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"/>
    </mc:Choice>
  </mc:AlternateContent>
  <bookViews>
    <workbookView xWindow="0" yWindow="0" windowWidth="28800" windowHeight="12450" activeTab="8"/>
  </bookViews>
  <sheets>
    <sheet name="CDS1Y_bbg" sheetId="1" r:id="rId1"/>
    <sheet name="CDS1Y" sheetId="2" r:id="rId2"/>
    <sheet name="CDS1Y_values" sheetId="4" r:id="rId3"/>
    <sheet name="CDS3Y_bbg" sheetId="3" r:id="rId4"/>
    <sheet name="CDS3Y" sheetId="5" r:id="rId5"/>
    <sheet name="CDS3Y_values" sheetId="6" r:id="rId6"/>
    <sheet name="CDS5Y_bbg" sheetId="7" r:id="rId7"/>
    <sheet name="CDS5Y" sheetId="8" r:id="rId8"/>
    <sheet name="CDS5Y_values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8" l="1"/>
  <c r="C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Y3" i="8"/>
  <c r="Z3" i="8"/>
  <c r="AA3" i="8"/>
  <c r="AB3" i="8"/>
  <c r="AC3" i="8"/>
  <c r="AD3" i="8"/>
  <c r="AE3" i="8"/>
  <c r="AF3" i="8"/>
  <c r="AG3" i="8"/>
  <c r="AH3" i="8"/>
  <c r="AI3" i="8"/>
  <c r="AJ3" i="8"/>
  <c r="AK3" i="8"/>
  <c r="AL3" i="8"/>
  <c r="AM3" i="8"/>
  <c r="AN3" i="8"/>
  <c r="AO3" i="8"/>
  <c r="AP3" i="8"/>
  <c r="AQ3" i="8"/>
  <c r="AR3" i="8"/>
  <c r="AS3" i="8"/>
  <c r="AT3" i="8"/>
  <c r="AU3" i="8"/>
  <c r="AV3" i="8"/>
  <c r="AW3" i="8"/>
  <c r="AX3" i="8"/>
  <c r="AY3" i="8"/>
  <c r="AZ3" i="8"/>
  <c r="BA3" i="8"/>
  <c r="BB3" i="8"/>
  <c r="BC3" i="8"/>
  <c r="BD3" i="8"/>
  <c r="BE3" i="8"/>
  <c r="BF3" i="8"/>
  <c r="BG3" i="8"/>
  <c r="BH3" i="8"/>
  <c r="BI3" i="8"/>
  <c r="BJ3" i="8"/>
  <c r="BK3" i="8"/>
  <c r="BL3" i="8"/>
  <c r="BM3" i="8"/>
  <c r="BN3" i="8"/>
  <c r="BO3" i="8"/>
  <c r="BP3" i="8"/>
  <c r="BQ3" i="8"/>
  <c r="BR3" i="8"/>
  <c r="BS3" i="8"/>
  <c r="BT3" i="8"/>
  <c r="BU3" i="8"/>
  <c r="BV3" i="8"/>
  <c r="BW3" i="8"/>
  <c r="BX3" i="8"/>
  <c r="BY3" i="8"/>
  <c r="BZ3" i="8"/>
  <c r="CA3" i="8"/>
  <c r="CB3" i="8"/>
  <c r="CC3" i="8"/>
  <c r="CD3" i="8"/>
  <c r="CE3" i="8"/>
  <c r="CF3" i="8"/>
  <c r="CG3" i="8"/>
  <c r="CH3" i="8"/>
  <c r="CI3" i="8"/>
  <c r="CJ3" i="8"/>
  <c r="CK3" i="8"/>
  <c r="CL3" i="8"/>
  <c r="CM3" i="8"/>
  <c r="CN3" i="8"/>
  <c r="B4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AG4" i="8"/>
  <c r="AH4" i="8"/>
  <c r="AI4" i="8"/>
  <c r="AJ4" i="8"/>
  <c r="AK4" i="8"/>
  <c r="AL4" i="8"/>
  <c r="AM4" i="8"/>
  <c r="AN4" i="8"/>
  <c r="AO4" i="8"/>
  <c r="AP4" i="8"/>
  <c r="AQ4" i="8"/>
  <c r="AR4" i="8"/>
  <c r="AS4" i="8"/>
  <c r="AT4" i="8"/>
  <c r="AU4" i="8"/>
  <c r="AV4" i="8"/>
  <c r="AW4" i="8"/>
  <c r="AX4" i="8"/>
  <c r="AY4" i="8"/>
  <c r="AZ4" i="8"/>
  <c r="BA4" i="8"/>
  <c r="BB4" i="8"/>
  <c r="BC4" i="8"/>
  <c r="BD4" i="8"/>
  <c r="BE4" i="8"/>
  <c r="BF4" i="8"/>
  <c r="BG4" i="8"/>
  <c r="BH4" i="8"/>
  <c r="BI4" i="8"/>
  <c r="BJ4" i="8"/>
  <c r="BK4" i="8"/>
  <c r="BL4" i="8"/>
  <c r="BM4" i="8"/>
  <c r="BN4" i="8"/>
  <c r="BO4" i="8"/>
  <c r="BP4" i="8"/>
  <c r="BQ4" i="8"/>
  <c r="BR4" i="8"/>
  <c r="BS4" i="8"/>
  <c r="BT4" i="8"/>
  <c r="BU4" i="8"/>
  <c r="BV4" i="8"/>
  <c r="BW4" i="8"/>
  <c r="BX4" i="8"/>
  <c r="BY4" i="8"/>
  <c r="BZ4" i="8"/>
  <c r="CA4" i="8"/>
  <c r="CB4" i="8"/>
  <c r="CC4" i="8"/>
  <c r="CD4" i="8"/>
  <c r="CE4" i="8"/>
  <c r="CF4" i="8"/>
  <c r="CG4" i="8"/>
  <c r="CH4" i="8"/>
  <c r="CI4" i="8"/>
  <c r="CJ4" i="8"/>
  <c r="CK4" i="8"/>
  <c r="CL4" i="8"/>
  <c r="CM4" i="8"/>
  <c r="CN4" i="8"/>
  <c r="B5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AA5" i="8"/>
  <c r="AB5" i="8"/>
  <c r="AC5" i="8"/>
  <c r="AD5" i="8"/>
  <c r="AE5" i="8"/>
  <c r="AF5" i="8"/>
  <c r="AG5" i="8"/>
  <c r="AH5" i="8"/>
  <c r="AI5" i="8"/>
  <c r="AJ5" i="8"/>
  <c r="AK5" i="8"/>
  <c r="AL5" i="8"/>
  <c r="AM5" i="8"/>
  <c r="AN5" i="8"/>
  <c r="AO5" i="8"/>
  <c r="AP5" i="8"/>
  <c r="AQ5" i="8"/>
  <c r="AR5" i="8"/>
  <c r="AS5" i="8"/>
  <c r="AT5" i="8"/>
  <c r="AU5" i="8"/>
  <c r="AV5" i="8"/>
  <c r="AW5" i="8"/>
  <c r="AX5" i="8"/>
  <c r="AY5" i="8"/>
  <c r="AZ5" i="8"/>
  <c r="BA5" i="8"/>
  <c r="BB5" i="8"/>
  <c r="BC5" i="8"/>
  <c r="BD5" i="8"/>
  <c r="BE5" i="8"/>
  <c r="BF5" i="8"/>
  <c r="BG5" i="8"/>
  <c r="BH5" i="8"/>
  <c r="BI5" i="8"/>
  <c r="BJ5" i="8"/>
  <c r="BK5" i="8"/>
  <c r="BL5" i="8"/>
  <c r="BM5" i="8"/>
  <c r="BN5" i="8"/>
  <c r="BO5" i="8"/>
  <c r="BP5" i="8"/>
  <c r="BQ5" i="8"/>
  <c r="BR5" i="8"/>
  <c r="BS5" i="8"/>
  <c r="BT5" i="8"/>
  <c r="BU5" i="8"/>
  <c r="BV5" i="8"/>
  <c r="BW5" i="8"/>
  <c r="BX5" i="8"/>
  <c r="BY5" i="8"/>
  <c r="BZ5" i="8"/>
  <c r="CA5" i="8"/>
  <c r="CB5" i="8"/>
  <c r="CC5" i="8"/>
  <c r="CD5" i="8"/>
  <c r="CE5" i="8"/>
  <c r="CF5" i="8"/>
  <c r="CG5" i="8"/>
  <c r="CH5" i="8"/>
  <c r="CI5" i="8"/>
  <c r="CJ5" i="8"/>
  <c r="CK5" i="8"/>
  <c r="CL5" i="8"/>
  <c r="CM5" i="8"/>
  <c r="CN5" i="8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AX6" i="8"/>
  <c r="AY6" i="8"/>
  <c r="AZ6" i="8"/>
  <c r="BA6" i="8"/>
  <c r="BB6" i="8"/>
  <c r="BC6" i="8"/>
  <c r="BD6" i="8"/>
  <c r="BE6" i="8"/>
  <c r="BF6" i="8"/>
  <c r="BG6" i="8"/>
  <c r="BH6" i="8"/>
  <c r="BI6" i="8"/>
  <c r="BJ6" i="8"/>
  <c r="BK6" i="8"/>
  <c r="BL6" i="8"/>
  <c r="BM6" i="8"/>
  <c r="BN6" i="8"/>
  <c r="BO6" i="8"/>
  <c r="BP6" i="8"/>
  <c r="BQ6" i="8"/>
  <c r="BR6" i="8"/>
  <c r="BS6" i="8"/>
  <c r="BT6" i="8"/>
  <c r="BU6" i="8"/>
  <c r="BV6" i="8"/>
  <c r="BW6" i="8"/>
  <c r="BX6" i="8"/>
  <c r="BY6" i="8"/>
  <c r="BZ6" i="8"/>
  <c r="CA6" i="8"/>
  <c r="CB6" i="8"/>
  <c r="CC6" i="8"/>
  <c r="CD6" i="8"/>
  <c r="CE6" i="8"/>
  <c r="CF6" i="8"/>
  <c r="CG6" i="8"/>
  <c r="CH6" i="8"/>
  <c r="CI6" i="8"/>
  <c r="CJ6" i="8"/>
  <c r="CK6" i="8"/>
  <c r="CL6" i="8"/>
  <c r="CM6" i="8"/>
  <c r="CN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AX7" i="8"/>
  <c r="AY7" i="8"/>
  <c r="AZ7" i="8"/>
  <c r="BA7" i="8"/>
  <c r="BB7" i="8"/>
  <c r="BC7" i="8"/>
  <c r="BD7" i="8"/>
  <c r="BE7" i="8"/>
  <c r="BF7" i="8"/>
  <c r="BG7" i="8"/>
  <c r="BH7" i="8"/>
  <c r="BI7" i="8"/>
  <c r="BJ7" i="8"/>
  <c r="BK7" i="8"/>
  <c r="BL7" i="8"/>
  <c r="BM7" i="8"/>
  <c r="BN7" i="8"/>
  <c r="BO7" i="8"/>
  <c r="BP7" i="8"/>
  <c r="BQ7" i="8"/>
  <c r="BR7" i="8"/>
  <c r="BS7" i="8"/>
  <c r="BT7" i="8"/>
  <c r="BU7" i="8"/>
  <c r="BV7" i="8"/>
  <c r="BW7" i="8"/>
  <c r="BX7" i="8"/>
  <c r="BY7" i="8"/>
  <c r="BZ7" i="8"/>
  <c r="CA7" i="8"/>
  <c r="CB7" i="8"/>
  <c r="CC7" i="8"/>
  <c r="CD7" i="8"/>
  <c r="CE7" i="8"/>
  <c r="CF7" i="8"/>
  <c r="CG7" i="8"/>
  <c r="CH7" i="8"/>
  <c r="CI7" i="8"/>
  <c r="CJ7" i="8"/>
  <c r="CK7" i="8"/>
  <c r="CL7" i="8"/>
  <c r="CM7" i="8"/>
  <c r="CN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AX8" i="8"/>
  <c r="AY8" i="8"/>
  <c r="AZ8" i="8"/>
  <c r="BA8" i="8"/>
  <c r="BB8" i="8"/>
  <c r="BC8" i="8"/>
  <c r="BD8" i="8"/>
  <c r="BE8" i="8"/>
  <c r="BF8" i="8"/>
  <c r="BG8" i="8"/>
  <c r="BH8" i="8"/>
  <c r="BI8" i="8"/>
  <c r="BJ8" i="8"/>
  <c r="BK8" i="8"/>
  <c r="BL8" i="8"/>
  <c r="BM8" i="8"/>
  <c r="BN8" i="8"/>
  <c r="BO8" i="8"/>
  <c r="BP8" i="8"/>
  <c r="BQ8" i="8"/>
  <c r="BR8" i="8"/>
  <c r="BS8" i="8"/>
  <c r="BT8" i="8"/>
  <c r="BU8" i="8"/>
  <c r="BV8" i="8"/>
  <c r="BW8" i="8"/>
  <c r="BX8" i="8"/>
  <c r="BY8" i="8"/>
  <c r="BZ8" i="8"/>
  <c r="CA8" i="8"/>
  <c r="CB8" i="8"/>
  <c r="CC8" i="8"/>
  <c r="CD8" i="8"/>
  <c r="CE8" i="8"/>
  <c r="CF8" i="8"/>
  <c r="CG8" i="8"/>
  <c r="CH8" i="8"/>
  <c r="CI8" i="8"/>
  <c r="CJ8" i="8"/>
  <c r="CK8" i="8"/>
  <c r="CL8" i="8"/>
  <c r="CM8" i="8"/>
  <c r="CN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AX9" i="8"/>
  <c r="AY9" i="8"/>
  <c r="AZ9" i="8"/>
  <c r="BA9" i="8"/>
  <c r="BB9" i="8"/>
  <c r="BC9" i="8"/>
  <c r="BD9" i="8"/>
  <c r="BE9" i="8"/>
  <c r="BF9" i="8"/>
  <c r="BG9" i="8"/>
  <c r="BH9" i="8"/>
  <c r="BI9" i="8"/>
  <c r="BJ9" i="8"/>
  <c r="BK9" i="8"/>
  <c r="BL9" i="8"/>
  <c r="BM9" i="8"/>
  <c r="BN9" i="8"/>
  <c r="BO9" i="8"/>
  <c r="BP9" i="8"/>
  <c r="BQ9" i="8"/>
  <c r="BR9" i="8"/>
  <c r="BS9" i="8"/>
  <c r="BT9" i="8"/>
  <c r="BU9" i="8"/>
  <c r="BV9" i="8"/>
  <c r="BW9" i="8"/>
  <c r="BX9" i="8"/>
  <c r="BY9" i="8"/>
  <c r="BZ9" i="8"/>
  <c r="CA9" i="8"/>
  <c r="CB9" i="8"/>
  <c r="CC9" i="8"/>
  <c r="CD9" i="8"/>
  <c r="CE9" i="8"/>
  <c r="CF9" i="8"/>
  <c r="CG9" i="8"/>
  <c r="CH9" i="8"/>
  <c r="CI9" i="8"/>
  <c r="CJ9" i="8"/>
  <c r="CK9" i="8"/>
  <c r="CL9" i="8"/>
  <c r="CM9" i="8"/>
  <c r="CN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AT10" i="8"/>
  <c r="AU10" i="8"/>
  <c r="AV10" i="8"/>
  <c r="AW10" i="8"/>
  <c r="AX10" i="8"/>
  <c r="AY10" i="8"/>
  <c r="AZ10" i="8"/>
  <c r="BA10" i="8"/>
  <c r="BB10" i="8"/>
  <c r="BC10" i="8"/>
  <c r="BD10" i="8"/>
  <c r="BE10" i="8"/>
  <c r="BF10" i="8"/>
  <c r="BG10" i="8"/>
  <c r="BH10" i="8"/>
  <c r="BI10" i="8"/>
  <c r="BJ10" i="8"/>
  <c r="BK10" i="8"/>
  <c r="BL10" i="8"/>
  <c r="BM10" i="8"/>
  <c r="BN10" i="8"/>
  <c r="BO10" i="8"/>
  <c r="BP10" i="8"/>
  <c r="BQ10" i="8"/>
  <c r="BR10" i="8"/>
  <c r="BS10" i="8"/>
  <c r="BT10" i="8"/>
  <c r="BU10" i="8"/>
  <c r="BV10" i="8"/>
  <c r="BW10" i="8"/>
  <c r="BX10" i="8"/>
  <c r="BY10" i="8"/>
  <c r="BZ10" i="8"/>
  <c r="CA10" i="8"/>
  <c r="CB10" i="8"/>
  <c r="CC10" i="8"/>
  <c r="CD10" i="8"/>
  <c r="CE10" i="8"/>
  <c r="CF10" i="8"/>
  <c r="CG10" i="8"/>
  <c r="CH10" i="8"/>
  <c r="CI10" i="8"/>
  <c r="CJ10" i="8"/>
  <c r="CK10" i="8"/>
  <c r="CL10" i="8"/>
  <c r="CM10" i="8"/>
  <c r="CN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T11" i="8"/>
  <c r="AU11" i="8"/>
  <c r="AV11" i="8"/>
  <c r="AW11" i="8"/>
  <c r="AX11" i="8"/>
  <c r="AY11" i="8"/>
  <c r="AZ11" i="8"/>
  <c r="BA11" i="8"/>
  <c r="BB11" i="8"/>
  <c r="BC11" i="8"/>
  <c r="BD11" i="8"/>
  <c r="BE11" i="8"/>
  <c r="BF11" i="8"/>
  <c r="BG11" i="8"/>
  <c r="BH11" i="8"/>
  <c r="BI11" i="8"/>
  <c r="BJ11" i="8"/>
  <c r="BK11" i="8"/>
  <c r="BL11" i="8"/>
  <c r="BM11" i="8"/>
  <c r="BN11" i="8"/>
  <c r="BO11" i="8"/>
  <c r="BP11" i="8"/>
  <c r="BQ11" i="8"/>
  <c r="BR11" i="8"/>
  <c r="BS11" i="8"/>
  <c r="BT11" i="8"/>
  <c r="BU11" i="8"/>
  <c r="BV11" i="8"/>
  <c r="BW11" i="8"/>
  <c r="BX11" i="8"/>
  <c r="BY11" i="8"/>
  <c r="BZ11" i="8"/>
  <c r="CA11" i="8"/>
  <c r="CB11" i="8"/>
  <c r="CC11" i="8"/>
  <c r="CD11" i="8"/>
  <c r="CE11" i="8"/>
  <c r="CF11" i="8"/>
  <c r="CG11" i="8"/>
  <c r="CH11" i="8"/>
  <c r="CI11" i="8"/>
  <c r="CJ11" i="8"/>
  <c r="CK11" i="8"/>
  <c r="CL11" i="8"/>
  <c r="CM11" i="8"/>
  <c r="CN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AT12" i="8"/>
  <c r="AU12" i="8"/>
  <c r="AV12" i="8"/>
  <c r="AW12" i="8"/>
  <c r="AX12" i="8"/>
  <c r="AY12" i="8"/>
  <c r="AZ12" i="8"/>
  <c r="BA12" i="8"/>
  <c r="BB12" i="8"/>
  <c r="BC12" i="8"/>
  <c r="BD12" i="8"/>
  <c r="BE12" i="8"/>
  <c r="BF12" i="8"/>
  <c r="BG12" i="8"/>
  <c r="BH12" i="8"/>
  <c r="BI12" i="8"/>
  <c r="BJ12" i="8"/>
  <c r="BK12" i="8"/>
  <c r="BL12" i="8"/>
  <c r="BM12" i="8"/>
  <c r="BN12" i="8"/>
  <c r="BO12" i="8"/>
  <c r="BP12" i="8"/>
  <c r="BQ12" i="8"/>
  <c r="BR12" i="8"/>
  <c r="BS12" i="8"/>
  <c r="BT12" i="8"/>
  <c r="BU12" i="8"/>
  <c r="BV12" i="8"/>
  <c r="BW12" i="8"/>
  <c r="BX12" i="8"/>
  <c r="BY12" i="8"/>
  <c r="BZ12" i="8"/>
  <c r="CA12" i="8"/>
  <c r="CB12" i="8"/>
  <c r="CC12" i="8"/>
  <c r="CD12" i="8"/>
  <c r="CE12" i="8"/>
  <c r="CF12" i="8"/>
  <c r="CG12" i="8"/>
  <c r="CH12" i="8"/>
  <c r="CI12" i="8"/>
  <c r="CJ12" i="8"/>
  <c r="CK12" i="8"/>
  <c r="CL12" i="8"/>
  <c r="CM12" i="8"/>
  <c r="CN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T13" i="8"/>
  <c r="AU13" i="8"/>
  <c r="AV13" i="8"/>
  <c r="AW13" i="8"/>
  <c r="AX13" i="8"/>
  <c r="AY13" i="8"/>
  <c r="AZ13" i="8"/>
  <c r="BA13" i="8"/>
  <c r="BB13" i="8"/>
  <c r="BC13" i="8"/>
  <c r="BD13" i="8"/>
  <c r="BE13" i="8"/>
  <c r="BF13" i="8"/>
  <c r="BG13" i="8"/>
  <c r="BH13" i="8"/>
  <c r="BI13" i="8"/>
  <c r="BJ13" i="8"/>
  <c r="BK13" i="8"/>
  <c r="BL13" i="8"/>
  <c r="BM13" i="8"/>
  <c r="BN13" i="8"/>
  <c r="BO13" i="8"/>
  <c r="BP13" i="8"/>
  <c r="BQ13" i="8"/>
  <c r="BR13" i="8"/>
  <c r="BS13" i="8"/>
  <c r="BT13" i="8"/>
  <c r="BU13" i="8"/>
  <c r="BV13" i="8"/>
  <c r="BW13" i="8"/>
  <c r="BX13" i="8"/>
  <c r="BY13" i="8"/>
  <c r="BZ13" i="8"/>
  <c r="CA13" i="8"/>
  <c r="CB13" i="8"/>
  <c r="CC13" i="8"/>
  <c r="CD13" i="8"/>
  <c r="CE13" i="8"/>
  <c r="CF13" i="8"/>
  <c r="CG13" i="8"/>
  <c r="CH13" i="8"/>
  <c r="CI13" i="8"/>
  <c r="CJ13" i="8"/>
  <c r="CK13" i="8"/>
  <c r="CL13" i="8"/>
  <c r="CM13" i="8"/>
  <c r="CN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BL14" i="8"/>
  <c r="BM14" i="8"/>
  <c r="BN14" i="8"/>
  <c r="BO14" i="8"/>
  <c r="BP14" i="8"/>
  <c r="BQ14" i="8"/>
  <c r="BR14" i="8"/>
  <c r="BS14" i="8"/>
  <c r="BT14" i="8"/>
  <c r="BU14" i="8"/>
  <c r="BV14" i="8"/>
  <c r="BW14" i="8"/>
  <c r="BX14" i="8"/>
  <c r="BY14" i="8"/>
  <c r="BZ14" i="8"/>
  <c r="CA14" i="8"/>
  <c r="CB14" i="8"/>
  <c r="CC14" i="8"/>
  <c r="CD14" i="8"/>
  <c r="CE14" i="8"/>
  <c r="CF14" i="8"/>
  <c r="CG14" i="8"/>
  <c r="CH14" i="8"/>
  <c r="CI14" i="8"/>
  <c r="CJ14" i="8"/>
  <c r="CK14" i="8"/>
  <c r="CL14" i="8"/>
  <c r="CM14" i="8"/>
  <c r="CN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AT15" i="8"/>
  <c r="AU15" i="8"/>
  <c r="AV15" i="8"/>
  <c r="AW15" i="8"/>
  <c r="AX15" i="8"/>
  <c r="AY15" i="8"/>
  <c r="AZ15" i="8"/>
  <c r="BA15" i="8"/>
  <c r="BB15" i="8"/>
  <c r="BC15" i="8"/>
  <c r="BD15" i="8"/>
  <c r="BE15" i="8"/>
  <c r="BF15" i="8"/>
  <c r="BG15" i="8"/>
  <c r="BH15" i="8"/>
  <c r="BI15" i="8"/>
  <c r="BJ15" i="8"/>
  <c r="BK15" i="8"/>
  <c r="BL15" i="8"/>
  <c r="BM15" i="8"/>
  <c r="BN15" i="8"/>
  <c r="BO15" i="8"/>
  <c r="BP15" i="8"/>
  <c r="BQ15" i="8"/>
  <c r="BR15" i="8"/>
  <c r="BS15" i="8"/>
  <c r="BT15" i="8"/>
  <c r="BU15" i="8"/>
  <c r="BV15" i="8"/>
  <c r="BW15" i="8"/>
  <c r="BX15" i="8"/>
  <c r="BY15" i="8"/>
  <c r="BZ15" i="8"/>
  <c r="CA15" i="8"/>
  <c r="CB15" i="8"/>
  <c r="CC15" i="8"/>
  <c r="CD15" i="8"/>
  <c r="CE15" i="8"/>
  <c r="CF15" i="8"/>
  <c r="CG15" i="8"/>
  <c r="CH15" i="8"/>
  <c r="CI15" i="8"/>
  <c r="CJ15" i="8"/>
  <c r="CK15" i="8"/>
  <c r="CL15" i="8"/>
  <c r="CM15" i="8"/>
  <c r="CN15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D16" i="8"/>
  <c r="AE16" i="8"/>
  <c r="AF16" i="8"/>
  <c r="AG16" i="8"/>
  <c r="AH16" i="8"/>
  <c r="AI16" i="8"/>
  <c r="AJ16" i="8"/>
  <c r="AK16" i="8"/>
  <c r="AL16" i="8"/>
  <c r="AM16" i="8"/>
  <c r="AN16" i="8"/>
  <c r="AO16" i="8"/>
  <c r="AP16" i="8"/>
  <c r="AQ16" i="8"/>
  <c r="AR16" i="8"/>
  <c r="AS16" i="8"/>
  <c r="AT16" i="8"/>
  <c r="AU16" i="8"/>
  <c r="AV16" i="8"/>
  <c r="AW16" i="8"/>
  <c r="AX16" i="8"/>
  <c r="AY16" i="8"/>
  <c r="AZ16" i="8"/>
  <c r="BA16" i="8"/>
  <c r="BB16" i="8"/>
  <c r="BC16" i="8"/>
  <c r="BD16" i="8"/>
  <c r="BE16" i="8"/>
  <c r="BF16" i="8"/>
  <c r="BG16" i="8"/>
  <c r="BH16" i="8"/>
  <c r="BI16" i="8"/>
  <c r="BJ16" i="8"/>
  <c r="BK16" i="8"/>
  <c r="BL16" i="8"/>
  <c r="BM16" i="8"/>
  <c r="BN16" i="8"/>
  <c r="BO16" i="8"/>
  <c r="BP16" i="8"/>
  <c r="BQ16" i="8"/>
  <c r="BR16" i="8"/>
  <c r="BS16" i="8"/>
  <c r="BT16" i="8"/>
  <c r="BU16" i="8"/>
  <c r="BV16" i="8"/>
  <c r="BW16" i="8"/>
  <c r="BX16" i="8"/>
  <c r="BY16" i="8"/>
  <c r="BZ16" i="8"/>
  <c r="CA16" i="8"/>
  <c r="CB16" i="8"/>
  <c r="CC16" i="8"/>
  <c r="CD16" i="8"/>
  <c r="CE16" i="8"/>
  <c r="CF16" i="8"/>
  <c r="CG16" i="8"/>
  <c r="CH16" i="8"/>
  <c r="CI16" i="8"/>
  <c r="CJ16" i="8"/>
  <c r="CK16" i="8"/>
  <c r="CL16" i="8"/>
  <c r="CM16" i="8"/>
  <c r="CN16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P17" i="8"/>
  <c r="AQ17" i="8"/>
  <c r="AR17" i="8"/>
  <c r="AS17" i="8"/>
  <c r="AT17" i="8"/>
  <c r="AU17" i="8"/>
  <c r="AV17" i="8"/>
  <c r="AW17" i="8"/>
  <c r="AX17" i="8"/>
  <c r="AY17" i="8"/>
  <c r="AZ17" i="8"/>
  <c r="BA17" i="8"/>
  <c r="BB17" i="8"/>
  <c r="BC17" i="8"/>
  <c r="BD17" i="8"/>
  <c r="BE17" i="8"/>
  <c r="BF17" i="8"/>
  <c r="BG17" i="8"/>
  <c r="BH17" i="8"/>
  <c r="BI17" i="8"/>
  <c r="BJ17" i="8"/>
  <c r="BK17" i="8"/>
  <c r="BL17" i="8"/>
  <c r="BM17" i="8"/>
  <c r="BN17" i="8"/>
  <c r="BO17" i="8"/>
  <c r="BP17" i="8"/>
  <c r="BQ17" i="8"/>
  <c r="BR17" i="8"/>
  <c r="BS17" i="8"/>
  <c r="BT17" i="8"/>
  <c r="BU17" i="8"/>
  <c r="BV17" i="8"/>
  <c r="BW17" i="8"/>
  <c r="BX17" i="8"/>
  <c r="BY17" i="8"/>
  <c r="BZ17" i="8"/>
  <c r="CA17" i="8"/>
  <c r="CB17" i="8"/>
  <c r="CC17" i="8"/>
  <c r="CD17" i="8"/>
  <c r="CE17" i="8"/>
  <c r="CF17" i="8"/>
  <c r="CG17" i="8"/>
  <c r="CH17" i="8"/>
  <c r="CI17" i="8"/>
  <c r="CJ17" i="8"/>
  <c r="CK17" i="8"/>
  <c r="CL17" i="8"/>
  <c r="CM17" i="8"/>
  <c r="CN17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T18" i="8"/>
  <c r="AU18" i="8"/>
  <c r="AV18" i="8"/>
  <c r="AW18" i="8"/>
  <c r="AX18" i="8"/>
  <c r="AY18" i="8"/>
  <c r="AZ18" i="8"/>
  <c r="BA18" i="8"/>
  <c r="BB18" i="8"/>
  <c r="BC18" i="8"/>
  <c r="BD18" i="8"/>
  <c r="BE18" i="8"/>
  <c r="BF18" i="8"/>
  <c r="BG18" i="8"/>
  <c r="BH18" i="8"/>
  <c r="BI18" i="8"/>
  <c r="BJ18" i="8"/>
  <c r="BK18" i="8"/>
  <c r="BL18" i="8"/>
  <c r="BM18" i="8"/>
  <c r="BN18" i="8"/>
  <c r="BO18" i="8"/>
  <c r="BP18" i="8"/>
  <c r="BQ18" i="8"/>
  <c r="BR18" i="8"/>
  <c r="BS18" i="8"/>
  <c r="BT18" i="8"/>
  <c r="BU18" i="8"/>
  <c r="BV18" i="8"/>
  <c r="BW18" i="8"/>
  <c r="BX18" i="8"/>
  <c r="BY18" i="8"/>
  <c r="BZ18" i="8"/>
  <c r="CA18" i="8"/>
  <c r="CB18" i="8"/>
  <c r="CC18" i="8"/>
  <c r="CD18" i="8"/>
  <c r="CE18" i="8"/>
  <c r="CF18" i="8"/>
  <c r="CG18" i="8"/>
  <c r="CH18" i="8"/>
  <c r="CI18" i="8"/>
  <c r="CJ18" i="8"/>
  <c r="CK18" i="8"/>
  <c r="CL18" i="8"/>
  <c r="CM18" i="8"/>
  <c r="CN18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P19" i="8"/>
  <c r="AQ19" i="8"/>
  <c r="AR19" i="8"/>
  <c r="AS19" i="8"/>
  <c r="AT19" i="8"/>
  <c r="AU19" i="8"/>
  <c r="AV19" i="8"/>
  <c r="AW19" i="8"/>
  <c r="AX19" i="8"/>
  <c r="AY19" i="8"/>
  <c r="AZ19" i="8"/>
  <c r="BA19" i="8"/>
  <c r="BB19" i="8"/>
  <c r="BC19" i="8"/>
  <c r="BD19" i="8"/>
  <c r="BE19" i="8"/>
  <c r="BF19" i="8"/>
  <c r="BG19" i="8"/>
  <c r="BH19" i="8"/>
  <c r="BI19" i="8"/>
  <c r="BJ19" i="8"/>
  <c r="BK19" i="8"/>
  <c r="BL19" i="8"/>
  <c r="BM19" i="8"/>
  <c r="BN19" i="8"/>
  <c r="BO19" i="8"/>
  <c r="BP19" i="8"/>
  <c r="BQ19" i="8"/>
  <c r="BR19" i="8"/>
  <c r="BS19" i="8"/>
  <c r="BT19" i="8"/>
  <c r="BU19" i="8"/>
  <c r="BV19" i="8"/>
  <c r="BW19" i="8"/>
  <c r="BX19" i="8"/>
  <c r="BY19" i="8"/>
  <c r="BZ19" i="8"/>
  <c r="CA19" i="8"/>
  <c r="CB19" i="8"/>
  <c r="CC19" i="8"/>
  <c r="CD19" i="8"/>
  <c r="CE19" i="8"/>
  <c r="CF19" i="8"/>
  <c r="CG19" i="8"/>
  <c r="CH19" i="8"/>
  <c r="CI19" i="8"/>
  <c r="CJ19" i="8"/>
  <c r="CK19" i="8"/>
  <c r="CL19" i="8"/>
  <c r="CM19" i="8"/>
  <c r="CN19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T20" i="8"/>
  <c r="AU20" i="8"/>
  <c r="AV20" i="8"/>
  <c r="AW20" i="8"/>
  <c r="AX20" i="8"/>
  <c r="AY20" i="8"/>
  <c r="AZ20" i="8"/>
  <c r="BA20" i="8"/>
  <c r="BB20" i="8"/>
  <c r="BC20" i="8"/>
  <c r="BD20" i="8"/>
  <c r="BE20" i="8"/>
  <c r="BF20" i="8"/>
  <c r="BG20" i="8"/>
  <c r="BH20" i="8"/>
  <c r="BI20" i="8"/>
  <c r="BJ20" i="8"/>
  <c r="BK20" i="8"/>
  <c r="BL20" i="8"/>
  <c r="BM20" i="8"/>
  <c r="BN20" i="8"/>
  <c r="BO20" i="8"/>
  <c r="BP20" i="8"/>
  <c r="BQ20" i="8"/>
  <c r="BR20" i="8"/>
  <c r="BS20" i="8"/>
  <c r="BT20" i="8"/>
  <c r="BU20" i="8"/>
  <c r="BV20" i="8"/>
  <c r="BW20" i="8"/>
  <c r="BX20" i="8"/>
  <c r="BY20" i="8"/>
  <c r="BZ20" i="8"/>
  <c r="CA20" i="8"/>
  <c r="CB20" i="8"/>
  <c r="CC20" i="8"/>
  <c r="CD20" i="8"/>
  <c r="CE20" i="8"/>
  <c r="CF20" i="8"/>
  <c r="CG20" i="8"/>
  <c r="CH20" i="8"/>
  <c r="CI20" i="8"/>
  <c r="CJ20" i="8"/>
  <c r="CK20" i="8"/>
  <c r="CL20" i="8"/>
  <c r="CM20" i="8"/>
  <c r="CN20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U21" i="8"/>
  <c r="AV21" i="8"/>
  <c r="AW21" i="8"/>
  <c r="AX21" i="8"/>
  <c r="AY21" i="8"/>
  <c r="AZ21" i="8"/>
  <c r="BA21" i="8"/>
  <c r="BB21" i="8"/>
  <c r="BC21" i="8"/>
  <c r="BD21" i="8"/>
  <c r="BE21" i="8"/>
  <c r="BF21" i="8"/>
  <c r="BG21" i="8"/>
  <c r="BH21" i="8"/>
  <c r="BI21" i="8"/>
  <c r="BJ21" i="8"/>
  <c r="BK21" i="8"/>
  <c r="BL21" i="8"/>
  <c r="BM21" i="8"/>
  <c r="BN21" i="8"/>
  <c r="BO21" i="8"/>
  <c r="BP21" i="8"/>
  <c r="BQ21" i="8"/>
  <c r="BR21" i="8"/>
  <c r="BS21" i="8"/>
  <c r="BT21" i="8"/>
  <c r="BU21" i="8"/>
  <c r="BV21" i="8"/>
  <c r="BW21" i="8"/>
  <c r="BX21" i="8"/>
  <c r="BY21" i="8"/>
  <c r="BZ21" i="8"/>
  <c r="CA21" i="8"/>
  <c r="CB21" i="8"/>
  <c r="CC21" i="8"/>
  <c r="CD21" i="8"/>
  <c r="CE21" i="8"/>
  <c r="CF21" i="8"/>
  <c r="CG21" i="8"/>
  <c r="CH21" i="8"/>
  <c r="CI21" i="8"/>
  <c r="CJ21" i="8"/>
  <c r="CK21" i="8"/>
  <c r="CL21" i="8"/>
  <c r="CM21" i="8"/>
  <c r="CN21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T22" i="8"/>
  <c r="AU22" i="8"/>
  <c r="AV22" i="8"/>
  <c r="AW22" i="8"/>
  <c r="AX22" i="8"/>
  <c r="AY22" i="8"/>
  <c r="AZ22" i="8"/>
  <c r="BA22" i="8"/>
  <c r="BB22" i="8"/>
  <c r="BC22" i="8"/>
  <c r="BD22" i="8"/>
  <c r="BE22" i="8"/>
  <c r="BF22" i="8"/>
  <c r="BG22" i="8"/>
  <c r="BH22" i="8"/>
  <c r="BI22" i="8"/>
  <c r="BJ22" i="8"/>
  <c r="BK22" i="8"/>
  <c r="BL22" i="8"/>
  <c r="BM22" i="8"/>
  <c r="BN22" i="8"/>
  <c r="BO22" i="8"/>
  <c r="BP22" i="8"/>
  <c r="BQ22" i="8"/>
  <c r="BR22" i="8"/>
  <c r="BS22" i="8"/>
  <c r="BT22" i="8"/>
  <c r="BU22" i="8"/>
  <c r="BV22" i="8"/>
  <c r="BW22" i="8"/>
  <c r="BX22" i="8"/>
  <c r="BY22" i="8"/>
  <c r="BZ22" i="8"/>
  <c r="CA22" i="8"/>
  <c r="CB22" i="8"/>
  <c r="CC22" i="8"/>
  <c r="CD22" i="8"/>
  <c r="CE22" i="8"/>
  <c r="CF22" i="8"/>
  <c r="CG22" i="8"/>
  <c r="CH22" i="8"/>
  <c r="CI22" i="8"/>
  <c r="CJ22" i="8"/>
  <c r="CK22" i="8"/>
  <c r="CL22" i="8"/>
  <c r="CM22" i="8"/>
  <c r="CN22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T23" i="8"/>
  <c r="AU23" i="8"/>
  <c r="AV23" i="8"/>
  <c r="AW23" i="8"/>
  <c r="AX23" i="8"/>
  <c r="AY23" i="8"/>
  <c r="AZ23" i="8"/>
  <c r="BA23" i="8"/>
  <c r="BB23" i="8"/>
  <c r="BC23" i="8"/>
  <c r="BD23" i="8"/>
  <c r="BE23" i="8"/>
  <c r="BF23" i="8"/>
  <c r="BG23" i="8"/>
  <c r="BH23" i="8"/>
  <c r="BI23" i="8"/>
  <c r="BJ23" i="8"/>
  <c r="BK23" i="8"/>
  <c r="BL23" i="8"/>
  <c r="BM23" i="8"/>
  <c r="BN23" i="8"/>
  <c r="BO23" i="8"/>
  <c r="BP23" i="8"/>
  <c r="BQ23" i="8"/>
  <c r="BR23" i="8"/>
  <c r="BS23" i="8"/>
  <c r="BT23" i="8"/>
  <c r="BU23" i="8"/>
  <c r="BV23" i="8"/>
  <c r="BW23" i="8"/>
  <c r="BX23" i="8"/>
  <c r="BY23" i="8"/>
  <c r="BZ23" i="8"/>
  <c r="CA23" i="8"/>
  <c r="CB23" i="8"/>
  <c r="CC23" i="8"/>
  <c r="CD23" i="8"/>
  <c r="CE23" i="8"/>
  <c r="CF23" i="8"/>
  <c r="CG23" i="8"/>
  <c r="CH23" i="8"/>
  <c r="CI23" i="8"/>
  <c r="CJ23" i="8"/>
  <c r="CK23" i="8"/>
  <c r="CL23" i="8"/>
  <c r="CM23" i="8"/>
  <c r="CN23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T24" i="8"/>
  <c r="AU24" i="8"/>
  <c r="AV24" i="8"/>
  <c r="AW24" i="8"/>
  <c r="AX24" i="8"/>
  <c r="AY24" i="8"/>
  <c r="AZ24" i="8"/>
  <c r="BA24" i="8"/>
  <c r="BB24" i="8"/>
  <c r="BC24" i="8"/>
  <c r="BD24" i="8"/>
  <c r="BE24" i="8"/>
  <c r="BF24" i="8"/>
  <c r="BG24" i="8"/>
  <c r="BH24" i="8"/>
  <c r="BI24" i="8"/>
  <c r="BJ24" i="8"/>
  <c r="BK24" i="8"/>
  <c r="BL24" i="8"/>
  <c r="BM24" i="8"/>
  <c r="BN24" i="8"/>
  <c r="BO24" i="8"/>
  <c r="BP24" i="8"/>
  <c r="BQ24" i="8"/>
  <c r="BR24" i="8"/>
  <c r="BS24" i="8"/>
  <c r="BT24" i="8"/>
  <c r="BU24" i="8"/>
  <c r="BV24" i="8"/>
  <c r="BW24" i="8"/>
  <c r="BX24" i="8"/>
  <c r="BY24" i="8"/>
  <c r="BZ24" i="8"/>
  <c r="CA24" i="8"/>
  <c r="CB24" i="8"/>
  <c r="CC24" i="8"/>
  <c r="CD24" i="8"/>
  <c r="CE24" i="8"/>
  <c r="CF24" i="8"/>
  <c r="CG24" i="8"/>
  <c r="CH24" i="8"/>
  <c r="CI24" i="8"/>
  <c r="CJ24" i="8"/>
  <c r="CK24" i="8"/>
  <c r="CL24" i="8"/>
  <c r="CM24" i="8"/>
  <c r="CN24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T25" i="8"/>
  <c r="AU25" i="8"/>
  <c r="AV25" i="8"/>
  <c r="AW25" i="8"/>
  <c r="AX25" i="8"/>
  <c r="AY25" i="8"/>
  <c r="AZ25" i="8"/>
  <c r="BA25" i="8"/>
  <c r="BB25" i="8"/>
  <c r="BC25" i="8"/>
  <c r="BD25" i="8"/>
  <c r="BE25" i="8"/>
  <c r="BF25" i="8"/>
  <c r="BG25" i="8"/>
  <c r="BH25" i="8"/>
  <c r="BI25" i="8"/>
  <c r="BJ25" i="8"/>
  <c r="BK25" i="8"/>
  <c r="BL25" i="8"/>
  <c r="BM25" i="8"/>
  <c r="BN25" i="8"/>
  <c r="BO25" i="8"/>
  <c r="BP25" i="8"/>
  <c r="BQ25" i="8"/>
  <c r="BR25" i="8"/>
  <c r="BS25" i="8"/>
  <c r="BT25" i="8"/>
  <c r="BU25" i="8"/>
  <c r="BV25" i="8"/>
  <c r="BW25" i="8"/>
  <c r="BX25" i="8"/>
  <c r="BY25" i="8"/>
  <c r="BZ25" i="8"/>
  <c r="CA25" i="8"/>
  <c r="CB25" i="8"/>
  <c r="CC25" i="8"/>
  <c r="CD25" i="8"/>
  <c r="CE25" i="8"/>
  <c r="CF25" i="8"/>
  <c r="CG25" i="8"/>
  <c r="CH25" i="8"/>
  <c r="CI25" i="8"/>
  <c r="CJ25" i="8"/>
  <c r="CK25" i="8"/>
  <c r="CL25" i="8"/>
  <c r="CM25" i="8"/>
  <c r="CN25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AT26" i="8"/>
  <c r="AU26" i="8"/>
  <c r="AV26" i="8"/>
  <c r="AW26" i="8"/>
  <c r="AX26" i="8"/>
  <c r="AY26" i="8"/>
  <c r="AZ26" i="8"/>
  <c r="BA26" i="8"/>
  <c r="BB26" i="8"/>
  <c r="BC26" i="8"/>
  <c r="BD26" i="8"/>
  <c r="BE26" i="8"/>
  <c r="BF26" i="8"/>
  <c r="BG26" i="8"/>
  <c r="BH26" i="8"/>
  <c r="BI26" i="8"/>
  <c r="BJ26" i="8"/>
  <c r="BK26" i="8"/>
  <c r="BL26" i="8"/>
  <c r="BM26" i="8"/>
  <c r="BN26" i="8"/>
  <c r="BO26" i="8"/>
  <c r="BP26" i="8"/>
  <c r="BQ26" i="8"/>
  <c r="BR26" i="8"/>
  <c r="BS26" i="8"/>
  <c r="BT26" i="8"/>
  <c r="BU26" i="8"/>
  <c r="BV26" i="8"/>
  <c r="BW26" i="8"/>
  <c r="BX26" i="8"/>
  <c r="BY26" i="8"/>
  <c r="BZ26" i="8"/>
  <c r="CA26" i="8"/>
  <c r="CB26" i="8"/>
  <c r="CC26" i="8"/>
  <c r="CD26" i="8"/>
  <c r="CE26" i="8"/>
  <c r="CF26" i="8"/>
  <c r="CG26" i="8"/>
  <c r="CH26" i="8"/>
  <c r="CI26" i="8"/>
  <c r="CJ26" i="8"/>
  <c r="CK26" i="8"/>
  <c r="CL26" i="8"/>
  <c r="CM26" i="8"/>
  <c r="CN26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AR27" i="8"/>
  <c r="AS27" i="8"/>
  <c r="AT27" i="8"/>
  <c r="AU27" i="8"/>
  <c r="AV27" i="8"/>
  <c r="AW27" i="8"/>
  <c r="AX27" i="8"/>
  <c r="AY27" i="8"/>
  <c r="AZ27" i="8"/>
  <c r="BA27" i="8"/>
  <c r="BB27" i="8"/>
  <c r="BC27" i="8"/>
  <c r="BD27" i="8"/>
  <c r="BE27" i="8"/>
  <c r="BF27" i="8"/>
  <c r="BG27" i="8"/>
  <c r="BH27" i="8"/>
  <c r="BI27" i="8"/>
  <c r="BJ27" i="8"/>
  <c r="BK27" i="8"/>
  <c r="BL27" i="8"/>
  <c r="BM27" i="8"/>
  <c r="BN27" i="8"/>
  <c r="BO27" i="8"/>
  <c r="BP27" i="8"/>
  <c r="BQ27" i="8"/>
  <c r="BR27" i="8"/>
  <c r="BS27" i="8"/>
  <c r="BT27" i="8"/>
  <c r="BU27" i="8"/>
  <c r="BV27" i="8"/>
  <c r="BW27" i="8"/>
  <c r="BX27" i="8"/>
  <c r="BY27" i="8"/>
  <c r="BZ27" i="8"/>
  <c r="CA27" i="8"/>
  <c r="CB27" i="8"/>
  <c r="CC27" i="8"/>
  <c r="CD27" i="8"/>
  <c r="CE27" i="8"/>
  <c r="CF27" i="8"/>
  <c r="CG27" i="8"/>
  <c r="CH27" i="8"/>
  <c r="CI27" i="8"/>
  <c r="CJ27" i="8"/>
  <c r="CK27" i="8"/>
  <c r="CL27" i="8"/>
  <c r="CM27" i="8"/>
  <c r="CN27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AR28" i="8"/>
  <c r="AS28" i="8"/>
  <c r="AT28" i="8"/>
  <c r="AU28" i="8"/>
  <c r="AV28" i="8"/>
  <c r="AW28" i="8"/>
  <c r="AX28" i="8"/>
  <c r="AY28" i="8"/>
  <c r="AZ28" i="8"/>
  <c r="BA28" i="8"/>
  <c r="BB28" i="8"/>
  <c r="BC28" i="8"/>
  <c r="BD28" i="8"/>
  <c r="BE28" i="8"/>
  <c r="BF28" i="8"/>
  <c r="BG28" i="8"/>
  <c r="BH28" i="8"/>
  <c r="BI28" i="8"/>
  <c r="BJ28" i="8"/>
  <c r="BK28" i="8"/>
  <c r="BL28" i="8"/>
  <c r="BM28" i="8"/>
  <c r="BN28" i="8"/>
  <c r="BO28" i="8"/>
  <c r="BP28" i="8"/>
  <c r="BQ28" i="8"/>
  <c r="BR28" i="8"/>
  <c r="BS28" i="8"/>
  <c r="BT28" i="8"/>
  <c r="BU28" i="8"/>
  <c r="BV28" i="8"/>
  <c r="BW28" i="8"/>
  <c r="BX28" i="8"/>
  <c r="BY28" i="8"/>
  <c r="BZ28" i="8"/>
  <c r="CA28" i="8"/>
  <c r="CB28" i="8"/>
  <c r="CC28" i="8"/>
  <c r="CD28" i="8"/>
  <c r="CE28" i="8"/>
  <c r="CF28" i="8"/>
  <c r="CG28" i="8"/>
  <c r="CH28" i="8"/>
  <c r="CI28" i="8"/>
  <c r="CJ28" i="8"/>
  <c r="CK28" i="8"/>
  <c r="CL28" i="8"/>
  <c r="CM28" i="8"/>
  <c r="CN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T29" i="8"/>
  <c r="AU29" i="8"/>
  <c r="AV29" i="8"/>
  <c r="AW29" i="8"/>
  <c r="AX29" i="8"/>
  <c r="AY29" i="8"/>
  <c r="AZ29" i="8"/>
  <c r="BA29" i="8"/>
  <c r="BB29" i="8"/>
  <c r="BC29" i="8"/>
  <c r="BD29" i="8"/>
  <c r="BE29" i="8"/>
  <c r="BF29" i="8"/>
  <c r="BG29" i="8"/>
  <c r="BH29" i="8"/>
  <c r="BI29" i="8"/>
  <c r="BJ29" i="8"/>
  <c r="BK29" i="8"/>
  <c r="BL29" i="8"/>
  <c r="BM29" i="8"/>
  <c r="BN29" i="8"/>
  <c r="BO29" i="8"/>
  <c r="BP29" i="8"/>
  <c r="BQ29" i="8"/>
  <c r="BR29" i="8"/>
  <c r="BS29" i="8"/>
  <c r="BT29" i="8"/>
  <c r="BU29" i="8"/>
  <c r="BV29" i="8"/>
  <c r="BW29" i="8"/>
  <c r="BX29" i="8"/>
  <c r="BY29" i="8"/>
  <c r="BZ29" i="8"/>
  <c r="CA29" i="8"/>
  <c r="CB29" i="8"/>
  <c r="CC29" i="8"/>
  <c r="CD29" i="8"/>
  <c r="CE29" i="8"/>
  <c r="CF29" i="8"/>
  <c r="CG29" i="8"/>
  <c r="CH29" i="8"/>
  <c r="CI29" i="8"/>
  <c r="CJ29" i="8"/>
  <c r="CK29" i="8"/>
  <c r="CL29" i="8"/>
  <c r="CM29" i="8"/>
  <c r="CN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T30" i="8"/>
  <c r="AU30" i="8"/>
  <c r="AV30" i="8"/>
  <c r="AW30" i="8"/>
  <c r="AX30" i="8"/>
  <c r="AY30" i="8"/>
  <c r="AZ30" i="8"/>
  <c r="BA30" i="8"/>
  <c r="BB30" i="8"/>
  <c r="BC30" i="8"/>
  <c r="BD30" i="8"/>
  <c r="BE30" i="8"/>
  <c r="BF30" i="8"/>
  <c r="BG30" i="8"/>
  <c r="BH30" i="8"/>
  <c r="BI30" i="8"/>
  <c r="BJ30" i="8"/>
  <c r="BK30" i="8"/>
  <c r="BL30" i="8"/>
  <c r="BM30" i="8"/>
  <c r="BN30" i="8"/>
  <c r="BO30" i="8"/>
  <c r="BP30" i="8"/>
  <c r="BQ30" i="8"/>
  <c r="BR30" i="8"/>
  <c r="BS30" i="8"/>
  <c r="BT30" i="8"/>
  <c r="BU30" i="8"/>
  <c r="BV30" i="8"/>
  <c r="BW30" i="8"/>
  <c r="BX30" i="8"/>
  <c r="BY30" i="8"/>
  <c r="BZ30" i="8"/>
  <c r="CA30" i="8"/>
  <c r="CB30" i="8"/>
  <c r="CC30" i="8"/>
  <c r="CD30" i="8"/>
  <c r="CE30" i="8"/>
  <c r="CF30" i="8"/>
  <c r="CG30" i="8"/>
  <c r="CH30" i="8"/>
  <c r="CI30" i="8"/>
  <c r="CJ30" i="8"/>
  <c r="CK30" i="8"/>
  <c r="CL30" i="8"/>
  <c r="CM30" i="8"/>
  <c r="CN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T31" i="8"/>
  <c r="AU31" i="8"/>
  <c r="AV31" i="8"/>
  <c r="AW31" i="8"/>
  <c r="AX31" i="8"/>
  <c r="AY31" i="8"/>
  <c r="AZ31" i="8"/>
  <c r="BA31" i="8"/>
  <c r="BB31" i="8"/>
  <c r="BC31" i="8"/>
  <c r="BD31" i="8"/>
  <c r="BE31" i="8"/>
  <c r="BF31" i="8"/>
  <c r="BG31" i="8"/>
  <c r="BH31" i="8"/>
  <c r="BI31" i="8"/>
  <c r="BJ31" i="8"/>
  <c r="BK31" i="8"/>
  <c r="BL31" i="8"/>
  <c r="BM31" i="8"/>
  <c r="BN31" i="8"/>
  <c r="BO31" i="8"/>
  <c r="BP31" i="8"/>
  <c r="BQ31" i="8"/>
  <c r="BR31" i="8"/>
  <c r="BS31" i="8"/>
  <c r="BT31" i="8"/>
  <c r="BU31" i="8"/>
  <c r="BV31" i="8"/>
  <c r="BW31" i="8"/>
  <c r="BX31" i="8"/>
  <c r="BY31" i="8"/>
  <c r="BZ31" i="8"/>
  <c r="CA31" i="8"/>
  <c r="CB31" i="8"/>
  <c r="CC31" i="8"/>
  <c r="CD31" i="8"/>
  <c r="CE31" i="8"/>
  <c r="CF31" i="8"/>
  <c r="CG31" i="8"/>
  <c r="CH31" i="8"/>
  <c r="CI31" i="8"/>
  <c r="CJ31" i="8"/>
  <c r="CK31" i="8"/>
  <c r="CL31" i="8"/>
  <c r="CM31" i="8"/>
  <c r="CN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U32" i="8"/>
  <c r="AV32" i="8"/>
  <c r="AW32" i="8"/>
  <c r="AX32" i="8"/>
  <c r="AY32" i="8"/>
  <c r="AZ32" i="8"/>
  <c r="BA32" i="8"/>
  <c r="BB32" i="8"/>
  <c r="BC32" i="8"/>
  <c r="BD32" i="8"/>
  <c r="BE32" i="8"/>
  <c r="BF32" i="8"/>
  <c r="BG32" i="8"/>
  <c r="BH32" i="8"/>
  <c r="BI32" i="8"/>
  <c r="BJ32" i="8"/>
  <c r="BK32" i="8"/>
  <c r="BL32" i="8"/>
  <c r="BM32" i="8"/>
  <c r="BN32" i="8"/>
  <c r="BO32" i="8"/>
  <c r="BP32" i="8"/>
  <c r="BQ32" i="8"/>
  <c r="BR32" i="8"/>
  <c r="BS32" i="8"/>
  <c r="BT32" i="8"/>
  <c r="BU32" i="8"/>
  <c r="BV32" i="8"/>
  <c r="BW32" i="8"/>
  <c r="BX32" i="8"/>
  <c r="BY32" i="8"/>
  <c r="BZ32" i="8"/>
  <c r="CA32" i="8"/>
  <c r="CB32" i="8"/>
  <c r="CC32" i="8"/>
  <c r="CD32" i="8"/>
  <c r="CE32" i="8"/>
  <c r="CF32" i="8"/>
  <c r="CG32" i="8"/>
  <c r="CH32" i="8"/>
  <c r="CI32" i="8"/>
  <c r="CJ32" i="8"/>
  <c r="CK32" i="8"/>
  <c r="CL32" i="8"/>
  <c r="CM32" i="8"/>
  <c r="CN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T33" i="8"/>
  <c r="AU33" i="8"/>
  <c r="AV33" i="8"/>
  <c r="AW33" i="8"/>
  <c r="AX33" i="8"/>
  <c r="AY33" i="8"/>
  <c r="AZ33" i="8"/>
  <c r="BA33" i="8"/>
  <c r="BB33" i="8"/>
  <c r="BC33" i="8"/>
  <c r="BD33" i="8"/>
  <c r="BE33" i="8"/>
  <c r="BF33" i="8"/>
  <c r="BG33" i="8"/>
  <c r="BH33" i="8"/>
  <c r="BI33" i="8"/>
  <c r="BJ33" i="8"/>
  <c r="BK33" i="8"/>
  <c r="BL33" i="8"/>
  <c r="BM33" i="8"/>
  <c r="BN33" i="8"/>
  <c r="BO33" i="8"/>
  <c r="BP33" i="8"/>
  <c r="BQ33" i="8"/>
  <c r="BR33" i="8"/>
  <c r="BS33" i="8"/>
  <c r="BT33" i="8"/>
  <c r="BU33" i="8"/>
  <c r="BV33" i="8"/>
  <c r="BW33" i="8"/>
  <c r="BX33" i="8"/>
  <c r="BY33" i="8"/>
  <c r="BZ33" i="8"/>
  <c r="CA33" i="8"/>
  <c r="CB33" i="8"/>
  <c r="CC33" i="8"/>
  <c r="CD33" i="8"/>
  <c r="CE33" i="8"/>
  <c r="CF33" i="8"/>
  <c r="CG33" i="8"/>
  <c r="CH33" i="8"/>
  <c r="CI33" i="8"/>
  <c r="CJ33" i="8"/>
  <c r="CK33" i="8"/>
  <c r="CL33" i="8"/>
  <c r="CM33" i="8"/>
  <c r="CN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T34" i="8"/>
  <c r="AU34" i="8"/>
  <c r="AV34" i="8"/>
  <c r="AW34" i="8"/>
  <c r="AX34" i="8"/>
  <c r="AY34" i="8"/>
  <c r="AZ34" i="8"/>
  <c r="BA34" i="8"/>
  <c r="BB34" i="8"/>
  <c r="BC34" i="8"/>
  <c r="BD34" i="8"/>
  <c r="BE34" i="8"/>
  <c r="BF34" i="8"/>
  <c r="BG34" i="8"/>
  <c r="BH34" i="8"/>
  <c r="BI34" i="8"/>
  <c r="BJ34" i="8"/>
  <c r="BK34" i="8"/>
  <c r="BL34" i="8"/>
  <c r="BM34" i="8"/>
  <c r="BN34" i="8"/>
  <c r="BO34" i="8"/>
  <c r="BP34" i="8"/>
  <c r="BQ34" i="8"/>
  <c r="BR34" i="8"/>
  <c r="BS34" i="8"/>
  <c r="BT34" i="8"/>
  <c r="BU34" i="8"/>
  <c r="BV34" i="8"/>
  <c r="BW34" i="8"/>
  <c r="BX34" i="8"/>
  <c r="BY34" i="8"/>
  <c r="BZ34" i="8"/>
  <c r="CA34" i="8"/>
  <c r="CB34" i="8"/>
  <c r="CC34" i="8"/>
  <c r="CD34" i="8"/>
  <c r="CE34" i="8"/>
  <c r="CF34" i="8"/>
  <c r="CG34" i="8"/>
  <c r="CH34" i="8"/>
  <c r="CI34" i="8"/>
  <c r="CJ34" i="8"/>
  <c r="CK34" i="8"/>
  <c r="CL34" i="8"/>
  <c r="CM34" i="8"/>
  <c r="CN34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T35" i="8"/>
  <c r="AU35" i="8"/>
  <c r="AV35" i="8"/>
  <c r="AW35" i="8"/>
  <c r="AX35" i="8"/>
  <c r="AY35" i="8"/>
  <c r="AZ35" i="8"/>
  <c r="BA35" i="8"/>
  <c r="BB35" i="8"/>
  <c r="BC35" i="8"/>
  <c r="BD35" i="8"/>
  <c r="BE35" i="8"/>
  <c r="BF35" i="8"/>
  <c r="BG35" i="8"/>
  <c r="BH35" i="8"/>
  <c r="BI35" i="8"/>
  <c r="BJ35" i="8"/>
  <c r="BK35" i="8"/>
  <c r="BL35" i="8"/>
  <c r="BM35" i="8"/>
  <c r="BN35" i="8"/>
  <c r="BO35" i="8"/>
  <c r="BP35" i="8"/>
  <c r="BQ35" i="8"/>
  <c r="BR35" i="8"/>
  <c r="BS35" i="8"/>
  <c r="BT35" i="8"/>
  <c r="BU35" i="8"/>
  <c r="BV35" i="8"/>
  <c r="BW35" i="8"/>
  <c r="BX35" i="8"/>
  <c r="BY35" i="8"/>
  <c r="BZ35" i="8"/>
  <c r="CA35" i="8"/>
  <c r="CB35" i="8"/>
  <c r="CC35" i="8"/>
  <c r="CD35" i="8"/>
  <c r="CE35" i="8"/>
  <c r="CF35" i="8"/>
  <c r="CG35" i="8"/>
  <c r="CH35" i="8"/>
  <c r="CI35" i="8"/>
  <c r="CJ35" i="8"/>
  <c r="CK35" i="8"/>
  <c r="CL35" i="8"/>
  <c r="CM35" i="8"/>
  <c r="CN35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T36" i="8"/>
  <c r="AU36" i="8"/>
  <c r="AV36" i="8"/>
  <c r="AW36" i="8"/>
  <c r="AX36" i="8"/>
  <c r="AY36" i="8"/>
  <c r="AZ36" i="8"/>
  <c r="BA36" i="8"/>
  <c r="BB36" i="8"/>
  <c r="BC36" i="8"/>
  <c r="BD36" i="8"/>
  <c r="BE36" i="8"/>
  <c r="BF36" i="8"/>
  <c r="BG36" i="8"/>
  <c r="BH36" i="8"/>
  <c r="BI36" i="8"/>
  <c r="BJ36" i="8"/>
  <c r="BK36" i="8"/>
  <c r="BL36" i="8"/>
  <c r="BM36" i="8"/>
  <c r="BN36" i="8"/>
  <c r="BO36" i="8"/>
  <c r="BP36" i="8"/>
  <c r="BQ36" i="8"/>
  <c r="BR36" i="8"/>
  <c r="BS36" i="8"/>
  <c r="BT36" i="8"/>
  <c r="BU36" i="8"/>
  <c r="BV36" i="8"/>
  <c r="BW36" i="8"/>
  <c r="BX36" i="8"/>
  <c r="BY36" i="8"/>
  <c r="BZ36" i="8"/>
  <c r="CA36" i="8"/>
  <c r="CB36" i="8"/>
  <c r="CC36" i="8"/>
  <c r="CD36" i="8"/>
  <c r="CE36" i="8"/>
  <c r="CF36" i="8"/>
  <c r="CG36" i="8"/>
  <c r="CH36" i="8"/>
  <c r="CI36" i="8"/>
  <c r="CJ36" i="8"/>
  <c r="CK36" i="8"/>
  <c r="CL36" i="8"/>
  <c r="CM36" i="8"/>
  <c r="CN36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T37" i="8"/>
  <c r="AU37" i="8"/>
  <c r="AV37" i="8"/>
  <c r="AW37" i="8"/>
  <c r="AX37" i="8"/>
  <c r="AY37" i="8"/>
  <c r="AZ37" i="8"/>
  <c r="BA37" i="8"/>
  <c r="BB37" i="8"/>
  <c r="BC37" i="8"/>
  <c r="BD37" i="8"/>
  <c r="BE37" i="8"/>
  <c r="BF37" i="8"/>
  <c r="BG37" i="8"/>
  <c r="BH37" i="8"/>
  <c r="BI37" i="8"/>
  <c r="BJ37" i="8"/>
  <c r="BK37" i="8"/>
  <c r="BL37" i="8"/>
  <c r="BM37" i="8"/>
  <c r="BN37" i="8"/>
  <c r="BO37" i="8"/>
  <c r="BP37" i="8"/>
  <c r="BQ37" i="8"/>
  <c r="BR37" i="8"/>
  <c r="BS37" i="8"/>
  <c r="BT37" i="8"/>
  <c r="BU37" i="8"/>
  <c r="BV37" i="8"/>
  <c r="BW37" i="8"/>
  <c r="BX37" i="8"/>
  <c r="BY37" i="8"/>
  <c r="BZ37" i="8"/>
  <c r="CA37" i="8"/>
  <c r="CB37" i="8"/>
  <c r="CC37" i="8"/>
  <c r="CD37" i="8"/>
  <c r="CE37" i="8"/>
  <c r="CF37" i="8"/>
  <c r="CG37" i="8"/>
  <c r="CH37" i="8"/>
  <c r="CI37" i="8"/>
  <c r="CJ37" i="8"/>
  <c r="CK37" i="8"/>
  <c r="CL37" i="8"/>
  <c r="CM37" i="8"/>
  <c r="CN37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AU38" i="8"/>
  <c r="AV38" i="8"/>
  <c r="AW38" i="8"/>
  <c r="AX38" i="8"/>
  <c r="AY38" i="8"/>
  <c r="AZ38" i="8"/>
  <c r="BA38" i="8"/>
  <c r="BB38" i="8"/>
  <c r="BC38" i="8"/>
  <c r="BD38" i="8"/>
  <c r="BE38" i="8"/>
  <c r="BF38" i="8"/>
  <c r="BG38" i="8"/>
  <c r="BH38" i="8"/>
  <c r="BI38" i="8"/>
  <c r="BJ38" i="8"/>
  <c r="BK38" i="8"/>
  <c r="BL38" i="8"/>
  <c r="BM38" i="8"/>
  <c r="BN38" i="8"/>
  <c r="BO38" i="8"/>
  <c r="BP38" i="8"/>
  <c r="BQ38" i="8"/>
  <c r="BR38" i="8"/>
  <c r="BS38" i="8"/>
  <c r="BT38" i="8"/>
  <c r="BU38" i="8"/>
  <c r="BV38" i="8"/>
  <c r="BW38" i="8"/>
  <c r="BX38" i="8"/>
  <c r="BY38" i="8"/>
  <c r="BZ38" i="8"/>
  <c r="CA38" i="8"/>
  <c r="CB38" i="8"/>
  <c r="CC38" i="8"/>
  <c r="CD38" i="8"/>
  <c r="CE38" i="8"/>
  <c r="CF38" i="8"/>
  <c r="CG38" i="8"/>
  <c r="CH38" i="8"/>
  <c r="CI38" i="8"/>
  <c r="CJ38" i="8"/>
  <c r="CK38" i="8"/>
  <c r="CL38" i="8"/>
  <c r="CM38" i="8"/>
  <c r="CN38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AT39" i="8"/>
  <c r="AU39" i="8"/>
  <c r="AV39" i="8"/>
  <c r="AW39" i="8"/>
  <c r="AX39" i="8"/>
  <c r="AY39" i="8"/>
  <c r="AZ39" i="8"/>
  <c r="BA39" i="8"/>
  <c r="BB39" i="8"/>
  <c r="BC39" i="8"/>
  <c r="BD39" i="8"/>
  <c r="BE39" i="8"/>
  <c r="BF39" i="8"/>
  <c r="BG39" i="8"/>
  <c r="BH39" i="8"/>
  <c r="BI39" i="8"/>
  <c r="BJ39" i="8"/>
  <c r="BK39" i="8"/>
  <c r="BL39" i="8"/>
  <c r="BM39" i="8"/>
  <c r="BN39" i="8"/>
  <c r="BO39" i="8"/>
  <c r="BP39" i="8"/>
  <c r="BQ39" i="8"/>
  <c r="BR39" i="8"/>
  <c r="BS39" i="8"/>
  <c r="BT39" i="8"/>
  <c r="BU39" i="8"/>
  <c r="BV39" i="8"/>
  <c r="BW39" i="8"/>
  <c r="BX39" i="8"/>
  <c r="BY39" i="8"/>
  <c r="BZ39" i="8"/>
  <c r="CA39" i="8"/>
  <c r="CB39" i="8"/>
  <c r="CC39" i="8"/>
  <c r="CD39" i="8"/>
  <c r="CE39" i="8"/>
  <c r="CF39" i="8"/>
  <c r="CG39" i="8"/>
  <c r="CH39" i="8"/>
  <c r="CI39" i="8"/>
  <c r="CJ39" i="8"/>
  <c r="CK39" i="8"/>
  <c r="CL39" i="8"/>
  <c r="CM39" i="8"/>
  <c r="CN39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R40" i="8"/>
  <c r="AS40" i="8"/>
  <c r="AT40" i="8"/>
  <c r="AU40" i="8"/>
  <c r="AV40" i="8"/>
  <c r="AW40" i="8"/>
  <c r="AX40" i="8"/>
  <c r="AY40" i="8"/>
  <c r="AZ40" i="8"/>
  <c r="BA40" i="8"/>
  <c r="BB40" i="8"/>
  <c r="BC40" i="8"/>
  <c r="BD40" i="8"/>
  <c r="BE40" i="8"/>
  <c r="BF40" i="8"/>
  <c r="BG40" i="8"/>
  <c r="BH40" i="8"/>
  <c r="BI40" i="8"/>
  <c r="BJ40" i="8"/>
  <c r="BK40" i="8"/>
  <c r="BL40" i="8"/>
  <c r="BM40" i="8"/>
  <c r="BN40" i="8"/>
  <c r="BO40" i="8"/>
  <c r="BP40" i="8"/>
  <c r="BQ40" i="8"/>
  <c r="BR40" i="8"/>
  <c r="BS40" i="8"/>
  <c r="BT40" i="8"/>
  <c r="BU40" i="8"/>
  <c r="BV40" i="8"/>
  <c r="BW40" i="8"/>
  <c r="BX40" i="8"/>
  <c r="BY40" i="8"/>
  <c r="BZ40" i="8"/>
  <c r="CA40" i="8"/>
  <c r="CB40" i="8"/>
  <c r="CC40" i="8"/>
  <c r="CD40" i="8"/>
  <c r="CE40" i="8"/>
  <c r="CF40" i="8"/>
  <c r="CG40" i="8"/>
  <c r="CH40" i="8"/>
  <c r="CI40" i="8"/>
  <c r="CJ40" i="8"/>
  <c r="CK40" i="8"/>
  <c r="CL40" i="8"/>
  <c r="CM40" i="8"/>
  <c r="CN40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D41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AR41" i="8"/>
  <c r="AS41" i="8"/>
  <c r="AT41" i="8"/>
  <c r="AU41" i="8"/>
  <c r="AV41" i="8"/>
  <c r="AW41" i="8"/>
  <c r="AX41" i="8"/>
  <c r="AY41" i="8"/>
  <c r="AZ41" i="8"/>
  <c r="BA41" i="8"/>
  <c r="BB41" i="8"/>
  <c r="BC41" i="8"/>
  <c r="BD41" i="8"/>
  <c r="BE41" i="8"/>
  <c r="BF41" i="8"/>
  <c r="BG41" i="8"/>
  <c r="BH41" i="8"/>
  <c r="BI41" i="8"/>
  <c r="BJ41" i="8"/>
  <c r="BK41" i="8"/>
  <c r="BL41" i="8"/>
  <c r="BM41" i="8"/>
  <c r="BN41" i="8"/>
  <c r="BO41" i="8"/>
  <c r="BP41" i="8"/>
  <c r="BQ41" i="8"/>
  <c r="BR41" i="8"/>
  <c r="BS41" i="8"/>
  <c r="BT41" i="8"/>
  <c r="BU41" i="8"/>
  <c r="BV41" i="8"/>
  <c r="BW41" i="8"/>
  <c r="BX41" i="8"/>
  <c r="BY41" i="8"/>
  <c r="BZ41" i="8"/>
  <c r="CA41" i="8"/>
  <c r="CB41" i="8"/>
  <c r="CC41" i="8"/>
  <c r="CD41" i="8"/>
  <c r="CE41" i="8"/>
  <c r="CF41" i="8"/>
  <c r="CG41" i="8"/>
  <c r="CH41" i="8"/>
  <c r="CI41" i="8"/>
  <c r="CJ41" i="8"/>
  <c r="CK41" i="8"/>
  <c r="CL41" i="8"/>
  <c r="CM41" i="8"/>
  <c r="CN41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AR42" i="8"/>
  <c r="AS42" i="8"/>
  <c r="AT42" i="8"/>
  <c r="AU42" i="8"/>
  <c r="AV42" i="8"/>
  <c r="AW42" i="8"/>
  <c r="AX42" i="8"/>
  <c r="AY42" i="8"/>
  <c r="AZ42" i="8"/>
  <c r="BA42" i="8"/>
  <c r="BB42" i="8"/>
  <c r="BC42" i="8"/>
  <c r="BD42" i="8"/>
  <c r="BE42" i="8"/>
  <c r="BF42" i="8"/>
  <c r="BG42" i="8"/>
  <c r="BH42" i="8"/>
  <c r="BI42" i="8"/>
  <c r="BJ42" i="8"/>
  <c r="BK42" i="8"/>
  <c r="BL42" i="8"/>
  <c r="BM42" i="8"/>
  <c r="BN42" i="8"/>
  <c r="BO42" i="8"/>
  <c r="BP42" i="8"/>
  <c r="BQ42" i="8"/>
  <c r="BR42" i="8"/>
  <c r="BS42" i="8"/>
  <c r="BT42" i="8"/>
  <c r="BU42" i="8"/>
  <c r="BV42" i="8"/>
  <c r="BW42" i="8"/>
  <c r="BX42" i="8"/>
  <c r="BY42" i="8"/>
  <c r="BZ42" i="8"/>
  <c r="CA42" i="8"/>
  <c r="CB42" i="8"/>
  <c r="CC42" i="8"/>
  <c r="CD42" i="8"/>
  <c r="CE42" i="8"/>
  <c r="CF42" i="8"/>
  <c r="CG42" i="8"/>
  <c r="CH42" i="8"/>
  <c r="CI42" i="8"/>
  <c r="CJ42" i="8"/>
  <c r="CK42" i="8"/>
  <c r="CL42" i="8"/>
  <c r="CM42" i="8"/>
  <c r="CN42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D43" i="8"/>
  <c r="AE43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AR43" i="8"/>
  <c r="AS43" i="8"/>
  <c r="AT43" i="8"/>
  <c r="AU43" i="8"/>
  <c r="AV43" i="8"/>
  <c r="AW43" i="8"/>
  <c r="AX43" i="8"/>
  <c r="AY43" i="8"/>
  <c r="AZ43" i="8"/>
  <c r="BA43" i="8"/>
  <c r="BB43" i="8"/>
  <c r="BC43" i="8"/>
  <c r="BD43" i="8"/>
  <c r="BE43" i="8"/>
  <c r="BF43" i="8"/>
  <c r="BG43" i="8"/>
  <c r="BH43" i="8"/>
  <c r="BI43" i="8"/>
  <c r="BJ43" i="8"/>
  <c r="BK43" i="8"/>
  <c r="BL43" i="8"/>
  <c r="BM43" i="8"/>
  <c r="BN43" i="8"/>
  <c r="BO43" i="8"/>
  <c r="BP43" i="8"/>
  <c r="BQ43" i="8"/>
  <c r="BR43" i="8"/>
  <c r="BS43" i="8"/>
  <c r="BT43" i="8"/>
  <c r="BU43" i="8"/>
  <c r="BV43" i="8"/>
  <c r="BW43" i="8"/>
  <c r="BX43" i="8"/>
  <c r="BY43" i="8"/>
  <c r="BZ43" i="8"/>
  <c r="CA43" i="8"/>
  <c r="CB43" i="8"/>
  <c r="CC43" i="8"/>
  <c r="CD43" i="8"/>
  <c r="CE43" i="8"/>
  <c r="CF43" i="8"/>
  <c r="CG43" i="8"/>
  <c r="CH43" i="8"/>
  <c r="CI43" i="8"/>
  <c r="CJ43" i="8"/>
  <c r="CK43" i="8"/>
  <c r="CL43" i="8"/>
  <c r="CM43" i="8"/>
  <c r="CN43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D44" i="8"/>
  <c r="AE44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AR44" i="8"/>
  <c r="AS44" i="8"/>
  <c r="AT44" i="8"/>
  <c r="AU44" i="8"/>
  <c r="AV44" i="8"/>
  <c r="AW44" i="8"/>
  <c r="AX44" i="8"/>
  <c r="AY44" i="8"/>
  <c r="AZ44" i="8"/>
  <c r="BA44" i="8"/>
  <c r="BB44" i="8"/>
  <c r="BC44" i="8"/>
  <c r="BD44" i="8"/>
  <c r="BE44" i="8"/>
  <c r="BF44" i="8"/>
  <c r="BG44" i="8"/>
  <c r="BH44" i="8"/>
  <c r="BI44" i="8"/>
  <c r="BJ44" i="8"/>
  <c r="BK44" i="8"/>
  <c r="BL44" i="8"/>
  <c r="BM44" i="8"/>
  <c r="BN44" i="8"/>
  <c r="BO44" i="8"/>
  <c r="BP44" i="8"/>
  <c r="BQ44" i="8"/>
  <c r="BR44" i="8"/>
  <c r="BS44" i="8"/>
  <c r="BT44" i="8"/>
  <c r="BU44" i="8"/>
  <c r="BV44" i="8"/>
  <c r="BW44" i="8"/>
  <c r="BX44" i="8"/>
  <c r="BY44" i="8"/>
  <c r="BZ44" i="8"/>
  <c r="CA44" i="8"/>
  <c r="CB44" i="8"/>
  <c r="CC44" i="8"/>
  <c r="CD44" i="8"/>
  <c r="CE44" i="8"/>
  <c r="CF44" i="8"/>
  <c r="CG44" i="8"/>
  <c r="CH44" i="8"/>
  <c r="CI44" i="8"/>
  <c r="CJ44" i="8"/>
  <c r="CK44" i="8"/>
  <c r="CL44" i="8"/>
  <c r="CM44" i="8"/>
  <c r="CN44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D45" i="8"/>
  <c r="AE45" i="8"/>
  <c r="AF45" i="8"/>
  <c r="AG45" i="8"/>
  <c r="AH45" i="8"/>
  <c r="AI45" i="8"/>
  <c r="AJ45" i="8"/>
  <c r="AK45" i="8"/>
  <c r="AL45" i="8"/>
  <c r="AM45" i="8"/>
  <c r="AN45" i="8"/>
  <c r="AO45" i="8"/>
  <c r="AP45" i="8"/>
  <c r="AQ45" i="8"/>
  <c r="AR45" i="8"/>
  <c r="AS45" i="8"/>
  <c r="AT45" i="8"/>
  <c r="AU45" i="8"/>
  <c r="AV45" i="8"/>
  <c r="AW45" i="8"/>
  <c r="AX45" i="8"/>
  <c r="AY45" i="8"/>
  <c r="AZ45" i="8"/>
  <c r="BA45" i="8"/>
  <c r="BB45" i="8"/>
  <c r="BC45" i="8"/>
  <c r="BD45" i="8"/>
  <c r="BE45" i="8"/>
  <c r="BF45" i="8"/>
  <c r="BG45" i="8"/>
  <c r="BH45" i="8"/>
  <c r="BI45" i="8"/>
  <c r="BJ45" i="8"/>
  <c r="BK45" i="8"/>
  <c r="BL45" i="8"/>
  <c r="BM45" i="8"/>
  <c r="BN45" i="8"/>
  <c r="BO45" i="8"/>
  <c r="BP45" i="8"/>
  <c r="BQ45" i="8"/>
  <c r="BR45" i="8"/>
  <c r="BS45" i="8"/>
  <c r="BT45" i="8"/>
  <c r="BU45" i="8"/>
  <c r="BV45" i="8"/>
  <c r="BW45" i="8"/>
  <c r="BX45" i="8"/>
  <c r="BY45" i="8"/>
  <c r="BZ45" i="8"/>
  <c r="CA45" i="8"/>
  <c r="CB45" i="8"/>
  <c r="CC45" i="8"/>
  <c r="CD45" i="8"/>
  <c r="CE45" i="8"/>
  <c r="CF45" i="8"/>
  <c r="CG45" i="8"/>
  <c r="CH45" i="8"/>
  <c r="CI45" i="8"/>
  <c r="CJ45" i="8"/>
  <c r="CK45" i="8"/>
  <c r="CL45" i="8"/>
  <c r="CM45" i="8"/>
  <c r="CN45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D46" i="8"/>
  <c r="AE46" i="8"/>
  <c r="AF46" i="8"/>
  <c r="AG46" i="8"/>
  <c r="AH46" i="8"/>
  <c r="AI46" i="8"/>
  <c r="AJ46" i="8"/>
  <c r="AK46" i="8"/>
  <c r="AL46" i="8"/>
  <c r="AM46" i="8"/>
  <c r="AN46" i="8"/>
  <c r="AO46" i="8"/>
  <c r="AP46" i="8"/>
  <c r="AQ46" i="8"/>
  <c r="AR46" i="8"/>
  <c r="AS46" i="8"/>
  <c r="AT46" i="8"/>
  <c r="AU46" i="8"/>
  <c r="AV46" i="8"/>
  <c r="AW46" i="8"/>
  <c r="AX46" i="8"/>
  <c r="AY46" i="8"/>
  <c r="AZ46" i="8"/>
  <c r="BA46" i="8"/>
  <c r="BB46" i="8"/>
  <c r="BC46" i="8"/>
  <c r="BD46" i="8"/>
  <c r="BE46" i="8"/>
  <c r="BF46" i="8"/>
  <c r="BG46" i="8"/>
  <c r="BH46" i="8"/>
  <c r="BI46" i="8"/>
  <c r="BJ46" i="8"/>
  <c r="BK46" i="8"/>
  <c r="BL46" i="8"/>
  <c r="BM46" i="8"/>
  <c r="BN46" i="8"/>
  <c r="BO46" i="8"/>
  <c r="BP46" i="8"/>
  <c r="BQ46" i="8"/>
  <c r="BR46" i="8"/>
  <c r="BS46" i="8"/>
  <c r="BT46" i="8"/>
  <c r="BU46" i="8"/>
  <c r="BV46" i="8"/>
  <c r="BW46" i="8"/>
  <c r="BX46" i="8"/>
  <c r="BY46" i="8"/>
  <c r="BZ46" i="8"/>
  <c r="CA46" i="8"/>
  <c r="CB46" i="8"/>
  <c r="CC46" i="8"/>
  <c r="CD46" i="8"/>
  <c r="CE46" i="8"/>
  <c r="CF46" i="8"/>
  <c r="CG46" i="8"/>
  <c r="CH46" i="8"/>
  <c r="CI46" i="8"/>
  <c r="CJ46" i="8"/>
  <c r="CK46" i="8"/>
  <c r="CL46" i="8"/>
  <c r="CM46" i="8"/>
  <c r="CN46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AD47" i="8"/>
  <c r="AE47" i="8"/>
  <c r="AF47" i="8"/>
  <c r="AG47" i="8"/>
  <c r="AH47" i="8"/>
  <c r="AI47" i="8"/>
  <c r="AJ47" i="8"/>
  <c r="AK47" i="8"/>
  <c r="AL47" i="8"/>
  <c r="AM47" i="8"/>
  <c r="AN47" i="8"/>
  <c r="AO47" i="8"/>
  <c r="AP47" i="8"/>
  <c r="AQ47" i="8"/>
  <c r="AR47" i="8"/>
  <c r="AS47" i="8"/>
  <c r="AT47" i="8"/>
  <c r="AU47" i="8"/>
  <c r="AV47" i="8"/>
  <c r="AW47" i="8"/>
  <c r="AX47" i="8"/>
  <c r="AY47" i="8"/>
  <c r="AZ47" i="8"/>
  <c r="BA47" i="8"/>
  <c r="BB47" i="8"/>
  <c r="BC47" i="8"/>
  <c r="BD47" i="8"/>
  <c r="BE47" i="8"/>
  <c r="BF47" i="8"/>
  <c r="BG47" i="8"/>
  <c r="BH47" i="8"/>
  <c r="BI47" i="8"/>
  <c r="BJ47" i="8"/>
  <c r="BK47" i="8"/>
  <c r="BL47" i="8"/>
  <c r="BM47" i="8"/>
  <c r="BN47" i="8"/>
  <c r="BO47" i="8"/>
  <c r="BP47" i="8"/>
  <c r="BQ47" i="8"/>
  <c r="BR47" i="8"/>
  <c r="BS47" i="8"/>
  <c r="BT47" i="8"/>
  <c r="BU47" i="8"/>
  <c r="BV47" i="8"/>
  <c r="BW47" i="8"/>
  <c r="BX47" i="8"/>
  <c r="BY47" i="8"/>
  <c r="BZ47" i="8"/>
  <c r="CA47" i="8"/>
  <c r="CB47" i="8"/>
  <c r="CC47" i="8"/>
  <c r="CD47" i="8"/>
  <c r="CE47" i="8"/>
  <c r="CF47" i="8"/>
  <c r="CG47" i="8"/>
  <c r="CH47" i="8"/>
  <c r="CI47" i="8"/>
  <c r="CJ47" i="8"/>
  <c r="CK47" i="8"/>
  <c r="CL47" i="8"/>
  <c r="CM47" i="8"/>
  <c r="CN47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AD48" i="8"/>
  <c r="AE48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AR48" i="8"/>
  <c r="AS48" i="8"/>
  <c r="AT48" i="8"/>
  <c r="AU48" i="8"/>
  <c r="AV48" i="8"/>
  <c r="AW48" i="8"/>
  <c r="AX48" i="8"/>
  <c r="AY48" i="8"/>
  <c r="AZ48" i="8"/>
  <c r="BA48" i="8"/>
  <c r="BB48" i="8"/>
  <c r="BC48" i="8"/>
  <c r="BD48" i="8"/>
  <c r="BE48" i="8"/>
  <c r="BF48" i="8"/>
  <c r="BG48" i="8"/>
  <c r="BH48" i="8"/>
  <c r="BI48" i="8"/>
  <c r="BJ48" i="8"/>
  <c r="BK48" i="8"/>
  <c r="BL48" i="8"/>
  <c r="BM48" i="8"/>
  <c r="BN48" i="8"/>
  <c r="BO48" i="8"/>
  <c r="BP48" i="8"/>
  <c r="BQ48" i="8"/>
  <c r="BR48" i="8"/>
  <c r="BS48" i="8"/>
  <c r="BT48" i="8"/>
  <c r="BU48" i="8"/>
  <c r="BV48" i="8"/>
  <c r="BW48" i="8"/>
  <c r="BX48" i="8"/>
  <c r="BY48" i="8"/>
  <c r="BZ48" i="8"/>
  <c r="CA48" i="8"/>
  <c r="CB48" i="8"/>
  <c r="CC48" i="8"/>
  <c r="CD48" i="8"/>
  <c r="CE48" i="8"/>
  <c r="CF48" i="8"/>
  <c r="CG48" i="8"/>
  <c r="CH48" i="8"/>
  <c r="CI48" i="8"/>
  <c r="CJ48" i="8"/>
  <c r="CK48" i="8"/>
  <c r="CL48" i="8"/>
  <c r="CM48" i="8"/>
  <c r="CN48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AD49" i="8"/>
  <c r="AE49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AR49" i="8"/>
  <c r="AS49" i="8"/>
  <c r="AT49" i="8"/>
  <c r="AU49" i="8"/>
  <c r="AV49" i="8"/>
  <c r="AW49" i="8"/>
  <c r="AX49" i="8"/>
  <c r="AY49" i="8"/>
  <c r="AZ49" i="8"/>
  <c r="BA49" i="8"/>
  <c r="BB49" i="8"/>
  <c r="BC49" i="8"/>
  <c r="BD49" i="8"/>
  <c r="BE49" i="8"/>
  <c r="BF49" i="8"/>
  <c r="BG49" i="8"/>
  <c r="BH49" i="8"/>
  <c r="BI49" i="8"/>
  <c r="BJ49" i="8"/>
  <c r="BK49" i="8"/>
  <c r="BL49" i="8"/>
  <c r="BM49" i="8"/>
  <c r="BN49" i="8"/>
  <c r="BO49" i="8"/>
  <c r="BP49" i="8"/>
  <c r="BQ49" i="8"/>
  <c r="BR49" i="8"/>
  <c r="BS49" i="8"/>
  <c r="BT49" i="8"/>
  <c r="BU49" i="8"/>
  <c r="BV49" i="8"/>
  <c r="BW49" i="8"/>
  <c r="BX49" i="8"/>
  <c r="BY49" i="8"/>
  <c r="BZ49" i="8"/>
  <c r="CA49" i="8"/>
  <c r="CB49" i="8"/>
  <c r="CC49" i="8"/>
  <c r="CD49" i="8"/>
  <c r="CE49" i="8"/>
  <c r="CF49" i="8"/>
  <c r="CG49" i="8"/>
  <c r="CH49" i="8"/>
  <c r="CI49" i="8"/>
  <c r="CJ49" i="8"/>
  <c r="CK49" i="8"/>
  <c r="CL49" i="8"/>
  <c r="CM49" i="8"/>
  <c r="CN49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AD50" i="8"/>
  <c r="AE50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AR50" i="8"/>
  <c r="AS50" i="8"/>
  <c r="AT50" i="8"/>
  <c r="AU50" i="8"/>
  <c r="AV50" i="8"/>
  <c r="AW50" i="8"/>
  <c r="AX50" i="8"/>
  <c r="AY50" i="8"/>
  <c r="AZ50" i="8"/>
  <c r="BA50" i="8"/>
  <c r="BB50" i="8"/>
  <c r="BC50" i="8"/>
  <c r="BD50" i="8"/>
  <c r="BE50" i="8"/>
  <c r="BF50" i="8"/>
  <c r="BG50" i="8"/>
  <c r="BH50" i="8"/>
  <c r="BI50" i="8"/>
  <c r="BJ50" i="8"/>
  <c r="BK50" i="8"/>
  <c r="BL50" i="8"/>
  <c r="BM50" i="8"/>
  <c r="BN50" i="8"/>
  <c r="BO50" i="8"/>
  <c r="BP50" i="8"/>
  <c r="BQ50" i="8"/>
  <c r="BR50" i="8"/>
  <c r="BS50" i="8"/>
  <c r="BT50" i="8"/>
  <c r="BU50" i="8"/>
  <c r="BV50" i="8"/>
  <c r="BW50" i="8"/>
  <c r="BX50" i="8"/>
  <c r="BY50" i="8"/>
  <c r="BZ50" i="8"/>
  <c r="CA50" i="8"/>
  <c r="CB50" i="8"/>
  <c r="CC50" i="8"/>
  <c r="CD50" i="8"/>
  <c r="CE50" i="8"/>
  <c r="CF50" i="8"/>
  <c r="CG50" i="8"/>
  <c r="CH50" i="8"/>
  <c r="CI50" i="8"/>
  <c r="CJ50" i="8"/>
  <c r="CK50" i="8"/>
  <c r="CL50" i="8"/>
  <c r="CM50" i="8"/>
  <c r="CN50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AD51" i="8"/>
  <c r="AE51" i="8"/>
  <c r="AF51" i="8"/>
  <c r="AG51" i="8"/>
  <c r="AH51" i="8"/>
  <c r="AI51" i="8"/>
  <c r="AJ51" i="8"/>
  <c r="AK51" i="8"/>
  <c r="AL51" i="8"/>
  <c r="AM51" i="8"/>
  <c r="AN51" i="8"/>
  <c r="AO51" i="8"/>
  <c r="AP51" i="8"/>
  <c r="AQ51" i="8"/>
  <c r="AR51" i="8"/>
  <c r="AS51" i="8"/>
  <c r="AT51" i="8"/>
  <c r="AU51" i="8"/>
  <c r="AV51" i="8"/>
  <c r="AW51" i="8"/>
  <c r="AX51" i="8"/>
  <c r="AY51" i="8"/>
  <c r="AZ51" i="8"/>
  <c r="BA51" i="8"/>
  <c r="BB51" i="8"/>
  <c r="BC51" i="8"/>
  <c r="BD51" i="8"/>
  <c r="BE51" i="8"/>
  <c r="BF51" i="8"/>
  <c r="BG51" i="8"/>
  <c r="BH51" i="8"/>
  <c r="BI51" i="8"/>
  <c r="BJ51" i="8"/>
  <c r="BK51" i="8"/>
  <c r="BL51" i="8"/>
  <c r="BM51" i="8"/>
  <c r="BN51" i="8"/>
  <c r="BO51" i="8"/>
  <c r="BP51" i="8"/>
  <c r="BQ51" i="8"/>
  <c r="BR51" i="8"/>
  <c r="BS51" i="8"/>
  <c r="BT51" i="8"/>
  <c r="BU51" i="8"/>
  <c r="BV51" i="8"/>
  <c r="BW51" i="8"/>
  <c r="BX51" i="8"/>
  <c r="BY51" i="8"/>
  <c r="BZ51" i="8"/>
  <c r="CA51" i="8"/>
  <c r="CB51" i="8"/>
  <c r="CC51" i="8"/>
  <c r="CD51" i="8"/>
  <c r="CE51" i="8"/>
  <c r="CF51" i="8"/>
  <c r="CG51" i="8"/>
  <c r="CH51" i="8"/>
  <c r="CI51" i="8"/>
  <c r="CJ51" i="8"/>
  <c r="CK51" i="8"/>
  <c r="CL51" i="8"/>
  <c r="CM51" i="8"/>
  <c r="CN51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AR52" i="8"/>
  <c r="AS52" i="8"/>
  <c r="AT52" i="8"/>
  <c r="AU52" i="8"/>
  <c r="AV52" i="8"/>
  <c r="AW52" i="8"/>
  <c r="AX52" i="8"/>
  <c r="AY52" i="8"/>
  <c r="AZ52" i="8"/>
  <c r="BA52" i="8"/>
  <c r="BB52" i="8"/>
  <c r="BC52" i="8"/>
  <c r="BD52" i="8"/>
  <c r="BE52" i="8"/>
  <c r="BF52" i="8"/>
  <c r="BG52" i="8"/>
  <c r="BH52" i="8"/>
  <c r="BI52" i="8"/>
  <c r="BJ52" i="8"/>
  <c r="BK52" i="8"/>
  <c r="BL52" i="8"/>
  <c r="BM52" i="8"/>
  <c r="BN52" i="8"/>
  <c r="BO52" i="8"/>
  <c r="BP52" i="8"/>
  <c r="BQ52" i="8"/>
  <c r="BR52" i="8"/>
  <c r="BS52" i="8"/>
  <c r="BT52" i="8"/>
  <c r="BU52" i="8"/>
  <c r="BV52" i="8"/>
  <c r="BW52" i="8"/>
  <c r="BX52" i="8"/>
  <c r="BY52" i="8"/>
  <c r="BZ52" i="8"/>
  <c r="CA52" i="8"/>
  <c r="CB52" i="8"/>
  <c r="CC52" i="8"/>
  <c r="CD52" i="8"/>
  <c r="CE52" i="8"/>
  <c r="CF52" i="8"/>
  <c r="CG52" i="8"/>
  <c r="CH52" i="8"/>
  <c r="CI52" i="8"/>
  <c r="CJ52" i="8"/>
  <c r="CK52" i="8"/>
  <c r="CL52" i="8"/>
  <c r="CM52" i="8"/>
  <c r="CN52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D53" i="8"/>
  <c r="AE53" i="8"/>
  <c r="AF53" i="8"/>
  <c r="AG53" i="8"/>
  <c r="AH53" i="8"/>
  <c r="AI53" i="8"/>
  <c r="AJ53" i="8"/>
  <c r="AK53" i="8"/>
  <c r="AL53" i="8"/>
  <c r="AM53" i="8"/>
  <c r="AN53" i="8"/>
  <c r="AO53" i="8"/>
  <c r="AP53" i="8"/>
  <c r="AQ53" i="8"/>
  <c r="AR53" i="8"/>
  <c r="AS53" i="8"/>
  <c r="AT53" i="8"/>
  <c r="AU53" i="8"/>
  <c r="AV53" i="8"/>
  <c r="AW53" i="8"/>
  <c r="AX53" i="8"/>
  <c r="AY53" i="8"/>
  <c r="AZ53" i="8"/>
  <c r="BA53" i="8"/>
  <c r="BB53" i="8"/>
  <c r="BC53" i="8"/>
  <c r="BD53" i="8"/>
  <c r="BE53" i="8"/>
  <c r="BF53" i="8"/>
  <c r="BG53" i="8"/>
  <c r="BH53" i="8"/>
  <c r="BI53" i="8"/>
  <c r="BJ53" i="8"/>
  <c r="BK53" i="8"/>
  <c r="BL53" i="8"/>
  <c r="BM53" i="8"/>
  <c r="BN53" i="8"/>
  <c r="BO53" i="8"/>
  <c r="BP53" i="8"/>
  <c r="BQ53" i="8"/>
  <c r="BR53" i="8"/>
  <c r="BS53" i="8"/>
  <c r="BT53" i="8"/>
  <c r="BU53" i="8"/>
  <c r="BV53" i="8"/>
  <c r="BW53" i="8"/>
  <c r="BX53" i="8"/>
  <c r="BY53" i="8"/>
  <c r="BZ53" i="8"/>
  <c r="CA53" i="8"/>
  <c r="CB53" i="8"/>
  <c r="CC53" i="8"/>
  <c r="CD53" i="8"/>
  <c r="CE53" i="8"/>
  <c r="CF53" i="8"/>
  <c r="CG53" i="8"/>
  <c r="CH53" i="8"/>
  <c r="CI53" i="8"/>
  <c r="CJ53" i="8"/>
  <c r="CK53" i="8"/>
  <c r="CL53" i="8"/>
  <c r="CM53" i="8"/>
  <c r="CN53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D54" i="8"/>
  <c r="AE54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AR54" i="8"/>
  <c r="AS54" i="8"/>
  <c r="AT54" i="8"/>
  <c r="AU54" i="8"/>
  <c r="AV54" i="8"/>
  <c r="AW54" i="8"/>
  <c r="AX54" i="8"/>
  <c r="AY54" i="8"/>
  <c r="AZ54" i="8"/>
  <c r="BA54" i="8"/>
  <c r="BB54" i="8"/>
  <c r="BC54" i="8"/>
  <c r="BD54" i="8"/>
  <c r="BE54" i="8"/>
  <c r="BF54" i="8"/>
  <c r="BG54" i="8"/>
  <c r="BH54" i="8"/>
  <c r="BI54" i="8"/>
  <c r="BJ54" i="8"/>
  <c r="BK54" i="8"/>
  <c r="BL54" i="8"/>
  <c r="BM54" i="8"/>
  <c r="BN54" i="8"/>
  <c r="BO54" i="8"/>
  <c r="BP54" i="8"/>
  <c r="BQ54" i="8"/>
  <c r="BR54" i="8"/>
  <c r="BS54" i="8"/>
  <c r="BT54" i="8"/>
  <c r="BU54" i="8"/>
  <c r="BV54" i="8"/>
  <c r="BW54" i="8"/>
  <c r="BX54" i="8"/>
  <c r="BY54" i="8"/>
  <c r="BZ54" i="8"/>
  <c r="CA54" i="8"/>
  <c r="CB54" i="8"/>
  <c r="CC54" i="8"/>
  <c r="CD54" i="8"/>
  <c r="CE54" i="8"/>
  <c r="CF54" i="8"/>
  <c r="CG54" i="8"/>
  <c r="CH54" i="8"/>
  <c r="CI54" i="8"/>
  <c r="CJ54" i="8"/>
  <c r="CK54" i="8"/>
  <c r="CL54" i="8"/>
  <c r="CM54" i="8"/>
  <c r="CN54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D55" i="8"/>
  <c r="AE55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AR55" i="8"/>
  <c r="AS55" i="8"/>
  <c r="AT55" i="8"/>
  <c r="AU55" i="8"/>
  <c r="AV55" i="8"/>
  <c r="AW55" i="8"/>
  <c r="AX55" i="8"/>
  <c r="AY55" i="8"/>
  <c r="AZ55" i="8"/>
  <c r="BA55" i="8"/>
  <c r="BB55" i="8"/>
  <c r="BC55" i="8"/>
  <c r="BD55" i="8"/>
  <c r="BE55" i="8"/>
  <c r="BF55" i="8"/>
  <c r="BG55" i="8"/>
  <c r="BH55" i="8"/>
  <c r="BI55" i="8"/>
  <c r="BJ55" i="8"/>
  <c r="BK55" i="8"/>
  <c r="BL55" i="8"/>
  <c r="BM55" i="8"/>
  <c r="BN55" i="8"/>
  <c r="BO55" i="8"/>
  <c r="BP55" i="8"/>
  <c r="BQ55" i="8"/>
  <c r="BR55" i="8"/>
  <c r="BS55" i="8"/>
  <c r="BT55" i="8"/>
  <c r="BU55" i="8"/>
  <c r="BV55" i="8"/>
  <c r="BW55" i="8"/>
  <c r="BX55" i="8"/>
  <c r="BY55" i="8"/>
  <c r="BZ55" i="8"/>
  <c r="CA55" i="8"/>
  <c r="CB55" i="8"/>
  <c r="CC55" i="8"/>
  <c r="CD55" i="8"/>
  <c r="CE55" i="8"/>
  <c r="CF55" i="8"/>
  <c r="CG55" i="8"/>
  <c r="CH55" i="8"/>
  <c r="CI55" i="8"/>
  <c r="CJ55" i="8"/>
  <c r="CK55" i="8"/>
  <c r="CL55" i="8"/>
  <c r="CM55" i="8"/>
  <c r="CN55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D56" i="8"/>
  <c r="AE56" i="8"/>
  <c r="AF56" i="8"/>
  <c r="AG56" i="8"/>
  <c r="AH56" i="8"/>
  <c r="AI56" i="8"/>
  <c r="AJ56" i="8"/>
  <c r="AK56" i="8"/>
  <c r="AL56" i="8"/>
  <c r="AM56" i="8"/>
  <c r="AN56" i="8"/>
  <c r="AO56" i="8"/>
  <c r="AP56" i="8"/>
  <c r="AQ56" i="8"/>
  <c r="AR56" i="8"/>
  <c r="AS56" i="8"/>
  <c r="AT56" i="8"/>
  <c r="AU56" i="8"/>
  <c r="AV56" i="8"/>
  <c r="AW56" i="8"/>
  <c r="AX56" i="8"/>
  <c r="AY56" i="8"/>
  <c r="AZ56" i="8"/>
  <c r="BA56" i="8"/>
  <c r="BB56" i="8"/>
  <c r="BC56" i="8"/>
  <c r="BD56" i="8"/>
  <c r="BE56" i="8"/>
  <c r="BF56" i="8"/>
  <c r="BG56" i="8"/>
  <c r="BH56" i="8"/>
  <c r="BI56" i="8"/>
  <c r="BJ56" i="8"/>
  <c r="BK56" i="8"/>
  <c r="BL56" i="8"/>
  <c r="BM56" i="8"/>
  <c r="BN56" i="8"/>
  <c r="BO56" i="8"/>
  <c r="BP56" i="8"/>
  <c r="BQ56" i="8"/>
  <c r="BR56" i="8"/>
  <c r="BS56" i="8"/>
  <c r="BT56" i="8"/>
  <c r="BU56" i="8"/>
  <c r="BV56" i="8"/>
  <c r="BW56" i="8"/>
  <c r="BX56" i="8"/>
  <c r="BY56" i="8"/>
  <c r="BZ56" i="8"/>
  <c r="CA56" i="8"/>
  <c r="CB56" i="8"/>
  <c r="CC56" i="8"/>
  <c r="CD56" i="8"/>
  <c r="CE56" i="8"/>
  <c r="CF56" i="8"/>
  <c r="CG56" i="8"/>
  <c r="CH56" i="8"/>
  <c r="CI56" i="8"/>
  <c r="CJ56" i="8"/>
  <c r="CK56" i="8"/>
  <c r="CL56" i="8"/>
  <c r="CM56" i="8"/>
  <c r="CN56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D57" i="8"/>
  <c r="AE57" i="8"/>
  <c r="AF57" i="8"/>
  <c r="AG57" i="8"/>
  <c r="AH57" i="8"/>
  <c r="AI57" i="8"/>
  <c r="AJ57" i="8"/>
  <c r="AK57" i="8"/>
  <c r="AL57" i="8"/>
  <c r="AM57" i="8"/>
  <c r="AN57" i="8"/>
  <c r="AO57" i="8"/>
  <c r="AP57" i="8"/>
  <c r="AQ57" i="8"/>
  <c r="AR57" i="8"/>
  <c r="AS57" i="8"/>
  <c r="AT57" i="8"/>
  <c r="AU57" i="8"/>
  <c r="AV57" i="8"/>
  <c r="AW57" i="8"/>
  <c r="AX57" i="8"/>
  <c r="AY57" i="8"/>
  <c r="AZ57" i="8"/>
  <c r="BA57" i="8"/>
  <c r="BB57" i="8"/>
  <c r="BC57" i="8"/>
  <c r="BD57" i="8"/>
  <c r="BE57" i="8"/>
  <c r="BF57" i="8"/>
  <c r="BG57" i="8"/>
  <c r="BH57" i="8"/>
  <c r="BI57" i="8"/>
  <c r="BJ57" i="8"/>
  <c r="BK57" i="8"/>
  <c r="BL57" i="8"/>
  <c r="BM57" i="8"/>
  <c r="BN57" i="8"/>
  <c r="BO57" i="8"/>
  <c r="BP57" i="8"/>
  <c r="BQ57" i="8"/>
  <c r="BR57" i="8"/>
  <c r="BS57" i="8"/>
  <c r="BT57" i="8"/>
  <c r="BU57" i="8"/>
  <c r="BV57" i="8"/>
  <c r="BW57" i="8"/>
  <c r="BX57" i="8"/>
  <c r="BY57" i="8"/>
  <c r="BZ57" i="8"/>
  <c r="CA57" i="8"/>
  <c r="CB57" i="8"/>
  <c r="CC57" i="8"/>
  <c r="CD57" i="8"/>
  <c r="CE57" i="8"/>
  <c r="CF57" i="8"/>
  <c r="CG57" i="8"/>
  <c r="CH57" i="8"/>
  <c r="CI57" i="8"/>
  <c r="CJ57" i="8"/>
  <c r="CK57" i="8"/>
  <c r="CL57" i="8"/>
  <c r="CM57" i="8"/>
  <c r="CN57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D58" i="8"/>
  <c r="AE58" i="8"/>
  <c r="AF58" i="8"/>
  <c r="AG58" i="8"/>
  <c r="AH58" i="8"/>
  <c r="AI58" i="8"/>
  <c r="AJ58" i="8"/>
  <c r="AK58" i="8"/>
  <c r="AL58" i="8"/>
  <c r="AM58" i="8"/>
  <c r="AN58" i="8"/>
  <c r="AO58" i="8"/>
  <c r="AP58" i="8"/>
  <c r="AQ58" i="8"/>
  <c r="AR58" i="8"/>
  <c r="AS58" i="8"/>
  <c r="AT58" i="8"/>
  <c r="AU58" i="8"/>
  <c r="AV58" i="8"/>
  <c r="AW58" i="8"/>
  <c r="AX58" i="8"/>
  <c r="AY58" i="8"/>
  <c r="AZ58" i="8"/>
  <c r="BA58" i="8"/>
  <c r="BB58" i="8"/>
  <c r="BC58" i="8"/>
  <c r="BD58" i="8"/>
  <c r="BE58" i="8"/>
  <c r="BF58" i="8"/>
  <c r="BG58" i="8"/>
  <c r="BH58" i="8"/>
  <c r="BI58" i="8"/>
  <c r="BJ58" i="8"/>
  <c r="BK58" i="8"/>
  <c r="BL58" i="8"/>
  <c r="BM58" i="8"/>
  <c r="BN58" i="8"/>
  <c r="BO58" i="8"/>
  <c r="BP58" i="8"/>
  <c r="BQ58" i="8"/>
  <c r="BR58" i="8"/>
  <c r="BS58" i="8"/>
  <c r="BT58" i="8"/>
  <c r="BU58" i="8"/>
  <c r="BV58" i="8"/>
  <c r="BW58" i="8"/>
  <c r="BX58" i="8"/>
  <c r="BY58" i="8"/>
  <c r="BZ58" i="8"/>
  <c r="CA58" i="8"/>
  <c r="CB58" i="8"/>
  <c r="CC58" i="8"/>
  <c r="CD58" i="8"/>
  <c r="CE58" i="8"/>
  <c r="CF58" i="8"/>
  <c r="CG58" i="8"/>
  <c r="CH58" i="8"/>
  <c r="CI58" i="8"/>
  <c r="CJ58" i="8"/>
  <c r="CK58" i="8"/>
  <c r="CL58" i="8"/>
  <c r="CM58" i="8"/>
  <c r="CN58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D59" i="8"/>
  <c r="AE59" i="8"/>
  <c r="AF59" i="8"/>
  <c r="AG59" i="8"/>
  <c r="AH59" i="8"/>
  <c r="AI59" i="8"/>
  <c r="AJ59" i="8"/>
  <c r="AK59" i="8"/>
  <c r="AL59" i="8"/>
  <c r="AM59" i="8"/>
  <c r="AN59" i="8"/>
  <c r="AO59" i="8"/>
  <c r="AP59" i="8"/>
  <c r="AQ59" i="8"/>
  <c r="AR59" i="8"/>
  <c r="AS59" i="8"/>
  <c r="AT59" i="8"/>
  <c r="AU59" i="8"/>
  <c r="AV59" i="8"/>
  <c r="AW59" i="8"/>
  <c r="AX59" i="8"/>
  <c r="AY59" i="8"/>
  <c r="AZ59" i="8"/>
  <c r="BA59" i="8"/>
  <c r="BB59" i="8"/>
  <c r="BC59" i="8"/>
  <c r="BD59" i="8"/>
  <c r="BE59" i="8"/>
  <c r="BF59" i="8"/>
  <c r="BG59" i="8"/>
  <c r="BH59" i="8"/>
  <c r="BI59" i="8"/>
  <c r="BJ59" i="8"/>
  <c r="BK59" i="8"/>
  <c r="BL59" i="8"/>
  <c r="BM59" i="8"/>
  <c r="BN59" i="8"/>
  <c r="BO59" i="8"/>
  <c r="BP59" i="8"/>
  <c r="BQ59" i="8"/>
  <c r="BR59" i="8"/>
  <c r="BS59" i="8"/>
  <c r="BT59" i="8"/>
  <c r="BU59" i="8"/>
  <c r="BV59" i="8"/>
  <c r="BW59" i="8"/>
  <c r="BX59" i="8"/>
  <c r="BY59" i="8"/>
  <c r="BZ59" i="8"/>
  <c r="CA59" i="8"/>
  <c r="CB59" i="8"/>
  <c r="CC59" i="8"/>
  <c r="CD59" i="8"/>
  <c r="CE59" i="8"/>
  <c r="CF59" i="8"/>
  <c r="CG59" i="8"/>
  <c r="CH59" i="8"/>
  <c r="CI59" i="8"/>
  <c r="CJ59" i="8"/>
  <c r="CK59" i="8"/>
  <c r="CL59" i="8"/>
  <c r="CM59" i="8"/>
  <c r="CN59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D60" i="8"/>
  <c r="AE60" i="8"/>
  <c r="AF60" i="8"/>
  <c r="AG60" i="8"/>
  <c r="AH60" i="8"/>
  <c r="AI60" i="8"/>
  <c r="AJ60" i="8"/>
  <c r="AK60" i="8"/>
  <c r="AL60" i="8"/>
  <c r="AM60" i="8"/>
  <c r="AN60" i="8"/>
  <c r="AO60" i="8"/>
  <c r="AP60" i="8"/>
  <c r="AQ60" i="8"/>
  <c r="AR60" i="8"/>
  <c r="AS60" i="8"/>
  <c r="AT60" i="8"/>
  <c r="AU60" i="8"/>
  <c r="AV60" i="8"/>
  <c r="AW60" i="8"/>
  <c r="AX60" i="8"/>
  <c r="AY60" i="8"/>
  <c r="AZ60" i="8"/>
  <c r="BA60" i="8"/>
  <c r="BB60" i="8"/>
  <c r="BC60" i="8"/>
  <c r="BD60" i="8"/>
  <c r="BE60" i="8"/>
  <c r="BF60" i="8"/>
  <c r="BG60" i="8"/>
  <c r="BH60" i="8"/>
  <c r="BI60" i="8"/>
  <c r="BJ60" i="8"/>
  <c r="BK60" i="8"/>
  <c r="BL60" i="8"/>
  <c r="BM60" i="8"/>
  <c r="BN60" i="8"/>
  <c r="BO60" i="8"/>
  <c r="BP60" i="8"/>
  <c r="BQ60" i="8"/>
  <c r="BR60" i="8"/>
  <c r="BS60" i="8"/>
  <c r="BT60" i="8"/>
  <c r="BU60" i="8"/>
  <c r="BV60" i="8"/>
  <c r="BW60" i="8"/>
  <c r="BX60" i="8"/>
  <c r="BY60" i="8"/>
  <c r="BZ60" i="8"/>
  <c r="CA60" i="8"/>
  <c r="CB60" i="8"/>
  <c r="CC60" i="8"/>
  <c r="CD60" i="8"/>
  <c r="CE60" i="8"/>
  <c r="CF60" i="8"/>
  <c r="CG60" i="8"/>
  <c r="CH60" i="8"/>
  <c r="CI60" i="8"/>
  <c r="CJ60" i="8"/>
  <c r="CK60" i="8"/>
  <c r="CL60" i="8"/>
  <c r="CM60" i="8"/>
  <c r="CN60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D61" i="8"/>
  <c r="AE61" i="8"/>
  <c r="AF61" i="8"/>
  <c r="AG61" i="8"/>
  <c r="AH61" i="8"/>
  <c r="AI61" i="8"/>
  <c r="AJ61" i="8"/>
  <c r="AK61" i="8"/>
  <c r="AL61" i="8"/>
  <c r="AM61" i="8"/>
  <c r="AN61" i="8"/>
  <c r="AO61" i="8"/>
  <c r="AP61" i="8"/>
  <c r="AQ61" i="8"/>
  <c r="AR61" i="8"/>
  <c r="AS61" i="8"/>
  <c r="AT61" i="8"/>
  <c r="AU61" i="8"/>
  <c r="AV61" i="8"/>
  <c r="AW61" i="8"/>
  <c r="AX61" i="8"/>
  <c r="AY61" i="8"/>
  <c r="AZ61" i="8"/>
  <c r="BA61" i="8"/>
  <c r="BB61" i="8"/>
  <c r="BC61" i="8"/>
  <c r="BD61" i="8"/>
  <c r="BE61" i="8"/>
  <c r="BF61" i="8"/>
  <c r="BG61" i="8"/>
  <c r="BH61" i="8"/>
  <c r="BI61" i="8"/>
  <c r="BJ61" i="8"/>
  <c r="BK61" i="8"/>
  <c r="BL61" i="8"/>
  <c r="BM61" i="8"/>
  <c r="BN61" i="8"/>
  <c r="BO61" i="8"/>
  <c r="BP61" i="8"/>
  <c r="BQ61" i="8"/>
  <c r="BR61" i="8"/>
  <c r="BS61" i="8"/>
  <c r="BT61" i="8"/>
  <c r="BU61" i="8"/>
  <c r="BV61" i="8"/>
  <c r="BW61" i="8"/>
  <c r="BX61" i="8"/>
  <c r="BY61" i="8"/>
  <c r="BZ61" i="8"/>
  <c r="CA61" i="8"/>
  <c r="CB61" i="8"/>
  <c r="CC61" i="8"/>
  <c r="CD61" i="8"/>
  <c r="CE61" i="8"/>
  <c r="CF61" i="8"/>
  <c r="CG61" i="8"/>
  <c r="CH61" i="8"/>
  <c r="CI61" i="8"/>
  <c r="CJ61" i="8"/>
  <c r="CK61" i="8"/>
  <c r="CL61" i="8"/>
  <c r="CM61" i="8"/>
  <c r="CN61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D62" i="8"/>
  <c r="AE62" i="8"/>
  <c r="AF62" i="8"/>
  <c r="AG62" i="8"/>
  <c r="AH62" i="8"/>
  <c r="AI62" i="8"/>
  <c r="AJ62" i="8"/>
  <c r="AK62" i="8"/>
  <c r="AL62" i="8"/>
  <c r="AM62" i="8"/>
  <c r="AN62" i="8"/>
  <c r="AO62" i="8"/>
  <c r="AP62" i="8"/>
  <c r="AQ62" i="8"/>
  <c r="AR62" i="8"/>
  <c r="AS62" i="8"/>
  <c r="AT62" i="8"/>
  <c r="AU62" i="8"/>
  <c r="AV62" i="8"/>
  <c r="AW62" i="8"/>
  <c r="AX62" i="8"/>
  <c r="AY62" i="8"/>
  <c r="AZ62" i="8"/>
  <c r="BA62" i="8"/>
  <c r="BB62" i="8"/>
  <c r="BC62" i="8"/>
  <c r="BD62" i="8"/>
  <c r="BE62" i="8"/>
  <c r="BF62" i="8"/>
  <c r="BG62" i="8"/>
  <c r="BH62" i="8"/>
  <c r="BI62" i="8"/>
  <c r="BJ62" i="8"/>
  <c r="BK62" i="8"/>
  <c r="BL62" i="8"/>
  <c r="BM62" i="8"/>
  <c r="BN62" i="8"/>
  <c r="BO62" i="8"/>
  <c r="BP62" i="8"/>
  <c r="BQ62" i="8"/>
  <c r="BR62" i="8"/>
  <c r="BS62" i="8"/>
  <c r="BT62" i="8"/>
  <c r="BU62" i="8"/>
  <c r="BV62" i="8"/>
  <c r="BW62" i="8"/>
  <c r="BX62" i="8"/>
  <c r="BY62" i="8"/>
  <c r="BZ62" i="8"/>
  <c r="CA62" i="8"/>
  <c r="CB62" i="8"/>
  <c r="CC62" i="8"/>
  <c r="CD62" i="8"/>
  <c r="CE62" i="8"/>
  <c r="CF62" i="8"/>
  <c r="CG62" i="8"/>
  <c r="CH62" i="8"/>
  <c r="CI62" i="8"/>
  <c r="CJ62" i="8"/>
  <c r="CK62" i="8"/>
  <c r="CL62" i="8"/>
  <c r="CM62" i="8"/>
  <c r="CN62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D63" i="8"/>
  <c r="AE63" i="8"/>
  <c r="AF63" i="8"/>
  <c r="AG63" i="8"/>
  <c r="AH63" i="8"/>
  <c r="AI63" i="8"/>
  <c r="AJ63" i="8"/>
  <c r="AK63" i="8"/>
  <c r="AL63" i="8"/>
  <c r="AM63" i="8"/>
  <c r="AN63" i="8"/>
  <c r="AO63" i="8"/>
  <c r="AP63" i="8"/>
  <c r="AQ63" i="8"/>
  <c r="AR63" i="8"/>
  <c r="AS63" i="8"/>
  <c r="AT63" i="8"/>
  <c r="AU63" i="8"/>
  <c r="AV63" i="8"/>
  <c r="AW63" i="8"/>
  <c r="AX63" i="8"/>
  <c r="AY63" i="8"/>
  <c r="AZ63" i="8"/>
  <c r="BA63" i="8"/>
  <c r="BB63" i="8"/>
  <c r="BC63" i="8"/>
  <c r="BD63" i="8"/>
  <c r="BE63" i="8"/>
  <c r="BF63" i="8"/>
  <c r="BG63" i="8"/>
  <c r="BH63" i="8"/>
  <c r="BI63" i="8"/>
  <c r="BJ63" i="8"/>
  <c r="BK63" i="8"/>
  <c r="BL63" i="8"/>
  <c r="BM63" i="8"/>
  <c r="BN63" i="8"/>
  <c r="BO63" i="8"/>
  <c r="BP63" i="8"/>
  <c r="BQ63" i="8"/>
  <c r="BR63" i="8"/>
  <c r="BS63" i="8"/>
  <c r="BT63" i="8"/>
  <c r="BU63" i="8"/>
  <c r="BV63" i="8"/>
  <c r="BW63" i="8"/>
  <c r="BX63" i="8"/>
  <c r="BY63" i="8"/>
  <c r="BZ63" i="8"/>
  <c r="CA63" i="8"/>
  <c r="CB63" i="8"/>
  <c r="CC63" i="8"/>
  <c r="CD63" i="8"/>
  <c r="CE63" i="8"/>
  <c r="CF63" i="8"/>
  <c r="CG63" i="8"/>
  <c r="CH63" i="8"/>
  <c r="CI63" i="8"/>
  <c r="CJ63" i="8"/>
  <c r="CK63" i="8"/>
  <c r="CL63" i="8"/>
  <c r="CM63" i="8"/>
  <c r="CN63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D64" i="8"/>
  <c r="AE64" i="8"/>
  <c r="AF64" i="8"/>
  <c r="AG64" i="8"/>
  <c r="AH64" i="8"/>
  <c r="AI64" i="8"/>
  <c r="AJ64" i="8"/>
  <c r="AK64" i="8"/>
  <c r="AL64" i="8"/>
  <c r="AM64" i="8"/>
  <c r="AN64" i="8"/>
  <c r="AO64" i="8"/>
  <c r="AP64" i="8"/>
  <c r="AQ64" i="8"/>
  <c r="AR64" i="8"/>
  <c r="AS64" i="8"/>
  <c r="AT64" i="8"/>
  <c r="AU64" i="8"/>
  <c r="AV64" i="8"/>
  <c r="AW64" i="8"/>
  <c r="AX64" i="8"/>
  <c r="AY64" i="8"/>
  <c r="AZ64" i="8"/>
  <c r="BA64" i="8"/>
  <c r="BB64" i="8"/>
  <c r="BC64" i="8"/>
  <c r="BD64" i="8"/>
  <c r="BE64" i="8"/>
  <c r="BF64" i="8"/>
  <c r="BG64" i="8"/>
  <c r="BH64" i="8"/>
  <c r="BI64" i="8"/>
  <c r="BJ64" i="8"/>
  <c r="BK64" i="8"/>
  <c r="BL64" i="8"/>
  <c r="BM64" i="8"/>
  <c r="BN64" i="8"/>
  <c r="BO64" i="8"/>
  <c r="BP64" i="8"/>
  <c r="BQ64" i="8"/>
  <c r="BR64" i="8"/>
  <c r="BS64" i="8"/>
  <c r="BT64" i="8"/>
  <c r="BU64" i="8"/>
  <c r="BV64" i="8"/>
  <c r="BW64" i="8"/>
  <c r="BX64" i="8"/>
  <c r="BY64" i="8"/>
  <c r="BZ64" i="8"/>
  <c r="CA64" i="8"/>
  <c r="CB64" i="8"/>
  <c r="CC64" i="8"/>
  <c r="CD64" i="8"/>
  <c r="CE64" i="8"/>
  <c r="CF64" i="8"/>
  <c r="CG64" i="8"/>
  <c r="CH64" i="8"/>
  <c r="CI64" i="8"/>
  <c r="CJ64" i="8"/>
  <c r="CK64" i="8"/>
  <c r="CL64" i="8"/>
  <c r="CM64" i="8"/>
  <c r="CN64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D65" i="8"/>
  <c r="AE65" i="8"/>
  <c r="AF65" i="8"/>
  <c r="AG65" i="8"/>
  <c r="AH65" i="8"/>
  <c r="AI65" i="8"/>
  <c r="AJ65" i="8"/>
  <c r="AK65" i="8"/>
  <c r="AL65" i="8"/>
  <c r="AM65" i="8"/>
  <c r="AN65" i="8"/>
  <c r="AO65" i="8"/>
  <c r="AP65" i="8"/>
  <c r="AQ65" i="8"/>
  <c r="AR65" i="8"/>
  <c r="AS65" i="8"/>
  <c r="AT65" i="8"/>
  <c r="AU65" i="8"/>
  <c r="AV65" i="8"/>
  <c r="AW65" i="8"/>
  <c r="AX65" i="8"/>
  <c r="AY65" i="8"/>
  <c r="AZ65" i="8"/>
  <c r="BA65" i="8"/>
  <c r="BB65" i="8"/>
  <c r="BC65" i="8"/>
  <c r="BD65" i="8"/>
  <c r="BE65" i="8"/>
  <c r="BF65" i="8"/>
  <c r="BG65" i="8"/>
  <c r="BH65" i="8"/>
  <c r="BI65" i="8"/>
  <c r="BJ65" i="8"/>
  <c r="BK65" i="8"/>
  <c r="BL65" i="8"/>
  <c r="BM65" i="8"/>
  <c r="BN65" i="8"/>
  <c r="BO65" i="8"/>
  <c r="BP65" i="8"/>
  <c r="BQ65" i="8"/>
  <c r="BR65" i="8"/>
  <c r="BS65" i="8"/>
  <c r="BT65" i="8"/>
  <c r="BU65" i="8"/>
  <c r="BV65" i="8"/>
  <c r="BW65" i="8"/>
  <c r="BX65" i="8"/>
  <c r="BY65" i="8"/>
  <c r="BZ65" i="8"/>
  <c r="CA65" i="8"/>
  <c r="CB65" i="8"/>
  <c r="CC65" i="8"/>
  <c r="CD65" i="8"/>
  <c r="CE65" i="8"/>
  <c r="CF65" i="8"/>
  <c r="CG65" i="8"/>
  <c r="CH65" i="8"/>
  <c r="CI65" i="8"/>
  <c r="CJ65" i="8"/>
  <c r="CK65" i="8"/>
  <c r="CL65" i="8"/>
  <c r="CM65" i="8"/>
  <c r="CN65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D66" i="8"/>
  <c r="AE66" i="8"/>
  <c r="AF66" i="8"/>
  <c r="AG66" i="8"/>
  <c r="AH66" i="8"/>
  <c r="AI66" i="8"/>
  <c r="AJ66" i="8"/>
  <c r="AK66" i="8"/>
  <c r="AL66" i="8"/>
  <c r="AM66" i="8"/>
  <c r="AN66" i="8"/>
  <c r="AO66" i="8"/>
  <c r="AP66" i="8"/>
  <c r="AQ66" i="8"/>
  <c r="AR66" i="8"/>
  <c r="AS66" i="8"/>
  <c r="AT66" i="8"/>
  <c r="AU66" i="8"/>
  <c r="AV66" i="8"/>
  <c r="AW66" i="8"/>
  <c r="AX66" i="8"/>
  <c r="AY66" i="8"/>
  <c r="AZ66" i="8"/>
  <c r="BA66" i="8"/>
  <c r="BB66" i="8"/>
  <c r="BC66" i="8"/>
  <c r="BD66" i="8"/>
  <c r="BE66" i="8"/>
  <c r="BF66" i="8"/>
  <c r="BG66" i="8"/>
  <c r="BH66" i="8"/>
  <c r="BI66" i="8"/>
  <c r="BJ66" i="8"/>
  <c r="BK66" i="8"/>
  <c r="BL66" i="8"/>
  <c r="BM66" i="8"/>
  <c r="BN66" i="8"/>
  <c r="BO66" i="8"/>
  <c r="BP66" i="8"/>
  <c r="BQ66" i="8"/>
  <c r="BR66" i="8"/>
  <c r="BS66" i="8"/>
  <c r="BT66" i="8"/>
  <c r="BU66" i="8"/>
  <c r="BV66" i="8"/>
  <c r="BW66" i="8"/>
  <c r="BX66" i="8"/>
  <c r="BY66" i="8"/>
  <c r="BZ66" i="8"/>
  <c r="CA66" i="8"/>
  <c r="CB66" i="8"/>
  <c r="CC66" i="8"/>
  <c r="CD66" i="8"/>
  <c r="CE66" i="8"/>
  <c r="CF66" i="8"/>
  <c r="CG66" i="8"/>
  <c r="CH66" i="8"/>
  <c r="CI66" i="8"/>
  <c r="CJ66" i="8"/>
  <c r="CK66" i="8"/>
  <c r="CL66" i="8"/>
  <c r="CM66" i="8"/>
  <c r="CN66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D67" i="8"/>
  <c r="AE67" i="8"/>
  <c r="AF67" i="8"/>
  <c r="AG67" i="8"/>
  <c r="AH67" i="8"/>
  <c r="AI67" i="8"/>
  <c r="AJ67" i="8"/>
  <c r="AK67" i="8"/>
  <c r="AL67" i="8"/>
  <c r="AM67" i="8"/>
  <c r="AN67" i="8"/>
  <c r="AO67" i="8"/>
  <c r="AP67" i="8"/>
  <c r="AQ67" i="8"/>
  <c r="AR67" i="8"/>
  <c r="AS67" i="8"/>
  <c r="AT67" i="8"/>
  <c r="AU67" i="8"/>
  <c r="AV67" i="8"/>
  <c r="AW67" i="8"/>
  <c r="AX67" i="8"/>
  <c r="AY67" i="8"/>
  <c r="AZ67" i="8"/>
  <c r="BA67" i="8"/>
  <c r="BB67" i="8"/>
  <c r="BC67" i="8"/>
  <c r="BD67" i="8"/>
  <c r="BE67" i="8"/>
  <c r="BF67" i="8"/>
  <c r="BG67" i="8"/>
  <c r="BH67" i="8"/>
  <c r="BI67" i="8"/>
  <c r="BJ67" i="8"/>
  <c r="BK67" i="8"/>
  <c r="BL67" i="8"/>
  <c r="BM67" i="8"/>
  <c r="BN67" i="8"/>
  <c r="BO67" i="8"/>
  <c r="BP67" i="8"/>
  <c r="BQ67" i="8"/>
  <c r="BR67" i="8"/>
  <c r="BS67" i="8"/>
  <c r="BT67" i="8"/>
  <c r="BU67" i="8"/>
  <c r="BV67" i="8"/>
  <c r="BW67" i="8"/>
  <c r="BX67" i="8"/>
  <c r="BY67" i="8"/>
  <c r="BZ67" i="8"/>
  <c r="CA67" i="8"/>
  <c r="CB67" i="8"/>
  <c r="CC67" i="8"/>
  <c r="CD67" i="8"/>
  <c r="CE67" i="8"/>
  <c r="CF67" i="8"/>
  <c r="CG67" i="8"/>
  <c r="CH67" i="8"/>
  <c r="CI67" i="8"/>
  <c r="CJ67" i="8"/>
  <c r="CK67" i="8"/>
  <c r="CL67" i="8"/>
  <c r="CM67" i="8"/>
  <c r="CN67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D68" i="8"/>
  <c r="AE68" i="8"/>
  <c r="AF68" i="8"/>
  <c r="AG68" i="8"/>
  <c r="AH68" i="8"/>
  <c r="AI68" i="8"/>
  <c r="AJ68" i="8"/>
  <c r="AK68" i="8"/>
  <c r="AL68" i="8"/>
  <c r="AM68" i="8"/>
  <c r="AN68" i="8"/>
  <c r="AO68" i="8"/>
  <c r="AP68" i="8"/>
  <c r="AQ68" i="8"/>
  <c r="AR68" i="8"/>
  <c r="AS68" i="8"/>
  <c r="AT68" i="8"/>
  <c r="AU68" i="8"/>
  <c r="AV68" i="8"/>
  <c r="AW68" i="8"/>
  <c r="AX68" i="8"/>
  <c r="AY68" i="8"/>
  <c r="AZ68" i="8"/>
  <c r="BA68" i="8"/>
  <c r="BB68" i="8"/>
  <c r="BC68" i="8"/>
  <c r="BD68" i="8"/>
  <c r="BE68" i="8"/>
  <c r="BF68" i="8"/>
  <c r="BG68" i="8"/>
  <c r="BH68" i="8"/>
  <c r="BI68" i="8"/>
  <c r="BJ68" i="8"/>
  <c r="BK68" i="8"/>
  <c r="BL68" i="8"/>
  <c r="BM68" i="8"/>
  <c r="BN68" i="8"/>
  <c r="BO68" i="8"/>
  <c r="BP68" i="8"/>
  <c r="BQ68" i="8"/>
  <c r="BR68" i="8"/>
  <c r="BS68" i="8"/>
  <c r="BT68" i="8"/>
  <c r="BU68" i="8"/>
  <c r="BV68" i="8"/>
  <c r="BW68" i="8"/>
  <c r="BX68" i="8"/>
  <c r="BY68" i="8"/>
  <c r="BZ68" i="8"/>
  <c r="CA68" i="8"/>
  <c r="CB68" i="8"/>
  <c r="CC68" i="8"/>
  <c r="CD68" i="8"/>
  <c r="CE68" i="8"/>
  <c r="CF68" i="8"/>
  <c r="CG68" i="8"/>
  <c r="CH68" i="8"/>
  <c r="CI68" i="8"/>
  <c r="CJ68" i="8"/>
  <c r="CK68" i="8"/>
  <c r="CL68" i="8"/>
  <c r="CM68" i="8"/>
  <c r="CN68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D69" i="8"/>
  <c r="AE69" i="8"/>
  <c r="AF69" i="8"/>
  <c r="AG69" i="8"/>
  <c r="AH69" i="8"/>
  <c r="AI69" i="8"/>
  <c r="AJ69" i="8"/>
  <c r="AK69" i="8"/>
  <c r="AL69" i="8"/>
  <c r="AM69" i="8"/>
  <c r="AN69" i="8"/>
  <c r="AO69" i="8"/>
  <c r="AP69" i="8"/>
  <c r="AQ69" i="8"/>
  <c r="AR69" i="8"/>
  <c r="AS69" i="8"/>
  <c r="AT69" i="8"/>
  <c r="AU69" i="8"/>
  <c r="AV69" i="8"/>
  <c r="AW69" i="8"/>
  <c r="AX69" i="8"/>
  <c r="AY69" i="8"/>
  <c r="AZ69" i="8"/>
  <c r="BA69" i="8"/>
  <c r="BB69" i="8"/>
  <c r="BC69" i="8"/>
  <c r="BD69" i="8"/>
  <c r="BE69" i="8"/>
  <c r="BF69" i="8"/>
  <c r="BG69" i="8"/>
  <c r="BH69" i="8"/>
  <c r="BI69" i="8"/>
  <c r="BJ69" i="8"/>
  <c r="BK69" i="8"/>
  <c r="BL69" i="8"/>
  <c r="BM69" i="8"/>
  <c r="BN69" i="8"/>
  <c r="BO69" i="8"/>
  <c r="BP69" i="8"/>
  <c r="BQ69" i="8"/>
  <c r="BR69" i="8"/>
  <c r="BS69" i="8"/>
  <c r="BT69" i="8"/>
  <c r="BU69" i="8"/>
  <c r="BV69" i="8"/>
  <c r="BW69" i="8"/>
  <c r="BX69" i="8"/>
  <c r="BY69" i="8"/>
  <c r="BZ69" i="8"/>
  <c r="CA69" i="8"/>
  <c r="CB69" i="8"/>
  <c r="CC69" i="8"/>
  <c r="CD69" i="8"/>
  <c r="CE69" i="8"/>
  <c r="CF69" i="8"/>
  <c r="CG69" i="8"/>
  <c r="CH69" i="8"/>
  <c r="CI69" i="8"/>
  <c r="CJ69" i="8"/>
  <c r="CK69" i="8"/>
  <c r="CL69" i="8"/>
  <c r="CM69" i="8"/>
  <c r="CN69" i="8"/>
  <c r="B70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Y70" i="8"/>
  <c r="Z70" i="8"/>
  <c r="AA70" i="8"/>
  <c r="AB70" i="8"/>
  <c r="AC70" i="8"/>
  <c r="AD70" i="8"/>
  <c r="AE70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AR70" i="8"/>
  <c r="AS70" i="8"/>
  <c r="AT70" i="8"/>
  <c r="AU70" i="8"/>
  <c r="AV70" i="8"/>
  <c r="AW70" i="8"/>
  <c r="AX70" i="8"/>
  <c r="AY70" i="8"/>
  <c r="AZ70" i="8"/>
  <c r="BA70" i="8"/>
  <c r="BB70" i="8"/>
  <c r="BC70" i="8"/>
  <c r="BD70" i="8"/>
  <c r="BE70" i="8"/>
  <c r="BF70" i="8"/>
  <c r="BG70" i="8"/>
  <c r="BH70" i="8"/>
  <c r="BI70" i="8"/>
  <c r="BJ70" i="8"/>
  <c r="BK70" i="8"/>
  <c r="BL70" i="8"/>
  <c r="BM70" i="8"/>
  <c r="BN70" i="8"/>
  <c r="BO70" i="8"/>
  <c r="BP70" i="8"/>
  <c r="BQ70" i="8"/>
  <c r="BR70" i="8"/>
  <c r="BS70" i="8"/>
  <c r="BT70" i="8"/>
  <c r="BU70" i="8"/>
  <c r="BV70" i="8"/>
  <c r="BW70" i="8"/>
  <c r="BX70" i="8"/>
  <c r="BY70" i="8"/>
  <c r="BZ70" i="8"/>
  <c r="CA70" i="8"/>
  <c r="CB70" i="8"/>
  <c r="CC70" i="8"/>
  <c r="CD70" i="8"/>
  <c r="CE70" i="8"/>
  <c r="CF70" i="8"/>
  <c r="CG70" i="8"/>
  <c r="CH70" i="8"/>
  <c r="CI70" i="8"/>
  <c r="CJ70" i="8"/>
  <c r="CK70" i="8"/>
  <c r="CL70" i="8"/>
  <c r="CM70" i="8"/>
  <c r="CN70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D71" i="8"/>
  <c r="AE71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AR71" i="8"/>
  <c r="AS71" i="8"/>
  <c r="AT71" i="8"/>
  <c r="AU71" i="8"/>
  <c r="AV71" i="8"/>
  <c r="AW71" i="8"/>
  <c r="AX71" i="8"/>
  <c r="AY71" i="8"/>
  <c r="AZ71" i="8"/>
  <c r="BA71" i="8"/>
  <c r="BB71" i="8"/>
  <c r="BC71" i="8"/>
  <c r="BD71" i="8"/>
  <c r="BE71" i="8"/>
  <c r="BF71" i="8"/>
  <c r="BG71" i="8"/>
  <c r="BH71" i="8"/>
  <c r="BI71" i="8"/>
  <c r="BJ71" i="8"/>
  <c r="BK71" i="8"/>
  <c r="BL71" i="8"/>
  <c r="BM71" i="8"/>
  <c r="BN71" i="8"/>
  <c r="BO71" i="8"/>
  <c r="BP71" i="8"/>
  <c r="BQ71" i="8"/>
  <c r="BR71" i="8"/>
  <c r="BS71" i="8"/>
  <c r="BT71" i="8"/>
  <c r="BU71" i="8"/>
  <c r="BV71" i="8"/>
  <c r="BW71" i="8"/>
  <c r="BX71" i="8"/>
  <c r="BY71" i="8"/>
  <c r="BZ71" i="8"/>
  <c r="CA71" i="8"/>
  <c r="CB71" i="8"/>
  <c r="CC71" i="8"/>
  <c r="CD71" i="8"/>
  <c r="CE71" i="8"/>
  <c r="CF71" i="8"/>
  <c r="CG71" i="8"/>
  <c r="CH71" i="8"/>
  <c r="CI71" i="8"/>
  <c r="CJ71" i="8"/>
  <c r="CK71" i="8"/>
  <c r="CL71" i="8"/>
  <c r="CM71" i="8"/>
  <c r="CN71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Y72" i="8"/>
  <c r="Z72" i="8"/>
  <c r="AA72" i="8"/>
  <c r="AB72" i="8"/>
  <c r="AC72" i="8"/>
  <c r="AD72" i="8"/>
  <c r="AE72" i="8"/>
  <c r="AF72" i="8"/>
  <c r="AG72" i="8"/>
  <c r="AH72" i="8"/>
  <c r="AI72" i="8"/>
  <c r="AJ72" i="8"/>
  <c r="AK72" i="8"/>
  <c r="AL72" i="8"/>
  <c r="AM72" i="8"/>
  <c r="AN72" i="8"/>
  <c r="AO72" i="8"/>
  <c r="AP72" i="8"/>
  <c r="AQ72" i="8"/>
  <c r="AR72" i="8"/>
  <c r="AS72" i="8"/>
  <c r="AT72" i="8"/>
  <c r="AU72" i="8"/>
  <c r="AV72" i="8"/>
  <c r="AW72" i="8"/>
  <c r="AX72" i="8"/>
  <c r="AY72" i="8"/>
  <c r="AZ72" i="8"/>
  <c r="BA72" i="8"/>
  <c r="BB72" i="8"/>
  <c r="BC72" i="8"/>
  <c r="BD72" i="8"/>
  <c r="BE72" i="8"/>
  <c r="BF72" i="8"/>
  <c r="BG72" i="8"/>
  <c r="BH72" i="8"/>
  <c r="BI72" i="8"/>
  <c r="BJ72" i="8"/>
  <c r="BK72" i="8"/>
  <c r="BL72" i="8"/>
  <c r="BM72" i="8"/>
  <c r="BN72" i="8"/>
  <c r="BO72" i="8"/>
  <c r="BP72" i="8"/>
  <c r="BQ72" i="8"/>
  <c r="BR72" i="8"/>
  <c r="BS72" i="8"/>
  <c r="BT72" i="8"/>
  <c r="BU72" i="8"/>
  <c r="BV72" i="8"/>
  <c r="BW72" i="8"/>
  <c r="BX72" i="8"/>
  <c r="BY72" i="8"/>
  <c r="BZ72" i="8"/>
  <c r="CA72" i="8"/>
  <c r="CB72" i="8"/>
  <c r="CC72" i="8"/>
  <c r="CD72" i="8"/>
  <c r="CE72" i="8"/>
  <c r="CF72" i="8"/>
  <c r="CG72" i="8"/>
  <c r="CH72" i="8"/>
  <c r="CI72" i="8"/>
  <c r="CJ72" i="8"/>
  <c r="CK72" i="8"/>
  <c r="CL72" i="8"/>
  <c r="CM72" i="8"/>
  <c r="CN72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D73" i="8"/>
  <c r="AE73" i="8"/>
  <c r="AF73" i="8"/>
  <c r="AG73" i="8"/>
  <c r="AH73" i="8"/>
  <c r="AI73" i="8"/>
  <c r="AJ73" i="8"/>
  <c r="AK73" i="8"/>
  <c r="AL73" i="8"/>
  <c r="AM73" i="8"/>
  <c r="AN73" i="8"/>
  <c r="AO73" i="8"/>
  <c r="AP73" i="8"/>
  <c r="AQ73" i="8"/>
  <c r="AR73" i="8"/>
  <c r="AS73" i="8"/>
  <c r="AT73" i="8"/>
  <c r="AU73" i="8"/>
  <c r="AV73" i="8"/>
  <c r="AW73" i="8"/>
  <c r="AX73" i="8"/>
  <c r="AY73" i="8"/>
  <c r="AZ73" i="8"/>
  <c r="BA73" i="8"/>
  <c r="BB73" i="8"/>
  <c r="BC73" i="8"/>
  <c r="BD73" i="8"/>
  <c r="BE73" i="8"/>
  <c r="BF73" i="8"/>
  <c r="BG73" i="8"/>
  <c r="BH73" i="8"/>
  <c r="BI73" i="8"/>
  <c r="BJ73" i="8"/>
  <c r="BK73" i="8"/>
  <c r="BL73" i="8"/>
  <c r="BM73" i="8"/>
  <c r="BN73" i="8"/>
  <c r="BO73" i="8"/>
  <c r="BP73" i="8"/>
  <c r="BQ73" i="8"/>
  <c r="BR73" i="8"/>
  <c r="BS73" i="8"/>
  <c r="BT73" i="8"/>
  <c r="BU73" i="8"/>
  <c r="BV73" i="8"/>
  <c r="BW73" i="8"/>
  <c r="BX73" i="8"/>
  <c r="BY73" i="8"/>
  <c r="BZ73" i="8"/>
  <c r="CA73" i="8"/>
  <c r="CB73" i="8"/>
  <c r="CC73" i="8"/>
  <c r="CD73" i="8"/>
  <c r="CE73" i="8"/>
  <c r="CF73" i="8"/>
  <c r="CG73" i="8"/>
  <c r="CH73" i="8"/>
  <c r="CI73" i="8"/>
  <c r="CJ73" i="8"/>
  <c r="CK73" i="8"/>
  <c r="CL73" i="8"/>
  <c r="CM73" i="8"/>
  <c r="CN73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D74" i="8"/>
  <c r="AE74" i="8"/>
  <c r="AF74" i="8"/>
  <c r="AG74" i="8"/>
  <c r="AH74" i="8"/>
  <c r="AI74" i="8"/>
  <c r="AJ74" i="8"/>
  <c r="AK74" i="8"/>
  <c r="AL74" i="8"/>
  <c r="AM74" i="8"/>
  <c r="AN74" i="8"/>
  <c r="AO74" i="8"/>
  <c r="AP74" i="8"/>
  <c r="AQ74" i="8"/>
  <c r="AR74" i="8"/>
  <c r="AS74" i="8"/>
  <c r="AT74" i="8"/>
  <c r="AU74" i="8"/>
  <c r="AV74" i="8"/>
  <c r="AW74" i="8"/>
  <c r="AX74" i="8"/>
  <c r="AY74" i="8"/>
  <c r="AZ74" i="8"/>
  <c r="BA74" i="8"/>
  <c r="BB74" i="8"/>
  <c r="BC74" i="8"/>
  <c r="BD74" i="8"/>
  <c r="BE74" i="8"/>
  <c r="BF74" i="8"/>
  <c r="BG74" i="8"/>
  <c r="BH74" i="8"/>
  <c r="BI74" i="8"/>
  <c r="BJ74" i="8"/>
  <c r="BK74" i="8"/>
  <c r="BL74" i="8"/>
  <c r="BM74" i="8"/>
  <c r="BN74" i="8"/>
  <c r="BO74" i="8"/>
  <c r="BP74" i="8"/>
  <c r="BQ74" i="8"/>
  <c r="BR74" i="8"/>
  <c r="BS74" i="8"/>
  <c r="BT74" i="8"/>
  <c r="BU74" i="8"/>
  <c r="BV74" i="8"/>
  <c r="BW74" i="8"/>
  <c r="BX74" i="8"/>
  <c r="BY74" i="8"/>
  <c r="BZ74" i="8"/>
  <c r="CA74" i="8"/>
  <c r="CB74" i="8"/>
  <c r="CC74" i="8"/>
  <c r="CD74" i="8"/>
  <c r="CE74" i="8"/>
  <c r="CF74" i="8"/>
  <c r="CG74" i="8"/>
  <c r="CH74" i="8"/>
  <c r="CI74" i="8"/>
  <c r="CJ74" i="8"/>
  <c r="CK74" i="8"/>
  <c r="CL74" i="8"/>
  <c r="CM74" i="8"/>
  <c r="CN74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D75" i="8"/>
  <c r="AE75" i="8"/>
  <c r="AF75" i="8"/>
  <c r="AG75" i="8"/>
  <c r="AH75" i="8"/>
  <c r="AI75" i="8"/>
  <c r="AJ75" i="8"/>
  <c r="AK75" i="8"/>
  <c r="AL75" i="8"/>
  <c r="AM75" i="8"/>
  <c r="AN75" i="8"/>
  <c r="AO75" i="8"/>
  <c r="AP75" i="8"/>
  <c r="AQ75" i="8"/>
  <c r="AR75" i="8"/>
  <c r="AS75" i="8"/>
  <c r="AT75" i="8"/>
  <c r="AU75" i="8"/>
  <c r="AV75" i="8"/>
  <c r="AW75" i="8"/>
  <c r="AX75" i="8"/>
  <c r="AY75" i="8"/>
  <c r="AZ75" i="8"/>
  <c r="BA75" i="8"/>
  <c r="BB75" i="8"/>
  <c r="BC75" i="8"/>
  <c r="BD75" i="8"/>
  <c r="BE75" i="8"/>
  <c r="BF75" i="8"/>
  <c r="BG75" i="8"/>
  <c r="BH75" i="8"/>
  <c r="BI75" i="8"/>
  <c r="BJ75" i="8"/>
  <c r="BK75" i="8"/>
  <c r="BL75" i="8"/>
  <c r="BM75" i="8"/>
  <c r="BN75" i="8"/>
  <c r="BO75" i="8"/>
  <c r="BP75" i="8"/>
  <c r="BQ75" i="8"/>
  <c r="BR75" i="8"/>
  <c r="BS75" i="8"/>
  <c r="BT75" i="8"/>
  <c r="BU75" i="8"/>
  <c r="BV75" i="8"/>
  <c r="BW75" i="8"/>
  <c r="BX75" i="8"/>
  <c r="BY75" i="8"/>
  <c r="BZ75" i="8"/>
  <c r="CA75" i="8"/>
  <c r="CB75" i="8"/>
  <c r="CC75" i="8"/>
  <c r="CD75" i="8"/>
  <c r="CE75" i="8"/>
  <c r="CF75" i="8"/>
  <c r="CG75" i="8"/>
  <c r="CH75" i="8"/>
  <c r="CI75" i="8"/>
  <c r="CJ75" i="8"/>
  <c r="CK75" i="8"/>
  <c r="CL75" i="8"/>
  <c r="CM75" i="8"/>
  <c r="CN75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D76" i="8"/>
  <c r="AE76" i="8"/>
  <c r="AF76" i="8"/>
  <c r="AG76" i="8"/>
  <c r="AH76" i="8"/>
  <c r="AI76" i="8"/>
  <c r="AJ76" i="8"/>
  <c r="AK76" i="8"/>
  <c r="AL76" i="8"/>
  <c r="AM76" i="8"/>
  <c r="AN76" i="8"/>
  <c r="AO76" i="8"/>
  <c r="AP76" i="8"/>
  <c r="AQ76" i="8"/>
  <c r="AR76" i="8"/>
  <c r="AS76" i="8"/>
  <c r="AT76" i="8"/>
  <c r="AU76" i="8"/>
  <c r="AV76" i="8"/>
  <c r="AW76" i="8"/>
  <c r="AX76" i="8"/>
  <c r="AY76" i="8"/>
  <c r="AZ76" i="8"/>
  <c r="BA76" i="8"/>
  <c r="BB76" i="8"/>
  <c r="BC76" i="8"/>
  <c r="BD76" i="8"/>
  <c r="BE76" i="8"/>
  <c r="BF76" i="8"/>
  <c r="BG76" i="8"/>
  <c r="BH76" i="8"/>
  <c r="BI76" i="8"/>
  <c r="BJ76" i="8"/>
  <c r="BK76" i="8"/>
  <c r="BL76" i="8"/>
  <c r="BM76" i="8"/>
  <c r="BN76" i="8"/>
  <c r="BO76" i="8"/>
  <c r="BP76" i="8"/>
  <c r="BQ76" i="8"/>
  <c r="BR76" i="8"/>
  <c r="BS76" i="8"/>
  <c r="BT76" i="8"/>
  <c r="BU76" i="8"/>
  <c r="BV76" i="8"/>
  <c r="BW76" i="8"/>
  <c r="BX76" i="8"/>
  <c r="BY76" i="8"/>
  <c r="BZ76" i="8"/>
  <c r="CA76" i="8"/>
  <c r="CB76" i="8"/>
  <c r="CC76" i="8"/>
  <c r="CD76" i="8"/>
  <c r="CE76" i="8"/>
  <c r="CF76" i="8"/>
  <c r="CG76" i="8"/>
  <c r="CH76" i="8"/>
  <c r="CI76" i="8"/>
  <c r="CJ76" i="8"/>
  <c r="CK76" i="8"/>
  <c r="CL76" i="8"/>
  <c r="CM76" i="8"/>
  <c r="CN76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D77" i="8"/>
  <c r="AE77" i="8"/>
  <c r="AF77" i="8"/>
  <c r="AG77" i="8"/>
  <c r="AH77" i="8"/>
  <c r="AI77" i="8"/>
  <c r="AJ77" i="8"/>
  <c r="AK77" i="8"/>
  <c r="AL77" i="8"/>
  <c r="AM77" i="8"/>
  <c r="AN77" i="8"/>
  <c r="AO77" i="8"/>
  <c r="AP77" i="8"/>
  <c r="AQ77" i="8"/>
  <c r="AR77" i="8"/>
  <c r="AS77" i="8"/>
  <c r="AT77" i="8"/>
  <c r="AU77" i="8"/>
  <c r="AV77" i="8"/>
  <c r="AW77" i="8"/>
  <c r="AX77" i="8"/>
  <c r="AY77" i="8"/>
  <c r="AZ77" i="8"/>
  <c r="BA77" i="8"/>
  <c r="BB77" i="8"/>
  <c r="BC77" i="8"/>
  <c r="BD77" i="8"/>
  <c r="BE77" i="8"/>
  <c r="BF77" i="8"/>
  <c r="BG77" i="8"/>
  <c r="BH77" i="8"/>
  <c r="BI77" i="8"/>
  <c r="BJ77" i="8"/>
  <c r="BK77" i="8"/>
  <c r="BL77" i="8"/>
  <c r="BM77" i="8"/>
  <c r="BN77" i="8"/>
  <c r="BO77" i="8"/>
  <c r="BP77" i="8"/>
  <c r="BQ77" i="8"/>
  <c r="BR77" i="8"/>
  <c r="BS77" i="8"/>
  <c r="BT77" i="8"/>
  <c r="BU77" i="8"/>
  <c r="BV77" i="8"/>
  <c r="BW77" i="8"/>
  <c r="BX77" i="8"/>
  <c r="BY77" i="8"/>
  <c r="BZ77" i="8"/>
  <c r="CA77" i="8"/>
  <c r="CB77" i="8"/>
  <c r="CC77" i="8"/>
  <c r="CD77" i="8"/>
  <c r="CE77" i="8"/>
  <c r="CF77" i="8"/>
  <c r="CG77" i="8"/>
  <c r="CH77" i="8"/>
  <c r="CI77" i="8"/>
  <c r="CJ77" i="8"/>
  <c r="CK77" i="8"/>
  <c r="CL77" i="8"/>
  <c r="CM77" i="8"/>
  <c r="CN77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D78" i="8"/>
  <c r="AE78" i="8"/>
  <c r="AF78" i="8"/>
  <c r="AG78" i="8"/>
  <c r="AH78" i="8"/>
  <c r="AI78" i="8"/>
  <c r="AJ78" i="8"/>
  <c r="AK78" i="8"/>
  <c r="AL78" i="8"/>
  <c r="AM78" i="8"/>
  <c r="AN78" i="8"/>
  <c r="AO78" i="8"/>
  <c r="AP78" i="8"/>
  <c r="AQ78" i="8"/>
  <c r="AR78" i="8"/>
  <c r="AS78" i="8"/>
  <c r="AT78" i="8"/>
  <c r="AU78" i="8"/>
  <c r="AV78" i="8"/>
  <c r="AW78" i="8"/>
  <c r="AX78" i="8"/>
  <c r="AY78" i="8"/>
  <c r="AZ78" i="8"/>
  <c r="BA78" i="8"/>
  <c r="BB78" i="8"/>
  <c r="BC78" i="8"/>
  <c r="BD78" i="8"/>
  <c r="BE78" i="8"/>
  <c r="BF78" i="8"/>
  <c r="BG78" i="8"/>
  <c r="BH78" i="8"/>
  <c r="BI78" i="8"/>
  <c r="BJ78" i="8"/>
  <c r="BK78" i="8"/>
  <c r="BL78" i="8"/>
  <c r="BM78" i="8"/>
  <c r="BN78" i="8"/>
  <c r="BO78" i="8"/>
  <c r="BP78" i="8"/>
  <c r="BQ78" i="8"/>
  <c r="BR78" i="8"/>
  <c r="BS78" i="8"/>
  <c r="BT78" i="8"/>
  <c r="BU78" i="8"/>
  <c r="BV78" i="8"/>
  <c r="BW78" i="8"/>
  <c r="BX78" i="8"/>
  <c r="BY78" i="8"/>
  <c r="BZ78" i="8"/>
  <c r="CA78" i="8"/>
  <c r="CB78" i="8"/>
  <c r="CC78" i="8"/>
  <c r="CD78" i="8"/>
  <c r="CE78" i="8"/>
  <c r="CF78" i="8"/>
  <c r="CG78" i="8"/>
  <c r="CH78" i="8"/>
  <c r="CI78" i="8"/>
  <c r="CJ78" i="8"/>
  <c r="CK78" i="8"/>
  <c r="CL78" i="8"/>
  <c r="CM78" i="8"/>
  <c r="CN78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D79" i="8"/>
  <c r="AE79" i="8"/>
  <c r="AF79" i="8"/>
  <c r="AG79" i="8"/>
  <c r="AH79" i="8"/>
  <c r="AI79" i="8"/>
  <c r="AJ79" i="8"/>
  <c r="AK79" i="8"/>
  <c r="AL79" i="8"/>
  <c r="AM79" i="8"/>
  <c r="AN79" i="8"/>
  <c r="AO79" i="8"/>
  <c r="AP79" i="8"/>
  <c r="AQ79" i="8"/>
  <c r="AR79" i="8"/>
  <c r="AS79" i="8"/>
  <c r="AT79" i="8"/>
  <c r="AU79" i="8"/>
  <c r="AV79" i="8"/>
  <c r="AW79" i="8"/>
  <c r="AX79" i="8"/>
  <c r="AY79" i="8"/>
  <c r="AZ79" i="8"/>
  <c r="BA79" i="8"/>
  <c r="BB79" i="8"/>
  <c r="BC79" i="8"/>
  <c r="BD79" i="8"/>
  <c r="BE79" i="8"/>
  <c r="BF79" i="8"/>
  <c r="BG79" i="8"/>
  <c r="BH79" i="8"/>
  <c r="BI79" i="8"/>
  <c r="BJ79" i="8"/>
  <c r="BK79" i="8"/>
  <c r="BL79" i="8"/>
  <c r="BM79" i="8"/>
  <c r="BN79" i="8"/>
  <c r="BO79" i="8"/>
  <c r="BP79" i="8"/>
  <c r="BQ79" i="8"/>
  <c r="BR79" i="8"/>
  <c r="BS79" i="8"/>
  <c r="BT79" i="8"/>
  <c r="BU79" i="8"/>
  <c r="BV79" i="8"/>
  <c r="BW79" i="8"/>
  <c r="BX79" i="8"/>
  <c r="BY79" i="8"/>
  <c r="BZ79" i="8"/>
  <c r="CA79" i="8"/>
  <c r="CB79" i="8"/>
  <c r="CC79" i="8"/>
  <c r="CD79" i="8"/>
  <c r="CE79" i="8"/>
  <c r="CF79" i="8"/>
  <c r="CG79" i="8"/>
  <c r="CH79" i="8"/>
  <c r="CI79" i="8"/>
  <c r="CJ79" i="8"/>
  <c r="CK79" i="8"/>
  <c r="CL79" i="8"/>
  <c r="CM79" i="8"/>
  <c r="CN79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D80" i="8"/>
  <c r="AE80" i="8"/>
  <c r="AF80" i="8"/>
  <c r="AG80" i="8"/>
  <c r="AH80" i="8"/>
  <c r="AI80" i="8"/>
  <c r="AJ80" i="8"/>
  <c r="AK80" i="8"/>
  <c r="AL80" i="8"/>
  <c r="AM80" i="8"/>
  <c r="AN80" i="8"/>
  <c r="AO80" i="8"/>
  <c r="AP80" i="8"/>
  <c r="AQ80" i="8"/>
  <c r="AR80" i="8"/>
  <c r="AS80" i="8"/>
  <c r="AT80" i="8"/>
  <c r="AU80" i="8"/>
  <c r="AV80" i="8"/>
  <c r="AW80" i="8"/>
  <c r="AX80" i="8"/>
  <c r="AY80" i="8"/>
  <c r="AZ80" i="8"/>
  <c r="BA80" i="8"/>
  <c r="BB80" i="8"/>
  <c r="BC80" i="8"/>
  <c r="BD80" i="8"/>
  <c r="BE80" i="8"/>
  <c r="BF80" i="8"/>
  <c r="BG80" i="8"/>
  <c r="BH80" i="8"/>
  <c r="BI80" i="8"/>
  <c r="BJ80" i="8"/>
  <c r="BK80" i="8"/>
  <c r="BL80" i="8"/>
  <c r="BM80" i="8"/>
  <c r="BN80" i="8"/>
  <c r="BO80" i="8"/>
  <c r="BP80" i="8"/>
  <c r="BQ80" i="8"/>
  <c r="BR80" i="8"/>
  <c r="BS80" i="8"/>
  <c r="BT80" i="8"/>
  <c r="BU80" i="8"/>
  <c r="BV80" i="8"/>
  <c r="BW80" i="8"/>
  <c r="BX80" i="8"/>
  <c r="BY80" i="8"/>
  <c r="BZ80" i="8"/>
  <c r="CA80" i="8"/>
  <c r="CB80" i="8"/>
  <c r="CC80" i="8"/>
  <c r="CD80" i="8"/>
  <c r="CE80" i="8"/>
  <c r="CF80" i="8"/>
  <c r="CG80" i="8"/>
  <c r="CH80" i="8"/>
  <c r="CI80" i="8"/>
  <c r="CJ80" i="8"/>
  <c r="CK80" i="8"/>
  <c r="CL80" i="8"/>
  <c r="CM80" i="8"/>
  <c r="CN80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D81" i="8"/>
  <c r="AE81" i="8"/>
  <c r="AF81" i="8"/>
  <c r="AG81" i="8"/>
  <c r="AH81" i="8"/>
  <c r="AI81" i="8"/>
  <c r="AJ81" i="8"/>
  <c r="AK81" i="8"/>
  <c r="AL81" i="8"/>
  <c r="AM81" i="8"/>
  <c r="AN81" i="8"/>
  <c r="AO81" i="8"/>
  <c r="AP81" i="8"/>
  <c r="AQ81" i="8"/>
  <c r="AR81" i="8"/>
  <c r="AS81" i="8"/>
  <c r="AT81" i="8"/>
  <c r="AU81" i="8"/>
  <c r="AV81" i="8"/>
  <c r="AW81" i="8"/>
  <c r="AX81" i="8"/>
  <c r="AY81" i="8"/>
  <c r="AZ81" i="8"/>
  <c r="BA81" i="8"/>
  <c r="BB81" i="8"/>
  <c r="BC81" i="8"/>
  <c r="BD81" i="8"/>
  <c r="BE81" i="8"/>
  <c r="BF81" i="8"/>
  <c r="BG81" i="8"/>
  <c r="BH81" i="8"/>
  <c r="BI81" i="8"/>
  <c r="BJ81" i="8"/>
  <c r="BK81" i="8"/>
  <c r="BL81" i="8"/>
  <c r="BM81" i="8"/>
  <c r="BN81" i="8"/>
  <c r="BO81" i="8"/>
  <c r="BP81" i="8"/>
  <c r="BQ81" i="8"/>
  <c r="BR81" i="8"/>
  <c r="BS81" i="8"/>
  <c r="BT81" i="8"/>
  <c r="BU81" i="8"/>
  <c r="BV81" i="8"/>
  <c r="BW81" i="8"/>
  <c r="BX81" i="8"/>
  <c r="BY81" i="8"/>
  <c r="BZ81" i="8"/>
  <c r="CA81" i="8"/>
  <c r="CB81" i="8"/>
  <c r="CC81" i="8"/>
  <c r="CD81" i="8"/>
  <c r="CE81" i="8"/>
  <c r="CF81" i="8"/>
  <c r="CG81" i="8"/>
  <c r="CH81" i="8"/>
  <c r="CI81" i="8"/>
  <c r="CJ81" i="8"/>
  <c r="CK81" i="8"/>
  <c r="CL81" i="8"/>
  <c r="CM81" i="8"/>
  <c r="CN81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D82" i="8"/>
  <c r="AE82" i="8"/>
  <c r="AF82" i="8"/>
  <c r="AG82" i="8"/>
  <c r="AH82" i="8"/>
  <c r="AI82" i="8"/>
  <c r="AJ82" i="8"/>
  <c r="AK82" i="8"/>
  <c r="AL82" i="8"/>
  <c r="AM82" i="8"/>
  <c r="AN82" i="8"/>
  <c r="AO82" i="8"/>
  <c r="AP82" i="8"/>
  <c r="AQ82" i="8"/>
  <c r="AR82" i="8"/>
  <c r="AS82" i="8"/>
  <c r="AT82" i="8"/>
  <c r="AU82" i="8"/>
  <c r="AV82" i="8"/>
  <c r="AW82" i="8"/>
  <c r="AX82" i="8"/>
  <c r="AY82" i="8"/>
  <c r="AZ82" i="8"/>
  <c r="BA82" i="8"/>
  <c r="BB82" i="8"/>
  <c r="BC82" i="8"/>
  <c r="BD82" i="8"/>
  <c r="BE82" i="8"/>
  <c r="BF82" i="8"/>
  <c r="BG82" i="8"/>
  <c r="BH82" i="8"/>
  <c r="BI82" i="8"/>
  <c r="BJ82" i="8"/>
  <c r="BK82" i="8"/>
  <c r="BL82" i="8"/>
  <c r="BM82" i="8"/>
  <c r="BN82" i="8"/>
  <c r="BO82" i="8"/>
  <c r="BP82" i="8"/>
  <c r="BQ82" i="8"/>
  <c r="BR82" i="8"/>
  <c r="BS82" i="8"/>
  <c r="BT82" i="8"/>
  <c r="BU82" i="8"/>
  <c r="BV82" i="8"/>
  <c r="BW82" i="8"/>
  <c r="BX82" i="8"/>
  <c r="BY82" i="8"/>
  <c r="BZ82" i="8"/>
  <c r="CA82" i="8"/>
  <c r="CB82" i="8"/>
  <c r="CC82" i="8"/>
  <c r="CD82" i="8"/>
  <c r="CE82" i="8"/>
  <c r="CF82" i="8"/>
  <c r="CG82" i="8"/>
  <c r="CH82" i="8"/>
  <c r="CI82" i="8"/>
  <c r="CJ82" i="8"/>
  <c r="CK82" i="8"/>
  <c r="CL82" i="8"/>
  <c r="CM82" i="8"/>
  <c r="CN82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D83" i="8"/>
  <c r="AE83" i="8"/>
  <c r="AF83" i="8"/>
  <c r="AG83" i="8"/>
  <c r="AH83" i="8"/>
  <c r="AI83" i="8"/>
  <c r="AJ83" i="8"/>
  <c r="AK83" i="8"/>
  <c r="AL83" i="8"/>
  <c r="AM83" i="8"/>
  <c r="AN83" i="8"/>
  <c r="AO83" i="8"/>
  <c r="AP83" i="8"/>
  <c r="AQ83" i="8"/>
  <c r="AR83" i="8"/>
  <c r="AS83" i="8"/>
  <c r="AT83" i="8"/>
  <c r="AU83" i="8"/>
  <c r="AV83" i="8"/>
  <c r="AW83" i="8"/>
  <c r="AX83" i="8"/>
  <c r="AY83" i="8"/>
  <c r="AZ83" i="8"/>
  <c r="BA83" i="8"/>
  <c r="BB83" i="8"/>
  <c r="BC83" i="8"/>
  <c r="BD83" i="8"/>
  <c r="BE83" i="8"/>
  <c r="BF83" i="8"/>
  <c r="BG83" i="8"/>
  <c r="BH83" i="8"/>
  <c r="BI83" i="8"/>
  <c r="BJ83" i="8"/>
  <c r="BK83" i="8"/>
  <c r="BL83" i="8"/>
  <c r="BM83" i="8"/>
  <c r="BN83" i="8"/>
  <c r="BO83" i="8"/>
  <c r="BP83" i="8"/>
  <c r="BQ83" i="8"/>
  <c r="BR83" i="8"/>
  <c r="BS83" i="8"/>
  <c r="BT83" i="8"/>
  <c r="BU83" i="8"/>
  <c r="BV83" i="8"/>
  <c r="BW83" i="8"/>
  <c r="BX83" i="8"/>
  <c r="BY83" i="8"/>
  <c r="BZ83" i="8"/>
  <c r="CA83" i="8"/>
  <c r="CB83" i="8"/>
  <c r="CC83" i="8"/>
  <c r="CD83" i="8"/>
  <c r="CE83" i="8"/>
  <c r="CF83" i="8"/>
  <c r="CG83" i="8"/>
  <c r="CH83" i="8"/>
  <c r="CI83" i="8"/>
  <c r="CJ83" i="8"/>
  <c r="CK83" i="8"/>
  <c r="CL83" i="8"/>
  <c r="CM83" i="8"/>
  <c r="CN83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D84" i="8"/>
  <c r="AE84" i="8"/>
  <c r="AF84" i="8"/>
  <c r="AG84" i="8"/>
  <c r="AH84" i="8"/>
  <c r="AI84" i="8"/>
  <c r="AJ84" i="8"/>
  <c r="AK84" i="8"/>
  <c r="AL84" i="8"/>
  <c r="AM84" i="8"/>
  <c r="AN84" i="8"/>
  <c r="AO84" i="8"/>
  <c r="AP84" i="8"/>
  <c r="AQ84" i="8"/>
  <c r="AR84" i="8"/>
  <c r="AS84" i="8"/>
  <c r="AT84" i="8"/>
  <c r="AU84" i="8"/>
  <c r="AV84" i="8"/>
  <c r="AW84" i="8"/>
  <c r="AX84" i="8"/>
  <c r="AY84" i="8"/>
  <c r="AZ84" i="8"/>
  <c r="BA84" i="8"/>
  <c r="BB84" i="8"/>
  <c r="BC84" i="8"/>
  <c r="BD84" i="8"/>
  <c r="BE84" i="8"/>
  <c r="BF84" i="8"/>
  <c r="BG84" i="8"/>
  <c r="BH84" i="8"/>
  <c r="BI84" i="8"/>
  <c r="BJ84" i="8"/>
  <c r="BK84" i="8"/>
  <c r="BL84" i="8"/>
  <c r="BM84" i="8"/>
  <c r="BN84" i="8"/>
  <c r="BO84" i="8"/>
  <c r="BP84" i="8"/>
  <c r="BQ84" i="8"/>
  <c r="BR84" i="8"/>
  <c r="BS84" i="8"/>
  <c r="BT84" i="8"/>
  <c r="BU84" i="8"/>
  <c r="BV84" i="8"/>
  <c r="BW84" i="8"/>
  <c r="BX84" i="8"/>
  <c r="BY84" i="8"/>
  <c r="BZ84" i="8"/>
  <c r="CA84" i="8"/>
  <c r="CB84" i="8"/>
  <c r="CC84" i="8"/>
  <c r="CD84" i="8"/>
  <c r="CE84" i="8"/>
  <c r="CF84" i="8"/>
  <c r="CG84" i="8"/>
  <c r="CH84" i="8"/>
  <c r="CI84" i="8"/>
  <c r="CJ84" i="8"/>
  <c r="CK84" i="8"/>
  <c r="CL84" i="8"/>
  <c r="CM84" i="8"/>
  <c r="CN84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AD85" i="8"/>
  <c r="AE85" i="8"/>
  <c r="AF85" i="8"/>
  <c r="AG85" i="8"/>
  <c r="AH85" i="8"/>
  <c r="AI85" i="8"/>
  <c r="AJ85" i="8"/>
  <c r="AK85" i="8"/>
  <c r="AL85" i="8"/>
  <c r="AM85" i="8"/>
  <c r="AN85" i="8"/>
  <c r="AO85" i="8"/>
  <c r="AP85" i="8"/>
  <c r="AQ85" i="8"/>
  <c r="AR85" i="8"/>
  <c r="AS85" i="8"/>
  <c r="AT85" i="8"/>
  <c r="AU85" i="8"/>
  <c r="AV85" i="8"/>
  <c r="AW85" i="8"/>
  <c r="AX85" i="8"/>
  <c r="AY85" i="8"/>
  <c r="AZ85" i="8"/>
  <c r="BA85" i="8"/>
  <c r="BB85" i="8"/>
  <c r="BC85" i="8"/>
  <c r="BD85" i="8"/>
  <c r="BE85" i="8"/>
  <c r="BF85" i="8"/>
  <c r="BG85" i="8"/>
  <c r="BH85" i="8"/>
  <c r="BI85" i="8"/>
  <c r="BJ85" i="8"/>
  <c r="BK85" i="8"/>
  <c r="BL85" i="8"/>
  <c r="BM85" i="8"/>
  <c r="BN85" i="8"/>
  <c r="BO85" i="8"/>
  <c r="BP85" i="8"/>
  <c r="BQ85" i="8"/>
  <c r="BR85" i="8"/>
  <c r="BS85" i="8"/>
  <c r="BT85" i="8"/>
  <c r="BU85" i="8"/>
  <c r="BV85" i="8"/>
  <c r="BW85" i="8"/>
  <c r="BX85" i="8"/>
  <c r="BY85" i="8"/>
  <c r="BZ85" i="8"/>
  <c r="CA85" i="8"/>
  <c r="CB85" i="8"/>
  <c r="CC85" i="8"/>
  <c r="CD85" i="8"/>
  <c r="CE85" i="8"/>
  <c r="CF85" i="8"/>
  <c r="CG85" i="8"/>
  <c r="CH85" i="8"/>
  <c r="CI85" i="8"/>
  <c r="CJ85" i="8"/>
  <c r="CK85" i="8"/>
  <c r="CL85" i="8"/>
  <c r="CM85" i="8"/>
  <c r="CN85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D86" i="8"/>
  <c r="AE86" i="8"/>
  <c r="AF86" i="8"/>
  <c r="AG86" i="8"/>
  <c r="AH86" i="8"/>
  <c r="AI86" i="8"/>
  <c r="AJ86" i="8"/>
  <c r="AK86" i="8"/>
  <c r="AL86" i="8"/>
  <c r="AM86" i="8"/>
  <c r="AN86" i="8"/>
  <c r="AO86" i="8"/>
  <c r="AP86" i="8"/>
  <c r="AQ86" i="8"/>
  <c r="AR86" i="8"/>
  <c r="AS86" i="8"/>
  <c r="AT86" i="8"/>
  <c r="AU86" i="8"/>
  <c r="AV86" i="8"/>
  <c r="AW86" i="8"/>
  <c r="AX86" i="8"/>
  <c r="AY86" i="8"/>
  <c r="AZ86" i="8"/>
  <c r="BA86" i="8"/>
  <c r="BB86" i="8"/>
  <c r="BC86" i="8"/>
  <c r="BD86" i="8"/>
  <c r="BE86" i="8"/>
  <c r="BF86" i="8"/>
  <c r="BG86" i="8"/>
  <c r="BH86" i="8"/>
  <c r="BI86" i="8"/>
  <c r="BJ86" i="8"/>
  <c r="BK86" i="8"/>
  <c r="BL86" i="8"/>
  <c r="BM86" i="8"/>
  <c r="BN86" i="8"/>
  <c r="BO86" i="8"/>
  <c r="BP86" i="8"/>
  <c r="BQ86" i="8"/>
  <c r="BR86" i="8"/>
  <c r="BS86" i="8"/>
  <c r="BT86" i="8"/>
  <c r="BU86" i="8"/>
  <c r="BV86" i="8"/>
  <c r="BW86" i="8"/>
  <c r="BX86" i="8"/>
  <c r="BY86" i="8"/>
  <c r="BZ86" i="8"/>
  <c r="CA86" i="8"/>
  <c r="CB86" i="8"/>
  <c r="CC86" i="8"/>
  <c r="CD86" i="8"/>
  <c r="CE86" i="8"/>
  <c r="CF86" i="8"/>
  <c r="CG86" i="8"/>
  <c r="CH86" i="8"/>
  <c r="CI86" i="8"/>
  <c r="CJ86" i="8"/>
  <c r="CK86" i="8"/>
  <c r="CL86" i="8"/>
  <c r="CM86" i="8"/>
  <c r="CN86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D87" i="8"/>
  <c r="AE87" i="8"/>
  <c r="AF87" i="8"/>
  <c r="AG87" i="8"/>
  <c r="AH87" i="8"/>
  <c r="AI87" i="8"/>
  <c r="AJ87" i="8"/>
  <c r="AK87" i="8"/>
  <c r="AL87" i="8"/>
  <c r="AM87" i="8"/>
  <c r="AN87" i="8"/>
  <c r="AO87" i="8"/>
  <c r="AP87" i="8"/>
  <c r="AQ87" i="8"/>
  <c r="AR87" i="8"/>
  <c r="AS87" i="8"/>
  <c r="AT87" i="8"/>
  <c r="AU87" i="8"/>
  <c r="AV87" i="8"/>
  <c r="AW87" i="8"/>
  <c r="AX87" i="8"/>
  <c r="AY87" i="8"/>
  <c r="AZ87" i="8"/>
  <c r="BA87" i="8"/>
  <c r="BB87" i="8"/>
  <c r="BC87" i="8"/>
  <c r="BD87" i="8"/>
  <c r="BE87" i="8"/>
  <c r="BF87" i="8"/>
  <c r="BG87" i="8"/>
  <c r="BH87" i="8"/>
  <c r="BI87" i="8"/>
  <c r="BJ87" i="8"/>
  <c r="BK87" i="8"/>
  <c r="BL87" i="8"/>
  <c r="BM87" i="8"/>
  <c r="BN87" i="8"/>
  <c r="BO87" i="8"/>
  <c r="BP87" i="8"/>
  <c r="BQ87" i="8"/>
  <c r="BR87" i="8"/>
  <c r="BS87" i="8"/>
  <c r="BT87" i="8"/>
  <c r="BU87" i="8"/>
  <c r="BV87" i="8"/>
  <c r="BW87" i="8"/>
  <c r="BX87" i="8"/>
  <c r="BY87" i="8"/>
  <c r="BZ87" i="8"/>
  <c r="CA87" i="8"/>
  <c r="CB87" i="8"/>
  <c r="CC87" i="8"/>
  <c r="CD87" i="8"/>
  <c r="CE87" i="8"/>
  <c r="CF87" i="8"/>
  <c r="CG87" i="8"/>
  <c r="CH87" i="8"/>
  <c r="CI87" i="8"/>
  <c r="CJ87" i="8"/>
  <c r="CK87" i="8"/>
  <c r="CL87" i="8"/>
  <c r="CM87" i="8"/>
  <c r="CN87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D88" i="8"/>
  <c r="AE88" i="8"/>
  <c r="AF88" i="8"/>
  <c r="AG88" i="8"/>
  <c r="AH88" i="8"/>
  <c r="AI88" i="8"/>
  <c r="AJ88" i="8"/>
  <c r="AK88" i="8"/>
  <c r="AL88" i="8"/>
  <c r="AM88" i="8"/>
  <c r="AN88" i="8"/>
  <c r="AO88" i="8"/>
  <c r="AP88" i="8"/>
  <c r="AQ88" i="8"/>
  <c r="AR88" i="8"/>
  <c r="AS88" i="8"/>
  <c r="AT88" i="8"/>
  <c r="AU88" i="8"/>
  <c r="AV88" i="8"/>
  <c r="AW88" i="8"/>
  <c r="AX88" i="8"/>
  <c r="AY88" i="8"/>
  <c r="AZ88" i="8"/>
  <c r="BA88" i="8"/>
  <c r="BB88" i="8"/>
  <c r="BC88" i="8"/>
  <c r="BD88" i="8"/>
  <c r="BE88" i="8"/>
  <c r="BF88" i="8"/>
  <c r="BG88" i="8"/>
  <c r="BH88" i="8"/>
  <c r="BI88" i="8"/>
  <c r="BJ88" i="8"/>
  <c r="BK88" i="8"/>
  <c r="BL88" i="8"/>
  <c r="BM88" i="8"/>
  <c r="BN88" i="8"/>
  <c r="BO88" i="8"/>
  <c r="BP88" i="8"/>
  <c r="BQ88" i="8"/>
  <c r="BR88" i="8"/>
  <c r="BS88" i="8"/>
  <c r="BT88" i="8"/>
  <c r="BU88" i="8"/>
  <c r="BV88" i="8"/>
  <c r="BW88" i="8"/>
  <c r="BX88" i="8"/>
  <c r="BY88" i="8"/>
  <c r="BZ88" i="8"/>
  <c r="CA88" i="8"/>
  <c r="CB88" i="8"/>
  <c r="CC88" i="8"/>
  <c r="CD88" i="8"/>
  <c r="CE88" i="8"/>
  <c r="CF88" i="8"/>
  <c r="CG88" i="8"/>
  <c r="CH88" i="8"/>
  <c r="CI88" i="8"/>
  <c r="CJ88" i="8"/>
  <c r="CK88" i="8"/>
  <c r="CL88" i="8"/>
  <c r="CM88" i="8"/>
  <c r="CN88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D89" i="8"/>
  <c r="AE89" i="8"/>
  <c r="AF89" i="8"/>
  <c r="AG89" i="8"/>
  <c r="AH89" i="8"/>
  <c r="AI89" i="8"/>
  <c r="AJ89" i="8"/>
  <c r="AK89" i="8"/>
  <c r="AL89" i="8"/>
  <c r="AM89" i="8"/>
  <c r="AN89" i="8"/>
  <c r="AO89" i="8"/>
  <c r="AP89" i="8"/>
  <c r="AQ89" i="8"/>
  <c r="AR89" i="8"/>
  <c r="AS89" i="8"/>
  <c r="AT89" i="8"/>
  <c r="AU89" i="8"/>
  <c r="AV89" i="8"/>
  <c r="AW89" i="8"/>
  <c r="AX89" i="8"/>
  <c r="AY89" i="8"/>
  <c r="AZ89" i="8"/>
  <c r="BA89" i="8"/>
  <c r="BB89" i="8"/>
  <c r="BC89" i="8"/>
  <c r="BD89" i="8"/>
  <c r="BE89" i="8"/>
  <c r="BF89" i="8"/>
  <c r="BG89" i="8"/>
  <c r="BH89" i="8"/>
  <c r="BI89" i="8"/>
  <c r="BJ89" i="8"/>
  <c r="BK89" i="8"/>
  <c r="BL89" i="8"/>
  <c r="BM89" i="8"/>
  <c r="BN89" i="8"/>
  <c r="BO89" i="8"/>
  <c r="BP89" i="8"/>
  <c r="BQ89" i="8"/>
  <c r="BR89" i="8"/>
  <c r="BS89" i="8"/>
  <c r="BT89" i="8"/>
  <c r="BU89" i="8"/>
  <c r="BV89" i="8"/>
  <c r="BW89" i="8"/>
  <c r="BX89" i="8"/>
  <c r="BY89" i="8"/>
  <c r="BZ89" i="8"/>
  <c r="CA89" i="8"/>
  <c r="CB89" i="8"/>
  <c r="CC89" i="8"/>
  <c r="CD89" i="8"/>
  <c r="CE89" i="8"/>
  <c r="CF89" i="8"/>
  <c r="CG89" i="8"/>
  <c r="CH89" i="8"/>
  <c r="CI89" i="8"/>
  <c r="CJ89" i="8"/>
  <c r="CK89" i="8"/>
  <c r="CL89" i="8"/>
  <c r="CM89" i="8"/>
  <c r="CN89" i="8"/>
  <c r="B90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Y90" i="8"/>
  <c r="Z90" i="8"/>
  <c r="AA90" i="8"/>
  <c r="AB90" i="8"/>
  <c r="AC90" i="8"/>
  <c r="AD90" i="8"/>
  <c r="AE90" i="8"/>
  <c r="AF90" i="8"/>
  <c r="AG90" i="8"/>
  <c r="AH90" i="8"/>
  <c r="AI90" i="8"/>
  <c r="AJ90" i="8"/>
  <c r="AK90" i="8"/>
  <c r="AL90" i="8"/>
  <c r="AM90" i="8"/>
  <c r="AN90" i="8"/>
  <c r="AO90" i="8"/>
  <c r="AP90" i="8"/>
  <c r="AQ90" i="8"/>
  <c r="AR90" i="8"/>
  <c r="AS90" i="8"/>
  <c r="AT90" i="8"/>
  <c r="AU90" i="8"/>
  <c r="AV90" i="8"/>
  <c r="AW90" i="8"/>
  <c r="AX90" i="8"/>
  <c r="AY90" i="8"/>
  <c r="AZ90" i="8"/>
  <c r="BA90" i="8"/>
  <c r="BB90" i="8"/>
  <c r="BC90" i="8"/>
  <c r="BD90" i="8"/>
  <c r="BE90" i="8"/>
  <c r="BF90" i="8"/>
  <c r="BG90" i="8"/>
  <c r="BH90" i="8"/>
  <c r="BI90" i="8"/>
  <c r="BJ90" i="8"/>
  <c r="BK90" i="8"/>
  <c r="BL90" i="8"/>
  <c r="BM90" i="8"/>
  <c r="BN90" i="8"/>
  <c r="BO90" i="8"/>
  <c r="BP90" i="8"/>
  <c r="BQ90" i="8"/>
  <c r="BR90" i="8"/>
  <c r="BS90" i="8"/>
  <c r="BT90" i="8"/>
  <c r="BU90" i="8"/>
  <c r="BV90" i="8"/>
  <c r="BW90" i="8"/>
  <c r="BX90" i="8"/>
  <c r="BY90" i="8"/>
  <c r="BZ90" i="8"/>
  <c r="CA90" i="8"/>
  <c r="CB90" i="8"/>
  <c r="CC90" i="8"/>
  <c r="CD90" i="8"/>
  <c r="CE90" i="8"/>
  <c r="CF90" i="8"/>
  <c r="CG90" i="8"/>
  <c r="CH90" i="8"/>
  <c r="CI90" i="8"/>
  <c r="CJ90" i="8"/>
  <c r="CK90" i="8"/>
  <c r="CL90" i="8"/>
  <c r="CM90" i="8"/>
  <c r="CN90" i="8"/>
  <c r="B91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Y91" i="8"/>
  <c r="Z91" i="8"/>
  <c r="AA91" i="8"/>
  <c r="AB91" i="8"/>
  <c r="AC91" i="8"/>
  <c r="AD91" i="8"/>
  <c r="AE91" i="8"/>
  <c r="AF91" i="8"/>
  <c r="AG91" i="8"/>
  <c r="AH91" i="8"/>
  <c r="AI91" i="8"/>
  <c r="AJ91" i="8"/>
  <c r="AK91" i="8"/>
  <c r="AL91" i="8"/>
  <c r="AM91" i="8"/>
  <c r="AN91" i="8"/>
  <c r="AO91" i="8"/>
  <c r="AP91" i="8"/>
  <c r="AQ91" i="8"/>
  <c r="AR91" i="8"/>
  <c r="AS91" i="8"/>
  <c r="AT91" i="8"/>
  <c r="AU91" i="8"/>
  <c r="AV91" i="8"/>
  <c r="AW91" i="8"/>
  <c r="AX91" i="8"/>
  <c r="AY91" i="8"/>
  <c r="AZ91" i="8"/>
  <c r="BA91" i="8"/>
  <c r="BB91" i="8"/>
  <c r="BC91" i="8"/>
  <c r="BD91" i="8"/>
  <c r="BE91" i="8"/>
  <c r="BF91" i="8"/>
  <c r="BG91" i="8"/>
  <c r="BH91" i="8"/>
  <c r="BI91" i="8"/>
  <c r="BJ91" i="8"/>
  <c r="BK91" i="8"/>
  <c r="BL91" i="8"/>
  <c r="BM91" i="8"/>
  <c r="BN91" i="8"/>
  <c r="BO91" i="8"/>
  <c r="BP91" i="8"/>
  <c r="BQ91" i="8"/>
  <c r="BR91" i="8"/>
  <c r="BS91" i="8"/>
  <c r="BT91" i="8"/>
  <c r="BU91" i="8"/>
  <c r="BV91" i="8"/>
  <c r="BW91" i="8"/>
  <c r="BX91" i="8"/>
  <c r="BY91" i="8"/>
  <c r="BZ91" i="8"/>
  <c r="CA91" i="8"/>
  <c r="CB91" i="8"/>
  <c r="CC91" i="8"/>
  <c r="CD91" i="8"/>
  <c r="CE91" i="8"/>
  <c r="CF91" i="8"/>
  <c r="CG91" i="8"/>
  <c r="CH91" i="8"/>
  <c r="CI91" i="8"/>
  <c r="CJ91" i="8"/>
  <c r="CK91" i="8"/>
  <c r="CL91" i="8"/>
  <c r="CM91" i="8"/>
  <c r="CN91" i="8"/>
  <c r="B92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Y92" i="8"/>
  <c r="Z92" i="8"/>
  <c r="AA92" i="8"/>
  <c r="AB92" i="8"/>
  <c r="AC92" i="8"/>
  <c r="AD92" i="8"/>
  <c r="AE92" i="8"/>
  <c r="AF92" i="8"/>
  <c r="AG92" i="8"/>
  <c r="AH92" i="8"/>
  <c r="AI92" i="8"/>
  <c r="AJ92" i="8"/>
  <c r="AK92" i="8"/>
  <c r="AL92" i="8"/>
  <c r="AM92" i="8"/>
  <c r="AN92" i="8"/>
  <c r="AO92" i="8"/>
  <c r="AP92" i="8"/>
  <c r="AQ92" i="8"/>
  <c r="AR92" i="8"/>
  <c r="AS92" i="8"/>
  <c r="AT92" i="8"/>
  <c r="AU92" i="8"/>
  <c r="AV92" i="8"/>
  <c r="AW92" i="8"/>
  <c r="AX92" i="8"/>
  <c r="AY92" i="8"/>
  <c r="AZ92" i="8"/>
  <c r="BA92" i="8"/>
  <c r="BB92" i="8"/>
  <c r="BC92" i="8"/>
  <c r="BD92" i="8"/>
  <c r="BE92" i="8"/>
  <c r="BF92" i="8"/>
  <c r="BG92" i="8"/>
  <c r="BH92" i="8"/>
  <c r="BI92" i="8"/>
  <c r="BJ92" i="8"/>
  <c r="BK92" i="8"/>
  <c r="BL92" i="8"/>
  <c r="BM92" i="8"/>
  <c r="BN92" i="8"/>
  <c r="BO92" i="8"/>
  <c r="BP92" i="8"/>
  <c r="BQ92" i="8"/>
  <c r="BR92" i="8"/>
  <c r="BS92" i="8"/>
  <c r="BT92" i="8"/>
  <c r="BU92" i="8"/>
  <c r="BV92" i="8"/>
  <c r="BW92" i="8"/>
  <c r="BX92" i="8"/>
  <c r="BY92" i="8"/>
  <c r="BZ92" i="8"/>
  <c r="CA92" i="8"/>
  <c r="CB92" i="8"/>
  <c r="CC92" i="8"/>
  <c r="CD92" i="8"/>
  <c r="CE92" i="8"/>
  <c r="CF92" i="8"/>
  <c r="CG92" i="8"/>
  <c r="CH92" i="8"/>
  <c r="CI92" i="8"/>
  <c r="CJ92" i="8"/>
  <c r="CK92" i="8"/>
  <c r="CL92" i="8"/>
  <c r="CM92" i="8"/>
  <c r="CN92" i="8"/>
  <c r="B93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Y93" i="8"/>
  <c r="Z93" i="8"/>
  <c r="AA93" i="8"/>
  <c r="AB93" i="8"/>
  <c r="AC93" i="8"/>
  <c r="AD93" i="8"/>
  <c r="AE93" i="8"/>
  <c r="AF93" i="8"/>
  <c r="AG93" i="8"/>
  <c r="AH93" i="8"/>
  <c r="AI93" i="8"/>
  <c r="AJ93" i="8"/>
  <c r="AK93" i="8"/>
  <c r="AL93" i="8"/>
  <c r="AM93" i="8"/>
  <c r="AN93" i="8"/>
  <c r="AO93" i="8"/>
  <c r="AP93" i="8"/>
  <c r="AQ93" i="8"/>
  <c r="AR93" i="8"/>
  <c r="AS93" i="8"/>
  <c r="AT93" i="8"/>
  <c r="AU93" i="8"/>
  <c r="AV93" i="8"/>
  <c r="AW93" i="8"/>
  <c r="AX93" i="8"/>
  <c r="AY93" i="8"/>
  <c r="AZ93" i="8"/>
  <c r="BA93" i="8"/>
  <c r="BB93" i="8"/>
  <c r="BC93" i="8"/>
  <c r="BD93" i="8"/>
  <c r="BE93" i="8"/>
  <c r="BF93" i="8"/>
  <c r="BG93" i="8"/>
  <c r="BH93" i="8"/>
  <c r="BI93" i="8"/>
  <c r="BJ93" i="8"/>
  <c r="BK93" i="8"/>
  <c r="BL93" i="8"/>
  <c r="BM93" i="8"/>
  <c r="BN93" i="8"/>
  <c r="BO93" i="8"/>
  <c r="BP93" i="8"/>
  <c r="BQ93" i="8"/>
  <c r="BR93" i="8"/>
  <c r="BS93" i="8"/>
  <c r="BT93" i="8"/>
  <c r="BU93" i="8"/>
  <c r="BV93" i="8"/>
  <c r="BW93" i="8"/>
  <c r="BX93" i="8"/>
  <c r="BY93" i="8"/>
  <c r="BZ93" i="8"/>
  <c r="CA93" i="8"/>
  <c r="CB93" i="8"/>
  <c r="CC93" i="8"/>
  <c r="CD93" i="8"/>
  <c r="CE93" i="8"/>
  <c r="CF93" i="8"/>
  <c r="CG93" i="8"/>
  <c r="CH93" i="8"/>
  <c r="CI93" i="8"/>
  <c r="CJ93" i="8"/>
  <c r="CK93" i="8"/>
  <c r="CL93" i="8"/>
  <c r="CM93" i="8"/>
  <c r="CN93" i="8"/>
  <c r="B94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Y94" i="8"/>
  <c r="Z94" i="8"/>
  <c r="AA94" i="8"/>
  <c r="AB94" i="8"/>
  <c r="AC94" i="8"/>
  <c r="AD94" i="8"/>
  <c r="AE94" i="8"/>
  <c r="AF94" i="8"/>
  <c r="AG94" i="8"/>
  <c r="AH94" i="8"/>
  <c r="AI94" i="8"/>
  <c r="AJ94" i="8"/>
  <c r="AK94" i="8"/>
  <c r="AL94" i="8"/>
  <c r="AM94" i="8"/>
  <c r="AN94" i="8"/>
  <c r="AO94" i="8"/>
  <c r="AP94" i="8"/>
  <c r="AQ94" i="8"/>
  <c r="AR94" i="8"/>
  <c r="AS94" i="8"/>
  <c r="AT94" i="8"/>
  <c r="AU94" i="8"/>
  <c r="AV94" i="8"/>
  <c r="AW94" i="8"/>
  <c r="AX94" i="8"/>
  <c r="AY94" i="8"/>
  <c r="AZ94" i="8"/>
  <c r="BA94" i="8"/>
  <c r="BB94" i="8"/>
  <c r="BC94" i="8"/>
  <c r="BD94" i="8"/>
  <c r="BE94" i="8"/>
  <c r="BF94" i="8"/>
  <c r="BG94" i="8"/>
  <c r="BH94" i="8"/>
  <c r="BI94" i="8"/>
  <c r="BJ94" i="8"/>
  <c r="BK94" i="8"/>
  <c r="BL94" i="8"/>
  <c r="BM94" i="8"/>
  <c r="BN94" i="8"/>
  <c r="BO94" i="8"/>
  <c r="BP94" i="8"/>
  <c r="BQ94" i="8"/>
  <c r="BR94" i="8"/>
  <c r="BS94" i="8"/>
  <c r="BT94" i="8"/>
  <c r="BU94" i="8"/>
  <c r="BV94" i="8"/>
  <c r="BW94" i="8"/>
  <c r="BX94" i="8"/>
  <c r="BY94" i="8"/>
  <c r="BZ94" i="8"/>
  <c r="CA94" i="8"/>
  <c r="CB94" i="8"/>
  <c r="CC94" i="8"/>
  <c r="CD94" i="8"/>
  <c r="CE94" i="8"/>
  <c r="CF94" i="8"/>
  <c r="CG94" i="8"/>
  <c r="CH94" i="8"/>
  <c r="CI94" i="8"/>
  <c r="CJ94" i="8"/>
  <c r="CK94" i="8"/>
  <c r="CL94" i="8"/>
  <c r="CM94" i="8"/>
  <c r="CN94" i="8"/>
  <c r="B95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Y95" i="8"/>
  <c r="Z95" i="8"/>
  <c r="AA95" i="8"/>
  <c r="AB95" i="8"/>
  <c r="AC95" i="8"/>
  <c r="AD95" i="8"/>
  <c r="AE95" i="8"/>
  <c r="AF95" i="8"/>
  <c r="AG95" i="8"/>
  <c r="AH95" i="8"/>
  <c r="AI95" i="8"/>
  <c r="AJ95" i="8"/>
  <c r="AK95" i="8"/>
  <c r="AL95" i="8"/>
  <c r="AM95" i="8"/>
  <c r="AN95" i="8"/>
  <c r="AO95" i="8"/>
  <c r="AP95" i="8"/>
  <c r="AQ95" i="8"/>
  <c r="AR95" i="8"/>
  <c r="AS95" i="8"/>
  <c r="AT95" i="8"/>
  <c r="AU95" i="8"/>
  <c r="AV95" i="8"/>
  <c r="AW95" i="8"/>
  <c r="AX95" i="8"/>
  <c r="AY95" i="8"/>
  <c r="AZ95" i="8"/>
  <c r="BA95" i="8"/>
  <c r="BB95" i="8"/>
  <c r="BC95" i="8"/>
  <c r="BD95" i="8"/>
  <c r="BE95" i="8"/>
  <c r="BF95" i="8"/>
  <c r="BG95" i="8"/>
  <c r="BH95" i="8"/>
  <c r="BI95" i="8"/>
  <c r="BJ95" i="8"/>
  <c r="BK95" i="8"/>
  <c r="BL95" i="8"/>
  <c r="BM95" i="8"/>
  <c r="BN95" i="8"/>
  <c r="BO95" i="8"/>
  <c r="BP95" i="8"/>
  <c r="BQ95" i="8"/>
  <c r="BR95" i="8"/>
  <c r="BS95" i="8"/>
  <c r="BT95" i="8"/>
  <c r="BU95" i="8"/>
  <c r="BV95" i="8"/>
  <c r="BW95" i="8"/>
  <c r="BX95" i="8"/>
  <c r="BY95" i="8"/>
  <c r="BZ95" i="8"/>
  <c r="CA95" i="8"/>
  <c r="CB95" i="8"/>
  <c r="CC95" i="8"/>
  <c r="CD95" i="8"/>
  <c r="CE95" i="8"/>
  <c r="CF95" i="8"/>
  <c r="CG95" i="8"/>
  <c r="CH95" i="8"/>
  <c r="CI95" i="8"/>
  <c r="CJ95" i="8"/>
  <c r="CK95" i="8"/>
  <c r="CL95" i="8"/>
  <c r="CM95" i="8"/>
  <c r="CN95" i="8"/>
  <c r="B96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Y96" i="8"/>
  <c r="Z96" i="8"/>
  <c r="AA96" i="8"/>
  <c r="AB96" i="8"/>
  <c r="AC96" i="8"/>
  <c r="AD96" i="8"/>
  <c r="AE96" i="8"/>
  <c r="AF96" i="8"/>
  <c r="AG96" i="8"/>
  <c r="AH96" i="8"/>
  <c r="AI96" i="8"/>
  <c r="AJ96" i="8"/>
  <c r="AK96" i="8"/>
  <c r="AL96" i="8"/>
  <c r="AM96" i="8"/>
  <c r="AN96" i="8"/>
  <c r="AO96" i="8"/>
  <c r="AP96" i="8"/>
  <c r="AQ96" i="8"/>
  <c r="AR96" i="8"/>
  <c r="AS96" i="8"/>
  <c r="AT96" i="8"/>
  <c r="AU96" i="8"/>
  <c r="AV96" i="8"/>
  <c r="AW96" i="8"/>
  <c r="AX96" i="8"/>
  <c r="AY96" i="8"/>
  <c r="AZ96" i="8"/>
  <c r="BA96" i="8"/>
  <c r="BB96" i="8"/>
  <c r="BC96" i="8"/>
  <c r="BD96" i="8"/>
  <c r="BE96" i="8"/>
  <c r="BF96" i="8"/>
  <c r="BG96" i="8"/>
  <c r="BH96" i="8"/>
  <c r="BI96" i="8"/>
  <c r="BJ96" i="8"/>
  <c r="BK96" i="8"/>
  <c r="BL96" i="8"/>
  <c r="BM96" i="8"/>
  <c r="BN96" i="8"/>
  <c r="BO96" i="8"/>
  <c r="BP96" i="8"/>
  <c r="BQ96" i="8"/>
  <c r="BR96" i="8"/>
  <c r="BS96" i="8"/>
  <c r="BT96" i="8"/>
  <c r="BU96" i="8"/>
  <c r="BV96" i="8"/>
  <c r="BW96" i="8"/>
  <c r="BX96" i="8"/>
  <c r="BY96" i="8"/>
  <c r="BZ96" i="8"/>
  <c r="CA96" i="8"/>
  <c r="CB96" i="8"/>
  <c r="CC96" i="8"/>
  <c r="CD96" i="8"/>
  <c r="CE96" i="8"/>
  <c r="CF96" i="8"/>
  <c r="CG96" i="8"/>
  <c r="CH96" i="8"/>
  <c r="CI96" i="8"/>
  <c r="CJ96" i="8"/>
  <c r="CK96" i="8"/>
  <c r="CL96" i="8"/>
  <c r="CM96" i="8"/>
  <c r="CN96" i="8"/>
  <c r="B97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Y97" i="8"/>
  <c r="Z97" i="8"/>
  <c r="AA97" i="8"/>
  <c r="AB97" i="8"/>
  <c r="AC97" i="8"/>
  <c r="AD97" i="8"/>
  <c r="AE97" i="8"/>
  <c r="AF97" i="8"/>
  <c r="AG97" i="8"/>
  <c r="AH97" i="8"/>
  <c r="AI97" i="8"/>
  <c r="AJ97" i="8"/>
  <c r="AK97" i="8"/>
  <c r="AL97" i="8"/>
  <c r="AM97" i="8"/>
  <c r="AN97" i="8"/>
  <c r="AO97" i="8"/>
  <c r="AP97" i="8"/>
  <c r="AQ97" i="8"/>
  <c r="AR97" i="8"/>
  <c r="AS97" i="8"/>
  <c r="AT97" i="8"/>
  <c r="AU97" i="8"/>
  <c r="AV97" i="8"/>
  <c r="AW97" i="8"/>
  <c r="AX97" i="8"/>
  <c r="AY97" i="8"/>
  <c r="AZ97" i="8"/>
  <c r="BA97" i="8"/>
  <c r="BB97" i="8"/>
  <c r="BC97" i="8"/>
  <c r="BD97" i="8"/>
  <c r="BE97" i="8"/>
  <c r="BF97" i="8"/>
  <c r="BG97" i="8"/>
  <c r="BH97" i="8"/>
  <c r="BI97" i="8"/>
  <c r="BJ97" i="8"/>
  <c r="BK97" i="8"/>
  <c r="BL97" i="8"/>
  <c r="BM97" i="8"/>
  <c r="BN97" i="8"/>
  <c r="BO97" i="8"/>
  <c r="BP97" i="8"/>
  <c r="BQ97" i="8"/>
  <c r="BR97" i="8"/>
  <c r="BS97" i="8"/>
  <c r="BT97" i="8"/>
  <c r="BU97" i="8"/>
  <c r="BV97" i="8"/>
  <c r="BW97" i="8"/>
  <c r="BX97" i="8"/>
  <c r="BY97" i="8"/>
  <c r="BZ97" i="8"/>
  <c r="CA97" i="8"/>
  <c r="CB97" i="8"/>
  <c r="CC97" i="8"/>
  <c r="CD97" i="8"/>
  <c r="CE97" i="8"/>
  <c r="CF97" i="8"/>
  <c r="CG97" i="8"/>
  <c r="CH97" i="8"/>
  <c r="CI97" i="8"/>
  <c r="CJ97" i="8"/>
  <c r="CK97" i="8"/>
  <c r="CL97" i="8"/>
  <c r="CM97" i="8"/>
  <c r="CN97" i="8"/>
  <c r="B98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Y98" i="8"/>
  <c r="Z98" i="8"/>
  <c r="AA98" i="8"/>
  <c r="AB98" i="8"/>
  <c r="AC98" i="8"/>
  <c r="AD98" i="8"/>
  <c r="AE98" i="8"/>
  <c r="AF98" i="8"/>
  <c r="AG98" i="8"/>
  <c r="AH98" i="8"/>
  <c r="AI98" i="8"/>
  <c r="AJ98" i="8"/>
  <c r="AK98" i="8"/>
  <c r="AL98" i="8"/>
  <c r="AM98" i="8"/>
  <c r="AN98" i="8"/>
  <c r="AO98" i="8"/>
  <c r="AP98" i="8"/>
  <c r="AQ98" i="8"/>
  <c r="AR98" i="8"/>
  <c r="AS98" i="8"/>
  <c r="AT98" i="8"/>
  <c r="AU98" i="8"/>
  <c r="AV98" i="8"/>
  <c r="AW98" i="8"/>
  <c r="AX98" i="8"/>
  <c r="AY98" i="8"/>
  <c r="AZ98" i="8"/>
  <c r="BA98" i="8"/>
  <c r="BB98" i="8"/>
  <c r="BC98" i="8"/>
  <c r="BD98" i="8"/>
  <c r="BE98" i="8"/>
  <c r="BF98" i="8"/>
  <c r="BG98" i="8"/>
  <c r="BH98" i="8"/>
  <c r="BI98" i="8"/>
  <c r="BJ98" i="8"/>
  <c r="BK98" i="8"/>
  <c r="BL98" i="8"/>
  <c r="BM98" i="8"/>
  <c r="BN98" i="8"/>
  <c r="BO98" i="8"/>
  <c r="BP98" i="8"/>
  <c r="BQ98" i="8"/>
  <c r="BR98" i="8"/>
  <c r="BS98" i="8"/>
  <c r="BT98" i="8"/>
  <c r="BU98" i="8"/>
  <c r="BV98" i="8"/>
  <c r="BW98" i="8"/>
  <c r="BX98" i="8"/>
  <c r="BY98" i="8"/>
  <c r="BZ98" i="8"/>
  <c r="CA98" i="8"/>
  <c r="CB98" i="8"/>
  <c r="CC98" i="8"/>
  <c r="CD98" i="8"/>
  <c r="CE98" i="8"/>
  <c r="CF98" i="8"/>
  <c r="CG98" i="8"/>
  <c r="CH98" i="8"/>
  <c r="CI98" i="8"/>
  <c r="CJ98" i="8"/>
  <c r="CK98" i="8"/>
  <c r="CL98" i="8"/>
  <c r="CM98" i="8"/>
  <c r="CN98" i="8"/>
  <c r="B99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Y99" i="8"/>
  <c r="Z99" i="8"/>
  <c r="AA99" i="8"/>
  <c r="AB99" i="8"/>
  <c r="AC99" i="8"/>
  <c r="AD99" i="8"/>
  <c r="AE99" i="8"/>
  <c r="AF99" i="8"/>
  <c r="AG99" i="8"/>
  <c r="AH99" i="8"/>
  <c r="AI99" i="8"/>
  <c r="AJ99" i="8"/>
  <c r="AK99" i="8"/>
  <c r="AL99" i="8"/>
  <c r="AM99" i="8"/>
  <c r="AN99" i="8"/>
  <c r="AO99" i="8"/>
  <c r="AP99" i="8"/>
  <c r="AQ99" i="8"/>
  <c r="AR99" i="8"/>
  <c r="AS99" i="8"/>
  <c r="AT99" i="8"/>
  <c r="AU99" i="8"/>
  <c r="AV99" i="8"/>
  <c r="AW99" i="8"/>
  <c r="AX99" i="8"/>
  <c r="AY99" i="8"/>
  <c r="AZ99" i="8"/>
  <c r="BA99" i="8"/>
  <c r="BB99" i="8"/>
  <c r="BC99" i="8"/>
  <c r="BD99" i="8"/>
  <c r="BE99" i="8"/>
  <c r="BF99" i="8"/>
  <c r="BG99" i="8"/>
  <c r="BH99" i="8"/>
  <c r="BI99" i="8"/>
  <c r="BJ99" i="8"/>
  <c r="BK99" i="8"/>
  <c r="BL99" i="8"/>
  <c r="BM99" i="8"/>
  <c r="BN99" i="8"/>
  <c r="BO99" i="8"/>
  <c r="BP99" i="8"/>
  <c r="BQ99" i="8"/>
  <c r="BR99" i="8"/>
  <c r="BS99" i="8"/>
  <c r="BT99" i="8"/>
  <c r="BU99" i="8"/>
  <c r="BV99" i="8"/>
  <c r="BW99" i="8"/>
  <c r="BX99" i="8"/>
  <c r="BY99" i="8"/>
  <c r="BZ99" i="8"/>
  <c r="CA99" i="8"/>
  <c r="CB99" i="8"/>
  <c r="CC99" i="8"/>
  <c r="CD99" i="8"/>
  <c r="CE99" i="8"/>
  <c r="CF99" i="8"/>
  <c r="CG99" i="8"/>
  <c r="CH99" i="8"/>
  <c r="CI99" i="8"/>
  <c r="CJ99" i="8"/>
  <c r="CK99" i="8"/>
  <c r="CL99" i="8"/>
  <c r="CM99" i="8"/>
  <c r="CN99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AD100" i="8"/>
  <c r="AE100" i="8"/>
  <c r="AF100" i="8"/>
  <c r="AG100" i="8"/>
  <c r="AH100" i="8"/>
  <c r="AI100" i="8"/>
  <c r="AJ100" i="8"/>
  <c r="AK100" i="8"/>
  <c r="AL100" i="8"/>
  <c r="AM100" i="8"/>
  <c r="AN100" i="8"/>
  <c r="AO100" i="8"/>
  <c r="AP100" i="8"/>
  <c r="AQ100" i="8"/>
  <c r="AR100" i="8"/>
  <c r="AS100" i="8"/>
  <c r="AT100" i="8"/>
  <c r="AU100" i="8"/>
  <c r="AV100" i="8"/>
  <c r="AW100" i="8"/>
  <c r="AX100" i="8"/>
  <c r="AY100" i="8"/>
  <c r="AZ100" i="8"/>
  <c r="BA100" i="8"/>
  <c r="BB100" i="8"/>
  <c r="BC100" i="8"/>
  <c r="BD100" i="8"/>
  <c r="BE100" i="8"/>
  <c r="BF100" i="8"/>
  <c r="BG100" i="8"/>
  <c r="BH100" i="8"/>
  <c r="BI100" i="8"/>
  <c r="BJ100" i="8"/>
  <c r="BK100" i="8"/>
  <c r="BL100" i="8"/>
  <c r="BM100" i="8"/>
  <c r="BN100" i="8"/>
  <c r="BO100" i="8"/>
  <c r="BP100" i="8"/>
  <c r="BQ100" i="8"/>
  <c r="BR100" i="8"/>
  <c r="BS100" i="8"/>
  <c r="BT100" i="8"/>
  <c r="BU100" i="8"/>
  <c r="BV100" i="8"/>
  <c r="BW100" i="8"/>
  <c r="BX100" i="8"/>
  <c r="BY100" i="8"/>
  <c r="BZ100" i="8"/>
  <c r="CA100" i="8"/>
  <c r="CB100" i="8"/>
  <c r="CC100" i="8"/>
  <c r="CD100" i="8"/>
  <c r="CE100" i="8"/>
  <c r="CF100" i="8"/>
  <c r="CG100" i="8"/>
  <c r="CH100" i="8"/>
  <c r="CI100" i="8"/>
  <c r="CJ100" i="8"/>
  <c r="CK100" i="8"/>
  <c r="CL100" i="8"/>
  <c r="CM100" i="8"/>
  <c r="CN100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P101" i="8"/>
  <c r="AQ101" i="8"/>
  <c r="AR101" i="8"/>
  <c r="AS101" i="8"/>
  <c r="AT101" i="8"/>
  <c r="AU101" i="8"/>
  <c r="AV101" i="8"/>
  <c r="AW101" i="8"/>
  <c r="AX101" i="8"/>
  <c r="AY101" i="8"/>
  <c r="AZ101" i="8"/>
  <c r="BA101" i="8"/>
  <c r="BB101" i="8"/>
  <c r="BC101" i="8"/>
  <c r="BD101" i="8"/>
  <c r="BE101" i="8"/>
  <c r="BF101" i="8"/>
  <c r="BG101" i="8"/>
  <c r="BH101" i="8"/>
  <c r="BI101" i="8"/>
  <c r="BJ101" i="8"/>
  <c r="BK101" i="8"/>
  <c r="BL101" i="8"/>
  <c r="BM101" i="8"/>
  <c r="BN101" i="8"/>
  <c r="BO101" i="8"/>
  <c r="BP101" i="8"/>
  <c r="BQ101" i="8"/>
  <c r="BR101" i="8"/>
  <c r="BS101" i="8"/>
  <c r="BT101" i="8"/>
  <c r="BU101" i="8"/>
  <c r="BV101" i="8"/>
  <c r="BW101" i="8"/>
  <c r="BX101" i="8"/>
  <c r="BY101" i="8"/>
  <c r="BZ101" i="8"/>
  <c r="CA101" i="8"/>
  <c r="CB101" i="8"/>
  <c r="CC101" i="8"/>
  <c r="CD101" i="8"/>
  <c r="CE101" i="8"/>
  <c r="CF101" i="8"/>
  <c r="CG101" i="8"/>
  <c r="CH101" i="8"/>
  <c r="CI101" i="8"/>
  <c r="CJ101" i="8"/>
  <c r="CK101" i="8"/>
  <c r="CL101" i="8"/>
  <c r="CM101" i="8"/>
  <c r="CN101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AD102" i="8"/>
  <c r="AE102" i="8"/>
  <c r="AF102" i="8"/>
  <c r="AG102" i="8"/>
  <c r="AH102" i="8"/>
  <c r="AI102" i="8"/>
  <c r="AJ102" i="8"/>
  <c r="AK102" i="8"/>
  <c r="AL102" i="8"/>
  <c r="AM102" i="8"/>
  <c r="AN102" i="8"/>
  <c r="AO102" i="8"/>
  <c r="AP102" i="8"/>
  <c r="AQ102" i="8"/>
  <c r="AR102" i="8"/>
  <c r="AS102" i="8"/>
  <c r="AT102" i="8"/>
  <c r="AU102" i="8"/>
  <c r="AV102" i="8"/>
  <c r="AW102" i="8"/>
  <c r="AX102" i="8"/>
  <c r="AY102" i="8"/>
  <c r="AZ102" i="8"/>
  <c r="BA102" i="8"/>
  <c r="BB102" i="8"/>
  <c r="BC102" i="8"/>
  <c r="BD102" i="8"/>
  <c r="BE102" i="8"/>
  <c r="BF102" i="8"/>
  <c r="BG102" i="8"/>
  <c r="BH102" i="8"/>
  <c r="BI102" i="8"/>
  <c r="BJ102" i="8"/>
  <c r="BK102" i="8"/>
  <c r="BL102" i="8"/>
  <c r="BM102" i="8"/>
  <c r="BN102" i="8"/>
  <c r="BO102" i="8"/>
  <c r="BP102" i="8"/>
  <c r="BQ102" i="8"/>
  <c r="BR102" i="8"/>
  <c r="BS102" i="8"/>
  <c r="BT102" i="8"/>
  <c r="BU102" i="8"/>
  <c r="BV102" i="8"/>
  <c r="BW102" i="8"/>
  <c r="BX102" i="8"/>
  <c r="BY102" i="8"/>
  <c r="BZ102" i="8"/>
  <c r="CA102" i="8"/>
  <c r="CB102" i="8"/>
  <c r="CC102" i="8"/>
  <c r="CD102" i="8"/>
  <c r="CE102" i="8"/>
  <c r="CF102" i="8"/>
  <c r="CG102" i="8"/>
  <c r="CH102" i="8"/>
  <c r="CI102" i="8"/>
  <c r="CJ102" i="8"/>
  <c r="CK102" i="8"/>
  <c r="CL102" i="8"/>
  <c r="CM102" i="8"/>
  <c r="CN102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AD103" i="8"/>
  <c r="AE103" i="8"/>
  <c r="AF103" i="8"/>
  <c r="AG103" i="8"/>
  <c r="AH103" i="8"/>
  <c r="AI103" i="8"/>
  <c r="AJ103" i="8"/>
  <c r="AK103" i="8"/>
  <c r="AL103" i="8"/>
  <c r="AM103" i="8"/>
  <c r="AN103" i="8"/>
  <c r="AO103" i="8"/>
  <c r="AP103" i="8"/>
  <c r="AQ103" i="8"/>
  <c r="AR103" i="8"/>
  <c r="AS103" i="8"/>
  <c r="AT103" i="8"/>
  <c r="AU103" i="8"/>
  <c r="AV103" i="8"/>
  <c r="AW103" i="8"/>
  <c r="AX103" i="8"/>
  <c r="AY103" i="8"/>
  <c r="AZ103" i="8"/>
  <c r="BA103" i="8"/>
  <c r="BB103" i="8"/>
  <c r="BC103" i="8"/>
  <c r="BD103" i="8"/>
  <c r="BE103" i="8"/>
  <c r="BF103" i="8"/>
  <c r="BG103" i="8"/>
  <c r="BH103" i="8"/>
  <c r="BI103" i="8"/>
  <c r="BJ103" i="8"/>
  <c r="BK103" i="8"/>
  <c r="BL103" i="8"/>
  <c r="BM103" i="8"/>
  <c r="BN103" i="8"/>
  <c r="BO103" i="8"/>
  <c r="BP103" i="8"/>
  <c r="BQ103" i="8"/>
  <c r="BR103" i="8"/>
  <c r="BS103" i="8"/>
  <c r="BT103" i="8"/>
  <c r="BU103" i="8"/>
  <c r="BV103" i="8"/>
  <c r="BW103" i="8"/>
  <c r="BX103" i="8"/>
  <c r="BY103" i="8"/>
  <c r="BZ103" i="8"/>
  <c r="CA103" i="8"/>
  <c r="CB103" i="8"/>
  <c r="CC103" i="8"/>
  <c r="CD103" i="8"/>
  <c r="CE103" i="8"/>
  <c r="CF103" i="8"/>
  <c r="CG103" i="8"/>
  <c r="CH103" i="8"/>
  <c r="CI103" i="8"/>
  <c r="CJ103" i="8"/>
  <c r="CK103" i="8"/>
  <c r="CL103" i="8"/>
  <c r="CM103" i="8"/>
  <c r="CN103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AD104" i="8"/>
  <c r="AE104" i="8"/>
  <c r="AF104" i="8"/>
  <c r="AG104" i="8"/>
  <c r="AH104" i="8"/>
  <c r="AI104" i="8"/>
  <c r="AJ104" i="8"/>
  <c r="AK104" i="8"/>
  <c r="AL104" i="8"/>
  <c r="AM104" i="8"/>
  <c r="AN104" i="8"/>
  <c r="AO104" i="8"/>
  <c r="AP104" i="8"/>
  <c r="AQ104" i="8"/>
  <c r="AR104" i="8"/>
  <c r="AS104" i="8"/>
  <c r="AT104" i="8"/>
  <c r="AU104" i="8"/>
  <c r="AV104" i="8"/>
  <c r="AW104" i="8"/>
  <c r="AX104" i="8"/>
  <c r="AY104" i="8"/>
  <c r="AZ104" i="8"/>
  <c r="BA104" i="8"/>
  <c r="BB104" i="8"/>
  <c r="BC104" i="8"/>
  <c r="BD104" i="8"/>
  <c r="BE104" i="8"/>
  <c r="BF104" i="8"/>
  <c r="BG104" i="8"/>
  <c r="BH104" i="8"/>
  <c r="BI104" i="8"/>
  <c r="BJ104" i="8"/>
  <c r="BK104" i="8"/>
  <c r="BL104" i="8"/>
  <c r="BM104" i="8"/>
  <c r="BN104" i="8"/>
  <c r="BO104" i="8"/>
  <c r="BP104" i="8"/>
  <c r="BQ104" i="8"/>
  <c r="BR104" i="8"/>
  <c r="BS104" i="8"/>
  <c r="BT104" i="8"/>
  <c r="BU104" i="8"/>
  <c r="BV104" i="8"/>
  <c r="BW104" i="8"/>
  <c r="BX104" i="8"/>
  <c r="BY104" i="8"/>
  <c r="BZ104" i="8"/>
  <c r="CA104" i="8"/>
  <c r="CB104" i="8"/>
  <c r="CC104" i="8"/>
  <c r="CD104" i="8"/>
  <c r="CE104" i="8"/>
  <c r="CF104" i="8"/>
  <c r="CG104" i="8"/>
  <c r="CH104" i="8"/>
  <c r="CI104" i="8"/>
  <c r="CJ104" i="8"/>
  <c r="CK104" i="8"/>
  <c r="CL104" i="8"/>
  <c r="CM104" i="8"/>
  <c r="CN104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BU105" i="8"/>
  <c r="BV105" i="8"/>
  <c r="BW105" i="8"/>
  <c r="BX105" i="8"/>
  <c r="BY105" i="8"/>
  <c r="BZ105" i="8"/>
  <c r="CA105" i="8"/>
  <c r="CB105" i="8"/>
  <c r="CC105" i="8"/>
  <c r="CD105" i="8"/>
  <c r="CE105" i="8"/>
  <c r="CF105" i="8"/>
  <c r="CG105" i="8"/>
  <c r="CH105" i="8"/>
  <c r="CI105" i="8"/>
  <c r="CJ105" i="8"/>
  <c r="CK105" i="8"/>
  <c r="CL105" i="8"/>
  <c r="CM105" i="8"/>
  <c r="CN105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AD106" i="8"/>
  <c r="AE106" i="8"/>
  <c r="AF106" i="8"/>
  <c r="AG106" i="8"/>
  <c r="AH106" i="8"/>
  <c r="AI106" i="8"/>
  <c r="AJ106" i="8"/>
  <c r="AK106" i="8"/>
  <c r="AL106" i="8"/>
  <c r="AM106" i="8"/>
  <c r="AN106" i="8"/>
  <c r="AO106" i="8"/>
  <c r="AP106" i="8"/>
  <c r="AQ106" i="8"/>
  <c r="AR106" i="8"/>
  <c r="AS106" i="8"/>
  <c r="AT106" i="8"/>
  <c r="AU106" i="8"/>
  <c r="AV106" i="8"/>
  <c r="AW106" i="8"/>
  <c r="AX106" i="8"/>
  <c r="AY106" i="8"/>
  <c r="AZ106" i="8"/>
  <c r="BA106" i="8"/>
  <c r="BB106" i="8"/>
  <c r="BC106" i="8"/>
  <c r="BD106" i="8"/>
  <c r="BE106" i="8"/>
  <c r="BF106" i="8"/>
  <c r="BG106" i="8"/>
  <c r="BH106" i="8"/>
  <c r="BI106" i="8"/>
  <c r="BJ106" i="8"/>
  <c r="BK106" i="8"/>
  <c r="BL106" i="8"/>
  <c r="BM106" i="8"/>
  <c r="BN106" i="8"/>
  <c r="BO106" i="8"/>
  <c r="BP106" i="8"/>
  <c r="BQ106" i="8"/>
  <c r="BR106" i="8"/>
  <c r="BS106" i="8"/>
  <c r="BT106" i="8"/>
  <c r="BU106" i="8"/>
  <c r="BV106" i="8"/>
  <c r="BW106" i="8"/>
  <c r="BX106" i="8"/>
  <c r="BY106" i="8"/>
  <c r="BZ106" i="8"/>
  <c r="CA106" i="8"/>
  <c r="CB106" i="8"/>
  <c r="CC106" i="8"/>
  <c r="CD106" i="8"/>
  <c r="CE106" i="8"/>
  <c r="CF106" i="8"/>
  <c r="CG106" i="8"/>
  <c r="CH106" i="8"/>
  <c r="CI106" i="8"/>
  <c r="CJ106" i="8"/>
  <c r="CK106" i="8"/>
  <c r="CL106" i="8"/>
  <c r="CM106" i="8"/>
  <c r="CN106" i="8"/>
  <c r="B107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AD107" i="8"/>
  <c r="AE107" i="8"/>
  <c r="AF107" i="8"/>
  <c r="AG107" i="8"/>
  <c r="AH107" i="8"/>
  <c r="AI107" i="8"/>
  <c r="AJ107" i="8"/>
  <c r="AK107" i="8"/>
  <c r="AL107" i="8"/>
  <c r="AM107" i="8"/>
  <c r="AN107" i="8"/>
  <c r="AO107" i="8"/>
  <c r="AP107" i="8"/>
  <c r="AQ107" i="8"/>
  <c r="AR107" i="8"/>
  <c r="AS107" i="8"/>
  <c r="AT107" i="8"/>
  <c r="AU107" i="8"/>
  <c r="AV107" i="8"/>
  <c r="AW107" i="8"/>
  <c r="AX107" i="8"/>
  <c r="AY107" i="8"/>
  <c r="AZ107" i="8"/>
  <c r="BA107" i="8"/>
  <c r="BB107" i="8"/>
  <c r="BC107" i="8"/>
  <c r="BD107" i="8"/>
  <c r="BE107" i="8"/>
  <c r="BF107" i="8"/>
  <c r="BG107" i="8"/>
  <c r="BH107" i="8"/>
  <c r="BI107" i="8"/>
  <c r="BJ107" i="8"/>
  <c r="BK107" i="8"/>
  <c r="BL107" i="8"/>
  <c r="BM107" i="8"/>
  <c r="BN107" i="8"/>
  <c r="BO107" i="8"/>
  <c r="BP107" i="8"/>
  <c r="BQ107" i="8"/>
  <c r="BR107" i="8"/>
  <c r="BS107" i="8"/>
  <c r="BT107" i="8"/>
  <c r="BU107" i="8"/>
  <c r="BV107" i="8"/>
  <c r="BW107" i="8"/>
  <c r="BX107" i="8"/>
  <c r="BY107" i="8"/>
  <c r="BZ107" i="8"/>
  <c r="CA107" i="8"/>
  <c r="CB107" i="8"/>
  <c r="CC107" i="8"/>
  <c r="CD107" i="8"/>
  <c r="CE107" i="8"/>
  <c r="CF107" i="8"/>
  <c r="CG107" i="8"/>
  <c r="CH107" i="8"/>
  <c r="CI107" i="8"/>
  <c r="CJ107" i="8"/>
  <c r="CK107" i="8"/>
  <c r="CL107" i="8"/>
  <c r="CM107" i="8"/>
  <c r="CN107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AD108" i="8"/>
  <c r="AE108" i="8"/>
  <c r="AF108" i="8"/>
  <c r="AG108" i="8"/>
  <c r="AH108" i="8"/>
  <c r="AI108" i="8"/>
  <c r="AJ108" i="8"/>
  <c r="AK108" i="8"/>
  <c r="AL108" i="8"/>
  <c r="AM108" i="8"/>
  <c r="AN108" i="8"/>
  <c r="AO108" i="8"/>
  <c r="AP108" i="8"/>
  <c r="AQ108" i="8"/>
  <c r="AR108" i="8"/>
  <c r="AS108" i="8"/>
  <c r="AT108" i="8"/>
  <c r="AU108" i="8"/>
  <c r="AV108" i="8"/>
  <c r="AW108" i="8"/>
  <c r="AX108" i="8"/>
  <c r="AY108" i="8"/>
  <c r="AZ108" i="8"/>
  <c r="BA108" i="8"/>
  <c r="BB108" i="8"/>
  <c r="BC108" i="8"/>
  <c r="BD108" i="8"/>
  <c r="BE108" i="8"/>
  <c r="BF108" i="8"/>
  <c r="BG108" i="8"/>
  <c r="BH108" i="8"/>
  <c r="BI108" i="8"/>
  <c r="BJ108" i="8"/>
  <c r="BK108" i="8"/>
  <c r="BL108" i="8"/>
  <c r="BM108" i="8"/>
  <c r="BN108" i="8"/>
  <c r="BO108" i="8"/>
  <c r="BP108" i="8"/>
  <c r="BQ108" i="8"/>
  <c r="BR108" i="8"/>
  <c r="BS108" i="8"/>
  <c r="BT108" i="8"/>
  <c r="BU108" i="8"/>
  <c r="BV108" i="8"/>
  <c r="BW108" i="8"/>
  <c r="BX108" i="8"/>
  <c r="BY108" i="8"/>
  <c r="BZ108" i="8"/>
  <c r="CA108" i="8"/>
  <c r="CB108" i="8"/>
  <c r="CC108" i="8"/>
  <c r="CD108" i="8"/>
  <c r="CE108" i="8"/>
  <c r="CF108" i="8"/>
  <c r="CG108" i="8"/>
  <c r="CH108" i="8"/>
  <c r="CI108" i="8"/>
  <c r="CJ108" i="8"/>
  <c r="CK108" i="8"/>
  <c r="CL108" i="8"/>
  <c r="CM108" i="8"/>
  <c r="CN108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AD109" i="8"/>
  <c r="AE109" i="8"/>
  <c r="AF109" i="8"/>
  <c r="AG109" i="8"/>
  <c r="AH109" i="8"/>
  <c r="AI109" i="8"/>
  <c r="AJ109" i="8"/>
  <c r="AK109" i="8"/>
  <c r="AL109" i="8"/>
  <c r="AM109" i="8"/>
  <c r="AN109" i="8"/>
  <c r="AO109" i="8"/>
  <c r="AP109" i="8"/>
  <c r="AQ109" i="8"/>
  <c r="AR109" i="8"/>
  <c r="AS109" i="8"/>
  <c r="AT109" i="8"/>
  <c r="AU109" i="8"/>
  <c r="AV109" i="8"/>
  <c r="AW109" i="8"/>
  <c r="AX109" i="8"/>
  <c r="AY109" i="8"/>
  <c r="AZ109" i="8"/>
  <c r="BA109" i="8"/>
  <c r="BB109" i="8"/>
  <c r="BC109" i="8"/>
  <c r="BD109" i="8"/>
  <c r="BE109" i="8"/>
  <c r="BF109" i="8"/>
  <c r="BG109" i="8"/>
  <c r="BH109" i="8"/>
  <c r="BI109" i="8"/>
  <c r="BJ109" i="8"/>
  <c r="BK109" i="8"/>
  <c r="BL109" i="8"/>
  <c r="BM109" i="8"/>
  <c r="BN109" i="8"/>
  <c r="BO109" i="8"/>
  <c r="BP109" i="8"/>
  <c r="BQ109" i="8"/>
  <c r="BR109" i="8"/>
  <c r="BS109" i="8"/>
  <c r="BT109" i="8"/>
  <c r="BU109" i="8"/>
  <c r="BV109" i="8"/>
  <c r="BW109" i="8"/>
  <c r="BX109" i="8"/>
  <c r="BY109" i="8"/>
  <c r="BZ109" i="8"/>
  <c r="CA109" i="8"/>
  <c r="CB109" i="8"/>
  <c r="CC109" i="8"/>
  <c r="CD109" i="8"/>
  <c r="CE109" i="8"/>
  <c r="CF109" i="8"/>
  <c r="CG109" i="8"/>
  <c r="CH109" i="8"/>
  <c r="CI109" i="8"/>
  <c r="CJ109" i="8"/>
  <c r="CK109" i="8"/>
  <c r="CL109" i="8"/>
  <c r="CM109" i="8"/>
  <c r="CN109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AD110" i="8"/>
  <c r="AE110" i="8"/>
  <c r="AF110" i="8"/>
  <c r="AG110" i="8"/>
  <c r="AH110" i="8"/>
  <c r="AI110" i="8"/>
  <c r="AJ110" i="8"/>
  <c r="AK110" i="8"/>
  <c r="AL110" i="8"/>
  <c r="AM110" i="8"/>
  <c r="AN110" i="8"/>
  <c r="AO110" i="8"/>
  <c r="AP110" i="8"/>
  <c r="AQ110" i="8"/>
  <c r="AR110" i="8"/>
  <c r="AS110" i="8"/>
  <c r="AT110" i="8"/>
  <c r="AU110" i="8"/>
  <c r="AV110" i="8"/>
  <c r="AW110" i="8"/>
  <c r="AX110" i="8"/>
  <c r="AY110" i="8"/>
  <c r="AZ110" i="8"/>
  <c r="BA110" i="8"/>
  <c r="BB110" i="8"/>
  <c r="BC110" i="8"/>
  <c r="BD110" i="8"/>
  <c r="BE110" i="8"/>
  <c r="BF110" i="8"/>
  <c r="BG110" i="8"/>
  <c r="BH110" i="8"/>
  <c r="BI110" i="8"/>
  <c r="BJ110" i="8"/>
  <c r="BK110" i="8"/>
  <c r="BL110" i="8"/>
  <c r="BM110" i="8"/>
  <c r="BN110" i="8"/>
  <c r="BO110" i="8"/>
  <c r="BP110" i="8"/>
  <c r="BQ110" i="8"/>
  <c r="BR110" i="8"/>
  <c r="BS110" i="8"/>
  <c r="BT110" i="8"/>
  <c r="BU110" i="8"/>
  <c r="BV110" i="8"/>
  <c r="BW110" i="8"/>
  <c r="BX110" i="8"/>
  <c r="BY110" i="8"/>
  <c r="BZ110" i="8"/>
  <c r="CA110" i="8"/>
  <c r="CB110" i="8"/>
  <c r="CC110" i="8"/>
  <c r="CD110" i="8"/>
  <c r="CE110" i="8"/>
  <c r="CF110" i="8"/>
  <c r="CG110" i="8"/>
  <c r="CH110" i="8"/>
  <c r="CI110" i="8"/>
  <c r="CJ110" i="8"/>
  <c r="CK110" i="8"/>
  <c r="CL110" i="8"/>
  <c r="CM110" i="8"/>
  <c r="CN110" i="8"/>
  <c r="B111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AD111" i="8"/>
  <c r="AE111" i="8"/>
  <c r="AF111" i="8"/>
  <c r="AG111" i="8"/>
  <c r="AH111" i="8"/>
  <c r="AI111" i="8"/>
  <c r="AJ111" i="8"/>
  <c r="AK111" i="8"/>
  <c r="AL111" i="8"/>
  <c r="AM111" i="8"/>
  <c r="AN111" i="8"/>
  <c r="AO111" i="8"/>
  <c r="AP111" i="8"/>
  <c r="AQ111" i="8"/>
  <c r="AR111" i="8"/>
  <c r="AS111" i="8"/>
  <c r="AT111" i="8"/>
  <c r="AU111" i="8"/>
  <c r="AV111" i="8"/>
  <c r="AW111" i="8"/>
  <c r="AX111" i="8"/>
  <c r="AY111" i="8"/>
  <c r="AZ111" i="8"/>
  <c r="BA111" i="8"/>
  <c r="BB111" i="8"/>
  <c r="BC111" i="8"/>
  <c r="BD111" i="8"/>
  <c r="BE111" i="8"/>
  <c r="BF111" i="8"/>
  <c r="BG111" i="8"/>
  <c r="BH111" i="8"/>
  <c r="BI111" i="8"/>
  <c r="BJ111" i="8"/>
  <c r="BK111" i="8"/>
  <c r="BL111" i="8"/>
  <c r="BM111" i="8"/>
  <c r="BN111" i="8"/>
  <c r="BO111" i="8"/>
  <c r="BP111" i="8"/>
  <c r="BQ111" i="8"/>
  <c r="BR111" i="8"/>
  <c r="BS111" i="8"/>
  <c r="BT111" i="8"/>
  <c r="BU111" i="8"/>
  <c r="BV111" i="8"/>
  <c r="BW111" i="8"/>
  <c r="BX111" i="8"/>
  <c r="BY111" i="8"/>
  <c r="BZ111" i="8"/>
  <c r="CA111" i="8"/>
  <c r="CB111" i="8"/>
  <c r="CC111" i="8"/>
  <c r="CD111" i="8"/>
  <c r="CE111" i="8"/>
  <c r="CF111" i="8"/>
  <c r="CG111" i="8"/>
  <c r="CH111" i="8"/>
  <c r="CI111" i="8"/>
  <c r="CJ111" i="8"/>
  <c r="CK111" i="8"/>
  <c r="CL111" i="8"/>
  <c r="CM111" i="8"/>
  <c r="CN111" i="8"/>
  <c r="B112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AD112" i="8"/>
  <c r="AE112" i="8"/>
  <c r="AF112" i="8"/>
  <c r="AG112" i="8"/>
  <c r="AH112" i="8"/>
  <c r="AI112" i="8"/>
  <c r="AJ112" i="8"/>
  <c r="AK112" i="8"/>
  <c r="AL112" i="8"/>
  <c r="AM112" i="8"/>
  <c r="AN112" i="8"/>
  <c r="AO112" i="8"/>
  <c r="AP112" i="8"/>
  <c r="AQ112" i="8"/>
  <c r="AR112" i="8"/>
  <c r="AS112" i="8"/>
  <c r="AT112" i="8"/>
  <c r="AU112" i="8"/>
  <c r="AV112" i="8"/>
  <c r="AW112" i="8"/>
  <c r="AX112" i="8"/>
  <c r="AY112" i="8"/>
  <c r="AZ112" i="8"/>
  <c r="BA112" i="8"/>
  <c r="BB112" i="8"/>
  <c r="BC112" i="8"/>
  <c r="BD112" i="8"/>
  <c r="BE112" i="8"/>
  <c r="BF112" i="8"/>
  <c r="BG112" i="8"/>
  <c r="BH112" i="8"/>
  <c r="BI112" i="8"/>
  <c r="BJ112" i="8"/>
  <c r="BK112" i="8"/>
  <c r="BL112" i="8"/>
  <c r="BM112" i="8"/>
  <c r="BN112" i="8"/>
  <c r="BO112" i="8"/>
  <c r="BP112" i="8"/>
  <c r="BQ112" i="8"/>
  <c r="BR112" i="8"/>
  <c r="BS112" i="8"/>
  <c r="BT112" i="8"/>
  <c r="BU112" i="8"/>
  <c r="BV112" i="8"/>
  <c r="BW112" i="8"/>
  <c r="BX112" i="8"/>
  <c r="BY112" i="8"/>
  <c r="BZ112" i="8"/>
  <c r="CA112" i="8"/>
  <c r="CB112" i="8"/>
  <c r="CC112" i="8"/>
  <c r="CD112" i="8"/>
  <c r="CE112" i="8"/>
  <c r="CF112" i="8"/>
  <c r="CG112" i="8"/>
  <c r="CH112" i="8"/>
  <c r="CI112" i="8"/>
  <c r="CJ112" i="8"/>
  <c r="CK112" i="8"/>
  <c r="CL112" i="8"/>
  <c r="CM112" i="8"/>
  <c r="CN112" i="8"/>
  <c r="B113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AD113" i="8"/>
  <c r="AE113" i="8"/>
  <c r="AF113" i="8"/>
  <c r="AG113" i="8"/>
  <c r="AH113" i="8"/>
  <c r="AI113" i="8"/>
  <c r="AJ113" i="8"/>
  <c r="AK113" i="8"/>
  <c r="AL113" i="8"/>
  <c r="AM113" i="8"/>
  <c r="AN113" i="8"/>
  <c r="AO113" i="8"/>
  <c r="AP113" i="8"/>
  <c r="AQ113" i="8"/>
  <c r="AR113" i="8"/>
  <c r="AS113" i="8"/>
  <c r="AT113" i="8"/>
  <c r="AU113" i="8"/>
  <c r="AV113" i="8"/>
  <c r="AW113" i="8"/>
  <c r="AX113" i="8"/>
  <c r="AY113" i="8"/>
  <c r="AZ113" i="8"/>
  <c r="BA113" i="8"/>
  <c r="BB113" i="8"/>
  <c r="BC113" i="8"/>
  <c r="BD113" i="8"/>
  <c r="BE113" i="8"/>
  <c r="BF113" i="8"/>
  <c r="BG113" i="8"/>
  <c r="BH113" i="8"/>
  <c r="BI113" i="8"/>
  <c r="BJ113" i="8"/>
  <c r="BK113" i="8"/>
  <c r="BL113" i="8"/>
  <c r="BM113" i="8"/>
  <c r="BN113" i="8"/>
  <c r="BO113" i="8"/>
  <c r="BP113" i="8"/>
  <c r="BQ113" i="8"/>
  <c r="BR113" i="8"/>
  <c r="BS113" i="8"/>
  <c r="BT113" i="8"/>
  <c r="BU113" i="8"/>
  <c r="BV113" i="8"/>
  <c r="BW113" i="8"/>
  <c r="BX113" i="8"/>
  <c r="BY113" i="8"/>
  <c r="BZ113" i="8"/>
  <c r="CA113" i="8"/>
  <c r="CB113" i="8"/>
  <c r="CC113" i="8"/>
  <c r="CD113" i="8"/>
  <c r="CE113" i="8"/>
  <c r="CF113" i="8"/>
  <c r="CG113" i="8"/>
  <c r="CH113" i="8"/>
  <c r="CI113" i="8"/>
  <c r="CJ113" i="8"/>
  <c r="CK113" i="8"/>
  <c r="CL113" i="8"/>
  <c r="CM113" i="8"/>
  <c r="CN113" i="8"/>
  <c r="B114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AD114" i="8"/>
  <c r="AE114" i="8"/>
  <c r="AF114" i="8"/>
  <c r="AG114" i="8"/>
  <c r="AH114" i="8"/>
  <c r="AI114" i="8"/>
  <c r="AJ114" i="8"/>
  <c r="AK114" i="8"/>
  <c r="AL114" i="8"/>
  <c r="AM114" i="8"/>
  <c r="AN114" i="8"/>
  <c r="AO114" i="8"/>
  <c r="AP114" i="8"/>
  <c r="AQ114" i="8"/>
  <c r="AR114" i="8"/>
  <c r="AS114" i="8"/>
  <c r="AT114" i="8"/>
  <c r="AU114" i="8"/>
  <c r="AV114" i="8"/>
  <c r="AW114" i="8"/>
  <c r="AX114" i="8"/>
  <c r="AY114" i="8"/>
  <c r="AZ114" i="8"/>
  <c r="BA114" i="8"/>
  <c r="BB114" i="8"/>
  <c r="BC114" i="8"/>
  <c r="BD114" i="8"/>
  <c r="BE114" i="8"/>
  <c r="BF114" i="8"/>
  <c r="BG114" i="8"/>
  <c r="BH114" i="8"/>
  <c r="BI114" i="8"/>
  <c r="BJ114" i="8"/>
  <c r="BK114" i="8"/>
  <c r="BL114" i="8"/>
  <c r="BM114" i="8"/>
  <c r="BN114" i="8"/>
  <c r="BO114" i="8"/>
  <c r="BP114" i="8"/>
  <c r="BQ114" i="8"/>
  <c r="BR114" i="8"/>
  <c r="BS114" i="8"/>
  <c r="BT114" i="8"/>
  <c r="BU114" i="8"/>
  <c r="BV114" i="8"/>
  <c r="BW114" i="8"/>
  <c r="BX114" i="8"/>
  <c r="BY114" i="8"/>
  <c r="BZ114" i="8"/>
  <c r="CA114" i="8"/>
  <c r="CB114" i="8"/>
  <c r="CC114" i="8"/>
  <c r="CD114" i="8"/>
  <c r="CE114" i="8"/>
  <c r="CF114" i="8"/>
  <c r="CG114" i="8"/>
  <c r="CH114" i="8"/>
  <c r="CI114" i="8"/>
  <c r="CJ114" i="8"/>
  <c r="CK114" i="8"/>
  <c r="CL114" i="8"/>
  <c r="CM114" i="8"/>
  <c r="CN114" i="8"/>
  <c r="B115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AD115" i="8"/>
  <c r="AE115" i="8"/>
  <c r="AF115" i="8"/>
  <c r="AG115" i="8"/>
  <c r="AH115" i="8"/>
  <c r="AI115" i="8"/>
  <c r="AJ115" i="8"/>
  <c r="AK115" i="8"/>
  <c r="AL115" i="8"/>
  <c r="AM115" i="8"/>
  <c r="AN115" i="8"/>
  <c r="AO115" i="8"/>
  <c r="AP115" i="8"/>
  <c r="AQ115" i="8"/>
  <c r="AR115" i="8"/>
  <c r="AS115" i="8"/>
  <c r="AT115" i="8"/>
  <c r="AU115" i="8"/>
  <c r="AV115" i="8"/>
  <c r="AW115" i="8"/>
  <c r="AX115" i="8"/>
  <c r="AY115" i="8"/>
  <c r="AZ115" i="8"/>
  <c r="BA115" i="8"/>
  <c r="BB115" i="8"/>
  <c r="BC115" i="8"/>
  <c r="BD115" i="8"/>
  <c r="BE115" i="8"/>
  <c r="BF115" i="8"/>
  <c r="BG115" i="8"/>
  <c r="BH115" i="8"/>
  <c r="BI115" i="8"/>
  <c r="BJ115" i="8"/>
  <c r="BK115" i="8"/>
  <c r="BL115" i="8"/>
  <c r="BM115" i="8"/>
  <c r="BN115" i="8"/>
  <c r="BO115" i="8"/>
  <c r="BP115" i="8"/>
  <c r="BQ115" i="8"/>
  <c r="BR115" i="8"/>
  <c r="BS115" i="8"/>
  <c r="BT115" i="8"/>
  <c r="BU115" i="8"/>
  <c r="BV115" i="8"/>
  <c r="BW115" i="8"/>
  <c r="BX115" i="8"/>
  <c r="BY115" i="8"/>
  <c r="BZ115" i="8"/>
  <c r="CA115" i="8"/>
  <c r="CB115" i="8"/>
  <c r="CC115" i="8"/>
  <c r="CD115" i="8"/>
  <c r="CE115" i="8"/>
  <c r="CF115" i="8"/>
  <c r="CG115" i="8"/>
  <c r="CH115" i="8"/>
  <c r="CI115" i="8"/>
  <c r="CJ115" i="8"/>
  <c r="CK115" i="8"/>
  <c r="CL115" i="8"/>
  <c r="CM115" i="8"/>
  <c r="CN115" i="8"/>
  <c r="B116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AD116" i="8"/>
  <c r="AE116" i="8"/>
  <c r="AF116" i="8"/>
  <c r="AG116" i="8"/>
  <c r="AH116" i="8"/>
  <c r="AI116" i="8"/>
  <c r="AJ116" i="8"/>
  <c r="AK116" i="8"/>
  <c r="AL116" i="8"/>
  <c r="AM116" i="8"/>
  <c r="AN116" i="8"/>
  <c r="AO116" i="8"/>
  <c r="AP116" i="8"/>
  <c r="AQ116" i="8"/>
  <c r="AR116" i="8"/>
  <c r="AS116" i="8"/>
  <c r="AT116" i="8"/>
  <c r="AU116" i="8"/>
  <c r="AV116" i="8"/>
  <c r="AW116" i="8"/>
  <c r="AX116" i="8"/>
  <c r="AY116" i="8"/>
  <c r="AZ116" i="8"/>
  <c r="BA116" i="8"/>
  <c r="BB116" i="8"/>
  <c r="BC116" i="8"/>
  <c r="BD116" i="8"/>
  <c r="BE116" i="8"/>
  <c r="BF116" i="8"/>
  <c r="BG116" i="8"/>
  <c r="BH116" i="8"/>
  <c r="BI116" i="8"/>
  <c r="BJ116" i="8"/>
  <c r="BK116" i="8"/>
  <c r="BL116" i="8"/>
  <c r="BM116" i="8"/>
  <c r="BN116" i="8"/>
  <c r="BO116" i="8"/>
  <c r="BP116" i="8"/>
  <c r="BQ116" i="8"/>
  <c r="BR116" i="8"/>
  <c r="BS116" i="8"/>
  <c r="BT116" i="8"/>
  <c r="BU116" i="8"/>
  <c r="BV116" i="8"/>
  <c r="BW116" i="8"/>
  <c r="BX116" i="8"/>
  <c r="BY116" i="8"/>
  <c r="BZ116" i="8"/>
  <c r="CA116" i="8"/>
  <c r="CB116" i="8"/>
  <c r="CC116" i="8"/>
  <c r="CD116" i="8"/>
  <c r="CE116" i="8"/>
  <c r="CF116" i="8"/>
  <c r="CG116" i="8"/>
  <c r="CH116" i="8"/>
  <c r="CI116" i="8"/>
  <c r="CJ116" i="8"/>
  <c r="CK116" i="8"/>
  <c r="CL116" i="8"/>
  <c r="CM116" i="8"/>
  <c r="CN116" i="8"/>
  <c r="B117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AD117" i="8"/>
  <c r="AE117" i="8"/>
  <c r="AF117" i="8"/>
  <c r="AG117" i="8"/>
  <c r="AH117" i="8"/>
  <c r="AI117" i="8"/>
  <c r="AJ117" i="8"/>
  <c r="AK117" i="8"/>
  <c r="AL117" i="8"/>
  <c r="AM117" i="8"/>
  <c r="AN117" i="8"/>
  <c r="AO117" i="8"/>
  <c r="AP117" i="8"/>
  <c r="AQ117" i="8"/>
  <c r="AR117" i="8"/>
  <c r="AS117" i="8"/>
  <c r="AT117" i="8"/>
  <c r="AU117" i="8"/>
  <c r="AV117" i="8"/>
  <c r="AW117" i="8"/>
  <c r="AX117" i="8"/>
  <c r="AY117" i="8"/>
  <c r="AZ117" i="8"/>
  <c r="BA117" i="8"/>
  <c r="BB117" i="8"/>
  <c r="BC117" i="8"/>
  <c r="BD117" i="8"/>
  <c r="BE117" i="8"/>
  <c r="BF117" i="8"/>
  <c r="BG117" i="8"/>
  <c r="BH117" i="8"/>
  <c r="BI117" i="8"/>
  <c r="BJ117" i="8"/>
  <c r="BK117" i="8"/>
  <c r="BL117" i="8"/>
  <c r="BM117" i="8"/>
  <c r="BN117" i="8"/>
  <c r="BO117" i="8"/>
  <c r="BP117" i="8"/>
  <c r="BQ117" i="8"/>
  <c r="BR117" i="8"/>
  <c r="BS117" i="8"/>
  <c r="BT117" i="8"/>
  <c r="BU117" i="8"/>
  <c r="BV117" i="8"/>
  <c r="BW117" i="8"/>
  <c r="BX117" i="8"/>
  <c r="BY117" i="8"/>
  <c r="BZ117" i="8"/>
  <c r="CA117" i="8"/>
  <c r="CB117" i="8"/>
  <c r="CC117" i="8"/>
  <c r="CD117" i="8"/>
  <c r="CE117" i="8"/>
  <c r="CF117" i="8"/>
  <c r="CG117" i="8"/>
  <c r="CH117" i="8"/>
  <c r="CI117" i="8"/>
  <c r="CJ117" i="8"/>
  <c r="CK117" i="8"/>
  <c r="CL117" i="8"/>
  <c r="CM117" i="8"/>
  <c r="CN117" i="8"/>
  <c r="B118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AD118" i="8"/>
  <c r="AE118" i="8"/>
  <c r="AF118" i="8"/>
  <c r="AG118" i="8"/>
  <c r="AH118" i="8"/>
  <c r="AI118" i="8"/>
  <c r="AJ118" i="8"/>
  <c r="AK118" i="8"/>
  <c r="AL118" i="8"/>
  <c r="AM118" i="8"/>
  <c r="AN118" i="8"/>
  <c r="AO118" i="8"/>
  <c r="AP118" i="8"/>
  <c r="AQ118" i="8"/>
  <c r="AR118" i="8"/>
  <c r="AS118" i="8"/>
  <c r="AT118" i="8"/>
  <c r="AU118" i="8"/>
  <c r="AV118" i="8"/>
  <c r="AW118" i="8"/>
  <c r="AX118" i="8"/>
  <c r="AY118" i="8"/>
  <c r="AZ118" i="8"/>
  <c r="BA118" i="8"/>
  <c r="BB118" i="8"/>
  <c r="BC118" i="8"/>
  <c r="BD118" i="8"/>
  <c r="BE118" i="8"/>
  <c r="BF118" i="8"/>
  <c r="BG118" i="8"/>
  <c r="BH118" i="8"/>
  <c r="BI118" i="8"/>
  <c r="BJ118" i="8"/>
  <c r="BK118" i="8"/>
  <c r="BL118" i="8"/>
  <c r="BM118" i="8"/>
  <c r="BN118" i="8"/>
  <c r="BO118" i="8"/>
  <c r="BP118" i="8"/>
  <c r="BQ118" i="8"/>
  <c r="BR118" i="8"/>
  <c r="BS118" i="8"/>
  <c r="BT118" i="8"/>
  <c r="BU118" i="8"/>
  <c r="BV118" i="8"/>
  <c r="BW118" i="8"/>
  <c r="BX118" i="8"/>
  <c r="BY118" i="8"/>
  <c r="BZ118" i="8"/>
  <c r="CA118" i="8"/>
  <c r="CB118" i="8"/>
  <c r="CC118" i="8"/>
  <c r="CD118" i="8"/>
  <c r="CE118" i="8"/>
  <c r="CF118" i="8"/>
  <c r="CG118" i="8"/>
  <c r="CH118" i="8"/>
  <c r="CI118" i="8"/>
  <c r="CJ118" i="8"/>
  <c r="CK118" i="8"/>
  <c r="CL118" i="8"/>
  <c r="CM118" i="8"/>
  <c r="CN118" i="8"/>
  <c r="B119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AD119" i="8"/>
  <c r="AE119" i="8"/>
  <c r="AF119" i="8"/>
  <c r="AG119" i="8"/>
  <c r="AH119" i="8"/>
  <c r="AI119" i="8"/>
  <c r="AJ119" i="8"/>
  <c r="AK119" i="8"/>
  <c r="AL119" i="8"/>
  <c r="AM119" i="8"/>
  <c r="AN119" i="8"/>
  <c r="AO119" i="8"/>
  <c r="AP119" i="8"/>
  <c r="AQ119" i="8"/>
  <c r="AR119" i="8"/>
  <c r="AS119" i="8"/>
  <c r="AT119" i="8"/>
  <c r="AU119" i="8"/>
  <c r="AV119" i="8"/>
  <c r="AW119" i="8"/>
  <c r="AX119" i="8"/>
  <c r="AY119" i="8"/>
  <c r="AZ119" i="8"/>
  <c r="BA119" i="8"/>
  <c r="BB119" i="8"/>
  <c r="BC119" i="8"/>
  <c r="BD119" i="8"/>
  <c r="BE119" i="8"/>
  <c r="BF119" i="8"/>
  <c r="BG119" i="8"/>
  <c r="BH119" i="8"/>
  <c r="BI119" i="8"/>
  <c r="BJ119" i="8"/>
  <c r="BK119" i="8"/>
  <c r="BL119" i="8"/>
  <c r="BM119" i="8"/>
  <c r="BN119" i="8"/>
  <c r="BO119" i="8"/>
  <c r="BP119" i="8"/>
  <c r="BQ119" i="8"/>
  <c r="BR119" i="8"/>
  <c r="BS119" i="8"/>
  <c r="BT119" i="8"/>
  <c r="BU119" i="8"/>
  <c r="BV119" i="8"/>
  <c r="BW119" i="8"/>
  <c r="BX119" i="8"/>
  <c r="BY119" i="8"/>
  <c r="BZ119" i="8"/>
  <c r="CA119" i="8"/>
  <c r="CB119" i="8"/>
  <c r="CC119" i="8"/>
  <c r="CD119" i="8"/>
  <c r="CE119" i="8"/>
  <c r="CF119" i="8"/>
  <c r="CG119" i="8"/>
  <c r="CH119" i="8"/>
  <c r="CI119" i="8"/>
  <c r="CJ119" i="8"/>
  <c r="CK119" i="8"/>
  <c r="CL119" i="8"/>
  <c r="CM119" i="8"/>
  <c r="CN119" i="8"/>
  <c r="B120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AD120" i="8"/>
  <c r="AE120" i="8"/>
  <c r="AF120" i="8"/>
  <c r="AG120" i="8"/>
  <c r="AH120" i="8"/>
  <c r="AI120" i="8"/>
  <c r="AJ120" i="8"/>
  <c r="AK120" i="8"/>
  <c r="AL120" i="8"/>
  <c r="AM120" i="8"/>
  <c r="AN120" i="8"/>
  <c r="AO120" i="8"/>
  <c r="AP120" i="8"/>
  <c r="AQ120" i="8"/>
  <c r="AR120" i="8"/>
  <c r="AS120" i="8"/>
  <c r="AT120" i="8"/>
  <c r="AU120" i="8"/>
  <c r="AV120" i="8"/>
  <c r="AW120" i="8"/>
  <c r="AX120" i="8"/>
  <c r="AY120" i="8"/>
  <c r="AZ120" i="8"/>
  <c r="BA120" i="8"/>
  <c r="BB120" i="8"/>
  <c r="BC120" i="8"/>
  <c r="BD120" i="8"/>
  <c r="BE120" i="8"/>
  <c r="BF120" i="8"/>
  <c r="BG120" i="8"/>
  <c r="BH120" i="8"/>
  <c r="BI120" i="8"/>
  <c r="BJ120" i="8"/>
  <c r="BK120" i="8"/>
  <c r="BL120" i="8"/>
  <c r="BM120" i="8"/>
  <c r="BN120" i="8"/>
  <c r="BO120" i="8"/>
  <c r="BP120" i="8"/>
  <c r="BQ120" i="8"/>
  <c r="BR120" i="8"/>
  <c r="BS120" i="8"/>
  <c r="BT120" i="8"/>
  <c r="BU120" i="8"/>
  <c r="BV120" i="8"/>
  <c r="BW120" i="8"/>
  <c r="BX120" i="8"/>
  <c r="BY120" i="8"/>
  <c r="BZ120" i="8"/>
  <c r="CA120" i="8"/>
  <c r="CB120" i="8"/>
  <c r="CC120" i="8"/>
  <c r="CD120" i="8"/>
  <c r="CE120" i="8"/>
  <c r="CF120" i="8"/>
  <c r="CG120" i="8"/>
  <c r="CH120" i="8"/>
  <c r="CI120" i="8"/>
  <c r="CJ120" i="8"/>
  <c r="CK120" i="8"/>
  <c r="CL120" i="8"/>
  <c r="CM120" i="8"/>
  <c r="CN120" i="8"/>
  <c r="B121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AD121" i="8"/>
  <c r="AE121" i="8"/>
  <c r="AF121" i="8"/>
  <c r="AG121" i="8"/>
  <c r="AH121" i="8"/>
  <c r="AI121" i="8"/>
  <c r="AJ121" i="8"/>
  <c r="AK121" i="8"/>
  <c r="AL121" i="8"/>
  <c r="AM121" i="8"/>
  <c r="AN121" i="8"/>
  <c r="AO121" i="8"/>
  <c r="AP121" i="8"/>
  <c r="AQ121" i="8"/>
  <c r="AR121" i="8"/>
  <c r="AS121" i="8"/>
  <c r="AT121" i="8"/>
  <c r="AU121" i="8"/>
  <c r="AV121" i="8"/>
  <c r="AW121" i="8"/>
  <c r="AX121" i="8"/>
  <c r="AY121" i="8"/>
  <c r="AZ121" i="8"/>
  <c r="BA121" i="8"/>
  <c r="BB121" i="8"/>
  <c r="BC121" i="8"/>
  <c r="BD121" i="8"/>
  <c r="BE121" i="8"/>
  <c r="BF121" i="8"/>
  <c r="BG121" i="8"/>
  <c r="BH121" i="8"/>
  <c r="BI121" i="8"/>
  <c r="BJ121" i="8"/>
  <c r="BK121" i="8"/>
  <c r="BL121" i="8"/>
  <c r="BM121" i="8"/>
  <c r="BN121" i="8"/>
  <c r="BO121" i="8"/>
  <c r="BP121" i="8"/>
  <c r="BQ121" i="8"/>
  <c r="BR121" i="8"/>
  <c r="BS121" i="8"/>
  <c r="BT121" i="8"/>
  <c r="BU121" i="8"/>
  <c r="BV121" i="8"/>
  <c r="BW121" i="8"/>
  <c r="BX121" i="8"/>
  <c r="BY121" i="8"/>
  <c r="BZ121" i="8"/>
  <c r="CA121" i="8"/>
  <c r="CB121" i="8"/>
  <c r="CC121" i="8"/>
  <c r="CD121" i="8"/>
  <c r="CE121" i="8"/>
  <c r="CF121" i="8"/>
  <c r="CG121" i="8"/>
  <c r="CH121" i="8"/>
  <c r="CI121" i="8"/>
  <c r="CJ121" i="8"/>
  <c r="CK121" i="8"/>
  <c r="CL121" i="8"/>
  <c r="CM121" i="8"/>
  <c r="CN121" i="8"/>
  <c r="B122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AD122" i="8"/>
  <c r="AE122" i="8"/>
  <c r="AF122" i="8"/>
  <c r="AG122" i="8"/>
  <c r="AH122" i="8"/>
  <c r="AI122" i="8"/>
  <c r="AJ122" i="8"/>
  <c r="AK122" i="8"/>
  <c r="AL122" i="8"/>
  <c r="AM122" i="8"/>
  <c r="AN122" i="8"/>
  <c r="AO122" i="8"/>
  <c r="AP122" i="8"/>
  <c r="AQ122" i="8"/>
  <c r="AR122" i="8"/>
  <c r="AS122" i="8"/>
  <c r="AT122" i="8"/>
  <c r="AU122" i="8"/>
  <c r="AV122" i="8"/>
  <c r="AW122" i="8"/>
  <c r="AX122" i="8"/>
  <c r="AY122" i="8"/>
  <c r="AZ122" i="8"/>
  <c r="BA122" i="8"/>
  <c r="BB122" i="8"/>
  <c r="BC122" i="8"/>
  <c r="BD122" i="8"/>
  <c r="BE122" i="8"/>
  <c r="BF122" i="8"/>
  <c r="BG122" i="8"/>
  <c r="BH122" i="8"/>
  <c r="BI122" i="8"/>
  <c r="BJ122" i="8"/>
  <c r="BK122" i="8"/>
  <c r="BL122" i="8"/>
  <c r="BM122" i="8"/>
  <c r="BN122" i="8"/>
  <c r="BO122" i="8"/>
  <c r="BP122" i="8"/>
  <c r="BQ122" i="8"/>
  <c r="BR122" i="8"/>
  <c r="BS122" i="8"/>
  <c r="BT122" i="8"/>
  <c r="BU122" i="8"/>
  <c r="BV122" i="8"/>
  <c r="BW122" i="8"/>
  <c r="BX122" i="8"/>
  <c r="BY122" i="8"/>
  <c r="BZ122" i="8"/>
  <c r="CA122" i="8"/>
  <c r="CB122" i="8"/>
  <c r="CC122" i="8"/>
  <c r="CD122" i="8"/>
  <c r="CE122" i="8"/>
  <c r="CF122" i="8"/>
  <c r="CG122" i="8"/>
  <c r="CH122" i="8"/>
  <c r="CI122" i="8"/>
  <c r="CJ122" i="8"/>
  <c r="CK122" i="8"/>
  <c r="CL122" i="8"/>
  <c r="CM122" i="8"/>
  <c r="CN122" i="8"/>
  <c r="B123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AD123" i="8"/>
  <c r="AE123" i="8"/>
  <c r="AF123" i="8"/>
  <c r="AG123" i="8"/>
  <c r="AH123" i="8"/>
  <c r="AI123" i="8"/>
  <c r="AJ123" i="8"/>
  <c r="AK123" i="8"/>
  <c r="AL123" i="8"/>
  <c r="AM123" i="8"/>
  <c r="AN123" i="8"/>
  <c r="AO123" i="8"/>
  <c r="AP123" i="8"/>
  <c r="AQ123" i="8"/>
  <c r="AR123" i="8"/>
  <c r="AS123" i="8"/>
  <c r="AT123" i="8"/>
  <c r="AU123" i="8"/>
  <c r="AV123" i="8"/>
  <c r="AW123" i="8"/>
  <c r="AX123" i="8"/>
  <c r="AY123" i="8"/>
  <c r="AZ123" i="8"/>
  <c r="BA123" i="8"/>
  <c r="BB123" i="8"/>
  <c r="BC123" i="8"/>
  <c r="BD123" i="8"/>
  <c r="BE123" i="8"/>
  <c r="BF123" i="8"/>
  <c r="BG123" i="8"/>
  <c r="BH123" i="8"/>
  <c r="BI123" i="8"/>
  <c r="BJ123" i="8"/>
  <c r="BK123" i="8"/>
  <c r="BL123" i="8"/>
  <c r="BM123" i="8"/>
  <c r="BN123" i="8"/>
  <c r="BO123" i="8"/>
  <c r="BP123" i="8"/>
  <c r="BQ123" i="8"/>
  <c r="BR123" i="8"/>
  <c r="BS123" i="8"/>
  <c r="BT123" i="8"/>
  <c r="BU123" i="8"/>
  <c r="BV123" i="8"/>
  <c r="BW123" i="8"/>
  <c r="BX123" i="8"/>
  <c r="BY123" i="8"/>
  <c r="BZ123" i="8"/>
  <c r="CA123" i="8"/>
  <c r="CB123" i="8"/>
  <c r="CC123" i="8"/>
  <c r="CD123" i="8"/>
  <c r="CE123" i="8"/>
  <c r="CF123" i="8"/>
  <c r="CG123" i="8"/>
  <c r="CH123" i="8"/>
  <c r="CI123" i="8"/>
  <c r="CJ123" i="8"/>
  <c r="CK123" i="8"/>
  <c r="CL123" i="8"/>
  <c r="CM123" i="8"/>
  <c r="CN123" i="8"/>
  <c r="B124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AD124" i="8"/>
  <c r="AE124" i="8"/>
  <c r="AF124" i="8"/>
  <c r="AG124" i="8"/>
  <c r="AH124" i="8"/>
  <c r="AI124" i="8"/>
  <c r="AJ124" i="8"/>
  <c r="AK124" i="8"/>
  <c r="AL124" i="8"/>
  <c r="AM124" i="8"/>
  <c r="AN124" i="8"/>
  <c r="AO124" i="8"/>
  <c r="AP124" i="8"/>
  <c r="AQ124" i="8"/>
  <c r="AR124" i="8"/>
  <c r="AS124" i="8"/>
  <c r="AT124" i="8"/>
  <c r="AU124" i="8"/>
  <c r="AV124" i="8"/>
  <c r="AW124" i="8"/>
  <c r="AX124" i="8"/>
  <c r="AY124" i="8"/>
  <c r="AZ124" i="8"/>
  <c r="BA124" i="8"/>
  <c r="BB124" i="8"/>
  <c r="BC124" i="8"/>
  <c r="BD124" i="8"/>
  <c r="BE124" i="8"/>
  <c r="BF124" i="8"/>
  <c r="BG124" i="8"/>
  <c r="BH124" i="8"/>
  <c r="BI124" i="8"/>
  <c r="BJ124" i="8"/>
  <c r="BK124" i="8"/>
  <c r="BL124" i="8"/>
  <c r="BM124" i="8"/>
  <c r="BN124" i="8"/>
  <c r="BO124" i="8"/>
  <c r="BP124" i="8"/>
  <c r="BQ124" i="8"/>
  <c r="BR124" i="8"/>
  <c r="BS124" i="8"/>
  <c r="BT124" i="8"/>
  <c r="BU124" i="8"/>
  <c r="BV124" i="8"/>
  <c r="BW124" i="8"/>
  <c r="BX124" i="8"/>
  <c r="BY124" i="8"/>
  <c r="BZ124" i="8"/>
  <c r="CA124" i="8"/>
  <c r="CB124" i="8"/>
  <c r="CC124" i="8"/>
  <c r="CD124" i="8"/>
  <c r="CE124" i="8"/>
  <c r="CF124" i="8"/>
  <c r="CG124" i="8"/>
  <c r="CH124" i="8"/>
  <c r="CI124" i="8"/>
  <c r="CJ124" i="8"/>
  <c r="CK124" i="8"/>
  <c r="CL124" i="8"/>
  <c r="CM124" i="8"/>
  <c r="CN124" i="8"/>
  <c r="B125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AD125" i="8"/>
  <c r="AE125" i="8"/>
  <c r="AF125" i="8"/>
  <c r="AG125" i="8"/>
  <c r="AH125" i="8"/>
  <c r="AI125" i="8"/>
  <c r="AJ125" i="8"/>
  <c r="AK125" i="8"/>
  <c r="AL125" i="8"/>
  <c r="AM125" i="8"/>
  <c r="AN125" i="8"/>
  <c r="AO125" i="8"/>
  <c r="AP125" i="8"/>
  <c r="AQ125" i="8"/>
  <c r="AR125" i="8"/>
  <c r="AS125" i="8"/>
  <c r="AT125" i="8"/>
  <c r="AU125" i="8"/>
  <c r="AV125" i="8"/>
  <c r="AW125" i="8"/>
  <c r="AX125" i="8"/>
  <c r="AY125" i="8"/>
  <c r="AZ125" i="8"/>
  <c r="BA125" i="8"/>
  <c r="BB125" i="8"/>
  <c r="BC125" i="8"/>
  <c r="BD125" i="8"/>
  <c r="BE125" i="8"/>
  <c r="BF125" i="8"/>
  <c r="BG125" i="8"/>
  <c r="BH125" i="8"/>
  <c r="BI125" i="8"/>
  <c r="BJ125" i="8"/>
  <c r="BK125" i="8"/>
  <c r="BL125" i="8"/>
  <c r="BM125" i="8"/>
  <c r="BN125" i="8"/>
  <c r="BO125" i="8"/>
  <c r="BP125" i="8"/>
  <c r="BQ125" i="8"/>
  <c r="BR125" i="8"/>
  <c r="BS125" i="8"/>
  <c r="BT125" i="8"/>
  <c r="BU125" i="8"/>
  <c r="BV125" i="8"/>
  <c r="BW125" i="8"/>
  <c r="BX125" i="8"/>
  <c r="BY125" i="8"/>
  <c r="BZ125" i="8"/>
  <c r="CA125" i="8"/>
  <c r="CB125" i="8"/>
  <c r="CC125" i="8"/>
  <c r="CD125" i="8"/>
  <c r="CE125" i="8"/>
  <c r="CF125" i="8"/>
  <c r="CG125" i="8"/>
  <c r="CH125" i="8"/>
  <c r="CI125" i="8"/>
  <c r="CJ125" i="8"/>
  <c r="CK125" i="8"/>
  <c r="CL125" i="8"/>
  <c r="CM125" i="8"/>
  <c r="CN125" i="8"/>
  <c r="B126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AD126" i="8"/>
  <c r="AE126" i="8"/>
  <c r="AF126" i="8"/>
  <c r="AG126" i="8"/>
  <c r="AH126" i="8"/>
  <c r="AI126" i="8"/>
  <c r="AJ126" i="8"/>
  <c r="AK126" i="8"/>
  <c r="AL126" i="8"/>
  <c r="AM126" i="8"/>
  <c r="AN126" i="8"/>
  <c r="AO126" i="8"/>
  <c r="AP126" i="8"/>
  <c r="AQ126" i="8"/>
  <c r="AR126" i="8"/>
  <c r="AS126" i="8"/>
  <c r="AT126" i="8"/>
  <c r="AU126" i="8"/>
  <c r="AV126" i="8"/>
  <c r="AW126" i="8"/>
  <c r="AX126" i="8"/>
  <c r="AY126" i="8"/>
  <c r="AZ126" i="8"/>
  <c r="BA126" i="8"/>
  <c r="BB126" i="8"/>
  <c r="BC126" i="8"/>
  <c r="BD126" i="8"/>
  <c r="BE126" i="8"/>
  <c r="BF126" i="8"/>
  <c r="BG126" i="8"/>
  <c r="BH126" i="8"/>
  <c r="BI126" i="8"/>
  <c r="BJ126" i="8"/>
  <c r="BK126" i="8"/>
  <c r="BL126" i="8"/>
  <c r="BM126" i="8"/>
  <c r="BN126" i="8"/>
  <c r="BO126" i="8"/>
  <c r="BP126" i="8"/>
  <c r="BQ126" i="8"/>
  <c r="BR126" i="8"/>
  <c r="BS126" i="8"/>
  <c r="BT126" i="8"/>
  <c r="BU126" i="8"/>
  <c r="BV126" i="8"/>
  <c r="BW126" i="8"/>
  <c r="BX126" i="8"/>
  <c r="BY126" i="8"/>
  <c r="BZ126" i="8"/>
  <c r="CA126" i="8"/>
  <c r="CB126" i="8"/>
  <c r="CC126" i="8"/>
  <c r="CD126" i="8"/>
  <c r="CE126" i="8"/>
  <c r="CF126" i="8"/>
  <c r="CG126" i="8"/>
  <c r="CH126" i="8"/>
  <c r="CI126" i="8"/>
  <c r="CJ126" i="8"/>
  <c r="CK126" i="8"/>
  <c r="CL126" i="8"/>
  <c r="CM126" i="8"/>
  <c r="CN126" i="8"/>
  <c r="B127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AD127" i="8"/>
  <c r="AE127" i="8"/>
  <c r="AF127" i="8"/>
  <c r="AG127" i="8"/>
  <c r="AH127" i="8"/>
  <c r="AI127" i="8"/>
  <c r="AJ127" i="8"/>
  <c r="AK127" i="8"/>
  <c r="AL127" i="8"/>
  <c r="AM127" i="8"/>
  <c r="AN127" i="8"/>
  <c r="AO127" i="8"/>
  <c r="AP127" i="8"/>
  <c r="AQ127" i="8"/>
  <c r="AR127" i="8"/>
  <c r="AS127" i="8"/>
  <c r="AT127" i="8"/>
  <c r="AU127" i="8"/>
  <c r="AV127" i="8"/>
  <c r="AW127" i="8"/>
  <c r="AX127" i="8"/>
  <c r="AY127" i="8"/>
  <c r="AZ127" i="8"/>
  <c r="BA127" i="8"/>
  <c r="BB127" i="8"/>
  <c r="BC127" i="8"/>
  <c r="BD127" i="8"/>
  <c r="BE127" i="8"/>
  <c r="BF127" i="8"/>
  <c r="BG127" i="8"/>
  <c r="BH127" i="8"/>
  <c r="BI127" i="8"/>
  <c r="BJ127" i="8"/>
  <c r="BK127" i="8"/>
  <c r="BL127" i="8"/>
  <c r="BM127" i="8"/>
  <c r="BN127" i="8"/>
  <c r="BO127" i="8"/>
  <c r="BP127" i="8"/>
  <c r="BQ127" i="8"/>
  <c r="BR127" i="8"/>
  <c r="BS127" i="8"/>
  <c r="BT127" i="8"/>
  <c r="BU127" i="8"/>
  <c r="BV127" i="8"/>
  <c r="BW127" i="8"/>
  <c r="BX127" i="8"/>
  <c r="BY127" i="8"/>
  <c r="BZ127" i="8"/>
  <c r="CA127" i="8"/>
  <c r="CB127" i="8"/>
  <c r="CC127" i="8"/>
  <c r="CD127" i="8"/>
  <c r="CE127" i="8"/>
  <c r="CF127" i="8"/>
  <c r="CG127" i="8"/>
  <c r="CH127" i="8"/>
  <c r="CI127" i="8"/>
  <c r="CJ127" i="8"/>
  <c r="CK127" i="8"/>
  <c r="CL127" i="8"/>
  <c r="CM127" i="8"/>
  <c r="CN127" i="8"/>
  <c r="B128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AD128" i="8"/>
  <c r="AE128" i="8"/>
  <c r="AF128" i="8"/>
  <c r="AG128" i="8"/>
  <c r="AH128" i="8"/>
  <c r="AI128" i="8"/>
  <c r="AJ128" i="8"/>
  <c r="AK128" i="8"/>
  <c r="AL128" i="8"/>
  <c r="AM128" i="8"/>
  <c r="AN128" i="8"/>
  <c r="AO128" i="8"/>
  <c r="AP128" i="8"/>
  <c r="AQ128" i="8"/>
  <c r="AR128" i="8"/>
  <c r="AS128" i="8"/>
  <c r="AT128" i="8"/>
  <c r="AU128" i="8"/>
  <c r="AV128" i="8"/>
  <c r="AW128" i="8"/>
  <c r="AX128" i="8"/>
  <c r="AY128" i="8"/>
  <c r="AZ128" i="8"/>
  <c r="BA128" i="8"/>
  <c r="BB128" i="8"/>
  <c r="BC128" i="8"/>
  <c r="BD128" i="8"/>
  <c r="BE128" i="8"/>
  <c r="BF128" i="8"/>
  <c r="BG128" i="8"/>
  <c r="BH128" i="8"/>
  <c r="BI128" i="8"/>
  <c r="BJ128" i="8"/>
  <c r="BK128" i="8"/>
  <c r="BL128" i="8"/>
  <c r="BM128" i="8"/>
  <c r="BN128" i="8"/>
  <c r="BO128" i="8"/>
  <c r="BP128" i="8"/>
  <c r="BQ128" i="8"/>
  <c r="BR128" i="8"/>
  <c r="BS128" i="8"/>
  <c r="BT128" i="8"/>
  <c r="BU128" i="8"/>
  <c r="BV128" i="8"/>
  <c r="BW128" i="8"/>
  <c r="BX128" i="8"/>
  <c r="BY128" i="8"/>
  <c r="BZ128" i="8"/>
  <c r="CA128" i="8"/>
  <c r="CB128" i="8"/>
  <c r="CC128" i="8"/>
  <c r="CD128" i="8"/>
  <c r="CE128" i="8"/>
  <c r="CF128" i="8"/>
  <c r="CG128" i="8"/>
  <c r="CH128" i="8"/>
  <c r="CI128" i="8"/>
  <c r="CJ128" i="8"/>
  <c r="CK128" i="8"/>
  <c r="CL128" i="8"/>
  <c r="CM128" i="8"/>
  <c r="CN128" i="8"/>
  <c r="B129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AD129" i="8"/>
  <c r="AE129" i="8"/>
  <c r="AF129" i="8"/>
  <c r="AG129" i="8"/>
  <c r="AH129" i="8"/>
  <c r="AI129" i="8"/>
  <c r="AJ129" i="8"/>
  <c r="AK129" i="8"/>
  <c r="AL129" i="8"/>
  <c r="AM129" i="8"/>
  <c r="AN129" i="8"/>
  <c r="AO129" i="8"/>
  <c r="AP129" i="8"/>
  <c r="AQ129" i="8"/>
  <c r="AR129" i="8"/>
  <c r="AS129" i="8"/>
  <c r="AT129" i="8"/>
  <c r="AU129" i="8"/>
  <c r="AV129" i="8"/>
  <c r="AW129" i="8"/>
  <c r="AX129" i="8"/>
  <c r="AY129" i="8"/>
  <c r="AZ129" i="8"/>
  <c r="BA129" i="8"/>
  <c r="BB129" i="8"/>
  <c r="BC129" i="8"/>
  <c r="BD129" i="8"/>
  <c r="BE129" i="8"/>
  <c r="BF129" i="8"/>
  <c r="BG129" i="8"/>
  <c r="BH129" i="8"/>
  <c r="BI129" i="8"/>
  <c r="BJ129" i="8"/>
  <c r="BK129" i="8"/>
  <c r="BL129" i="8"/>
  <c r="BM129" i="8"/>
  <c r="BN129" i="8"/>
  <c r="BO129" i="8"/>
  <c r="BP129" i="8"/>
  <c r="BQ129" i="8"/>
  <c r="BR129" i="8"/>
  <c r="BS129" i="8"/>
  <c r="BT129" i="8"/>
  <c r="BU129" i="8"/>
  <c r="BV129" i="8"/>
  <c r="BW129" i="8"/>
  <c r="BX129" i="8"/>
  <c r="BY129" i="8"/>
  <c r="BZ129" i="8"/>
  <c r="CA129" i="8"/>
  <c r="CB129" i="8"/>
  <c r="CC129" i="8"/>
  <c r="CD129" i="8"/>
  <c r="CE129" i="8"/>
  <c r="CF129" i="8"/>
  <c r="CG129" i="8"/>
  <c r="CH129" i="8"/>
  <c r="CI129" i="8"/>
  <c r="CJ129" i="8"/>
  <c r="CK129" i="8"/>
  <c r="CL129" i="8"/>
  <c r="CM129" i="8"/>
  <c r="CN129" i="8"/>
  <c r="B130" i="8"/>
  <c r="C130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AD130" i="8"/>
  <c r="AE130" i="8"/>
  <c r="AF130" i="8"/>
  <c r="AG130" i="8"/>
  <c r="AH130" i="8"/>
  <c r="AI130" i="8"/>
  <c r="AJ130" i="8"/>
  <c r="AK130" i="8"/>
  <c r="AL130" i="8"/>
  <c r="AM130" i="8"/>
  <c r="AN130" i="8"/>
  <c r="AO130" i="8"/>
  <c r="AP130" i="8"/>
  <c r="AQ130" i="8"/>
  <c r="AR130" i="8"/>
  <c r="AS130" i="8"/>
  <c r="AT130" i="8"/>
  <c r="AU130" i="8"/>
  <c r="AV130" i="8"/>
  <c r="AW130" i="8"/>
  <c r="AX130" i="8"/>
  <c r="AY130" i="8"/>
  <c r="AZ130" i="8"/>
  <c r="BA130" i="8"/>
  <c r="BB130" i="8"/>
  <c r="BC130" i="8"/>
  <c r="BD130" i="8"/>
  <c r="BE130" i="8"/>
  <c r="BF130" i="8"/>
  <c r="BG130" i="8"/>
  <c r="BH130" i="8"/>
  <c r="BI130" i="8"/>
  <c r="BJ130" i="8"/>
  <c r="BK130" i="8"/>
  <c r="BL130" i="8"/>
  <c r="BM130" i="8"/>
  <c r="BN130" i="8"/>
  <c r="BO130" i="8"/>
  <c r="BP130" i="8"/>
  <c r="BQ130" i="8"/>
  <c r="BR130" i="8"/>
  <c r="BS130" i="8"/>
  <c r="BT130" i="8"/>
  <c r="BU130" i="8"/>
  <c r="BV130" i="8"/>
  <c r="BW130" i="8"/>
  <c r="BX130" i="8"/>
  <c r="BY130" i="8"/>
  <c r="BZ130" i="8"/>
  <c r="CA130" i="8"/>
  <c r="CB130" i="8"/>
  <c r="CC130" i="8"/>
  <c r="CD130" i="8"/>
  <c r="CE130" i="8"/>
  <c r="CF130" i="8"/>
  <c r="CG130" i="8"/>
  <c r="CH130" i="8"/>
  <c r="CI130" i="8"/>
  <c r="CJ130" i="8"/>
  <c r="CK130" i="8"/>
  <c r="CL130" i="8"/>
  <c r="CM130" i="8"/>
  <c r="CN130" i="8"/>
  <c r="B131" i="8"/>
  <c r="C131" i="8"/>
  <c r="D131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AD131" i="8"/>
  <c r="AE131" i="8"/>
  <c r="AF131" i="8"/>
  <c r="AG131" i="8"/>
  <c r="AH131" i="8"/>
  <c r="AI131" i="8"/>
  <c r="AJ131" i="8"/>
  <c r="AK131" i="8"/>
  <c r="AL131" i="8"/>
  <c r="AM131" i="8"/>
  <c r="AN131" i="8"/>
  <c r="AO131" i="8"/>
  <c r="AP131" i="8"/>
  <c r="AQ131" i="8"/>
  <c r="AR131" i="8"/>
  <c r="AS131" i="8"/>
  <c r="AT131" i="8"/>
  <c r="AU131" i="8"/>
  <c r="AV131" i="8"/>
  <c r="AW131" i="8"/>
  <c r="AX131" i="8"/>
  <c r="AY131" i="8"/>
  <c r="AZ131" i="8"/>
  <c r="BA131" i="8"/>
  <c r="BB131" i="8"/>
  <c r="BC131" i="8"/>
  <c r="BD131" i="8"/>
  <c r="BE131" i="8"/>
  <c r="BF131" i="8"/>
  <c r="BG131" i="8"/>
  <c r="BH131" i="8"/>
  <c r="BI131" i="8"/>
  <c r="BJ131" i="8"/>
  <c r="BK131" i="8"/>
  <c r="BL131" i="8"/>
  <c r="BM131" i="8"/>
  <c r="BN131" i="8"/>
  <c r="BO131" i="8"/>
  <c r="BP131" i="8"/>
  <c r="BQ131" i="8"/>
  <c r="BR131" i="8"/>
  <c r="BS131" i="8"/>
  <c r="BT131" i="8"/>
  <c r="BU131" i="8"/>
  <c r="BV131" i="8"/>
  <c r="BW131" i="8"/>
  <c r="BX131" i="8"/>
  <c r="BY131" i="8"/>
  <c r="BZ131" i="8"/>
  <c r="CA131" i="8"/>
  <c r="CB131" i="8"/>
  <c r="CC131" i="8"/>
  <c r="CD131" i="8"/>
  <c r="CE131" i="8"/>
  <c r="CF131" i="8"/>
  <c r="CG131" i="8"/>
  <c r="CH131" i="8"/>
  <c r="CI131" i="8"/>
  <c r="CJ131" i="8"/>
  <c r="CK131" i="8"/>
  <c r="CL131" i="8"/>
  <c r="CM131" i="8"/>
  <c r="CN131" i="8"/>
  <c r="B132" i="8"/>
  <c r="C132" i="8"/>
  <c r="D132" i="8"/>
  <c r="E132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AD132" i="8"/>
  <c r="AE132" i="8"/>
  <c r="AF132" i="8"/>
  <c r="AG132" i="8"/>
  <c r="AH132" i="8"/>
  <c r="AI132" i="8"/>
  <c r="AJ132" i="8"/>
  <c r="AK132" i="8"/>
  <c r="AL132" i="8"/>
  <c r="AM132" i="8"/>
  <c r="AN132" i="8"/>
  <c r="AO132" i="8"/>
  <c r="AP132" i="8"/>
  <c r="AQ132" i="8"/>
  <c r="AR132" i="8"/>
  <c r="AS132" i="8"/>
  <c r="AT132" i="8"/>
  <c r="AU132" i="8"/>
  <c r="AV132" i="8"/>
  <c r="AW132" i="8"/>
  <c r="AX132" i="8"/>
  <c r="AY132" i="8"/>
  <c r="AZ132" i="8"/>
  <c r="BA132" i="8"/>
  <c r="BB132" i="8"/>
  <c r="BC132" i="8"/>
  <c r="BD132" i="8"/>
  <c r="BE132" i="8"/>
  <c r="BF132" i="8"/>
  <c r="BG132" i="8"/>
  <c r="BH132" i="8"/>
  <c r="BI132" i="8"/>
  <c r="BJ132" i="8"/>
  <c r="BK132" i="8"/>
  <c r="BL132" i="8"/>
  <c r="BM132" i="8"/>
  <c r="BN132" i="8"/>
  <c r="BO132" i="8"/>
  <c r="BP132" i="8"/>
  <c r="BQ132" i="8"/>
  <c r="BR132" i="8"/>
  <c r="BS132" i="8"/>
  <c r="BT132" i="8"/>
  <c r="BU132" i="8"/>
  <c r="BV132" i="8"/>
  <c r="BW132" i="8"/>
  <c r="BX132" i="8"/>
  <c r="BY132" i="8"/>
  <c r="BZ132" i="8"/>
  <c r="CA132" i="8"/>
  <c r="CB132" i="8"/>
  <c r="CC132" i="8"/>
  <c r="CD132" i="8"/>
  <c r="CE132" i="8"/>
  <c r="CF132" i="8"/>
  <c r="CG132" i="8"/>
  <c r="CH132" i="8"/>
  <c r="CI132" i="8"/>
  <c r="CJ132" i="8"/>
  <c r="CK132" i="8"/>
  <c r="CL132" i="8"/>
  <c r="CM132" i="8"/>
  <c r="CN132" i="8"/>
  <c r="B133" i="8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AD133" i="8"/>
  <c r="AE133" i="8"/>
  <c r="AF133" i="8"/>
  <c r="AG133" i="8"/>
  <c r="AH133" i="8"/>
  <c r="AI133" i="8"/>
  <c r="AJ133" i="8"/>
  <c r="AK133" i="8"/>
  <c r="AL133" i="8"/>
  <c r="AM133" i="8"/>
  <c r="AN133" i="8"/>
  <c r="AO133" i="8"/>
  <c r="AP133" i="8"/>
  <c r="AQ133" i="8"/>
  <c r="AR133" i="8"/>
  <c r="AS133" i="8"/>
  <c r="AT133" i="8"/>
  <c r="AU133" i="8"/>
  <c r="AV133" i="8"/>
  <c r="AW133" i="8"/>
  <c r="AX133" i="8"/>
  <c r="AY133" i="8"/>
  <c r="AZ133" i="8"/>
  <c r="BA133" i="8"/>
  <c r="BB133" i="8"/>
  <c r="BC133" i="8"/>
  <c r="BD133" i="8"/>
  <c r="BE133" i="8"/>
  <c r="BF133" i="8"/>
  <c r="BG133" i="8"/>
  <c r="BH133" i="8"/>
  <c r="BI133" i="8"/>
  <c r="BJ133" i="8"/>
  <c r="BK133" i="8"/>
  <c r="BL133" i="8"/>
  <c r="BM133" i="8"/>
  <c r="BN133" i="8"/>
  <c r="BO133" i="8"/>
  <c r="BP133" i="8"/>
  <c r="BQ133" i="8"/>
  <c r="BR133" i="8"/>
  <c r="BS133" i="8"/>
  <c r="BT133" i="8"/>
  <c r="BU133" i="8"/>
  <c r="BV133" i="8"/>
  <c r="BW133" i="8"/>
  <c r="BX133" i="8"/>
  <c r="BY133" i="8"/>
  <c r="BZ133" i="8"/>
  <c r="CA133" i="8"/>
  <c r="CB133" i="8"/>
  <c r="CC133" i="8"/>
  <c r="CD133" i="8"/>
  <c r="CE133" i="8"/>
  <c r="CF133" i="8"/>
  <c r="CG133" i="8"/>
  <c r="CH133" i="8"/>
  <c r="CI133" i="8"/>
  <c r="CJ133" i="8"/>
  <c r="CK133" i="8"/>
  <c r="CL133" i="8"/>
  <c r="CM133" i="8"/>
  <c r="CN133" i="8"/>
  <c r="B134" i="8"/>
  <c r="C134" i="8"/>
  <c r="D134" i="8"/>
  <c r="E134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AD134" i="8"/>
  <c r="AE134" i="8"/>
  <c r="AF134" i="8"/>
  <c r="AG134" i="8"/>
  <c r="AH134" i="8"/>
  <c r="AI134" i="8"/>
  <c r="AJ134" i="8"/>
  <c r="AK134" i="8"/>
  <c r="AL134" i="8"/>
  <c r="AM134" i="8"/>
  <c r="AN134" i="8"/>
  <c r="AO134" i="8"/>
  <c r="AP134" i="8"/>
  <c r="AQ134" i="8"/>
  <c r="AR134" i="8"/>
  <c r="AS134" i="8"/>
  <c r="AT134" i="8"/>
  <c r="AU134" i="8"/>
  <c r="AV134" i="8"/>
  <c r="AW134" i="8"/>
  <c r="AX134" i="8"/>
  <c r="AY134" i="8"/>
  <c r="AZ134" i="8"/>
  <c r="BA134" i="8"/>
  <c r="BB134" i="8"/>
  <c r="BC134" i="8"/>
  <c r="BD134" i="8"/>
  <c r="BE134" i="8"/>
  <c r="BF134" i="8"/>
  <c r="BG134" i="8"/>
  <c r="BH134" i="8"/>
  <c r="BI134" i="8"/>
  <c r="BJ134" i="8"/>
  <c r="BK134" i="8"/>
  <c r="BL134" i="8"/>
  <c r="BM134" i="8"/>
  <c r="BN134" i="8"/>
  <c r="BO134" i="8"/>
  <c r="BP134" i="8"/>
  <c r="BQ134" i="8"/>
  <c r="BR134" i="8"/>
  <c r="BS134" i="8"/>
  <c r="BT134" i="8"/>
  <c r="BU134" i="8"/>
  <c r="BV134" i="8"/>
  <c r="BW134" i="8"/>
  <c r="BX134" i="8"/>
  <c r="BY134" i="8"/>
  <c r="BZ134" i="8"/>
  <c r="CA134" i="8"/>
  <c r="CB134" i="8"/>
  <c r="CC134" i="8"/>
  <c r="CD134" i="8"/>
  <c r="CE134" i="8"/>
  <c r="CF134" i="8"/>
  <c r="CG134" i="8"/>
  <c r="CH134" i="8"/>
  <c r="CI134" i="8"/>
  <c r="CJ134" i="8"/>
  <c r="CK134" i="8"/>
  <c r="CL134" i="8"/>
  <c r="CM134" i="8"/>
  <c r="CN134" i="8"/>
  <c r="B135" i="8"/>
  <c r="C135" i="8"/>
  <c r="D135" i="8"/>
  <c r="E135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AD135" i="8"/>
  <c r="AE135" i="8"/>
  <c r="AF135" i="8"/>
  <c r="AG135" i="8"/>
  <c r="AH135" i="8"/>
  <c r="AI135" i="8"/>
  <c r="AJ135" i="8"/>
  <c r="AK135" i="8"/>
  <c r="AL135" i="8"/>
  <c r="AM135" i="8"/>
  <c r="AN135" i="8"/>
  <c r="AO135" i="8"/>
  <c r="AP135" i="8"/>
  <c r="AQ135" i="8"/>
  <c r="AR135" i="8"/>
  <c r="AS135" i="8"/>
  <c r="AT135" i="8"/>
  <c r="AU135" i="8"/>
  <c r="AV135" i="8"/>
  <c r="AW135" i="8"/>
  <c r="AX135" i="8"/>
  <c r="AY135" i="8"/>
  <c r="AZ135" i="8"/>
  <c r="BA135" i="8"/>
  <c r="BB135" i="8"/>
  <c r="BC135" i="8"/>
  <c r="BD135" i="8"/>
  <c r="BE135" i="8"/>
  <c r="BF135" i="8"/>
  <c r="BG135" i="8"/>
  <c r="BH135" i="8"/>
  <c r="BI135" i="8"/>
  <c r="BJ135" i="8"/>
  <c r="BK135" i="8"/>
  <c r="BL135" i="8"/>
  <c r="BM135" i="8"/>
  <c r="BN135" i="8"/>
  <c r="BO135" i="8"/>
  <c r="BP135" i="8"/>
  <c r="BQ135" i="8"/>
  <c r="BR135" i="8"/>
  <c r="BS135" i="8"/>
  <c r="BT135" i="8"/>
  <c r="BU135" i="8"/>
  <c r="BV135" i="8"/>
  <c r="BW135" i="8"/>
  <c r="BX135" i="8"/>
  <c r="BY135" i="8"/>
  <c r="BZ135" i="8"/>
  <c r="CA135" i="8"/>
  <c r="CB135" i="8"/>
  <c r="CC135" i="8"/>
  <c r="CD135" i="8"/>
  <c r="CE135" i="8"/>
  <c r="CF135" i="8"/>
  <c r="CG135" i="8"/>
  <c r="CH135" i="8"/>
  <c r="CI135" i="8"/>
  <c r="CJ135" i="8"/>
  <c r="CK135" i="8"/>
  <c r="CL135" i="8"/>
  <c r="CM135" i="8"/>
  <c r="CN135" i="8"/>
  <c r="B136" i="8"/>
  <c r="C136" i="8"/>
  <c r="D136" i="8"/>
  <c r="E136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AD136" i="8"/>
  <c r="AE136" i="8"/>
  <c r="AF136" i="8"/>
  <c r="AG136" i="8"/>
  <c r="AH136" i="8"/>
  <c r="AI136" i="8"/>
  <c r="AJ136" i="8"/>
  <c r="AK136" i="8"/>
  <c r="AL136" i="8"/>
  <c r="AM136" i="8"/>
  <c r="AN136" i="8"/>
  <c r="AO136" i="8"/>
  <c r="AP136" i="8"/>
  <c r="AQ136" i="8"/>
  <c r="AR136" i="8"/>
  <c r="AS136" i="8"/>
  <c r="AT136" i="8"/>
  <c r="AU136" i="8"/>
  <c r="AV136" i="8"/>
  <c r="AW136" i="8"/>
  <c r="AX136" i="8"/>
  <c r="AY136" i="8"/>
  <c r="AZ136" i="8"/>
  <c r="BA136" i="8"/>
  <c r="BB136" i="8"/>
  <c r="BC136" i="8"/>
  <c r="BD136" i="8"/>
  <c r="BE136" i="8"/>
  <c r="BF136" i="8"/>
  <c r="BG136" i="8"/>
  <c r="BH136" i="8"/>
  <c r="BI136" i="8"/>
  <c r="BJ136" i="8"/>
  <c r="BK136" i="8"/>
  <c r="BL136" i="8"/>
  <c r="BM136" i="8"/>
  <c r="BN136" i="8"/>
  <c r="BO136" i="8"/>
  <c r="BP136" i="8"/>
  <c r="BQ136" i="8"/>
  <c r="BR136" i="8"/>
  <c r="BS136" i="8"/>
  <c r="BT136" i="8"/>
  <c r="BU136" i="8"/>
  <c r="BV136" i="8"/>
  <c r="BW136" i="8"/>
  <c r="BX136" i="8"/>
  <c r="BY136" i="8"/>
  <c r="BZ136" i="8"/>
  <c r="CA136" i="8"/>
  <c r="CB136" i="8"/>
  <c r="CC136" i="8"/>
  <c r="CD136" i="8"/>
  <c r="CE136" i="8"/>
  <c r="CF136" i="8"/>
  <c r="CG136" i="8"/>
  <c r="CH136" i="8"/>
  <c r="CI136" i="8"/>
  <c r="CJ136" i="8"/>
  <c r="CK136" i="8"/>
  <c r="CL136" i="8"/>
  <c r="CM136" i="8"/>
  <c r="CN136" i="8"/>
  <c r="B137" i="8"/>
  <c r="C137" i="8"/>
  <c r="D137" i="8"/>
  <c r="E137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AD137" i="8"/>
  <c r="AE137" i="8"/>
  <c r="AF137" i="8"/>
  <c r="AG137" i="8"/>
  <c r="AH137" i="8"/>
  <c r="AI137" i="8"/>
  <c r="AJ137" i="8"/>
  <c r="AK137" i="8"/>
  <c r="AL137" i="8"/>
  <c r="AM137" i="8"/>
  <c r="AN137" i="8"/>
  <c r="AO137" i="8"/>
  <c r="AP137" i="8"/>
  <c r="AQ137" i="8"/>
  <c r="AR137" i="8"/>
  <c r="AS137" i="8"/>
  <c r="AT137" i="8"/>
  <c r="AU137" i="8"/>
  <c r="AV137" i="8"/>
  <c r="AW137" i="8"/>
  <c r="AX137" i="8"/>
  <c r="AY137" i="8"/>
  <c r="AZ137" i="8"/>
  <c r="BA137" i="8"/>
  <c r="BB137" i="8"/>
  <c r="BC137" i="8"/>
  <c r="BD137" i="8"/>
  <c r="BE137" i="8"/>
  <c r="BF137" i="8"/>
  <c r="BG137" i="8"/>
  <c r="BH137" i="8"/>
  <c r="BI137" i="8"/>
  <c r="BJ137" i="8"/>
  <c r="BK137" i="8"/>
  <c r="BL137" i="8"/>
  <c r="BM137" i="8"/>
  <c r="BN137" i="8"/>
  <c r="BO137" i="8"/>
  <c r="BP137" i="8"/>
  <c r="BQ137" i="8"/>
  <c r="BR137" i="8"/>
  <c r="BS137" i="8"/>
  <c r="BT137" i="8"/>
  <c r="BU137" i="8"/>
  <c r="BV137" i="8"/>
  <c r="BW137" i="8"/>
  <c r="BX137" i="8"/>
  <c r="BY137" i="8"/>
  <c r="BZ137" i="8"/>
  <c r="CA137" i="8"/>
  <c r="CB137" i="8"/>
  <c r="CC137" i="8"/>
  <c r="CD137" i="8"/>
  <c r="CE137" i="8"/>
  <c r="CF137" i="8"/>
  <c r="CG137" i="8"/>
  <c r="CH137" i="8"/>
  <c r="CI137" i="8"/>
  <c r="CJ137" i="8"/>
  <c r="CK137" i="8"/>
  <c r="CL137" i="8"/>
  <c r="CM137" i="8"/>
  <c r="CN137" i="8"/>
  <c r="B138" i="8"/>
  <c r="C138" i="8"/>
  <c r="D138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AD138" i="8"/>
  <c r="AE138" i="8"/>
  <c r="AF138" i="8"/>
  <c r="AG138" i="8"/>
  <c r="AH138" i="8"/>
  <c r="AI138" i="8"/>
  <c r="AJ138" i="8"/>
  <c r="AK138" i="8"/>
  <c r="AL138" i="8"/>
  <c r="AM138" i="8"/>
  <c r="AN138" i="8"/>
  <c r="AO138" i="8"/>
  <c r="AP138" i="8"/>
  <c r="AQ138" i="8"/>
  <c r="AR138" i="8"/>
  <c r="AS138" i="8"/>
  <c r="AT138" i="8"/>
  <c r="AU138" i="8"/>
  <c r="AV138" i="8"/>
  <c r="AW138" i="8"/>
  <c r="AX138" i="8"/>
  <c r="AY138" i="8"/>
  <c r="AZ138" i="8"/>
  <c r="BA138" i="8"/>
  <c r="BB138" i="8"/>
  <c r="BC138" i="8"/>
  <c r="BD138" i="8"/>
  <c r="BE138" i="8"/>
  <c r="BF138" i="8"/>
  <c r="BG138" i="8"/>
  <c r="BH138" i="8"/>
  <c r="BI138" i="8"/>
  <c r="BJ138" i="8"/>
  <c r="BK138" i="8"/>
  <c r="BL138" i="8"/>
  <c r="BM138" i="8"/>
  <c r="BN138" i="8"/>
  <c r="BO138" i="8"/>
  <c r="BP138" i="8"/>
  <c r="BQ138" i="8"/>
  <c r="BR138" i="8"/>
  <c r="BS138" i="8"/>
  <c r="BT138" i="8"/>
  <c r="BU138" i="8"/>
  <c r="BV138" i="8"/>
  <c r="BW138" i="8"/>
  <c r="BX138" i="8"/>
  <c r="BY138" i="8"/>
  <c r="BZ138" i="8"/>
  <c r="CA138" i="8"/>
  <c r="CB138" i="8"/>
  <c r="CC138" i="8"/>
  <c r="CD138" i="8"/>
  <c r="CE138" i="8"/>
  <c r="CF138" i="8"/>
  <c r="CG138" i="8"/>
  <c r="CH138" i="8"/>
  <c r="CI138" i="8"/>
  <c r="CJ138" i="8"/>
  <c r="CK138" i="8"/>
  <c r="CL138" i="8"/>
  <c r="CM138" i="8"/>
  <c r="CN138" i="8"/>
  <c r="B139" i="8"/>
  <c r="C139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AD139" i="8"/>
  <c r="AE139" i="8"/>
  <c r="AF139" i="8"/>
  <c r="AG139" i="8"/>
  <c r="AH139" i="8"/>
  <c r="AI139" i="8"/>
  <c r="AJ139" i="8"/>
  <c r="AK139" i="8"/>
  <c r="AL139" i="8"/>
  <c r="AM139" i="8"/>
  <c r="AN139" i="8"/>
  <c r="AO139" i="8"/>
  <c r="AP139" i="8"/>
  <c r="AQ139" i="8"/>
  <c r="AR139" i="8"/>
  <c r="AS139" i="8"/>
  <c r="AT139" i="8"/>
  <c r="AU139" i="8"/>
  <c r="AV139" i="8"/>
  <c r="AW139" i="8"/>
  <c r="AX139" i="8"/>
  <c r="AY139" i="8"/>
  <c r="AZ139" i="8"/>
  <c r="BA139" i="8"/>
  <c r="BB139" i="8"/>
  <c r="BC139" i="8"/>
  <c r="BD139" i="8"/>
  <c r="BE139" i="8"/>
  <c r="BF139" i="8"/>
  <c r="BG139" i="8"/>
  <c r="BH139" i="8"/>
  <c r="BI139" i="8"/>
  <c r="BJ139" i="8"/>
  <c r="BK139" i="8"/>
  <c r="BL139" i="8"/>
  <c r="BM139" i="8"/>
  <c r="BN139" i="8"/>
  <c r="BO139" i="8"/>
  <c r="BP139" i="8"/>
  <c r="BQ139" i="8"/>
  <c r="BR139" i="8"/>
  <c r="BS139" i="8"/>
  <c r="BT139" i="8"/>
  <c r="BU139" i="8"/>
  <c r="BV139" i="8"/>
  <c r="BW139" i="8"/>
  <c r="BX139" i="8"/>
  <c r="BY139" i="8"/>
  <c r="BZ139" i="8"/>
  <c r="CA139" i="8"/>
  <c r="CB139" i="8"/>
  <c r="CC139" i="8"/>
  <c r="CD139" i="8"/>
  <c r="CE139" i="8"/>
  <c r="CF139" i="8"/>
  <c r="CG139" i="8"/>
  <c r="CH139" i="8"/>
  <c r="CI139" i="8"/>
  <c r="CJ139" i="8"/>
  <c r="CK139" i="8"/>
  <c r="CL139" i="8"/>
  <c r="CM139" i="8"/>
  <c r="CN139" i="8"/>
  <c r="B140" i="8"/>
  <c r="C140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AD140" i="8"/>
  <c r="AE140" i="8"/>
  <c r="AF140" i="8"/>
  <c r="AG140" i="8"/>
  <c r="AH140" i="8"/>
  <c r="AI140" i="8"/>
  <c r="AJ140" i="8"/>
  <c r="AK140" i="8"/>
  <c r="AL140" i="8"/>
  <c r="AM140" i="8"/>
  <c r="AN140" i="8"/>
  <c r="AO140" i="8"/>
  <c r="AP140" i="8"/>
  <c r="AQ140" i="8"/>
  <c r="AR140" i="8"/>
  <c r="AS140" i="8"/>
  <c r="AT140" i="8"/>
  <c r="AU140" i="8"/>
  <c r="AV140" i="8"/>
  <c r="AW140" i="8"/>
  <c r="AX140" i="8"/>
  <c r="AY140" i="8"/>
  <c r="AZ140" i="8"/>
  <c r="BA140" i="8"/>
  <c r="BB140" i="8"/>
  <c r="BC140" i="8"/>
  <c r="BD140" i="8"/>
  <c r="BE140" i="8"/>
  <c r="BF140" i="8"/>
  <c r="BG140" i="8"/>
  <c r="BH140" i="8"/>
  <c r="BI140" i="8"/>
  <c r="BJ140" i="8"/>
  <c r="BK140" i="8"/>
  <c r="BL140" i="8"/>
  <c r="BM140" i="8"/>
  <c r="BN140" i="8"/>
  <c r="BO140" i="8"/>
  <c r="BP140" i="8"/>
  <c r="BQ140" i="8"/>
  <c r="BR140" i="8"/>
  <c r="BS140" i="8"/>
  <c r="BT140" i="8"/>
  <c r="BU140" i="8"/>
  <c r="BV140" i="8"/>
  <c r="BW140" i="8"/>
  <c r="BX140" i="8"/>
  <c r="BY140" i="8"/>
  <c r="BZ140" i="8"/>
  <c r="CA140" i="8"/>
  <c r="CB140" i="8"/>
  <c r="CC140" i="8"/>
  <c r="CD140" i="8"/>
  <c r="CE140" i="8"/>
  <c r="CF140" i="8"/>
  <c r="CG140" i="8"/>
  <c r="CH140" i="8"/>
  <c r="CI140" i="8"/>
  <c r="CJ140" i="8"/>
  <c r="CK140" i="8"/>
  <c r="CL140" i="8"/>
  <c r="CM140" i="8"/>
  <c r="CN140" i="8"/>
  <c r="B141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AD141" i="8"/>
  <c r="AE141" i="8"/>
  <c r="AF141" i="8"/>
  <c r="AG141" i="8"/>
  <c r="AH141" i="8"/>
  <c r="AI141" i="8"/>
  <c r="AJ141" i="8"/>
  <c r="AK141" i="8"/>
  <c r="AL141" i="8"/>
  <c r="AM141" i="8"/>
  <c r="AN141" i="8"/>
  <c r="AO141" i="8"/>
  <c r="AP141" i="8"/>
  <c r="AQ141" i="8"/>
  <c r="AR141" i="8"/>
  <c r="AS141" i="8"/>
  <c r="AT141" i="8"/>
  <c r="AU141" i="8"/>
  <c r="AV141" i="8"/>
  <c r="AW141" i="8"/>
  <c r="AX141" i="8"/>
  <c r="AY141" i="8"/>
  <c r="AZ141" i="8"/>
  <c r="BA141" i="8"/>
  <c r="BB141" i="8"/>
  <c r="BC141" i="8"/>
  <c r="BD141" i="8"/>
  <c r="BE141" i="8"/>
  <c r="BF141" i="8"/>
  <c r="BG141" i="8"/>
  <c r="BH141" i="8"/>
  <c r="BI141" i="8"/>
  <c r="BJ141" i="8"/>
  <c r="BK141" i="8"/>
  <c r="BL141" i="8"/>
  <c r="BM141" i="8"/>
  <c r="BN141" i="8"/>
  <c r="BO141" i="8"/>
  <c r="BP141" i="8"/>
  <c r="BQ141" i="8"/>
  <c r="BR141" i="8"/>
  <c r="BS141" i="8"/>
  <c r="BT141" i="8"/>
  <c r="BU141" i="8"/>
  <c r="BV141" i="8"/>
  <c r="BW141" i="8"/>
  <c r="BX141" i="8"/>
  <c r="BY141" i="8"/>
  <c r="BZ141" i="8"/>
  <c r="CA141" i="8"/>
  <c r="CB141" i="8"/>
  <c r="CC141" i="8"/>
  <c r="CD141" i="8"/>
  <c r="CE141" i="8"/>
  <c r="CF141" i="8"/>
  <c r="CG141" i="8"/>
  <c r="CH141" i="8"/>
  <c r="CI141" i="8"/>
  <c r="CJ141" i="8"/>
  <c r="CK141" i="8"/>
  <c r="CL141" i="8"/>
  <c r="CM141" i="8"/>
  <c r="CN141" i="8"/>
  <c r="B142" i="8"/>
  <c r="C142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AD142" i="8"/>
  <c r="AE142" i="8"/>
  <c r="AF142" i="8"/>
  <c r="AG142" i="8"/>
  <c r="AH142" i="8"/>
  <c r="AI142" i="8"/>
  <c r="AJ142" i="8"/>
  <c r="AK142" i="8"/>
  <c r="AL142" i="8"/>
  <c r="AM142" i="8"/>
  <c r="AN142" i="8"/>
  <c r="AO142" i="8"/>
  <c r="AP142" i="8"/>
  <c r="AQ142" i="8"/>
  <c r="AR142" i="8"/>
  <c r="AS142" i="8"/>
  <c r="AT142" i="8"/>
  <c r="AU142" i="8"/>
  <c r="AV142" i="8"/>
  <c r="AW142" i="8"/>
  <c r="AX142" i="8"/>
  <c r="AY142" i="8"/>
  <c r="AZ142" i="8"/>
  <c r="BA142" i="8"/>
  <c r="BB142" i="8"/>
  <c r="BC142" i="8"/>
  <c r="BD142" i="8"/>
  <c r="BE142" i="8"/>
  <c r="BF142" i="8"/>
  <c r="BG142" i="8"/>
  <c r="BH142" i="8"/>
  <c r="BI142" i="8"/>
  <c r="BJ142" i="8"/>
  <c r="BK142" i="8"/>
  <c r="BL142" i="8"/>
  <c r="BM142" i="8"/>
  <c r="BN142" i="8"/>
  <c r="BO142" i="8"/>
  <c r="BP142" i="8"/>
  <c r="BQ142" i="8"/>
  <c r="BR142" i="8"/>
  <c r="BS142" i="8"/>
  <c r="BT142" i="8"/>
  <c r="BU142" i="8"/>
  <c r="BV142" i="8"/>
  <c r="BW142" i="8"/>
  <c r="BX142" i="8"/>
  <c r="BY142" i="8"/>
  <c r="BZ142" i="8"/>
  <c r="CA142" i="8"/>
  <c r="CB142" i="8"/>
  <c r="CC142" i="8"/>
  <c r="CD142" i="8"/>
  <c r="CE142" i="8"/>
  <c r="CF142" i="8"/>
  <c r="CG142" i="8"/>
  <c r="CH142" i="8"/>
  <c r="CI142" i="8"/>
  <c r="CJ142" i="8"/>
  <c r="CK142" i="8"/>
  <c r="CL142" i="8"/>
  <c r="CM142" i="8"/>
  <c r="CN142" i="8"/>
  <c r="B143" i="8"/>
  <c r="C143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AD143" i="8"/>
  <c r="AE143" i="8"/>
  <c r="AF143" i="8"/>
  <c r="AG143" i="8"/>
  <c r="AH143" i="8"/>
  <c r="AI143" i="8"/>
  <c r="AJ143" i="8"/>
  <c r="AK143" i="8"/>
  <c r="AL143" i="8"/>
  <c r="AM143" i="8"/>
  <c r="AN143" i="8"/>
  <c r="AO143" i="8"/>
  <c r="AP143" i="8"/>
  <c r="AQ143" i="8"/>
  <c r="AR143" i="8"/>
  <c r="AS143" i="8"/>
  <c r="AT143" i="8"/>
  <c r="AU143" i="8"/>
  <c r="AV143" i="8"/>
  <c r="AW143" i="8"/>
  <c r="AX143" i="8"/>
  <c r="AY143" i="8"/>
  <c r="AZ143" i="8"/>
  <c r="BA143" i="8"/>
  <c r="BB143" i="8"/>
  <c r="BC143" i="8"/>
  <c r="BD143" i="8"/>
  <c r="BE143" i="8"/>
  <c r="BF143" i="8"/>
  <c r="BG143" i="8"/>
  <c r="BH143" i="8"/>
  <c r="BI143" i="8"/>
  <c r="BJ143" i="8"/>
  <c r="BK143" i="8"/>
  <c r="BL143" i="8"/>
  <c r="BM143" i="8"/>
  <c r="BN143" i="8"/>
  <c r="BO143" i="8"/>
  <c r="BP143" i="8"/>
  <c r="BQ143" i="8"/>
  <c r="BR143" i="8"/>
  <c r="BS143" i="8"/>
  <c r="BT143" i="8"/>
  <c r="BU143" i="8"/>
  <c r="BV143" i="8"/>
  <c r="BW143" i="8"/>
  <c r="BX143" i="8"/>
  <c r="BY143" i="8"/>
  <c r="BZ143" i="8"/>
  <c r="CA143" i="8"/>
  <c r="CB143" i="8"/>
  <c r="CC143" i="8"/>
  <c r="CD143" i="8"/>
  <c r="CE143" i="8"/>
  <c r="CF143" i="8"/>
  <c r="CG143" i="8"/>
  <c r="CH143" i="8"/>
  <c r="CI143" i="8"/>
  <c r="CJ143" i="8"/>
  <c r="CK143" i="8"/>
  <c r="CL143" i="8"/>
  <c r="CM143" i="8"/>
  <c r="CN143" i="8"/>
  <c r="B144" i="8"/>
  <c r="C144" i="8"/>
  <c r="D144" i="8"/>
  <c r="E144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AD144" i="8"/>
  <c r="AE144" i="8"/>
  <c r="AF144" i="8"/>
  <c r="AG144" i="8"/>
  <c r="AH144" i="8"/>
  <c r="AI144" i="8"/>
  <c r="AJ144" i="8"/>
  <c r="AK144" i="8"/>
  <c r="AL144" i="8"/>
  <c r="AM144" i="8"/>
  <c r="AN144" i="8"/>
  <c r="AO144" i="8"/>
  <c r="AP144" i="8"/>
  <c r="AQ144" i="8"/>
  <c r="AR144" i="8"/>
  <c r="AS144" i="8"/>
  <c r="AT144" i="8"/>
  <c r="AU144" i="8"/>
  <c r="AV144" i="8"/>
  <c r="AW144" i="8"/>
  <c r="AX144" i="8"/>
  <c r="AY144" i="8"/>
  <c r="AZ144" i="8"/>
  <c r="BA144" i="8"/>
  <c r="BB144" i="8"/>
  <c r="BC144" i="8"/>
  <c r="BD144" i="8"/>
  <c r="BE144" i="8"/>
  <c r="BF144" i="8"/>
  <c r="BG144" i="8"/>
  <c r="BH144" i="8"/>
  <c r="BI144" i="8"/>
  <c r="BJ144" i="8"/>
  <c r="BK144" i="8"/>
  <c r="BL144" i="8"/>
  <c r="BM144" i="8"/>
  <c r="BN144" i="8"/>
  <c r="BO144" i="8"/>
  <c r="BP144" i="8"/>
  <c r="BQ144" i="8"/>
  <c r="BR144" i="8"/>
  <c r="BS144" i="8"/>
  <c r="BT144" i="8"/>
  <c r="BU144" i="8"/>
  <c r="BV144" i="8"/>
  <c r="BW144" i="8"/>
  <c r="BX144" i="8"/>
  <c r="BY144" i="8"/>
  <c r="BZ144" i="8"/>
  <c r="CA144" i="8"/>
  <c r="CB144" i="8"/>
  <c r="CC144" i="8"/>
  <c r="CD144" i="8"/>
  <c r="CE144" i="8"/>
  <c r="CF144" i="8"/>
  <c r="CG144" i="8"/>
  <c r="CH144" i="8"/>
  <c r="CI144" i="8"/>
  <c r="CJ144" i="8"/>
  <c r="CK144" i="8"/>
  <c r="CL144" i="8"/>
  <c r="CM144" i="8"/>
  <c r="CN144" i="8"/>
  <c r="B145" i="8"/>
  <c r="C145" i="8"/>
  <c r="D145" i="8"/>
  <c r="E145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AD145" i="8"/>
  <c r="AE145" i="8"/>
  <c r="AF145" i="8"/>
  <c r="AG145" i="8"/>
  <c r="AH145" i="8"/>
  <c r="AI145" i="8"/>
  <c r="AJ145" i="8"/>
  <c r="AK145" i="8"/>
  <c r="AL145" i="8"/>
  <c r="AM145" i="8"/>
  <c r="AN145" i="8"/>
  <c r="AO145" i="8"/>
  <c r="AP145" i="8"/>
  <c r="AQ145" i="8"/>
  <c r="AR145" i="8"/>
  <c r="AS145" i="8"/>
  <c r="AT145" i="8"/>
  <c r="AU145" i="8"/>
  <c r="AV145" i="8"/>
  <c r="AW145" i="8"/>
  <c r="AX145" i="8"/>
  <c r="AY145" i="8"/>
  <c r="AZ145" i="8"/>
  <c r="BA145" i="8"/>
  <c r="BB145" i="8"/>
  <c r="BC145" i="8"/>
  <c r="BD145" i="8"/>
  <c r="BE145" i="8"/>
  <c r="BF145" i="8"/>
  <c r="BG145" i="8"/>
  <c r="BH145" i="8"/>
  <c r="BI145" i="8"/>
  <c r="BJ145" i="8"/>
  <c r="BK145" i="8"/>
  <c r="BL145" i="8"/>
  <c r="BM145" i="8"/>
  <c r="BN145" i="8"/>
  <c r="BO145" i="8"/>
  <c r="BP145" i="8"/>
  <c r="BQ145" i="8"/>
  <c r="BR145" i="8"/>
  <c r="BS145" i="8"/>
  <c r="BT145" i="8"/>
  <c r="BU145" i="8"/>
  <c r="BV145" i="8"/>
  <c r="BW145" i="8"/>
  <c r="BX145" i="8"/>
  <c r="BY145" i="8"/>
  <c r="BZ145" i="8"/>
  <c r="CA145" i="8"/>
  <c r="CB145" i="8"/>
  <c r="CC145" i="8"/>
  <c r="CD145" i="8"/>
  <c r="CE145" i="8"/>
  <c r="CF145" i="8"/>
  <c r="CG145" i="8"/>
  <c r="CH145" i="8"/>
  <c r="CI145" i="8"/>
  <c r="CJ145" i="8"/>
  <c r="CK145" i="8"/>
  <c r="CL145" i="8"/>
  <c r="CM145" i="8"/>
  <c r="CN145" i="8"/>
  <c r="B146" i="8"/>
  <c r="C146" i="8"/>
  <c r="D146" i="8"/>
  <c r="E146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AD146" i="8"/>
  <c r="AE146" i="8"/>
  <c r="AF146" i="8"/>
  <c r="AG146" i="8"/>
  <c r="AH146" i="8"/>
  <c r="AI146" i="8"/>
  <c r="AJ146" i="8"/>
  <c r="AK146" i="8"/>
  <c r="AL146" i="8"/>
  <c r="AM146" i="8"/>
  <c r="AN146" i="8"/>
  <c r="AO146" i="8"/>
  <c r="AP146" i="8"/>
  <c r="AQ146" i="8"/>
  <c r="AR146" i="8"/>
  <c r="AS146" i="8"/>
  <c r="AT146" i="8"/>
  <c r="AU146" i="8"/>
  <c r="AV146" i="8"/>
  <c r="AW146" i="8"/>
  <c r="AX146" i="8"/>
  <c r="AY146" i="8"/>
  <c r="AZ146" i="8"/>
  <c r="BA146" i="8"/>
  <c r="BB146" i="8"/>
  <c r="BC146" i="8"/>
  <c r="BD146" i="8"/>
  <c r="BE146" i="8"/>
  <c r="BF146" i="8"/>
  <c r="BG146" i="8"/>
  <c r="BH146" i="8"/>
  <c r="BI146" i="8"/>
  <c r="BJ146" i="8"/>
  <c r="BK146" i="8"/>
  <c r="BL146" i="8"/>
  <c r="BM146" i="8"/>
  <c r="BN146" i="8"/>
  <c r="BO146" i="8"/>
  <c r="BP146" i="8"/>
  <c r="BQ146" i="8"/>
  <c r="BR146" i="8"/>
  <c r="BS146" i="8"/>
  <c r="BT146" i="8"/>
  <c r="BU146" i="8"/>
  <c r="BV146" i="8"/>
  <c r="BW146" i="8"/>
  <c r="BX146" i="8"/>
  <c r="BY146" i="8"/>
  <c r="BZ146" i="8"/>
  <c r="CA146" i="8"/>
  <c r="CB146" i="8"/>
  <c r="CC146" i="8"/>
  <c r="CD146" i="8"/>
  <c r="CE146" i="8"/>
  <c r="CF146" i="8"/>
  <c r="CG146" i="8"/>
  <c r="CH146" i="8"/>
  <c r="CI146" i="8"/>
  <c r="CJ146" i="8"/>
  <c r="CK146" i="8"/>
  <c r="CL146" i="8"/>
  <c r="CM146" i="8"/>
  <c r="CN146" i="8"/>
  <c r="B147" i="8"/>
  <c r="C147" i="8"/>
  <c r="D147" i="8"/>
  <c r="E147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AD147" i="8"/>
  <c r="AE147" i="8"/>
  <c r="AF147" i="8"/>
  <c r="AG147" i="8"/>
  <c r="AH147" i="8"/>
  <c r="AI147" i="8"/>
  <c r="AJ147" i="8"/>
  <c r="AK147" i="8"/>
  <c r="AL147" i="8"/>
  <c r="AM147" i="8"/>
  <c r="AN147" i="8"/>
  <c r="AO147" i="8"/>
  <c r="AP147" i="8"/>
  <c r="AQ147" i="8"/>
  <c r="AR147" i="8"/>
  <c r="AS147" i="8"/>
  <c r="AT147" i="8"/>
  <c r="AU147" i="8"/>
  <c r="AV147" i="8"/>
  <c r="AW147" i="8"/>
  <c r="AX147" i="8"/>
  <c r="AY147" i="8"/>
  <c r="AZ147" i="8"/>
  <c r="BA147" i="8"/>
  <c r="BB147" i="8"/>
  <c r="BC147" i="8"/>
  <c r="BD147" i="8"/>
  <c r="BE147" i="8"/>
  <c r="BF147" i="8"/>
  <c r="BG147" i="8"/>
  <c r="BH147" i="8"/>
  <c r="BI147" i="8"/>
  <c r="BJ147" i="8"/>
  <c r="BK147" i="8"/>
  <c r="BL147" i="8"/>
  <c r="BM147" i="8"/>
  <c r="BN147" i="8"/>
  <c r="BO147" i="8"/>
  <c r="BP147" i="8"/>
  <c r="BQ147" i="8"/>
  <c r="BR147" i="8"/>
  <c r="BS147" i="8"/>
  <c r="BT147" i="8"/>
  <c r="BU147" i="8"/>
  <c r="BV147" i="8"/>
  <c r="BW147" i="8"/>
  <c r="BX147" i="8"/>
  <c r="BY147" i="8"/>
  <c r="BZ147" i="8"/>
  <c r="CA147" i="8"/>
  <c r="CB147" i="8"/>
  <c r="CC147" i="8"/>
  <c r="CD147" i="8"/>
  <c r="CE147" i="8"/>
  <c r="CF147" i="8"/>
  <c r="CG147" i="8"/>
  <c r="CH147" i="8"/>
  <c r="CI147" i="8"/>
  <c r="CJ147" i="8"/>
  <c r="CK147" i="8"/>
  <c r="CL147" i="8"/>
  <c r="CM147" i="8"/>
  <c r="CN147" i="8"/>
  <c r="B148" i="8"/>
  <c r="C148" i="8"/>
  <c r="D148" i="8"/>
  <c r="E148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AD148" i="8"/>
  <c r="AE148" i="8"/>
  <c r="AF148" i="8"/>
  <c r="AG148" i="8"/>
  <c r="AH148" i="8"/>
  <c r="AI148" i="8"/>
  <c r="AJ148" i="8"/>
  <c r="AK148" i="8"/>
  <c r="AL148" i="8"/>
  <c r="AM148" i="8"/>
  <c r="AN148" i="8"/>
  <c r="AO148" i="8"/>
  <c r="AP148" i="8"/>
  <c r="AQ148" i="8"/>
  <c r="AR148" i="8"/>
  <c r="AS148" i="8"/>
  <c r="AT148" i="8"/>
  <c r="AU148" i="8"/>
  <c r="AV148" i="8"/>
  <c r="AW148" i="8"/>
  <c r="AX148" i="8"/>
  <c r="AY148" i="8"/>
  <c r="AZ148" i="8"/>
  <c r="BA148" i="8"/>
  <c r="BB148" i="8"/>
  <c r="BC148" i="8"/>
  <c r="BD148" i="8"/>
  <c r="BE148" i="8"/>
  <c r="BF148" i="8"/>
  <c r="BG148" i="8"/>
  <c r="BH148" i="8"/>
  <c r="BI148" i="8"/>
  <c r="BJ148" i="8"/>
  <c r="BK148" i="8"/>
  <c r="BL148" i="8"/>
  <c r="BM148" i="8"/>
  <c r="BN148" i="8"/>
  <c r="BO148" i="8"/>
  <c r="BP148" i="8"/>
  <c r="BQ148" i="8"/>
  <c r="BR148" i="8"/>
  <c r="BS148" i="8"/>
  <c r="BT148" i="8"/>
  <c r="BU148" i="8"/>
  <c r="BV148" i="8"/>
  <c r="BW148" i="8"/>
  <c r="BX148" i="8"/>
  <c r="BY148" i="8"/>
  <c r="BZ148" i="8"/>
  <c r="CA148" i="8"/>
  <c r="CB148" i="8"/>
  <c r="CC148" i="8"/>
  <c r="CD148" i="8"/>
  <c r="CE148" i="8"/>
  <c r="CF148" i="8"/>
  <c r="CG148" i="8"/>
  <c r="CH148" i="8"/>
  <c r="CI148" i="8"/>
  <c r="CJ148" i="8"/>
  <c r="CK148" i="8"/>
  <c r="CL148" i="8"/>
  <c r="CM148" i="8"/>
  <c r="CN148" i="8"/>
  <c r="B149" i="8"/>
  <c r="C149" i="8"/>
  <c r="D149" i="8"/>
  <c r="E149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AD149" i="8"/>
  <c r="AE149" i="8"/>
  <c r="AF149" i="8"/>
  <c r="AG149" i="8"/>
  <c r="AH149" i="8"/>
  <c r="AI149" i="8"/>
  <c r="AJ149" i="8"/>
  <c r="AK149" i="8"/>
  <c r="AL149" i="8"/>
  <c r="AM149" i="8"/>
  <c r="AN149" i="8"/>
  <c r="AO149" i="8"/>
  <c r="AP149" i="8"/>
  <c r="AQ149" i="8"/>
  <c r="AR149" i="8"/>
  <c r="AS149" i="8"/>
  <c r="AT149" i="8"/>
  <c r="AU149" i="8"/>
  <c r="AV149" i="8"/>
  <c r="AW149" i="8"/>
  <c r="AX149" i="8"/>
  <c r="AY149" i="8"/>
  <c r="AZ149" i="8"/>
  <c r="BA149" i="8"/>
  <c r="BB149" i="8"/>
  <c r="BC149" i="8"/>
  <c r="BD149" i="8"/>
  <c r="BE149" i="8"/>
  <c r="BF149" i="8"/>
  <c r="BG149" i="8"/>
  <c r="BH149" i="8"/>
  <c r="BI149" i="8"/>
  <c r="BJ149" i="8"/>
  <c r="BK149" i="8"/>
  <c r="BL149" i="8"/>
  <c r="BM149" i="8"/>
  <c r="BN149" i="8"/>
  <c r="BO149" i="8"/>
  <c r="BP149" i="8"/>
  <c r="BQ149" i="8"/>
  <c r="BR149" i="8"/>
  <c r="BS149" i="8"/>
  <c r="BT149" i="8"/>
  <c r="BU149" i="8"/>
  <c r="BV149" i="8"/>
  <c r="BW149" i="8"/>
  <c r="BX149" i="8"/>
  <c r="BY149" i="8"/>
  <c r="BZ149" i="8"/>
  <c r="CA149" i="8"/>
  <c r="CB149" i="8"/>
  <c r="CC149" i="8"/>
  <c r="CD149" i="8"/>
  <c r="CE149" i="8"/>
  <c r="CF149" i="8"/>
  <c r="CG149" i="8"/>
  <c r="CH149" i="8"/>
  <c r="CI149" i="8"/>
  <c r="CJ149" i="8"/>
  <c r="CK149" i="8"/>
  <c r="CL149" i="8"/>
  <c r="CM149" i="8"/>
  <c r="CN149" i="8"/>
  <c r="B150" i="8"/>
  <c r="C150" i="8"/>
  <c r="D150" i="8"/>
  <c r="E150" i="8"/>
  <c r="F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AD150" i="8"/>
  <c r="AE150" i="8"/>
  <c r="AF150" i="8"/>
  <c r="AG150" i="8"/>
  <c r="AH150" i="8"/>
  <c r="AI150" i="8"/>
  <c r="AJ150" i="8"/>
  <c r="AK150" i="8"/>
  <c r="AL150" i="8"/>
  <c r="AM150" i="8"/>
  <c r="AN150" i="8"/>
  <c r="AO150" i="8"/>
  <c r="AP150" i="8"/>
  <c r="AQ150" i="8"/>
  <c r="AR150" i="8"/>
  <c r="AS150" i="8"/>
  <c r="AT150" i="8"/>
  <c r="AU150" i="8"/>
  <c r="AV150" i="8"/>
  <c r="AW150" i="8"/>
  <c r="AX150" i="8"/>
  <c r="AY150" i="8"/>
  <c r="AZ150" i="8"/>
  <c r="BA150" i="8"/>
  <c r="BB150" i="8"/>
  <c r="BC150" i="8"/>
  <c r="BD150" i="8"/>
  <c r="BE150" i="8"/>
  <c r="BF150" i="8"/>
  <c r="BG150" i="8"/>
  <c r="BH150" i="8"/>
  <c r="BI150" i="8"/>
  <c r="BJ150" i="8"/>
  <c r="BK150" i="8"/>
  <c r="BL150" i="8"/>
  <c r="BM150" i="8"/>
  <c r="BN150" i="8"/>
  <c r="BO150" i="8"/>
  <c r="BP150" i="8"/>
  <c r="BQ150" i="8"/>
  <c r="BR150" i="8"/>
  <c r="BS150" i="8"/>
  <c r="BT150" i="8"/>
  <c r="BU150" i="8"/>
  <c r="BV150" i="8"/>
  <c r="BW150" i="8"/>
  <c r="BX150" i="8"/>
  <c r="BY150" i="8"/>
  <c r="BZ150" i="8"/>
  <c r="CA150" i="8"/>
  <c r="CB150" i="8"/>
  <c r="CC150" i="8"/>
  <c r="CD150" i="8"/>
  <c r="CE150" i="8"/>
  <c r="CF150" i="8"/>
  <c r="CG150" i="8"/>
  <c r="CH150" i="8"/>
  <c r="CI150" i="8"/>
  <c r="CJ150" i="8"/>
  <c r="CK150" i="8"/>
  <c r="CL150" i="8"/>
  <c r="CM150" i="8"/>
  <c r="CN150" i="8"/>
  <c r="B151" i="8"/>
  <c r="C151" i="8"/>
  <c r="D151" i="8"/>
  <c r="E151" i="8"/>
  <c r="F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P151" i="8"/>
  <c r="AQ151" i="8"/>
  <c r="AR151" i="8"/>
  <c r="AS151" i="8"/>
  <c r="AT151" i="8"/>
  <c r="AU151" i="8"/>
  <c r="AV151" i="8"/>
  <c r="AW151" i="8"/>
  <c r="AX151" i="8"/>
  <c r="AY151" i="8"/>
  <c r="AZ151" i="8"/>
  <c r="BA151" i="8"/>
  <c r="BB151" i="8"/>
  <c r="BC151" i="8"/>
  <c r="BD151" i="8"/>
  <c r="BE151" i="8"/>
  <c r="BF151" i="8"/>
  <c r="BG151" i="8"/>
  <c r="BH151" i="8"/>
  <c r="BI151" i="8"/>
  <c r="BJ151" i="8"/>
  <c r="BK151" i="8"/>
  <c r="BL151" i="8"/>
  <c r="BM151" i="8"/>
  <c r="BN151" i="8"/>
  <c r="BO151" i="8"/>
  <c r="BP151" i="8"/>
  <c r="BQ151" i="8"/>
  <c r="BR151" i="8"/>
  <c r="BS151" i="8"/>
  <c r="BT151" i="8"/>
  <c r="BU151" i="8"/>
  <c r="BV151" i="8"/>
  <c r="BW151" i="8"/>
  <c r="BX151" i="8"/>
  <c r="BY151" i="8"/>
  <c r="BZ151" i="8"/>
  <c r="CA151" i="8"/>
  <c r="CB151" i="8"/>
  <c r="CC151" i="8"/>
  <c r="CD151" i="8"/>
  <c r="CE151" i="8"/>
  <c r="CF151" i="8"/>
  <c r="CG151" i="8"/>
  <c r="CH151" i="8"/>
  <c r="CI151" i="8"/>
  <c r="CJ151" i="8"/>
  <c r="CK151" i="8"/>
  <c r="CL151" i="8"/>
  <c r="CM151" i="8"/>
  <c r="CN151" i="8"/>
  <c r="B152" i="8"/>
  <c r="C152" i="8"/>
  <c r="D152" i="8"/>
  <c r="E152" i="8"/>
  <c r="F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P152" i="8"/>
  <c r="AQ152" i="8"/>
  <c r="AR152" i="8"/>
  <c r="AS152" i="8"/>
  <c r="AT152" i="8"/>
  <c r="AU152" i="8"/>
  <c r="AV152" i="8"/>
  <c r="AW152" i="8"/>
  <c r="AX152" i="8"/>
  <c r="AY152" i="8"/>
  <c r="AZ152" i="8"/>
  <c r="BA152" i="8"/>
  <c r="BB152" i="8"/>
  <c r="BC152" i="8"/>
  <c r="BD152" i="8"/>
  <c r="BE152" i="8"/>
  <c r="BF152" i="8"/>
  <c r="BG152" i="8"/>
  <c r="BH152" i="8"/>
  <c r="BI152" i="8"/>
  <c r="BJ152" i="8"/>
  <c r="BK152" i="8"/>
  <c r="BL152" i="8"/>
  <c r="BM152" i="8"/>
  <c r="BN152" i="8"/>
  <c r="BO152" i="8"/>
  <c r="BP152" i="8"/>
  <c r="BQ152" i="8"/>
  <c r="BR152" i="8"/>
  <c r="BS152" i="8"/>
  <c r="BT152" i="8"/>
  <c r="BU152" i="8"/>
  <c r="BV152" i="8"/>
  <c r="BW152" i="8"/>
  <c r="BX152" i="8"/>
  <c r="BY152" i="8"/>
  <c r="BZ152" i="8"/>
  <c r="CA152" i="8"/>
  <c r="CB152" i="8"/>
  <c r="CC152" i="8"/>
  <c r="CD152" i="8"/>
  <c r="CE152" i="8"/>
  <c r="CF152" i="8"/>
  <c r="CG152" i="8"/>
  <c r="CH152" i="8"/>
  <c r="CI152" i="8"/>
  <c r="CJ152" i="8"/>
  <c r="CK152" i="8"/>
  <c r="CL152" i="8"/>
  <c r="CM152" i="8"/>
  <c r="CN152" i="8"/>
  <c r="B153" i="8"/>
  <c r="C153" i="8"/>
  <c r="D153" i="8"/>
  <c r="E153" i="8"/>
  <c r="F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P153" i="8"/>
  <c r="AQ153" i="8"/>
  <c r="AR153" i="8"/>
  <c r="AS153" i="8"/>
  <c r="AT153" i="8"/>
  <c r="AU153" i="8"/>
  <c r="AV153" i="8"/>
  <c r="AW153" i="8"/>
  <c r="AX153" i="8"/>
  <c r="AY153" i="8"/>
  <c r="AZ153" i="8"/>
  <c r="BA153" i="8"/>
  <c r="BB153" i="8"/>
  <c r="BC153" i="8"/>
  <c r="BD153" i="8"/>
  <c r="BE153" i="8"/>
  <c r="BF153" i="8"/>
  <c r="BG153" i="8"/>
  <c r="BH153" i="8"/>
  <c r="BI153" i="8"/>
  <c r="BJ153" i="8"/>
  <c r="BK153" i="8"/>
  <c r="BL153" i="8"/>
  <c r="BM153" i="8"/>
  <c r="BN153" i="8"/>
  <c r="BO153" i="8"/>
  <c r="BP153" i="8"/>
  <c r="BQ153" i="8"/>
  <c r="BR153" i="8"/>
  <c r="BS153" i="8"/>
  <c r="BT153" i="8"/>
  <c r="BU153" i="8"/>
  <c r="BV153" i="8"/>
  <c r="BW153" i="8"/>
  <c r="BX153" i="8"/>
  <c r="BY153" i="8"/>
  <c r="BZ153" i="8"/>
  <c r="CA153" i="8"/>
  <c r="CB153" i="8"/>
  <c r="CC153" i="8"/>
  <c r="CD153" i="8"/>
  <c r="CE153" i="8"/>
  <c r="CF153" i="8"/>
  <c r="CG153" i="8"/>
  <c r="CH153" i="8"/>
  <c r="CI153" i="8"/>
  <c r="CJ153" i="8"/>
  <c r="CK153" i="8"/>
  <c r="CL153" i="8"/>
  <c r="CM153" i="8"/>
  <c r="CN153" i="8"/>
  <c r="B154" i="8"/>
  <c r="C154" i="8"/>
  <c r="D154" i="8"/>
  <c r="E154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P154" i="8"/>
  <c r="AQ154" i="8"/>
  <c r="AR154" i="8"/>
  <c r="AS154" i="8"/>
  <c r="AT154" i="8"/>
  <c r="AU154" i="8"/>
  <c r="AV154" i="8"/>
  <c r="AW154" i="8"/>
  <c r="AX154" i="8"/>
  <c r="AY154" i="8"/>
  <c r="AZ154" i="8"/>
  <c r="BA154" i="8"/>
  <c r="BB154" i="8"/>
  <c r="BC154" i="8"/>
  <c r="BD154" i="8"/>
  <c r="BE154" i="8"/>
  <c r="BF154" i="8"/>
  <c r="BG154" i="8"/>
  <c r="BH154" i="8"/>
  <c r="BI154" i="8"/>
  <c r="BJ154" i="8"/>
  <c r="BK154" i="8"/>
  <c r="BL154" i="8"/>
  <c r="BM154" i="8"/>
  <c r="BN154" i="8"/>
  <c r="BO154" i="8"/>
  <c r="BP154" i="8"/>
  <c r="BQ154" i="8"/>
  <c r="BR154" i="8"/>
  <c r="BS154" i="8"/>
  <c r="BT154" i="8"/>
  <c r="BU154" i="8"/>
  <c r="BV154" i="8"/>
  <c r="BW154" i="8"/>
  <c r="BX154" i="8"/>
  <c r="BY154" i="8"/>
  <c r="BZ154" i="8"/>
  <c r="CA154" i="8"/>
  <c r="CB154" i="8"/>
  <c r="CC154" i="8"/>
  <c r="CD154" i="8"/>
  <c r="CE154" i="8"/>
  <c r="CF154" i="8"/>
  <c r="CG154" i="8"/>
  <c r="CH154" i="8"/>
  <c r="CI154" i="8"/>
  <c r="CJ154" i="8"/>
  <c r="CK154" i="8"/>
  <c r="CL154" i="8"/>
  <c r="CM154" i="8"/>
  <c r="CN154" i="8"/>
  <c r="B155" i="8"/>
  <c r="C155" i="8"/>
  <c r="D155" i="8"/>
  <c r="E155" i="8"/>
  <c r="F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P155" i="8"/>
  <c r="AQ155" i="8"/>
  <c r="AR155" i="8"/>
  <c r="AS155" i="8"/>
  <c r="AT155" i="8"/>
  <c r="AU155" i="8"/>
  <c r="AV155" i="8"/>
  <c r="AW155" i="8"/>
  <c r="AX155" i="8"/>
  <c r="AY155" i="8"/>
  <c r="AZ155" i="8"/>
  <c r="BA155" i="8"/>
  <c r="BB155" i="8"/>
  <c r="BC155" i="8"/>
  <c r="BD155" i="8"/>
  <c r="BE155" i="8"/>
  <c r="BF155" i="8"/>
  <c r="BG155" i="8"/>
  <c r="BH155" i="8"/>
  <c r="BI155" i="8"/>
  <c r="BJ155" i="8"/>
  <c r="BK155" i="8"/>
  <c r="BL155" i="8"/>
  <c r="BM155" i="8"/>
  <c r="BN155" i="8"/>
  <c r="BO155" i="8"/>
  <c r="BP155" i="8"/>
  <c r="BQ155" i="8"/>
  <c r="BR155" i="8"/>
  <c r="BS155" i="8"/>
  <c r="BT155" i="8"/>
  <c r="BU155" i="8"/>
  <c r="BV155" i="8"/>
  <c r="BW155" i="8"/>
  <c r="BX155" i="8"/>
  <c r="BY155" i="8"/>
  <c r="BZ155" i="8"/>
  <c r="CA155" i="8"/>
  <c r="CB155" i="8"/>
  <c r="CC155" i="8"/>
  <c r="CD155" i="8"/>
  <c r="CE155" i="8"/>
  <c r="CF155" i="8"/>
  <c r="CG155" i="8"/>
  <c r="CH155" i="8"/>
  <c r="CI155" i="8"/>
  <c r="CJ155" i="8"/>
  <c r="CK155" i="8"/>
  <c r="CL155" i="8"/>
  <c r="CM155" i="8"/>
  <c r="CN155" i="8"/>
  <c r="B156" i="8"/>
  <c r="C156" i="8"/>
  <c r="D156" i="8"/>
  <c r="E156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P156" i="8"/>
  <c r="AQ156" i="8"/>
  <c r="AR156" i="8"/>
  <c r="AS156" i="8"/>
  <c r="AT156" i="8"/>
  <c r="AU156" i="8"/>
  <c r="AV156" i="8"/>
  <c r="AW156" i="8"/>
  <c r="AX156" i="8"/>
  <c r="AY156" i="8"/>
  <c r="AZ156" i="8"/>
  <c r="BA156" i="8"/>
  <c r="BB156" i="8"/>
  <c r="BC156" i="8"/>
  <c r="BD156" i="8"/>
  <c r="BE156" i="8"/>
  <c r="BF156" i="8"/>
  <c r="BG156" i="8"/>
  <c r="BH156" i="8"/>
  <c r="BI156" i="8"/>
  <c r="BJ156" i="8"/>
  <c r="BK156" i="8"/>
  <c r="BL156" i="8"/>
  <c r="BM156" i="8"/>
  <c r="BN156" i="8"/>
  <c r="BO156" i="8"/>
  <c r="BP156" i="8"/>
  <c r="BQ156" i="8"/>
  <c r="BR156" i="8"/>
  <c r="BS156" i="8"/>
  <c r="BT156" i="8"/>
  <c r="BU156" i="8"/>
  <c r="BV156" i="8"/>
  <c r="BW156" i="8"/>
  <c r="BX156" i="8"/>
  <c r="BY156" i="8"/>
  <c r="BZ156" i="8"/>
  <c r="CA156" i="8"/>
  <c r="CB156" i="8"/>
  <c r="CC156" i="8"/>
  <c r="CD156" i="8"/>
  <c r="CE156" i="8"/>
  <c r="CF156" i="8"/>
  <c r="CG156" i="8"/>
  <c r="CH156" i="8"/>
  <c r="CI156" i="8"/>
  <c r="CJ156" i="8"/>
  <c r="CK156" i="8"/>
  <c r="CL156" i="8"/>
  <c r="CM156" i="8"/>
  <c r="CN156" i="8"/>
  <c r="B157" i="8"/>
  <c r="C157" i="8"/>
  <c r="D157" i="8"/>
  <c r="E157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P157" i="8"/>
  <c r="AQ157" i="8"/>
  <c r="AR157" i="8"/>
  <c r="AS157" i="8"/>
  <c r="AT157" i="8"/>
  <c r="AU157" i="8"/>
  <c r="AV157" i="8"/>
  <c r="AW157" i="8"/>
  <c r="AX157" i="8"/>
  <c r="AY157" i="8"/>
  <c r="AZ157" i="8"/>
  <c r="BA157" i="8"/>
  <c r="BB157" i="8"/>
  <c r="BC157" i="8"/>
  <c r="BD157" i="8"/>
  <c r="BE157" i="8"/>
  <c r="BF157" i="8"/>
  <c r="BG157" i="8"/>
  <c r="BH157" i="8"/>
  <c r="BI157" i="8"/>
  <c r="BJ157" i="8"/>
  <c r="BK157" i="8"/>
  <c r="BL157" i="8"/>
  <c r="BM157" i="8"/>
  <c r="BN157" i="8"/>
  <c r="BO157" i="8"/>
  <c r="BP157" i="8"/>
  <c r="BQ157" i="8"/>
  <c r="BR157" i="8"/>
  <c r="BS157" i="8"/>
  <c r="BT157" i="8"/>
  <c r="BU157" i="8"/>
  <c r="BV157" i="8"/>
  <c r="BW157" i="8"/>
  <c r="BX157" i="8"/>
  <c r="BY157" i="8"/>
  <c r="BZ157" i="8"/>
  <c r="CA157" i="8"/>
  <c r="CB157" i="8"/>
  <c r="CC157" i="8"/>
  <c r="CD157" i="8"/>
  <c r="CE157" i="8"/>
  <c r="CF157" i="8"/>
  <c r="CG157" i="8"/>
  <c r="CH157" i="8"/>
  <c r="CI157" i="8"/>
  <c r="CJ157" i="8"/>
  <c r="CK157" i="8"/>
  <c r="CL157" i="8"/>
  <c r="CM157" i="8"/>
  <c r="CN157" i="8"/>
  <c r="B158" i="8"/>
  <c r="C158" i="8"/>
  <c r="D158" i="8"/>
  <c r="E158" i="8"/>
  <c r="F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P158" i="8"/>
  <c r="AQ158" i="8"/>
  <c r="AR158" i="8"/>
  <c r="AS158" i="8"/>
  <c r="AT158" i="8"/>
  <c r="AU158" i="8"/>
  <c r="AV158" i="8"/>
  <c r="AW158" i="8"/>
  <c r="AX158" i="8"/>
  <c r="AY158" i="8"/>
  <c r="AZ158" i="8"/>
  <c r="BA158" i="8"/>
  <c r="BB158" i="8"/>
  <c r="BC158" i="8"/>
  <c r="BD158" i="8"/>
  <c r="BE158" i="8"/>
  <c r="BF158" i="8"/>
  <c r="BG158" i="8"/>
  <c r="BH158" i="8"/>
  <c r="BI158" i="8"/>
  <c r="BJ158" i="8"/>
  <c r="BK158" i="8"/>
  <c r="BL158" i="8"/>
  <c r="BM158" i="8"/>
  <c r="BN158" i="8"/>
  <c r="BO158" i="8"/>
  <c r="BP158" i="8"/>
  <c r="BQ158" i="8"/>
  <c r="BR158" i="8"/>
  <c r="BS158" i="8"/>
  <c r="BT158" i="8"/>
  <c r="BU158" i="8"/>
  <c r="BV158" i="8"/>
  <c r="BW158" i="8"/>
  <c r="BX158" i="8"/>
  <c r="BY158" i="8"/>
  <c r="BZ158" i="8"/>
  <c r="CA158" i="8"/>
  <c r="CB158" i="8"/>
  <c r="CC158" i="8"/>
  <c r="CD158" i="8"/>
  <c r="CE158" i="8"/>
  <c r="CF158" i="8"/>
  <c r="CG158" i="8"/>
  <c r="CH158" i="8"/>
  <c r="CI158" i="8"/>
  <c r="CJ158" i="8"/>
  <c r="CK158" i="8"/>
  <c r="CL158" i="8"/>
  <c r="CM158" i="8"/>
  <c r="CN158" i="8"/>
  <c r="B159" i="8"/>
  <c r="C159" i="8"/>
  <c r="D159" i="8"/>
  <c r="E159" i="8"/>
  <c r="F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P159" i="8"/>
  <c r="AQ159" i="8"/>
  <c r="AR159" i="8"/>
  <c r="AS159" i="8"/>
  <c r="AT159" i="8"/>
  <c r="AU159" i="8"/>
  <c r="AV159" i="8"/>
  <c r="AW159" i="8"/>
  <c r="AX159" i="8"/>
  <c r="AY159" i="8"/>
  <c r="AZ159" i="8"/>
  <c r="BA159" i="8"/>
  <c r="BB159" i="8"/>
  <c r="BC159" i="8"/>
  <c r="BD159" i="8"/>
  <c r="BE159" i="8"/>
  <c r="BF159" i="8"/>
  <c r="BG159" i="8"/>
  <c r="BH159" i="8"/>
  <c r="BI159" i="8"/>
  <c r="BJ159" i="8"/>
  <c r="BK159" i="8"/>
  <c r="BL159" i="8"/>
  <c r="BM159" i="8"/>
  <c r="BN159" i="8"/>
  <c r="BO159" i="8"/>
  <c r="BP159" i="8"/>
  <c r="BQ159" i="8"/>
  <c r="BR159" i="8"/>
  <c r="BS159" i="8"/>
  <c r="BT159" i="8"/>
  <c r="BU159" i="8"/>
  <c r="BV159" i="8"/>
  <c r="BW159" i="8"/>
  <c r="BX159" i="8"/>
  <c r="BY159" i="8"/>
  <c r="BZ159" i="8"/>
  <c r="CA159" i="8"/>
  <c r="CB159" i="8"/>
  <c r="CC159" i="8"/>
  <c r="CD159" i="8"/>
  <c r="CE159" i="8"/>
  <c r="CF159" i="8"/>
  <c r="CG159" i="8"/>
  <c r="CH159" i="8"/>
  <c r="CI159" i="8"/>
  <c r="CJ159" i="8"/>
  <c r="CK159" i="8"/>
  <c r="CL159" i="8"/>
  <c r="CM159" i="8"/>
  <c r="CN159" i="8"/>
  <c r="B160" i="8"/>
  <c r="C160" i="8"/>
  <c r="D160" i="8"/>
  <c r="E160" i="8"/>
  <c r="F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P160" i="8"/>
  <c r="AQ160" i="8"/>
  <c r="AR160" i="8"/>
  <c r="AS160" i="8"/>
  <c r="AT160" i="8"/>
  <c r="AU160" i="8"/>
  <c r="AV160" i="8"/>
  <c r="AW160" i="8"/>
  <c r="AX160" i="8"/>
  <c r="AY160" i="8"/>
  <c r="AZ160" i="8"/>
  <c r="BA160" i="8"/>
  <c r="BB160" i="8"/>
  <c r="BC160" i="8"/>
  <c r="BD160" i="8"/>
  <c r="BE160" i="8"/>
  <c r="BF160" i="8"/>
  <c r="BG160" i="8"/>
  <c r="BH160" i="8"/>
  <c r="BI160" i="8"/>
  <c r="BJ160" i="8"/>
  <c r="BK160" i="8"/>
  <c r="BL160" i="8"/>
  <c r="BM160" i="8"/>
  <c r="BN160" i="8"/>
  <c r="BO160" i="8"/>
  <c r="BP160" i="8"/>
  <c r="BQ160" i="8"/>
  <c r="BR160" i="8"/>
  <c r="BS160" i="8"/>
  <c r="BT160" i="8"/>
  <c r="BU160" i="8"/>
  <c r="BV160" i="8"/>
  <c r="BW160" i="8"/>
  <c r="BX160" i="8"/>
  <c r="BY160" i="8"/>
  <c r="BZ160" i="8"/>
  <c r="CA160" i="8"/>
  <c r="CB160" i="8"/>
  <c r="CC160" i="8"/>
  <c r="CD160" i="8"/>
  <c r="CE160" i="8"/>
  <c r="CF160" i="8"/>
  <c r="CG160" i="8"/>
  <c r="CH160" i="8"/>
  <c r="CI160" i="8"/>
  <c r="CJ160" i="8"/>
  <c r="CK160" i="8"/>
  <c r="CL160" i="8"/>
  <c r="CM160" i="8"/>
  <c r="CN160" i="8"/>
  <c r="B161" i="8"/>
  <c r="C161" i="8"/>
  <c r="D161" i="8"/>
  <c r="E161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P161" i="8"/>
  <c r="AQ161" i="8"/>
  <c r="AR161" i="8"/>
  <c r="AS161" i="8"/>
  <c r="AT161" i="8"/>
  <c r="AU161" i="8"/>
  <c r="AV161" i="8"/>
  <c r="AW161" i="8"/>
  <c r="AX161" i="8"/>
  <c r="AY161" i="8"/>
  <c r="AZ161" i="8"/>
  <c r="BA161" i="8"/>
  <c r="BB161" i="8"/>
  <c r="BC161" i="8"/>
  <c r="BD161" i="8"/>
  <c r="BE161" i="8"/>
  <c r="BF161" i="8"/>
  <c r="BG161" i="8"/>
  <c r="BH161" i="8"/>
  <c r="BI161" i="8"/>
  <c r="BJ161" i="8"/>
  <c r="BK161" i="8"/>
  <c r="BL161" i="8"/>
  <c r="BM161" i="8"/>
  <c r="BN161" i="8"/>
  <c r="BO161" i="8"/>
  <c r="BP161" i="8"/>
  <c r="BQ161" i="8"/>
  <c r="BR161" i="8"/>
  <c r="BS161" i="8"/>
  <c r="BT161" i="8"/>
  <c r="BU161" i="8"/>
  <c r="BV161" i="8"/>
  <c r="BW161" i="8"/>
  <c r="BX161" i="8"/>
  <c r="BY161" i="8"/>
  <c r="BZ161" i="8"/>
  <c r="CA161" i="8"/>
  <c r="CB161" i="8"/>
  <c r="CC161" i="8"/>
  <c r="CD161" i="8"/>
  <c r="CE161" i="8"/>
  <c r="CF161" i="8"/>
  <c r="CG161" i="8"/>
  <c r="CH161" i="8"/>
  <c r="CI161" i="8"/>
  <c r="CJ161" i="8"/>
  <c r="CK161" i="8"/>
  <c r="CL161" i="8"/>
  <c r="CM161" i="8"/>
  <c r="CN161" i="8"/>
  <c r="B162" i="8"/>
  <c r="C162" i="8"/>
  <c r="D162" i="8"/>
  <c r="E162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P162" i="8"/>
  <c r="AQ162" i="8"/>
  <c r="AR162" i="8"/>
  <c r="AS162" i="8"/>
  <c r="AT162" i="8"/>
  <c r="AU162" i="8"/>
  <c r="AV162" i="8"/>
  <c r="AW162" i="8"/>
  <c r="AX162" i="8"/>
  <c r="AY162" i="8"/>
  <c r="AZ162" i="8"/>
  <c r="BA162" i="8"/>
  <c r="BB162" i="8"/>
  <c r="BC162" i="8"/>
  <c r="BD162" i="8"/>
  <c r="BE162" i="8"/>
  <c r="BF162" i="8"/>
  <c r="BG162" i="8"/>
  <c r="BH162" i="8"/>
  <c r="BI162" i="8"/>
  <c r="BJ162" i="8"/>
  <c r="BK162" i="8"/>
  <c r="BL162" i="8"/>
  <c r="BM162" i="8"/>
  <c r="BN162" i="8"/>
  <c r="BO162" i="8"/>
  <c r="BP162" i="8"/>
  <c r="BQ162" i="8"/>
  <c r="BR162" i="8"/>
  <c r="BS162" i="8"/>
  <c r="BT162" i="8"/>
  <c r="BU162" i="8"/>
  <c r="BV162" i="8"/>
  <c r="BW162" i="8"/>
  <c r="BX162" i="8"/>
  <c r="BY162" i="8"/>
  <c r="BZ162" i="8"/>
  <c r="CA162" i="8"/>
  <c r="CB162" i="8"/>
  <c r="CC162" i="8"/>
  <c r="CD162" i="8"/>
  <c r="CE162" i="8"/>
  <c r="CF162" i="8"/>
  <c r="CG162" i="8"/>
  <c r="CH162" i="8"/>
  <c r="CI162" i="8"/>
  <c r="CJ162" i="8"/>
  <c r="CK162" i="8"/>
  <c r="CL162" i="8"/>
  <c r="CM162" i="8"/>
  <c r="CN162" i="8"/>
  <c r="B163" i="8"/>
  <c r="C163" i="8"/>
  <c r="D163" i="8"/>
  <c r="E163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P163" i="8"/>
  <c r="AQ163" i="8"/>
  <c r="AR163" i="8"/>
  <c r="AS163" i="8"/>
  <c r="AT163" i="8"/>
  <c r="AU163" i="8"/>
  <c r="AV163" i="8"/>
  <c r="AW163" i="8"/>
  <c r="AX163" i="8"/>
  <c r="AY163" i="8"/>
  <c r="AZ163" i="8"/>
  <c r="BA163" i="8"/>
  <c r="BB163" i="8"/>
  <c r="BC163" i="8"/>
  <c r="BD163" i="8"/>
  <c r="BE163" i="8"/>
  <c r="BF163" i="8"/>
  <c r="BG163" i="8"/>
  <c r="BH163" i="8"/>
  <c r="BI163" i="8"/>
  <c r="BJ163" i="8"/>
  <c r="BK163" i="8"/>
  <c r="BL163" i="8"/>
  <c r="BM163" i="8"/>
  <c r="BN163" i="8"/>
  <c r="BO163" i="8"/>
  <c r="BP163" i="8"/>
  <c r="BQ163" i="8"/>
  <c r="BR163" i="8"/>
  <c r="BS163" i="8"/>
  <c r="BT163" i="8"/>
  <c r="BU163" i="8"/>
  <c r="BV163" i="8"/>
  <c r="BW163" i="8"/>
  <c r="BX163" i="8"/>
  <c r="BY163" i="8"/>
  <c r="BZ163" i="8"/>
  <c r="CA163" i="8"/>
  <c r="CB163" i="8"/>
  <c r="CC163" i="8"/>
  <c r="CD163" i="8"/>
  <c r="CE163" i="8"/>
  <c r="CF163" i="8"/>
  <c r="CG163" i="8"/>
  <c r="CH163" i="8"/>
  <c r="CI163" i="8"/>
  <c r="CJ163" i="8"/>
  <c r="CK163" i="8"/>
  <c r="CL163" i="8"/>
  <c r="CM163" i="8"/>
  <c r="CN163" i="8"/>
  <c r="B164" i="8"/>
  <c r="C164" i="8"/>
  <c r="D164" i="8"/>
  <c r="E164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P164" i="8"/>
  <c r="AQ164" i="8"/>
  <c r="AR164" i="8"/>
  <c r="AS164" i="8"/>
  <c r="AT164" i="8"/>
  <c r="AU164" i="8"/>
  <c r="AV164" i="8"/>
  <c r="AW164" i="8"/>
  <c r="AX164" i="8"/>
  <c r="AY164" i="8"/>
  <c r="AZ164" i="8"/>
  <c r="BA164" i="8"/>
  <c r="BB164" i="8"/>
  <c r="BC164" i="8"/>
  <c r="BD164" i="8"/>
  <c r="BE164" i="8"/>
  <c r="BF164" i="8"/>
  <c r="BG164" i="8"/>
  <c r="BH164" i="8"/>
  <c r="BI164" i="8"/>
  <c r="BJ164" i="8"/>
  <c r="BK164" i="8"/>
  <c r="BL164" i="8"/>
  <c r="BM164" i="8"/>
  <c r="BN164" i="8"/>
  <c r="BO164" i="8"/>
  <c r="BP164" i="8"/>
  <c r="BQ164" i="8"/>
  <c r="BR164" i="8"/>
  <c r="BS164" i="8"/>
  <c r="BT164" i="8"/>
  <c r="BU164" i="8"/>
  <c r="BV164" i="8"/>
  <c r="BW164" i="8"/>
  <c r="BX164" i="8"/>
  <c r="BY164" i="8"/>
  <c r="BZ164" i="8"/>
  <c r="CA164" i="8"/>
  <c r="CB164" i="8"/>
  <c r="CC164" i="8"/>
  <c r="CD164" i="8"/>
  <c r="CE164" i="8"/>
  <c r="CF164" i="8"/>
  <c r="CG164" i="8"/>
  <c r="CH164" i="8"/>
  <c r="CI164" i="8"/>
  <c r="CJ164" i="8"/>
  <c r="CK164" i="8"/>
  <c r="CL164" i="8"/>
  <c r="CM164" i="8"/>
  <c r="CN164" i="8"/>
  <c r="B165" i="8"/>
  <c r="C165" i="8"/>
  <c r="D165" i="8"/>
  <c r="E165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P165" i="8"/>
  <c r="AQ165" i="8"/>
  <c r="AR165" i="8"/>
  <c r="AS165" i="8"/>
  <c r="AT165" i="8"/>
  <c r="AU165" i="8"/>
  <c r="AV165" i="8"/>
  <c r="AW165" i="8"/>
  <c r="AX165" i="8"/>
  <c r="AY165" i="8"/>
  <c r="AZ165" i="8"/>
  <c r="BA165" i="8"/>
  <c r="BB165" i="8"/>
  <c r="BC165" i="8"/>
  <c r="BD165" i="8"/>
  <c r="BE165" i="8"/>
  <c r="BF165" i="8"/>
  <c r="BG165" i="8"/>
  <c r="BH165" i="8"/>
  <c r="BI165" i="8"/>
  <c r="BJ165" i="8"/>
  <c r="BK165" i="8"/>
  <c r="BL165" i="8"/>
  <c r="BM165" i="8"/>
  <c r="BN165" i="8"/>
  <c r="BO165" i="8"/>
  <c r="BP165" i="8"/>
  <c r="BQ165" i="8"/>
  <c r="BR165" i="8"/>
  <c r="BS165" i="8"/>
  <c r="BT165" i="8"/>
  <c r="BU165" i="8"/>
  <c r="BV165" i="8"/>
  <c r="BW165" i="8"/>
  <c r="BX165" i="8"/>
  <c r="BY165" i="8"/>
  <c r="BZ165" i="8"/>
  <c r="CA165" i="8"/>
  <c r="CB165" i="8"/>
  <c r="CC165" i="8"/>
  <c r="CD165" i="8"/>
  <c r="CE165" i="8"/>
  <c r="CF165" i="8"/>
  <c r="CG165" i="8"/>
  <c r="CH165" i="8"/>
  <c r="CI165" i="8"/>
  <c r="CJ165" i="8"/>
  <c r="CK165" i="8"/>
  <c r="CL165" i="8"/>
  <c r="CM165" i="8"/>
  <c r="CN165" i="8"/>
  <c r="B166" i="8"/>
  <c r="C166" i="8"/>
  <c r="D166" i="8"/>
  <c r="E166" i="8"/>
  <c r="F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P166" i="8"/>
  <c r="AQ166" i="8"/>
  <c r="AR166" i="8"/>
  <c r="AS166" i="8"/>
  <c r="AT166" i="8"/>
  <c r="AU166" i="8"/>
  <c r="AV166" i="8"/>
  <c r="AW166" i="8"/>
  <c r="AX166" i="8"/>
  <c r="AY166" i="8"/>
  <c r="AZ166" i="8"/>
  <c r="BA166" i="8"/>
  <c r="BB166" i="8"/>
  <c r="BC166" i="8"/>
  <c r="BD166" i="8"/>
  <c r="BE166" i="8"/>
  <c r="BF166" i="8"/>
  <c r="BG166" i="8"/>
  <c r="BH166" i="8"/>
  <c r="BI166" i="8"/>
  <c r="BJ166" i="8"/>
  <c r="BK166" i="8"/>
  <c r="BL166" i="8"/>
  <c r="BM166" i="8"/>
  <c r="BN166" i="8"/>
  <c r="BO166" i="8"/>
  <c r="BP166" i="8"/>
  <c r="BQ166" i="8"/>
  <c r="BR166" i="8"/>
  <c r="BS166" i="8"/>
  <c r="BT166" i="8"/>
  <c r="BU166" i="8"/>
  <c r="BV166" i="8"/>
  <c r="BW166" i="8"/>
  <c r="BX166" i="8"/>
  <c r="BY166" i="8"/>
  <c r="BZ166" i="8"/>
  <c r="CA166" i="8"/>
  <c r="CB166" i="8"/>
  <c r="CC166" i="8"/>
  <c r="CD166" i="8"/>
  <c r="CE166" i="8"/>
  <c r="CF166" i="8"/>
  <c r="CG166" i="8"/>
  <c r="CH166" i="8"/>
  <c r="CI166" i="8"/>
  <c r="CJ166" i="8"/>
  <c r="CK166" i="8"/>
  <c r="CL166" i="8"/>
  <c r="CM166" i="8"/>
  <c r="CN166" i="8"/>
  <c r="B167" i="8"/>
  <c r="C167" i="8"/>
  <c r="D167" i="8"/>
  <c r="E167" i="8"/>
  <c r="F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P167" i="8"/>
  <c r="AQ167" i="8"/>
  <c r="AR167" i="8"/>
  <c r="AS167" i="8"/>
  <c r="AT167" i="8"/>
  <c r="AU167" i="8"/>
  <c r="AV167" i="8"/>
  <c r="AW167" i="8"/>
  <c r="AX167" i="8"/>
  <c r="AY167" i="8"/>
  <c r="AZ167" i="8"/>
  <c r="BA167" i="8"/>
  <c r="BB167" i="8"/>
  <c r="BC167" i="8"/>
  <c r="BD167" i="8"/>
  <c r="BE167" i="8"/>
  <c r="BF167" i="8"/>
  <c r="BG167" i="8"/>
  <c r="BH167" i="8"/>
  <c r="BI167" i="8"/>
  <c r="BJ167" i="8"/>
  <c r="BK167" i="8"/>
  <c r="BL167" i="8"/>
  <c r="BM167" i="8"/>
  <c r="BN167" i="8"/>
  <c r="BO167" i="8"/>
  <c r="BP167" i="8"/>
  <c r="BQ167" i="8"/>
  <c r="BR167" i="8"/>
  <c r="BS167" i="8"/>
  <c r="BT167" i="8"/>
  <c r="BU167" i="8"/>
  <c r="BV167" i="8"/>
  <c r="BW167" i="8"/>
  <c r="BX167" i="8"/>
  <c r="BY167" i="8"/>
  <c r="BZ167" i="8"/>
  <c r="CA167" i="8"/>
  <c r="CB167" i="8"/>
  <c r="CC167" i="8"/>
  <c r="CD167" i="8"/>
  <c r="CE167" i="8"/>
  <c r="CF167" i="8"/>
  <c r="CG167" i="8"/>
  <c r="CH167" i="8"/>
  <c r="CI167" i="8"/>
  <c r="CJ167" i="8"/>
  <c r="CK167" i="8"/>
  <c r="CL167" i="8"/>
  <c r="CM167" i="8"/>
  <c r="CN167" i="8"/>
  <c r="B168" i="8"/>
  <c r="C168" i="8"/>
  <c r="D168" i="8"/>
  <c r="E168" i="8"/>
  <c r="F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P168" i="8"/>
  <c r="AQ168" i="8"/>
  <c r="AR168" i="8"/>
  <c r="AS168" i="8"/>
  <c r="AT168" i="8"/>
  <c r="AU168" i="8"/>
  <c r="AV168" i="8"/>
  <c r="AW168" i="8"/>
  <c r="AX168" i="8"/>
  <c r="AY168" i="8"/>
  <c r="AZ168" i="8"/>
  <c r="BA168" i="8"/>
  <c r="BB168" i="8"/>
  <c r="BC168" i="8"/>
  <c r="BD168" i="8"/>
  <c r="BE168" i="8"/>
  <c r="BF168" i="8"/>
  <c r="BG168" i="8"/>
  <c r="BH168" i="8"/>
  <c r="BI168" i="8"/>
  <c r="BJ168" i="8"/>
  <c r="BK168" i="8"/>
  <c r="BL168" i="8"/>
  <c r="BM168" i="8"/>
  <c r="BN168" i="8"/>
  <c r="BO168" i="8"/>
  <c r="BP168" i="8"/>
  <c r="BQ168" i="8"/>
  <c r="BR168" i="8"/>
  <c r="BS168" i="8"/>
  <c r="BT168" i="8"/>
  <c r="BU168" i="8"/>
  <c r="BV168" i="8"/>
  <c r="BW168" i="8"/>
  <c r="BX168" i="8"/>
  <c r="BY168" i="8"/>
  <c r="BZ168" i="8"/>
  <c r="CA168" i="8"/>
  <c r="CB168" i="8"/>
  <c r="CC168" i="8"/>
  <c r="CD168" i="8"/>
  <c r="CE168" i="8"/>
  <c r="CF168" i="8"/>
  <c r="CG168" i="8"/>
  <c r="CH168" i="8"/>
  <c r="CI168" i="8"/>
  <c r="CJ168" i="8"/>
  <c r="CK168" i="8"/>
  <c r="CL168" i="8"/>
  <c r="CM168" i="8"/>
  <c r="CN168" i="8"/>
  <c r="B169" i="8"/>
  <c r="C169" i="8"/>
  <c r="D169" i="8"/>
  <c r="E169" i="8"/>
  <c r="F169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P169" i="8"/>
  <c r="AQ169" i="8"/>
  <c r="AR169" i="8"/>
  <c r="AS169" i="8"/>
  <c r="AT169" i="8"/>
  <c r="AU169" i="8"/>
  <c r="AV169" i="8"/>
  <c r="AW169" i="8"/>
  <c r="AX169" i="8"/>
  <c r="AY169" i="8"/>
  <c r="AZ169" i="8"/>
  <c r="BA169" i="8"/>
  <c r="BB169" i="8"/>
  <c r="BC169" i="8"/>
  <c r="BD169" i="8"/>
  <c r="BE169" i="8"/>
  <c r="BF169" i="8"/>
  <c r="BG169" i="8"/>
  <c r="BH169" i="8"/>
  <c r="BI169" i="8"/>
  <c r="BJ169" i="8"/>
  <c r="BK169" i="8"/>
  <c r="BL169" i="8"/>
  <c r="BM169" i="8"/>
  <c r="BN169" i="8"/>
  <c r="BO169" i="8"/>
  <c r="BP169" i="8"/>
  <c r="BQ169" i="8"/>
  <c r="BR169" i="8"/>
  <c r="BS169" i="8"/>
  <c r="BT169" i="8"/>
  <c r="BU169" i="8"/>
  <c r="BV169" i="8"/>
  <c r="BW169" i="8"/>
  <c r="BX169" i="8"/>
  <c r="BY169" i="8"/>
  <c r="BZ169" i="8"/>
  <c r="CA169" i="8"/>
  <c r="CB169" i="8"/>
  <c r="CC169" i="8"/>
  <c r="CD169" i="8"/>
  <c r="CE169" i="8"/>
  <c r="CF169" i="8"/>
  <c r="CG169" i="8"/>
  <c r="CH169" i="8"/>
  <c r="CI169" i="8"/>
  <c r="CJ169" i="8"/>
  <c r="CK169" i="8"/>
  <c r="CL169" i="8"/>
  <c r="CM169" i="8"/>
  <c r="CN169" i="8"/>
  <c r="B170" i="8"/>
  <c r="C170" i="8"/>
  <c r="D170" i="8"/>
  <c r="E170" i="8"/>
  <c r="F170" i="8"/>
  <c r="G170" i="8"/>
  <c r="H170" i="8"/>
  <c r="I170" i="8"/>
  <c r="J170" i="8"/>
  <c r="K170" i="8"/>
  <c r="L170" i="8"/>
  <c r="M170" i="8"/>
  <c r="N170" i="8"/>
  <c r="O170" i="8"/>
  <c r="P170" i="8"/>
  <c r="Q170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P170" i="8"/>
  <c r="AQ170" i="8"/>
  <c r="AR170" i="8"/>
  <c r="AS170" i="8"/>
  <c r="AT170" i="8"/>
  <c r="AU170" i="8"/>
  <c r="AV170" i="8"/>
  <c r="AW170" i="8"/>
  <c r="AX170" i="8"/>
  <c r="AY170" i="8"/>
  <c r="AZ170" i="8"/>
  <c r="BA170" i="8"/>
  <c r="BB170" i="8"/>
  <c r="BC170" i="8"/>
  <c r="BD170" i="8"/>
  <c r="BE170" i="8"/>
  <c r="BF170" i="8"/>
  <c r="BG170" i="8"/>
  <c r="BH170" i="8"/>
  <c r="BI170" i="8"/>
  <c r="BJ170" i="8"/>
  <c r="BK170" i="8"/>
  <c r="BL170" i="8"/>
  <c r="BM170" i="8"/>
  <c r="BN170" i="8"/>
  <c r="BO170" i="8"/>
  <c r="BP170" i="8"/>
  <c r="BQ170" i="8"/>
  <c r="BR170" i="8"/>
  <c r="BS170" i="8"/>
  <c r="BT170" i="8"/>
  <c r="BU170" i="8"/>
  <c r="BV170" i="8"/>
  <c r="BW170" i="8"/>
  <c r="BX170" i="8"/>
  <c r="BY170" i="8"/>
  <c r="BZ170" i="8"/>
  <c r="CA170" i="8"/>
  <c r="CB170" i="8"/>
  <c r="CC170" i="8"/>
  <c r="CD170" i="8"/>
  <c r="CE170" i="8"/>
  <c r="CF170" i="8"/>
  <c r="CG170" i="8"/>
  <c r="CH170" i="8"/>
  <c r="CI170" i="8"/>
  <c r="CJ170" i="8"/>
  <c r="CK170" i="8"/>
  <c r="CL170" i="8"/>
  <c r="CM170" i="8"/>
  <c r="CN170" i="8"/>
  <c r="B171" i="8"/>
  <c r="C171" i="8"/>
  <c r="D171" i="8"/>
  <c r="E171" i="8"/>
  <c r="F171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P171" i="8"/>
  <c r="AQ171" i="8"/>
  <c r="AR171" i="8"/>
  <c r="AS171" i="8"/>
  <c r="AT171" i="8"/>
  <c r="AU171" i="8"/>
  <c r="AV171" i="8"/>
  <c r="AW171" i="8"/>
  <c r="AX171" i="8"/>
  <c r="AY171" i="8"/>
  <c r="AZ171" i="8"/>
  <c r="BA171" i="8"/>
  <c r="BB171" i="8"/>
  <c r="BC171" i="8"/>
  <c r="BD171" i="8"/>
  <c r="BE171" i="8"/>
  <c r="BF171" i="8"/>
  <c r="BG171" i="8"/>
  <c r="BH171" i="8"/>
  <c r="BI171" i="8"/>
  <c r="BJ171" i="8"/>
  <c r="BK171" i="8"/>
  <c r="BL171" i="8"/>
  <c r="BM171" i="8"/>
  <c r="BN171" i="8"/>
  <c r="BO171" i="8"/>
  <c r="BP171" i="8"/>
  <c r="BQ171" i="8"/>
  <c r="BR171" i="8"/>
  <c r="BS171" i="8"/>
  <c r="BT171" i="8"/>
  <c r="BU171" i="8"/>
  <c r="BV171" i="8"/>
  <c r="BW171" i="8"/>
  <c r="BX171" i="8"/>
  <c r="BY171" i="8"/>
  <c r="BZ171" i="8"/>
  <c r="CA171" i="8"/>
  <c r="CB171" i="8"/>
  <c r="CC171" i="8"/>
  <c r="CD171" i="8"/>
  <c r="CE171" i="8"/>
  <c r="CF171" i="8"/>
  <c r="CG171" i="8"/>
  <c r="CH171" i="8"/>
  <c r="CI171" i="8"/>
  <c r="CJ171" i="8"/>
  <c r="CK171" i="8"/>
  <c r="CL171" i="8"/>
  <c r="CM171" i="8"/>
  <c r="CN171" i="8"/>
  <c r="B172" i="8"/>
  <c r="C172" i="8"/>
  <c r="D172" i="8"/>
  <c r="E172" i="8"/>
  <c r="F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P172" i="8"/>
  <c r="AQ172" i="8"/>
  <c r="AR172" i="8"/>
  <c r="AS172" i="8"/>
  <c r="AT172" i="8"/>
  <c r="AU172" i="8"/>
  <c r="AV172" i="8"/>
  <c r="AW172" i="8"/>
  <c r="AX172" i="8"/>
  <c r="AY172" i="8"/>
  <c r="AZ172" i="8"/>
  <c r="BA172" i="8"/>
  <c r="BB172" i="8"/>
  <c r="BC172" i="8"/>
  <c r="BD172" i="8"/>
  <c r="BE172" i="8"/>
  <c r="BF172" i="8"/>
  <c r="BG172" i="8"/>
  <c r="BH172" i="8"/>
  <c r="BI172" i="8"/>
  <c r="BJ172" i="8"/>
  <c r="BK172" i="8"/>
  <c r="BL172" i="8"/>
  <c r="BM172" i="8"/>
  <c r="BN172" i="8"/>
  <c r="BO172" i="8"/>
  <c r="BP172" i="8"/>
  <c r="BQ172" i="8"/>
  <c r="BR172" i="8"/>
  <c r="BS172" i="8"/>
  <c r="BT172" i="8"/>
  <c r="BU172" i="8"/>
  <c r="BV172" i="8"/>
  <c r="BW172" i="8"/>
  <c r="BX172" i="8"/>
  <c r="BY172" i="8"/>
  <c r="BZ172" i="8"/>
  <c r="CA172" i="8"/>
  <c r="CB172" i="8"/>
  <c r="CC172" i="8"/>
  <c r="CD172" i="8"/>
  <c r="CE172" i="8"/>
  <c r="CF172" i="8"/>
  <c r="CG172" i="8"/>
  <c r="CH172" i="8"/>
  <c r="CI172" i="8"/>
  <c r="CJ172" i="8"/>
  <c r="CK172" i="8"/>
  <c r="CL172" i="8"/>
  <c r="CM172" i="8"/>
  <c r="CN172" i="8"/>
  <c r="B173" i="8"/>
  <c r="C173" i="8"/>
  <c r="D173" i="8"/>
  <c r="E173" i="8"/>
  <c r="F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P173" i="8"/>
  <c r="AQ173" i="8"/>
  <c r="AR173" i="8"/>
  <c r="AS173" i="8"/>
  <c r="AT173" i="8"/>
  <c r="AU173" i="8"/>
  <c r="AV173" i="8"/>
  <c r="AW173" i="8"/>
  <c r="AX173" i="8"/>
  <c r="AY173" i="8"/>
  <c r="AZ173" i="8"/>
  <c r="BA173" i="8"/>
  <c r="BB173" i="8"/>
  <c r="BC173" i="8"/>
  <c r="BD173" i="8"/>
  <c r="BE173" i="8"/>
  <c r="BF173" i="8"/>
  <c r="BG173" i="8"/>
  <c r="BH173" i="8"/>
  <c r="BI173" i="8"/>
  <c r="BJ173" i="8"/>
  <c r="BK173" i="8"/>
  <c r="BL173" i="8"/>
  <c r="BM173" i="8"/>
  <c r="BN173" i="8"/>
  <c r="BO173" i="8"/>
  <c r="BP173" i="8"/>
  <c r="BQ173" i="8"/>
  <c r="BR173" i="8"/>
  <c r="BS173" i="8"/>
  <c r="BT173" i="8"/>
  <c r="BU173" i="8"/>
  <c r="BV173" i="8"/>
  <c r="BW173" i="8"/>
  <c r="BX173" i="8"/>
  <c r="BY173" i="8"/>
  <c r="BZ173" i="8"/>
  <c r="CA173" i="8"/>
  <c r="CB173" i="8"/>
  <c r="CC173" i="8"/>
  <c r="CD173" i="8"/>
  <c r="CE173" i="8"/>
  <c r="CF173" i="8"/>
  <c r="CG173" i="8"/>
  <c r="CH173" i="8"/>
  <c r="CI173" i="8"/>
  <c r="CJ173" i="8"/>
  <c r="CK173" i="8"/>
  <c r="CL173" i="8"/>
  <c r="CM173" i="8"/>
  <c r="CN173" i="8"/>
  <c r="B174" i="8"/>
  <c r="C174" i="8"/>
  <c r="D174" i="8"/>
  <c r="E174" i="8"/>
  <c r="F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P174" i="8"/>
  <c r="AQ174" i="8"/>
  <c r="AR174" i="8"/>
  <c r="AS174" i="8"/>
  <c r="AT174" i="8"/>
  <c r="AU174" i="8"/>
  <c r="AV174" i="8"/>
  <c r="AW174" i="8"/>
  <c r="AX174" i="8"/>
  <c r="AY174" i="8"/>
  <c r="AZ174" i="8"/>
  <c r="BA174" i="8"/>
  <c r="BB174" i="8"/>
  <c r="BC174" i="8"/>
  <c r="BD174" i="8"/>
  <c r="BE174" i="8"/>
  <c r="BF174" i="8"/>
  <c r="BG174" i="8"/>
  <c r="BH174" i="8"/>
  <c r="BI174" i="8"/>
  <c r="BJ174" i="8"/>
  <c r="BK174" i="8"/>
  <c r="BL174" i="8"/>
  <c r="BM174" i="8"/>
  <c r="BN174" i="8"/>
  <c r="BO174" i="8"/>
  <c r="BP174" i="8"/>
  <c r="BQ174" i="8"/>
  <c r="BR174" i="8"/>
  <c r="BS174" i="8"/>
  <c r="BT174" i="8"/>
  <c r="BU174" i="8"/>
  <c r="BV174" i="8"/>
  <c r="BW174" i="8"/>
  <c r="BX174" i="8"/>
  <c r="BY174" i="8"/>
  <c r="BZ174" i="8"/>
  <c r="CA174" i="8"/>
  <c r="CB174" i="8"/>
  <c r="CC174" i="8"/>
  <c r="CD174" i="8"/>
  <c r="CE174" i="8"/>
  <c r="CF174" i="8"/>
  <c r="CG174" i="8"/>
  <c r="CH174" i="8"/>
  <c r="CI174" i="8"/>
  <c r="CJ174" i="8"/>
  <c r="CK174" i="8"/>
  <c r="CL174" i="8"/>
  <c r="CM174" i="8"/>
  <c r="CN174" i="8"/>
  <c r="B175" i="8"/>
  <c r="C175" i="8"/>
  <c r="D175" i="8"/>
  <c r="E175" i="8"/>
  <c r="F175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P175" i="8"/>
  <c r="AQ175" i="8"/>
  <c r="AR175" i="8"/>
  <c r="AS175" i="8"/>
  <c r="AT175" i="8"/>
  <c r="AU175" i="8"/>
  <c r="AV175" i="8"/>
  <c r="AW175" i="8"/>
  <c r="AX175" i="8"/>
  <c r="AY175" i="8"/>
  <c r="AZ175" i="8"/>
  <c r="BA175" i="8"/>
  <c r="BB175" i="8"/>
  <c r="BC175" i="8"/>
  <c r="BD175" i="8"/>
  <c r="BE175" i="8"/>
  <c r="BF175" i="8"/>
  <c r="BG175" i="8"/>
  <c r="BH175" i="8"/>
  <c r="BI175" i="8"/>
  <c r="BJ175" i="8"/>
  <c r="BK175" i="8"/>
  <c r="BL175" i="8"/>
  <c r="BM175" i="8"/>
  <c r="BN175" i="8"/>
  <c r="BO175" i="8"/>
  <c r="BP175" i="8"/>
  <c r="BQ175" i="8"/>
  <c r="BR175" i="8"/>
  <c r="BS175" i="8"/>
  <c r="BT175" i="8"/>
  <c r="BU175" i="8"/>
  <c r="BV175" i="8"/>
  <c r="BW175" i="8"/>
  <c r="BX175" i="8"/>
  <c r="BY175" i="8"/>
  <c r="BZ175" i="8"/>
  <c r="CA175" i="8"/>
  <c r="CB175" i="8"/>
  <c r="CC175" i="8"/>
  <c r="CD175" i="8"/>
  <c r="CE175" i="8"/>
  <c r="CF175" i="8"/>
  <c r="CG175" i="8"/>
  <c r="CH175" i="8"/>
  <c r="CI175" i="8"/>
  <c r="CJ175" i="8"/>
  <c r="CK175" i="8"/>
  <c r="CL175" i="8"/>
  <c r="CM175" i="8"/>
  <c r="CN175" i="8"/>
  <c r="B176" i="8"/>
  <c r="C176" i="8"/>
  <c r="D176" i="8"/>
  <c r="E176" i="8"/>
  <c r="F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P176" i="8"/>
  <c r="AQ176" i="8"/>
  <c r="AR176" i="8"/>
  <c r="AS176" i="8"/>
  <c r="AT176" i="8"/>
  <c r="AU176" i="8"/>
  <c r="AV176" i="8"/>
  <c r="AW176" i="8"/>
  <c r="AX176" i="8"/>
  <c r="AY176" i="8"/>
  <c r="AZ176" i="8"/>
  <c r="BA176" i="8"/>
  <c r="BB176" i="8"/>
  <c r="BC176" i="8"/>
  <c r="BD176" i="8"/>
  <c r="BE176" i="8"/>
  <c r="BF176" i="8"/>
  <c r="BG176" i="8"/>
  <c r="BH176" i="8"/>
  <c r="BI176" i="8"/>
  <c r="BJ176" i="8"/>
  <c r="BK176" i="8"/>
  <c r="BL176" i="8"/>
  <c r="BM176" i="8"/>
  <c r="BN176" i="8"/>
  <c r="BO176" i="8"/>
  <c r="BP176" i="8"/>
  <c r="BQ176" i="8"/>
  <c r="BR176" i="8"/>
  <c r="BS176" i="8"/>
  <c r="BT176" i="8"/>
  <c r="BU176" i="8"/>
  <c r="BV176" i="8"/>
  <c r="BW176" i="8"/>
  <c r="BX176" i="8"/>
  <c r="BY176" i="8"/>
  <c r="BZ176" i="8"/>
  <c r="CA176" i="8"/>
  <c r="CB176" i="8"/>
  <c r="CC176" i="8"/>
  <c r="CD176" i="8"/>
  <c r="CE176" i="8"/>
  <c r="CF176" i="8"/>
  <c r="CG176" i="8"/>
  <c r="CH176" i="8"/>
  <c r="CI176" i="8"/>
  <c r="CJ176" i="8"/>
  <c r="CK176" i="8"/>
  <c r="CL176" i="8"/>
  <c r="CM176" i="8"/>
  <c r="CN176" i="8"/>
  <c r="B177" i="8"/>
  <c r="C177" i="8"/>
  <c r="D177" i="8"/>
  <c r="E177" i="8"/>
  <c r="F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P177" i="8"/>
  <c r="AQ177" i="8"/>
  <c r="AR177" i="8"/>
  <c r="AS177" i="8"/>
  <c r="AT177" i="8"/>
  <c r="AU177" i="8"/>
  <c r="AV177" i="8"/>
  <c r="AW177" i="8"/>
  <c r="AX177" i="8"/>
  <c r="AY177" i="8"/>
  <c r="AZ177" i="8"/>
  <c r="BA177" i="8"/>
  <c r="BB177" i="8"/>
  <c r="BC177" i="8"/>
  <c r="BD177" i="8"/>
  <c r="BE177" i="8"/>
  <c r="BF177" i="8"/>
  <c r="BG177" i="8"/>
  <c r="BH177" i="8"/>
  <c r="BI177" i="8"/>
  <c r="BJ177" i="8"/>
  <c r="BK177" i="8"/>
  <c r="BL177" i="8"/>
  <c r="BM177" i="8"/>
  <c r="BN177" i="8"/>
  <c r="BO177" i="8"/>
  <c r="BP177" i="8"/>
  <c r="BQ177" i="8"/>
  <c r="BR177" i="8"/>
  <c r="BS177" i="8"/>
  <c r="BT177" i="8"/>
  <c r="BU177" i="8"/>
  <c r="BV177" i="8"/>
  <c r="BW177" i="8"/>
  <c r="BX177" i="8"/>
  <c r="BY177" i="8"/>
  <c r="BZ177" i="8"/>
  <c r="CA177" i="8"/>
  <c r="CB177" i="8"/>
  <c r="CC177" i="8"/>
  <c r="CD177" i="8"/>
  <c r="CE177" i="8"/>
  <c r="CF177" i="8"/>
  <c r="CG177" i="8"/>
  <c r="CH177" i="8"/>
  <c r="CI177" i="8"/>
  <c r="CJ177" i="8"/>
  <c r="CK177" i="8"/>
  <c r="CL177" i="8"/>
  <c r="CM177" i="8"/>
  <c r="CN177" i="8"/>
  <c r="B178" i="8"/>
  <c r="C178" i="8"/>
  <c r="D178" i="8"/>
  <c r="E178" i="8"/>
  <c r="F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P178" i="8"/>
  <c r="AQ178" i="8"/>
  <c r="AR178" i="8"/>
  <c r="AS178" i="8"/>
  <c r="AT178" i="8"/>
  <c r="AU178" i="8"/>
  <c r="AV178" i="8"/>
  <c r="AW178" i="8"/>
  <c r="AX178" i="8"/>
  <c r="AY178" i="8"/>
  <c r="AZ178" i="8"/>
  <c r="BA178" i="8"/>
  <c r="BB178" i="8"/>
  <c r="BC178" i="8"/>
  <c r="BD178" i="8"/>
  <c r="BE178" i="8"/>
  <c r="BF178" i="8"/>
  <c r="BG178" i="8"/>
  <c r="BH178" i="8"/>
  <c r="BI178" i="8"/>
  <c r="BJ178" i="8"/>
  <c r="BK178" i="8"/>
  <c r="BL178" i="8"/>
  <c r="BM178" i="8"/>
  <c r="BN178" i="8"/>
  <c r="BO178" i="8"/>
  <c r="BP178" i="8"/>
  <c r="BQ178" i="8"/>
  <c r="BR178" i="8"/>
  <c r="BS178" i="8"/>
  <c r="BT178" i="8"/>
  <c r="BU178" i="8"/>
  <c r="BV178" i="8"/>
  <c r="BW178" i="8"/>
  <c r="BX178" i="8"/>
  <c r="BY178" i="8"/>
  <c r="BZ178" i="8"/>
  <c r="CA178" i="8"/>
  <c r="CB178" i="8"/>
  <c r="CC178" i="8"/>
  <c r="CD178" i="8"/>
  <c r="CE178" i="8"/>
  <c r="CF178" i="8"/>
  <c r="CG178" i="8"/>
  <c r="CH178" i="8"/>
  <c r="CI178" i="8"/>
  <c r="CJ178" i="8"/>
  <c r="CK178" i="8"/>
  <c r="CL178" i="8"/>
  <c r="CM178" i="8"/>
  <c r="CN178" i="8"/>
  <c r="B179" i="8"/>
  <c r="C179" i="8"/>
  <c r="D179" i="8"/>
  <c r="E179" i="8"/>
  <c r="F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P179" i="8"/>
  <c r="AQ179" i="8"/>
  <c r="AR179" i="8"/>
  <c r="AS179" i="8"/>
  <c r="AT179" i="8"/>
  <c r="AU179" i="8"/>
  <c r="AV179" i="8"/>
  <c r="AW179" i="8"/>
  <c r="AX179" i="8"/>
  <c r="AY179" i="8"/>
  <c r="AZ179" i="8"/>
  <c r="BA179" i="8"/>
  <c r="BB179" i="8"/>
  <c r="BC179" i="8"/>
  <c r="BD179" i="8"/>
  <c r="BE179" i="8"/>
  <c r="BF179" i="8"/>
  <c r="BG179" i="8"/>
  <c r="BH179" i="8"/>
  <c r="BI179" i="8"/>
  <c r="BJ179" i="8"/>
  <c r="BK179" i="8"/>
  <c r="BL179" i="8"/>
  <c r="BM179" i="8"/>
  <c r="BN179" i="8"/>
  <c r="BO179" i="8"/>
  <c r="BP179" i="8"/>
  <c r="BQ179" i="8"/>
  <c r="BR179" i="8"/>
  <c r="BS179" i="8"/>
  <c r="BT179" i="8"/>
  <c r="BU179" i="8"/>
  <c r="BV179" i="8"/>
  <c r="BW179" i="8"/>
  <c r="BX179" i="8"/>
  <c r="BY179" i="8"/>
  <c r="BZ179" i="8"/>
  <c r="CA179" i="8"/>
  <c r="CB179" i="8"/>
  <c r="CC179" i="8"/>
  <c r="CD179" i="8"/>
  <c r="CE179" i="8"/>
  <c r="CF179" i="8"/>
  <c r="CG179" i="8"/>
  <c r="CH179" i="8"/>
  <c r="CI179" i="8"/>
  <c r="CJ179" i="8"/>
  <c r="CK179" i="8"/>
  <c r="CL179" i="8"/>
  <c r="CM179" i="8"/>
  <c r="CN179" i="8"/>
  <c r="B180" i="8"/>
  <c r="C180" i="8"/>
  <c r="D180" i="8"/>
  <c r="E180" i="8"/>
  <c r="F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P180" i="8"/>
  <c r="AQ180" i="8"/>
  <c r="AR180" i="8"/>
  <c r="AS180" i="8"/>
  <c r="AT180" i="8"/>
  <c r="AU180" i="8"/>
  <c r="AV180" i="8"/>
  <c r="AW180" i="8"/>
  <c r="AX180" i="8"/>
  <c r="AY180" i="8"/>
  <c r="AZ180" i="8"/>
  <c r="BA180" i="8"/>
  <c r="BB180" i="8"/>
  <c r="BC180" i="8"/>
  <c r="BD180" i="8"/>
  <c r="BE180" i="8"/>
  <c r="BF180" i="8"/>
  <c r="BG180" i="8"/>
  <c r="BH180" i="8"/>
  <c r="BI180" i="8"/>
  <c r="BJ180" i="8"/>
  <c r="BK180" i="8"/>
  <c r="BL180" i="8"/>
  <c r="BM180" i="8"/>
  <c r="BN180" i="8"/>
  <c r="BO180" i="8"/>
  <c r="BP180" i="8"/>
  <c r="BQ180" i="8"/>
  <c r="BR180" i="8"/>
  <c r="BS180" i="8"/>
  <c r="BT180" i="8"/>
  <c r="BU180" i="8"/>
  <c r="BV180" i="8"/>
  <c r="BW180" i="8"/>
  <c r="BX180" i="8"/>
  <c r="BY180" i="8"/>
  <c r="BZ180" i="8"/>
  <c r="CA180" i="8"/>
  <c r="CB180" i="8"/>
  <c r="CC180" i="8"/>
  <c r="CD180" i="8"/>
  <c r="CE180" i="8"/>
  <c r="CF180" i="8"/>
  <c r="CG180" i="8"/>
  <c r="CH180" i="8"/>
  <c r="CI180" i="8"/>
  <c r="CJ180" i="8"/>
  <c r="CK180" i="8"/>
  <c r="CL180" i="8"/>
  <c r="CM180" i="8"/>
  <c r="CN180" i="8"/>
  <c r="B181" i="8"/>
  <c r="C181" i="8"/>
  <c r="D181" i="8"/>
  <c r="E181" i="8"/>
  <c r="F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P181" i="8"/>
  <c r="AQ181" i="8"/>
  <c r="AR181" i="8"/>
  <c r="AS181" i="8"/>
  <c r="AT181" i="8"/>
  <c r="AU181" i="8"/>
  <c r="AV181" i="8"/>
  <c r="AW181" i="8"/>
  <c r="AX181" i="8"/>
  <c r="AY181" i="8"/>
  <c r="AZ181" i="8"/>
  <c r="BA181" i="8"/>
  <c r="BB181" i="8"/>
  <c r="BC181" i="8"/>
  <c r="BD181" i="8"/>
  <c r="BE181" i="8"/>
  <c r="BF181" i="8"/>
  <c r="BG181" i="8"/>
  <c r="BH181" i="8"/>
  <c r="BI181" i="8"/>
  <c r="BJ181" i="8"/>
  <c r="BK181" i="8"/>
  <c r="BL181" i="8"/>
  <c r="BM181" i="8"/>
  <c r="BN181" i="8"/>
  <c r="BO181" i="8"/>
  <c r="BP181" i="8"/>
  <c r="BQ181" i="8"/>
  <c r="BR181" i="8"/>
  <c r="BS181" i="8"/>
  <c r="BT181" i="8"/>
  <c r="BU181" i="8"/>
  <c r="BV181" i="8"/>
  <c r="BW181" i="8"/>
  <c r="BX181" i="8"/>
  <c r="BY181" i="8"/>
  <c r="BZ181" i="8"/>
  <c r="CA181" i="8"/>
  <c r="CB181" i="8"/>
  <c r="CC181" i="8"/>
  <c r="CD181" i="8"/>
  <c r="CE181" i="8"/>
  <c r="CF181" i="8"/>
  <c r="CG181" i="8"/>
  <c r="CH181" i="8"/>
  <c r="CI181" i="8"/>
  <c r="CJ181" i="8"/>
  <c r="CK181" i="8"/>
  <c r="CL181" i="8"/>
  <c r="CM181" i="8"/>
  <c r="CN181" i="8"/>
  <c r="B182" i="8"/>
  <c r="C182" i="8"/>
  <c r="D182" i="8"/>
  <c r="E182" i="8"/>
  <c r="F182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P182" i="8"/>
  <c r="AQ182" i="8"/>
  <c r="AR182" i="8"/>
  <c r="AS182" i="8"/>
  <c r="AT182" i="8"/>
  <c r="AU182" i="8"/>
  <c r="AV182" i="8"/>
  <c r="AW182" i="8"/>
  <c r="AX182" i="8"/>
  <c r="AY182" i="8"/>
  <c r="AZ182" i="8"/>
  <c r="BA182" i="8"/>
  <c r="BB182" i="8"/>
  <c r="BC182" i="8"/>
  <c r="BD182" i="8"/>
  <c r="BE182" i="8"/>
  <c r="BF182" i="8"/>
  <c r="BG182" i="8"/>
  <c r="BH182" i="8"/>
  <c r="BI182" i="8"/>
  <c r="BJ182" i="8"/>
  <c r="BK182" i="8"/>
  <c r="BL182" i="8"/>
  <c r="BM182" i="8"/>
  <c r="BN182" i="8"/>
  <c r="BO182" i="8"/>
  <c r="BP182" i="8"/>
  <c r="BQ182" i="8"/>
  <c r="BR182" i="8"/>
  <c r="BS182" i="8"/>
  <c r="BT182" i="8"/>
  <c r="BU182" i="8"/>
  <c r="BV182" i="8"/>
  <c r="BW182" i="8"/>
  <c r="BX182" i="8"/>
  <c r="BY182" i="8"/>
  <c r="BZ182" i="8"/>
  <c r="CA182" i="8"/>
  <c r="CB182" i="8"/>
  <c r="CC182" i="8"/>
  <c r="CD182" i="8"/>
  <c r="CE182" i="8"/>
  <c r="CF182" i="8"/>
  <c r="CG182" i="8"/>
  <c r="CH182" i="8"/>
  <c r="CI182" i="8"/>
  <c r="CJ182" i="8"/>
  <c r="CK182" i="8"/>
  <c r="CL182" i="8"/>
  <c r="CM182" i="8"/>
  <c r="CN182" i="8"/>
  <c r="B183" i="8"/>
  <c r="C183" i="8"/>
  <c r="D183" i="8"/>
  <c r="E183" i="8"/>
  <c r="F183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P183" i="8"/>
  <c r="AQ183" i="8"/>
  <c r="AR183" i="8"/>
  <c r="AS183" i="8"/>
  <c r="AT183" i="8"/>
  <c r="AU183" i="8"/>
  <c r="AV183" i="8"/>
  <c r="AW183" i="8"/>
  <c r="AX183" i="8"/>
  <c r="AY183" i="8"/>
  <c r="AZ183" i="8"/>
  <c r="BA183" i="8"/>
  <c r="BB183" i="8"/>
  <c r="BC183" i="8"/>
  <c r="BD183" i="8"/>
  <c r="BE183" i="8"/>
  <c r="BF183" i="8"/>
  <c r="BG183" i="8"/>
  <c r="BH183" i="8"/>
  <c r="BI183" i="8"/>
  <c r="BJ183" i="8"/>
  <c r="BK183" i="8"/>
  <c r="BL183" i="8"/>
  <c r="BM183" i="8"/>
  <c r="BN183" i="8"/>
  <c r="BO183" i="8"/>
  <c r="BP183" i="8"/>
  <c r="BQ183" i="8"/>
  <c r="BR183" i="8"/>
  <c r="BS183" i="8"/>
  <c r="BT183" i="8"/>
  <c r="BU183" i="8"/>
  <c r="BV183" i="8"/>
  <c r="BW183" i="8"/>
  <c r="BX183" i="8"/>
  <c r="BY183" i="8"/>
  <c r="BZ183" i="8"/>
  <c r="CA183" i="8"/>
  <c r="CB183" i="8"/>
  <c r="CC183" i="8"/>
  <c r="CD183" i="8"/>
  <c r="CE183" i="8"/>
  <c r="CF183" i="8"/>
  <c r="CG183" i="8"/>
  <c r="CH183" i="8"/>
  <c r="CI183" i="8"/>
  <c r="CJ183" i="8"/>
  <c r="CK183" i="8"/>
  <c r="CL183" i="8"/>
  <c r="CM183" i="8"/>
  <c r="CN183" i="8"/>
  <c r="B184" i="8"/>
  <c r="C184" i="8"/>
  <c r="D184" i="8"/>
  <c r="E184" i="8"/>
  <c r="F184" i="8"/>
  <c r="G184" i="8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P184" i="8"/>
  <c r="AQ184" i="8"/>
  <c r="AR184" i="8"/>
  <c r="AS184" i="8"/>
  <c r="AT184" i="8"/>
  <c r="AU184" i="8"/>
  <c r="AV184" i="8"/>
  <c r="AW184" i="8"/>
  <c r="AX184" i="8"/>
  <c r="AY184" i="8"/>
  <c r="AZ184" i="8"/>
  <c r="BA184" i="8"/>
  <c r="BB184" i="8"/>
  <c r="BC184" i="8"/>
  <c r="BD184" i="8"/>
  <c r="BE184" i="8"/>
  <c r="BF184" i="8"/>
  <c r="BG184" i="8"/>
  <c r="BH184" i="8"/>
  <c r="BI184" i="8"/>
  <c r="BJ184" i="8"/>
  <c r="BK184" i="8"/>
  <c r="BL184" i="8"/>
  <c r="BM184" i="8"/>
  <c r="BN184" i="8"/>
  <c r="BO184" i="8"/>
  <c r="BP184" i="8"/>
  <c r="BQ184" i="8"/>
  <c r="BR184" i="8"/>
  <c r="BS184" i="8"/>
  <c r="BT184" i="8"/>
  <c r="BU184" i="8"/>
  <c r="BV184" i="8"/>
  <c r="BW184" i="8"/>
  <c r="BX184" i="8"/>
  <c r="BY184" i="8"/>
  <c r="BZ184" i="8"/>
  <c r="CA184" i="8"/>
  <c r="CB184" i="8"/>
  <c r="CC184" i="8"/>
  <c r="CD184" i="8"/>
  <c r="CE184" i="8"/>
  <c r="CF184" i="8"/>
  <c r="CG184" i="8"/>
  <c r="CH184" i="8"/>
  <c r="CI184" i="8"/>
  <c r="CJ184" i="8"/>
  <c r="CK184" i="8"/>
  <c r="CL184" i="8"/>
  <c r="CM184" i="8"/>
  <c r="CN184" i="8"/>
  <c r="B185" i="8"/>
  <c r="C185" i="8"/>
  <c r="D185" i="8"/>
  <c r="E185" i="8"/>
  <c r="F185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P185" i="8"/>
  <c r="AQ185" i="8"/>
  <c r="AR185" i="8"/>
  <c r="AS185" i="8"/>
  <c r="AT185" i="8"/>
  <c r="AU185" i="8"/>
  <c r="AV185" i="8"/>
  <c r="AW185" i="8"/>
  <c r="AX185" i="8"/>
  <c r="AY185" i="8"/>
  <c r="AZ185" i="8"/>
  <c r="BA185" i="8"/>
  <c r="BB185" i="8"/>
  <c r="BC185" i="8"/>
  <c r="BD185" i="8"/>
  <c r="BE185" i="8"/>
  <c r="BF185" i="8"/>
  <c r="BG185" i="8"/>
  <c r="BH185" i="8"/>
  <c r="BI185" i="8"/>
  <c r="BJ185" i="8"/>
  <c r="BK185" i="8"/>
  <c r="BL185" i="8"/>
  <c r="BM185" i="8"/>
  <c r="BN185" i="8"/>
  <c r="BO185" i="8"/>
  <c r="BP185" i="8"/>
  <c r="BQ185" i="8"/>
  <c r="BR185" i="8"/>
  <c r="BS185" i="8"/>
  <c r="BT185" i="8"/>
  <c r="BU185" i="8"/>
  <c r="BV185" i="8"/>
  <c r="BW185" i="8"/>
  <c r="BX185" i="8"/>
  <c r="BY185" i="8"/>
  <c r="BZ185" i="8"/>
  <c r="CA185" i="8"/>
  <c r="CB185" i="8"/>
  <c r="CC185" i="8"/>
  <c r="CD185" i="8"/>
  <c r="CE185" i="8"/>
  <c r="CF185" i="8"/>
  <c r="CG185" i="8"/>
  <c r="CH185" i="8"/>
  <c r="CI185" i="8"/>
  <c r="CJ185" i="8"/>
  <c r="CK185" i="8"/>
  <c r="CL185" i="8"/>
  <c r="CM185" i="8"/>
  <c r="CN185" i="8"/>
  <c r="B186" i="8"/>
  <c r="C186" i="8"/>
  <c r="D186" i="8"/>
  <c r="E186" i="8"/>
  <c r="F186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AD186" i="8"/>
  <c r="AE186" i="8"/>
  <c r="AF186" i="8"/>
  <c r="AG186" i="8"/>
  <c r="AH186" i="8"/>
  <c r="AI186" i="8"/>
  <c r="AJ186" i="8"/>
  <c r="AK186" i="8"/>
  <c r="AL186" i="8"/>
  <c r="AM186" i="8"/>
  <c r="AN186" i="8"/>
  <c r="AO186" i="8"/>
  <c r="AP186" i="8"/>
  <c r="AQ186" i="8"/>
  <c r="AR186" i="8"/>
  <c r="AS186" i="8"/>
  <c r="AT186" i="8"/>
  <c r="AU186" i="8"/>
  <c r="AV186" i="8"/>
  <c r="AW186" i="8"/>
  <c r="AX186" i="8"/>
  <c r="AY186" i="8"/>
  <c r="AZ186" i="8"/>
  <c r="BA186" i="8"/>
  <c r="BB186" i="8"/>
  <c r="BC186" i="8"/>
  <c r="BD186" i="8"/>
  <c r="BE186" i="8"/>
  <c r="BF186" i="8"/>
  <c r="BG186" i="8"/>
  <c r="BH186" i="8"/>
  <c r="BI186" i="8"/>
  <c r="BJ186" i="8"/>
  <c r="BK186" i="8"/>
  <c r="BL186" i="8"/>
  <c r="BM186" i="8"/>
  <c r="BN186" i="8"/>
  <c r="BO186" i="8"/>
  <c r="BP186" i="8"/>
  <c r="BQ186" i="8"/>
  <c r="BR186" i="8"/>
  <c r="BS186" i="8"/>
  <c r="BT186" i="8"/>
  <c r="BU186" i="8"/>
  <c r="BV186" i="8"/>
  <c r="BW186" i="8"/>
  <c r="BX186" i="8"/>
  <c r="BY186" i="8"/>
  <c r="BZ186" i="8"/>
  <c r="CA186" i="8"/>
  <c r="CB186" i="8"/>
  <c r="CC186" i="8"/>
  <c r="CD186" i="8"/>
  <c r="CE186" i="8"/>
  <c r="CF186" i="8"/>
  <c r="CG186" i="8"/>
  <c r="CH186" i="8"/>
  <c r="CI186" i="8"/>
  <c r="CJ186" i="8"/>
  <c r="CK186" i="8"/>
  <c r="CL186" i="8"/>
  <c r="CM186" i="8"/>
  <c r="CN186" i="8"/>
  <c r="B187" i="8"/>
  <c r="C187" i="8"/>
  <c r="D187" i="8"/>
  <c r="E187" i="8"/>
  <c r="F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AD187" i="8"/>
  <c r="AE187" i="8"/>
  <c r="AF187" i="8"/>
  <c r="AG187" i="8"/>
  <c r="AH187" i="8"/>
  <c r="AI187" i="8"/>
  <c r="AJ187" i="8"/>
  <c r="AK187" i="8"/>
  <c r="AL187" i="8"/>
  <c r="AM187" i="8"/>
  <c r="AN187" i="8"/>
  <c r="AO187" i="8"/>
  <c r="AP187" i="8"/>
  <c r="AQ187" i="8"/>
  <c r="AR187" i="8"/>
  <c r="AS187" i="8"/>
  <c r="AT187" i="8"/>
  <c r="AU187" i="8"/>
  <c r="AV187" i="8"/>
  <c r="AW187" i="8"/>
  <c r="AX187" i="8"/>
  <c r="AY187" i="8"/>
  <c r="AZ187" i="8"/>
  <c r="BA187" i="8"/>
  <c r="BB187" i="8"/>
  <c r="BC187" i="8"/>
  <c r="BD187" i="8"/>
  <c r="BE187" i="8"/>
  <c r="BF187" i="8"/>
  <c r="BG187" i="8"/>
  <c r="BH187" i="8"/>
  <c r="BI187" i="8"/>
  <c r="BJ187" i="8"/>
  <c r="BK187" i="8"/>
  <c r="BL187" i="8"/>
  <c r="BM187" i="8"/>
  <c r="BN187" i="8"/>
  <c r="BO187" i="8"/>
  <c r="BP187" i="8"/>
  <c r="BQ187" i="8"/>
  <c r="BR187" i="8"/>
  <c r="BS187" i="8"/>
  <c r="BT187" i="8"/>
  <c r="BU187" i="8"/>
  <c r="BV187" i="8"/>
  <c r="BW187" i="8"/>
  <c r="BX187" i="8"/>
  <c r="BY187" i="8"/>
  <c r="BZ187" i="8"/>
  <c r="CA187" i="8"/>
  <c r="CB187" i="8"/>
  <c r="CC187" i="8"/>
  <c r="CD187" i="8"/>
  <c r="CE187" i="8"/>
  <c r="CF187" i="8"/>
  <c r="CG187" i="8"/>
  <c r="CH187" i="8"/>
  <c r="CI187" i="8"/>
  <c r="CJ187" i="8"/>
  <c r="CK187" i="8"/>
  <c r="CL187" i="8"/>
  <c r="CM187" i="8"/>
  <c r="CN187" i="8"/>
  <c r="B188" i="8"/>
  <c r="C188" i="8"/>
  <c r="D188" i="8"/>
  <c r="E188" i="8"/>
  <c r="F188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AD188" i="8"/>
  <c r="AE188" i="8"/>
  <c r="AF188" i="8"/>
  <c r="AG188" i="8"/>
  <c r="AH188" i="8"/>
  <c r="AI188" i="8"/>
  <c r="AJ188" i="8"/>
  <c r="AK188" i="8"/>
  <c r="AL188" i="8"/>
  <c r="AM188" i="8"/>
  <c r="AN188" i="8"/>
  <c r="AO188" i="8"/>
  <c r="AP188" i="8"/>
  <c r="AQ188" i="8"/>
  <c r="AR188" i="8"/>
  <c r="AS188" i="8"/>
  <c r="AT188" i="8"/>
  <c r="AU188" i="8"/>
  <c r="AV188" i="8"/>
  <c r="AW188" i="8"/>
  <c r="AX188" i="8"/>
  <c r="AY188" i="8"/>
  <c r="AZ188" i="8"/>
  <c r="BA188" i="8"/>
  <c r="BB188" i="8"/>
  <c r="BC188" i="8"/>
  <c r="BD188" i="8"/>
  <c r="BE188" i="8"/>
  <c r="BF188" i="8"/>
  <c r="BG188" i="8"/>
  <c r="BH188" i="8"/>
  <c r="BI188" i="8"/>
  <c r="BJ188" i="8"/>
  <c r="BK188" i="8"/>
  <c r="BL188" i="8"/>
  <c r="BM188" i="8"/>
  <c r="BN188" i="8"/>
  <c r="BO188" i="8"/>
  <c r="BP188" i="8"/>
  <c r="BQ188" i="8"/>
  <c r="BR188" i="8"/>
  <c r="BS188" i="8"/>
  <c r="BT188" i="8"/>
  <c r="BU188" i="8"/>
  <c r="BV188" i="8"/>
  <c r="BW188" i="8"/>
  <c r="BX188" i="8"/>
  <c r="BY188" i="8"/>
  <c r="BZ188" i="8"/>
  <c r="CA188" i="8"/>
  <c r="CB188" i="8"/>
  <c r="CC188" i="8"/>
  <c r="CD188" i="8"/>
  <c r="CE188" i="8"/>
  <c r="CF188" i="8"/>
  <c r="CG188" i="8"/>
  <c r="CH188" i="8"/>
  <c r="CI188" i="8"/>
  <c r="CJ188" i="8"/>
  <c r="CK188" i="8"/>
  <c r="CL188" i="8"/>
  <c r="CM188" i="8"/>
  <c r="CN188" i="8"/>
  <c r="B189" i="8"/>
  <c r="C189" i="8"/>
  <c r="D189" i="8"/>
  <c r="E189" i="8"/>
  <c r="F189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AD189" i="8"/>
  <c r="AE189" i="8"/>
  <c r="AF189" i="8"/>
  <c r="AG189" i="8"/>
  <c r="AH189" i="8"/>
  <c r="AI189" i="8"/>
  <c r="AJ189" i="8"/>
  <c r="AK189" i="8"/>
  <c r="AL189" i="8"/>
  <c r="AM189" i="8"/>
  <c r="AN189" i="8"/>
  <c r="AO189" i="8"/>
  <c r="AP189" i="8"/>
  <c r="AQ189" i="8"/>
  <c r="AR189" i="8"/>
  <c r="AS189" i="8"/>
  <c r="AT189" i="8"/>
  <c r="AU189" i="8"/>
  <c r="AV189" i="8"/>
  <c r="AW189" i="8"/>
  <c r="AX189" i="8"/>
  <c r="AY189" i="8"/>
  <c r="AZ189" i="8"/>
  <c r="BA189" i="8"/>
  <c r="BB189" i="8"/>
  <c r="BC189" i="8"/>
  <c r="BD189" i="8"/>
  <c r="BE189" i="8"/>
  <c r="BF189" i="8"/>
  <c r="BG189" i="8"/>
  <c r="BH189" i="8"/>
  <c r="BI189" i="8"/>
  <c r="BJ189" i="8"/>
  <c r="BK189" i="8"/>
  <c r="BL189" i="8"/>
  <c r="BM189" i="8"/>
  <c r="BN189" i="8"/>
  <c r="BO189" i="8"/>
  <c r="BP189" i="8"/>
  <c r="BQ189" i="8"/>
  <c r="BR189" i="8"/>
  <c r="BS189" i="8"/>
  <c r="BT189" i="8"/>
  <c r="BU189" i="8"/>
  <c r="BV189" i="8"/>
  <c r="BW189" i="8"/>
  <c r="BX189" i="8"/>
  <c r="BY189" i="8"/>
  <c r="BZ189" i="8"/>
  <c r="CA189" i="8"/>
  <c r="CB189" i="8"/>
  <c r="CC189" i="8"/>
  <c r="CD189" i="8"/>
  <c r="CE189" i="8"/>
  <c r="CF189" i="8"/>
  <c r="CG189" i="8"/>
  <c r="CH189" i="8"/>
  <c r="CI189" i="8"/>
  <c r="CJ189" i="8"/>
  <c r="CK189" i="8"/>
  <c r="CL189" i="8"/>
  <c r="CM189" i="8"/>
  <c r="CN189" i="8"/>
  <c r="B190" i="8"/>
  <c r="C190" i="8"/>
  <c r="D190" i="8"/>
  <c r="E190" i="8"/>
  <c r="F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AD190" i="8"/>
  <c r="AE190" i="8"/>
  <c r="AF190" i="8"/>
  <c r="AG190" i="8"/>
  <c r="AH190" i="8"/>
  <c r="AI190" i="8"/>
  <c r="AJ190" i="8"/>
  <c r="AK190" i="8"/>
  <c r="AL190" i="8"/>
  <c r="AM190" i="8"/>
  <c r="AN190" i="8"/>
  <c r="AO190" i="8"/>
  <c r="AP190" i="8"/>
  <c r="AQ190" i="8"/>
  <c r="AR190" i="8"/>
  <c r="AS190" i="8"/>
  <c r="AT190" i="8"/>
  <c r="AU190" i="8"/>
  <c r="AV190" i="8"/>
  <c r="AW190" i="8"/>
  <c r="AX190" i="8"/>
  <c r="AY190" i="8"/>
  <c r="AZ190" i="8"/>
  <c r="BA190" i="8"/>
  <c r="BB190" i="8"/>
  <c r="BC190" i="8"/>
  <c r="BD190" i="8"/>
  <c r="BE190" i="8"/>
  <c r="BF190" i="8"/>
  <c r="BG190" i="8"/>
  <c r="BH190" i="8"/>
  <c r="BI190" i="8"/>
  <c r="BJ190" i="8"/>
  <c r="BK190" i="8"/>
  <c r="BL190" i="8"/>
  <c r="BM190" i="8"/>
  <c r="BN190" i="8"/>
  <c r="BO190" i="8"/>
  <c r="BP190" i="8"/>
  <c r="BQ190" i="8"/>
  <c r="BR190" i="8"/>
  <c r="BS190" i="8"/>
  <c r="BT190" i="8"/>
  <c r="BU190" i="8"/>
  <c r="BV190" i="8"/>
  <c r="BW190" i="8"/>
  <c r="BX190" i="8"/>
  <c r="BY190" i="8"/>
  <c r="BZ190" i="8"/>
  <c r="CA190" i="8"/>
  <c r="CB190" i="8"/>
  <c r="CC190" i="8"/>
  <c r="CD190" i="8"/>
  <c r="CE190" i="8"/>
  <c r="CF190" i="8"/>
  <c r="CG190" i="8"/>
  <c r="CH190" i="8"/>
  <c r="CI190" i="8"/>
  <c r="CJ190" i="8"/>
  <c r="CK190" i="8"/>
  <c r="CL190" i="8"/>
  <c r="CM190" i="8"/>
  <c r="CN190" i="8"/>
  <c r="B191" i="8"/>
  <c r="C191" i="8"/>
  <c r="D191" i="8"/>
  <c r="E191" i="8"/>
  <c r="F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AD191" i="8"/>
  <c r="AE191" i="8"/>
  <c r="AF191" i="8"/>
  <c r="AG191" i="8"/>
  <c r="AH191" i="8"/>
  <c r="AI191" i="8"/>
  <c r="AJ191" i="8"/>
  <c r="AK191" i="8"/>
  <c r="AL191" i="8"/>
  <c r="AM191" i="8"/>
  <c r="AN191" i="8"/>
  <c r="AO191" i="8"/>
  <c r="AP191" i="8"/>
  <c r="AQ191" i="8"/>
  <c r="AR191" i="8"/>
  <c r="AS191" i="8"/>
  <c r="AT191" i="8"/>
  <c r="AU191" i="8"/>
  <c r="AV191" i="8"/>
  <c r="AW191" i="8"/>
  <c r="AX191" i="8"/>
  <c r="AY191" i="8"/>
  <c r="AZ191" i="8"/>
  <c r="BA191" i="8"/>
  <c r="BB191" i="8"/>
  <c r="BC191" i="8"/>
  <c r="BD191" i="8"/>
  <c r="BE191" i="8"/>
  <c r="BF191" i="8"/>
  <c r="BG191" i="8"/>
  <c r="BH191" i="8"/>
  <c r="BI191" i="8"/>
  <c r="BJ191" i="8"/>
  <c r="BK191" i="8"/>
  <c r="BL191" i="8"/>
  <c r="BM191" i="8"/>
  <c r="BN191" i="8"/>
  <c r="BO191" i="8"/>
  <c r="BP191" i="8"/>
  <c r="BQ191" i="8"/>
  <c r="BR191" i="8"/>
  <c r="BS191" i="8"/>
  <c r="BT191" i="8"/>
  <c r="BU191" i="8"/>
  <c r="BV191" i="8"/>
  <c r="BW191" i="8"/>
  <c r="BX191" i="8"/>
  <c r="BY191" i="8"/>
  <c r="BZ191" i="8"/>
  <c r="CA191" i="8"/>
  <c r="CB191" i="8"/>
  <c r="CC191" i="8"/>
  <c r="CD191" i="8"/>
  <c r="CE191" i="8"/>
  <c r="CF191" i="8"/>
  <c r="CG191" i="8"/>
  <c r="CH191" i="8"/>
  <c r="CI191" i="8"/>
  <c r="CJ191" i="8"/>
  <c r="CK191" i="8"/>
  <c r="CL191" i="8"/>
  <c r="CM191" i="8"/>
  <c r="CN191" i="8"/>
  <c r="B192" i="8"/>
  <c r="C192" i="8"/>
  <c r="D192" i="8"/>
  <c r="E192" i="8"/>
  <c r="F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AD192" i="8"/>
  <c r="AE192" i="8"/>
  <c r="AF192" i="8"/>
  <c r="AG192" i="8"/>
  <c r="AH192" i="8"/>
  <c r="AI192" i="8"/>
  <c r="AJ192" i="8"/>
  <c r="AK192" i="8"/>
  <c r="AL192" i="8"/>
  <c r="AM192" i="8"/>
  <c r="AN192" i="8"/>
  <c r="AO192" i="8"/>
  <c r="AP192" i="8"/>
  <c r="AQ192" i="8"/>
  <c r="AR192" i="8"/>
  <c r="AS192" i="8"/>
  <c r="AT192" i="8"/>
  <c r="AU192" i="8"/>
  <c r="AV192" i="8"/>
  <c r="AW192" i="8"/>
  <c r="AX192" i="8"/>
  <c r="AY192" i="8"/>
  <c r="AZ192" i="8"/>
  <c r="BA192" i="8"/>
  <c r="BB192" i="8"/>
  <c r="BC192" i="8"/>
  <c r="BD192" i="8"/>
  <c r="BE192" i="8"/>
  <c r="BF192" i="8"/>
  <c r="BG192" i="8"/>
  <c r="BH192" i="8"/>
  <c r="BI192" i="8"/>
  <c r="BJ192" i="8"/>
  <c r="BK192" i="8"/>
  <c r="BL192" i="8"/>
  <c r="BM192" i="8"/>
  <c r="BN192" i="8"/>
  <c r="BO192" i="8"/>
  <c r="BP192" i="8"/>
  <c r="BQ192" i="8"/>
  <c r="BR192" i="8"/>
  <c r="BS192" i="8"/>
  <c r="BT192" i="8"/>
  <c r="BU192" i="8"/>
  <c r="BV192" i="8"/>
  <c r="BW192" i="8"/>
  <c r="BX192" i="8"/>
  <c r="BY192" i="8"/>
  <c r="BZ192" i="8"/>
  <c r="CA192" i="8"/>
  <c r="CB192" i="8"/>
  <c r="CC192" i="8"/>
  <c r="CD192" i="8"/>
  <c r="CE192" i="8"/>
  <c r="CF192" i="8"/>
  <c r="CG192" i="8"/>
  <c r="CH192" i="8"/>
  <c r="CI192" i="8"/>
  <c r="CJ192" i="8"/>
  <c r="CK192" i="8"/>
  <c r="CL192" i="8"/>
  <c r="CM192" i="8"/>
  <c r="CN192" i="8"/>
  <c r="B193" i="8"/>
  <c r="C193" i="8"/>
  <c r="D193" i="8"/>
  <c r="E193" i="8"/>
  <c r="F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AD193" i="8"/>
  <c r="AE193" i="8"/>
  <c r="AF193" i="8"/>
  <c r="AG193" i="8"/>
  <c r="AH193" i="8"/>
  <c r="AI193" i="8"/>
  <c r="AJ193" i="8"/>
  <c r="AK193" i="8"/>
  <c r="AL193" i="8"/>
  <c r="AM193" i="8"/>
  <c r="AN193" i="8"/>
  <c r="AO193" i="8"/>
  <c r="AP193" i="8"/>
  <c r="AQ193" i="8"/>
  <c r="AR193" i="8"/>
  <c r="AS193" i="8"/>
  <c r="AT193" i="8"/>
  <c r="AU193" i="8"/>
  <c r="AV193" i="8"/>
  <c r="AW193" i="8"/>
  <c r="AX193" i="8"/>
  <c r="AY193" i="8"/>
  <c r="AZ193" i="8"/>
  <c r="BA193" i="8"/>
  <c r="BB193" i="8"/>
  <c r="BC193" i="8"/>
  <c r="BD193" i="8"/>
  <c r="BE193" i="8"/>
  <c r="BF193" i="8"/>
  <c r="BG193" i="8"/>
  <c r="BH193" i="8"/>
  <c r="BI193" i="8"/>
  <c r="BJ193" i="8"/>
  <c r="BK193" i="8"/>
  <c r="BL193" i="8"/>
  <c r="BM193" i="8"/>
  <c r="BN193" i="8"/>
  <c r="BO193" i="8"/>
  <c r="BP193" i="8"/>
  <c r="BQ193" i="8"/>
  <c r="BR193" i="8"/>
  <c r="BS193" i="8"/>
  <c r="BT193" i="8"/>
  <c r="BU193" i="8"/>
  <c r="BV193" i="8"/>
  <c r="BW193" i="8"/>
  <c r="BX193" i="8"/>
  <c r="BY193" i="8"/>
  <c r="BZ193" i="8"/>
  <c r="CA193" i="8"/>
  <c r="CB193" i="8"/>
  <c r="CC193" i="8"/>
  <c r="CD193" i="8"/>
  <c r="CE193" i="8"/>
  <c r="CF193" i="8"/>
  <c r="CG193" i="8"/>
  <c r="CH193" i="8"/>
  <c r="CI193" i="8"/>
  <c r="CJ193" i="8"/>
  <c r="CK193" i="8"/>
  <c r="CL193" i="8"/>
  <c r="CM193" i="8"/>
  <c r="CN193" i="8"/>
  <c r="B194" i="8"/>
  <c r="C194" i="8"/>
  <c r="D194" i="8"/>
  <c r="E194" i="8"/>
  <c r="F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AD194" i="8"/>
  <c r="AE194" i="8"/>
  <c r="AF194" i="8"/>
  <c r="AG194" i="8"/>
  <c r="AH194" i="8"/>
  <c r="AI194" i="8"/>
  <c r="AJ194" i="8"/>
  <c r="AK194" i="8"/>
  <c r="AL194" i="8"/>
  <c r="AM194" i="8"/>
  <c r="AN194" i="8"/>
  <c r="AO194" i="8"/>
  <c r="AP194" i="8"/>
  <c r="AQ194" i="8"/>
  <c r="AR194" i="8"/>
  <c r="AS194" i="8"/>
  <c r="AT194" i="8"/>
  <c r="AU194" i="8"/>
  <c r="AV194" i="8"/>
  <c r="AW194" i="8"/>
  <c r="AX194" i="8"/>
  <c r="AY194" i="8"/>
  <c r="AZ194" i="8"/>
  <c r="BA194" i="8"/>
  <c r="BB194" i="8"/>
  <c r="BC194" i="8"/>
  <c r="BD194" i="8"/>
  <c r="BE194" i="8"/>
  <c r="BF194" i="8"/>
  <c r="BG194" i="8"/>
  <c r="BH194" i="8"/>
  <c r="BI194" i="8"/>
  <c r="BJ194" i="8"/>
  <c r="BK194" i="8"/>
  <c r="BL194" i="8"/>
  <c r="BM194" i="8"/>
  <c r="BN194" i="8"/>
  <c r="BO194" i="8"/>
  <c r="BP194" i="8"/>
  <c r="BQ194" i="8"/>
  <c r="BR194" i="8"/>
  <c r="BS194" i="8"/>
  <c r="BT194" i="8"/>
  <c r="BU194" i="8"/>
  <c r="BV194" i="8"/>
  <c r="BW194" i="8"/>
  <c r="BX194" i="8"/>
  <c r="BY194" i="8"/>
  <c r="BZ194" i="8"/>
  <c r="CA194" i="8"/>
  <c r="CB194" i="8"/>
  <c r="CC194" i="8"/>
  <c r="CD194" i="8"/>
  <c r="CE194" i="8"/>
  <c r="CF194" i="8"/>
  <c r="CG194" i="8"/>
  <c r="CH194" i="8"/>
  <c r="CI194" i="8"/>
  <c r="CJ194" i="8"/>
  <c r="CK194" i="8"/>
  <c r="CL194" i="8"/>
  <c r="CM194" i="8"/>
  <c r="CN194" i="8"/>
  <c r="B195" i="8"/>
  <c r="C195" i="8"/>
  <c r="D195" i="8"/>
  <c r="E195" i="8"/>
  <c r="F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AD195" i="8"/>
  <c r="AE195" i="8"/>
  <c r="AF195" i="8"/>
  <c r="AG195" i="8"/>
  <c r="AH195" i="8"/>
  <c r="AI195" i="8"/>
  <c r="AJ195" i="8"/>
  <c r="AK195" i="8"/>
  <c r="AL195" i="8"/>
  <c r="AM195" i="8"/>
  <c r="AN195" i="8"/>
  <c r="AO195" i="8"/>
  <c r="AP195" i="8"/>
  <c r="AQ195" i="8"/>
  <c r="AR195" i="8"/>
  <c r="AS195" i="8"/>
  <c r="AT195" i="8"/>
  <c r="AU195" i="8"/>
  <c r="AV195" i="8"/>
  <c r="AW195" i="8"/>
  <c r="AX195" i="8"/>
  <c r="AY195" i="8"/>
  <c r="AZ195" i="8"/>
  <c r="BA195" i="8"/>
  <c r="BB195" i="8"/>
  <c r="BC195" i="8"/>
  <c r="BD195" i="8"/>
  <c r="BE195" i="8"/>
  <c r="BF195" i="8"/>
  <c r="BG195" i="8"/>
  <c r="BH195" i="8"/>
  <c r="BI195" i="8"/>
  <c r="BJ195" i="8"/>
  <c r="BK195" i="8"/>
  <c r="BL195" i="8"/>
  <c r="BM195" i="8"/>
  <c r="BN195" i="8"/>
  <c r="BO195" i="8"/>
  <c r="BP195" i="8"/>
  <c r="BQ195" i="8"/>
  <c r="BR195" i="8"/>
  <c r="BS195" i="8"/>
  <c r="BT195" i="8"/>
  <c r="BU195" i="8"/>
  <c r="BV195" i="8"/>
  <c r="BW195" i="8"/>
  <c r="BX195" i="8"/>
  <c r="BY195" i="8"/>
  <c r="BZ195" i="8"/>
  <c r="CA195" i="8"/>
  <c r="CB195" i="8"/>
  <c r="CC195" i="8"/>
  <c r="CD195" i="8"/>
  <c r="CE195" i="8"/>
  <c r="CF195" i="8"/>
  <c r="CG195" i="8"/>
  <c r="CH195" i="8"/>
  <c r="CI195" i="8"/>
  <c r="CJ195" i="8"/>
  <c r="CK195" i="8"/>
  <c r="CL195" i="8"/>
  <c r="CM195" i="8"/>
  <c r="CN195" i="8"/>
  <c r="B196" i="8"/>
  <c r="C196" i="8"/>
  <c r="D196" i="8"/>
  <c r="E196" i="8"/>
  <c r="F196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AD196" i="8"/>
  <c r="AE196" i="8"/>
  <c r="AF196" i="8"/>
  <c r="AG196" i="8"/>
  <c r="AH196" i="8"/>
  <c r="AI196" i="8"/>
  <c r="AJ196" i="8"/>
  <c r="AK196" i="8"/>
  <c r="AL196" i="8"/>
  <c r="AM196" i="8"/>
  <c r="AN196" i="8"/>
  <c r="AO196" i="8"/>
  <c r="AP196" i="8"/>
  <c r="AQ196" i="8"/>
  <c r="AR196" i="8"/>
  <c r="AS196" i="8"/>
  <c r="AT196" i="8"/>
  <c r="AU196" i="8"/>
  <c r="AV196" i="8"/>
  <c r="AW196" i="8"/>
  <c r="AX196" i="8"/>
  <c r="AY196" i="8"/>
  <c r="AZ196" i="8"/>
  <c r="BA196" i="8"/>
  <c r="BB196" i="8"/>
  <c r="BC196" i="8"/>
  <c r="BD196" i="8"/>
  <c r="BE196" i="8"/>
  <c r="BF196" i="8"/>
  <c r="BG196" i="8"/>
  <c r="BH196" i="8"/>
  <c r="BI196" i="8"/>
  <c r="BJ196" i="8"/>
  <c r="BK196" i="8"/>
  <c r="BL196" i="8"/>
  <c r="BM196" i="8"/>
  <c r="BN196" i="8"/>
  <c r="BO196" i="8"/>
  <c r="BP196" i="8"/>
  <c r="BQ196" i="8"/>
  <c r="BR196" i="8"/>
  <c r="BS196" i="8"/>
  <c r="BT196" i="8"/>
  <c r="BU196" i="8"/>
  <c r="BV196" i="8"/>
  <c r="BW196" i="8"/>
  <c r="BX196" i="8"/>
  <c r="BY196" i="8"/>
  <c r="BZ196" i="8"/>
  <c r="CA196" i="8"/>
  <c r="CB196" i="8"/>
  <c r="CC196" i="8"/>
  <c r="CD196" i="8"/>
  <c r="CE196" i="8"/>
  <c r="CF196" i="8"/>
  <c r="CG196" i="8"/>
  <c r="CH196" i="8"/>
  <c r="CI196" i="8"/>
  <c r="CJ196" i="8"/>
  <c r="CK196" i="8"/>
  <c r="CL196" i="8"/>
  <c r="CM196" i="8"/>
  <c r="CN196" i="8"/>
  <c r="B197" i="8"/>
  <c r="C197" i="8"/>
  <c r="D197" i="8"/>
  <c r="E197" i="8"/>
  <c r="F197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AD197" i="8"/>
  <c r="AE197" i="8"/>
  <c r="AF197" i="8"/>
  <c r="AG197" i="8"/>
  <c r="AH197" i="8"/>
  <c r="AI197" i="8"/>
  <c r="AJ197" i="8"/>
  <c r="AK197" i="8"/>
  <c r="AL197" i="8"/>
  <c r="AM197" i="8"/>
  <c r="AN197" i="8"/>
  <c r="AO197" i="8"/>
  <c r="AP197" i="8"/>
  <c r="AQ197" i="8"/>
  <c r="AR197" i="8"/>
  <c r="AS197" i="8"/>
  <c r="AT197" i="8"/>
  <c r="AU197" i="8"/>
  <c r="AV197" i="8"/>
  <c r="AW197" i="8"/>
  <c r="AX197" i="8"/>
  <c r="AY197" i="8"/>
  <c r="AZ197" i="8"/>
  <c r="BA197" i="8"/>
  <c r="BB197" i="8"/>
  <c r="BC197" i="8"/>
  <c r="BD197" i="8"/>
  <c r="BE197" i="8"/>
  <c r="BF197" i="8"/>
  <c r="BG197" i="8"/>
  <c r="BH197" i="8"/>
  <c r="BI197" i="8"/>
  <c r="BJ197" i="8"/>
  <c r="BK197" i="8"/>
  <c r="BL197" i="8"/>
  <c r="BM197" i="8"/>
  <c r="BN197" i="8"/>
  <c r="BO197" i="8"/>
  <c r="BP197" i="8"/>
  <c r="BQ197" i="8"/>
  <c r="BR197" i="8"/>
  <c r="BS197" i="8"/>
  <c r="BT197" i="8"/>
  <c r="BU197" i="8"/>
  <c r="BV197" i="8"/>
  <c r="BW197" i="8"/>
  <c r="BX197" i="8"/>
  <c r="BY197" i="8"/>
  <c r="BZ197" i="8"/>
  <c r="CA197" i="8"/>
  <c r="CB197" i="8"/>
  <c r="CC197" i="8"/>
  <c r="CD197" i="8"/>
  <c r="CE197" i="8"/>
  <c r="CF197" i="8"/>
  <c r="CG197" i="8"/>
  <c r="CH197" i="8"/>
  <c r="CI197" i="8"/>
  <c r="CJ197" i="8"/>
  <c r="CK197" i="8"/>
  <c r="CL197" i="8"/>
  <c r="CM197" i="8"/>
  <c r="CN197" i="8"/>
  <c r="B198" i="8"/>
  <c r="C198" i="8"/>
  <c r="D198" i="8"/>
  <c r="E198" i="8"/>
  <c r="F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AD198" i="8"/>
  <c r="AE198" i="8"/>
  <c r="AF198" i="8"/>
  <c r="AG198" i="8"/>
  <c r="AH198" i="8"/>
  <c r="AI198" i="8"/>
  <c r="AJ198" i="8"/>
  <c r="AK198" i="8"/>
  <c r="AL198" i="8"/>
  <c r="AM198" i="8"/>
  <c r="AN198" i="8"/>
  <c r="AO198" i="8"/>
  <c r="AP198" i="8"/>
  <c r="AQ198" i="8"/>
  <c r="AR198" i="8"/>
  <c r="AS198" i="8"/>
  <c r="AT198" i="8"/>
  <c r="AU198" i="8"/>
  <c r="AV198" i="8"/>
  <c r="AW198" i="8"/>
  <c r="AX198" i="8"/>
  <c r="AY198" i="8"/>
  <c r="AZ198" i="8"/>
  <c r="BA198" i="8"/>
  <c r="BB198" i="8"/>
  <c r="BC198" i="8"/>
  <c r="BD198" i="8"/>
  <c r="BE198" i="8"/>
  <c r="BF198" i="8"/>
  <c r="BG198" i="8"/>
  <c r="BH198" i="8"/>
  <c r="BI198" i="8"/>
  <c r="BJ198" i="8"/>
  <c r="BK198" i="8"/>
  <c r="BL198" i="8"/>
  <c r="BM198" i="8"/>
  <c r="BN198" i="8"/>
  <c r="BO198" i="8"/>
  <c r="BP198" i="8"/>
  <c r="BQ198" i="8"/>
  <c r="BR198" i="8"/>
  <c r="BS198" i="8"/>
  <c r="BT198" i="8"/>
  <c r="BU198" i="8"/>
  <c r="BV198" i="8"/>
  <c r="BW198" i="8"/>
  <c r="BX198" i="8"/>
  <c r="BY198" i="8"/>
  <c r="BZ198" i="8"/>
  <c r="CA198" i="8"/>
  <c r="CB198" i="8"/>
  <c r="CC198" i="8"/>
  <c r="CD198" i="8"/>
  <c r="CE198" i="8"/>
  <c r="CF198" i="8"/>
  <c r="CG198" i="8"/>
  <c r="CH198" i="8"/>
  <c r="CI198" i="8"/>
  <c r="CJ198" i="8"/>
  <c r="CK198" i="8"/>
  <c r="CL198" i="8"/>
  <c r="CM198" i="8"/>
  <c r="CN198" i="8"/>
  <c r="B199" i="8"/>
  <c r="C199" i="8"/>
  <c r="D199" i="8"/>
  <c r="E199" i="8"/>
  <c r="F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AD199" i="8"/>
  <c r="AE199" i="8"/>
  <c r="AF199" i="8"/>
  <c r="AG199" i="8"/>
  <c r="AH199" i="8"/>
  <c r="AI199" i="8"/>
  <c r="AJ199" i="8"/>
  <c r="AK199" i="8"/>
  <c r="AL199" i="8"/>
  <c r="AM199" i="8"/>
  <c r="AN199" i="8"/>
  <c r="AO199" i="8"/>
  <c r="AP199" i="8"/>
  <c r="AQ199" i="8"/>
  <c r="AR199" i="8"/>
  <c r="AS199" i="8"/>
  <c r="AT199" i="8"/>
  <c r="AU199" i="8"/>
  <c r="AV199" i="8"/>
  <c r="AW199" i="8"/>
  <c r="AX199" i="8"/>
  <c r="AY199" i="8"/>
  <c r="AZ199" i="8"/>
  <c r="BA199" i="8"/>
  <c r="BB199" i="8"/>
  <c r="BC199" i="8"/>
  <c r="BD199" i="8"/>
  <c r="BE199" i="8"/>
  <c r="BF199" i="8"/>
  <c r="BG199" i="8"/>
  <c r="BH199" i="8"/>
  <c r="BI199" i="8"/>
  <c r="BJ199" i="8"/>
  <c r="BK199" i="8"/>
  <c r="BL199" i="8"/>
  <c r="BM199" i="8"/>
  <c r="BN199" i="8"/>
  <c r="BO199" i="8"/>
  <c r="BP199" i="8"/>
  <c r="BQ199" i="8"/>
  <c r="BR199" i="8"/>
  <c r="BS199" i="8"/>
  <c r="BT199" i="8"/>
  <c r="BU199" i="8"/>
  <c r="BV199" i="8"/>
  <c r="BW199" i="8"/>
  <c r="BX199" i="8"/>
  <c r="BY199" i="8"/>
  <c r="BZ199" i="8"/>
  <c r="CA199" i="8"/>
  <c r="CB199" i="8"/>
  <c r="CC199" i="8"/>
  <c r="CD199" i="8"/>
  <c r="CE199" i="8"/>
  <c r="CF199" i="8"/>
  <c r="CG199" i="8"/>
  <c r="CH199" i="8"/>
  <c r="CI199" i="8"/>
  <c r="CJ199" i="8"/>
  <c r="CK199" i="8"/>
  <c r="CL199" i="8"/>
  <c r="CM199" i="8"/>
  <c r="CN199" i="8"/>
  <c r="B200" i="8"/>
  <c r="C200" i="8"/>
  <c r="D200" i="8"/>
  <c r="E200" i="8"/>
  <c r="F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AD200" i="8"/>
  <c r="AE200" i="8"/>
  <c r="AF200" i="8"/>
  <c r="AG200" i="8"/>
  <c r="AH200" i="8"/>
  <c r="AI200" i="8"/>
  <c r="AJ200" i="8"/>
  <c r="AK200" i="8"/>
  <c r="AL200" i="8"/>
  <c r="AM200" i="8"/>
  <c r="AN200" i="8"/>
  <c r="AO200" i="8"/>
  <c r="AP200" i="8"/>
  <c r="AQ200" i="8"/>
  <c r="AR200" i="8"/>
  <c r="AS200" i="8"/>
  <c r="AT200" i="8"/>
  <c r="AU200" i="8"/>
  <c r="AV200" i="8"/>
  <c r="AW200" i="8"/>
  <c r="AX200" i="8"/>
  <c r="AY200" i="8"/>
  <c r="AZ200" i="8"/>
  <c r="BA200" i="8"/>
  <c r="BB200" i="8"/>
  <c r="BC200" i="8"/>
  <c r="BD200" i="8"/>
  <c r="BE200" i="8"/>
  <c r="BF200" i="8"/>
  <c r="BG200" i="8"/>
  <c r="BH200" i="8"/>
  <c r="BI200" i="8"/>
  <c r="BJ200" i="8"/>
  <c r="BK200" i="8"/>
  <c r="BL200" i="8"/>
  <c r="BM200" i="8"/>
  <c r="BN200" i="8"/>
  <c r="BO200" i="8"/>
  <c r="BP200" i="8"/>
  <c r="BQ200" i="8"/>
  <c r="BR200" i="8"/>
  <c r="BS200" i="8"/>
  <c r="BT200" i="8"/>
  <c r="BU200" i="8"/>
  <c r="BV200" i="8"/>
  <c r="BW200" i="8"/>
  <c r="BX200" i="8"/>
  <c r="BY200" i="8"/>
  <c r="BZ200" i="8"/>
  <c r="CA200" i="8"/>
  <c r="CB200" i="8"/>
  <c r="CC200" i="8"/>
  <c r="CD200" i="8"/>
  <c r="CE200" i="8"/>
  <c r="CF200" i="8"/>
  <c r="CG200" i="8"/>
  <c r="CH200" i="8"/>
  <c r="CI200" i="8"/>
  <c r="CJ200" i="8"/>
  <c r="CK200" i="8"/>
  <c r="CL200" i="8"/>
  <c r="CM200" i="8"/>
  <c r="CN200" i="8"/>
  <c r="B201" i="8"/>
  <c r="C201" i="8"/>
  <c r="D201" i="8"/>
  <c r="E201" i="8"/>
  <c r="F201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AD201" i="8"/>
  <c r="AE201" i="8"/>
  <c r="AF201" i="8"/>
  <c r="AG201" i="8"/>
  <c r="AH201" i="8"/>
  <c r="AI201" i="8"/>
  <c r="AJ201" i="8"/>
  <c r="AK201" i="8"/>
  <c r="AL201" i="8"/>
  <c r="AM201" i="8"/>
  <c r="AN201" i="8"/>
  <c r="AO201" i="8"/>
  <c r="AP201" i="8"/>
  <c r="AQ201" i="8"/>
  <c r="AR201" i="8"/>
  <c r="AS201" i="8"/>
  <c r="AT201" i="8"/>
  <c r="AU201" i="8"/>
  <c r="AV201" i="8"/>
  <c r="AW201" i="8"/>
  <c r="AX201" i="8"/>
  <c r="AY201" i="8"/>
  <c r="AZ201" i="8"/>
  <c r="BA201" i="8"/>
  <c r="BB201" i="8"/>
  <c r="BC201" i="8"/>
  <c r="BD201" i="8"/>
  <c r="BE201" i="8"/>
  <c r="BF201" i="8"/>
  <c r="BG201" i="8"/>
  <c r="BH201" i="8"/>
  <c r="BI201" i="8"/>
  <c r="BJ201" i="8"/>
  <c r="BK201" i="8"/>
  <c r="BL201" i="8"/>
  <c r="BM201" i="8"/>
  <c r="BN201" i="8"/>
  <c r="BO201" i="8"/>
  <c r="BP201" i="8"/>
  <c r="BQ201" i="8"/>
  <c r="BR201" i="8"/>
  <c r="BS201" i="8"/>
  <c r="BT201" i="8"/>
  <c r="BU201" i="8"/>
  <c r="BV201" i="8"/>
  <c r="BW201" i="8"/>
  <c r="BX201" i="8"/>
  <c r="BY201" i="8"/>
  <c r="BZ201" i="8"/>
  <c r="CA201" i="8"/>
  <c r="CB201" i="8"/>
  <c r="CC201" i="8"/>
  <c r="CD201" i="8"/>
  <c r="CE201" i="8"/>
  <c r="CF201" i="8"/>
  <c r="CG201" i="8"/>
  <c r="CH201" i="8"/>
  <c r="CI201" i="8"/>
  <c r="CJ201" i="8"/>
  <c r="CK201" i="8"/>
  <c r="CL201" i="8"/>
  <c r="CM201" i="8"/>
  <c r="CN201" i="8"/>
  <c r="B202" i="8"/>
  <c r="C202" i="8"/>
  <c r="D202" i="8"/>
  <c r="E202" i="8"/>
  <c r="F202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AD202" i="8"/>
  <c r="AE202" i="8"/>
  <c r="AF202" i="8"/>
  <c r="AG202" i="8"/>
  <c r="AH202" i="8"/>
  <c r="AI202" i="8"/>
  <c r="AJ202" i="8"/>
  <c r="AK202" i="8"/>
  <c r="AL202" i="8"/>
  <c r="AM202" i="8"/>
  <c r="AN202" i="8"/>
  <c r="AO202" i="8"/>
  <c r="AP202" i="8"/>
  <c r="AQ202" i="8"/>
  <c r="AR202" i="8"/>
  <c r="AS202" i="8"/>
  <c r="AT202" i="8"/>
  <c r="AU202" i="8"/>
  <c r="AV202" i="8"/>
  <c r="AW202" i="8"/>
  <c r="AX202" i="8"/>
  <c r="AY202" i="8"/>
  <c r="AZ202" i="8"/>
  <c r="BA202" i="8"/>
  <c r="BB202" i="8"/>
  <c r="BC202" i="8"/>
  <c r="BD202" i="8"/>
  <c r="BE202" i="8"/>
  <c r="BF202" i="8"/>
  <c r="BG202" i="8"/>
  <c r="BH202" i="8"/>
  <c r="BI202" i="8"/>
  <c r="BJ202" i="8"/>
  <c r="BK202" i="8"/>
  <c r="BL202" i="8"/>
  <c r="BM202" i="8"/>
  <c r="BN202" i="8"/>
  <c r="BO202" i="8"/>
  <c r="BP202" i="8"/>
  <c r="BQ202" i="8"/>
  <c r="BR202" i="8"/>
  <c r="BS202" i="8"/>
  <c r="BT202" i="8"/>
  <c r="BU202" i="8"/>
  <c r="BV202" i="8"/>
  <c r="BW202" i="8"/>
  <c r="BX202" i="8"/>
  <c r="BY202" i="8"/>
  <c r="BZ202" i="8"/>
  <c r="CA202" i="8"/>
  <c r="CB202" i="8"/>
  <c r="CC202" i="8"/>
  <c r="CD202" i="8"/>
  <c r="CE202" i="8"/>
  <c r="CF202" i="8"/>
  <c r="CG202" i="8"/>
  <c r="CH202" i="8"/>
  <c r="CI202" i="8"/>
  <c r="CJ202" i="8"/>
  <c r="CK202" i="8"/>
  <c r="CL202" i="8"/>
  <c r="CM202" i="8"/>
  <c r="CN202" i="8"/>
  <c r="B203" i="8"/>
  <c r="C203" i="8"/>
  <c r="D203" i="8"/>
  <c r="E203" i="8"/>
  <c r="F203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AD203" i="8"/>
  <c r="AE203" i="8"/>
  <c r="AF203" i="8"/>
  <c r="AG203" i="8"/>
  <c r="AH203" i="8"/>
  <c r="AI203" i="8"/>
  <c r="AJ203" i="8"/>
  <c r="AK203" i="8"/>
  <c r="AL203" i="8"/>
  <c r="AM203" i="8"/>
  <c r="AN203" i="8"/>
  <c r="AO203" i="8"/>
  <c r="AP203" i="8"/>
  <c r="AQ203" i="8"/>
  <c r="AR203" i="8"/>
  <c r="AS203" i="8"/>
  <c r="AT203" i="8"/>
  <c r="AU203" i="8"/>
  <c r="AV203" i="8"/>
  <c r="AW203" i="8"/>
  <c r="AX203" i="8"/>
  <c r="AY203" i="8"/>
  <c r="AZ203" i="8"/>
  <c r="BA203" i="8"/>
  <c r="BB203" i="8"/>
  <c r="BC203" i="8"/>
  <c r="BD203" i="8"/>
  <c r="BE203" i="8"/>
  <c r="BF203" i="8"/>
  <c r="BG203" i="8"/>
  <c r="BH203" i="8"/>
  <c r="BI203" i="8"/>
  <c r="BJ203" i="8"/>
  <c r="BK203" i="8"/>
  <c r="BL203" i="8"/>
  <c r="BM203" i="8"/>
  <c r="BN203" i="8"/>
  <c r="BO203" i="8"/>
  <c r="BP203" i="8"/>
  <c r="BQ203" i="8"/>
  <c r="BR203" i="8"/>
  <c r="BS203" i="8"/>
  <c r="BT203" i="8"/>
  <c r="BU203" i="8"/>
  <c r="BV203" i="8"/>
  <c r="BW203" i="8"/>
  <c r="BX203" i="8"/>
  <c r="BY203" i="8"/>
  <c r="BZ203" i="8"/>
  <c r="CA203" i="8"/>
  <c r="CB203" i="8"/>
  <c r="CC203" i="8"/>
  <c r="CD203" i="8"/>
  <c r="CE203" i="8"/>
  <c r="CF203" i="8"/>
  <c r="CG203" i="8"/>
  <c r="CH203" i="8"/>
  <c r="CI203" i="8"/>
  <c r="CJ203" i="8"/>
  <c r="CK203" i="8"/>
  <c r="CL203" i="8"/>
  <c r="CM203" i="8"/>
  <c r="CN203" i="8"/>
  <c r="B204" i="8"/>
  <c r="C204" i="8"/>
  <c r="D204" i="8"/>
  <c r="E204" i="8"/>
  <c r="F204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AD204" i="8"/>
  <c r="AE204" i="8"/>
  <c r="AF204" i="8"/>
  <c r="AG204" i="8"/>
  <c r="AH204" i="8"/>
  <c r="AI204" i="8"/>
  <c r="AJ204" i="8"/>
  <c r="AK204" i="8"/>
  <c r="AL204" i="8"/>
  <c r="AM204" i="8"/>
  <c r="AN204" i="8"/>
  <c r="AO204" i="8"/>
  <c r="AP204" i="8"/>
  <c r="AQ204" i="8"/>
  <c r="AR204" i="8"/>
  <c r="AS204" i="8"/>
  <c r="AT204" i="8"/>
  <c r="AU204" i="8"/>
  <c r="AV204" i="8"/>
  <c r="AW204" i="8"/>
  <c r="AX204" i="8"/>
  <c r="AY204" i="8"/>
  <c r="AZ204" i="8"/>
  <c r="BA204" i="8"/>
  <c r="BB204" i="8"/>
  <c r="BC204" i="8"/>
  <c r="BD204" i="8"/>
  <c r="BE204" i="8"/>
  <c r="BF204" i="8"/>
  <c r="BG204" i="8"/>
  <c r="BH204" i="8"/>
  <c r="BI204" i="8"/>
  <c r="BJ204" i="8"/>
  <c r="BK204" i="8"/>
  <c r="BL204" i="8"/>
  <c r="BM204" i="8"/>
  <c r="BN204" i="8"/>
  <c r="BO204" i="8"/>
  <c r="BP204" i="8"/>
  <c r="BQ204" i="8"/>
  <c r="BR204" i="8"/>
  <c r="BS204" i="8"/>
  <c r="BT204" i="8"/>
  <c r="BU204" i="8"/>
  <c r="BV204" i="8"/>
  <c r="BW204" i="8"/>
  <c r="BX204" i="8"/>
  <c r="BY204" i="8"/>
  <c r="BZ204" i="8"/>
  <c r="CA204" i="8"/>
  <c r="CB204" i="8"/>
  <c r="CC204" i="8"/>
  <c r="CD204" i="8"/>
  <c r="CE204" i="8"/>
  <c r="CF204" i="8"/>
  <c r="CG204" i="8"/>
  <c r="CH204" i="8"/>
  <c r="CI204" i="8"/>
  <c r="CJ204" i="8"/>
  <c r="CK204" i="8"/>
  <c r="CL204" i="8"/>
  <c r="CM204" i="8"/>
  <c r="CN204" i="8"/>
  <c r="B205" i="8"/>
  <c r="C205" i="8"/>
  <c r="D205" i="8"/>
  <c r="E205" i="8"/>
  <c r="F205" i="8"/>
  <c r="G205" i="8"/>
  <c r="H205" i="8"/>
  <c r="I205" i="8"/>
  <c r="J205" i="8"/>
  <c r="K205" i="8"/>
  <c r="L205" i="8"/>
  <c r="M205" i="8"/>
  <c r="N205" i="8"/>
  <c r="O205" i="8"/>
  <c r="P205" i="8"/>
  <c r="Q205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AD205" i="8"/>
  <c r="AE205" i="8"/>
  <c r="AF205" i="8"/>
  <c r="AG205" i="8"/>
  <c r="AH205" i="8"/>
  <c r="AI205" i="8"/>
  <c r="AJ205" i="8"/>
  <c r="AK205" i="8"/>
  <c r="AL205" i="8"/>
  <c r="AM205" i="8"/>
  <c r="AN205" i="8"/>
  <c r="AO205" i="8"/>
  <c r="AP205" i="8"/>
  <c r="AQ205" i="8"/>
  <c r="AR205" i="8"/>
  <c r="AS205" i="8"/>
  <c r="AT205" i="8"/>
  <c r="AU205" i="8"/>
  <c r="AV205" i="8"/>
  <c r="AW205" i="8"/>
  <c r="AX205" i="8"/>
  <c r="AY205" i="8"/>
  <c r="AZ205" i="8"/>
  <c r="BA205" i="8"/>
  <c r="BB205" i="8"/>
  <c r="BC205" i="8"/>
  <c r="BD205" i="8"/>
  <c r="BE205" i="8"/>
  <c r="BF205" i="8"/>
  <c r="BG205" i="8"/>
  <c r="BH205" i="8"/>
  <c r="BI205" i="8"/>
  <c r="BJ205" i="8"/>
  <c r="BK205" i="8"/>
  <c r="BL205" i="8"/>
  <c r="BM205" i="8"/>
  <c r="BN205" i="8"/>
  <c r="BO205" i="8"/>
  <c r="BP205" i="8"/>
  <c r="BQ205" i="8"/>
  <c r="BR205" i="8"/>
  <c r="BS205" i="8"/>
  <c r="BT205" i="8"/>
  <c r="BU205" i="8"/>
  <c r="BV205" i="8"/>
  <c r="BW205" i="8"/>
  <c r="BX205" i="8"/>
  <c r="BY205" i="8"/>
  <c r="BZ205" i="8"/>
  <c r="CA205" i="8"/>
  <c r="CB205" i="8"/>
  <c r="CC205" i="8"/>
  <c r="CD205" i="8"/>
  <c r="CE205" i="8"/>
  <c r="CF205" i="8"/>
  <c r="CG205" i="8"/>
  <c r="CH205" i="8"/>
  <c r="CI205" i="8"/>
  <c r="CJ205" i="8"/>
  <c r="CK205" i="8"/>
  <c r="CL205" i="8"/>
  <c r="CM205" i="8"/>
  <c r="CN205" i="8"/>
  <c r="B206" i="8"/>
  <c r="C206" i="8"/>
  <c r="D206" i="8"/>
  <c r="E206" i="8"/>
  <c r="F206" i="8"/>
  <c r="G206" i="8"/>
  <c r="H206" i="8"/>
  <c r="I206" i="8"/>
  <c r="J206" i="8"/>
  <c r="K206" i="8"/>
  <c r="L206" i="8"/>
  <c r="M206" i="8"/>
  <c r="N206" i="8"/>
  <c r="O206" i="8"/>
  <c r="P206" i="8"/>
  <c r="Q206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AD206" i="8"/>
  <c r="AE206" i="8"/>
  <c r="AF206" i="8"/>
  <c r="AG206" i="8"/>
  <c r="AH206" i="8"/>
  <c r="AI206" i="8"/>
  <c r="AJ206" i="8"/>
  <c r="AK206" i="8"/>
  <c r="AL206" i="8"/>
  <c r="AM206" i="8"/>
  <c r="AN206" i="8"/>
  <c r="AO206" i="8"/>
  <c r="AP206" i="8"/>
  <c r="AQ206" i="8"/>
  <c r="AR206" i="8"/>
  <c r="AS206" i="8"/>
  <c r="AT206" i="8"/>
  <c r="AU206" i="8"/>
  <c r="AV206" i="8"/>
  <c r="AW206" i="8"/>
  <c r="AX206" i="8"/>
  <c r="AY206" i="8"/>
  <c r="AZ206" i="8"/>
  <c r="BA206" i="8"/>
  <c r="BB206" i="8"/>
  <c r="BC206" i="8"/>
  <c r="BD206" i="8"/>
  <c r="BE206" i="8"/>
  <c r="BF206" i="8"/>
  <c r="BG206" i="8"/>
  <c r="BH206" i="8"/>
  <c r="BI206" i="8"/>
  <c r="BJ206" i="8"/>
  <c r="BK206" i="8"/>
  <c r="BL206" i="8"/>
  <c r="BM206" i="8"/>
  <c r="BN206" i="8"/>
  <c r="BO206" i="8"/>
  <c r="BP206" i="8"/>
  <c r="BQ206" i="8"/>
  <c r="BR206" i="8"/>
  <c r="BS206" i="8"/>
  <c r="BT206" i="8"/>
  <c r="BU206" i="8"/>
  <c r="BV206" i="8"/>
  <c r="BW206" i="8"/>
  <c r="BX206" i="8"/>
  <c r="BY206" i="8"/>
  <c r="BZ206" i="8"/>
  <c r="CA206" i="8"/>
  <c r="CB206" i="8"/>
  <c r="CC206" i="8"/>
  <c r="CD206" i="8"/>
  <c r="CE206" i="8"/>
  <c r="CF206" i="8"/>
  <c r="CG206" i="8"/>
  <c r="CH206" i="8"/>
  <c r="CI206" i="8"/>
  <c r="CJ206" i="8"/>
  <c r="CK206" i="8"/>
  <c r="CL206" i="8"/>
  <c r="CM206" i="8"/>
  <c r="CN206" i="8"/>
  <c r="B207" i="8"/>
  <c r="C207" i="8"/>
  <c r="D207" i="8"/>
  <c r="E207" i="8"/>
  <c r="F207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AD207" i="8"/>
  <c r="AE207" i="8"/>
  <c r="AF207" i="8"/>
  <c r="AG207" i="8"/>
  <c r="AH207" i="8"/>
  <c r="AI207" i="8"/>
  <c r="AJ207" i="8"/>
  <c r="AK207" i="8"/>
  <c r="AL207" i="8"/>
  <c r="AM207" i="8"/>
  <c r="AN207" i="8"/>
  <c r="AO207" i="8"/>
  <c r="AP207" i="8"/>
  <c r="AQ207" i="8"/>
  <c r="AR207" i="8"/>
  <c r="AS207" i="8"/>
  <c r="AT207" i="8"/>
  <c r="AU207" i="8"/>
  <c r="AV207" i="8"/>
  <c r="AW207" i="8"/>
  <c r="AX207" i="8"/>
  <c r="AY207" i="8"/>
  <c r="AZ207" i="8"/>
  <c r="BA207" i="8"/>
  <c r="BB207" i="8"/>
  <c r="BC207" i="8"/>
  <c r="BD207" i="8"/>
  <c r="BE207" i="8"/>
  <c r="BF207" i="8"/>
  <c r="BG207" i="8"/>
  <c r="BH207" i="8"/>
  <c r="BI207" i="8"/>
  <c r="BJ207" i="8"/>
  <c r="BK207" i="8"/>
  <c r="BL207" i="8"/>
  <c r="BM207" i="8"/>
  <c r="BN207" i="8"/>
  <c r="BO207" i="8"/>
  <c r="BP207" i="8"/>
  <c r="BQ207" i="8"/>
  <c r="BR207" i="8"/>
  <c r="BS207" i="8"/>
  <c r="BT207" i="8"/>
  <c r="BU207" i="8"/>
  <c r="BV207" i="8"/>
  <c r="BW207" i="8"/>
  <c r="BX207" i="8"/>
  <c r="BY207" i="8"/>
  <c r="BZ207" i="8"/>
  <c r="CA207" i="8"/>
  <c r="CB207" i="8"/>
  <c r="CC207" i="8"/>
  <c r="CD207" i="8"/>
  <c r="CE207" i="8"/>
  <c r="CF207" i="8"/>
  <c r="CG207" i="8"/>
  <c r="CH207" i="8"/>
  <c r="CI207" i="8"/>
  <c r="CJ207" i="8"/>
  <c r="CK207" i="8"/>
  <c r="CL207" i="8"/>
  <c r="CM207" i="8"/>
  <c r="CN207" i="8"/>
  <c r="B208" i="8"/>
  <c r="C208" i="8"/>
  <c r="D208" i="8"/>
  <c r="E208" i="8"/>
  <c r="F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P208" i="8"/>
  <c r="AQ208" i="8"/>
  <c r="AR208" i="8"/>
  <c r="AS208" i="8"/>
  <c r="AT208" i="8"/>
  <c r="AU208" i="8"/>
  <c r="AV208" i="8"/>
  <c r="AW208" i="8"/>
  <c r="AX208" i="8"/>
  <c r="AY208" i="8"/>
  <c r="AZ208" i="8"/>
  <c r="BA208" i="8"/>
  <c r="BB208" i="8"/>
  <c r="BC208" i="8"/>
  <c r="BD208" i="8"/>
  <c r="BE208" i="8"/>
  <c r="BF208" i="8"/>
  <c r="BG208" i="8"/>
  <c r="BH208" i="8"/>
  <c r="BI208" i="8"/>
  <c r="BJ208" i="8"/>
  <c r="BK208" i="8"/>
  <c r="BL208" i="8"/>
  <c r="BM208" i="8"/>
  <c r="BN208" i="8"/>
  <c r="BO208" i="8"/>
  <c r="BP208" i="8"/>
  <c r="BQ208" i="8"/>
  <c r="BR208" i="8"/>
  <c r="BS208" i="8"/>
  <c r="BT208" i="8"/>
  <c r="BU208" i="8"/>
  <c r="BV208" i="8"/>
  <c r="BW208" i="8"/>
  <c r="BX208" i="8"/>
  <c r="BY208" i="8"/>
  <c r="BZ208" i="8"/>
  <c r="CA208" i="8"/>
  <c r="CB208" i="8"/>
  <c r="CC208" i="8"/>
  <c r="CD208" i="8"/>
  <c r="CE208" i="8"/>
  <c r="CF208" i="8"/>
  <c r="CG208" i="8"/>
  <c r="CH208" i="8"/>
  <c r="CI208" i="8"/>
  <c r="CJ208" i="8"/>
  <c r="CK208" i="8"/>
  <c r="CL208" i="8"/>
  <c r="CM208" i="8"/>
  <c r="CN208" i="8"/>
  <c r="B209" i="8"/>
  <c r="C209" i="8"/>
  <c r="D209" i="8"/>
  <c r="E209" i="8"/>
  <c r="F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P209" i="8"/>
  <c r="AQ209" i="8"/>
  <c r="AR209" i="8"/>
  <c r="AS209" i="8"/>
  <c r="AT209" i="8"/>
  <c r="AU209" i="8"/>
  <c r="AV209" i="8"/>
  <c r="AW209" i="8"/>
  <c r="AX209" i="8"/>
  <c r="AY209" i="8"/>
  <c r="AZ209" i="8"/>
  <c r="BA209" i="8"/>
  <c r="BB209" i="8"/>
  <c r="BC209" i="8"/>
  <c r="BD209" i="8"/>
  <c r="BE209" i="8"/>
  <c r="BF209" i="8"/>
  <c r="BG209" i="8"/>
  <c r="BH209" i="8"/>
  <c r="BI209" i="8"/>
  <c r="BJ209" i="8"/>
  <c r="BK209" i="8"/>
  <c r="BL209" i="8"/>
  <c r="BM209" i="8"/>
  <c r="BN209" i="8"/>
  <c r="BO209" i="8"/>
  <c r="BP209" i="8"/>
  <c r="BQ209" i="8"/>
  <c r="BR209" i="8"/>
  <c r="BS209" i="8"/>
  <c r="BT209" i="8"/>
  <c r="BU209" i="8"/>
  <c r="BV209" i="8"/>
  <c r="BW209" i="8"/>
  <c r="BX209" i="8"/>
  <c r="BY209" i="8"/>
  <c r="BZ209" i="8"/>
  <c r="CA209" i="8"/>
  <c r="CB209" i="8"/>
  <c r="CC209" i="8"/>
  <c r="CD209" i="8"/>
  <c r="CE209" i="8"/>
  <c r="CF209" i="8"/>
  <c r="CG209" i="8"/>
  <c r="CH209" i="8"/>
  <c r="CI209" i="8"/>
  <c r="CJ209" i="8"/>
  <c r="CK209" i="8"/>
  <c r="CL209" i="8"/>
  <c r="CM209" i="8"/>
  <c r="CN209" i="8"/>
  <c r="B210" i="8"/>
  <c r="C210" i="8"/>
  <c r="D210" i="8"/>
  <c r="E210" i="8"/>
  <c r="F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P210" i="8"/>
  <c r="AQ210" i="8"/>
  <c r="AR210" i="8"/>
  <c r="AS210" i="8"/>
  <c r="AT210" i="8"/>
  <c r="AU210" i="8"/>
  <c r="AV210" i="8"/>
  <c r="AW210" i="8"/>
  <c r="AX210" i="8"/>
  <c r="AY210" i="8"/>
  <c r="AZ210" i="8"/>
  <c r="BA210" i="8"/>
  <c r="BB210" i="8"/>
  <c r="BC210" i="8"/>
  <c r="BD210" i="8"/>
  <c r="BE210" i="8"/>
  <c r="BF210" i="8"/>
  <c r="BG210" i="8"/>
  <c r="BH210" i="8"/>
  <c r="BI210" i="8"/>
  <c r="BJ210" i="8"/>
  <c r="BK210" i="8"/>
  <c r="BL210" i="8"/>
  <c r="BM210" i="8"/>
  <c r="BN210" i="8"/>
  <c r="BO210" i="8"/>
  <c r="BP210" i="8"/>
  <c r="BQ210" i="8"/>
  <c r="BR210" i="8"/>
  <c r="BS210" i="8"/>
  <c r="BT210" i="8"/>
  <c r="BU210" i="8"/>
  <c r="BV210" i="8"/>
  <c r="BW210" i="8"/>
  <c r="BX210" i="8"/>
  <c r="BY210" i="8"/>
  <c r="BZ210" i="8"/>
  <c r="CA210" i="8"/>
  <c r="CB210" i="8"/>
  <c r="CC210" i="8"/>
  <c r="CD210" i="8"/>
  <c r="CE210" i="8"/>
  <c r="CF210" i="8"/>
  <c r="CG210" i="8"/>
  <c r="CH210" i="8"/>
  <c r="CI210" i="8"/>
  <c r="CJ210" i="8"/>
  <c r="CK210" i="8"/>
  <c r="CL210" i="8"/>
  <c r="CM210" i="8"/>
  <c r="CN210" i="8"/>
  <c r="B211" i="8"/>
  <c r="C211" i="8"/>
  <c r="D211" i="8"/>
  <c r="E211" i="8"/>
  <c r="F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P211" i="8"/>
  <c r="AQ211" i="8"/>
  <c r="AR211" i="8"/>
  <c r="AS211" i="8"/>
  <c r="AT211" i="8"/>
  <c r="AU211" i="8"/>
  <c r="AV211" i="8"/>
  <c r="AW211" i="8"/>
  <c r="AX211" i="8"/>
  <c r="AY211" i="8"/>
  <c r="AZ211" i="8"/>
  <c r="BA211" i="8"/>
  <c r="BB211" i="8"/>
  <c r="BC211" i="8"/>
  <c r="BD211" i="8"/>
  <c r="BE211" i="8"/>
  <c r="BF211" i="8"/>
  <c r="BG211" i="8"/>
  <c r="BH211" i="8"/>
  <c r="BI211" i="8"/>
  <c r="BJ211" i="8"/>
  <c r="BK211" i="8"/>
  <c r="BL211" i="8"/>
  <c r="BM211" i="8"/>
  <c r="BN211" i="8"/>
  <c r="BO211" i="8"/>
  <c r="BP211" i="8"/>
  <c r="BQ211" i="8"/>
  <c r="BR211" i="8"/>
  <c r="BS211" i="8"/>
  <c r="BT211" i="8"/>
  <c r="BU211" i="8"/>
  <c r="BV211" i="8"/>
  <c r="BW211" i="8"/>
  <c r="BX211" i="8"/>
  <c r="BY211" i="8"/>
  <c r="BZ211" i="8"/>
  <c r="CA211" i="8"/>
  <c r="CB211" i="8"/>
  <c r="CC211" i="8"/>
  <c r="CD211" i="8"/>
  <c r="CE211" i="8"/>
  <c r="CF211" i="8"/>
  <c r="CG211" i="8"/>
  <c r="CH211" i="8"/>
  <c r="CI211" i="8"/>
  <c r="CJ211" i="8"/>
  <c r="CK211" i="8"/>
  <c r="CL211" i="8"/>
  <c r="CM211" i="8"/>
  <c r="CN211" i="8"/>
  <c r="B212" i="8"/>
  <c r="C212" i="8"/>
  <c r="D212" i="8"/>
  <c r="E212" i="8"/>
  <c r="F212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P212" i="8"/>
  <c r="AQ212" i="8"/>
  <c r="AR212" i="8"/>
  <c r="AS212" i="8"/>
  <c r="AT212" i="8"/>
  <c r="AU212" i="8"/>
  <c r="AV212" i="8"/>
  <c r="AW212" i="8"/>
  <c r="AX212" i="8"/>
  <c r="AY212" i="8"/>
  <c r="AZ212" i="8"/>
  <c r="BA212" i="8"/>
  <c r="BB212" i="8"/>
  <c r="BC212" i="8"/>
  <c r="BD212" i="8"/>
  <c r="BE212" i="8"/>
  <c r="BF212" i="8"/>
  <c r="BG212" i="8"/>
  <c r="BH212" i="8"/>
  <c r="BI212" i="8"/>
  <c r="BJ212" i="8"/>
  <c r="BK212" i="8"/>
  <c r="BL212" i="8"/>
  <c r="BM212" i="8"/>
  <c r="BN212" i="8"/>
  <c r="BO212" i="8"/>
  <c r="BP212" i="8"/>
  <c r="BQ212" i="8"/>
  <c r="BR212" i="8"/>
  <c r="BS212" i="8"/>
  <c r="BT212" i="8"/>
  <c r="BU212" i="8"/>
  <c r="BV212" i="8"/>
  <c r="BW212" i="8"/>
  <c r="BX212" i="8"/>
  <c r="BY212" i="8"/>
  <c r="BZ212" i="8"/>
  <c r="CA212" i="8"/>
  <c r="CB212" i="8"/>
  <c r="CC212" i="8"/>
  <c r="CD212" i="8"/>
  <c r="CE212" i="8"/>
  <c r="CF212" i="8"/>
  <c r="CG212" i="8"/>
  <c r="CH212" i="8"/>
  <c r="CI212" i="8"/>
  <c r="CJ212" i="8"/>
  <c r="CK212" i="8"/>
  <c r="CL212" i="8"/>
  <c r="CM212" i="8"/>
  <c r="CN212" i="8"/>
  <c r="B213" i="8"/>
  <c r="C213" i="8"/>
  <c r="D213" i="8"/>
  <c r="E213" i="8"/>
  <c r="F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P213" i="8"/>
  <c r="AQ213" i="8"/>
  <c r="AR213" i="8"/>
  <c r="AS213" i="8"/>
  <c r="AT213" i="8"/>
  <c r="AU213" i="8"/>
  <c r="AV213" i="8"/>
  <c r="AW213" i="8"/>
  <c r="AX213" i="8"/>
  <c r="AY213" i="8"/>
  <c r="AZ213" i="8"/>
  <c r="BA213" i="8"/>
  <c r="BB213" i="8"/>
  <c r="BC213" i="8"/>
  <c r="BD213" i="8"/>
  <c r="BE213" i="8"/>
  <c r="BF213" i="8"/>
  <c r="BG213" i="8"/>
  <c r="BH213" i="8"/>
  <c r="BI213" i="8"/>
  <c r="BJ213" i="8"/>
  <c r="BK213" i="8"/>
  <c r="BL213" i="8"/>
  <c r="BM213" i="8"/>
  <c r="BN213" i="8"/>
  <c r="BO213" i="8"/>
  <c r="BP213" i="8"/>
  <c r="BQ213" i="8"/>
  <c r="BR213" i="8"/>
  <c r="BS213" i="8"/>
  <c r="BT213" i="8"/>
  <c r="BU213" i="8"/>
  <c r="BV213" i="8"/>
  <c r="BW213" i="8"/>
  <c r="BX213" i="8"/>
  <c r="BY213" i="8"/>
  <c r="BZ213" i="8"/>
  <c r="CA213" i="8"/>
  <c r="CB213" i="8"/>
  <c r="CC213" i="8"/>
  <c r="CD213" i="8"/>
  <c r="CE213" i="8"/>
  <c r="CF213" i="8"/>
  <c r="CG213" i="8"/>
  <c r="CH213" i="8"/>
  <c r="CI213" i="8"/>
  <c r="CJ213" i="8"/>
  <c r="CK213" i="8"/>
  <c r="CL213" i="8"/>
  <c r="CM213" i="8"/>
  <c r="CN213" i="8"/>
  <c r="B214" i="8"/>
  <c r="C214" i="8"/>
  <c r="D214" i="8"/>
  <c r="E214" i="8"/>
  <c r="F214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P214" i="8"/>
  <c r="AQ214" i="8"/>
  <c r="AR214" i="8"/>
  <c r="AS214" i="8"/>
  <c r="AT214" i="8"/>
  <c r="AU214" i="8"/>
  <c r="AV214" i="8"/>
  <c r="AW214" i="8"/>
  <c r="AX214" i="8"/>
  <c r="AY214" i="8"/>
  <c r="AZ214" i="8"/>
  <c r="BA214" i="8"/>
  <c r="BB214" i="8"/>
  <c r="BC214" i="8"/>
  <c r="BD214" i="8"/>
  <c r="BE214" i="8"/>
  <c r="BF214" i="8"/>
  <c r="BG214" i="8"/>
  <c r="BH214" i="8"/>
  <c r="BI214" i="8"/>
  <c r="BJ214" i="8"/>
  <c r="BK214" i="8"/>
  <c r="BL214" i="8"/>
  <c r="BM214" i="8"/>
  <c r="BN214" i="8"/>
  <c r="BO214" i="8"/>
  <c r="BP214" i="8"/>
  <c r="BQ214" i="8"/>
  <c r="BR214" i="8"/>
  <c r="BS214" i="8"/>
  <c r="BT214" i="8"/>
  <c r="BU214" i="8"/>
  <c r="BV214" i="8"/>
  <c r="BW214" i="8"/>
  <c r="BX214" i="8"/>
  <c r="BY214" i="8"/>
  <c r="BZ214" i="8"/>
  <c r="CA214" i="8"/>
  <c r="CB214" i="8"/>
  <c r="CC214" i="8"/>
  <c r="CD214" i="8"/>
  <c r="CE214" i="8"/>
  <c r="CF214" i="8"/>
  <c r="CG214" i="8"/>
  <c r="CH214" i="8"/>
  <c r="CI214" i="8"/>
  <c r="CJ214" i="8"/>
  <c r="CK214" i="8"/>
  <c r="CL214" i="8"/>
  <c r="CM214" i="8"/>
  <c r="CN214" i="8"/>
  <c r="B215" i="8"/>
  <c r="C215" i="8"/>
  <c r="D215" i="8"/>
  <c r="E215" i="8"/>
  <c r="F215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P215" i="8"/>
  <c r="AQ215" i="8"/>
  <c r="AR215" i="8"/>
  <c r="AS215" i="8"/>
  <c r="AT215" i="8"/>
  <c r="AU215" i="8"/>
  <c r="AV215" i="8"/>
  <c r="AW215" i="8"/>
  <c r="AX215" i="8"/>
  <c r="AY215" i="8"/>
  <c r="AZ215" i="8"/>
  <c r="BA215" i="8"/>
  <c r="BB215" i="8"/>
  <c r="BC215" i="8"/>
  <c r="BD215" i="8"/>
  <c r="BE215" i="8"/>
  <c r="BF215" i="8"/>
  <c r="BG215" i="8"/>
  <c r="BH215" i="8"/>
  <c r="BI215" i="8"/>
  <c r="BJ215" i="8"/>
  <c r="BK215" i="8"/>
  <c r="BL215" i="8"/>
  <c r="BM215" i="8"/>
  <c r="BN215" i="8"/>
  <c r="BO215" i="8"/>
  <c r="BP215" i="8"/>
  <c r="BQ215" i="8"/>
  <c r="BR215" i="8"/>
  <c r="BS215" i="8"/>
  <c r="BT215" i="8"/>
  <c r="BU215" i="8"/>
  <c r="BV215" i="8"/>
  <c r="BW215" i="8"/>
  <c r="BX215" i="8"/>
  <c r="BY215" i="8"/>
  <c r="BZ215" i="8"/>
  <c r="CA215" i="8"/>
  <c r="CB215" i="8"/>
  <c r="CC215" i="8"/>
  <c r="CD215" i="8"/>
  <c r="CE215" i="8"/>
  <c r="CF215" i="8"/>
  <c r="CG215" i="8"/>
  <c r="CH215" i="8"/>
  <c r="CI215" i="8"/>
  <c r="CJ215" i="8"/>
  <c r="CK215" i="8"/>
  <c r="CL215" i="8"/>
  <c r="CM215" i="8"/>
  <c r="CN215" i="8"/>
  <c r="B216" i="8"/>
  <c r="C216" i="8"/>
  <c r="D216" i="8"/>
  <c r="E216" i="8"/>
  <c r="F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P216" i="8"/>
  <c r="AQ216" i="8"/>
  <c r="AR216" i="8"/>
  <c r="AS216" i="8"/>
  <c r="AT216" i="8"/>
  <c r="AU216" i="8"/>
  <c r="AV216" i="8"/>
  <c r="AW216" i="8"/>
  <c r="AX216" i="8"/>
  <c r="AY216" i="8"/>
  <c r="AZ216" i="8"/>
  <c r="BA216" i="8"/>
  <c r="BB216" i="8"/>
  <c r="BC216" i="8"/>
  <c r="BD216" i="8"/>
  <c r="BE216" i="8"/>
  <c r="BF216" i="8"/>
  <c r="BG216" i="8"/>
  <c r="BH216" i="8"/>
  <c r="BI216" i="8"/>
  <c r="BJ216" i="8"/>
  <c r="BK216" i="8"/>
  <c r="BL216" i="8"/>
  <c r="BM216" i="8"/>
  <c r="BN216" i="8"/>
  <c r="BO216" i="8"/>
  <c r="BP216" i="8"/>
  <c r="BQ216" i="8"/>
  <c r="BR216" i="8"/>
  <c r="BS216" i="8"/>
  <c r="BT216" i="8"/>
  <c r="BU216" i="8"/>
  <c r="BV216" i="8"/>
  <c r="BW216" i="8"/>
  <c r="BX216" i="8"/>
  <c r="BY216" i="8"/>
  <c r="BZ216" i="8"/>
  <c r="CA216" i="8"/>
  <c r="CB216" i="8"/>
  <c r="CC216" i="8"/>
  <c r="CD216" i="8"/>
  <c r="CE216" i="8"/>
  <c r="CF216" i="8"/>
  <c r="CG216" i="8"/>
  <c r="CH216" i="8"/>
  <c r="CI216" i="8"/>
  <c r="CJ216" i="8"/>
  <c r="CK216" i="8"/>
  <c r="CL216" i="8"/>
  <c r="CM216" i="8"/>
  <c r="CN216" i="8"/>
  <c r="B217" i="8"/>
  <c r="C217" i="8"/>
  <c r="D217" i="8"/>
  <c r="E217" i="8"/>
  <c r="F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P217" i="8"/>
  <c r="AQ217" i="8"/>
  <c r="AR217" i="8"/>
  <c r="AS217" i="8"/>
  <c r="AT217" i="8"/>
  <c r="AU217" i="8"/>
  <c r="AV217" i="8"/>
  <c r="AW217" i="8"/>
  <c r="AX217" i="8"/>
  <c r="AY217" i="8"/>
  <c r="AZ217" i="8"/>
  <c r="BA217" i="8"/>
  <c r="BB217" i="8"/>
  <c r="BC217" i="8"/>
  <c r="BD217" i="8"/>
  <c r="BE217" i="8"/>
  <c r="BF217" i="8"/>
  <c r="BG217" i="8"/>
  <c r="BH217" i="8"/>
  <c r="BI217" i="8"/>
  <c r="BJ217" i="8"/>
  <c r="BK217" i="8"/>
  <c r="BL217" i="8"/>
  <c r="BM217" i="8"/>
  <c r="BN217" i="8"/>
  <c r="BO217" i="8"/>
  <c r="BP217" i="8"/>
  <c r="BQ217" i="8"/>
  <c r="BR217" i="8"/>
  <c r="BS217" i="8"/>
  <c r="BT217" i="8"/>
  <c r="BU217" i="8"/>
  <c r="BV217" i="8"/>
  <c r="BW217" i="8"/>
  <c r="BX217" i="8"/>
  <c r="BY217" i="8"/>
  <c r="BZ217" i="8"/>
  <c r="CA217" i="8"/>
  <c r="CB217" i="8"/>
  <c r="CC217" i="8"/>
  <c r="CD217" i="8"/>
  <c r="CE217" i="8"/>
  <c r="CF217" i="8"/>
  <c r="CG217" i="8"/>
  <c r="CH217" i="8"/>
  <c r="CI217" i="8"/>
  <c r="CJ217" i="8"/>
  <c r="CK217" i="8"/>
  <c r="CL217" i="8"/>
  <c r="CM217" i="8"/>
  <c r="CN217" i="8"/>
  <c r="B218" i="8"/>
  <c r="C218" i="8"/>
  <c r="D218" i="8"/>
  <c r="E218" i="8"/>
  <c r="F218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P218" i="8"/>
  <c r="AQ218" i="8"/>
  <c r="AR218" i="8"/>
  <c r="AS218" i="8"/>
  <c r="AT218" i="8"/>
  <c r="AU218" i="8"/>
  <c r="AV218" i="8"/>
  <c r="AW218" i="8"/>
  <c r="AX218" i="8"/>
  <c r="AY218" i="8"/>
  <c r="AZ218" i="8"/>
  <c r="BA218" i="8"/>
  <c r="BB218" i="8"/>
  <c r="BC218" i="8"/>
  <c r="BD218" i="8"/>
  <c r="BE218" i="8"/>
  <c r="BF218" i="8"/>
  <c r="BG218" i="8"/>
  <c r="BH218" i="8"/>
  <c r="BI218" i="8"/>
  <c r="BJ218" i="8"/>
  <c r="BK218" i="8"/>
  <c r="BL218" i="8"/>
  <c r="BM218" i="8"/>
  <c r="BN218" i="8"/>
  <c r="BO218" i="8"/>
  <c r="BP218" i="8"/>
  <c r="BQ218" i="8"/>
  <c r="BR218" i="8"/>
  <c r="BS218" i="8"/>
  <c r="BT218" i="8"/>
  <c r="BU218" i="8"/>
  <c r="BV218" i="8"/>
  <c r="BW218" i="8"/>
  <c r="BX218" i="8"/>
  <c r="BY218" i="8"/>
  <c r="BZ218" i="8"/>
  <c r="CA218" i="8"/>
  <c r="CB218" i="8"/>
  <c r="CC218" i="8"/>
  <c r="CD218" i="8"/>
  <c r="CE218" i="8"/>
  <c r="CF218" i="8"/>
  <c r="CG218" i="8"/>
  <c r="CH218" i="8"/>
  <c r="CI218" i="8"/>
  <c r="CJ218" i="8"/>
  <c r="CK218" i="8"/>
  <c r="CL218" i="8"/>
  <c r="CM218" i="8"/>
  <c r="CN218" i="8"/>
  <c r="B219" i="8"/>
  <c r="C219" i="8"/>
  <c r="D219" i="8"/>
  <c r="E219" i="8"/>
  <c r="F219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P219" i="8"/>
  <c r="AQ219" i="8"/>
  <c r="AR219" i="8"/>
  <c r="AS219" i="8"/>
  <c r="AT219" i="8"/>
  <c r="AU219" i="8"/>
  <c r="AV219" i="8"/>
  <c r="AW219" i="8"/>
  <c r="AX219" i="8"/>
  <c r="AY219" i="8"/>
  <c r="AZ219" i="8"/>
  <c r="BA219" i="8"/>
  <c r="BB219" i="8"/>
  <c r="BC219" i="8"/>
  <c r="BD219" i="8"/>
  <c r="BE219" i="8"/>
  <c r="BF219" i="8"/>
  <c r="BG219" i="8"/>
  <c r="BH219" i="8"/>
  <c r="BI219" i="8"/>
  <c r="BJ219" i="8"/>
  <c r="BK219" i="8"/>
  <c r="BL219" i="8"/>
  <c r="BM219" i="8"/>
  <c r="BN219" i="8"/>
  <c r="BO219" i="8"/>
  <c r="BP219" i="8"/>
  <c r="BQ219" i="8"/>
  <c r="BR219" i="8"/>
  <c r="BS219" i="8"/>
  <c r="BT219" i="8"/>
  <c r="BU219" i="8"/>
  <c r="BV219" i="8"/>
  <c r="BW219" i="8"/>
  <c r="BX219" i="8"/>
  <c r="BY219" i="8"/>
  <c r="BZ219" i="8"/>
  <c r="CA219" i="8"/>
  <c r="CB219" i="8"/>
  <c r="CC219" i="8"/>
  <c r="CD219" i="8"/>
  <c r="CE219" i="8"/>
  <c r="CF219" i="8"/>
  <c r="CG219" i="8"/>
  <c r="CH219" i="8"/>
  <c r="CI219" i="8"/>
  <c r="CJ219" i="8"/>
  <c r="CK219" i="8"/>
  <c r="CL219" i="8"/>
  <c r="CM219" i="8"/>
  <c r="CN219" i="8"/>
  <c r="B220" i="8"/>
  <c r="C220" i="8"/>
  <c r="D220" i="8"/>
  <c r="E220" i="8"/>
  <c r="F220" i="8"/>
  <c r="G220" i="8"/>
  <c r="H220" i="8"/>
  <c r="I220" i="8"/>
  <c r="J220" i="8"/>
  <c r="K220" i="8"/>
  <c r="L220" i="8"/>
  <c r="M220" i="8"/>
  <c r="N220" i="8"/>
  <c r="O220" i="8"/>
  <c r="P220" i="8"/>
  <c r="Q220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P220" i="8"/>
  <c r="AQ220" i="8"/>
  <c r="AR220" i="8"/>
  <c r="AS220" i="8"/>
  <c r="AT220" i="8"/>
  <c r="AU220" i="8"/>
  <c r="AV220" i="8"/>
  <c r="AW220" i="8"/>
  <c r="AX220" i="8"/>
  <c r="AY220" i="8"/>
  <c r="AZ220" i="8"/>
  <c r="BA220" i="8"/>
  <c r="BB220" i="8"/>
  <c r="BC220" i="8"/>
  <c r="BD220" i="8"/>
  <c r="BE220" i="8"/>
  <c r="BF220" i="8"/>
  <c r="BG220" i="8"/>
  <c r="BH220" i="8"/>
  <c r="BI220" i="8"/>
  <c r="BJ220" i="8"/>
  <c r="BK220" i="8"/>
  <c r="BL220" i="8"/>
  <c r="BM220" i="8"/>
  <c r="BN220" i="8"/>
  <c r="BO220" i="8"/>
  <c r="BP220" i="8"/>
  <c r="BQ220" i="8"/>
  <c r="BR220" i="8"/>
  <c r="BS220" i="8"/>
  <c r="BT220" i="8"/>
  <c r="BU220" i="8"/>
  <c r="BV220" i="8"/>
  <c r="BW220" i="8"/>
  <c r="BX220" i="8"/>
  <c r="BY220" i="8"/>
  <c r="BZ220" i="8"/>
  <c r="CA220" i="8"/>
  <c r="CB220" i="8"/>
  <c r="CC220" i="8"/>
  <c r="CD220" i="8"/>
  <c r="CE220" i="8"/>
  <c r="CF220" i="8"/>
  <c r="CG220" i="8"/>
  <c r="CH220" i="8"/>
  <c r="CI220" i="8"/>
  <c r="CJ220" i="8"/>
  <c r="CK220" i="8"/>
  <c r="CL220" i="8"/>
  <c r="CM220" i="8"/>
  <c r="CN220" i="8"/>
  <c r="B221" i="8"/>
  <c r="C221" i="8"/>
  <c r="D221" i="8"/>
  <c r="E221" i="8"/>
  <c r="F221" i="8"/>
  <c r="G221" i="8"/>
  <c r="H221" i="8"/>
  <c r="I221" i="8"/>
  <c r="J221" i="8"/>
  <c r="K221" i="8"/>
  <c r="L221" i="8"/>
  <c r="M221" i="8"/>
  <c r="N221" i="8"/>
  <c r="O221" i="8"/>
  <c r="P221" i="8"/>
  <c r="Q2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P221" i="8"/>
  <c r="AQ221" i="8"/>
  <c r="AR221" i="8"/>
  <c r="AS221" i="8"/>
  <c r="AT221" i="8"/>
  <c r="AU221" i="8"/>
  <c r="AV221" i="8"/>
  <c r="AW221" i="8"/>
  <c r="AX221" i="8"/>
  <c r="AY221" i="8"/>
  <c r="AZ221" i="8"/>
  <c r="BA221" i="8"/>
  <c r="BB221" i="8"/>
  <c r="BC221" i="8"/>
  <c r="BD221" i="8"/>
  <c r="BE221" i="8"/>
  <c r="BF221" i="8"/>
  <c r="BG221" i="8"/>
  <c r="BH221" i="8"/>
  <c r="BI221" i="8"/>
  <c r="BJ221" i="8"/>
  <c r="BK221" i="8"/>
  <c r="BL221" i="8"/>
  <c r="BM221" i="8"/>
  <c r="BN221" i="8"/>
  <c r="BO221" i="8"/>
  <c r="BP221" i="8"/>
  <c r="BQ221" i="8"/>
  <c r="BR221" i="8"/>
  <c r="BS221" i="8"/>
  <c r="BT221" i="8"/>
  <c r="BU221" i="8"/>
  <c r="BV221" i="8"/>
  <c r="BW221" i="8"/>
  <c r="BX221" i="8"/>
  <c r="BY221" i="8"/>
  <c r="BZ221" i="8"/>
  <c r="CA221" i="8"/>
  <c r="CB221" i="8"/>
  <c r="CC221" i="8"/>
  <c r="CD221" i="8"/>
  <c r="CE221" i="8"/>
  <c r="CF221" i="8"/>
  <c r="CG221" i="8"/>
  <c r="CH221" i="8"/>
  <c r="CI221" i="8"/>
  <c r="CJ221" i="8"/>
  <c r="CK221" i="8"/>
  <c r="CL221" i="8"/>
  <c r="CM221" i="8"/>
  <c r="CN221" i="8"/>
  <c r="B222" i="8"/>
  <c r="C222" i="8"/>
  <c r="D222" i="8"/>
  <c r="E222" i="8"/>
  <c r="F222" i="8"/>
  <c r="G222" i="8"/>
  <c r="H222" i="8"/>
  <c r="I222" i="8"/>
  <c r="J222" i="8"/>
  <c r="K222" i="8"/>
  <c r="L222" i="8"/>
  <c r="M222" i="8"/>
  <c r="N222" i="8"/>
  <c r="O222" i="8"/>
  <c r="P222" i="8"/>
  <c r="Q222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P222" i="8"/>
  <c r="AQ222" i="8"/>
  <c r="AR222" i="8"/>
  <c r="AS222" i="8"/>
  <c r="AT222" i="8"/>
  <c r="AU222" i="8"/>
  <c r="AV222" i="8"/>
  <c r="AW222" i="8"/>
  <c r="AX222" i="8"/>
  <c r="AY222" i="8"/>
  <c r="AZ222" i="8"/>
  <c r="BA222" i="8"/>
  <c r="BB222" i="8"/>
  <c r="BC222" i="8"/>
  <c r="BD222" i="8"/>
  <c r="BE222" i="8"/>
  <c r="BF222" i="8"/>
  <c r="BG222" i="8"/>
  <c r="BH222" i="8"/>
  <c r="BI222" i="8"/>
  <c r="BJ222" i="8"/>
  <c r="BK222" i="8"/>
  <c r="BL222" i="8"/>
  <c r="BM222" i="8"/>
  <c r="BN222" i="8"/>
  <c r="BO222" i="8"/>
  <c r="BP222" i="8"/>
  <c r="BQ222" i="8"/>
  <c r="BR222" i="8"/>
  <c r="BS222" i="8"/>
  <c r="BT222" i="8"/>
  <c r="BU222" i="8"/>
  <c r="BV222" i="8"/>
  <c r="BW222" i="8"/>
  <c r="BX222" i="8"/>
  <c r="BY222" i="8"/>
  <c r="BZ222" i="8"/>
  <c r="CA222" i="8"/>
  <c r="CB222" i="8"/>
  <c r="CC222" i="8"/>
  <c r="CD222" i="8"/>
  <c r="CE222" i="8"/>
  <c r="CF222" i="8"/>
  <c r="CG222" i="8"/>
  <c r="CH222" i="8"/>
  <c r="CI222" i="8"/>
  <c r="CJ222" i="8"/>
  <c r="CK222" i="8"/>
  <c r="CL222" i="8"/>
  <c r="CM222" i="8"/>
  <c r="CN222" i="8"/>
  <c r="B223" i="8"/>
  <c r="C223" i="8"/>
  <c r="D223" i="8"/>
  <c r="E223" i="8"/>
  <c r="F223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P223" i="8"/>
  <c r="AQ223" i="8"/>
  <c r="AR223" i="8"/>
  <c r="AS223" i="8"/>
  <c r="AT223" i="8"/>
  <c r="AU223" i="8"/>
  <c r="AV223" i="8"/>
  <c r="AW223" i="8"/>
  <c r="AX223" i="8"/>
  <c r="AY223" i="8"/>
  <c r="AZ223" i="8"/>
  <c r="BA223" i="8"/>
  <c r="BB223" i="8"/>
  <c r="BC223" i="8"/>
  <c r="BD223" i="8"/>
  <c r="BE223" i="8"/>
  <c r="BF223" i="8"/>
  <c r="BG223" i="8"/>
  <c r="BH223" i="8"/>
  <c r="BI223" i="8"/>
  <c r="BJ223" i="8"/>
  <c r="BK223" i="8"/>
  <c r="BL223" i="8"/>
  <c r="BM223" i="8"/>
  <c r="BN223" i="8"/>
  <c r="BO223" i="8"/>
  <c r="BP223" i="8"/>
  <c r="BQ223" i="8"/>
  <c r="BR223" i="8"/>
  <c r="BS223" i="8"/>
  <c r="BT223" i="8"/>
  <c r="BU223" i="8"/>
  <c r="BV223" i="8"/>
  <c r="BW223" i="8"/>
  <c r="BX223" i="8"/>
  <c r="BY223" i="8"/>
  <c r="BZ223" i="8"/>
  <c r="CA223" i="8"/>
  <c r="CB223" i="8"/>
  <c r="CC223" i="8"/>
  <c r="CD223" i="8"/>
  <c r="CE223" i="8"/>
  <c r="CF223" i="8"/>
  <c r="CG223" i="8"/>
  <c r="CH223" i="8"/>
  <c r="CI223" i="8"/>
  <c r="CJ223" i="8"/>
  <c r="CK223" i="8"/>
  <c r="CL223" i="8"/>
  <c r="CM223" i="8"/>
  <c r="CN223" i="8"/>
  <c r="B224" i="8"/>
  <c r="C224" i="8"/>
  <c r="D224" i="8"/>
  <c r="E224" i="8"/>
  <c r="F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P224" i="8"/>
  <c r="AQ224" i="8"/>
  <c r="AR224" i="8"/>
  <c r="AS224" i="8"/>
  <c r="AT224" i="8"/>
  <c r="AU224" i="8"/>
  <c r="AV224" i="8"/>
  <c r="AW224" i="8"/>
  <c r="AX224" i="8"/>
  <c r="AY224" i="8"/>
  <c r="AZ224" i="8"/>
  <c r="BA224" i="8"/>
  <c r="BB224" i="8"/>
  <c r="BC224" i="8"/>
  <c r="BD224" i="8"/>
  <c r="BE224" i="8"/>
  <c r="BF224" i="8"/>
  <c r="BG224" i="8"/>
  <c r="BH224" i="8"/>
  <c r="BI224" i="8"/>
  <c r="BJ224" i="8"/>
  <c r="BK224" i="8"/>
  <c r="BL224" i="8"/>
  <c r="BM224" i="8"/>
  <c r="BN224" i="8"/>
  <c r="BO224" i="8"/>
  <c r="BP224" i="8"/>
  <c r="BQ224" i="8"/>
  <c r="BR224" i="8"/>
  <c r="BS224" i="8"/>
  <c r="BT224" i="8"/>
  <c r="BU224" i="8"/>
  <c r="BV224" i="8"/>
  <c r="BW224" i="8"/>
  <c r="BX224" i="8"/>
  <c r="BY224" i="8"/>
  <c r="BZ224" i="8"/>
  <c r="CA224" i="8"/>
  <c r="CB224" i="8"/>
  <c r="CC224" i="8"/>
  <c r="CD224" i="8"/>
  <c r="CE224" i="8"/>
  <c r="CF224" i="8"/>
  <c r="CG224" i="8"/>
  <c r="CH224" i="8"/>
  <c r="CI224" i="8"/>
  <c r="CJ224" i="8"/>
  <c r="CK224" i="8"/>
  <c r="CL224" i="8"/>
  <c r="CM224" i="8"/>
  <c r="CN224" i="8"/>
  <c r="B225" i="8"/>
  <c r="C225" i="8"/>
  <c r="D225" i="8"/>
  <c r="E225" i="8"/>
  <c r="F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P225" i="8"/>
  <c r="AQ225" i="8"/>
  <c r="AR225" i="8"/>
  <c r="AS225" i="8"/>
  <c r="AT225" i="8"/>
  <c r="AU225" i="8"/>
  <c r="AV225" i="8"/>
  <c r="AW225" i="8"/>
  <c r="AX225" i="8"/>
  <c r="AY225" i="8"/>
  <c r="AZ225" i="8"/>
  <c r="BA225" i="8"/>
  <c r="BB225" i="8"/>
  <c r="BC225" i="8"/>
  <c r="BD225" i="8"/>
  <c r="BE225" i="8"/>
  <c r="BF225" i="8"/>
  <c r="BG225" i="8"/>
  <c r="BH225" i="8"/>
  <c r="BI225" i="8"/>
  <c r="BJ225" i="8"/>
  <c r="BK225" i="8"/>
  <c r="BL225" i="8"/>
  <c r="BM225" i="8"/>
  <c r="BN225" i="8"/>
  <c r="BO225" i="8"/>
  <c r="BP225" i="8"/>
  <c r="BQ225" i="8"/>
  <c r="BR225" i="8"/>
  <c r="BS225" i="8"/>
  <c r="BT225" i="8"/>
  <c r="BU225" i="8"/>
  <c r="BV225" i="8"/>
  <c r="BW225" i="8"/>
  <c r="BX225" i="8"/>
  <c r="BY225" i="8"/>
  <c r="BZ225" i="8"/>
  <c r="CA225" i="8"/>
  <c r="CB225" i="8"/>
  <c r="CC225" i="8"/>
  <c r="CD225" i="8"/>
  <c r="CE225" i="8"/>
  <c r="CF225" i="8"/>
  <c r="CG225" i="8"/>
  <c r="CH225" i="8"/>
  <c r="CI225" i="8"/>
  <c r="CJ225" i="8"/>
  <c r="CK225" i="8"/>
  <c r="CL225" i="8"/>
  <c r="CM225" i="8"/>
  <c r="CN225" i="8"/>
  <c r="B226" i="8"/>
  <c r="C226" i="8"/>
  <c r="D226" i="8"/>
  <c r="E226" i="8"/>
  <c r="F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P226" i="8"/>
  <c r="AQ226" i="8"/>
  <c r="AR226" i="8"/>
  <c r="AS226" i="8"/>
  <c r="AT226" i="8"/>
  <c r="AU226" i="8"/>
  <c r="AV226" i="8"/>
  <c r="AW226" i="8"/>
  <c r="AX226" i="8"/>
  <c r="AY226" i="8"/>
  <c r="AZ226" i="8"/>
  <c r="BA226" i="8"/>
  <c r="BB226" i="8"/>
  <c r="BC226" i="8"/>
  <c r="BD226" i="8"/>
  <c r="BE226" i="8"/>
  <c r="BF226" i="8"/>
  <c r="BG226" i="8"/>
  <c r="BH226" i="8"/>
  <c r="BI226" i="8"/>
  <c r="BJ226" i="8"/>
  <c r="BK226" i="8"/>
  <c r="BL226" i="8"/>
  <c r="BM226" i="8"/>
  <c r="BN226" i="8"/>
  <c r="BO226" i="8"/>
  <c r="BP226" i="8"/>
  <c r="BQ226" i="8"/>
  <c r="BR226" i="8"/>
  <c r="BS226" i="8"/>
  <c r="BT226" i="8"/>
  <c r="BU226" i="8"/>
  <c r="BV226" i="8"/>
  <c r="BW226" i="8"/>
  <c r="BX226" i="8"/>
  <c r="BY226" i="8"/>
  <c r="BZ226" i="8"/>
  <c r="CA226" i="8"/>
  <c r="CB226" i="8"/>
  <c r="CC226" i="8"/>
  <c r="CD226" i="8"/>
  <c r="CE226" i="8"/>
  <c r="CF226" i="8"/>
  <c r="CG226" i="8"/>
  <c r="CH226" i="8"/>
  <c r="CI226" i="8"/>
  <c r="CJ226" i="8"/>
  <c r="CK226" i="8"/>
  <c r="CL226" i="8"/>
  <c r="CM226" i="8"/>
  <c r="CN226" i="8"/>
  <c r="B227" i="8"/>
  <c r="C227" i="8"/>
  <c r="D227" i="8"/>
  <c r="E227" i="8"/>
  <c r="F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P227" i="8"/>
  <c r="AQ227" i="8"/>
  <c r="AR227" i="8"/>
  <c r="AS227" i="8"/>
  <c r="AT227" i="8"/>
  <c r="AU227" i="8"/>
  <c r="AV227" i="8"/>
  <c r="AW227" i="8"/>
  <c r="AX227" i="8"/>
  <c r="AY227" i="8"/>
  <c r="AZ227" i="8"/>
  <c r="BA227" i="8"/>
  <c r="BB227" i="8"/>
  <c r="BC227" i="8"/>
  <c r="BD227" i="8"/>
  <c r="BE227" i="8"/>
  <c r="BF227" i="8"/>
  <c r="BG227" i="8"/>
  <c r="BH227" i="8"/>
  <c r="BI227" i="8"/>
  <c r="BJ227" i="8"/>
  <c r="BK227" i="8"/>
  <c r="BL227" i="8"/>
  <c r="BM227" i="8"/>
  <c r="BN227" i="8"/>
  <c r="BO227" i="8"/>
  <c r="BP227" i="8"/>
  <c r="BQ227" i="8"/>
  <c r="BR227" i="8"/>
  <c r="BS227" i="8"/>
  <c r="BT227" i="8"/>
  <c r="BU227" i="8"/>
  <c r="BV227" i="8"/>
  <c r="BW227" i="8"/>
  <c r="BX227" i="8"/>
  <c r="BY227" i="8"/>
  <c r="BZ227" i="8"/>
  <c r="CA227" i="8"/>
  <c r="CB227" i="8"/>
  <c r="CC227" i="8"/>
  <c r="CD227" i="8"/>
  <c r="CE227" i="8"/>
  <c r="CF227" i="8"/>
  <c r="CG227" i="8"/>
  <c r="CH227" i="8"/>
  <c r="CI227" i="8"/>
  <c r="CJ227" i="8"/>
  <c r="CK227" i="8"/>
  <c r="CL227" i="8"/>
  <c r="CM227" i="8"/>
  <c r="CN227" i="8"/>
  <c r="B228" i="8"/>
  <c r="C228" i="8"/>
  <c r="D228" i="8"/>
  <c r="E228" i="8"/>
  <c r="F228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P228" i="8"/>
  <c r="AQ228" i="8"/>
  <c r="AR228" i="8"/>
  <c r="AS228" i="8"/>
  <c r="AT228" i="8"/>
  <c r="AU228" i="8"/>
  <c r="AV228" i="8"/>
  <c r="AW228" i="8"/>
  <c r="AX228" i="8"/>
  <c r="AY228" i="8"/>
  <c r="AZ228" i="8"/>
  <c r="BA228" i="8"/>
  <c r="BB228" i="8"/>
  <c r="BC228" i="8"/>
  <c r="BD228" i="8"/>
  <c r="BE228" i="8"/>
  <c r="BF228" i="8"/>
  <c r="BG228" i="8"/>
  <c r="BH228" i="8"/>
  <c r="BI228" i="8"/>
  <c r="BJ228" i="8"/>
  <c r="BK228" i="8"/>
  <c r="BL228" i="8"/>
  <c r="BM228" i="8"/>
  <c r="BN228" i="8"/>
  <c r="BO228" i="8"/>
  <c r="BP228" i="8"/>
  <c r="BQ228" i="8"/>
  <c r="BR228" i="8"/>
  <c r="BS228" i="8"/>
  <c r="BT228" i="8"/>
  <c r="BU228" i="8"/>
  <c r="BV228" i="8"/>
  <c r="BW228" i="8"/>
  <c r="BX228" i="8"/>
  <c r="BY228" i="8"/>
  <c r="BZ228" i="8"/>
  <c r="CA228" i="8"/>
  <c r="CB228" i="8"/>
  <c r="CC228" i="8"/>
  <c r="CD228" i="8"/>
  <c r="CE228" i="8"/>
  <c r="CF228" i="8"/>
  <c r="CG228" i="8"/>
  <c r="CH228" i="8"/>
  <c r="CI228" i="8"/>
  <c r="CJ228" i="8"/>
  <c r="CK228" i="8"/>
  <c r="CL228" i="8"/>
  <c r="CM228" i="8"/>
  <c r="CN228" i="8"/>
  <c r="B229" i="8"/>
  <c r="C229" i="8"/>
  <c r="D229" i="8"/>
  <c r="E229" i="8"/>
  <c r="F229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P229" i="8"/>
  <c r="AQ229" i="8"/>
  <c r="AR229" i="8"/>
  <c r="AS229" i="8"/>
  <c r="AT229" i="8"/>
  <c r="AU229" i="8"/>
  <c r="AV229" i="8"/>
  <c r="AW229" i="8"/>
  <c r="AX229" i="8"/>
  <c r="AY229" i="8"/>
  <c r="AZ229" i="8"/>
  <c r="BA229" i="8"/>
  <c r="BB229" i="8"/>
  <c r="BC229" i="8"/>
  <c r="BD229" i="8"/>
  <c r="BE229" i="8"/>
  <c r="BF229" i="8"/>
  <c r="BG229" i="8"/>
  <c r="BH229" i="8"/>
  <c r="BI229" i="8"/>
  <c r="BJ229" i="8"/>
  <c r="BK229" i="8"/>
  <c r="BL229" i="8"/>
  <c r="BM229" i="8"/>
  <c r="BN229" i="8"/>
  <c r="BO229" i="8"/>
  <c r="BP229" i="8"/>
  <c r="BQ229" i="8"/>
  <c r="BR229" i="8"/>
  <c r="BS229" i="8"/>
  <c r="BT229" i="8"/>
  <c r="BU229" i="8"/>
  <c r="BV229" i="8"/>
  <c r="BW229" i="8"/>
  <c r="BX229" i="8"/>
  <c r="BY229" i="8"/>
  <c r="BZ229" i="8"/>
  <c r="CA229" i="8"/>
  <c r="CB229" i="8"/>
  <c r="CC229" i="8"/>
  <c r="CD229" i="8"/>
  <c r="CE229" i="8"/>
  <c r="CF229" i="8"/>
  <c r="CG229" i="8"/>
  <c r="CH229" i="8"/>
  <c r="CI229" i="8"/>
  <c r="CJ229" i="8"/>
  <c r="CK229" i="8"/>
  <c r="CL229" i="8"/>
  <c r="CM229" i="8"/>
  <c r="CN229" i="8"/>
  <c r="B230" i="8"/>
  <c r="C230" i="8"/>
  <c r="D230" i="8"/>
  <c r="E230" i="8"/>
  <c r="F230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P230" i="8"/>
  <c r="AQ230" i="8"/>
  <c r="AR230" i="8"/>
  <c r="AS230" i="8"/>
  <c r="AT230" i="8"/>
  <c r="AU230" i="8"/>
  <c r="AV230" i="8"/>
  <c r="AW230" i="8"/>
  <c r="AX230" i="8"/>
  <c r="AY230" i="8"/>
  <c r="AZ230" i="8"/>
  <c r="BA230" i="8"/>
  <c r="BB230" i="8"/>
  <c r="BC230" i="8"/>
  <c r="BD230" i="8"/>
  <c r="BE230" i="8"/>
  <c r="BF230" i="8"/>
  <c r="BG230" i="8"/>
  <c r="BH230" i="8"/>
  <c r="BI230" i="8"/>
  <c r="BJ230" i="8"/>
  <c r="BK230" i="8"/>
  <c r="BL230" i="8"/>
  <c r="BM230" i="8"/>
  <c r="BN230" i="8"/>
  <c r="BO230" i="8"/>
  <c r="BP230" i="8"/>
  <c r="BQ230" i="8"/>
  <c r="BR230" i="8"/>
  <c r="BS230" i="8"/>
  <c r="BT230" i="8"/>
  <c r="BU230" i="8"/>
  <c r="BV230" i="8"/>
  <c r="BW230" i="8"/>
  <c r="BX230" i="8"/>
  <c r="BY230" i="8"/>
  <c r="BZ230" i="8"/>
  <c r="CA230" i="8"/>
  <c r="CB230" i="8"/>
  <c r="CC230" i="8"/>
  <c r="CD230" i="8"/>
  <c r="CE230" i="8"/>
  <c r="CF230" i="8"/>
  <c r="CG230" i="8"/>
  <c r="CH230" i="8"/>
  <c r="CI230" i="8"/>
  <c r="CJ230" i="8"/>
  <c r="CK230" i="8"/>
  <c r="CL230" i="8"/>
  <c r="CM230" i="8"/>
  <c r="CN230" i="8"/>
  <c r="B231" i="8"/>
  <c r="C231" i="8"/>
  <c r="D231" i="8"/>
  <c r="E231" i="8"/>
  <c r="F231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P231" i="8"/>
  <c r="AQ231" i="8"/>
  <c r="AR231" i="8"/>
  <c r="AS231" i="8"/>
  <c r="AT231" i="8"/>
  <c r="AU231" i="8"/>
  <c r="AV231" i="8"/>
  <c r="AW231" i="8"/>
  <c r="AX231" i="8"/>
  <c r="AY231" i="8"/>
  <c r="AZ231" i="8"/>
  <c r="BA231" i="8"/>
  <c r="BB231" i="8"/>
  <c r="BC231" i="8"/>
  <c r="BD231" i="8"/>
  <c r="BE231" i="8"/>
  <c r="BF231" i="8"/>
  <c r="BG231" i="8"/>
  <c r="BH231" i="8"/>
  <c r="BI231" i="8"/>
  <c r="BJ231" i="8"/>
  <c r="BK231" i="8"/>
  <c r="BL231" i="8"/>
  <c r="BM231" i="8"/>
  <c r="BN231" i="8"/>
  <c r="BO231" i="8"/>
  <c r="BP231" i="8"/>
  <c r="BQ231" i="8"/>
  <c r="BR231" i="8"/>
  <c r="BS231" i="8"/>
  <c r="BT231" i="8"/>
  <c r="BU231" i="8"/>
  <c r="BV231" i="8"/>
  <c r="BW231" i="8"/>
  <c r="BX231" i="8"/>
  <c r="BY231" i="8"/>
  <c r="BZ231" i="8"/>
  <c r="CA231" i="8"/>
  <c r="CB231" i="8"/>
  <c r="CC231" i="8"/>
  <c r="CD231" i="8"/>
  <c r="CE231" i="8"/>
  <c r="CF231" i="8"/>
  <c r="CG231" i="8"/>
  <c r="CH231" i="8"/>
  <c r="CI231" i="8"/>
  <c r="CJ231" i="8"/>
  <c r="CK231" i="8"/>
  <c r="CL231" i="8"/>
  <c r="CM231" i="8"/>
  <c r="CN231" i="8"/>
  <c r="B232" i="8"/>
  <c r="C232" i="8"/>
  <c r="D232" i="8"/>
  <c r="E232" i="8"/>
  <c r="F232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P232" i="8"/>
  <c r="AQ232" i="8"/>
  <c r="AR232" i="8"/>
  <c r="AS232" i="8"/>
  <c r="AT232" i="8"/>
  <c r="AU232" i="8"/>
  <c r="AV232" i="8"/>
  <c r="AW232" i="8"/>
  <c r="AX232" i="8"/>
  <c r="AY232" i="8"/>
  <c r="AZ232" i="8"/>
  <c r="BA232" i="8"/>
  <c r="BB232" i="8"/>
  <c r="BC232" i="8"/>
  <c r="BD232" i="8"/>
  <c r="BE232" i="8"/>
  <c r="BF232" i="8"/>
  <c r="BG232" i="8"/>
  <c r="BH232" i="8"/>
  <c r="BI232" i="8"/>
  <c r="BJ232" i="8"/>
  <c r="BK232" i="8"/>
  <c r="BL232" i="8"/>
  <c r="BM232" i="8"/>
  <c r="BN232" i="8"/>
  <c r="BO232" i="8"/>
  <c r="BP232" i="8"/>
  <c r="BQ232" i="8"/>
  <c r="BR232" i="8"/>
  <c r="BS232" i="8"/>
  <c r="BT232" i="8"/>
  <c r="BU232" i="8"/>
  <c r="BV232" i="8"/>
  <c r="BW232" i="8"/>
  <c r="BX232" i="8"/>
  <c r="BY232" i="8"/>
  <c r="BZ232" i="8"/>
  <c r="CA232" i="8"/>
  <c r="CB232" i="8"/>
  <c r="CC232" i="8"/>
  <c r="CD232" i="8"/>
  <c r="CE232" i="8"/>
  <c r="CF232" i="8"/>
  <c r="CG232" i="8"/>
  <c r="CH232" i="8"/>
  <c r="CI232" i="8"/>
  <c r="CJ232" i="8"/>
  <c r="CK232" i="8"/>
  <c r="CL232" i="8"/>
  <c r="CM232" i="8"/>
  <c r="CN232" i="8"/>
  <c r="B233" i="8"/>
  <c r="C233" i="8"/>
  <c r="D233" i="8"/>
  <c r="E233" i="8"/>
  <c r="F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P233" i="8"/>
  <c r="AQ233" i="8"/>
  <c r="AR233" i="8"/>
  <c r="AS233" i="8"/>
  <c r="AT233" i="8"/>
  <c r="AU233" i="8"/>
  <c r="AV233" i="8"/>
  <c r="AW233" i="8"/>
  <c r="AX233" i="8"/>
  <c r="AY233" i="8"/>
  <c r="AZ233" i="8"/>
  <c r="BA233" i="8"/>
  <c r="BB233" i="8"/>
  <c r="BC233" i="8"/>
  <c r="BD233" i="8"/>
  <c r="BE233" i="8"/>
  <c r="BF233" i="8"/>
  <c r="BG233" i="8"/>
  <c r="BH233" i="8"/>
  <c r="BI233" i="8"/>
  <c r="BJ233" i="8"/>
  <c r="BK233" i="8"/>
  <c r="BL233" i="8"/>
  <c r="BM233" i="8"/>
  <c r="BN233" i="8"/>
  <c r="BO233" i="8"/>
  <c r="BP233" i="8"/>
  <c r="BQ233" i="8"/>
  <c r="BR233" i="8"/>
  <c r="BS233" i="8"/>
  <c r="BT233" i="8"/>
  <c r="BU233" i="8"/>
  <c r="BV233" i="8"/>
  <c r="BW233" i="8"/>
  <c r="BX233" i="8"/>
  <c r="BY233" i="8"/>
  <c r="BZ233" i="8"/>
  <c r="CA233" i="8"/>
  <c r="CB233" i="8"/>
  <c r="CC233" i="8"/>
  <c r="CD233" i="8"/>
  <c r="CE233" i="8"/>
  <c r="CF233" i="8"/>
  <c r="CG233" i="8"/>
  <c r="CH233" i="8"/>
  <c r="CI233" i="8"/>
  <c r="CJ233" i="8"/>
  <c r="CK233" i="8"/>
  <c r="CL233" i="8"/>
  <c r="CM233" i="8"/>
  <c r="CN233" i="8"/>
  <c r="B234" i="8"/>
  <c r="C234" i="8"/>
  <c r="D234" i="8"/>
  <c r="E234" i="8"/>
  <c r="F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P234" i="8"/>
  <c r="AQ234" i="8"/>
  <c r="AR234" i="8"/>
  <c r="AS234" i="8"/>
  <c r="AT234" i="8"/>
  <c r="AU234" i="8"/>
  <c r="AV234" i="8"/>
  <c r="AW234" i="8"/>
  <c r="AX234" i="8"/>
  <c r="AY234" i="8"/>
  <c r="AZ234" i="8"/>
  <c r="BA234" i="8"/>
  <c r="BB234" i="8"/>
  <c r="BC234" i="8"/>
  <c r="BD234" i="8"/>
  <c r="BE234" i="8"/>
  <c r="BF234" i="8"/>
  <c r="BG234" i="8"/>
  <c r="BH234" i="8"/>
  <c r="BI234" i="8"/>
  <c r="BJ234" i="8"/>
  <c r="BK234" i="8"/>
  <c r="BL234" i="8"/>
  <c r="BM234" i="8"/>
  <c r="BN234" i="8"/>
  <c r="BO234" i="8"/>
  <c r="BP234" i="8"/>
  <c r="BQ234" i="8"/>
  <c r="BR234" i="8"/>
  <c r="BS234" i="8"/>
  <c r="BT234" i="8"/>
  <c r="BU234" i="8"/>
  <c r="BV234" i="8"/>
  <c r="BW234" i="8"/>
  <c r="BX234" i="8"/>
  <c r="BY234" i="8"/>
  <c r="BZ234" i="8"/>
  <c r="CA234" i="8"/>
  <c r="CB234" i="8"/>
  <c r="CC234" i="8"/>
  <c r="CD234" i="8"/>
  <c r="CE234" i="8"/>
  <c r="CF234" i="8"/>
  <c r="CG234" i="8"/>
  <c r="CH234" i="8"/>
  <c r="CI234" i="8"/>
  <c r="CJ234" i="8"/>
  <c r="CK234" i="8"/>
  <c r="CL234" i="8"/>
  <c r="CM234" i="8"/>
  <c r="CN234" i="8"/>
  <c r="B235" i="8"/>
  <c r="C235" i="8"/>
  <c r="D235" i="8"/>
  <c r="E235" i="8"/>
  <c r="F235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P235" i="8"/>
  <c r="AQ235" i="8"/>
  <c r="AR235" i="8"/>
  <c r="AS235" i="8"/>
  <c r="AT235" i="8"/>
  <c r="AU235" i="8"/>
  <c r="AV235" i="8"/>
  <c r="AW235" i="8"/>
  <c r="AX235" i="8"/>
  <c r="AY235" i="8"/>
  <c r="AZ235" i="8"/>
  <c r="BA235" i="8"/>
  <c r="BB235" i="8"/>
  <c r="BC235" i="8"/>
  <c r="BD235" i="8"/>
  <c r="BE235" i="8"/>
  <c r="BF235" i="8"/>
  <c r="BG235" i="8"/>
  <c r="BH235" i="8"/>
  <c r="BI235" i="8"/>
  <c r="BJ235" i="8"/>
  <c r="BK235" i="8"/>
  <c r="BL235" i="8"/>
  <c r="BM235" i="8"/>
  <c r="BN235" i="8"/>
  <c r="BO235" i="8"/>
  <c r="BP235" i="8"/>
  <c r="BQ235" i="8"/>
  <c r="BR235" i="8"/>
  <c r="BS235" i="8"/>
  <c r="BT235" i="8"/>
  <c r="BU235" i="8"/>
  <c r="BV235" i="8"/>
  <c r="BW235" i="8"/>
  <c r="BX235" i="8"/>
  <c r="BY235" i="8"/>
  <c r="BZ235" i="8"/>
  <c r="CA235" i="8"/>
  <c r="CB235" i="8"/>
  <c r="CC235" i="8"/>
  <c r="CD235" i="8"/>
  <c r="CE235" i="8"/>
  <c r="CF235" i="8"/>
  <c r="CG235" i="8"/>
  <c r="CH235" i="8"/>
  <c r="CI235" i="8"/>
  <c r="CJ235" i="8"/>
  <c r="CK235" i="8"/>
  <c r="CL235" i="8"/>
  <c r="CM235" i="8"/>
  <c r="CN235" i="8"/>
  <c r="B236" i="8"/>
  <c r="C236" i="8"/>
  <c r="D236" i="8"/>
  <c r="E236" i="8"/>
  <c r="F236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P236" i="8"/>
  <c r="AQ236" i="8"/>
  <c r="AR236" i="8"/>
  <c r="AS236" i="8"/>
  <c r="AT236" i="8"/>
  <c r="AU236" i="8"/>
  <c r="AV236" i="8"/>
  <c r="AW236" i="8"/>
  <c r="AX236" i="8"/>
  <c r="AY236" i="8"/>
  <c r="AZ236" i="8"/>
  <c r="BA236" i="8"/>
  <c r="BB236" i="8"/>
  <c r="BC236" i="8"/>
  <c r="BD236" i="8"/>
  <c r="BE236" i="8"/>
  <c r="BF236" i="8"/>
  <c r="BG236" i="8"/>
  <c r="BH236" i="8"/>
  <c r="BI236" i="8"/>
  <c r="BJ236" i="8"/>
  <c r="BK236" i="8"/>
  <c r="BL236" i="8"/>
  <c r="BM236" i="8"/>
  <c r="BN236" i="8"/>
  <c r="BO236" i="8"/>
  <c r="BP236" i="8"/>
  <c r="BQ236" i="8"/>
  <c r="BR236" i="8"/>
  <c r="BS236" i="8"/>
  <c r="BT236" i="8"/>
  <c r="BU236" i="8"/>
  <c r="BV236" i="8"/>
  <c r="BW236" i="8"/>
  <c r="BX236" i="8"/>
  <c r="BY236" i="8"/>
  <c r="BZ236" i="8"/>
  <c r="CA236" i="8"/>
  <c r="CB236" i="8"/>
  <c r="CC236" i="8"/>
  <c r="CD236" i="8"/>
  <c r="CE236" i="8"/>
  <c r="CF236" i="8"/>
  <c r="CG236" i="8"/>
  <c r="CH236" i="8"/>
  <c r="CI236" i="8"/>
  <c r="CJ236" i="8"/>
  <c r="CK236" i="8"/>
  <c r="CL236" i="8"/>
  <c r="CM236" i="8"/>
  <c r="CN236" i="8"/>
  <c r="B237" i="8"/>
  <c r="C237" i="8"/>
  <c r="D237" i="8"/>
  <c r="E237" i="8"/>
  <c r="F237" i="8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AD237" i="8"/>
  <c r="AE237" i="8"/>
  <c r="AF237" i="8"/>
  <c r="AG237" i="8"/>
  <c r="AH237" i="8"/>
  <c r="AI237" i="8"/>
  <c r="AJ237" i="8"/>
  <c r="AK237" i="8"/>
  <c r="AL237" i="8"/>
  <c r="AM237" i="8"/>
  <c r="AN237" i="8"/>
  <c r="AO237" i="8"/>
  <c r="AP237" i="8"/>
  <c r="AQ237" i="8"/>
  <c r="AR237" i="8"/>
  <c r="AS237" i="8"/>
  <c r="AT237" i="8"/>
  <c r="AU237" i="8"/>
  <c r="AV237" i="8"/>
  <c r="AW237" i="8"/>
  <c r="AX237" i="8"/>
  <c r="AY237" i="8"/>
  <c r="AZ237" i="8"/>
  <c r="BA237" i="8"/>
  <c r="BB237" i="8"/>
  <c r="BC237" i="8"/>
  <c r="BD237" i="8"/>
  <c r="BE237" i="8"/>
  <c r="BF237" i="8"/>
  <c r="BG237" i="8"/>
  <c r="BH237" i="8"/>
  <c r="BI237" i="8"/>
  <c r="BJ237" i="8"/>
  <c r="BK237" i="8"/>
  <c r="BL237" i="8"/>
  <c r="BM237" i="8"/>
  <c r="BN237" i="8"/>
  <c r="BO237" i="8"/>
  <c r="BP237" i="8"/>
  <c r="BQ237" i="8"/>
  <c r="BR237" i="8"/>
  <c r="BS237" i="8"/>
  <c r="BT237" i="8"/>
  <c r="BU237" i="8"/>
  <c r="BV237" i="8"/>
  <c r="BW237" i="8"/>
  <c r="BX237" i="8"/>
  <c r="BY237" i="8"/>
  <c r="BZ237" i="8"/>
  <c r="CA237" i="8"/>
  <c r="CB237" i="8"/>
  <c r="CC237" i="8"/>
  <c r="CD237" i="8"/>
  <c r="CE237" i="8"/>
  <c r="CF237" i="8"/>
  <c r="CG237" i="8"/>
  <c r="CH237" i="8"/>
  <c r="CI237" i="8"/>
  <c r="CJ237" i="8"/>
  <c r="CK237" i="8"/>
  <c r="CL237" i="8"/>
  <c r="CM237" i="8"/>
  <c r="CN237" i="8"/>
  <c r="B238" i="8"/>
  <c r="C238" i="8"/>
  <c r="D238" i="8"/>
  <c r="E238" i="8"/>
  <c r="F238" i="8"/>
  <c r="G238" i="8"/>
  <c r="H238" i="8"/>
  <c r="I238" i="8"/>
  <c r="J238" i="8"/>
  <c r="K238" i="8"/>
  <c r="L238" i="8"/>
  <c r="M238" i="8"/>
  <c r="N238" i="8"/>
  <c r="O238" i="8"/>
  <c r="P238" i="8"/>
  <c r="Q238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AD238" i="8"/>
  <c r="AE238" i="8"/>
  <c r="AF238" i="8"/>
  <c r="AG238" i="8"/>
  <c r="AH238" i="8"/>
  <c r="AI238" i="8"/>
  <c r="AJ238" i="8"/>
  <c r="AK238" i="8"/>
  <c r="AL238" i="8"/>
  <c r="AM238" i="8"/>
  <c r="AN238" i="8"/>
  <c r="AO238" i="8"/>
  <c r="AP238" i="8"/>
  <c r="AQ238" i="8"/>
  <c r="AR238" i="8"/>
  <c r="AS238" i="8"/>
  <c r="AT238" i="8"/>
  <c r="AU238" i="8"/>
  <c r="AV238" i="8"/>
  <c r="AW238" i="8"/>
  <c r="AX238" i="8"/>
  <c r="AY238" i="8"/>
  <c r="AZ238" i="8"/>
  <c r="BA238" i="8"/>
  <c r="BB238" i="8"/>
  <c r="BC238" i="8"/>
  <c r="BD238" i="8"/>
  <c r="BE238" i="8"/>
  <c r="BF238" i="8"/>
  <c r="BG238" i="8"/>
  <c r="BH238" i="8"/>
  <c r="BI238" i="8"/>
  <c r="BJ238" i="8"/>
  <c r="BK238" i="8"/>
  <c r="BL238" i="8"/>
  <c r="BM238" i="8"/>
  <c r="BN238" i="8"/>
  <c r="BO238" i="8"/>
  <c r="BP238" i="8"/>
  <c r="BQ238" i="8"/>
  <c r="BR238" i="8"/>
  <c r="BS238" i="8"/>
  <c r="BT238" i="8"/>
  <c r="BU238" i="8"/>
  <c r="BV238" i="8"/>
  <c r="BW238" i="8"/>
  <c r="BX238" i="8"/>
  <c r="BY238" i="8"/>
  <c r="BZ238" i="8"/>
  <c r="CA238" i="8"/>
  <c r="CB238" i="8"/>
  <c r="CC238" i="8"/>
  <c r="CD238" i="8"/>
  <c r="CE238" i="8"/>
  <c r="CF238" i="8"/>
  <c r="CG238" i="8"/>
  <c r="CH238" i="8"/>
  <c r="CI238" i="8"/>
  <c r="CJ238" i="8"/>
  <c r="CK238" i="8"/>
  <c r="CL238" i="8"/>
  <c r="CM238" i="8"/>
  <c r="CN238" i="8"/>
  <c r="B239" i="8"/>
  <c r="C239" i="8"/>
  <c r="D239" i="8"/>
  <c r="E239" i="8"/>
  <c r="F239" i="8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AD239" i="8"/>
  <c r="AE239" i="8"/>
  <c r="AF239" i="8"/>
  <c r="AG239" i="8"/>
  <c r="AH239" i="8"/>
  <c r="AI239" i="8"/>
  <c r="AJ239" i="8"/>
  <c r="AK239" i="8"/>
  <c r="AL239" i="8"/>
  <c r="AM239" i="8"/>
  <c r="AN239" i="8"/>
  <c r="AO239" i="8"/>
  <c r="AP239" i="8"/>
  <c r="AQ239" i="8"/>
  <c r="AR239" i="8"/>
  <c r="AS239" i="8"/>
  <c r="AT239" i="8"/>
  <c r="AU239" i="8"/>
  <c r="AV239" i="8"/>
  <c r="AW239" i="8"/>
  <c r="AX239" i="8"/>
  <c r="AY239" i="8"/>
  <c r="AZ239" i="8"/>
  <c r="BA239" i="8"/>
  <c r="BB239" i="8"/>
  <c r="BC239" i="8"/>
  <c r="BD239" i="8"/>
  <c r="BE239" i="8"/>
  <c r="BF239" i="8"/>
  <c r="BG239" i="8"/>
  <c r="BH239" i="8"/>
  <c r="BI239" i="8"/>
  <c r="BJ239" i="8"/>
  <c r="BK239" i="8"/>
  <c r="BL239" i="8"/>
  <c r="BM239" i="8"/>
  <c r="BN239" i="8"/>
  <c r="BO239" i="8"/>
  <c r="BP239" i="8"/>
  <c r="BQ239" i="8"/>
  <c r="BR239" i="8"/>
  <c r="BS239" i="8"/>
  <c r="BT239" i="8"/>
  <c r="BU239" i="8"/>
  <c r="BV239" i="8"/>
  <c r="BW239" i="8"/>
  <c r="BX239" i="8"/>
  <c r="BY239" i="8"/>
  <c r="BZ239" i="8"/>
  <c r="CA239" i="8"/>
  <c r="CB239" i="8"/>
  <c r="CC239" i="8"/>
  <c r="CD239" i="8"/>
  <c r="CE239" i="8"/>
  <c r="CF239" i="8"/>
  <c r="CG239" i="8"/>
  <c r="CH239" i="8"/>
  <c r="CI239" i="8"/>
  <c r="CJ239" i="8"/>
  <c r="CK239" i="8"/>
  <c r="CL239" i="8"/>
  <c r="CM239" i="8"/>
  <c r="CN239" i="8"/>
  <c r="B240" i="8"/>
  <c r="C240" i="8"/>
  <c r="D240" i="8"/>
  <c r="E240" i="8"/>
  <c r="F240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AD240" i="8"/>
  <c r="AE240" i="8"/>
  <c r="AF240" i="8"/>
  <c r="AG240" i="8"/>
  <c r="AH240" i="8"/>
  <c r="AI240" i="8"/>
  <c r="AJ240" i="8"/>
  <c r="AK240" i="8"/>
  <c r="AL240" i="8"/>
  <c r="AM240" i="8"/>
  <c r="AN240" i="8"/>
  <c r="AO240" i="8"/>
  <c r="AP240" i="8"/>
  <c r="AQ240" i="8"/>
  <c r="AR240" i="8"/>
  <c r="AS240" i="8"/>
  <c r="AT240" i="8"/>
  <c r="AU240" i="8"/>
  <c r="AV240" i="8"/>
  <c r="AW240" i="8"/>
  <c r="AX240" i="8"/>
  <c r="AY240" i="8"/>
  <c r="AZ240" i="8"/>
  <c r="BA240" i="8"/>
  <c r="BB240" i="8"/>
  <c r="BC240" i="8"/>
  <c r="BD240" i="8"/>
  <c r="BE240" i="8"/>
  <c r="BF240" i="8"/>
  <c r="BG240" i="8"/>
  <c r="BH240" i="8"/>
  <c r="BI240" i="8"/>
  <c r="BJ240" i="8"/>
  <c r="BK240" i="8"/>
  <c r="BL240" i="8"/>
  <c r="BM240" i="8"/>
  <c r="BN240" i="8"/>
  <c r="BO240" i="8"/>
  <c r="BP240" i="8"/>
  <c r="BQ240" i="8"/>
  <c r="BR240" i="8"/>
  <c r="BS240" i="8"/>
  <c r="BT240" i="8"/>
  <c r="BU240" i="8"/>
  <c r="BV240" i="8"/>
  <c r="BW240" i="8"/>
  <c r="BX240" i="8"/>
  <c r="BY240" i="8"/>
  <c r="BZ240" i="8"/>
  <c r="CA240" i="8"/>
  <c r="CB240" i="8"/>
  <c r="CC240" i="8"/>
  <c r="CD240" i="8"/>
  <c r="CE240" i="8"/>
  <c r="CF240" i="8"/>
  <c r="CG240" i="8"/>
  <c r="CH240" i="8"/>
  <c r="CI240" i="8"/>
  <c r="CJ240" i="8"/>
  <c r="CK240" i="8"/>
  <c r="CL240" i="8"/>
  <c r="CM240" i="8"/>
  <c r="CN240" i="8"/>
  <c r="B241" i="8"/>
  <c r="C241" i="8"/>
  <c r="D241" i="8"/>
  <c r="E241" i="8"/>
  <c r="F241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AD241" i="8"/>
  <c r="AE241" i="8"/>
  <c r="AF241" i="8"/>
  <c r="AG241" i="8"/>
  <c r="AH241" i="8"/>
  <c r="AI241" i="8"/>
  <c r="AJ241" i="8"/>
  <c r="AK241" i="8"/>
  <c r="AL241" i="8"/>
  <c r="AM241" i="8"/>
  <c r="AN241" i="8"/>
  <c r="AO241" i="8"/>
  <c r="AP241" i="8"/>
  <c r="AQ241" i="8"/>
  <c r="AR241" i="8"/>
  <c r="AS241" i="8"/>
  <c r="AT241" i="8"/>
  <c r="AU241" i="8"/>
  <c r="AV241" i="8"/>
  <c r="AW241" i="8"/>
  <c r="AX241" i="8"/>
  <c r="AY241" i="8"/>
  <c r="AZ241" i="8"/>
  <c r="BA241" i="8"/>
  <c r="BB241" i="8"/>
  <c r="BC241" i="8"/>
  <c r="BD241" i="8"/>
  <c r="BE241" i="8"/>
  <c r="BF241" i="8"/>
  <c r="BG241" i="8"/>
  <c r="BH241" i="8"/>
  <c r="BI241" i="8"/>
  <c r="BJ241" i="8"/>
  <c r="BK241" i="8"/>
  <c r="BL241" i="8"/>
  <c r="BM241" i="8"/>
  <c r="BN241" i="8"/>
  <c r="BO241" i="8"/>
  <c r="BP241" i="8"/>
  <c r="BQ241" i="8"/>
  <c r="BR241" i="8"/>
  <c r="BS241" i="8"/>
  <c r="BT241" i="8"/>
  <c r="BU241" i="8"/>
  <c r="BV241" i="8"/>
  <c r="BW241" i="8"/>
  <c r="BX241" i="8"/>
  <c r="BY241" i="8"/>
  <c r="BZ241" i="8"/>
  <c r="CA241" i="8"/>
  <c r="CB241" i="8"/>
  <c r="CC241" i="8"/>
  <c r="CD241" i="8"/>
  <c r="CE241" i="8"/>
  <c r="CF241" i="8"/>
  <c r="CG241" i="8"/>
  <c r="CH241" i="8"/>
  <c r="CI241" i="8"/>
  <c r="CJ241" i="8"/>
  <c r="CK241" i="8"/>
  <c r="CL241" i="8"/>
  <c r="CM241" i="8"/>
  <c r="CN241" i="8"/>
  <c r="B242" i="8"/>
  <c r="C242" i="8"/>
  <c r="D242" i="8"/>
  <c r="E242" i="8"/>
  <c r="F242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AD242" i="8"/>
  <c r="AE242" i="8"/>
  <c r="AF242" i="8"/>
  <c r="AG242" i="8"/>
  <c r="AH242" i="8"/>
  <c r="AI242" i="8"/>
  <c r="AJ242" i="8"/>
  <c r="AK242" i="8"/>
  <c r="AL242" i="8"/>
  <c r="AM242" i="8"/>
  <c r="AN242" i="8"/>
  <c r="AO242" i="8"/>
  <c r="AP242" i="8"/>
  <c r="AQ242" i="8"/>
  <c r="AR242" i="8"/>
  <c r="AS242" i="8"/>
  <c r="AT242" i="8"/>
  <c r="AU242" i="8"/>
  <c r="AV242" i="8"/>
  <c r="AW242" i="8"/>
  <c r="AX242" i="8"/>
  <c r="AY242" i="8"/>
  <c r="AZ242" i="8"/>
  <c r="BA242" i="8"/>
  <c r="BB242" i="8"/>
  <c r="BC242" i="8"/>
  <c r="BD242" i="8"/>
  <c r="BE242" i="8"/>
  <c r="BF242" i="8"/>
  <c r="BG242" i="8"/>
  <c r="BH242" i="8"/>
  <c r="BI242" i="8"/>
  <c r="BJ242" i="8"/>
  <c r="BK242" i="8"/>
  <c r="BL242" i="8"/>
  <c r="BM242" i="8"/>
  <c r="BN242" i="8"/>
  <c r="BO242" i="8"/>
  <c r="BP242" i="8"/>
  <c r="BQ242" i="8"/>
  <c r="BR242" i="8"/>
  <c r="BS242" i="8"/>
  <c r="BT242" i="8"/>
  <c r="BU242" i="8"/>
  <c r="BV242" i="8"/>
  <c r="BW242" i="8"/>
  <c r="BX242" i="8"/>
  <c r="BY242" i="8"/>
  <c r="BZ242" i="8"/>
  <c r="CA242" i="8"/>
  <c r="CB242" i="8"/>
  <c r="CC242" i="8"/>
  <c r="CD242" i="8"/>
  <c r="CE242" i="8"/>
  <c r="CF242" i="8"/>
  <c r="CG242" i="8"/>
  <c r="CH242" i="8"/>
  <c r="CI242" i="8"/>
  <c r="CJ242" i="8"/>
  <c r="CK242" i="8"/>
  <c r="CL242" i="8"/>
  <c r="CM242" i="8"/>
  <c r="CN242" i="8"/>
  <c r="B243" i="8"/>
  <c r="C243" i="8"/>
  <c r="D243" i="8"/>
  <c r="E243" i="8"/>
  <c r="F243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AD243" i="8"/>
  <c r="AE243" i="8"/>
  <c r="AF243" i="8"/>
  <c r="AG243" i="8"/>
  <c r="AH243" i="8"/>
  <c r="AI243" i="8"/>
  <c r="AJ243" i="8"/>
  <c r="AK243" i="8"/>
  <c r="AL243" i="8"/>
  <c r="AM243" i="8"/>
  <c r="AN243" i="8"/>
  <c r="AO243" i="8"/>
  <c r="AP243" i="8"/>
  <c r="AQ243" i="8"/>
  <c r="AR243" i="8"/>
  <c r="AS243" i="8"/>
  <c r="AT243" i="8"/>
  <c r="AU243" i="8"/>
  <c r="AV243" i="8"/>
  <c r="AW243" i="8"/>
  <c r="AX243" i="8"/>
  <c r="AY243" i="8"/>
  <c r="AZ243" i="8"/>
  <c r="BA243" i="8"/>
  <c r="BB243" i="8"/>
  <c r="BC243" i="8"/>
  <c r="BD243" i="8"/>
  <c r="BE243" i="8"/>
  <c r="BF243" i="8"/>
  <c r="BG243" i="8"/>
  <c r="BH243" i="8"/>
  <c r="BI243" i="8"/>
  <c r="BJ243" i="8"/>
  <c r="BK243" i="8"/>
  <c r="BL243" i="8"/>
  <c r="BM243" i="8"/>
  <c r="BN243" i="8"/>
  <c r="BO243" i="8"/>
  <c r="BP243" i="8"/>
  <c r="BQ243" i="8"/>
  <c r="BR243" i="8"/>
  <c r="BS243" i="8"/>
  <c r="BT243" i="8"/>
  <c r="BU243" i="8"/>
  <c r="BV243" i="8"/>
  <c r="BW243" i="8"/>
  <c r="BX243" i="8"/>
  <c r="BY243" i="8"/>
  <c r="BZ243" i="8"/>
  <c r="CA243" i="8"/>
  <c r="CB243" i="8"/>
  <c r="CC243" i="8"/>
  <c r="CD243" i="8"/>
  <c r="CE243" i="8"/>
  <c r="CF243" i="8"/>
  <c r="CG243" i="8"/>
  <c r="CH243" i="8"/>
  <c r="CI243" i="8"/>
  <c r="CJ243" i="8"/>
  <c r="CK243" i="8"/>
  <c r="CL243" i="8"/>
  <c r="CM243" i="8"/>
  <c r="CN243" i="8"/>
  <c r="B244" i="8"/>
  <c r="C244" i="8"/>
  <c r="D244" i="8"/>
  <c r="E244" i="8"/>
  <c r="F244" i="8"/>
  <c r="G244" i="8"/>
  <c r="H244" i="8"/>
  <c r="I244" i="8"/>
  <c r="J244" i="8"/>
  <c r="K244" i="8"/>
  <c r="L244" i="8"/>
  <c r="M244" i="8"/>
  <c r="N244" i="8"/>
  <c r="O244" i="8"/>
  <c r="P244" i="8"/>
  <c r="Q244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AD244" i="8"/>
  <c r="AE244" i="8"/>
  <c r="AF244" i="8"/>
  <c r="AG244" i="8"/>
  <c r="AH244" i="8"/>
  <c r="AI244" i="8"/>
  <c r="AJ244" i="8"/>
  <c r="AK244" i="8"/>
  <c r="AL244" i="8"/>
  <c r="AM244" i="8"/>
  <c r="AN244" i="8"/>
  <c r="AO244" i="8"/>
  <c r="AP244" i="8"/>
  <c r="AQ244" i="8"/>
  <c r="AR244" i="8"/>
  <c r="AS244" i="8"/>
  <c r="AT244" i="8"/>
  <c r="AU244" i="8"/>
  <c r="AV244" i="8"/>
  <c r="AW244" i="8"/>
  <c r="AX244" i="8"/>
  <c r="AY244" i="8"/>
  <c r="AZ244" i="8"/>
  <c r="BA244" i="8"/>
  <c r="BB244" i="8"/>
  <c r="BC244" i="8"/>
  <c r="BD244" i="8"/>
  <c r="BE244" i="8"/>
  <c r="BF244" i="8"/>
  <c r="BG244" i="8"/>
  <c r="BH244" i="8"/>
  <c r="BI244" i="8"/>
  <c r="BJ244" i="8"/>
  <c r="BK244" i="8"/>
  <c r="BL244" i="8"/>
  <c r="BM244" i="8"/>
  <c r="BN244" i="8"/>
  <c r="BO244" i="8"/>
  <c r="BP244" i="8"/>
  <c r="BQ244" i="8"/>
  <c r="BR244" i="8"/>
  <c r="BS244" i="8"/>
  <c r="BT244" i="8"/>
  <c r="BU244" i="8"/>
  <c r="BV244" i="8"/>
  <c r="BW244" i="8"/>
  <c r="BX244" i="8"/>
  <c r="BY244" i="8"/>
  <c r="BZ244" i="8"/>
  <c r="CA244" i="8"/>
  <c r="CB244" i="8"/>
  <c r="CC244" i="8"/>
  <c r="CD244" i="8"/>
  <c r="CE244" i="8"/>
  <c r="CF244" i="8"/>
  <c r="CG244" i="8"/>
  <c r="CH244" i="8"/>
  <c r="CI244" i="8"/>
  <c r="CJ244" i="8"/>
  <c r="CK244" i="8"/>
  <c r="CL244" i="8"/>
  <c r="CM244" i="8"/>
  <c r="CN244" i="8"/>
  <c r="B245" i="8"/>
  <c r="C245" i="8"/>
  <c r="D245" i="8"/>
  <c r="E245" i="8"/>
  <c r="F245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AD245" i="8"/>
  <c r="AE245" i="8"/>
  <c r="AF245" i="8"/>
  <c r="AG245" i="8"/>
  <c r="AH245" i="8"/>
  <c r="AI245" i="8"/>
  <c r="AJ245" i="8"/>
  <c r="AK245" i="8"/>
  <c r="AL245" i="8"/>
  <c r="AM245" i="8"/>
  <c r="AN245" i="8"/>
  <c r="AO245" i="8"/>
  <c r="AP245" i="8"/>
  <c r="AQ245" i="8"/>
  <c r="AR245" i="8"/>
  <c r="AS245" i="8"/>
  <c r="AT245" i="8"/>
  <c r="AU245" i="8"/>
  <c r="AV245" i="8"/>
  <c r="AW245" i="8"/>
  <c r="AX245" i="8"/>
  <c r="AY245" i="8"/>
  <c r="AZ245" i="8"/>
  <c r="BA245" i="8"/>
  <c r="BB245" i="8"/>
  <c r="BC245" i="8"/>
  <c r="BD245" i="8"/>
  <c r="BE245" i="8"/>
  <c r="BF245" i="8"/>
  <c r="BG245" i="8"/>
  <c r="BH245" i="8"/>
  <c r="BI245" i="8"/>
  <c r="BJ245" i="8"/>
  <c r="BK245" i="8"/>
  <c r="BL245" i="8"/>
  <c r="BM245" i="8"/>
  <c r="BN245" i="8"/>
  <c r="BO245" i="8"/>
  <c r="BP245" i="8"/>
  <c r="BQ245" i="8"/>
  <c r="BR245" i="8"/>
  <c r="BS245" i="8"/>
  <c r="BT245" i="8"/>
  <c r="BU245" i="8"/>
  <c r="BV245" i="8"/>
  <c r="BW245" i="8"/>
  <c r="BX245" i="8"/>
  <c r="BY245" i="8"/>
  <c r="BZ245" i="8"/>
  <c r="CA245" i="8"/>
  <c r="CB245" i="8"/>
  <c r="CC245" i="8"/>
  <c r="CD245" i="8"/>
  <c r="CE245" i="8"/>
  <c r="CF245" i="8"/>
  <c r="CG245" i="8"/>
  <c r="CH245" i="8"/>
  <c r="CI245" i="8"/>
  <c r="CJ245" i="8"/>
  <c r="CK245" i="8"/>
  <c r="CL245" i="8"/>
  <c r="CM245" i="8"/>
  <c r="CN245" i="8"/>
  <c r="B246" i="8"/>
  <c r="C246" i="8"/>
  <c r="D246" i="8"/>
  <c r="E246" i="8"/>
  <c r="F246" i="8"/>
  <c r="G246" i="8"/>
  <c r="H246" i="8"/>
  <c r="I246" i="8"/>
  <c r="J246" i="8"/>
  <c r="K246" i="8"/>
  <c r="L246" i="8"/>
  <c r="M246" i="8"/>
  <c r="N246" i="8"/>
  <c r="O246" i="8"/>
  <c r="P246" i="8"/>
  <c r="Q246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AD246" i="8"/>
  <c r="AE246" i="8"/>
  <c r="AF246" i="8"/>
  <c r="AG246" i="8"/>
  <c r="AH246" i="8"/>
  <c r="AI246" i="8"/>
  <c r="AJ246" i="8"/>
  <c r="AK246" i="8"/>
  <c r="AL246" i="8"/>
  <c r="AM246" i="8"/>
  <c r="AN246" i="8"/>
  <c r="AO246" i="8"/>
  <c r="AP246" i="8"/>
  <c r="AQ246" i="8"/>
  <c r="AR246" i="8"/>
  <c r="AS246" i="8"/>
  <c r="AT246" i="8"/>
  <c r="AU246" i="8"/>
  <c r="AV246" i="8"/>
  <c r="AW246" i="8"/>
  <c r="AX246" i="8"/>
  <c r="AY246" i="8"/>
  <c r="AZ246" i="8"/>
  <c r="BA246" i="8"/>
  <c r="BB246" i="8"/>
  <c r="BC246" i="8"/>
  <c r="BD246" i="8"/>
  <c r="BE246" i="8"/>
  <c r="BF246" i="8"/>
  <c r="BG246" i="8"/>
  <c r="BH246" i="8"/>
  <c r="BI246" i="8"/>
  <c r="BJ246" i="8"/>
  <c r="BK246" i="8"/>
  <c r="BL246" i="8"/>
  <c r="BM246" i="8"/>
  <c r="BN246" i="8"/>
  <c r="BO246" i="8"/>
  <c r="BP246" i="8"/>
  <c r="BQ246" i="8"/>
  <c r="BR246" i="8"/>
  <c r="BS246" i="8"/>
  <c r="BT246" i="8"/>
  <c r="BU246" i="8"/>
  <c r="BV246" i="8"/>
  <c r="BW246" i="8"/>
  <c r="BX246" i="8"/>
  <c r="BY246" i="8"/>
  <c r="BZ246" i="8"/>
  <c r="CA246" i="8"/>
  <c r="CB246" i="8"/>
  <c r="CC246" i="8"/>
  <c r="CD246" i="8"/>
  <c r="CE246" i="8"/>
  <c r="CF246" i="8"/>
  <c r="CG246" i="8"/>
  <c r="CH246" i="8"/>
  <c r="CI246" i="8"/>
  <c r="CJ246" i="8"/>
  <c r="CK246" i="8"/>
  <c r="CL246" i="8"/>
  <c r="CM246" i="8"/>
  <c r="CN246" i="8"/>
  <c r="B247" i="8"/>
  <c r="C247" i="8"/>
  <c r="D247" i="8"/>
  <c r="E247" i="8"/>
  <c r="F247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AD247" i="8"/>
  <c r="AE247" i="8"/>
  <c r="AF247" i="8"/>
  <c r="AG247" i="8"/>
  <c r="AH247" i="8"/>
  <c r="AI247" i="8"/>
  <c r="AJ247" i="8"/>
  <c r="AK247" i="8"/>
  <c r="AL247" i="8"/>
  <c r="AM247" i="8"/>
  <c r="AN247" i="8"/>
  <c r="AO247" i="8"/>
  <c r="AP247" i="8"/>
  <c r="AQ247" i="8"/>
  <c r="AR247" i="8"/>
  <c r="AS247" i="8"/>
  <c r="AT247" i="8"/>
  <c r="AU247" i="8"/>
  <c r="AV247" i="8"/>
  <c r="AW247" i="8"/>
  <c r="AX247" i="8"/>
  <c r="AY247" i="8"/>
  <c r="AZ247" i="8"/>
  <c r="BA247" i="8"/>
  <c r="BB247" i="8"/>
  <c r="BC247" i="8"/>
  <c r="BD247" i="8"/>
  <c r="BE247" i="8"/>
  <c r="BF247" i="8"/>
  <c r="BG247" i="8"/>
  <c r="BH247" i="8"/>
  <c r="BI247" i="8"/>
  <c r="BJ247" i="8"/>
  <c r="BK247" i="8"/>
  <c r="BL247" i="8"/>
  <c r="BM247" i="8"/>
  <c r="BN247" i="8"/>
  <c r="BO247" i="8"/>
  <c r="BP247" i="8"/>
  <c r="BQ247" i="8"/>
  <c r="BR247" i="8"/>
  <c r="BS247" i="8"/>
  <c r="BT247" i="8"/>
  <c r="BU247" i="8"/>
  <c r="BV247" i="8"/>
  <c r="BW247" i="8"/>
  <c r="BX247" i="8"/>
  <c r="BY247" i="8"/>
  <c r="BZ247" i="8"/>
  <c r="CA247" i="8"/>
  <c r="CB247" i="8"/>
  <c r="CC247" i="8"/>
  <c r="CD247" i="8"/>
  <c r="CE247" i="8"/>
  <c r="CF247" i="8"/>
  <c r="CG247" i="8"/>
  <c r="CH247" i="8"/>
  <c r="CI247" i="8"/>
  <c r="CJ247" i="8"/>
  <c r="CK247" i="8"/>
  <c r="CL247" i="8"/>
  <c r="CM247" i="8"/>
  <c r="CN247" i="8"/>
  <c r="B248" i="8"/>
  <c r="C248" i="8"/>
  <c r="D248" i="8"/>
  <c r="E248" i="8"/>
  <c r="F248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AD248" i="8"/>
  <c r="AE248" i="8"/>
  <c r="AF248" i="8"/>
  <c r="AG248" i="8"/>
  <c r="AH248" i="8"/>
  <c r="AI248" i="8"/>
  <c r="AJ248" i="8"/>
  <c r="AK248" i="8"/>
  <c r="AL248" i="8"/>
  <c r="AM248" i="8"/>
  <c r="AN248" i="8"/>
  <c r="AO248" i="8"/>
  <c r="AP248" i="8"/>
  <c r="AQ248" i="8"/>
  <c r="AR248" i="8"/>
  <c r="AS248" i="8"/>
  <c r="AT248" i="8"/>
  <c r="AU248" i="8"/>
  <c r="AV248" i="8"/>
  <c r="AW248" i="8"/>
  <c r="AX248" i="8"/>
  <c r="AY248" i="8"/>
  <c r="AZ248" i="8"/>
  <c r="BA248" i="8"/>
  <c r="BB248" i="8"/>
  <c r="BC248" i="8"/>
  <c r="BD248" i="8"/>
  <c r="BE248" i="8"/>
  <c r="BF248" i="8"/>
  <c r="BG248" i="8"/>
  <c r="BH248" i="8"/>
  <c r="BI248" i="8"/>
  <c r="BJ248" i="8"/>
  <c r="BK248" i="8"/>
  <c r="BL248" i="8"/>
  <c r="BM248" i="8"/>
  <c r="BN248" i="8"/>
  <c r="BO248" i="8"/>
  <c r="BP248" i="8"/>
  <c r="BQ248" i="8"/>
  <c r="BR248" i="8"/>
  <c r="BS248" i="8"/>
  <c r="BT248" i="8"/>
  <c r="BU248" i="8"/>
  <c r="BV248" i="8"/>
  <c r="BW248" i="8"/>
  <c r="BX248" i="8"/>
  <c r="BY248" i="8"/>
  <c r="BZ248" i="8"/>
  <c r="CA248" i="8"/>
  <c r="CB248" i="8"/>
  <c r="CC248" i="8"/>
  <c r="CD248" i="8"/>
  <c r="CE248" i="8"/>
  <c r="CF248" i="8"/>
  <c r="CG248" i="8"/>
  <c r="CH248" i="8"/>
  <c r="CI248" i="8"/>
  <c r="CJ248" i="8"/>
  <c r="CK248" i="8"/>
  <c r="CL248" i="8"/>
  <c r="CM248" i="8"/>
  <c r="CN248" i="8"/>
  <c r="B249" i="8"/>
  <c r="C249" i="8"/>
  <c r="D249" i="8"/>
  <c r="E249" i="8"/>
  <c r="F249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AD249" i="8"/>
  <c r="AE249" i="8"/>
  <c r="AF249" i="8"/>
  <c r="AG249" i="8"/>
  <c r="AH249" i="8"/>
  <c r="AI249" i="8"/>
  <c r="AJ249" i="8"/>
  <c r="AK249" i="8"/>
  <c r="AL249" i="8"/>
  <c r="AM249" i="8"/>
  <c r="AN249" i="8"/>
  <c r="AO249" i="8"/>
  <c r="AP249" i="8"/>
  <c r="AQ249" i="8"/>
  <c r="AR249" i="8"/>
  <c r="AS249" i="8"/>
  <c r="AT249" i="8"/>
  <c r="AU249" i="8"/>
  <c r="AV249" i="8"/>
  <c r="AW249" i="8"/>
  <c r="AX249" i="8"/>
  <c r="AY249" i="8"/>
  <c r="AZ249" i="8"/>
  <c r="BA249" i="8"/>
  <c r="BB249" i="8"/>
  <c r="BC249" i="8"/>
  <c r="BD249" i="8"/>
  <c r="BE249" i="8"/>
  <c r="BF249" i="8"/>
  <c r="BG249" i="8"/>
  <c r="BH249" i="8"/>
  <c r="BI249" i="8"/>
  <c r="BJ249" i="8"/>
  <c r="BK249" i="8"/>
  <c r="BL249" i="8"/>
  <c r="BM249" i="8"/>
  <c r="BN249" i="8"/>
  <c r="BO249" i="8"/>
  <c r="BP249" i="8"/>
  <c r="BQ249" i="8"/>
  <c r="BR249" i="8"/>
  <c r="BS249" i="8"/>
  <c r="BT249" i="8"/>
  <c r="BU249" i="8"/>
  <c r="BV249" i="8"/>
  <c r="BW249" i="8"/>
  <c r="BX249" i="8"/>
  <c r="BY249" i="8"/>
  <c r="BZ249" i="8"/>
  <c r="CA249" i="8"/>
  <c r="CB249" i="8"/>
  <c r="CC249" i="8"/>
  <c r="CD249" i="8"/>
  <c r="CE249" i="8"/>
  <c r="CF249" i="8"/>
  <c r="CG249" i="8"/>
  <c r="CH249" i="8"/>
  <c r="CI249" i="8"/>
  <c r="CJ249" i="8"/>
  <c r="CK249" i="8"/>
  <c r="CL249" i="8"/>
  <c r="CM249" i="8"/>
  <c r="CN249" i="8"/>
  <c r="B250" i="8"/>
  <c r="C250" i="8"/>
  <c r="D250" i="8"/>
  <c r="E250" i="8"/>
  <c r="F250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AD250" i="8"/>
  <c r="AE250" i="8"/>
  <c r="AF250" i="8"/>
  <c r="AG250" i="8"/>
  <c r="AH250" i="8"/>
  <c r="AI250" i="8"/>
  <c r="AJ250" i="8"/>
  <c r="AK250" i="8"/>
  <c r="AL250" i="8"/>
  <c r="AM250" i="8"/>
  <c r="AN250" i="8"/>
  <c r="AO250" i="8"/>
  <c r="AP250" i="8"/>
  <c r="AQ250" i="8"/>
  <c r="AR250" i="8"/>
  <c r="AS250" i="8"/>
  <c r="AT250" i="8"/>
  <c r="AU250" i="8"/>
  <c r="AV250" i="8"/>
  <c r="AW250" i="8"/>
  <c r="AX250" i="8"/>
  <c r="AY250" i="8"/>
  <c r="AZ250" i="8"/>
  <c r="BA250" i="8"/>
  <c r="BB250" i="8"/>
  <c r="BC250" i="8"/>
  <c r="BD250" i="8"/>
  <c r="BE250" i="8"/>
  <c r="BF250" i="8"/>
  <c r="BG250" i="8"/>
  <c r="BH250" i="8"/>
  <c r="BI250" i="8"/>
  <c r="BJ250" i="8"/>
  <c r="BK250" i="8"/>
  <c r="BL250" i="8"/>
  <c r="BM250" i="8"/>
  <c r="BN250" i="8"/>
  <c r="BO250" i="8"/>
  <c r="BP250" i="8"/>
  <c r="BQ250" i="8"/>
  <c r="BR250" i="8"/>
  <c r="BS250" i="8"/>
  <c r="BT250" i="8"/>
  <c r="BU250" i="8"/>
  <c r="BV250" i="8"/>
  <c r="BW250" i="8"/>
  <c r="BX250" i="8"/>
  <c r="BY250" i="8"/>
  <c r="BZ250" i="8"/>
  <c r="CA250" i="8"/>
  <c r="CB250" i="8"/>
  <c r="CC250" i="8"/>
  <c r="CD250" i="8"/>
  <c r="CE250" i="8"/>
  <c r="CF250" i="8"/>
  <c r="CG250" i="8"/>
  <c r="CH250" i="8"/>
  <c r="CI250" i="8"/>
  <c r="CJ250" i="8"/>
  <c r="CK250" i="8"/>
  <c r="CL250" i="8"/>
  <c r="CM250" i="8"/>
  <c r="CN250" i="8"/>
  <c r="B251" i="8"/>
  <c r="C251" i="8"/>
  <c r="D251" i="8"/>
  <c r="E251" i="8"/>
  <c r="F251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AD251" i="8"/>
  <c r="AE251" i="8"/>
  <c r="AF251" i="8"/>
  <c r="AG251" i="8"/>
  <c r="AH251" i="8"/>
  <c r="AI251" i="8"/>
  <c r="AJ251" i="8"/>
  <c r="AK251" i="8"/>
  <c r="AL251" i="8"/>
  <c r="AM251" i="8"/>
  <c r="AN251" i="8"/>
  <c r="AO251" i="8"/>
  <c r="AP251" i="8"/>
  <c r="AQ251" i="8"/>
  <c r="AR251" i="8"/>
  <c r="AS251" i="8"/>
  <c r="AT251" i="8"/>
  <c r="AU251" i="8"/>
  <c r="AV251" i="8"/>
  <c r="AW251" i="8"/>
  <c r="AX251" i="8"/>
  <c r="AY251" i="8"/>
  <c r="AZ251" i="8"/>
  <c r="BA251" i="8"/>
  <c r="BB251" i="8"/>
  <c r="BC251" i="8"/>
  <c r="BD251" i="8"/>
  <c r="BE251" i="8"/>
  <c r="BF251" i="8"/>
  <c r="BG251" i="8"/>
  <c r="BH251" i="8"/>
  <c r="BI251" i="8"/>
  <c r="BJ251" i="8"/>
  <c r="BK251" i="8"/>
  <c r="BL251" i="8"/>
  <c r="BM251" i="8"/>
  <c r="BN251" i="8"/>
  <c r="BO251" i="8"/>
  <c r="BP251" i="8"/>
  <c r="BQ251" i="8"/>
  <c r="BR251" i="8"/>
  <c r="BS251" i="8"/>
  <c r="BT251" i="8"/>
  <c r="BU251" i="8"/>
  <c r="BV251" i="8"/>
  <c r="BW251" i="8"/>
  <c r="BX251" i="8"/>
  <c r="BY251" i="8"/>
  <c r="BZ251" i="8"/>
  <c r="CA251" i="8"/>
  <c r="CB251" i="8"/>
  <c r="CC251" i="8"/>
  <c r="CD251" i="8"/>
  <c r="CE251" i="8"/>
  <c r="CF251" i="8"/>
  <c r="CG251" i="8"/>
  <c r="CH251" i="8"/>
  <c r="CI251" i="8"/>
  <c r="CJ251" i="8"/>
  <c r="CK251" i="8"/>
  <c r="CL251" i="8"/>
  <c r="CM251" i="8"/>
  <c r="CN251" i="8"/>
  <c r="B252" i="8"/>
  <c r="C252" i="8"/>
  <c r="D252" i="8"/>
  <c r="E252" i="8"/>
  <c r="F252" i="8"/>
  <c r="G252" i="8"/>
  <c r="H252" i="8"/>
  <c r="I252" i="8"/>
  <c r="J252" i="8"/>
  <c r="K252" i="8"/>
  <c r="L252" i="8"/>
  <c r="M252" i="8"/>
  <c r="N252" i="8"/>
  <c r="O252" i="8"/>
  <c r="P252" i="8"/>
  <c r="Q252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AD252" i="8"/>
  <c r="AE252" i="8"/>
  <c r="AF252" i="8"/>
  <c r="AG252" i="8"/>
  <c r="AH252" i="8"/>
  <c r="AI252" i="8"/>
  <c r="AJ252" i="8"/>
  <c r="AK252" i="8"/>
  <c r="AL252" i="8"/>
  <c r="AM252" i="8"/>
  <c r="AN252" i="8"/>
  <c r="AO252" i="8"/>
  <c r="AP252" i="8"/>
  <c r="AQ252" i="8"/>
  <c r="AR252" i="8"/>
  <c r="AS252" i="8"/>
  <c r="AT252" i="8"/>
  <c r="AU252" i="8"/>
  <c r="AV252" i="8"/>
  <c r="AW252" i="8"/>
  <c r="AX252" i="8"/>
  <c r="AY252" i="8"/>
  <c r="AZ252" i="8"/>
  <c r="BA252" i="8"/>
  <c r="BB252" i="8"/>
  <c r="BC252" i="8"/>
  <c r="BD252" i="8"/>
  <c r="BE252" i="8"/>
  <c r="BF252" i="8"/>
  <c r="BG252" i="8"/>
  <c r="BH252" i="8"/>
  <c r="BI252" i="8"/>
  <c r="BJ252" i="8"/>
  <c r="BK252" i="8"/>
  <c r="BL252" i="8"/>
  <c r="BM252" i="8"/>
  <c r="BN252" i="8"/>
  <c r="BO252" i="8"/>
  <c r="BP252" i="8"/>
  <c r="BQ252" i="8"/>
  <c r="BR252" i="8"/>
  <c r="BS252" i="8"/>
  <c r="BT252" i="8"/>
  <c r="BU252" i="8"/>
  <c r="BV252" i="8"/>
  <c r="BW252" i="8"/>
  <c r="BX252" i="8"/>
  <c r="BY252" i="8"/>
  <c r="BZ252" i="8"/>
  <c r="CA252" i="8"/>
  <c r="CB252" i="8"/>
  <c r="CC252" i="8"/>
  <c r="CD252" i="8"/>
  <c r="CE252" i="8"/>
  <c r="CF252" i="8"/>
  <c r="CG252" i="8"/>
  <c r="CH252" i="8"/>
  <c r="CI252" i="8"/>
  <c r="CJ252" i="8"/>
  <c r="CK252" i="8"/>
  <c r="CL252" i="8"/>
  <c r="CM252" i="8"/>
  <c r="CN252" i="8"/>
  <c r="B253" i="8"/>
  <c r="C253" i="8"/>
  <c r="D253" i="8"/>
  <c r="E253" i="8"/>
  <c r="F253" i="8"/>
  <c r="G253" i="8"/>
  <c r="H253" i="8"/>
  <c r="I253" i="8"/>
  <c r="J253" i="8"/>
  <c r="K253" i="8"/>
  <c r="L253" i="8"/>
  <c r="M253" i="8"/>
  <c r="N253" i="8"/>
  <c r="O253" i="8"/>
  <c r="P253" i="8"/>
  <c r="Q253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AD253" i="8"/>
  <c r="AE253" i="8"/>
  <c r="AF253" i="8"/>
  <c r="AG253" i="8"/>
  <c r="AH253" i="8"/>
  <c r="AI253" i="8"/>
  <c r="AJ253" i="8"/>
  <c r="AK253" i="8"/>
  <c r="AL253" i="8"/>
  <c r="AM253" i="8"/>
  <c r="AN253" i="8"/>
  <c r="AO253" i="8"/>
  <c r="AP253" i="8"/>
  <c r="AQ253" i="8"/>
  <c r="AR253" i="8"/>
  <c r="AS253" i="8"/>
  <c r="AT253" i="8"/>
  <c r="AU253" i="8"/>
  <c r="AV253" i="8"/>
  <c r="AW253" i="8"/>
  <c r="AX253" i="8"/>
  <c r="AY253" i="8"/>
  <c r="AZ253" i="8"/>
  <c r="BA253" i="8"/>
  <c r="BB253" i="8"/>
  <c r="BC253" i="8"/>
  <c r="BD253" i="8"/>
  <c r="BE253" i="8"/>
  <c r="BF253" i="8"/>
  <c r="BG253" i="8"/>
  <c r="BH253" i="8"/>
  <c r="BI253" i="8"/>
  <c r="BJ253" i="8"/>
  <c r="BK253" i="8"/>
  <c r="BL253" i="8"/>
  <c r="BM253" i="8"/>
  <c r="BN253" i="8"/>
  <c r="BO253" i="8"/>
  <c r="BP253" i="8"/>
  <c r="BQ253" i="8"/>
  <c r="BR253" i="8"/>
  <c r="BS253" i="8"/>
  <c r="BT253" i="8"/>
  <c r="BU253" i="8"/>
  <c r="BV253" i="8"/>
  <c r="BW253" i="8"/>
  <c r="BX253" i="8"/>
  <c r="BY253" i="8"/>
  <c r="BZ253" i="8"/>
  <c r="CA253" i="8"/>
  <c r="CB253" i="8"/>
  <c r="CC253" i="8"/>
  <c r="CD253" i="8"/>
  <c r="CE253" i="8"/>
  <c r="CF253" i="8"/>
  <c r="CG253" i="8"/>
  <c r="CH253" i="8"/>
  <c r="CI253" i="8"/>
  <c r="CJ253" i="8"/>
  <c r="CK253" i="8"/>
  <c r="CL253" i="8"/>
  <c r="CM253" i="8"/>
  <c r="CN253" i="8"/>
  <c r="B254" i="8"/>
  <c r="C254" i="8"/>
  <c r="D254" i="8"/>
  <c r="E254" i="8"/>
  <c r="F254" i="8"/>
  <c r="G254" i="8"/>
  <c r="H254" i="8"/>
  <c r="I254" i="8"/>
  <c r="J254" i="8"/>
  <c r="K254" i="8"/>
  <c r="L254" i="8"/>
  <c r="M254" i="8"/>
  <c r="N254" i="8"/>
  <c r="O254" i="8"/>
  <c r="P254" i="8"/>
  <c r="Q254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AD254" i="8"/>
  <c r="AE254" i="8"/>
  <c r="AF254" i="8"/>
  <c r="AG254" i="8"/>
  <c r="AH254" i="8"/>
  <c r="AI254" i="8"/>
  <c r="AJ254" i="8"/>
  <c r="AK254" i="8"/>
  <c r="AL254" i="8"/>
  <c r="AM254" i="8"/>
  <c r="AN254" i="8"/>
  <c r="AO254" i="8"/>
  <c r="AP254" i="8"/>
  <c r="AQ254" i="8"/>
  <c r="AR254" i="8"/>
  <c r="AS254" i="8"/>
  <c r="AT254" i="8"/>
  <c r="AU254" i="8"/>
  <c r="AV254" i="8"/>
  <c r="AW254" i="8"/>
  <c r="AX254" i="8"/>
  <c r="AY254" i="8"/>
  <c r="AZ254" i="8"/>
  <c r="BA254" i="8"/>
  <c r="BB254" i="8"/>
  <c r="BC254" i="8"/>
  <c r="BD254" i="8"/>
  <c r="BE254" i="8"/>
  <c r="BF254" i="8"/>
  <c r="BG254" i="8"/>
  <c r="BH254" i="8"/>
  <c r="BI254" i="8"/>
  <c r="BJ254" i="8"/>
  <c r="BK254" i="8"/>
  <c r="BL254" i="8"/>
  <c r="BM254" i="8"/>
  <c r="BN254" i="8"/>
  <c r="BO254" i="8"/>
  <c r="BP254" i="8"/>
  <c r="BQ254" i="8"/>
  <c r="BR254" i="8"/>
  <c r="BS254" i="8"/>
  <c r="BT254" i="8"/>
  <c r="BU254" i="8"/>
  <c r="BV254" i="8"/>
  <c r="BW254" i="8"/>
  <c r="BX254" i="8"/>
  <c r="BY254" i="8"/>
  <c r="BZ254" i="8"/>
  <c r="CA254" i="8"/>
  <c r="CB254" i="8"/>
  <c r="CC254" i="8"/>
  <c r="CD254" i="8"/>
  <c r="CE254" i="8"/>
  <c r="CF254" i="8"/>
  <c r="CG254" i="8"/>
  <c r="CH254" i="8"/>
  <c r="CI254" i="8"/>
  <c r="CJ254" i="8"/>
  <c r="CK254" i="8"/>
  <c r="CL254" i="8"/>
  <c r="CM254" i="8"/>
  <c r="CN254" i="8"/>
  <c r="B255" i="8"/>
  <c r="C255" i="8"/>
  <c r="D255" i="8"/>
  <c r="E255" i="8"/>
  <c r="F255" i="8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AD255" i="8"/>
  <c r="AE255" i="8"/>
  <c r="AF255" i="8"/>
  <c r="AG255" i="8"/>
  <c r="AH255" i="8"/>
  <c r="AI255" i="8"/>
  <c r="AJ255" i="8"/>
  <c r="AK255" i="8"/>
  <c r="AL255" i="8"/>
  <c r="AM255" i="8"/>
  <c r="AN255" i="8"/>
  <c r="AO255" i="8"/>
  <c r="AP255" i="8"/>
  <c r="AQ255" i="8"/>
  <c r="AR255" i="8"/>
  <c r="AS255" i="8"/>
  <c r="AT255" i="8"/>
  <c r="AU255" i="8"/>
  <c r="AV255" i="8"/>
  <c r="AW255" i="8"/>
  <c r="AX255" i="8"/>
  <c r="AY255" i="8"/>
  <c r="AZ255" i="8"/>
  <c r="BA255" i="8"/>
  <c r="BB255" i="8"/>
  <c r="BC255" i="8"/>
  <c r="BD255" i="8"/>
  <c r="BE255" i="8"/>
  <c r="BF255" i="8"/>
  <c r="BG255" i="8"/>
  <c r="BH255" i="8"/>
  <c r="BI255" i="8"/>
  <c r="BJ255" i="8"/>
  <c r="BK255" i="8"/>
  <c r="BL255" i="8"/>
  <c r="BM255" i="8"/>
  <c r="BN255" i="8"/>
  <c r="BO255" i="8"/>
  <c r="BP255" i="8"/>
  <c r="BQ255" i="8"/>
  <c r="BR255" i="8"/>
  <c r="BS255" i="8"/>
  <c r="BT255" i="8"/>
  <c r="BU255" i="8"/>
  <c r="BV255" i="8"/>
  <c r="BW255" i="8"/>
  <c r="BX255" i="8"/>
  <c r="BY255" i="8"/>
  <c r="BZ255" i="8"/>
  <c r="CA255" i="8"/>
  <c r="CB255" i="8"/>
  <c r="CC255" i="8"/>
  <c r="CD255" i="8"/>
  <c r="CE255" i="8"/>
  <c r="CF255" i="8"/>
  <c r="CG255" i="8"/>
  <c r="CH255" i="8"/>
  <c r="CI255" i="8"/>
  <c r="CJ255" i="8"/>
  <c r="CK255" i="8"/>
  <c r="CL255" i="8"/>
  <c r="CM255" i="8"/>
  <c r="CN255" i="8"/>
  <c r="B256" i="8"/>
  <c r="C256" i="8"/>
  <c r="D256" i="8"/>
  <c r="E256" i="8"/>
  <c r="F256" i="8"/>
  <c r="G256" i="8"/>
  <c r="H256" i="8"/>
  <c r="I256" i="8"/>
  <c r="J256" i="8"/>
  <c r="K256" i="8"/>
  <c r="L256" i="8"/>
  <c r="M256" i="8"/>
  <c r="N256" i="8"/>
  <c r="O256" i="8"/>
  <c r="P256" i="8"/>
  <c r="Q256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AD256" i="8"/>
  <c r="AE256" i="8"/>
  <c r="AF256" i="8"/>
  <c r="AG256" i="8"/>
  <c r="AH256" i="8"/>
  <c r="AI256" i="8"/>
  <c r="AJ256" i="8"/>
  <c r="AK256" i="8"/>
  <c r="AL256" i="8"/>
  <c r="AM256" i="8"/>
  <c r="AN256" i="8"/>
  <c r="AO256" i="8"/>
  <c r="AP256" i="8"/>
  <c r="AQ256" i="8"/>
  <c r="AR256" i="8"/>
  <c r="AS256" i="8"/>
  <c r="AT256" i="8"/>
  <c r="AU256" i="8"/>
  <c r="AV256" i="8"/>
  <c r="AW256" i="8"/>
  <c r="AX256" i="8"/>
  <c r="AY256" i="8"/>
  <c r="AZ256" i="8"/>
  <c r="BA256" i="8"/>
  <c r="BB256" i="8"/>
  <c r="BC256" i="8"/>
  <c r="BD256" i="8"/>
  <c r="BE256" i="8"/>
  <c r="BF256" i="8"/>
  <c r="BG256" i="8"/>
  <c r="BH256" i="8"/>
  <c r="BI256" i="8"/>
  <c r="BJ256" i="8"/>
  <c r="BK256" i="8"/>
  <c r="BL256" i="8"/>
  <c r="BM256" i="8"/>
  <c r="BN256" i="8"/>
  <c r="BO256" i="8"/>
  <c r="BP256" i="8"/>
  <c r="BQ256" i="8"/>
  <c r="BR256" i="8"/>
  <c r="BS256" i="8"/>
  <c r="BT256" i="8"/>
  <c r="BU256" i="8"/>
  <c r="BV256" i="8"/>
  <c r="BW256" i="8"/>
  <c r="BX256" i="8"/>
  <c r="BY256" i="8"/>
  <c r="BZ256" i="8"/>
  <c r="CA256" i="8"/>
  <c r="CB256" i="8"/>
  <c r="CC256" i="8"/>
  <c r="CD256" i="8"/>
  <c r="CE256" i="8"/>
  <c r="CF256" i="8"/>
  <c r="CG256" i="8"/>
  <c r="CH256" i="8"/>
  <c r="CI256" i="8"/>
  <c r="CJ256" i="8"/>
  <c r="CK256" i="8"/>
  <c r="CL256" i="8"/>
  <c r="CM256" i="8"/>
  <c r="CN256" i="8"/>
  <c r="B257" i="8"/>
  <c r="C257" i="8"/>
  <c r="D257" i="8"/>
  <c r="E257" i="8"/>
  <c r="F257" i="8"/>
  <c r="G257" i="8"/>
  <c r="H257" i="8"/>
  <c r="I257" i="8"/>
  <c r="J257" i="8"/>
  <c r="K257" i="8"/>
  <c r="L257" i="8"/>
  <c r="M257" i="8"/>
  <c r="N257" i="8"/>
  <c r="O257" i="8"/>
  <c r="P257" i="8"/>
  <c r="Q257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AD257" i="8"/>
  <c r="AE257" i="8"/>
  <c r="AF257" i="8"/>
  <c r="AG257" i="8"/>
  <c r="AH257" i="8"/>
  <c r="AI257" i="8"/>
  <c r="AJ257" i="8"/>
  <c r="AK257" i="8"/>
  <c r="AL257" i="8"/>
  <c r="AM257" i="8"/>
  <c r="AN257" i="8"/>
  <c r="AO257" i="8"/>
  <c r="AP257" i="8"/>
  <c r="AQ257" i="8"/>
  <c r="AR257" i="8"/>
  <c r="AS257" i="8"/>
  <c r="AT257" i="8"/>
  <c r="AU257" i="8"/>
  <c r="AV257" i="8"/>
  <c r="AW257" i="8"/>
  <c r="AX257" i="8"/>
  <c r="AY257" i="8"/>
  <c r="AZ257" i="8"/>
  <c r="BA257" i="8"/>
  <c r="BB257" i="8"/>
  <c r="BC257" i="8"/>
  <c r="BD257" i="8"/>
  <c r="BE257" i="8"/>
  <c r="BF257" i="8"/>
  <c r="BG257" i="8"/>
  <c r="BH257" i="8"/>
  <c r="BI257" i="8"/>
  <c r="BJ257" i="8"/>
  <c r="BK257" i="8"/>
  <c r="BL257" i="8"/>
  <c r="BM257" i="8"/>
  <c r="BN257" i="8"/>
  <c r="BO257" i="8"/>
  <c r="BP257" i="8"/>
  <c r="BQ257" i="8"/>
  <c r="BR257" i="8"/>
  <c r="BS257" i="8"/>
  <c r="BT257" i="8"/>
  <c r="BU257" i="8"/>
  <c r="BV257" i="8"/>
  <c r="BW257" i="8"/>
  <c r="BX257" i="8"/>
  <c r="BY257" i="8"/>
  <c r="BZ257" i="8"/>
  <c r="CA257" i="8"/>
  <c r="CB257" i="8"/>
  <c r="CC257" i="8"/>
  <c r="CD257" i="8"/>
  <c r="CE257" i="8"/>
  <c r="CF257" i="8"/>
  <c r="CG257" i="8"/>
  <c r="CH257" i="8"/>
  <c r="CI257" i="8"/>
  <c r="CJ257" i="8"/>
  <c r="CK257" i="8"/>
  <c r="CL257" i="8"/>
  <c r="CM257" i="8"/>
  <c r="CN257" i="8"/>
  <c r="B258" i="8"/>
  <c r="C258" i="8"/>
  <c r="D258" i="8"/>
  <c r="E258" i="8"/>
  <c r="F258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AD258" i="8"/>
  <c r="AE258" i="8"/>
  <c r="AF258" i="8"/>
  <c r="AG258" i="8"/>
  <c r="AH258" i="8"/>
  <c r="AI258" i="8"/>
  <c r="AJ258" i="8"/>
  <c r="AK258" i="8"/>
  <c r="AL258" i="8"/>
  <c r="AM258" i="8"/>
  <c r="AN258" i="8"/>
  <c r="AO258" i="8"/>
  <c r="AP258" i="8"/>
  <c r="AQ258" i="8"/>
  <c r="AR258" i="8"/>
  <c r="AS258" i="8"/>
  <c r="AT258" i="8"/>
  <c r="AU258" i="8"/>
  <c r="AV258" i="8"/>
  <c r="AW258" i="8"/>
  <c r="AX258" i="8"/>
  <c r="AY258" i="8"/>
  <c r="AZ258" i="8"/>
  <c r="BA258" i="8"/>
  <c r="BB258" i="8"/>
  <c r="BC258" i="8"/>
  <c r="BD258" i="8"/>
  <c r="BE258" i="8"/>
  <c r="BF258" i="8"/>
  <c r="BG258" i="8"/>
  <c r="BH258" i="8"/>
  <c r="BI258" i="8"/>
  <c r="BJ258" i="8"/>
  <c r="BK258" i="8"/>
  <c r="BL258" i="8"/>
  <c r="BM258" i="8"/>
  <c r="BN258" i="8"/>
  <c r="BO258" i="8"/>
  <c r="BP258" i="8"/>
  <c r="BQ258" i="8"/>
  <c r="BR258" i="8"/>
  <c r="BS258" i="8"/>
  <c r="BT258" i="8"/>
  <c r="BU258" i="8"/>
  <c r="BV258" i="8"/>
  <c r="BW258" i="8"/>
  <c r="BX258" i="8"/>
  <c r="BY258" i="8"/>
  <c r="BZ258" i="8"/>
  <c r="CA258" i="8"/>
  <c r="CB258" i="8"/>
  <c r="CC258" i="8"/>
  <c r="CD258" i="8"/>
  <c r="CE258" i="8"/>
  <c r="CF258" i="8"/>
  <c r="CG258" i="8"/>
  <c r="CH258" i="8"/>
  <c r="CI258" i="8"/>
  <c r="CJ258" i="8"/>
  <c r="CK258" i="8"/>
  <c r="CL258" i="8"/>
  <c r="CM258" i="8"/>
  <c r="CN258" i="8"/>
  <c r="B259" i="8"/>
  <c r="C259" i="8"/>
  <c r="D259" i="8"/>
  <c r="E259" i="8"/>
  <c r="F259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AD259" i="8"/>
  <c r="AE259" i="8"/>
  <c r="AF259" i="8"/>
  <c r="AG259" i="8"/>
  <c r="AH259" i="8"/>
  <c r="AI259" i="8"/>
  <c r="AJ259" i="8"/>
  <c r="AK259" i="8"/>
  <c r="AL259" i="8"/>
  <c r="AM259" i="8"/>
  <c r="AN259" i="8"/>
  <c r="AO259" i="8"/>
  <c r="AP259" i="8"/>
  <c r="AQ259" i="8"/>
  <c r="AR259" i="8"/>
  <c r="AS259" i="8"/>
  <c r="AT259" i="8"/>
  <c r="AU259" i="8"/>
  <c r="AV259" i="8"/>
  <c r="AW259" i="8"/>
  <c r="AX259" i="8"/>
  <c r="AY259" i="8"/>
  <c r="AZ259" i="8"/>
  <c r="BA259" i="8"/>
  <c r="BB259" i="8"/>
  <c r="BC259" i="8"/>
  <c r="BD259" i="8"/>
  <c r="BE259" i="8"/>
  <c r="BF259" i="8"/>
  <c r="BG259" i="8"/>
  <c r="BH259" i="8"/>
  <c r="BI259" i="8"/>
  <c r="BJ259" i="8"/>
  <c r="BK259" i="8"/>
  <c r="BL259" i="8"/>
  <c r="BM259" i="8"/>
  <c r="BN259" i="8"/>
  <c r="BO259" i="8"/>
  <c r="BP259" i="8"/>
  <c r="BQ259" i="8"/>
  <c r="BR259" i="8"/>
  <c r="BS259" i="8"/>
  <c r="BT259" i="8"/>
  <c r="BU259" i="8"/>
  <c r="BV259" i="8"/>
  <c r="BW259" i="8"/>
  <c r="BX259" i="8"/>
  <c r="BY259" i="8"/>
  <c r="BZ259" i="8"/>
  <c r="CA259" i="8"/>
  <c r="CB259" i="8"/>
  <c r="CC259" i="8"/>
  <c r="CD259" i="8"/>
  <c r="CE259" i="8"/>
  <c r="CF259" i="8"/>
  <c r="CG259" i="8"/>
  <c r="CH259" i="8"/>
  <c r="CI259" i="8"/>
  <c r="CJ259" i="8"/>
  <c r="CK259" i="8"/>
  <c r="CL259" i="8"/>
  <c r="CM259" i="8"/>
  <c r="CN259" i="8"/>
  <c r="B260" i="8"/>
  <c r="C260" i="8"/>
  <c r="D260" i="8"/>
  <c r="E260" i="8"/>
  <c r="F260" i="8"/>
  <c r="G260" i="8"/>
  <c r="H260" i="8"/>
  <c r="I260" i="8"/>
  <c r="J260" i="8"/>
  <c r="K260" i="8"/>
  <c r="L260" i="8"/>
  <c r="M260" i="8"/>
  <c r="N260" i="8"/>
  <c r="O260" i="8"/>
  <c r="P260" i="8"/>
  <c r="Q260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AD260" i="8"/>
  <c r="AE260" i="8"/>
  <c r="AF260" i="8"/>
  <c r="AG260" i="8"/>
  <c r="AH260" i="8"/>
  <c r="AI260" i="8"/>
  <c r="AJ260" i="8"/>
  <c r="AK260" i="8"/>
  <c r="AL260" i="8"/>
  <c r="AM260" i="8"/>
  <c r="AN260" i="8"/>
  <c r="AO260" i="8"/>
  <c r="AP260" i="8"/>
  <c r="AQ260" i="8"/>
  <c r="AR260" i="8"/>
  <c r="AS260" i="8"/>
  <c r="AT260" i="8"/>
  <c r="AU260" i="8"/>
  <c r="AV260" i="8"/>
  <c r="AW260" i="8"/>
  <c r="AX260" i="8"/>
  <c r="AY260" i="8"/>
  <c r="AZ260" i="8"/>
  <c r="BA260" i="8"/>
  <c r="BB260" i="8"/>
  <c r="BC260" i="8"/>
  <c r="BD260" i="8"/>
  <c r="BE260" i="8"/>
  <c r="BF260" i="8"/>
  <c r="BG260" i="8"/>
  <c r="BH260" i="8"/>
  <c r="BI260" i="8"/>
  <c r="BJ260" i="8"/>
  <c r="BK260" i="8"/>
  <c r="BL260" i="8"/>
  <c r="BM260" i="8"/>
  <c r="BN260" i="8"/>
  <c r="BO260" i="8"/>
  <c r="BP260" i="8"/>
  <c r="BQ260" i="8"/>
  <c r="BR260" i="8"/>
  <c r="BS260" i="8"/>
  <c r="BT260" i="8"/>
  <c r="BU260" i="8"/>
  <c r="BV260" i="8"/>
  <c r="BW260" i="8"/>
  <c r="BX260" i="8"/>
  <c r="BY260" i="8"/>
  <c r="BZ260" i="8"/>
  <c r="CA260" i="8"/>
  <c r="CB260" i="8"/>
  <c r="CC260" i="8"/>
  <c r="CD260" i="8"/>
  <c r="CE260" i="8"/>
  <c r="CF260" i="8"/>
  <c r="CG260" i="8"/>
  <c r="CH260" i="8"/>
  <c r="CI260" i="8"/>
  <c r="CJ260" i="8"/>
  <c r="CK260" i="8"/>
  <c r="CL260" i="8"/>
  <c r="CM260" i="8"/>
  <c r="CN260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Y2" i="8"/>
  <c r="Z2" i="8"/>
  <c r="AA2" i="8"/>
  <c r="AB2" i="8"/>
  <c r="AC2" i="8"/>
  <c r="AD2" i="8"/>
  <c r="AE2" i="8"/>
  <c r="AF2" i="8"/>
  <c r="AG2" i="8"/>
  <c r="AH2" i="8"/>
  <c r="AI2" i="8"/>
  <c r="AJ2" i="8"/>
  <c r="AK2" i="8"/>
  <c r="AL2" i="8"/>
  <c r="AM2" i="8"/>
  <c r="AN2" i="8"/>
  <c r="AO2" i="8"/>
  <c r="AP2" i="8"/>
  <c r="AQ2" i="8"/>
  <c r="AR2" i="8"/>
  <c r="AS2" i="8"/>
  <c r="AT2" i="8"/>
  <c r="AU2" i="8"/>
  <c r="AV2" i="8"/>
  <c r="AW2" i="8"/>
  <c r="AX2" i="8"/>
  <c r="AY2" i="8"/>
  <c r="AZ2" i="8"/>
  <c r="BA2" i="8"/>
  <c r="BB2" i="8"/>
  <c r="BC2" i="8"/>
  <c r="BD2" i="8"/>
  <c r="BE2" i="8"/>
  <c r="BF2" i="8"/>
  <c r="BG2" i="8"/>
  <c r="BH2" i="8"/>
  <c r="BI2" i="8"/>
  <c r="BJ2" i="8"/>
  <c r="BK2" i="8"/>
  <c r="BL2" i="8"/>
  <c r="BM2" i="8"/>
  <c r="BN2" i="8"/>
  <c r="BO2" i="8"/>
  <c r="BP2" i="8"/>
  <c r="BQ2" i="8"/>
  <c r="BR2" i="8"/>
  <c r="BS2" i="8"/>
  <c r="BT2" i="8"/>
  <c r="BU2" i="8"/>
  <c r="BV2" i="8"/>
  <c r="BW2" i="8"/>
  <c r="BX2" i="8"/>
  <c r="BY2" i="8"/>
  <c r="BZ2" i="8"/>
  <c r="CA2" i="8"/>
  <c r="CB2" i="8"/>
  <c r="CC2" i="8"/>
  <c r="CD2" i="8"/>
  <c r="CE2" i="8"/>
  <c r="CF2" i="8"/>
  <c r="CG2" i="8"/>
  <c r="CH2" i="8"/>
  <c r="CI2" i="8"/>
  <c r="CJ2" i="8"/>
  <c r="CK2" i="8"/>
  <c r="CL2" i="8"/>
  <c r="CM2" i="8"/>
  <c r="CN2" i="8"/>
  <c r="C2" i="8"/>
  <c r="D2" i="8"/>
  <c r="B2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D1" i="8"/>
  <c r="C1" i="8"/>
  <c r="B1" i="8"/>
  <c r="M5" i="7"/>
  <c r="E5" i="7"/>
  <c r="U5" i="7"/>
  <c r="AC5" i="7"/>
  <c r="BA5" i="7"/>
  <c r="AS5" i="7"/>
  <c r="AK5" i="7"/>
  <c r="BI5" i="7"/>
  <c r="BQ5" i="7"/>
  <c r="BY5" i="7"/>
  <c r="O5" i="7"/>
  <c r="W5" i="7"/>
  <c r="G5" i="7"/>
  <c r="CG5" i="7"/>
  <c r="AE5" i="7"/>
  <c r="AU5" i="7"/>
  <c r="BC5" i="7"/>
  <c r="AM5" i="7"/>
  <c r="BS5" i="7"/>
  <c r="BK5" i="7"/>
  <c r="A5" i="7"/>
  <c r="Y5" i="7"/>
  <c r="BU5" i="7"/>
  <c r="CC5" i="7"/>
  <c r="AA5" i="7"/>
  <c r="I5" i="7"/>
  <c r="AW5" i="7"/>
  <c r="Q5" i="7"/>
  <c r="AO5" i="7"/>
  <c r="BE5" i="7"/>
  <c r="C5" i="7"/>
  <c r="AQ5" i="7"/>
  <c r="K5" i="7"/>
  <c r="CI5" i="7"/>
  <c r="BM5" i="7"/>
  <c r="CK5" i="7"/>
  <c r="S5" i="7"/>
  <c r="AY5" i="7"/>
  <c r="CA5" i="7"/>
  <c r="AI5" i="7"/>
  <c r="AG99" i="7"/>
  <c r="AG95" i="7"/>
  <c r="AG91" i="7"/>
  <c r="AG7" i="7"/>
  <c r="AG6" i="7"/>
  <c r="AG98" i="7"/>
  <c r="AG94" i="7"/>
  <c r="AG90" i="7"/>
  <c r="AG97" i="7"/>
  <c r="AG93" i="7"/>
  <c r="AG9" i="7"/>
  <c r="AG5" i="7"/>
  <c r="AG96" i="7"/>
  <c r="AG92" i="7"/>
  <c r="AG8" i="7"/>
  <c r="BO5" i="7"/>
  <c r="CE5" i="7"/>
  <c r="BG5" i="7"/>
  <c r="BW5" i="7"/>
  <c r="CM5" i="7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BQ38" i="5"/>
  <c r="BR38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BQ39" i="5"/>
  <c r="BR39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BQ40" i="5"/>
  <c r="BR40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BQ41" i="5"/>
  <c r="BR41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Y43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Y55" i="5"/>
  <c r="BZ55" i="5"/>
  <c r="CA55" i="5"/>
  <c r="CB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Y56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Y58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Y59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Y62" i="5"/>
  <c r="BZ62" i="5"/>
  <c r="CA62" i="5"/>
  <c r="CB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Y63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BP64" i="5"/>
  <c r="BQ64" i="5"/>
  <c r="BR64" i="5"/>
  <c r="BS64" i="5"/>
  <c r="BT64" i="5"/>
  <c r="BU64" i="5"/>
  <c r="BV64" i="5"/>
  <c r="BW64" i="5"/>
  <c r="BX64" i="5"/>
  <c r="BY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P65" i="5"/>
  <c r="BQ65" i="5"/>
  <c r="BR65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BQ68" i="5"/>
  <c r="BR68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BQ70" i="5"/>
  <c r="BR70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BI71" i="5"/>
  <c r="BJ71" i="5"/>
  <c r="BK71" i="5"/>
  <c r="BL71" i="5"/>
  <c r="BM71" i="5"/>
  <c r="BN71" i="5"/>
  <c r="BO71" i="5"/>
  <c r="BP71" i="5"/>
  <c r="BQ71" i="5"/>
  <c r="BR71" i="5"/>
  <c r="BS71" i="5"/>
  <c r="BT71" i="5"/>
  <c r="BU71" i="5"/>
  <c r="BV71" i="5"/>
  <c r="BW71" i="5"/>
  <c r="BX71" i="5"/>
  <c r="BY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BI72" i="5"/>
  <c r="BJ72" i="5"/>
  <c r="BK72" i="5"/>
  <c r="BL72" i="5"/>
  <c r="BM72" i="5"/>
  <c r="BN72" i="5"/>
  <c r="BO72" i="5"/>
  <c r="BP72" i="5"/>
  <c r="BQ72" i="5"/>
  <c r="BR72" i="5"/>
  <c r="BS72" i="5"/>
  <c r="BT72" i="5"/>
  <c r="BU72" i="5"/>
  <c r="BV72" i="5"/>
  <c r="BW72" i="5"/>
  <c r="BX72" i="5"/>
  <c r="BY72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BI73" i="5"/>
  <c r="BJ73" i="5"/>
  <c r="BK73" i="5"/>
  <c r="BL73" i="5"/>
  <c r="BM73" i="5"/>
  <c r="BN73" i="5"/>
  <c r="BO73" i="5"/>
  <c r="BP73" i="5"/>
  <c r="BQ73" i="5"/>
  <c r="BR73" i="5"/>
  <c r="BS73" i="5"/>
  <c r="BT73" i="5"/>
  <c r="BU73" i="5"/>
  <c r="BV73" i="5"/>
  <c r="BW73" i="5"/>
  <c r="BX73" i="5"/>
  <c r="BY73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U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BI75" i="5"/>
  <c r="BJ75" i="5"/>
  <c r="BK75" i="5"/>
  <c r="BL75" i="5"/>
  <c r="BM75" i="5"/>
  <c r="BN75" i="5"/>
  <c r="BO75" i="5"/>
  <c r="BP75" i="5"/>
  <c r="BQ75" i="5"/>
  <c r="BR75" i="5"/>
  <c r="BS75" i="5"/>
  <c r="BT75" i="5"/>
  <c r="BU75" i="5"/>
  <c r="BV75" i="5"/>
  <c r="BW75" i="5"/>
  <c r="BX75" i="5"/>
  <c r="BY75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BU76" i="5"/>
  <c r="BV76" i="5"/>
  <c r="BW76" i="5"/>
  <c r="BX76" i="5"/>
  <c r="BY76" i="5"/>
  <c r="BZ76" i="5"/>
  <c r="CA76" i="5"/>
  <c r="CB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BI77" i="5"/>
  <c r="BJ77" i="5"/>
  <c r="BK77" i="5"/>
  <c r="BL77" i="5"/>
  <c r="BM77" i="5"/>
  <c r="BN77" i="5"/>
  <c r="BO77" i="5"/>
  <c r="BP77" i="5"/>
  <c r="BQ77" i="5"/>
  <c r="BR77" i="5"/>
  <c r="BS77" i="5"/>
  <c r="BT77" i="5"/>
  <c r="BU77" i="5"/>
  <c r="BV77" i="5"/>
  <c r="BW77" i="5"/>
  <c r="BX77" i="5"/>
  <c r="BY77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BI78" i="5"/>
  <c r="BJ78" i="5"/>
  <c r="BK78" i="5"/>
  <c r="BL78" i="5"/>
  <c r="BM78" i="5"/>
  <c r="BN78" i="5"/>
  <c r="BO78" i="5"/>
  <c r="BP78" i="5"/>
  <c r="BQ78" i="5"/>
  <c r="BR78" i="5"/>
  <c r="BS78" i="5"/>
  <c r="BT78" i="5"/>
  <c r="BU78" i="5"/>
  <c r="BV78" i="5"/>
  <c r="BW78" i="5"/>
  <c r="BX78" i="5"/>
  <c r="BY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BQ79" i="5"/>
  <c r="BR79" i="5"/>
  <c r="BS79" i="5"/>
  <c r="BT79" i="5"/>
  <c r="BU79" i="5"/>
  <c r="BV79" i="5"/>
  <c r="BW79" i="5"/>
  <c r="BX79" i="5"/>
  <c r="BY79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BI80" i="5"/>
  <c r="BJ80" i="5"/>
  <c r="BK80" i="5"/>
  <c r="BL80" i="5"/>
  <c r="BM80" i="5"/>
  <c r="BN80" i="5"/>
  <c r="BO80" i="5"/>
  <c r="BP80" i="5"/>
  <c r="BQ80" i="5"/>
  <c r="BR80" i="5"/>
  <c r="BS80" i="5"/>
  <c r="BT80" i="5"/>
  <c r="BU80" i="5"/>
  <c r="BV80" i="5"/>
  <c r="BW80" i="5"/>
  <c r="BX80" i="5"/>
  <c r="BY80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BO82" i="5"/>
  <c r="BP82" i="5"/>
  <c r="BQ82" i="5"/>
  <c r="BR82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BI86" i="5"/>
  <c r="BJ86" i="5"/>
  <c r="BK86" i="5"/>
  <c r="BL86" i="5"/>
  <c r="BM86" i="5"/>
  <c r="BN86" i="5"/>
  <c r="BO86" i="5"/>
  <c r="BP86" i="5"/>
  <c r="BQ86" i="5"/>
  <c r="BR86" i="5"/>
  <c r="BS86" i="5"/>
  <c r="BT86" i="5"/>
  <c r="BU86" i="5"/>
  <c r="BV86" i="5"/>
  <c r="BW86" i="5"/>
  <c r="BX86" i="5"/>
  <c r="BY86" i="5"/>
  <c r="BZ86" i="5"/>
  <c r="CA86" i="5"/>
  <c r="CB86" i="5"/>
  <c r="CC86" i="5"/>
  <c r="CD86" i="5"/>
  <c r="CE86" i="5"/>
  <c r="CF86" i="5"/>
  <c r="CG86" i="5"/>
  <c r="CH86" i="5"/>
  <c r="CI86" i="5"/>
  <c r="CJ86" i="5"/>
  <c r="CK86" i="5"/>
  <c r="CL86" i="5"/>
  <c r="CM86" i="5"/>
  <c r="CN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BH87" i="5"/>
  <c r="BI87" i="5"/>
  <c r="BJ87" i="5"/>
  <c r="BK87" i="5"/>
  <c r="BL87" i="5"/>
  <c r="BM87" i="5"/>
  <c r="BN87" i="5"/>
  <c r="BO87" i="5"/>
  <c r="BP87" i="5"/>
  <c r="BQ87" i="5"/>
  <c r="BR87" i="5"/>
  <c r="BS87" i="5"/>
  <c r="BT87" i="5"/>
  <c r="BU87" i="5"/>
  <c r="BV87" i="5"/>
  <c r="BW87" i="5"/>
  <c r="BX87" i="5"/>
  <c r="BY87" i="5"/>
  <c r="BZ87" i="5"/>
  <c r="CA87" i="5"/>
  <c r="CB87" i="5"/>
  <c r="CC87" i="5"/>
  <c r="CD87" i="5"/>
  <c r="CE87" i="5"/>
  <c r="CF87" i="5"/>
  <c r="CG87" i="5"/>
  <c r="CH87" i="5"/>
  <c r="CI87" i="5"/>
  <c r="CJ87" i="5"/>
  <c r="CK87" i="5"/>
  <c r="CL87" i="5"/>
  <c r="CM87" i="5"/>
  <c r="CN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BH88" i="5"/>
  <c r="BI88" i="5"/>
  <c r="BJ88" i="5"/>
  <c r="BK88" i="5"/>
  <c r="BL88" i="5"/>
  <c r="BM88" i="5"/>
  <c r="BN88" i="5"/>
  <c r="BO88" i="5"/>
  <c r="BP88" i="5"/>
  <c r="BQ88" i="5"/>
  <c r="BR88" i="5"/>
  <c r="BS88" i="5"/>
  <c r="BT88" i="5"/>
  <c r="BU88" i="5"/>
  <c r="BV88" i="5"/>
  <c r="BW88" i="5"/>
  <c r="BX88" i="5"/>
  <c r="BY88" i="5"/>
  <c r="BZ88" i="5"/>
  <c r="CA88" i="5"/>
  <c r="CB88" i="5"/>
  <c r="CC88" i="5"/>
  <c r="CD88" i="5"/>
  <c r="CE88" i="5"/>
  <c r="CF88" i="5"/>
  <c r="CG88" i="5"/>
  <c r="CH88" i="5"/>
  <c r="CI88" i="5"/>
  <c r="CJ88" i="5"/>
  <c r="CK88" i="5"/>
  <c r="CL88" i="5"/>
  <c r="CM88" i="5"/>
  <c r="CN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BI89" i="5"/>
  <c r="BJ89" i="5"/>
  <c r="BK89" i="5"/>
  <c r="BL89" i="5"/>
  <c r="BM89" i="5"/>
  <c r="BN89" i="5"/>
  <c r="BO89" i="5"/>
  <c r="BP89" i="5"/>
  <c r="BQ89" i="5"/>
  <c r="BR89" i="5"/>
  <c r="BS89" i="5"/>
  <c r="BT89" i="5"/>
  <c r="BU89" i="5"/>
  <c r="BV89" i="5"/>
  <c r="BW89" i="5"/>
  <c r="BX89" i="5"/>
  <c r="BY89" i="5"/>
  <c r="BZ89" i="5"/>
  <c r="CA89" i="5"/>
  <c r="CB89" i="5"/>
  <c r="CC89" i="5"/>
  <c r="CD89" i="5"/>
  <c r="CE89" i="5"/>
  <c r="CF89" i="5"/>
  <c r="CG89" i="5"/>
  <c r="CH89" i="5"/>
  <c r="CI89" i="5"/>
  <c r="CJ89" i="5"/>
  <c r="CK89" i="5"/>
  <c r="CL89" i="5"/>
  <c r="CM89" i="5"/>
  <c r="CN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BH90" i="5"/>
  <c r="BI90" i="5"/>
  <c r="BJ90" i="5"/>
  <c r="BK90" i="5"/>
  <c r="BL90" i="5"/>
  <c r="BM90" i="5"/>
  <c r="BN90" i="5"/>
  <c r="BO90" i="5"/>
  <c r="BP90" i="5"/>
  <c r="BQ90" i="5"/>
  <c r="BR90" i="5"/>
  <c r="BS90" i="5"/>
  <c r="BT90" i="5"/>
  <c r="BU90" i="5"/>
  <c r="BV90" i="5"/>
  <c r="BW90" i="5"/>
  <c r="BX90" i="5"/>
  <c r="BY90" i="5"/>
  <c r="BZ90" i="5"/>
  <c r="CA90" i="5"/>
  <c r="CB90" i="5"/>
  <c r="CC90" i="5"/>
  <c r="CD90" i="5"/>
  <c r="CE90" i="5"/>
  <c r="CF90" i="5"/>
  <c r="CG90" i="5"/>
  <c r="CH90" i="5"/>
  <c r="CI90" i="5"/>
  <c r="CJ90" i="5"/>
  <c r="CK90" i="5"/>
  <c r="CL90" i="5"/>
  <c r="CM90" i="5"/>
  <c r="CN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Y91" i="5"/>
  <c r="BZ91" i="5"/>
  <c r="CA91" i="5"/>
  <c r="CB91" i="5"/>
  <c r="CC91" i="5"/>
  <c r="CD91" i="5"/>
  <c r="CE91" i="5"/>
  <c r="CF91" i="5"/>
  <c r="CG91" i="5"/>
  <c r="CH91" i="5"/>
  <c r="CI91" i="5"/>
  <c r="CJ91" i="5"/>
  <c r="CK91" i="5"/>
  <c r="CL91" i="5"/>
  <c r="CM91" i="5"/>
  <c r="CN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BH92" i="5"/>
  <c r="BI92" i="5"/>
  <c r="BJ92" i="5"/>
  <c r="BK92" i="5"/>
  <c r="BL92" i="5"/>
  <c r="BM92" i="5"/>
  <c r="BN92" i="5"/>
  <c r="BO92" i="5"/>
  <c r="BP92" i="5"/>
  <c r="BQ92" i="5"/>
  <c r="BR92" i="5"/>
  <c r="BS92" i="5"/>
  <c r="BT92" i="5"/>
  <c r="BU92" i="5"/>
  <c r="BV92" i="5"/>
  <c r="BW92" i="5"/>
  <c r="BX92" i="5"/>
  <c r="BY92" i="5"/>
  <c r="BZ92" i="5"/>
  <c r="CA92" i="5"/>
  <c r="CB92" i="5"/>
  <c r="CC92" i="5"/>
  <c r="CD92" i="5"/>
  <c r="CE92" i="5"/>
  <c r="CF92" i="5"/>
  <c r="CG92" i="5"/>
  <c r="CH92" i="5"/>
  <c r="CI92" i="5"/>
  <c r="CJ92" i="5"/>
  <c r="CK92" i="5"/>
  <c r="CL92" i="5"/>
  <c r="CM92" i="5"/>
  <c r="CN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BH93" i="5"/>
  <c r="BI93" i="5"/>
  <c r="BJ93" i="5"/>
  <c r="BK93" i="5"/>
  <c r="BL93" i="5"/>
  <c r="BM93" i="5"/>
  <c r="BN93" i="5"/>
  <c r="BO93" i="5"/>
  <c r="BP93" i="5"/>
  <c r="BQ93" i="5"/>
  <c r="BR93" i="5"/>
  <c r="BS93" i="5"/>
  <c r="BT93" i="5"/>
  <c r="BU93" i="5"/>
  <c r="BV93" i="5"/>
  <c r="BW93" i="5"/>
  <c r="BX93" i="5"/>
  <c r="BY93" i="5"/>
  <c r="BZ93" i="5"/>
  <c r="CA93" i="5"/>
  <c r="CB93" i="5"/>
  <c r="CC93" i="5"/>
  <c r="CD93" i="5"/>
  <c r="CE93" i="5"/>
  <c r="CF93" i="5"/>
  <c r="CG93" i="5"/>
  <c r="CH93" i="5"/>
  <c r="CI93" i="5"/>
  <c r="CJ93" i="5"/>
  <c r="CK93" i="5"/>
  <c r="CL93" i="5"/>
  <c r="CM93" i="5"/>
  <c r="CN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BH94" i="5"/>
  <c r="BI94" i="5"/>
  <c r="BJ94" i="5"/>
  <c r="BK94" i="5"/>
  <c r="BL94" i="5"/>
  <c r="BM94" i="5"/>
  <c r="BN94" i="5"/>
  <c r="BO94" i="5"/>
  <c r="BP94" i="5"/>
  <c r="BQ94" i="5"/>
  <c r="BR94" i="5"/>
  <c r="BS94" i="5"/>
  <c r="BT94" i="5"/>
  <c r="BU94" i="5"/>
  <c r="BV94" i="5"/>
  <c r="BW94" i="5"/>
  <c r="BX94" i="5"/>
  <c r="BY94" i="5"/>
  <c r="BZ94" i="5"/>
  <c r="CA94" i="5"/>
  <c r="CB94" i="5"/>
  <c r="CC94" i="5"/>
  <c r="CD94" i="5"/>
  <c r="CE94" i="5"/>
  <c r="CF94" i="5"/>
  <c r="CG94" i="5"/>
  <c r="CH94" i="5"/>
  <c r="CI94" i="5"/>
  <c r="CJ94" i="5"/>
  <c r="CK94" i="5"/>
  <c r="CL94" i="5"/>
  <c r="CM94" i="5"/>
  <c r="CN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BH95" i="5"/>
  <c r="BI95" i="5"/>
  <c r="BJ95" i="5"/>
  <c r="BK95" i="5"/>
  <c r="BL95" i="5"/>
  <c r="BM95" i="5"/>
  <c r="BN95" i="5"/>
  <c r="BO95" i="5"/>
  <c r="BP95" i="5"/>
  <c r="BQ95" i="5"/>
  <c r="BR95" i="5"/>
  <c r="BS95" i="5"/>
  <c r="BT95" i="5"/>
  <c r="BU95" i="5"/>
  <c r="BV95" i="5"/>
  <c r="BW95" i="5"/>
  <c r="BX95" i="5"/>
  <c r="BY95" i="5"/>
  <c r="BZ95" i="5"/>
  <c r="CA95" i="5"/>
  <c r="CB95" i="5"/>
  <c r="CC95" i="5"/>
  <c r="CD95" i="5"/>
  <c r="CE95" i="5"/>
  <c r="CF95" i="5"/>
  <c r="CG95" i="5"/>
  <c r="CH95" i="5"/>
  <c r="CI95" i="5"/>
  <c r="CJ95" i="5"/>
  <c r="CK95" i="5"/>
  <c r="CL95" i="5"/>
  <c r="CM95" i="5"/>
  <c r="CN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BH96" i="5"/>
  <c r="BI96" i="5"/>
  <c r="BJ96" i="5"/>
  <c r="BK96" i="5"/>
  <c r="BL96" i="5"/>
  <c r="BM96" i="5"/>
  <c r="BN96" i="5"/>
  <c r="BO96" i="5"/>
  <c r="BP96" i="5"/>
  <c r="BQ96" i="5"/>
  <c r="BR96" i="5"/>
  <c r="BS96" i="5"/>
  <c r="BT96" i="5"/>
  <c r="BU96" i="5"/>
  <c r="BV96" i="5"/>
  <c r="BW96" i="5"/>
  <c r="BX96" i="5"/>
  <c r="BY96" i="5"/>
  <c r="BZ96" i="5"/>
  <c r="CA96" i="5"/>
  <c r="CB96" i="5"/>
  <c r="CC96" i="5"/>
  <c r="CD96" i="5"/>
  <c r="CE96" i="5"/>
  <c r="CF96" i="5"/>
  <c r="CG96" i="5"/>
  <c r="CH96" i="5"/>
  <c r="CI96" i="5"/>
  <c r="CJ96" i="5"/>
  <c r="CK96" i="5"/>
  <c r="CL96" i="5"/>
  <c r="CM96" i="5"/>
  <c r="CN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BH97" i="5"/>
  <c r="BI97" i="5"/>
  <c r="BJ97" i="5"/>
  <c r="BK97" i="5"/>
  <c r="BL97" i="5"/>
  <c r="BM97" i="5"/>
  <c r="BN97" i="5"/>
  <c r="BO97" i="5"/>
  <c r="BP97" i="5"/>
  <c r="BQ97" i="5"/>
  <c r="BR97" i="5"/>
  <c r="BS97" i="5"/>
  <c r="BT97" i="5"/>
  <c r="BU97" i="5"/>
  <c r="BV97" i="5"/>
  <c r="BW97" i="5"/>
  <c r="BX97" i="5"/>
  <c r="BY97" i="5"/>
  <c r="BZ97" i="5"/>
  <c r="CA97" i="5"/>
  <c r="CB97" i="5"/>
  <c r="CC97" i="5"/>
  <c r="CD97" i="5"/>
  <c r="CE97" i="5"/>
  <c r="CF97" i="5"/>
  <c r="CG97" i="5"/>
  <c r="CH97" i="5"/>
  <c r="CI97" i="5"/>
  <c r="CJ97" i="5"/>
  <c r="CK97" i="5"/>
  <c r="CL97" i="5"/>
  <c r="CM97" i="5"/>
  <c r="CN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BH98" i="5"/>
  <c r="BI98" i="5"/>
  <c r="BJ98" i="5"/>
  <c r="BK98" i="5"/>
  <c r="BL98" i="5"/>
  <c r="BM98" i="5"/>
  <c r="BN98" i="5"/>
  <c r="BO98" i="5"/>
  <c r="BP98" i="5"/>
  <c r="BQ98" i="5"/>
  <c r="BR98" i="5"/>
  <c r="BS98" i="5"/>
  <c r="BT98" i="5"/>
  <c r="BU98" i="5"/>
  <c r="BV98" i="5"/>
  <c r="BW98" i="5"/>
  <c r="BX98" i="5"/>
  <c r="BY98" i="5"/>
  <c r="BZ98" i="5"/>
  <c r="CA98" i="5"/>
  <c r="CB98" i="5"/>
  <c r="CC98" i="5"/>
  <c r="CD98" i="5"/>
  <c r="CE98" i="5"/>
  <c r="CF98" i="5"/>
  <c r="CG98" i="5"/>
  <c r="CH98" i="5"/>
  <c r="CI98" i="5"/>
  <c r="CJ98" i="5"/>
  <c r="CK98" i="5"/>
  <c r="CL98" i="5"/>
  <c r="CM98" i="5"/>
  <c r="CN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BH99" i="5"/>
  <c r="BI99" i="5"/>
  <c r="BJ99" i="5"/>
  <c r="BK99" i="5"/>
  <c r="BL99" i="5"/>
  <c r="BM99" i="5"/>
  <c r="BN99" i="5"/>
  <c r="BO99" i="5"/>
  <c r="BP99" i="5"/>
  <c r="BQ99" i="5"/>
  <c r="BR99" i="5"/>
  <c r="BS99" i="5"/>
  <c r="BT99" i="5"/>
  <c r="BU99" i="5"/>
  <c r="BV99" i="5"/>
  <c r="BW99" i="5"/>
  <c r="BX99" i="5"/>
  <c r="BY99" i="5"/>
  <c r="BZ99" i="5"/>
  <c r="CA99" i="5"/>
  <c r="CB99" i="5"/>
  <c r="CC99" i="5"/>
  <c r="CD99" i="5"/>
  <c r="CE99" i="5"/>
  <c r="CF99" i="5"/>
  <c r="CG99" i="5"/>
  <c r="CH99" i="5"/>
  <c r="CI99" i="5"/>
  <c r="CJ99" i="5"/>
  <c r="CK99" i="5"/>
  <c r="CL99" i="5"/>
  <c r="CM99" i="5"/>
  <c r="CN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BH100" i="5"/>
  <c r="BI100" i="5"/>
  <c r="BJ100" i="5"/>
  <c r="BK100" i="5"/>
  <c r="BL100" i="5"/>
  <c r="BM100" i="5"/>
  <c r="BN100" i="5"/>
  <c r="BO100" i="5"/>
  <c r="BP100" i="5"/>
  <c r="BQ100" i="5"/>
  <c r="BR100" i="5"/>
  <c r="BS100" i="5"/>
  <c r="BT100" i="5"/>
  <c r="BU100" i="5"/>
  <c r="BV100" i="5"/>
  <c r="BW100" i="5"/>
  <c r="BX100" i="5"/>
  <c r="BY100" i="5"/>
  <c r="BZ100" i="5"/>
  <c r="CA100" i="5"/>
  <c r="CB100" i="5"/>
  <c r="CC100" i="5"/>
  <c r="CD100" i="5"/>
  <c r="CE100" i="5"/>
  <c r="CF100" i="5"/>
  <c r="CG100" i="5"/>
  <c r="CH100" i="5"/>
  <c r="CI100" i="5"/>
  <c r="CJ100" i="5"/>
  <c r="CK100" i="5"/>
  <c r="CL100" i="5"/>
  <c r="CM100" i="5"/>
  <c r="CN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BH101" i="5"/>
  <c r="BI101" i="5"/>
  <c r="BJ101" i="5"/>
  <c r="BK101" i="5"/>
  <c r="BL101" i="5"/>
  <c r="BM101" i="5"/>
  <c r="BN101" i="5"/>
  <c r="BO101" i="5"/>
  <c r="BP101" i="5"/>
  <c r="BQ101" i="5"/>
  <c r="BR101" i="5"/>
  <c r="BS101" i="5"/>
  <c r="BT101" i="5"/>
  <c r="BU101" i="5"/>
  <c r="BV101" i="5"/>
  <c r="BW101" i="5"/>
  <c r="BX101" i="5"/>
  <c r="BY101" i="5"/>
  <c r="BZ101" i="5"/>
  <c r="CA101" i="5"/>
  <c r="CB101" i="5"/>
  <c r="CC101" i="5"/>
  <c r="CD101" i="5"/>
  <c r="CE101" i="5"/>
  <c r="CF101" i="5"/>
  <c r="CG101" i="5"/>
  <c r="CH101" i="5"/>
  <c r="CI101" i="5"/>
  <c r="CJ101" i="5"/>
  <c r="CK101" i="5"/>
  <c r="CL101" i="5"/>
  <c r="CM101" i="5"/>
  <c r="CN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F102" i="5"/>
  <c r="BG102" i="5"/>
  <c r="BH102" i="5"/>
  <c r="BI102" i="5"/>
  <c r="BJ102" i="5"/>
  <c r="BK102" i="5"/>
  <c r="BL102" i="5"/>
  <c r="BM102" i="5"/>
  <c r="BN102" i="5"/>
  <c r="BO102" i="5"/>
  <c r="BP102" i="5"/>
  <c r="BQ102" i="5"/>
  <c r="BR102" i="5"/>
  <c r="BS102" i="5"/>
  <c r="BT102" i="5"/>
  <c r="BU102" i="5"/>
  <c r="BV102" i="5"/>
  <c r="BW102" i="5"/>
  <c r="BX102" i="5"/>
  <c r="BY102" i="5"/>
  <c r="BZ102" i="5"/>
  <c r="CA102" i="5"/>
  <c r="CB102" i="5"/>
  <c r="CC102" i="5"/>
  <c r="CD102" i="5"/>
  <c r="CE102" i="5"/>
  <c r="CF102" i="5"/>
  <c r="CG102" i="5"/>
  <c r="CH102" i="5"/>
  <c r="CI102" i="5"/>
  <c r="CJ102" i="5"/>
  <c r="CK102" i="5"/>
  <c r="CL102" i="5"/>
  <c r="CM102" i="5"/>
  <c r="CN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BD103" i="5"/>
  <c r="BE103" i="5"/>
  <c r="BF103" i="5"/>
  <c r="BG103" i="5"/>
  <c r="BH103" i="5"/>
  <c r="BI103" i="5"/>
  <c r="BJ103" i="5"/>
  <c r="BK103" i="5"/>
  <c r="BL103" i="5"/>
  <c r="BM103" i="5"/>
  <c r="BN103" i="5"/>
  <c r="BO103" i="5"/>
  <c r="BP103" i="5"/>
  <c r="BQ103" i="5"/>
  <c r="BR103" i="5"/>
  <c r="BS103" i="5"/>
  <c r="BT103" i="5"/>
  <c r="BU103" i="5"/>
  <c r="BV103" i="5"/>
  <c r="BW103" i="5"/>
  <c r="BX103" i="5"/>
  <c r="BY103" i="5"/>
  <c r="BZ103" i="5"/>
  <c r="CA103" i="5"/>
  <c r="CB103" i="5"/>
  <c r="CC103" i="5"/>
  <c r="CD103" i="5"/>
  <c r="CE103" i="5"/>
  <c r="CF103" i="5"/>
  <c r="CG103" i="5"/>
  <c r="CH103" i="5"/>
  <c r="CI103" i="5"/>
  <c r="CJ103" i="5"/>
  <c r="CK103" i="5"/>
  <c r="CL103" i="5"/>
  <c r="CM103" i="5"/>
  <c r="CN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AZ104" i="5"/>
  <c r="BA104" i="5"/>
  <c r="BB104" i="5"/>
  <c r="BC104" i="5"/>
  <c r="BD104" i="5"/>
  <c r="BE104" i="5"/>
  <c r="BF104" i="5"/>
  <c r="BG104" i="5"/>
  <c r="BH104" i="5"/>
  <c r="BI104" i="5"/>
  <c r="BJ104" i="5"/>
  <c r="BK104" i="5"/>
  <c r="BL104" i="5"/>
  <c r="BM104" i="5"/>
  <c r="BN104" i="5"/>
  <c r="BO104" i="5"/>
  <c r="BP104" i="5"/>
  <c r="BQ104" i="5"/>
  <c r="BR104" i="5"/>
  <c r="BS104" i="5"/>
  <c r="BT104" i="5"/>
  <c r="BU104" i="5"/>
  <c r="BV104" i="5"/>
  <c r="BW104" i="5"/>
  <c r="BX104" i="5"/>
  <c r="BY104" i="5"/>
  <c r="BZ104" i="5"/>
  <c r="CA104" i="5"/>
  <c r="CB104" i="5"/>
  <c r="CC104" i="5"/>
  <c r="CD104" i="5"/>
  <c r="CE104" i="5"/>
  <c r="CF104" i="5"/>
  <c r="CG104" i="5"/>
  <c r="CH104" i="5"/>
  <c r="CI104" i="5"/>
  <c r="CJ104" i="5"/>
  <c r="CK104" i="5"/>
  <c r="CL104" i="5"/>
  <c r="CM104" i="5"/>
  <c r="CN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BD105" i="5"/>
  <c r="BE105" i="5"/>
  <c r="BF105" i="5"/>
  <c r="BG105" i="5"/>
  <c r="BH105" i="5"/>
  <c r="BI105" i="5"/>
  <c r="BJ105" i="5"/>
  <c r="BK105" i="5"/>
  <c r="BL105" i="5"/>
  <c r="BM105" i="5"/>
  <c r="BN105" i="5"/>
  <c r="BO105" i="5"/>
  <c r="BP105" i="5"/>
  <c r="BQ105" i="5"/>
  <c r="BR105" i="5"/>
  <c r="BS105" i="5"/>
  <c r="BT105" i="5"/>
  <c r="BU105" i="5"/>
  <c r="BV105" i="5"/>
  <c r="BW105" i="5"/>
  <c r="BX105" i="5"/>
  <c r="BY105" i="5"/>
  <c r="BZ105" i="5"/>
  <c r="CA105" i="5"/>
  <c r="CB105" i="5"/>
  <c r="CC105" i="5"/>
  <c r="CD105" i="5"/>
  <c r="CE105" i="5"/>
  <c r="CF105" i="5"/>
  <c r="CG105" i="5"/>
  <c r="CH105" i="5"/>
  <c r="CI105" i="5"/>
  <c r="CJ105" i="5"/>
  <c r="CK105" i="5"/>
  <c r="CL105" i="5"/>
  <c r="CM105" i="5"/>
  <c r="CN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BE106" i="5"/>
  <c r="BF106" i="5"/>
  <c r="BG106" i="5"/>
  <c r="BH106" i="5"/>
  <c r="BI106" i="5"/>
  <c r="BJ106" i="5"/>
  <c r="BK106" i="5"/>
  <c r="BL106" i="5"/>
  <c r="BM106" i="5"/>
  <c r="BN106" i="5"/>
  <c r="BO106" i="5"/>
  <c r="BP106" i="5"/>
  <c r="BQ106" i="5"/>
  <c r="BR106" i="5"/>
  <c r="BS106" i="5"/>
  <c r="BT106" i="5"/>
  <c r="BU106" i="5"/>
  <c r="BV106" i="5"/>
  <c r="BW106" i="5"/>
  <c r="BX106" i="5"/>
  <c r="BY106" i="5"/>
  <c r="BZ106" i="5"/>
  <c r="CA106" i="5"/>
  <c r="CB106" i="5"/>
  <c r="CC106" i="5"/>
  <c r="CD106" i="5"/>
  <c r="CE106" i="5"/>
  <c r="CF106" i="5"/>
  <c r="CG106" i="5"/>
  <c r="CH106" i="5"/>
  <c r="CI106" i="5"/>
  <c r="CJ106" i="5"/>
  <c r="CK106" i="5"/>
  <c r="CL106" i="5"/>
  <c r="CM106" i="5"/>
  <c r="CN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F107" i="5"/>
  <c r="BG107" i="5"/>
  <c r="BH107" i="5"/>
  <c r="BI107" i="5"/>
  <c r="BJ107" i="5"/>
  <c r="BK107" i="5"/>
  <c r="BL107" i="5"/>
  <c r="BM107" i="5"/>
  <c r="BN107" i="5"/>
  <c r="BO107" i="5"/>
  <c r="BP107" i="5"/>
  <c r="BQ107" i="5"/>
  <c r="BR107" i="5"/>
  <c r="BS107" i="5"/>
  <c r="BT107" i="5"/>
  <c r="BU107" i="5"/>
  <c r="BV107" i="5"/>
  <c r="BW107" i="5"/>
  <c r="BX107" i="5"/>
  <c r="BY107" i="5"/>
  <c r="BZ107" i="5"/>
  <c r="CA107" i="5"/>
  <c r="CB107" i="5"/>
  <c r="CC107" i="5"/>
  <c r="CD107" i="5"/>
  <c r="CE107" i="5"/>
  <c r="CF107" i="5"/>
  <c r="CG107" i="5"/>
  <c r="CH107" i="5"/>
  <c r="CI107" i="5"/>
  <c r="CJ107" i="5"/>
  <c r="CK107" i="5"/>
  <c r="CL107" i="5"/>
  <c r="CM107" i="5"/>
  <c r="CN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BE108" i="5"/>
  <c r="BF108" i="5"/>
  <c r="BG108" i="5"/>
  <c r="BH108" i="5"/>
  <c r="BI108" i="5"/>
  <c r="BJ108" i="5"/>
  <c r="BK108" i="5"/>
  <c r="BL108" i="5"/>
  <c r="BM108" i="5"/>
  <c r="BN108" i="5"/>
  <c r="BO108" i="5"/>
  <c r="BP108" i="5"/>
  <c r="BQ108" i="5"/>
  <c r="BR108" i="5"/>
  <c r="BS108" i="5"/>
  <c r="BT108" i="5"/>
  <c r="BU108" i="5"/>
  <c r="BV108" i="5"/>
  <c r="BW108" i="5"/>
  <c r="BX108" i="5"/>
  <c r="BY108" i="5"/>
  <c r="BZ108" i="5"/>
  <c r="CA108" i="5"/>
  <c r="CB108" i="5"/>
  <c r="CC108" i="5"/>
  <c r="CD108" i="5"/>
  <c r="CE108" i="5"/>
  <c r="CF108" i="5"/>
  <c r="CG108" i="5"/>
  <c r="CH108" i="5"/>
  <c r="CI108" i="5"/>
  <c r="CJ108" i="5"/>
  <c r="CK108" i="5"/>
  <c r="CL108" i="5"/>
  <c r="CM108" i="5"/>
  <c r="CN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F109" i="5"/>
  <c r="BG109" i="5"/>
  <c r="BH109" i="5"/>
  <c r="BI109" i="5"/>
  <c r="BJ109" i="5"/>
  <c r="BK109" i="5"/>
  <c r="BL109" i="5"/>
  <c r="BM109" i="5"/>
  <c r="BN109" i="5"/>
  <c r="BO109" i="5"/>
  <c r="BP109" i="5"/>
  <c r="BQ109" i="5"/>
  <c r="BR109" i="5"/>
  <c r="BS109" i="5"/>
  <c r="BT109" i="5"/>
  <c r="BU109" i="5"/>
  <c r="BV109" i="5"/>
  <c r="BW109" i="5"/>
  <c r="BX109" i="5"/>
  <c r="BY109" i="5"/>
  <c r="BZ109" i="5"/>
  <c r="CA109" i="5"/>
  <c r="CB109" i="5"/>
  <c r="CC109" i="5"/>
  <c r="CD109" i="5"/>
  <c r="CE109" i="5"/>
  <c r="CF109" i="5"/>
  <c r="CG109" i="5"/>
  <c r="CH109" i="5"/>
  <c r="CI109" i="5"/>
  <c r="CJ109" i="5"/>
  <c r="CK109" i="5"/>
  <c r="CL109" i="5"/>
  <c r="CM109" i="5"/>
  <c r="CN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F110" i="5"/>
  <c r="BG110" i="5"/>
  <c r="BH110" i="5"/>
  <c r="BI110" i="5"/>
  <c r="BJ110" i="5"/>
  <c r="BK110" i="5"/>
  <c r="BL110" i="5"/>
  <c r="BM110" i="5"/>
  <c r="BN110" i="5"/>
  <c r="BO110" i="5"/>
  <c r="BP110" i="5"/>
  <c r="BQ110" i="5"/>
  <c r="BR110" i="5"/>
  <c r="BS110" i="5"/>
  <c r="BT110" i="5"/>
  <c r="BU110" i="5"/>
  <c r="BV110" i="5"/>
  <c r="BW110" i="5"/>
  <c r="BX110" i="5"/>
  <c r="BY110" i="5"/>
  <c r="BZ110" i="5"/>
  <c r="CA110" i="5"/>
  <c r="CB110" i="5"/>
  <c r="CC110" i="5"/>
  <c r="CD110" i="5"/>
  <c r="CE110" i="5"/>
  <c r="CF110" i="5"/>
  <c r="CG110" i="5"/>
  <c r="CH110" i="5"/>
  <c r="CI110" i="5"/>
  <c r="CJ110" i="5"/>
  <c r="CK110" i="5"/>
  <c r="CL110" i="5"/>
  <c r="CM110" i="5"/>
  <c r="CN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AZ111" i="5"/>
  <c r="BA111" i="5"/>
  <c r="BB111" i="5"/>
  <c r="BC111" i="5"/>
  <c r="BD111" i="5"/>
  <c r="BE111" i="5"/>
  <c r="BF111" i="5"/>
  <c r="BG111" i="5"/>
  <c r="BH111" i="5"/>
  <c r="BI111" i="5"/>
  <c r="BJ111" i="5"/>
  <c r="BK111" i="5"/>
  <c r="BL111" i="5"/>
  <c r="BM111" i="5"/>
  <c r="BN111" i="5"/>
  <c r="BO111" i="5"/>
  <c r="BP111" i="5"/>
  <c r="BQ111" i="5"/>
  <c r="BR111" i="5"/>
  <c r="BS111" i="5"/>
  <c r="BT111" i="5"/>
  <c r="BU111" i="5"/>
  <c r="BV111" i="5"/>
  <c r="BW111" i="5"/>
  <c r="BX111" i="5"/>
  <c r="BY111" i="5"/>
  <c r="BZ111" i="5"/>
  <c r="CA111" i="5"/>
  <c r="CB111" i="5"/>
  <c r="CC111" i="5"/>
  <c r="CD111" i="5"/>
  <c r="CE111" i="5"/>
  <c r="CF111" i="5"/>
  <c r="CG111" i="5"/>
  <c r="CH111" i="5"/>
  <c r="CI111" i="5"/>
  <c r="CJ111" i="5"/>
  <c r="CK111" i="5"/>
  <c r="CL111" i="5"/>
  <c r="CM111" i="5"/>
  <c r="CN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AZ112" i="5"/>
  <c r="BA112" i="5"/>
  <c r="BB112" i="5"/>
  <c r="BC112" i="5"/>
  <c r="BD112" i="5"/>
  <c r="BE112" i="5"/>
  <c r="BF112" i="5"/>
  <c r="BG112" i="5"/>
  <c r="BH112" i="5"/>
  <c r="BI112" i="5"/>
  <c r="BJ112" i="5"/>
  <c r="BK112" i="5"/>
  <c r="BL112" i="5"/>
  <c r="BM112" i="5"/>
  <c r="BN112" i="5"/>
  <c r="BO112" i="5"/>
  <c r="BP112" i="5"/>
  <c r="BQ112" i="5"/>
  <c r="BR112" i="5"/>
  <c r="BS112" i="5"/>
  <c r="BT112" i="5"/>
  <c r="BU112" i="5"/>
  <c r="BV112" i="5"/>
  <c r="BW112" i="5"/>
  <c r="BX112" i="5"/>
  <c r="BY112" i="5"/>
  <c r="BZ112" i="5"/>
  <c r="CA112" i="5"/>
  <c r="CB112" i="5"/>
  <c r="CC112" i="5"/>
  <c r="CD112" i="5"/>
  <c r="CE112" i="5"/>
  <c r="CF112" i="5"/>
  <c r="CG112" i="5"/>
  <c r="CH112" i="5"/>
  <c r="CI112" i="5"/>
  <c r="CJ112" i="5"/>
  <c r="CK112" i="5"/>
  <c r="CL112" i="5"/>
  <c r="CM112" i="5"/>
  <c r="CN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Y113" i="5"/>
  <c r="AZ113" i="5"/>
  <c r="BA113" i="5"/>
  <c r="BB113" i="5"/>
  <c r="BC113" i="5"/>
  <c r="BD113" i="5"/>
  <c r="BE113" i="5"/>
  <c r="BF113" i="5"/>
  <c r="BG113" i="5"/>
  <c r="BH113" i="5"/>
  <c r="BI113" i="5"/>
  <c r="BJ113" i="5"/>
  <c r="BK113" i="5"/>
  <c r="BL113" i="5"/>
  <c r="BM113" i="5"/>
  <c r="BN113" i="5"/>
  <c r="BO113" i="5"/>
  <c r="BP113" i="5"/>
  <c r="BQ113" i="5"/>
  <c r="BR113" i="5"/>
  <c r="BS113" i="5"/>
  <c r="BT113" i="5"/>
  <c r="BU113" i="5"/>
  <c r="BV113" i="5"/>
  <c r="BW113" i="5"/>
  <c r="BX113" i="5"/>
  <c r="BY113" i="5"/>
  <c r="BZ113" i="5"/>
  <c r="CA113" i="5"/>
  <c r="CB113" i="5"/>
  <c r="CC113" i="5"/>
  <c r="CD113" i="5"/>
  <c r="CE113" i="5"/>
  <c r="CF113" i="5"/>
  <c r="CG113" i="5"/>
  <c r="CH113" i="5"/>
  <c r="CI113" i="5"/>
  <c r="CJ113" i="5"/>
  <c r="CK113" i="5"/>
  <c r="CL113" i="5"/>
  <c r="CM113" i="5"/>
  <c r="CN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AZ114" i="5"/>
  <c r="BA114" i="5"/>
  <c r="BB114" i="5"/>
  <c r="BC114" i="5"/>
  <c r="BD114" i="5"/>
  <c r="BE114" i="5"/>
  <c r="BF114" i="5"/>
  <c r="BG114" i="5"/>
  <c r="BH114" i="5"/>
  <c r="BI114" i="5"/>
  <c r="BJ114" i="5"/>
  <c r="BK114" i="5"/>
  <c r="BL114" i="5"/>
  <c r="BM114" i="5"/>
  <c r="BN114" i="5"/>
  <c r="BO114" i="5"/>
  <c r="BP114" i="5"/>
  <c r="BQ114" i="5"/>
  <c r="BR114" i="5"/>
  <c r="BS114" i="5"/>
  <c r="BT114" i="5"/>
  <c r="BU114" i="5"/>
  <c r="BV114" i="5"/>
  <c r="BW114" i="5"/>
  <c r="BX114" i="5"/>
  <c r="BY114" i="5"/>
  <c r="BZ114" i="5"/>
  <c r="CA114" i="5"/>
  <c r="CB114" i="5"/>
  <c r="CC114" i="5"/>
  <c r="CD114" i="5"/>
  <c r="CE114" i="5"/>
  <c r="CF114" i="5"/>
  <c r="CG114" i="5"/>
  <c r="CH114" i="5"/>
  <c r="CI114" i="5"/>
  <c r="CJ114" i="5"/>
  <c r="CK114" i="5"/>
  <c r="CL114" i="5"/>
  <c r="CM114" i="5"/>
  <c r="CN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AZ115" i="5"/>
  <c r="BA115" i="5"/>
  <c r="BB115" i="5"/>
  <c r="BC115" i="5"/>
  <c r="BD115" i="5"/>
  <c r="BE115" i="5"/>
  <c r="BF115" i="5"/>
  <c r="BG115" i="5"/>
  <c r="BH115" i="5"/>
  <c r="BI115" i="5"/>
  <c r="BJ115" i="5"/>
  <c r="BK115" i="5"/>
  <c r="BL115" i="5"/>
  <c r="BM115" i="5"/>
  <c r="BN115" i="5"/>
  <c r="BO115" i="5"/>
  <c r="BP115" i="5"/>
  <c r="BQ115" i="5"/>
  <c r="BR115" i="5"/>
  <c r="BS115" i="5"/>
  <c r="BT115" i="5"/>
  <c r="BU115" i="5"/>
  <c r="BV115" i="5"/>
  <c r="BW115" i="5"/>
  <c r="BX115" i="5"/>
  <c r="BY115" i="5"/>
  <c r="BZ115" i="5"/>
  <c r="CA115" i="5"/>
  <c r="CB115" i="5"/>
  <c r="CC115" i="5"/>
  <c r="CD115" i="5"/>
  <c r="CE115" i="5"/>
  <c r="CF115" i="5"/>
  <c r="CG115" i="5"/>
  <c r="CH115" i="5"/>
  <c r="CI115" i="5"/>
  <c r="CJ115" i="5"/>
  <c r="CK115" i="5"/>
  <c r="CL115" i="5"/>
  <c r="CM115" i="5"/>
  <c r="CN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AR116" i="5"/>
  <c r="AS116" i="5"/>
  <c r="AT116" i="5"/>
  <c r="AU116" i="5"/>
  <c r="AV116" i="5"/>
  <c r="AW116" i="5"/>
  <c r="AX116" i="5"/>
  <c r="AY116" i="5"/>
  <c r="AZ116" i="5"/>
  <c r="BA116" i="5"/>
  <c r="BB116" i="5"/>
  <c r="BC116" i="5"/>
  <c r="BD116" i="5"/>
  <c r="BE116" i="5"/>
  <c r="BF116" i="5"/>
  <c r="BG116" i="5"/>
  <c r="BH116" i="5"/>
  <c r="BI116" i="5"/>
  <c r="BJ116" i="5"/>
  <c r="BK116" i="5"/>
  <c r="BL116" i="5"/>
  <c r="BM116" i="5"/>
  <c r="BN116" i="5"/>
  <c r="BO116" i="5"/>
  <c r="BP116" i="5"/>
  <c r="BQ116" i="5"/>
  <c r="BR116" i="5"/>
  <c r="BS116" i="5"/>
  <c r="BT116" i="5"/>
  <c r="BU116" i="5"/>
  <c r="BV116" i="5"/>
  <c r="BW116" i="5"/>
  <c r="BX116" i="5"/>
  <c r="BY116" i="5"/>
  <c r="BZ116" i="5"/>
  <c r="CA116" i="5"/>
  <c r="CB116" i="5"/>
  <c r="CC116" i="5"/>
  <c r="CD116" i="5"/>
  <c r="CE116" i="5"/>
  <c r="CF116" i="5"/>
  <c r="CG116" i="5"/>
  <c r="CH116" i="5"/>
  <c r="CI116" i="5"/>
  <c r="CJ116" i="5"/>
  <c r="CK116" i="5"/>
  <c r="CL116" i="5"/>
  <c r="CM116" i="5"/>
  <c r="CN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AT117" i="5"/>
  <c r="AU117" i="5"/>
  <c r="AV117" i="5"/>
  <c r="AW117" i="5"/>
  <c r="AX117" i="5"/>
  <c r="AY117" i="5"/>
  <c r="AZ117" i="5"/>
  <c r="BA117" i="5"/>
  <c r="BB117" i="5"/>
  <c r="BC117" i="5"/>
  <c r="BD117" i="5"/>
  <c r="BE117" i="5"/>
  <c r="BF117" i="5"/>
  <c r="BG117" i="5"/>
  <c r="BH117" i="5"/>
  <c r="BI117" i="5"/>
  <c r="BJ117" i="5"/>
  <c r="BK117" i="5"/>
  <c r="BL117" i="5"/>
  <c r="BM117" i="5"/>
  <c r="BN117" i="5"/>
  <c r="BO117" i="5"/>
  <c r="BP117" i="5"/>
  <c r="BQ117" i="5"/>
  <c r="BR117" i="5"/>
  <c r="BS117" i="5"/>
  <c r="BT117" i="5"/>
  <c r="BU117" i="5"/>
  <c r="BV117" i="5"/>
  <c r="BW117" i="5"/>
  <c r="BX117" i="5"/>
  <c r="BY117" i="5"/>
  <c r="BZ117" i="5"/>
  <c r="CA117" i="5"/>
  <c r="CB117" i="5"/>
  <c r="CC117" i="5"/>
  <c r="CD117" i="5"/>
  <c r="CE117" i="5"/>
  <c r="CF117" i="5"/>
  <c r="CG117" i="5"/>
  <c r="CH117" i="5"/>
  <c r="CI117" i="5"/>
  <c r="CJ117" i="5"/>
  <c r="CK117" i="5"/>
  <c r="CL117" i="5"/>
  <c r="CM117" i="5"/>
  <c r="CN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F118" i="5"/>
  <c r="BG118" i="5"/>
  <c r="BH118" i="5"/>
  <c r="BI118" i="5"/>
  <c r="BJ118" i="5"/>
  <c r="BK118" i="5"/>
  <c r="BL118" i="5"/>
  <c r="BM118" i="5"/>
  <c r="BN118" i="5"/>
  <c r="BO118" i="5"/>
  <c r="BP118" i="5"/>
  <c r="BQ118" i="5"/>
  <c r="BR118" i="5"/>
  <c r="BS118" i="5"/>
  <c r="BT118" i="5"/>
  <c r="BU118" i="5"/>
  <c r="BV118" i="5"/>
  <c r="BW118" i="5"/>
  <c r="BX118" i="5"/>
  <c r="BY118" i="5"/>
  <c r="BZ118" i="5"/>
  <c r="CA118" i="5"/>
  <c r="CB118" i="5"/>
  <c r="CC118" i="5"/>
  <c r="CD118" i="5"/>
  <c r="CE118" i="5"/>
  <c r="CF118" i="5"/>
  <c r="CG118" i="5"/>
  <c r="CH118" i="5"/>
  <c r="CI118" i="5"/>
  <c r="CJ118" i="5"/>
  <c r="CK118" i="5"/>
  <c r="CL118" i="5"/>
  <c r="CM118" i="5"/>
  <c r="CN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AR119" i="5"/>
  <c r="AS119" i="5"/>
  <c r="AT119" i="5"/>
  <c r="AU119" i="5"/>
  <c r="AV119" i="5"/>
  <c r="AW119" i="5"/>
  <c r="AX119" i="5"/>
  <c r="AY119" i="5"/>
  <c r="AZ119" i="5"/>
  <c r="BA119" i="5"/>
  <c r="BB119" i="5"/>
  <c r="BC119" i="5"/>
  <c r="BD119" i="5"/>
  <c r="BE119" i="5"/>
  <c r="BF119" i="5"/>
  <c r="BG119" i="5"/>
  <c r="BH119" i="5"/>
  <c r="BI119" i="5"/>
  <c r="BJ119" i="5"/>
  <c r="BK119" i="5"/>
  <c r="BL119" i="5"/>
  <c r="BM119" i="5"/>
  <c r="BN119" i="5"/>
  <c r="BO119" i="5"/>
  <c r="BP119" i="5"/>
  <c r="BQ119" i="5"/>
  <c r="BR119" i="5"/>
  <c r="BS119" i="5"/>
  <c r="BT119" i="5"/>
  <c r="BU119" i="5"/>
  <c r="BV119" i="5"/>
  <c r="BW119" i="5"/>
  <c r="BX119" i="5"/>
  <c r="BY119" i="5"/>
  <c r="BZ119" i="5"/>
  <c r="CA119" i="5"/>
  <c r="CB119" i="5"/>
  <c r="CC119" i="5"/>
  <c r="CD119" i="5"/>
  <c r="CE119" i="5"/>
  <c r="CF119" i="5"/>
  <c r="CG119" i="5"/>
  <c r="CH119" i="5"/>
  <c r="CI119" i="5"/>
  <c r="CJ119" i="5"/>
  <c r="CK119" i="5"/>
  <c r="CL119" i="5"/>
  <c r="CM119" i="5"/>
  <c r="CN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F120" i="5"/>
  <c r="BG120" i="5"/>
  <c r="BH120" i="5"/>
  <c r="BI120" i="5"/>
  <c r="BJ120" i="5"/>
  <c r="BK120" i="5"/>
  <c r="BL120" i="5"/>
  <c r="BM120" i="5"/>
  <c r="BN120" i="5"/>
  <c r="BO120" i="5"/>
  <c r="BP120" i="5"/>
  <c r="BQ120" i="5"/>
  <c r="BR120" i="5"/>
  <c r="BS120" i="5"/>
  <c r="BT120" i="5"/>
  <c r="BU120" i="5"/>
  <c r="BV120" i="5"/>
  <c r="BW120" i="5"/>
  <c r="BX120" i="5"/>
  <c r="BY120" i="5"/>
  <c r="BZ120" i="5"/>
  <c r="CA120" i="5"/>
  <c r="CB120" i="5"/>
  <c r="CC120" i="5"/>
  <c r="CD120" i="5"/>
  <c r="CE120" i="5"/>
  <c r="CF120" i="5"/>
  <c r="CG120" i="5"/>
  <c r="CH120" i="5"/>
  <c r="CI120" i="5"/>
  <c r="CJ120" i="5"/>
  <c r="CK120" i="5"/>
  <c r="CL120" i="5"/>
  <c r="CM120" i="5"/>
  <c r="CN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AY121" i="5"/>
  <c r="AZ121" i="5"/>
  <c r="BA121" i="5"/>
  <c r="BB121" i="5"/>
  <c r="BC121" i="5"/>
  <c r="BD121" i="5"/>
  <c r="BE121" i="5"/>
  <c r="BF121" i="5"/>
  <c r="BG121" i="5"/>
  <c r="BH121" i="5"/>
  <c r="BI121" i="5"/>
  <c r="BJ121" i="5"/>
  <c r="BK121" i="5"/>
  <c r="BL121" i="5"/>
  <c r="BM121" i="5"/>
  <c r="BN121" i="5"/>
  <c r="BO121" i="5"/>
  <c r="BP121" i="5"/>
  <c r="BQ121" i="5"/>
  <c r="BR121" i="5"/>
  <c r="BS121" i="5"/>
  <c r="BT121" i="5"/>
  <c r="BU121" i="5"/>
  <c r="BV121" i="5"/>
  <c r="BW121" i="5"/>
  <c r="BX121" i="5"/>
  <c r="BY121" i="5"/>
  <c r="BZ121" i="5"/>
  <c r="CA121" i="5"/>
  <c r="CB121" i="5"/>
  <c r="CC121" i="5"/>
  <c r="CD121" i="5"/>
  <c r="CE121" i="5"/>
  <c r="CF121" i="5"/>
  <c r="CG121" i="5"/>
  <c r="CH121" i="5"/>
  <c r="CI121" i="5"/>
  <c r="CJ121" i="5"/>
  <c r="CK121" i="5"/>
  <c r="CL121" i="5"/>
  <c r="CM121" i="5"/>
  <c r="CN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AQ122" i="5"/>
  <c r="AR122" i="5"/>
  <c r="AS122" i="5"/>
  <c r="AT122" i="5"/>
  <c r="AU122" i="5"/>
  <c r="AV122" i="5"/>
  <c r="AW122" i="5"/>
  <c r="AX122" i="5"/>
  <c r="AY122" i="5"/>
  <c r="AZ122" i="5"/>
  <c r="BA122" i="5"/>
  <c r="BB122" i="5"/>
  <c r="BC122" i="5"/>
  <c r="BD122" i="5"/>
  <c r="BE122" i="5"/>
  <c r="BF122" i="5"/>
  <c r="BG122" i="5"/>
  <c r="BH122" i="5"/>
  <c r="BI122" i="5"/>
  <c r="BJ122" i="5"/>
  <c r="BK122" i="5"/>
  <c r="BL122" i="5"/>
  <c r="BM122" i="5"/>
  <c r="BN122" i="5"/>
  <c r="BO122" i="5"/>
  <c r="BP122" i="5"/>
  <c r="BQ122" i="5"/>
  <c r="BR122" i="5"/>
  <c r="BS122" i="5"/>
  <c r="BT122" i="5"/>
  <c r="BU122" i="5"/>
  <c r="BV122" i="5"/>
  <c r="BW122" i="5"/>
  <c r="BX122" i="5"/>
  <c r="BY122" i="5"/>
  <c r="BZ122" i="5"/>
  <c r="CA122" i="5"/>
  <c r="CB122" i="5"/>
  <c r="CC122" i="5"/>
  <c r="CD122" i="5"/>
  <c r="CE122" i="5"/>
  <c r="CF122" i="5"/>
  <c r="CG122" i="5"/>
  <c r="CH122" i="5"/>
  <c r="CI122" i="5"/>
  <c r="CJ122" i="5"/>
  <c r="CK122" i="5"/>
  <c r="CL122" i="5"/>
  <c r="CM122" i="5"/>
  <c r="CN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AT123" i="5"/>
  <c r="AU123" i="5"/>
  <c r="AV123" i="5"/>
  <c r="AW123" i="5"/>
  <c r="AX123" i="5"/>
  <c r="AY123" i="5"/>
  <c r="AZ123" i="5"/>
  <c r="BA123" i="5"/>
  <c r="BB123" i="5"/>
  <c r="BC123" i="5"/>
  <c r="BD123" i="5"/>
  <c r="BE123" i="5"/>
  <c r="BF123" i="5"/>
  <c r="BG123" i="5"/>
  <c r="BH123" i="5"/>
  <c r="BI123" i="5"/>
  <c r="BJ123" i="5"/>
  <c r="BK123" i="5"/>
  <c r="BL123" i="5"/>
  <c r="BM123" i="5"/>
  <c r="BN123" i="5"/>
  <c r="BO123" i="5"/>
  <c r="BP123" i="5"/>
  <c r="BQ123" i="5"/>
  <c r="BR123" i="5"/>
  <c r="BS123" i="5"/>
  <c r="BT123" i="5"/>
  <c r="BU123" i="5"/>
  <c r="BV123" i="5"/>
  <c r="BW123" i="5"/>
  <c r="BX123" i="5"/>
  <c r="BY123" i="5"/>
  <c r="BZ123" i="5"/>
  <c r="CA123" i="5"/>
  <c r="CB123" i="5"/>
  <c r="CC123" i="5"/>
  <c r="CD123" i="5"/>
  <c r="CE123" i="5"/>
  <c r="CF123" i="5"/>
  <c r="CG123" i="5"/>
  <c r="CH123" i="5"/>
  <c r="CI123" i="5"/>
  <c r="CJ123" i="5"/>
  <c r="CK123" i="5"/>
  <c r="CL123" i="5"/>
  <c r="CM123" i="5"/>
  <c r="CN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AQ124" i="5"/>
  <c r="AR124" i="5"/>
  <c r="AS124" i="5"/>
  <c r="AT124" i="5"/>
  <c r="AU124" i="5"/>
  <c r="AV124" i="5"/>
  <c r="AW124" i="5"/>
  <c r="AX124" i="5"/>
  <c r="AY124" i="5"/>
  <c r="AZ124" i="5"/>
  <c r="BA124" i="5"/>
  <c r="BB124" i="5"/>
  <c r="BC124" i="5"/>
  <c r="BD124" i="5"/>
  <c r="BE124" i="5"/>
  <c r="BF124" i="5"/>
  <c r="BG124" i="5"/>
  <c r="BH124" i="5"/>
  <c r="BI124" i="5"/>
  <c r="BJ124" i="5"/>
  <c r="BK124" i="5"/>
  <c r="BL124" i="5"/>
  <c r="BM124" i="5"/>
  <c r="BN124" i="5"/>
  <c r="BO124" i="5"/>
  <c r="BP124" i="5"/>
  <c r="BQ124" i="5"/>
  <c r="BR124" i="5"/>
  <c r="BS124" i="5"/>
  <c r="BT124" i="5"/>
  <c r="BU124" i="5"/>
  <c r="BV124" i="5"/>
  <c r="BW124" i="5"/>
  <c r="BX124" i="5"/>
  <c r="BY124" i="5"/>
  <c r="BZ124" i="5"/>
  <c r="CA124" i="5"/>
  <c r="CB124" i="5"/>
  <c r="CC124" i="5"/>
  <c r="CD124" i="5"/>
  <c r="CE124" i="5"/>
  <c r="CF124" i="5"/>
  <c r="CG124" i="5"/>
  <c r="CH124" i="5"/>
  <c r="CI124" i="5"/>
  <c r="CJ124" i="5"/>
  <c r="CK124" i="5"/>
  <c r="CL124" i="5"/>
  <c r="CM124" i="5"/>
  <c r="CN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AT125" i="5"/>
  <c r="AU125" i="5"/>
  <c r="AV125" i="5"/>
  <c r="AW125" i="5"/>
  <c r="AX125" i="5"/>
  <c r="AY125" i="5"/>
  <c r="AZ125" i="5"/>
  <c r="BA125" i="5"/>
  <c r="BB125" i="5"/>
  <c r="BC125" i="5"/>
  <c r="BD125" i="5"/>
  <c r="BE125" i="5"/>
  <c r="BF125" i="5"/>
  <c r="BG125" i="5"/>
  <c r="BH125" i="5"/>
  <c r="BI125" i="5"/>
  <c r="BJ125" i="5"/>
  <c r="BK125" i="5"/>
  <c r="BL125" i="5"/>
  <c r="BM125" i="5"/>
  <c r="BN125" i="5"/>
  <c r="BO125" i="5"/>
  <c r="BP125" i="5"/>
  <c r="BQ125" i="5"/>
  <c r="BR125" i="5"/>
  <c r="BS125" i="5"/>
  <c r="BT125" i="5"/>
  <c r="BU125" i="5"/>
  <c r="BV125" i="5"/>
  <c r="BW125" i="5"/>
  <c r="BX125" i="5"/>
  <c r="BY125" i="5"/>
  <c r="BZ125" i="5"/>
  <c r="CA125" i="5"/>
  <c r="CB125" i="5"/>
  <c r="CC125" i="5"/>
  <c r="CD125" i="5"/>
  <c r="CE125" i="5"/>
  <c r="CF125" i="5"/>
  <c r="CG125" i="5"/>
  <c r="CH125" i="5"/>
  <c r="CI125" i="5"/>
  <c r="CJ125" i="5"/>
  <c r="CK125" i="5"/>
  <c r="CL125" i="5"/>
  <c r="CM125" i="5"/>
  <c r="CN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AT126" i="5"/>
  <c r="AU126" i="5"/>
  <c r="AV126" i="5"/>
  <c r="AW126" i="5"/>
  <c r="AX126" i="5"/>
  <c r="AY126" i="5"/>
  <c r="AZ126" i="5"/>
  <c r="BA126" i="5"/>
  <c r="BB126" i="5"/>
  <c r="BC126" i="5"/>
  <c r="BD126" i="5"/>
  <c r="BE126" i="5"/>
  <c r="BF126" i="5"/>
  <c r="BG126" i="5"/>
  <c r="BH126" i="5"/>
  <c r="BI126" i="5"/>
  <c r="BJ126" i="5"/>
  <c r="BK126" i="5"/>
  <c r="BL126" i="5"/>
  <c r="BM126" i="5"/>
  <c r="BN126" i="5"/>
  <c r="BO126" i="5"/>
  <c r="BP126" i="5"/>
  <c r="BQ126" i="5"/>
  <c r="BR126" i="5"/>
  <c r="BS126" i="5"/>
  <c r="BT126" i="5"/>
  <c r="BU126" i="5"/>
  <c r="BV126" i="5"/>
  <c r="BW126" i="5"/>
  <c r="BX126" i="5"/>
  <c r="BY126" i="5"/>
  <c r="BZ126" i="5"/>
  <c r="CA126" i="5"/>
  <c r="CB126" i="5"/>
  <c r="CC126" i="5"/>
  <c r="CD126" i="5"/>
  <c r="CE126" i="5"/>
  <c r="CF126" i="5"/>
  <c r="CG126" i="5"/>
  <c r="CH126" i="5"/>
  <c r="CI126" i="5"/>
  <c r="CJ126" i="5"/>
  <c r="CK126" i="5"/>
  <c r="CL126" i="5"/>
  <c r="CM126" i="5"/>
  <c r="CN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AR127" i="5"/>
  <c r="AS127" i="5"/>
  <c r="AT127" i="5"/>
  <c r="AU127" i="5"/>
  <c r="AV127" i="5"/>
  <c r="AW127" i="5"/>
  <c r="AX127" i="5"/>
  <c r="AY127" i="5"/>
  <c r="AZ127" i="5"/>
  <c r="BA127" i="5"/>
  <c r="BB127" i="5"/>
  <c r="BC127" i="5"/>
  <c r="BD127" i="5"/>
  <c r="BE127" i="5"/>
  <c r="BF127" i="5"/>
  <c r="BG127" i="5"/>
  <c r="BH127" i="5"/>
  <c r="BI127" i="5"/>
  <c r="BJ127" i="5"/>
  <c r="BK127" i="5"/>
  <c r="BL127" i="5"/>
  <c r="BM127" i="5"/>
  <c r="BN127" i="5"/>
  <c r="BO127" i="5"/>
  <c r="BP127" i="5"/>
  <c r="BQ127" i="5"/>
  <c r="BR127" i="5"/>
  <c r="BS127" i="5"/>
  <c r="BT127" i="5"/>
  <c r="BU127" i="5"/>
  <c r="BV127" i="5"/>
  <c r="BW127" i="5"/>
  <c r="BX127" i="5"/>
  <c r="BY127" i="5"/>
  <c r="BZ127" i="5"/>
  <c r="CA127" i="5"/>
  <c r="CB127" i="5"/>
  <c r="CC127" i="5"/>
  <c r="CD127" i="5"/>
  <c r="CE127" i="5"/>
  <c r="CF127" i="5"/>
  <c r="CG127" i="5"/>
  <c r="CH127" i="5"/>
  <c r="CI127" i="5"/>
  <c r="CJ127" i="5"/>
  <c r="CK127" i="5"/>
  <c r="CL127" i="5"/>
  <c r="CM127" i="5"/>
  <c r="CN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Y128" i="5"/>
  <c r="AZ128" i="5"/>
  <c r="BA128" i="5"/>
  <c r="BB128" i="5"/>
  <c r="BC128" i="5"/>
  <c r="BD128" i="5"/>
  <c r="BE128" i="5"/>
  <c r="BF128" i="5"/>
  <c r="BG128" i="5"/>
  <c r="BH128" i="5"/>
  <c r="BI128" i="5"/>
  <c r="BJ128" i="5"/>
  <c r="BK128" i="5"/>
  <c r="BL128" i="5"/>
  <c r="BM128" i="5"/>
  <c r="BN128" i="5"/>
  <c r="BO128" i="5"/>
  <c r="BP128" i="5"/>
  <c r="BQ128" i="5"/>
  <c r="BR128" i="5"/>
  <c r="BS128" i="5"/>
  <c r="BT128" i="5"/>
  <c r="BU128" i="5"/>
  <c r="BV128" i="5"/>
  <c r="BW128" i="5"/>
  <c r="BX128" i="5"/>
  <c r="BY128" i="5"/>
  <c r="BZ128" i="5"/>
  <c r="CA128" i="5"/>
  <c r="CB128" i="5"/>
  <c r="CC128" i="5"/>
  <c r="CD128" i="5"/>
  <c r="CE128" i="5"/>
  <c r="CF128" i="5"/>
  <c r="CG128" i="5"/>
  <c r="CH128" i="5"/>
  <c r="CI128" i="5"/>
  <c r="CJ128" i="5"/>
  <c r="CK128" i="5"/>
  <c r="CL128" i="5"/>
  <c r="CM128" i="5"/>
  <c r="CN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AT129" i="5"/>
  <c r="AU129" i="5"/>
  <c r="AV129" i="5"/>
  <c r="AW129" i="5"/>
  <c r="AX129" i="5"/>
  <c r="AY129" i="5"/>
  <c r="AZ129" i="5"/>
  <c r="BA129" i="5"/>
  <c r="BB129" i="5"/>
  <c r="BC129" i="5"/>
  <c r="BD129" i="5"/>
  <c r="BE129" i="5"/>
  <c r="BF129" i="5"/>
  <c r="BG129" i="5"/>
  <c r="BH129" i="5"/>
  <c r="BI129" i="5"/>
  <c r="BJ129" i="5"/>
  <c r="BK129" i="5"/>
  <c r="BL129" i="5"/>
  <c r="BM129" i="5"/>
  <c r="BN129" i="5"/>
  <c r="BO129" i="5"/>
  <c r="BP129" i="5"/>
  <c r="BQ129" i="5"/>
  <c r="BR129" i="5"/>
  <c r="BS129" i="5"/>
  <c r="BT129" i="5"/>
  <c r="BU129" i="5"/>
  <c r="BV129" i="5"/>
  <c r="BW129" i="5"/>
  <c r="BX129" i="5"/>
  <c r="BY129" i="5"/>
  <c r="BZ129" i="5"/>
  <c r="CA129" i="5"/>
  <c r="CB129" i="5"/>
  <c r="CC129" i="5"/>
  <c r="CD129" i="5"/>
  <c r="CE129" i="5"/>
  <c r="CF129" i="5"/>
  <c r="CG129" i="5"/>
  <c r="CH129" i="5"/>
  <c r="CI129" i="5"/>
  <c r="CJ129" i="5"/>
  <c r="CK129" i="5"/>
  <c r="CL129" i="5"/>
  <c r="CM129" i="5"/>
  <c r="CN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AT130" i="5"/>
  <c r="AU130" i="5"/>
  <c r="AV130" i="5"/>
  <c r="AW130" i="5"/>
  <c r="AX130" i="5"/>
  <c r="AY130" i="5"/>
  <c r="AZ130" i="5"/>
  <c r="BA130" i="5"/>
  <c r="BB130" i="5"/>
  <c r="BC130" i="5"/>
  <c r="BD130" i="5"/>
  <c r="BE130" i="5"/>
  <c r="BF130" i="5"/>
  <c r="BG130" i="5"/>
  <c r="BH130" i="5"/>
  <c r="BI130" i="5"/>
  <c r="BJ130" i="5"/>
  <c r="BK130" i="5"/>
  <c r="BL130" i="5"/>
  <c r="BM130" i="5"/>
  <c r="BN130" i="5"/>
  <c r="BO130" i="5"/>
  <c r="BP130" i="5"/>
  <c r="BQ130" i="5"/>
  <c r="BR130" i="5"/>
  <c r="BS130" i="5"/>
  <c r="BT130" i="5"/>
  <c r="BU130" i="5"/>
  <c r="BV130" i="5"/>
  <c r="BW130" i="5"/>
  <c r="BX130" i="5"/>
  <c r="BY130" i="5"/>
  <c r="BZ130" i="5"/>
  <c r="CA130" i="5"/>
  <c r="CB130" i="5"/>
  <c r="CC130" i="5"/>
  <c r="CD130" i="5"/>
  <c r="CE130" i="5"/>
  <c r="CF130" i="5"/>
  <c r="CG130" i="5"/>
  <c r="CH130" i="5"/>
  <c r="CI130" i="5"/>
  <c r="CJ130" i="5"/>
  <c r="CK130" i="5"/>
  <c r="CL130" i="5"/>
  <c r="CM130" i="5"/>
  <c r="CN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AT131" i="5"/>
  <c r="AU131" i="5"/>
  <c r="AV131" i="5"/>
  <c r="AW131" i="5"/>
  <c r="AX131" i="5"/>
  <c r="AY131" i="5"/>
  <c r="AZ131" i="5"/>
  <c r="BA131" i="5"/>
  <c r="BB131" i="5"/>
  <c r="BC131" i="5"/>
  <c r="BD131" i="5"/>
  <c r="BE131" i="5"/>
  <c r="BF131" i="5"/>
  <c r="BG131" i="5"/>
  <c r="BH131" i="5"/>
  <c r="BI131" i="5"/>
  <c r="BJ131" i="5"/>
  <c r="BK131" i="5"/>
  <c r="BL131" i="5"/>
  <c r="BM131" i="5"/>
  <c r="BN131" i="5"/>
  <c r="BO131" i="5"/>
  <c r="BP131" i="5"/>
  <c r="BQ131" i="5"/>
  <c r="BR131" i="5"/>
  <c r="BS131" i="5"/>
  <c r="BT131" i="5"/>
  <c r="BU131" i="5"/>
  <c r="BV131" i="5"/>
  <c r="BW131" i="5"/>
  <c r="BX131" i="5"/>
  <c r="BY131" i="5"/>
  <c r="BZ131" i="5"/>
  <c r="CA131" i="5"/>
  <c r="CB131" i="5"/>
  <c r="CC131" i="5"/>
  <c r="CD131" i="5"/>
  <c r="CE131" i="5"/>
  <c r="CF131" i="5"/>
  <c r="CG131" i="5"/>
  <c r="CH131" i="5"/>
  <c r="CI131" i="5"/>
  <c r="CJ131" i="5"/>
  <c r="CK131" i="5"/>
  <c r="CL131" i="5"/>
  <c r="CM131" i="5"/>
  <c r="CN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AT132" i="5"/>
  <c r="AU132" i="5"/>
  <c r="AV132" i="5"/>
  <c r="AW132" i="5"/>
  <c r="AX132" i="5"/>
  <c r="AY132" i="5"/>
  <c r="AZ132" i="5"/>
  <c r="BA132" i="5"/>
  <c r="BB132" i="5"/>
  <c r="BC132" i="5"/>
  <c r="BD132" i="5"/>
  <c r="BE132" i="5"/>
  <c r="BF132" i="5"/>
  <c r="BG132" i="5"/>
  <c r="BH132" i="5"/>
  <c r="BI132" i="5"/>
  <c r="BJ132" i="5"/>
  <c r="BK132" i="5"/>
  <c r="BL132" i="5"/>
  <c r="BM132" i="5"/>
  <c r="BN132" i="5"/>
  <c r="BO132" i="5"/>
  <c r="BP132" i="5"/>
  <c r="BQ132" i="5"/>
  <c r="BR132" i="5"/>
  <c r="BS132" i="5"/>
  <c r="BT132" i="5"/>
  <c r="BU132" i="5"/>
  <c r="BV132" i="5"/>
  <c r="BW132" i="5"/>
  <c r="BX132" i="5"/>
  <c r="BY132" i="5"/>
  <c r="BZ132" i="5"/>
  <c r="CA132" i="5"/>
  <c r="CB132" i="5"/>
  <c r="CC132" i="5"/>
  <c r="CD132" i="5"/>
  <c r="CE132" i="5"/>
  <c r="CF132" i="5"/>
  <c r="CG132" i="5"/>
  <c r="CH132" i="5"/>
  <c r="CI132" i="5"/>
  <c r="CJ132" i="5"/>
  <c r="CK132" i="5"/>
  <c r="CL132" i="5"/>
  <c r="CM132" i="5"/>
  <c r="CN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AZ133" i="5"/>
  <c r="BA133" i="5"/>
  <c r="BB133" i="5"/>
  <c r="BC133" i="5"/>
  <c r="BD133" i="5"/>
  <c r="BE133" i="5"/>
  <c r="BF133" i="5"/>
  <c r="BG133" i="5"/>
  <c r="BH133" i="5"/>
  <c r="BI133" i="5"/>
  <c r="BJ133" i="5"/>
  <c r="BK133" i="5"/>
  <c r="BL133" i="5"/>
  <c r="BM133" i="5"/>
  <c r="BN133" i="5"/>
  <c r="BO133" i="5"/>
  <c r="BP133" i="5"/>
  <c r="BQ133" i="5"/>
  <c r="BR133" i="5"/>
  <c r="BS133" i="5"/>
  <c r="BT133" i="5"/>
  <c r="BU133" i="5"/>
  <c r="BV133" i="5"/>
  <c r="BW133" i="5"/>
  <c r="BX133" i="5"/>
  <c r="BY133" i="5"/>
  <c r="BZ133" i="5"/>
  <c r="CA133" i="5"/>
  <c r="CB133" i="5"/>
  <c r="CC133" i="5"/>
  <c r="CD133" i="5"/>
  <c r="CE133" i="5"/>
  <c r="CF133" i="5"/>
  <c r="CG133" i="5"/>
  <c r="CH133" i="5"/>
  <c r="CI133" i="5"/>
  <c r="CJ133" i="5"/>
  <c r="CK133" i="5"/>
  <c r="CL133" i="5"/>
  <c r="CM133" i="5"/>
  <c r="CN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AZ134" i="5"/>
  <c r="BA134" i="5"/>
  <c r="BB134" i="5"/>
  <c r="BC134" i="5"/>
  <c r="BD134" i="5"/>
  <c r="BE134" i="5"/>
  <c r="BF134" i="5"/>
  <c r="BG134" i="5"/>
  <c r="BH134" i="5"/>
  <c r="BI134" i="5"/>
  <c r="BJ134" i="5"/>
  <c r="BK134" i="5"/>
  <c r="BL134" i="5"/>
  <c r="BM134" i="5"/>
  <c r="BN134" i="5"/>
  <c r="BO134" i="5"/>
  <c r="BP134" i="5"/>
  <c r="BQ134" i="5"/>
  <c r="BR134" i="5"/>
  <c r="BS134" i="5"/>
  <c r="BT134" i="5"/>
  <c r="BU134" i="5"/>
  <c r="BV134" i="5"/>
  <c r="BW134" i="5"/>
  <c r="BX134" i="5"/>
  <c r="BY134" i="5"/>
  <c r="BZ134" i="5"/>
  <c r="CA134" i="5"/>
  <c r="CB134" i="5"/>
  <c r="CC134" i="5"/>
  <c r="CD134" i="5"/>
  <c r="CE134" i="5"/>
  <c r="CF134" i="5"/>
  <c r="CG134" i="5"/>
  <c r="CH134" i="5"/>
  <c r="CI134" i="5"/>
  <c r="CJ134" i="5"/>
  <c r="CK134" i="5"/>
  <c r="CL134" i="5"/>
  <c r="CM134" i="5"/>
  <c r="CN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Y135" i="5"/>
  <c r="AZ135" i="5"/>
  <c r="BA135" i="5"/>
  <c r="BB135" i="5"/>
  <c r="BC135" i="5"/>
  <c r="BD135" i="5"/>
  <c r="BE135" i="5"/>
  <c r="BF135" i="5"/>
  <c r="BG135" i="5"/>
  <c r="BH135" i="5"/>
  <c r="BI135" i="5"/>
  <c r="BJ135" i="5"/>
  <c r="BK135" i="5"/>
  <c r="BL135" i="5"/>
  <c r="BM135" i="5"/>
  <c r="BN135" i="5"/>
  <c r="BO135" i="5"/>
  <c r="BP135" i="5"/>
  <c r="BQ135" i="5"/>
  <c r="BR135" i="5"/>
  <c r="BS135" i="5"/>
  <c r="BT135" i="5"/>
  <c r="BU135" i="5"/>
  <c r="BV135" i="5"/>
  <c r="BW135" i="5"/>
  <c r="BX135" i="5"/>
  <c r="BY135" i="5"/>
  <c r="BZ135" i="5"/>
  <c r="CA135" i="5"/>
  <c r="CB135" i="5"/>
  <c r="CC135" i="5"/>
  <c r="CD135" i="5"/>
  <c r="CE135" i="5"/>
  <c r="CF135" i="5"/>
  <c r="CG135" i="5"/>
  <c r="CH135" i="5"/>
  <c r="CI135" i="5"/>
  <c r="CJ135" i="5"/>
  <c r="CK135" i="5"/>
  <c r="CL135" i="5"/>
  <c r="CM135" i="5"/>
  <c r="CN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Y136" i="5"/>
  <c r="AZ136" i="5"/>
  <c r="BA136" i="5"/>
  <c r="BB136" i="5"/>
  <c r="BC136" i="5"/>
  <c r="BD136" i="5"/>
  <c r="BE136" i="5"/>
  <c r="BF136" i="5"/>
  <c r="BG136" i="5"/>
  <c r="BH136" i="5"/>
  <c r="BI136" i="5"/>
  <c r="BJ136" i="5"/>
  <c r="BK136" i="5"/>
  <c r="BL136" i="5"/>
  <c r="BM136" i="5"/>
  <c r="BN136" i="5"/>
  <c r="BO136" i="5"/>
  <c r="BP136" i="5"/>
  <c r="BQ136" i="5"/>
  <c r="BR136" i="5"/>
  <c r="BS136" i="5"/>
  <c r="BT136" i="5"/>
  <c r="BU136" i="5"/>
  <c r="BV136" i="5"/>
  <c r="BW136" i="5"/>
  <c r="BX136" i="5"/>
  <c r="BY136" i="5"/>
  <c r="BZ136" i="5"/>
  <c r="CA136" i="5"/>
  <c r="CB136" i="5"/>
  <c r="CC136" i="5"/>
  <c r="CD136" i="5"/>
  <c r="CE136" i="5"/>
  <c r="CF136" i="5"/>
  <c r="CG136" i="5"/>
  <c r="CH136" i="5"/>
  <c r="CI136" i="5"/>
  <c r="CJ136" i="5"/>
  <c r="CK136" i="5"/>
  <c r="CL136" i="5"/>
  <c r="CM136" i="5"/>
  <c r="CN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Y137" i="5"/>
  <c r="AZ137" i="5"/>
  <c r="BA137" i="5"/>
  <c r="BB137" i="5"/>
  <c r="BC137" i="5"/>
  <c r="BD137" i="5"/>
  <c r="BE137" i="5"/>
  <c r="BF137" i="5"/>
  <c r="BG137" i="5"/>
  <c r="BH137" i="5"/>
  <c r="BI137" i="5"/>
  <c r="BJ137" i="5"/>
  <c r="BK137" i="5"/>
  <c r="BL137" i="5"/>
  <c r="BM137" i="5"/>
  <c r="BN137" i="5"/>
  <c r="BO137" i="5"/>
  <c r="BP137" i="5"/>
  <c r="BQ137" i="5"/>
  <c r="BR137" i="5"/>
  <c r="BS137" i="5"/>
  <c r="BT137" i="5"/>
  <c r="BU137" i="5"/>
  <c r="BV137" i="5"/>
  <c r="BW137" i="5"/>
  <c r="BX137" i="5"/>
  <c r="BY137" i="5"/>
  <c r="BZ137" i="5"/>
  <c r="CA137" i="5"/>
  <c r="CB137" i="5"/>
  <c r="CC137" i="5"/>
  <c r="CD137" i="5"/>
  <c r="CE137" i="5"/>
  <c r="CF137" i="5"/>
  <c r="CG137" i="5"/>
  <c r="CH137" i="5"/>
  <c r="CI137" i="5"/>
  <c r="CJ137" i="5"/>
  <c r="CK137" i="5"/>
  <c r="CL137" i="5"/>
  <c r="CM137" i="5"/>
  <c r="CN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F138" i="5"/>
  <c r="BG138" i="5"/>
  <c r="BH138" i="5"/>
  <c r="BI138" i="5"/>
  <c r="BJ138" i="5"/>
  <c r="BK138" i="5"/>
  <c r="BL138" i="5"/>
  <c r="BM138" i="5"/>
  <c r="BN138" i="5"/>
  <c r="BO138" i="5"/>
  <c r="BP138" i="5"/>
  <c r="BQ138" i="5"/>
  <c r="BR138" i="5"/>
  <c r="BS138" i="5"/>
  <c r="BT138" i="5"/>
  <c r="BU138" i="5"/>
  <c r="BV138" i="5"/>
  <c r="BW138" i="5"/>
  <c r="BX138" i="5"/>
  <c r="BY138" i="5"/>
  <c r="BZ138" i="5"/>
  <c r="CA138" i="5"/>
  <c r="CB138" i="5"/>
  <c r="CC138" i="5"/>
  <c r="CD138" i="5"/>
  <c r="CE138" i="5"/>
  <c r="CF138" i="5"/>
  <c r="CG138" i="5"/>
  <c r="CH138" i="5"/>
  <c r="CI138" i="5"/>
  <c r="CJ138" i="5"/>
  <c r="CK138" i="5"/>
  <c r="CL138" i="5"/>
  <c r="CM138" i="5"/>
  <c r="CN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Y139" i="5"/>
  <c r="AZ139" i="5"/>
  <c r="BA139" i="5"/>
  <c r="BB139" i="5"/>
  <c r="BC139" i="5"/>
  <c r="BD139" i="5"/>
  <c r="BE139" i="5"/>
  <c r="BF139" i="5"/>
  <c r="BG139" i="5"/>
  <c r="BH139" i="5"/>
  <c r="BI139" i="5"/>
  <c r="BJ139" i="5"/>
  <c r="BK139" i="5"/>
  <c r="BL139" i="5"/>
  <c r="BM139" i="5"/>
  <c r="BN139" i="5"/>
  <c r="BO139" i="5"/>
  <c r="BP139" i="5"/>
  <c r="BQ139" i="5"/>
  <c r="BR139" i="5"/>
  <c r="BS139" i="5"/>
  <c r="BT139" i="5"/>
  <c r="BU139" i="5"/>
  <c r="BV139" i="5"/>
  <c r="BW139" i="5"/>
  <c r="BX139" i="5"/>
  <c r="BY139" i="5"/>
  <c r="BZ139" i="5"/>
  <c r="CA139" i="5"/>
  <c r="CB139" i="5"/>
  <c r="CC139" i="5"/>
  <c r="CD139" i="5"/>
  <c r="CE139" i="5"/>
  <c r="CF139" i="5"/>
  <c r="CG139" i="5"/>
  <c r="CH139" i="5"/>
  <c r="CI139" i="5"/>
  <c r="CJ139" i="5"/>
  <c r="CK139" i="5"/>
  <c r="CL139" i="5"/>
  <c r="CM139" i="5"/>
  <c r="CN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AQ140" i="5"/>
  <c r="AR140" i="5"/>
  <c r="AS140" i="5"/>
  <c r="AT140" i="5"/>
  <c r="AU140" i="5"/>
  <c r="AV140" i="5"/>
  <c r="AW140" i="5"/>
  <c r="AX140" i="5"/>
  <c r="AY140" i="5"/>
  <c r="AZ140" i="5"/>
  <c r="BA140" i="5"/>
  <c r="BB140" i="5"/>
  <c r="BC140" i="5"/>
  <c r="BD140" i="5"/>
  <c r="BE140" i="5"/>
  <c r="BF140" i="5"/>
  <c r="BG140" i="5"/>
  <c r="BH140" i="5"/>
  <c r="BI140" i="5"/>
  <c r="BJ140" i="5"/>
  <c r="BK140" i="5"/>
  <c r="BL140" i="5"/>
  <c r="BM140" i="5"/>
  <c r="BN140" i="5"/>
  <c r="BO140" i="5"/>
  <c r="BP140" i="5"/>
  <c r="BQ140" i="5"/>
  <c r="BR140" i="5"/>
  <c r="BS140" i="5"/>
  <c r="BT140" i="5"/>
  <c r="BU140" i="5"/>
  <c r="BV140" i="5"/>
  <c r="BW140" i="5"/>
  <c r="BX140" i="5"/>
  <c r="BY140" i="5"/>
  <c r="BZ140" i="5"/>
  <c r="CA140" i="5"/>
  <c r="CB140" i="5"/>
  <c r="CC140" i="5"/>
  <c r="CD140" i="5"/>
  <c r="CE140" i="5"/>
  <c r="CF140" i="5"/>
  <c r="CG140" i="5"/>
  <c r="CH140" i="5"/>
  <c r="CI140" i="5"/>
  <c r="CJ140" i="5"/>
  <c r="CK140" i="5"/>
  <c r="CL140" i="5"/>
  <c r="CM140" i="5"/>
  <c r="CN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T141" i="5"/>
  <c r="AU141" i="5"/>
  <c r="AV141" i="5"/>
  <c r="AW141" i="5"/>
  <c r="AX141" i="5"/>
  <c r="AY141" i="5"/>
  <c r="AZ141" i="5"/>
  <c r="BA141" i="5"/>
  <c r="BB141" i="5"/>
  <c r="BC141" i="5"/>
  <c r="BD141" i="5"/>
  <c r="BE141" i="5"/>
  <c r="BF141" i="5"/>
  <c r="BG141" i="5"/>
  <c r="BH141" i="5"/>
  <c r="BI141" i="5"/>
  <c r="BJ141" i="5"/>
  <c r="BK141" i="5"/>
  <c r="BL141" i="5"/>
  <c r="BM141" i="5"/>
  <c r="BN141" i="5"/>
  <c r="BO141" i="5"/>
  <c r="BP141" i="5"/>
  <c r="BQ141" i="5"/>
  <c r="BR141" i="5"/>
  <c r="BS141" i="5"/>
  <c r="BT141" i="5"/>
  <c r="BU141" i="5"/>
  <c r="BV141" i="5"/>
  <c r="BW141" i="5"/>
  <c r="BX141" i="5"/>
  <c r="BY141" i="5"/>
  <c r="BZ141" i="5"/>
  <c r="CA141" i="5"/>
  <c r="CB141" i="5"/>
  <c r="CC141" i="5"/>
  <c r="CD141" i="5"/>
  <c r="CE141" i="5"/>
  <c r="CF141" i="5"/>
  <c r="CG141" i="5"/>
  <c r="CH141" i="5"/>
  <c r="CI141" i="5"/>
  <c r="CJ141" i="5"/>
  <c r="CK141" i="5"/>
  <c r="CL141" i="5"/>
  <c r="CM141" i="5"/>
  <c r="CN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AQ142" i="5"/>
  <c r="AR142" i="5"/>
  <c r="AS142" i="5"/>
  <c r="AT142" i="5"/>
  <c r="AU142" i="5"/>
  <c r="AV142" i="5"/>
  <c r="AW142" i="5"/>
  <c r="AX142" i="5"/>
  <c r="AY142" i="5"/>
  <c r="AZ142" i="5"/>
  <c r="BA142" i="5"/>
  <c r="BB142" i="5"/>
  <c r="BC142" i="5"/>
  <c r="BD142" i="5"/>
  <c r="BE142" i="5"/>
  <c r="BF142" i="5"/>
  <c r="BG142" i="5"/>
  <c r="BH142" i="5"/>
  <c r="BI142" i="5"/>
  <c r="BJ142" i="5"/>
  <c r="BK142" i="5"/>
  <c r="BL142" i="5"/>
  <c r="BM142" i="5"/>
  <c r="BN142" i="5"/>
  <c r="BO142" i="5"/>
  <c r="BP142" i="5"/>
  <c r="BQ142" i="5"/>
  <c r="BR142" i="5"/>
  <c r="BS142" i="5"/>
  <c r="BT142" i="5"/>
  <c r="BU142" i="5"/>
  <c r="BV142" i="5"/>
  <c r="BW142" i="5"/>
  <c r="BX142" i="5"/>
  <c r="BY142" i="5"/>
  <c r="BZ142" i="5"/>
  <c r="CA142" i="5"/>
  <c r="CB142" i="5"/>
  <c r="CC142" i="5"/>
  <c r="CD142" i="5"/>
  <c r="CE142" i="5"/>
  <c r="CF142" i="5"/>
  <c r="CG142" i="5"/>
  <c r="CH142" i="5"/>
  <c r="CI142" i="5"/>
  <c r="CJ142" i="5"/>
  <c r="CK142" i="5"/>
  <c r="CL142" i="5"/>
  <c r="CM142" i="5"/>
  <c r="CN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AQ143" i="5"/>
  <c r="AR143" i="5"/>
  <c r="AS143" i="5"/>
  <c r="AT143" i="5"/>
  <c r="AU143" i="5"/>
  <c r="AV143" i="5"/>
  <c r="AW143" i="5"/>
  <c r="AX143" i="5"/>
  <c r="AY143" i="5"/>
  <c r="AZ143" i="5"/>
  <c r="BA143" i="5"/>
  <c r="BB143" i="5"/>
  <c r="BC143" i="5"/>
  <c r="BD143" i="5"/>
  <c r="BE143" i="5"/>
  <c r="BF143" i="5"/>
  <c r="BG143" i="5"/>
  <c r="BH143" i="5"/>
  <c r="BI143" i="5"/>
  <c r="BJ143" i="5"/>
  <c r="BK143" i="5"/>
  <c r="BL143" i="5"/>
  <c r="BM143" i="5"/>
  <c r="BN143" i="5"/>
  <c r="BO143" i="5"/>
  <c r="BP143" i="5"/>
  <c r="BQ143" i="5"/>
  <c r="BR143" i="5"/>
  <c r="BS143" i="5"/>
  <c r="BT143" i="5"/>
  <c r="BU143" i="5"/>
  <c r="BV143" i="5"/>
  <c r="BW143" i="5"/>
  <c r="BX143" i="5"/>
  <c r="BY143" i="5"/>
  <c r="BZ143" i="5"/>
  <c r="CA143" i="5"/>
  <c r="CB143" i="5"/>
  <c r="CC143" i="5"/>
  <c r="CD143" i="5"/>
  <c r="CE143" i="5"/>
  <c r="CF143" i="5"/>
  <c r="CG143" i="5"/>
  <c r="CH143" i="5"/>
  <c r="CI143" i="5"/>
  <c r="CJ143" i="5"/>
  <c r="CK143" i="5"/>
  <c r="CL143" i="5"/>
  <c r="CM143" i="5"/>
  <c r="CN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AQ144" i="5"/>
  <c r="AR144" i="5"/>
  <c r="AS144" i="5"/>
  <c r="AT144" i="5"/>
  <c r="AU144" i="5"/>
  <c r="AV144" i="5"/>
  <c r="AW144" i="5"/>
  <c r="AX144" i="5"/>
  <c r="AY144" i="5"/>
  <c r="AZ144" i="5"/>
  <c r="BA144" i="5"/>
  <c r="BB144" i="5"/>
  <c r="BC144" i="5"/>
  <c r="BD144" i="5"/>
  <c r="BE144" i="5"/>
  <c r="BF144" i="5"/>
  <c r="BG144" i="5"/>
  <c r="BH144" i="5"/>
  <c r="BI144" i="5"/>
  <c r="BJ144" i="5"/>
  <c r="BK144" i="5"/>
  <c r="BL144" i="5"/>
  <c r="BM144" i="5"/>
  <c r="BN144" i="5"/>
  <c r="BO144" i="5"/>
  <c r="BP144" i="5"/>
  <c r="BQ144" i="5"/>
  <c r="BR144" i="5"/>
  <c r="BS144" i="5"/>
  <c r="BT144" i="5"/>
  <c r="BU144" i="5"/>
  <c r="BV144" i="5"/>
  <c r="BW144" i="5"/>
  <c r="BX144" i="5"/>
  <c r="BY144" i="5"/>
  <c r="BZ144" i="5"/>
  <c r="CA144" i="5"/>
  <c r="CB144" i="5"/>
  <c r="CC144" i="5"/>
  <c r="CD144" i="5"/>
  <c r="CE144" i="5"/>
  <c r="CF144" i="5"/>
  <c r="CG144" i="5"/>
  <c r="CH144" i="5"/>
  <c r="CI144" i="5"/>
  <c r="CJ144" i="5"/>
  <c r="CK144" i="5"/>
  <c r="CL144" i="5"/>
  <c r="CM144" i="5"/>
  <c r="CN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AQ145" i="5"/>
  <c r="AR145" i="5"/>
  <c r="AS145" i="5"/>
  <c r="AT145" i="5"/>
  <c r="AU145" i="5"/>
  <c r="AV145" i="5"/>
  <c r="AW145" i="5"/>
  <c r="AX145" i="5"/>
  <c r="AY145" i="5"/>
  <c r="AZ145" i="5"/>
  <c r="BA145" i="5"/>
  <c r="BB145" i="5"/>
  <c r="BC145" i="5"/>
  <c r="BD145" i="5"/>
  <c r="BE145" i="5"/>
  <c r="BF145" i="5"/>
  <c r="BG145" i="5"/>
  <c r="BH145" i="5"/>
  <c r="BI145" i="5"/>
  <c r="BJ145" i="5"/>
  <c r="BK145" i="5"/>
  <c r="BL145" i="5"/>
  <c r="BM145" i="5"/>
  <c r="BN145" i="5"/>
  <c r="BO145" i="5"/>
  <c r="BP145" i="5"/>
  <c r="BQ145" i="5"/>
  <c r="BR145" i="5"/>
  <c r="BS145" i="5"/>
  <c r="BT145" i="5"/>
  <c r="BU145" i="5"/>
  <c r="BV145" i="5"/>
  <c r="BW145" i="5"/>
  <c r="BX145" i="5"/>
  <c r="BY145" i="5"/>
  <c r="BZ145" i="5"/>
  <c r="CA145" i="5"/>
  <c r="CB145" i="5"/>
  <c r="CC145" i="5"/>
  <c r="CD145" i="5"/>
  <c r="CE145" i="5"/>
  <c r="CF145" i="5"/>
  <c r="CG145" i="5"/>
  <c r="CH145" i="5"/>
  <c r="CI145" i="5"/>
  <c r="CJ145" i="5"/>
  <c r="CK145" i="5"/>
  <c r="CL145" i="5"/>
  <c r="CM145" i="5"/>
  <c r="CN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F146" i="5"/>
  <c r="BG146" i="5"/>
  <c r="BH146" i="5"/>
  <c r="BI146" i="5"/>
  <c r="BJ146" i="5"/>
  <c r="BK146" i="5"/>
  <c r="BL146" i="5"/>
  <c r="BM146" i="5"/>
  <c r="BN146" i="5"/>
  <c r="BO146" i="5"/>
  <c r="BP146" i="5"/>
  <c r="BQ146" i="5"/>
  <c r="BR146" i="5"/>
  <c r="BS146" i="5"/>
  <c r="BT146" i="5"/>
  <c r="BU146" i="5"/>
  <c r="BV146" i="5"/>
  <c r="BW146" i="5"/>
  <c r="BX146" i="5"/>
  <c r="BY146" i="5"/>
  <c r="BZ146" i="5"/>
  <c r="CA146" i="5"/>
  <c r="CB146" i="5"/>
  <c r="CC146" i="5"/>
  <c r="CD146" i="5"/>
  <c r="CE146" i="5"/>
  <c r="CF146" i="5"/>
  <c r="CG146" i="5"/>
  <c r="CH146" i="5"/>
  <c r="CI146" i="5"/>
  <c r="CJ146" i="5"/>
  <c r="CK146" i="5"/>
  <c r="CL146" i="5"/>
  <c r="CM146" i="5"/>
  <c r="CN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AQ147" i="5"/>
  <c r="AR147" i="5"/>
  <c r="AS147" i="5"/>
  <c r="AT147" i="5"/>
  <c r="AU147" i="5"/>
  <c r="AV147" i="5"/>
  <c r="AW147" i="5"/>
  <c r="AX147" i="5"/>
  <c r="AY147" i="5"/>
  <c r="AZ147" i="5"/>
  <c r="BA147" i="5"/>
  <c r="BB147" i="5"/>
  <c r="BC147" i="5"/>
  <c r="BD147" i="5"/>
  <c r="BE147" i="5"/>
  <c r="BF147" i="5"/>
  <c r="BG147" i="5"/>
  <c r="BH147" i="5"/>
  <c r="BI147" i="5"/>
  <c r="BJ147" i="5"/>
  <c r="BK147" i="5"/>
  <c r="BL147" i="5"/>
  <c r="BM147" i="5"/>
  <c r="BN147" i="5"/>
  <c r="BO147" i="5"/>
  <c r="BP147" i="5"/>
  <c r="BQ147" i="5"/>
  <c r="BR147" i="5"/>
  <c r="BS147" i="5"/>
  <c r="BT147" i="5"/>
  <c r="BU147" i="5"/>
  <c r="BV147" i="5"/>
  <c r="BW147" i="5"/>
  <c r="BX147" i="5"/>
  <c r="BY147" i="5"/>
  <c r="BZ147" i="5"/>
  <c r="CA147" i="5"/>
  <c r="CB147" i="5"/>
  <c r="CC147" i="5"/>
  <c r="CD147" i="5"/>
  <c r="CE147" i="5"/>
  <c r="CF147" i="5"/>
  <c r="CG147" i="5"/>
  <c r="CH147" i="5"/>
  <c r="CI147" i="5"/>
  <c r="CJ147" i="5"/>
  <c r="CK147" i="5"/>
  <c r="CL147" i="5"/>
  <c r="CM147" i="5"/>
  <c r="CN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F148" i="5"/>
  <c r="BG148" i="5"/>
  <c r="BH148" i="5"/>
  <c r="BI148" i="5"/>
  <c r="BJ148" i="5"/>
  <c r="BK148" i="5"/>
  <c r="BL148" i="5"/>
  <c r="BM148" i="5"/>
  <c r="BN148" i="5"/>
  <c r="BO148" i="5"/>
  <c r="BP148" i="5"/>
  <c r="BQ148" i="5"/>
  <c r="BR148" i="5"/>
  <c r="BS148" i="5"/>
  <c r="BT148" i="5"/>
  <c r="BU148" i="5"/>
  <c r="BV148" i="5"/>
  <c r="BW148" i="5"/>
  <c r="BX148" i="5"/>
  <c r="BY148" i="5"/>
  <c r="BZ148" i="5"/>
  <c r="CA148" i="5"/>
  <c r="CB148" i="5"/>
  <c r="CC148" i="5"/>
  <c r="CD148" i="5"/>
  <c r="CE148" i="5"/>
  <c r="CF148" i="5"/>
  <c r="CG148" i="5"/>
  <c r="CH148" i="5"/>
  <c r="CI148" i="5"/>
  <c r="CJ148" i="5"/>
  <c r="CK148" i="5"/>
  <c r="CL148" i="5"/>
  <c r="CM148" i="5"/>
  <c r="CN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AQ149" i="5"/>
  <c r="AR149" i="5"/>
  <c r="AS149" i="5"/>
  <c r="AT149" i="5"/>
  <c r="AU149" i="5"/>
  <c r="AV149" i="5"/>
  <c r="AW149" i="5"/>
  <c r="AX149" i="5"/>
  <c r="AY149" i="5"/>
  <c r="AZ149" i="5"/>
  <c r="BA149" i="5"/>
  <c r="BB149" i="5"/>
  <c r="BC149" i="5"/>
  <c r="BD149" i="5"/>
  <c r="BE149" i="5"/>
  <c r="BF149" i="5"/>
  <c r="BG149" i="5"/>
  <c r="BH149" i="5"/>
  <c r="BI149" i="5"/>
  <c r="BJ149" i="5"/>
  <c r="BK149" i="5"/>
  <c r="BL149" i="5"/>
  <c r="BM149" i="5"/>
  <c r="BN149" i="5"/>
  <c r="BO149" i="5"/>
  <c r="BP149" i="5"/>
  <c r="BQ149" i="5"/>
  <c r="BR149" i="5"/>
  <c r="BS149" i="5"/>
  <c r="BT149" i="5"/>
  <c r="BU149" i="5"/>
  <c r="BV149" i="5"/>
  <c r="BW149" i="5"/>
  <c r="BX149" i="5"/>
  <c r="BY149" i="5"/>
  <c r="BZ149" i="5"/>
  <c r="CA149" i="5"/>
  <c r="CB149" i="5"/>
  <c r="CC149" i="5"/>
  <c r="CD149" i="5"/>
  <c r="CE149" i="5"/>
  <c r="CF149" i="5"/>
  <c r="CG149" i="5"/>
  <c r="CH149" i="5"/>
  <c r="CI149" i="5"/>
  <c r="CJ149" i="5"/>
  <c r="CK149" i="5"/>
  <c r="CL149" i="5"/>
  <c r="CM149" i="5"/>
  <c r="CN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AQ150" i="5"/>
  <c r="AR150" i="5"/>
  <c r="AS150" i="5"/>
  <c r="AT150" i="5"/>
  <c r="AU150" i="5"/>
  <c r="AV150" i="5"/>
  <c r="AW150" i="5"/>
  <c r="AX150" i="5"/>
  <c r="AY150" i="5"/>
  <c r="AZ150" i="5"/>
  <c r="BA150" i="5"/>
  <c r="BB150" i="5"/>
  <c r="BC150" i="5"/>
  <c r="BD150" i="5"/>
  <c r="BE150" i="5"/>
  <c r="BF150" i="5"/>
  <c r="BG150" i="5"/>
  <c r="BH150" i="5"/>
  <c r="BI150" i="5"/>
  <c r="BJ150" i="5"/>
  <c r="BK150" i="5"/>
  <c r="BL150" i="5"/>
  <c r="BM150" i="5"/>
  <c r="BN150" i="5"/>
  <c r="BO150" i="5"/>
  <c r="BP150" i="5"/>
  <c r="BQ150" i="5"/>
  <c r="BR150" i="5"/>
  <c r="BS150" i="5"/>
  <c r="BT150" i="5"/>
  <c r="BU150" i="5"/>
  <c r="BV150" i="5"/>
  <c r="BW150" i="5"/>
  <c r="BX150" i="5"/>
  <c r="BY150" i="5"/>
  <c r="BZ150" i="5"/>
  <c r="CA150" i="5"/>
  <c r="CB150" i="5"/>
  <c r="CC150" i="5"/>
  <c r="CD150" i="5"/>
  <c r="CE150" i="5"/>
  <c r="CF150" i="5"/>
  <c r="CG150" i="5"/>
  <c r="CH150" i="5"/>
  <c r="CI150" i="5"/>
  <c r="CJ150" i="5"/>
  <c r="CK150" i="5"/>
  <c r="CL150" i="5"/>
  <c r="CM150" i="5"/>
  <c r="CN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AQ151" i="5"/>
  <c r="AR151" i="5"/>
  <c r="AS151" i="5"/>
  <c r="AT151" i="5"/>
  <c r="AU151" i="5"/>
  <c r="AV151" i="5"/>
  <c r="AW151" i="5"/>
  <c r="AX151" i="5"/>
  <c r="AY151" i="5"/>
  <c r="AZ151" i="5"/>
  <c r="BA151" i="5"/>
  <c r="BB151" i="5"/>
  <c r="BC151" i="5"/>
  <c r="BD151" i="5"/>
  <c r="BE151" i="5"/>
  <c r="BF151" i="5"/>
  <c r="BG151" i="5"/>
  <c r="BH151" i="5"/>
  <c r="BI151" i="5"/>
  <c r="BJ151" i="5"/>
  <c r="BK151" i="5"/>
  <c r="BL151" i="5"/>
  <c r="BM151" i="5"/>
  <c r="BN151" i="5"/>
  <c r="BO151" i="5"/>
  <c r="BP151" i="5"/>
  <c r="BQ151" i="5"/>
  <c r="BR151" i="5"/>
  <c r="BS151" i="5"/>
  <c r="BT151" i="5"/>
  <c r="BU151" i="5"/>
  <c r="BV151" i="5"/>
  <c r="BW151" i="5"/>
  <c r="BX151" i="5"/>
  <c r="BY151" i="5"/>
  <c r="BZ151" i="5"/>
  <c r="CA151" i="5"/>
  <c r="CB151" i="5"/>
  <c r="CC151" i="5"/>
  <c r="CD151" i="5"/>
  <c r="CE151" i="5"/>
  <c r="CF151" i="5"/>
  <c r="CG151" i="5"/>
  <c r="CH151" i="5"/>
  <c r="CI151" i="5"/>
  <c r="CJ151" i="5"/>
  <c r="CK151" i="5"/>
  <c r="CL151" i="5"/>
  <c r="CM151" i="5"/>
  <c r="CN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AQ152" i="5"/>
  <c r="AR152" i="5"/>
  <c r="AS152" i="5"/>
  <c r="AT152" i="5"/>
  <c r="AU152" i="5"/>
  <c r="AV152" i="5"/>
  <c r="AW152" i="5"/>
  <c r="AX152" i="5"/>
  <c r="AY152" i="5"/>
  <c r="AZ152" i="5"/>
  <c r="BA152" i="5"/>
  <c r="BB152" i="5"/>
  <c r="BC152" i="5"/>
  <c r="BD152" i="5"/>
  <c r="BE152" i="5"/>
  <c r="BF152" i="5"/>
  <c r="BG152" i="5"/>
  <c r="BH152" i="5"/>
  <c r="BI152" i="5"/>
  <c r="BJ152" i="5"/>
  <c r="BK152" i="5"/>
  <c r="BL152" i="5"/>
  <c r="BM152" i="5"/>
  <c r="BN152" i="5"/>
  <c r="BO152" i="5"/>
  <c r="BP152" i="5"/>
  <c r="BQ152" i="5"/>
  <c r="BR152" i="5"/>
  <c r="BS152" i="5"/>
  <c r="BT152" i="5"/>
  <c r="BU152" i="5"/>
  <c r="BV152" i="5"/>
  <c r="BW152" i="5"/>
  <c r="BX152" i="5"/>
  <c r="BY152" i="5"/>
  <c r="BZ152" i="5"/>
  <c r="CA152" i="5"/>
  <c r="CB152" i="5"/>
  <c r="CC152" i="5"/>
  <c r="CD152" i="5"/>
  <c r="CE152" i="5"/>
  <c r="CF152" i="5"/>
  <c r="CG152" i="5"/>
  <c r="CH152" i="5"/>
  <c r="CI152" i="5"/>
  <c r="CJ152" i="5"/>
  <c r="CK152" i="5"/>
  <c r="CL152" i="5"/>
  <c r="CM152" i="5"/>
  <c r="CN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AP153" i="5"/>
  <c r="AQ153" i="5"/>
  <c r="AR153" i="5"/>
  <c r="AS153" i="5"/>
  <c r="AT153" i="5"/>
  <c r="AU153" i="5"/>
  <c r="AV153" i="5"/>
  <c r="AW153" i="5"/>
  <c r="AX153" i="5"/>
  <c r="AY153" i="5"/>
  <c r="AZ153" i="5"/>
  <c r="BA153" i="5"/>
  <c r="BB153" i="5"/>
  <c r="BC153" i="5"/>
  <c r="BD153" i="5"/>
  <c r="BE153" i="5"/>
  <c r="BF153" i="5"/>
  <c r="BG153" i="5"/>
  <c r="BH153" i="5"/>
  <c r="BI153" i="5"/>
  <c r="BJ153" i="5"/>
  <c r="BK153" i="5"/>
  <c r="BL153" i="5"/>
  <c r="BM153" i="5"/>
  <c r="BN153" i="5"/>
  <c r="BO153" i="5"/>
  <c r="BP153" i="5"/>
  <c r="BQ153" i="5"/>
  <c r="BR153" i="5"/>
  <c r="BS153" i="5"/>
  <c r="BT153" i="5"/>
  <c r="BU153" i="5"/>
  <c r="BV153" i="5"/>
  <c r="BW153" i="5"/>
  <c r="BX153" i="5"/>
  <c r="BY153" i="5"/>
  <c r="BZ153" i="5"/>
  <c r="CA153" i="5"/>
  <c r="CB153" i="5"/>
  <c r="CC153" i="5"/>
  <c r="CD153" i="5"/>
  <c r="CE153" i="5"/>
  <c r="CF153" i="5"/>
  <c r="CG153" i="5"/>
  <c r="CH153" i="5"/>
  <c r="CI153" i="5"/>
  <c r="CJ153" i="5"/>
  <c r="CK153" i="5"/>
  <c r="CL153" i="5"/>
  <c r="CM153" i="5"/>
  <c r="CN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AP154" i="5"/>
  <c r="AQ154" i="5"/>
  <c r="AR154" i="5"/>
  <c r="AS154" i="5"/>
  <c r="AT154" i="5"/>
  <c r="AU154" i="5"/>
  <c r="AV154" i="5"/>
  <c r="AW154" i="5"/>
  <c r="AX154" i="5"/>
  <c r="AY154" i="5"/>
  <c r="AZ154" i="5"/>
  <c r="BA154" i="5"/>
  <c r="BB154" i="5"/>
  <c r="BC154" i="5"/>
  <c r="BD154" i="5"/>
  <c r="BE154" i="5"/>
  <c r="BF154" i="5"/>
  <c r="BG154" i="5"/>
  <c r="BH154" i="5"/>
  <c r="BI154" i="5"/>
  <c r="BJ154" i="5"/>
  <c r="BK154" i="5"/>
  <c r="BL154" i="5"/>
  <c r="BM154" i="5"/>
  <c r="BN154" i="5"/>
  <c r="BO154" i="5"/>
  <c r="BP154" i="5"/>
  <c r="BQ154" i="5"/>
  <c r="BR154" i="5"/>
  <c r="BS154" i="5"/>
  <c r="BT154" i="5"/>
  <c r="BU154" i="5"/>
  <c r="BV154" i="5"/>
  <c r="BW154" i="5"/>
  <c r="BX154" i="5"/>
  <c r="BY154" i="5"/>
  <c r="BZ154" i="5"/>
  <c r="CA154" i="5"/>
  <c r="CB154" i="5"/>
  <c r="CC154" i="5"/>
  <c r="CD154" i="5"/>
  <c r="CE154" i="5"/>
  <c r="CF154" i="5"/>
  <c r="CG154" i="5"/>
  <c r="CH154" i="5"/>
  <c r="CI154" i="5"/>
  <c r="CJ154" i="5"/>
  <c r="CK154" i="5"/>
  <c r="CL154" i="5"/>
  <c r="CM154" i="5"/>
  <c r="CN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AQ155" i="5"/>
  <c r="AR155" i="5"/>
  <c r="AS155" i="5"/>
  <c r="AT155" i="5"/>
  <c r="AU155" i="5"/>
  <c r="AV155" i="5"/>
  <c r="AW155" i="5"/>
  <c r="AX155" i="5"/>
  <c r="AY155" i="5"/>
  <c r="AZ155" i="5"/>
  <c r="BA155" i="5"/>
  <c r="BB155" i="5"/>
  <c r="BC155" i="5"/>
  <c r="BD155" i="5"/>
  <c r="BE155" i="5"/>
  <c r="BF155" i="5"/>
  <c r="BG155" i="5"/>
  <c r="BH155" i="5"/>
  <c r="BI155" i="5"/>
  <c r="BJ155" i="5"/>
  <c r="BK155" i="5"/>
  <c r="BL155" i="5"/>
  <c r="BM155" i="5"/>
  <c r="BN155" i="5"/>
  <c r="BO155" i="5"/>
  <c r="BP155" i="5"/>
  <c r="BQ155" i="5"/>
  <c r="BR155" i="5"/>
  <c r="BS155" i="5"/>
  <c r="BT155" i="5"/>
  <c r="BU155" i="5"/>
  <c r="BV155" i="5"/>
  <c r="BW155" i="5"/>
  <c r="BX155" i="5"/>
  <c r="BY155" i="5"/>
  <c r="BZ155" i="5"/>
  <c r="CA155" i="5"/>
  <c r="CB155" i="5"/>
  <c r="CC155" i="5"/>
  <c r="CD155" i="5"/>
  <c r="CE155" i="5"/>
  <c r="CF155" i="5"/>
  <c r="CG155" i="5"/>
  <c r="CH155" i="5"/>
  <c r="CI155" i="5"/>
  <c r="CJ155" i="5"/>
  <c r="CK155" i="5"/>
  <c r="CL155" i="5"/>
  <c r="CM155" i="5"/>
  <c r="CN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AP156" i="5"/>
  <c r="AQ156" i="5"/>
  <c r="AR156" i="5"/>
  <c r="AS156" i="5"/>
  <c r="AT156" i="5"/>
  <c r="AU156" i="5"/>
  <c r="AV156" i="5"/>
  <c r="AW156" i="5"/>
  <c r="AX156" i="5"/>
  <c r="AY156" i="5"/>
  <c r="AZ156" i="5"/>
  <c r="BA156" i="5"/>
  <c r="BB156" i="5"/>
  <c r="BC156" i="5"/>
  <c r="BD156" i="5"/>
  <c r="BE156" i="5"/>
  <c r="BF156" i="5"/>
  <c r="BG156" i="5"/>
  <c r="BH156" i="5"/>
  <c r="BI156" i="5"/>
  <c r="BJ156" i="5"/>
  <c r="BK156" i="5"/>
  <c r="BL156" i="5"/>
  <c r="BM156" i="5"/>
  <c r="BN156" i="5"/>
  <c r="BO156" i="5"/>
  <c r="BP156" i="5"/>
  <c r="BQ156" i="5"/>
  <c r="BR156" i="5"/>
  <c r="BS156" i="5"/>
  <c r="BT156" i="5"/>
  <c r="BU156" i="5"/>
  <c r="BV156" i="5"/>
  <c r="BW156" i="5"/>
  <c r="BX156" i="5"/>
  <c r="BY156" i="5"/>
  <c r="BZ156" i="5"/>
  <c r="CA156" i="5"/>
  <c r="CB156" i="5"/>
  <c r="CC156" i="5"/>
  <c r="CD156" i="5"/>
  <c r="CE156" i="5"/>
  <c r="CF156" i="5"/>
  <c r="CG156" i="5"/>
  <c r="CH156" i="5"/>
  <c r="CI156" i="5"/>
  <c r="CJ156" i="5"/>
  <c r="CK156" i="5"/>
  <c r="CL156" i="5"/>
  <c r="CM156" i="5"/>
  <c r="CN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AO157" i="5"/>
  <c r="AP157" i="5"/>
  <c r="AQ157" i="5"/>
  <c r="AR157" i="5"/>
  <c r="AS157" i="5"/>
  <c r="AT157" i="5"/>
  <c r="AU157" i="5"/>
  <c r="AV157" i="5"/>
  <c r="AW157" i="5"/>
  <c r="AX157" i="5"/>
  <c r="AY157" i="5"/>
  <c r="AZ157" i="5"/>
  <c r="BA157" i="5"/>
  <c r="BB157" i="5"/>
  <c r="BC157" i="5"/>
  <c r="BD157" i="5"/>
  <c r="BE157" i="5"/>
  <c r="BF157" i="5"/>
  <c r="BG157" i="5"/>
  <c r="BH157" i="5"/>
  <c r="BI157" i="5"/>
  <c r="BJ157" i="5"/>
  <c r="BK157" i="5"/>
  <c r="BL157" i="5"/>
  <c r="BM157" i="5"/>
  <c r="BN157" i="5"/>
  <c r="BO157" i="5"/>
  <c r="BP157" i="5"/>
  <c r="BQ157" i="5"/>
  <c r="BR157" i="5"/>
  <c r="BS157" i="5"/>
  <c r="BT157" i="5"/>
  <c r="BU157" i="5"/>
  <c r="BV157" i="5"/>
  <c r="BW157" i="5"/>
  <c r="BX157" i="5"/>
  <c r="BY157" i="5"/>
  <c r="BZ157" i="5"/>
  <c r="CA157" i="5"/>
  <c r="CB157" i="5"/>
  <c r="CC157" i="5"/>
  <c r="CD157" i="5"/>
  <c r="CE157" i="5"/>
  <c r="CF157" i="5"/>
  <c r="CG157" i="5"/>
  <c r="CH157" i="5"/>
  <c r="CI157" i="5"/>
  <c r="CJ157" i="5"/>
  <c r="CK157" i="5"/>
  <c r="CL157" i="5"/>
  <c r="CM157" i="5"/>
  <c r="CN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AP158" i="5"/>
  <c r="AQ158" i="5"/>
  <c r="AR158" i="5"/>
  <c r="AS158" i="5"/>
  <c r="AT158" i="5"/>
  <c r="AU158" i="5"/>
  <c r="AV158" i="5"/>
  <c r="AW158" i="5"/>
  <c r="AX158" i="5"/>
  <c r="AY158" i="5"/>
  <c r="AZ158" i="5"/>
  <c r="BA158" i="5"/>
  <c r="BB158" i="5"/>
  <c r="BC158" i="5"/>
  <c r="BD158" i="5"/>
  <c r="BE158" i="5"/>
  <c r="BF158" i="5"/>
  <c r="BG158" i="5"/>
  <c r="BH158" i="5"/>
  <c r="BI158" i="5"/>
  <c r="BJ158" i="5"/>
  <c r="BK158" i="5"/>
  <c r="BL158" i="5"/>
  <c r="BM158" i="5"/>
  <c r="BN158" i="5"/>
  <c r="BO158" i="5"/>
  <c r="BP158" i="5"/>
  <c r="BQ158" i="5"/>
  <c r="BR158" i="5"/>
  <c r="BS158" i="5"/>
  <c r="BT158" i="5"/>
  <c r="BU158" i="5"/>
  <c r="BV158" i="5"/>
  <c r="BW158" i="5"/>
  <c r="BX158" i="5"/>
  <c r="BY158" i="5"/>
  <c r="BZ158" i="5"/>
  <c r="CA158" i="5"/>
  <c r="CB158" i="5"/>
  <c r="CC158" i="5"/>
  <c r="CD158" i="5"/>
  <c r="CE158" i="5"/>
  <c r="CF158" i="5"/>
  <c r="CG158" i="5"/>
  <c r="CH158" i="5"/>
  <c r="CI158" i="5"/>
  <c r="CJ158" i="5"/>
  <c r="CK158" i="5"/>
  <c r="CL158" i="5"/>
  <c r="CM158" i="5"/>
  <c r="CN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AP159" i="5"/>
  <c r="AQ159" i="5"/>
  <c r="AR159" i="5"/>
  <c r="AS159" i="5"/>
  <c r="AT159" i="5"/>
  <c r="AU159" i="5"/>
  <c r="AV159" i="5"/>
  <c r="AW159" i="5"/>
  <c r="AX159" i="5"/>
  <c r="AY159" i="5"/>
  <c r="AZ159" i="5"/>
  <c r="BA159" i="5"/>
  <c r="BB159" i="5"/>
  <c r="BC159" i="5"/>
  <c r="BD159" i="5"/>
  <c r="BE159" i="5"/>
  <c r="BF159" i="5"/>
  <c r="BG159" i="5"/>
  <c r="BH159" i="5"/>
  <c r="BI159" i="5"/>
  <c r="BJ159" i="5"/>
  <c r="BK159" i="5"/>
  <c r="BL159" i="5"/>
  <c r="BM159" i="5"/>
  <c r="BN159" i="5"/>
  <c r="BO159" i="5"/>
  <c r="BP159" i="5"/>
  <c r="BQ159" i="5"/>
  <c r="BR159" i="5"/>
  <c r="BS159" i="5"/>
  <c r="BT159" i="5"/>
  <c r="BU159" i="5"/>
  <c r="BV159" i="5"/>
  <c r="BW159" i="5"/>
  <c r="BX159" i="5"/>
  <c r="BY159" i="5"/>
  <c r="BZ159" i="5"/>
  <c r="CA159" i="5"/>
  <c r="CB159" i="5"/>
  <c r="CC159" i="5"/>
  <c r="CD159" i="5"/>
  <c r="CE159" i="5"/>
  <c r="CF159" i="5"/>
  <c r="CG159" i="5"/>
  <c r="CH159" i="5"/>
  <c r="CI159" i="5"/>
  <c r="CJ159" i="5"/>
  <c r="CK159" i="5"/>
  <c r="CL159" i="5"/>
  <c r="CM159" i="5"/>
  <c r="CN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AQ160" i="5"/>
  <c r="AR160" i="5"/>
  <c r="AS160" i="5"/>
  <c r="AT160" i="5"/>
  <c r="AU160" i="5"/>
  <c r="AV160" i="5"/>
  <c r="AW160" i="5"/>
  <c r="AX160" i="5"/>
  <c r="AY160" i="5"/>
  <c r="AZ160" i="5"/>
  <c r="BA160" i="5"/>
  <c r="BB160" i="5"/>
  <c r="BC160" i="5"/>
  <c r="BD160" i="5"/>
  <c r="BE160" i="5"/>
  <c r="BF160" i="5"/>
  <c r="BG160" i="5"/>
  <c r="BH160" i="5"/>
  <c r="BI160" i="5"/>
  <c r="BJ160" i="5"/>
  <c r="BK160" i="5"/>
  <c r="BL160" i="5"/>
  <c r="BM160" i="5"/>
  <c r="BN160" i="5"/>
  <c r="BO160" i="5"/>
  <c r="BP160" i="5"/>
  <c r="BQ160" i="5"/>
  <c r="BR160" i="5"/>
  <c r="BS160" i="5"/>
  <c r="BT160" i="5"/>
  <c r="BU160" i="5"/>
  <c r="BV160" i="5"/>
  <c r="BW160" i="5"/>
  <c r="BX160" i="5"/>
  <c r="BY160" i="5"/>
  <c r="BZ160" i="5"/>
  <c r="CA160" i="5"/>
  <c r="CB160" i="5"/>
  <c r="CC160" i="5"/>
  <c r="CD160" i="5"/>
  <c r="CE160" i="5"/>
  <c r="CF160" i="5"/>
  <c r="CG160" i="5"/>
  <c r="CH160" i="5"/>
  <c r="CI160" i="5"/>
  <c r="CJ160" i="5"/>
  <c r="CK160" i="5"/>
  <c r="CL160" i="5"/>
  <c r="CM160" i="5"/>
  <c r="CN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AP161" i="5"/>
  <c r="AQ161" i="5"/>
  <c r="AR161" i="5"/>
  <c r="AS161" i="5"/>
  <c r="AT161" i="5"/>
  <c r="AU161" i="5"/>
  <c r="AV161" i="5"/>
  <c r="AW161" i="5"/>
  <c r="AX161" i="5"/>
  <c r="AY161" i="5"/>
  <c r="AZ161" i="5"/>
  <c r="BA161" i="5"/>
  <c r="BB161" i="5"/>
  <c r="BC161" i="5"/>
  <c r="BD161" i="5"/>
  <c r="BE161" i="5"/>
  <c r="BF161" i="5"/>
  <c r="BG161" i="5"/>
  <c r="BH161" i="5"/>
  <c r="BI161" i="5"/>
  <c r="BJ161" i="5"/>
  <c r="BK161" i="5"/>
  <c r="BL161" i="5"/>
  <c r="BM161" i="5"/>
  <c r="BN161" i="5"/>
  <c r="BO161" i="5"/>
  <c r="BP161" i="5"/>
  <c r="BQ161" i="5"/>
  <c r="BR161" i="5"/>
  <c r="BS161" i="5"/>
  <c r="BT161" i="5"/>
  <c r="BU161" i="5"/>
  <c r="BV161" i="5"/>
  <c r="BW161" i="5"/>
  <c r="BX161" i="5"/>
  <c r="BY161" i="5"/>
  <c r="BZ161" i="5"/>
  <c r="CA161" i="5"/>
  <c r="CB161" i="5"/>
  <c r="CC161" i="5"/>
  <c r="CD161" i="5"/>
  <c r="CE161" i="5"/>
  <c r="CF161" i="5"/>
  <c r="CG161" i="5"/>
  <c r="CH161" i="5"/>
  <c r="CI161" i="5"/>
  <c r="CJ161" i="5"/>
  <c r="CK161" i="5"/>
  <c r="CL161" i="5"/>
  <c r="CM161" i="5"/>
  <c r="CN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AQ162" i="5"/>
  <c r="AR162" i="5"/>
  <c r="AS162" i="5"/>
  <c r="AT162" i="5"/>
  <c r="AU162" i="5"/>
  <c r="AV162" i="5"/>
  <c r="AW162" i="5"/>
  <c r="AX162" i="5"/>
  <c r="AY162" i="5"/>
  <c r="AZ162" i="5"/>
  <c r="BA162" i="5"/>
  <c r="BB162" i="5"/>
  <c r="BC162" i="5"/>
  <c r="BD162" i="5"/>
  <c r="BE162" i="5"/>
  <c r="BF162" i="5"/>
  <c r="BG162" i="5"/>
  <c r="BH162" i="5"/>
  <c r="BI162" i="5"/>
  <c r="BJ162" i="5"/>
  <c r="BK162" i="5"/>
  <c r="BL162" i="5"/>
  <c r="BM162" i="5"/>
  <c r="BN162" i="5"/>
  <c r="BO162" i="5"/>
  <c r="BP162" i="5"/>
  <c r="BQ162" i="5"/>
  <c r="BR162" i="5"/>
  <c r="BS162" i="5"/>
  <c r="BT162" i="5"/>
  <c r="BU162" i="5"/>
  <c r="BV162" i="5"/>
  <c r="BW162" i="5"/>
  <c r="BX162" i="5"/>
  <c r="BY162" i="5"/>
  <c r="BZ162" i="5"/>
  <c r="CA162" i="5"/>
  <c r="CB162" i="5"/>
  <c r="CC162" i="5"/>
  <c r="CD162" i="5"/>
  <c r="CE162" i="5"/>
  <c r="CF162" i="5"/>
  <c r="CG162" i="5"/>
  <c r="CH162" i="5"/>
  <c r="CI162" i="5"/>
  <c r="CJ162" i="5"/>
  <c r="CK162" i="5"/>
  <c r="CL162" i="5"/>
  <c r="CM162" i="5"/>
  <c r="CN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AQ163" i="5"/>
  <c r="AR163" i="5"/>
  <c r="AS163" i="5"/>
  <c r="AT163" i="5"/>
  <c r="AU163" i="5"/>
  <c r="AV163" i="5"/>
  <c r="AW163" i="5"/>
  <c r="AX163" i="5"/>
  <c r="AY163" i="5"/>
  <c r="AZ163" i="5"/>
  <c r="BA163" i="5"/>
  <c r="BB163" i="5"/>
  <c r="BC163" i="5"/>
  <c r="BD163" i="5"/>
  <c r="BE163" i="5"/>
  <c r="BF163" i="5"/>
  <c r="BG163" i="5"/>
  <c r="BH163" i="5"/>
  <c r="BI163" i="5"/>
  <c r="BJ163" i="5"/>
  <c r="BK163" i="5"/>
  <c r="BL163" i="5"/>
  <c r="BM163" i="5"/>
  <c r="BN163" i="5"/>
  <c r="BO163" i="5"/>
  <c r="BP163" i="5"/>
  <c r="BQ163" i="5"/>
  <c r="BR163" i="5"/>
  <c r="BS163" i="5"/>
  <c r="BT163" i="5"/>
  <c r="BU163" i="5"/>
  <c r="BV163" i="5"/>
  <c r="BW163" i="5"/>
  <c r="BX163" i="5"/>
  <c r="BY163" i="5"/>
  <c r="BZ163" i="5"/>
  <c r="CA163" i="5"/>
  <c r="CB163" i="5"/>
  <c r="CC163" i="5"/>
  <c r="CD163" i="5"/>
  <c r="CE163" i="5"/>
  <c r="CF163" i="5"/>
  <c r="CG163" i="5"/>
  <c r="CH163" i="5"/>
  <c r="CI163" i="5"/>
  <c r="CJ163" i="5"/>
  <c r="CK163" i="5"/>
  <c r="CL163" i="5"/>
  <c r="CM163" i="5"/>
  <c r="CN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Q164" i="5"/>
  <c r="AR164" i="5"/>
  <c r="AS164" i="5"/>
  <c r="AT164" i="5"/>
  <c r="AU164" i="5"/>
  <c r="AV164" i="5"/>
  <c r="AW164" i="5"/>
  <c r="AX164" i="5"/>
  <c r="AY164" i="5"/>
  <c r="AZ164" i="5"/>
  <c r="BA164" i="5"/>
  <c r="BB164" i="5"/>
  <c r="BC164" i="5"/>
  <c r="BD164" i="5"/>
  <c r="BE164" i="5"/>
  <c r="BF164" i="5"/>
  <c r="BG164" i="5"/>
  <c r="BH164" i="5"/>
  <c r="BI164" i="5"/>
  <c r="BJ164" i="5"/>
  <c r="BK164" i="5"/>
  <c r="BL164" i="5"/>
  <c r="BM164" i="5"/>
  <c r="BN164" i="5"/>
  <c r="BO164" i="5"/>
  <c r="BP164" i="5"/>
  <c r="BQ164" i="5"/>
  <c r="BR164" i="5"/>
  <c r="BS164" i="5"/>
  <c r="BT164" i="5"/>
  <c r="BU164" i="5"/>
  <c r="BV164" i="5"/>
  <c r="BW164" i="5"/>
  <c r="BX164" i="5"/>
  <c r="BY164" i="5"/>
  <c r="BZ164" i="5"/>
  <c r="CA164" i="5"/>
  <c r="CB164" i="5"/>
  <c r="CC164" i="5"/>
  <c r="CD164" i="5"/>
  <c r="CE164" i="5"/>
  <c r="CF164" i="5"/>
  <c r="CG164" i="5"/>
  <c r="CH164" i="5"/>
  <c r="CI164" i="5"/>
  <c r="CJ164" i="5"/>
  <c r="CK164" i="5"/>
  <c r="CL164" i="5"/>
  <c r="CM164" i="5"/>
  <c r="CN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AQ165" i="5"/>
  <c r="AR165" i="5"/>
  <c r="AS165" i="5"/>
  <c r="AT165" i="5"/>
  <c r="AU165" i="5"/>
  <c r="AV165" i="5"/>
  <c r="AW165" i="5"/>
  <c r="AX165" i="5"/>
  <c r="AY165" i="5"/>
  <c r="AZ165" i="5"/>
  <c r="BA165" i="5"/>
  <c r="BB165" i="5"/>
  <c r="BC165" i="5"/>
  <c r="BD165" i="5"/>
  <c r="BE165" i="5"/>
  <c r="BF165" i="5"/>
  <c r="BG165" i="5"/>
  <c r="BH165" i="5"/>
  <c r="BI165" i="5"/>
  <c r="BJ165" i="5"/>
  <c r="BK165" i="5"/>
  <c r="BL165" i="5"/>
  <c r="BM165" i="5"/>
  <c r="BN165" i="5"/>
  <c r="BO165" i="5"/>
  <c r="BP165" i="5"/>
  <c r="BQ165" i="5"/>
  <c r="BR165" i="5"/>
  <c r="BS165" i="5"/>
  <c r="BT165" i="5"/>
  <c r="BU165" i="5"/>
  <c r="BV165" i="5"/>
  <c r="BW165" i="5"/>
  <c r="BX165" i="5"/>
  <c r="BY165" i="5"/>
  <c r="BZ165" i="5"/>
  <c r="CA165" i="5"/>
  <c r="CB165" i="5"/>
  <c r="CC165" i="5"/>
  <c r="CD165" i="5"/>
  <c r="CE165" i="5"/>
  <c r="CF165" i="5"/>
  <c r="CG165" i="5"/>
  <c r="CH165" i="5"/>
  <c r="CI165" i="5"/>
  <c r="CJ165" i="5"/>
  <c r="CK165" i="5"/>
  <c r="CL165" i="5"/>
  <c r="CM165" i="5"/>
  <c r="CN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F166" i="5"/>
  <c r="BG166" i="5"/>
  <c r="BH166" i="5"/>
  <c r="BI166" i="5"/>
  <c r="BJ166" i="5"/>
  <c r="BK166" i="5"/>
  <c r="BL166" i="5"/>
  <c r="BM166" i="5"/>
  <c r="BN166" i="5"/>
  <c r="BO166" i="5"/>
  <c r="BP166" i="5"/>
  <c r="BQ166" i="5"/>
  <c r="BR166" i="5"/>
  <c r="BS166" i="5"/>
  <c r="BT166" i="5"/>
  <c r="BU166" i="5"/>
  <c r="BV166" i="5"/>
  <c r="BW166" i="5"/>
  <c r="BX166" i="5"/>
  <c r="BY166" i="5"/>
  <c r="BZ166" i="5"/>
  <c r="CA166" i="5"/>
  <c r="CB166" i="5"/>
  <c r="CC166" i="5"/>
  <c r="CD166" i="5"/>
  <c r="CE166" i="5"/>
  <c r="CF166" i="5"/>
  <c r="CG166" i="5"/>
  <c r="CH166" i="5"/>
  <c r="CI166" i="5"/>
  <c r="CJ166" i="5"/>
  <c r="CK166" i="5"/>
  <c r="CL166" i="5"/>
  <c r="CM166" i="5"/>
  <c r="CN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Q167" i="5"/>
  <c r="AR167" i="5"/>
  <c r="AS167" i="5"/>
  <c r="AT167" i="5"/>
  <c r="AU167" i="5"/>
  <c r="AV167" i="5"/>
  <c r="AW167" i="5"/>
  <c r="AX167" i="5"/>
  <c r="AY167" i="5"/>
  <c r="AZ167" i="5"/>
  <c r="BA167" i="5"/>
  <c r="BB167" i="5"/>
  <c r="BC167" i="5"/>
  <c r="BD167" i="5"/>
  <c r="BE167" i="5"/>
  <c r="BF167" i="5"/>
  <c r="BG167" i="5"/>
  <c r="BH167" i="5"/>
  <c r="BI167" i="5"/>
  <c r="BJ167" i="5"/>
  <c r="BK167" i="5"/>
  <c r="BL167" i="5"/>
  <c r="BM167" i="5"/>
  <c r="BN167" i="5"/>
  <c r="BO167" i="5"/>
  <c r="BP167" i="5"/>
  <c r="BQ167" i="5"/>
  <c r="BR167" i="5"/>
  <c r="BS167" i="5"/>
  <c r="BT167" i="5"/>
  <c r="BU167" i="5"/>
  <c r="BV167" i="5"/>
  <c r="BW167" i="5"/>
  <c r="BX167" i="5"/>
  <c r="BY167" i="5"/>
  <c r="BZ167" i="5"/>
  <c r="CA167" i="5"/>
  <c r="CB167" i="5"/>
  <c r="CC167" i="5"/>
  <c r="CD167" i="5"/>
  <c r="CE167" i="5"/>
  <c r="CF167" i="5"/>
  <c r="CG167" i="5"/>
  <c r="CH167" i="5"/>
  <c r="CI167" i="5"/>
  <c r="CJ167" i="5"/>
  <c r="CK167" i="5"/>
  <c r="CL167" i="5"/>
  <c r="CM167" i="5"/>
  <c r="CN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AQ168" i="5"/>
  <c r="AR168" i="5"/>
  <c r="AS168" i="5"/>
  <c r="AT168" i="5"/>
  <c r="AU168" i="5"/>
  <c r="AV168" i="5"/>
  <c r="AW168" i="5"/>
  <c r="AX168" i="5"/>
  <c r="AY168" i="5"/>
  <c r="AZ168" i="5"/>
  <c r="BA168" i="5"/>
  <c r="BB168" i="5"/>
  <c r="BC168" i="5"/>
  <c r="BD168" i="5"/>
  <c r="BE168" i="5"/>
  <c r="BF168" i="5"/>
  <c r="BG168" i="5"/>
  <c r="BH168" i="5"/>
  <c r="BI168" i="5"/>
  <c r="BJ168" i="5"/>
  <c r="BK168" i="5"/>
  <c r="BL168" i="5"/>
  <c r="BM168" i="5"/>
  <c r="BN168" i="5"/>
  <c r="BO168" i="5"/>
  <c r="BP168" i="5"/>
  <c r="BQ168" i="5"/>
  <c r="BR168" i="5"/>
  <c r="BS168" i="5"/>
  <c r="BT168" i="5"/>
  <c r="BU168" i="5"/>
  <c r="BV168" i="5"/>
  <c r="BW168" i="5"/>
  <c r="BX168" i="5"/>
  <c r="BY168" i="5"/>
  <c r="BZ168" i="5"/>
  <c r="CA168" i="5"/>
  <c r="CB168" i="5"/>
  <c r="CC168" i="5"/>
  <c r="CD168" i="5"/>
  <c r="CE168" i="5"/>
  <c r="CF168" i="5"/>
  <c r="CG168" i="5"/>
  <c r="CH168" i="5"/>
  <c r="CI168" i="5"/>
  <c r="CJ168" i="5"/>
  <c r="CK168" i="5"/>
  <c r="CL168" i="5"/>
  <c r="CM168" i="5"/>
  <c r="CN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AQ169" i="5"/>
  <c r="AR169" i="5"/>
  <c r="AS169" i="5"/>
  <c r="AT169" i="5"/>
  <c r="AU169" i="5"/>
  <c r="AV169" i="5"/>
  <c r="AW169" i="5"/>
  <c r="AX169" i="5"/>
  <c r="AY169" i="5"/>
  <c r="AZ169" i="5"/>
  <c r="BA169" i="5"/>
  <c r="BB169" i="5"/>
  <c r="BC169" i="5"/>
  <c r="BD169" i="5"/>
  <c r="BE169" i="5"/>
  <c r="BF169" i="5"/>
  <c r="BG169" i="5"/>
  <c r="BH169" i="5"/>
  <c r="BI169" i="5"/>
  <c r="BJ169" i="5"/>
  <c r="BK169" i="5"/>
  <c r="BL169" i="5"/>
  <c r="BM169" i="5"/>
  <c r="BN169" i="5"/>
  <c r="BO169" i="5"/>
  <c r="BP169" i="5"/>
  <c r="BQ169" i="5"/>
  <c r="BR169" i="5"/>
  <c r="BS169" i="5"/>
  <c r="BT169" i="5"/>
  <c r="BU169" i="5"/>
  <c r="BV169" i="5"/>
  <c r="BW169" i="5"/>
  <c r="BX169" i="5"/>
  <c r="BY169" i="5"/>
  <c r="BZ169" i="5"/>
  <c r="CA169" i="5"/>
  <c r="CB169" i="5"/>
  <c r="CC169" i="5"/>
  <c r="CD169" i="5"/>
  <c r="CE169" i="5"/>
  <c r="CF169" i="5"/>
  <c r="CG169" i="5"/>
  <c r="CH169" i="5"/>
  <c r="CI169" i="5"/>
  <c r="CJ169" i="5"/>
  <c r="CK169" i="5"/>
  <c r="CL169" i="5"/>
  <c r="CM169" i="5"/>
  <c r="CN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AQ170" i="5"/>
  <c r="AR170" i="5"/>
  <c r="AS170" i="5"/>
  <c r="AT170" i="5"/>
  <c r="AU170" i="5"/>
  <c r="AV170" i="5"/>
  <c r="AW170" i="5"/>
  <c r="AX170" i="5"/>
  <c r="AY170" i="5"/>
  <c r="AZ170" i="5"/>
  <c r="BA170" i="5"/>
  <c r="BB170" i="5"/>
  <c r="BC170" i="5"/>
  <c r="BD170" i="5"/>
  <c r="BE170" i="5"/>
  <c r="BF170" i="5"/>
  <c r="BG170" i="5"/>
  <c r="BH170" i="5"/>
  <c r="BI170" i="5"/>
  <c r="BJ170" i="5"/>
  <c r="BK170" i="5"/>
  <c r="BL170" i="5"/>
  <c r="BM170" i="5"/>
  <c r="BN170" i="5"/>
  <c r="BO170" i="5"/>
  <c r="BP170" i="5"/>
  <c r="BQ170" i="5"/>
  <c r="BR170" i="5"/>
  <c r="BS170" i="5"/>
  <c r="BT170" i="5"/>
  <c r="BU170" i="5"/>
  <c r="BV170" i="5"/>
  <c r="BW170" i="5"/>
  <c r="BX170" i="5"/>
  <c r="BY170" i="5"/>
  <c r="BZ170" i="5"/>
  <c r="CA170" i="5"/>
  <c r="CB170" i="5"/>
  <c r="CC170" i="5"/>
  <c r="CD170" i="5"/>
  <c r="CE170" i="5"/>
  <c r="CF170" i="5"/>
  <c r="CG170" i="5"/>
  <c r="CH170" i="5"/>
  <c r="CI170" i="5"/>
  <c r="CJ170" i="5"/>
  <c r="CK170" i="5"/>
  <c r="CL170" i="5"/>
  <c r="CM170" i="5"/>
  <c r="CN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AQ171" i="5"/>
  <c r="AR171" i="5"/>
  <c r="AS171" i="5"/>
  <c r="AT171" i="5"/>
  <c r="AU171" i="5"/>
  <c r="AV171" i="5"/>
  <c r="AW171" i="5"/>
  <c r="AX171" i="5"/>
  <c r="AY171" i="5"/>
  <c r="AZ171" i="5"/>
  <c r="BA171" i="5"/>
  <c r="BB171" i="5"/>
  <c r="BC171" i="5"/>
  <c r="BD171" i="5"/>
  <c r="BE171" i="5"/>
  <c r="BF171" i="5"/>
  <c r="BG171" i="5"/>
  <c r="BH171" i="5"/>
  <c r="BI171" i="5"/>
  <c r="BJ171" i="5"/>
  <c r="BK171" i="5"/>
  <c r="BL171" i="5"/>
  <c r="BM171" i="5"/>
  <c r="BN171" i="5"/>
  <c r="BO171" i="5"/>
  <c r="BP171" i="5"/>
  <c r="BQ171" i="5"/>
  <c r="BR171" i="5"/>
  <c r="BS171" i="5"/>
  <c r="BT171" i="5"/>
  <c r="BU171" i="5"/>
  <c r="BV171" i="5"/>
  <c r="BW171" i="5"/>
  <c r="BX171" i="5"/>
  <c r="BY171" i="5"/>
  <c r="BZ171" i="5"/>
  <c r="CA171" i="5"/>
  <c r="CB171" i="5"/>
  <c r="CC171" i="5"/>
  <c r="CD171" i="5"/>
  <c r="CE171" i="5"/>
  <c r="CF171" i="5"/>
  <c r="CG171" i="5"/>
  <c r="CH171" i="5"/>
  <c r="CI171" i="5"/>
  <c r="CJ171" i="5"/>
  <c r="CK171" i="5"/>
  <c r="CL171" i="5"/>
  <c r="CM171" i="5"/>
  <c r="CN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AO172" i="5"/>
  <c r="AP172" i="5"/>
  <c r="AQ172" i="5"/>
  <c r="AR172" i="5"/>
  <c r="AS172" i="5"/>
  <c r="AT172" i="5"/>
  <c r="AU172" i="5"/>
  <c r="AV172" i="5"/>
  <c r="AW172" i="5"/>
  <c r="AX172" i="5"/>
  <c r="AY172" i="5"/>
  <c r="AZ172" i="5"/>
  <c r="BA172" i="5"/>
  <c r="BB172" i="5"/>
  <c r="BC172" i="5"/>
  <c r="BD172" i="5"/>
  <c r="BE172" i="5"/>
  <c r="BF172" i="5"/>
  <c r="BG172" i="5"/>
  <c r="BH172" i="5"/>
  <c r="BI172" i="5"/>
  <c r="BJ172" i="5"/>
  <c r="BK172" i="5"/>
  <c r="BL172" i="5"/>
  <c r="BM172" i="5"/>
  <c r="BN172" i="5"/>
  <c r="BO172" i="5"/>
  <c r="BP172" i="5"/>
  <c r="BQ172" i="5"/>
  <c r="BR172" i="5"/>
  <c r="BS172" i="5"/>
  <c r="BT172" i="5"/>
  <c r="BU172" i="5"/>
  <c r="BV172" i="5"/>
  <c r="BW172" i="5"/>
  <c r="BX172" i="5"/>
  <c r="BY172" i="5"/>
  <c r="BZ172" i="5"/>
  <c r="CA172" i="5"/>
  <c r="CB172" i="5"/>
  <c r="CC172" i="5"/>
  <c r="CD172" i="5"/>
  <c r="CE172" i="5"/>
  <c r="CF172" i="5"/>
  <c r="CG172" i="5"/>
  <c r="CH172" i="5"/>
  <c r="CI172" i="5"/>
  <c r="CJ172" i="5"/>
  <c r="CK172" i="5"/>
  <c r="CL172" i="5"/>
  <c r="CM172" i="5"/>
  <c r="CN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AO173" i="5"/>
  <c r="AP173" i="5"/>
  <c r="AQ173" i="5"/>
  <c r="AR173" i="5"/>
  <c r="AS173" i="5"/>
  <c r="AT173" i="5"/>
  <c r="AU173" i="5"/>
  <c r="AV173" i="5"/>
  <c r="AW173" i="5"/>
  <c r="AX173" i="5"/>
  <c r="AY173" i="5"/>
  <c r="AZ173" i="5"/>
  <c r="BA173" i="5"/>
  <c r="BB173" i="5"/>
  <c r="BC173" i="5"/>
  <c r="BD173" i="5"/>
  <c r="BE173" i="5"/>
  <c r="BF173" i="5"/>
  <c r="BG173" i="5"/>
  <c r="BH173" i="5"/>
  <c r="BI173" i="5"/>
  <c r="BJ173" i="5"/>
  <c r="BK173" i="5"/>
  <c r="BL173" i="5"/>
  <c r="BM173" i="5"/>
  <c r="BN173" i="5"/>
  <c r="BO173" i="5"/>
  <c r="BP173" i="5"/>
  <c r="BQ173" i="5"/>
  <c r="BR173" i="5"/>
  <c r="BS173" i="5"/>
  <c r="BT173" i="5"/>
  <c r="BU173" i="5"/>
  <c r="BV173" i="5"/>
  <c r="BW173" i="5"/>
  <c r="BX173" i="5"/>
  <c r="BY173" i="5"/>
  <c r="BZ173" i="5"/>
  <c r="CA173" i="5"/>
  <c r="CB173" i="5"/>
  <c r="CC173" i="5"/>
  <c r="CD173" i="5"/>
  <c r="CE173" i="5"/>
  <c r="CF173" i="5"/>
  <c r="CG173" i="5"/>
  <c r="CH173" i="5"/>
  <c r="CI173" i="5"/>
  <c r="CJ173" i="5"/>
  <c r="CK173" i="5"/>
  <c r="CL173" i="5"/>
  <c r="CM173" i="5"/>
  <c r="CN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F174" i="5"/>
  <c r="BG174" i="5"/>
  <c r="BH174" i="5"/>
  <c r="BI174" i="5"/>
  <c r="BJ174" i="5"/>
  <c r="BK174" i="5"/>
  <c r="BL174" i="5"/>
  <c r="BM174" i="5"/>
  <c r="BN174" i="5"/>
  <c r="BO174" i="5"/>
  <c r="BP174" i="5"/>
  <c r="BQ174" i="5"/>
  <c r="BR174" i="5"/>
  <c r="BS174" i="5"/>
  <c r="BT174" i="5"/>
  <c r="BU174" i="5"/>
  <c r="BV174" i="5"/>
  <c r="BW174" i="5"/>
  <c r="BX174" i="5"/>
  <c r="BY174" i="5"/>
  <c r="BZ174" i="5"/>
  <c r="CA174" i="5"/>
  <c r="CB174" i="5"/>
  <c r="CC174" i="5"/>
  <c r="CD174" i="5"/>
  <c r="CE174" i="5"/>
  <c r="CF174" i="5"/>
  <c r="CG174" i="5"/>
  <c r="CH174" i="5"/>
  <c r="CI174" i="5"/>
  <c r="CJ174" i="5"/>
  <c r="CK174" i="5"/>
  <c r="CL174" i="5"/>
  <c r="CM174" i="5"/>
  <c r="CN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Q175" i="5"/>
  <c r="AR175" i="5"/>
  <c r="AS175" i="5"/>
  <c r="AT175" i="5"/>
  <c r="AU175" i="5"/>
  <c r="AV175" i="5"/>
  <c r="AW175" i="5"/>
  <c r="AX175" i="5"/>
  <c r="AY175" i="5"/>
  <c r="AZ175" i="5"/>
  <c r="BA175" i="5"/>
  <c r="BB175" i="5"/>
  <c r="BC175" i="5"/>
  <c r="BD175" i="5"/>
  <c r="BE175" i="5"/>
  <c r="BF175" i="5"/>
  <c r="BG175" i="5"/>
  <c r="BH175" i="5"/>
  <c r="BI175" i="5"/>
  <c r="BJ175" i="5"/>
  <c r="BK175" i="5"/>
  <c r="BL175" i="5"/>
  <c r="BM175" i="5"/>
  <c r="BN175" i="5"/>
  <c r="BO175" i="5"/>
  <c r="BP175" i="5"/>
  <c r="BQ175" i="5"/>
  <c r="BR175" i="5"/>
  <c r="BS175" i="5"/>
  <c r="BT175" i="5"/>
  <c r="BU175" i="5"/>
  <c r="BV175" i="5"/>
  <c r="BW175" i="5"/>
  <c r="BX175" i="5"/>
  <c r="BY175" i="5"/>
  <c r="BZ175" i="5"/>
  <c r="CA175" i="5"/>
  <c r="CB175" i="5"/>
  <c r="CC175" i="5"/>
  <c r="CD175" i="5"/>
  <c r="CE175" i="5"/>
  <c r="CF175" i="5"/>
  <c r="CG175" i="5"/>
  <c r="CH175" i="5"/>
  <c r="CI175" i="5"/>
  <c r="CJ175" i="5"/>
  <c r="CK175" i="5"/>
  <c r="CL175" i="5"/>
  <c r="CM175" i="5"/>
  <c r="CN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AQ176" i="5"/>
  <c r="AR176" i="5"/>
  <c r="AS176" i="5"/>
  <c r="AT176" i="5"/>
  <c r="AU176" i="5"/>
  <c r="AV176" i="5"/>
  <c r="AW176" i="5"/>
  <c r="AX176" i="5"/>
  <c r="AY176" i="5"/>
  <c r="AZ176" i="5"/>
  <c r="BA176" i="5"/>
  <c r="BB176" i="5"/>
  <c r="BC176" i="5"/>
  <c r="BD176" i="5"/>
  <c r="BE176" i="5"/>
  <c r="BF176" i="5"/>
  <c r="BG176" i="5"/>
  <c r="BH176" i="5"/>
  <c r="BI176" i="5"/>
  <c r="BJ176" i="5"/>
  <c r="BK176" i="5"/>
  <c r="BL176" i="5"/>
  <c r="BM176" i="5"/>
  <c r="BN176" i="5"/>
  <c r="BO176" i="5"/>
  <c r="BP176" i="5"/>
  <c r="BQ176" i="5"/>
  <c r="BR176" i="5"/>
  <c r="BS176" i="5"/>
  <c r="BT176" i="5"/>
  <c r="BU176" i="5"/>
  <c r="BV176" i="5"/>
  <c r="BW176" i="5"/>
  <c r="BX176" i="5"/>
  <c r="BY176" i="5"/>
  <c r="BZ176" i="5"/>
  <c r="CA176" i="5"/>
  <c r="CB176" i="5"/>
  <c r="CC176" i="5"/>
  <c r="CD176" i="5"/>
  <c r="CE176" i="5"/>
  <c r="CF176" i="5"/>
  <c r="CG176" i="5"/>
  <c r="CH176" i="5"/>
  <c r="CI176" i="5"/>
  <c r="CJ176" i="5"/>
  <c r="CK176" i="5"/>
  <c r="CL176" i="5"/>
  <c r="CM176" i="5"/>
  <c r="CN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AO177" i="5"/>
  <c r="AP177" i="5"/>
  <c r="AQ177" i="5"/>
  <c r="AR177" i="5"/>
  <c r="AS177" i="5"/>
  <c r="AT177" i="5"/>
  <c r="AU177" i="5"/>
  <c r="AV177" i="5"/>
  <c r="AW177" i="5"/>
  <c r="AX177" i="5"/>
  <c r="AY177" i="5"/>
  <c r="AZ177" i="5"/>
  <c r="BA177" i="5"/>
  <c r="BB177" i="5"/>
  <c r="BC177" i="5"/>
  <c r="BD177" i="5"/>
  <c r="BE177" i="5"/>
  <c r="BF177" i="5"/>
  <c r="BG177" i="5"/>
  <c r="BH177" i="5"/>
  <c r="BI177" i="5"/>
  <c r="BJ177" i="5"/>
  <c r="BK177" i="5"/>
  <c r="BL177" i="5"/>
  <c r="BM177" i="5"/>
  <c r="BN177" i="5"/>
  <c r="BO177" i="5"/>
  <c r="BP177" i="5"/>
  <c r="BQ177" i="5"/>
  <c r="BR177" i="5"/>
  <c r="BS177" i="5"/>
  <c r="BT177" i="5"/>
  <c r="BU177" i="5"/>
  <c r="BV177" i="5"/>
  <c r="BW177" i="5"/>
  <c r="BX177" i="5"/>
  <c r="BY177" i="5"/>
  <c r="BZ177" i="5"/>
  <c r="CA177" i="5"/>
  <c r="CB177" i="5"/>
  <c r="CC177" i="5"/>
  <c r="CD177" i="5"/>
  <c r="CE177" i="5"/>
  <c r="CF177" i="5"/>
  <c r="CG177" i="5"/>
  <c r="CH177" i="5"/>
  <c r="CI177" i="5"/>
  <c r="CJ177" i="5"/>
  <c r="CK177" i="5"/>
  <c r="CL177" i="5"/>
  <c r="CM177" i="5"/>
  <c r="CN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AO178" i="5"/>
  <c r="AP178" i="5"/>
  <c r="AQ178" i="5"/>
  <c r="AR178" i="5"/>
  <c r="AS178" i="5"/>
  <c r="AT178" i="5"/>
  <c r="AU178" i="5"/>
  <c r="AV178" i="5"/>
  <c r="AW178" i="5"/>
  <c r="AX178" i="5"/>
  <c r="AY178" i="5"/>
  <c r="AZ178" i="5"/>
  <c r="BA178" i="5"/>
  <c r="BB178" i="5"/>
  <c r="BC178" i="5"/>
  <c r="BD178" i="5"/>
  <c r="BE178" i="5"/>
  <c r="BF178" i="5"/>
  <c r="BG178" i="5"/>
  <c r="BH178" i="5"/>
  <c r="BI178" i="5"/>
  <c r="BJ178" i="5"/>
  <c r="BK178" i="5"/>
  <c r="BL178" i="5"/>
  <c r="BM178" i="5"/>
  <c r="BN178" i="5"/>
  <c r="BO178" i="5"/>
  <c r="BP178" i="5"/>
  <c r="BQ178" i="5"/>
  <c r="BR178" i="5"/>
  <c r="BS178" i="5"/>
  <c r="BT178" i="5"/>
  <c r="BU178" i="5"/>
  <c r="BV178" i="5"/>
  <c r="BW178" i="5"/>
  <c r="BX178" i="5"/>
  <c r="BY178" i="5"/>
  <c r="BZ178" i="5"/>
  <c r="CA178" i="5"/>
  <c r="CB178" i="5"/>
  <c r="CC178" i="5"/>
  <c r="CD178" i="5"/>
  <c r="CE178" i="5"/>
  <c r="CF178" i="5"/>
  <c r="CG178" i="5"/>
  <c r="CH178" i="5"/>
  <c r="CI178" i="5"/>
  <c r="CJ178" i="5"/>
  <c r="CK178" i="5"/>
  <c r="CL178" i="5"/>
  <c r="CM178" i="5"/>
  <c r="CN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AP179" i="5"/>
  <c r="AQ179" i="5"/>
  <c r="AR179" i="5"/>
  <c r="AS179" i="5"/>
  <c r="AT179" i="5"/>
  <c r="AU179" i="5"/>
  <c r="AV179" i="5"/>
  <c r="AW179" i="5"/>
  <c r="AX179" i="5"/>
  <c r="AY179" i="5"/>
  <c r="AZ179" i="5"/>
  <c r="BA179" i="5"/>
  <c r="BB179" i="5"/>
  <c r="BC179" i="5"/>
  <c r="BD179" i="5"/>
  <c r="BE179" i="5"/>
  <c r="BF179" i="5"/>
  <c r="BG179" i="5"/>
  <c r="BH179" i="5"/>
  <c r="BI179" i="5"/>
  <c r="BJ179" i="5"/>
  <c r="BK179" i="5"/>
  <c r="BL179" i="5"/>
  <c r="BM179" i="5"/>
  <c r="BN179" i="5"/>
  <c r="BO179" i="5"/>
  <c r="BP179" i="5"/>
  <c r="BQ179" i="5"/>
  <c r="BR179" i="5"/>
  <c r="BS179" i="5"/>
  <c r="BT179" i="5"/>
  <c r="BU179" i="5"/>
  <c r="BV179" i="5"/>
  <c r="BW179" i="5"/>
  <c r="BX179" i="5"/>
  <c r="BY179" i="5"/>
  <c r="BZ179" i="5"/>
  <c r="CA179" i="5"/>
  <c r="CB179" i="5"/>
  <c r="CC179" i="5"/>
  <c r="CD179" i="5"/>
  <c r="CE179" i="5"/>
  <c r="CF179" i="5"/>
  <c r="CG179" i="5"/>
  <c r="CH179" i="5"/>
  <c r="CI179" i="5"/>
  <c r="CJ179" i="5"/>
  <c r="CK179" i="5"/>
  <c r="CL179" i="5"/>
  <c r="CM179" i="5"/>
  <c r="CN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AO180" i="5"/>
  <c r="AP180" i="5"/>
  <c r="AQ180" i="5"/>
  <c r="AR180" i="5"/>
  <c r="AS180" i="5"/>
  <c r="AT180" i="5"/>
  <c r="AU180" i="5"/>
  <c r="AV180" i="5"/>
  <c r="AW180" i="5"/>
  <c r="AX180" i="5"/>
  <c r="AY180" i="5"/>
  <c r="AZ180" i="5"/>
  <c r="BA180" i="5"/>
  <c r="BB180" i="5"/>
  <c r="BC180" i="5"/>
  <c r="BD180" i="5"/>
  <c r="BE180" i="5"/>
  <c r="BF180" i="5"/>
  <c r="BG180" i="5"/>
  <c r="BH180" i="5"/>
  <c r="BI180" i="5"/>
  <c r="BJ180" i="5"/>
  <c r="BK180" i="5"/>
  <c r="BL180" i="5"/>
  <c r="BM180" i="5"/>
  <c r="BN180" i="5"/>
  <c r="BO180" i="5"/>
  <c r="BP180" i="5"/>
  <c r="BQ180" i="5"/>
  <c r="BR180" i="5"/>
  <c r="BS180" i="5"/>
  <c r="BT180" i="5"/>
  <c r="BU180" i="5"/>
  <c r="BV180" i="5"/>
  <c r="BW180" i="5"/>
  <c r="BX180" i="5"/>
  <c r="BY180" i="5"/>
  <c r="BZ180" i="5"/>
  <c r="CA180" i="5"/>
  <c r="CB180" i="5"/>
  <c r="CC180" i="5"/>
  <c r="CD180" i="5"/>
  <c r="CE180" i="5"/>
  <c r="CF180" i="5"/>
  <c r="CG180" i="5"/>
  <c r="CH180" i="5"/>
  <c r="CI180" i="5"/>
  <c r="CJ180" i="5"/>
  <c r="CK180" i="5"/>
  <c r="CL180" i="5"/>
  <c r="CM180" i="5"/>
  <c r="CN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AP181" i="5"/>
  <c r="AQ181" i="5"/>
  <c r="AR181" i="5"/>
  <c r="AS181" i="5"/>
  <c r="AT181" i="5"/>
  <c r="AU181" i="5"/>
  <c r="AV181" i="5"/>
  <c r="AW181" i="5"/>
  <c r="AX181" i="5"/>
  <c r="AY181" i="5"/>
  <c r="AZ181" i="5"/>
  <c r="BA181" i="5"/>
  <c r="BB181" i="5"/>
  <c r="BC181" i="5"/>
  <c r="BD181" i="5"/>
  <c r="BE181" i="5"/>
  <c r="BF181" i="5"/>
  <c r="BG181" i="5"/>
  <c r="BH181" i="5"/>
  <c r="BI181" i="5"/>
  <c r="BJ181" i="5"/>
  <c r="BK181" i="5"/>
  <c r="BL181" i="5"/>
  <c r="BM181" i="5"/>
  <c r="BN181" i="5"/>
  <c r="BO181" i="5"/>
  <c r="BP181" i="5"/>
  <c r="BQ181" i="5"/>
  <c r="BR181" i="5"/>
  <c r="BS181" i="5"/>
  <c r="BT181" i="5"/>
  <c r="BU181" i="5"/>
  <c r="BV181" i="5"/>
  <c r="BW181" i="5"/>
  <c r="BX181" i="5"/>
  <c r="BY181" i="5"/>
  <c r="BZ181" i="5"/>
  <c r="CA181" i="5"/>
  <c r="CB181" i="5"/>
  <c r="CC181" i="5"/>
  <c r="CD181" i="5"/>
  <c r="CE181" i="5"/>
  <c r="CF181" i="5"/>
  <c r="CG181" i="5"/>
  <c r="CH181" i="5"/>
  <c r="CI181" i="5"/>
  <c r="CJ181" i="5"/>
  <c r="CK181" i="5"/>
  <c r="CL181" i="5"/>
  <c r="CM181" i="5"/>
  <c r="CN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AO182" i="5"/>
  <c r="AP182" i="5"/>
  <c r="AQ182" i="5"/>
  <c r="AR182" i="5"/>
  <c r="AS182" i="5"/>
  <c r="AT182" i="5"/>
  <c r="AU182" i="5"/>
  <c r="AV182" i="5"/>
  <c r="AW182" i="5"/>
  <c r="AX182" i="5"/>
  <c r="AY182" i="5"/>
  <c r="AZ182" i="5"/>
  <c r="BA182" i="5"/>
  <c r="BB182" i="5"/>
  <c r="BC182" i="5"/>
  <c r="BD182" i="5"/>
  <c r="BE182" i="5"/>
  <c r="BF182" i="5"/>
  <c r="BG182" i="5"/>
  <c r="BH182" i="5"/>
  <c r="BI182" i="5"/>
  <c r="BJ182" i="5"/>
  <c r="BK182" i="5"/>
  <c r="BL182" i="5"/>
  <c r="BM182" i="5"/>
  <c r="BN182" i="5"/>
  <c r="BO182" i="5"/>
  <c r="BP182" i="5"/>
  <c r="BQ182" i="5"/>
  <c r="BR182" i="5"/>
  <c r="BS182" i="5"/>
  <c r="BT182" i="5"/>
  <c r="BU182" i="5"/>
  <c r="BV182" i="5"/>
  <c r="BW182" i="5"/>
  <c r="BX182" i="5"/>
  <c r="BY182" i="5"/>
  <c r="BZ182" i="5"/>
  <c r="CA182" i="5"/>
  <c r="CB182" i="5"/>
  <c r="CC182" i="5"/>
  <c r="CD182" i="5"/>
  <c r="CE182" i="5"/>
  <c r="CF182" i="5"/>
  <c r="CG182" i="5"/>
  <c r="CH182" i="5"/>
  <c r="CI182" i="5"/>
  <c r="CJ182" i="5"/>
  <c r="CK182" i="5"/>
  <c r="CL182" i="5"/>
  <c r="CM182" i="5"/>
  <c r="CN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AO183" i="5"/>
  <c r="AP183" i="5"/>
  <c r="AQ183" i="5"/>
  <c r="AR183" i="5"/>
  <c r="AS183" i="5"/>
  <c r="AT183" i="5"/>
  <c r="AU183" i="5"/>
  <c r="AV183" i="5"/>
  <c r="AW183" i="5"/>
  <c r="AX183" i="5"/>
  <c r="AY183" i="5"/>
  <c r="AZ183" i="5"/>
  <c r="BA183" i="5"/>
  <c r="BB183" i="5"/>
  <c r="BC183" i="5"/>
  <c r="BD183" i="5"/>
  <c r="BE183" i="5"/>
  <c r="BF183" i="5"/>
  <c r="BG183" i="5"/>
  <c r="BH183" i="5"/>
  <c r="BI183" i="5"/>
  <c r="BJ183" i="5"/>
  <c r="BK183" i="5"/>
  <c r="BL183" i="5"/>
  <c r="BM183" i="5"/>
  <c r="BN183" i="5"/>
  <c r="BO183" i="5"/>
  <c r="BP183" i="5"/>
  <c r="BQ183" i="5"/>
  <c r="BR183" i="5"/>
  <c r="BS183" i="5"/>
  <c r="BT183" i="5"/>
  <c r="BU183" i="5"/>
  <c r="BV183" i="5"/>
  <c r="BW183" i="5"/>
  <c r="BX183" i="5"/>
  <c r="BY183" i="5"/>
  <c r="BZ183" i="5"/>
  <c r="CA183" i="5"/>
  <c r="CB183" i="5"/>
  <c r="CC183" i="5"/>
  <c r="CD183" i="5"/>
  <c r="CE183" i="5"/>
  <c r="CF183" i="5"/>
  <c r="CG183" i="5"/>
  <c r="CH183" i="5"/>
  <c r="CI183" i="5"/>
  <c r="CJ183" i="5"/>
  <c r="CK183" i="5"/>
  <c r="CL183" i="5"/>
  <c r="CM183" i="5"/>
  <c r="CN183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AP184" i="5"/>
  <c r="AQ184" i="5"/>
  <c r="AR184" i="5"/>
  <c r="AS184" i="5"/>
  <c r="AT184" i="5"/>
  <c r="AU184" i="5"/>
  <c r="AV184" i="5"/>
  <c r="AW184" i="5"/>
  <c r="AX184" i="5"/>
  <c r="AY184" i="5"/>
  <c r="AZ184" i="5"/>
  <c r="BA184" i="5"/>
  <c r="BB184" i="5"/>
  <c r="BC184" i="5"/>
  <c r="BD184" i="5"/>
  <c r="BE184" i="5"/>
  <c r="BF184" i="5"/>
  <c r="BG184" i="5"/>
  <c r="BH184" i="5"/>
  <c r="BI184" i="5"/>
  <c r="BJ184" i="5"/>
  <c r="BK184" i="5"/>
  <c r="BL184" i="5"/>
  <c r="BM184" i="5"/>
  <c r="BN184" i="5"/>
  <c r="BO184" i="5"/>
  <c r="BP184" i="5"/>
  <c r="BQ184" i="5"/>
  <c r="BR184" i="5"/>
  <c r="BS184" i="5"/>
  <c r="BT184" i="5"/>
  <c r="BU184" i="5"/>
  <c r="BV184" i="5"/>
  <c r="BW184" i="5"/>
  <c r="BX184" i="5"/>
  <c r="BY184" i="5"/>
  <c r="BZ184" i="5"/>
  <c r="CA184" i="5"/>
  <c r="CB184" i="5"/>
  <c r="CC184" i="5"/>
  <c r="CD184" i="5"/>
  <c r="CE184" i="5"/>
  <c r="CF184" i="5"/>
  <c r="CG184" i="5"/>
  <c r="CH184" i="5"/>
  <c r="CI184" i="5"/>
  <c r="CJ184" i="5"/>
  <c r="CK184" i="5"/>
  <c r="CL184" i="5"/>
  <c r="CM184" i="5"/>
  <c r="CN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AP185" i="5"/>
  <c r="AQ185" i="5"/>
  <c r="AR185" i="5"/>
  <c r="AS185" i="5"/>
  <c r="AT185" i="5"/>
  <c r="AU185" i="5"/>
  <c r="AV185" i="5"/>
  <c r="AW185" i="5"/>
  <c r="AX185" i="5"/>
  <c r="AY185" i="5"/>
  <c r="AZ185" i="5"/>
  <c r="BA185" i="5"/>
  <c r="BB185" i="5"/>
  <c r="BC185" i="5"/>
  <c r="BD185" i="5"/>
  <c r="BE185" i="5"/>
  <c r="BF185" i="5"/>
  <c r="BG185" i="5"/>
  <c r="BH185" i="5"/>
  <c r="BI185" i="5"/>
  <c r="BJ185" i="5"/>
  <c r="BK185" i="5"/>
  <c r="BL185" i="5"/>
  <c r="BM185" i="5"/>
  <c r="BN185" i="5"/>
  <c r="BO185" i="5"/>
  <c r="BP185" i="5"/>
  <c r="BQ185" i="5"/>
  <c r="BR185" i="5"/>
  <c r="BS185" i="5"/>
  <c r="BT185" i="5"/>
  <c r="BU185" i="5"/>
  <c r="BV185" i="5"/>
  <c r="BW185" i="5"/>
  <c r="BX185" i="5"/>
  <c r="BY185" i="5"/>
  <c r="BZ185" i="5"/>
  <c r="CA185" i="5"/>
  <c r="CB185" i="5"/>
  <c r="CC185" i="5"/>
  <c r="CD185" i="5"/>
  <c r="CE185" i="5"/>
  <c r="CF185" i="5"/>
  <c r="CG185" i="5"/>
  <c r="CH185" i="5"/>
  <c r="CI185" i="5"/>
  <c r="CJ185" i="5"/>
  <c r="CK185" i="5"/>
  <c r="CL185" i="5"/>
  <c r="CM185" i="5"/>
  <c r="CN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AP186" i="5"/>
  <c r="AQ186" i="5"/>
  <c r="AR186" i="5"/>
  <c r="AS186" i="5"/>
  <c r="AT186" i="5"/>
  <c r="AU186" i="5"/>
  <c r="AV186" i="5"/>
  <c r="AW186" i="5"/>
  <c r="AX186" i="5"/>
  <c r="AY186" i="5"/>
  <c r="AZ186" i="5"/>
  <c r="BA186" i="5"/>
  <c r="BB186" i="5"/>
  <c r="BC186" i="5"/>
  <c r="BD186" i="5"/>
  <c r="BE186" i="5"/>
  <c r="BF186" i="5"/>
  <c r="BG186" i="5"/>
  <c r="BH186" i="5"/>
  <c r="BI186" i="5"/>
  <c r="BJ186" i="5"/>
  <c r="BK186" i="5"/>
  <c r="BL186" i="5"/>
  <c r="BM186" i="5"/>
  <c r="BN186" i="5"/>
  <c r="BO186" i="5"/>
  <c r="BP186" i="5"/>
  <c r="BQ186" i="5"/>
  <c r="BR186" i="5"/>
  <c r="BS186" i="5"/>
  <c r="BT186" i="5"/>
  <c r="BU186" i="5"/>
  <c r="BV186" i="5"/>
  <c r="BW186" i="5"/>
  <c r="BX186" i="5"/>
  <c r="BY186" i="5"/>
  <c r="BZ186" i="5"/>
  <c r="CA186" i="5"/>
  <c r="CB186" i="5"/>
  <c r="CC186" i="5"/>
  <c r="CD186" i="5"/>
  <c r="CE186" i="5"/>
  <c r="CF186" i="5"/>
  <c r="CG186" i="5"/>
  <c r="CH186" i="5"/>
  <c r="CI186" i="5"/>
  <c r="CJ186" i="5"/>
  <c r="CK186" i="5"/>
  <c r="CL186" i="5"/>
  <c r="CM186" i="5"/>
  <c r="CN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AP187" i="5"/>
  <c r="AQ187" i="5"/>
  <c r="AR187" i="5"/>
  <c r="AS187" i="5"/>
  <c r="AT187" i="5"/>
  <c r="AU187" i="5"/>
  <c r="AV187" i="5"/>
  <c r="AW187" i="5"/>
  <c r="AX187" i="5"/>
  <c r="AY187" i="5"/>
  <c r="AZ187" i="5"/>
  <c r="BA187" i="5"/>
  <c r="BB187" i="5"/>
  <c r="BC187" i="5"/>
  <c r="BD187" i="5"/>
  <c r="BE187" i="5"/>
  <c r="BF187" i="5"/>
  <c r="BG187" i="5"/>
  <c r="BH187" i="5"/>
  <c r="BI187" i="5"/>
  <c r="BJ187" i="5"/>
  <c r="BK187" i="5"/>
  <c r="BL187" i="5"/>
  <c r="BM187" i="5"/>
  <c r="BN187" i="5"/>
  <c r="BO187" i="5"/>
  <c r="BP187" i="5"/>
  <c r="BQ187" i="5"/>
  <c r="BR187" i="5"/>
  <c r="BS187" i="5"/>
  <c r="BT187" i="5"/>
  <c r="BU187" i="5"/>
  <c r="BV187" i="5"/>
  <c r="BW187" i="5"/>
  <c r="BX187" i="5"/>
  <c r="BY187" i="5"/>
  <c r="BZ187" i="5"/>
  <c r="CA187" i="5"/>
  <c r="CB187" i="5"/>
  <c r="CC187" i="5"/>
  <c r="CD187" i="5"/>
  <c r="CE187" i="5"/>
  <c r="CF187" i="5"/>
  <c r="CG187" i="5"/>
  <c r="CH187" i="5"/>
  <c r="CI187" i="5"/>
  <c r="CJ187" i="5"/>
  <c r="CK187" i="5"/>
  <c r="CL187" i="5"/>
  <c r="CM187" i="5"/>
  <c r="CN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AP188" i="5"/>
  <c r="AQ188" i="5"/>
  <c r="AR188" i="5"/>
  <c r="AS188" i="5"/>
  <c r="AT188" i="5"/>
  <c r="AU188" i="5"/>
  <c r="AV188" i="5"/>
  <c r="AW188" i="5"/>
  <c r="AX188" i="5"/>
  <c r="AY188" i="5"/>
  <c r="AZ188" i="5"/>
  <c r="BA188" i="5"/>
  <c r="BB188" i="5"/>
  <c r="BC188" i="5"/>
  <c r="BD188" i="5"/>
  <c r="BE188" i="5"/>
  <c r="BF188" i="5"/>
  <c r="BG188" i="5"/>
  <c r="BH188" i="5"/>
  <c r="BI188" i="5"/>
  <c r="BJ188" i="5"/>
  <c r="BK188" i="5"/>
  <c r="BL188" i="5"/>
  <c r="BM188" i="5"/>
  <c r="BN188" i="5"/>
  <c r="BO188" i="5"/>
  <c r="BP188" i="5"/>
  <c r="BQ188" i="5"/>
  <c r="BR188" i="5"/>
  <c r="BS188" i="5"/>
  <c r="BT188" i="5"/>
  <c r="BU188" i="5"/>
  <c r="BV188" i="5"/>
  <c r="BW188" i="5"/>
  <c r="BX188" i="5"/>
  <c r="BY188" i="5"/>
  <c r="BZ188" i="5"/>
  <c r="CA188" i="5"/>
  <c r="CB188" i="5"/>
  <c r="CC188" i="5"/>
  <c r="CD188" i="5"/>
  <c r="CE188" i="5"/>
  <c r="CF188" i="5"/>
  <c r="CG188" i="5"/>
  <c r="CH188" i="5"/>
  <c r="CI188" i="5"/>
  <c r="CJ188" i="5"/>
  <c r="CK188" i="5"/>
  <c r="CL188" i="5"/>
  <c r="CM188" i="5"/>
  <c r="CN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AP189" i="5"/>
  <c r="AQ189" i="5"/>
  <c r="AR189" i="5"/>
  <c r="AS189" i="5"/>
  <c r="AT189" i="5"/>
  <c r="AU189" i="5"/>
  <c r="AV189" i="5"/>
  <c r="AW189" i="5"/>
  <c r="AX189" i="5"/>
  <c r="AY189" i="5"/>
  <c r="AZ189" i="5"/>
  <c r="BA189" i="5"/>
  <c r="BB189" i="5"/>
  <c r="BC189" i="5"/>
  <c r="BD189" i="5"/>
  <c r="BE189" i="5"/>
  <c r="BF189" i="5"/>
  <c r="BG189" i="5"/>
  <c r="BH189" i="5"/>
  <c r="BI189" i="5"/>
  <c r="BJ189" i="5"/>
  <c r="BK189" i="5"/>
  <c r="BL189" i="5"/>
  <c r="BM189" i="5"/>
  <c r="BN189" i="5"/>
  <c r="BO189" i="5"/>
  <c r="BP189" i="5"/>
  <c r="BQ189" i="5"/>
  <c r="BR189" i="5"/>
  <c r="BS189" i="5"/>
  <c r="BT189" i="5"/>
  <c r="BU189" i="5"/>
  <c r="BV189" i="5"/>
  <c r="BW189" i="5"/>
  <c r="BX189" i="5"/>
  <c r="BY189" i="5"/>
  <c r="BZ189" i="5"/>
  <c r="CA189" i="5"/>
  <c r="CB189" i="5"/>
  <c r="CC189" i="5"/>
  <c r="CD189" i="5"/>
  <c r="CE189" i="5"/>
  <c r="CF189" i="5"/>
  <c r="CG189" i="5"/>
  <c r="CH189" i="5"/>
  <c r="CI189" i="5"/>
  <c r="CJ189" i="5"/>
  <c r="CK189" i="5"/>
  <c r="CL189" i="5"/>
  <c r="CM189" i="5"/>
  <c r="CN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AO190" i="5"/>
  <c r="AP190" i="5"/>
  <c r="AQ190" i="5"/>
  <c r="AR190" i="5"/>
  <c r="AS190" i="5"/>
  <c r="AT190" i="5"/>
  <c r="AU190" i="5"/>
  <c r="AV190" i="5"/>
  <c r="AW190" i="5"/>
  <c r="AX190" i="5"/>
  <c r="AY190" i="5"/>
  <c r="AZ190" i="5"/>
  <c r="BA190" i="5"/>
  <c r="BB190" i="5"/>
  <c r="BC190" i="5"/>
  <c r="BD190" i="5"/>
  <c r="BE190" i="5"/>
  <c r="BF190" i="5"/>
  <c r="BG190" i="5"/>
  <c r="BH190" i="5"/>
  <c r="BI190" i="5"/>
  <c r="BJ190" i="5"/>
  <c r="BK190" i="5"/>
  <c r="BL190" i="5"/>
  <c r="BM190" i="5"/>
  <c r="BN190" i="5"/>
  <c r="BO190" i="5"/>
  <c r="BP190" i="5"/>
  <c r="BQ190" i="5"/>
  <c r="BR190" i="5"/>
  <c r="BS190" i="5"/>
  <c r="BT190" i="5"/>
  <c r="BU190" i="5"/>
  <c r="BV190" i="5"/>
  <c r="BW190" i="5"/>
  <c r="BX190" i="5"/>
  <c r="BY190" i="5"/>
  <c r="BZ190" i="5"/>
  <c r="CA190" i="5"/>
  <c r="CB190" i="5"/>
  <c r="CC190" i="5"/>
  <c r="CD190" i="5"/>
  <c r="CE190" i="5"/>
  <c r="CF190" i="5"/>
  <c r="CG190" i="5"/>
  <c r="CH190" i="5"/>
  <c r="CI190" i="5"/>
  <c r="CJ190" i="5"/>
  <c r="CK190" i="5"/>
  <c r="CL190" i="5"/>
  <c r="CM190" i="5"/>
  <c r="CN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AP191" i="5"/>
  <c r="AQ191" i="5"/>
  <c r="AR191" i="5"/>
  <c r="AS191" i="5"/>
  <c r="AT191" i="5"/>
  <c r="AU191" i="5"/>
  <c r="AV191" i="5"/>
  <c r="AW191" i="5"/>
  <c r="AX191" i="5"/>
  <c r="AY191" i="5"/>
  <c r="AZ191" i="5"/>
  <c r="BA191" i="5"/>
  <c r="BB191" i="5"/>
  <c r="BC191" i="5"/>
  <c r="BD191" i="5"/>
  <c r="BE191" i="5"/>
  <c r="BF191" i="5"/>
  <c r="BG191" i="5"/>
  <c r="BH191" i="5"/>
  <c r="BI191" i="5"/>
  <c r="BJ191" i="5"/>
  <c r="BK191" i="5"/>
  <c r="BL191" i="5"/>
  <c r="BM191" i="5"/>
  <c r="BN191" i="5"/>
  <c r="BO191" i="5"/>
  <c r="BP191" i="5"/>
  <c r="BQ191" i="5"/>
  <c r="BR191" i="5"/>
  <c r="BS191" i="5"/>
  <c r="BT191" i="5"/>
  <c r="BU191" i="5"/>
  <c r="BV191" i="5"/>
  <c r="BW191" i="5"/>
  <c r="BX191" i="5"/>
  <c r="BY191" i="5"/>
  <c r="BZ191" i="5"/>
  <c r="CA191" i="5"/>
  <c r="CB191" i="5"/>
  <c r="CC191" i="5"/>
  <c r="CD191" i="5"/>
  <c r="CE191" i="5"/>
  <c r="CF191" i="5"/>
  <c r="CG191" i="5"/>
  <c r="CH191" i="5"/>
  <c r="CI191" i="5"/>
  <c r="CJ191" i="5"/>
  <c r="CK191" i="5"/>
  <c r="CL191" i="5"/>
  <c r="CM191" i="5"/>
  <c r="CN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AP192" i="5"/>
  <c r="AQ192" i="5"/>
  <c r="AR192" i="5"/>
  <c r="AS192" i="5"/>
  <c r="AT192" i="5"/>
  <c r="AU192" i="5"/>
  <c r="AV192" i="5"/>
  <c r="AW192" i="5"/>
  <c r="AX192" i="5"/>
  <c r="AY192" i="5"/>
  <c r="AZ192" i="5"/>
  <c r="BA192" i="5"/>
  <c r="BB192" i="5"/>
  <c r="BC192" i="5"/>
  <c r="BD192" i="5"/>
  <c r="BE192" i="5"/>
  <c r="BF192" i="5"/>
  <c r="BG192" i="5"/>
  <c r="BH192" i="5"/>
  <c r="BI192" i="5"/>
  <c r="BJ192" i="5"/>
  <c r="BK192" i="5"/>
  <c r="BL192" i="5"/>
  <c r="BM192" i="5"/>
  <c r="BN192" i="5"/>
  <c r="BO192" i="5"/>
  <c r="BP192" i="5"/>
  <c r="BQ192" i="5"/>
  <c r="BR192" i="5"/>
  <c r="BS192" i="5"/>
  <c r="BT192" i="5"/>
  <c r="BU192" i="5"/>
  <c r="BV192" i="5"/>
  <c r="BW192" i="5"/>
  <c r="BX192" i="5"/>
  <c r="BY192" i="5"/>
  <c r="BZ192" i="5"/>
  <c r="CA192" i="5"/>
  <c r="CB192" i="5"/>
  <c r="CC192" i="5"/>
  <c r="CD192" i="5"/>
  <c r="CE192" i="5"/>
  <c r="CF192" i="5"/>
  <c r="CG192" i="5"/>
  <c r="CH192" i="5"/>
  <c r="CI192" i="5"/>
  <c r="CJ192" i="5"/>
  <c r="CK192" i="5"/>
  <c r="CL192" i="5"/>
  <c r="CM192" i="5"/>
  <c r="CN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AP193" i="5"/>
  <c r="AQ193" i="5"/>
  <c r="AR193" i="5"/>
  <c r="AS193" i="5"/>
  <c r="AT193" i="5"/>
  <c r="AU193" i="5"/>
  <c r="AV193" i="5"/>
  <c r="AW193" i="5"/>
  <c r="AX193" i="5"/>
  <c r="AY193" i="5"/>
  <c r="AZ193" i="5"/>
  <c r="BA193" i="5"/>
  <c r="BB193" i="5"/>
  <c r="BC193" i="5"/>
  <c r="BD193" i="5"/>
  <c r="BE193" i="5"/>
  <c r="BF193" i="5"/>
  <c r="BG193" i="5"/>
  <c r="BH193" i="5"/>
  <c r="BI193" i="5"/>
  <c r="BJ193" i="5"/>
  <c r="BK193" i="5"/>
  <c r="BL193" i="5"/>
  <c r="BM193" i="5"/>
  <c r="BN193" i="5"/>
  <c r="BO193" i="5"/>
  <c r="BP193" i="5"/>
  <c r="BQ193" i="5"/>
  <c r="BR193" i="5"/>
  <c r="BS193" i="5"/>
  <c r="BT193" i="5"/>
  <c r="BU193" i="5"/>
  <c r="BV193" i="5"/>
  <c r="BW193" i="5"/>
  <c r="BX193" i="5"/>
  <c r="BY193" i="5"/>
  <c r="BZ193" i="5"/>
  <c r="CA193" i="5"/>
  <c r="CB193" i="5"/>
  <c r="CC193" i="5"/>
  <c r="CD193" i="5"/>
  <c r="CE193" i="5"/>
  <c r="CF193" i="5"/>
  <c r="CG193" i="5"/>
  <c r="CH193" i="5"/>
  <c r="CI193" i="5"/>
  <c r="CJ193" i="5"/>
  <c r="CK193" i="5"/>
  <c r="CL193" i="5"/>
  <c r="CM193" i="5"/>
  <c r="CN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AQ194" i="5"/>
  <c r="AR194" i="5"/>
  <c r="AS194" i="5"/>
  <c r="AT194" i="5"/>
  <c r="AU194" i="5"/>
  <c r="AV194" i="5"/>
  <c r="AW194" i="5"/>
  <c r="AX194" i="5"/>
  <c r="AY194" i="5"/>
  <c r="AZ194" i="5"/>
  <c r="BA194" i="5"/>
  <c r="BB194" i="5"/>
  <c r="BC194" i="5"/>
  <c r="BD194" i="5"/>
  <c r="BE194" i="5"/>
  <c r="BF194" i="5"/>
  <c r="BG194" i="5"/>
  <c r="BH194" i="5"/>
  <c r="BI194" i="5"/>
  <c r="BJ194" i="5"/>
  <c r="BK194" i="5"/>
  <c r="BL194" i="5"/>
  <c r="BM194" i="5"/>
  <c r="BN194" i="5"/>
  <c r="BO194" i="5"/>
  <c r="BP194" i="5"/>
  <c r="BQ194" i="5"/>
  <c r="BR194" i="5"/>
  <c r="BS194" i="5"/>
  <c r="BT194" i="5"/>
  <c r="BU194" i="5"/>
  <c r="BV194" i="5"/>
  <c r="BW194" i="5"/>
  <c r="BX194" i="5"/>
  <c r="BY194" i="5"/>
  <c r="BZ194" i="5"/>
  <c r="CA194" i="5"/>
  <c r="CB194" i="5"/>
  <c r="CC194" i="5"/>
  <c r="CD194" i="5"/>
  <c r="CE194" i="5"/>
  <c r="CF194" i="5"/>
  <c r="CG194" i="5"/>
  <c r="CH194" i="5"/>
  <c r="CI194" i="5"/>
  <c r="CJ194" i="5"/>
  <c r="CK194" i="5"/>
  <c r="CL194" i="5"/>
  <c r="CM194" i="5"/>
  <c r="CN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AQ195" i="5"/>
  <c r="AR195" i="5"/>
  <c r="AS195" i="5"/>
  <c r="AT195" i="5"/>
  <c r="AU195" i="5"/>
  <c r="AV195" i="5"/>
  <c r="AW195" i="5"/>
  <c r="AX195" i="5"/>
  <c r="AY195" i="5"/>
  <c r="AZ195" i="5"/>
  <c r="BA195" i="5"/>
  <c r="BB195" i="5"/>
  <c r="BC195" i="5"/>
  <c r="BD195" i="5"/>
  <c r="BE195" i="5"/>
  <c r="BF195" i="5"/>
  <c r="BG195" i="5"/>
  <c r="BH195" i="5"/>
  <c r="BI195" i="5"/>
  <c r="BJ195" i="5"/>
  <c r="BK195" i="5"/>
  <c r="BL195" i="5"/>
  <c r="BM195" i="5"/>
  <c r="BN195" i="5"/>
  <c r="BO195" i="5"/>
  <c r="BP195" i="5"/>
  <c r="BQ195" i="5"/>
  <c r="BR195" i="5"/>
  <c r="BS195" i="5"/>
  <c r="BT195" i="5"/>
  <c r="BU195" i="5"/>
  <c r="BV195" i="5"/>
  <c r="BW195" i="5"/>
  <c r="BX195" i="5"/>
  <c r="BY195" i="5"/>
  <c r="BZ195" i="5"/>
  <c r="CA195" i="5"/>
  <c r="CB195" i="5"/>
  <c r="CC195" i="5"/>
  <c r="CD195" i="5"/>
  <c r="CE195" i="5"/>
  <c r="CF195" i="5"/>
  <c r="CG195" i="5"/>
  <c r="CH195" i="5"/>
  <c r="CI195" i="5"/>
  <c r="CJ195" i="5"/>
  <c r="CK195" i="5"/>
  <c r="CL195" i="5"/>
  <c r="CM195" i="5"/>
  <c r="CN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AQ196" i="5"/>
  <c r="AR196" i="5"/>
  <c r="AS196" i="5"/>
  <c r="AT196" i="5"/>
  <c r="AU196" i="5"/>
  <c r="AV196" i="5"/>
  <c r="AW196" i="5"/>
  <c r="AX196" i="5"/>
  <c r="AY196" i="5"/>
  <c r="AZ196" i="5"/>
  <c r="BA196" i="5"/>
  <c r="BB196" i="5"/>
  <c r="BC196" i="5"/>
  <c r="BD196" i="5"/>
  <c r="BE196" i="5"/>
  <c r="BF196" i="5"/>
  <c r="BG196" i="5"/>
  <c r="BH196" i="5"/>
  <c r="BI196" i="5"/>
  <c r="BJ196" i="5"/>
  <c r="BK196" i="5"/>
  <c r="BL196" i="5"/>
  <c r="BM196" i="5"/>
  <c r="BN196" i="5"/>
  <c r="BO196" i="5"/>
  <c r="BP196" i="5"/>
  <c r="BQ196" i="5"/>
  <c r="BR196" i="5"/>
  <c r="BS196" i="5"/>
  <c r="BT196" i="5"/>
  <c r="BU196" i="5"/>
  <c r="BV196" i="5"/>
  <c r="BW196" i="5"/>
  <c r="BX196" i="5"/>
  <c r="BY196" i="5"/>
  <c r="BZ196" i="5"/>
  <c r="CA196" i="5"/>
  <c r="CB196" i="5"/>
  <c r="CC196" i="5"/>
  <c r="CD196" i="5"/>
  <c r="CE196" i="5"/>
  <c r="CF196" i="5"/>
  <c r="CG196" i="5"/>
  <c r="CH196" i="5"/>
  <c r="CI196" i="5"/>
  <c r="CJ196" i="5"/>
  <c r="CK196" i="5"/>
  <c r="CL196" i="5"/>
  <c r="CM196" i="5"/>
  <c r="CN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AP197" i="5"/>
  <c r="AQ197" i="5"/>
  <c r="AR197" i="5"/>
  <c r="AS197" i="5"/>
  <c r="AT197" i="5"/>
  <c r="AU197" i="5"/>
  <c r="AV197" i="5"/>
  <c r="AW197" i="5"/>
  <c r="AX197" i="5"/>
  <c r="AY197" i="5"/>
  <c r="AZ197" i="5"/>
  <c r="BA197" i="5"/>
  <c r="BB197" i="5"/>
  <c r="BC197" i="5"/>
  <c r="BD197" i="5"/>
  <c r="BE197" i="5"/>
  <c r="BF197" i="5"/>
  <c r="BG197" i="5"/>
  <c r="BH197" i="5"/>
  <c r="BI197" i="5"/>
  <c r="BJ197" i="5"/>
  <c r="BK197" i="5"/>
  <c r="BL197" i="5"/>
  <c r="BM197" i="5"/>
  <c r="BN197" i="5"/>
  <c r="BO197" i="5"/>
  <c r="BP197" i="5"/>
  <c r="BQ197" i="5"/>
  <c r="BR197" i="5"/>
  <c r="BS197" i="5"/>
  <c r="BT197" i="5"/>
  <c r="BU197" i="5"/>
  <c r="BV197" i="5"/>
  <c r="BW197" i="5"/>
  <c r="BX197" i="5"/>
  <c r="BY197" i="5"/>
  <c r="BZ197" i="5"/>
  <c r="CA197" i="5"/>
  <c r="CB197" i="5"/>
  <c r="CC197" i="5"/>
  <c r="CD197" i="5"/>
  <c r="CE197" i="5"/>
  <c r="CF197" i="5"/>
  <c r="CG197" i="5"/>
  <c r="CH197" i="5"/>
  <c r="CI197" i="5"/>
  <c r="CJ197" i="5"/>
  <c r="CK197" i="5"/>
  <c r="CL197" i="5"/>
  <c r="CM197" i="5"/>
  <c r="CN197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AP198" i="5"/>
  <c r="AQ198" i="5"/>
  <c r="AR198" i="5"/>
  <c r="AS198" i="5"/>
  <c r="AT198" i="5"/>
  <c r="AU198" i="5"/>
  <c r="AV198" i="5"/>
  <c r="AW198" i="5"/>
  <c r="AX198" i="5"/>
  <c r="AY198" i="5"/>
  <c r="AZ198" i="5"/>
  <c r="BA198" i="5"/>
  <c r="BB198" i="5"/>
  <c r="BC198" i="5"/>
  <c r="BD198" i="5"/>
  <c r="BE198" i="5"/>
  <c r="BF198" i="5"/>
  <c r="BG198" i="5"/>
  <c r="BH198" i="5"/>
  <c r="BI198" i="5"/>
  <c r="BJ198" i="5"/>
  <c r="BK198" i="5"/>
  <c r="BL198" i="5"/>
  <c r="BM198" i="5"/>
  <c r="BN198" i="5"/>
  <c r="BO198" i="5"/>
  <c r="BP198" i="5"/>
  <c r="BQ198" i="5"/>
  <c r="BR198" i="5"/>
  <c r="BS198" i="5"/>
  <c r="BT198" i="5"/>
  <c r="BU198" i="5"/>
  <c r="BV198" i="5"/>
  <c r="BW198" i="5"/>
  <c r="BX198" i="5"/>
  <c r="BY198" i="5"/>
  <c r="BZ198" i="5"/>
  <c r="CA198" i="5"/>
  <c r="CB198" i="5"/>
  <c r="CC198" i="5"/>
  <c r="CD198" i="5"/>
  <c r="CE198" i="5"/>
  <c r="CF198" i="5"/>
  <c r="CG198" i="5"/>
  <c r="CH198" i="5"/>
  <c r="CI198" i="5"/>
  <c r="CJ198" i="5"/>
  <c r="CK198" i="5"/>
  <c r="CL198" i="5"/>
  <c r="CM198" i="5"/>
  <c r="CN198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AP199" i="5"/>
  <c r="AQ199" i="5"/>
  <c r="AR199" i="5"/>
  <c r="AS199" i="5"/>
  <c r="AT199" i="5"/>
  <c r="AU199" i="5"/>
  <c r="AV199" i="5"/>
  <c r="AW199" i="5"/>
  <c r="AX199" i="5"/>
  <c r="AY199" i="5"/>
  <c r="AZ199" i="5"/>
  <c r="BA199" i="5"/>
  <c r="BB199" i="5"/>
  <c r="BC199" i="5"/>
  <c r="BD199" i="5"/>
  <c r="BE199" i="5"/>
  <c r="BF199" i="5"/>
  <c r="BG199" i="5"/>
  <c r="BH199" i="5"/>
  <c r="BI199" i="5"/>
  <c r="BJ199" i="5"/>
  <c r="BK199" i="5"/>
  <c r="BL199" i="5"/>
  <c r="BM199" i="5"/>
  <c r="BN199" i="5"/>
  <c r="BO199" i="5"/>
  <c r="BP199" i="5"/>
  <c r="BQ199" i="5"/>
  <c r="BR199" i="5"/>
  <c r="BS199" i="5"/>
  <c r="BT199" i="5"/>
  <c r="BU199" i="5"/>
  <c r="BV199" i="5"/>
  <c r="BW199" i="5"/>
  <c r="BX199" i="5"/>
  <c r="BY199" i="5"/>
  <c r="BZ199" i="5"/>
  <c r="CA199" i="5"/>
  <c r="CB199" i="5"/>
  <c r="CC199" i="5"/>
  <c r="CD199" i="5"/>
  <c r="CE199" i="5"/>
  <c r="CF199" i="5"/>
  <c r="CG199" i="5"/>
  <c r="CH199" i="5"/>
  <c r="CI199" i="5"/>
  <c r="CJ199" i="5"/>
  <c r="CK199" i="5"/>
  <c r="CL199" i="5"/>
  <c r="CM199" i="5"/>
  <c r="CN199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AQ200" i="5"/>
  <c r="AR200" i="5"/>
  <c r="AS200" i="5"/>
  <c r="AT200" i="5"/>
  <c r="AU200" i="5"/>
  <c r="AV200" i="5"/>
  <c r="AW200" i="5"/>
  <c r="AX200" i="5"/>
  <c r="AY200" i="5"/>
  <c r="AZ200" i="5"/>
  <c r="BA200" i="5"/>
  <c r="BB200" i="5"/>
  <c r="BC200" i="5"/>
  <c r="BD200" i="5"/>
  <c r="BE200" i="5"/>
  <c r="BF200" i="5"/>
  <c r="BG200" i="5"/>
  <c r="BH200" i="5"/>
  <c r="BI200" i="5"/>
  <c r="BJ200" i="5"/>
  <c r="BK200" i="5"/>
  <c r="BL200" i="5"/>
  <c r="BM200" i="5"/>
  <c r="BN200" i="5"/>
  <c r="BO200" i="5"/>
  <c r="BP200" i="5"/>
  <c r="BQ200" i="5"/>
  <c r="BR200" i="5"/>
  <c r="BS200" i="5"/>
  <c r="BT200" i="5"/>
  <c r="BU200" i="5"/>
  <c r="BV200" i="5"/>
  <c r="BW200" i="5"/>
  <c r="BX200" i="5"/>
  <c r="BY200" i="5"/>
  <c r="BZ200" i="5"/>
  <c r="CA200" i="5"/>
  <c r="CB200" i="5"/>
  <c r="CC200" i="5"/>
  <c r="CD200" i="5"/>
  <c r="CE200" i="5"/>
  <c r="CF200" i="5"/>
  <c r="CG200" i="5"/>
  <c r="CH200" i="5"/>
  <c r="CI200" i="5"/>
  <c r="CJ200" i="5"/>
  <c r="CK200" i="5"/>
  <c r="CL200" i="5"/>
  <c r="CM200" i="5"/>
  <c r="CN200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AO201" i="5"/>
  <c r="AP201" i="5"/>
  <c r="AQ201" i="5"/>
  <c r="AR201" i="5"/>
  <c r="AS201" i="5"/>
  <c r="AT201" i="5"/>
  <c r="AU201" i="5"/>
  <c r="AV201" i="5"/>
  <c r="AW201" i="5"/>
  <c r="AX201" i="5"/>
  <c r="AY201" i="5"/>
  <c r="AZ201" i="5"/>
  <c r="BA201" i="5"/>
  <c r="BB201" i="5"/>
  <c r="BC201" i="5"/>
  <c r="BD201" i="5"/>
  <c r="BE201" i="5"/>
  <c r="BF201" i="5"/>
  <c r="BG201" i="5"/>
  <c r="BH201" i="5"/>
  <c r="BI201" i="5"/>
  <c r="BJ201" i="5"/>
  <c r="BK201" i="5"/>
  <c r="BL201" i="5"/>
  <c r="BM201" i="5"/>
  <c r="BN201" i="5"/>
  <c r="BO201" i="5"/>
  <c r="BP201" i="5"/>
  <c r="BQ201" i="5"/>
  <c r="BR201" i="5"/>
  <c r="BS201" i="5"/>
  <c r="BT201" i="5"/>
  <c r="BU201" i="5"/>
  <c r="BV201" i="5"/>
  <c r="BW201" i="5"/>
  <c r="BX201" i="5"/>
  <c r="BY201" i="5"/>
  <c r="BZ201" i="5"/>
  <c r="CA201" i="5"/>
  <c r="CB201" i="5"/>
  <c r="CC201" i="5"/>
  <c r="CD201" i="5"/>
  <c r="CE201" i="5"/>
  <c r="CF201" i="5"/>
  <c r="CG201" i="5"/>
  <c r="CH201" i="5"/>
  <c r="CI201" i="5"/>
  <c r="CJ201" i="5"/>
  <c r="CK201" i="5"/>
  <c r="CL201" i="5"/>
  <c r="CM201" i="5"/>
  <c r="CN201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AO202" i="5"/>
  <c r="AP202" i="5"/>
  <c r="AQ202" i="5"/>
  <c r="AR202" i="5"/>
  <c r="AS202" i="5"/>
  <c r="AT202" i="5"/>
  <c r="AU202" i="5"/>
  <c r="AV202" i="5"/>
  <c r="AW202" i="5"/>
  <c r="AX202" i="5"/>
  <c r="AY202" i="5"/>
  <c r="AZ202" i="5"/>
  <c r="BA202" i="5"/>
  <c r="BB202" i="5"/>
  <c r="BC202" i="5"/>
  <c r="BD202" i="5"/>
  <c r="BE202" i="5"/>
  <c r="BF202" i="5"/>
  <c r="BG202" i="5"/>
  <c r="BH202" i="5"/>
  <c r="BI202" i="5"/>
  <c r="BJ202" i="5"/>
  <c r="BK202" i="5"/>
  <c r="BL202" i="5"/>
  <c r="BM202" i="5"/>
  <c r="BN202" i="5"/>
  <c r="BO202" i="5"/>
  <c r="BP202" i="5"/>
  <c r="BQ202" i="5"/>
  <c r="BR202" i="5"/>
  <c r="BS202" i="5"/>
  <c r="BT202" i="5"/>
  <c r="BU202" i="5"/>
  <c r="BV202" i="5"/>
  <c r="BW202" i="5"/>
  <c r="BX202" i="5"/>
  <c r="BY202" i="5"/>
  <c r="BZ202" i="5"/>
  <c r="CA202" i="5"/>
  <c r="CB202" i="5"/>
  <c r="CC202" i="5"/>
  <c r="CD202" i="5"/>
  <c r="CE202" i="5"/>
  <c r="CF202" i="5"/>
  <c r="CG202" i="5"/>
  <c r="CH202" i="5"/>
  <c r="CI202" i="5"/>
  <c r="CJ202" i="5"/>
  <c r="CK202" i="5"/>
  <c r="CL202" i="5"/>
  <c r="CM202" i="5"/>
  <c r="CN202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AO203" i="5"/>
  <c r="AP203" i="5"/>
  <c r="AQ203" i="5"/>
  <c r="AR203" i="5"/>
  <c r="AS203" i="5"/>
  <c r="AT203" i="5"/>
  <c r="AU203" i="5"/>
  <c r="AV203" i="5"/>
  <c r="AW203" i="5"/>
  <c r="AX203" i="5"/>
  <c r="AY203" i="5"/>
  <c r="AZ203" i="5"/>
  <c r="BA203" i="5"/>
  <c r="BB203" i="5"/>
  <c r="BC203" i="5"/>
  <c r="BD203" i="5"/>
  <c r="BE203" i="5"/>
  <c r="BF203" i="5"/>
  <c r="BG203" i="5"/>
  <c r="BH203" i="5"/>
  <c r="BI203" i="5"/>
  <c r="BJ203" i="5"/>
  <c r="BK203" i="5"/>
  <c r="BL203" i="5"/>
  <c r="BM203" i="5"/>
  <c r="BN203" i="5"/>
  <c r="BO203" i="5"/>
  <c r="BP203" i="5"/>
  <c r="BQ203" i="5"/>
  <c r="BR203" i="5"/>
  <c r="BS203" i="5"/>
  <c r="BT203" i="5"/>
  <c r="BU203" i="5"/>
  <c r="BV203" i="5"/>
  <c r="BW203" i="5"/>
  <c r="BX203" i="5"/>
  <c r="BY203" i="5"/>
  <c r="BZ203" i="5"/>
  <c r="CA203" i="5"/>
  <c r="CB203" i="5"/>
  <c r="CC203" i="5"/>
  <c r="CD203" i="5"/>
  <c r="CE203" i="5"/>
  <c r="CF203" i="5"/>
  <c r="CG203" i="5"/>
  <c r="CH203" i="5"/>
  <c r="CI203" i="5"/>
  <c r="CJ203" i="5"/>
  <c r="CK203" i="5"/>
  <c r="CL203" i="5"/>
  <c r="CM203" i="5"/>
  <c r="CN203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AO204" i="5"/>
  <c r="AP204" i="5"/>
  <c r="AQ204" i="5"/>
  <c r="AR204" i="5"/>
  <c r="AS204" i="5"/>
  <c r="AT204" i="5"/>
  <c r="AU204" i="5"/>
  <c r="AV204" i="5"/>
  <c r="AW204" i="5"/>
  <c r="AX204" i="5"/>
  <c r="AY204" i="5"/>
  <c r="AZ204" i="5"/>
  <c r="BA204" i="5"/>
  <c r="BB204" i="5"/>
  <c r="BC204" i="5"/>
  <c r="BD204" i="5"/>
  <c r="BE204" i="5"/>
  <c r="BF204" i="5"/>
  <c r="BG204" i="5"/>
  <c r="BH204" i="5"/>
  <c r="BI204" i="5"/>
  <c r="BJ204" i="5"/>
  <c r="BK204" i="5"/>
  <c r="BL204" i="5"/>
  <c r="BM204" i="5"/>
  <c r="BN204" i="5"/>
  <c r="BO204" i="5"/>
  <c r="BP204" i="5"/>
  <c r="BQ204" i="5"/>
  <c r="BR204" i="5"/>
  <c r="BS204" i="5"/>
  <c r="BT204" i="5"/>
  <c r="BU204" i="5"/>
  <c r="BV204" i="5"/>
  <c r="BW204" i="5"/>
  <c r="BX204" i="5"/>
  <c r="BY204" i="5"/>
  <c r="BZ204" i="5"/>
  <c r="CA204" i="5"/>
  <c r="CB204" i="5"/>
  <c r="CC204" i="5"/>
  <c r="CD204" i="5"/>
  <c r="CE204" i="5"/>
  <c r="CF204" i="5"/>
  <c r="CG204" i="5"/>
  <c r="CH204" i="5"/>
  <c r="CI204" i="5"/>
  <c r="CJ204" i="5"/>
  <c r="CK204" i="5"/>
  <c r="CL204" i="5"/>
  <c r="CM204" i="5"/>
  <c r="CN204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AO205" i="5"/>
  <c r="AP205" i="5"/>
  <c r="AQ205" i="5"/>
  <c r="AR205" i="5"/>
  <c r="AS205" i="5"/>
  <c r="AT205" i="5"/>
  <c r="AU205" i="5"/>
  <c r="AV205" i="5"/>
  <c r="AW205" i="5"/>
  <c r="AX205" i="5"/>
  <c r="AY205" i="5"/>
  <c r="AZ205" i="5"/>
  <c r="BA205" i="5"/>
  <c r="BB205" i="5"/>
  <c r="BC205" i="5"/>
  <c r="BD205" i="5"/>
  <c r="BE205" i="5"/>
  <c r="BF205" i="5"/>
  <c r="BG205" i="5"/>
  <c r="BH205" i="5"/>
  <c r="BI205" i="5"/>
  <c r="BJ205" i="5"/>
  <c r="BK205" i="5"/>
  <c r="BL205" i="5"/>
  <c r="BM205" i="5"/>
  <c r="BN205" i="5"/>
  <c r="BO205" i="5"/>
  <c r="BP205" i="5"/>
  <c r="BQ205" i="5"/>
  <c r="BR205" i="5"/>
  <c r="BS205" i="5"/>
  <c r="BT205" i="5"/>
  <c r="BU205" i="5"/>
  <c r="BV205" i="5"/>
  <c r="BW205" i="5"/>
  <c r="BX205" i="5"/>
  <c r="BY205" i="5"/>
  <c r="BZ205" i="5"/>
  <c r="CA205" i="5"/>
  <c r="CB205" i="5"/>
  <c r="CC205" i="5"/>
  <c r="CD205" i="5"/>
  <c r="CE205" i="5"/>
  <c r="CF205" i="5"/>
  <c r="CG205" i="5"/>
  <c r="CH205" i="5"/>
  <c r="CI205" i="5"/>
  <c r="CJ205" i="5"/>
  <c r="CK205" i="5"/>
  <c r="CL205" i="5"/>
  <c r="CM205" i="5"/>
  <c r="CN205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AO206" i="5"/>
  <c r="AP206" i="5"/>
  <c r="AQ206" i="5"/>
  <c r="AR206" i="5"/>
  <c r="AS206" i="5"/>
  <c r="AT206" i="5"/>
  <c r="AU206" i="5"/>
  <c r="AV206" i="5"/>
  <c r="AW206" i="5"/>
  <c r="AX206" i="5"/>
  <c r="AY206" i="5"/>
  <c r="AZ206" i="5"/>
  <c r="BA206" i="5"/>
  <c r="BB206" i="5"/>
  <c r="BC206" i="5"/>
  <c r="BD206" i="5"/>
  <c r="BE206" i="5"/>
  <c r="BF206" i="5"/>
  <c r="BG206" i="5"/>
  <c r="BH206" i="5"/>
  <c r="BI206" i="5"/>
  <c r="BJ206" i="5"/>
  <c r="BK206" i="5"/>
  <c r="BL206" i="5"/>
  <c r="BM206" i="5"/>
  <c r="BN206" i="5"/>
  <c r="BO206" i="5"/>
  <c r="BP206" i="5"/>
  <c r="BQ206" i="5"/>
  <c r="BR206" i="5"/>
  <c r="BS206" i="5"/>
  <c r="BT206" i="5"/>
  <c r="BU206" i="5"/>
  <c r="BV206" i="5"/>
  <c r="BW206" i="5"/>
  <c r="BX206" i="5"/>
  <c r="BY206" i="5"/>
  <c r="BZ206" i="5"/>
  <c r="CA206" i="5"/>
  <c r="CB206" i="5"/>
  <c r="CC206" i="5"/>
  <c r="CD206" i="5"/>
  <c r="CE206" i="5"/>
  <c r="CF206" i="5"/>
  <c r="CG206" i="5"/>
  <c r="CH206" i="5"/>
  <c r="CI206" i="5"/>
  <c r="CJ206" i="5"/>
  <c r="CK206" i="5"/>
  <c r="CL206" i="5"/>
  <c r="CM206" i="5"/>
  <c r="CN206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AO207" i="5"/>
  <c r="AP207" i="5"/>
  <c r="AQ207" i="5"/>
  <c r="AR207" i="5"/>
  <c r="AS207" i="5"/>
  <c r="AT207" i="5"/>
  <c r="AU207" i="5"/>
  <c r="AV207" i="5"/>
  <c r="AW207" i="5"/>
  <c r="AX207" i="5"/>
  <c r="AY207" i="5"/>
  <c r="AZ207" i="5"/>
  <c r="BA207" i="5"/>
  <c r="BB207" i="5"/>
  <c r="BC207" i="5"/>
  <c r="BD207" i="5"/>
  <c r="BE207" i="5"/>
  <c r="BF207" i="5"/>
  <c r="BG207" i="5"/>
  <c r="BH207" i="5"/>
  <c r="BI207" i="5"/>
  <c r="BJ207" i="5"/>
  <c r="BK207" i="5"/>
  <c r="BL207" i="5"/>
  <c r="BM207" i="5"/>
  <c r="BN207" i="5"/>
  <c r="BO207" i="5"/>
  <c r="BP207" i="5"/>
  <c r="BQ207" i="5"/>
  <c r="BR207" i="5"/>
  <c r="BS207" i="5"/>
  <c r="BT207" i="5"/>
  <c r="BU207" i="5"/>
  <c r="BV207" i="5"/>
  <c r="BW207" i="5"/>
  <c r="BX207" i="5"/>
  <c r="BY207" i="5"/>
  <c r="BZ207" i="5"/>
  <c r="CA207" i="5"/>
  <c r="CB207" i="5"/>
  <c r="CC207" i="5"/>
  <c r="CD207" i="5"/>
  <c r="CE207" i="5"/>
  <c r="CF207" i="5"/>
  <c r="CG207" i="5"/>
  <c r="CH207" i="5"/>
  <c r="CI207" i="5"/>
  <c r="CJ207" i="5"/>
  <c r="CK207" i="5"/>
  <c r="CL207" i="5"/>
  <c r="CM207" i="5"/>
  <c r="CN207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AI208" i="5"/>
  <c r="AJ208" i="5"/>
  <c r="AK208" i="5"/>
  <c r="AL208" i="5"/>
  <c r="AM208" i="5"/>
  <c r="AN208" i="5"/>
  <c r="AO208" i="5"/>
  <c r="AP208" i="5"/>
  <c r="AQ208" i="5"/>
  <c r="AR208" i="5"/>
  <c r="AS208" i="5"/>
  <c r="AT208" i="5"/>
  <c r="AU208" i="5"/>
  <c r="AV208" i="5"/>
  <c r="AW208" i="5"/>
  <c r="AX208" i="5"/>
  <c r="AY208" i="5"/>
  <c r="AZ208" i="5"/>
  <c r="BA208" i="5"/>
  <c r="BB208" i="5"/>
  <c r="BC208" i="5"/>
  <c r="BD208" i="5"/>
  <c r="BE208" i="5"/>
  <c r="BF208" i="5"/>
  <c r="BG208" i="5"/>
  <c r="BH208" i="5"/>
  <c r="BI208" i="5"/>
  <c r="BJ208" i="5"/>
  <c r="BK208" i="5"/>
  <c r="BL208" i="5"/>
  <c r="BM208" i="5"/>
  <c r="BN208" i="5"/>
  <c r="BO208" i="5"/>
  <c r="BP208" i="5"/>
  <c r="BQ208" i="5"/>
  <c r="BR208" i="5"/>
  <c r="BS208" i="5"/>
  <c r="BT208" i="5"/>
  <c r="BU208" i="5"/>
  <c r="BV208" i="5"/>
  <c r="BW208" i="5"/>
  <c r="BX208" i="5"/>
  <c r="BY208" i="5"/>
  <c r="BZ208" i="5"/>
  <c r="CA208" i="5"/>
  <c r="CB208" i="5"/>
  <c r="CC208" i="5"/>
  <c r="CD208" i="5"/>
  <c r="CE208" i="5"/>
  <c r="CF208" i="5"/>
  <c r="CG208" i="5"/>
  <c r="CH208" i="5"/>
  <c r="CI208" i="5"/>
  <c r="CJ208" i="5"/>
  <c r="CK208" i="5"/>
  <c r="CL208" i="5"/>
  <c r="CM208" i="5"/>
  <c r="CN208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AO209" i="5"/>
  <c r="AP209" i="5"/>
  <c r="AQ209" i="5"/>
  <c r="AR209" i="5"/>
  <c r="AS209" i="5"/>
  <c r="AT209" i="5"/>
  <c r="AU209" i="5"/>
  <c r="AV209" i="5"/>
  <c r="AW209" i="5"/>
  <c r="AX209" i="5"/>
  <c r="AY209" i="5"/>
  <c r="AZ209" i="5"/>
  <c r="BA209" i="5"/>
  <c r="BB209" i="5"/>
  <c r="BC209" i="5"/>
  <c r="BD209" i="5"/>
  <c r="BE209" i="5"/>
  <c r="BF209" i="5"/>
  <c r="BG209" i="5"/>
  <c r="BH209" i="5"/>
  <c r="BI209" i="5"/>
  <c r="BJ209" i="5"/>
  <c r="BK209" i="5"/>
  <c r="BL209" i="5"/>
  <c r="BM209" i="5"/>
  <c r="BN209" i="5"/>
  <c r="BO209" i="5"/>
  <c r="BP209" i="5"/>
  <c r="BQ209" i="5"/>
  <c r="BR209" i="5"/>
  <c r="BS209" i="5"/>
  <c r="BT209" i="5"/>
  <c r="BU209" i="5"/>
  <c r="BV209" i="5"/>
  <c r="BW209" i="5"/>
  <c r="BX209" i="5"/>
  <c r="BY209" i="5"/>
  <c r="BZ209" i="5"/>
  <c r="CA209" i="5"/>
  <c r="CB209" i="5"/>
  <c r="CC209" i="5"/>
  <c r="CD209" i="5"/>
  <c r="CE209" i="5"/>
  <c r="CF209" i="5"/>
  <c r="CG209" i="5"/>
  <c r="CH209" i="5"/>
  <c r="CI209" i="5"/>
  <c r="CJ209" i="5"/>
  <c r="CK209" i="5"/>
  <c r="CL209" i="5"/>
  <c r="CM209" i="5"/>
  <c r="CN209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AO210" i="5"/>
  <c r="AP210" i="5"/>
  <c r="AQ210" i="5"/>
  <c r="AR210" i="5"/>
  <c r="AS210" i="5"/>
  <c r="AT210" i="5"/>
  <c r="AU210" i="5"/>
  <c r="AV210" i="5"/>
  <c r="AW210" i="5"/>
  <c r="AX210" i="5"/>
  <c r="AY210" i="5"/>
  <c r="AZ210" i="5"/>
  <c r="BA210" i="5"/>
  <c r="BB210" i="5"/>
  <c r="BC210" i="5"/>
  <c r="BD210" i="5"/>
  <c r="BE210" i="5"/>
  <c r="BF210" i="5"/>
  <c r="BG210" i="5"/>
  <c r="BH210" i="5"/>
  <c r="BI210" i="5"/>
  <c r="BJ210" i="5"/>
  <c r="BK210" i="5"/>
  <c r="BL210" i="5"/>
  <c r="BM210" i="5"/>
  <c r="BN210" i="5"/>
  <c r="BO210" i="5"/>
  <c r="BP210" i="5"/>
  <c r="BQ210" i="5"/>
  <c r="BR210" i="5"/>
  <c r="BS210" i="5"/>
  <c r="BT210" i="5"/>
  <c r="BU210" i="5"/>
  <c r="BV210" i="5"/>
  <c r="BW210" i="5"/>
  <c r="BX210" i="5"/>
  <c r="BY210" i="5"/>
  <c r="BZ210" i="5"/>
  <c r="CA210" i="5"/>
  <c r="CB210" i="5"/>
  <c r="CC210" i="5"/>
  <c r="CD210" i="5"/>
  <c r="CE210" i="5"/>
  <c r="CF210" i="5"/>
  <c r="CG210" i="5"/>
  <c r="CH210" i="5"/>
  <c r="CI210" i="5"/>
  <c r="CJ210" i="5"/>
  <c r="CK210" i="5"/>
  <c r="CL210" i="5"/>
  <c r="CM210" i="5"/>
  <c r="CN210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AI211" i="5"/>
  <c r="AJ211" i="5"/>
  <c r="AK211" i="5"/>
  <c r="AL211" i="5"/>
  <c r="AM211" i="5"/>
  <c r="AN211" i="5"/>
  <c r="AO211" i="5"/>
  <c r="AP211" i="5"/>
  <c r="AQ211" i="5"/>
  <c r="AR211" i="5"/>
  <c r="AS211" i="5"/>
  <c r="AT211" i="5"/>
  <c r="AU211" i="5"/>
  <c r="AV211" i="5"/>
  <c r="AW211" i="5"/>
  <c r="AX211" i="5"/>
  <c r="AY211" i="5"/>
  <c r="AZ211" i="5"/>
  <c r="BA211" i="5"/>
  <c r="BB211" i="5"/>
  <c r="BC211" i="5"/>
  <c r="BD211" i="5"/>
  <c r="BE211" i="5"/>
  <c r="BF211" i="5"/>
  <c r="BG211" i="5"/>
  <c r="BH211" i="5"/>
  <c r="BI211" i="5"/>
  <c r="BJ211" i="5"/>
  <c r="BK211" i="5"/>
  <c r="BL211" i="5"/>
  <c r="BM211" i="5"/>
  <c r="BN211" i="5"/>
  <c r="BO211" i="5"/>
  <c r="BP211" i="5"/>
  <c r="BQ211" i="5"/>
  <c r="BR211" i="5"/>
  <c r="BS211" i="5"/>
  <c r="BT211" i="5"/>
  <c r="BU211" i="5"/>
  <c r="BV211" i="5"/>
  <c r="BW211" i="5"/>
  <c r="BX211" i="5"/>
  <c r="BY211" i="5"/>
  <c r="BZ211" i="5"/>
  <c r="CA211" i="5"/>
  <c r="CB211" i="5"/>
  <c r="CC211" i="5"/>
  <c r="CD211" i="5"/>
  <c r="CE211" i="5"/>
  <c r="CF211" i="5"/>
  <c r="CG211" i="5"/>
  <c r="CH211" i="5"/>
  <c r="CI211" i="5"/>
  <c r="CJ211" i="5"/>
  <c r="CK211" i="5"/>
  <c r="CL211" i="5"/>
  <c r="CM211" i="5"/>
  <c r="CN211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AO212" i="5"/>
  <c r="AP212" i="5"/>
  <c r="AQ212" i="5"/>
  <c r="AR212" i="5"/>
  <c r="AS212" i="5"/>
  <c r="AT212" i="5"/>
  <c r="AU212" i="5"/>
  <c r="AV212" i="5"/>
  <c r="AW212" i="5"/>
  <c r="AX212" i="5"/>
  <c r="AY212" i="5"/>
  <c r="AZ212" i="5"/>
  <c r="BA212" i="5"/>
  <c r="BB212" i="5"/>
  <c r="BC212" i="5"/>
  <c r="BD212" i="5"/>
  <c r="BE212" i="5"/>
  <c r="BF212" i="5"/>
  <c r="BG212" i="5"/>
  <c r="BH212" i="5"/>
  <c r="BI212" i="5"/>
  <c r="BJ212" i="5"/>
  <c r="BK212" i="5"/>
  <c r="BL212" i="5"/>
  <c r="BM212" i="5"/>
  <c r="BN212" i="5"/>
  <c r="BO212" i="5"/>
  <c r="BP212" i="5"/>
  <c r="BQ212" i="5"/>
  <c r="BR212" i="5"/>
  <c r="BS212" i="5"/>
  <c r="BT212" i="5"/>
  <c r="BU212" i="5"/>
  <c r="BV212" i="5"/>
  <c r="BW212" i="5"/>
  <c r="BX212" i="5"/>
  <c r="BY212" i="5"/>
  <c r="BZ212" i="5"/>
  <c r="CA212" i="5"/>
  <c r="CB212" i="5"/>
  <c r="CC212" i="5"/>
  <c r="CD212" i="5"/>
  <c r="CE212" i="5"/>
  <c r="CF212" i="5"/>
  <c r="CG212" i="5"/>
  <c r="CH212" i="5"/>
  <c r="CI212" i="5"/>
  <c r="CJ212" i="5"/>
  <c r="CK212" i="5"/>
  <c r="CL212" i="5"/>
  <c r="CM212" i="5"/>
  <c r="CN212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AO213" i="5"/>
  <c r="AP213" i="5"/>
  <c r="AQ213" i="5"/>
  <c r="AR213" i="5"/>
  <c r="AS213" i="5"/>
  <c r="AT213" i="5"/>
  <c r="AU213" i="5"/>
  <c r="AV213" i="5"/>
  <c r="AW213" i="5"/>
  <c r="AX213" i="5"/>
  <c r="AY213" i="5"/>
  <c r="AZ213" i="5"/>
  <c r="BA213" i="5"/>
  <c r="BB213" i="5"/>
  <c r="BC213" i="5"/>
  <c r="BD213" i="5"/>
  <c r="BE213" i="5"/>
  <c r="BF213" i="5"/>
  <c r="BG213" i="5"/>
  <c r="BH213" i="5"/>
  <c r="BI213" i="5"/>
  <c r="BJ213" i="5"/>
  <c r="BK213" i="5"/>
  <c r="BL213" i="5"/>
  <c r="BM213" i="5"/>
  <c r="BN213" i="5"/>
  <c r="BO213" i="5"/>
  <c r="BP213" i="5"/>
  <c r="BQ213" i="5"/>
  <c r="BR213" i="5"/>
  <c r="BS213" i="5"/>
  <c r="BT213" i="5"/>
  <c r="BU213" i="5"/>
  <c r="BV213" i="5"/>
  <c r="BW213" i="5"/>
  <c r="BX213" i="5"/>
  <c r="BY213" i="5"/>
  <c r="BZ213" i="5"/>
  <c r="CA213" i="5"/>
  <c r="CB213" i="5"/>
  <c r="CC213" i="5"/>
  <c r="CD213" i="5"/>
  <c r="CE213" i="5"/>
  <c r="CF213" i="5"/>
  <c r="CG213" i="5"/>
  <c r="CH213" i="5"/>
  <c r="CI213" i="5"/>
  <c r="CJ213" i="5"/>
  <c r="CK213" i="5"/>
  <c r="CL213" i="5"/>
  <c r="CM213" i="5"/>
  <c r="CN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BD214" i="5"/>
  <c r="BE214" i="5"/>
  <c r="BF214" i="5"/>
  <c r="BG214" i="5"/>
  <c r="BH214" i="5"/>
  <c r="BI214" i="5"/>
  <c r="BJ214" i="5"/>
  <c r="BK214" i="5"/>
  <c r="BL214" i="5"/>
  <c r="BM214" i="5"/>
  <c r="BN214" i="5"/>
  <c r="BO214" i="5"/>
  <c r="BP214" i="5"/>
  <c r="BQ214" i="5"/>
  <c r="BR214" i="5"/>
  <c r="BS214" i="5"/>
  <c r="BT214" i="5"/>
  <c r="BU214" i="5"/>
  <c r="BV214" i="5"/>
  <c r="BW214" i="5"/>
  <c r="BX214" i="5"/>
  <c r="BY214" i="5"/>
  <c r="BZ214" i="5"/>
  <c r="CA214" i="5"/>
  <c r="CB214" i="5"/>
  <c r="CC214" i="5"/>
  <c r="CD214" i="5"/>
  <c r="CE214" i="5"/>
  <c r="CF214" i="5"/>
  <c r="CG214" i="5"/>
  <c r="CH214" i="5"/>
  <c r="CI214" i="5"/>
  <c r="CJ214" i="5"/>
  <c r="CK214" i="5"/>
  <c r="CL214" i="5"/>
  <c r="CM214" i="5"/>
  <c r="CN214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AO215" i="5"/>
  <c r="AP215" i="5"/>
  <c r="AQ215" i="5"/>
  <c r="AR215" i="5"/>
  <c r="AS215" i="5"/>
  <c r="AT215" i="5"/>
  <c r="AU215" i="5"/>
  <c r="AV215" i="5"/>
  <c r="AW215" i="5"/>
  <c r="AX215" i="5"/>
  <c r="AY215" i="5"/>
  <c r="AZ215" i="5"/>
  <c r="BA215" i="5"/>
  <c r="BB215" i="5"/>
  <c r="BC215" i="5"/>
  <c r="BD215" i="5"/>
  <c r="BE215" i="5"/>
  <c r="BF215" i="5"/>
  <c r="BG215" i="5"/>
  <c r="BH215" i="5"/>
  <c r="BI215" i="5"/>
  <c r="BJ215" i="5"/>
  <c r="BK215" i="5"/>
  <c r="BL215" i="5"/>
  <c r="BM215" i="5"/>
  <c r="BN215" i="5"/>
  <c r="BO215" i="5"/>
  <c r="BP215" i="5"/>
  <c r="BQ215" i="5"/>
  <c r="BR215" i="5"/>
  <c r="BS215" i="5"/>
  <c r="BT215" i="5"/>
  <c r="BU215" i="5"/>
  <c r="BV215" i="5"/>
  <c r="BW215" i="5"/>
  <c r="BX215" i="5"/>
  <c r="BY215" i="5"/>
  <c r="BZ215" i="5"/>
  <c r="CA215" i="5"/>
  <c r="CB215" i="5"/>
  <c r="CC215" i="5"/>
  <c r="CD215" i="5"/>
  <c r="CE215" i="5"/>
  <c r="CF215" i="5"/>
  <c r="CG215" i="5"/>
  <c r="CH215" i="5"/>
  <c r="CI215" i="5"/>
  <c r="CJ215" i="5"/>
  <c r="CK215" i="5"/>
  <c r="CL215" i="5"/>
  <c r="CM215" i="5"/>
  <c r="CN215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AO216" i="5"/>
  <c r="AP216" i="5"/>
  <c r="AQ216" i="5"/>
  <c r="AR216" i="5"/>
  <c r="AS216" i="5"/>
  <c r="AT216" i="5"/>
  <c r="AU216" i="5"/>
  <c r="AV216" i="5"/>
  <c r="AW216" i="5"/>
  <c r="AX216" i="5"/>
  <c r="AY216" i="5"/>
  <c r="AZ216" i="5"/>
  <c r="BA216" i="5"/>
  <c r="BB216" i="5"/>
  <c r="BC216" i="5"/>
  <c r="BD216" i="5"/>
  <c r="BE216" i="5"/>
  <c r="BF216" i="5"/>
  <c r="BG216" i="5"/>
  <c r="BH216" i="5"/>
  <c r="BI216" i="5"/>
  <c r="BJ216" i="5"/>
  <c r="BK216" i="5"/>
  <c r="BL216" i="5"/>
  <c r="BM216" i="5"/>
  <c r="BN216" i="5"/>
  <c r="BO216" i="5"/>
  <c r="BP216" i="5"/>
  <c r="BQ216" i="5"/>
  <c r="BR216" i="5"/>
  <c r="BS216" i="5"/>
  <c r="BT216" i="5"/>
  <c r="BU216" i="5"/>
  <c r="BV216" i="5"/>
  <c r="BW216" i="5"/>
  <c r="BX216" i="5"/>
  <c r="BY216" i="5"/>
  <c r="BZ216" i="5"/>
  <c r="CA216" i="5"/>
  <c r="CB216" i="5"/>
  <c r="CC216" i="5"/>
  <c r="CD216" i="5"/>
  <c r="CE216" i="5"/>
  <c r="CF216" i="5"/>
  <c r="CG216" i="5"/>
  <c r="CH216" i="5"/>
  <c r="CI216" i="5"/>
  <c r="CJ216" i="5"/>
  <c r="CK216" i="5"/>
  <c r="CL216" i="5"/>
  <c r="CM216" i="5"/>
  <c r="CN216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AO217" i="5"/>
  <c r="AP217" i="5"/>
  <c r="AQ217" i="5"/>
  <c r="AR217" i="5"/>
  <c r="AS217" i="5"/>
  <c r="AT217" i="5"/>
  <c r="AU217" i="5"/>
  <c r="AV217" i="5"/>
  <c r="AW217" i="5"/>
  <c r="AX217" i="5"/>
  <c r="AY217" i="5"/>
  <c r="AZ217" i="5"/>
  <c r="BA217" i="5"/>
  <c r="BB217" i="5"/>
  <c r="BC217" i="5"/>
  <c r="BD217" i="5"/>
  <c r="BE217" i="5"/>
  <c r="BF217" i="5"/>
  <c r="BG217" i="5"/>
  <c r="BH217" i="5"/>
  <c r="BI217" i="5"/>
  <c r="BJ217" i="5"/>
  <c r="BK217" i="5"/>
  <c r="BL217" i="5"/>
  <c r="BM217" i="5"/>
  <c r="BN217" i="5"/>
  <c r="BO217" i="5"/>
  <c r="BP217" i="5"/>
  <c r="BQ217" i="5"/>
  <c r="BR217" i="5"/>
  <c r="BS217" i="5"/>
  <c r="BT217" i="5"/>
  <c r="BU217" i="5"/>
  <c r="BV217" i="5"/>
  <c r="BW217" i="5"/>
  <c r="BX217" i="5"/>
  <c r="BY217" i="5"/>
  <c r="BZ217" i="5"/>
  <c r="CA217" i="5"/>
  <c r="CB217" i="5"/>
  <c r="CC217" i="5"/>
  <c r="CD217" i="5"/>
  <c r="CE217" i="5"/>
  <c r="CF217" i="5"/>
  <c r="CG217" i="5"/>
  <c r="CH217" i="5"/>
  <c r="CI217" i="5"/>
  <c r="CJ217" i="5"/>
  <c r="CK217" i="5"/>
  <c r="CL217" i="5"/>
  <c r="CM217" i="5"/>
  <c r="CN217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AO218" i="5"/>
  <c r="AP218" i="5"/>
  <c r="AQ218" i="5"/>
  <c r="AR218" i="5"/>
  <c r="AS218" i="5"/>
  <c r="AT218" i="5"/>
  <c r="AU218" i="5"/>
  <c r="AV218" i="5"/>
  <c r="AW218" i="5"/>
  <c r="AX218" i="5"/>
  <c r="AY218" i="5"/>
  <c r="AZ218" i="5"/>
  <c r="BA218" i="5"/>
  <c r="BB218" i="5"/>
  <c r="BC218" i="5"/>
  <c r="BD218" i="5"/>
  <c r="BE218" i="5"/>
  <c r="BF218" i="5"/>
  <c r="BG218" i="5"/>
  <c r="BH218" i="5"/>
  <c r="BI218" i="5"/>
  <c r="BJ218" i="5"/>
  <c r="BK218" i="5"/>
  <c r="BL218" i="5"/>
  <c r="BM218" i="5"/>
  <c r="BN218" i="5"/>
  <c r="BO218" i="5"/>
  <c r="BP218" i="5"/>
  <c r="BQ218" i="5"/>
  <c r="BR218" i="5"/>
  <c r="BS218" i="5"/>
  <c r="BT218" i="5"/>
  <c r="BU218" i="5"/>
  <c r="BV218" i="5"/>
  <c r="BW218" i="5"/>
  <c r="BX218" i="5"/>
  <c r="BY218" i="5"/>
  <c r="BZ218" i="5"/>
  <c r="CA218" i="5"/>
  <c r="CB218" i="5"/>
  <c r="CC218" i="5"/>
  <c r="CD218" i="5"/>
  <c r="CE218" i="5"/>
  <c r="CF218" i="5"/>
  <c r="CG218" i="5"/>
  <c r="CH218" i="5"/>
  <c r="CI218" i="5"/>
  <c r="CJ218" i="5"/>
  <c r="CK218" i="5"/>
  <c r="CL218" i="5"/>
  <c r="CM218" i="5"/>
  <c r="CN218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AO219" i="5"/>
  <c r="AP219" i="5"/>
  <c r="AQ219" i="5"/>
  <c r="AR219" i="5"/>
  <c r="AS219" i="5"/>
  <c r="AT219" i="5"/>
  <c r="AU219" i="5"/>
  <c r="AV219" i="5"/>
  <c r="AW219" i="5"/>
  <c r="AX219" i="5"/>
  <c r="AY219" i="5"/>
  <c r="AZ219" i="5"/>
  <c r="BA219" i="5"/>
  <c r="BB219" i="5"/>
  <c r="BC219" i="5"/>
  <c r="BD219" i="5"/>
  <c r="BE219" i="5"/>
  <c r="BF219" i="5"/>
  <c r="BG219" i="5"/>
  <c r="BH219" i="5"/>
  <c r="BI219" i="5"/>
  <c r="BJ219" i="5"/>
  <c r="BK219" i="5"/>
  <c r="BL219" i="5"/>
  <c r="BM219" i="5"/>
  <c r="BN219" i="5"/>
  <c r="BO219" i="5"/>
  <c r="BP219" i="5"/>
  <c r="BQ219" i="5"/>
  <c r="BR219" i="5"/>
  <c r="BS219" i="5"/>
  <c r="BT219" i="5"/>
  <c r="BU219" i="5"/>
  <c r="BV219" i="5"/>
  <c r="BW219" i="5"/>
  <c r="BX219" i="5"/>
  <c r="BY219" i="5"/>
  <c r="BZ219" i="5"/>
  <c r="CA219" i="5"/>
  <c r="CB219" i="5"/>
  <c r="CC219" i="5"/>
  <c r="CD219" i="5"/>
  <c r="CE219" i="5"/>
  <c r="CF219" i="5"/>
  <c r="CG219" i="5"/>
  <c r="CH219" i="5"/>
  <c r="CI219" i="5"/>
  <c r="CJ219" i="5"/>
  <c r="CK219" i="5"/>
  <c r="CL219" i="5"/>
  <c r="CM219" i="5"/>
  <c r="CN219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F220" i="5"/>
  <c r="AG220" i="5"/>
  <c r="AH220" i="5"/>
  <c r="AI220" i="5"/>
  <c r="AJ220" i="5"/>
  <c r="AK220" i="5"/>
  <c r="AL220" i="5"/>
  <c r="AM220" i="5"/>
  <c r="AN220" i="5"/>
  <c r="AO220" i="5"/>
  <c r="AP220" i="5"/>
  <c r="AQ220" i="5"/>
  <c r="AR220" i="5"/>
  <c r="AS220" i="5"/>
  <c r="AT220" i="5"/>
  <c r="AU220" i="5"/>
  <c r="AV220" i="5"/>
  <c r="AW220" i="5"/>
  <c r="AX220" i="5"/>
  <c r="AY220" i="5"/>
  <c r="AZ220" i="5"/>
  <c r="BA220" i="5"/>
  <c r="BB220" i="5"/>
  <c r="BC220" i="5"/>
  <c r="BD220" i="5"/>
  <c r="BE220" i="5"/>
  <c r="BF220" i="5"/>
  <c r="BG220" i="5"/>
  <c r="BH220" i="5"/>
  <c r="BI220" i="5"/>
  <c r="BJ220" i="5"/>
  <c r="BK220" i="5"/>
  <c r="BL220" i="5"/>
  <c r="BM220" i="5"/>
  <c r="BN220" i="5"/>
  <c r="BO220" i="5"/>
  <c r="BP220" i="5"/>
  <c r="BQ220" i="5"/>
  <c r="BR220" i="5"/>
  <c r="BS220" i="5"/>
  <c r="BT220" i="5"/>
  <c r="BU220" i="5"/>
  <c r="BV220" i="5"/>
  <c r="BW220" i="5"/>
  <c r="BX220" i="5"/>
  <c r="BY220" i="5"/>
  <c r="BZ220" i="5"/>
  <c r="CA220" i="5"/>
  <c r="CB220" i="5"/>
  <c r="CC220" i="5"/>
  <c r="CD220" i="5"/>
  <c r="CE220" i="5"/>
  <c r="CF220" i="5"/>
  <c r="CG220" i="5"/>
  <c r="CH220" i="5"/>
  <c r="CI220" i="5"/>
  <c r="CJ220" i="5"/>
  <c r="CK220" i="5"/>
  <c r="CL220" i="5"/>
  <c r="CM220" i="5"/>
  <c r="CN220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F221" i="5"/>
  <c r="AG221" i="5"/>
  <c r="AH221" i="5"/>
  <c r="AI221" i="5"/>
  <c r="AJ221" i="5"/>
  <c r="AK221" i="5"/>
  <c r="AL221" i="5"/>
  <c r="AM221" i="5"/>
  <c r="AN221" i="5"/>
  <c r="AO221" i="5"/>
  <c r="AP221" i="5"/>
  <c r="AQ221" i="5"/>
  <c r="AR221" i="5"/>
  <c r="AS221" i="5"/>
  <c r="AT221" i="5"/>
  <c r="AU221" i="5"/>
  <c r="AV221" i="5"/>
  <c r="AW221" i="5"/>
  <c r="AX221" i="5"/>
  <c r="AY221" i="5"/>
  <c r="AZ221" i="5"/>
  <c r="BA221" i="5"/>
  <c r="BB221" i="5"/>
  <c r="BC221" i="5"/>
  <c r="BD221" i="5"/>
  <c r="BE221" i="5"/>
  <c r="BF221" i="5"/>
  <c r="BG221" i="5"/>
  <c r="BH221" i="5"/>
  <c r="BI221" i="5"/>
  <c r="BJ221" i="5"/>
  <c r="BK221" i="5"/>
  <c r="BL221" i="5"/>
  <c r="BM221" i="5"/>
  <c r="BN221" i="5"/>
  <c r="BO221" i="5"/>
  <c r="BP221" i="5"/>
  <c r="BQ221" i="5"/>
  <c r="BR221" i="5"/>
  <c r="BS221" i="5"/>
  <c r="BT221" i="5"/>
  <c r="BU221" i="5"/>
  <c r="BV221" i="5"/>
  <c r="BW221" i="5"/>
  <c r="BX221" i="5"/>
  <c r="BY221" i="5"/>
  <c r="BZ221" i="5"/>
  <c r="CA221" i="5"/>
  <c r="CB221" i="5"/>
  <c r="CC221" i="5"/>
  <c r="CD221" i="5"/>
  <c r="CE221" i="5"/>
  <c r="CF221" i="5"/>
  <c r="CG221" i="5"/>
  <c r="CH221" i="5"/>
  <c r="CI221" i="5"/>
  <c r="CJ221" i="5"/>
  <c r="CK221" i="5"/>
  <c r="CL221" i="5"/>
  <c r="CM221" i="5"/>
  <c r="CN221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AO222" i="5"/>
  <c r="AP222" i="5"/>
  <c r="AQ222" i="5"/>
  <c r="AR222" i="5"/>
  <c r="AS222" i="5"/>
  <c r="AT222" i="5"/>
  <c r="AU222" i="5"/>
  <c r="AV222" i="5"/>
  <c r="AW222" i="5"/>
  <c r="AX222" i="5"/>
  <c r="AY222" i="5"/>
  <c r="AZ222" i="5"/>
  <c r="BA222" i="5"/>
  <c r="BB222" i="5"/>
  <c r="BC222" i="5"/>
  <c r="BD222" i="5"/>
  <c r="BE222" i="5"/>
  <c r="BF222" i="5"/>
  <c r="BG222" i="5"/>
  <c r="BH222" i="5"/>
  <c r="BI222" i="5"/>
  <c r="BJ222" i="5"/>
  <c r="BK222" i="5"/>
  <c r="BL222" i="5"/>
  <c r="BM222" i="5"/>
  <c r="BN222" i="5"/>
  <c r="BO222" i="5"/>
  <c r="BP222" i="5"/>
  <c r="BQ222" i="5"/>
  <c r="BR222" i="5"/>
  <c r="BS222" i="5"/>
  <c r="BT222" i="5"/>
  <c r="BU222" i="5"/>
  <c r="BV222" i="5"/>
  <c r="BW222" i="5"/>
  <c r="BX222" i="5"/>
  <c r="BY222" i="5"/>
  <c r="BZ222" i="5"/>
  <c r="CA222" i="5"/>
  <c r="CB222" i="5"/>
  <c r="CC222" i="5"/>
  <c r="CD222" i="5"/>
  <c r="CE222" i="5"/>
  <c r="CF222" i="5"/>
  <c r="CG222" i="5"/>
  <c r="CH222" i="5"/>
  <c r="CI222" i="5"/>
  <c r="CJ222" i="5"/>
  <c r="CK222" i="5"/>
  <c r="CL222" i="5"/>
  <c r="CM222" i="5"/>
  <c r="CN222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AI223" i="5"/>
  <c r="AJ223" i="5"/>
  <c r="AK223" i="5"/>
  <c r="AL223" i="5"/>
  <c r="AM223" i="5"/>
  <c r="AN223" i="5"/>
  <c r="AO223" i="5"/>
  <c r="AP223" i="5"/>
  <c r="AQ223" i="5"/>
  <c r="AR223" i="5"/>
  <c r="AS223" i="5"/>
  <c r="AT223" i="5"/>
  <c r="AU223" i="5"/>
  <c r="AV223" i="5"/>
  <c r="AW223" i="5"/>
  <c r="AX223" i="5"/>
  <c r="AY223" i="5"/>
  <c r="AZ223" i="5"/>
  <c r="BA223" i="5"/>
  <c r="BB223" i="5"/>
  <c r="BC223" i="5"/>
  <c r="BD223" i="5"/>
  <c r="BE223" i="5"/>
  <c r="BF223" i="5"/>
  <c r="BG223" i="5"/>
  <c r="BH223" i="5"/>
  <c r="BI223" i="5"/>
  <c r="BJ223" i="5"/>
  <c r="BK223" i="5"/>
  <c r="BL223" i="5"/>
  <c r="BM223" i="5"/>
  <c r="BN223" i="5"/>
  <c r="BO223" i="5"/>
  <c r="BP223" i="5"/>
  <c r="BQ223" i="5"/>
  <c r="BR223" i="5"/>
  <c r="BS223" i="5"/>
  <c r="BT223" i="5"/>
  <c r="BU223" i="5"/>
  <c r="BV223" i="5"/>
  <c r="BW223" i="5"/>
  <c r="BX223" i="5"/>
  <c r="BY223" i="5"/>
  <c r="BZ223" i="5"/>
  <c r="CA223" i="5"/>
  <c r="CB223" i="5"/>
  <c r="CC223" i="5"/>
  <c r="CD223" i="5"/>
  <c r="CE223" i="5"/>
  <c r="CF223" i="5"/>
  <c r="CG223" i="5"/>
  <c r="CH223" i="5"/>
  <c r="CI223" i="5"/>
  <c r="CJ223" i="5"/>
  <c r="CK223" i="5"/>
  <c r="CL223" i="5"/>
  <c r="CM223" i="5"/>
  <c r="CN223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F224" i="5"/>
  <c r="AG224" i="5"/>
  <c r="AH224" i="5"/>
  <c r="AI224" i="5"/>
  <c r="AJ224" i="5"/>
  <c r="AK224" i="5"/>
  <c r="AL224" i="5"/>
  <c r="AM224" i="5"/>
  <c r="AN224" i="5"/>
  <c r="AO224" i="5"/>
  <c r="AP224" i="5"/>
  <c r="AQ224" i="5"/>
  <c r="AR224" i="5"/>
  <c r="AS224" i="5"/>
  <c r="AT224" i="5"/>
  <c r="AU224" i="5"/>
  <c r="AV224" i="5"/>
  <c r="AW224" i="5"/>
  <c r="AX224" i="5"/>
  <c r="AY224" i="5"/>
  <c r="AZ224" i="5"/>
  <c r="BA224" i="5"/>
  <c r="BB224" i="5"/>
  <c r="BC224" i="5"/>
  <c r="BD224" i="5"/>
  <c r="BE224" i="5"/>
  <c r="BF224" i="5"/>
  <c r="BG224" i="5"/>
  <c r="BH224" i="5"/>
  <c r="BI224" i="5"/>
  <c r="BJ224" i="5"/>
  <c r="BK224" i="5"/>
  <c r="BL224" i="5"/>
  <c r="BM224" i="5"/>
  <c r="BN224" i="5"/>
  <c r="BO224" i="5"/>
  <c r="BP224" i="5"/>
  <c r="BQ224" i="5"/>
  <c r="BR224" i="5"/>
  <c r="BS224" i="5"/>
  <c r="BT224" i="5"/>
  <c r="BU224" i="5"/>
  <c r="BV224" i="5"/>
  <c r="BW224" i="5"/>
  <c r="BX224" i="5"/>
  <c r="BY224" i="5"/>
  <c r="BZ224" i="5"/>
  <c r="CA224" i="5"/>
  <c r="CB224" i="5"/>
  <c r="CC224" i="5"/>
  <c r="CD224" i="5"/>
  <c r="CE224" i="5"/>
  <c r="CF224" i="5"/>
  <c r="CG224" i="5"/>
  <c r="CH224" i="5"/>
  <c r="CI224" i="5"/>
  <c r="CJ224" i="5"/>
  <c r="CK224" i="5"/>
  <c r="CL224" i="5"/>
  <c r="CM224" i="5"/>
  <c r="CN224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AO225" i="5"/>
  <c r="AP225" i="5"/>
  <c r="AQ225" i="5"/>
  <c r="AR225" i="5"/>
  <c r="AS225" i="5"/>
  <c r="AT225" i="5"/>
  <c r="AU225" i="5"/>
  <c r="AV225" i="5"/>
  <c r="AW225" i="5"/>
  <c r="AX225" i="5"/>
  <c r="AY225" i="5"/>
  <c r="AZ225" i="5"/>
  <c r="BA225" i="5"/>
  <c r="BB225" i="5"/>
  <c r="BC225" i="5"/>
  <c r="BD225" i="5"/>
  <c r="BE225" i="5"/>
  <c r="BF225" i="5"/>
  <c r="BG225" i="5"/>
  <c r="BH225" i="5"/>
  <c r="BI225" i="5"/>
  <c r="BJ225" i="5"/>
  <c r="BK225" i="5"/>
  <c r="BL225" i="5"/>
  <c r="BM225" i="5"/>
  <c r="BN225" i="5"/>
  <c r="BO225" i="5"/>
  <c r="BP225" i="5"/>
  <c r="BQ225" i="5"/>
  <c r="BR225" i="5"/>
  <c r="BS225" i="5"/>
  <c r="BT225" i="5"/>
  <c r="BU225" i="5"/>
  <c r="BV225" i="5"/>
  <c r="BW225" i="5"/>
  <c r="BX225" i="5"/>
  <c r="BY225" i="5"/>
  <c r="BZ225" i="5"/>
  <c r="CA225" i="5"/>
  <c r="CB225" i="5"/>
  <c r="CC225" i="5"/>
  <c r="CD225" i="5"/>
  <c r="CE225" i="5"/>
  <c r="CF225" i="5"/>
  <c r="CG225" i="5"/>
  <c r="CH225" i="5"/>
  <c r="CI225" i="5"/>
  <c r="CJ225" i="5"/>
  <c r="CK225" i="5"/>
  <c r="CL225" i="5"/>
  <c r="CM225" i="5"/>
  <c r="CN225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AI226" i="5"/>
  <c r="AJ226" i="5"/>
  <c r="AK226" i="5"/>
  <c r="AL226" i="5"/>
  <c r="AM226" i="5"/>
  <c r="AN226" i="5"/>
  <c r="AO226" i="5"/>
  <c r="AP226" i="5"/>
  <c r="AQ226" i="5"/>
  <c r="AR226" i="5"/>
  <c r="AS226" i="5"/>
  <c r="AT226" i="5"/>
  <c r="AU226" i="5"/>
  <c r="AV226" i="5"/>
  <c r="AW226" i="5"/>
  <c r="AX226" i="5"/>
  <c r="AY226" i="5"/>
  <c r="AZ226" i="5"/>
  <c r="BA226" i="5"/>
  <c r="BB226" i="5"/>
  <c r="BC226" i="5"/>
  <c r="BD226" i="5"/>
  <c r="BE226" i="5"/>
  <c r="BF226" i="5"/>
  <c r="BG226" i="5"/>
  <c r="BH226" i="5"/>
  <c r="BI226" i="5"/>
  <c r="BJ226" i="5"/>
  <c r="BK226" i="5"/>
  <c r="BL226" i="5"/>
  <c r="BM226" i="5"/>
  <c r="BN226" i="5"/>
  <c r="BO226" i="5"/>
  <c r="BP226" i="5"/>
  <c r="BQ226" i="5"/>
  <c r="BR226" i="5"/>
  <c r="BS226" i="5"/>
  <c r="BT226" i="5"/>
  <c r="BU226" i="5"/>
  <c r="BV226" i="5"/>
  <c r="BW226" i="5"/>
  <c r="BX226" i="5"/>
  <c r="BY226" i="5"/>
  <c r="BZ226" i="5"/>
  <c r="CA226" i="5"/>
  <c r="CB226" i="5"/>
  <c r="CC226" i="5"/>
  <c r="CD226" i="5"/>
  <c r="CE226" i="5"/>
  <c r="CF226" i="5"/>
  <c r="CG226" i="5"/>
  <c r="CH226" i="5"/>
  <c r="CI226" i="5"/>
  <c r="CJ226" i="5"/>
  <c r="CK226" i="5"/>
  <c r="CL226" i="5"/>
  <c r="CM226" i="5"/>
  <c r="CN226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AO227" i="5"/>
  <c r="AP227" i="5"/>
  <c r="AQ227" i="5"/>
  <c r="AR227" i="5"/>
  <c r="AS227" i="5"/>
  <c r="AT227" i="5"/>
  <c r="AU227" i="5"/>
  <c r="AV227" i="5"/>
  <c r="AW227" i="5"/>
  <c r="AX227" i="5"/>
  <c r="AY227" i="5"/>
  <c r="AZ227" i="5"/>
  <c r="BA227" i="5"/>
  <c r="BB227" i="5"/>
  <c r="BC227" i="5"/>
  <c r="BD227" i="5"/>
  <c r="BE227" i="5"/>
  <c r="BF227" i="5"/>
  <c r="BG227" i="5"/>
  <c r="BH227" i="5"/>
  <c r="BI227" i="5"/>
  <c r="BJ227" i="5"/>
  <c r="BK227" i="5"/>
  <c r="BL227" i="5"/>
  <c r="BM227" i="5"/>
  <c r="BN227" i="5"/>
  <c r="BO227" i="5"/>
  <c r="BP227" i="5"/>
  <c r="BQ227" i="5"/>
  <c r="BR227" i="5"/>
  <c r="BS227" i="5"/>
  <c r="BT227" i="5"/>
  <c r="BU227" i="5"/>
  <c r="BV227" i="5"/>
  <c r="BW227" i="5"/>
  <c r="BX227" i="5"/>
  <c r="BY227" i="5"/>
  <c r="BZ227" i="5"/>
  <c r="CA227" i="5"/>
  <c r="CB227" i="5"/>
  <c r="CC227" i="5"/>
  <c r="CD227" i="5"/>
  <c r="CE227" i="5"/>
  <c r="CF227" i="5"/>
  <c r="CG227" i="5"/>
  <c r="CH227" i="5"/>
  <c r="CI227" i="5"/>
  <c r="CJ227" i="5"/>
  <c r="CK227" i="5"/>
  <c r="CL227" i="5"/>
  <c r="CM227" i="5"/>
  <c r="CN227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F228" i="5"/>
  <c r="AG228" i="5"/>
  <c r="AH228" i="5"/>
  <c r="AI228" i="5"/>
  <c r="AJ228" i="5"/>
  <c r="AK228" i="5"/>
  <c r="AL228" i="5"/>
  <c r="AM228" i="5"/>
  <c r="AN228" i="5"/>
  <c r="AO228" i="5"/>
  <c r="AP228" i="5"/>
  <c r="AQ228" i="5"/>
  <c r="AR228" i="5"/>
  <c r="AS228" i="5"/>
  <c r="AT228" i="5"/>
  <c r="AU228" i="5"/>
  <c r="AV228" i="5"/>
  <c r="AW228" i="5"/>
  <c r="AX228" i="5"/>
  <c r="AY228" i="5"/>
  <c r="AZ228" i="5"/>
  <c r="BA228" i="5"/>
  <c r="BB228" i="5"/>
  <c r="BC228" i="5"/>
  <c r="BD228" i="5"/>
  <c r="BE228" i="5"/>
  <c r="BF228" i="5"/>
  <c r="BG228" i="5"/>
  <c r="BH228" i="5"/>
  <c r="BI228" i="5"/>
  <c r="BJ228" i="5"/>
  <c r="BK228" i="5"/>
  <c r="BL228" i="5"/>
  <c r="BM228" i="5"/>
  <c r="BN228" i="5"/>
  <c r="BO228" i="5"/>
  <c r="BP228" i="5"/>
  <c r="BQ228" i="5"/>
  <c r="BR228" i="5"/>
  <c r="BS228" i="5"/>
  <c r="BT228" i="5"/>
  <c r="BU228" i="5"/>
  <c r="BV228" i="5"/>
  <c r="BW228" i="5"/>
  <c r="BX228" i="5"/>
  <c r="BY228" i="5"/>
  <c r="BZ228" i="5"/>
  <c r="CA228" i="5"/>
  <c r="CB228" i="5"/>
  <c r="CC228" i="5"/>
  <c r="CD228" i="5"/>
  <c r="CE228" i="5"/>
  <c r="CF228" i="5"/>
  <c r="CG228" i="5"/>
  <c r="CH228" i="5"/>
  <c r="CI228" i="5"/>
  <c r="CJ228" i="5"/>
  <c r="CK228" i="5"/>
  <c r="CL228" i="5"/>
  <c r="CM228" i="5"/>
  <c r="CN228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AI229" i="5"/>
  <c r="AJ229" i="5"/>
  <c r="AK229" i="5"/>
  <c r="AL229" i="5"/>
  <c r="AM229" i="5"/>
  <c r="AN229" i="5"/>
  <c r="AO229" i="5"/>
  <c r="AP229" i="5"/>
  <c r="AQ229" i="5"/>
  <c r="AR229" i="5"/>
  <c r="AS229" i="5"/>
  <c r="AT229" i="5"/>
  <c r="AU229" i="5"/>
  <c r="AV229" i="5"/>
  <c r="AW229" i="5"/>
  <c r="AX229" i="5"/>
  <c r="AY229" i="5"/>
  <c r="AZ229" i="5"/>
  <c r="BA229" i="5"/>
  <c r="BB229" i="5"/>
  <c r="BC229" i="5"/>
  <c r="BD229" i="5"/>
  <c r="BE229" i="5"/>
  <c r="BF229" i="5"/>
  <c r="BG229" i="5"/>
  <c r="BH229" i="5"/>
  <c r="BI229" i="5"/>
  <c r="BJ229" i="5"/>
  <c r="BK229" i="5"/>
  <c r="BL229" i="5"/>
  <c r="BM229" i="5"/>
  <c r="BN229" i="5"/>
  <c r="BO229" i="5"/>
  <c r="BP229" i="5"/>
  <c r="BQ229" i="5"/>
  <c r="BR229" i="5"/>
  <c r="BS229" i="5"/>
  <c r="BT229" i="5"/>
  <c r="BU229" i="5"/>
  <c r="BV229" i="5"/>
  <c r="BW229" i="5"/>
  <c r="BX229" i="5"/>
  <c r="BY229" i="5"/>
  <c r="BZ229" i="5"/>
  <c r="CA229" i="5"/>
  <c r="CB229" i="5"/>
  <c r="CC229" i="5"/>
  <c r="CD229" i="5"/>
  <c r="CE229" i="5"/>
  <c r="CF229" i="5"/>
  <c r="CG229" i="5"/>
  <c r="CH229" i="5"/>
  <c r="CI229" i="5"/>
  <c r="CJ229" i="5"/>
  <c r="CK229" i="5"/>
  <c r="CL229" i="5"/>
  <c r="CM229" i="5"/>
  <c r="CN229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AF230" i="5"/>
  <c r="AG230" i="5"/>
  <c r="AH230" i="5"/>
  <c r="AI230" i="5"/>
  <c r="AJ230" i="5"/>
  <c r="AK230" i="5"/>
  <c r="AL230" i="5"/>
  <c r="AM230" i="5"/>
  <c r="AN230" i="5"/>
  <c r="AO230" i="5"/>
  <c r="AP230" i="5"/>
  <c r="AQ230" i="5"/>
  <c r="AR230" i="5"/>
  <c r="AS230" i="5"/>
  <c r="AT230" i="5"/>
  <c r="AU230" i="5"/>
  <c r="AV230" i="5"/>
  <c r="AW230" i="5"/>
  <c r="AX230" i="5"/>
  <c r="AY230" i="5"/>
  <c r="AZ230" i="5"/>
  <c r="BA230" i="5"/>
  <c r="BB230" i="5"/>
  <c r="BC230" i="5"/>
  <c r="BD230" i="5"/>
  <c r="BE230" i="5"/>
  <c r="BF230" i="5"/>
  <c r="BG230" i="5"/>
  <c r="BH230" i="5"/>
  <c r="BI230" i="5"/>
  <c r="BJ230" i="5"/>
  <c r="BK230" i="5"/>
  <c r="BL230" i="5"/>
  <c r="BM230" i="5"/>
  <c r="BN230" i="5"/>
  <c r="BO230" i="5"/>
  <c r="BP230" i="5"/>
  <c r="BQ230" i="5"/>
  <c r="BR230" i="5"/>
  <c r="BS230" i="5"/>
  <c r="BT230" i="5"/>
  <c r="BU230" i="5"/>
  <c r="BV230" i="5"/>
  <c r="BW230" i="5"/>
  <c r="BX230" i="5"/>
  <c r="BY230" i="5"/>
  <c r="BZ230" i="5"/>
  <c r="CA230" i="5"/>
  <c r="CB230" i="5"/>
  <c r="CC230" i="5"/>
  <c r="CD230" i="5"/>
  <c r="CE230" i="5"/>
  <c r="CF230" i="5"/>
  <c r="CG230" i="5"/>
  <c r="CH230" i="5"/>
  <c r="CI230" i="5"/>
  <c r="CJ230" i="5"/>
  <c r="CK230" i="5"/>
  <c r="CL230" i="5"/>
  <c r="CM230" i="5"/>
  <c r="CN230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F231" i="5"/>
  <c r="AG231" i="5"/>
  <c r="AH231" i="5"/>
  <c r="AI231" i="5"/>
  <c r="AJ231" i="5"/>
  <c r="AK231" i="5"/>
  <c r="AL231" i="5"/>
  <c r="AM231" i="5"/>
  <c r="AN231" i="5"/>
  <c r="AO231" i="5"/>
  <c r="AP231" i="5"/>
  <c r="AQ231" i="5"/>
  <c r="AR231" i="5"/>
  <c r="AS231" i="5"/>
  <c r="AT231" i="5"/>
  <c r="AU231" i="5"/>
  <c r="AV231" i="5"/>
  <c r="AW231" i="5"/>
  <c r="AX231" i="5"/>
  <c r="AY231" i="5"/>
  <c r="AZ231" i="5"/>
  <c r="BA231" i="5"/>
  <c r="BB231" i="5"/>
  <c r="BC231" i="5"/>
  <c r="BD231" i="5"/>
  <c r="BE231" i="5"/>
  <c r="BF231" i="5"/>
  <c r="BG231" i="5"/>
  <c r="BH231" i="5"/>
  <c r="BI231" i="5"/>
  <c r="BJ231" i="5"/>
  <c r="BK231" i="5"/>
  <c r="BL231" i="5"/>
  <c r="BM231" i="5"/>
  <c r="BN231" i="5"/>
  <c r="BO231" i="5"/>
  <c r="BP231" i="5"/>
  <c r="BQ231" i="5"/>
  <c r="BR231" i="5"/>
  <c r="BS231" i="5"/>
  <c r="BT231" i="5"/>
  <c r="BU231" i="5"/>
  <c r="BV231" i="5"/>
  <c r="BW231" i="5"/>
  <c r="BX231" i="5"/>
  <c r="BY231" i="5"/>
  <c r="BZ231" i="5"/>
  <c r="CA231" i="5"/>
  <c r="CB231" i="5"/>
  <c r="CC231" i="5"/>
  <c r="CD231" i="5"/>
  <c r="CE231" i="5"/>
  <c r="CF231" i="5"/>
  <c r="CG231" i="5"/>
  <c r="CH231" i="5"/>
  <c r="CI231" i="5"/>
  <c r="CJ231" i="5"/>
  <c r="CK231" i="5"/>
  <c r="CL231" i="5"/>
  <c r="CM231" i="5"/>
  <c r="CN231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F232" i="5"/>
  <c r="AG232" i="5"/>
  <c r="AH232" i="5"/>
  <c r="AI232" i="5"/>
  <c r="AJ232" i="5"/>
  <c r="AK232" i="5"/>
  <c r="AL232" i="5"/>
  <c r="AM232" i="5"/>
  <c r="AN232" i="5"/>
  <c r="AO232" i="5"/>
  <c r="AP232" i="5"/>
  <c r="AQ232" i="5"/>
  <c r="AR232" i="5"/>
  <c r="AS232" i="5"/>
  <c r="AT232" i="5"/>
  <c r="AU232" i="5"/>
  <c r="AV232" i="5"/>
  <c r="AW232" i="5"/>
  <c r="AX232" i="5"/>
  <c r="AY232" i="5"/>
  <c r="AZ232" i="5"/>
  <c r="BA232" i="5"/>
  <c r="BB232" i="5"/>
  <c r="BC232" i="5"/>
  <c r="BD232" i="5"/>
  <c r="BE232" i="5"/>
  <c r="BF232" i="5"/>
  <c r="BG232" i="5"/>
  <c r="BH232" i="5"/>
  <c r="BI232" i="5"/>
  <c r="BJ232" i="5"/>
  <c r="BK232" i="5"/>
  <c r="BL232" i="5"/>
  <c r="BM232" i="5"/>
  <c r="BN232" i="5"/>
  <c r="BO232" i="5"/>
  <c r="BP232" i="5"/>
  <c r="BQ232" i="5"/>
  <c r="BR232" i="5"/>
  <c r="BS232" i="5"/>
  <c r="BT232" i="5"/>
  <c r="BU232" i="5"/>
  <c r="BV232" i="5"/>
  <c r="BW232" i="5"/>
  <c r="BX232" i="5"/>
  <c r="BY232" i="5"/>
  <c r="BZ232" i="5"/>
  <c r="CA232" i="5"/>
  <c r="CB232" i="5"/>
  <c r="CC232" i="5"/>
  <c r="CD232" i="5"/>
  <c r="CE232" i="5"/>
  <c r="CF232" i="5"/>
  <c r="CG232" i="5"/>
  <c r="CH232" i="5"/>
  <c r="CI232" i="5"/>
  <c r="CJ232" i="5"/>
  <c r="CK232" i="5"/>
  <c r="CL232" i="5"/>
  <c r="CM232" i="5"/>
  <c r="CN232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F233" i="5"/>
  <c r="AG233" i="5"/>
  <c r="AH233" i="5"/>
  <c r="AI233" i="5"/>
  <c r="AJ233" i="5"/>
  <c r="AK233" i="5"/>
  <c r="AL233" i="5"/>
  <c r="AM233" i="5"/>
  <c r="AN233" i="5"/>
  <c r="AO233" i="5"/>
  <c r="AP233" i="5"/>
  <c r="AQ233" i="5"/>
  <c r="AR233" i="5"/>
  <c r="AS233" i="5"/>
  <c r="AT233" i="5"/>
  <c r="AU233" i="5"/>
  <c r="AV233" i="5"/>
  <c r="AW233" i="5"/>
  <c r="AX233" i="5"/>
  <c r="AY233" i="5"/>
  <c r="AZ233" i="5"/>
  <c r="BA233" i="5"/>
  <c r="BB233" i="5"/>
  <c r="BC233" i="5"/>
  <c r="BD233" i="5"/>
  <c r="BE233" i="5"/>
  <c r="BF233" i="5"/>
  <c r="BG233" i="5"/>
  <c r="BH233" i="5"/>
  <c r="BI233" i="5"/>
  <c r="BJ233" i="5"/>
  <c r="BK233" i="5"/>
  <c r="BL233" i="5"/>
  <c r="BM233" i="5"/>
  <c r="BN233" i="5"/>
  <c r="BO233" i="5"/>
  <c r="BP233" i="5"/>
  <c r="BQ233" i="5"/>
  <c r="BR233" i="5"/>
  <c r="BS233" i="5"/>
  <c r="BT233" i="5"/>
  <c r="BU233" i="5"/>
  <c r="BV233" i="5"/>
  <c r="BW233" i="5"/>
  <c r="BX233" i="5"/>
  <c r="BY233" i="5"/>
  <c r="BZ233" i="5"/>
  <c r="CA233" i="5"/>
  <c r="CB233" i="5"/>
  <c r="CC233" i="5"/>
  <c r="CD233" i="5"/>
  <c r="CE233" i="5"/>
  <c r="CF233" i="5"/>
  <c r="CG233" i="5"/>
  <c r="CH233" i="5"/>
  <c r="CI233" i="5"/>
  <c r="CJ233" i="5"/>
  <c r="CK233" i="5"/>
  <c r="CL233" i="5"/>
  <c r="CM233" i="5"/>
  <c r="CN233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AJ234" i="5"/>
  <c r="AK234" i="5"/>
  <c r="AL234" i="5"/>
  <c r="AM234" i="5"/>
  <c r="AN234" i="5"/>
  <c r="AO234" i="5"/>
  <c r="AP234" i="5"/>
  <c r="AQ234" i="5"/>
  <c r="AR234" i="5"/>
  <c r="AS234" i="5"/>
  <c r="AT234" i="5"/>
  <c r="AU234" i="5"/>
  <c r="AV234" i="5"/>
  <c r="AW234" i="5"/>
  <c r="AX234" i="5"/>
  <c r="AY234" i="5"/>
  <c r="AZ234" i="5"/>
  <c r="BA234" i="5"/>
  <c r="BB234" i="5"/>
  <c r="BC234" i="5"/>
  <c r="BD234" i="5"/>
  <c r="BE234" i="5"/>
  <c r="BF234" i="5"/>
  <c r="BG234" i="5"/>
  <c r="BH234" i="5"/>
  <c r="BI234" i="5"/>
  <c r="BJ234" i="5"/>
  <c r="BK234" i="5"/>
  <c r="BL234" i="5"/>
  <c r="BM234" i="5"/>
  <c r="BN234" i="5"/>
  <c r="BO234" i="5"/>
  <c r="BP234" i="5"/>
  <c r="BQ234" i="5"/>
  <c r="BR234" i="5"/>
  <c r="BS234" i="5"/>
  <c r="BT234" i="5"/>
  <c r="BU234" i="5"/>
  <c r="BV234" i="5"/>
  <c r="BW234" i="5"/>
  <c r="BX234" i="5"/>
  <c r="BY234" i="5"/>
  <c r="BZ234" i="5"/>
  <c r="CA234" i="5"/>
  <c r="CB234" i="5"/>
  <c r="CC234" i="5"/>
  <c r="CD234" i="5"/>
  <c r="CE234" i="5"/>
  <c r="CF234" i="5"/>
  <c r="CG234" i="5"/>
  <c r="CH234" i="5"/>
  <c r="CI234" i="5"/>
  <c r="CJ234" i="5"/>
  <c r="CK234" i="5"/>
  <c r="CL234" i="5"/>
  <c r="CM234" i="5"/>
  <c r="CN234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AF235" i="5"/>
  <c r="AG235" i="5"/>
  <c r="AH235" i="5"/>
  <c r="AI235" i="5"/>
  <c r="AJ235" i="5"/>
  <c r="AK235" i="5"/>
  <c r="AL235" i="5"/>
  <c r="AM235" i="5"/>
  <c r="AN235" i="5"/>
  <c r="AO235" i="5"/>
  <c r="AP235" i="5"/>
  <c r="AQ235" i="5"/>
  <c r="AR235" i="5"/>
  <c r="AS235" i="5"/>
  <c r="AT235" i="5"/>
  <c r="AU235" i="5"/>
  <c r="AV235" i="5"/>
  <c r="AW235" i="5"/>
  <c r="AX235" i="5"/>
  <c r="AY235" i="5"/>
  <c r="AZ235" i="5"/>
  <c r="BA235" i="5"/>
  <c r="BB235" i="5"/>
  <c r="BC235" i="5"/>
  <c r="BD235" i="5"/>
  <c r="BE235" i="5"/>
  <c r="BF235" i="5"/>
  <c r="BG235" i="5"/>
  <c r="BH235" i="5"/>
  <c r="BI235" i="5"/>
  <c r="BJ235" i="5"/>
  <c r="BK235" i="5"/>
  <c r="BL235" i="5"/>
  <c r="BM235" i="5"/>
  <c r="BN235" i="5"/>
  <c r="BO235" i="5"/>
  <c r="BP235" i="5"/>
  <c r="BQ235" i="5"/>
  <c r="BR235" i="5"/>
  <c r="BS235" i="5"/>
  <c r="BT235" i="5"/>
  <c r="BU235" i="5"/>
  <c r="BV235" i="5"/>
  <c r="BW235" i="5"/>
  <c r="BX235" i="5"/>
  <c r="BY235" i="5"/>
  <c r="BZ235" i="5"/>
  <c r="CA235" i="5"/>
  <c r="CB235" i="5"/>
  <c r="CC235" i="5"/>
  <c r="CD235" i="5"/>
  <c r="CE235" i="5"/>
  <c r="CF235" i="5"/>
  <c r="CG235" i="5"/>
  <c r="CH235" i="5"/>
  <c r="CI235" i="5"/>
  <c r="CJ235" i="5"/>
  <c r="CK235" i="5"/>
  <c r="CL235" i="5"/>
  <c r="CM235" i="5"/>
  <c r="CN235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F236" i="5"/>
  <c r="AG236" i="5"/>
  <c r="AH236" i="5"/>
  <c r="AI236" i="5"/>
  <c r="AJ236" i="5"/>
  <c r="AK236" i="5"/>
  <c r="AL236" i="5"/>
  <c r="AM236" i="5"/>
  <c r="AN236" i="5"/>
  <c r="AO236" i="5"/>
  <c r="AP236" i="5"/>
  <c r="AQ236" i="5"/>
  <c r="AR236" i="5"/>
  <c r="AS236" i="5"/>
  <c r="AT236" i="5"/>
  <c r="AU236" i="5"/>
  <c r="AV236" i="5"/>
  <c r="AW236" i="5"/>
  <c r="AX236" i="5"/>
  <c r="AY236" i="5"/>
  <c r="AZ236" i="5"/>
  <c r="BA236" i="5"/>
  <c r="BB236" i="5"/>
  <c r="BC236" i="5"/>
  <c r="BD236" i="5"/>
  <c r="BE236" i="5"/>
  <c r="BF236" i="5"/>
  <c r="BG236" i="5"/>
  <c r="BH236" i="5"/>
  <c r="BI236" i="5"/>
  <c r="BJ236" i="5"/>
  <c r="BK236" i="5"/>
  <c r="BL236" i="5"/>
  <c r="BM236" i="5"/>
  <c r="BN236" i="5"/>
  <c r="BO236" i="5"/>
  <c r="BP236" i="5"/>
  <c r="BQ236" i="5"/>
  <c r="BR236" i="5"/>
  <c r="BS236" i="5"/>
  <c r="BT236" i="5"/>
  <c r="BU236" i="5"/>
  <c r="BV236" i="5"/>
  <c r="BW236" i="5"/>
  <c r="BX236" i="5"/>
  <c r="BY236" i="5"/>
  <c r="BZ236" i="5"/>
  <c r="CA236" i="5"/>
  <c r="CB236" i="5"/>
  <c r="CC236" i="5"/>
  <c r="CD236" i="5"/>
  <c r="CE236" i="5"/>
  <c r="CF236" i="5"/>
  <c r="CG236" i="5"/>
  <c r="CH236" i="5"/>
  <c r="CI236" i="5"/>
  <c r="CJ236" i="5"/>
  <c r="CK236" i="5"/>
  <c r="CL236" i="5"/>
  <c r="CM236" i="5"/>
  <c r="CN236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F237" i="5"/>
  <c r="AG237" i="5"/>
  <c r="AH237" i="5"/>
  <c r="AI237" i="5"/>
  <c r="AJ237" i="5"/>
  <c r="AK237" i="5"/>
  <c r="AL237" i="5"/>
  <c r="AM237" i="5"/>
  <c r="AN237" i="5"/>
  <c r="AO237" i="5"/>
  <c r="AP237" i="5"/>
  <c r="AQ237" i="5"/>
  <c r="AR237" i="5"/>
  <c r="AS237" i="5"/>
  <c r="AT237" i="5"/>
  <c r="AU237" i="5"/>
  <c r="AV237" i="5"/>
  <c r="AW237" i="5"/>
  <c r="AX237" i="5"/>
  <c r="AY237" i="5"/>
  <c r="AZ237" i="5"/>
  <c r="BA237" i="5"/>
  <c r="BB237" i="5"/>
  <c r="BC237" i="5"/>
  <c r="BD237" i="5"/>
  <c r="BE237" i="5"/>
  <c r="BF237" i="5"/>
  <c r="BG237" i="5"/>
  <c r="BH237" i="5"/>
  <c r="BI237" i="5"/>
  <c r="BJ237" i="5"/>
  <c r="BK237" i="5"/>
  <c r="BL237" i="5"/>
  <c r="BM237" i="5"/>
  <c r="BN237" i="5"/>
  <c r="BO237" i="5"/>
  <c r="BP237" i="5"/>
  <c r="BQ237" i="5"/>
  <c r="BR237" i="5"/>
  <c r="BS237" i="5"/>
  <c r="BT237" i="5"/>
  <c r="BU237" i="5"/>
  <c r="BV237" i="5"/>
  <c r="BW237" i="5"/>
  <c r="BX237" i="5"/>
  <c r="BY237" i="5"/>
  <c r="BZ237" i="5"/>
  <c r="CA237" i="5"/>
  <c r="CB237" i="5"/>
  <c r="CC237" i="5"/>
  <c r="CD237" i="5"/>
  <c r="CE237" i="5"/>
  <c r="CF237" i="5"/>
  <c r="CG237" i="5"/>
  <c r="CH237" i="5"/>
  <c r="CI237" i="5"/>
  <c r="CJ237" i="5"/>
  <c r="CK237" i="5"/>
  <c r="CL237" i="5"/>
  <c r="CM237" i="5"/>
  <c r="CN237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AF238" i="5"/>
  <c r="AG238" i="5"/>
  <c r="AH238" i="5"/>
  <c r="AI238" i="5"/>
  <c r="AJ238" i="5"/>
  <c r="AK238" i="5"/>
  <c r="AL238" i="5"/>
  <c r="AM238" i="5"/>
  <c r="AN238" i="5"/>
  <c r="AO238" i="5"/>
  <c r="AP238" i="5"/>
  <c r="AQ238" i="5"/>
  <c r="AR238" i="5"/>
  <c r="AS238" i="5"/>
  <c r="AT238" i="5"/>
  <c r="AU238" i="5"/>
  <c r="AV238" i="5"/>
  <c r="AW238" i="5"/>
  <c r="AX238" i="5"/>
  <c r="AY238" i="5"/>
  <c r="AZ238" i="5"/>
  <c r="BA238" i="5"/>
  <c r="BB238" i="5"/>
  <c r="BC238" i="5"/>
  <c r="BD238" i="5"/>
  <c r="BE238" i="5"/>
  <c r="BF238" i="5"/>
  <c r="BG238" i="5"/>
  <c r="BH238" i="5"/>
  <c r="BI238" i="5"/>
  <c r="BJ238" i="5"/>
  <c r="BK238" i="5"/>
  <c r="BL238" i="5"/>
  <c r="BM238" i="5"/>
  <c r="BN238" i="5"/>
  <c r="BO238" i="5"/>
  <c r="BP238" i="5"/>
  <c r="BQ238" i="5"/>
  <c r="BR238" i="5"/>
  <c r="BS238" i="5"/>
  <c r="BT238" i="5"/>
  <c r="BU238" i="5"/>
  <c r="BV238" i="5"/>
  <c r="BW238" i="5"/>
  <c r="BX238" i="5"/>
  <c r="BY238" i="5"/>
  <c r="BZ238" i="5"/>
  <c r="CA238" i="5"/>
  <c r="CB238" i="5"/>
  <c r="CC238" i="5"/>
  <c r="CD238" i="5"/>
  <c r="CE238" i="5"/>
  <c r="CF238" i="5"/>
  <c r="CG238" i="5"/>
  <c r="CH238" i="5"/>
  <c r="CI238" i="5"/>
  <c r="CJ238" i="5"/>
  <c r="CK238" i="5"/>
  <c r="CL238" i="5"/>
  <c r="CM238" i="5"/>
  <c r="CN238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AI239" i="5"/>
  <c r="AJ239" i="5"/>
  <c r="AK239" i="5"/>
  <c r="AL239" i="5"/>
  <c r="AM239" i="5"/>
  <c r="AN239" i="5"/>
  <c r="AO239" i="5"/>
  <c r="AP239" i="5"/>
  <c r="AQ239" i="5"/>
  <c r="AR239" i="5"/>
  <c r="AS239" i="5"/>
  <c r="AT239" i="5"/>
  <c r="AU239" i="5"/>
  <c r="AV239" i="5"/>
  <c r="AW239" i="5"/>
  <c r="AX239" i="5"/>
  <c r="AY239" i="5"/>
  <c r="AZ239" i="5"/>
  <c r="BA239" i="5"/>
  <c r="BB239" i="5"/>
  <c r="BC239" i="5"/>
  <c r="BD239" i="5"/>
  <c r="BE239" i="5"/>
  <c r="BF239" i="5"/>
  <c r="BG239" i="5"/>
  <c r="BH239" i="5"/>
  <c r="BI239" i="5"/>
  <c r="BJ239" i="5"/>
  <c r="BK239" i="5"/>
  <c r="BL239" i="5"/>
  <c r="BM239" i="5"/>
  <c r="BN239" i="5"/>
  <c r="BO239" i="5"/>
  <c r="BP239" i="5"/>
  <c r="BQ239" i="5"/>
  <c r="BR239" i="5"/>
  <c r="BS239" i="5"/>
  <c r="BT239" i="5"/>
  <c r="BU239" i="5"/>
  <c r="BV239" i="5"/>
  <c r="BW239" i="5"/>
  <c r="BX239" i="5"/>
  <c r="BY239" i="5"/>
  <c r="BZ239" i="5"/>
  <c r="CA239" i="5"/>
  <c r="CB239" i="5"/>
  <c r="CC239" i="5"/>
  <c r="CD239" i="5"/>
  <c r="CE239" i="5"/>
  <c r="CF239" i="5"/>
  <c r="CG239" i="5"/>
  <c r="CH239" i="5"/>
  <c r="CI239" i="5"/>
  <c r="CJ239" i="5"/>
  <c r="CK239" i="5"/>
  <c r="CL239" i="5"/>
  <c r="CM239" i="5"/>
  <c r="CN239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AI240" i="5"/>
  <c r="AJ240" i="5"/>
  <c r="AK240" i="5"/>
  <c r="AL240" i="5"/>
  <c r="AM240" i="5"/>
  <c r="AN240" i="5"/>
  <c r="AO240" i="5"/>
  <c r="AP240" i="5"/>
  <c r="AQ240" i="5"/>
  <c r="AR240" i="5"/>
  <c r="AS240" i="5"/>
  <c r="AT240" i="5"/>
  <c r="AU240" i="5"/>
  <c r="AV240" i="5"/>
  <c r="AW240" i="5"/>
  <c r="AX240" i="5"/>
  <c r="AY240" i="5"/>
  <c r="AZ240" i="5"/>
  <c r="BA240" i="5"/>
  <c r="BB240" i="5"/>
  <c r="BC240" i="5"/>
  <c r="BD240" i="5"/>
  <c r="BE240" i="5"/>
  <c r="BF240" i="5"/>
  <c r="BG240" i="5"/>
  <c r="BH240" i="5"/>
  <c r="BI240" i="5"/>
  <c r="BJ240" i="5"/>
  <c r="BK240" i="5"/>
  <c r="BL240" i="5"/>
  <c r="BM240" i="5"/>
  <c r="BN240" i="5"/>
  <c r="BO240" i="5"/>
  <c r="BP240" i="5"/>
  <c r="BQ240" i="5"/>
  <c r="BR240" i="5"/>
  <c r="BS240" i="5"/>
  <c r="BT240" i="5"/>
  <c r="BU240" i="5"/>
  <c r="BV240" i="5"/>
  <c r="BW240" i="5"/>
  <c r="BX240" i="5"/>
  <c r="BY240" i="5"/>
  <c r="BZ240" i="5"/>
  <c r="CA240" i="5"/>
  <c r="CB240" i="5"/>
  <c r="CC240" i="5"/>
  <c r="CD240" i="5"/>
  <c r="CE240" i="5"/>
  <c r="CF240" i="5"/>
  <c r="CG240" i="5"/>
  <c r="CH240" i="5"/>
  <c r="CI240" i="5"/>
  <c r="CJ240" i="5"/>
  <c r="CK240" i="5"/>
  <c r="CL240" i="5"/>
  <c r="CM240" i="5"/>
  <c r="CN240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AF241" i="5"/>
  <c r="AG241" i="5"/>
  <c r="AH241" i="5"/>
  <c r="AI241" i="5"/>
  <c r="AJ241" i="5"/>
  <c r="AK241" i="5"/>
  <c r="AL241" i="5"/>
  <c r="AM241" i="5"/>
  <c r="AN241" i="5"/>
  <c r="AO241" i="5"/>
  <c r="AP241" i="5"/>
  <c r="AQ241" i="5"/>
  <c r="AR241" i="5"/>
  <c r="AS241" i="5"/>
  <c r="AT241" i="5"/>
  <c r="AU241" i="5"/>
  <c r="AV241" i="5"/>
  <c r="AW241" i="5"/>
  <c r="AX241" i="5"/>
  <c r="AY241" i="5"/>
  <c r="AZ241" i="5"/>
  <c r="BA241" i="5"/>
  <c r="BB241" i="5"/>
  <c r="BC241" i="5"/>
  <c r="BD241" i="5"/>
  <c r="BE241" i="5"/>
  <c r="BF241" i="5"/>
  <c r="BG241" i="5"/>
  <c r="BH241" i="5"/>
  <c r="BI241" i="5"/>
  <c r="BJ241" i="5"/>
  <c r="BK241" i="5"/>
  <c r="BL241" i="5"/>
  <c r="BM241" i="5"/>
  <c r="BN241" i="5"/>
  <c r="BO241" i="5"/>
  <c r="BP241" i="5"/>
  <c r="BQ241" i="5"/>
  <c r="BR241" i="5"/>
  <c r="BS241" i="5"/>
  <c r="BT241" i="5"/>
  <c r="BU241" i="5"/>
  <c r="BV241" i="5"/>
  <c r="BW241" i="5"/>
  <c r="BX241" i="5"/>
  <c r="BY241" i="5"/>
  <c r="BZ241" i="5"/>
  <c r="CA241" i="5"/>
  <c r="CB241" i="5"/>
  <c r="CC241" i="5"/>
  <c r="CD241" i="5"/>
  <c r="CE241" i="5"/>
  <c r="CF241" i="5"/>
  <c r="CG241" i="5"/>
  <c r="CH241" i="5"/>
  <c r="CI241" i="5"/>
  <c r="CJ241" i="5"/>
  <c r="CK241" i="5"/>
  <c r="CL241" i="5"/>
  <c r="CM241" i="5"/>
  <c r="CN241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F242" i="5"/>
  <c r="AG242" i="5"/>
  <c r="AH242" i="5"/>
  <c r="AI242" i="5"/>
  <c r="AJ242" i="5"/>
  <c r="AK242" i="5"/>
  <c r="AL242" i="5"/>
  <c r="AM242" i="5"/>
  <c r="AN242" i="5"/>
  <c r="AO242" i="5"/>
  <c r="AP242" i="5"/>
  <c r="AQ242" i="5"/>
  <c r="AR242" i="5"/>
  <c r="AS242" i="5"/>
  <c r="AT242" i="5"/>
  <c r="AU242" i="5"/>
  <c r="AV242" i="5"/>
  <c r="AW242" i="5"/>
  <c r="AX242" i="5"/>
  <c r="AY242" i="5"/>
  <c r="AZ242" i="5"/>
  <c r="BA242" i="5"/>
  <c r="BB242" i="5"/>
  <c r="BC242" i="5"/>
  <c r="BD242" i="5"/>
  <c r="BE242" i="5"/>
  <c r="BF242" i="5"/>
  <c r="BG242" i="5"/>
  <c r="BH242" i="5"/>
  <c r="BI242" i="5"/>
  <c r="BJ242" i="5"/>
  <c r="BK242" i="5"/>
  <c r="BL242" i="5"/>
  <c r="BM242" i="5"/>
  <c r="BN242" i="5"/>
  <c r="BO242" i="5"/>
  <c r="BP242" i="5"/>
  <c r="BQ242" i="5"/>
  <c r="BR242" i="5"/>
  <c r="BS242" i="5"/>
  <c r="BT242" i="5"/>
  <c r="BU242" i="5"/>
  <c r="BV242" i="5"/>
  <c r="BW242" i="5"/>
  <c r="BX242" i="5"/>
  <c r="BY242" i="5"/>
  <c r="BZ242" i="5"/>
  <c r="CA242" i="5"/>
  <c r="CB242" i="5"/>
  <c r="CC242" i="5"/>
  <c r="CD242" i="5"/>
  <c r="CE242" i="5"/>
  <c r="CF242" i="5"/>
  <c r="CG242" i="5"/>
  <c r="CH242" i="5"/>
  <c r="CI242" i="5"/>
  <c r="CJ242" i="5"/>
  <c r="CK242" i="5"/>
  <c r="CL242" i="5"/>
  <c r="CM242" i="5"/>
  <c r="CN242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F243" i="5"/>
  <c r="AG243" i="5"/>
  <c r="AH243" i="5"/>
  <c r="AI243" i="5"/>
  <c r="AJ243" i="5"/>
  <c r="AK243" i="5"/>
  <c r="AL243" i="5"/>
  <c r="AM243" i="5"/>
  <c r="AN243" i="5"/>
  <c r="AO243" i="5"/>
  <c r="AP243" i="5"/>
  <c r="AQ243" i="5"/>
  <c r="AR243" i="5"/>
  <c r="AS243" i="5"/>
  <c r="AT243" i="5"/>
  <c r="AU243" i="5"/>
  <c r="AV243" i="5"/>
  <c r="AW243" i="5"/>
  <c r="AX243" i="5"/>
  <c r="AY243" i="5"/>
  <c r="AZ243" i="5"/>
  <c r="BA243" i="5"/>
  <c r="BB243" i="5"/>
  <c r="BC243" i="5"/>
  <c r="BD243" i="5"/>
  <c r="BE243" i="5"/>
  <c r="BF243" i="5"/>
  <c r="BG243" i="5"/>
  <c r="BH243" i="5"/>
  <c r="BI243" i="5"/>
  <c r="BJ243" i="5"/>
  <c r="BK243" i="5"/>
  <c r="BL243" i="5"/>
  <c r="BM243" i="5"/>
  <c r="BN243" i="5"/>
  <c r="BO243" i="5"/>
  <c r="BP243" i="5"/>
  <c r="BQ243" i="5"/>
  <c r="BR243" i="5"/>
  <c r="BS243" i="5"/>
  <c r="BT243" i="5"/>
  <c r="BU243" i="5"/>
  <c r="BV243" i="5"/>
  <c r="BW243" i="5"/>
  <c r="BX243" i="5"/>
  <c r="BY243" i="5"/>
  <c r="BZ243" i="5"/>
  <c r="CA243" i="5"/>
  <c r="CB243" i="5"/>
  <c r="CC243" i="5"/>
  <c r="CD243" i="5"/>
  <c r="CE243" i="5"/>
  <c r="CF243" i="5"/>
  <c r="CG243" i="5"/>
  <c r="CH243" i="5"/>
  <c r="CI243" i="5"/>
  <c r="CJ243" i="5"/>
  <c r="CK243" i="5"/>
  <c r="CL243" i="5"/>
  <c r="CM243" i="5"/>
  <c r="CN243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F244" i="5"/>
  <c r="AG244" i="5"/>
  <c r="AH244" i="5"/>
  <c r="AI244" i="5"/>
  <c r="AJ244" i="5"/>
  <c r="AK244" i="5"/>
  <c r="AL244" i="5"/>
  <c r="AM244" i="5"/>
  <c r="AN244" i="5"/>
  <c r="AO244" i="5"/>
  <c r="AP244" i="5"/>
  <c r="AQ244" i="5"/>
  <c r="AR244" i="5"/>
  <c r="AS244" i="5"/>
  <c r="AT244" i="5"/>
  <c r="AU244" i="5"/>
  <c r="AV244" i="5"/>
  <c r="AW244" i="5"/>
  <c r="AX244" i="5"/>
  <c r="AY244" i="5"/>
  <c r="AZ244" i="5"/>
  <c r="BA244" i="5"/>
  <c r="BB244" i="5"/>
  <c r="BC244" i="5"/>
  <c r="BD244" i="5"/>
  <c r="BE244" i="5"/>
  <c r="BF244" i="5"/>
  <c r="BG244" i="5"/>
  <c r="BH244" i="5"/>
  <c r="BI244" i="5"/>
  <c r="BJ244" i="5"/>
  <c r="BK244" i="5"/>
  <c r="BL244" i="5"/>
  <c r="BM244" i="5"/>
  <c r="BN244" i="5"/>
  <c r="BO244" i="5"/>
  <c r="BP244" i="5"/>
  <c r="BQ244" i="5"/>
  <c r="BR244" i="5"/>
  <c r="BS244" i="5"/>
  <c r="BT244" i="5"/>
  <c r="BU244" i="5"/>
  <c r="BV244" i="5"/>
  <c r="BW244" i="5"/>
  <c r="BX244" i="5"/>
  <c r="BY244" i="5"/>
  <c r="BZ244" i="5"/>
  <c r="CA244" i="5"/>
  <c r="CB244" i="5"/>
  <c r="CC244" i="5"/>
  <c r="CD244" i="5"/>
  <c r="CE244" i="5"/>
  <c r="CF244" i="5"/>
  <c r="CG244" i="5"/>
  <c r="CH244" i="5"/>
  <c r="CI244" i="5"/>
  <c r="CJ244" i="5"/>
  <c r="CK244" i="5"/>
  <c r="CL244" i="5"/>
  <c r="CM244" i="5"/>
  <c r="CN244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M245" i="5"/>
  <c r="AN245" i="5"/>
  <c r="AO245" i="5"/>
  <c r="AP245" i="5"/>
  <c r="AQ245" i="5"/>
  <c r="AR245" i="5"/>
  <c r="AS245" i="5"/>
  <c r="AT245" i="5"/>
  <c r="AU245" i="5"/>
  <c r="AV245" i="5"/>
  <c r="AW245" i="5"/>
  <c r="AX245" i="5"/>
  <c r="AY245" i="5"/>
  <c r="AZ245" i="5"/>
  <c r="BA245" i="5"/>
  <c r="BB245" i="5"/>
  <c r="BC245" i="5"/>
  <c r="BD245" i="5"/>
  <c r="BE245" i="5"/>
  <c r="BF245" i="5"/>
  <c r="BG245" i="5"/>
  <c r="BH245" i="5"/>
  <c r="BI245" i="5"/>
  <c r="BJ245" i="5"/>
  <c r="BK245" i="5"/>
  <c r="BL245" i="5"/>
  <c r="BM245" i="5"/>
  <c r="BN245" i="5"/>
  <c r="BO245" i="5"/>
  <c r="BP245" i="5"/>
  <c r="BQ245" i="5"/>
  <c r="BR245" i="5"/>
  <c r="BS245" i="5"/>
  <c r="BT245" i="5"/>
  <c r="BU245" i="5"/>
  <c r="BV245" i="5"/>
  <c r="BW245" i="5"/>
  <c r="BX245" i="5"/>
  <c r="BY245" i="5"/>
  <c r="BZ245" i="5"/>
  <c r="CA245" i="5"/>
  <c r="CB245" i="5"/>
  <c r="CC245" i="5"/>
  <c r="CD245" i="5"/>
  <c r="CE245" i="5"/>
  <c r="CF245" i="5"/>
  <c r="CG245" i="5"/>
  <c r="CH245" i="5"/>
  <c r="CI245" i="5"/>
  <c r="CJ245" i="5"/>
  <c r="CK245" i="5"/>
  <c r="CL245" i="5"/>
  <c r="CM245" i="5"/>
  <c r="CN245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AF246" i="5"/>
  <c r="AG246" i="5"/>
  <c r="AH246" i="5"/>
  <c r="AI246" i="5"/>
  <c r="AJ246" i="5"/>
  <c r="AK246" i="5"/>
  <c r="AL246" i="5"/>
  <c r="AM246" i="5"/>
  <c r="AN246" i="5"/>
  <c r="AO246" i="5"/>
  <c r="AP246" i="5"/>
  <c r="AQ246" i="5"/>
  <c r="AR246" i="5"/>
  <c r="AS246" i="5"/>
  <c r="AT246" i="5"/>
  <c r="AU246" i="5"/>
  <c r="AV246" i="5"/>
  <c r="AW246" i="5"/>
  <c r="AX246" i="5"/>
  <c r="AY246" i="5"/>
  <c r="AZ246" i="5"/>
  <c r="BA246" i="5"/>
  <c r="BB246" i="5"/>
  <c r="BC246" i="5"/>
  <c r="BD246" i="5"/>
  <c r="BE246" i="5"/>
  <c r="BF246" i="5"/>
  <c r="BG246" i="5"/>
  <c r="BH246" i="5"/>
  <c r="BI246" i="5"/>
  <c r="BJ246" i="5"/>
  <c r="BK246" i="5"/>
  <c r="BL246" i="5"/>
  <c r="BM246" i="5"/>
  <c r="BN246" i="5"/>
  <c r="BO246" i="5"/>
  <c r="BP246" i="5"/>
  <c r="BQ246" i="5"/>
  <c r="BR246" i="5"/>
  <c r="BS246" i="5"/>
  <c r="BT246" i="5"/>
  <c r="BU246" i="5"/>
  <c r="BV246" i="5"/>
  <c r="BW246" i="5"/>
  <c r="BX246" i="5"/>
  <c r="BY246" i="5"/>
  <c r="BZ246" i="5"/>
  <c r="CA246" i="5"/>
  <c r="CB246" i="5"/>
  <c r="CC246" i="5"/>
  <c r="CD246" i="5"/>
  <c r="CE246" i="5"/>
  <c r="CF246" i="5"/>
  <c r="CG246" i="5"/>
  <c r="CH246" i="5"/>
  <c r="CI246" i="5"/>
  <c r="CJ246" i="5"/>
  <c r="CK246" i="5"/>
  <c r="CL246" i="5"/>
  <c r="CM246" i="5"/>
  <c r="CN246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F247" i="5"/>
  <c r="AG247" i="5"/>
  <c r="AH247" i="5"/>
  <c r="AI247" i="5"/>
  <c r="AJ247" i="5"/>
  <c r="AK247" i="5"/>
  <c r="AL247" i="5"/>
  <c r="AM247" i="5"/>
  <c r="AN247" i="5"/>
  <c r="AO247" i="5"/>
  <c r="AP247" i="5"/>
  <c r="AQ247" i="5"/>
  <c r="AR247" i="5"/>
  <c r="AS247" i="5"/>
  <c r="AT247" i="5"/>
  <c r="AU247" i="5"/>
  <c r="AV247" i="5"/>
  <c r="AW247" i="5"/>
  <c r="AX247" i="5"/>
  <c r="AY247" i="5"/>
  <c r="AZ247" i="5"/>
  <c r="BA247" i="5"/>
  <c r="BB247" i="5"/>
  <c r="BC247" i="5"/>
  <c r="BD247" i="5"/>
  <c r="BE247" i="5"/>
  <c r="BF247" i="5"/>
  <c r="BG247" i="5"/>
  <c r="BH247" i="5"/>
  <c r="BI247" i="5"/>
  <c r="BJ247" i="5"/>
  <c r="BK247" i="5"/>
  <c r="BL247" i="5"/>
  <c r="BM247" i="5"/>
  <c r="BN247" i="5"/>
  <c r="BO247" i="5"/>
  <c r="BP247" i="5"/>
  <c r="BQ247" i="5"/>
  <c r="BR247" i="5"/>
  <c r="BS247" i="5"/>
  <c r="BT247" i="5"/>
  <c r="BU247" i="5"/>
  <c r="BV247" i="5"/>
  <c r="BW247" i="5"/>
  <c r="BX247" i="5"/>
  <c r="BY247" i="5"/>
  <c r="BZ247" i="5"/>
  <c r="CA247" i="5"/>
  <c r="CB247" i="5"/>
  <c r="CC247" i="5"/>
  <c r="CD247" i="5"/>
  <c r="CE247" i="5"/>
  <c r="CF247" i="5"/>
  <c r="CG247" i="5"/>
  <c r="CH247" i="5"/>
  <c r="CI247" i="5"/>
  <c r="CJ247" i="5"/>
  <c r="CK247" i="5"/>
  <c r="CL247" i="5"/>
  <c r="CM247" i="5"/>
  <c r="CN247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AF248" i="5"/>
  <c r="AG248" i="5"/>
  <c r="AH248" i="5"/>
  <c r="AI248" i="5"/>
  <c r="AJ248" i="5"/>
  <c r="AK248" i="5"/>
  <c r="AL248" i="5"/>
  <c r="AM248" i="5"/>
  <c r="AN248" i="5"/>
  <c r="AO248" i="5"/>
  <c r="AP248" i="5"/>
  <c r="AQ248" i="5"/>
  <c r="AR248" i="5"/>
  <c r="AS248" i="5"/>
  <c r="AT248" i="5"/>
  <c r="AU248" i="5"/>
  <c r="AV248" i="5"/>
  <c r="AW248" i="5"/>
  <c r="AX248" i="5"/>
  <c r="AY248" i="5"/>
  <c r="AZ248" i="5"/>
  <c r="BA248" i="5"/>
  <c r="BB248" i="5"/>
  <c r="BC248" i="5"/>
  <c r="BD248" i="5"/>
  <c r="BE248" i="5"/>
  <c r="BF248" i="5"/>
  <c r="BG248" i="5"/>
  <c r="BH248" i="5"/>
  <c r="BI248" i="5"/>
  <c r="BJ248" i="5"/>
  <c r="BK248" i="5"/>
  <c r="BL248" i="5"/>
  <c r="BM248" i="5"/>
  <c r="BN248" i="5"/>
  <c r="BO248" i="5"/>
  <c r="BP248" i="5"/>
  <c r="BQ248" i="5"/>
  <c r="BR248" i="5"/>
  <c r="BS248" i="5"/>
  <c r="BT248" i="5"/>
  <c r="BU248" i="5"/>
  <c r="BV248" i="5"/>
  <c r="BW248" i="5"/>
  <c r="BX248" i="5"/>
  <c r="BY248" i="5"/>
  <c r="BZ248" i="5"/>
  <c r="CA248" i="5"/>
  <c r="CB248" i="5"/>
  <c r="CC248" i="5"/>
  <c r="CD248" i="5"/>
  <c r="CE248" i="5"/>
  <c r="CF248" i="5"/>
  <c r="CG248" i="5"/>
  <c r="CH248" i="5"/>
  <c r="CI248" i="5"/>
  <c r="CJ248" i="5"/>
  <c r="CK248" i="5"/>
  <c r="CL248" i="5"/>
  <c r="CM248" i="5"/>
  <c r="CN248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F249" i="5"/>
  <c r="AG249" i="5"/>
  <c r="AH249" i="5"/>
  <c r="AI249" i="5"/>
  <c r="AJ249" i="5"/>
  <c r="AK249" i="5"/>
  <c r="AL249" i="5"/>
  <c r="AM249" i="5"/>
  <c r="AN249" i="5"/>
  <c r="AO249" i="5"/>
  <c r="AP249" i="5"/>
  <c r="AQ249" i="5"/>
  <c r="AR249" i="5"/>
  <c r="AS249" i="5"/>
  <c r="AT249" i="5"/>
  <c r="AU249" i="5"/>
  <c r="AV249" i="5"/>
  <c r="AW249" i="5"/>
  <c r="AX249" i="5"/>
  <c r="AY249" i="5"/>
  <c r="AZ249" i="5"/>
  <c r="BA249" i="5"/>
  <c r="BB249" i="5"/>
  <c r="BC249" i="5"/>
  <c r="BD249" i="5"/>
  <c r="BE249" i="5"/>
  <c r="BF249" i="5"/>
  <c r="BG249" i="5"/>
  <c r="BH249" i="5"/>
  <c r="BI249" i="5"/>
  <c r="BJ249" i="5"/>
  <c r="BK249" i="5"/>
  <c r="BL249" i="5"/>
  <c r="BM249" i="5"/>
  <c r="BN249" i="5"/>
  <c r="BO249" i="5"/>
  <c r="BP249" i="5"/>
  <c r="BQ249" i="5"/>
  <c r="BR249" i="5"/>
  <c r="BS249" i="5"/>
  <c r="BT249" i="5"/>
  <c r="BU249" i="5"/>
  <c r="BV249" i="5"/>
  <c r="BW249" i="5"/>
  <c r="BX249" i="5"/>
  <c r="BY249" i="5"/>
  <c r="BZ249" i="5"/>
  <c r="CA249" i="5"/>
  <c r="CB249" i="5"/>
  <c r="CC249" i="5"/>
  <c r="CD249" i="5"/>
  <c r="CE249" i="5"/>
  <c r="CF249" i="5"/>
  <c r="CG249" i="5"/>
  <c r="CH249" i="5"/>
  <c r="CI249" i="5"/>
  <c r="CJ249" i="5"/>
  <c r="CK249" i="5"/>
  <c r="CL249" i="5"/>
  <c r="CM249" i="5"/>
  <c r="CN249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F250" i="5"/>
  <c r="AG250" i="5"/>
  <c r="AH250" i="5"/>
  <c r="AI250" i="5"/>
  <c r="AJ250" i="5"/>
  <c r="AK250" i="5"/>
  <c r="AL250" i="5"/>
  <c r="AM250" i="5"/>
  <c r="AN250" i="5"/>
  <c r="AO250" i="5"/>
  <c r="AP250" i="5"/>
  <c r="AQ250" i="5"/>
  <c r="AR250" i="5"/>
  <c r="AS250" i="5"/>
  <c r="AT250" i="5"/>
  <c r="AU250" i="5"/>
  <c r="AV250" i="5"/>
  <c r="AW250" i="5"/>
  <c r="AX250" i="5"/>
  <c r="AY250" i="5"/>
  <c r="AZ250" i="5"/>
  <c r="BA250" i="5"/>
  <c r="BB250" i="5"/>
  <c r="BC250" i="5"/>
  <c r="BD250" i="5"/>
  <c r="BE250" i="5"/>
  <c r="BF250" i="5"/>
  <c r="BG250" i="5"/>
  <c r="BH250" i="5"/>
  <c r="BI250" i="5"/>
  <c r="BJ250" i="5"/>
  <c r="BK250" i="5"/>
  <c r="BL250" i="5"/>
  <c r="BM250" i="5"/>
  <c r="BN250" i="5"/>
  <c r="BO250" i="5"/>
  <c r="BP250" i="5"/>
  <c r="BQ250" i="5"/>
  <c r="BR250" i="5"/>
  <c r="BS250" i="5"/>
  <c r="BT250" i="5"/>
  <c r="BU250" i="5"/>
  <c r="BV250" i="5"/>
  <c r="BW250" i="5"/>
  <c r="BX250" i="5"/>
  <c r="BY250" i="5"/>
  <c r="BZ250" i="5"/>
  <c r="CA250" i="5"/>
  <c r="CB250" i="5"/>
  <c r="CC250" i="5"/>
  <c r="CD250" i="5"/>
  <c r="CE250" i="5"/>
  <c r="CF250" i="5"/>
  <c r="CG250" i="5"/>
  <c r="CH250" i="5"/>
  <c r="CI250" i="5"/>
  <c r="CJ250" i="5"/>
  <c r="CK250" i="5"/>
  <c r="CL250" i="5"/>
  <c r="CM250" i="5"/>
  <c r="CN250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AI251" i="5"/>
  <c r="AJ251" i="5"/>
  <c r="AK251" i="5"/>
  <c r="AL251" i="5"/>
  <c r="AM251" i="5"/>
  <c r="AN251" i="5"/>
  <c r="AO251" i="5"/>
  <c r="AP251" i="5"/>
  <c r="AQ251" i="5"/>
  <c r="AR251" i="5"/>
  <c r="AS251" i="5"/>
  <c r="AT251" i="5"/>
  <c r="AU251" i="5"/>
  <c r="AV251" i="5"/>
  <c r="AW251" i="5"/>
  <c r="AX251" i="5"/>
  <c r="AY251" i="5"/>
  <c r="AZ251" i="5"/>
  <c r="BA251" i="5"/>
  <c r="BB251" i="5"/>
  <c r="BC251" i="5"/>
  <c r="BD251" i="5"/>
  <c r="BE251" i="5"/>
  <c r="BF251" i="5"/>
  <c r="BG251" i="5"/>
  <c r="BH251" i="5"/>
  <c r="BI251" i="5"/>
  <c r="BJ251" i="5"/>
  <c r="BK251" i="5"/>
  <c r="BL251" i="5"/>
  <c r="BM251" i="5"/>
  <c r="BN251" i="5"/>
  <c r="BO251" i="5"/>
  <c r="BP251" i="5"/>
  <c r="BQ251" i="5"/>
  <c r="BR251" i="5"/>
  <c r="BS251" i="5"/>
  <c r="BT251" i="5"/>
  <c r="BU251" i="5"/>
  <c r="BV251" i="5"/>
  <c r="BW251" i="5"/>
  <c r="BX251" i="5"/>
  <c r="BY251" i="5"/>
  <c r="BZ251" i="5"/>
  <c r="CA251" i="5"/>
  <c r="CB251" i="5"/>
  <c r="CC251" i="5"/>
  <c r="CD251" i="5"/>
  <c r="CE251" i="5"/>
  <c r="CF251" i="5"/>
  <c r="CG251" i="5"/>
  <c r="CH251" i="5"/>
  <c r="CI251" i="5"/>
  <c r="CJ251" i="5"/>
  <c r="CK251" i="5"/>
  <c r="CL251" i="5"/>
  <c r="CM251" i="5"/>
  <c r="CN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AM252" i="5"/>
  <c r="AN252" i="5"/>
  <c r="AO252" i="5"/>
  <c r="AP252" i="5"/>
  <c r="AQ252" i="5"/>
  <c r="AR252" i="5"/>
  <c r="AS252" i="5"/>
  <c r="AT252" i="5"/>
  <c r="AU252" i="5"/>
  <c r="AV252" i="5"/>
  <c r="AW252" i="5"/>
  <c r="AX252" i="5"/>
  <c r="AY252" i="5"/>
  <c r="AZ252" i="5"/>
  <c r="BA252" i="5"/>
  <c r="BB252" i="5"/>
  <c r="BC252" i="5"/>
  <c r="BD252" i="5"/>
  <c r="BE252" i="5"/>
  <c r="BF252" i="5"/>
  <c r="BG252" i="5"/>
  <c r="BH252" i="5"/>
  <c r="BI252" i="5"/>
  <c r="BJ252" i="5"/>
  <c r="BK252" i="5"/>
  <c r="BL252" i="5"/>
  <c r="BM252" i="5"/>
  <c r="BN252" i="5"/>
  <c r="BO252" i="5"/>
  <c r="BP252" i="5"/>
  <c r="BQ252" i="5"/>
  <c r="BR252" i="5"/>
  <c r="BS252" i="5"/>
  <c r="BT252" i="5"/>
  <c r="BU252" i="5"/>
  <c r="BV252" i="5"/>
  <c r="BW252" i="5"/>
  <c r="BX252" i="5"/>
  <c r="BY252" i="5"/>
  <c r="BZ252" i="5"/>
  <c r="CA252" i="5"/>
  <c r="CB252" i="5"/>
  <c r="CC252" i="5"/>
  <c r="CD252" i="5"/>
  <c r="CE252" i="5"/>
  <c r="CF252" i="5"/>
  <c r="CG252" i="5"/>
  <c r="CH252" i="5"/>
  <c r="CI252" i="5"/>
  <c r="CJ252" i="5"/>
  <c r="CK252" i="5"/>
  <c r="CL252" i="5"/>
  <c r="CM252" i="5"/>
  <c r="CN252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F253" i="5"/>
  <c r="AG253" i="5"/>
  <c r="AH253" i="5"/>
  <c r="AI253" i="5"/>
  <c r="AJ253" i="5"/>
  <c r="AK253" i="5"/>
  <c r="AL253" i="5"/>
  <c r="AM253" i="5"/>
  <c r="AN253" i="5"/>
  <c r="AO253" i="5"/>
  <c r="AP253" i="5"/>
  <c r="AQ253" i="5"/>
  <c r="AR253" i="5"/>
  <c r="AS253" i="5"/>
  <c r="AT253" i="5"/>
  <c r="AU253" i="5"/>
  <c r="AV253" i="5"/>
  <c r="AW253" i="5"/>
  <c r="AX253" i="5"/>
  <c r="AY253" i="5"/>
  <c r="AZ253" i="5"/>
  <c r="BA253" i="5"/>
  <c r="BB253" i="5"/>
  <c r="BC253" i="5"/>
  <c r="BD253" i="5"/>
  <c r="BE253" i="5"/>
  <c r="BF253" i="5"/>
  <c r="BG253" i="5"/>
  <c r="BH253" i="5"/>
  <c r="BI253" i="5"/>
  <c r="BJ253" i="5"/>
  <c r="BK253" i="5"/>
  <c r="BL253" i="5"/>
  <c r="BM253" i="5"/>
  <c r="BN253" i="5"/>
  <c r="BO253" i="5"/>
  <c r="BP253" i="5"/>
  <c r="BQ253" i="5"/>
  <c r="BR253" i="5"/>
  <c r="BS253" i="5"/>
  <c r="BT253" i="5"/>
  <c r="BU253" i="5"/>
  <c r="BV253" i="5"/>
  <c r="BW253" i="5"/>
  <c r="BX253" i="5"/>
  <c r="BY253" i="5"/>
  <c r="BZ253" i="5"/>
  <c r="CA253" i="5"/>
  <c r="CB253" i="5"/>
  <c r="CC253" i="5"/>
  <c r="CD253" i="5"/>
  <c r="CE253" i="5"/>
  <c r="CF253" i="5"/>
  <c r="CG253" i="5"/>
  <c r="CH253" i="5"/>
  <c r="CI253" i="5"/>
  <c r="CJ253" i="5"/>
  <c r="CK253" i="5"/>
  <c r="CL253" i="5"/>
  <c r="CM253" i="5"/>
  <c r="CN253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F254" i="5"/>
  <c r="AG254" i="5"/>
  <c r="AH254" i="5"/>
  <c r="AI254" i="5"/>
  <c r="AJ254" i="5"/>
  <c r="AK254" i="5"/>
  <c r="AL254" i="5"/>
  <c r="AM254" i="5"/>
  <c r="AN254" i="5"/>
  <c r="AO254" i="5"/>
  <c r="AP254" i="5"/>
  <c r="AQ254" i="5"/>
  <c r="AR254" i="5"/>
  <c r="AS254" i="5"/>
  <c r="AT254" i="5"/>
  <c r="AU254" i="5"/>
  <c r="AV254" i="5"/>
  <c r="AW254" i="5"/>
  <c r="AX254" i="5"/>
  <c r="AY254" i="5"/>
  <c r="AZ254" i="5"/>
  <c r="BA254" i="5"/>
  <c r="BB254" i="5"/>
  <c r="BC254" i="5"/>
  <c r="BD254" i="5"/>
  <c r="BE254" i="5"/>
  <c r="BF254" i="5"/>
  <c r="BG254" i="5"/>
  <c r="BH254" i="5"/>
  <c r="BI254" i="5"/>
  <c r="BJ254" i="5"/>
  <c r="BK254" i="5"/>
  <c r="BL254" i="5"/>
  <c r="BM254" i="5"/>
  <c r="BN254" i="5"/>
  <c r="BO254" i="5"/>
  <c r="BP254" i="5"/>
  <c r="BQ254" i="5"/>
  <c r="BR254" i="5"/>
  <c r="BS254" i="5"/>
  <c r="BT254" i="5"/>
  <c r="BU254" i="5"/>
  <c r="BV254" i="5"/>
  <c r="BW254" i="5"/>
  <c r="BX254" i="5"/>
  <c r="BY254" i="5"/>
  <c r="BZ254" i="5"/>
  <c r="CA254" i="5"/>
  <c r="CB254" i="5"/>
  <c r="CC254" i="5"/>
  <c r="CD254" i="5"/>
  <c r="CE254" i="5"/>
  <c r="CF254" i="5"/>
  <c r="CG254" i="5"/>
  <c r="CH254" i="5"/>
  <c r="CI254" i="5"/>
  <c r="CJ254" i="5"/>
  <c r="CK254" i="5"/>
  <c r="CL254" i="5"/>
  <c r="CM254" i="5"/>
  <c r="CN254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F255" i="5"/>
  <c r="AG255" i="5"/>
  <c r="AH255" i="5"/>
  <c r="AI255" i="5"/>
  <c r="AJ255" i="5"/>
  <c r="AK255" i="5"/>
  <c r="AL255" i="5"/>
  <c r="AM255" i="5"/>
  <c r="AN255" i="5"/>
  <c r="AO255" i="5"/>
  <c r="AP255" i="5"/>
  <c r="AQ255" i="5"/>
  <c r="AR255" i="5"/>
  <c r="AS255" i="5"/>
  <c r="AT255" i="5"/>
  <c r="AU255" i="5"/>
  <c r="AV255" i="5"/>
  <c r="AW255" i="5"/>
  <c r="AX255" i="5"/>
  <c r="AY255" i="5"/>
  <c r="AZ255" i="5"/>
  <c r="BA255" i="5"/>
  <c r="BB255" i="5"/>
  <c r="BC255" i="5"/>
  <c r="BD255" i="5"/>
  <c r="BE255" i="5"/>
  <c r="BF255" i="5"/>
  <c r="BG255" i="5"/>
  <c r="BH255" i="5"/>
  <c r="BI255" i="5"/>
  <c r="BJ255" i="5"/>
  <c r="BK255" i="5"/>
  <c r="BL255" i="5"/>
  <c r="BM255" i="5"/>
  <c r="BN255" i="5"/>
  <c r="BO255" i="5"/>
  <c r="BP255" i="5"/>
  <c r="BQ255" i="5"/>
  <c r="BR255" i="5"/>
  <c r="BS255" i="5"/>
  <c r="BT255" i="5"/>
  <c r="BU255" i="5"/>
  <c r="BV255" i="5"/>
  <c r="BW255" i="5"/>
  <c r="BX255" i="5"/>
  <c r="BY255" i="5"/>
  <c r="BZ255" i="5"/>
  <c r="CA255" i="5"/>
  <c r="CB255" i="5"/>
  <c r="CC255" i="5"/>
  <c r="CD255" i="5"/>
  <c r="CE255" i="5"/>
  <c r="CF255" i="5"/>
  <c r="CG255" i="5"/>
  <c r="CH255" i="5"/>
  <c r="CI255" i="5"/>
  <c r="CJ255" i="5"/>
  <c r="CK255" i="5"/>
  <c r="CL255" i="5"/>
  <c r="CM255" i="5"/>
  <c r="CN255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F256" i="5"/>
  <c r="AG256" i="5"/>
  <c r="AH256" i="5"/>
  <c r="AI256" i="5"/>
  <c r="AJ256" i="5"/>
  <c r="AK256" i="5"/>
  <c r="AL256" i="5"/>
  <c r="AM256" i="5"/>
  <c r="AN256" i="5"/>
  <c r="AO256" i="5"/>
  <c r="AP256" i="5"/>
  <c r="AQ256" i="5"/>
  <c r="AR256" i="5"/>
  <c r="AS256" i="5"/>
  <c r="AT256" i="5"/>
  <c r="AU256" i="5"/>
  <c r="AV256" i="5"/>
  <c r="AW256" i="5"/>
  <c r="AX256" i="5"/>
  <c r="AY256" i="5"/>
  <c r="AZ256" i="5"/>
  <c r="BA256" i="5"/>
  <c r="BB256" i="5"/>
  <c r="BC256" i="5"/>
  <c r="BD256" i="5"/>
  <c r="BE256" i="5"/>
  <c r="BF256" i="5"/>
  <c r="BG256" i="5"/>
  <c r="BH256" i="5"/>
  <c r="BI256" i="5"/>
  <c r="BJ256" i="5"/>
  <c r="BK256" i="5"/>
  <c r="BL256" i="5"/>
  <c r="BM256" i="5"/>
  <c r="BN256" i="5"/>
  <c r="BO256" i="5"/>
  <c r="BP256" i="5"/>
  <c r="BQ256" i="5"/>
  <c r="BR256" i="5"/>
  <c r="BS256" i="5"/>
  <c r="BT256" i="5"/>
  <c r="BU256" i="5"/>
  <c r="BV256" i="5"/>
  <c r="BW256" i="5"/>
  <c r="BX256" i="5"/>
  <c r="BY256" i="5"/>
  <c r="BZ256" i="5"/>
  <c r="CA256" i="5"/>
  <c r="CB256" i="5"/>
  <c r="CC256" i="5"/>
  <c r="CD256" i="5"/>
  <c r="CE256" i="5"/>
  <c r="CF256" i="5"/>
  <c r="CG256" i="5"/>
  <c r="CH256" i="5"/>
  <c r="CI256" i="5"/>
  <c r="CJ256" i="5"/>
  <c r="CK256" i="5"/>
  <c r="CL256" i="5"/>
  <c r="CM256" i="5"/>
  <c r="CN256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AI257" i="5"/>
  <c r="AJ257" i="5"/>
  <c r="AK257" i="5"/>
  <c r="AL257" i="5"/>
  <c r="AM257" i="5"/>
  <c r="AN257" i="5"/>
  <c r="AO257" i="5"/>
  <c r="AP257" i="5"/>
  <c r="AQ257" i="5"/>
  <c r="AR257" i="5"/>
  <c r="AS257" i="5"/>
  <c r="AT257" i="5"/>
  <c r="AU257" i="5"/>
  <c r="AV257" i="5"/>
  <c r="AW257" i="5"/>
  <c r="AX257" i="5"/>
  <c r="AY257" i="5"/>
  <c r="AZ257" i="5"/>
  <c r="BA257" i="5"/>
  <c r="BB257" i="5"/>
  <c r="BC257" i="5"/>
  <c r="BD257" i="5"/>
  <c r="BE257" i="5"/>
  <c r="BF257" i="5"/>
  <c r="BG257" i="5"/>
  <c r="BH257" i="5"/>
  <c r="BI257" i="5"/>
  <c r="BJ257" i="5"/>
  <c r="BK257" i="5"/>
  <c r="BL257" i="5"/>
  <c r="BM257" i="5"/>
  <c r="BN257" i="5"/>
  <c r="BO257" i="5"/>
  <c r="BP257" i="5"/>
  <c r="BQ257" i="5"/>
  <c r="BR257" i="5"/>
  <c r="BS257" i="5"/>
  <c r="BT257" i="5"/>
  <c r="BU257" i="5"/>
  <c r="BV257" i="5"/>
  <c r="BW257" i="5"/>
  <c r="BX257" i="5"/>
  <c r="BY257" i="5"/>
  <c r="BZ257" i="5"/>
  <c r="CA257" i="5"/>
  <c r="CB257" i="5"/>
  <c r="CC257" i="5"/>
  <c r="CD257" i="5"/>
  <c r="CE257" i="5"/>
  <c r="CF257" i="5"/>
  <c r="CG257" i="5"/>
  <c r="CH257" i="5"/>
  <c r="CI257" i="5"/>
  <c r="CJ257" i="5"/>
  <c r="CK257" i="5"/>
  <c r="CL257" i="5"/>
  <c r="CM257" i="5"/>
  <c r="CN257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AI258" i="5"/>
  <c r="AJ258" i="5"/>
  <c r="AK258" i="5"/>
  <c r="AL258" i="5"/>
  <c r="AM258" i="5"/>
  <c r="AN258" i="5"/>
  <c r="AO258" i="5"/>
  <c r="AP258" i="5"/>
  <c r="AQ258" i="5"/>
  <c r="AR258" i="5"/>
  <c r="AS258" i="5"/>
  <c r="AT258" i="5"/>
  <c r="AU258" i="5"/>
  <c r="AV258" i="5"/>
  <c r="AW258" i="5"/>
  <c r="AX258" i="5"/>
  <c r="AY258" i="5"/>
  <c r="AZ258" i="5"/>
  <c r="BA258" i="5"/>
  <c r="BB258" i="5"/>
  <c r="BC258" i="5"/>
  <c r="BD258" i="5"/>
  <c r="BE258" i="5"/>
  <c r="BF258" i="5"/>
  <c r="BG258" i="5"/>
  <c r="BH258" i="5"/>
  <c r="BI258" i="5"/>
  <c r="BJ258" i="5"/>
  <c r="BK258" i="5"/>
  <c r="BL258" i="5"/>
  <c r="BM258" i="5"/>
  <c r="BN258" i="5"/>
  <c r="BO258" i="5"/>
  <c r="BP258" i="5"/>
  <c r="BQ258" i="5"/>
  <c r="BR258" i="5"/>
  <c r="BS258" i="5"/>
  <c r="BT258" i="5"/>
  <c r="BU258" i="5"/>
  <c r="BV258" i="5"/>
  <c r="BW258" i="5"/>
  <c r="BX258" i="5"/>
  <c r="BY258" i="5"/>
  <c r="BZ258" i="5"/>
  <c r="CA258" i="5"/>
  <c r="CB258" i="5"/>
  <c r="CC258" i="5"/>
  <c r="CD258" i="5"/>
  <c r="CE258" i="5"/>
  <c r="CF258" i="5"/>
  <c r="CG258" i="5"/>
  <c r="CH258" i="5"/>
  <c r="CI258" i="5"/>
  <c r="CJ258" i="5"/>
  <c r="CK258" i="5"/>
  <c r="CL258" i="5"/>
  <c r="CM258" i="5"/>
  <c r="CN258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M259" i="5"/>
  <c r="AN259" i="5"/>
  <c r="AO259" i="5"/>
  <c r="AP259" i="5"/>
  <c r="AQ259" i="5"/>
  <c r="AR259" i="5"/>
  <c r="AS259" i="5"/>
  <c r="AT259" i="5"/>
  <c r="AU259" i="5"/>
  <c r="AV259" i="5"/>
  <c r="AW259" i="5"/>
  <c r="AX259" i="5"/>
  <c r="AY259" i="5"/>
  <c r="AZ259" i="5"/>
  <c r="BA259" i="5"/>
  <c r="BB259" i="5"/>
  <c r="BC259" i="5"/>
  <c r="BD259" i="5"/>
  <c r="BE259" i="5"/>
  <c r="BF259" i="5"/>
  <c r="BG259" i="5"/>
  <c r="BH259" i="5"/>
  <c r="BI259" i="5"/>
  <c r="BJ259" i="5"/>
  <c r="BK259" i="5"/>
  <c r="BL259" i="5"/>
  <c r="BM259" i="5"/>
  <c r="BN259" i="5"/>
  <c r="BO259" i="5"/>
  <c r="BP259" i="5"/>
  <c r="BQ259" i="5"/>
  <c r="BR259" i="5"/>
  <c r="BS259" i="5"/>
  <c r="BT259" i="5"/>
  <c r="BU259" i="5"/>
  <c r="BV259" i="5"/>
  <c r="BW259" i="5"/>
  <c r="BX259" i="5"/>
  <c r="BY259" i="5"/>
  <c r="BZ259" i="5"/>
  <c r="CA259" i="5"/>
  <c r="CB259" i="5"/>
  <c r="CC259" i="5"/>
  <c r="CD259" i="5"/>
  <c r="CE259" i="5"/>
  <c r="CF259" i="5"/>
  <c r="CG259" i="5"/>
  <c r="CH259" i="5"/>
  <c r="CI259" i="5"/>
  <c r="CJ259" i="5"/>
  <c r="CK259" i="5"/>
  <c r="CL259" i="5"/>
  <c r="CM259" i="5"/>
  <c r="CN259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F260" i="5"/>
  <c r="AG260" i="5"/>
  <c r="AH260" i="5"/>
  <c r="AI260" i="5"/>
  <c r="AJ260" i="5"/>
  <c r="AK260" i="5"/>
  <c r="AL260" i="5"/>
  <c r="AM260" i="5"/>
  <c r="AN260" i="5"/>
  <c r="AO260" i="5"/>
  <c r="AP260" i="5"/>
  <c r="AQ260" i="5"/>
  <c r="AR260" i="5"/>
  <c r="AS260" i="5"/>
  <c r="AT260" i="5"/>
  <c r="AU260" i="5"/>
  <c r="AV260" i="5"/>
  <c r="AW260" i="5"/>
  <c r="AX260" i="5"/>
  <c r="AY260" i="5"/>
  <c r="AZ260" i="5"/>
  <c r="BA260" i="5"/>
  <c r="BB260" i="5"/>
  <c r="BC260" i="5"/>
  <c r="BD260" i="5"/>
  <c r="BE260" i="5"/>
  <c r="BF260" i="5"/>
  <c r="BG260" i="5"/>
  <c r="BH260" i="5"/>
  <c r="BI260" i="5"/>
  <c r="BJ260" i="5"/>
  <c r="BK260" i="5"/>
  <c r="BL260" i="5"/>
  <c r="BM260" i="5"/>
  <c r="BN260" i="5"/>
  <c r="BO260" i="5"/>
  <c r="BP260" i="5"/>
  <c r="BQ260" i="5"/>
  <c r="BR260" i="5"/>
  <c r="BS260" i="5"/>
  <c r="BT260" i="5"/>
  <c r="BU260" i="5"/>
  <c r="BV260" i="5"/>
  <c r="BW260" i="5"/>
  <c r="BX260" i="5"/>
  <c r="BY260" i="5"/>
  <c r="BZ260" i="5"/>
  <c r="CA260" i="5"/>
  <c r="CB260" i="5"/>
  <c r="CC260" i="5"/>
  <c r="CD260" i="5"/>
  <c r="CE260" i="5"/>
  <c r="CF260" i="5"/>
  <c r="CG260" i="5"/>
  <c r="CH260" i="5"/>
  <c r="CI260" i="5"/>
  <c r="CJ260" i="5"/>
  <c r="CK260" i="5"/>
  <c r="CL260" i="5"/>
  <c r="CM260" i="5"/>
  <c r="CN260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2" i="5"/>
  <c r="D2" i="5"/>
  <c r="B2" i="5"/>
  <c r="CN1" i="5"/>
  <c r="CM1" i="5"/>
  <c r="CL1" i="5"/>
  <c r="CK1" i="5"/>
  <c r="CJ1" i="5"/>
  <c r="CI1" i="5"/>
  <c r="CH1" i="5"/>
  <c r="CG1" i="5"/>
  <c r="CF1" i="5"/>
  <c r="CE1" i="5"/>
  <c r="CD1" i="5"/>
  <c r="CC1" i="5"/>
  <c r="CB1" i="5"/>
  <c r="CA1" i="5"/>
  <c r="BZ1" i="5"/>
  <c r="BY1" i="5"/>
  <c r="BX1" i="5"/>
  <c r="BW1" i="5"/>
  <c r="BV1" i="5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E1" i="5"/>
  <c r="D1" i="5"/>
  <c r="C1" i="5"/>
  <c r="B1" i="5"/>
  <c r="E5" i="3"/>
  <c r="U5" i="3"/>
  <c r="M5" i="3"/>
  <c r="AC5" i="3"/>
  <c r="AK5" i="3"/>
  <c r="BI5" i="3"/>
  <c r="AS5" i="3"/>
  <c r="BA5" i="3"/>
  <c r="G5" i="3"/>
  <c r="CG5" i="3"/>
  <c r="BY5" i="3"/>
  <c r="BQ5" i="3"/>
  <c r="O5" i="3"/>
  <c r="W5" i="3"/>
  <c r="AM5" i="3"/>
  <c r="AU5" i="3"/>
  <c r="AE5" i="3"/>
  <c r="BC5" i="3"/>
  <c r="BS5" i="3"/>
  <c r="CI5" i="3"/>
  <c r="BK5" i="3"/>
  <c r="CA5" i="3"/>
  <c r="A5" i="3"/>
  <c r="I5" i="3"/>
  <c r="Y5" i="3"/>
  <c r="Q5" i="3"/>
  <c r="AW5" i="3"/>
  <c r="AO5" i="3"/>
  <c r="BE5" i="3"/>
  <c r="CK5" i="3"/>
  <c r="C5" i="3"/>
  <c r="CC5" i="3"/>
  <c r="BM5" i="3"/>
  <c r="BU5" i="3"/>
  <c r="K5" i="3"/>
  <c r="AA5" i="3"/>
  <c r="S5" i="3"/>
  <c r="AQ5" i="3"/>
  <c r="AI5" i="3"/>
  <c r="BG5" i="3"/>
  <c r="BO5" i="3"/>
  <c r="AY5" i="3"/>
  <c r="BW5" i="3"/>
  <c r="CE5" i="3"/>
  <c r="CM5" i="3"/>
  <c r="CN260" i="4"/>
  <c r="CL260" i="4"/>
  <c r="CJ260" i="4"/>
  <c r="CH260" i="4"/>
  <c r="CF260" i="4"/>
  <c r="CD260" i="4"/>
  <c r="CB260" i="4"/>
  <c r="BZ260" i="4"/>
  <c r="BX260" i="4"/>
  <c r="BV260" i="4"/>
  <c r="BT260" i="4"/>
  <c r="BR260" i="4"/>
  <c r="BP260" i="4"/>
  <c r="BN260" i="4"/>
  <c r="BL260" i="4"/>
  <c r="BJ260" i="4"/>
  <c r="BH260" i="4"/>
  <c r="BF260" i="4"/>
  <c r="BD260" i="4"/>
  <c r="BB260" i="4"/>
  <c r="AZ260" i="4"/>
  <c r="AX260" i="4"/>
  <c r="AV260" i="4"/>
  <c r="AT260" i="4"/>
  <c r="AR260" i="4"/>
  <c r="AP260" i="4"/>
  <c r="AN260" i="4"/>
  <c r="AL260" i="4"/>
  <c r="AJ260" i="4"/>
  <c r="AH260" i="4"/>
  <c r="AF260" i="4"/>
  <c r="AD260" i="4"/>
  <c r="AB260" i="4"/>
  <c r="X260" i="4"/>
  <c r="V260" i="4"/>
  <c r="R260" i="4"/>
  <c r="P260" i="4"/>
  <c r="N260" i="4"/>
  <c r="L260" i="4"/>
  <c r="J260" i="4"/>
  <c r="H260" i="4"/>
  <c r="F260" i="4"/>
  <c r="D260" i="4"/>
  <c r="B260" i="4"/>
  <c r="CN259" i="4"/>
  <c r="CL259" i="4"/>
  <c r="CJ259" i="4"/>
  <c r="CH259" i="4"/>
  <c r="CF259" i="4"/>
  <c r="CD259" i="4"/>
  <c r="CB259" i="4"/>
  <c r="BZ259" i="4"/>
  <c r="BX259" i="4"/>
  <c r="BV259" i="4"/>
  <c r="BT259" i="4"/>
  <c r="BR259" i="4"/>
  <c r="BP259" i="4"/>
  <c r="BN259" i="4"/>
  <c r="BL259" i="4"/>
  <c r="BJ259" i="4"/>
  <c r="BH259" i="4"/>
  <c r="BF259" i="4"/>
  <c r="BD259" i="4"/>
  <c r="BB259" i="4"/>
  <c r="AZ259" i="4"/>
  <c r="AX259" i="4"/>
  <c r="AV259" i="4"/>
  <c r="AT259" i="4"/>
  <c r="AR259" i="4"/>
  <c r="AP259" i="4"/>
  <c r="AN259" i="4"/>
  <c r="AL259" i="4"/>
  <c r="AJ259" i="4"/>
  <c r="AH259" i="4"/>
  <c r="AF259" i="4"/>
  <c r="AD259" i="4"/>
  <c r="AB259" i="4"/>
  <c r="X259" i="4"/>
  <c r="V259" i="4"/>
  <c r="R259" i="4"/>
  <c r="P259" i="4"/>
  <c r="N259" i="4"/>
  <c r="L259" i="4"/>
  <c r="J259" i="4"/>
  <c r="H259" i="4"/>
  <c r="F259" i="4"/>
  <c r="D259" i="4"/>
  <c r="B259" i="4"/>
  <c r="CN258" i="4"/>
  <c r="CL258" i="4"/>
  <c r="CJ258" i="4"/>
  <c r="CH258" i="4"/>
  <c r="CF258" i="4"/>
  <c r="CD258" i="4"/>
  <c r="CB258" i="4"/>
  <c r="BZ258" i="4"/>
  <c r="BX258" i="4"/>
  <c r="BV258" i="4"/>
  <c r="BT258" i="4"/>
  <c r="BR258" i="4"/>
  <c r="BP258" i="4"/>
  <c r="BN258" i="4"/>
  <c r="BL258" i="4"/>
  <c r="BJ258" i="4"/>
  <c r="BH258" i="4"/>
  <c r="BF258" i="4"/>
  <c r="BD258" i="4"/>
  <c r="BB258" i="4"/>
  <c r="AZ258" i="4"/>
  <c r="AX258" i="4"/>
  <c r="AV258" i="4"/>
  <c r="AT258" i="4"/>
  <c r="AR258" i="4"/>
  <c r="AP258" i="4"/>
  <c r="AN258" i="4"/>
  <c r="AL258" i="4"/>
  <c r="AJ258" i="4"/>
  <c r="AH258" i="4"/>
  <c r="AF258" i="4"/>
  <c r="AD258" i="4"/>
  <c r="AB258" i="4"/>
  <c r="X258" i="4"/>
  <c r="V258" i="4"/>
  <c r="R258" i="4"/>
  <c r="P258" i="4"/>
  <c r="N258" i="4"/>
  <c r="L258" i="4"/>
  <c r="J258" i="4"/>
  <c r="H258" i="4"/>
  <c r="F258" i="4"/>
  <c r="D258" i="4"/>
  <c r="B258" i="4"/>
  <c r="CN257" i="4"/>
  <c r="CL257" i="4"/>
  <c r="CJ257" i="4"/>
  <c r="CH257" i="4"/>
  <c r="CF257" i="4"/>
  <c r="CD257" i="4"/>
  <c r="CB257" i="4"/>
  <c r="BZ257" i="4"/>
  <c r="BX257" i="4"/>
  <c r="BV257" i="4"/>
  <c r="BT257" i="4"/>
  <c r="BR257" i="4"/>
  <c r="BP257" i="4"/>
  <c r="BN257" i="4"/>
  <c r="BL257" i="4"/>
  <c r="BJ257" i="4"/>
  <c r="BH257" i="4"/>
  <c r="BF257" i="4"/>
  <c r="BD257" i="4"/>
  <c r="BB257" i="4"/>
  <c r="AZ257" i="4"/>
  <c r="AX257" i="4"/>
  <c r="AV257" i="4"/>
  <c r="AT257" i="4"/>
  <c r="AR257" i="4"/>
  <c r="AP257" i="4"/>
  <c r="AN257" i="4"/>
  <c r="AL257" i="4"/>
  <c r="AJ257" i="4"/>
  <c r="AH257" i="4"/>
  <c r="AF257" i="4"/>
  <c r="AD257" i="4"/>
  <c r="AB257" i="4"/>
  <c r="X257" i="4"/>
  <c r="V257" i="4"/>
  <c r="R257" i="4"/>
  <c r="P257" i="4"/>
  <c r="N257" i="4"/>
  <c r="L257" i="4"/>
  <c r="J257" i="4"/>
  <c r="H257" i="4"/>
  <c r="F257" i="4"/>
  <c r="D257" i="4"/>
  <c r="B257" i="4"/>
  <c r="CN256" i="4"/>
  <c r="CL256" i="4"/>
  <c r="CJ256" i="4"/>
  <c r="CH256" i="4"/>
  <c r="CF256" i="4"/>
  <c r="CD256" i="4"/>
  <c r="CB256" i="4"/>
  <c r="BZ256" i="4"/>
  <c r="BX256" i="4"/>
  <c r="BV256" i="4"/>
  <c r="BT256" i="4"/>
  <c r="BR256" i="4"/>
  <c r="BP256" i="4"/>
  <c r="BN256" i="4"/>
  <c r="BL256" i="4"/>
  <c r="BJ256" i="4"/>
  <c r="BH256" i="4"/>
  <c r="BF256" i="4"/>
  <c r="BD256" i="4"/>
  <c r="BB256" i="4"/>
  <c r="AZ256" i="4"/>
  <c r="AX256" i="4"/>
  <c r="AV256" i="4"/>
  <c r="AT256" i="4"/>
  <c r="AR256" i="4"/>
  <c r="AP256" i="4"/>
  <c r="AN256" i="4"/>
  <c r="AL256" i="4"/>
  <c r="AJ256" i="4"/>
  <c r="AH256" i="4"/>
  <c r="AF256" i="4"/>
  <c r="AD256" i="4"/>
  <c r="AB256" i="4"/>
  <c r="X256" i="4"/>
  <c r="V256" i="4"/>
  <c r="R256" i="4"/>
  <c r="P256" i="4"/>
  <c r="N256" i="4"/>
  <c r="L256" i="4"/>
  <c r="J256" i="4"/>
  <c r="H256" i="4"/>
  <c r="F256" i="4"/>
  <c r="D256" i="4"/>
  <c r="B256" i="4"/>
  <c r="CN255" i="4"/>
  <c r="CL255" i="4"/>
  <c r="CJ255" i="4"/>
  <c r="CH255" i="4"/>
  <c r="CF255" i="4"/>
  <c r="CD255" i="4"/>
  <c r="CB255" i="4"/>
  <c r="BZ255" i="4"/>
  <c r="BX255" i="4"/>
  <c r="BV255" i="4"/>
  <c r="BT255" i="4"/>
  <c r="BR255" i="4"/>
  <c r="BP255" i="4"/>
  <c r="BN255" i="4"/>
  <c r="BL255" i="4"/>
  <c r="BJ255" i="4"/>
  <c r="BH255" i="4"/>
  <c r="BF255" i="4"/>
  <c r="BD255" i="4"/>
  <c r="BB255" i="4"/>
  <c r="AZ255" i="4"/>
  <c r="AX255" i="4"/>
  <c r="AV255" i="4"/>
  <c r="AT255" i="4"/>
  <c r="AR255" i="4"/>
  <c r="AP255" i="4"/>
  <c r="AN255" i="4"/>
  <c r="AL255" i="4"/>
  <c r="AJ255" i="4"/>
  <c r="AH255" i="4"/>
  <c r="AF255" i="4"/>
  <c r="AD255" i="4"/>
  <c r="AB255" i="4"/>
  <c r="X255" i="4"/>
  <c r="V255" i="4"/>
  <c r="R255" i="4"/>
  <c r="P255" i="4"/>
  <c r="N255" i="4"/>
  <c r="L255" i="4"/>
  <c r="J255" i="4"/>
  <c r="H255" i="4"/>
  <c r="F255" i="4"/>
  <c r="D255" i="4"/>
  <c r="B255" i="4"/>
  <c r="CN254" i="4"/>
  <c r="CL254" i="4"/>
  <c r="CJ254" i="4"/>
  <c r="CH254" i="4"/>
  <c r="CF254" i="4"/>
  <c r="CD254" i="4"/>
  <c r="CB254" i="4"/>
  <c r="BZ254" i="4"/>
  <c r="BX254" i="4"/>
  <c r="BV254" i="4"/>
  <c r="BT254" i="4"/>
  <c r="BR254" i="4"/>
  <c r="BP254" i="4"/>
  <c r="BN254" i="4"/>
  <c r="BL254" i="4"/>
  <c r="BJ254" i="4"/>
  <c r="BH254" i="4"/>
  <c r="BF254" i="4"/>
  <c r="BD254" i="4"/>
  <c r="BB254" i="4"/>
  <c r="AZ254" i="4"/>
  <c r="AX254" i="4"/>
  <c r="AV254" i="4"/>
  <c r="AT254" i="4"/>
  <c r="AR254" i="4"/>
  <c r="AP254" i="4"/>
  <c r="AN254" i="4"/>
  <c r="AL254" i="4"/>
  <c r="AJ254" i="4"/>
  <c r="AH254" i="4"/>
  <c r="AF254" i="4"/>
  <c r="AD254" i="4"/>
  <c r="AB254" i="4"/>
  <c r="X254" i="4"/>
  <c r="V254" i="4"/>
  <c r="R254" i="4"/>
  <c r="P254" i="4"/>
  <c r="N254" i="4"/>
  <c r="L254" i="4"/>
  <c r="J254" i="4"/>
  <c r="H254" i="4"/>
  <c r="F254" i="4"/>
  <c r="D254" i="4"/>
  <c r="B254" i="4"/>
  <c r="CN253" i="4"/>
  <c r="CL253" i="4"/>
  <c r="CJ253" i="4"/>
  <c r="CH253" i="4"/>
  <c r="CF253" i="4"/>
  <c r="CD253" i="4"/>
  <c r="CB253" i="4"/>
  <c r="BZ253" i="4"/>
  <c r="BX253" i="4"/>
  <c r="BV253" i="4"/>
  <c r="BT253" i="4"/>
  <c r="BR253" i="4"/>
  <c r="BP253" i="4"/>
  <c r="BN253" i="4"/>
  <c r="BL253" i="4"/>
  <c r="BJ253" i="4"/>
  <c r="BH253" i="4"/>
  <c r="BF253" i="4"/>
  <c r="BD253" i="4"/>
  <c r="BB253" i="4"/>
  <c r="AZ253" i="4"/>
  <c r="AX253" i="4"/>
  <c r="AV253" i="4"/>
  <c r="AT253" i="4"/>
  <c r="AR253" i="4"/>
  <c r="AP253" i="4"/>
  <c r="AN253" i="4"/>
  <c r="AL253" i="4"/>
  <c r="AJ253" i="4"/>
  <c r="AH253" i="4"/>
  <c r="AF253" i="4"/>
  <c r="AD253" i="4"/>
  <c r="AB253" i="4"/>
  <c r="X253" i="4"/>
  <c r="V253" i="4"/>
  <c r="R253" i="4"/>
  <c r="P253" i="4"/>
  <c r="N253" i="4"/>
  <c r="L253" i="4"/>
  <c r="J253" i="4"/>
  <c r="H253" i="4"/>
  <c r="F253" i="4"/>
  <c r="D253" i="4"/>
  <c r="B253" i="4"/>
  <c r="CN252" i="4"/>
  <c r="CL252" i="4"/>
  <c r="CJ252" i="4"/>
  <c r="CH252" i="4"/>
  <c r="CF252" i="4"/>
  <c r="CD252" i="4"/>
  <c r="CB252" i="4"/>
  <c r="BZ252" i="4"/>
  <c r="BX252" i="4"/>
  <c r="BV252" i="4"/>
  <c r="BT252" i="4"/>
  <c r="BR252" i="4"/>
  <c r="BP252" i="4"/>
  <c r="BN252" i="4"/>
  <c r="BL252" i="4"/>
  <c r="BJ252" i="4"/>
  <c r="BH252" i="4"/>
  <c r="BF252" i="4"/>
  <c r="BD252" i="4"/>
  <c r="BB252" i="4"/>
  <c r="AZ252" i="4"/>
  <c r="AX252" i="4"/>
  <c r="AV252" i="4"/>
  <c r="AT252" i="4"/>
  <c r="AR252" i="4"/>
  <c r="AP252" i="4"/>
  <c r="AN252" i="4"/>
  <c r="AL252" i="4"/>
  <c r="AJ252" i="4"/>
  <c r="AH252" i="4"/>
  <c r="AF252" i="4"/>
  <c r="AD252" i="4"/>
  <c r="AB252" i="4"/>
  <c r="X252" i="4"/>
  <c r="V252" i="4"/>
  <c r="R252" i="4"/>
  <c r="P252" i="4"/>
  <c r="N252" i="4"/>
  <c r="L252" i="4"/>
  <c r="J252" i="4"/>
  <c r="H252" i="4"/>
  <c r="F252" i="4"/>
  <c r="D252" i="4"/>
  <c r="B252" i="4"/>
  <c r="CN251" i="4"/>
  <c r="CL251" i="4"/>
  <c r="CJ251" i="4"/>
  <c r="CH251" i="4"/>
  <c r="CF251" i="4"/>
  <c r="CD251" i="4"/>
  <c r="CB251" i="4"/>
  <c r="BZ251" i="4"/>
  <c r="BX251" i="4"/>
  <c r="BV251" i="4"/>
  <c r="BT251" i="4"/>
  <c r="BR251" i="4"/>
  <c r="BP251" i="4"/>
  <c r="BN251" i="4"/>
  <c r="BL251" i="4"/>
  <c r="BJ251" i="4"/>
  <c r="BH251" i="4"/>
  <c r="BF251" i="4"/>
  <c r="BD251" i="4"/>
  <c r="BB251" i="4"/>
  <c r="AZ251" i="4"/>
  <c r="AX251" i="4"/>
  <c r="AV251" i="4"/>
  <c r="AT251" i="4"/>
  <c r="AR251" i="4"/>
  <c r="AP251" i="4"/>
  <c r="AN251" i="4"/>
  <c r="AL251" i="4"/>
  <c r="AJ251" i="4"/>
  <c r="AH251" i="4"/>
  <c r="AF251" i="4"/>
  <c r="AD251" i="4"/>
  <c r="AB251" i="4"/>
  <c r="X251" i="4"/>
  <c r="V251" i="4"/>
  <c r="R251" i="4"/>
  <c r="P251" i="4"/>
  <c r="N251" i="4"/>
  <c r="L251" i="4"/>
  <c r="J251" i="4"/>
  <c r="H251" i="4"/>
  <c r="F251" i="4"/>
  <c r="D251" i="4"/>
  <c r="B251" i="4"/>
  <c r="CN250" i="4"/>
  <c r="CL250" i="4"/>
  <c r="CJ250" i="4"/>
  <c r="CH250" i="4"/>
  <c r="CF250" i="4"/>
  <c r="CD250" i="4"/>
  <c r="CB250" i="4"/>
  <c r="BZ250" i="4"/>
  <c r="BX250" i="4"/>
  <c r="BV250" i="4"/>
  <c r="BT250" i="4"/>
  <c r="BR250" i="4"/>
  <c r="BP250" i="4"/>
  <c r="BN250" i="4"/>
  <c r="BL250" i="4"/>
  <c r="BJ250" i="4"/>
  <c r="BH250" i="4"/>
  <c r="BF250" i="4"/>
  <c r="BD250" i="4"/>
  <c r="BB250" i="4"/>
  <c r="AZ250" i="4"/>
  <c r="AX250" i="4"/>
  <c r="AV250" i="4"/>
  <c r="AT250" i="4"/>
  <c r="AR250" i="4"/>
  <c r="AP250" i="4"/>
  <c r="AN250" i="4"/>
  <c r="AL250" i="4"/>
  <c r="AJ250" i="4"/>
  <c r="AH250" i="4"/>
  <c r="AF250" i="4"/>
  <c r="AD250" i="4"/>
  <c r="AB250" i="4"/>
  <c r="X250" i="4"/>
  <c r="V250" i="4"/>
  <c r="R250" i="4"/>
  <c r="P250" i="4"/>
  <c r="N250" i="4"/>
  <c r="L250" i="4"/>
  <c r="J250" i="4"/>
  <c r="H250" i="4"/>
  <c r="F250" i="4"/>
  <c r="D250" i="4"/>
  <c r="B250" i="4"/>
  <c r="CN249" i="4"/>
  <c r="CL249" i="4"/>
  <c r="CJ249" i="4"/>
  <c r="CH249" i="4"/>
  <c r="CF249" i="4"/>
  <c r="CD249" i="4"/>
  <c r="CB249" i="4"/>
  <c r="BZ249" i="4"/>
  <c r="BX249" i="4"/>
  <c r="BV249" i="4"/>
  <c r="BT249" i="4"/>
  <c r="BR249" i="4"/>
  <c r="BP249" i="4"/>
  <c r="BN249" i="4"/>
  <c r="BL249" i="4"/>
  <c r="BJ249" i="4"/>
  <c r="BH249" i="4"/>
  <c r="BF249" i="4"/>
  <c r="BD249" i="4"/>
  <c r="BB249" i="4"/>
  <c r="AZ249" i="4"/>
  <c r="AX249" i="4"/>
  <c r="AV249" i="4"/>
  <c r="AT249" i="4"/>
  <c r="AR249" i="4"/>
  <c r="AP249" i="4"/>
  <c r="AN249" i="4"/>
  <c r="AL249" i="4"/>
  <c r="AJ249" i="4"/>
  <c r="AH249" i="4"/>
  <c r="AF249" i="4"/>
  <c r="AD249" i="4"/>
  <c r="AB249" i="4"/>
  <c r="X249" i="4"/>
  <c r="V249" i="4"/>
  <c r="R249" i="4"/>
  <c r="P249" i="4"/>
  <c r="N249" i="4"/>
  <c r="L249" i="4"/>
  <c r="J249" i="4"/>
  <c r="H249" i="4"/>
  <c r="F249" i="4"/>
  <c r="D249" i="4"/>
  <c r="B249" i="4"/>
  <c r="CN248" i="4"/>
  <c r="CL248" i="4"/>
  <c r="CJ248" i="4"/>
  <c r="CH248" i="4"/>
  <c r="CF248" i="4"/>
  <c r="CD248" i="4"/>
  <c r="CB248" i="4"/>
  <c r="BZ248" i="4"/>
  <c r="BX248" i="4"/>
  <c r="BV248" i="4"/>
  <c r="BT248" i="4"/>
  <c r="BR248" i="4"/>
  <c r="BP248" i="4"/>
  <c r="BN248" i="4"/>
  <c r="BL248" i="4"/>
  <c r="BJ248" i="4"/>
  <c r="BH248" i="4"/>
  <c r="BF248" i="4"/>
  <c r="BD248" i="4"/>
  <c r="BB248" i="4"/>
  <c r="AZ248" i="4"/>
  <c r="AX248" i="4"/>
  <c r="AV248" i="4"/>
  <c r="AT248" i="4"/>
  <c r="AR248" i="4"/>
  <c r="AP248" i="4"/>
  <c r="AN248" i="4"/>
  <c r="AL248" i="4"/>
  <c r="AJ248" i="4"/>
  <c r="AH248" i="4"/>
  <c r="AF248" i="4"/>
  <c r="AD248" i="4"/>
  <c r="AB248" i="4"/>
  <c r="X248" i="4"/>
  <c r="V248" i="4"/>
  <c r="R248" i="4"/>
  <c r="P248" i="4"/>
  <c r="N248" i="4"/>
  <c r="L248" i="4"/>
  <c r="J248" i="4"/>
  <c r="H248" i="4"/>
  <c r="F248" i="4"/>
  <c r="D248" i="4"/>
  <c r="B248" i="4"/>
  <c r="CN247" i="4"/>
  <c r="CL247" i="4"/>
  <c r="CJ247" i="4"/>
  <c r="CH247" i="4"/>
  <c r="CF247" i="4"/>
  <c r="CD247" i="4"/>
  <c r="CB247" i="4"/>
  <c r="BZ247" i="4"/>
  <c r="BX247" i="4"/>
  <c r="BV247" i="4"/>
  <c r="BT247" i="4"/>
  <c r="BR247" i="4"/>
  <c r="BP247" i="4"/>
  <c r="BN247" i="4"/>
  <c r="BL247" i="4"/>
  <c r="BJ247" i="4"/>
  <c r="BH247" i="4"/>
  <c r="BF247" i="4"/>
  <c r="BD247" i="4"/>
  <c r="BB247" i="4"/>
  <c r="AZ247" i="4"/>
  <c r="AX247" i="4"/>
  <c r="AV247" i="4"/>
  <c r="AT247" i="4"/>
  <c r="AR247" i="4"/>
  <c r="AP247" i="4"/>
  <c r="AN247" i="4"/>
  <c r="AL247" i="4"/>
  <c r="AJ247" i="4"/>
  <c r="AH247" i="4"/>
  <c r="AF247" i="4"/>
  <c r="AD247" i="4"/>
  <c r="AB247" i="4"/>
  <c r="X247" i="4"/>
  <c r="V247" i="4"/>
  <c r="R247" i="4"/>
  <c r="P247" i="4"/>
  <c r="N247" i="4"/>
  <c r="L247" i="4"/>
  <c r="J247" i="4"/>
  <c r="H247" i="4"/>
  <c r="F247" i="4"/>
  <c r="D247" i="4"/>
  <c r="B247" i="4"/>
  <c r="CN246" i="4"/>
  <c r="CL246" i="4"/>
  <c r="CJ246" i="4"/>
  <c r="CH246" i="4"/>
  <c r="CF246" i="4"/>
  <c r="CD246" i="4"/>
  <c r="CB246" i="4"/>
  <c r="BZ246" i="4"/>
  <c r="BX246" i="4"/>
  <c r="BV246" i="4"/>
  <c r="BT246" i="4"/>
  <c r="BR246" i="4"/>
  <c r="BP246" i="4"/>
  <c r="BN246" i="4"/>
  <c r="BL246" i="4"/>
  <c r="BJ246" i="4"/>
  <c r="BH246" i="4"/>
  <c r="BF246" i="4"/>
  <c r="BD246" i="4"/>
  <c r="BB246" i="4"/>
  <c r="AZ246" i="4"/>
  <c r="AX246" i="4"/>
  <c r="AV246" i="4"/>
  <c r="AT246" i="4"/>
  <c r="AR246" i="4"/>
  <c r="AP246" i="4"/>
  <c r="AN246" i="4"/>
  <c r="AL246" i="4"/>
  <c r="AJ246" i="4"/>
  <c r="AH246" i="4"/>
  <c r="AF246" i="4"/>
  <c r="AD246" i="4"/>
  <c r="AB246" i="4"/>
  <c r="X246" i="4"/>
  <c r="V246" i="4"/>
  <c r="R246" i="4"/>
  <c r="P246" i="4"/>
  <c r="N246" i="4"/>
  <c r="L246" i="4"/>
  <c r="J246" i="4"/>
  <c r="H246" i="4"/>
  <c r="F246" i="4"/>
  <c r="D246" i="4"/>
  <c r="B246" i="4"/>
  <c r="CN245" i="4"/>
  <c r="CL245" i="4"/>
  <c r="CJ245" i="4"/>
  <c r="CH245" i="4"/>
  <c r="CF245" i="4"/>
  <c r="CD245" i="4"/>
  <c r="CB245" i="4"/>
  <c r="BZ245" i="4"/>
  <c r="BX245" i="4"/>
  <c r="BV245" i="4"/>
  <c r="BT245" i="4"/>
  <c r="BR245" i="4"/>
  <c r="BP245" i="4"/>
  <c r="BN245" i="4"/>
  <c r="BL245" i="4"/>
  <c r="BJ245" i="4"/>
  <c r="BH245" i="4"/>
  <c r="BF245" i="4"/>
  <c r="BD245" i="4"/>
  <c r="BB245" i="4"/>
  <c r="AZ245" i="4"/>
  <c r="AX245" i="4"/>
  <c r="AV245" i="4"/>
  <c r="AT245" i="4"/>
  <c r="AR245" i="4"/>
  <c r="AP245" i="4"/>
  <c r="AN245" i="4"/>
  <c r="AL245" i="4"/>
  <c r="AJ245" i="4"/>
  <c r="AH245" i="4"/>
  <c r="AF245" i="4"/>
  <c r="AD245" i="4"/>
  <c r="AB245" i="4"/>
  <c r="X245" i="4"/>
  <c r="V245" i="4"/>
  <c r="R245" i="4"/>
  <c r="P245" i="4"/>
  <c r="N245" i="4"/>
  <c r="L245" i="4"/>
  <c r="J245" i="4"/>
  <c r="H245" i="4"/>
  <c r="F245" i="4"/>
  <c r="D245" i="4"/>
  <c r="B245" i="4"/>
  <c r="CN244" i="4"/>
  <c r="CL244" i="4"/>
  <c r="CJ244" i="4"/>
  <c r="CH244" i="4"/>
  <c r="CF244" i="4"/>
  <c r="CD244" i="4"/>
  <c r="CB244" i="4"/>
  <c r="BZ244" i="4"/>
  <c r="BX244" i="4"/>
  <c r="BV244" i="4"/>
  <c r="BT244" i="4"/>
  <c r="BR244" i="4"/>
  <c r="BP244" i="4"/>
  <c r="BN244" i="4"/>
  <c r="BL244" i="4"/>
  <c r="BJ244" i="4"/>
  <c r="BH244" i="4"/>
  <c r="BF244" i="4"/>
  <c r="BD244" i="4"/>
  <c r="BB244" i="4"/>
  <c r="AZ244" i="4"/>
  <c r="AX244" i="4"/>
  <c r="AV244" i="4"/>
  <c r="AT244" i="4"/>
  <c r="AR244" i="4"/>
  <c r="AP244" i="4"/>
  <c r="AN244" i="4"/>
  <c r="AL244" i="4"/>
  <c r="AJ244" i="4"/>
  <c r="AH244" i="4"/>
  <c r="AF244" i="4"/>
  <c r="AD244" i="4"/>
  <c r="AB244" i="4"/>
  <c r="X244" i="4"/>
  <c r="V244" i="4"/>
  <c r="R244" i="4"/>
  <c r="P244" i="4"/>
  <c r="N244" i="4"/>
  <c r="L244" i="4"/>
  <c r="J244" i="4"/>
  <c r="H244" i="4"/>
  <c r="F244" i="4"/>
  <c r="D244" i="4"/>
  <c r="B244" i="4"/>
  <c r="CN243" i="4"/>
  <c r="CL243" i="4"/>
  <c r="CJ243" i="4"/>
  <c r="CH243" i="4"/>
  <c r="CF243" i="4"/>
  <c r="CD243" i="4"/>
  <c r="CB243" i="4"/>
  <c r="BZ243" i="4"/>
  <c r="BX243" i="4"/>
  <c r="BV243" i="4"/>
  <c r="BT243" i="4"/>
  <c r="BR243" i="4"/>
  <c r="BP243" i="4"/>
  <c r="BN243" i="4"/>
  <c r="BL243" i="4"/>
  <c r="BJ243" i="4"/>
  <c r="BH243" i="4"/>
  <c r="BF243" i="4"/>
  <c r="BD243" i="4"/>
  <c r="BB243" i="4"/>
  <c r="AZ243" i="4"/>
  <c r="AX243" i="4"/>
  <c r="AV243" i="4"/>
  <c r="AT243" i="4"/>
  <c r="AR243" i="4"/>
  <c r="AP243" i="4"/>
  <c r="AN243" i="4"/>
  <c r="AL243" i="4"/>
  <c r="AJ243" i="4"/>
  <c r="AH243" i="4"/>
  <c r="AF243" i="4"/>
  <c r="AD243" i="4"/>
  <c r="AB243" i="4"/>
  <c r="X243" i="4"/>
  <c r="V243" i="4"/>
  <c r="R243" i="4"/>
  <c r="P243" i="4"/>
  <c r="N243" i="4"/>
  <c r="L243" i="4"/>
  <c r="J243" i="4"/>
  <c r="H243" i="4"/>
  <c r="F243" i="4"/>
  <c r="D243" i="4"/>
  <c r="B243" i="4"/>
  <c r="CN242" i="4"/>
  <c r="CL242" i="4"/>
  <c r="CJ242" i="4"/>
  <c r="CH242" i="4"/>
  <c r="CF242" i="4"/>
  <c r="CD242" i="4"/>
  <c r="CB242" i="4"/>
  <c r="BZ242" i="4"/>
  <c r="BX242" i="4"/>
  <c r="BV242" i="4"/>
  <c r="BT242" i="4"/>
  <c r="BR242" i="4"/>
  <c r="BP242" i="4"/>
  <c r="BN242" i="4"/>
  <c r="BL242" i="4"/>
  <c r="BJ242" i="4"/>
  <c r="BH242" i="4"/>
  <c r="BF242" i="4"/>
  <c r="BD242" i="4"/>
  <c r="BB242" i="4"/>
  <c r="AZ242" i="4"/>
  <c r="AX242" i="4"/>
  <c r="AV242" i="4"/>
  <c r="AT242" i="4"/>
  <c r="AR242" i="4"/>
  <c r="AP242" i="4"/>
  <c r="AN242" i="4"/>
  <c r="AL242" i="4"/>
  <c r="AJ242" i="4"/>
  <c r="AH242" i="4"/>
  <c r="AF242" i="4"/>
  <c r="AD242" i="4"/>
  <c r="AB242" i="4"/>
  <c r="X242" i="4"/>
  <c r="V242" i="4"/>
  <c r="R242" i="4"/>
  <c r="P242" i="4"/>
  <c r="N242" i="4"/>
  <c r="L242" i="4"/>
  <c r="J242" i="4"/>
  <c r="H242" i="4"/>
  <c r="F242" i="4"/>
  <c r="D242" i="4"/>
  <c r="B242" i="4"/>
  <c r="CN241" i="4"/>
  <c r="CL241" i="4"/>
  <c r="CJ241" i="4"/>
  <c r="CH241" i="4"/>
  <c r="CF241" i="4"/>
  <c r="CD241" i="4"/>
  <c r="CB241" i="4"/>
  <c r="BZ241" i="4"/>
  <c r="BX241" i="4"/>
  <c r="BV241" i="4"/>
  <c r="BT241" i="4"/>
  <c r="BR241" i="4"/>
  <c r="BP241" i="4"/>
  <c r="BN241" i="4"/>
  <c r="BL241" i="4"/>
  <c r="BJ241" i="4"/>
  <c r="BH241" i="4"/>
  <c r="BF241" i="4"/>
  <c r="BD241" i="4"/>
  <c r="BB241" i="4"/>
  <c r="AZ241" i="4"/>
  <c r="AX241" i="4"/>
  <c r="AV241" i="4"/>
  <c r="AT241" i="4"/>
  <c r="AR241" i="4"/>
  <c r="AP241" i="4"/>
  <c r="AN241" i="4"/>
  <c r="AL241" i="4"/>
  <c r="AJ241" i="4"/>
  <c r="AH241" i="4"/>
  <c r="AF241" i="4"/>
  <c r="AD241" i="4"/>
  <c r="AB241" i="4"/>
  <c r="X241" i="4"/>
  <c r="V241" i="4"/>
  <c r="R241" i="4"/>
  <c r="P241" i="4"/>
  <c r="N241" i="4"/>
  <c r="L241" i="4"/>
  <c r="J241" i="4"/>
  <c r="H241" i="4"/>
  <c r="F241" i="4"/>
  <c r="D241" i="4"/>
  <c r="B241" i="4"/>
  <c r="CN240" i="4"/>
  <c r="CL240" i="4"/>
  <c r="CJ240" i="4"/>
  <c r="CH240" i="4"/>
  <c r="CF240" i="4"/>
  <c r="CD240" i="4"/>
  <c r="CB240" i="4"/>
  <c r="BZ240" i="4"/>
  <c r="BX240" i="4"/>
  <c r="BV240" i="4"/>
  <c r="BT240" i="4"/>
  <c r="BR240" i="4"/>
  <c r="BP240" i="4"/>
  <c r="BN240" i="4"/>
  <c r="BL240" i="4"/>
  <c r="BJ240" i="4"/>
  <c r="BH240" i="4"/>
  <c r="BF240" i="4"/>
  <c r="BD240" i="4"/>
  <c r="BB240" i="4"/>
  <c r="AZ240" i="4"/>
  <c r="AX240" i="4"/>
  <c r="AV240" i="4"/>
  <c r="AT240" i="4"/>
  <c r="AR240" i="4"/>
  <c r="AP240" i="4"/>
  <c r="AN240" i="4"/>
  <c r="AL240" i="4"/>
  <c r="AJ240" i="4"/>
  <c r="AH240" i="4"/>
  <c r="AF240" i="4"/>
  <c r="AD240" i="4"/>
  <c r="AB240" i="4"/>
  <c r="X240" i="4"/>
  <c r="V240" i="4"/>
  <c r="R240" i="4"/>
  <c r="P240" i="4"/>
  <c r="N240" i="4"/>
  <c r="L240" i="4"/>
  <c r="J240" i="4"/>
  <c r="H240" i="4"/>
  <c r="F240" i="4"/>
  <c r="D240" i="4"/>
  <c r="B240" i="4"/>
  <c r="CN239" i="4"/>
  <c r="CL239" i="4"/>
  <c r="CJ239" i="4"/>
  <c r="CH239" i="4"/>
  <c r="CF239" i="4"/>
  <c r="CD239" i="4"/>
  <c r="CB239" i="4"/>
  <c r="BZ239" i="4"/>
  <c r="BX239" i="4"/>
  <c r="BV239" i="4"/>
  <c r="BT239" i="4"/>
  <c r="BR239" i="4"/>
  <c r="BP239" i="4"/>
  <c r="BN239" i="4"/>
  <c r="BL239" i="4"/>
  <c r="BJ239" i="4"/>
  <c r="BH239" i="4"/>
  <c r="BF239" i="4"/>
  <c r="BD239" i="4"/>
  <c r="BB239" i="4"/>
  <c r="AZ239" i="4"/>
  <c r="AX239" i="4"/>
  <c r="AV239" i="4"/>
  <c r="AT239" i="4"/>
  <c r="AR239" i="4"/>
  <c r="AP239" i="4"/>
  <c r="AN239" i="4"/>
  <c r="AL239" i="4"/>
  <c r="AJ239" i="4"/>
  <c r="AH239" i="4"/>
  <c r="AF239" i="4"/>
  <c r="AD239" i="4"/>
  <c r="AB239" i="4"/>
  <c r="X239" i="4"/>
  <c r="V239" i="4"/>
  <c r="R239" i="4"/>
  <c r="P239" i="4"/>
  <c r="N239" i="4"/>
  <c r="L239" i="4"/>
  <c r="J239" i="4"/>
  <c r="H239" i="4"/>
  <c r="F239" i="4"/>
  <c r="D239" i="4"/>
  <c r="B239" i="4"/>
  <c r="CN238" i="4"/>
  <c r="CL238" i="4"/>
  <c r="CJ238" i="4"/>
  <c r="CH238" i="4"/>
  <c r="CF238" i="4"/>
  <c r="CD238" i="4"/>
  <c r="CB238" i="4"/>
  <c r="BZ238" i="4"/>
  <c r="BX238" i="4"/>
  <c r="BV238" i="4"/>
  <c r="BT238" i="4"/>
  <c r="BR238" i="4"/>
  <c r="BP238" i="4"/>
  <c r="BN238" i="4"/>
  <c r="BL238" i="4"/>
  <c r="BJ238" i="4"/>
  <c r="BH238" i="4"/>
  <c r="BF238" i="4"/>
  <c r="BD238" i="4"/>
  <c r="BB238" i="4"/>
  <c r="AZ238" i="4"/>
  <c r="AX238" i="4"/>
  <c r="AV238" i="4"/>
  <c r="AT238" i="4"/>
  <c r="AR238" i="4"/>
  <c r="AP238" i="4"/>
  <c r="AN238" i="4"/>
  <c r="AL238" i="4"/>
  <c r="AJ238" i="4"/>
  <c r="AH238" i="4"/>
  <c r="AF238" i="4"/>
  <c r="AD238" i="4"/>
  <c r="AB238" i="4"/>
  <c r="X238" i="4"/>
  <c r="V238" i="4"/>
  <c r="R238" i="4"/>
  <c r="P238" i="4"/>
  <c r="N238" i="4"/>
  <c r="L238" i="4"/>
  <c r="J238" i="4"/>
  <c r="H238" i="4"/>
  <c r="F238" i="4"/>
  <c r="D238" i="4"/>
  <c r="B238" i="4"/>
  <c r="CN237" i="4"/>
  <c r="CL237" i="4"/>
  <c r="CJ237" i="4"/>
  <c r="CH237" i="4"/>
  <c r="CF237" i="4"/>
  <c r="CD237" i="4"/>
  <c r="CB237" i="4"/>
  <c r="BZ237" i="4"/>
  <c r="BX237" i="4"/>
  <c r="BV237" i="4"/>
  <c r="BT237" i="4"/>
  <c r="BR237" i="4"/>
  <c r="BP237" i="4"/>
  <c r="BN237" i="4"/>
  <c r="BL237" i="4"/>
  <c r="BJ237" i="4"/>
  <c r="BH237" i="4"/>
  <c r="BF237" i="4"/>
  <c r="BD237" i="4"/>
  <c r="BB237" i="4"/>
  <c r="AZ237" i="4"/>
  <c r="AX237" i="4"/>
  <c r="AV237" i="4"/>
  <c r="AT237" i="4"/>
  <c r="AR237" i="4"/>
  <c r="AP237" i="4"/>
  <c r="AN237" i="4"/>
  <c r="AL237" i="4"/>
  <c r="AJ237" i="4"/>
  <c r="AH237" i="4"/>
  <c r="AF237" i="4"/>
  <c r="AD237" i="4"/>
  <c r="AB237" i="4"/>
  <c r="X237" i="4"/>
  <c r="V237" i="4"/>
  <c r="R237" i="4"/>
  <c r="P237" i="4"/>
  <c r="N237" i="4"/>
  <c r="L237" i="4"/>
  <c r="J237" i="4"/>
  <c r="H237" i="4"/>
  <c r="F237" i="4"/>
  <c r="D237" i="4"/>
  <c r="B237" i="4"/>
  <c r="CN236" i="4"/>
  <c r="CL236" i="4"/>
  <c r="CJ236" i="4"/>
  <c r="CH236" i="4"/>
  <c r="CF236" i="4"/>
  <c r="CD236" i="4"/>
  <c r="CB236" i="4"/>
  <c r="BZ236" i="4"/>
  <c r="BX236" i="4"/>
  <c r="BV236" i="4"/>
  <c r="BT236" i="4"/>
  <c r="BR236" i="4"/>
  <c r="BP236" i="4"/>
  <c r="BN236" i="4"/>
  <c r="BL236" i="4"/>
  <c r="BJ236" i="4"/>
  <c r="BH236" i="4"/>
  <c r="BF236" i="4"/>
  <c r="BD236" i="4"/>
  <c r="BB236" i="4"/>
  <c r="AZ236" i="4"/>
  <c r="AX236" i="4"/>
  <c r="AV236" i="4"/>
  <c r="AT236" i="4"/>
  <c r="AR236" i="4"/>
  <c r="AP236" i="4"/>
  <c r="AN236" i="4"/>
  <c r="AL236" i="4"/>
  <c r="AJ236" i="4"/>
  <c r="AH236" i="4"/>
  <c r="AF236" i="4"/>
  <c r="AD236" i="4"/>
  <c r="AB236" i="4"/>
  <c r="X236" i="4"/>
  <c r="V236" i="4"/>
  <c r="R236" i="4"/>
  <c r="P236" i="4"/>
  <c r="N236" i="4"/>
  <c r="L236" i="4"/>
  <c r="J236" i="4"/>
  <c r="H236" i="4"/>
  <c r="F236" i="4"/>
  <c r="D236" i="4"/>
  <c r="B236" i="4"/>
  <c r="CN235" i="4"/>
  <c r="CL235" i="4"/>
  <c r="CJ235" i="4"/>
  <c r="CH235" i="4"/>
  <c r="CF235" i="4"/>
  <c r="CD235" i="4"/>
  <c r="CB235" i="4"/>
  <c r="BZ235" i="4"/>
  <c r="BX235" i="4"/>
  <c r="BV235" i="4"/>
  <c r="BT235" i="4"/>
  <c r="BR235" i="4"/>
  <c r="BP235" i="4"/>
  <c r="BN235" i="4"/>
  <c r="BL235" i="4"/>
  <c r="BJ235" i="4"/>
  <c r="BH235" i="4"/>
  <c r="BF235" i="4"/>
  <c r="BD235" i="4"/>
  <c r="BB235" i="4"/>
  <c r="AZ235" i="4"/>
  <c r="AX235" i="4"/>
  <c r="AV235" i="4"/>
  <c r="AT235" i="4"/>
  <c r="AR235" i="4"/>
  <c r="AP235" i="4"/>
  <c r="AN235" i="4"/>
  <c r="AL235" i="4"/>
  <c r="AJ235" i="4"/>
  <c r="AH235" i="4"/>
  <c r="AF235" i="4"/>
  <c r="AD235" i="4"/>
  <c r="AB235" i="4"/>
  <c r="X235" i="4"/>
  <c r="V235" i="4"/>
  <c r="R235" i="4"/>
  <c r="P235" i="4"/>
  <c r="N235" i="4"/>
  <c r="L235" i="4"/>
  <c r="J235" i="4"/>
  <c r="H235" i="4"/>
  <c r="F235" i="4"/>
  <c r="D235" i="4"/>
  <c r="B235" i="4"/>
  <c r="CN234" i="4"/>
  <c r="CL234" i="4"/>
  <c r="CJ234" i="4"/>
  <c r="CH234" i="4"/>
  <c r="CF234" i="4"/>
  <c r="CD234" i="4"/>
  <c r="CB234" i="4"/>
  <c r="BZ234" i="4"/>
  <c r="BX234" i="4"/>
  <c r="BV234" i="4"/>
  <c r="BT234" i="4"/>
  <c r="BR234" i="4"/>
  <c r="BP234" i="4"/>
  <c r="BN234" i="4"/>
  <c r="BL234" i="4"/>
  <c r="BJ234" i="4"/>
  <c r="BH234" i="4"/>
  <c r="BF234" i="4"/>
  <c r="BD234" i="4"/>
  <c r="BB234" i="4"/>
  <c r="AZ234" i="4"/>
  <c r="AX234" i="4"/>
  <c r="AV234" i="4"/>
  <c r="AT234" i="4"/>
  <c r="AR234" i="4"/>
  <c r="AP234" i="4"/>
  <c r="AN234" i="4"/>
  <c r="AL234" i="4"/>
  <c r="AJ234" i="4"/>
  <c r="AH234" i="4"/>
  <c r="AF234" i="4"/>
  <c r="AD234" i="4"/>
  <c r="AB234" i="4"/>
  <c r="X234" i="4"/>
  <c r="V234" i="4"/>
  <c r="R234" i="4"/>
  <c r="P234" i="4"/>
  <c r="N234" i="4"/>
  <c r="L234" i="4"/>
  <c r="J234" i="4"/>
  <c r="H234" i="4"/>
  <c r="F234" i="4"/>
  <c r="D234" i="4"/>
  <c r="B234" i="4"/>
  <c r="CN233" i="4"/>
  <c r="CL233" i="4"/>
  <c r="CJ233" i="4"/>
  <c r="CH233" i="4"/>
  <c r="CF233" i="4"/>
  <c r="CD233" i="4"/>
  <c r="CB233" i="4"/>
  <c r="BZ233" i="4"/>
  <c r="BX233" i="4"/>
  <c r="BV233" i="4"/>
  <c r="BT233" i="4"/>
  <c r="BR233" i="4"/>
  <c r="BP233" i="4"/>
  <c r="BN233" i="4"/>
  <c r="BL233" i="4"/>
  <c r="BJ233" i="4"/>
  <c r="BH233" i="4"/>
  <c r="BF233" i="4"/>
  <c r="BD233" i="4"/>
  <c r="BB233" i="4"/>
  <c r="AZ233" i="4"/>
  <c r="AX233" i="4"/>
  <c r="AV233" i="4"/>
  <c r="AT233" i="4"/>
  <c r="AR233" i="4"/>
  <c r="AP233" i="4"/>
  <c r="AN233" i="4"/>
  <c r="AL233" i="4"/>
  <c r="AJ233" i="4"/>
  <c r="AH233" i="4"/>
  <c r="AF233" i="4"/>
  <c r="AD233" i="4"/>
  <c r="AB233" i="4"/>
  <c r="X233" i="4"/>
  <c r="V233" i="4"/>
  <c r="R233" i="4"/>
  <c r="P233" i="4"/>
  <c r="N233" i="4"/>
  <c r="L233" i="4"/>
  <c r="J233" i="4"/>
  <c r="H233" i="4"/>
  <c r="F233" i="4"/>
  <c r="D233" i="4"/>
  <c r="B233" i="4"/>
  <c r="CN232" i="4"/>
  <c r="CL232" i="4"/>
  <c r="CJ232" i="4"/>
  <c r="CH232" i="4"/>
  <c r="CF232" i="4"/>
  <c r="CD232" i="4"/>
  <c r="CB232" i="4"/>
  <c r="BZ232" i="4"/>
  <c r="BX232" i="4"/>
  <c r="BV232" i="4"/>
  <c r="BT232" i="4"/>
  <c r="BR232" i="4"/>
  <c r="BP232" i="4"/>
  <c r="BN232" i="4"/>
  <c r="BL232" i="4"/>
  <c r="BJ232" i="4"/>
  <c r="BH232" i="4"/>
  <c r="BF232" i="4"/>
  <c r="BD232" i="4"/>
  <c r="BB232" i="4"/>
  <c r="AZ232" i="4"/>
  <c r="AX232" i="4"/>
  <c r="AV232" i="4"/>
  <c r="AT232" i="4"/>
  <c r="AR232" i="4"/>
  <c r="AP232" i="4"/>
  <c r="AN232" i="4"/>
  <c r="AL232" i="4"/>
  <c r="AJ232" i="4"/>
  <c r="AH232" i="4"/>
  <c r="AF232" i="4"/>
  <c r="AD232" i="4"/>
  <c r="AB232" i="4"/>
  <c r="X232" i="4"/>
  <c r="V232" i="4"/>
  <c r="R232" i="4"/>
  <c r="P232" i="4"/>
  <c r="N232" i="4"/>
  <c r="L232" i="4"/>
  <c r="J232" i="4"/>
  <c r="H232" i="4"/>
  <c r="F232" i="4"/>
  <c r="D232" i="4"/>
  <c r="B232" i="4"/>
  <c r="CN231" i="4"/>
  <c r="CL231" i="4"/>
  <c r="CJ231" i="4"/>
  <c r="CH231" i="4"/>
  <c r="CF231" i="4"/>
  <c r="CD231" i="4"/>
  <c r="CB231" i="4"/>
  <c r="BZ231" i="4"/>
  <c r="BX231" i="4"/>
  <c r="BV231" i="4"/>
  <c r="BT231" i="4"/>
  <c r="BR231" i="4"/>
  <c r="BP231" i="4"/>
  <c r="BN231" i="4"/>
  <c r="BL231" i="4"/>
  <c r="BJ231" i="4"/>
  <c r="BH231" i="4"/>
  <c r="BF231" i="4"/>
  <c r="BD231" i="4"/>
  <c r="BB231" i="4"/>
  <c r="AZ231" i="4"/>
  <c r="AX231" i="4"/>
  <c r="AV231" i="4"/>
  <c r="AT231" i="4"/>
  <c r="AR231" i="4"/>
  <c r="AP231" i="4"/>
  <c r="AN231" i="4"/>
  <c r="AL231" i="4"/>
  <c r="AJ231" i="4"/>
  <c r="AH231" i="4"/>
  <c r="AF231" i="4"/>
  <c r="AD231" i="4"/>
  <c r="AB231" i="4"/>
  <c r="X231" i="4"/>
  <c r="V231" i="4"/>
  <c r="R231" i="4"/>
  <c r="P231" i="4"/>
  <c r="N231" i="4"/>
  <c r="L231" i="4"/>
  <c r="J231" i="4"/>
  <c r="H231" i="4"/>
  <c r="F231" i="4"/>
  <c r="D231" i="4"/>
  <c r="B231" i="4"/>
  <c r="CN230" i="4"/>
  <c r="CL230" i="4"/>
  <c r="CJ230" i="4"/>
  <c r="CH230" i="4"/>
  <c r="CF230" i="4"/>
  <c r="CD230" i="4"/>
  <c r="CB230" i="4"/>
  <c r="BZ230" i="4"/>
  <c r="BX230" i="4"/>
  <c r="BV230" i="4"/>
  <c r="BT230" i="4"/>
  <c r="BR230" i="4"/>
  <c r="BP230" i="4"/>
  <c r="BN230" i="4"/>
  <c r="BL230" i="4"/>
  <c r="BJ230" i="4"/>
  <c r="BH230" i="4"/>
  <c r="BF230" i="4"/>
  <c r="BD230" i="4"/>
  <c r="BB230" i="4"/>
  <c r="AZ230" i="4"/>
  <c r="AX230" i="4"/>
  <c r="AV230" i="4"/>
  <c r="AT230" i="4"/>
  <c r="AR230" i="4"/>
  <c r="AP230" i="4"/>
  <c r="AN230" i="4"/>
  <c r="AL230" i="4"/>
  <c r="AJ230" i="4"/>
  <c r="AH230" i="4"/>
  <c r="AF230" i="4"/>
  <c r="AD230" i="4"/>
  <c r="AB230" i="4"/>
  <c r="X230" i="4"/>
  <c r="V230" i="4"/>
  <c r="R230" i="4"/>
  <c r="P230" i="4"/>
  <c r="N230" i="4"/>
  <c r="L230" i="4"/>
  <c r="J230" i="4"/>
  <c r="H230" i="4"/>
  <c r="F230" i="4"/>
  <c r="D230" i="4"/>
  <c r="B230" i="4"/>
  <c r="CN229" i="4"/>
  <c r="CL229" i="4"/>
  <c r="CJ229" i="4"/>
  <c r="CH229" i="4"/>
  <c r="CF229" i="4"/>
  <c r="CD229" i="4"/>
  <c r="CB229" i="4"/>
  <c r="BZ229" i="4"/>
  <c r="BX229" i="4"/>
  <c r="BV229" i="4"/>
  <c r="BT229" i="4"/>
  <c r="BR229" i="4"/>
  <c r="BP229" i="4"/>
  <c r="BN229" i="4"/>
  <c r="BL229" i="4"/>
  <c r="BJ229" i="4"/>
  <c r="BH229" i="4"/>
  <c r="BF229" i="4"/>
  <c r="BD229" i="4"/>
  <c r="BB229" i="4"/>
  <c r="AZ229" i="4"/>
  <c r="AX229" i="4"/>
  <c r="AV229" i="4"/>
  <c r="AT229" i="4"/>
  <c r="AR229" i="4"/>
  <c r="AP229" i="4"/>
  <c r="AN229" i="4"/>
  <c r="AL229" i="4"/>
  <c r="AJ229" i="4"/>
  <c r="AH229" i="4"/>
  <c r="AF229" i="4"/>
  <c r="AD229" i="4"/>
  <c r="AB229" i="4"/>
  <c r="X229" i="4"/>
  <c r="V229" i="4"/>
  <c r="R229" i="4"/>
  <c r="P229" i="4"/>
  <c r="N229" i="4"/>
  <c r="L229" i="4"/>
  <c r="J229" i="4"/>
  <c r="H229" i="4"/>
  <c r="F229" i="4"/>
  <c r="D229" i="4"/>
  <c r="B229" i="4"/>
  <c r="CN228" i="4"/>
  <c r="CL228" i="4"/>
  <c r="CJ228" i="4"/>
  <c r="CH228" i="4"/>
  <c r="CF228" i="4"/>
  <c r="CD228" i="4"/>
  <c r="CB228" i="4"/>
  <c r="BZ228" i="4"/>
  <c r="BX228" i="4"/>
  <c r="BV228" i="4"/>
  <c r="BT228" i="4"/>
  <c r="BR228" i="4"/>
  <c r="BP228" i="4"/>
  <c r="BN228" i="4"/>
  <c r="BL228" i="4"/>
  <c r="BJ228" i="4"/>
  <c r="BH228" i="4"/>
  <c r="BF228" i="4"/>
  <c r="BD228" i="4"/>
  <c r="BB228" i="4"/>
  <c r="AZ228" i="4"/>
  <c r="AX228" i="4"/>
  <c r="AV228" i="4"/>
  <c r="AT228" i="4"/>
  <c r="AR228" i="4"/>
  <c r="AP228" i="4"/>
  <c r="AN228" i="4"/>
  <c r="AL228" i="4"/>
  <c r="AJ228" i="4"/>
  <c r="AH228" i="4"/>
  <c r="AF228" i="4"/>
  <c r="AD228" i="4"/>
  <c r="AB228" i="4"/>
  <c r="X228" i="4"/>
  <c r="V228" i="4"/>
  <c r="R228" i="4"/>
  <c r="P228" i="4"/>
  <c r="N228" i="4"/>
  <c r="L228" i="4"/>
  <c r="J228" i="4"/>
  <c r="H228" i="4"/>
  <c r="F228" i="4"/>
  <c r="D228" i="4"/>
  <c r="B228" i="4"/>
  <c r="CN227" i="4"/>
  <c r="CL227" i="4"/>
  <c r="CJ227" i="4"/>
  <c r="CH227" i="4"/>
  <c r="CF227" i="4"/>
  <c r="CD227" i="4"/>
  <c r="CB227" i="4"/>
  <c r="BZ227" i="4"/>
  <c r="BX227" i="4"/>
  <c r="BV227" i="4"/>
  <c r="BT227" i="4"/>
  <c r="BR227" i="4"/>
  <c r="BP227" i="4"/>
  <c r="BN227" i="4"/>
  <c r="BL227" i="4"/>
  <c r="BJ227" i="4"/>
  <c r="BH227" i="4"/>
  <c r="BF227" i="4"/>
  <c r="BD227" i="4"/>
  <c r="BB227" i="4"/>
  <c r="AZ227" i="4"/>
  <c r="AX227" i="4"/>
  <c r="AV227" i="4"/>
  <c r="AT227" i="4"/>
  <c r="AR227" i="4"/>
  <c r="AP227" i="4"/>
  <c r="AN227" i="4"/>
  <c r="AL227" i="4"/>
  <c r="AJ227" i="4"/>
  <c r="AH227" i="4"/>
  <c r="AF227" i="4"/>
  <c r="AD227" i="4"/>
  <c r="AB227" i="4"/>
  <c r="X227" i="4"/>
  <c r="V227" i="4"/>
  <c r="R227" i="4"/>
  <c r="P227" i="4"/>
  <c r="N227" i="4"/>
  <c r="L227" i="4"/>
  <c r="J227" i="4"/>
  <c r="H227" i="4"/>
  <c r="F227" i="4"/>
  <c r="D227" i="4"/>
  <c r="B227" i="4"/>
  <c r="CN226" i="4"/>
  <c r="CL226" i="4"/>
  <c r="CJ226" i="4"/>
  <c r="CH226" i="4"/>
  <c r="CF226" i="4"/>
  <c r="CD226" i="4"/>
  <c r="CB226" i="4"/>
  <c r="BZ226" i="4"/>
  <c r="BX226" i="4"/>
  <c r="BV226" i="4"/>
  <c r="BT226" i="4"/>
  <c r="BR226" i="4"/>
  <c r="BP226" i="4"/>
  <c r="BN226" i="4"/>
  <c r="BL226" i="4"/>
  <c r="BJ226" i="4"/>
  <c r="BH226" i="4"/>
  <c r="BF226" i="4"/>
  <c r="BD226" i="4"/>
  <c r="BB226" i="4"/>
  <c r="AZ226" i="4"/>
  <c r="AX226" i="4"/>
  <c r="AV226" i="4"/>
  <c r="AT226" i="4"/>
  <c r="AR226" i="4"/>
  <c r="AP226" i="4"/>
  <c r="AN226" i="4"/>
  <c r="AL226" i="4"/>
  <c r="AJ226" i="4"/>
  <c r="AH226" i="4"/>
  <c r="AF226" i="4"/>
  <c r="AD226" i="4"/>
  <c r="AB226" i="4"/>
  <c r="X226" i="4"/>
  <c r="V226" i="4"/>
  <c r="R226" i="4"/>
  <c r="P226" i="4"/>
  <c r="N226" i="4"/>
  <c r="L226" i="4"/>
  <c r="J226" i="4"/>
  <c r="H226" i="4"/>
  <c r="F226" i="4"/>
  <c r="D226" i="4"/>
  <c r="B226" i="4"/>
  <c r="CN225" i="4"/>
  <c r="CL225" i="4"/>
  <c r="CJ225" i="4"/>
  <c r="CH225" i="4"/>
  <c r="CF225" i="4"/>
  <c r="CD225" i="4"/>
  <c r="CB225" i="4"/>
  <c r="BZ225" i="4"/>
  <c r="BX225" i="4"/>
  <c r="BV225" i="4"/>
  <c r="BT225" i="4"/>
  <c r="BR225" i="4"/>
  <c r="BP225" i="4"/>
  <c r="BN225" i="4"/>
  <c r="BL225" i="4"/>
  <c r="BJ225" i="4"/>
  <c r="BH225" i="4"/>
  <c r="BF225" i="4"/>
  <c r="BD225" i="4"/>
  <c r="BB225" i="4"/>
  <c r="AZ225" i="4"/>
  <c r="AX225" i="4"/>
  <c r="AV225" i="4"/>
  <c r="AT225" i="4"/>
  <c r="AR225" i="4"/>
  <c r="AP225" i="4"/>
  <c r="AN225" i="4"/>
  <c r="AL225" i="4"/>
  <c r="AJ225" i="4"/>
  <c r="AH225" i="4"/>
  <c r="AF225" i="4"/>
  <c r="AD225" i="4"/>
  <c r="AB225" i="4"/>
  <c r="X225" i="4"/>
  <c r="V225" i="4"/>
  <c r="R225" i="4"/>
  <c r="P225" i="4"/>
  <c r="N225" i="4"/>
  <c r="L225" i="4"/>
  <c r="J225" i="4"/>
  <c r="H225" i="4"/>
  <c r="F225" i="4"/>
  <c r="D225" i="4"/>
  <c r="B225" i="4"/>
  <c r="CN224" i="4"/>
  <c r="CL224" i="4"/>
  <c r="CJ224" i="4"/>
  <c r="CH224" i="4"/>
  <c r="CF224" i="4"/>
  <c r="CD224" i="4"/>
  <c r="CB224" i="4"/>
  <c r="BZ224" i="4"/>
  <c r="BX224" i="4"/>
  <c r="BV224" i="4"/>
  <c r="BT224" i="4"/>
  <c r="BR224" i="4"/>
  <c r="BP224" i="4"/>
  <c r="BN224" i="4"/>
  <c r="BL224" i="4"/>
  <c r="BJ224" i="4"/>
  <c r="BH224" i="4"/>
  <c r="BF224" i="4"/>
  <c r="BD224" i="4"/>
  <c r="BB224" i="4"/>
  <c r="AZ224" i="4"/>
  <c r="AX224" i="4"/>
  <c r="AV224" i="4"/>
  <c r="AT224" i="4"/>
  <c r="AR224" i="4"/>
  <c r="AP224" i="4"/>
  <c r="AN224" i="4"/>
  <c r="AL224" i="4"/>
  <c r="AJ224" i="4"/>
  <c r="AH224" i="4"/>
  <c r="AF224" i="4"/>
  <c r="AD224" i="4"/>
  <c r="AB224" i="4"/>
  <c r="X224" i="4"/>
  <c r="V224" i="4"/>
  <c r="R224" i="4"/>
  <c r="P224" i="4"/>
  <c r="N224" i="4"/>
  <c r="L224" i="4"/>
  <c r="J224" i="4"/>
  <c r="H224" i="4"/>
  <c r="F224" i="4"/>
  <c r="D224" i="4"/>
  <c r="B224" i="4"/>
  <c r="CN223" i="4"/>
  <c r="CL223" i="4"/>
  <c r="CJ223" i="4"/>
  <c r="CH223" i="4"/>
  <c r="CF223" i="4"/>
  <c r="CD223" i="4"/>
  <c r="CB223" i="4"/>
  <c r="BZ223" i="4"/>
  <c r="BX223" i="4"/>
  <c r="BV223" i="4"/>
  <c r="BT223" i="4"/>
  <c r="BR223" i="4"/>
  <c r="BP223" i="4"/>
  <c r="BN223" i="4"/>
  <c r="BL223" i="4"/>
  <c r="BJ223" i="4"/>
  <c r="BH223" i="4"/>
  <c r="BF223" i="4"/>
  <c r="BD223" i="4"/>
  <c r="BB223" i="4"/>
  <c r="AZ223" i="4"/>
  <c r="AX223" i="4"/>
  <c r="AV223" i="4"/>
  <c r="AT223" i="4"/>
  <c r="AR223" i="4"/>
  <c r="AP223" i="4"/>
  <c r="AN223" i="4"/>
  <c r="AL223" i="4"/>
  <c r="AJ223" i="4"/>
  <c r="AH223" i="4"/>
  <c r="AF223" i="4"/>
  <c r="AD223" i="4"/>
  <c r="AB223" i="4"/>
  <c r="X223" i="4"/>
  <c r="V223" i="4"/>
  <c r="R223" i="4"/>
  <c r="P223" i="4"/>
  <c r="N223" i="4"/>
  <c r="L223" i="4"/>
  <c r="J223" i="4"/>
  <c r="H223" i="4"/>
  <c r="F223" i="4"/>
  <c r="D223" i="4"/>
  <c r="B223" i="4"/>
  <c r="CN222" i="4"/>
  <c r="CL222" i="4"/>
  <c r="CJ222" i="4"/>
  <c r="CH222" i="4"/>
  <c r="CF222" i="4"/>
  <c r="CD222" i="4"/>
  <c r="CB222" i="4"/>
  <c r="BZ222" i="4"/>
  <c r="BX222" i="4"/>
  <c r="BV222" i="4"/>
  <c r="BT222" i="4"/>
  <c r="BR222" i="4"/>
  <c r="BP222" i="4"/>
  <c r="BN222" i="4"/>
  <c r="BL222" i="4"/>
  <c r="BJ222" i="4"/>
  <c r="BH222" i="4"/>
  <c r="BF222" i="4"/>
  <c r="BD222" i="4"/>
  <c r="BB222" i="4"/>
  <c r="AZ222" i="4"/>
  <c r="AX222" i="4"/>
  <c r="AV222" i="4"/>
  <c r="AT222" i="4"/>
  <c r="AR222" i="4"/>
  <c r="AP222" i="4"/>
  <c r="AN222" i="4"/>
  <c r="AL222" i="4"/>
  <c r="AJ222" i="4"/>
  <c r="AH222" i="4"/>
  <c r="AF222" i="4"/>
  <c r="AD222" i="4"/>
  <c r="AB222" i="4"/>
  <c r="X222" i="4"/>
  <c r="V222" i="4"/>
  <c r="R222" i="4"/>
  <c r="P222" i="4"/>
  <c r="N222" i="4"/>
  <c r="L222" i="4"/>
  <c r="J222" i="4"/>
  <c r="H222" i="4"/>
  <c r="F222" i="4"/>
  <c r="D222" i="4"/>
  <c r="B222" i="4"/>
  <c r="CN221" i="4"/>
  <c r="CL221" i="4"/>
  <c r="CJ221" i="4"/>
  <c r="CH221" i="4"/>
  <c r="CF221" i="4"/>
  <c r="CD221" i="4"/>
  <c r="CB221" i="4"/>
  <c r="BZ221" i="4"/>
  <c r="BX221" i="4"/>
  <c r="BV221" i="4"/>
  <c r="BT221" i="4"/>
  <c r="BR221" i="4"/>
  <c r="BP221" i="4"/>
  <c r="BN221" i="4"/>
  <c r="BL221" i="4"/>
  <c r="BJ221" i="4"/>
  <c r="BH221" i="4"/>
  <c r="BF221" i="4"/>
  <c r="BD221" i="4"/>
  <c r="BB221" i="4"/>
  <c r="AZ221" i="4"/>
  <c r="AX221" i="4"/>
  <c r="AV221" i="4"/>
  <c r="AT221" i="4"/>
  <c r="AR221" i="4"/>
  <c r="AP221" i="4"/>
  <c r="AN221" i="4"/>
  <c r="AL221" i="4"/>
  <c r="AJ221" i="4"/>
  <c r="AH221" i="4"/>
  <c r="AF221" i="4"/>
  <c r="AD221" i="4"/>
  <c r="AB221" i="4"/>
  <c r="X221" i="4"/>
  <c r="V221" i="4"/>
  <c r="R221" i="4"/>
  <c r="P221" i="4"/>
  <c r="N221" i="4"/>
  <c r="L221" i="4"/>
  <c r="J221" i="4"/>
  <c r="H221" i="4"/>
  <c r="F221" i="4"/>
  <c r="D221" i="4"/>
  <c r="B221" i="4"/>
  <c r="CN220" i="4"/>
  <c r="CL220" i="4"/>
  <c r="CJ220" i="4"/>
  <c r="CH220" i="4"/>
  <c r="CF220" i="4"/>
  <c r="CD220" i="4"/>
  <c r="CB220" i="4"/>
  <c r="BZ220" i="4"/>
  <c r="BX220" i="4"/>
  <c r="BV220" i="4"/>
  <c r="BT220" i="4"/>
  <c r="BR220" i="4"/>
  <c r="BP220" i="4"/>
  <c r="BN220" i="4"/>
  <c r="BL220" i="4"/>
  <c r="BJ220" i="4"/>
  <c r="BH220" i="4"/>
  <c r="BF220" i="4"/>
  <c r="BD220" i="4"/>
  <c r="BB220" i="4"/>
  <c r="AZ220" i="4"/>
  <c r="AX220" i="4"/>
  <c r="AV220" i="4"/>
  <c r="AT220" i="4"/>
  <c r="AR220" i="4"/>
  <c r="AP220" i="4"/>
  <c r="AN220" i="4"/>
  <c r="AL220" i="4"/>
  <c r="AJ220" i="4"/>
  <c r="AH220" i="4"/>
  <c r="AF220" i="4"/>
  <c r="AD220" i="4"/>
  <c r="AB220" i="4"/>
  <c r="X220" i="4"/>
  <c r="V220" i="4"/>
  <c r="R220" i="4"/>
  <c r="P220" i="4"/>
  <c r="N220" i="4"/>
  <c r="L220" i="4"/>
  <c r="J220" i="4"/>
  <c r="H220" i="4"/>
  <c r="F220" i="4"/>
  <c r="D220" i="4"/>
  <c r="B220" i="4"/>
  <c r="CN219" i="4"/>
  <c r="CL219" i="4"/>
  <c r="CJ219" i="4"/>
  <c r="CH219" i="4"/>
  <c r="CF219" i="4"/>
  <c r="CD219" i="4"/>
  <c r="CB219" i="4"/>
  <c r="BZ219" i="4"/>
  <c r="BX219" i="4"/>
  <c r="BV219" i="4"/>
  <c r="BT219" i="4"/>
  <c r="BR219" i="4"/>
  <c r="BP219" i="4"/>
  <c r="BN219" i="4"/>
  <c r="BL219" i="4"/>
  <c r="BJ219" i="4"/>
  <c r="BH219" i="4"/>
  <c r="BF219" i="4"/>
  <c r="BD219" i="4"/>
  <c r="BB219" i="4"/>
  <c r="AZ219" i="4"/>
  <c r="AX219" i="4"/>
  <c r="AV219" i="4"/>
  <c r="AT219" i="4"/>
  <c r="AR219" i="4"/>
  <c r="AP219" i="4"/>
  <c r="AN219" i="4"/>
  <c r="AL219" i="4"/>
  <c r="AJ219" i="4"/>
  <c r="AH219" i="4"/>
  <c r="AF219" i="4"/>
  <c r="AD219" i="4"/>
  <c r="AB219" i="4"/>
  <c r="X219" i="4"/>
  <c r="V219" i="4"/>
  <c r="R219" i="4"/>
  <c r="P219" i="4"/>
  <c r="N219" i="4"/>
  <c r="L219" i="4"/>
  <c r="J219" i="4"/>
  <c r="H219" i="4"/>
  <c r="F219" i="4"/>
  <c r="D219" i="4"/>
  <c r="B219" i="4"/>
  <c r="CN218" i="4"/>
  <c r="CL218" i="4"/>
  <c r="CJ218" i="4"/>
  <c r="CH218" i="4"/>
  <c r="CF218" i="4"/>
  <c r="CD218" i="4"/>
  <c r="CB218" i="4"/>
  <c r="BZ218" i="4"/>
  <c r="BX218" i="4"/>
  <c r="BV218" i="4"/>
  <c r="BT218" i="4"/>
  <c r="BR218" i="4"/>
  <c r="BP218" i="4"/>
  <c r="BN218" i="4"/>
  <c r="BL218" i="4"/>
  <c r="BJ218" i="4"/>
  <c r="BH218" i="4"/>
  <c r="BF218" i="4"/>
  <c r="BD218" i="4"/>
  <c r="BB218" i="4"/>
  <c r="AZ218" i="4"/>
  <c r="AX218" i="4"/>
  <c r="AV218" i="4"/>
  <c r="AT218" i="4"/>
  <c r="AR218" i="4"/>
  <c r="AP218" i="4"/>
  <c r="AN218" i="4"/>
  <c r="AL218" i="4"/>
  <c r="AJ218" i="4"/>
  <c r="AH218" i="4"/>
  <c r="AF218" i="4"/>
  <c r="AD218" i="4"/>
  <c r="AB218" i="4"/>
  <c r="X218" i="4"/>
  <c r="V218" i="4"/>
  <c r="R218" i="4"/>
  <c r="P218" i="4"/>
  <c r="N218" i="4"/>
  <c r="L218" i="4"/>
  <c r="J218" i="4"/>
  <c r="H218" i="4"/>
  <c r="F218" i="4"/>
  <c r="D218" i="4"/>
  <c r="B218" i="4"/>
  <c r="CN217" i="4"/>
  <c r="CL217" i="4"/>
  <c r="CJ217" i="4"/>
  <c r="CH217" i="4"/>
  <c r="CF217" i="4"/>
  <c r="CD217" i="4"/>
  <c r="CB217" i="4"/>
  <c r="BZ217" i="4"/>
  <c r="BX217" i="4"/>
  <c r="BV217" i="4"/>
  <c r="BT217" i="4"/>
  <c r="BR217" i="4"/>
  <c r="BP217" i="4"/>
  <c r="BN217" i="4"/>
  <c r="BL217" i="4"/>
  <c r="BJ217" i="4"/>
  <c r="BH217" i="4"/>
  <c r="BF217" i="4"/>
  <c r="BD217" i="4"/>
  <c r="BB217" i="4"/>
  <c r="AZ217" i="4"/>
  <c r="AX217" i="4"/>
  <c r="AV217" i="4"/>
  <c r="AT217" i="4"/>
  <c r="AR217" i="4"/>
  <c r="AP217" i="4"/>
  <c r="AN217" i="4"/>
  <c r="AL217" i="4"/>
  <c r="AJ217" i="4"/>
  <c r="AH217" i="4"/>
  <c r="AF217" i="4"/>
  <c r="AD217" i="4"/>
  <c r="AB217" i="4"/>
  <c r="X217" i="4"/>
  <c r="V217" i="4"/>
  <c r="R217" i="4"/>
  <c r="P217" i="4"/>
  <c r="N217" i="4"/>
  <c r="L217" i="4"/>
  <c r="J217" i="4"/>
  <c r="H217" i="4"/>
  <c r="F217" i="4"/>
  <c r="D217" i="4"/>
  <c r="B217" i="4"/>
  <c r="CN216" i="4"/>
  <c r="CL216" i="4"/>
  <c r="CJ216" i="4"/>
  <c r="CH216" i="4"/>
  <c r="CF216" i="4"/>
  <c r="CD216" i="4"/>
  <c r="CB216" i="4"/>
  <c r="BZ216" i="4"/>
  <c r="BX216" i="4"/>
  <c r="BV216" i="4"/>
  <c r="BT216" i="4"/>
  <c r="BR216" i="4"/>
  <c r="BP216" i="4"/>
  <c r="BN216" i="4"/>
  <c r="BL216" i="4"/>
  <c r="BJ216" i="4"/>
  <c r="BH216" i="4"/>
  <c r="BF216" i="4"/>
  <c r="BD216" i="4"/>
  <c r="BB216" i="4"/>
  <c r="AZ216" i="4"/>
  <c r="AX216" i="4"/>
  <c r="AV216" i="4"/>
  <c r="AT216" i="4"/>
  <c r="AR216" i="4"/>
  <c r="AP216" i="4"/>
  <c r="AN216" i="4"/>
  <c r="AL216" i="4"/>
  <c r="AJ216" i="4"/>
  <c r="AH216" i="4"/>
  <c r="AF216" i="4"/>
  <c r="AD216" i="4"/>
  <c r="AB216" i="4"/>
  <c r="X216" i="4"/>
  <c r="V216" i="4"/>
  <c r="R216" i="4"/>
  <c r="P216" i="4"/>
  <c r="N216" i="4"/>
  <c r="L216" i="4"/>
  <c r="J216" i="4"/>
  <c r="H216" i="4"/>
  <c r="F216" i="4"/>
  <c r="D216" i="4"/>
  <c r="B216" i="4"/>
  <c r="CN215" i="4"/>
  <c r="CL215" i="4"/>
  <c r="CJ215" i="4"/>
  <c r="CH215" i="4"/>
  <c r="CF215" i="4"/>
  <c r="CD215" i="4"/>
  <c r="CB215" i="4"/>
  <c r="BZ215" i="4"/>
  <c r="BX215" i="4"/>
  <c r="BV215" i="4"/>
  <c r="BT215" i="4"/>
  <c r="BR215" i="4"/>
  <c r="BP215" i="4"/>
  <c r="BN215" i="4"/>
  <c r="BL215" i="4"/>
  <c r="BJ215" i="4"/>
  <c r="BH215" i="4"/>
  <c r="BF215" i="4"/>
  <c r="BD215" i="4"/>
  <c r="BB215" i="4"/>
  <c r="AZ215" i="4"/>
  <c r="AX215" i="4"/>
  <c r="AV215" i="4"/>
  <c r="AT215" i="4"/>
  <c r="AR215" i="4"/>
  <c r="AP215" i="4"/>
  <c r="AN215" i="4"/>
  <c r="AL215" i="4"/>
  <c r="AJ215" i="4"/>
  <c r="AH215" i="4"/>
  <c r="AF215" i="4"/>
  <c r="AD215" i="4"/>
  <c r="AB215" i="4"/>
  <c r="X215" i="4"/>
  <c r="V215" i="4"/>
  <c r="R215" i="4"/>
  <c r="P215" i="4"/>
  <c r="N215" i="4"/>
  <c r="L215" i="4"/>
  <c r="J215" i="4"/>
  <c r="H215" i="4"/>
  <c r="F215" i="4"/>
  <c r="D215" i="4"/>
  <c r="B215" i="4"/>
  <c r="CN214" i="4"/>
  <c r="CL214" i="4"/>
  <c r="CJ214" i="4"/>
  <c r="CH214" i="4"/>
  <c r="CF214" i="4"/>
  <c r="CD214" i="4"/>
  <c r="CB214" i="4"/>
  <c r="BZ214" i="4"/>
  <c r="BX214" i="4"/>
  <c r="BV214" i="4"/>
  <c r="BT214" i="4"/>
  <c r="BR214" i="4"/>
  <c r="BP214" i="4"/>
  <c r="BN214" i="4"/>
  <c r="BL214" i="4"/>
  <c r="BJ214" i="4"/>
  <c r="BH214" i="4"/>
  <c r="BF214" i="4"/>
  <c r="BD214" i="4"/>
  <c r="BB214" i="4"/>
  <c r="AZ214" i="4"/>
  <c r="AX214" i="4"/>
  <c r="AV214" i="4"/>
  <c r="AT214" i="4"/>
  <c r="AR214" i="4"/>
  <c r="AP214" i="4"/>
  <c r="AN214" i="4"/>
  <c r="AL214" i="4"/>
  <c r="AJ214" i="4"/>
  <c r="AH214" i="4"/>
  <c r="AF214" i="4"/>
  <c r="AD214" i="4"/>
  <c r="AB214" i="4"/>
  <c r="X214" i="4"/>
  <c r="V214" i="4"/>
  <c r="R214" i="4"/>
  <c r="P214" i="4"/>
  <c r="N214" i="4"/>
  <c r="L214" i="4"/>
  <c r="J214" i="4"/>
  <c r="H214" i="4"/>
  <c r="F214" i="4"/>
  <c r="D214" i="4"/>
  <c r="B214" i="4"/>
  <c r="CN213" i="4"/>
  <c r="CL213" i="4"/>
  <c r="CJ213" i="4"/>
  <c r="CH213" i="4"/>
  <c r="CF213" i="4"/>
  <c r="CD213" i="4"/>
  <c r="CB213" i="4"/>
  <c r="BZ213" i="4"/>
  <c r="BX213" i="4"/>
  <c r="BV213" i="4"/>
  <c r="BT213" i="4"/>
  <c r="BR213" i="4"/>
  <c r="BP213" i="4"/>
  <c r="BN213" i="4"/>
  <c r="BL213" i="4"/>
  <c r="BJ213" i="4"/>
  <c r="BH213" i="4"/>
  <c r="BF213" i="4"/>
  <c r="BD213" i="4"/>
  <c r="BB213" i="4"/>
  <c r="AZ213" i="4"/>
  <c r="AX213" i="4"/>
  <c r="AV213" i="4"/>
  <c r="AT213" i="4"/>
  <c r="AR213" i="4"/>
  <c r="AP213" i="4"/>
  <c r="AN213" i="4"/>
  <c r="AL213" i="4"/>
  <c r="AJ213" i="4"/>
  <c r="AH213" i="4"/>
  <c r="AF213" i="4"/>
  <c r="AD213" i="4"/>
  <c r="AB213" i="4"/>
  <c r="X213" i="4"/>
  <c r="V213" i="4"/>
  <c r="R213" i="4"/>
  <c r="P213" i="4"/>
  <c r="N213" i="4"/>
  <c r="L213" i="4"/>
  <c r="J213" i="4"/>
  <c r="H213" i="4"/>
  <c r="F213" i="4"/>
  <c r="D213" i="4"/>
  <c r="B213" i="4"/>
  <c r="CN212" i="4"/>
  <c r="CL212" i="4"/>
  <c r="CJ212" i="4"/>
  <c r="CH212" i="4"/>
  <c r="CF212" i="4"/>
  <c r="CD212" i="4"/>
  <c r="CB212" i="4"/>
  <c r="BZ212" i="4"/>
  <c r="BX212" i="4"/>
  <c r="BV212" i="4"/>
  <c r="BT212" i="4"/>
  <c r="BR212" i="4"/>
  <c r="BP212" i="4"/>
  <c r="BN212" i="4"/>
  <c r="BL212" i="4"/>
  <c r="BJ212" i="4"/>
  <c r="BH212" i="4"/>
  <c r="BF212" i="4"/>
  <c r="BD212" i="4"/>
  <c r="BB212" i="4"/>
  <c r="AZ212" i="4"/>
  <c r="AX212" i="4"/>
  <c r="AV212" i="4"/>
  <c r="AT212" i="4"/>
  <c r="AR212" i="4"/>
  <c r="AP212" i="4"/>
  <c r="AN212" i="4"/>
  <c r="AL212" i="4"/>
  <c r="AJ212" i="4"/>
  <c r="AH212" i="4"/>
  <c r="AF212" i="4"/>
  <c r="AD212" i="4"/>
  <c r="AB212" i="4"/>
  <c r="X212" i="4"/>
  <c r="V212" i="4"/>
  <c r="R212" i="4"/>
  <c r="P212" i="4"/>
  <c r="N212" i="4"/>
  <c r="L212" i="4"/>
  <c r="J212" i="4"/>
  <c r="H212" i="4"/>
  <c r="F212" i="4"/>
  <c r="D212" i="4"/>
  <c r="B212" i="4"/>
  <c r="CN211" i="4"/>
  <c r="CL211" i="4"/>
  <c r="CJ211" i="4"/>
  <c r="CH211" i="4"/>
  <c r="CF211" i="4"/>
  <c r="CD211" i="4"/>
  <c r="CB211" i="4"/>
  <c r="BZ211" i="4"/>
  <c r="BX211" i="4"/>
  <c r="BV211" i="4"/>
  <c r="BT211" i="4"/>
  <c r="BR211" i="4"/>
  <c r="BP211" i="4"/>
  <c r="BN211" i="4"/>
  <c r="BL211" i="4"/>
  <c r="BJ211" i="4"/>
  <c r="BH211" i="4"/>
  <c r="BF211" i="4"/>
  <c r="BD211" i="4"/>
  <c r="BB211" i="4"/>
  <c r="AZ211" i="4"/>
  <c r="AX211" i="4"/>
  <c r="AV211" i="4"/>
  <c r="AT211" i="4"/>
  <c r="AR211" i="4"/>
  <c r="AP211" i="4"/>
  <c r="AN211" i="4"/>
  <c r="AL211" i="4"/>
  <c r="AJ211" i="4"/>
  <c r="AH211" i="4"/>
  <c r="AF211" i="4"/>
  <c r="AD211" i="4"/>
  <c r="AB211" i="4"/>
  <c r="X211" i="4"/>
  <c r="V211" i="4"/>
  <c r="R211" i="4"/>
  <c r="P211" i="4"/>
  <c r="N211" i="4"/>
  <c r="L211" i="4"/>
  <c r="J211" i="4"/>
  <c r="H211" i="4"/>
  <c r="F211" i="4"/>
  <c r="D211" i="4"/>
  <c r="B211" i="4"/>
  <c r="CN210" i="4"/>
  <c r="CL210" i="4"/>
  <c r="CJ210" i="4"/>
  <c r="CH210" i="4"/>
  <c r="CF210" i="4"/>
  <c r="CD210" i="4"/>
  <c r="CB210" i="4"/>
  <c r="BZ210" i="4"/>
  <c r="BX210" i="4"/>
  <c r="BV210" i="4"/>
  <c r="BT210" i="4"/>
  <c r="BR210" i="4"/>
  <c r="BP210" i="4"/>
  <c r="BN210" i="4"/>
  <c r="BL210" i="4"/>
  <c r="BJ210" i="4"/>
  <c r="BH210" i="4"/>
  <c r="BF210" i="4"/>
  <c r="BD210" i="4"/>
  <c r="BB210" i="4"/>
  <c r="AZ210" i="4"/>
  <c r="AX210" i="4"/>
  <c r="AV210" i="4"/>
  <c r="AT210" i="4"/>
  <c r="AR210" i="4"/>
  <c r="AP210" i="4"/>
  <c r="AN210" i="4"/>
  <c r="AL210" i="4"/>
  <c r="AJ210" i="4"/>
  <c r="AH210" i="4"/>
  <c r="AF210" i="4"/>
  <c r="AD210" i="4"/>
  <c r="AB210" i="4"/>
  <c r="X210" i="4"/>
  <c r="V210" i="4"/>
  <c r="R210" i="4"/>
  <c r="P210" i="4"/>
  <c r="N210" i="4"/>
  <c r="L210" i="4"/>
  <c r="J210" i="4"/>
  <c r="H210" i="4"/>
  <c r="F210" i="4"/>
  <c r="D210" i="4"/>
  <c r="B210" i="4"/>
  <c r="CN209" i="4"/>
  <c r="CL209" i="4"/>
  <c r="CJ209" i="4"/>
  <c r="CH209" i="4"/>
  <c r="CF209" i="4"/>
  <c r="CD209" i="4"/>
  <c r="CB209" i="4"/>
  <c r="BZ209" i="4"/>
  <c r="BX209" i="4"/>
  <c r="BV209" i="4"/>
  <c r="BT209" i="4"/>
  <c r="BR209" i="4"/>
  <c r="BP209" i="4"/>
  <c r="BN209" i="4"/>
  <c r="BL209" i="4"/>
  <c r="BJ209" i="4"/>
  <c r="BH209" i="4"/>
  <c r="BF209" i="4"/>
  <c r="BD209" i="4"/>
  <c r="BB209" i="4"/>
  <c r="AZ209" i="4"/>
  <c r="AX209" i="4"/>
  <c r="AV209" i="4"/>
  <c r="AT209" i="4"/>
  <c r="AR209" i="4"/>
  <c r="AP209" i="4"/>
  <c r="AN209" i="4"/>
  <c r="AL209" i="4"/>
  <c r="AJ209" i="4"/>
  <c r="AH209" i="4"/>
  <c r="AF209" i="4"/>
  <c r="AD209" i="4"/>
  <c r="AB209" i="4"/>
  <c r="X209" i="4"/>
  <c r="V209" i="4"/>
  <c r="R209" i="4"/>
  <c r="P209" i="4"/>
  <c r="N209" i="4"/>
  <c r="L209" i="4"/>
  <c r="J209" i="4"/>
  <c r="H209" i="4"/>
  <c r="F209" i="4"/>
  <c r="D209" i="4"/>
  <c r="B209" i="4"/>
  <c r="CN208" i="4"/>
  <c r="CL208" i="4"/>
  <c r="CJ208" i="4"/>
  <c r="CH208" i="4"/>
  <c r="CF208" i="4"/>
  <c r="CD208" i="4"/>
  <c r="CB208" i="4"/>
  <c r="BZ208" i="4"/>
  <c r="BX208" i="4"/>
  <c r="BV208" i="4"/>
  <c r="BT208" i="4"/>
  <c r="BR208" i="4"/>
  <c r="BP208" i="4"/>
  <c r="BN208" i="4"/>
  <c r="BL208" i="4"/>
  <c r="BJ208" i="4"/>
  <c r="BH208" i="4"/>
  <c r="BF208" i="4"/>
  <c r="BD208" i="4"/>
  <c r="BB208" i="4"/>
  <c r="AZ208" i="4"/>
  <c r="AX208" i="4"/>
  <c r="AV208" i="4"/>
  <c r="AT208" i="4"/>
  <c r="AR208" i="4"/>
  <c r="AP208" i="4"/>
  <c r="AN208" i="4"/>
  <c r="AL208" i="4"/>
  <c r="AJ208" i="4"/>
  <c r="AH208" i="4"/>
  <c r="AF208" i="4"/>
  <c r="AD208" i="4"/>
  <c r="AB208" i="4"/>
  <c r="X208" i="4"/>
  <c r="V208" i="4"/>
  <c r="R208" i="4"/>
  <c r="P208" i="4"/>
  <c r="N208" i="4"/>
  <c r="L208" i="4"/>
  <c r="J208" i="4"/>
  <c r="H208" i="4"/>
  <c r="F208" i="4"/>
  <c r="D208" i="4"/>
  <c r="B208" i="4"/>
  <c r="CN207" i="4"/>
  <c r="CL207" i="4"/>
  <c r="CJ207" i="4"/>
  <c r="CH207" i="4"/>
  <c r="CF207" i="4"/>
  <c r="CD207" i="4"/>
  <c r="CB207" i="4"/>
  <c r="BZ207" i="4"/>
  <c r="BX207" i="4"/>
  <c r="BV207" i="4"/>
  <c r="BT207" i="4"/>
  <c r="BR207" i="4"/>
  <c r="BP207" i="4"/>
  <c r="BN207" i="4"/>
  <c r="BL207" i="4"/>
  <c r="BJ207" i="4"/>
  <c r="BH207" i="4"/>
  <c r="BF207" i="4"/>
  <c r="BD207" i="4"/>
  <c r="BB207" i="4"/>
  <c r="AZ207" i="4"/>
  <c r="AX207" i="4"/>
  <c r="AV207" i="4"/>
  <c r="AT207" i="4"/>
  <c r="AR207" i="4"/>
  <c r="AP207" i="4"/>
  <c r="AN207" i="4"/>
  <c r="AL207" i="4"/>
  <c r="AJ207" i="4"/>
  <c r="AH207" i="4"/>
  <c r="AF207" i="4"/>
  <c r="AD207" i="4"/>
  <c r="AB207" i="4"/>
  <c r="X207" i="4"/>
  <c r="V207" i="4"/>
  <c r="R207" i="4"/>
  <c r="P207" i="4"/>
  <c r="N207" i="4"/>
  <c r="L207" i="4"/>
  <c r="J207" i="4"/>
  <c r="H207" i="4"/>
  <c r="F207" i="4"/>
  <c r="D207" i="4"/>
  <c r="B207" i="4"/>
  <c r="CN206" i="4"/>
  <c r="CL206" i="4"/>
  <c r="CJ206" i="4"/>
  <c r="CH206" i="4"/>
  <c r="CF206" i="4"/>
  <c r="CD206" i="4"/>
  <c r="CB206" i="4"/>
  <c r="BZ206" i="4"/>
  <c r="BX206" i="4"/>
  <c r="BV206" i="4"/>
  <c r="BT206" i="4"/>
  <c r="BR206" i="4"/>
  <c r="BP206" i="4"/>
  <c r="BN206" i="4"/>
  <c r="BL206" i="4"/>
  <c r="BJ206" i="4"/>
  <c r="BH206" i="4"/>
  <c r="BF206" i="4"/>
  <c r="BD206" i="4"/>
  <c r="BB206" i="4"/>
  <c r="AZ206" i="4"/>
  <c r="AX206" i="4"/>
  <c r="AV206" i="4"/>
  <c r="AT206" i="4"/>
  <c r="AR206" i="4"/>
  <c r="AP206" i="4"/>
  <c r="AN206" i="4"/>
  <c r="AL206" i="4"/>
  <c r="AJ206" i="4"/>
  <c r="AH206" i="4"/>
  <c r="AF206" i="4"/>
  <c r="AD206" i="4"/>
  <c r="AB206" i="4"/>
  <c r="X206" i="4"/>
  <c r="V206" i="4"/>
  <c r="R206" i="4"/>
  <c r="P206" i="4"/>
  <c r="N206" i="4"/>
  <c r="L206" i="4"/>
  <c r="J206" i="4"/>
  <c r="H206" i="4"/>
  <c r="F206" i="4"/>
  <c r="D206" i="4"/>
  <c r="B206" i="4"/>
  <c r="CN205" i="4"/>
  <c r="CL205" i="4"/>
  <c r="CJ205" i="4"/>
  <c r="CH205" i="4"/>
  <c r="CF205" i="4"/>
  <c r="CD205" i="4"/>
  <c r="CB205" i="4"/>
  <c r="BZ205" i="4"/>
  <c r="BX205" i="4"/>
  <c r="BV205" i="4"/>
  <c r="BT205" i="4"/>
  <c r="BR205" i="4"/>
  <c r="BP205" i="4"/>
  <c r="BN205" i="4"/>
  <c r="BL205" i="4"/>
  <c r="BJ205" i="4"/>
  <c r="BH205" i="4"/>
  <c r="BF205" i="4"/>
  <c r="BD205" i="4"/>
  <c r="BB205" i="4"/>
  <c r="AZ205" i="4"/>
  <c r="AX205" i="4"/>
  <c r="AV205" i="4"/>
  <c r="AT205" i="4"/>
  <c r="AR205" i="4"/>
  <c r="AP205" i="4"/>
  <c r="AN205" i="4"/>
  <c r="AL205" i="4"/>
  <c r="AJ205" i="4"/>
  <c r="AH205" i="4"/>
  <c r="AF205" i="4"/>
  <c r="AD205" i="4"/>
  <c r="AB205" i="4"/>
  <c r="X205" i="4"/>
  <c r="V205" i="4"/>
  <c r="R205" i="4"/>
  <c r="P205" i="4"/>
  <c r="N205" i="4"/>
  <c r="L205" i="4"/>
  <c r="J205" i="4"/>
  <c r="H205" i="4"/>
  <c r="F205" i="4"/>
  <c r="D205" i="4"/>
  <c r="B205" i="4"/>
  <c r="CN204" i="4"/>
  <c r="CL204" i="4"/>
  <c r="CJ204" i="4"/>
  <c r="CH204" i="4"/>
  <c r="CF204" i="4"/>
  <c r="CD204" i="4"/>
  <c r="CB204" i="4"/>
  <c r="BZ204" i="4"/>
  <c r="BX204" i="4"/>
  <c r="BV204" i="4"/>
  <c r="BT204" i="4"/>
  <c r="BR204" i="4"/>
  <c r="BP204" i="4"/>
  <c r="BN204" i="4"/>
  <c r="BL204" i="4"/>
  <c r="BJ204" i="4"/>
  <c r="BH204" i="4"/>
  <c r="BF204" i="4"/>
  <c r="BD204" i="4"/>
  <c r="BB204" i="4"/>
  <c r="AZ204" i="4"/>
  <c r="AX204" i="4"/>
  <c r="AV204" i="4"/>
  <c r="AT204" i="4"/>
  <c r="AR204" i="4"/>
  <c r="AP204" i="4"/>
  <c r="AN204" i="4"/>
  <c r="AL204" i="4"/>
  <c r="AJ204" i="4"/>
  <c r="AH204" i="4"/>
  <c r="AF204" i="4"/>
  <c r="AD204" i="4"/>
  <c r="AB204" i="4"/>
  <c r="X204" i="4"/>
  <c r="V204" i="4"/>
  <c r="R204" i="4"/>
  <c r="P204" i="4"/>
  <c r="N204" i="4"/>
  <c r="L204" i="4"/>
  <c r="J204" i="4"/>
  <c r="H204" i="4"/>
  <c r="F204" i="4"/>
  <c r="D204" i="4"/>
  <c r="B204" i="4"/>
  <c r="CN203" i="4"/>
  <c r="CL203" i="4"/>
  <c r="CJ203" i="4"/>
  <c r="CH203" i="4"/>
  <c r="CF203" i="4"/>
  <c r="CD203" i="4"/>
  <c r="CB203" i="4"/>
  <c r="BZ203" i="4"/>
  <c r="BX203" i="4"/>
  <c r="BV203" i="4"/>
  <c r="BT203" i="4"/>
  <c r="BR203" i="4"/>
  <c r="BP203" i="4"/>
  <c r="BN203" i="4"/>
  <c r="BL203" i="4"/>
  <c r="BJ203" i="4"/>
  <c r="BH203" i="4"/>
  <c r="BF203" i="4"/>
  <c r="BD203" i="4"/>
  <c r="BB203" i="4"/>
  <c r="AZ203" i="4"/>
  <c r="AX203" i="4"/>
  <c r="AV203" i="4"/>
  <c r="AT203" i="4"/>
  <c r="AR203" i="4"/>
  <c r="AP203" i="4"/>
  <c r="AN203" i="4"/>
  <c r="AL203" i="4"/>
  <c r="AJ203" i="4"/>
  <c r="AH203" i="4"/>
  <c r="AF203" i="4"/>
  <c r="AD203" i="4"/>
  <c r="AB203" i="4"/>
  <c r="X203" i="4"/>
  <c r="V203" i="4"/>
  <c r="R203" i="4"/>
  <c r="P203" i="4"/>
  <c r="N203" i="4"/>
  <c r="L203" i="4"/>
  <c r="J203" i="4"/>
  <c r="H203" i="4"/>
  <c r="F203" i="4"/>
  <c r="D203" i="4"/>
  <c r="B203" i="4"/>
  <c r="CN202" i="4"/>
  <c r="CL202" i="4"/>
  <c r="CJ202" i="4"/>
  <c r="CH202" i="4"/>
  <c r="CF202" i="4"/>
  <c r="CD202" i="4"/>
  <c r="CB202" i="4"/>
  <c r="BZ202" i="4"/>
  <c r="BX202" i="4"/>
  <c r="BV202" i="4"/>
  <c r="BT202" i="4"/>
  <c r="BR202" i="4"/>
  <c r="BP202" i="4"/>
  <c r="BN202" i="4"/>
  <c r="BL202" i="4"/>
  <c r="BJ202" i="4"/>
  <c r="BH202" i="4"/>
  <c r="BF202" i="4"/>
  <c r="BD202" i="4"/>
  <c r="BB202" i="4"/>
  <c r="AZ202" i="4"/>
  <c r="AX202" i="4"/>
  <c r="AV202" i="4"/>
  <c r="AT202" i="4"/>
  <c r="AR202" i="4"/>
  <c r="AP202" i="4"/>
  <c r="AN202" i="4"/>
  <c r="AL202" i="4"/>
  <c r="AJ202" i="4"/>
  <c r="AH202" i="4"/>
  <c r="AF202" i="4"/>
  <c r="AD202" i="4"/>
  <c r="AB202" i="4"/>
  <c r="X202" i="4"/>
  <c r="V202" i="4"/>
  <c r="R202" i="4"/>
  <c r="P202" i="4"/>
  <c r="N202" i="4"/>
  <c r="L202" i="4"/>
  <c r="J202" i="4"/>
  <c r="H202" i="4"/>
  <c r="F202" i="4"/>
  <c r="D202" i="4"/>
  <c r="B202" i="4"/>
  <c r="CN201" i="4"/>
  <c r="CL201" i="4"/>
  <c r="CJ201" i="4"/>
  <c r="CH201" i="4"/>
  <c r="CF201" i="4"/>
  <c r="CD201" i="4"/>
  <c r="CB201" i="4"/>
  <c r="BZ201" i="4"/>
  <c r="BX201" i="4"/>
  <c r="BV201" i="4"/>
  <c r="BT201" i="4"/>
  <c r="BR201" i="4"/>
  <c r="BP201" i="4"/>
  <c r="BN201" i="4"/>
  <c r="BL201" i="4"/>
  <c r="BJ201" i="4"/>
  <c r="BH201" i="4"/>
  <c r="BF201" i="4"/>
  <c r="BD201" i="4"/>
  <c r="BB201" i="4"/>
  <c r="AZ201" i="4"/>
  <c r="AX201" i="4"/>
  <c r="AV201" i="4"/>
  <c r="AT201" i="4"/>
  <c r="AR201" i="4"/>
  <c r="AP201" i="4"/>
  <c r="AN201" i="4"/>
  <c r="AL201" i="4"/>
  <c r="AJ201" i="4"/>
  <c r="AH201" i="4"/>
  <c r="AF201" i="4"/>
  <c r="AD201" i="4"/>
  <c r="AB201" i="4"/>
  <c r="X201" i="4"/>
  <c r="V201" i="4"/>
  <c r="R201" i="4"/>
  <c r="P201" i="4"/>
  <c r="N201" i="4"/>
  <c r="L201" i="4"/>
  <c r="J201" i="4"/>
  <c r="H201" i="4"/>
  <c r="F201" i="4"/>
  <c r="D201" i="4"/>
  <c r="B201" i="4"/>
  <c r="CN200" i="4"/>
  <c r="CL200" i="4"/>
  <c r="CJ200" i="4"/>
  <c r="CH200" i="4"/>
  <c r="CF200" i="4"/>
  <c r="CD200" i="4"/>
  <c r="CB200" i="4"/>
  <c r="BZ200" i="4"/>
  <c r="BX200" i="4"/>
  <c r="BV200" i="4"/>
  <c r="BT200" i="4"/>
  <c r="BR200" i="4"/>
  <c r="BP200" i="4"/>
  <c r="BN200" i="4"/>
  <c r="BL200" i="4"/>
  <c r="BJ200" i="4"/>
  <c r="BH200" i="4"/>
  <c r="BF200" i="4"/>
  <c r="BD200" i="4"/>
  <c r="BB200" i="4"/>
  <c r="AZ200" i="4"/>
  <c r="AX200" i="4"/>
  <c r="AV200" i="4"/>
  <c r="AT200" i="4"/>
  <c r="AR200" i="4"/>
  <c r="AP200" i="4"/>
  <c r="AN200" i="4"/>
  <c r="AL200" i="4"/>
  <c r="AJ200" i="4"/>
  <c r="AH200" i="4"/>
  <c r="AF200" i="4"/>
  <c r="AD200" i="4"/>
  <c r="AB200" i="4"/>
  <c r="X200" i="4"/>
  <c r="V200" i="4"/>
  <c r="R200" i="4"/>
  <c r="P200" i="4"/>
  <c r="N200" i="4"/>
  <c r="L200" i="4"/>
  <c r="J200" i="4"/>
  <c r="H200" i="4"/>
  <c r="F200" i="4"/>
  <c r="D200" i="4"/>
  <c r="B200" i="4"/>
  <c r="CN199" i="4"/>
  <c r="CL199" i="4"/>
  <c r="CJ199" i="4"/>
  <c r="CH199" i="4"/>
  <c r="CF199" i="4"/>
  <c r="CD199" i="4"/>
  <c r="CB199" i="4"/>
  <c r="BZ199" i="4"/>
  <c r="BX199" i="4"/>
  <c r="BV199" i="4"/>
  <c r="BT199" i="4"/>
  <c r="BR199" i="4"/>
  <c r="BP199" i="4"/>
  <c r="BN199" i="4"/>
  <c r="BL199" i="4"/>
  <c r="BJ199" i="4"/>
  <c r="BH199" i="4"/>
  <c r="BF199" i="4"/>
  <c r="BD199" i="4"/>
  <c r="BB199" i="4"/>
  <c r="AZ199" i="4"/>
  <c r="AX199" i="4"/>
  <c r="AV199" i="4"/>
  <c r="AT199" i="4"/>
  <c r="AR199" i="4"/>
  <c r="AP199" i="4"/>
  <c r="AN199" i="4"/>
  <c r="AL199" i="4"/>
  <c r="AJ199" i="4"/>
  <c r="AH199" i="4"/>
  <c r="AF199" i="4"/>
  <c r="AD199" i="4"/>
  <c r="AB199" i="4"/>
  <c r="X199" i="4"/>
  <c r="V199" i="4"/>
  <c r="R199" i="4"/>
  <c r="P199" i="4"/>
  <c r="N199" i="4"/>
  <c r="L199" i="4"/>
  <c r="J199" i="4"/>
  <c r="H199" i="4"/>
  <c r="F199" i="4"/>
  <c r="D199" i="4"/>
  <c r="B199" i="4"/>
  <c r="CN198" i="4"/>
  <c r="CL198" i="4"/>
  <c r="CJ198" i="4"/>
  <c r="CH198" i="4"/>
  <c r="CF198" i="4"/>
  <c r="CD198" i="4"/>
  <c r="CB198" i="4"/>
  <c r="BZ198" i="4"/>
  <c r="BX198" i="4"/>
  <c r="BV198" i="4"/>
  <c r="BT198" i="4"/>
  <c r="BR198" i="4"/>
  <c r="BP198" i="4"/>
  <c r="BN198" i="4"/>
  <c r="BL198" i="4"/>
  <c r="BJ198" i="4"/>
  <c r="BH198" i="4"/>
  <c r="BF198" i="4"/>
  <c r="BD198" i="4"/>
  <c r="BB198" i="4"/>
  <c r="AZ198" i="4"/>
  <c r="AX198" i="4"/>
  <c r="AV198" i="4"/>
  <c r="AT198" i="4"/>
  <c r="AR198" i="4"/>
  <c r="AP198" i="4"/>
  <c r="AN198" i="4"/>
  <c r="AL198" i="4"/>
  <c r="AJ198" i="4"/>
  <c r="AH198" i="4"/>
  <c r="AF198" i="4"/>
  <c r="AD198" i="4"/>
  <c r="AB198" i="4"/>
  <c r="X198" i="4"/>
  <c r="V198" i="4"/>
  <c r="R198" i="4"/>
  <c r="P198" i="4"/>
  <c r="N198" i="4"/>
  <c r="L198" i="4"/>
  <c r="J198" i="4"/>
  <c r="H198" i="4"/>
  <c r="F198" i="4"/>
  <c r="D198" i="4"/>
  <c r="B198" i="4"/>
  <c r="CN197" i="4"/>
  <c r="CL197" i="4"/>
  <c r="CJ197" i="4"/>
  <c r="CH197" i="4"/>
  <c r="CF197" i="4"/>
  <c r="CD197" i="4"/>
  <c r="CB197" i="4"/>
  <c r="BZ197" i="4"/>
  <c r="BX197" i="4"/>
  <c r="BV197" i="4"/>
  <c r="BT197" i="4"/>
  <c r="BR197" i="4"/>
  <c r="BP197" i="4"/>
  <c r="BN197" i="4"/>
  <c r="BL197" i="4"/>
  <c r="BJ197" i="4"/>
  <c r="BH197" i="4"/>
  <c r="BF197" i="4"/>
  <c r="BD197" i="4"/>
  <c r="BB197" i="4"/>
  <c r="AZ197" i="4"/>
  <c r="AX197" i="4"/>
  <c r="AV197" i="4"/>
  <c r="AT197" i="4"/>
  <c r="AR197" i="4"/>
  <c r="AP197" i="4"/>
  <c r="AN197" i="4"/>
  <c r="AL197" i="4"/>
  <c r="AJ197" i="4"/>
  <c r="AH197" i="4"/>
  <c r="AF197" i="4"/>
  <c r="AD197" i="4"/>
  <c r="AB197" i="4"/>
  <c r="X197" i="4"/>
  <c r="V197" i="4"/>
  <c r="R197" i="4"/>
  <c r="P197" i="4"/>
  <c r="N197" i="4"/>
  <c r="L197" i="4"/>
  <c r="J197" i="4"/>
  <c r="H197" i="4"/>
  <c r="F197" i="4"/>
  <c r="D197" i="4"/>
  <c r="B197" i="4"/>
  <c r="CN196" i="4"/>
  <c r="CL196" i="4"/>
  <c r="CJ196" i="4"/>
  <c r="CH196" i="4"/>
  <c r="CF196" i="4"/>
  <c r="CD196" i="4"/>
  <c r="CB196" i="4"/>
  <c r="BZ196" i="4"/>
  <c r="BX196" i="4"/>
  <c r="BV196" i="4"/>
  <c r="BT196" i="4"/>
  <c r="BR196" i="4"/>
  <c r="BP196" i="4"/>
  <c r="BN196" i="4"/>
  <c r="BL196" i="4"/>
  <c r="BJ196" i="4"/>
  <c r="BH196" i="4"/>
  <c r="BF196" i="4"/>
  <c r="BD196" i="4"/>
  <c r="BB196" i="4"/>
  <c r="AZ196" i="4"/>
  <c r="AX196" i="4"/>
  <c r="AV196" i="4"/>
  <c r="AT196" i="4"/>
  <c r="AR196" i="4"/>
  <c r="AP196" i="4"/>
  <c r="AN196" i="4"/>
  <c r="AL196" i="4"/>
  <c r="AJ196" i="4"/>
  <c r="AH196" i="4"/>
  <c r="AF196" i="4"/>
  <c r="AD196" i="4"/>
  <c r="AB196" i="4"/>
  <c r="Z196" i="4"/>
  <c r="X196" i="4"/>
  <c r="V196" i="4"/>
  <c r="R196" i="4"/>
  <c r="P196" i="4"/>
  <c r="N196" i="4"/>
  <c r="L196" i="4"/>
  <c r="J196" i="4"/>
  <c r="H196" i="4"/>
  <c r="F196" i="4"/>
  <c r="D196" i="4"/>
  <c r="B196" i="4"/>
  <c r="CN195" i="4"/>
  <c r="CL195" i="4"/>
  <c r="CJ195" i="4"/>
  <c r="CH195" i="4"/>
  <c r="CF195" i="4"/>
  <c r="CD195" i="4"/>
  <c r="CB195" i="4"/>
  <c r="BZ195" i="4"/>
  <c r="BX195" i="4"/>
  <c r="BV195" i="4"/>
  <c r="BT195" i="4"/>
  <c r="BR195" i="4"/>
  <c r="BP195" i="4"/>
  <c r="BN195" i="4"/>
  <c r="BL195" i="4"/>
  <c r="BJ195" i="4"/>
  <c r="BH195" i="4"/>
  <c r="BF195" i="4"/>
  <c r="BD195" i="4"/>
  <c r="BB195" i="4"/>
  <c r="AZ195" i="4"/>
  <c r="AX195" i="4"/>
  <c r="AV195" i="4"/>
  <c r="AT195" i="4"/>
  <c r="AR195" i="4"/>
  <c r="AP195" i="4"/>
  <c r="AN195" i="4"/>
  <c r="AL195" i="4"/>
  <c r="AJ195" i="4"/>
  <c r="AH195" i="4"/>
  <c r="AF195" i="4"/>
  <c r="AD195" i="4"/>
  <c r="AB195" i="4"/>
  <c r="Z195" i="4"/>
  <c r="X195" i="4"/>
  <c r="V195" i="4"/>
  <c r="R195" i="4"/>
  <c r="P195" i="4"/>
  <c r="N195" i="4"/>
  <c r="L195" i="4"/>
  <c r="J195" i="4"/>
  <c r="H195" i="4"/>
  <c r="F195" i="4"/>
  <c r="D195" i="4"/>
  <c r="B195" i="4"/>
  <c r="CN194" i="4"/>
  <c r="CL194" i="4"/>
  <c r="CJ194" i="4"/>
  <c r="CH194" i="4"/>
  <c r="CF194" i="4"/>
  <c r="CD194" i="4"/>
  <c r="CB194" i="4"/>
  <c r="BZ194" i="4"/>
  <c r="BX194" i="4"/>
  <c r="BV194" i="4"/>
  <c r="BT194" i="4"/>
  <c r="BR194" i="4"/>
  <c r="BP194" i="4"/>
  <c r="BN194" i="4"/>
  <c r="BL194" i="4"/>
  <c r="BJ194" i="4"/>
  <c r="BH194" i="4"/>
  <c r="BF194" i="4"/>
  <c r="BD194" i="4"/>
  <c r="BB194" i="4"/>
  <c r="AZ194" i="4"/>
  <c r="AX194" i="4"/>
  <c r="AV194" i="4"/>
  <c r="AT194" i="4"/>
  <c r="AR194" i="4"/>
  <c r="AP194" i="4"/>
  <c r="AN194" i="4"/>
  <c r="AL194" i="4"/>
  <c r="AJ194" i="4"/>
  <c r="AH194" i="4"/>
  <c r="AF194" i="4"/>
  <c r="AD194" i="4"/>
  <c r="AB194" i="4"/>
  <c r="Z194" i="4"/>
  <c r="X194" i="4"/>
  <c r="V194" i="4"/>
  <c r="R194" i="4"/>
  <c r="P194" i="4"/>
  <c r="N194" i="4"/>
  <c r="L194" i="4"/>
  <c r="J194" i="4"/>
  <c r="H194" i="4"/>
  <c r="F194" i="4"/>
  <c r="D194" i="4"/>
  <c r="B194" i="4"/>
  <c r="CN193" i="4"/>
  <c r="CL193" i="4"/>
  <c r="CJ193" i="4"/>
  <c r="CH193" i="4"/>
  <c r="CF193" i="4"/>
  <c r="CD193" i="4"/>
  <c r="CB193" i="4"/>
  <c r="BZ193" i="4"/>
  <c r="BX193" i="4"/>
  <c r="BV193" i="4"/>
  <c r="BT193" i="4"/>
  <c r="BR193" i="4"/>
  <c r="BP193" i="4"/>
  <c r="BN193" i="4"/>
  <c r="BL193" i="4"/>
  <c r="BJ193" i="4"/>
  <c r="BH193" i="4"/>
  <c r="BF193" i="4"/>
  <c r="BD193" i="4"/>
  <c r="BB193" i="4"/>
  <c r="AZ193" i="4"/>
  <c r="AX193" i="4"/>
  <c r="AV193" i="4"/>
  <c r="AT193" i="4"/>
  <c r="AR193" i="4"/>
  <c r="AP193" i="4"/>
  <c r="AN193" i="4"/>
  <c r="AL193" i="4"/>
  <c r="AJ193" i="4"/>
  <c r="AH193" i="4"/>
  <c r="AF193" i="4"/>
  <c r="AD193" i="4"/>
  <c r="AB193" i="4"/>
  <c r="Z193" i="4"/>
  <c r="X193" i="4"/>
  <c r="V193" i="4"/>
  <c r="R193" i="4"/>
  <c r="P193" i="4"/>
  <c r="N193" i="4"/>
  <c r="L193" i="4"/>
  <c r="J193" i="4"/>
  <c r="H193" i="4"/>
  <c r="F193" i="4"/>
  <c r="D193" i="4"/>
  <c r="B193" i="4"/>
  <c r="CN192" i="4"/>
  <c r="CL192" i="4"/>
  <c r="CJ192" i="4"/>
  <c r="CH192" i="4"/>
  <c r="CF192" i="4"/>
  <c r="CD192" i="4"/>
  <c r="CB192" i="4"/>
  <c r="BZ192" i="4"/>
  <c r="BX192" i="4"/>
  <c r="BV192" i="4"/>
  <c r="BT192" i="4"/>
  <c r="BR192" i="4"/>
  <c r="BP192" i="4"/>
  <c r="BN192" i="4"/>
  <c r="BL192" i="4"/>
  <c r="BJ192" i="4"/>
  <c r="BH192" i="4"/>
  <c r="BF192" i="4"/>
  <c r="BD192" i="4"/>
  <c r="BB192" i="4"/>
  <c r="AZ192" i="4"/>
  <c r="AX192" i="4"/>
  <c r="AV192" i="4"/>
  <c r="AT192" i="4"/>
  <c r="AR192" i="4"/>
  <c r="AP192" i="4"/>
  <c r="AN192" i="4"/>
  <c r="AL192" i="4"/>
  <c r="AJ192" i="4"/>
  <c r="AH192" i="4"/>
  <c r="AF192" i="4"/>
  <c r="AD192" i="4"/>
  <c r="AB192" i="4"/>
  <c r="Z192" i="4"/>
  <c r="X192" i="4"/>
  <c r="V192" i="4"/>
  <c r="R192" i="4"/>
  <c r="P192" i="4"/>
  <c r="N192" i="4"/>
  <c r="L192" i="4"/>
  <c r="J192" i="4"/>
  <c r="H192" i="4"/>
  <c r="F192" i="4"/>
  <c r="D192" i="4"/>
  <c r="B192" i="4"/>
  <c r="CN191" i="4"/>
  <c r="CL191" i="4"/>
  <c r="CJ191" i="4"/>
  <c r="CH191" i="4"/>
  <c r="CF191" i="4"/>
  <c r="CD191" i="4"/>
  <c r="CB191" i="4"/>
  <c r="BZ191" i="4"/>
  <c r="BX191" i="4"/>
  <c r="BV191" i="4"/>
  <c r="BT191" i="4"/>
  <c r="BR191" i="4"/>
  <c r="BP191" i="4"/>
  <c r="BN191" i="4"/>
  <c r="BL191" i="4"/>
  <c r="BJ191" i="4"/>
  <c r="BH191" i="4"/>
  <c r="BF191" i="4"/>
  <c r="BD191" i="4"/>
  <c r="BB191" i="4"/>
  <c r="AZ191" i="4"/>
  <c r="AX191" i="4"/>
  <c r="AV191" i="4"/>
  <c r="AT191" i="4"/>
  <c r="AR191" i="4"/>
  <c r="AP191" i="4"/>
  <c r="AN191" i="4"/>
  <c r="AL191" i="4"/>
  <c r="AJ191" i="4"/>
  <c r="AH191" i="4"/>
  <c r="AF191" i="4"/>
  <c r="AD191" i="4"/>
  <c r="AB191" i="4"/>
  <c r="Z191" i="4"/>
  <c r="X191" i="4"/>
  <c r="V191" i="4"/>
  <c r="R191" i="4"/>
  <c r="P191" i="4"/>
  <c r="N191" i="4"/>
  <c r="L191" i="4"/>
  <c r="J191" i="4"/>
  <c r="H191" i="4"/>
  <c r="F191" i="4"/>
  <c r="D191" i="4"/>
  <c r="B191" i="4"/>
  <c r="CN190" i="4"/>
  <c r="CL190" i="4"/>
  <c r="CJ190" i="4"/>
  <c r="CH190" i="4"/>
  <c r="CF190" i="4"/>
  <c r="CD190" i="4"/>
  <c r="CB190" i="4"/>
  <c r="BZ190" i="4"/>
  <c r="BX190" i="4"/>
  <c r="BV190" i="4"/>
  <c r="BT190" i="4"/>
  <c r="BR190" i="4"/>
  <c r="BP190" i="4"/>
  <c r="BN190" i="4"/>
  <c r="BL190" i="4"/>
  <c r="BJ190" i="4"/>
  <c r="BH190" i="4"/>
  <c r="BF190" i="4"/>
  <c r="BD190" i="4"/>
  <c r="BB190" i="4"/>
  <c r="AZ190" i="4"/>
  <c r="AX190" i="4"/>
  <c r="AV190" i="4"/>
  <c r="AT190" i="4"/>
  <c r="AR190" i="4"/>
  <c r="AP190" i="4"/>
  <c r="AN190" i="4"/>
  <c r="AL190" i="4"/>
  <c r="AJ190" i="4"/>
  <c r="AH190" i="4"/>
  <c r="AF190" i="4"/>
  <c r="AD190" i="4"/>
  <c r="AB190" i="4"/>
  <c r="Z190" i="4"/>
  <c r="X190" i="4"/>
  <c r="V190" i="4"/>
  <c r="R190" i="4"/>
  <c r="P190" i="4"/>
  <c r="N190" i="4"/>
  <c r="L190" i="4"/>
  <c r="J190" i="4"/>
  <c r="H190" i="4"/>
  <c r="F190" i="4"/>
  <c r="D190" i="4"/>
  <c r="B190" i="4"/>
  <c r="CN189" i="4"/>
  <c r="CL189" i="4"/>
  <c r="CJ189" i="4"/>
  <c r="CH189" i="4"/>
  <c r="CF189" i="4"/>
  <c r="CD189" i="4"/>
  <c r="CB189" i="4"/>
  <c r="BZ189" i="4"/>
  <c r="BX189" i="4"/>
  <c r="BV189" i="4"/>
  <c r="BT189" i="4"/>
  <c r="BR189" i="4"/>
  <c r="BP189" i="4"/>
  <c r="BN189" i="4"/>
  <c r="BL189" i="4"/>
  <c r="BJ189" i="4"/>
  <c r="BH189" i="4"/>
  <c r="BF189" i="4"/>
  <c r="BD189" i="4"/>
  <c r="BB189" i="4"/>
  <c r="AZ189" i="4"/>
  <c r="AX189" i="4"/>
  <c r="AV189" i="4"/>
  <c r="AT189" i="4"/>
  <c r="AR189" i="4"/>
  <c r="AP189" i="4"/>
  <c r="AN189" i="4"/>
  <c r="AL189" i="4"/>
  <c r="AJ189" i="4"/>
  <c r="AH189" i="4"/>
  <c r="AF189" i="4"/>
  <c r="AD189" i="4"/>
  <c r="AB189" i="4"/>
  <c r="Z189" i="4"/>
  <c r="X189" i="4"/>
  <c r="V189" i="4"/>
  <c r="R189" i="4"/>
  <c r="P189" i="4"/>
  <c r="N189" i="4"/>
  <c r="L189" i="4"/>
  <c r="J189" i="4"/>
  <c r="H189" i="4"/>
  <c r="F189" i="4"/>
  <c r="D189" i="4"/>
  <c r="B189" i="4"/>
  <c r="CN188" i="4"/>
  <c r="CL188" i="4"/>
  <c r="CJ188" i="4"/>
  <c r="CH188" i="4"/>
  <c r="CF188" i="4"/>
  <c r="CD188" i="4"/>
  <c r="CB188" i="4"/>
  <c r="BZ188" i="4"/>
  <c r="BX188" i="4"/>
  <c r="BV188" i="4"/>
  <c r="BT188" i="4"/>
  <c r="BR188" i="4"/>
  <c r="BP188" i="4"/>
  <c r="BN188" i="4"/>
  <c r="BL188" i="4"/>
  <c r="BJ188" i="4"/>
  <c r="BH188" i="4"/>
  <c r="BF188" i="4"/>
  <c r="BD188" i="4"/>
  <c r="BB188" i="4"/>
  <c r="AZ188" i="4"/>
  <c r="AX188" i="4"/>
  <c r="AV188" i="4"/>
  <c r="AT188" i="4"/>
  <c r="AR188" i="4"/>
  <c r="AP188" i="4"/>
  <c r="AN188" i="4"/>
  <c r="AL188" i="4"/>
  <c r="AJ188" i="4"/>
  <c r="AH188" i="4"/>
  <c r="AF188" i="4"/>
  <c r="AD188" i="4"/>
  <c r="AB188" i="4"/>
  <c r="Z188" i="4"/>
  <c r="X188" i="4"/>
  <c r="V188" i="4"/>
  <c r="R188" i="4"/>
  <c r="P188" i="4"/>
  <c r="N188" i="4"/>
  <c r="L188" i="4"/>
  <c r="J188" i="4"/>
  <c r="H188" i="4"/>
  <c r="F188" i="4"/>
  <c r="D188" i="4"/>
  <c r="B188" i="4"/>
  <c r="CN187" i="4"/>
  <c r="CL187" i="4"/>
  <c r="CJ187" i="4"/>
  <c r="CH187" i="4"/>
  <c r="CF187" i="4"/>
  <c r="CD187" i="4"/>
  <c r="CB187" i="4"/>
  <c r="BZ187" i="4"/>
  <c r="BX187" i="4"/>
  <c r="BV187" i="4"/>
  <c r="BT187" i="4"/>
  <c r="BR187" i="4"/>
  <c r="BP187" i="4"/>
  <c r="BN187" i="4"/>
  <c r="BL187" i="4"/>
  <c r="BJ187" i="4"/>
  <c r="BH187" i="4"/>
  <c r="BF187" i="4"/>
  <c r="BD187" i="4"/>
  <c r="BB187" i="4"/>
  <c r="AZ187" i="4"/>
  <c r="AX187" i="4"/>
  <c r="AV187" i="4"/>
  <c r="AT187" i="4"/>
  <c r="AR187" i="4"/>
  <c r="AP187" i="4"/>
  <c r="AN187" i="4"/>
  <c r="AL187" i="4"/>
  <c r="AJ187" i="4"/>
  <c r="AH187" i="4"/>
  <c r="AF187" i="4"/>
  <c r="AD187" i="4"/>
  <c r="AB187" i="4"/>
  <c r="Z187" i="4"/>
  <c r="X187" i="4"/>
  <c r="V187" i="4"/>
  <c r="R187" i="4"/>
  <c r="P187" i="4"/>
  <c r="N187" i="4"/>
  <c r="L187" i="4"/>
  <c r="J187" i="4"/>
  <c r="H187" i="4"/>
  <c r="F187" i="4"/>
  <c r="D187" i="4"/>
  <c r="B187" i="4"/>
  <c r="CN186" i="4"/>
  <c r="CL186" i="4"/>
  <c r="CJ186" i="4"/>
  <c r="CH186" i="4"/>
  <c r="CF186" i="4"/>
  <c r="CD186" i="4"/>
  <c r="CB186" i="4"/>
  <c r="BZ186" i="4"/>
  <c r="BX186" i="4"/>
  <c r="BV186" i="4"/>
  <c r="BT186" i="4"/>
  <c r="BR186" i="4"/>
  <c r="BP186" i="4"/>
  <c r="BN186" i="4"/>
  <c r="BL186" i="4"/>
  <c r="BJ186" i="4"/>
  <c r="BH186" i="4"/>
  <c r="BF186" i="4"/>
  <c r="BD186" i="4"/>
  <c r="BB186" i="4"/>
  <c r="AZ186" i="4"/>
  <c r="AX186" i="4"/>
  <c r="AV186" i="4"/>
  <c r="AT186" i="4"/>
  <c r="AR186" i="4"/>
  <c r="AP186" i="4"/>
  <c r="AN186" i="4"/>
  <c r="AL186" i="4"/>
  <c r="AJ186" i="4"/>
  <c r="AH186" i="4"/>
  <c r="AF186" i="4"/>
  <c r="AD186" i="4"/>
  <c r="AB186" i="4"/>
  <c r="Z186" i="4"/>
  <c r="X186" i="4"/>
  <c r="V186" i="4"/>
  <c r="R186" i="4"/>
  <c r="P186" i="4"/>
  <c r="N186" i="4"/>
  <c r="L186" i="4"/>
  <c r="J186" i="4"/>
  <c r="H186" i="4"/>
  <c r="F186" i="4"/>
  <c r="D186" i="4"/>
  <c r="B186" i="4"/>
  <c r="CN185" i="4"/>
  <c r="CL185" i="4"/>
  <c r="CJ185" i="4"/>
  <c r="CH185" i="4"/>
  <c r="CF185" i="4"/>
  <c r="CD185" i="4"/>
  <c r="CB185" i="4"/>
  <c r="BZ185" i="4"/>
  <c r="BX185" i="4"/>
  <c r="BV185" i="4"/>
  <c r="BT185" i="4"/>
  <c r="BR185" i="4"/>
  <c r="BP185" i="4"/>
  <c r="BN185" i="4"/>
  <c r="BL185" i="4"/>
  <c r="BJ185" i="4"/>
  <c r="BH185" i="4"/>
  <c r="BF185" i="4"/>
  <c r="BD185" i="4"/>
  <c r="BB185" i="4"/>
  <c r="AZ185" i="4"/>
  <c r="AX185" i="4"/>
  <c r="AV185" i="4"/>
  <c r="AT185" i="4"/>
  <c r="AR185" i="4"/>
  <c r="AP185" i="4"/>
  <c r="AN185" i="4"/>
  <c r="AL185" i="4"/>
  <c r="AJ185" i="4"/>
  <c r="AH185" i="4"/>
  <c r="AF185" i="4"/>
  <c r="AD185" i="4"/>
  <c r="AB185" i="4"/>
  <c r="Z185" i="4"/>
  <c r="X185" i="4"/>
  <c r="V185" i="4"/>
  <c r="R185" i="4"/>
  <c r="P185" i="4"/>
  <c r="N185" i="4"/>
  <c r="L185" i="4"/>
  <c r="J185" i="4"/>
  <c r="H185" i="4"/>
  <c r="F185" i="4"/>
  <c r="D185" i="4"/>
  <c r="B185" i="4"/>
  <c r="CN184" i="4"/>
  <c r="CL184" i="4"/>
  <c r="CJ184" i="4"/>
  <c r="CH184" i="4"/>
  <c r="CF184" i="4"/>
  <c r="CD184" i="4"/>
  <c r="CB184" i="4"/>
  <c r="BZ184" i="4"/>
  <c r="BX184" i="4"/>
  <c r="BV184" i="4"/>
  <c r="BT184" i="4"/>
  <c r="BR184" i="4"/>
  <c r="BP184" i="4"/>
  <c r="BN184" i="4"/>
  <c r="BL184" i="4"/>
  <c r="BJ184" i="4"/>
  <c r="BH184" i="4"/>
  <c r="BF184" i="4"/>
  <c r="BD184" i="4"/>
  <c r="BB184" i="4"/>
  <c r="AZ184" i="4"/>
  <c r="AX184" i="4"/>
  <c r="AV184" i="4"/>
  <c r="AT184" i="4"/>
  <c r="AR184" i="4"/>
  <c r="AP184" i="4"/>
  <c r="AN184" i="4"/>
  <c r="AL184" i="4"/>
  <c r="AJ184" i="4"/>
  <c r="AH184" i="4"/>
  <c r="AF184" i="4"/>
  <c r="AD184" i="4"/>
  <c r="AB184" i="4"/>
  <c r="Z184" i="4"/>
  <c r="X184" i="4"/>
  <c r="V184" i="4"/>
  <c r="R184" i="4"/>
  <c r="P184" i="4"/>
  <c r="N184" i="4"/>
  <c r="L184" i="4"/>
  <c r="J184" i="4"/>
  <c r="H184" i="4"/>
  <c r="F184" i="4"/>
  <c r="D184" i="4"/>
  <c r="B184" i="4"/>
  <c r="CN183" i="4"/>
  <c r="CL183" i="4"/>
  <c r="CJ183" i="4"/>
  <c r="CH183" i="4"/>
  <c r="CF183" i="4"/>
  <c r="CD183" i="4"/>
  <c r="CB183" i="4"/>
  <c r="BZ183" i="4"/>
  <c r="BX183" i="4"/>
  <c r="BV183" i="4"/>
  <c r="BT183" i="4"/>
  <c r="BR183" i="4"/>
  <c r="BP183" i="4"/>
  <c r="BN183" i="4"/>
  <c r="BL183" i="4"/>
  <c r="BJ183" i="4"/>
  <c r="BH183" i="4"/>
  <c r="BF183" i="4"/>
  <c r="BD183" i="4"/>
  <c r="BB183" i="4"/>
  <c r="AZ183" i="4"/>
  <c r="AX183" i="4"/>
  <c r="AV183" i="4"/>
  <c r="AT183" i="4"/>
  <c r="AR183" i="4"/>
  <c r="AP183" i="4"/>
  <c r="AN183" i="4"/>
  <c r="AL183" i="4"/>
  <c r="AJ183" i="4"/>
  <c r="AH183" i="4"/>
  <c r="AF183" i="4"/>
  <c r="AD183" i="4"/>
  <c r="AB183" i="4"/>
  <c r="Z183" i="4"/>
  <c r="X183" i="4"/>
  <c r="V183" i="4"/>
  <c r="R183" i="4"/>
  <c r="P183" i="4"/>
  <c r="N183" i="4"/>
  <c r="L183" i="4"/>
  <c r="J183" i="4"/>
  <c r="H183" i="4"/>
  <c r="F183" i="4"/>
  <c r="D183" i="4"/>
  <c r="B183" i="4"/>
  <c r="CN182" i="4"/>
  <c r="CL182" i="4"/>
  <c r="CJ182" i="4"/>
  <c r="CH182" i="4"/>
  <c r="CF182" i="4"/>
  <c r="CD182" i="4"/>
  <c r="CB182" i="4"/>
  <c r="BZ182" i="4"/>
  <c r="BX182" i="4"/>
  <c r="BV182" i="4"/>
  <c r="BT182" i="4"/>
  <c r="BR182" i="4"/>
  <c r="BP182" i="4"/>
  <c r="BN182" i="4"/>
  <c r="BL182" i="4"/>
  <c r="BJ182" i="4"/>
  <c r="BH182" i="4"/>
  <c r="BF182" i="4"/>
  <c r="BD182" i="4"/>
  <c r="BB182" i="4"/>
  <c r="AZ182" i="4"/>
  <c r="AX182" i="4"/>
  <c r="AV182" i="4"/>
  <c r="AT182" i="4"/>
  <c r="AR182" i="4"/>
  <c r="AP182" i="4"/>
  <c r="AN182" i="4"/>
  <c r="AL182" i="4"/>
  <c r="AJ182" i="4"/>
  <c r="AH182" i="4"/>
  <c r="AF182" i="4"/>
  <c r="AD182" i="4"/>
  <c r="AB182" i="4"/>
  <c r="Z182" i="4"/>
  <c r="X182" i="4"/>
  <c r="V182" i="4"/>
  <c r="R182" i="4"/>
  <c r="P182" i="4"/>
  <c r="N182" i="4"/>
  <c r="L182" i="4"/>
  <c r="J182" i="4"/>
  <c r="H182" i="4"/>
  <c r="F182" i="4"/>
  <c r="D182" i="4"/>
  <c r="B182" i="4"/>
  <c r="CN181" i="4"/>
  <c r="CL181" i="4"/>
  <c r="CJ181" i="4"/>
  <c r="CH181" i="4"/>
  <c r="CF181" i="4"/>
  <c r="CD181" i="4"/>
  <c r="CB181" i="4"/>
  <c r="BZ181" i="4"/>
  <c r="BX181" i="4"/>
  <c r="BV181" i="4"/>
  <c r="BT181" i="4"/>
  <c r="BR181" i="4"/>
  <c r="BP181" i="4"/>
  <c r="BN181" i="4"/>
  <c r="BL181" i="4"/>
  <c r="BJ181" i="4"/>
  <c r="BH181" i="4"/>
  <c r="BF181" i="4"/>
  <c r="BD181" i="4"/>
  <c r="BB181" i="4"/>
  <c r="AZ181" i="4"/>
  <c r="AX181" i="4"/>
  <c r="AV181" i="4"/>
  <c r="AT181" i="4"/>
  <c r="AR181" i="4"/>
  <c r="AP181" i="4"/>
  <c r="AN181" i="4"/>
  <c r="AL181" i="4"/>
  <c r="AJ181" i="4"/>
  <c r="AH181" i="4"/>
  <c r="AF181" i="4"/>
  <c r="AD181" i="4"/>
  <c r="AB181" i="4"/>
  <c r="Z181" i="4"/>
  <c r="X181" i="4"/>
  <c r="V181" i="4"/>
  <c r="R181" i="4"/>
  <c r="P181" i="4"/>
  <c r="N181" i="4"/>
  <c r="L181" i="4"/>
  <c r="J181" i="4"/>
  <c r="H181" i="4"/>
  <c r="F181" i="4"/>
  <c r="D181" i="4"/>
  <c r="B181" i="4"/>
  <c r="CN180" i="4"/>
  <c r="CL180" i="4"/>
  <c r="CJ180" i="4"/>
  <c r="CH180" i="4"/>
  <c r="CF180" i="4"/>
  <c r="CD180" i="4"/>
  <c r="CB180" i="4"/>
  <c r="BZ180" i="4"/>
  <c r="BX180" i="4"/>
  <c r="BV180" i="4"/>
  <c r="BT180" i="4"/>
  <c r="BR180" i="4"/>
  <c r="BP180" i="4"/>
  <c r="BN180" i="4"/>
  <c r="BL180" i="4"/>
  <c r="BJ180" i="4"/>
  <c r="BH180" i="4"/>
  <c r="BF180" i="4"/>
  <c r="BD180" i="4"/>
  <c r="BB180" i="4"/>
  <c r="AZ180" i="4"/>
  <c r="AX180" i="4"/>
  <c r="AV180" i="4"/>
  <c r="AT180" i="4"/>
  <c r="AR180" i="4"/>
  <c r="AP180" i="4"/>
  <c r="AN180" i="4"/>
  <c r="AL180" i="4"/>
  <c r="AJ180" i="4"/>
  <c r="AH180" i="4"/>
  <c r="AF180" i="4"/>
  <c r="AD180" i="4"/>
  <c r="AB180" i="4"/>
  <c r="Z180" i="4"/>
  <c r="X180" i="4"/>
  <c r="V180" i="4"/>
  <c r="R180" i="4"/>
  <c r="P180" i="4"/>
  <c r="N180" i="4"/>
  <c r="L180" i="4"/>
  <c r="J180" i="4"/>
  <c r="H180" i="4"/>
  <c r="F180" i="4"/>
  <c r="D180" i="4"/>
  <c r="B180" i="4"/>
  <c r="CN179" i="4"/>
  <c r="CL179" i="4"/>
  <c r="CJ179" i="4"/>
  <c r="CH179" i="4"/>
  <c r="CF179" i="4"/>
  <c r="CD179" i="4"/>
  <c r="CB179" i="4"/>
  <c r="BZ179" i="4"/>
  <c r="BX179" i="4"/>
  <c r="BV179" i="4"/>
  <c r="BT179" i="4"/>
  <c r="BR179" i="4"/>
  <c r="BP179" i="4"/>
  <c r="BN179" i="4"/>
  <c r="BL179" i="4"/>
  <c r="BJ179" i="4"/>
  <c r="BH179" i="4"/>
  <c r="BF179" i="4"/>
  <c r="BD179" i="4"/>
  <c r="BB179" i="4"/>
  <c r="AZ179" i="4"/>
  <c r="AX179" i="4"/>
  <c r="AV179" i="4"/>
  <c r="AT179" i="4"/>
  <c r="AR179" i="4"/>
  <c r="AP179" i="4"/>
  <c r="AN179" i="4"/>
  <c r="AL179" i="4"/>
  <c r="AJ179" i="4"/>
  <c r="AH179" i="4"/>
  <c r="AF179" i="4"/>
  <c r="AD179" i="4"/>
  <c r="AB179" i="4"/>
  <c r="Z179" i="4"/>
  <c r="X179" i="4"/>
  <c r="V179" i="4"/>
  <c r="R179" i="4"/>
  <c r="P179" i="4"/>
  <c r="N179" i="4"/>
  <c r="L179" i="4"/>
  <c r="J179" i="4"/>
  <c r="H179" i="4"/>
  <c r="F179" i="4"/>
  <c r="D179" i="4"/>
  <c r="B179" i="4"/>
  <c r="CN178" i="4"/>
  <c r="CL178" i="4"/>
  <c r="CJ178" i="4"/>
  <c r="CH178" i="4"/>
  <c r="CF178" i="4"/>
  <c r="CD178" i="4"/>
  <c r="CB178" i="4"/>
  <c r="BZ178" i="4"/>
  <c r="BX178" i="4"/>
  <c r="BV178" i="4"/>
  <c r="BT178" i="4"/>
  <c r="BR178" i="4"/>
  <c r="BP178" i="4"/>
  <c r="BN178" i="4"/>
  <c r="BL178" i="4"/>
  <c r="BJ178" i="4"/>
  <c r="BH178" i="4"/>
  <c r="BF178" i="4"/>
  <c r="BD178" i="4"/>
  <c r="BB178" i="4"/>
  <c r="AZ178" i="4"/>
  <c r="AX178" i="4"/>
  <c r="AV178" i="4"/>
  <c r="AT178" i="4"/>
  <c r="AR178" i="4"/>
  <c r="AP178" i="4"/>
  <c r="AN178" i="4"/>
  <c r="AL178" i="4"/>
  <c r="AJ178" i="4"/>
  <c r="AH178" i="4"/>
  <c r="AF178" i="4"/>
  <c r="AD178" i="4"/>
  <c r="AB178" i="4"/>
  <c r="Z178" i="4"/>
  <c r="X178" i="4"/>
  <c r="V178" i="4"/>
  <c r="R178" i="4"/>
  <c r="P178" i="4"/>
  <c r="N178" i="4"/>
  <c r="L178" i="4"/>
  <c r="J178" i="4"/>
  <c r="H178" i="4"/>
  <c r="F178" i="4"/>
  <c r="D178" i="4"/>
  <c r="B178" i="4"/>
  <c r="CN177" i="4"/>
  <c r="CL177" i="4"/>
  <c r="CJ177" i="4"/>
  <c r="CH177" i="4"/>
  <c r="CF177" i="4"/>
  <c r="CD177" i="4"/>
  <c r="CB177" i="4"/>
  <c r="BZ177" i="4"/>
  <c r="BX177" i="4"/>
  <c r="BV177" i="4"/>
  <c r="BT177" i="4"/>
  <c r="BR177" i="4"/>
  <c r="BP177" i="4"/>
  <c r="BN177" i="4"/>
  <c r="BL177" i="4"/>
  <c r="BJ177" i="4"/>
  <c r="BH177" i="4"/>
  <c r="BF177" i="4"/>
  <c r="BD177" i="4"/>
  <c r="BB177" i="4"/>
  <c r="AZ177" i="4"/>
  <c r="AX177" i="4"/>
  <c r="AV177" i="4"/>
  <c r="AT177" i="4"/>
  <c r="AR177" i="4"/>
  <c r="AP177" i="4"/>
  <c r="AN177" i="4"/>
  <c r="AL177" i="4"/>
  <c r="AJ177" i="4"/>
  <c r="AH177" i="4"/>
  <c r="AF177" i="4"/>
  <c r="AD177" i="4"/>
  <c r="AB177" i="4"/>
  <c r="Z177" i="4"/>
  <c r="X177" i="4"/>
  <c r="V177" i="4"/>
  <c r="R177" i="4"/>
  <c r="P177" i="4"/>
  <c r="N177" i="4"/>
  <c r="L177" i="4"/>
  <c r="J177" i="4"/>
  <c r="H177" i="4"/>
  <c r="F177" i="4"/>
  <c r="D177" i="4"/>
  <c r="B177" i="4"/>
  <c r="CN176" i="4"/>
  <c r="CL176" i="4"/>
  <c r="CJ176" i="4"/>
  <c r="CH176" i="4"/>
  <c r="CF176" i="4"/>
  <c r="CD176" i="4"/>
  <c r="CB176" i="4"/>
  <c r="BZ176" i="4"/>
  <c r="BX176" i="4"/>
  <c r="BV176" i="4"/>
  <c r="BT176" i="4"/>
  <c r="BR176" i="4"/>
  <c r="BP176" i="4"/>
  <c r="BN176" i="4"/>
  <c r="BL176" i="4"/>
  <c r="BJ176" i="4"/>
  <c r="BH176" i="4"/>
  <c r="BF176" i="4"/>
  <c r="BD176" i="4"/>
  <c r="BB176" i="4"/>
  <c r="AZ176" i="4"/>
  <c r="AX176" i="4"/>
  <c r="AV176" i="4"/>
  <c r="AT176" i="4"/>
  <c r="AR176" i="4"/>
  <c r="AP176" i="4"/>
  <c r="AN176" i="4"/>
  <c r="AL176" i="4"/>
  <c r="AJ176" i="4"/>
  <c r="AH176" i="4"/>
  <c r="AF176" i="4"/>
  <c r="AD176" i="4"/>
  <c r="AB176" i="4"/>
  <c r="Z176" i="4"/>
  <c r="X176" i="4"/>
  <c r="V176" i="4"/>
  <c r="R176" i="4"/>
  <c r="P176" i="4"/>
  <c r="N176" i="4"/>
  <c r="L176" i="4"/>
  <c r="J176" i="4"/>
  <c r="H176" i="4"/>
  <c r="F176" i="4"/>
  <c r="D176" i="4"/>
  <c r="B176" i="4"/>
  <c r="CN175" i="4"/>
  <c r="CL175" i="4"/>
  <c r="CJ175" i="4"/>
  <c r="CH175" i="4"/>
  <c r="CF175" i="4"/>
  <c r="CD175" i="4"/>
  <c r="CB175" i="4"/>
  <c r="BZ175" i="4"/>
  <c r="BX175" i="4"/>
  <c r="BV175" i="4"/>
  <c r="BT175" i="4"/>
  <c r="BR175" i="4"/>
  <c r="BP175" i="4"/>
  <c r="BN175" i="4"/>
  <c r="BL175" i="4"/>
  <c r="BJ175" i="4"/>
  <c r="BH175" i="4"/>
  <c r="BF175" i="4"/>
  <c r="BD175" i="4"/>
  <c r="BB175" i="4"/>
  <c r="AZ175" i="4"/>
  <c r="AX175" i="4"/>
  <c r="AV175" i="4"/>
  <c r="AT175" i="4"/>
  <c r="AR175" i="4"/>
  <c r="AP175" i="4"/>
  <c r="AN175" i="4"/>
  <c r="AL175" i="4"/>
  <c r="AJ175" i="4"/>
  <c r="AH175" i="4"/>
  <c r="AF175" i="4"/>
  <c r="AD175" i="4"/>
  <c r="AB175" i="4"/>
  <c r="Z175" i="4"/>
  <c r="X175" i="4"/>
  <c r="V175" i="4"/>
  <c r="R175" i="4"/>
  <c r="P175" i="4"/>
  <c r="N175" i="4"/>
  <c r="L175" i="4"/>
  <c r="J175" i="4"/>
  <c r="H175" i="4"/>
  <c r="F175" i="4"/>
  <c r="D175" i="4"/>
  <c r="B175" i="4"/>
  <c r="CN174" i="4"/>
  <c r="CL174" i="4"/>
  <c r="CJ174" i="4"/>
  <c r="CH174" i="4"/>
  <c r="CF174" i="4"/>
  <c r="CD174" i="4"/>
  <c r="CB174" i="4"/>
  <c r="BZ174" i="4"/>
  <c r="BX174" i="4"/>
  <c r="BV174" i="4"/>
  <c r="BT174" i="4"/>
  <c r="BR174" i="4"/>
  <c r="BP174" i="4"/>
  <c r="BN174" i="4"/>
  <c r="BL174" i="4"/>
  <c r="BJ174" i="4"/>
  <c r="BH174" i="4"/>
  <c r="BF174" i="4"/>
  <c r="BD174" i="4"/>
  <c r="BB174" i="4"/>
  <c r="AZ174" i="4"/>
  <c r="AX174" i="4"/>
  <c r="AV174" i="4"/>
  <c r="AT174" i="4"/>
  <c r="AR174" i="4"/>
  <c r="AP174" i="4"/>
  <c r="AN174" i="4"/>
  <c r="AL174" i="4"/>
  <c r="AJ174" i="4"/>
  <c r="AH174" i="4"/>
  <c r="AF174" i="4"/>
  <c r="AD174" i="4"/>
  <c r="AB174" i="4"/>
  <c r="Z174" i="4"/>
  <c r="X174" i="4"/>
  <c r="V174" i="4"/>
  <c r="R174" i="4"/>
  <c r="P174" i="4"/>
  <c r="N174" i="4"/>
  <c r="L174" i="4"/>
  <c r="J174" i="4"/>
  <c r="H174" i="4"/>
  <c r="F174" i="4"/>
  <c r="D174" i="4"/>
  <c r="B174" i="4"/>
  <c r="CN173" i="4"/>
  <c r="CL173" i="4"/>
  <c r="CJ173" i="4"/>
  <c r="CH173" i="4"/>
  <c r="CF173" i="4"/>
  <c r="CD173" i="4"/>
  <c r="CB173" i="4"/>
  <c r="BZ173" i="4"/>
  <c r="BX173" i="4"/>
  <c r="BV173" i="4"/>
  <c r="BT173" i="4"/>
  <c r="BR173" i="4"/>
  <c r="BP173" i="4"/>
  <c r="BN173" i="4"/>
  <c r="BL173" i="4"/>
  <c r="BJ173" i="4"/>
  <c r="BH173" i="4"/>
  <c r="BF173" i="4"/>
  <c r="BD173" i="4"/>
  <c r="BB173" i="4"/>
  <c r="AZ173" i="4"/>
  <c r="AX173" i="4"/>
  <c r="AV173" i="4"/>
  <c r="AT173" i="4"/>
  <c r="AR173" i="4"/>
  <c r="AP173" i="4"/>
  <c r="AN173" i="4"/>
  <c r="AL173" i="4"/>
  <c r="AJ173" i="4"/>
  <c r="AH173" i="4"/>
  <c r="AF173" i="4"/>
  <c r="AD173" i="4"/>
  <c r="AB173" i="4"/>
  <c r="Z173" i="4"/>
  <c r="X173" i="4"/>
  <c r="V173" i="4"/>
  <c r="R173" i="4"/>
  <c r="P173" i="4"/>
  <c r="N173" i="4"/>
  <c r="L173" i="4"/>
  <c r="J173" i="4"/>
  <c r="H173" i="4"/>
  <c r="F173" i="4"/>
  <c r="D173" i="4"/>
  <c r="B173" i="4"/>
  <c r="CN172" i="4"/>
  <c r="CL172" i="4"/>
  <c r="CJ172" i="4"/>
  <c r="CH172" i="4"/>
  <c r="CF172" i="4"/>
  <c r="CD172" i="4"/>
  <c r="CB172" i="4"/>
  <c r="BZ172" i="4"/>
  <c r="BX172" i="4"/>
  <c r="BV172" i="4"/>
  <c r="BT172" i="4"/>
  <c r="BR172" i="4"/>
  <c r="BP172" i="4"/>
  <c r="BN172" i="4"/>
  <c r="BL172" i="4"/>
  <c r="BJ172" i="4"/>
  <c r="BH172" i="4"/>
  <c r="BF172" i="4"/>
  <c r="BD172" i="4"/>
  <c r="BB172" i="4"/>
  <c r="AZ172" i="4"/>
  <c r="AX172" i="4"/>
  <c r="AV172" i="4"/>
  <c r="AT172" i="4"/>
  <c r="AR172" i="4"/>
  <c r="AP172" i="4"/>
  <c r="AN172" i="4"/>
  <c r="AL172" i="4"/>
  <c r="AJ172" i="4"/>
  <c r="AH172" i="4"/>
  <c r="AF172" i="4"/>
  <c r="AD172" i="4"/>
  <c r="AB172" i="4"/>
  <c r="Z172" i="4"/>
  <c r="X172" i="4"/>
  <c r="V172" i="4"/>
  <c r="R172" i="4"/>
  <c r="P172" i="4"/>
  <c r="N172" i="4"/>
  <c r="L172" i="4"/>
  <c r="J172" i="4"/>
  <c r="H172" i="4"/>
  <c r="F172" i="4"/>
  <c r="D172" i="4"/>
  <c r="B172" i="4"/>
  <c r="CN171" i="4"/>
  <c r="CL171" i="4"/>
  <c r="CJ171" i="4"/>
  <c r="CH171" i="4"/>
  <c r="CF171" i="4"/>
  <c r="CD171" i="4"/>
  <c r="CB171" i="4"/>
  <c r="BZ171" i="4"/>
  <c r="BX171" i="4"/>
  <c r="BV171" i="4"/>
  <c r="BT171" i="4"/>
  <c r="BR171" i="4"/>
  <c r="BP171" i="4"/>
  <c r="BN171" i="4"/>
  <c r="BL171" i="4"/>
  <c r="BJ171" i="4"/>
  <c r="BH171" i="4"/>
  <c r="BF171" i="4"/>
  <c r="BD171" i="4"/>
  <c r="BB171" i="4"/>
  <c r="AZ171" i="4"/>
  <c r="AX171" i="4"/>
  <c r="AV171" i="4"/>
  <c r="AT171" i="4"/>
  <c r="AR171" i="4"/>
  <c r="AP171" i="4"/>
  <c r="AN171" i="4"/>
  <c r="AL171" i="4"/>
  <c r="AJ171" i="4"/>
  <c r="AH171" i="4"/>
  <c r="AF171" i="4"/>
  <c r="AD171" i="4"/>
  <c r="AB171" i="4"/>
  <c r="Z171" i="4"/>
  <c r="X171" i="4"/>
  <c r="V171" i="4"/>
  <c r="R171" i="4"/>
  <c r="P171" i="4"/>
  <c r="N171" i="4"/>
  <c r="L171" i="4"/>
  <c r="J171" i="4"/>
  <c r="H171" i="4"/>
  <c r="F171" i="4"/>
  <c r="D171" i="4"/>
  <c r="B171" i="4"/>
  <c r="CN170" i="4"/>
  <c r="CL170" i="4"/>
  <c r="CJ170" i="4"/>
  <c r="CH170" i="4"/>
  <c r="CF170" i="4"/>
  <c r="CD170" i="4"/>
  <c r="CB170" i="4"/>
  <c r="BZ170" i="4"/>
  <c r="BX170" i="4"/>
  <c r="BV170" i="4"/>
  <c r="BT170" i="4"/>
  <c r="BR170" i="4"/>
  <c r="BP170" i="4"/>
  <c r="BN170" i="4"/>
  <c r="BL170" i="4"/>
  <c r="BJ170" i="4"/>
  <c r="BH170" i="4"/>
  <c r="BF170" i="4"/>
  <c r="BD170" i="4"/>
  <c r="BB170" i="4"/>
  <c r="AZ170" i="4"/>
  <c r="AX170" i="4"/>
  <c r="AV170" i="4"/>
  <c r="AT170" i="4"/>
  <c r="AR170" i="4"/>
  <c r="AP170" i="4"/>
  <c r="AN170" i="4"/>
  <c r="AL170" i="4"/>
  <c r="AJ170" i="4"/>
  <c r="AH170" i="4"/>
  <c r="AF170" i="4"/>
  <c r="AD170" i="4"/>
  <c r="AB170" i="4"/>
  <c r="Z170" i="4"/>
  <c r="X170" i="4"/>
  <c r="V170" i="4"/>
  <c r="R170" i="4"/>
  <c r="P170" i="4"/>
  <c r="N170" i="4"/>
  <c r="L170" i="4"/>
  <c r="J170" i="4"/>
  <c r="H170" i="4"/>
  <c r="F170" i="4"/>
  <c r="D170" i="4"/>
  <c r="B170" i="4"/>
  <c r="CN169" i="4"/>
  <c r="CL169" i="4"/>
  <c r="CJ169" i="4"/>
  <c r="CH169" i="4"/>
  <c r="CF169" i="4"/>
  <c r="CD169" i="4"/>
  <c r="CB169" i="4"/>
  <c r="BZ169" i="4"/>
  <c r="BX169" i="4"/>
  <c r="BV169" i="4"/>
  <c r="BT169" i="4"/>
  <c r="BR169" i="4"/>
  <c r="BP169" i="4"/>
  <c r="BN169" i="4"/>
  <c r="BL169" i="4"/>
  <c r="BJ169" i="4"/>
  <c r="BH169" i="4"/>
  <c r="BF169" i="4"/>
  <c r="BD169" i="4"/>
  <c r="BB169" i="4"/>
  <c r="AZ169" i="4"/>
  <c r="AX169" i="4"/>
  <c r="AV169" i="4"/>
  <c r="AT169" i="4"/>
  <c r="AR169" i="4"/>
  <c r="AP169" i="4"/>
  <c r="AN169" i="4"/>
  <c r="AL169" i="4"/>
  <c r="AJ169" i="4"/>
  <c r="AH169" i="4"/>
  <c r="AF169" i="4"/>
  <c r="AD169" i="4"/>
  <c r="AB169" i="4"/>
  <c r="Z169" i="4"/>
  <c r="X169" i="4"/>
  <c r="V169" i="4"/>
  <c r="R169" i="4"/>
  <c r="P169" i="4"/>
  <c r="N169" i="4"/>
  <c r="L169" i="4"/>
  <c r="J169" i="4"/>
  <c r="H169" i="4"/>
  <c r="F169" i="4"/>
  <c r="D169" i="4"/>
  <c r="B169" i="4"/>
  <c r="CN168" i="4"/>
  <c r="CL168" i="4"/>
  <c r="CJ168" i="4"/>
  <c r="CH168" i="4"/>
  <c r="CF168" i="4"/>
  <c r="CD168" i="4"/>
  <c r="CB168" i="4"/>
  <c r="BZ168" i="4"/>
  <c r="BX168" i="4"/>
  <c r="BV168" i="4"/>
  <c r="BT168" i="4"/>
  <c r="BR168" i="4"/>
  <c r="BP168" i="4"/>
  <c r="BN168" i="4"/>
  <c r="BL168" i="4"/>
  <c r="BJ168" i="4"/>
  <c r="BH168" i="4"/>
  <c r="BF168" i="4"/>
  <c r="BD168" i="4"/>
  <c r="BB168" i="4"/>
  <c r="AZ168" i="4"/>
  <c r="AX168" i="4"/>
  <c r="AV168" i="4"/>
  <c r="AT168" i="4"/>
  <c r="AR168" i="4"/>
  <c r="AP168" i="4"/>
  <c r="AN168" i="4"/>
  <c r="AL168" i="4"/>
  <c r="AJ168" i="4"/>
  <c r="AH168" i="4"/>
  <c r="AF168" i="4"/>
  <c r="AD168" i="4"/>
  <c r="AB168" i="4"/>
  <c r="Z168" i="4"/>
  <c r="X168" i="4"/>
  <c r="V168" i="4"/>
  <c r="R168" i="4"/>
  <c r="P168" i="4"/>
  <c r="N168" i="4"/>
  <c r="L168" i="4"/>
  <c r="J168" i="4"/>
  <c r="H168" i="4"/>
  <c r="F168" i="4"/>
  <c r="D168" i="4"/>
  <c r="B168" i="4"/>
  <c r="CN167" i="4"/>
  <c r="CL167" i="4"/>
  <c r="CJ167" i="4"/>
  <c r="CH167" i="4"/>
  <c r="CF167" i="4"/>
  <c r="CD167" i="4"/>
  <c r="CB167" i="4"/>
  <c r="BZ167" i="4"/>
  <c r="BX167" i="4"/>
  <c r="BV167" i="4"/>
  <c r="BT167" i="4"/>
  <c r="BR167" i="4"/>
  <c r="BP167" i="4"/>
  <c r="BN167" i="4"/>
  <c r="BL167" i="4"/>
  <c r="BJ167" i="4"/>
  <c r="BH167" i="4"/>
  <c r="BF167" i="4"/>
  <c r="BD167" i="4"/>
  <c r="BB167" i="4"/>
  <c r="AZ167" i="4"/>
  <c r="AX167" i="4"/>
  <c r="AV167" i="4"/>
  <c r="AT167" i="4"/>
  <c r="AR167" i="4"/>
  <c r="AP167" i="4"/>
  <c r="AN167" i="4"/>
  <c r="AL167" i="4"/>
  <c r="AJ167" i="4"/>
  <c r="AH167" i="4"/>
  <c r="AF167" i="4"/>
  <c r="AD167" i="4"/>
  <c r="AB167" i="4"/>
  <c r="Z167" i="4"/>
  <c r="X167" i="4"/>
  <c r="V167" i="4"/>
  <c r="R167" i="4"/>
  <c r="P167" i="4"/>
  <c r="N167" i="4"/>
  <c r="L167" i="4"/>
  <c r="J167" i="4"/>
  <c r="H167" i="4"/>
  <c r="F167" i="4"/>
  <c r="D167" i="4"/>
  <c r="B167" i="4"/>
  <c r="CN166" i="4"/>
  <c r="CL166" i="4"/>
  <c r="CJ166" i="4"/>
  <c r="CH166" i="4"/>
  <c r="CF166" i="4"/>
  <c r="CD166" i="4"/>
  <c r="CB166" i="4"/>
  <c r="BZ166" i="4"/>
  <c r="BX166" i="4"/>
  <c r="BV166" i="4"/>
  <c r="BT166" i="4"/>
  <c r="BR166" i="4"/>
  <c r="BP166" i="4"/>
  <c r="BN166" i="4"/>
  <c r="BL166" i="4"/>
  <c r="BJ166" i="4"/>
  <c r="BH166" i="4"/>
  <c r="BF166" i="4"/>
  <c r="BD166" i="4"/>
  <c r="BB166" i="4"/>
  <c r="AZ166" i="4"/>
  <c r="AX166" i="4"/>
  <c r="AV166" i="4"/>
  <c r="AT166" i="4"/>
  <c r="AR166" i="4"/>
  <c r="AP166" i="4"/>
  <c r="AN166" i="4"/>
  <c r="AL166" i="4"/>
  <c r="AJ166" i="4"/>
  <c r="AH166" i="4"/>
  <c r="AF166" i="4"/>
  <c r="AD166" i="4"/>
  <c r="AB166" i="4"/>
  <c r="Z166" i="4"/>
  <c r="X166" i="4"/>
  <c r="V166" i="4"/>
  <c r="R166" i="4"/>
  <c r="P166" i="4"/>
  <c r="N166" i="4"/>
  <c r="L166" i="4"/>
  <c r="J166" i="4"/>
  <c r="H166" i="4"/>
  <c r="F166" i="4"/>
  <c r="D166" i="4"/>
  <c r="B166" i="4"/>
  <c r="CN165" i="4"/>
  <c r="CL165" i="4"/>
  <c r="CJ165" i="4"/>
  <c r="CH165" i="4"/>
  <c r="CF165" i="4"/>
  <c r="CD165" i="4"/>
  <c r="CB165" i="4"/>
  <c r="BZ165" i="4"/>
  <c r="BX165" i="4"/>
  <c r="BV165" i="4"/>
  <c r="BT165" i="4"/>
  <c r="BR165" i="4"/>
  <c r="BP165" i="4"/>
  <c r="BN165" i="4"/>
  <c r="BL165" i="4"/>
  <c r="BJ165" i="4"/>
  <c r="BH165" i="4"/>
  <c r="BF165" i="4"/>
  <c r="BD165" i="4"/>
  <c r="BB165" i="4"/>
  <c r="AZ165" i="4"/>
  <c r="AX165" i="4"/>
  <c r="AV165" i="4"/>
  <c r="AT165" i="4"/>
  <c r="AR165" i="4"/>
  <c r="AP165" i="4"/>
  <c r="AN165" i="4"/>
  <c r="AL165" i="4"/>
  <c r="AJ165" i="4"/>
  <c r="AH165" i="4"/>
  <c r="AF165" i="4"/>
  <c r="AD165" i="4"/>
  <c r="AB165" i="4"/>
  <c r="Z165" i="4"/>
  <c r="X165" i="4"/>
  <c r="V165" i="4"/>
  <c r="R165" i="4"/>
  <c r="P165" i="4"/>
  <c r="N165" i="4"/>
  <c r="L165" i="4"/>
  <c r="J165" i="4"/>
  <c r="H165" i="4"/>
  <c r="F165" i="4"/>
  <c r="D165" i="4"/>
  <c r="B165" i="4"/>
  <c r="CN164" i="4"/>
  <c r="CL164" i="4"/>
  <c r="CJ164" i="4"/>
  <c r="CH164" i="4"/>
  <c r="CF164" i="4"/>
  <c r="CD164" i="4"/>
  <c r="CB164" i="4"/>
  <c r="BZ164" i="4"/>
  <c r="BX164" i="4"/>
  <c r="BV164" i="4"/>
  <c r="BT164" i="4"/>
  <c r="BR164" i="4"/>
  <c r="BP164" i="4"/>
  <c r="BN164" i="4"/>
  <c r="BL164" i="4"/>
  <c r="BJ164" i="4"/>
  <c r="BH164" i="4"/>
  <c r="BF164" i="4"/>
  <c r="BD164" i="4"/>
  <c r="BB164" i="4"/>
  <c r="AZ164" i="4"/>
  <c r="AX164" i="4"/>
  <c r="AV164" i="4"/>
  <c r="AT164" i="4"/>
  <c r="AR164" i="4"/>
  <c r="AP164" i="4"/>
  <c r="AN164" i="4"/>
  <c r="AL164" i="4"/>
  <c r="AJ164" i="4"/>
  <c r="AH164" i="4"/>
  <c r="AF164" i="4"/>
  <c r="AD164" i="4"/>
  <c r="AB164" i="4"/>
  <c r="Z164" i="4"/>
  <c r="X164" i="4"/>
  <c r="V164" i="4"/>
  <c r="R164" i="4"/>
  <c r="P164" i="4"/>
  <c r="N164" i="4"/>
  <c r="L164" i="4"/>
  <c r="J164" i="4"/>
  <c r="H164" i="4"/>
  <c r="F164" i="4"/>
  <c r="D164" i="4"/>
  <c r="B164" i="4"/>
  <c r="CN163" i="4"/>
  <c r="CL163" i="4"/>
  <c r="CJ163" i="4"/>
  <c r="CH163" i="4"/>
  <c r="CF163" i="4"/>
  <c r="CD163" i="4"/>
  <c r="CB163" i="4"/>
  <c r="BZ163" i="4"/>
  <c r="BX163" i="4"/>
  <c r="BV163" i="4"/>
  <c r="BT163" i="4"/>
  <c r="BR163" i="4"/>
  <c r="BP163" i="4"/>
  <c r="BN163" i="4"/>
  <c r="BL163" i="4"/>
  <c r="BJ163" i="4"/>
  <c r="BH163" i="4"/>
  <c r="BF163" i="4"/>
  <c r="BD163" i="4"/>
  <c r="BB163" i="4"/>
  <c r="AZ163" i="4"/>
  <c r="AX163" i="4"/>
  <c r="AV163" i="4"/>
  <c r="AT163" i="4"/>
  <c r="AR163" i="4"/>
  <c r="AP163" i="4"/>
  <c r="AN163" i="4"/>
  <c r="AL163" i="4"/>
  <c r="AJ163" i="4"/>
  <c r="AH163" i="4"/>
  <c r="AF163" i="4"/>
  <c r="AD163" i="4"/>
  <c r="AB163" i="4"/>
  <c r="Z163" i="4"/>
  <c r="X163" i="4"/>
  <c r="V163" i="4"/>
  <c r="R163" i="4"/>
  <c r="P163" i="4"/>
  <c r="N163" i="4"/>
  <c r="L163" i="4"/>
  <c r="J163" i="4"/>
  <c r="H163" i="4"/>
  <c r="F163" i="4"/>
  <c r="D163" i="4"/>
  <c r="B163" i="4"/>
  <c r="CN162" i="4"/>
  <c r="CL162" i="4"/>
  <c r="CJ162" i="4"/>
  <c r="CH162" i="4"/>
  <c r="CF162" i="4"/>
  <c r="CD162" i="4"/>
  <c r="CB162" i="4"/>
  <c r="BZ162" i="4"/>
  <c r="BX162" i="4"/>
  <c r="BV162" i="4"/>
  <c r="BT162" i="4"/>
  <c r="BR162" i="4"/>
  <c r="BP162" i="4"/>
  <c r="BN162" i="4"/>
  <c r="BL162" i="4"/>
  <c r="BJ162" i="4"/>
  <c r="BH162" i="4"/>
  <c r="BF162" i="4"/>
  <c r="BD162" i="4"/>
  <c r="BB162" i="4"/>
  <c r="AZ162" i="4"/>
  <c r="AX162" i="4"/>
  <c r="AV162" i="4"/>
  <c r="AT162" i="4"/>
  <c r="AR162" i="4"/>
  <c r="AP162" i="4"/>
  <c r="AN162" i="4"/>
  <c r="AL162" i="4"/>
  <c r="AJ162" i="4"/>
  <c r="AH162" i="4"/>
  <c r="AF162" i="4"/>
  <c r="AD162" i="4"/>
  <c r="AB162" i="4"/>
  <c r="Z162" i="4"/>
  <c r="X162" i="4"/>
  <c r="V162" i="4"/>
  <c r="R162" i="4"/>
  <c r="P162" i="4"/>
  <c r="N162" i="4"/>
  <c r="L162" i="4"/>
  <c r="J162" i="4"/>
  <c r="H162" i="4"/>
  <c r="F162" i="4"/>
  <c r="D162" i="4"/>
  <c r="B162" i="4"/>
  <c r="CN161" i="4"/>
  <c r="CL161" i="4"/>
  <c r="CJ161" i="4"/>
  <c r="CH161" i="4"/>
  <c r="CF161" i="4"/>
  <c r="CD161" i="4"/>
  <c r="CB161" i="4"/>
  <c r="BZ161" i="4"/>
  <c r="BX161" i="4"/>
  <c r="BV161" i="4"/>
  <c r="BT161" i="4"/>
  <c r="BR161" i="4"/>
  <c r="BP161" i="4"/>
  <c r="BN161" i="4"/>
  <c r="BL161" i="4"/>
  <c r="BJ161" i="4"/>
  <c r="BH161" i="4"/>
  <c r="BF161" i="4"/>
  <c r="BD161" i="4"/>
  <c r="BB161" i="4"/>
  <c r="AZ161" i="4"/>
  <c r="AX161" i="4"/>
  <c r="AV161" i="4"/>
  <c r="AT161" i="4"/>
  <c r="AR161" i="4"/>
  <c r="AP161" i="4"/>
  <c r="AN161" i="4"/>
  <c r="AL161" i="4"/>
  <c r="AJ161" i="4"/>
  <c r="AH161" i="4"/>
  <c r="AF161" i="4"/>
  <c r="AD161" i="4"/>
  <c r="AB161" i="4"/>
  <c r="Z161" i="4"/>
  <c r="X161" i="4"/>
  <c r="V161" i="4"/>
  <c r="R161" i="4"/>
  <c r="P161" i="4"/>
  <c r="N161" i="4"/>
  <c r="L161" i="4"/>
  <c r="J161" i="4"/>
  <c r="H161" i="4"/>
  <c r="F161" i="4"/>
  <c r="D161" i="4"/>
  <c r="B161" i="4"/>
  <c r="CN160" i="4"/>
  <c r="CL160" i="4"/>
  <c r="CJ160" i="4"/>
  <c r="CH160" i="4"/>
  <c r="CF160" i="4"/>
  <c r="CD160" i="4"/>
  <c r="CB160" i="4"/>
  <c r="BZ160" i="4"/>
  <c r="BX160" i="4"/>
  <c r="BV160" i="4"/>
  <c r="BT160" i="4"/>
  <c r="BR160" i="4"/>
  <c r="BP160" i="4"/>
  <c r="BN160" i="4"/>
  <c r="BL160" i="4"/>
  <c r="BJ160" i="4"/>
  <c r="BH160" i="4"/>
  <c r="BF160" i="4"/>
  <c r="BD160" i="4"/>
  <c r="BB160" i="4"/>
  <c r="AZ160" i="4"/>
  <c r="AX160" i="4"/>
  <c r="AV160" i="4"/>
  <c r="AT160" i="4"/>
  <c r="AR160" i="4"/>
  <c r="AP160" i="4"/>
  <c r="AN160" i="4"/>
  <c r="AL160" i="4"/>
  <c r="AJ160" i="4"/>
  <c r="AH160" i="4"/>
  <c r="AF160" i="4"/>
  <c r="AD160" i="4"/>
  <c r="AB160" i="4"/>
  <c r="Z160" i="4"/>
  <c r="X160" i="4"/>
  <c r="V160" i="4"/>
  <c r="R160" i="4"/>
  <c r="P160" i="4"/>
  <c r="N160" i="4"/>
  <c r="L160" i="4"/>
  <c r="J160" i="4"/>
  <c r="H160" i="4"/>
  <c r="F160" i="4"/>
  <c r="D160" i="4"/>
  <c r="B160" i="4"/>
  <c r="CN159" i="4"/>
  <c r="CL159" i="4"/>
  <c r="CJ159" i="4"/>
  <c r="CH159" i="4"/>
  <c r="CF159" i="4"/>
  <c r="CD159" i="4"/>
  <c r="CB159" i="4"/>
  <c r="BZ159" i="4"/>
  <c r="BX159" i="4"/>
  <c r="BV159" i="4"/>
  <c r="BT159" i="4"/>
  <c r="BR159" i="4"/>
  <c r="BP159" i="4"/>
  <c r="BN159" i="4"/>
  <c r="BL159" i="4"/>
  <c r="BJ159" i="4"/>
  <c r="BH159" i="4"/>
  <c r="BF159" i="4"/>
  <c r="BD159" i="4"/>
  <c r="BB159" i="4"/>
  <c r="AZ159" i="4"/>
  <c r="AX159" i="4"/>
  <c r="AV159" i="4"/>
  <c r="AT159" i="4"/>
  <c r="AR159" i="4"/>
  <c r="AP159" i="4"/>
  <c r="AN159" i="4"/>
  <c r="AL159" i="4"/>
  <c r="AJ159" i="4"/>
  <c r="AH159" i="4"/>
  <c r="AF159" i="4"/>
  <c r="AD159" i="4"/>
  <c r="AB159" i="4"/>
  <c r="Z159" i="4"/>
  <c r="X159" i="4"/>
  <c r="V159" i="4"/>
  <c r="R159" i="4"/>
  <c r="P159" i="4"/>
  <c r="N159" i="4"/>
  <c r="L159" i="4"/>
  <c r="J159" i="4"/>
  <c r="H159" i="4"/>
  <c r="F159" i="4"/>
  <c r="D159" i="4"/>
  <c r="B159" i="4"/>
  <c r="CN158" i="4"/>
  <c r="CL158" i="4"/>
  <c r="CJ158" i="4"/>
  <c r="CH158" i="4"/>
  <c r="CF158" i="4"/>
  <c r="CD158" i="4"/>
  <c r="CB158" i="4"/>
  <c r="BZ158" i="4"/>
  <c r="BX158" i="4"/>
  <c r="BV158" i="4"/>
  <c r="BT158" i="4"/>
  <c r="BR158" i="4"/>
  <c r="BP158" i="4"/>
  <c r="BN158" i="4"/>
  <c r="BL158" i="4"/>
  <c r="BJ158" i="4"/>
  <c r="BH158" i="4"/>
  <c r="BF158" i="4"/>
  <c r="BD158" i="4"/>
  <c r="BB158" i="4"/>
  <c r="AZ158" i="4"/>
  <c r="AX158" i="4"/>
  <c r="AV158" i="4"/>
  <c r="AT158" i="4"/>
  <c r="AR158" i="4"/>
  <c r="AP158" i="4"/>
  <c r="AN158" i="4"/>
  <c r="AL158" i="4"/>
  <c r="AJ158" i="4"/>
  <c r="AH158" i="4"/>
  <c r="AF158" i="4"/>
  <c r="AD158" i="4"/>
  <c r="AB158" i="4"/>
  <c r="Z158" i="4"/>
  <c r="X158" i="4"/>
  <c r="V158" i="4"/>
  <c r="R158" i="4"/>
  <c r="P158" i="4"/>
  <c r="N158" i="4"/>
  <c r="L158" i="4"/>
  <c r="J158" i="4"/>
  <c r="H158" i="4"/>
  <c r="F158" i="4"/>
  <c r="D158" i="4"/>
  <c r="B158" i="4"/>
  <c r="CN157" i="4"/>
  <c r="CL157" i="4"/>
  <c r="CJ157" i="4"/>
  <c r="CH157" i="4"/>
  <c r="CF157" i="4"/>
  <c r="CD157" i="4"/>
  <c r="CB157" i="4"/>
  <c r="BZ157" i="4"/>
  <c r="BX157" i="4"/>
  <c r="BV157" i="4"/>
  <c r="BT157" i="4"/>
  <c r="BR157" i="4"/>
  <c r="BP157" i="4"/>
  <c r="BN157" i="4"/>
  <c r="BL157" i="4"/>
  <c r="BJ157" i="4"/>
  <c r="BH157" i="4"/>
  <c r="BF157" i="4"/>
  <c r="BD157" i="4"/>
  <c r="BB157" i="4"/>
  <c r="AZ157" i="4"/>
  <c r="AX157" i="4"/>
  <c r="AV157" i="4"/>
  <c r="AT157" i="4"/>
  <c r="AR157" i="4"/>
  <c r="AP157" i="4"/>
  <c r="AN157" i="4"/>
  <c r="AL157" i="4"/>
  <c r="AJ157" i="4"/>
  <c r="AH157" i="4"/>
  <c r="AF157" i="4"/>
  <c r="AD157" i="4"/>
  <c r="AB157" i="4"/>
  <c r="Z157" i="4"/>
  <c r="X157" i="4"/>
  <c r="V157" i="4"/>
  <c r="R157" i="4"/>
  <c r="P157" i="4"/>
  <c r="N157" i="4"/>
  <c r="L157" i="4"/>
  <c r="J157" i="4"/>
  <c r="H157" i="4"/>
  <c r="F157" i="4"/>
  <c r="D157" i="4"/>
  <c r="B157" i="4"/>
  <c r="CN156" i="4"/>
  <c r="CL156" i="4"/>
  <c r="CJ156" i="4"/>
  <c r="CH156" i="4"/>
  <c r="CF156" i="4"/>
  <c r="CD156" i="4"/>
  <c r="CB156" i="4"/>
  <c r="BZ156" i="4"/>
  <c r="BX156" i="4"/>
  <c r="BV156" i="4"/>
  <c r="BT156" i="4"/>
  <c r="BR156" i="4"/>
  <c r="BP156" i="4"/>
  <c r="BN156" i="4"/>
  <c r="BL156" i="4"/>
  <c r="BJ156" i="4"/>
  <c r="BH156" i="4"/>
  <c r="BF156" i="4"/>
  <c r="BD156" i="4"/>
  <c r="BB156" i="4"/>
  <c r="AZ156" i="4"/>
  <c r="AX156" i="4"/>
  <c r="AV156" i="4"/>
  <c r="AT156" i="4"/>
  <c r="AR156" i="4"/>
  <c r="AP156" i="4"/>
  <c r="AN156" i="4"/>
  <c r="AL156" i="4"/>
  <c r="AJ156" i="4"/>
  <c r="AH156" i="4"/>
  <c r="AF156" i="4"/>
  <c r="AD156" i="4"/>
  <c r="AB156" i="4"/>
  <c r="Z156" i="4"/>
  <c r="X156" i="4"/>
  <c r="V156" i="4"/>
  <c r="R156" i="4"/>
  <c r="P156" i="4"/>
  <c r="N156" i="4"/>
  <c r="L156" i="4"/>
  <c r="J156" i="4"/>
  <c r="H156" i="4"/>
  <c r="F156" i="4"/>
  <c r="D156" i="4"/>
  <c r="B156" i="4"/>
  <c r="CN155" i="4"/>
  <c r="CL155" i="4"/>
  <c r="CJ155" i="4"/>
  <c r="CH155" i="4"/>
  <c r="CF155" i="4"/>
  <c r="CD155" i="4"/>
  <c r="CB155" i="4"/>
  <c r="BZ155" i="4"/>
  <c r="BX155" i="4"/>
  <c r="BV155" i="4"/>
  <c r="BT155" i="4"/>
  <c r="BR155" i="4"/>
  <c r="BP155" i="4"/>
  <c r="BN155" i="4"/>
  <c r="BL155" i="4"/>
  <c r="BJ155" i="4"/>
  <c r="BH155" i="4"/>
  <c r="BF155" i="4"/>
  <c r="BD155" i="4"/>
  <c r="BB155" i="4"/>
  <c r="AZ155" i="4"/>
  <c r="AX155" i="4"/>
  <c r="AV155" i="4"/>
  <c r="AT155" i="4"/>
  <c r="AR155" i="4"/>
  <c r="AP155" i="4"/>
  <c r="AN155" i="4"/>
  <c r="AL155" i="4"/>
  <c r="AJ155" i="4"/>
  <c r="AH155" i="4"/>
  <c r="AF155" i="4"/>
  <c r="AD155" i="4"/>
  <c r="AB155" i="4"/>
  <c r="Z155" i="4"/>
  <c r="X155" i="4"/>
  <c r="V155" i="4"/>
  <c r="R155" i="4"/>
  <c r="P155" i="4"/>
  <c r="N155" i="4"/>
  <c r="L155" i="4"/>
  <c r="J155" i="4"/>
  <c r="H155" i="4"/>
  <c r="F155" i="4"/>
  <c r="D155" i="4"/>
  <c r="B155" i="4"/>
  <c r="CN154" i="4"/>
  <c r="CL154" i="4"/>
  <c r="CJ154" i="4"/>
  <c r="CH154" i="4"/>
  <c r="CF154" i="4"/>
  <c r="CD154" i="4"/>
  <c r="CB154" i="4"/>
  <c r="BZ154" i="4"/>
  <c r="BX154" i="4"/>
  <c r="BV154" i="4"/>
  <c r="BT154" i="4"/>
  <c r="BR154" i="4"/>
  <c r="BP154" i="4"/>
  <c r="BN154" i="4"/>
  <c r="BL154" i="4"/>
  <c r="BJ154" i="4"/>
  <c r="BH154" i="4"/>
  <c r="BF154" i="4"/>
  <c r="BD154" i="4"/>
  <c r="BB154" i="4"/>
  <c r="AZ154" i="4"/>
  <c r="AX154" i="4"/>
  <c r="AV154" i="4"/>
  <c r="AT154" i="4"/>
  <c r="AR154" i="4"/>
  <c r="AP154" i="4"/>
  <c r="AN154" i="4"/>
  <c r="AL154" i="4"/>
  <c r="AJ154" i="4"/>
  <c r="AH154" i="4"/>
  <c r="AF154" i="4"/>
  <c r="AD154" i="4"/>
  <c r="AB154" i="4"/>
  <c r="Z154" i="4"/>
  <c r="X154" i="4"/>
  <c r="V154" i="4"/>
  <c r="R154" i="4"/>
  <c r="P154" i="4"/>
  <c r="N154" i="4"/>
  <c r="L154" i="4"/>
  <c r="J154" i="4"/>
  <c r="H154" i="4"/>
  <c r="F154" i="4"/>
  <c r="D154" i="4"/>
  <c r="B154" i="4"/>
  <c r="CN153" i="4"/>
  <c r="CL153" i="4"/>
  <c r="CJ153" i="4"/>
  <c r="CH153" i="4"/>
  <c r="CF153" i="4"/>
  <c r="CD153" i="4"/>
  <c r="CB153" i="4"/>
  <c r="BZ153" i="4"/>
  <c r="BX153" i="4"/>
  <c r="BV153" i="4"/>
  <c r="BT153" i="4"/>
  <c r="BR153" i="4"/>
  <c r="BP153" i="4"/>
  <c r="BN153" i="4"/>
  <c r="BL153" i="4"/>
  <c r="BJ153" i="4"/>
  <c r="BH153" i="4"/>
  <c r="BF153" i="4"/>
  <c r="BD153" i="4"/>
  <c r="BB153" i="4"/>
  <c r="AZ153" i="4"/>
  <c r="AX153" i="4"/>
  <c r="AV153" i="4"/>
  <c r="AT153" i="4"/>
  <c r="AR153" i="4"/>
  <c r="AP153" i="4"/>
  <c r="AN153" i="4"/>
  <c r="AL153" i="4"/>
  <c r="AJ153" i="4"/>
  <c r="AH153" i="4"/>
  <c r="AF153" i="4"/>
  <c r="AD153" i="4"/>
  <c r="AB153" i="4"/>
  <c r="Z153" i="4"/>
  <c r="X153" i="4"/>
  <c r="V153" i="4"/>
  <c r="R153" i="4"/>
  <c r="P153" i="4"/>
  <c r="N153" i="4"/>
  <c r="L153" i="4"/>
  <c r="J153" i="4"/>
  <c r="H153" i="4"/>
  <c r="F153" i="4"/>
  <c r="D153" i="4"/>
  <c r="B153" i="4"/>
  <c r="CN152" i="4"/>
  <c r="CL152" i="4"/>
  <c r="CJ152" i="4"/>
  <c r="CH152" i="4"/>
  <c r="CF152" i="4"/>
  <c r="CD152" i="4"/>
  <c r="CB152" i="4"/>
  <c r="BZ152" i="4"/>
  <c r="BX152" i="4"/>
  <c r="BV152" i="4"/>
  <c r="BT152" i="4"/>
  <c r="BR152" i="4"/>
  <c r="BP152" i="4"/>
  <c r="BN152" i="4"/>
  <c r="BL152" i="4"/>
  <c r="BJ152" i="4"/>
  <c r="BH152" i="4"/>
  <c r="BF152" i="4"/>
  <c r="BD152" i="4"/>
  <c r="BB152" i="4"/>
  <c r="AZ152" i="4"/>
  <c r="AX152" i="4"/>
  <c r="AV152" i="4"/>
  <c r="AT152" i="4"/>
  <c r="AR152" i="4"/>
  <c r="AP152" i="4"/>
  <c r="AN152" i="4"/>
  <c r="AL152" i="4"/>
  <c r="AJ152" i="4"/>
  <c r="AH152" i="4"/>
  <c r="AF152" i="4"/>
  <c r="AD152" i="4"/>
  <c r="AB152" i="4"/>
  <c r="Z152" i="4"/>
  <c r="X152" i="4"/>
  <c r="V152" i="4"/>
  <c r="R152" i="4"/>
  <c r="P152" i="4"/>
  <c r="N152" i="4"/>
  <c r="L152" i="4"/>
  <c r="J152" i="4"/>
  <c r="H152" i="4"/>
  <c r="F152" i="4"/>
  <c r="D152" i="4"/>
  <c r="B152" i="4"/>
  <c r="CN151" i="4"/>
  <c r="CL151" i="4"/>
  <c r="CJ151" i="4"/>
  <c r="CH151" i="4"/>
  <c r="CF151" i="4"/>
  <c r="CD151" i="4"/>
  <c r="CB151" i="4"/>
  <c r="BZ151" i="4"/>
  <c r="BX151" i="4"/>
  <c r="BV151" i="4"/>
  <c r="BT151" i="4"/>
  <c r="BR151" i="4"/>
  <c r="BP151" i="4"/>
  <c r="BN151" i="4"/>
  <c r="BL151" i="4"/>
  <c r="BJ151" i="4"/>
  <c r="BH151" i="4"/>
  <c r="BF151" i="4"/>
  <c r="BD151" i="4"/>
  <c r="BB151" i="4"/>
  <c r="AZ151" i="4"/>
  <c r="AX151" i="4"/>
  <c r="AV151" i="4"/>
  <c r="AT151" i="4"/>
  <c r="AR151" i="4"/>
  <c r="AP151" i="4"/>
  <c r="AN151" i="4"/>
  <c r="AL151" i="4"/>
  <c r="AJ151" i="4"/>
  <c r="AH151" i="4"/>
  <c r="AF151" i="4"/>
  <c r="AD151" i="4"/>
  <c r="AB151" i="4"/>
  <c r="Z151" i="4"/>
  <c r="X151" i="4"/>
  <c r="V151" i="4"/>
  <c r="R151" i="4"/>
  <c r="P151" i="4"/>
  <c r="N151" i="4"/>
  <c r="L151" i="4"/>
  <c r="J151" i="4"/>
  <c r="H151" i="4"/>
  <c r="F151" i="4"/>
  <c r="D151" i="4"/>
  <c r="B151" i="4"/>
  <c r="CN150" i="4"/>
  <c r="CL150" i="4"/>
  <c r="CJ150" i="4"/>
  <c r="CH150" i="4"/>
  <c r="CF150" i="4"/>
  <c r="CD150" i="4"/>
  <c r="CB150" i="4"/>
  <c r="BZ150" i="4"/>
  <c r="BX150" i="4"/>
  <c r="BV150" i="4"/>
  <c r="BT150" i="4"/>
  <c r="BR150" i="4"/>
  <c r="BP150" i="4"/>
  <c r="BN150" i="4"/>
  <c r="BL150" i="4"/>
  <c r="BJ150" i="4"/>
  <c r="BH150" i="4"/>
  <c r="BF150" i="4"/>
  <c r="BD150" i="4"/>
  <c r="BB150" i="4"/>
  <c r="AZ150" i="4"/>
  <c r="AX150" i="4"/>
  <c r="AV150" i="4"/>
  <c r="AT150" i="4"/>
  <c r="AR150" i="4"/>
  <c r="AP150" i="4"/>
  <c r="AN150" i="4"/>
  <c r="AL150" i="4"/>
  <c r="AJ150" i="4"/>
  <c r="AH150" i="4"/>
  <c r="AF150" i="4"/>
  <c r="AD150" i="4"/>
  <c r="AB150" i="4"/>
  <c r="Z150" i="4"/>
  <c r="X150" i="4"/>
  <c r="V150" i="4"/>
  <c r="R150" i="4"/>
  <c r="P150" i="4"/>
  <c r="N150" i="4"/>
  <c r="L150" i="4"/>
  <c r="J150" i="4"/>
  <c r="H150" i="4"/>
  <c r="F150" i="4"/>
  <c r="D150" i="4"/>
  <c r="B150" i="4"/>
  <c r="CN149" i="4"/>
  <c r="CL149" i="4"/>
  <c r="CJ149" i="4"/>
  <c r="CH149" i="4"/>
  <c r="CF149" i="4"/>
  <c r="CD149" i="4"/>
  <c r="CB149" i="4"/>
  <c r="BZ149" i="4"/>
  <c r="BX149" i="4"/>
  <c r="BV149" i="4"/>
  <c r="BT149" i="4"/>
  <c r="BR149" i="4"/>
  <c r="BP149" i="4"/>
  <c r="BN149" i="4"/>
  <c r="BL149" i="4"/>
  <c r="BJ149" i="4"/>
  <c r="BH149" i="4"/>
  <c r="BF149" i="4"/>
  <c r="BD149" i="4"/>
  <c r="BB149" i="4"/>
  <c r="AZ149" i="4"/>
  <c r="AX149" i="4"/>
  <c r="AV149" i="4"/>
  <c r="AT149" i="4"/>
  <c r="AR149" i="4"/>
  <c r="AP149" i="4"/>
  <c r="AN149" i="4"/>
  <c r="AL149" i="4"/>
  <c r="AJ149" i="4"/>
  <c r="AH149" i="4"/>
  <c r="AF149" i="4"/>
  <c r="AD149" i="4"/>
  <c r="AB149" i="4"/>
  <c r="Z149" i="4"/>
  <c r="X149" i="4"/>
  <c r="V149" i="4"/>
  <c r="R149" i="4"/>
  <c r="P149" i="4"/>
  <c r="N149" i="4"/>
  <c r="L149" i="4"/>
  <c r="J149" i="4"/>
  <c r="H149" i="4"/>
  <c r="F149" i="4"/>
  <c r="D149" i="4"/>
  <c r="B149" i="4"/>
  <c r="CN148" i="4"/>
  <c r="CL148" i="4"/>
  <c r="CJ148" i="4"/>
  <c r="CH148" i="4"/>
  <c r="CF148" i="4"/>
  <c r="CD148" i="4"/>
  <c r="CB148" i="4"/>
  <c r="BZ148" i="4"/>
  <c r="BX148" i="4"/>
  <c r="BV148" i="4"/>
  <c r="BT148" i="4"/>
  <c r="BR148" i="4"/>
  <c r="BP148" i="4"/>
  <c r="BN148" i="4"/>
  <c r="BL148" i="4"/>
  <c r="BJ148" i="4"/>
  <c r="BH148" i="4"/>
  <c r="BF148" i="4"/>
  <c r="BD148" i="4"/>
  <c r="BB148" i="4"/>
  <c r="AZ148" i="4"/>
  <c r="AX148" i="4"/>
  <c r="AV148" i="4"/>
  <c r="AT148" i="4"/>
  <c r="AR148" i="4"/>
  <c r="AP148" i="4"/>
  <c r="AN148" i="4"/>
  <c r="AL148" i="4"/>
  <c r="AJ148" i="4"/>
  <c r="AH148" i="4"/>
  <c r="AF148" i="4"/>
  <c r="AD148" i="4"/>
  <c r="AB148" i="4"/>
  <c r="Z148" i="4"/>
  <c r="X148" i="4"/>
  <c r="V148" i="4"/>
  <c r="R148" i="4"/>
  <c r="P148" i="4"/>
  <c r="N148" i="4"/>
  <c r="L148" i="4"/>
  <c r="J148" i="4"/>
  <c r="H148" i="4"/>
  <c r="F148" i="4"/>
  <c r="D148" i="4"/>
  <c r="B148" i="4"/>
  <c r="CN147" i="4"/>
  <c r="CL147" i="4"/>
  <c r="CJ147" i="4"/>
  <c r="CH147" i="4"/>
  <c r="CF147" i="4"/>
  <c r="CD147" i="4"/>
  <c r="CB147" i="4"/>
  <c r="BZ147" i="4"/>
  <c r="BX147" i="4"/>
  <c r="BV147" i="4"/>
  <c r="BT147" i="4"/>
  <c r="BR147" i="4"/>
  <c r="BP147" i="4"/>
  <c r="BN147" i="4"/>
  <c r="BL147" i="4"/>
  <c r="BJ147" i="4"/>
  <c r="BH147" i="4"/>
  <c r="BF147" i="4"/>
  <c r="BD147" i="4"/>
  <c r="BB147" i="4"/>
  <c r="AZ147" i="4"/>
  <c r="AX147" i="4"/>
  <c r="AV147" i="4"/>
  <c r="AT147" i="4"/>
  <c r="AR147" i="4"/>
  <c r="AP147" i="4"/>
  <c r="AN147" i="4"/>
  <c r="AL147" i="4"/>
  <c r="AJ147" i="4"/>
  <c r="AH147" i="4"/>
  <c r="AF147" i="4"/>
  <c r="AD147" i="4"/>
  <c r="AB147" i="4"/>
  <c r="Z147" i="4"/>
  <c r="X147" i="4"/>
  <c r="V147" i="4"/>
  <c r="R147" i="4"/>
  <c r="P147" i="4"/>
  <c r="N147" i="4"/>
  <c r="L147" i="4"/>
  <c r="J147" i="4"/>
  <c r="H147" i="4"/>
  <c r="F147" i="4"/>
  <c r="D147" i="4"/>
  <c r="B147" i="4"/>
  <c r="CN146" i="4"/>
  <c r="CL146" i="4"/>
  <c r="CJ146" i="4"/>
  <c r="CH146" i="4"/>
  <c r="CF146" i="4"/>
  <c r="CD146" i="4"/>
  <c r="CB146" i="4"/>
  <c r="BZ146" i="4"/>
  <c r="BX146" i="4"/>
  <c r="BV146" i="4"/>
  <c r="BT146" i="4"/>
  <c r="BR146" i="4"/>
  <c r="BP146" i="4"/>
  <c r="BN146" i="4"/>
  <c r="BL146" i="4"/>
  <c r="BJ146" i="4"/>
  <c r="BH146" i="4"/>
  <c r="BF146" i="4"/>
  <c r="BD146" i="4"/>
  <c r="BB146" i="4"/>
  <c r="AZ146" i="4"/>
  <c r="AX146" i="4"/>
  <c r="AV146" i="4"/>
  <c r="AT146" i="4"/>
  <c r="AR146" i="4"/>
  <c r="AP146" i="4"/>
  <c r="AN146" i="4"/>
  <c r="AL146" i="4"/>
  <c r="AJ146" i="4"/>
  <c r="AH146" i="4"/>
  <c r="AF146" i="4"/>
  <c r="AD146" i="4"/>
  <c r="AB146" i="4"/>
  <c r="Z146" i="4"/>
  <c r="X146" i="4"/>
  <c r="V146" i="4"/>
  <c r="R146" i="4"/>
  <c r="P146" i="4"/>
  <c r="N146" i="4"/>
  <c r="L146" i="4"/>
  <c r="J146" i="4"/>
  <c r="H146" i="4"/>
  <c r="F146" i="4"/>
  <c r="D146" i="4"/>
  <c r="B146" i="4"/>
  <c r="CN145" i="4"/>
  <c r="CL145" i="4"/>
  <c r="CJ145" i="4"/>
  <c r="CH145" i="4"/>
  <c r="CF145" i="4"/>
  <c r="CD145" i="4"/>
  <c r="CB145" i="4"/>
  <c r="BZ145" i="4"/>
  <c r="BX145" i="4"/>
  <c r="BV145" i="4"/>
  <c r="BT145" i="4"/>
  <c r="BR145" i="4"/>
  <c r="BP145" i="4"/>
  <c r="BN145" i="4"/>
  <c r="BL145" i="4"/>
  <c r="BJ145" i="4"/>
  <c r="BH145" i="4"/>
  <c r="BF145" i="4"/>
  <c r="BD145" i="4"/>
  <c r="BB145" i="4"/>
  <c r="AZ145" i="4"/>
  <c r="AX145" i="4"/>
  <c r="AV145" i="4"/>
  <c r="AT145" i="4"/>
  <c r="AR145" i="4"/>
  <c r="AP145" i="4"/>
  <c r="AN145" i="4"/>
  <c r="AL145" i="4"/>
  <c r="AJ145" i="4"/>
  <c r="AH145" i="4"/>
  <c r="AF145" i="4"/>
  <c r="AD145" i="4"/>
  <c r="AB145" i="4"/>
  <c r="Z145" i="4"/>
  <c r="X145" i="4"/>
  <c r="V145" i="4"/>
  <c r="R145" i="4"/>
  <c r="P145" i="4"/>
  <c r="N145" i="4"/>
  <c r="L145" i="4"/>
  <c r="J145" i="4"/>
  <c r="H145" i="4"/>
  <c r="F145" i="4"/>
  <c r="D145" i="4"/>
  <c r="B145" i="4"/>
  <c r="CN144" i="4"/>
  <c r="CL144" i="4"/>
  <c r="CJ144" i="4"/>
  <c r="CH144" i="4"/>
  <c r="CF144" i="4"/>
  <c r="CD144" i="4"/>
  <c r="CB144" i="4"/>
  <c r="BZ144" i="4"/>
  <c r="BX144" i="4"/>
  <c r="BV144" i="4"/>
  <c r="BT144" i="4"/>
  <c r="BR144" i="4"/>
  <c r="BP144" i="4"/>
  <c r="BN144" i="4"/>
  <c r="BL144" i="4"/>
  <c r="BJ144" i="4"/>
  <c r="BH144" i="4"/>
  <c r="BF144" i="4"/>
  <c r="BD144" i="4"/>
  <c r="BB144" i="4"/>
  <c r="AZ144" i="4"/>
  <c r="AX144" i="4"/>
  <c r="AV144" i="4"/>
  <c r="AT144" i="4"/>
  <c r="AR144" i="4"/>
  <c r="AP144" i="4"/>
  <c r="AN144" i="4"/>
  <c r="AL144" i="4"/>
  <c r="AJ144" i="4"/>
  <c r="AH144" i="4"/>
  <c r="AF144" i="4"/>
  <c r="AD144" i="4"/>
  <c r="AB144" i="4"/>
  <c r="Z144" i="4"/>
  <c r="X144" i="4"/>
  <c r="V144" i="4"/>
  <c r="R144" i="4"/>
  <c r="P144" i="4"/>
  <c r="N144" i="4"/>
  <c r="L144" i="4"/>
  <c r="J144" i="4"/>
  <c r="H144" i="4"/>
  <c r="F144" i="4"/>
  <c r="D144" i="4"/>
  <c r="B144" i="4"/>
  <c r="CN143" i="4"/>
  <c r="CL143" i="4"/>
  <c r="CJ143" i="4"/>
  <c r="CH143" i="4"/>
  <c r="CF143" i="4"/>
  <c r="CD143" i="4"/>
  <c r="CB143" i="4"/>
  <c r="BZ143" i="4"/>
  <c r="BX143" i="4"/>
  <c r="BV143" i="4"/>
  <c r="BT143" i="4"/>
  <c r="BR143" i="4"/>
  <c r="BP143" i="4"/>
  <c r="BN143" i="4"/>
  <c r="BL143" i="4"/>
  <c r="BJ143" i="4"/>
  <c r="BH143" i="4"/>
  <c r="BF143" i="4"/>
  <c r="BD143" i="4"/>
  <c r="BB143" i="4"/>
  <c r="AZ143" i="4"/>
  <c r="AX143" i="4"/>
  <c r="AV143" i="4"/>
  <c r="AT143" i="4"/>
  <c r="AR143" i="4"/>
  <c r="AP143" i="4"/>
  <c r="AN143" i="4"/>
  <c r="AL143" i="4"/>
  <c r="AJ143" i="4"/>
  <c r="AH143" i="4"/>
  <c r="AF143" i="4"/>
  <c r="AD143" i="4"/>
  <c r="AB143" i="4"/>
  <c r="Z143" i="4"/>
  <c r="X143" i="4"/>
  <c r="V143" i="4"/>
  <c r="R143" i="4"/>
  <c r="P143" i="4"/>
  <c r="N143" i="4"/>
  <c r="L143" i="4"/>
  <c r="J143" i="4"/>
  <c r="H143" i="4"/>
  <c r="F143" i="4"/>
  <c r="D143" i="4"/>
  <c r="B143" i="4"/>
  <c r="CN142" i="4"/>
  <c r="CL142" i="4"/>
  <c r="CJ142" i="4"/>
  <c r="CH142" i="4"/>
  <c r="CF142" i="4"/>
  <c r="CD142" i="4"/>
  <c r="CB142" i="4"/>
  <c r="BZ142" i="4"/>
  <c r="BX142" i="4"/>
  <c r="BV142" i="4"/>
  <c r="BT142" i="4"/>
  <c r="BR142" i="4"/>
  <c r="BP142" i="4"/>
  <c r="BN142" i="4"/>
  <c r="BL142" i="4"/>
  <c r="BJ142" i="4"/>
  <c r="BH142" i="4"/>
  <c r="BF142" i="4"/>
  <c r="BD142" i="4"/>
  <c r="BB142" i="4"/>
  <c r="AZ142" i="4"/>
  <c r="AX142" i="4"/>
  <c r="AV142" i="4"/>
  <c r="AT142" i="4"/>
  <c r="AR142" i="4"/>
  <c r="AP142" i="4"/>
  <c r="AN142" i="4"/>
  <c r="AL142" i="4"/>
  <c r="AJ142" i="4"/>
  <c r="AH142" i="4"/>
  <c r="AF142" i="4"/>
  <c r="AD142" i="4"/>
  <c r="AB142" i="4"/>
  <c r="Z142" i="4"/>
  <c r="X142" i="4"/>
  <c r="V142" i="4"/>
  <c r="R142" i="4"/>
  <c r="P142" i="4"/>
  <c r="N142" i="4"/>
  <c r="L142" i="4"/>
  <c r="J142" i="4"/>
  <c r="H142" i="4"/>
  <c r="F142" i="4"/>
  <c r="D142" i="4"/>
  <c r="B142" i="4"/>
  <c r="CN141" i="4"/>
  <c r="CL141" i="4"/>
  <c r="CJ141" i="4"/>
  <c r="CH141" i="4"/>
  <c r="CF141" i="4"/>
  <c r="CD141" i="4"/>
  <c r="CB141" i="4"/>
  <c r="BZ141" i="4"/>
  <c r="BX141" i="4"/>
  <c r="BV141" i="4"/>
  <c r="BT141" i="4"/>
  <c r="BR141" i="4"/>
  <c r="BP141" i="4"/>
  <c r="BN141" i="4"/>
  <c r="BL141" i="4"/>
  <c r="BJ141" i="4"/>
  <c r="BH141" i="4"/>
  <c r="BF141" i="4"/>
  <c r="BD141" i="4"/>
  <c r="BB141" i="4"/>
  <c r="AZ141" i="4"/>
  <c r="AX141" i="4"/>
  <c r="AV141" i="4"/>
  <c r="AT141" i="4"/>
  <c r="AR141" i="4"/>
  <c r="AP141" i="4"/>
  <c r="AN141" i="4"/>
  <c r="AL141" i="4"/>
  <c r="AJ141" i="4"/>
  <c r="AH141" i="4"/>
  <c r="AF141" i="4"/>
  <c r="AD141" i="4"/>
  <c r="AB141" i="4"/>
  <c r="Z141" i="4"/>
  <c r="X141" i="4"/>
  <c r="V141" i="4"/>
  <c r="R141" i="4"/>
  <c r="P141" i="4"/>
  <c r="N141" i="4"/>
  <c r="L141" i="4"/>
  <c r="J141" i="4"/>
  <c r="H141" i="4"/>
  <c r="F141" i="4"/>
  <c r="D141" i="4"/>
  <c r="B141" i="4"/>
  <c r="CN140" i="4"/>
  <c r="CL140" i="4"/>
  <c r="CJ140" i="4"/>
  <c r="CH140" i="4"/>
  <c r="CF140" i="4"/>
  <c r="CD140" i="4"/>
  <c r="CB140" i="4"/>
  <c r="BZ140" i="4"/>
  <c r="BX140" i="4"/>
  <c r="BV140" i="4"/>
  <c r="BT140" i="4"/>
  <c r="BR140" i="4"/>
  <c r="BP140" i="4"/>
  <c r="BN140" i="4"/>
  <c r="BL140" i="4"/>
  <c r="BJ140" i="4"/>
  <c r="BH140" i="4"/>
  <c r="BF140" i="4"/>
  <c r="BD140" i="4"/>
  <c r="BB140" i="4"/>
  <c r="AZ140" i="4"/>
  <c r="AX140" i="4"/>
  <c r="AV140" i="4"/>
  <c r="AT140" i="4"/>
  <c r="AR140" i="4"/>
  <c r="AP140" i="4"/>
  <c r="AN140" i="4"/>
  <c r="AL140" i="4"/>
  <c r="AJ140" i="4"/>
  <c r="AH140" i="4"/>
  <c r="AF140" i="4"/>
  <c r="AD140" i="4"/>
  <c r="AB140" i="4"/>
  <c r="Z140" i="4"/>
  <c r="X140" i="4"/>
  <c r="V140" i="4"/>
  <c r="R140" i="4"/>
  <c r="P140" i="4"/>
  <c r="N140" i="4"/>
  <c r="L140" i="4"/>
  <c r="J140" i="4"/>
  <c r="H140" i="4"/>
  <c r="F140" i="4"/>
  <c r="D140" i="4"/>
  <c r="B140" i="4"/>
  <c r="CN139" i="4"/>
  <c r="CL139" i="4"/>
  <c r="CJ139" i="4"/>
  <c r="CH139" i="4"/>
  <c r="CF139" i="4"/>
  <c r="CD139" i="4"/>
  <c r="CB139" i="4"/>
  <c r="BZ139" i="4"/>
  <c r="BX139" i="4"/>
  <c r="BV139" i="4"/>
  <c r="BT139" i="4"/>
  <c r="BR139" i="4"/>
  <c r="BP139" i="4"/>
  <c r="BN139" i="4"/>
  <c r="BL139" i="4"/>
  <c r="BJ139" i="4"/>
  <c r="BH139" i="4"/>
  <c r="BF139" i="4"/>
  <c r="BD139" i="4"/>
  <c r="BB139" i="4"/>
  <c r="AZ139" i="4"/>
  <c r="AX139" i="4"/>
  <c r="AV139" i="4"/>
  <c r="AT139" i="4"/>
  <c r="AR139" i="4"/>
  <c r="AP139" i="4"/>
  <c r="AN139" i="4"/>
  <c r="AL139" i="4"/>
  <c r="AJ139" i="4"/>
  <c r="AH139" i="4"/>
  <c r="AF139" i="4"/>
  <c r="AD139" i="4"/>
  <c r="AB139" i="4"/>
  <c r="Z139" i="4"/>
  <c r="X139" i="4"/>
  <c r="V139" i="4"/>
  <c r="R139" i="4"/>
  <c r="P139" i="4"/>
  <c r="N139" i="4"/>
  <c r="L139" i="4"/>
  <c r="J139" i="4"/>
  <c r="H139" i="4"/>
  <c r="F139" i="4"/>
  <c r="D139" i="4"/>
  <c r="B139" i="4"/>
  <c r="CN138" i="4"/>
  <c r="CL138" i="4"/>
  <c r="CJ138" i="4"/>
  <c r="CH138" i="4"/>
  <c r="CF138" i="4"/>
  <c r="CD138" i="4"/>
  <c r="CB138" i="4"/>
  <c r="BZ138" i="4"/>
  <c r="BX138" i="4"/>
  <c r="BV138" i="4"/>
  <c r="BT138" i="4"/>
  <c r="BR138" i="4"/>
  <c r="BP138" i="4"/>
  <c r="BN138" i="4"/>
  <c r="BL138" i="4"/>
  <c r="BJ138" i="4"/>
  <c r="BH138" i="4"/>
  <c r="BF138" i="4"/>
  <c r="BD138" i="4"/>
  <c r="BB138" i="4"/>
  <c r="AZ138" i="4"/>
  <c r="AX138" i="4"/>
  <c r="AV138" i="4"/>
  <c r="AT138" i="4"/>
  <c r="AR138" i="4"/>
  <c r="AP138" i="4"/>
  <c r="AN138" i="4"/>
  <c r="AL138" i="4"/>
  <c r="AJ138" i="4"/>
  <c r="AH138" i="4"/>
  <c r="AF138" i="4"/>
  <c r="AD138" i="4"/>
  <c r="AB138" i="4"/>
  <c r="Z138" i="4"/>
  <c r="X138" i="4"/>
  <c r="V138" i="4"/>
  <c r="R138" i="4"/>
  <c r="P138" i="4"/>
  <c r="N138" i="4"/>
  <c r="L138" i="4"/>
  <c r="J138" i="4"/>
  <c r="H138" i="4"/>
  <c r="F138" i="4"/>
  <c r="D138" i="4"/>
  <c r="B138" i="4"/>
  <c r="CN137" i="4"/>
  <c r="CL137" i="4"/>
  <c r="CJ137" i="4"/>
  <c r="CH137" i="4"/>
  <c r="CF137" i="4"/>
  <c r="CD137" i="4"/>
  <c r="CB137" i="4"/>
  <c r="BZ137" i="4"/>
  <c r="BX137" i="4"/>
  <c r="BV137" i="4"/>
  <c r="BT137" i="4"/>
  <c r="BR137" i="4"/>
  <c r="BP137" i="4"/>
  <c r="BN137" i="4"/>
  <c r="BL137" i="4"/>
  <c r="BJ137" i="4"/>
  <c r="BH137" i="4"/>
  <c r="BF137" i="4"/>
  <c r="BD137" i="4"/>
  <c r="BB137" i="4"/>
  <c r="AZ137" i="4"/>
  <c r="AX137" i="4"/>
  <c r="AV137" i="4"/>
  <c r="AT137" i="4"/>
  <c r="AR137" i="4"/>
  <c r="AP137" i="4"/>
  <c r="AN137" i="4"/>
  <c r="AL137" i="4"/>
  <c r="AJ137" i="4"/>
  <c r="AH137" i="4"/>
  <c r="AF137" i="4"/>
  <c r="AD137" i="4"/>
  <c r="AB137" i="4"/>
  <c r="Z137" i="4"/>
  <c r="X137" i="4"/>
  <c r="V137" i="4"/>
  <c r="R137" i="4"/>
  <c r="P137" i="4"/>
  <c r="N137" i="4"/>
  <c r="L137" i="4"/>
  <c r="J137" i="4"/>
  <c r="H137" i="4"/>
  <c r="F137" i="4"/>
  <c r="D137" i="4"/>
  <c r="B137" i="4"/>
  <c r="CN136" i="4"/>
  <c r="CL136" i="4"/>
  <c r="CJ136" i="4"/>
  <c r="CH136" i="4"/>
  <c r="CF136" i="4"/>
  <c r="CD136" i="4"/>
  <c r="CB136" i="4"/>
  <c r="BZ136" i="4"/>
  <c r="BX136" i="4"/>
  <c r="BV136" i="4"/>
  <c r="BT136" i="4"/>
  <c r="BR136" i="4"/>
  <c r="BP136" i="4"/>
  <c r="BN136" i="4"/>
  <c r="BL136" i="4"/>
  <c r="BJ136" i="4"/>
  <c r="BH136" i="4"/>
  <c r="BF136" i="4"/>
  <c r="BD136" i="4"/>
  <c r="BB136" i="4"/>
  <c r="AZ136" i="4"/>
  <c r="AX136" i="4"/>
  <c r="AV136" i="4"/>
  <c r="AT136" i="4"/>
  <c r="AR136" i="4"/>
  <c r="AP136" i="4"/>
  <c r="AN136" i="4"/>
  <c r="AL136" i="4"/>
  <c r="AJ136" i="4"/>
  <c r="AH136" i="4"/>
  <c r="AF136" i="4"/>
  <c r="AD136" i="4"/>
  <c r="AB136" i="4"/>
  <c r="Z136" i="4"/>
  <c r="X136" i="4"/>
  <c r="V136" i="4"/>
  <c r="R136" i="4"/>
  <c r="P136" i="4"/>
  <c r="N136" i="4"/>
  <c r="L136" i="4"/>
  <c r="J136" i="4"/>
  <c r="H136" i="4"/>
  <c r="F136" i="4"/>
  <c r="D136" i="4"/>
  <c r="B136" i="4"/>
  <c r="CN135" i="4"/>
  <c r="CL135" i="4"/>
  <c r="CJ135" i="4"/>
  <c r="CH135" i="4"/>
  <c r="CF135" i="4"/>
  <c r="CD135" i="4"/>
  <c r="CB135" i="4"/>
  <c r="BZ135" i="4"/>
  <c r="BX135" i="4"/>
  <c r="BV135" i="4"/>
  <c r="BT135" i="4"/>
  <c r="BR135" i="4"/>
  <c r="BP135" i="4"/>
  <c r="BN135" i="4"/>
  <c r="BL135" i="4"/>
  <c r="BJ135" i="4"/>
  <c r="BH135" i="4"/>
  <c r="BF135" i="4"/>
  <c r="BD135" i="4"/>
  <c r="BB135" i="4"/>
  <c r="AZ135" i="4"/>
  <c r="AX135" i="4"/>
  <c r="AV135" i="4"/>
  <c r="AT135" i="4"/>
  <c r="AR135" i="4"/>
  <c r="AP135" i="4"/>
  <c r="AN135" i="4"/>
  <c r="AL135" i="4"/>
  <c r="AJ135" i="4"/>
  <c r="AH135" i="4"/>
  <c r="AF135" i="4"/>
  <c r="AD135" i="4"/>
  <c r="AB135" i="4"/>
  <c r="Z135" i="4"/>
  <c r="X135" i="4"/>
  <c r="V135" i="4"/>
  <c r="R135" i="4"/>
  <c r="P135" i="4"/>
  <c r="N135" i="4"/>
  <c r="L135" i="4"/>
  <c r="J135" i="4"/>
  <c r="H135" i="4"/>
  <c r="F135" i="4"/>
  <c r="D135" i="4"/>
  <c r="B135" i="4"/>
  <c r="CN134" i="4"/>
  <c r="CL134" i="4"/>
  <c r="CJ134" i="4"/>
  <c r="CH134" i="4"/>
  <c r="CF134" i="4"/>
  <c r="CD134" i="4"/>
  <c r="CB134" i="4"/>
  <c r="BZ134" i="4"/>
  <c r="BX134" i="4"/>
  <c r="BV134" i="4"/>
  <c r="BT134" i="4"/>
  <c r="BR134" i="4"/>
  <c r="BP134" i="4"/>
  <c r="BN134" i="4"/>
  <c r="BL134" i="4"/>
  <c r="BJ134" i="4"/>
  <c r="BH134" i="4"/>
  <c r="BF134" i="4"/>
  <c r="BD134" i="4"/>
  <c r="BB134" i="4"/>
  <c r="AZ134" i="4"/>
  <c r="AX134" i="4"/>
  <c r="AV134" i="4"/>
  <c r="AT134" i="4"/>
  <c r="AR134" i="4"/>
  <c r="AP134" i="4"/>
  <c r="AN134" i="4"/>
  <c r="AL134" i="4"/>
  <c r="AJ134" i="4"/>
  <c r="AH134" i="4"/>
  <c r="AF134" i="4"/>
  <c r="AD134" i="4"/>
  <c r="AB134" i="4"/>
  <c r="Z134" i="4"/>
  <c r="X134" i="4"/>
  <c r="V134" i="4"/>
  <c r="R134" i="4"/>
  <c r="P134" i="4"/>
  <c r="N134" i="4"/>
  <c r="L134" i="4"/>
  <c r="J134" i="4"/>
  <c r="H134" i="4"/>
  <c r="F134" i="4"/>
  <c r="D134" i="4"/>
  <c r="B134" i="4"/>
  <c r="CN133" i="4"/>
  <c r="CL133" i="4"/>
  <c r="CJ133" i="4"/>
  <c r="CH133" i="4"/>
  <c r="CF133" i="4"/>
  <c r="CD133" i="4"/>
  <c r="CB133" i="4"/>
  <c r="BZ133" i="4"/>
  <c r="BX133" i="4"/>
  <c r="BV133" i="4"/>
  <c r="BT133" i="4"/>
  <c r="BR133" i="4"/>
  <c r="BP133" i="4"/>
  <c r="BN133" i="4"/>
  <c r="BL133" i="4"/>
  <c r="BJ133" i="4"/>
  <c r="BH133" i="4"/>
  <c r="BF133" i="4"/>
  <c r="BD133" i="4"/>
  <c r="BB133" i="4"/>
  <c r="AZ133" i="4"/>
  <c r="AX133" i="4"/>
  <c r="AV133" i="4"/>
  <c r="AT133" i="4"/>
  <c r="AR133" i="4"/>
  <c r="AP133" i="4"/>
  <c r="AN133" i="4"/>
  <c r="AL133" i="4"/>
  <c r="AJ133" i="4"/>
  <c r="AH133" i="4"/>
  <c r="AF133" i="4"/>
  <c r="AD133" i="4"/>
  <c r="AB133" i="4"/>
  <c r="Z133" i="4"/>
  <c r="X133" i="4"/>
  <c r="V133" i="4"/>
  <c r="R133" i="4"/>
  <c r="P133" i="4"/>
  <c r="N133" i="4"/>
  <c r="L133" i="4"/>
  <c r="J133" i="4"/>
  <c r="H133" i="4"/>
  <c r="F133" i="4"/>
  <c r="D133" i="4"/>
  <c r="B133" i="4"/>
  <c r="CN132" i="4"/>
  <c r="CL132" i="4"/>
  <c r="CJ132" i="4"/>
  <c r="CH132" i="4"/>
  <c r="CF132" i="4"/>
  <c r="CD132" i="4"/>
  <c r="CB132" i="4"/>
  <c r="BZ132" i="4"/>
  <c r="BX132" i="4"/>
  <c r="BV132" i="4"/>
  <c r="BT132" i="4"/>
  <c r="BR132" i="4"/>
  <c r="BP132" i="4"/>
  <c r="BN132" i="4"/>
  <c r="BL132" i="4"/>
  <c r="BJ132" i="4"/>
  <c r="BH132" i="4"/>
  <c r="BF132" i="4"/>
  <c r="BD132" i="4"/>
  <c r="BB132" i="4"/>
  <c r="AZ132" i="4"/>
  <c r="AX132" i="4"/>
  <c r="AV132" i="4"/>
  <c r="AT132" i="4"/>
  <c r="AR132" i="4"/>
  <c r="AP132" i="4"/>
  <c r="AN132" i="4"/>
  <c r="AL132" i="4"/>
  <c r="AJ132" i="4"/>
  <c r="AH132" i="4"/>
  <c r="AF132" i="4"/>
  <c r="AD132" i="4"/>
  <c r="AB132" i="4"/>
  <c r="Z132" i="4"/>
  <c r="X132" i="4"/>
  <c r="V132" i="4"/>
  <c r="R132" i="4"/>
  <c r="P132" i="4"/>
  <c r="N132" i="4"/>
  <c r="L132" i="4"/>
  <c r="J132" i="4"/>
  <c r="H132" i="4"/>
  <c r="F132" i="4"/>
  <c r="D132" i="4"/>
  <c r="B132" i="4"/>
  <c r="CN131" i="4"/>
  <c r="CL131" i="4"/>
  <c r="CJ131" i="4"/>
  <c r="CH131" i="4"/>
  <c r="CF131" i="4"/>
  <c r="CD131" i="4"/>
  <c r="CB131" i="4"/>
  <c r="BZ131" i="4"/>
  <c r="BX131" i="4"/>
  <c r="BV131" i="4"/>
  <c r="BT131" i="4"/>
  <c r="BR131" i="4"/>
  <c r="BP131" i="4"/>
  <c r="BN131" i="4"/>
  <c r="BL131" i="4"/>
  <c r="BJ131" i="4"/>
  <c r="BH131" i="4"/>
  <c r="BF131" i="4"/>
  <c r="BD131" i="4"/>
  <c r="BB131" i="4"/>
  <c r="AZ131" i="4"/>
  <c r="AX131" i="4"/>
  <c r="AV131" i="4"/>
  <c r="AT131" i="4"/>
  <c r="AR131" i="4"/>
  <c r="AP131" i="4"/>
  <c r="AN131" i="4"/>
  <c r="AL131" i="4"/>
  <c r="AJ131" i="4"/>
  <c r="AH131" i="4"/>
  <c r="AF131" i="4"/>
  <c r="AD131" i="4"/>
  <c r="AB131" i="4"/>
  <c r="Z131" i="4"/>
  <c r="X131" i="4"/>
  <c r="V131" i="4"/>
  <c r="R131" i="4"/>
  <c r="P131" i="4"/>
  <c r="N131" i="4"/>
  <c r="L131" i="4"/>
  <c r="J131" i="4"/>
  <c r="H131" i="4"/>
  <c r="F131" i="4"/>
  <c r="D131" i="4"/>
  <c r="B131" i="4"/>
  <c r="CN130" i="4"/>
  <c r="CL130" i="4"/>
  <c r="CJ130" i="4"/>
  <c r="CH130" i="4"/>
  <c r="CF130" i="4"/>
  <c r="CD130" i="4"/>
  <c r="CB130" i="4"/>
  <c r="BZ130" i="4"/>
  <c r="BX130" i="4"/>
  <c r="BV130" i="4"/>
  <c r="BT130" i="4"/>
  <c r="BR130" i="4"/>
  <c r="BP130" i="4"/>
  <c r="BN130" i="4"/>
  <c r="BL130" i="4"/>
  <c r="BJ130" i="4"/>
  <c r="BH130" i="4"/>
  <c r="BF130" i="4"/>
  <c r="BD130" i="4"/>
  <c r="BB130" i="4"/>
  <c r="AZ130" i="4"/>
  <c r="AX130" i="4"/>
  <c r="AV130" i="4"/>
  <c r="AT130" i="4"/>
  <c r="AR130" i="4"/>
  <c r="AP130" i="4"/>
  <c r="AN130" i="4"/>
  <c r="AL130" i="4"/>
  <c r="AJ130" i="4"/>
  <c r="AH130" i="4"/>
  <c r="AF130" i="4"/>
  <c r="AD130" i="4"/>
  <c r="AB130" i="4"/>
  <c r="Z130" i="4"/>
  <c r="X130" i="4"/>
  <c r="V130" i="4"/>
  <c r="R130" i="4"/>
  <c r="P130" i="4"/>
  <c r="N130" i="4"/>
  <c r="L130" i="4"/>
  <c r="J130" i="4"/>
  <c r="H130" i="4"/>
  <c r="F130" i="4"/>
  <c r="D130" i="4"/>
  <c r="B130" i="4"/>
  <c r="CN129" i="4"/>
  <c r="CL129" i="4"/>
  <c r="CJ129" i="4"/>
  <c r="CH129" i="4"/>
  <c r="CF129" i="4"/>
  <c r="CD129" i="4"/>
  <c r="CB129" i="4"/>
  <c r="BZ129" i="4"/>
  <c r="BX129" i="4"/>
  <c r="BV129" i="4"/>
  <c r="BT129" i="4"/>
  <c r="BR129" i="4"/>
  <c r="BP129" i="4"/>
  <c r="BN129" i="4"/>
  <c r="BL129" i="4"/>
  <c r="BJ129" i="4"/>
  <c r="BH129" i="4"/>
  <c r="BF129" i="4"/>
  <c r="BD129" i="4"/>
  <c r="BB129" i="4"/>
  <c r="AZ129" i="4"/>
  <c r="AX129" i="4"/>
  <c r="AV129" i="4"/>
  <c r="AT129" i="4"/>
  <c r="AR129" i="4"/>
  <c r="AP129" i="4"/>
  <c r="AN129" i="4"/>
  <c r="AL129" i="4"/>
  <c r="AJ129" i="4"/>
  <c r="AH129" i="4"/>
  <c r="AF129" i="4"/>
  <c r="AD129" i="4"/>
  <c r="AB129" i="4"/>
  <c r="Z129" i="4"/>
  <c r="X129" i="4"/>
  <c r="V129" i="4"/>
  <c r="R129" i="4"/>
  <c r="P129" i="4"/>
  <c r="N129" i="4"/>
  <c r="L129" i="4"/>
  <c r="J129" i="4"/>
  <c r="H129" i="4"/>
  <c r="F129" i="4"/>
  <c r="D129" i="4"/>
  <c r="B129" i="4"/>
  <c r="CN128" i="4"/>
  <c r="CL128" i="4"/>
  <c r="CJ128" i="4"/>
  <c r="CH128" i="4"/>
  <c r="CF128" i="4"/>
  <c r="CD128" i="4"/>
  <c r="CB128" i="4"/>
  <c r="BZ128" i="4"/>
  <c r="BX128" i="4"/>
  <c r="BV128" i="4"/>
  <c r="BT128" i="4"/>
  <c r="BR128" i="4"/>
  <c r="BP128" i="4"/>
  <c r="BN128" i="4"/>
  <c r="BL128" i="4"/>
  <c r="BJ128" i="4"/>
  <c r="BH128" i="4"/>
  <c r="BF128" i="4"/>
  <c r="BD128" i="4"/>
  <c r="BB128" i="4"/>
  <c r="AZ128" i="4"/>
  <c r="AX128" i="4"/>
  <c r="AV128" i="4"/>
  <c r="AT128" i="4"/>
  <c r="AR128" i="4"/>
  <c r="AP128" i="4"/>
  <c r="AN128" i="4"/>
  <c r="AL128" i="4"/>
  <c r="AJ128" i="4"/>
  <c r="AH128" i="4"/>
  <c r="AF128" i="4"/>
  <c r="AD128" i="4"/>
  <c r="AB128" i="4"/>
  <c r="Z128" i="4"/>
  <c r="X128" i="4"/>
  <c r="V128" i="4"/>
  <c r="R128" i="4"/>
  <c r="P128" i="4"/>
  <c r="N128" i="4"/>
  <c r="L128" i="4"/>
  <c r="J128" i="4"/>
  <c r="H128" i="4"/>
  <c r="F128" i="4"/>
  <c r="D128" i="4"/>
  <c r="B128" i="4"/>
  <c r="CN127" i="4"/>
  <c r="CL127" i="4"/>
  <c r="CJ127" i="4"/>
  <c r="CH127" i="4"/>
  <c r="CF127" i="4"/>
  <c r="CD127" i="4"/>
  <c r="CB127" i="4"/>
  <c r="BZ127" i="4"/>
  <c r="BX127" i="4"/>
  <c r="BV127" i="4"/>
  <c r="BT127" i="4"/>
  <c r="BR127" i="4"/>
  <c r="BP127" i="4"/>
  <c r="BN127" i="4"/>
  <c r="BL127" i="4"/>
  <c r="BJ127" i="4"/>
  <c r="BH127" i="4"/>
  <c r="BF127" i="4"/>
  <c r="BD127" i="4"/>
  <c r="BB127" i="4"/>
  <c r="AZ127" i="4"/>
  <c r="AX127" i="4"/>
  <c r="AV127" i="4"/>
  <c r="AT127" i="4"/>
  <c r="AR127" i="4"/>
  <c r="AP127" i="4"/>
  <c r="AN127" i="4"/>
  <c r="AL127" i="4"/>
  <c r="AJ127" i="4"/>
  <c r="AH127" i="4"/>
  <c r="AF127" i="4"/>
  <c r="AD127" i="4"/>
  <c r="AB127" i="4"/>
  <c r="Z127" i="4"/>
  <c r="X127" i="4"/>
  <c r="V127" i="4"/>
  <c r="R127" i="4"/>
  <c r="P127" i="4"/>
  <c r="N127" i="4"/>
  <c r="L127" i="4"/>
  <c r="J127" i="4"/>
  <c r="H127" i="4"/>
  <c r="F127" i="4"/>
  <c r="D127" i="4"/>
  <c r="B127" i="4"/>
  <c r="CN126" i="4"/>
  <c r="CL126" i="4"/>
  <c r="CJ126" i="4"/>
  <c r="CH126" i="4"/>
  <c r="CF126" i="4"/>
  <c r="CD126" i="4"/>
  <c r="CB126" i="4"/>
  <c r="BZ126" i="4"/>
  <c r="BX126" i="4"/>
  <c r="BV126" i="4"/>
  <c r="BT126" i="4"/>
  <c r="BR126" i="4"/>
  <c r="BP126" i="4"/>
  <c r="BN126" i="4"/>
  <c r="BL126" i="4"/>
  <c r="BJ126" i="4"/>
  <c r="BH126" i="4"/>
  <c r="BF126" i="4"/>
  <c r="BD126" i="4"/>
  <c r="BB126" i="4"/>
  <c r="AZ126" i="4"/>
  <c r="AX126" i="4"/>
  <c r="AV126" i="4"/>
  <c r="AT126" i="4"/>
  <c r="AR126" i="4"/>
  <c r="AP126" i="4"/>
  <c r="AN126" i="4"/>
  <c r="AL126" i="4"/>
  <c r="AJ126" i="4"/>
  <c r="AH126" i="4"/>
  <c r="AF126" i="4"/>
  <c r="AD126" i="4"/>
  <c r="AB126" i="4"/>
  <c r="Z126" i="4"/>
  <c r="X126" i="4"/>
  <c r="V126" i="4"/>
  <c r="T126" i="4"/>
  <c r="R126" i="4"/>
  <c r="P126" i="4"/>
  <c r="N126" i="4"/>
  <c r="L126" i="4"/>
  <c r="J126" i="4"/>
  <c r="H126" i="4"/>
  <c r="F126" i="4"/>
  <c r="D126" i="4"/>
  <c r="B126" i="4"/>
  <c r="CN125" i="4"/>
  <c r="CL125" i="4"/>
  <c r="CJ125" i="4"/>
  <c r="CH125" i="4"/>
  <c r="CF125" i="4"/>
  <c r="CD125" i="4"/>
  <c r="CB125" i="4"/>
  <c r="BZ125" i="4"/>
  <c r="BX125" i="4"/>
  <c r="BV125" i="4"/>
  <c r="BT125" i="4"/>
  <c r="BR125" i="4"/>
  <c r="BP125" i="4"/>
  <c r="BN125" i="4"/>
  <c r="BL125" i="4"/>
  <c r="BJ125" i="4"/>
  <c r="BH125" i="4"/>
  <c r="BF125" i="4"/>
  <c r="BD125" i="4"/>
  <c r="BB125" i="4"/>
  <c r="AZ125" i="4"/>
  <c r="AX125" i="4"/>
  <c r="AV125" i="4"/>
  <c r="AT125" i="4"/>
  <c r="AR125" i="4"/>
  <c r="AP125" i="4"/>
  <c r="AN125" i="4"/>
  <c r="AL125" i="4"/>
  <c r="AJ125" i="4"/>
  <c r="AH125" i="4"/>
  <c r="AF125" i="4"/>
  <c r="AD125" i="4"/>
  <c r="AB125" i="4"/>
  <c r="Z125" i="4"/>
  <c r="X125" i="4"/>
  <c r="V125" i="4"/>
  <c r="T125" i="4"/>
  <c r="R125" i="4"/>
  <c r="P125" i="4"/>
  <c r="N125" i="4"/>
  <c r="L125" i="4"/>
  <c r="J125" i="4"/>
  <c r="H125" i="4"/>
  <c r="F125" i="4"/>
  <c r="D125" i="4"/>
  <c r="B125" i="4"/>
  <c r="CN124" i="4"/>
  <c r="CL124" i="4"/>
  <c r="CJ124" i="4"/>
  <c r="CH124" i="4"/>
  <c r="CF124" i="4"/>
  <c r="CD124" i="4"/>
  <c r="CB124" i="4"/>
  <c r="BZ124" i="4"/>
  <c r="BX124" i="4"/>
  <c r="BV124" i="4"/>
  <c r="BT124" i="4"/>
  <c r="BR124" i="4"/>
  <c r="BP124" i="4"/>
  <c r="BN124" i="4"/>
  <c r="BL124" i="4"/>
  <c r="BJ124" i="4"/>
  <c r="BH124" i="4"/>
  <c r="BF124" i="4"/>
  <c r="BD124" i="4"/>
  <c r="BB124" i="4"/>
  <c r="AZ124" i="4"/>
  <c r="AX124" i="4"/>
  <c r="AV124" i="4"/>
  <c r="AT124" i="4"/>
  <c r="AR124" i="4"/>
  <c r="AP124" i="4"/>
  <c r="AN124" i="4"/>
  <c r="AL124" i="4"/>
  <c r="AJ124" i="4"/>
  <c r="AH124" i="4"/>
  <c r="AF124" i="4"/>
  <c r="AD124" i="4"/>
  <c r="AB124" i="4"/>
  <c r="Z124" i="4"/>
  <c r="X124" i="4"/>
  <c r="V124" i="4"/>
  <c r="T124" i="4"/>
  <c r="R124" i="4"/>
  <c r="P124" i="4"/>
  <c r="N124" i="4"/>
  <c r="L124" i="4"/>
  <c r="J124" i="4"/>
  <c r="H124" i="4"/>
  <c r="F124" i="4"/>
  <c r="D124" i="4"/>
  <c r="B124" i="4"/>
  <c r="CN123" i="4"/>
  <c r="CL123" i="4"/>
  <c r="CJ123" i="4"/>
  <c r="CH123" i="4"/>
  <c r="CF123" i="4"/>
  <c r="CD123" i="4"/>
  <c r="CB123" i="4"/>
  <c r="BZ123" i="4"/>
  <c r="BX123" i="4"/>
  <c r="BV123" i="4"/>
  <c r="BT123" i="4"/>
  <c r="BR123" i="4"/>
  <c r="BP123" i="4"/>
  <c r="BN123" i="4"/>
  <c r="BL123" i="4"/>
  <c r="BJ123" i="4"/>
  <c r="BH123" i="4"/>
  <c r="BF123" i="4"/>
  <c r="BD123" i="4"/>
  <c r="BB123" i="4"/>
  <c r="AZ123" i="4"/>
  <c r="AX123" i="4"/>
  <c r="AV123" i="4"/>
  <c r="AT123" i="4"/>
  <c r="AR123" i="4"/>
  <c r="AP123" i="4"/>
  <c r="AN123" i="4"/>
  <c r="AL123" i="4"/>
  <c r="AJ123" i="4"/>
  <c r="AH123" i="4"/>
  <c r="AF123" i="4"/>
  <c r="AD123" i="4"/>
  <c r="AB123" i="4"/>
  <c r="Z123" i="4"/>
  <c r="X123" i="4"/>
  <c r="V123" i="4"/>
  <c r="T123" i="4"/>
  <c r="R123" i="4"/>
  <c r="P123" i="4"/>
  <c r="N123" i="4"/>
  <c r="L123" i="4"/>
  <c r="J123" i="4"/>
  <c r="H123" i="4"/>
  <c r="F123" i="4"/>
  <c r="D123" i="4"/>
  <c r="B123" i="4"/>
  <c r="CN122" i="4"/>
  <c r="CL122" i="4"/>
  <c r="CJ122" i="4"/>
  <c r="CH122" i="4"/>
  <c r="CF122" i="4"/>
  <c r="CD122" i="4"/>
  <c r="CB122" i="4"/>
  <c r="BZ122" i="4"/>
  <c r="BX122" i="4"/>
  <c r="BV122" i="4"/>
  <c r="BT122" i="4"/>
  <c r="BR122" i="4"/>
  <c r="BP122" i="4"/>
  <c r="BN122" i="4"/>
  <c r="BL122" i="4"/>
  <c r="BJ122" i="4"/>
  <c r="BH122" i="4"/>
  <c r="BF122" i="4"/>
  <c r="BD122" i="4"/>
  <c r="BB122" i="4"/>
  <c r="AZ122" i="4"/>
  <c r="AX122" i="4"/>
  <c r="AV122" i="4"/>
  <c r="AT122" i="4"/>
  <c r="AR122" i="4"/>
  <c r="AP122" i="4"/>
  <c r="AN122" i="4"/>
  <c r="AL122" i="4"/>
  <c r="AJ122" i="4"/>
  <c r="AH122" i="4"/>
  <c r="AF122" i="4"/>
  <c r="AD122" i="4"/>
  <c r="AB122" i="4"/>
  <c r="Z122" i="4"/>
  <c r="X122" i="4"/>
  <c r="V122" i="4"/>
  <c r="T122" i="4"/>
  <c r="R122" i="4"/>
  <c r="P122" i="4"/>
  <c r="N122" i="4"/>
  <c r="L122" i="4"/>
  <c r="J122" i="4"/>
  <c r="H122" i="4"/>
  <c r="F122" i="4"/>
  <c r="D122" i="4"/>
  <c r="B122" i="4"/>
  <c r="CN121" i="4"/>
  <c r="CL121" i="4"/>
  <c r="CJ121" i="4"/>
  <c r="CH121" i="4"/>
  <c r="CF121" i="4"/>
  <c r="CD121" i="4"/>
  <c r="CB121" i="4"/>
  <c r="BZ121" i="4"/>
  <c r="BX121" i="4"/>
  <c r="BV121" i="4"/>
  <c r="BT121" i="4"/>
  <c r="BR121" i="4"/>
  <c r="BP121" i="4"/>
  <c r="BN121" i="4"/>
  <c r="BL121" i="4"/>
  <c r="BJ121" i="4"/>
  <c r="BH121" i="4"/>
  <c r="BF121" i="4"/>
  <c r="BD121" i="4"/>
  <c r="BB121" i="4"/>
  <c r="AZ121" i="4"/>
  <c r="AX121" i="4"/>
  <c r="AV121" i="4"/>
  <c r="AT121" i="4"/>
  <c r="AR121" i="4"/>
  <c r="AP121" i="4"/>
  <c r="AN121" i="4"/>
  <c r="AL121" i="4"/>
  <c r="AJ121" i="4"/>
  <c r="AH121" i="4"/>
  <c r="AF121" i="4"/>
  <c r="AD121" i="4"/>
  <c r="AB121" i="4"/>
  <c r="Z121" i="4"/>
  <c r="X121" i="4"/>
  <c r="V121" i="4"/>
  <c r="T121" i="4"/>
  <c r="R121" i="4"/>
  <c r="P121" i="4"/>
  <c r="N121" i="4"/>
  <c r="L121" i="4"/>
  <c r="J121" i="4"/>
  <c r="H121" i="4"/>
  <c r="F121" i="4"/>
  <c r="D121" i="4"/>
  <c r="B121" i="4"/>
  <c r="CN120" i="4"/>
  <c r="CL120" i="4"/>
  <c r="CJ120" i="4"/>
  <c r="CH120" i="4"/>
  <c r="CF120" i="4"/>
  <c r="CD120" i="4"/>
  <c r="CB120" i="4"/>
  <c r="BZ120" i="4"/>
  <c r="BX120" i="4"/>
  <c r="BV120" i="4"/>
  <c r="BT120" i="4"/>
  <c r="BR120" i="4"/>
  <c r="BP120" i="4"/>
  <c r="BN120" i="4"/>
  <c r="BL120" i="4"/>
  <c r="BJ120" i="4"/>
  <c r="BH120" i="4"/>
  <c r="BF120" i="4"/>
  <c r="BD120" i="4"/>
  <c r="BB120" i="4"/>
  <c r="AZ120" i="4"/>
  <c r="AX120" i="4"/>
  <c r="AV120" i="4"/>
  <c r="AT120" i="4"/>
  <c r="AR120" i="4"/>
  <c r="AP120" i="4"/>
  <c r="AN120" i="4"/>
  <c r="AL120" i="4"/>
  <c r="AJ120" i="4"/>
  <c r="AH120" i="4"/>
  <c r="AF120" i="4"/>
  <c r="AD120" i="4"/>
  <c r="AB120" i="4"/>
  <c r="Z120" i="4"/>
  <c r="X120" i="4"/>
  <c r="V120" i="4"/>
  <c r="T120" i="4"/>
  <c r="R120" i="4"/>
  <c r="P120" i="4"/>
  <c r="N120" i="4"/>
  <c r="L120" i="4"/>
  <c r="J120" i="4"/>
  <c r="H120" i="4"/>
  <c r="F120" i="4"/>
  <c r="D120" i="4"/>
  <c r="B120" i="4"/>
  <c r="CN119" i="4"/>
  <c r="CL119" i="4"/>
  <c r="CJ119" i="4"/>
  <c r="CH119" i="4"/>
  <c r="CF119" i="4"/>
  <c r="CD119" i="4"/>
  <c r="CB119" i="4"/>
  <c r="BZ119" i="4"/>
  <c r="BX119" i="4"/>
  <c r="BV119" i="4"/>
  <c r="BT119" i="4"/>
  <c r="BR119" i="4"/>
  <c r="BP119" i="4"/>
  <c r="BN119" i="4"/>
  <c r="BL119" i="4"/>
  <c r="BJ119" i="4"/>
  <c r="BH119" i="4"/>
  <c r="BF119" i="4"/>
  <c r="BD119" i="4"/>
  <c r="BB119" i="4"/>
  <c r="AZ119" i="4"/>
  <c r="AX119" i="4"/>
  <c r="AV119" i="4"/>
  <c r="AT119" i="4"/>
  <c r="AR119" i="4"/>
  <c r="AP119" i="4"/>
  <c r="AN119" i="4"/>
  <c r="AL119" i="4"/>
  <c r="AJ119" i="4"/>
  <c r="AH119" i="4"/>
  <c r="AF119" i="4"/>
  <c r="AD119" i="4"/>
  <c r="AB119" i="4"/>
  <c r="Z119" i="4"/>
  <c r="X119" i="4"/>
  <c r="V119" i="4"/>
  <c r="T119" i="4"/>
  <c r="R119" i="4"/>
  <c r="P119" i="4"/>
  <c r="N119" i="4"/>
  <c r="L119" i="4"/>
  <c r="J119" i="4"/>
  <c r="H119" i="4"/>
  <c r="F119" i="4"/>
  <c r="D119" i="4"/>
  <c r="B119" i="4"/>
  <c r="CN118" i="4"/>
  <c r="CL118" i="4"/>
  <c r="CJ118" i="4"/>
  <c r="CH118" i="4"/>
  <c r="CF118" i="4"/>
  <c r="CD118" i="4"/>
  <c r="CB118" i="4"/>
  <c r="BZ118" i="4"/>
  <c r="BX118" i="4"/>
  <c r="BV118" i="4"/>
  <c r="BT118" i="4"/>
  <c r="BR118" i="4"/>
  <c r="BP118" i="4"/>
  <c r="BN118" i="4"/>
  <c r="BL118" i="4"/>
  <c r="BJ118" i="4"/>
  <c r="BH118" i="4"/>
  <c r="BF118" i="4"/>
  <c r="BD118" i="4"/>
  <c r="BB118" i="4"/>
  <c r="AZ118" i="4"/>
  <c r="AX118" i="4"/>
  <c r="AV118" i="4"/>
  <c r="AT118" i="4"/>
  <c r="AR118" i="4"/>
  <c r="AP118" i="4"/>
  <c r="AN118" i="4"/>
  <c r="AL118" i="4"/>
  <c r="AJ118" i="4"/>
  <c r="AH118" i="4"/>
  <c r="AF118" i="4"/>
  <c r="AD118" i="4"/>
  <c r="AB118" i="4"/>
  <c r="Z118" i="4"/>
  <c r="X118" i="4"/>
  <c r="V118" i="4"/>
  <c r="T118" i="4"/>
  <c r="R118" i="4"/>
  <c r="P118" i="4"/>
  <c r="N118" i="4"/>
  <c r="L118" i="4"/>
  <c r="J118" i="4"/>
  <c r="H118" i="4"/>
  <c r="F118" i="4"/>
  <c r="D118" i="4"/>
  <c r="B118" i="4"/>
  <c r="CN117" i="4"/>
  <c r="CL117" i="4"/>
  <c r="CJ117" i="4"/>
  <c r="CH117" i="4"/>
  <c r="CF117" i="4"/>
  <c r="CD117" i="4"/>
  <c r="CB117" i="4"/>
  <c r="BZ117" i="4"/>
  <c r="BX117" i="4"/>
  <c r="BV117" i="4"/>
  <c r="BT117" i="4"/>
  <c r="BR117" i="4"/>
  <c r="BP117" i="4"/>
  <c r="BN117" i="4"/>
  <c r="BL117" i="4"/>
  <c r="BJ117" i="4"/>
  <c r="BH117" i="4"/>
  <c r="BF117" i="4"/>
  <c r="BD117" i="4"/>
  <c r="BB117" i="4"/>
  <c r="AZ117" i="4"/>
  <c r="AX117" i="4"/>
  <c r="AV117" i="4"/>
  <c r="AT117" i="4"/>
  <c r="AR117" i="4"/>
  <c r="AP117" i="4"/>
  <c r="AN117" i="4"/>
  <c r="AL117" i="4"/>
  <c r="AJ117" i="4"/>
  <c r="AH117" i="4"/>
  <c r="AF117" i="4"/>
  <c r="AD117" i="4"/>
  <c r="AB117" i="4"/>
  <c r="Z117" i="4"/>
  <c r="X117" i="4"/>
  <c r="V117" i="4"/>
  <c r="T117" i="4"/>
  <c r="R117" i="4"/>
  <c r="P117" i="4"/>
  <c r="N117" i="4"/>
  <c r="L117" i="4"/>
  <c r="J117" i="4"/>
  <c r="H117" i="4"/>
  <c r="F117" i="4"/>
  <c r="D117" i="4"/>
  <c r="B117" i="4"/>
  <c r="CN116" i="4"/>
  <c r="CL116" i="4"/>
  <c r="CJ116" i="4"/>
  <c r="CH116" i="4"/>
  <c r="CF116" i="4"/>
  <c r="CD116" i="4"/>
  <c r="CB116" i="4"/>
  <c r="BZ116" i="4"/>
  <c r="BX116" i="4"/>
  <c r="BV116" i="4"/>
  <c r="BT116" i="4"/>
  <c r="BR116" i="4"/>
  <c r="BP116" i="4"/>
  <c r="BN116" i="4"/>
  <c r="BL116" i="4"/>
  <c r="BJ116" i="4"/>
  <c r="BH116" i="4"/>
  <c r="BF116" i="4"/>
  <c r="BD116" i="4"/>
  <c r="BB116" i="4"/>
  <c r="AZ116" i="4"/>
  <c r="AX116" i="4"/>
  <c r="AV116" i="4"/>
  <c r="AT116" i="4"/>
  <c r="AR116" i="4"/>
  <c r="AP116" i="4"/>
  <c r="AN116" i="4"/>
  <c r="AL116" i="4"/>
  <c r="AJ116" i="4"/>
  <c r="AH116" i="4"/>
  <c r="AF116" i="4"/>
  <c r="AD116" i="4"/>
  <c r="AB116" i="4"/>
  <c r="Z116" i="4"/>
  <c r="X116" i="4"/>
  <c r="V116" i="4"/>
  <c r="T116" i="4"/>
  <c r="R116" i="4"/>
  <c r="P116" i="4"/>
  <c r="N116" i="4"/>
  <c r="L116" i="4"/>
  <c r="J116" i="4"/>
  <c r="H116" i="4"/>
  <c r="F116" i="4"/>
  <c r="D116" i="4"/>
  <c r="B116" i="4"/>
  <c r="CN115" i="4"/>
  <c r="CL115" i="4"/>
  <c r="CJ115" i="4"/>
  <c r="CH115" i="4"/>
  <c r="CF115" i="4"/>
  <c r="CD115" i="4"/>
  <c r="CB115" i="4"/>
  <c r="BZ115" i="4"/>
  <c r="BX115" i="4"/>
  <c r="BV115" i="4"/>
  <c r="BT115" i="4"/>
  <c r="BR115" i="4"/>
  <c r="BP115" i="4"/>
  <c r="BN115" i="4"/>
  <c r="BL115" i="4"/>
  <c r="BJ115" i="4"/>
  <c r="BH115" i="4"/>
  <c r="BF115" i="4"/>
  <c r="BD115" i="4"/>
  <c r="BB115" i="4"/>
  <c r="AZ115" i="4"/>
  <c r="AX115" i="4"/>
  <c r="AV115" i="4"/>
  <c r="AT115" i="4"/>
  <c r="AR115" i="4"/>
  <c r="AP115" i="4"/>
  <c r="AN115" i="4"/>
  <c r="AL115" i="4"/>
  <c r="AJ115" i="4"/>
  <c r="AH115" i="4"/>
  <c r="AF115" i="4"/>
  <c r="AD115" i="4"/>
  <c r="AB115" i="4"/>
  <c r="Z115" i="4"/>
  <c r="X115" i="4"/>
  <c r="V115" i="4"/>
  <c r="T115" i="4"/>
  <c r="R115" i="4"/>
  <c r="P115" i="4"/>
  <c r="N115" i="4"/>
  <c r="L115" i="4"/>
  <c r="J115" i="4"/>
  <c r="H115" i="4"/>
  <c r="F115" i="4"/>
  <c r="D115" i="4"/>
  <c r="B115" i="4"/>
  <c r="CN114" i="4"/>
  <c r="CL114" i="4"/>
  <c r="CJ114" i="4"/>
  <c r="CH114" i="4"/>
  <c r="CF114" i="4"/>
  <c r="CD114" i="4"/>
  <c r="CB114" i="4"/>
  <c r="BZ114" i="4"/>
  <c r="BX114" i="4"/>
  <c r="BV114" i="4"/>
  <c r="BT114" i="4"/>
  <c r="BR114" i="4"/>
  <c r="BP114" i="4"/>
  <c r="BN114" i="4"/>
  <c r="BL114" i="4"/>
  <c r="BJ114" i="4"/>
  <c r="BH114" i="4"/>
  <c r="BF114" i="4"/>
  <c r="BD114" i="4"/>
  <c r="BB114" i="4"/>
  <c r="AZ114" i="4"/>
  <c r="AX114" i="4"/>
  <c r="AV114" i="4"/>
  <c r="AT114" i="4"/>
  <c r="AR114" i="4"/>
  <c r="AP114" i="4"/>
  <c r="AN114" i="4"/>
  <c r="AL114" i="4"/>
  <c r="AJ114" i="4"/>
  <c r="AH114" i="4"/>
  <c r="AF114" i="4"/>
  <c r="AD114" i="4"/>
  <c r="AB114" i="4"/>
  <c r="Z114" i="4"/>
  <c r="X114" i="4"/>
  <c r="V114" i="4"/>
  <c r="T114" i="4"/>
  <c r="R114" i="4"/>
  <c r="P114" i="4"/>
  <c r="N114" i="4"/>
  <c r="L114" i="4"/>
  <c r="J114" i="4"/>
  <c r="H114" i="4"/>
  <c r="F114" i="4"/>
  <c r="D114" i="4"/>
  <c r="B114" i="4"/>
  <c r="CN113" i="4"/>
  <c r="CL113" i="4"/>
  <c r="CJ113" i="4"/>
  <c r="CH113" i="4"/>
  <c r="CF113" i="4"/>
  <c r="CD113" i="4"/>
  <c r="CB113" i="4"/>
  <c r="BZ113" i="4"/>
  <c r="BX113" i="4"/>
  <c r="BV113" i="4"/>
  <c r="BT113" i="4"/>
  <c r="BR113" i="4"/>
  <c r="BP113" i="4"/>
  <c r="BN113" i="4"/>
  <c r="BL113" i="4"/>
  <c r="BJ113" i="4"/>
  <c r="BH113" i="4"/>
  <c r="BF113" i="4"/>
  <c r="BD113" i="4"/>
  <c r="BB113" i="4"/>
  <c r="AZ113" i="4"/>
  <c r="AX113" i="4"/>
  <c r="AV113" i="4"/>
  <c r="AT113" i="4"/>
  <c r="AR113" i="4"/>
  <c r="AP113" i="4"/>
  <c r="AN113" i="4"/>
  <c r="AL113" i="4"/>
  <c r="AJ113" i="4"/>
  <c r="AH113" i="4"/>
  <c r="AF113" i="4"/>
  <c r="AD113" i="4"/>
  <c r="AB113" i="4"/>
  <c r="Z113" i="4"/>
  <c r="X113" i="4"/>
  <c r="V113" i="4"/>
  <c r="T113" i="4"/>
  <c r="R113" i="4"/>
  <c r="P113" i="4"/>
  <c r="N113" i="4"/>
  <c r="L113" i="4"/>
  <c r="J113" i="4"/>
  <c r="H113" i="4"/>
  <c r="F113" i="4"/>
  <c r="D113" i="4"/>
  <c r="B113" i="4"/>
  <c r="CN112" i="4"/>
  <c r="CL112" i="4"/>
  <c r="CJ112" i="4"/>
  <c r="CH112" i="4"/>
  <c r="CF112" i="4"/>
  <c r="CD112" i="4"/>
  <c r="CB112" i="4"/>
  <c r="BZ112" i="4"/>
  <c r="BX112" i="4"/>
  <c r="BV112" i="4"/>
  <c r="BT112" i="4"/>
  <c r="BR112" i="4"/>
  <c r="BP112" i="4"/>
  <c r="BN112" i="4"/>
  <c r="BL112" i="4"/>
  <c r="BJ112" i="4"/>
  <c r="BH112" i="4"/>
  <c r="BF112" i="4"/>
  <c r="BD112" i="4"/>
  <c r="BB112" i="4"/>
  <c r="AZ112" i="4"/>
  <c r="AX112" i="4"/>
  <c r="AV112" i="4"/>
  <c r="AT112" i="4"/>
  <c r="AR112" i="4"/>
  <c r="AP112" i="4"/>
  <c r="AN112" i="4"/>
  <c r="AL112" i="4"/>
  <c r="AJ112" i="4"/>
  <c r="AH112" i="4"/>
  <c r="AF112" i="4"/>
  <c r="AD112" i="4"/>
  <c r="AB112" i="4"/>
  <c r="Z112" i="4"/>
  <c r="X112" i="4"/>
  <c r="V112" i="4"/>
  <c r="T112" i="4"/>
  <c r="R112" i="4"/>
  <c r="P112" i="4"/>
  <c r="N112" i="4"/>
  <c r="L112" i="4"/>
  <c r="J112" i="4"/>
  <c r="H112" i="4"/>
  <c r="F112" i="4"/>
  <c r="D112" i="4"/>
  <c r="B112" i="4"/>
  <c r="CN111" i="4"/>
  <c r="CL111" i="4"/>
  <c r="CJ111" i="4"/>
  <c r="CH111" i="4"/>
  <c r="CF111" i="4"/>
  <c r="CD111" i="4"/>
  <c r="CB111" i="4"/>
  <c r="BZ111" i="4"/>
  <c r="BX111" i="4"/>
  <c r="BV111" i="4"/>
  <c r="BT111" i="4"/>
  <c r="BR111" i="4"/>
  <c r="BP111" i="4"/>
  <c r="BN111" i="4"/>
  <c r="BL111" i="4"/>
  <c r="BJ111" i="4"/>
  <c r="BH111" i="4"/>
  <c r="BF111" i="4"/>
  <c r="BD111" i="4"/>
  <c r="BB111" i="4"/>
  <c r="AZ111" i="4"/>
  <c r="AX111" i="4"/>
  <c r="AV111" i="4"/>
  <c r="AT111" i="4"/>
  <c r="AR111" i="4"/>
  <c r="AP111" i="4"/>
  <c r="AN111" i="4"/>
  <c r="AL111" i="4"/>
  <c r="AJ111" i="4"/>
  <c r="AH111" i="4"/>
  <c r="AF111" i="4"/>
  <c r="AD111" i="4"/>
  <c r="AB111" i="4"/>
  <c r="Z111" i="4"/>
  <c r="X111" i="4"/>
  <c r="V111" i="4"/>
  <c r="T111" i="4"/>
  <c r="R111" i="4"/>
  <c r="P111" i="4"/>
  <c r="N111" i="4"/>
  <c r="L111" i="4"/>
  <c r="J111" i="4"/>
  <c r="H111" i="4"/>
  <c r="F111" i="4"/>
  <c r="D111" i="4"/>
  <c r="B111" i="4"/>
  <c r="CN110" i="4"/>
  <c r="CL110" i="4"/>
  <c r="CJ110" i="4"/>
  <c r="CH110" i="4"/>
  <c r="CF110" i="4"/>
  <c r="CD110" i="4"/>
  <c r="CB110" i="4"/>
  <c r="BZ110" i="4"/>
  <c r="BX110" i="4"/>
  <c r="BV110" i="4"/>
  <c r="BT110" i="4"/>
  <c r="BR110" i="4"/>
  <c r="BP110" i="4"/>
  <c r="BN110" i="4"/>
  <c r="BL110" i="4"/>
  <c r="BJ110" i="4"/>
  <c r="BH110" i="4"/>
  <c r="BF110" i="4"/>
  <c r="BD110" i="4"/>
  <c r="BB110" i="4"/>
  <c r="AZ110" i="4"/>
  <c r="AX110" i="4"/>
  <c r="AV110" i="4"/>
  <c r="AT110" i="4"/>
  <c r="AR110" i="4"/>
  <c r="AP110" i="4"/>
  <c r="AN110" i="4"/>
  <c r="AL110" i="4"/>
  <c r="AJ110" i="4"/>
  <c r="AH110" i="4"/>
  <c r="AF110" i="4"/>
  <c r="AD110" i="4"/>
  <c r="AB110" i="4"/>
  <c r="Z110" i="4"/>
  <c r="X110" i="4"/>
  <c r="V110" i="4"/>
  <c r="T110" i="4"/>
  <c r="R110" i="4"/>
  <c r="P110" i="4"/>
  <c r="N110" i="4"/>
  <c r="L110" i="4"/>
  <c r="J110" i="4"/>
  <c r="H110" i="4"/>
  <c r="F110" i="4"/>
  <c r="D110" i="4"/>
  <c r="B110" i="4"/>
  <c r="CN109" i="4"/>
  <c r="CL109" i="4"/>
  <c r="CJ109" i="4"/>
  <c r="CH109" i="4"/>
  <c r="CF109" i="4"/>
  <c r="CD109" i="4"/>
  <c r="CB109" i="4"/>
  <c r="BZ109" i="4"/>
  <c r="BX109" i="4"/>
  <c r="BV109" i="4"/>
  <c r="BT109" i="4"/>
  <c r="BR109" i="4"/>
  <c r="BP109" i="4"/>
  <c r="BN109" i="4"/>
  <c r="BL109" i="4"/>
  <c r="BJ109" i="4"/>
  <c r="BH109" i="4"/>
  <c r="BF109" i="4"/>
  <c r="BD109" i="4"/>
  <c r="BB109" i="4"/>
  <c r="AZ109" i="4"/>
  <c r="AX109" i="4"/>
  <c r="AV109" i="4"/>
  <c r="AT109" i="4"/>
  <c r="AR109" i="4"/>
  <c r="AP109" i="4"/>
  <c r="AN109" i="4"/>
  <c r="AL109" i="4"/>
  <c r="AJ109" i="4"/>
  <c r="AH109" i="4"/>
  <c r="AF109" i="4"/>
  <c r="AD109" i="4"/>
  <c r="AB109" i="4"/>
  <c r="Z109" i="4"/>
  <c r="X109" i="4"/>
  <c r="V109" i="4"/>
  <c r="T109" i="4"/>
  <c r="R109" i="4"/>
  <c r="P109" i="4"/>
  <c r="N109" i="4"/>
  <c r="L109" i="4"/>
  <c r="J109" i="4"/>
  <c r="H109" i="4"/>
  <c r="F109" i="4"/>
  <c r="D109" i="4"/>
  <c r="B109" i="4"/>
  <c r="CN108" i="4"/>
  <c r="CL108" i="4"/>
  <c r="CJ108" i="4"/>
  <c r="CH108" i="4"/>
  <c r="CF108" i="4"/>
  <c r="CD108" i="4"/>
  <c r="CB108" i="4"/>
  <c r="BZ108" i="4"/>
  <c r="BX108" i="4"/>
  <c r="BV108" i="4"/>
  <c r="BT108" i="4"/>
  <c r="BR108" i="4"/>
  <c r="BP108" i="4"/>
  <c r="BN108" i="4"/>
  <c r="BL108" i="4"/>
  <c r="BJ108" i="4"/>
  <c r="BH108" i="4"/>
  <c r="BF108" i="4"/>
  <c r="BD108" i="4"/>
  <c r="BB108" i="4"/>
  <c r="AZ108" i="4"/>
  <c r="AX108" i="4"/>
  <c r="AV108" i="4"/>
  <c r="AT108" i="4"/>
  <c r="AR108" i="4"/>
  <c r="AP108" i="4"/>
  <c r="AN108" i="4"/>
  <c r="AL108" i="4"/>
  <c r="AJ108" i="4"/>
  <c r="AH108" i="4"/>
  <c r="AF108" i="4"/>
  <c r="AD108" i="4"/>
  <c r="AB108" i="4"/>
  <c r="Z108" i="4"/>
  <c r="X108" i="4"/>
  <c r="V108" i="4"/>
  <c r="T108" i="4"/>
  <c r="R108" i="4"/>
  <c r="P108" i="4"/>
  <c r="N108" i="4"/>
  <c r="L108" i="4"/>
  <c r="J108" i="4"/>
  <c r="H108" i="4"/>
  <c r="F108" i="4"/>
  <c r="D108" i="4"/>
  <c r="B108" i="4"/>
  <c r="CN107" i="4"/>
  <c r="CL107" i="4"/>
  <c r="CJ107" i="4"/>
  <c r="CH107" i="4"/>
  <c r="CF107" i="4"/>
  <c r="CD107" i="4"/>
  <c r="CB107" i="4"/>
  <c r="BZ107" i="4"/>
  <c r="BX107" i="4"/>
  <c r="BV107" i="4"/>
  <c r="BT107" i="4"/>
  <c r="BR107" i="4"/>
  <c r="BP107" i="4"/>
  <c r="BN107" i="4"/>
  <c r="BL107" i="4"/>
  <c r="BJ107" i="4"/>
  <c r="BH107" i="4"/>
  <c r="BF107" i="4"/>
  <c r="BD107" i="4"/>
  <c r="BB107" i="4"/>
  <c r="AZ107" i="4"/>
  <c r="AX107" i="4"/>
  <c r="AV107" i="4"/>
  <c r="AT107" i="4"/>
  <c r="AR107" i="4"/>
  <c r="AP107" i="4"/>
  <c r="AN107" i="4"/>
  <c r="AL107" i="4"/>
  <c r="AJ107" i="4"/>
  <c r="AH107" i="4"/>
  <c r="AF107" i="4"/>
  <c r="AD107" i="4"/>
  <c r="AB107" i="4"/>
  <c r="Z107" i="4"/>
  <c r="X107" i="4"/>
  <c r="V107" i="4"/>
  <c r="T107" i="4"/>
  <c r="R107" i="4"/>
  <c r="P107" i="4"/>
  <c r="N107" i="4"/>
  <c r="L107" i="4"/>
  <c r="J107" i="4"/>
  <c r="H107" i="4"/>
  <c r="F107" i="4"/>
  <c r="D107" i="4"/>
  <c r="B107" i="4"/>
  <c r="CN106" i="4"/>
  <c r="CL106" i="4"/>
  <c r="CJ106" i="4"/>
  <c r="CH106" i="4"/>
  <c r="CF106" i="4"/>
  <c r="CD106" i="4"/>
  <c r="CB106" i="4"/>
  <c r="BZ106" i="4"/>
  <c r="BX106" i="4"/>
  <c r="BV106" i="4"/>
  <c r="BT106" i="4"/>
  <c r="BR106" i="4"/>
  <c r="BP106" i="4"/>
  <c r="BN106" i="4"/>
  <c r="BL106" i="4"/>
  <c r="BJ106" i="4"/>
  <c r="BH106" i="4"/>
  <c r="BF106" i="4"/>
  <c r="BD106" i="4"/>
  <c r="BB106" i="4"/>
  <c r="AZ106" i="4"/>
  <c r="AX106" i="4"/>
  <c r="AV106" i="4"/>
  <c r="AT106" i="4"/>
  <c r="AR106" i="4"/>
  <c r="AP106" i="4"/>
  <c r="AN106" i="4"/>
  <c r="AL106" i="4"/>
  <c r="AJ106" i="4"/>
  <c r="AH106" i="4"/>
  <c r="AF106" i="4"/>
  <c r="AD106" i="4"/>
  <c r="AB106" i="4"/>
  <c r="Z106" i="4"/>
  <c r="X106" i="4"/>
  <c r="V106" i="4"/>
  <c r="T106" i="4"/>
  <c r="R106" i="4"/>
  <c r="P106" i="4"/>
  <c r="N106" i="4"/>
  <c r="L106" i="4"/>
  <c r="J106" i="4"/>
  <c r="H106" i="4"/>
  <c r="F106" i="4"/>
  <c r="D106" i="4"/>
  <c r="B106" i="4"/>
  <c r="CN105" i="4"/>
  <c r="CL105" i="4"/>
  <c r="CJ105" i="4"/>
  <c r="CH105" i="4"/>
  <c r="CF105" i="4"/>
  <c r="CD105" i="4"/>
  <c r="CB105" i="4"/>
  <c r="BZ105" i="4"/>
  <c r="BX105" i="4"/>
  <c r="BV105" i="4"/>
  <c r="BT105" i="4"/>
  <c r="BR105" i="4"/>
  <c r="BP105" i="4"/>
  <c r="BN105" i="4"/>
  <c r="BL105" i="4"/>
  <c r="BJ105" i="4"/>
  <c r="BH105" i="4"/>
  <c r="BF105" i="4"/>
  <c r="BD105" i="4"/>
  <c r="BB105" i="4"/>
  <c r="AZ105" i="4"/>
  <c r="AX105" i="4"/>
  <c r="AV105" i="4"/>
  <c r="AT105" i="4"/>
  <c r="AR105" i="4"/>
  <c r="AP105" i="4"/>
  <c r="AN105" i="4"/>
  <c r="AL105" i="4"/>
  <c r="AJ105" i="4"/>
  <c r="AH105" i="4"/>
  <c r="AF105" i="4"/>
  <c r="AD105" i="4"/>
  <c r="AB105" i="4"/>
  <c r="Z105" i="4"/>
  <c r="X105" i="4"/>
  <c r="V105" i="4"/>
  <c r="T105" i="4"/>
  <c r="R105" i="4"/>
  <c r="P105" i="4"/>
  <c r="N105" i="4"/>
  <c r="L105" i="4"/>
  <c r="J105" i="4"/>
  <c r="H105" i="4"/>
  <c r="F105" i="4"/>
  <c r="D105" i="4"/>
  <c r="B105" i="4"/>
  <c r="CN104" i="4"/>
  <c r="CL104" i="4"/>
  <c r="CJ104" i="4"/>
  <c r="CH104" i="4"/>
  <c r="CF104" i="4"/>
  <c r="CD104" i="4"/>
  <c r="CB104" i="4"/>
  <c r="BZ104" i="4"/>
  <c r="BX104" i="4"/>
  <c r="BV104" i="4"/>
  <c r="BT104" i="4"/>
  <c r="BR104" i="4"/>
  <c r="BP104" i="4"/>
  <c r="BN104" i="4"/>
  <c r="BL104" i="4"/>
  <c r="BJ104" i="4"/>
  <c r="BH104" i="4"/>
  <c r="BF104" i="4"/>
  <c r="BD104" i="4"/>
  <c r="BB104" i="4"/>
  <c r="AZ104" i="4"/>
  <c r="AX104" i="4"/>
  <c r="AV104" i="4"/>
  <c r="AT104" i="4"/>
  <c r="AR104" i="4"/>
  <c r="AP104" i="4"/>
  <c r="AN104" i="4"/>
  <c r="AL104" i="4"/>
  <c r="AJ104" i="4"/>
  <c r="AH104" i="4"/>
  <c r="AF104" i="4"/>
  <c r="AD104" i="4"/>
  <c r="AB104" i="4"/>
  <c r="Z104" i="4"/>
  <c r="X104" i="4"/>
  <c r="V104" i="4"/>
  <c r="T104" i="4"/>
  <c r="R104" i="4"/>
  <c r="P104" i="4"/>
  <c r="N104" i="4"/>
  <c r="L104" i="4"/>
  <c r="J104" i="4"/>
  <c r="H104" i="4"/>
  <c r="F104" i="4"/>
  <c r="D104" i="4"/>
  <c r="B104" i="4"/>
  <c r="CN103" i="4"/>
  <c r="CL103" i="4"/>
  <c r="CJ103" i="4"/>
  <c r="CH103" i="4"/>
  <c r="CF103" i="4"/>
  <c r="CD103" i="4"/>
  <c r="CB103" i="4"/>
  <c r="BZ103" i="4"/>
  <c r="BX103" i="4"/>
  <c r="BV103" i="4"/>
  <c r="BT103" i="4"/>
  <c r="BR103" i="4"/>
  <c r="BP103" i="4"/>
  <c r="BN103" i="4"/>
  <c r="BL103" i="4"/>
  <c r="BJ103" i="4"/>
  <c r="BH103" i="4"/>
  <c r="BF103" i="4"/>
  <c r="BD103" i="4"/>
  <c r="BB103" i="4"/>
  <c r="AZ103" i="4"/>
  <c r="AX103" i="4"/>
  <c r="AV103" i="4"/>
  <c r="AT103" i="4"/>
  <c r="AR103" i="4"/>
  <c r="AP103" i="4"/>
  <c r="AN103" i="4"/>
  <c r="AL103" i="4"/>
  <c r="AJ103" i="4"/>
  <c r="AH103" i="4"/>
  <c r="AF103" i="4"/>
  <c r="AD103" i="4"/>
  <c r="AB103" i="4"/>
  <c r="Z103" i="4"/>
  <c r="X103" i="4"/>
  <c r="V103" i="4"/>
  <c r="T103" i="4"/>
  <c r="R103" i="4"/>
  <c r="P103" i="4"/>
  <c r="N103" i="4"/>
  <c r="L103" i="4"/>
  <c r="J103" i="4"/>
  <c r="H103" i="4"/>
  <c r="F103" i="4"/>
  <c r="D103" i="4"/>
  <c r="B103" i="4"/>
  <c r="CN102" i="4"/>
  <c r="CL102" i="4"/>
  <c r="CJ102" i="4"/>
  <c r="CH102" i="4"/>
  <c r="CF102" i="4"/>
  <c r="CD102" i="4"/>
  <c r="CB102" i="4"/>
  <c r="BZ102" i="4"/>
  <c r="BX102" i="4"/>
  <c r="BV102" i="4"/>
  <c r="BT102" i="4"/>
  <c r="BR102" i="4"/>
  <c r="BP102" i="4"/>
  <c r="BN102" i="4"/>
  <c r="BL102" i="4"/>
  <c r="BJ102" i="4"/>
  <c r="BH102" i="4"/>
  <c r="BF102" i="4"/>
  <c r="BD102" i="4"/>
  <c r="BB102" i="4"/>
  <c r="AZ102" i="4"/>
  <c r="AX102" i="4"/>
  <c r="AV102" i="4"/>
  <c r="AT102" i="4"/>
  <c r="AR102" i="4"/>
  <c r="AP102" i="4"/>
  <c r="AN102" i="4"/>
  <c r="AL102" i="4"/>
  <c r="AJ102" i="4"/>
  <c r="AH102" i="4"/>
  <c r="AF102" i="4"/>
  <c r="AD102" i="4"/>
  <c r="AB102" i="4"/>
  <c r="Z102" i="4"/>
  <c r="X102" i="4"/>
  <c r="V102" i="4"/>
  <c r="T102" i="4"/>
  <c r="R102" i="4"/>
  <c r="P102" i="4"/>
  <c r="N102" i="4"/>
  <c r="L102" i="4"/>
  <c r="J102" i="4"/>
  <c r="H102" i="4"/>
  <c r="F102" i="4"/>
  <c r="D102" i="4"/>
  <c r="B102" i="4"/>
  <c r="CN101" i="4"/>
  <c r="CL101" i="4"/>
  <c r="CJ101" i="4"/>
  <c r="CH101" i="4"/>
  <c r="CF101" i="4"/>
  <c r="CD101" i="4"/>
  <c r="CB101" i="4"/>
  <c r="BZ101" i="4"/>
  <c r="BX101" i="4"/>
  <c r="BV101" i="4"/>
  <c r="BT101" i="4"/>
  <c r="BR101" i="4"/>
  <c r="BP101" i="4"/>
  <c r="BN101" i="4"/>
  <c r="BL101" i="4"/>
  <c r="BJ101" i="4"/>
  <c r="BH101" i="4"/>
  <c r="BF101" i="4"/>
  <c r="BD101" i="4"/>
  <c r="BB101" i="4"/>
  <c r="AZ101" i="4"/>
  <c r="AX101" i="4"/>
  <c r="AV101" i="4"/>
  <c r="AT101" i="4"/>
  <c r="AR101" i="4"/>
  <c r="AP101" i="4"/>
  <c r="AN101" i="4"/>
  <c r="AL101" i="4"/>
  <c r="AJ101" i="4"/>
  <c r="AH101" i="4"/>
  <c r="AF101" i="4"/>
  <c r="AD101" i="4"/>
  <c r="AB101" i="4"/>
  <c r="Z101" i="4"/>
  <c r="X101" i="4"/>
  <c r="V101" i="4"/>
  <c r="T101" i="4"/>
  <c r="R101" i="4"/>
  <c r="P101" i="4"/>
  <c r="N101" i="4"/>
  <c r="L101" i="4"/>
  <c r="J101" i="4"/>
  <c r="H101" i="4"/>
  <c r="F101" i="4"/>
  <c r="D101" i="4"/>
  <c r="B101" i="4"/>
  <c r="CN100" i="4"/>
  <c r="CL100" i="4"/>
  <c r="CJ100" i="4"/>
  <c r="CH100" i="4"/>
  <c r="CF100" i="4"/>
  <c r="CD100" i="4"/>
  <c r="CB100" i="4"/>
  <c r="BZ100" i="4"/>
  <c r="BX100" i="4"/>
  <c r="BV100" i="4"/>
  <c r="BT100" i="4"/>
  <c r="BR100" i="4"/>
  <c r="BP100" i="4"/>
  <c r="BN100" i="4"/>
  <c r="BL100" i="4"/>
  <c r="BJ100" i="4"/>
  <c r="BH100" i="4"/>
  <c r="BF100" i="4"/>
  <c r="BD100" i="4"/>
  <c r="BB100" i="4"/>
  <c r="AZ100" i="4"/>
  <c r="AX100" i="4"/>
  <c r="AV100" i="4"/>
  <c r="AT100" i="4"/>
  <c r="AR100" i="4"/>
  <c r="AP100" i="4"/>
  <c r="AN100" i="4"/>
  <c r="AL100" i="4"/>
  <c r="AJ100" i="4"/>
  <c r="AH100" i="4"/>
  <c r="AF100" i="4"/>
  <c r="AD100" i="4"/>
  <c r="AB100" i="4"/>
  <c r="Z100" i="4"/>
  <c r="X100" i="4"/>
  <c r="V100" i="4"/>
  <c r="T100" i="4"/>
  <c r="R100" i="4"/>
  <c r="P100" i="4"/>
  <c r="N100" i="4"/>
  <c r="L100" i="4"/>
  <c r="J100" i="4"/>
  <c r="H100" i="4"/>
  <c r="F100" i="4"/>
  <c r="D100" i="4"/>
  <c r="B100" i="4"/>
  <c r="CN99" i="4"/>
  <c r="CL99" i="4"/>
  <c r="CJ99" i="4"/>
  <c r="CH99" i="4"/>
  <c r="CF99" i="4"/>
  <c r="CD99" i="4"/>
  <c r="CB99" i="4"/>
  <c r="BZ99" i="4"/>
  <c r="BX99" i="4"/>
  <c r="BV99" i="4"/>
  <c r="BT99" i="4"/>
  <c r="BR99" i="4"/>
  <c r="BP99" i="4"/>
  <c r="BN99" i="4"/>
  <c r="BL99" i="4"/>
  <c r="BJ99" i="4"/>
  <c r="BH99" i="4"/>
  <c r="BF99" i="4"/>
  <c r="BD99" i="4"/>
  <c r="BB99" i="4"/>
  <c r="AZ99" i="4"/>
  <c r="AX99" i="4"/>
  <c r="AV99" i="4"/>
  <c r="AT99" i="4"/>
  <c r="AR99" i="4"/>
  <c r="AP99" i="4"/>
  <c r="AN99" i="4"/>
  <c r="AL99" i="4"/>
  <c r="AJ99" i="4"/>
  <c r="AH99" i="4"/>
  <c r="AF99" i="4"/>
  <c r="AD99" i="4"/>
  <c r="AB99" i="4"/>
  <c r="Z99" i="4"/>
  <c r="X99" i="4"/>
  <c r="V99" i="4"/>
  <c r="T99" i="4"/>
  <c r="R99" i="4"/>
  <c r="P99" i="4"/>
  <c r="N99" i="4"/>
  <c r="L99" i="4"/>
  <c r="J99" i="4"/>
  <c r="H99" i="4"/>
  <c r="F99" i="4"/>
  <c r="D99" i="4"/>
  <c r="B99" i="4"/>
  <c r="CN98" i="4"/>
  <c r="CL98" i="4"/>
  <c r="CJ98" i="4"/>
  <c r="CH98" i="4"/>
  <c r="CF98" i="4"/>
  <c r="CD98" i="4"/>
  <c r="CB98" i="4"/>
  <c r="BZ98" i="4"/>
  <c r="BX98" i="4"/>
  <c r="BV98" i="4"/>
  <c r="BT98" i="4"/>
  <c r="BR98" i="4"/>
  <c r="BP98" i="4"/>
  <c r="BN98" i="4"/>
  <c r="BL98" i="4"/>
  <c r="BJ98" i="4"/>
  <c r="BH98" i="4"/>
  <c r="BF98" i="4"/>
  <c r="BD98" i="4"/>
  <c r="BB98" i="4"/>
  <c r="AZ98" i="4"/>
  <c r="AX98" i="4"/>
  <c r="AV98" i="4"/>
  <c r="AT98" i="4"/>
  <c r="AR98" i="4"/>
  <c r="AP98" i="4"/>
  <c r="AN98" i="4"/>
  <c r="AL98" i="4"/>
  <c r="AJ98" i="4"/>
  <c r="AH98" i="4"/>
  <c r="AF98" i="4"/>
  <c r="AD98" i="4"/>
  <c r="AB98" i="4"/>
  <c r="Z98" i="4"/>
  <c r="X98" i="4"/>
  <c r="V98" i="4"/>
  <c r="T98" i="4"/>
  <c r="R98" i="4"/>
  <c r="P98" i="4"/>
  <c r="N98" i="4"/>
  <c r="L98" i="4"/>
  <c r="J98" i="4"/>
  <c r="H98" i="4"/>
  <c r="F98" i="4"/>
  <c r="D98" i="4"/>
  <c r="B98" i="4"/>
  <c r="CN97" i="4"/>
  <c r="CL97" i="4"/>
  <c r="CJ97" i="4"/>
  <c r="CH97" i="4"/>
  <c r="CF97" i="4"/>
  <c r="CD97" i="4"/>
  <c r="CB97" i="4"/>
  <c r="BZ97" i="4"/>
  <c r="BX97" i="4"/>
  <c r="BV97" i="4"/>
  <c r="BT97" i="4"/>
  <c r="BR97" i="4"/>
  <c r="BP97" i="4"/>
  <c r="BN97" i="4"/>
  <c r="BL97" i="4"/>
  <c r="BJ97" i="4"/>
  <c r="BH97" i="4"/>
  <c r="BF97" i="4"/>
  <c r="BD97" i="4"/>
  <c r="BB97" i="4"/>
  <c r="AZ97" i="4"/>
  <c r="AX97" i="4"/>
  <c r="AV97" i="4"/>
  <c r="AT97" i="4"/>
  <c r="AR97" i="4"/>
  <c r="AP97" i="4"/>
  <c r="AN97" i="4"/>
  <c r="AL97" i="4"/>
  <c r="AJ97" i="4"/>
  <c r="AH97" i="4"/>
  <c r="AF97" i="4"/>
  <c r="AD97" i="4"/>
  <c r="AB97" i="4"/>
  <c r="Z97" i="4"/>
  <c r="X97" i="4"/>
  <c r="V97" i="4"/>
  <c r="T97" i="4"/>
  <c r="R97" i="4"/>
  <c r="P97" i="4"/>
  <c r="N97" i="4"/>
  <c r="L97" i="4"/>
  <c r="J97" i="4"/>
  <c r="H97" i="4"/>
  <c r="F97" i="4"/>
  <c r="D97" i="4"/>
  <c r="B97" i="4"/>
  <c r="CN96" i="4"/>
  <c r="CL96" i="4"/>
  <c r="CJ96" i="4"/>
  <c r="CH96" i="4"/>
  <c r="CF96" i="4"/>
  <c r="CD96" i="4"/>
  <c r="CB96" i="4"/>
  <c r="BZ96" i="4"/>
  <c r="BX96" i="4"/>
  <c r="BV96" i="4"/>
  <c r="BT96" i="4"/>
  <c r="BR96" i="4"/>
  <c r="BP96" i="4"/>
  <c r="BN96" i="4"/>
  <c r="BL96" i="4"/>
  <c r="BJ96" i="4"/>
  <c r="BH96" i="4"/>
  <c r="BF96" i="4"/>
  <c r="BD96" i="4"/>
  <c r="BB96" i="4"/>
  <c r="AZ96" i="4"/>
  <c r="AX96" i="4"/>
  <c r="AV96" i="4"/>
  <c r="AT96" i="4"/>
  <c r="AR96" i="4"/>
  <c r="AP96" i="4"/>
  <c r="AN96" i="4"/>
  <c r="AL96" i="4"/>
  <c r="AJ96" i="4"/>
  <c r="AH96" i="4"/>
  <c r="AF96" i="4"/>
  <c r="AD96" i="4"/>
  <c r="AB96" i="4"/>
  <c r="Z96" i="4"/>
  <c r="X96" i="4"/>
  <c r="V96" i="4"/>
  <c r="T96" i="4"/>
  <c r="R96" i="4"/>
  <c r="P96" i="4"/>
  <c r="N96" i="4"/>
  <c r="L96" i="4"/>
  <c r="J96" i="4"/>
  <c r="H96" i="4"/>
  <c r="F96" i="4"/>
  <c r="D96" i="4"/>
  <c r="B96" i="4"/>
  <c r="CN95" i="4"/>
  <c r="CL95" i="4"/>
  <c r="CJ95" i="4"/>
  <c r="CH95" i="4"/>
  <c r="CF95" i="4"/>
  <c r="CD95" i="4"/>
  <c r="CB95" i="4"/>
  <c r="BZ95" i="4"/>
  <c r="BX95" i="4"/>
  <c r="BV95" i="4"/>
  <c r="BT95" i="4"/>
  <c r="BR95" i="4"/>
  <c r="BP95" i="4"/>
  <c r="BN95" i="4"/>
  <c r="BL95" i="4"/>
  <c r="BJ95" i="4"/>
  <c r="BH95" i="4"/>
  <c r="BF95" i="4"/>
  <c r="BD95" i="4"/>
  <c r="BB95" i="4"/>
  <c r="AZ95" i="4"/>
  <c r="AX95" i="4"/>
  <c r="AV95" i="4"/>
  <c r="AT95" i="4"/>
  <c r="AR95" i="4"/>
  <c r="AP95" i="4"/>
  <c r="AN95" i="4"/>
  <c r="AL95" i="4"/>
  <c r="AJ95" i="4"/>
  <c r="AH95" i="4"/>
  <c r="AF95" i="4"/>
  <c r="AD95" i="4"/>
  <c r="AB95" i="4"/>
  <c r="Z95" i="4"/>
  <c r="X95" i="4"/>
  <c r="V95" i="4"/>
  <c r="T95" i="4"/>
  <c r="R95" i="4"/>
  <c r="P95" i="4"/>
  <c r="N95" i="4"/>
  <c r="L95" i="4"/>
  <c r="J95" i="4"/>
  <c r="H95" i="4"/>
  <c r="F95" i="4"/>
  <c r="D95" i="4"/>
  <c r="B95" i="4"/>
  <c r="CN94" i="4"/>
  <c r="CL94" i="4"/>
  <c r="CJ94" i="4"/>
  <c r="CH94" i="4"/>
  <c r="CF94" i="4"/>
  <c r="CD94" i="4"/>
  <c r="CB94" i="4"/>
  <c r="BZ94" i="4"/>
  <c r="BX94" i="4"/>
  <c r="BV94" i="4"/>
  <c r="BT94" i="4"/>
  <c r="BR94" i="4"/>
  <c r="BP94" i="4"/>
  <c r="BN94" i="4"/>
  <c r="BL94" i="4"/>
  <c r="BJ94" i="4"/>
  <c r="BH94" i="4"/>
  <c r="BF94" i="4"/>
  <c r="BD94" i="4"/>
  <c r="BB94" i="4"/>
  <c r="AZ94" i="4"/>
  <c r="AX94" i="4"/>
  <c r="AV94" i="4"/>
  <c r="AT94" i="4"/>
  <c r="AR94" i="4"/>
  <c r="AP94" i="4"/>
  <c r="AN94" i="4"/>
  <c r="AL94" i="4"/>
  <c r="AJ94" i="4"/>
  <c r="AH94" i="4"/>
  <c r="AF94" i="4"/>
  <c r="AD94" i="4"/>
  <c r="AB94" i="4"/>
  <c r="Z94" i="4"/>
  <c r="X94" i="4"/>
  <c r="V94" i="4"/>
  <c r="T94" i="4"/>
  <c r="R94" i="4"/>
  <c r="P94" i="4"/>
  <c r="N94" i="4"/>
  <c r="L94" i="4"/>
  <c r="J94" i="4"/>
  <c r="H94" i="4"/>
  <c r="F94" i="4"/>
  <c r="D94" i="4"/>
  <c r="B94" i="4"/>
  <c r="CN93" i="4"/>
  <c r="CL93" i="4"/>
  <c r="CJ93" i="4"/>
  <c r="CH93" i="4"/>
  <c r="CF93" i="4"/>
  <c r="CD93" i="4"/>
  <c r="CB93" i="4"/>
  <c r="BZ93" i="4"/>
  <c r="BX93" i="4"/>
  <c r="BV93" i="4"/>
  <c r="BT93" i="4"/>
  <c r="BR93" i="4"/>
  <c r="BP93" i="4"/>
  <c r="BN93" i="4"/>
  <c r="BL93" i="4"/>
  <c r="BJ93" i="4"/>
  <c r="BH93" i="4"/>
  <c r="BF93" i="4"/>
  <c r="BD93" i="4"/>
  <c r="BB93" i="4"/>
  <c r="AZ93" i="4"/>
  <c r="AX93" i="4"/>
  <c r="AV93" i="4"/>
  <c r="AT93" i="4"/>
  <c r="AR93" i="4"/>
  <c r="AP93" i="4"/>
  <c r="AN93" i="4"/>
  <c r="AL93" i="4"/>
  <c r="AJ93" i="4"/>
  <c r="AH93" i="4"/>
  <c r="AF93" i="4"/>
  <c r="AD93" i="4"/>
  <c r="AB93" i="4"/>
  <c r="Z93" i="4"/>
  <c r="X93" i="4"/>
  <c r="V93" i="4"/>
  <c r="T93" i="4"/>
  <c r="R93" i="4"/>
  <c r="P93" i="4"/>
  <c r="N93" i="4"/>
  <c r="L93" i="4"/>
  <c r="J93" i="4"/>
  <c r="H93" i="4"/>
  <c r="F93" i="4"/>
  <c r="D93" i="4"/>
  <c r="B93" i="4"/>
  <c r="CN92" i="4"/>
  <c r="CL92" i="4"/>
  <c r="CJ92" i="4"/>
  <c r="CH92" i="4"/>
  <c r="CF92" i="4"/>
  <c r="CD92" i="4"/>
  <c r="CB92" i="4"/>
  <c r="BZ92" i="4"/>
  <c r="BX92" i="4"/>
  <c r="BV92" i="4"/>
  <c r="BT92" i="4"/>
  <c r="BR92" i="4"/>
  <c r="BP92" i="4"/>
  <c r="BN92" i="4"/>
  <c r="BL92" i="4"/>
  <c r="BJ92" i="4"/>
  <c r="BH92" i="4"/>
  <c r="BF92" i="4"/>
  <c r="BD92" i="4"/>
  <c r="BB92" i="4"/>
  <c r="AZ92" i="4"/>
  <c r="AX92" i="4"/>
  <c r="AV92" i="4"/>
  <c r="AT92" i="4"/>
  <c r="AR92" i="4"/>
  <c r="AP92" i="4"/>
  <c r="AN92" i="4"/>
  <c r="AL92" i="4"/>
  <c r="AJ92" i="4"/>
  <c r="AH92" i="4"/>
  <c r="AF92" i="4"/>
  <c r="AD92" i="4"/>
  <c r="AB92" i="4"/>
  <c r="Z92" i="4"/>
  <c r="X92" i="4"/>
  <c r="V92" i="4"/>
  <c r="T92" i="4"/>
  <c r="R92" i="4"/>
  <c r="P92" i="4"/>
  <c r="N92" i="4"/>
  <c r="L92" i="4"/>
  <c r="J92" i="4"/>
  <c r="H92" i="4"/>
  <c r="F92" i="4"/>
  <c r="D92" i="4"/>
  <c r="B92" i="4"/>
  <c r="CN91" i="4"/>
  <c r="CL91" i="4"/>
  <c r="CJ91" i="4"/>
  <c r="CH91" i="4"/>
  <c r="CF91" i="4"/>
  <c r="CD91" i="4"/>
  <c r="CB91" i="4"/>
  <c r="BZ91" i="4"/>
  <c r="BX91" i="4"/>
  <c r="BV91" i="4"/>
  <c r="BT91" i="4"/>
  <c r="BR91" i="4"/>
  <c r="BP91" i="4"/>
  <c r="BN91" i="4"/>
  <c r="BL91" i="4"/>
  <c r="BJ91" i="4"/>
  <c r="BH91" i="4"/>
  <c r="BF91" i="4"/>
  <c r="BD91" i="4"/>
  <c r="BB91" i="4"/>
  <c r="AZ91" i="4"/>
  <c r="AX91" i="4"/>
  <c r="AV91" i="4"/>
  <c r="AT91" i="4"/>
  <c r="AR91" i="4"/>
  <c r="AP91" i="4"/>
  <c r="AN91" i="4"/>
  <c r="AL91" i="4"/>
  <c r="AJ91" i="4"/>
  <c r="AH91" i="4"/>
  <c r="AF91" i="4"/>
  <c r="AD91" i="4"/>
  <c r="AB91" i="4"/>
  <c r="Z91" i="4"/>
  <c r="X91" i="4"/>
  <c r="V91" i="4"/>
  <c r="T91" i="4"/>
  <c r="R91" i="4"/>
  <c r="P91" i="4"/>
  <c r="N91" i="4"/>
  <c r="L91" i="4"/>
  <c r="J91" i="4"/>
  <c r="H91" i="4"/>
  <c r="F91" i="4"/>
  <c r="D91" i="4"/>
  <c r="B91" i="4"/>
  <c r="CN90" i="4"/>
  <c r="CL90" i="4"/>
  <c r="CJ90" i="4"/>
  <c r="CH90" i="4"/>
  <c r="CF90" i="4"/>
  <c r="CD90" i="4"/>
  <c r="CB90" i="4"/>
  <c r="BZ90" i="4"/>
  <c r="BX90" i="4"/>
  <c r="BV90" i="4"/>
  <c r="BT90" i="4"/>
  <c r="BR90" i="4"/>
  <c r="BP90" i="4"/>
  <c r="BN90" i="4"/>
  <c r="BL90" i="4"/>
  <c r="BJ90" i="4"/>
  <c r="BH90" i="4"/>
  <c r="BF90" i="4"/>
  <c r="BD90" i="4"/>
  <c r="BB90" i="4"/>
  <c r="AZ90" i="4"/>
  <c r="AX90" i="4"/>
  <c r="AV90" i="4"/>
  <c r="AT90" i="4"/>
  <c r="AR90" i="4"/>
  <c r="AP90" i="4"/>
  <c r="AN90" i="4"/>
  <c r="AL90" i="4"/>
  <c r="AJ90" i="4"/>
  <c r="AH90" i="4"/>
  <c r="AF90" i="4"/>
  <c r="AD90" i="4"/>
  <c r="AB90" i="4"/>
  <c r="Z90" i="4"/>
  <c r="X90" i="4"/>
  <c r="V90" i="4"/>
  <c r="T90" i="4"/>
  <c r="R90" i="4"/>
  <c r="P90" i="4"/>
  <c r="N90" i="4"/>
  <c r="L90" i="4"/>
  <c r="J90" i="4"/>
  <c r="H90" i="4"/>
  <c r="F90" i="4"/>
  <c r="D90" i="4"/>
  <c r="B90" i="4"/>
  <c r="CN89" i="4"/>
  <c r="CL89" i="4"/>
  <c r="CJ89" i="4"/>
  <c r="CH89" i="4"/>
  <c r="CF89" i="4"/>
  <c r="CD89" i="4"/>
  <c r="CB89" i="4"/>
  <c r="BZ89" i="4"/>
  <c r="BX89" i="4"/>
  <c r="BV89" i="4"/>
  <c r="BT89" i="4"/>
  <c r="BR89" i="4"/>
  <c r="BP89" i="4"/>
  <c r="BN89" i="4"/>
  <c r="BL89" i="4"/>
  <c r="BJ89" i="4"/>
  <c r="BH89" i="4"/>
  <c r="BF89" i="4"/>
  <c r="BD89" i="4"/>
  <c r="BB89" i="4"/>
  <c r="AZ89" i="4"/>
  <c r="AX89" i="4"/>
  <c r="AV89" i="4"/>
  <c r="AT89" i="4"/>
  <c r="AR89" i="4"/>
  <c r="AP89" i="4"/>
  <c r="AN89" i="4"/>
  <c r="AL89" i="4"/>
  <c r="AJ89" i="4"/>
  <c r="AH89" i="4"/>
  <c r="AF89" i="4"/>
  <c r="AD89" i="4"/>
  <c r="AB89" i="4"/>
  <c r="Z89" i="4"/>
  <c r="X89" i="4"/>
  <c r="V89" i="4"/>
  <c r="T89" i="4"/>
  <c r="R89" i="4"/>
  <c r="P89" i="4"/>
  <c r="N89" i="4"/>
  <c r="L89" i="4"/>
  <c r="J89" i="4"/>
  <c r="H89" i="4"/>
  <c r="F89" i="4"/>
  <c r="D89" i="4"/>
  <c r="B89" i="4"/>
  <c r="CN88" i="4"/>
  <c r="CL88" i="4"/>
  <c r="CJ88" i="4"/>
  <c r="CH88" i="4"/>
  <c r="CF88" i="4"/>
  <c r="CD88" i="4"/>
  <c r="CB88" i="4"/>
  <c r="BZ88" i="4"/>
  <c r="BX88" i="4"/>
  <c r="BV88" i="4"/>
  <c r="BT88" i="4"/>
  <c r="BR88" i="4"/>
  <c r="BP88" i="4"/>
  <c r="BN88" i="4"/>
  <c r="BL88" i="4"/>
  <c r="BJ88" i="4"/>
  <c r="BH88" i="4"/>
  <c r="BF88" i="4"/>
  <c r="BD88" i="4"/>
  <c r="BB88" i="4"/>
  <c r="AZ88" i="4"/>
  <c r="AX88" i="4"/>
  <c r="AV88" i="4"/>
  <c r="AT88" i="4"/>
  <c r="AR88" i="4"/>
  <c r="AP88" i="4"/>
  <c r="AN88" i="4"/>
  <c r="AL88" i="4"/>
  <c r="AJ88" i="4"/>
  <c r="AH88" i="4"/>
  <c r="AF88" i="4"/>
  <c r="AD88" i="4"/>
  <c r="AB88" i="4"/>
  <c r="Z88" i="4"/>
  <c r="X88" i="4"/>
  <c r="V88" i="4"/>
  <c r="T88" i="4"/>
  <c r="R88" i="4"/>
  <c r="P88" i="4"/>
  <c r="N88" i="4"/>
  <c r="L88" i="4"/>
  <c r="J88" i="4"/>
  <c r="H88" i="4"/>
  <c r="F88" i="4"/>
  <c r="D88" i="4"/>
  <c r="B88" i="4"/>
  <c r="CN87" i="4"/>
  <c r="CL87" i="4"/>
  <c r="CJ87" i="4"/>
  <c r="CH87" i="4"/>
  <c r="CF87" i="4"/>
  <c r="CD87" i="4"/>
  <c r="CB87" i="4"/>
  <c r="BZ87" i="4"/>
  <c r="BX87" i="4"/>
  <c r="BV87" i="4"/>
  <c r="BT87" i="4"/>
  <c r="BR87" i="4"/>
  <c r="BP87" i="4"/>
  <c r="BN87" i="4"/>
  <c r="BL87" i="4"/>
  <c r="BJ87" i="4"/>
  <c r="BH87" i="4"/>
  <c r="BF87" i="4"/>
  <c r="BD87" i="4"/>
  <c r="BB87" i="4"/>
  <c r="AZ87" i="4"/>
  <c r="AX87" i="4"/>
  <c r="AV87" i="4"/>
  <c r="AT87" i="4"/>
  <c r="AR87" i="4"/>
  <c r="AP87" i="4"/>
  <c r="AN87" i="4"/>
  <c r="AL87" i="4"/>
  <c r="AJ87" i="4"/>
  <c r="AH87" i="4"/>
  <c r="AF87" i="4"/>
  <c r="AD87" i="4"/>
  <c r="AB87" i="4"/>
  <c r="Z87" i="4"/>
  <c r="X87" i="4"/>
  <c r="V87" i="4"/>
  <c r="T87" i="4"/>
  <c r="R87" i="4"/>
  <c r="P87" i="4"/>
  <c r="N87" i="4"/>
  <c r="L87" i="4"/>
  <c r="J87" i="4"/>
  <c r="H87" i="4"/>
  <c r="F87" i="4"/>
  <c r="D87" i="4"/>
  <c r="B87" i="4"/>
  <c r="CN86" i="4"/>
  <c r="CL86" i="4"/>
  <c r="CJ86" i="4"/>
  <c r="CH86" i="4"/>
  <c r="CF86" i="4"/>
  <c r="CD86" i="4"/>
  <c r="CB86" i="4"/>
  <c r="BZ86" i="4"/>
  <c r="BX86" i="4"/>
  <c r="BV86" i="4"/>
  <c r="BT86" i="4"/>
  <c r="BR86" i="4"/>
  <c r="BP86" i="4"/>
  <c r="BN86" i="4"/>
  <c r="BL86" i="4"/>
  <c r="BJ86" i="4"/>
  <c r="BH86" i="4"/>
  <c r="BF86" i="4"/>
  <c r="BD86" i="4"/>
  <c r="BB86" i="4"/>
  <c r="AZ86" i="4"/>
  <c r="AX86" i="4"/>
  <c r="AV86" i="4"/>
  <c r="AT86" i="4"/>
  <c r="AR86" i="4"/>
  <c r="AP86" i="4"/>
  <c r="AN86" i="4"/>
  <c r="AL86" i="4"/>
  <c r="AJ86" i="4"/>
  <c r="AH86" i="4"/>
  <c r="AF86" i="4"/>
  <c r="AD86" i="4"/>
  <c r="AB86" i="4"/>
  <c r="Z86" i="4"/>
  <c r="X86" i="4"/>
  <c r="V86" i="4"/>
  <c r="T86" i="4"/>
  <c r="R86" i="4"/>
  <c r="P86" i="4"/>
  <c r="N86" i="4"/>
  <c r="L86" i="4"/>
  <c r="J86" i="4"/>
  <c r="H86" i="4"/>
  <c r="F86" i="4"/>
  <c r="D86" i="4"/>
  <c r="B86" i="4"/>
  <c r="CN85" i="4"/>
  <c r="CL85" i="4"/>
  <c r="CJ85" i="4"/>
  <c r="CH85" i="4"/>
  <c r="CF85" i="4"/>
  <c r="CD85" i="4"/>
  <c r="CB85" i="4"/>
  <c r="BZ85" i="4"/>
  <c r="BX85" i="4"/>
  <c r="BV85" i="4"/>
  <c r="BT85" i="4"/>
  <c r="BR85" i="4"/>
  <c r="BP85" i="4"/>
  <c r="BN85" i="4"/>
  <c r="BL85" i="4"/>
  <c r="BJ85" i="4"/>
  <c r="BH85" i="4"/>
  <c r="BF85" i="4"/>
  <c r="BD85" i="4"/>
  <c r="BB85" i="4"/>
  <c r="AZ85" i="4"/>
  <c r="AX85" i="4"/>
  <c r="AV85" i="4"/>
  <c r="AT85" i="4"/>
  <c r="AR85" i="4"/>
  <c r="AP85" i="4"/>
  <c r="AN85" i="4"/>
  <c r="AL85" i="4"/>
  <c r="AJ85" i="4"/>
  <c r="AH85" i="4"/>
  <c r="AF85" i="4"/>
  <c r="AD85" i="4"/>
  <c r="AB85" i="4"/>
  <c r="Z85" i="4"/>
  <c r="X85" i="4"/>
  <c r="V85" i="4"/>
  <c r="T85" i="4"/>
  <c r="R85" i="4"/>
  <c r="P85" i="4"/>
  <c r="N85" i="4"/>
  <c r="L85" i="4"/>
  <c r="J85" i="4"/>
  <c r="H85" i="4"/>
  <c r="F85" i="4"/>
  <c r="D85" i="4"/>
  <c r="B85" i="4"/>
  <c r="CN84" i="4"/>
  <c r="CL84" i="4"/>
  <c r="CJ84" i="4"/>
  <c r="CH84" i="4"/>
  <c r="CF84" i="4"/>
  <c r="CD84" i="4"/>
  <c r="CB84" i="4"/>
  <c r="BZ84" i="4"/>
  <c r="BX84" i="4"/>
  <c r="BV84" i="4"/>
  <c r="BT84" i="4"/>
  <c r="BR84" i="4"/>
  <c r="BP84" i="4"/>
  <c r="BN84" i="4"/>
  <c r="BL84" i="4"/>
  <c r="BJ84" i="4"/>
  <c r="BH84" i="4"/>
  <c r="BF84" i="4"/>
  <c r="BD84" i="4"/>
  <c r="BB84" i="4"/>
  <c r="AZ84" i="4"/>
  <c r="AX84" i="4"/>
  <c r="AV84" i="4"/>
  <c r="AT84" i="4"/>
  <c r="AR84" i="4"/>
  <c r="AP84" i="4"/>
  <c r="AN84" i="4"/>
  <c r="AL84" i="4"/>
  <c r="AJ84" i="4"/>
  <c r="AH84" i="4"/>
  <c r="AF84" i="4"/>
  <c r="AD84" i="4"/>
  <c r="AB84" i="4"/>
  <c r="Z84" i="4"/>
  <c r="X84" i="4"/>
  <c r="V84" i="4"/>
  <c r="T84" i="4"/>
  <c r="R84" i="4"/>
  <c r="P84" i="4"/>
  <c r="N84" i="4"/>
  <c r="L84" i="4"/>
  <c r="J84" i="4"/>
  <c r="H84" i="4"/>
  <c r="F84" i="4"/>
  <c r="D84" i="4"/>
  <c r="B84" i="4"/>
  <c r="CN83" i="4"/>
  <c r="CL83" i="4"/>
  <c r="CJ83" i="4"/>
  <c r="CH83" i="4"/>
  <c r="CF83" i="4"/>
  <c r="CD83" i="4"/>
  <c r="CB83" i="4"/>
  <c r="BZ83" i="4"/>
  <c r="BX83" i="4"/>
  <c r="BV83" i="4"/>
  <c r="BT83" i="4"/>
  <c r="BR83" i="4"/>
  <c r="BP83" i="4"/>
  <c r="BN83" i="4"/>
  <c r="BL83" i="4"/>
  <c r="BJ83" i="4"/>
  <c r="BH83" i="4"/>
  <c r="BF83" i="4"/>
  <c r="BD83" i="4"/>
  <c r="BB83" i="4"/>
  <c r="AZ83" i="4"/>
  <c r="AX83" i="4"/>
  <c r="AV83" i="4"/>
  <c r="AT83" i="4"/>
  <c r="AR83" i="4"/>
  <c r="AP83" i="4"/>
  <c r="AN83" i="4"/>
  <c r="AL83" i="4"/>
  <c r="AJ83" i="4"/>
  <c r="AH83" i="4"/>
  <c r="AF83" i="4"/>
  <c r="AD83" i="4"/>
  <c r="AB83" i="4"/>
  <c r="Z83" i="4"/>
  <c r="X83" i="4"/>
  <c r="V83" i="4"/>
  <c r="T83" i="4"/>
  <c r="R83" i="4"/>
  <c r="P83" i="4"/>
  <c r="N83" i="4"/>
  <c r="L83" i="4"/>
  <c r="J83" i="4"/>
  <c r="H83" i="4"/>
  <c r="F83" i="4"/>
  <c r="D83" i="4"/>
  <c r="B83" i="4"/>
  <c r="CN82" i="4"/>
  <c r="CL82" i="4"/>
  <c r="CJ82" i="4"/>
  <c r="CH82" i="4"/>
  <c r="CF82" i="4"/>
  <c r="CD82" i="4"/>
  <c r="CB82" i="4"/>
  <c r="BZ82" i="4"/>
  <c r="BX82" i="4"/>
  <c r="BV82" i="4"/>
  <c r="BT82" i="4"/>
  <c r="BR82" i="4"/>
  <c r="BP82" i="4"/>
  <c r="BN82" i="4"/>
  <c r="BL82" i="4"/>
  <c r="BJ82" i="4"/>
  <c r="BH82" i="4"/>
  <c r="BF82" i="4"/>
  <c r="BD82" i="4"/>
  <c r="BB82" i="4"/>
  <c r="AZ82" i="4"/>
  <c r="AX82" i="4"/>
  <c r="AV82" i="4"/>
  <c r="AT82" i="4"/>
  <c r="AR82" i="4"/>
  <c r="AP82" i="4"/>
  <c r="AN82" i="4"/>
  <c r="AL82" i="4"/>
  <c r="AJ82" i="4"/>
  <c r="AH82" i="4"/>
  <c r="AF82" i="4"/>
  <c r="AD82" i="4"/>
  <c r="AB82" i="4"/>
  <c r="Z82" i="4"/>
  <c r="X82" i="4"/>
  <c r="V82" i="4"/>
  <c r="T82" i="4"/>
  <c r="R82" i="4"/>
  <c r="P82" i="4"/>
  <c r="N82" i="4"/>
  <c r="L82" i="4"/>
  <c r="J82" i="4"/>
  <c r="H82" i="4"/>
  <c r="F82" i="4"/>
  <c r="D82" i="4"/>
  <c r="B82" i="4"/>
  <c r="CN81" i="4"/>
  <c r="CL81" i="4"/>
  <c r="CJ81" i="4"/>
  <c r="CH81" i="4"/>
  <c r="CF81" i="4"/>
  <c r="CD81" i="4"/>
  <c r="CB81" i="4"/>
  <c r="BZ81" i="4"/>
  <c r="BX81" i="4"/>
  <c r="BV81" i="4"/>
  <c r="BT81" i="4"/>
  <c r="BR81" i="4"/>
  <c r="BP81" i="4"/>
  <c r="BN81" i="4"/>
  <c r="BL81" i="4"/>
  <c r="BJ81" i="4"/>
  <c r="BH81" i="4"/>
  <c r="BF81" i="4"/>
  <c r="BD81" i="4"/>
  <c r="BB81" i="4"/>
  <c r="AZ81" i="4"/>
  <c r="AX81" i="4"/>
  <c r="AV81" i="4"/>
  <c r="AT81" i="4"/>
  <c r="AR81" i="4"/>
  <c r="AP81" i="4"/>
  <c r="AN81" i="4"/>
  <c r="AL81" i="4"/>
  <c r="AJ81" i="4"/>
  <c r="AH81" i="4"/>
  <c r="AF81" i="4"/>
  <c r="AD81" i="4"/>
  <c r="AB81" i="4"/>
  <c r="Z81" i="4"/>
  <c r="X81" i="4"/>
  <c r="V81" i="4"/>
  <c r="T81" i="4"/>
  <c r="R81" i="4"/>
  <c r="P81" i="4"/>
  <c r="N81" i="4"/>
  <c r="L81" i="4"/>
  <c r="J81" i="4"/>
  <c r="H81" i="4"/>
  <c r="F81" i="4"/>
  <c r="D81" i="4"/>
  <c r="B81" i="4"/>
  <c r="CN80" i="4"/>
  <c r="CL80" i="4"/>
  <c r="CJ80" i="4"/>
  <c r="CH80" i="4"/>
  <c r="CF80" i="4"/>
  <c r="CD80" i="4"/>
  <c r="CB80" i="4"/>
  <c r="BZ80" i="4"/>
  <c r="BX80" i="4"/>
  <c r="BV80" i="4"/>
  <c r="BT80" i="4"/>
  <c r="BR80" i="4"/>
  <c r="BP80" i="4"/>
  <c r="BN80" i="4"/>
  <c r="BL80" i="4"/>
  <c r="BJ80" i="4"/>
  <c r="BH80" i="4"/>
  <c r="BF80" i="4"/>
  <c r="BD80" i="4"/>
  <c r="BB80" i="4"/>
  <c r="AZ80" i="4"/>
  <c r="AX80" i="4"/>
  <c r="AV80" i="4"/>
  <c r="AT80" i="4"/>
  <c r="AR80" i="4"/>
  <c r="AP80" i="4"/>
  <c r="AN80" i="4"/>
  <c r="AL80" i="4"/>
  <c r="AJ80" i="4"/>
  <c r="AH80" i="4"/>
  <c r="AF80" i="4"/>
  <c r="AD80" i="4"/>
  <c r="AB80" i="4"/>
  <c r="Z80" i="4"/>
  <c r="X80" i="4"/>
  <c r="V80" i="4"/>
  <c r="T80" i="4"/>
  <c r="R80" i="4"/>
  <c r="P80" i="4"/>
  <c r="N80" i="4"/>
  <c r="L80" i="4"/>
  <c r="J80" i="4"/>
  <c r="H80" i="4"/>
  <c r="F80" i="4"/>
  <c r="D80" i="4"/>
  <c r="B80" i="4"/>
  <c r="CN79" i="4"/>
  <c r="CL79" i="4"/>
  <c r="CJ79" i="4"/>
  <c r="CH79" i="4"/>
  <c r="CF79" i="4"/>
  <c r="CD79" i="4"/>
  <c r="CB79" i="4"/>
  <c r="BZ79" i="4"/>
  <c r="BX79" i="4"/>
  <c r="BV79" i="4"/>
  <c r="BT79" i="4"/>
  <c r="BR79" i="4"/>
  <c r="BP79" i="4"/>
  <c r="BN79" i="4"/>
  <c r="BL79" i="4"/>
  <c r="BJ79" i="4"/>
  <c r="BH79" i="4"/>
  <c r="BF79" i="4"/>
  <c r="BD79" i="4"/>
  <c r="BB79" i="4"/>
  <c r="AZ79" i="4"/>
  <c r="AX79" i="4"/>
  <c r="AV79" i="4"/>
  <c r="AT79" i="4"/>
  <c r="AR79" i="4"/>
  <c r="AP79" i="4"/>
  <c r="AN79" i="4"/>
  <c r="AL79" i="4"/>
  <c r="AJ79" i="4"/>
  <c r="AH79" i="4"/>
  <c r="AF79" i="4"/>
  <c r="AD79" i="4"/>
  <c r="AB79" i="4"/>
  <c r="Z79" i="4"/>
  <c r="X79" i="4"/>
  <c r="V79" i="4"/>
  <c r="T79" i="4"/>
  <c r="R79" i="4"/>
  <c r="P79" i="4"/>
  <c r="N79" i="4"/>
  <c r="L79" i="4"/>
  <c r="J79" i="4"/>
  <c r="H79" i="4"/>
  <c r="F79" i="4"/>
  <c r="D79" i="4"/>
  <c r="B79" i="4"/>
  <c r="CN78" i="4"/>
  <c r="CL78" i="4"/>
  <c r="CJ78" i="4"/>
  <c r="CH78" i="4"/>
  <c r="CF78" i="4"/>
  <c r="CD78" i="4"/>
  <c r="CB78" i="4"/>
  <c r="BZ78" i="4"/>
  <c r="BX78" i="4"/>
  <c r="BV78" i="4"/>
  <c r="BT78" i="4"/>
  <c r="BR78" i="4"/>
  <c r="BP78" i="4"/>
  <c r="BN78" i="4"/>
  <c r="BL78" i="4"/>
  <c r="BJ78" i="4"/>
  <c r="BH78" i="4"/>
  <c r="BF78" i="4"/>
  <c r="BD78" i="4"/>
  <c r="BB78" i="4"/>
  <c r="AZ78" i="4"/>
  <c r="AX78" i="4"/>
  <c r="AV78" i="4"/>
  <c r="AT78" i="4"/>
  <c r="AR78" i="4"/>
  <c r="AP78" i="4"/>
  <c r="AN78" i="4"/>
  <c r="AL78" i="4"/>
  <c r="AJ78" i="4"/>
  <c r="AH78" i="4"/>
  <c r="AF78" i="4"/>
  <c r="AD78" i="4"/>
  <c r="AB78" i="4"/>
  <c r="Z78" i="4"/>
  <c r="X78" i="4"/>
  <c r="V78" i="4"/>
  <c r="T78" i="4"/>
  <c r="R78" i="4"/>
  <c r="P78" i="4"/>
  <c r="N78" i="4"/>
  <c r="L78" i="4"/>
  <c r="J78" i="4"/>
  <c r="H78" i="4"/>
  <c r="F78" i="4"/>
  <c r="D78" i="4"/>
  <c r="B78" i="4"/>
  <c r="CN77" i="4"/>
  <c r="CL77" i="4"/>
  <c r="CJ77" i="4"/>
  <c r="CH77" i="4"/>
  <c r="CF77" i="4"/>
  <c r="CD77" i="4"/>
  <c r="CB77" i="4"/>
  <c r="BZ77" i="4"/>
  <c r="BX77" i="4"/>
  <c r="BV77" i="4"/>
  <c r="BT77" i="4"/>
  <c r="BR77" i="4"/>
  <c r="BP77" i="4"/>
  <c r="BN77" i="4"/>
  <c r="BL77" i="4"/>
  <c r="BJ77" i="4"/>
  <c r="BH77" i="4"/>
  <c r="BF77" i="4"/>
  <c r="BD77" i="4"/>
  <c r="BB77" i="4"/>
  <c r="AZ77" i="4"/>
  <c r="AX77" i="4"/>
  <c r="AV77" i="4"/>
  <c r="AT77" i="4"/>
  <c r="AR77" i="4"/>
  <c r="AP77" i="4"/>
  <c r="AN77" i="4"/>
  <c r="AL77" i="4"/>
  <c r="AJ77" i="4"/>
  <c r="AH77" i="4"/>
  <c r="AF77" i="4"/>
  <c r="AD77" i="4"/>
  <c r="AB77" i="4"/>
  <c r="Z77" i="4"/>
  <c r="X77" i="4"/>
  <c r="V77" i="4"/>
  <c r="T77" i="4"/>
  <c r="R77" i="4"/>
  <c r="P77" i="4"/>
  <c r="N77" i="4"/>
  <c r="L77" i="4"/>
  <c r="J77" i="4"/>
  <c r="H77" i="4"/>
  <c r="F77" i="4"/>
  <c r="D77" i="4"/>
  <c r="B77" i="4"/>
  <c r="CN76" i="4"/>
  <c r="CL76" i="4"/>
  <c r="CJ76" i="4"/>
  <c r="CH76" i="4"/>
  <c r="CF76" i="4"/>
  <c r="CD76" i="4"/>
  <c r="CB76" i="4"/>
  <c r="BZ76" i="4"/>
  <c r="BX76" i="4"/>
  <c r="BV76" i="4"/>
  <c r="BT76" i="4"/>
  <c r="BR76" i="4"/>
  <c r="BP76" i="4"/>
  <c r="BN76" i="4"/>
  <c r="BL76" i="4"/>
  <c r="BJ76" i="4"/>
  <c r="BH76" i="4"/>
  <c r="BF76" i="4"/>
  <c r="BD76" i="4"/>
  <c r="BB76" i="4"/>
  <c r="AZ76" i="4"/>
  <c r="AX76" i="4"/>
  <c r="AV76" i="4"/>
  <c r="AT76" i="4"/>
  <c r="AR76" i="4"/>
  <c r="AP76" i="4"/>
  <c r="AN76" i="4"/>
  <c r="AL76" i="4"/>
  <c r="AJ76" i="4"/>
  <c r="AH76" i="4"/>
  <c r="AF76" i="4"/>
  <c r="AD76" i="4"/>
  <c r="AB76" i="4"/>
  <c r="Z76" i="4"/>
  <c r="X76" i="4"/>
  <c r="V76" i="4"/>
  <c r="T76" i="4"/>
  <c r="R76" i="4"/>
  <c r="P76" i="4"/>
  <c r="N76" i="4"/>
  <c r="L76" i="4"/>
  <c r="J76" i="4"/>
  <c r="H76" i="4"/>
  <c r="F76" i="4"/>
  <c r="D76" i="4"/>
  <c r="B76" i="4"/>
  <c r="CN75" i="4"/>
  <c r="CL75" i="4"/>
  <c r="CJ75" i="4"/>
  <c r="CH75" i="4"/>
  <c r="CF75" i="4"/>
  <c r="CD75" i="4"/>
  <c r="CB75" i="4"/>
  <c r="BZ75" i="4"/>
  <c r="BX75" i="4"/>
  <c r="BV75" i="4"/>
  <c r="BT75" i="4"/>
  <c r="BR75" i="4"/>
  <c r="BP75" i="4"/>
  <c r="BN75" i="4"/>
  <c r="BL75" i="4"/>
  <c r="BJ75" i="4"/>
  <c r="BH75" i="4"/>
  <c r="BF75" i="4"/>
  <c r="BD75" i="4"/>
  <c r="BB75" i="4"/>
  <c r="AZ75" i="4"/>
  <c r="AX75" i="4"/>
  <c r="AV75" i="4"/>
  <c r="AT75" i="4"/>
  <c r="AR75" i="4"/>
  <c r="AP75" i="4"/>
  <c r="AN75" i="4"/>
  <c r="AL75" i="4"/>
  <c r="AJ75" i="4"/>
  <c r="AH75" i="4"/>
  <c r="AF75" i="4"/>
  <c r="AD75" i="4"/>
  <c r="AB75" i="4"/>
  <c r="Z75" i="4"/>
  <c r="X75" i="4"/>
  <c r="V75" i="4"/>
  <c r="T75" i="4"/>
  <c r="R75" i="4"/>
  <c r="P75" i="4"/>
  <c r="N75" i="4"/>
  <c r="L75" i="4"/>
  <c r="J75" i="4"/>
  <c r="H75" i="4"/>
  <c r="F75" i="4"/>
  <c r="D75" i="4"/>
  <c r="B75" i="4"/>
  <c r="CN74" i="4"/>
  <c r="CL74" i="4"/>
  <c r="CJ74" i="4"/>
  <c r="CH74" i="4"/>
  <c r="CF74" i="4"/>
  <c r="CD74" i="4"/>
  <c r="CB74" i="4"/>
  <c r="BZ74" i="4"/>
  <c r="BX74" i="4"/>
  <c r="BV74" i="4"/>
  <c r="BT74" i="4"/>
  <c r="BR74" i="4"/>
  <c r="BP74" i="4"/>
  <c r="BN74" i="4"/>
  <c r="BL74" i="4"/>
  <c r="BJ74" i="4"/>
  <c r="BH74" i="4"/>
  <c r="BF74" i="4"/>
  <c r="BD74" i="4"/>
  <c r="BB74" i="4"/>
  <c r="AZ74" i="4"/>
  <c r="AX74" i="4"/>
  <c r="AV74" i="4"/>
  <c r="AT74" i="4"/>
  <c r="AR74" i="4"/>
  <c r="AP74" i="4"/>
  <c r="AN74" i="4"/>
  <c r="AL74" i="4"/>
  <c r="AJ74" i="4"/>
  <c r="AH74" i="4"/>
  <c r="AF74" i="4"/>
  <c r="AD74" i="4"/>
  <c r="AB74" i="4"/>
  <c r="Z74" i="4"/>
  <c r="X74" i="4"/>
  <c r="V74" i="4"/>
  <c r="T74" i="4"/>
  <c r="R74" i="4"/>
  <c r="P74" i="4"/>
  <c r="N74" i="4"/>
  <c r="L74" i="4"/>
  <c r="J74" i="4"/>
  <c r="H74" i="4"/>
  <c r="F74" i="4"/>
  <c r="D74" i="4"/>
  <c r="B74" i="4"/>
  <c r="CN73" i="4"/>
  <c r="CL73" i="4"/>
  <c r="CJ73" i="4"/>
  <c r="CH73" i="4"/>
  <c r="CF73" i="4"/>
  <c r="CD73" i="4"/>
  <c r="CB73" i="4"/>
  <c r="BZ73" i="4"/>
  <c r="BX73" i="4"/>
  <c r="BV73" i="4"/>
  <c r="BT73" i="4"/>
  <c r="BR73" i="4"/>
  <c r="BP73" i="4"/>
  <c r="BN73" i="4"/>
  <c r="BL73" i="4"/>
  <c r="BJ73" i="4"/>
  <c r="BH73" i="4"/>
  <c r="BF73" i="4"/>
  <c r="BD73" i="4"/>
  <c r="BB73" i="4"/>
  <c r="AZ73" i="4"/>
  <c r="AX73" i="4"/>
  <c r="AV73" i="4"/>
  <c r="AT73" i="4"/>
  <c r="AR73" i="4"/>
  <c r="AP73" i="4"/>
  <c r="AN73" i="4"/>
  <c r="AL73" i="4"/>
  <c r="AJ73" i="4"/>
  <c r="AH73" i="4"/>
  <c r="AF73" i="4"/>
  <c r="AD73" i="4"/>
  <c r="AB73" i="4"/>
  <c r="Z73" i="4"/>
  <c r="X73" i="4"/>
  <c r="V73" i="4"/>
  <c r="T73" i="4"/>
  <c r="R73" i="4"/>
  <c r="P73" i="4"/>
  <c r="N73" i="4"/>
  <c r="L73" i="4"/>
  <c r="J73" i="4"/>
  <c r="H73" i="4"/>
  <c r="F73" i="4"/>
  <c r="D73" i="4"/>
  <c r="B73" i="4"/>
  <c r="CN72" i="4"/>
  <c r="CL72" i="4"/>
  <c r="CJ72" i="4"/>
  <c r="CH72" i="4"/>
  <c r="CF72" i="4"/>
  <c r="CD72" i="4"/>
  <c r="CB72" i="4"/>
  <c r="BZ72" i="4"/>
  <c r="BX72" i="4"/>
  <c r="BV72" i="4"/>
  <c r="BT72" i="4"/>
  <c r="BR72" i="4"/>
  <c r="BP72" i="4"/>
  <c r="BN72" i="4"/>
  <c r="BL72" i="4"/>
  <c r="BJ72" i="4"/>
  <c r="BH72" i="4"/>
  <c r="BF72" i="4"/>
  <c r="BD72" i="4"/>
  <c r="BB72" i="4"/>
  <c r="AZ72" i="4"/>
  <c r="AX72" i="4"/>
  <c r="AV72" i="4"/>
  <c r="AT72" i="4"/>
  <c r="AR72" i="4"/>
  <c r="AP72" i="4"/>
  <c r="AN72" i="4"/>
  <c r="AL72" i="4"/>
  <c r="AJ72" i="4"/>
  <c r="AH72" i="4"/>
  <c r="AF72" i="4"/>
  <c r="AD72" i="4"/>
  <c r="AB72" i="4"/>
  <c r="Z72" i="4"/>
  <c r="X72" i="4"/>
  <c r="V72" i="4"/>
  <c r="T72" i="4"/>
  <c r="R72" i="4"/>
  <c r="P72" i="4"/>
  <c r="N72" i="4"/>
  <c r="L72" i="4"/>
  <c r="J72" i="4"/>
  <c r="H72" i="4"/>
  <c r="F72" i="4"/>
  <c r="D72" i="4"/>
  <c r="B72" i="4"/>
  <c r="CN71" i="4"/>
  <c r="CL71" i="4"/>
  <c r="CJ71" i="4"/>
  <c r="CH71" i="4"/>
  <c r="CF71" i="4"/>
  <c r="CD71" i="4"/>
  <c r="CB71" i="4"/>
  <c r="BZ71" i="4"/>
  <c r="BX71" i="4"/>
  <c r="BV71" i="4"/>
  <c r="BT71" i="4"/>
  <c r="BR71" i="4"/>
  <c r="BP71" i="4"/>
  <c r="BN71" i="4"/>
  <c r="BL71" i="4"/>
  <c r="BJ71" i="4"/>
  <c r="BH71" i="4"/>
  <c r="BF71" i="4"/>
  <c r="BD71" i="4"/>
  <c r="BB71" i="4"/>
  <c r="AZ71" i="4"/>
  <c r="AX71" i="4"/>
  <c r="AV71" i="4"/>
  <c r="AT71" i="4"/>
  <c r="AR71" i="4"/>
  <c r="AP71" i="4"/>
  <c r="AN71" i="4"/>
  <c r="AL71" i="4"/>
  <c r="AJ71" i="4"/>
  <c r="AH71" i="4"/>
  <c r="AF71" i="4"/>
  <c r="AD71" i="4"/>
  <c r="AB71" i="4"/>
  <c r="Z71" i="4"/>
  <c r="X71" i="4"/>
  <c r="V71" i="4"/>
  <c r="T71" i="4"/>
  <c r="R71" i="4"/>
  <c r="P71" i="4"/>
  <c r="N71" i="4"/>
  <c r="L71" i="4"/>
  <c r="J71" i="4"/>
  <c r="H71" i="4"/>
  <c r="F71" i="4"/>
  <c r="D71" i="4"/>
  <c r="B71" i="4"/>
  <c r="CN70" i="4"/>
  <c r="CL70" i="4"/>
  <c r="CJ70" i="4"/>
  <c r="CH70" i="4"/>
  <c r="CF70" i="4"/>
  <c r="CD70" i="4"/>
  <c r="CB70" i="4"/>
  <c r="BZ70" i="4"/>
  <c r="BX70" i="4"/>
  <c r="BV70" i="4"/>
  <c r="BT70" i="4"/>
  <c r="BR70" i="4"/>
  <c r="BP70" i="4"/>
  <c r="BN70" i="4"/>
  <c r="BL70" i="4"/>
  <c r="BJ70" i="4"/>
  <c r="BH70" i="4"/>
  <c r="BF70" i="4"/>
  <c r="BD70" i="4"/>
  <c r="BB70" i="4"/>
  <c r="AZ70" i="4"/>
  <c r="AX70" i="4"/>
  <c r="AV70" i="4"/>
  <c r="AT70" i="4"/>
  <c r="AR70" i="4"/>
  <c r="AP70" i="4"/>
  <c r="AN70" i="4"/>
  <c r="AL70" i="4"/>
  <c r="AJ70" i="4"/>
  <c r="AH70" i="4"/>
  <c r="AF70" i="4"/>
  <c r="AD70" i="4"/>
  <c r="AB70" i="4"/>
  <c r="Z70" i="4"/>
  <c r="X70" i="4"/>
  <c r="V70" i="4"/>
  <c r="T70" i="4"/>
  <c r="R70" i="4"/>
  <c r="P70" i="4"/>
  <c r="N70" i="4"/>
  <c r="L70" i="4"/>
  <c r="J70" i="4"/>
  <c r="H70" i="4"/>
  <c r="F70" i="4"/>
  <c r="D70" i="4"/>
  <c r="B70" i="4"/>
  <c r="CN69" i="4"/>
  <c r="CL69" i="4"/>
  <c r="CJ69" i="4"/>
  <c r="CH69" i="4"/>
  <c r="CF69" i="4"/>
  <c r="CD69" i="4"/>
  <c r="CB69" i="4"/>
  <c r="BZ69" i="4"/>
  <c r="BX69" i="4"/>
  <c r="BV69" i="4"/>
  <c r="BT69" i="4"/>
  <c r="BR69" i="4"/>
  <c r="BP69" i="4"/>
  <c r="BN69" i="4"/>
  <c r="BL69" i="4"/>
  <c r="BJ69" i="4"/>
  <c r="BH69" i="4"/>
  <c r="BF69" i="4"/>
  <c r="BD69" i="4"/>
  <c r="BB69" i="4"/>
  <c r="AZ69" i="4"/>
  <c r="AX69" i="4"/>
  <c r="AV69" i="4"/>
  <c r="AT69" i="4"/>
  <c r="AR69" i="4"/>
  <c r="AP69" i="4"/>
  <c r="AN69" i="4"/>
  <c r="AL69" i="4"/>
  <c r="AJ69" i="4"/>
  <c r="AH69" i="4"/>
  <c r="AF69" i="4"/>
  <c r="AD69" i="4"/>
  <c r="AB69" i="4"/>
  <c r="Z69" i="4"/>
  <c r="X69" i="4"/>
  <c r="V69" i="4"/>
  <c r="T69" i="4"/>
  <c r="R69" i="4"/>
  <c r="P69" i="4"/>
  <c r="N69" i="4"/>
  <c r="L69" i="4"/>
  <c r="J69" i="4"/>
  <c r="H69" i="4"/>
  <c r="F69" i="4"/>
  <c r="D69" i="4"/>
  <c r="B69" i="4"/>
  <c r="CN68" i="4"/>
  <c r="CL68" i="4"/>
  <c r="CJ68" i="4"/>
  <c r="CH68" i="4"/>
  <c r="CF68" i="4"/>
  <c r="CD68" i="4"/>
  <c r="CB68" i="4"/>
  <c r="BZ68" i="4"/>
  <c r="BX68" i="4"/>
  <c r="BV68" i="4"/>
  <c r="BT68" i="4"/>
  <c r="BR68" i="4"/>
  <c r="BP68" i="4"/>
  <c r="BN68" i="4"/>
  <c r="BL68" i="4"/>
  <c r="BJ68" i="4"/>
  <c r="BH68" i="4"/>
  <c r="BF68" i="4"/>
  <c r="BD68" i="4"/>
  <c r="BB68" i="4"/>
  <c r="AZ68" i="4"/>
  <c r="AX68" i="4"/>
  <c r="AV68" i="4"/>
  <c r="AT68" i="4"/>
  <c r="AR68" i="4"/>
  <c r="AP68" i="4"/>
  <c r="AN68" i="4"/>
  <c r="AL68" i="4"/>
  <c r="AJ68" i="4"/>
  <c r="AH68" i="4"/>
  <c r="AF68" i="4"/>
  <c r="AD68" i="4"/>
  <c r="AB68" i="4"/>
  <c r="Z68" i="4"/>
  <c r="X68" i="4"/>
  <c r="V68" i="4"/>
  <c r="T68" i="4"/>
  <c r="R68" i="4"/>
  <c r="P68" i="4"/>
  <c r="N68" i="4"/>
  <c r="L68" i="4"/>
  <c r="J68" i="4"/>
  <c r="H68" i="4"/>
  <c r="F68" i="4"/>
  <c r="D68" i="4"/>
  <c r="B68" i="4"/>
  <c r="CN67" i="4"/>
  <c r="CL67" i="4"/>
  <c r="CJ67" i="4"/>
  <c r="CH67" i="4"/>
  <c r="CF67" i="4"/>
  <c r="CD67" i="4"/>
  <c r="CB67" i="4"/>
  <c r="BZ67" i="4"/>
  <c r="BX67" i="4"/>
  <c r="BV67" i="4"/>
  <c r="BT67" i="4"/>
  <c r="BR67" i="4"/>
  <c r="BP67" i="4"/>
  <c r="BN67" i="4"/>
  <c r="BL67" i="4"/>
  <c r="BJ67" i="4"/>
  <c r="BH67" i="4"/>
  <c r="BF67" i="4"/>
  <c r="BD67" i="4"/>
  <c r="BB67" i="4"/>
  <c r="AZ67" i="4"/>
  <c r="AX67" i="4"/>
  <c r="AV67" i="4"/>
  <c r="AT67" i="4"/>
  <c r="AR67" i="4"/>
  <c r="AP67" i="4"/>
  <c r="AN67" i="4"/>
  <c r="AL67" i="4"/>
  <c r="AJ67" i="4"/>
  <c r="AH67" i="4"/>
  <c r="AF67" i="4"/>
  <c r="AD67" i="4"/>
  <c r="AB67" i="4"/>
  <c r="Z67" i="4"/>
  <c r="X67" i="4"/>
  <c r="V67" i="4"/>
  <c r="T67" i="4"/>
  <c r="R67" i="4"/>
  <c r="P67" i="4"/>
  <c r="N67" i="4"/>
  <c r="L67" i="4"/>
  <c r="J67" i="4"/>
  <c r="H67" i="4"/>
  <c r="F67" i="4"/>
  <c r="D67" i="4"/>
  <c r="B67" i="4"/>
  <c r="CN66" i="4"/>
  <c r="CL66" i="4"/>
  <c r="CJ66" i="4"/>
  <c r="CH66" i="4"/>
  <c r="CF66" i="4"/>
  <c r="CD66" i="4"/>
  <c r="CB66" i="4"/>
  <c r="BZ66" i="4"/>
  <c r="BX66" i="4"/>
  <c r="BV66" i="4"/>
  <c r="BT66" i="4"/>
  <c r="BR66" i="4"/>
  <c r="BP66" i="4"/>
  <c r="BN66" i="4"/>
  <c r="BL66" i="4"/>
  <c r="BJ66" i="4"/>
  <c r="BH66" i="4"/>
  <c r="BF66" i="4"/>
  <c r="BD66" i="4"/>
  <c r="BB66" i="4"/>
  <c r="AZ66" i="4"/>
  <c r="AX66" i="4"/>
  <c r="AV66" i="4"/>
  <c r="AT66" i="4"/>
  <c r="AR66" i="4"/>
  <c r="AP66" i="4"/>
  <c r="AN66" i="4"/>
  <c r="AL66" i="4"/>
  <c r="AJ66" i="4"/>
  <c r="AH66" i="4"/>
  <c r="AF66" i="4"/>
  <c r="AD66" i="4"/>
  <c r="AB66" i="4"/>
  <c r="Z66" i="4"/>
  <c r="X66" i="4"/>
  <c r="V66" i="4"/>
  <c r="T66" i="4"/>
  <c r="R66" i="4"/>
  <c r="P66" i="4"/>
  <c r="N66" i="4"/>
  <c r="L66" i="4"/>
  <c r="J66" i="4"/>
  <c r="H66" i="4"/>
  <c r="F66" i="4"/>
  <c r="D66" i="4"/>
  <c r="B66" i="4"/>
  <c r="CN65" i="4"/>
  <c r="CL65" i="4"/>
  <c r="CJ65" i="4"/>
  <c r="CH65" i="4"/>
  <c r="CF65" i="4"/>
  <c r="CD65" i="4"/>
  <c r="CB65" i="4"/>
  <c r="BZ65" i="4"/>
  <c r="BX65" i="4"/>
  <c r="BV65" i="4"/>
  <c r="BT65" i="4"/>
  <c r="BR65" i="4"/>
  <c r="BP65" i="4"/>
  <c r="BN65" i="4"/>
  <c r="BL65" i="4"/>
  <c r="BJ65" i="4"/>
  <c r="BH65" i="4"/>
  <c r="BF65" i="4"/>
  <c r="BD65" i="4"/>
  <c r="BB65" i="4"/>
  <c r="AZ65" i="4"/>
  <c r="AX65" i="4"/>
  <c r="AV65" i="4"/>
  <c r="AT65" i="4"/>
  <c r="AR65" i="4"/>
  <c r="AP65" i="4"/>
  <c r="AN65" i="4"/>
  <c r="AL65" i="4"/>
  <c r="AJ65" i="4"/>
  <c r="AH65" i="4"/>
  <c r="AF65" i="4"/>
  <c r="AD65" i="4"/>
  <c r="AB65" i="4"/>
  <c r="Z65" i="4"/>
  <c r="X65" i="4"/>
  <c r="V65" i="4"/>
  <c r="T65" i="4"/>
  <c r="R65" i="4"/>
  <c r="P65" i="4"/>
  <c r="N65" i="4"/>
  <c r="L65" i="4"/>
  <c r="J65" i="4"/>
  <c r="H65" i="4"/>
  <c r="F65" i="4"/>
  <c r="D65" i="4"/>
  <c r="B65" i="4"/>
  <c r="CN64" i="4"/>
  <c r="CL64" i="4"/>
  <c r="CJ64" i="4"/>
  <c r="CH64" i="4"/>
  <c r="CF64" i="4"/>
  <c r="CD64" i="4"/>
  <c r="CB64" i="4"/>
  <c r="BZ64" i="4"/>
  <c r="BX64" i="4"/>
  <c r="BV64" i="4"/>
  <c r="BT64" i="4"/>
  <c r="BR64" i="4"/>
  <c r="BP64" i="4"/>
  <c r="BN64" i="4"/>
  <c r="BL64" i="4"/>
  <c r="BJ64" i="4"/>
  <c r="BH64" i="4"/>
  <c r="BF64" i="4"/>
  <c r="BD64" i="4"/>
  <c r="BB64" i="4"/>
  <c r="AZ64" i="4"/>
  <c r="AX64" i="4"/>
  <c r="AV64" i="4"/>
  <c r="AT64" i="4"/>
  <c r="AR64" i="4"/>
  <c r="AP64" i="4"/>
  <c r="AN64" i="4"/>
  <c r="AL64" i="4"/>
  <c r="AJ64" i="4"/>
  <c r="AH64" i="4"/>
  <c r="AF64" i="4"/>
  <c r="AD64" i="4"/>
  <c r="AB64" i="4"/>
  <c r="Z64" i="4"/>
  <c r="X64" i="4"/>
  <c r="V64" i="4"/>
  <c r="T64" i="4"/>
  <c r="R64" i="4"/>
  <c r="P64" i="4"/>
  <c r="N64" i="4"/>
  <c r="L64" i="4"/>
  <c r="J64" i="4"/>
  <c r="H64" i="4"/>
  <c r="F64" i="4"/>
  <c r="D64" i="4"/>
  <c r="B64" i="4"/>
  <c r="CN63" i="4"/>
  <c r="CL63" i="4"/>
  <c r="CJ63" i="4"/>
  <c r="CH63" i="4"/>
  <c r="CF63" i="4"/>
  <c r="CD63" i="4"/>
  <c r="CB63" i="4"/>
  <c r="BZ63" i="4"/>
  <c r="BX63" i="4"/>
  <c r="BV63" i="4"/>
  <c r="BT63" i="4"/>
  <c r="BR63" i="4"/>
  <c r="BP63" i="4"/>
  <c r="BN63" i="4"/>
  <c r="BL63" i="4"/>
  <c r="BJ63" i="4"/>
  <c r="BH63" i="4"/>
  <c r="BF63" i="4"/>
  <c r="BD63" i="4"/>
  <c r="BB63" i="4"/>
  <c r="AZ63" i="4"/>
  <c r="AX63" i="4"/>
  <c r="AV63" i="4"/>
  <c r="AT63" i="4"/>
  <c r="AR63" i="4"/>
  <c r="AP63" i="4"/>
  <c r="AN63" i="4"/>
  <c r="AL63" i="4"/>
  <c r="AJ63" i="4"/>
  <c r="AH63" i="4"/>
  <c r="AF63" i="4"/>
  <c r="AD63" i="4"/>
  <c r="AB63" i="4"/>
  <c r="Z63" i="4"/>
  <c r="X63" i="4"/>
  <c r="V63" i="4"/>
  <c r="T63" i="4"/>
  <c r="R63" i="4"/>
  <c r="P63" i="4"/>
  <c r="N63" i="4"/>
  <c r="L63" i="4"/>
  <c r="J63" i="4"/>
  <c r="H63" i="4"/>
  <c r="F63" i="4"/>
  <c r="D63" i="4"/>
  <c r="B63" i="4"/>
  <c r="CN62" i="4"/>
  <c r="CL62" i="4"/>
  <c r="CJ62" i="4"/>
  <c r="CH62" i="4"/>
  <c r="CF62" i="4"/>
  <c r="CD62" i="4"/>
  <c r="CB62" i="4"/>
  <c r="BZ62" i="4"/>
  <c r="BX62" i="4"/>
  <c r="BV62" i="4"/>
  <c r="BT62" i="4"/>
  <c r="BR62" i="4"/>
  <c r="BP62" i="4"/>
  <c r="BN62" i="4"/>
  <c r="BL62" i="4"/>
  <c r="BJ62" i="4"/>
  <c r="BH62" i="4"/>
  <c r="BF62" i="4"/>
  <c r="BD62" i="4"/>
  <c r="BB62" i="4"/>
  <c r="AZ62" i="4"/>
  <c r="AX62" i="4"/>
  <c r="AV62" i="4"/>
  <c r="AT62" i="4"/>
  <c r="AR62" i="4"/>
  <c r="AP62" i="4"/>
  <c r="AN62" i="4"/>
  <c r="AL62" i="4"/>
  <c r="AJ62" i="4"/>
  <c r="AH62" i="4"/>
  <c r="AF62" i="4"/>
  <c r="AD62" i="4"/>
  <c r="AB62" i="4"/>
  <c r="Z62" i="4"/>
  <c r="X62" i="4"/>
  <c r="V62" i="4"/>
  <c r="T62" i="4"/>
  <c r="R62" i="4"/>
  <c r="P62" i="4"/>
  <c r="N62" i="4"/>
  <c r="L62" i="4"/>
  <c r="J62" i="4"/>
  <c r="H62" i="4"/>
  <c r="F62" i="4"/>
  <c r="D62" i="4"/>
  <c r="B62" i="4"/>
  <c r="CN61" i="4"/>
  <c r="CL61" i="4"/>
  <c r="CJ61" i="4"/>
  <c r="CH61" i="4"/>
  <c r="CF61" i="4"/>
  <c r="CD61" i="4"/>
  <c r="CB61" i="4"/>
  <c r="BZ61" i="4"/>
  <c r="BX61" i="4"/>
  <c r="BV61" i="4"/>
  <c r="BT61" i="4"/>
  <c r="BR61" i="4"/>
  <c r="BP61" i="4"/>
  <c r="BN61" i="4"/>
  <c r="BL61" i="4"/>
  <c r="BJ61" i="4"/>
  <c r="BH61" i="4"/>
  <c r="BF61" i="4"/>
  <c r="BD61" i="4"/>
  <c r="BB61" i="4"/>
  <c r="AZ61" i="4"/>
  <c r="AX61" i="4"/>
  <c r="AV61" i="4"/>
  <c r="AT61" i="4"/>
  <c r="AR61" i="4"/>
  <c r="AP61" i="4"/>
  <c r="AN61" i="4"/>
  <c r="AL61" i="4"/>
  <c r="AJ61" i="4"/>
  <c r="AH61" i="4"/>
  <c r="AF61" i="4"/>
  <c r="AD61" i="4"/>
  <c r="AB61" i="4"/>
  <c r="Z61" i="4"/>
  <c r="X61" i="4"/>
  <c r="V61" i="4"/>
  <c r="T61" i="4"/>
  <c r="R61" i="4"/>
  <c r="P61" i="4"/>
  <c r="N61" i="4"/>
  <c r="L61" i="4"/>
  <c r="J61" i="4"/>
  <c r="H61" i="4"/>
  <c r="F61" i="4"/>
  <c r="D61" i="4"/>
  <c r="B61" i="4"/>
  <c r="CN60" i="4"/>
  <c r="CL60" i="4"/>
  <c r="CJ60" i="4"/>
  <c r="CH60" i="4"/>
  <c r="CF60" i="4"/>
  <c r="CD60" i="4"/>
  <c r="CB60" i="4"/>
  <c r="BZ60" i="4"/>
  <c r="BX60" i="4"/>
  <c r="BV60" i="4"/>
  <c r="BT60" i="4"/>
  <c r="BR60" i="4"/>
  <c r="BP60" i="4"/>
  <c r="BN60" i="4"/>
  <c r="BL60" i="4"/>
  <c r="BJ60" i="4"/>
  <c r="BH60" i="4"/>
  <c r="BF60" i="4"/>
  <c r="BD60" i="4"/>
  <c r="BB60" i="4"/>
  <c r="AZ60" i="4"/>
  <c r="AX60" i="4"/>
  <c r="AV60" i="4"/>
  <c r="AT60" i="4"/>
  <c r="AR60" i="4"/>
  <c r="AP60" i="4"/>
  <c r="AN60" i="4"/>
  <c r="AL60" i="4"/>
  <c r="AJ60" i="4"/>
  <c r="AH60" i="4"/>
  <c r="AF60" i="4"/>
  <c r="AD60" i="4"/>
  <c r="AB60" i="4"/>
  <c r="Z60" i="4"/>
  <c r="X60" i="4"/>
  <c r="V60" i="4"/>
  <c r="T60" i="4"/>
  <c r="R60" i="4"/>
  <c r="P60" i="4"/>
  <c r="N60" i="4"/>
  <c r="L60" i="4"/>
  <c r="J60" i="4"/>
  <c r="H60" i="4"/>
  <c r="F60" i="4"/>
  <c r="D60" i="4"/>
  <c r="B60" i="4"/>
  <c r="CN59" i="4"/>
  <c r="CL59" i="4"/>
  <c r="CJ59" i="4"/>
  <c r="CH59" i="4"/>
  <c r="CF59" i="4"/>
  <c r="CD59" i="4"/>
  <c r="CB59" i="4"/>
  <c r="BZ59" i="4"/>
  <c r="BX59" i="4"/>
  <c r="BV59" i="4"/>
  <c r="BT59" i="4"/>
  <c r="BR59" i="4"/>
  <c r="BP59" i="4"/>
  <c r="BN59" i="4"/>
  <c r="BL59" i="4"/>
  <c r="BJ59" i="4"/>
  <c r="BH59" i="4"/>
  <c r="BF59" i="4"/>
  <c r="BD59" i="4"/>
  <c r="BB59" i="4"/>
  <c r="AZ59" i="4"/>
  <c r="AX59" i="4"/>
  <c r="AV59" i="4"/>
  <c r="AT59" i="4"/>
  <c r="AR59" i="4"/>
  <c r="AP59" i="4"/>
  <c r="AN59" i="4"/>
  <c r="AL59" i="4"/>
  <c r="AJ59" i="4"/>
  <c r="AH59" i="4"/>
  <c r="AF59" i="4"/>
  <c r="AD59" i="4"/>
  <c r="AB59" i="4"/>
  <c r="Z59" i="4"/>
  <c r="X59" i="4"/>
  <c r="V59" i="4"/>
  <c r="T59" i="4"/>
  <c r="R59" i="4"/>
  <c r="P59" i="4"/>
  <c r="N59" i="4"/>
  <c r="L59" i="4"/>
  <c r="J59" i="4"/>
  <c r="H59" i="4"/>
  <c r="F59" i="4"/>
  <c r="D59" i="4"/>
  <c r="B59" i="4"/>
  <c r="CN58" i="4"/>
  <c r="CL58" i="4"/>
  <c r="CJ58" i="4"/>
  <c r="CH58" i="4"/>
  <c r="CF58" i="4"/>
  <c r="CD58" i="4"/>
  <c r="CB58" i="4"/>
  <c r="BZ58" i="4"/>
  <c r="BX58" i="4"/>
  <c r="BV58" i="4"/>
  <c r="BT58" i="4"/>
  <c r="BR58" i="4"/>
  <c r="BP58" i="4"/>
  <c r="BN58" i="4"/>
  <c r="BL58" i="4"/>
  <c r="BJ58" i="4"/>
  <c r="BH58" i="4"/>
  <c r="BF58" i="4"/>
  <c r="BD58" i="4"/>
  <c r="BB58" i="4"/>
  <c r="AZ58" i="4"/>
  <c r="AX58" i="4"/>
  <c r="AV58" i="4"/>
  <c r="AT58" i="4"/>
  <c r="AR58" i="4"/>
  <c r="AP58" i="4"/>
  <c r="AN58" i="4"/>
  <c r="AL58" i="4"/>
  <c r="AJ58" i="4"/>
  <c r="AH58" i="4"/>
  <c r="AF58" i="4"/>
  <c r="AD58" i="4"/>
  <c r="AB58" i="4"/>
  <c r="Z58" i="4"/>
  <c r="X58" i="4"/>
  <c r="V58" i="4"/>
  <c r="T58" i="4"/>
  <c r="R58" i="4"/>
  <c r="P58" i="4"/>
  <c r="N58" i="4"/>
  <c r="L58" i="4"/>
  <c r="J58" i="4"/>
  <c r="H58" i="4"/>
  <c r="F58" i="4"/>
  <c r="D58" i="4"/>
  <c r="B58" i="4"/>
  <c r="CN57" i="4"/>
  <c r="CL57" i="4"/>
  <c r="CJ57" i="4"/>
  <c r="CH57" i="4"/>
  <c r="CF57" i="4"/>
  <c r="CD57" i="4"/>
  <c r="CB57" i="4"/>
  <c r="BZ57" i="4"/>
  <c r="BX57" i="4"/>
  <c r="BV57" i="4"/>
  <c r="BT57" i="4"/>
  <c r="BR57" i="4"/>
  <c r="BP57" i="4"/>
  <c r="BN57" i="4"/>
  <c r="BL57" i="4"/>
  <c r="BJ57" i="4"/>
  <c r="BH57" i="4"/>
  <c r="BF57" i="4"/>
  <c r="BD57" i="4"/>
  <c r="BB57" i="4"/>
  <c r="AZ57" i="4"/>
  <c r="AX57" i="4"/>
  <c r="AV57" i="4"/>
  <c r="AT57" i="4"/>
  <c r="AR57" i="4"/>
  <c r="AP57" i="4"/>
  <c r="AN57" i="4"/>
  <c r="AL57" i="4"/>
  <c r="AJ57" i="4"/>
  <c r="AH57" i="4"/>
  <c r="AF57" i="4"/>
  <c r="AD57" i="4"/>
  <c r="AB57" i="4"/>
  <c r="Z57" i="4"/>
  <c r="X57" i="4"/>
  <c r="V57" i="4"/>
  <c r="T57" i="4"/>
  <c r="R57" i="4"/>
  <c r="P57" i="4"/>
  <c r="N57" i="4"/>
  <c r="L57" i="4"/>
  <c r="J57" i="4"/>
  <c r="H57" i="4"/>
  <c r="F57" i="4"/>
  <c r="D57" i="4"/>
  <c r="B57" i="4"/>
  <c r="CN56" i="4"/>
  <c r="CL56" i="4"/>
  <c r="CJ56" i="4"/>
  <c r="CH56" i="4"/>
  <c r="CF56" i="4"/>
  <c r="CD56" i="4"/>
  <c r="CB56" i="4"/>
  <c r="BZ56" i="4"/>
  <c r="BX56" i="4"/>
  <c r="BV56" i="4"/>
  <c r="BT56" i="4"/>
  <c r="BR56" i="4"/>
  <c r="BP56" i="4"/>
  <c r="BN56" i="4"/>
  <c r="BL56" i="4"/>
  <c r="BJ56" i="4"/>
  <c r="BH56" i="4"/>
  <c r="BF56" i="4"/>
  <c r="BD56" i="4"/>
  <c r="BB56" i="4"/>
  <c r="AZ56" i="4"/>
  <c r="AX56" i="4"/>
  <c r="AV56" i="4"/>
  <c r="AT56" i="4"/>
  <c r="AR56" i="4"/>
  <c r="AP56" i="4"/>
  <c r="AN56" i="4"/>
  <c r="AL56" i="4"/>
  <c r="AJ56" i="4"/>
  <c r="AH56" i="4"/>
  <c r="AF56" i="4"/>
  <c r="AD56" i="4"/>
  <c r="AB56" i="4"/>
  <c r="Z56" i="4"/>
  <c r="X56" i="4"/>
  <c r="V56" i="4"/>
  <c r="T56" i="4"/>
  <c r="R56" i="4"/>
  <c r="P56" i="4"/>
  <c r="N56" i="4"/>
  <c r="L56" i="4"/>
  <c r="J56" i="4"/>
  <c r="H56" i="4"/>
  <c r="F56" i="4"/>
  <c r="D56" i="4"/>
  <c r="B56" i="4"/>
  <c r="CN55" i="4"/>
  <c r="CL55" i="4"/>
  <c r="CJ55" i="4"/>
  <c r="CH55" i="4"/>
  <c r="CF55" i="4"/>
  <c r="CD55" i="4"/>
  <c r="CB55" i="4"/>
  <c r="BZ55" i="4"/>
  <c r="BX55" i="4"/>
  <c r="BV55" i="4"/>
  <c r="BT55" i="4"/>
  <c r="BR55" i="4"/>
  <c r="BP55" i="4"/>
  <c r="BN55" i="4"/>
  <c r="BL55" i="4"/>
  <c r="BJ55" i="4"/>
  <c r="BH55" i="4"/>
  <c r="BF55" i="4"/>
  <c r="BD55" i="4"/>
  <c r="BB55" i="4"/>
  <c r="AZ55" i="4"/>
  <c r="AX55" i="4"/>
  <c r="AV55" i="4"/>
  <c r="AT55" i="4"/>
  <c r="AR55" i="4"/>
  <c r="AP55" i="4"/>
  <c r="AN55" i="4"/>
  <c r="AL55" i="4"/>
  <c r="AJ55" i="4"/>
  <c r="AH55" i="4"/>
  <c r="AF55" i="4"/>
  <c r="AD55" i="4"/>
  <c r="AB55" i="4"/>
  <c r="Z55" i="4"/>
  <c r="X55" i="4"/>
  <c r="V55" i="4"/>
  <c r="T55" i="4"/>
  <c r="R55" i="4"/>
  <c r="P55" i="4"/>
  <c r="N55" i="4"/>
  <c r="L55" i="4"/>
  <c r="J55" i="4"/>
  <c r="H55" i="4"/>
  <c r="F55" i="4"/>
  <c r="D55" i="4"/>
  <c r="B55" i="4"/>
  <c r="CN54" i="4"/>
  <c r="CL54" i="4"/>
  <c r="CJ54" i="4"/>
  <c r="CH54" i="4"/>
  <c r="CF54" i="4"/>
  <c r="CD54" i="4"/>
  <c r="CB54" i="4"/>
  <c r="BZ54" i="4"/>
  <c r="BX54" i="4"/>
  <c r="BV54" i="4"/>
  <c r="BT54" i="4"/>
  <c r="BR54" i="4"/>
  <c r="BP54" i="4"/>
  <c r="BN54" i="4"/>
  <c r="BL54" i="4"/>
  <c r="BJ54" i="4"/>
  <c r="BH54" i="4"/>
  <c r="BF54" i="4"/>
  <c r="BD54" i="4"/>
  <c r="BB54" i="4"/>
  <c r="AZ54" i="4"/>
  <c r="AX54" i="4"/>
  <c r="AV54" i="4"/>
  <c r="AT54" i="4"/>
  <c r="AR54" i="4"/>
  <c r="AP54" i="4"/>
  <c r="AN54" i="4"/>
  <c r="AL54" i="4"/>
  <c r="AJ54" i="4"/>
  <c r="AH54" i="4"/>
  <c r="AF54" i="4"/>
  <c r="AD54" i="4"/>
  <c r="AB54" i="4"/>
  <c r="Z54" i="4"/>
  <c r="X54" i="4"/>
  <c r="V54" i="4"/>
  <c r="T54" i="4"/>
  <c r="R54" i="4"/>
  <c r="P54" i="4"/>
  <c r="N54" i="4"/>
  <c r="L54" i="4"/>
  <c r="J54" i="4"/>
  <c r="H54" i="4"/>
  <c r="F54" i="4"/>
  <c r="D54" i="4"/>
  <c r="B54" i="4"/>
  <c r="CN53" i="4"/>
  <c r="CL53" i="4"/>
  <c r="CJ53" i="4"/>
  <c r="CH53" i="4"/>
  <c r="CF53" i="4"/>
  <c r="CD53" i="4"/>
  <c r="CB53" i="4"/>
  <c r="BZ53" i="4"/>
  <c r="BX53" i="4"/>
  <c r="BV53" i="4"/>
  <c r="BT53" i="4"/>
  <c r="BR53" i="4"/>
  <c r="BP53" i="4"/>
  <c r="BN53" i="4"/>
  <c r="BL53" i="4"/>
  <c r="BJ53" i="4"/>
  <c r="BH53" i="4"/>
  <c r="BF53" i="4"/>
  <c r="BD53" i="4"/>
  <c r="BB53" i="4"/>
  <c r="AZ53" i="4"/>
  <c r="AX53" i="4"/>
  <c r="AV53" i="4"/>
  <c r="AT53" i="4"/>
  <c r="AR53" i="4"/>
  <c r="AP53" i="4"/>
  <c r="AN53" i="4"/>
  <c r="AL53" i="4"/>
  <c r="AJ53" i="4"/>
  <c r="AH53" i="4"/>
  <c r="AF53" i="4"/>
  <c r="AD53" i="4"/>
  <c r="AB53" i="4"/>
  <c r="Z53" i="4"/>
  <c r="X53" i="4"/>
  <c r="V53" i="4"/>
  <c r="T53" i="4"/>
  <c r="R53" i="4"/>
  <c r="P53" i="4"/>
  <c r="N53" i="4"/>
  <c r="L53" i="4"/>
  <c r="J53" i="4"/>
  <c r="H53" i="4"/>
  <c r="F53" i="4"/>
  <c r="D53" i="4"/>
  <c r="B53" i="4"/>
  <c r="CN52" i="4"/>
  <c r="CL52" i="4"/>
  <c r="CJ52" i="4"/>
  <c r="CH52" i="4"/>
  <c r="CF52" i="4"/>
  <c r="CD52" i="4"/>
  <c r="CB52" i="4"/>
  <c r="BZ52" i="4"/>
  <c r="BX52" i="4"/>
  <c r="BV52" i="4"/>
  <c r="BT52" i="4"/>
  <c r="BR52" i="4"/>
  <c r="BP52" i="4"/>
  <c r="BN52" i="4"/>
  <c r="BL52" i="4"/>
  <c r="BJ52" i="4"/>
  <c r="BH52" i="4"/>
  <c r="BF52" i="4"/>
  <c r="BD52" i="4"/>
  <c r="BB52" i="4"/>
  <c r="AZ52" i="4"/>
  <c r="AX52" i="4"/>
  <c r="AV52" i="4"/>
  <c r="AT52" i="4"/>
  <c r="AR52" i="4"/>
  <c r="AP52" i="4"/>
  <c r="AN52" i="4"/>
  <c r="AL52" i="4"/>
  <c r="AJ52" i="4"/>
  <c r="AH52" i="4"/>
  <c r="AF52" i="4"/>
  <c r="AD52" i="4"/>
  <c r="AB52" i="4"/>
  <c r="Z52" i="4"/>
  <c r="X52" i="4"/>
  <c r="V52" i="4"/>
  <c r="T52" i="4"/>
  <c r="R52" i="4"/>
  <c r="P52" i="4"/>
  <c r="N52" i="4"/>
  <c r="L52" i="4"/>
  <c r="J52" i="4"/>
  <c r="H52" i="4"/>
  <c r="F52" i="4"/>
  <c r="D52" i="4"/>
  <c r="B52" i="4"/>
  <c r="CN51" i="4"/>
  <c r="CL51" i="4"/>
  <c r="CJ51" i="4"/>
  <c r="CH51" i="4"/>
  <c r="CF51" i="4"/>
  <c r="CD51" i="4"/>
  <c r="CB51" i="4"/>
  <c r="BZ51" i="4"/>
  <c r="BX51" i="4"/>
  <c r="BV51" i="4"/>
  <c r="BT51" i="4"/>
  <c r="BR51" i="4"/>
  <c r="BP51" i="4"/>
  <c r="BN51" i="4"/>
  <c r="BL51" i="4"/>
  <c r="BJ51" i="4"/>
  <c r="BH51" i="4"/>
  <c r="BF51" i="4"/>
  <c r="BD51" i="4"/>
  <c r="BB51" i="4"/>
  <c r="AZ51" i="4"/>
  <c r="AX51" i="4"/>
  <c r="AV51" i="4"/>
  <c r="AT51" i="4"/>
  <c r="AR51" i="4"/>
  <c r="AP51" i="4"/>
  <c r="AN51" i="4"/>
  <c r="AL51" i="4"/>
  <c r="AJ51" i="4"/>
  <c r="AH51" i="4"/>
  <c r="AF51" i="4"/>
  <c r="AD51" i="4"/>
  <c r="AB51" i="4"/>
  <c r="Z51" i="4"/>
  <c r="X51" i="4"/>
  <c r="V51" i="4"/>
  <c r="T51" i="4"/>
  <c r="R51" i="4"/>
  <c r="P51" i="4"/>
  <c r="N51" i="4"/>
  <c r="L51" i="4"/>
  <c r="J51" i="4"/>
  <c r="H51" i="4"/>
  <c r="F51" i="4"/>
  <c r="D51" i="4"/>
  <c r="B51" i="4"/>
  <c r="CN50" i="4"/>
  <c r="CL50" i="4"/>
  <c r="CJ50" i="4"/>
  <c r="CH50" i="4"/>
  <c r="CF50" i="4"/>
  <c r="CD50" i="4"/>
  <c r="CB50" i="4"/>
  <c r="BZ50" i="4"/>
  <c r="BX50" i="4"/>
  <c r="BV50" i="4"/>
  <c r="BT50" i="4"/>
  <c r="BR50" i="4"/>
  <c r="BP50" i="4"/>
  <c r="BN50" i="4"/>
  <c r="BL50" i="4"/>
  <c r="BJ50" i="4"/>
  <c r="BH50" i="4"/>
  <c r="BF50" i="4"/>
  <c r="BD50" i="4"/>
  <c r="BB50" i="4"/>
  <c r="AZ50" i="4"/>
  <c r="AX50" i="4"/>
  <c r="AV50" i="4"/>
  <c r="AT50" i="4"/>
  <c r="AR50" i="4"/>
  <c r="AP50" i="4"/>
  <c r="AN50" i="4"/>
  <c r="AL50" i="4"/>
  <c r="AJ50" i="4"/>
  <c r="AH50" i="4"/>
  <c r="AF50" i="4"/>
  <c r="AD50" i="4"/>
  <c r="AB50" i="4"/>
  <c r="Z50" i="4"/>
  <c r="X50" i="4"/>
  <c r="V50" i="4"/>
  <c r="T50" i="4"/>
  <c r="R50" i="4"/>
  <c r="P50" i="4"/>
  <c r="N50" i="4"/>
  <c r="L50" i="4"/>
  <c r="J50" i="4"/>
  <c r="H50" i="4"/>
  <c r="F50" i="4"/>
  <c r="D50" i="4"/>
  <c r="B50" i="4"/>
  <c r="CN49" i="4"/>
  <c r="CL49" i="4"/>
  <c r="CJ49" i="4"/>
  <c r="CH49" i="4"/>
  <c r="CF49" i="4"/>
  <c r="CD49" i="4"/>
  <c r="CB49" i="4"/>
  <c r="BZ49" i="4"/>
  <c r="BX49" i="4"/>
  <c r="BV49" i="4"/>
  <c r="BT49" i="4"/>
  <c r="BR49" i="4"/>
  <c r="BP49" i="4"/>
  <c r="BN49" i="4"/>
  <c r="BL49" i="4"/>
  <c r="BJ49" i="4"/>
  <c r="BH49" i="4"/>
  <c r="BF49" i="4"/>
  <c r="BD49" i="4"/>
  <c r="BB49" i="4"/>
  <c r="AZ49" i="4"/>
  <c r="AX49" i="4"/>
  <c r="AV49" i="4"/>
  <c r="AT49" i="4"/>
  <c r="AR49" i="4"/>
  <c r="AP49" i="4"/>
  <c r="AN49" i="4"/>
  <c r="AL49" i="4"/>
  <c r="AJ49" i="4"/>
  <c r="AH49" i="4"/>
  <c r="AF49" i="4"/>
  <c r="AD49" i="4"/>
  <c r="AB49" i="4"/>
  <c r="Z49" i="4"/>
  <c r="X49" i="4"/>
  <c r="V49" i="4"/>
  <c r="T49" i="4"/>
  <c r="R49" i="4"/>
  <c r="P49" i="4"/>
  <c r="N49" i="4"/>
  <c r="L49" i="4"/>
  <c r="J49" i="4"/>
  <c r="H49" i="4"/>
  <c r="F49" i="4"/>
  <c r="D49" i="4"/>
  <c r="B49" i="4"/>
  <c r="CN48" i="4"/>
  <c r="CL48" i="4"/>
  <c r="CJ48" i="4"/>
  <c r="CH48" i="4"/>
  <c r="CF48" i="4"/>
  <c r="CD48" i="4"/>
  <c r="CB48" i="4"/>
  <c r="BZ48" i="4"/>
  <c r="BX48" i="4"/>
  <c r="BV48" i="4"/>
  <c r="BT48" i="4"/>
  <c r="BR48" i="4"/>
  <c r="BP48" i="4"/>
  <c r="BN48" i="4"/>
  <c r="BL48" i="4"/>
  <c r="BJ48" i="4"/>
  <c r="BH48" i="4"/>
  <c r="BF48" i="4"/>
  <c r="BD48" i="4"/>
  <c r="BB48" i="4"/>
  <c r="AZ48" i="4"/>
  <c r="AX48" i="4"/>
  <c r="AV48" i="4"/>
  <c r="AT48" i="4"/>
  <c r="AR48" i="4"/>
  <c r="AP48" i="4"/>
  <c r="AN48" i="4"/>
  <c r="AL48" i="4"/>
  <c r="AJ48" i="4"/>
  <c r="AH48" i="4"/>
  <c r="AF48" i="4"/>
  <c r="AD48" i="4"/>
  <c r="AB48" i="4"/>
  <c r="Z48" i="4"/>
  <c r="X48" i="4"/>
  <c r="V48" i="4"/>
  <c r="T48" i="4"/>
  <c r="R48" i="4"/>
  <c r="P48" i="4"/>
  <c r="N48" i="4"/>
  <c r="L48" i="4"/>
  <c r="J48" i="4"/>
  <c r="H48" i="4"/>
  <c r="F48" i="4"/>
  <c r="D48" i="4"/>
  <c r="B48" i="4"/>
  <c r="CN47" i="4"/>
  <c r="CL47" i="4"/>
  <c r="CJ47" i="4"/>
  <c r="CH47" i="4"/>
  <c r="CF47" i="4"/>
  <c r="CD47" i="4"/>
  <c r="CB47" i="4"/>
  <c r="BZ47" i="4"/>
  <c r="BX47" i="4"/>
  <c r="BV47" i="4"/>
  <c r="BT47" i="4"/>
  <c r="BR47" i="4"/>
  <c r="BP47" i="4"/>
  <c r="BN47" i="4"/>
  <c r="BL47" i="4"/>
  <c r="BJ47" i="4"/>
  <c r="BH47" i="4"/>
  <c r="BF47" i="4"/>
  <c r="BD47" i="4"/>
  <c r="BB47" i="4"/>
  <c r="AZ47" i="4"/>
  <c r="AX47" i="4"/>
  <c r="AV47" i="4"/>
  <c r="AT47" i="4"/>
  <c r="AR47" i="4"/>
  <c r="AP47" i="4"/>
  <c r="AN47" i="4"/>
  <c r="AL47" i="4"/>
  <c r="AJ47" i="4"/>
  <c r="AH47" i="4"/>
  <c r="AF47" i="4"/>
  <c r="AD47" i="4"/>
  <c r="AB47" i="4"/>
  <c r="Z47" i="4"/>
  <c r="X47" i="4"/>
  <c r="V47" i="4"/>
  <c r="T47" i="4"/>
  <c r="R47" i="4"/>
  <c r="P47" i="4"/>
  <c r="N47" i="4"/>
  <c r="L47" i="4"/>
  <c r="J47" i="4"/>
  <c r="H47" i="4"/>
  <c r="F47" i="4"/>
  <c r="D47" i="4"/>
  <c r="B47" i="4"/>
  <c r="CN46" i="4"/>
  <c r="CL46" i="4"/>
  <c r="CJ46" i="4"/>
  <c r="CH46" i="4"/>
  <c r="CF46" i="4"/>
  <c r="CD46" i="4"/>
  <c r="CB46" i="4"/>
  <c r="BZ46" i="4"/>
  <c r="BX46" i="4"/>
  <c r="BV46" i="4"/>
  <c r="BT46" i="4"/>
  <c r="BR46" i="4"/>
  <c r="BP46" i="4"/>
  <c r="BN46" i="4"/>
  <c r="BL46" i="4"/>
  <c r="BJ46" i="4"/>
  <c r="BH46" i="4"/>
  <c r="BF46" i="4"/>
  <c r="BD46" i="4"/>
  <c r="BB46" i="4"/>
  <c r="AZ46" i="4"/>
  <c r="AX46" i="4"/>
  <c r="AV46" i="4"/>
  <c r="AT46" i="4"/>
  <c r="AR46" i="4"/>
  <c r="AP46" i="4"/>
  <c r="AN46" i="4"/>
  <c r="AL46" i="4"/>
  <c r="AJ46" i="4"/>
  <c r="AH46" i="4"/>
  <c r="AF46" i="4"/>
  <c r="AD46" i="4"/>
  <c r="AB46" i="4"/>
  <c r="Z46" i="4"/>
  <c r="X46" i="4"/>
  <c r="V46" i="4"/>
  <c r="T46" i="4"/>
  <c r="R46" i="4"/>
  <c r="P46" i="4"/>
  <c r="N46" i="4"/>
  <c r="L46" i="4"/>
  <c r="J46" i="4"/>
  <c r="H46" i="4"/>
  <c r="F46" i="4"/>
  <c r="D46" i="4"/>
  <c r="B46" i="4"/>
  <c r="CN45" i="4"/>
  <c r="CL45" i="4"/>
  <c r="CJ45" i="4"/>
  <c r="CH45" i="4"/>
  <c r="CF45" i="4"/>
  <c r="CD45" i="4"/>
  <c r="CB45" i="4"/>
  <c r="BZ45" i="4"/>
  <c r="BX45" i="4"/>
  <c r="BV45" i="4"/>
  <c r="BT45" i="4"/>
  <c r="BR45" i="4"/>
  <c r="BP45" i="4"/>
  <c r="BN45" i="4"/>
  <c r="BL45" i="4"/>
  <c r="BJ45" i="4"/>
  <c r="BH45" i="4"/>
  <c r="BF45" i="4"/>
  <c r="BD45" i="4"/>
  <c r="BB45" i="4"/>
  <c r="AZ45" i="4"/>
  <c r="AX45" i="4"/>
  <c r="AV45" i="4"/>
  <c r="AT45" i="4"/>
  <c r="AR45" i="4"/>
  <c r="AP45" i="4"/>
  <c r="AN45" i="4"/>
  <c r="AL45" i="4"/>
  <c r="AJ45" i="4"/>
  <c r="AH45" i="4"/>
  <c r="AF45" i="4"/>
  <c r="AD45" i="4"/>
  <c r="AB45" i="4"/>
  <c r="Z45" i="4"/>
  <c r="X45" i="4"/>
  <c r="V45" i="4"/>
  <c r="T45" i="4"/>
  <c r="R45" i="4"/>
  <c r="P45" i="4"/>
  <c r="N45" i="4"/>
  <c r="L45" i="4"/>
  <c r="J45" i="4"/>
  <c r="H45" i="4"/>
  <c r="F45" i="4"/>
  <c r="D45" i="4"/>
  <c r="B45" i="4"/>
  <c r="CN44" i="4"/>
  <c r="CL44" i="4"/>
  <c r="CJ44" i="4"/>
  <c r="CH44" i="4"/>
  <c r="CF44" i="4"/>
  <c r="CD44" i="4"/>
  <c r="CB44" i="4"/>
  <c r="BZ44" i="4"/>
  <c r="BX44" i="4"/>
  <c r="BV44" i="4"/>
  <c r="BT44" i="4"/>
  <c r="BR44" i="4"/>
  <c r="BP44" i="4"/>
  <c r="BN44" i="4"/>
  <c r="BL44" i="4"/>
  <c r="BJ44" i="4"/>
  <c r="BH44" i="4"/>
  <c r="BF44" i="4"/>
  <c r="BD44" i="4"/>
  <c r="BB44" i="4"/>
  <c r="AZ44" i="4"/>
  <c r="AX44" i="4"/>
  <c r="AV44" i="4"/>
  <c r="AT44" i="4"/>
  <c r="AR44" i="4"/>
  <c r="AP44" i="4"/>
  <c r="AN44" i="4"/>
  <c r="AL44" i="4"/>
  <c r="AJ44" i="4"/>
  <c r="AH44" i="4"/>
  <c r="AF44" i="4"/>
  <c r="AD44" i="4"/>
  <c r="AB44" i="4"/>
  <c r="Z44" i="4"/>
  <c r="X44" i="4"/>
  <c r="V44" i="4"/>
  <c r="T44" i="4"/>
  <c r="R44" i="4"/>
  <c r="P44" i="4"/>
  <c r="N44" i="4"/>
  <c r="L44" i="4"/>
  <c r="J44" i="4"/>
  <c r="H44" i="4"/>
  <c r="F44" i="4"/>
  <c r="D44" i="4"/>
  <c r="B44" i="4"/>
  <c r="CN43" i="4"/>
  <c r="CL43" i="4"/>
  <c r="CJ43" i="4"/>
  <c r="CH43" i="4"/>
  <c r="CF43" i="4"/>
  <c r="CD43" i="4"/>
  <c r="CB43" i="4"/>
  <c r="BZ43" i="4"/>
  <c r="BX43" i="4"/>
  <c r="BV43" i="4"/>
  <c r="BT43" i="4"/>
  <c r="BR43" i="4"/>
  <c r="BP43" i="4"/>
  <c r="BN43" i="4"/>
  <c r="BL43" i="4"/>
  <c r="BJ43" i="4"/>
  <c r="BH43" i="4"/>
  <c r="BF43" i="4"/>
  <c r="BD43" i="4"/>
  <c r="BB43" i="4"/>
  <c r="AZ43" i="4"/>
  <c r="AX43" i="4"/>
  <c r="AV43" i="4"/>
  <c r="AT43" i="4"/>
  <c r="AR43" i="4"/>
  <c r="AP43" i="4"/>
  <c r="AN43" i="4"/>
  <c r="AL43" i="4"/>
  <c r="AJ43" i="4"/>
  <c r="AH43" i="4"/>
  <c r="AF43" i="4"/>
  <c r="AD43" i="4"/>
  <c r="AB43" i="4"/>
  <c r="Z43" i="4"/>
  <c r="X43" i="4"/>
  <c r="V43" i="4"/>
  <c r="T43" i="4"/>
  <c r="R43" i="4"/>
  <c r="P43" i="4"/>
  <c r="N43" i="4"/>
  <c r="L43" i="4"/>
  <c r="J43" i="4"/>
  <c r="H43" i="4"/>
  <c r="F43" i="4"/>
  <c r="D43" i="4"/>
  <c r="B43" i="4"/>
  <c r="CN42" i="4"/>
  <c r="CL42" i="4"/>
  <c r="CJ42" i="4"/>
  <c r="CH42" i="4"/>
  <c r="CF42" i="4"/>
  <c r="CD42" i="4"/>
  <c r="CB42" i="4"/>
  <c r="BZ42" i="4"/>
  <c r="BX42" i="4"/>
  <c r="BV42" i="4"/>
  <c r="BT42" i="4"/>
  <c r="BR42" i="4"/>
  <c r="BP42" i="4"/>
  <c r="BN42" i="4"/>
  <c r="BL42" i="4"/>
  <c r="BJ42" i="4"/>
  <c r="BH42" i="4"/>
  <c r="BF42" i="4"/>
  <c r="BD42" i="4"/>
  <c r="BB42" i="4"/>
  <c r="AZ42" i="4"/>
  <c r="AX42" i="4"/>
  <c r="AV42" i="4"/>
  <c r="AT42" i="4"/>
  <c r="AR42" i="4"/>
  <c r="AP42" i="4"/>
  <c r="AN42" i="4"/>
  <c r="AL42" i="4"/>
  <c r="AJ42" i="4"/>
  <c r="AH42" i="4"/>
  <c r="AF42" i="4"/>
  <c r="AD42" i="4"/>
  <c r="AB42" i="4"/>
  <c r="Z42" i="4"/>
  <c r="X42" i="4"/>
  <c r="V42" i="4"/>
  <c r="T42" i="4"/>
  <c r="R42" i="4"/>
  <c r="P42" i="4"/>
  <c r="N42" i="4"/>
  <c r="L42" i="4"/>
  <c r="J42" i="4"/>
  <c r="H42" i="4"/>
  <c r="F42" i="4"/>
  <c r="D42" i="4"/>
  <c r="B42" i="4"/>
  <c r="CN41" i="4"/>
  <c r="CL41" i="4"/>
  <c r="CJ41" i="4"/>
  <c r="CH41" i="4"/>
  <c r="CF41" i="4"/>
  <c r="CD41" i="4"/>
  <c r="CB41" i="4"/>
  <c r="BZ41" i="4"/>
  <c r="BX41" i="4"/>
  <c r="BV41" i="4"/>
  <c r="BT41" i="4"/>
  <c r="BR41" i="4"/>
  <c r="BP41" i="4"/>
  <c r="BN41" i="4"/>
  <c r="BL41" i="4"/>
  <c r="BJ41" i="4"/>
  <c r="BH41" i="4"/>
  <c r="BF41" i="4"/>
  <c r="BD41" i="4"/>
  <c r="BB41" i="4"/>
  <c r="AZ41" i="4"/>
  <c r="AX41" i="4"/>
  <c r="AV41" i="4"/>
  <c r="AT41" i="4"/>
  <c r="AR41" i="4"/>
  <c r="AP41" i="4"/>
  <c r="AN41" i="4"/>
  <c r="AL41" i="4"/>
  <c r="AJ41" i="4"/>
  <c r="AH41" i="4"/>
  <c r="AF41" i="4"/>
  <c r="AD41" i="4"/>
  <c r="AB41" i="4"/>
  <c r="Z41" i="4"/>
  <c r="X41" i="4"/>
  <c r="V41" i="4"/>
  <c r="T41" i="4"/>
  <c r="R41" i="4"/>
  <c r="P41" i="4"/>
  <c r="N41" i="4"/>
  <c r="L41" i="4"/>
  <c r="J41" i="4"/>
  <c r="H41" i="4"/>
  <c r="F41" i="4"/>
  <c r="D41" i="4"/>
  <c r="B41" i="4"/>
  <c r="CN40" i="4"/>
  <c r="CL40" i="4"/>
  <c r="CJ40" i="4"/>
  <c r="CH40" i="4"/>
  <c r="CF40" i="4"/>
  <c r="CD40" i="4"/>
  <c r="CB40" i="4"/>
  <c r="BZ40" i="4"/>
  <c r="BX40" i="4"/>
  <c r="BV40" i="4"/>
  <c r="BT40" i="4"/>
  <c r="BR40" i="4"/>
  <c r="BP40" i="4"/>
  <c r="BN40" i="4"/>
  <c r="BL40" i="4"/>
  <c r="BJ40" i="4"/>
  <c r="BH40" i="4"/>
  <c r="BF40" i="4"/>
  <c r="BD40" i="4"/>
  <c r="BB40" i="4"/>
  <c r="AZ40" i="4"/>
  <c r="AX40" i="4"/>
  <c r="AV40" i="4"/>
  <c r="AT40" i="4"/>
  <c r="AR40" i="4"/>
  <c r="AP40" i="4"/>
  <c r="AN40" i="4"/>
  <c r="AL40" i="4"/>
  <c r="AJ40" i="4"/>
  <c r="AH40" i="4"/>
  <c r="AF40" i="4"/>
  <c r="AD40" i="4"/>
  <c r="AB40" i="4"/>
  <c r="Z40" i="4"/>
  <c r="X40" i="4"/>
  <c r="V40" i="4"/>
  <c r="T40" i="4"/>
  <c r="R40" i="4"/>
  <c r="P40" i="4"/>
  <c r="N40" i="4"/>
  <c r="L40" i="4"/>
  <c r="J40" i="4"/>
  <c r="H40" i="4"/>
  <c r="F40" i="4"/>
  <c r="D40" i="4"/>
  <c r="B40" i="4"/>
  <c r="CN39" i="4"/>
  <c r="CL39" i="4"/>
  <c r="CJ39" i="4"/>
  <c r="CH39" i="4"/>
  <c r="CF39" i="4"/>
  <c r="CD39" i="4"/>
  <c r="CB39" i="4"/>
  <c r="BZ39" i="4"/>
  <c r="BX39" i="4"/>
  <c r="BV39" i="4"/>
  <c r="BT39" i="4"/>
  <c r="BR39" i="4"/>
  <c r="BP39" i="4"/>
  <c r="BN39" i="4"/>
  <c r="BL39" i="4"/>
  <c r="BJ39" i="4"/>
  <c r="BH39" i="4"/>
  <c r="BF39" i="4"/>
  <c r="BD39" i="4"/>
  <c r="BB39" i="4"/>
  <c r="AZ39" i="4"/>
  <c r="AX39" i="4"/>
  <c r="AV39" i="4"/>
  <c r="AT39" i="4"/>
  <c r="AR39" i="4"/>
  <c r="AP39" i="4"/>
  <c r="AN39" i="4"/>
  <c r="AL39" i="4"/>
  <c r="AJ39" i="4"/>
  <c r="AH39" i="4"/>
  <c r="AF39" i="4"/>
  <c r="AD39" i="4"/>
  <c r="AB39" i="4"/>
  <c r="Z39" i="4"/>
  <c r="X39" i="4"/>
  <c r="V39" i="4"/>
  <c r="T39" i="4"/>
  <c r="R39" i="4"/>
  <c r="P39" i="4"/>
  <c r="N39" i="4"/>
  <c r="L39" i="4"/>
  <c r="J39" i="4"/>
  <c r="H39" i="4"/>
  <c r="F39" i="4"/>
  <c r="D39" i="4"/>
  <c r="B39" i="4"/>
  <c r="CN38" i="4"/>
  <c r="CL38" i="4"/>
  <c r="CJ38" i="4"/>
  <c r="CH38" i="4"/>
  <c r="CF38" i="4"/>
  <c r="CD38" i="4"/>
  <c r="CB38" i="4"/>
  <c r="BZ38" i="4"/>
  <c r="BX38" i="4"/>
  <c r="BV38" i="4"/>
  <c r="BT38" i="4"/>
  <c r="BR38" i="4"/>
  <c r="BP38" i="4"/>
  <c r="BN38" i="4"/>
  <c r="BL38" i="4"/>
  <c r="BJ38" i="4"/>
  <c r="BH38" i="4"/>
  <c r="BF38" i="4"/>
  <c r="BD38" i="4"/>
  <c r="BB38" i="4"/>
  <c r="AZ38" i="4"/>
  <c r="AX38" i="4"/>
  <c r="AV38" i="4"/>
  <c r="AT38" i="4"/>
  <c r="AR38" i="4"/>
  <c r="AP38" i="4"/>
  <c r="AN38" i="4"/>
  <c r="AL38" i="4"/>
  <c r="AJ38" i="4"/>
  <c r="AH38" i="4"/>
  <c r="AF38" i="4"/>
  <c r="AD38" i="4"/>
  <c r="AB38" i="4"/>
  <c r="Z38" i="4"/>
  <c r="X38" i="4"/>
  <c r="V38" i="4"/>
  <c r="T38" i="4"/>
  <c r="R38" i="4"/>
  <c r="P38" i="4"/>
  <c r="N38" i="4"/>
  <c r="L38" i="4"/>
  <c r="J38" i="4"/>
  <c r="H38" i="4"/>
  <c r="F38" i="4"/>
  <c r="D38" i="4"/>
  <c r="B38" i="4"/>
  <c r="CN37" i="4"/>
  <c r="CL37" i="4"/>
  <c r="CJ37" i="4"/>
  <c r="CH37" i="4"/>
  <c r="CF37" i="4"/>
  <c r="CD37" i="4"/>
  <c r="CB37" i="4"/>
  <c r="BZ37" i="4"/>
  <c r="BX37" i="4"/>
  <c r="BV37" i="4"/>
  <c r="BT37" i="4"/>
  <c r="BR37" i="4"/>
  <c r="BP37" i="4"/>
  <c r="BN37" i="4"/>
  <c r="BL37" i="4"/>
  <c r="BJ37" i="4"/>
  <c r="BH37" i="4"/>
  <c r="BF37" i="4"/>
  <c r="BD37" i="4"/>
  <c r="BB37" i="4"/>
  <c r="AZ37" i="4"/>
  <c r="AX37" i="4"/>
  <c r="AV37" i="4"/>
  <c r="AT37" i="4"/>
  <c r="AR37" i="4"/>
  <c r="AP37" i="4"/>
  <c r="AN37" i="4"/>
  <c r="AL37" i="4"/>
  <c r="AJ37" i="4"/>
  <c r="AH37" i="4"/>
  <c r="AF37" i="4"/>
  <c r="AD37" i="4"/>
  <c r="AB37" i="4"/>
  <c r="Z37" i="4"/>
  <c r="X37" i="4"/>
  <c r="V37" i="4"/>
  <c r="T37" i="4"/>
  <c r="R37" i="4"/>
  <c r="P37" i="4"/>
  <c r="N37" i="4"/>
  <c r="L37" i="4"/>
  <c r="J37" i="4"/>
  <c r="H37" i="4"/>
  <c r="F37" i="4"/>
  <c r="D37" i="4"/>
  <c r="B37" i="4"/>
  <c r="CN36" i="4"/>
  <c r="CL36" i="4"/>
  <c r="CJ36" i="4"/>
  <c r="CH36" i="4"/>
  <c r="CF36" i="4"/>
  <c r="CD36" i="4"/>
  <c r="CB36" i="4"/>
  <c r="BZ36" i="4"/>
  <c r="BX36" i="4"/>
  <c r="BV36" i="4"/>
  <c r="BT36" i="4"/>
  <c r="BR36" i="4"/>
  <c r="BP36" i="4"/>
  <c r="BN36" i="4"/>
  <c r="BL36" i="4"/>
  <c r="BJ36" i="4"/>
  <c r="BH36" i="4"/>
  <c r="BF36" i="4"/>
  <c r="BD36" i="4"/>
  <c r="BB36" i="4"/>
  <c r="AZ36" i="4"/>
  <c r="AX36" i="4"/>
  <c r="AV36" i="4"/>
  <c r="AT36" i="4"/>
  <c r="AR36" i="4"/>
  <c r="AP36" i="4"/>
  <c r="AN36" i="4"/>
  <c r="AL36" i="4"/>
  <c r="AJ36" i="4"/>
  <c r="AH36" i="4"/>
  <c r="AF36" i="4"/>
  <c r="AD36" i="4"/>
  <c r="AB36" i="4"/>
  <c r="Z36" i="4"/>
  <c r="X36" i="4"/>
  <c r="V36" i="4"/>
  <c r="T36" i="4"/>
  <c r="R36" i="4"/>
  <c r="P36" i="4"/>
  <c r="N36" i="4"/>
  <c r="L36" i="4"/>
  <c r="J36" i="4"/>
  <c r="H36" i="4"/>
  <c r="F36" i="4"/>
  <c r="D36" i="4"/>
  <c r="B36" i="4"/>
  <c r="CN35" i="4"/>
  <c r="CL35" i="4"/>
  <c r="CJ35" i="4"/>
  <c r="CH35" i="4"/>
  <c r="CF35" i="4"/>
  <c r="CD35" i="4"/>
  <c r="CB35" i="4"/>
  <c r="BZ35" i="4"/>
  <c r="BX35" i="4"/>
  <c r="BV35" i="4"/>
  <c r="BT35" i="4"/>
  <c r="BR35" i="4"/>
  <c r="BP35" i="4"/>
  <c r="BN35" i="4"/>
  <c r="BL35" i="4"/>
  <c r="BJ35" i="4"/>
  <c r="BH35" i="4"/>
  <c r="BF35" i="4"/>
  <c r="BD35" i="4"/>
  <c r="BB35" i="4"/>
  <c r="AZ35" i="4"/>
  <c r="AX35" i="4"/>
  <c r="AV35" i="4"/>
  <c r="AT35" i="4"/>
  <c r="AR35" i="4"/>
  <c r="AP35" i="4"/>
  <c r="AN35" i="4"/>
  <c r="AL35" i="4"/>
  <c r="AJ35" i="4"/>
  <c r="AH35" i="4"/>
  <c r="AF35" i="4"/>
  <c r="AD35" i="4"/>
  <c r="AB35" i="4"/>
  <c r="Z35" i="4"/>
  <c r="X35" i="4"/>
  <c r="V35" i="4"/>
  <c r="T35" i="4"/>
  <c r="R35" i="4"/>
  <c r="P35" i="4"/>
  <c r="N35" i="4"/>
  <c r="L35" i="4"/>
  <c r="J35" i="4"/>
  <c r="H35" i="4"/>
  <c r="F35" i="4"/>
  <c r="D35" i="4"/>
  <c r="B35" i="4"/>
  <c r="CN34" i="4"/>
  <c r="CL34" i="4"/>
  <c r="CJ34" i="4"/>
  <c r="CH34" i="4"/>
  <c r="CF34" i="4"/>
  <c r="CD34" i="4"/>
  <c r="CB34" i="4"/>
  <c r="BZ34" i="4"/>
  <c r="BX34" i="4"/>
  <c r="BV34" i="4"/>
  <c r="BT34" i="4"/>
  <c r="BR34" i="4"/>
  <c r="BP34" i="4"/>
  <c r="BN34" i="4"/>
  <c r="BL34" i="4"/>
  <c r="BJ34" i="4"/>
  <c r="BH34" i="4"/>
  <c r="BF34" i="4"/>
  <c r="BD34" i="4"/>
  <c r="BB34" i="4"/>
  <c r="AZ34" i="4"/>
  <c r="AX34" i="4"/>
  <c r="AV34" i="4"/>
  <c r="AT34" i="4"/>
  <c r="AR34" i="4"/>
  <c r="AP34" i="4"/>
  <c r="AN34" i="4"/>
  <c r="AL34" i="4"/>
  <c r="AJ34" i="4"/>
  <c r="AH34" i="4"/>
  <c r="AF34" i="4"/>
  <c r="AD34" i="4"/>
  <c r="AB34" i="4"/>
  <c r="Z34" i="4"/>
  <c r="X34" i="4"/>
  <c r="V34" i="4"/>
  <c r="T34" i="4"/>
  <c r="R34" i="4"/>
  <c r="P34" i="4"/>
  <c r="N34" i="4"/>
  <c r="L34" i="4"/>
  <c r="J34" i="4"/>
  <c r="H34" i="4"/>
  <c r="F34" i="4"/>
  <c r="D34" i="4"/>
  <c r="B34" i="4"/>
  <c r="CN33" i="4"/>
  <c r="CL33" i="4"/>
  <c r="CJ33" i="4"/>
  <c r="CH33" i="4"/>
  <c r="CF33" i="4"/>
  <c r="CD33" i="4"/>
  <c r="CB33" i="4"/>
  <c r="BZ33" i="4"/>
  <c r="BX33" i="4"/>
  <c r="BV33" i="4"/>
  <c r="BT33" i="4"/>
  <c r="BR33" i="4"/>
  <c r="BP33" i="4"/>
  <c r="BN33" i="4"/>
  <c r="BL33" i="4"/>
  <c r="BJ33" i="4"/>
  <c r="BH33" i="4"/>
  <c r="BF33" i="4"/>
  <c r="BD33" i="4"/>
  <c r="BB33" i="4"/>
  <c r="AZ33" i="4"/>
  <c r="AX33" i="4"/>
  <c r="AV33" i="4"/>
  <c r="AT33" i="4"/>
  <c r="AR33" i="4"/>
  <c r="AP33" i="4"/>
  <c r="AN33" i="4"/>
  <c r="AL33" i="4"/>
  <c r="AJ33" i="4"/>
  <c r="AH33" i="4"/>
  <c r="AF33" i="4"/>
  <c r="AD33" i="4"/>
  <c r="AB33" i="4"/>
  <c r="Z33" i="4"/>
  <c r="X33" i="4"/>
  <c r="V33" i="4"/>
  <c r="T33" i="4"/>
  <c r="R33" i="4"/>
  <c r="P33" i="4"/>
  <c r="N33" i="4"/>
  <c r="L33" i="4"/>
  <c r="J33" i="4"/>
  <c r="H33" i="4"/>
  <c r="F33" i="4"/>
  <c r="D33" i="4"/>
  <c r="B33" i="4"/>
  <c r="CN32" i="4"/>
  <c r="CL32" i="4"/>
  <c r="CJ32" i="4"/>
  <c r="CH32" i="4"/>
  <c r="CF32" i="4"/>
  <c r="CD32" i="4"/>
  <c r="CB32" i="4"/>
  <c r="BZ32" i="4"/>
  <c r="BX32" i="4"/>
  <c r="BV32" i="4"/>
  <c r="BT32" i="4"/>
  <c r="BR32" i="4"/>
  <c r="BP32" i="4"/>
  <c r="BN32" i="4"/>
  <c r="BL32" i="4"/>
  <c r="BJ32" i="4"/>
  <c r="BH32" i="4"/>
  <c r="BF32" i="4"/>
  <c r="BD32" i="4"/>
  <c r="BB32" i="4"/>
  <c r="AZ32" i="4"/>
  <c r="AX32" i="4"/>
  <c r="AV32" i="4"/>
  <c r="AT32" i="4"/>
  <c r="AR32" i="4"/>
  <c r="AP32" i="4"/>
  <c r="AN32" i="4"/>
  <c r="AL32" i="4"/>
  <c r="AJ32" i="4"/>
  <c r="AH32" i="4"/>
  <c r="AF32" i="4"/>
  <c r="AD32" i="4"/>
  <c r="AB32" i="4"/>
  <c r="Z32" i="4"/>
  <c r="X32" i="4"/>
  <c r="V32" i="4"/>
  <c r="T32" i="4"/>
  <c r="R32" i="4"/>
  <c r="P32" i="4"/>
  <c r="N32" i="4"/>
  <c r="L32" i="4"/>
  <c r="J32" i="4"/>
  <c r="H32" i="4"/>
  <c r="F32" i="4"/>
  <c r="D32" i="4"/>
  <c r="B32" i="4"/>
  <c r="CN31" i="4"/>
  <c r="CL31" i="4"/>
  <c r="CJ31" i="4"/>
  <c r="CH31" i="4"/>
  <c r="CF31" i="4"/>
  <c r="CD31" i="4"/>
  <c r="CB31" i="4"/>
  <c r="BZ31" i="4"/>
  <c r="BX31" i="4"/>
  <c r="BV31" i="4"/>
  <c r="BT31" i="4"/>
  <c r="BR31" i="4"/>
  <c r="BP31" i="4"/>
  <c r="BN31" i="4"/>
  <c r="BL31" i="4"/>
  <c r="BJ31" i="4"/>
  <c r="BH31" i="4"/>
  <c r="BF31" i="4"/>
  <c r="BD31" i="4"/>
  <c r="BB31" i="4"/>
  <c r="AZ31" i="4"/>
  <c r="AX31" i="4"/>
  <c r="AV31" i="4"/>
  <c r="AT31" i="4"/>
  <c r="AR31" i="4"/>
  <c r="AP31" i="4"/>
  <c r="AN31" i="4"/>
  <c r="AL31" i="4"/>
  <c r="AJ31" i="4"/>
  <c r="AH31" i="4"/>
  <c r="AF31" i="4"/>
  <c r="AD31" i="4"/>
  <c r="AB31" i="4"/>
  <c r="Z31" i="4"/>
  <c r="X31" i="4"/>
  <c r="V31" i="4"/>
  <c r="T31" i="4"/>
  <c r="R31" i="4"/>
  <c r="P31" i="4"/>
  <c r="N31" i="4"/>
  <c r="L31" i="4"/>
  <c r="J31" i="4"/>
  <c r="H31" i="4"/>
  <c r="F31" i="4"/>
  <c r="D31" i="4"/>
  <c r="B31" i="4"/>
  <c r="CN30" i="4"/>
  <c r="CL30" i="4"/>
  <c r="CJ30" i="4"/>
  <c r="CH30" i="4"/>
  <c r="CF30" i="4"/>
  <c r="CD30" i="4"/>
  <c r="CB30" i="4"/>
  <c r="BZ30" i="4"/>
  <c r="BX30" i="4"/>
  <c r="BV30" i="4"/>
  <c r="BT30" i="4"/>
  <c r="BR30" i="4"/>
  <c r="BP30" i="4"/>
  <c r="BN30" i="4"/>
  <c r="BL30" i="4"/>
  <c r="BJ30" i="4"/>
  <c r="BH30" i="4"/>
  <c r="BF30" i="4"/>
  <c r="BD30" i="4"/>
  <c r="BB30" i="4"/>
  <c r="AZ30" i="4"/>
  <c r="AX30" i="4"/>
  <c r="AV30" i="4"/>
  <c r="AT30" i="4"/>
  <c r="AR30" i="4"/>
  <c r="AP30" i="4"/>
  <c r="AN30" i="4"/>
  <c r="AL30" i="4"/>
  <c r="AJ30" i="4"/>
  <c r="AH30" i="4"/>
  <c r="AF30" i="4"/>
  <c r="AD30" i="4"/>
  <c r="AB30" i="4"/>
  <c r="Z30" i="4"/>
  <c r="X30" i="4"/>
  <c r="V30" i="4"/>
  <c r="T30" i="4"/>
  <c r="R30" i="4"/>
  <c r="P30" i="4"/>
  <c r="N30" i="4"/>
  <c r="L30" i="4"/>
  <c r="J30" i="4"/>
  <c r="H30" i="4"/>
  <c r="F30" i="4"/>
  <c r="D30" i="4"/>
  <c r="B30" i="4"/>
  <c r="CN29" i="4"/>
  <c r="CL29" i="4"/>
  <c r="CJ29" i="4"/>
  <c r="CH29" i="4"/>
  <c r="CF29" i="4"/>
  <c r="CD29" i="4"/>
  <c r="CB29" i="4"/>
  <c r="BZ29" i="4"/>
  <c r="BX29" i="4"/>
  <c r="BV29" i="4"/>
  <c r="BT29" i="4"/>
  <c r="BR29" i="4"/>
  <c r="BP29" i="4"/>
  <c r="BN29" i="4"/>
  <c r="BL29" i="4"/>
  <c r="BJ29" i="4"/>
  <c r="BH29" i="4"/>
  <c r="BF29" i="4"/>
  <c r="BD29" i="4"/>
  <c r="BB29" i="4"/>
  <c r="AZ29" i="4"/>
  <c r="AX29" i="4"/>
  <c r="AV29" i="4"/>
  <c r="AT29" i="4"/>
  <c r="AR29" i="4"/>
  <c r="AP29" i="4"/>
  <c r="AN29" i="4"/>
  <c r="AL29" i="4"/>
  <c r="AJ29" i="4"/>
  <c r="AH29" i="4"/>
  <c r="AF29" i="4"/>
  <c r="AD29" i="4"/>
  <c r="AB29" i="4"/>
  <c r="Z29" i="4"/>
  <c r="X29" i="4"/>
  <c r="V29" i="4"/>
  <c r="T29" i="4"/>
  <c r="R29" i="4"/>
  <c r="P29" i="4"/>
  <c r="N29" i="4"/>
  <c r="L29" i="4"/>
  <c r="J29" i="4"/>
  <c r="H29" i="4"/>
  <c r="F29" i="4"/>
  <c r="D29" i="4"/>
  <c r="B29" i="4"/>
  <c r="CN28" i="4"/>
  <c r="CL28" i="4"/>
  <c r="CJ28" i="4"/>
  <c r="CH28" i="4"/>
  <c r="CF28" i="4"/>
  <c r="CD28" i="4"/>
  <c r="CB28" i="4"/>
  <c r="BZ28" i="4"/>
  <c r="BX28" i="4"/>
  <c r="BV28" i="4"/>
  <c r="BT28" i="4"/>
  <c r="BR28" i="4"/>
  <c r="BP28" i="4"/>
  <c r="BN28" i="4"/>
  <c r="BL28" i="4"/>
  <c r="BJ28" i="4"/>
  <c r="BH28" i="4"/>
  <c r="BF28" i="4"/>
  <c r="BD28" i="4"/>
  <c r="BB28" i="4"/>
  <c r="AZ28" i="4"/>
  <c r="AX28" i="4"/>
  <c r="AV28" i="4"/>
  <c r="AT28" i="4"/>
  <c r="AR28" i="4"/>
  <c r="AP28" i="4"/>
  <c r="AN28" i="4"/>
  <c r="AL28" i="4"/>
  <c r="AJ28" i="4"/>
  <c r="AH28" i="4"/>
  <c r="AF28" i="4"/>
  <c r="AD28" i="4"/>
  <c r="AB28" i="4"/>
  <c r="Z28" i="4"/>
  <c r="X28" i="4"/>
  <c r="V28" i="4"/>
  <c r="T28" i="4"/>
  <c r="R28" i="4"/>
  <c r="P28" i="4"/>
  <c r="N28" i="4"/>
  <c r="L28" i="4"/>
  <c r="J28" i="4"/>
  <c r="H28" i="4"/>
  <c r="F28" i="4"/>
  <c r="D28" i="4"/>
  <c r="B28" i="4"/>
  <c r="CN27" i="4"/>
  <c r="CL27" i="4"/>
  <c r="CJ27" i="4"/>
  <c r="CH27" i="4"/>
  <c r="CF27" i="4"/>
  <c r="CD27" i="4"/>
  <c r="CB27" i="4"/>
  <c r="BZ27" i="4"/>
  <c r="BX27" i="4"/>
  <c r="BV27" i="4"/>
  <c r="BT27" i="4"/>
  <c r="BR27" i="4"/>
  <c r="BP27" i="4"/>
  <c r="BN27" i="4"/>
  <c r="BL27" i="4"/>
  <c r="BJ27" i="4"/>
  <c r="BH27" i="4"/>
  <c r="BF27" i="4"/>
  <c r="BD27" i="4"/>
  <c r="BB27" i="4"/>
  <c r="AZ27" i="4"/>
  <c r="AX27" i="4"/>
  <c r="AV27" i="4"/>
  <c r="AT27" i="4"/>
  <c r="AR27" i="4"/>
  <c r="AP27" i="4"/>
  <c r="AN27" i="4"/>
  <c r="AL27" i="4"/>
  <c r="AJ27" i="4"/>
  <c r="AH27" i="4"/>
  <c r="AF27" i="4"/>
  <c r="AD27" i="4"/>
  <c r="AB27" i="4"/>
  <c r="Z27" i="4"/>
  <c r="X27" i="4"/>
  <c r="V27" i="4"/>
  <c r="T27" i="4"/>
  <c r="R27" i="4"/>
  <c r="P27" i="4"/>
  <c r="N27" i="4"/>
  <c r="L27" i="4"/>
  <c r="J27" i="4"/>
  <c r="H27" i="4"/>
  <c r="F27" i="4"/>
  <c r="D27" i="4"/>
  <c r="B27" i="4"/>
  <c r="CN26" i="4"/>
  <c r="CL26" i="4"/>
  <c r="CJ26" i="4"/>
  <c r="CH26" i="4"/>
  <c r="CF26" i="4"/>
  <c r="CD26" i="4"/>
  <c r="CB26" i="4"/>
  <c r="BZ26" i="4"/>
  <c r="BX26" i="4"/>
  <c r="BV26" i="4"/>
  <c r="BT26" i="4"/>
  <c r="BR26" i="4"/>
  <c r="BP26" i="4"/>
  <c r="BN26" i="4"/>
  <c r="BL26" i="4"/>
  <c r="BJ26" i="4"/>
  <c r="BH26" i="4"/>
  <c r="BF26" i="4"/>
  <c r="BD26" i="4"/>
  <c r="BB26" i="4"/>
  <c r="AZ26" i="4"/>
  <c r="AX26" i="4"/>
  <c r="AV26" i="4"/>
  <c r="AT26" i="4"/>
  <c r="AR26" i="4"/>
  <c r="AP26" i="4"/>
  <c r="AN26" i="4"/>
  <c r="AL26" i="4"/>
  <c r="AJ26" i="4"/>
  <c r="AH26" i="4"/>
  <c r="AF26" i="4"/>
  <c r="AD26" i="4"/>
  <c r="AB26" i="4"/>
  <c r="Z26" i="4"/>
  <c r="X26" i="4"/>
  <c r="V26" i="4"/>
  <c r="T26" i="4"/>
  <c r="R26" i="4"/>
  <c r="P26" i="4"/>
  <c r="N26" i="4"/>
  <c r="L26" i="4"/>
  <c r="J26" i="4"/>
  <c r="H26" i="4"/>
  <c r="F26" i="4"/>
  <c r="D26" i="4"/>
  <c r="B26" i="4"/>
  <c r="CN25" i="4"/>
  <c r="CL25" i="4"/>
  <c r="CJ25" i="4"/>
  <c r="CH25" i="4"/>
  <c r="CF25" i="4"/>
  <c r="CD25" i="4"/>
  <c r="CB25" i="4"/>
  <c r="BZ25" i="4"/>
  <c r="BX25" i="4"/>
  <c r="BV25" i="4"/>
  <c r="BT25" i="4"/>
  <c r="BR25" i="4"/>
  <c r="BP25" i="4"/>
  <c r="BN25" i="4"/>
  <c r="BL25" i="4"/>
  <c r="BJ25" i="4"/>
  <c r="BH25" i="4"/>
  <c r="BF25" i="4"/>
  <c r="BD25" i="4"/>
  <c r="BB25" i="4"/>
  <c r="AZ25" i="4"/>
  <c r="AX25" i="4"/>
  <c r="AV25" i="4"/>
  <c r="AT25" i="4"/>
  <c r="AR25" i="4"/>
  <c r="AP25" i="4"/>
  <c r="AN25" i="4"/>
  <c r="AL25" i="4"/>
  <c r="AJ25" i="4"/>
  <c r="AH25" i="4"/>
  <c r="AF25" i="4"/>
  <c r="AD25" i="4"/>
  <c r="AB25" i="4"/>
  <c r="Z25" i="4"/>
  <c r="X25" i="4"/>
  <c r="V25" i="4"/>
  <c r="T25" i="4"/>
  <c r="R25" i="4"/>
  <c r="P25" i="4"/>
  <c r="N25" i="4"/>
  <c r="L25" i="4"/>
  <c r="J25" i="4"/>
  <c r="H25" i="4"/>
  <c r="F25" i="4"/>
  <c r="D25" i="4"/>
  <c r="B25" i="4"/>
  <c r="CN24" i="4"/>
  <c r="CL24" i="4"/>
  <c r="CJ24" i="4"/>
  <c r="CH24" i="4"/>
  <c r="CF24" i="4"/>
  <c r="CD24" i="4"/>
  <c r="CB24" i="4"/>
  <c r="BZ24" i="4"/>
  <c r="BX24" i="4"/>
  <c r="BV24" i="4"/>
  <c r="BT24" i="4"/>
  <c r="BR24" i="4"/>
  <c r="BP24" i="4"/>
  <c r="BN24" i="4"/>
  <c r="BL24" i="4"/>
  <c r="BJ24" i="4"/>
  <c r="BH24" i="4"/>
  <c r="BF24" i="4"/>
  <c r="BD24" i="4"/>
  <c r="BB24" i="4"/>
  <c r="AZ24" i="4"/>
  <c r="AX24" i="4"/>
  <c r="AV24" i="4"/>
  <c r="AT24" i="4"/>
  <c r="AR24" i="4"/>
  <c r="AP24" i="4"/>
  <c r="AN24" i="4"/>
  <c r="AL24" i="4"/>
  <c r="AJ24" i="4"/>
  <c r="AH24" i="4"/>
  <c r="AF24" i="4"/>
  <c r="AD24" i="4"/>
  <c r="AB24" i="4"/>
  <c r="Z24" i="4"/>
  <c r="X24" i="4"/>
  <c r="V24" i="4"/>
  <c r="T24" i="4"/>
  <c r="R24" i="4"/>
  <c r="P24" i="4"/>
  <c r="N24" i="4"/>
  <c r="L24" i="4"/>
  <c r="J24" i="4"/>
  <c r="H24" i="4"/>
  <c r="F24" i="4"/>
  <c r="D24" i="4"/>
  <c r="B24" i="4"/>
  <c r="CN23" i="4"/>
  <c r="CL23" i="4"/>
  <c r="CJ23" i="4"/>
  <c r="CH23" i="4"/>
  <c r="CF23" i="4"/>
  <c r="CD23" i="4"/>
  <c r="CB23" i="4"/>
  <c r="BZ23" i="4"/>
  <c r="BX23" i="4"/>
  <c r="BV23" i="4"/>
  <c r="BT23" i="4"/>
  <c r="BR23" i="4"/>
  <c r="BP23" i="4"/>
  <c r="BN23" i="4"/>
  <c r="BL23" i="4"/>
  <c r="BJ23" i="4"/>
  <c r="BH23" i="4"/>
  <c r="BF23" i="4"/>
  <c r="BD23" i="4"/>
  <c r="BB23" i="4"/>
  <c r="AZ23" i="4"/>
  <c r="AX23" i="4"/>
  <c r="AV23" i="4"/>
  <c r="AT23" i="4"/>
  <c r="AR23" i="4"/>
  <c r="AP23" i="4"/>
  <c r="AN23" i="4"/>
  <c r="AL23" i="4"/>
  <c r="AJ23" i="4"/>
  <c r="AH23" i="4"/>
  <c r="AF23" i="4"/>
  <c r="AD23" i="4"/>
  <c r="AB23" i="4"/>
  <c r="Z23" i="4"/>
  <c r="X23" i="4"/>
  <c r="V23" i="4"/>
  <c r="T23" i="4"/>
  <c r="R23" i="4"/>
  <c r="P23" i="4"/>
  <c r="N23" i="4"/>
  <c r="L23" i="4"/>
  <c r="J23" i="4"/>
  <c r="H23" i="4"/>
  <c r="F23" i="4"/>
  <c r="D23" i="4"/>
  <c r="B23" i="4"/>
  <c r="CN22" i="4"/>
  <c r="CL22" i="4"/>
  <c r="CJ22" i="4"/>
  <c r="CH22" i="4"/>
  <c r="CF22" i="4"/>
  <c r="CD22" i="4"/>
  <c r="CB22" i="4"/>
  <c r="BZ22" i="4"/>
  <c r="BX22" i="4"/>
  <c r="BV22" i="4"/>
  <c r="BT22" i="4"/>
  <c r="BR22" i="4"/>
  <c r="BP22" i="4"/>
  <c r="BN22" i="4"/>
  <c r="BL22" i="4"/>
  <c r="BJ22" i="4"/>
  <c r="BH22" i="4"/>
  <c r="BF22" i="4"/>
  <c r="BD22" i="4"/>
  <c r="BB22" i="4"/>
  <c r="AZ22" i="4"/>
  <c r="AX22" i="4"/>
  <c r="AV22" i="4"/>
  <c r="AT22" i="4"/>
  <c r="AR22" i="4"/>
  <c r="AP22" i="4"/>
  <c r="AN22" i="4"/>
  <c r="AL22" i="4"/>
  <c r="AJ22" i="4"/>
  <c r="AH22" i="4"/>
  <c r="AF22" i="4"/>
  <c r="AD22" i="4"/>
  <c r="AB22" i="4"/>
  <c r="Z22" i="4"/>
  <c r="X22" i="4"/>
  <c r="V22" i="4"/>
  <c r="T22" i="4"/>
  <c r="R22" i="4"/>
  <c r="P22" i="4"/>
  <c r="N22" i="4"/>
  <c r="L22" i="4"/>
  <c r="J22" i="4"/>
  <c r="H22" i="4"/>
  <c r="F22" i="4"/>
  <c r="D22" i="4"/>
  <c r="B22" i="4"/>
  <c r="CN21" i="4"/>
  <c r="CL21" i="4"/>
  <c r="CJ21" i="4"/>
  <c r="CH21" i="4"/>
  <c r="CF21" i="4"/>
  <c r="CD21" i="4"/>
  <c r="CB21" i="4"/>
  <c r="BZ21" i="4"/>
  <c r="BX21" i="4"/>
  <c r="BV21" i="4"/>
  <c r="BT21" i="4"/>
  <c r="BR21" i="4"/>
  <c r="BP21" i="4"/>
  <c r="BN21" i="4"/>
  <c r="BL21" i="4"/>
  <c r="BJ21" i="4"/>
  <c r="BH21" i="4"/>
  <c r="BF21" i="4"/>
  <c r="BD21" i="4"/>
  <c r="BB21" i="4"/>
  <c r="AZ21" i="4"/>
  <c r="AX21" i="4"/>
  <c r="AV21" i="4"/>
  <c r="AT21" i="4"/>
  <c r="AR21" i="4"/>
  <c r="AP21" i="4"/>
  <c r="AN21" i="4"/>
  <c r="AL21" i="4"/>
  <c r="AJ21" i="4"/>
  <c r="AH21" i="4"/>
  <c r="AF21" i="4"/>
  <c r="AD21" i="4"/>
  <c r="AB21" i="4"/>
  <c r="Z21" i="4"/>
  <c r="X21" i="4"/>
  <c r="V21" i="4"/>
  <c r="T21" i="4"/>
  <c r="R21" i="4"/>
  <c r="P21" i="4"/>
  <c r="N21" i="4"/>
  <c r="L21" i="4"/>
  <c r="J21" i="4"/>
  <c r="H21" i="4"/>
  <c r="F21" i="4"/>
  <c r="D21" i="4"/>
  <c r="B21" i="4"/>
  <c r="CN20" i="4"/>
  <c r="CL20" i="4"/>
  <c r="CJ20" i="4"/>
  <c r="CH20" i="4"/>
  <c r="CF20" i="4"/>
  <c r="CD20" i="4"/>
  <c r="CB20" i="4"/>
  <c r="BZ20" i="4"/>
  <c r="BX20" i="4"/>
  <c r="BV20" i="4"/>
  <c r="BT20" i="4"/>
  <c r="BR20" i="4"/>
  <c r="BP20" i="4"/>
  <c r="BN20" i="4"/>
  <c r="BL20" i="4"/>
  <c r="BJ20" i="4"/>
  <c r="BH20" i="4"/>
  <c r="BF20" i="4"/>
  <c r="BD20" i="4"/>
  <c r="BB20" i="4"/>
  <c r="AZ20" i="4"/>
  <c r="AX20" i="4"/>
  <c r="AV20" i="4"/>
  <c r="AT20" i="4"/>
  <c r="AR20" i="4"/>
  <c r="AP20" i="4"/>
  <c r="AN20" i="4"/>
  <c r="AL20" i="4"/>
  <c r="AJ20" i="4"/>
  <c r="AH20" i="4"/>
  <c r="AF20" i="4"/>
  <c r="AD20" i="4"/>
  <c r="AB20" i="4"/>
  <c r="Z20" i="4"/>
  <c r="X20" i="4"/>
  <c r="V20" i="4"/>
  <c r="T20" i="4"/>
  <c r="R20" i="4"/>
  <c r="P20" i="4"/>
  <c r="N20" i="4"/>
  <c r="L20" i="4"/>
  <c r="J20" i="4"/>
  <c r="H20" i="4"/>
  <c r="F20" i="4"/>
  <c r="D20" i="4"/>
  <c r="B20" i="4"/>
  <c r="CN19" i="4"/>
  <c r="CL19" i="4"/>
  <c r="CJ19" i="4"/>
  <c r="CH19" i="4"/>
  <c r="CF19" i="4"/>
  <c r="CD19" i="4"/>
  <c r="CB19" i="4"/>
  <c r="BZ19" i="4"/>
  <c r="BX19" i="4"/>
  <c r="BV19" i="4"/>
  <c r="BT19" i="4"/>
  <c r="BR19" i="4"/>
  <c r="BP19" i="4"/>
  <c r="BN19" i="4"/>
  <c r="BL19" i="4"/>
  <c r="BJ19" i="4"/>
  <c r="BH19" i="4"/>
  <c r="BF19" i="4"/>
  <c r="BD19" i="4"/>
  <c r="BB19" i="4"/>
  <c r="AZ19" i="4"/>
  <c r="AX19" i="4"/>
  <c r="AV19" i="4"/>
  <c r="AT19" i="4"/>
  <c r="AR19" i="4"/>
  <c r="AP19" i="4"/>
  <c r="AN19" i="4"/>
  <c r="AL19" i="4"/>
  <c r="AJ19" i="4"/>
  <c r="AH19" i="4"/>
  <c r="AF19" i="4"/>
  <c r="AD19" i="4"/>
  <c r="AB19" i="4"/>
  <c r="Z19" i="4"/>
  <c r="X19" i="4"/>
  <c r="V19" i="4"/>
  <c r="T19" i="4"/>
  <c r="R19" i="4"/>
  <c r="P19" i="4"/>
  <c r="N19" i="4"/>
  <c r="L19" i="4"/>
  <c r="J19" i="4"/>
  <c r="H19" i="4"/>
  <c r="F19" i="4"/>
  <c r="D19" i="4"/>
  <c r="B19" i="4"/>
  <c r="CN18" i="4"/>
  <c r="CL18" i="4"/>
  <c r="CJ18" i="4"/>
  <c r="CH18" i="4"/>
  <c r="CF18" i="4"/>
  <c r="CD18" i="4"/>
  <c r="CB18" i="4"/>
  <c r="BZ18" i="4"/>
  <c r="BX18" i="4"/>
  <c r="BV18" i="4"/>
  <c r="BT18" i="4"/>
  <c r="BR18" i="4"/>
  <c r="BP18" i="4"/>
  <c r="BN18" i="4"/>
  <c r="BL18" i="4"/>
  <c r="BJ18" i="4"/>
  <c r="BH18" i="4"/>
  <c r="BF18" i="4"/>
  <c r="BD18" i="4"/>
  <c r="BB18" i="4"/>
  <c r="AZ18" i="4"/>
  <c r="AX18" i="4"/>
  <c r="AV18" i="4"/>
  <c r="AT18" i="4"/>
  <c r="AR18" i="4"/>
  <c r="AP18" i="4"/>
  <c r="AN18" i="4"/>
  <c r="AL18" i="4"/>
  <c r="AJ18" i="4"/>
  <c r="AH18" i="4"/>
  <c r="AF18" i="4"/>
  <c r="AD18" i="4"/>
  <c r="AB18" i="4"/>
  <c r="Z18" i="4"/>
  <c r="X18" i="4"/>
  <c r="V18" i="4"/>
  <c r="T18" i="4"/>
  <c r="R18" i="4"/>
  <c r="P18" i="4"/>
  <c r="N18" i="4"/>
  <c r="L18" i="4"/>
  <c r="J18" i="4"/>
  <c r="H18" i="4"/>
  <c r="F18" i="4"/>
  <c r="D18" i="4"/>
  <c r="B18" i="4"/>
  <c r="CN17" i="4"/>
  <c r="CL17" i="4"/>
  <c r="CJ17" i="4"/>
  <c r="CH17" i="4"/>
  <c r="CF17" i="4"/>
  <c r="CD17" i="4"/>
  <c r="CB17" i="4"/>
  <c r="BZ17" i="4"/>
  <c r="BX17" i="4"/>
  <c r="BV17" i="4"/>
  <c r="BT17" i="4"/>
  <c r="BR17" i="4"/>
  <c r="BP17" i="4"/>
  <c r="BN17" i="4"/>
  <c r="BL17" i="4"/>
  <c r="BJ17" i="4"/>
  <c r="BH17" i="4"/>
  <c r="BF17" i="4"/>
  <c r="BD17" i="4"/>
  <c r="BB17" i="4"/>
  <c r="AZ17" i="4"/>
  <c r="AX17" i="4"/>
  <c r="AV17" i="4"/>
  <c r="AT17" i="4"/>
  <c r="AR17" i="4"/>
  <c r="AP17" i="4"/>
  <c r="AN17" i="4"/>
  <c r="AL17" i="4"/>
  <c r="AJ17" i="4"/>
  <c r="AH17" i="4"/>
  <c r="AF17" i="4"/>
  <c r="AD17" i="4"/>
  <c r="AB17" i="4"/>
  <c r="Z17" i="4"/>
  <c r="X17" i="4"/>
  <c r="V17" i="4"/>
  <c r="T17" i="4"/>
  <c r="R17" i="4"/>
  <c r="P17" i="4"/>
  <c r="N17" i="4"/>
  <c r="L17" i="4"/>
  <c r="J17" i="4"/>
  <c r="H17" i="4"/>
  <c r="F17" i="4"/>
  <c r="D17" i="4"/>
  <c r="B17" i="4"/>
  <c r="CN16" i="4"/>
  <c r="CL16" i="4"/>
  <c r="CJ16" i="4"/>
  <c r="CH16" i="4"/>
  <c r="CF16" i="4"/>
  <c r="CD16" i="4"/>
  <c r="CB16" i="4"/>
  <c r="BZ16" i="4"/>
  <c r="BX16" i="4"/>
  <c r="BV16" i="4"/>
  <c r="BT16" i="4"/>
  <c r="BR16" i="4"/>
  <c r="BP16" i="4"/>
  <c r="BN16" i="4"/>
  <c r="BL16" i="4"/>
  <c r="BJ16" i="4"/>
  <c r="BH16" i="4"/>
  <c r="BF16" i="4"/>
  <c r="BD16" i="4"/>
  <c r="BB16" i="4"/>
  <c r="AZ16" i="4"/>
  <c r="AX16" i="4"/>
  <c r="AV16" i="4"/>
  <c r="AT16" i="4"/>
  <c r="AR16" i="4"/>
  <c r="AP16" i="4"/>
  <c r="AN16" i="4"/>
  <c r="AL16" i="4"/>
  <c r="AJ16" i="4"/>
  <c r="AH16" i="4"/>
  <c r="AF16" i="4"/>
  <c r="AD16" i="4"/>
  <c r="AB16" i="4"/>
  <c r="Z16" i="4"/>
  <c r="X16" i="4"/>
  <c r="V16" i="4"/>
  <c r="T16" i="4"/>
  <c r="R16" i="4"/>
  <c r="P16" i="4"/>
  <c r="N16" i="4"/>
  <c r="L16" i="4"/>
  <c r="J16" i="4"/>
  <c r="H16" i="4"/>
  <c r="F16" i="4"/>
  <c r="D16" i="4"/>
  <c r="B16" i="4"/>
  <c r="CN15" i="4"/>
  <c r="CL15" i="4"/>
  <c r="CJ15" i="4"/>
  <c r="CH15" i="4"/>
  <c r="CF15" i="4"/>
  <c r="CD15" i="4"/>
  <c r="CB15" i="4"/>
  <c r="BZ15" i="4"/>
  <c r="BX15" i="4"/>
  <c r="BV15" i="4"/>
  <c r="BT15" i="4"/>
  <c r="BR15" i="4"/>
  <c r="BP15" i="4"/>
  <c r="BN15" i="4"/>
  <c r="BL15" i="4"/>
  <c r="BJ15" i="4"/>
  <c r="BH15" i="4"/>
  <c r="BF15" i="4"/>
  <c r="BD15" i="4"/>
  <c r="BB15" i="4"/>
  <c r="AZ15" i="4"/>
  <c r="AX15" i="4"/>
  <c r="AV15" i="4"/>
  <c r="AT15" i="4"/>
  <c r="AR15" i="4"/>
  <c r="AP15" i="4"/>
  <c r="AN15" i="4"/>
  <c r="AL15" i="4"/>
  <c r="AJ15" i="4"/>
  <c r="AH15" i="4"/>
  <c r="AF15" i="4"/>
  <c r="AD15" i="4"/>
  <c r="AB15" i="4"/>
  <c r="Z15" i="4"/>
  <c r="X15" i="4"/>
  <c r="V15" i="4"/>
  <c r="T15" i="4"/>
  <c r="R15" i="4"/>
  <c r="P15" i="4"/>
  <c r="N15" i="4"/>
  <c r="L15" i="4"/>
  <c r="J15" i="4"/>
  <c r="H15" i="4"/>
  <c r="F15" i="4"/>
  <c r="D15" i="4"/>
  <c r="B15" i="4"/>
  <c r="CN14" i="4"/>
  <c r="CL14" i="4"/>
  <c r="CJ14" i="4"/>
  <c r="CH14" i="4"/>
  <c r="CF14" i="4"/>
  <c r="CD14" i="4"/>
  <c r="CB14" i="4"/>
  <c r="BZ14" i="4"/>
  <c r="BX14" i="4"/>
  <c r="BV14" i="4"/>
  <c r="BT14" i="4"/>
  <c r="BR14" i="4"/>
  <c r="BP14" i="4"/>
  <c r="BN14" i="4"/>
  <c r="BL14" i="4"/>
  <c r="BJ14" i="4"/>
  <c r="BH14" i="4"/>
  <c r="BF14" i="4"/>
  <c r="BD14" i="4"/>
  <c r="BB14" i="4"/>
  <c r="AZ14" i="4"/>
  <c r="AX14" i="4"/>
  <c r="AV14" i="4"/>
  <c r="AT14" i="4"/>
  <c r="AR14" i="4"/>
  <c r="AP14" i="4"/>
  <c r="AN14" i="4"/>
  <c r="AL14" i="4"/>
  <c r="AJ14" i="4"/>
  <c r="AH14" i="4"/>
  <c r="AF14" i="4"/>
  <c r="AD14" i="4"/>
  <c r="AB14" i="4"/>
  <c r="Z14" i="4"/>
  <c r="X14" i="4"/>
  <c r="V14" i="4"/>
  <c r="T14" i="4"/>
  <c r="R14" i="4"/>
  <c r="P14" i="4"/>
  <c r="N14" i="4"/>
  <c r="L14" i="4"/>
  <c r="J14" i="4"/>
  <c r="H14" i="4"/>
  <c r="F14" i="4"/>
  <c r="D14" i="4"/>
  <c r="B14" i="4"/>
  <c r="CN13" i="4"/>
  <c r="CL13" i="4"/>
  <c r="CJ13" i="4"/>
  <c r="CH13" i="4"/>
  <c r="CF13" i="4"/>
  <c r="CD13" i="4"/>
  <c r="CB13" i="4"/>
  <c r="BZ13" i="4"/>
  <c r="BX13" i="4"/>
  <c r="BV13" i="4"/>
  <c r="BT13" i="4"/>
  <c r="BR13" i="4"/>
  <c r="BP13" i="4"/>
  <c r="BN13" i="4"/>
  <c r="BL13" i="4"/>
  <c r="BJ13" i="4"/>
  <c r="BH13" i="4"/>
  <c r="BF13" i="4"/>
  <c r="BD13" i="4"/>
  <c r="BB13" i="4"/>
  <c r="AZ13" i="4"/>
  <c r="AX13" i="4"/>
  <c r="AV13" i="4"/>
  <c r="AT13" i="4"/>
  <c r="AR13" i="4"/>
  <c r="AP13" i="4"/>
  <c r="AN13" i="4"/>
  <c r="AL13" i="4"/>
  <c r="AJ13" i="4"/>
  <c r="AH13" i="4"/>
  <c r="AF13" i="4"/>
  <c r="AD13" i="4"/>
  <c r="AB13" i="4"/>
  <c r="Z13" i="4"/>
  <c r="X13" i="4"/>
  <c r="V13" i="4"/>
  <c r="T13" i="4"/>
  <c r="R13" i="4"/>
  <c r="P13" i="4"/>
  <c r="N13" i="4"/>
  <c r="L13" i="4"/>
  <c r="J13" i="4"/>
  <c r="H13" i="4"/>
  <c r="F13" i="4"/>
  <c r="D13" i="4"/>
  <c r="B13" i="4"/>
  <c r="CN12" i="4"/>
  <c r="CL12" i="4"/>
  <c r="CJ12" i="4"/>
  <c r="CH12" i="4"/>
  <c r="CF12" i="4"/>
  <c r="CD12" i="4"/>
  <c r="CB12" i="4"/>
  <c r="BZ12" i="4"/>
  <c r="BX12" i="4"/>
  <c r="BV12" i="4"/>
  <c r="BT12" i="4"/>
  <c r="BR12" i="4"/>
  <c r="BP12" i="4"/>
  <c r="BN12" i="4"/>
  <c r="BL12" i="4"/>
  <c r="BJ12" i="4"/>
  <c r="BH12" i="4"/>
  <c r="BF12" i="4"/>
  <c r="BD12" i="4"/>
  <c r="BB12" i="4"/>
  <c r="AZ12" i="4"/>
  <c r="AX12" i="4"/>
  <c r="AV12" i="4"/>
  <c r="AT12" i="4"/>
  <c r="AR12" i="4"/>
  <c r="AP12" i="4"/>
  <c r="AN12" i="4"/>
  <c r="AL12" i="4"/>
  <c r="AJ12" i="4"/>
  <c r="AH12" i="4"/>
  <c r="AF12" i="4"/>
  <c r="AD12" i="4"/>
  <c r="AB12" i="4"/>
  <c r="Z12" i="4"/>
  <c r="X12" i="4"/>
  <c r="V12" i="4"/>
  <c r="T12" i="4"/>
  <c r="R12" i="4"/>
  <c r="P12" i="4"/>
  <c r="N12" i="4"/>
  <c r="L12" i="4"/>
  <c r="J12" i="4"/>
  <c r="H12" i="4"/>
  <c r="F12" i="4"/>
  <c r="D12" i="4"/>
  <c r="B12" i="4"/>
  <c r="CN11" i="4"/>
  <c r="CL11" i="4"/>
  <c r="CJ11" i="4"/>
  <c r="CH11" i="4"/>
  <c r="CF11" i="4"/>
  <c r="CD11" i="4"/>
  <c r="CB11" i="4"/>
  <c r="BZ11" i="4"/>
  <c r="BX11" i="4"/>
  <c r="BV11" i="4"/>
  <c r="BT11" i="4"/>
  <c r="BR11" i="4"/>
  <c r="BP11" i="4"/>
  <c r="BN11" i="4"/>
  <c r="BL11" i="4"/>
  <c r="BJ11" i="4"/>
  <c r="BH11" i="4"/>
  <c r="BF11" i="4"/>
  <c r="BD11" i="4"/>
  <c r="BB11" i="4"/>
  <c r="AZ11" i="4"/>
  <c r="AX11" i="4"/>
  <c r="AV11" i="4"/>
  <c r="AT11" i="4"/>
  <c r="AR11" i="4"/>
  <c r="AP11" i="4"/>
  <c r="AN11" i="4"/>
  <c r="AL11" i="4"/>
  <c r="AJ11" i="4"/>
  <c r="AH11" i="4"/>
  <c r="AF11" i="4"/>
  <c r="AD11" i="4"/>
  <c r="AB11" i="4"/>
  <c r="Z11" i="4"/>
  <c r="X11" i="4"/>
  <c r="V11" i="4"/>
  <c r="T11" i="4"/>
  <c r="R11" i="4"/>
  <c r="P11" i="4"/>
  <c r="N11" i="4"/>
  <c r="L11" i="4"/>
  <c r="J11" i="4"/>
  <c r="H11" i="4"/>
  <c r="F11" i="4"/>
  <c r="D11" i="4"/>
  <c r="B11" i="4"/>
  <c r="CN10" i="4"/>
  <c r="CL10" i="4"/>
  <c r="CJ10" i="4"/>
  <c r="CH10" i="4"/>
  <c r="CF10" i="4"/>
  <c r="CD10" i="4"/>
  <c r="CB10" i="4"/>
  <c r="BZ10" i="4"/>
  <c r="BX10" i="4"/>
  <c r="BV10" i="4"/>
  <c r="BT10" i="4"/>
  <c r="BR10" i="4"/>
  <c r="BP10" i="4"/>
  <c r="BN10" i="4"/>
  <c r="BL10" i="4"/>
  <c r="BJ10" i="4"/>
  <c r="BH10" i="4"/>
  <c r="BF10" i="4"/>
  <c r="BD10" i="4"/>
  <c r="BB10" i="4"/>
  <c r="AZ10" i="4"/>
  <c r="AX10" i="4"/>
  <c r="AV10" i="4"/>
  <c r="AT10" i="4"/>
  <c r="AR10" i="4"/>
  <c r="AP10" i="4"/>
  <c r="AN10" i="4"/>
  <c r="AL10" i="4"/>
  <c r="AJ10" i="4"/>
  <c r="AH10" i="4"/>
  <c r="AF10" i="4"/>
  <c r="AD10" i="4"/>
  <c r="AB10" i="4"/>
  <c r="Z10" i="4"/>
  <c r="X10" i="4"/>
  <c r="V10" i="4"/>
  <c r="T10" i="4"/>
  <c r="R10" i="4"/>
  <c r="P10" i="4"/>
  <c r="N10" i="4"/>
  <c r="L10" i="4"/>
  <c r="J10" i="4"/>
  <c r="H10" i="4"/>
  <c r="F10" i="4"/>
  <c r="D10" i="4"/>
  <c r="B10" i="4"/>
  <c r="CN9" i="4"/>
  <c r="CL9" i="4"/>
  <c r="CJ9" i="4"/>
  <c r="CH9" i="4"/>
  <c r="CF9" i="4"/>
  <c r="CD9" i="4"/>
  <c r="CB9" i="4"/>
  <c r="BZ9" i="4"/>
  <c r="BX9" i="4"/>
  <c r="BV9" i="4"/>
  <c r="BT9" i="4"/>
  <c r="BR9" i="4"/>
  <c r="BP9" i="4"/>
  <c r="BN9" i="4"/>
  <c r="BL9" i="4"/>
  <c r="BJ9" i="4"/>
  <c r="BH9" i="4"/>
  <c r="BF9" i="4"/>
  <c r="BD9" i="4"/>
  <c r="BB9" i="4"/>
  <c r="AZ9" i="4"/>
  <c r="AX9" i="4"/>
  <c r="AV9" i="4"/>
  <c r="AT9" i="4"/>
  <c r="AR9" i="4"/>
  <c r="AP9" i="4"/>
  <c r="AN9" i="4"/>
  <c r="AL9" i="4"/>
  <c r="AJ9" i="4"/>
  <c r="AH9" i="4"/>
  <c r="AF9" i="4"/>
  <c r="AD9" i="4"/>
  <c r="AB9" i="4"/>
  <c r="Z9" i="4"/>
  <c r="X9" i="4"/>
  <c r="V9" i="4"/>
  <c r="T9" i="4"/>
  <c r="R9" i="4"/>
  <c r="P9" i="4"/>
  <c r="N9" i="4"/>
  <c r="L9" i="4"/>
  <c r="J9" i="4"/>
  <c r="H9" i="4"/>
  <c r="F9" i="4"/>
  <c r="D9" i="4"/>
  <c r="B9" i="4"/>
  <c r="CN8" i="4"/>
  <c r="CL8" i="4"/>
  <c r="CJ8" i="4"/>
  <c r="CH8" i="4"/>
  <c r="CF8" i="4"/>
  <c r="CD8" i="4"/>
  <c r="CB8" i="4"/>
  <c r="BZ8" i="4"/>
  <c r="BX8" i="4"/>
  <c r="BV8" i="4"/>
  <c r="BT8" i="4"/>
  <c r="BR8" i="4"/>
  <c r="BP8" i="4"/>
  <c r="BN8" i="4"/>
  <c r="BL8" i="4"/>
  <c r="BJ8" i="4"/>
  <c r="BH8" i="4"/>
  <c r="BF8" i="4"/>
  <c r="BD8" i="4"/>
  <c r="BB8" i="4"/>
  <c r="AZ8" i="4"/>
  <c r="AX8" i="4"/>
  <c r="AV8" i="4"/>
  <c r="AT8" i="4"/>
  <c r="AR8" i="4"/>
  <c r="AP8" i="4"/>
  <c r="AN8" i="4"/>
  <c r="AL8" i="4"/>
  <c r="AJ8" i="4"/>
  <c r="AH8" i="4"/>
  <c r="AF8" i="4"/>
  <c r="AD8" i="4"/>
  <c r="AB8" i="4"/>
  <c r="Z8" i="4"/>
  <c r="X8" i="4"/>
  <c r="V8" i="4"/>
  <c r="T8" i="4"/>
  <c r="R8" i="4"/>
  <c r="P8" i="4"/>
  <c r="N8" i="4"/>
  <c r="L8" i="4"/>
  <c r="J8" i="4"/>
  <c r="H8" i="4"/>
  <c r="F8" i="4"/>
  <c r="D8" i="4"/>
  <c r="B8" i="4"/>
  <c r="CN7" i="4"/>
  <c r="CL7" i="4"/>
  <c r="CJ7" i="4"/>
  <c r="CH7" i="4"/>
  <c r="CF7" i="4"/>
  <c r="CD7" i="4"/>
  <c r="CB7" i="4"/>
  <c r="BZ7" i="4"/>
  <c r="BX7" i="4"/>
  <c r="BV7" i="4"/>
  <c r="BT7" i="4"/>
  <c r="BR7" i="4"/>
  <c r="BP7" i="4"/>
  <c r="BN7" i="4"/>
  <c r="BL7" i="4"/>
  <c r="BJ7" i="4"/>
  <c r="BH7" i="4"/>
  <c r="BF7" i="4"/>
  <c r="BD7" i="4"/>
  <c r="BB7" i="4"/>
  <c r="AZ7" i="4"/>
  <c r="AX7" i="4"/>
  <c r="AV7" i="4"/>
  <c r="AT7" i="4"/>
  <c r="AR7" i="4"/>
  <c r="AP7" i="4"/>
  <c r="AN7" i="4"/>
  <c r="AL7" i="4"/>
  <c r="AJ7" i="4"/>
  <c r="AH7" i="4"/>
  <c r="AF7" i="4"/>
  <c r="AD7" i="4"/>
  <c r="AB7" i="4"/>
  <c r="Z7" i="4"/>
  <c r="X7" i="4"/>
  <c r="V7" i="4"/>
  <c r="T7" i="4"/>
  <c r="R7" i="4"/>
  <c r="P7" i="4"/>
  <c r="N7" i="4"/>
  <c r="L7" i="4"/>
  <c r="J7" i="4"/>
  <c r="H7" i="4"/>
  <c r="F7" i="4"/>
  <c r="D7" i="4"/>
  <c r="B7" i="4"/>
  <c r="CN6" i="4"/>
  <c r="CL6" i="4"/>
  <c r="CJ6" i="4"/>
  <c r="CH6" i="4"/>
  <c r="CF6" i="4"/>
  <c r="CD6" i="4"/>
  <c r="CB6" i="4"/>
  <c r="BZ6" i="4"/>
  <c r="BX6" i="4"/>
  <c r="BV6" i="4"/>
  <c r="BT6" i="4"/>
  <c r="BR6" i="4"/>
  <c r="BP6" i="4"/>
  <c r="BN6" i="4"/>
  <c r="BL6" i="4"/>
  <c r="BJ6" i="4"/>
  <c r="BH6" i="4"/>
  <c r="BF6" i="4"/>
  <c r="BD6" i="4"/>
  <c r="BB6" i="4"/>
  <c r="AZ6" i="4"/>
  <c r="AX6" i="4"/>
  <c r="AV6" i="4"/>
  <c r="AT6" i="4"/>
  <c r="AR6" i="4"/>
  <c r="AP6" i="4"/>
  <c r="AN6" i="4"/>
  <c r="AL6" i="4"/>
  <c r="AJ6" i="4"/>
  <c r="AH6" i="4"/>
  <c r="AF6" i="4"/>
  <c r="AD6" i="4"/>
  <c r="AB6" i="4"/>
  <c r="Z6" i="4"/>
  <c r="X6" i="4"/>
  <c r="V6" i="4"/>
  <c r="T6" i="4"/>
  <c r="R6" i="4"/>
  <c r="P6" i="4"/>
  <c r="N6" i="4"/>
  <c r="L6" i="4"/>
  <c r="J6" i="4"/>
  <c r="H6" i="4"/>
  <c r="F6" i="4"/>
  <c r="D6" i="4"/>
  <c r="B6" i="4"/>
  <c r="CN5" i="4"/>
  <c r="CL5" i="4"/>
  <c r="CJ5" i="4"/>
  <c r="CH5" i="4"/>
  <c r="CF5" i="4"/>
  <c r="CD5" i="4"/>
  <c r="CB5" i="4"/>
  <c r="BZ5" i="4"/>
  <c r="BX5" i="4"/>
  <c r="BV5" i="4"/>
  <c r="BT5" i="4"/>
  <c r="BR5" i="4"/>
  <c r="BP5" i="4"/>
  <c r="BN5" i="4"/>
  <c r="BL5" i="4"/>
  <c r="BJ5" i="4"/>
  <c r="BH5" i="4"/>
  <c r="BF5" i="4"/>
  <c r="BD5" i="4"/>
  <c r="BB5" i="4"/>
  <c r="AZ5" i="4"/>
  <c r="AX5" i="4"/>
  <c r="AV5" i="4"/>
  <c r="AT5" i="4"/>
  <c r="AR5" i="4"/>
  <c r="AP5" i="4"/>
  <c r="AN5" i="4"/>
  <c r="AL5" i="4"/>
  <c r="AJ5" i="4"/>
  <c r="AH5" i="4"/>
  <c r="AF5" i="4"/>
  <c r="AD5" i="4"/>
  <c r="AB5" i="4"/>
  <c r="Z5" i="4"/>
  <c r="X5" i="4"/>
  <c r="V5" i="4"/>
  <c r="T5" i="4"/>
  <c r="R5" i="4"/>
  <c r="P5" i="4"/>
  <c r="N5" i="4"/>
  <c r="L5" i="4"/>
  <c r="J5" i="4"/>
  <c r="H5" i="4"/>
  <c r="F5" i="4"/>
  <c r="D5" i="4"/>
  <c r="B5" i="4"/>
  <c r="CN4" i="4"/>
  <c r="CL4" i="4"/>
  <c r="CJ4" i="4"/>
  <c r="CH4" i="4"/>
  <c r="CF4" i="4"/>
  <c r="CD4" i="4"/>
  <c r="CB4" i="4"/>
  <c r="BZ4" i="4"/>
  <c r="BX4" i="4"/>
  <c r="BV4" i="4"/>
  <c r="BT4" i="4"/>
  <c r="BR4" i="4"/>
  <c r="BP4" i="4"/>
  <c r="BN4" i="4"/>
  <c r="BL4" i="4"/>
  <c r="BJ4" i="4"/>
  <c r="BH4" i="4"/>
  <c r="BF4" i="4"/>
  <c r="BD4" i="4"/>
  <c r="BB4" i="4"/>
  <c r="AZ4" i="4"/>
  <c r="AX4" i="4"/>
  <c r="AV4" i="4"/>
  <c r="AT4" i="4"/>
  <c r="AR4" i="4"/>
  <c r="AP4" i="4"/>
  <c r="AN4" i="4"/>
  <c r="AL4" i="4"/>
  <c r="AJ4" i="4"/>
  <c r="AH4" i="4"/>
  <c r="AF4" i="4"/>
  <c r="AD4" i="4"/>
  <c r="AB4" i="4"/>
  <c r="Z4" i="4"/>
  <c r="X4" i="4"/>
  <c r="V4" i="4"/>
  <c r="T4" i="4"/>
  <c r="R4" i="4"/>
  <c r="P4" i="4"/>
  <c r="N4" i="4"/>
  <c r="L4" i="4"/>
  <c r="J4" i="4"/>
  <c r="H4" i="4"/>
  <c r="F4" i="4"/>
  <c r="D4" i="4"/>
  <c r="B4" i="4"/>
  <c r="CN3" i="4"/>
  <c r="CL3" i="4"/>
  <c r="CJ3" i="4"/>
  <c r="CH3" i="4"/>
  <c r="CF3" i="4"/>
  <c r="CD3" i="4"/>
  <c r="CB3" i="4"/>
  <c r="BZ3" i="4"/>
  <c r="BX3" i="4"/>
  <c r="BV3" i="4"/>
  <c r="BT3" i="4"/>
  <c r="BR3" i="4"/>
  <c r="BP3" i="4"/>
  <c r="BN3" i="4"/>
  <c r="BL3" i="4"/>
  <c r="BJ3" i="4"/>
  <c r="BH3" i="4"/>
  <c r="BF3" i="4"/>
  <c r="BD3" i="4"/>
  <c r="BB3" i="4"/>
  <c r="AZ3" i="4"/>
  <c r="AX3" i="4"/>
  <c r="AV3" i="4"/>
  <c r="AT3" i="4"/>
  <c r="AR3" i="4"/>
  <c r="AP3" i="4"/>
  <c r="AN3" i="4"/>
  <c r="AL3" i="4"/>
  <c r="AJ3" i="4"/>
  <c r="AH3" i="4"/>
  <c r="AF3" i="4"/>
  <c r="AD3" i="4"/>
  <c r="AB3" i="4"/>
  <c r="Z3" i="4"/>
  <c r="X3" i="4"/>
  <c r="V3" i="4"/>
  <c r="T3" i="4"/>
  <c r="R3" i="4"/>
  <c r="P3" i="4"/>
  <c r="N3" i="4"/>
  <c r="L3" i="4"/>
  <c r="J3" i="4"/>
  <c r="H3" i="4"/>
  <c r="F3" i="4"/>
  <c r="D3" i="4"/>
  <c r="B3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2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CN3" i="2"/>
  <c r="CN4" i="2"/>
  <c r="CN5" i="2"/>
  <c r="CN6" i="2"/>
  <c r="CN7" i="2"/>
  <c r="CN8" i="2"/>
  <c r="CN9" i="2"/>
  <c r="CN10" i="2"/>
  <c r="CN11" i="2"/>
  <c r="CN12" i="2"/>
  <c r="CN13" i="2"/>
  <c r="CN14" i="2"/>
  <c r="CN15" i="2"/>
  <c r="CN16" i="2"/>
  <c r="CN17" i="2"/>
  <c r="CN18" i="2"/>
  <c r="CN19" i="2"/>
  <c r="CN20" i="2"/>
  <c r="CN21" i="2"/>
  <c r="CN22" i="2"/>
  <c r="CN23" i="2"/>
  <c r="CN24" i="2"/>
  <c r="CN25" i="2"/>
  <c r="CN26" i="2"/>
  <c r="CN27" i="2"/>
  <c r="CN28" i="2"/>
  <c r="CN29" i="2"/>
  <c r="CN30" i="2"/>
  <c r="CN31" i="2"/>
  <c r="CN32" i="2"/>
  <c r="CN33" i="2"/>
  <c r="CN34" i="2"/>
  <c r="CN35" i="2"/>
  <c r="CN36" i="2"/>
  <c r="CN37" i="2"/>
  <c r="CN38" i="2"/>
  <c r="CN39" i="2"/>
  <c r="CN40" i="2"/>
  <c r="CN41" i="2"/>
  <c r="CN42" i="2"/>
  <c r="CN43" i="2"/>
  <c r="CN44" i="2"/>
  <c r="CN45" i="2"/>
  <c r="CN46" i="2"/>
  <c r="CN47" i="2"/>
  <c r="CN48" i="2"/>
  <c r="CN49" i="2"/>
  <c r="CN50" i="2"/>
  <c r="CN51" i="2"/>
  <c r="CN52" i="2"/>
  <c r="CN53" i="2"/>
  <c r="CN54" i="2"/>
  <c r="CN55" i="2"/>
  <c r="CN56" i="2"/>
  <c r="CN57" i="2"/>
  <c r="CN58" i="2"/>
  <c r="CN59" i="2"/>
  <c r="CN60" i="2"/>
  <c r="CN61" i="2"/>
  <c r="CN62" i="2"/>
  <c r="CN63" i="2"/>
  <c r="CN64" i="2"/>
  <c r="CN65" i="2"/>
  <c r="CN66" i="2"/>
  <c r="CN67" i="2"/>
  <c r="CN68" i="2"/>
  <c r="CN69" i="2"/>
  <c r="CN70" i="2"/>
  <c r="CN71" i="2"/>
  <c r="CN72" i="2"/>
  <c r="CN73" i="2"/>
  <c r="CN74" i="2"/>
  <c r="CN75" i="2"/>
  <c r="CN76" i="2"/>
  <c r="CN77" i="2"/>
  <c r="CN78" i="2"/>
  <c r="CN79" i="2"/>
  <c r="CN80" i="2"/>
  <c r="CN81" i="2"/>
  <c r="CN82" i="2"/>
  <c r="CN83" i="2"/>
  <c r="CN84" i="2"/>
  <c r="CN85" i="2"/>
  <c r="CN86" i="2"/>
  <c r="CN87" i="2"/>
  <c r="CN88" i="2"/>
  <c r="CN89" i="2"/>
  <c r="CN90" i="2"/>
  <c r="CN91" i="2"/>
  <c r="CN92" i="2"/>
  <c r="CN93" i="2"/>
  <c r="CN94" i="2"/>
  <c r="CN95" i="2"/>
  <c r="CN96" i="2"/>
  <c r="CN97" i="2"/>
  <c r="CN98" i="2"/>
  <c r="CN99" i="2"/>
  <c r="CN100" i="2"/>
  <c r="CN101" i="2"/>
  <c r="CN102" i="2"/>
  <c r="CN103" i="2"/>
  <c r="CN104" i="2"/>
  <c r="CN105" i="2"/>
  <c r="CN106" i="2"/>
  <c r="CN107" i="2"/>
  <c r="CN108" i="2"/>
  <c r="CN109" i="2"/>
  <c r="CN110" i="2"/>
  <c r="CN111" i="2"/>
  <c r="CN112" i="2"/>
  <c r="CN113" i="2"/>
  <c r="CN114" i="2"/>
  <c r="CN115" i="2"/>
  <c r="CN116" i="2"/>
  <c r="CN117" i="2"/>
  <c r="CN118" i="2"/>
  <c r="CN119" i="2"/>
  <c r="CN120" i="2"/>
  <c r="CN121" i="2"/>
  <c r="CN122" i="2"/>
  <c r="CN123" i="2"/>
  <c r="CN124" i="2"/>
  <c r="CN125" i="2"/>
  <c r="CN126" i="2"/>
  <c r="CN127" i="2"/>
  <c r="CN128" i="2"/>
  <c r="CN129" i="2"/>
  <c r="CN130" i="2"/>
  <c r="CN131" i="2"/>
  <c r="CN132" i="2"/>
  <c r="CN133" i="2"/>
  <c r="CN134" i="2"/>
  <c r="CN135" i="2"/>
  <c r="CN136" i="2"/>
  <c r="CN137" i="2"/>
  <c r="CN138" i="2"/>
  <c r="CN139" i="2"/>
  <c r="CN140" i="2"/>
  <c r="CN141" i="2"/>
  <c r="CN142" i="2"/>
  <c r="CN143" i="2"/>
  <c r="CN144" i="2"/>
  <c r="CN145" i="2"/>
  <c r="CN146" i="2"/>
  <c r="CN147" i="2"/>
  <c r="CN148" i="2"/>
  <c r="CN149" i="2"/>
  <c r="CN150" i="2"/>
  <c r="CN151" i="2"/>
  <c r="CN152" i="2"/>
  <c r="CN153" i="2"/>
  <c r="CN154" i="2"/>
  <c r="CN155" i="2"/>
  <c r="CN156" i="2"/>
  <c r="CN157" i="2"/>
  <c r="CN158" i="2"/>
  <c r="CN159" i="2"/>
  <c r="CN160" i="2"/>
  <c r="CN161" i="2"/>
  <c r="CN162" i="2"/>
  <c r="CN163" i="2"/>
  <c r="CN164" i="2"/>
  <c r="CN165" i="2"/>
  <c r="CN166" i="2"/>
  <c r="CN167" i="2"/>
  <c r="CN168" i="2"/>
  <c r="CN169" i="2"/>
  <c r="CN170" i="2"/>
  <c r="CN171" i="2"/>
  <c r="CN172" i="2"/>
  <c r="CN173" i="2"/>
  <c r="CN174" i="2"/>
  <c r="CN175" i="2"/>
  <c r="CN176" i="2"/>
  <c r="CN177" i="2"/>
  <c r="CN178" i="2"/>
  <c r="CN179" i="2"/>
  <c r="CN180" i="2"/>
  <c r="CN181" i="2"/>
  <c r="CN182" i="2"/>
  <c r="CN183" i="2"/>
  <c r="CN184" i="2"/>
  <c r="CN185" i="2"/>
  <c r="CN186" i="2"/>
  <c r="CN187" i="2"/>
  <c r="CN188" i="2"/>
  <c r="CN189" i="2"/>
  <c r="CN190" i="2"/>
  <c r="CN191" i="2"/>
  <c r="CN192" i="2"/>
  <c r="CN193" i="2"/>
  <c r="CN194" i="2"/>
  <c r="CN195" i="2"/>
  <c r="CN196" i="2"/>
  <c r="CN197" i="2"/>
  <c r="CN198" i="2"/>
  <c r="CN199" i="2"/>
  <c r="CN200" i="2"/>
  <c r="CN201" i="2"/>
  <c r="CN202" i="2"/>
  <c r="CN203" i="2"/>
  <c r="CN204" i="2"/>
  <c r="CN205" i="2"/>
  <c r="CN206" i="2"/>
  <c r="CN207" i="2"/>
  <c r="CN208" i="2"/>
  <c r="CN209" i="2"/>
  <c r="CN210" i="2"/>
  <c r="CN211" i="2"/>
  <c r="CN212" i="2"/>
  <c r="CN213" i="2"/>
  <c r="CN214" i="2"/>
  <c r="CN215" i="2"/>
  <c r="CN216" i="2"/>
  <c r="CN217" i="2"/>
  <c r="CN218" i="2"/>
  <c r="CN219" i="2"/>
  <c r="CN220" i="2"/>
  <c r="CN221" i="2"/>
  <c r="CN222" i="2"/>
  <c r="CN223" i="2"/>
  <c r="CN224" i="2"/>
  <c r="CN225" i="2"/>
  <c r="CN226" i="2"/>
  <c r="CN227" i="2"/>
  <c r="CN228" i="2"/>
  <c r="CN229" i="2"/>
  <c r="CN230" i="2"/>
  <c r="CN231" i="2"/>
  <c r="CN232" i="2"/>
  <c r="CN233" i="2"/>
  <c r="CN234" i="2"/>
  <c r="CN235" i="2"/>
  <c r="CN236" i="2"/>
  <c r="CN237" i="2"/>
  <c r="CN238" i="2"/>
  <c r="CN239" i="2"/>
  <c r="CN240" i="2"/>
  <c r="CN241" i="2"/>
  <c r="CN242" i="2"/>
  <c r="CN243" i="2"/>
  <c r="CN244" i="2"/>
  <c r="CN245" i="2"/>
  <c r="CN246" i="2"/>
  <c r="CN247" i="2"/>
  <c r="CN248" i="2"/>
  <c r="CN249" i="2"/>
  <c r="CN250" i="2"/>
  <c r="CN251" i="2"/>
  <c r="CN252" i="2"/>
  <c r="CN253" i="2"/>
  <c r="CN254" i="2"/>
  <c r="CN255" i="2"/>
  <c r="CN256" i="2"/>
  <c r="CN257" i="2"/>
  <c r="CN258" i="2"/>
  <c r="CN259" i="2"/>
  <c r="CN260" i="2"/>
  <c r="CL3" i="2"/>
  <c r="CL4" i="2"/>
  <c r="CL5" i="2"/>
  <c r="CL6" i="2"/>
  <c r="CL7" i="2"/>
  <c r="CL8" i="2"/>
  <c r="CL9" i="2"/>
  <c r="CL10" i="2"/>
  <c r="CL11" i="2"/>
  <c r="CL12" i="2"/>
  <c r="CL13" i="2"/>
  <c r="CL14" i="2"/>
  <c r="CL15" i="2"/>
  <c r="CL16" i="2"/>
  <c r="CL17" i="2"/>
  <c r="CL18" i="2"/>
  <c r="CL19" i="2"/>
  <c r="CL20" i="2"/>
  <c r="CL21" i="2"/>
  <c r="CL22" i="2"/>
  <c r="CL23" i="2"/>
  <c r="CL24" i="2"/>
  <c r="CL25" i="2"/>
  <c r="CL26" i="2"/>
  <c r="CL27" i="2"/>
  <c r="CL28" i="2"/>
  <c r="CL29" i="2"/>
  <c r="CL30" i="2"/>
  <c r="CL31" i="2"/>
  <c r="CL32" i="2"/>
  <c r="CL33" i="2"/>
  <c r="CL34" i="2"/>
  <c r="CL35" i="2"/>
  <c r="CL36" i="2"/>
  <c r="CL37" i="2"/>
  <c r="CL38" i="2"/>
  <c r="CL39" i="2"/>
  <c r="CL40" i="2"/>
  <c r="CL41" i="2"/>
  <c r="CL42" i="2"/>
  <c r="CL43" i="2"/>
  <c r="CL44" i="2"/>
  <c r="CL45" i="2"/>
  <c r="CL46" i="2"/>
  <c r="CL47" i="2"/>
  <c r="CL48" i="2"/>
  <c r="CL49" i="2"/>
  <c r="CL50" i="2"/>
  <c r="CL51" i="2"/>
  <c r="CL52" i="2"/>
  <c r="CL53" i="2"/>
  <c r="CL54" i="2"/>
  <c r="CL55" i="2"/>
  <c r="CL56" i="2"/>
  <c r="CL57" i="2"/>
  <c r="CL58" i="2"/>
  <c r="CL59" i="2"/>
  <c r="CL60" i="2"/>
  <c r="CL61" i="2"/>
  <c r="CL62" i="2"/>
  <c r="CL63" i="2"/>
  <c r="CL64" i="2"/>
  <c r="CL65" i="2"/>
  <c r="CL66" i="2"/>
  <c r="CL67" i="2"/>
  <c r="CL68" i="2"/>
  <c r="CL69" i="2"/>
  <c r="CL70" i="2"/>
  <c r="CL71" i="2"/>
  <c r="CL72" i="2"/>
  <c r="CL73" i="2"/>
  <c r="CL74" i="2"/>
  <c r="CL75" i="2"/>
  <c r="CL76" i="2"/>
  <c r="CL77" i="2"/>
  <c r="CL78" i="2"/>
  <c r="CL79" i="2"/>
  <c r="CL80" i="2"/>
  <c r="CL81" i="2"/>
  <c r="CL82" i="2"/>
  <c r="CL83" i="2"/>
  <c r="CL84" i="2"/>
  <c r="CL85" i="2"/>
  <c r="CL86" i="2"/>
  <c r="CL87" i="2"/>
  <c r="CL88" i="2"/>
  <c r="CL89" i="2"/>
  <c r="CL90" i="2"/>
  <c r="CL91" i="2"/>
  <c r="CL92" i="2"/>
  <c r="CL93" i="2"/>
  <c r="CL94" i="2"/>
  <c r="CL95" i="2"/>
  <c r="CL96" i="2"/>
  <c r="CL97" i="2"/>
  <c r="CL98" i="2"/>
  <c r="CL99" i="2"/>
  <c r="CL100" i="2"/>
  <c r="CL101" i="2"/>
  <c r="CL102" i="2"/>
  <c r="CL103" i="2"/>
  <c r="CL104" i="2"/>
  <c r="CL105" i="2"/>
  <c r="CL106" i="2"/>
  <c r="CL107" i="2"/>
  <c r="CL108" i="2"/>
  <c r="CL109" i="2"/>
  <c r="CL110" i="2"/>
  <c r="CL111" i="2"/>
  <c r="CL112" i="2"/>
  <c r="CL113" i="2"/>
  <c r="CL114" i="2"/>
  <c r="CL115" i="2"/>
  <c r="CL116" i="2"/>
  <c r="CL117" i="2"/>
  <c r="CL118" i="2"/>
  <c r="CL119" i="2"/>
  <c r="CL120" i="2"/>
  <c r="CL121" i="2"/>
  <c r="CL122" i="2"/>
  <c r="CL123" i="2"/>
  <c r="CL124" i="2"/>
  <c r="CL125" i="2"/>
  <c r="CL126" i="2"/>
  <c r="CL127" i="2"/>
  <c r="CL128" i="2"/>
  <c r="CL129" i="2"/>
  <c r="CL130" i="2"/>
  <c r="CL131" i="2"/>
  <c r="CL132" i="2"/>
  <c r="CL133" i="2"/>
  <c r="CL134" i="2"/>
  <c r="CL135" i="2"/>
  <c r="CL136" i="2"/>
  <c r="CL137" i="2"/>
  <c r="CL138" i="2"/>
  <c r="CL139" i="2"/>
  <c r="CL140" i="2"/>
  <c r="CL141" i="2"/>
  <c r="CL142" i="2"/>
  <c r="CL143" i="2"/>
  <c r="CL144" i="2"/>
  <c r="CL145" i="2"/>
  <c r="CL146" i="2"/>
  <c r="CL147" i="2"/>
  <c r="CL148" i="2"/>
  <c r="CL149" i="2"/>
  <c r="CL150" i="2"/>
  <c r="CL151" i="2"/>
  <c r="CL152" i="2"/>
  <c r="CL153" i="2"/>
  <c r="CL154" i="2"/>
  <c r="CL155" i="2"/>
  <c r="CL156" i="2"/>
  <c r="CL157" i="2"/>
  <c r="CL158" i="2"/>
  <c r="CL159" i="2"/>
  <c r="CL160" i="2"/>
  <c r="CL161" i="2"/>
  <c r="CL162" i="2"/>
  <c r="CL163" i="2"/>
  <c r="CL164" i="2"/>
  <c r="CL165" i="2"/>
  <c r="CL166" i="2"/>
  <c r="CL167" i="2"/>
  <c r="CL168" i="2"/>
  <c r="CL169" i="2"/>
  <c r="CL170" i="2"/>
  <c r="CL171" i="2"/>
  <c r="CL172" i="2"/>
  <c r="CL173" i="2"/>
  <c r="CL174" i="2"/>
  <c r="CL175" i="2"/>
  <c r="CL176" i="2"/>
  <c r="CL177" i="2"/>
  <c r="CL178" i="2"/>
  <c r="CL179" i="2"/>
  <c r="CL180" i="2"/>
  <c r="CL181" i="2"/>
  <c r="CL182" i="2"/>
  <c r="CL183" i="2"/>
  <c r="CL184" i="2"/>
  <c r="CL185" i="2"/>
  <c r="CL186" i="2"/>
  <c r="CL187" i="2"/>
  <c r="CL188" i="2"/>
  <c r="CL189" i="2"/>
  <c r="CL190" i="2"/>
  <c r="CL191" i="2"/>
  <c r="CL192" i="2"/>
  <c r="CL193" i="2"/>
  <c r="CL194" i="2"/>
  <c r="CL195" i="2"/>
  <c r="CL196" i="2"/>
  <c r="CL197" i="2"/>
  <c r="CL198" i="2"/>
  <c r="CL199" i="2"/>
  <c r="CL200" i="2"/>
  <c r="CL201" i="2"/>
  <c r="CL202" i="2"/>
  <c r="CL203" i="2"/>
  <c r="CL204" i="2"/>
  <c r="CL205" i="2"/>
  <c r="CL206" i="2"/>
  <c r="CL207" i="2"/>
  <c r="CL208" i="2"/>
  <c r="CL209" i="2"/>
  <c r="CL210" i="2"/>
  <c r="CL211" i="2"/>
  <c r="CL212" i="2"/>
  <c r="CL213" i="2"/>
  <c r="CL214" i="2"/>
  <c r="CL215" i="2"/>
  <c r="CL216" i="2"/>
  <c r="CL217" i="2"/>
  <c r="CL218" i="2"/>
  <c r="CL219" i="2"/>
  <c r="CL220" i="2"/>
  <c r="CL221" i="2"/>
  <c r="CL222" i="2"/>
  <c r="CL223" i="2"/>
  <c r="CL224" i="2"/>
  <c r="CL225" i="2"/>
  <c r="CL226" i="2"/>
  <c r="CL227" i="2"/>
  <c r="CL228" i="2"/>
  <c r="CL229" i="2"/>
  <c r="CL230" i="2"/>
  <c r="CL231" i="2"/>
  <c r="CL232" i="2"/>
  <c r="CL233" i="2"/>
  <c r="CL234" i="2"/>
  <c r="CL235" i="2"/>
  <c r="CL236" i="2"/>
  <c r="CL237" i="2"/>
  <c r="CL238" i="2"/>
  <c r="CL239" i="2"/>
  <c r="CL240" i="2"/>
  <c r="CL241" i="2"/>
  <c r="CL242" i="2"/>
  <c r="CL243" i="2"/>
  <c r="CL244" i="2"/>
  <c r="CL245" i="2"/>
  <c r="CL246" i="2"/>
  <c r="CL247" i="2"/>
  <c r="CL248" i="2"/>
  <c r="CL249" i="2"/>
  <c r="CL250" i="2"/>
  <c r="CL251" i="2"/>
  <c r="CL252" i="2"/>
  <c r="CL253" i="2"/>
  <c r="CL254" i="2"/>
  <c r="CL255" i="2"/>
  <c r="CL256" i="2"/>
  <c r="CL257" i="2"/>
  <c r="CL258" i="2"/>
  <c r="CL259" i="2"/>
  <c r="CL260" i="2"/>
  <c r="CJ3" i="2"/>
  <c r="CJ4" i="2"/>
  <c r="CJ5" i="2"/>
  <c r="CJ6" i="2"/>
  <c r="CJ7" i="2"/>
  <c r="CJ8" i="2"/>
  <c r="CJ9" i="2"/>
  <c r="CJ10" i="2"/>
  <c r="CJ11" i="2"/>
  <c r="CJ12" i="2"/>
  <c r="CJ13" i="2"/>
  <c r="CJ14" i="2"/>
  <c r="CJ15" i="2"/>
  <c r="CJ16" i="2"/>
  <c r="CJ17" i="2"/>
  <c r="CJ18" i="2"/>
  <c r="CJ19" i="2"/>
  <c r="CJ20" i="2"/>
  <c r="CJ21" i="2"/>
  <c r="CJ22" i="2"/>
  <c r="CJ23" i="2"/>
  <c r="CJ24" i="2"/>
  <c r="CJ25" i="2"/>
  <c r="CJ26" i="2"/>
  <c r="CJ27" i="2"/>
  <c r="CJ28" i="2"/>
  <c r="CJ29" i="2"/>
  <c r="CJ30" i="2"/>
  <c r="CJ31" i="2"/>
  <c r="CJ32" i="2"/>
  <c r="CJ33" i="2"/>
  <c r="CJ34" i="2"/>
  <c r="CJ35" i="2"/>
  <c r="CJ36" i="2"/>
  <c r="CJ37" i="2"/>
  <c r="CJ38" i="2"/>
  <c r="CJ39" i="2"/>
  <c r="CJ40" i="2"/>
  <c r="CJ41" i="2"/>
  <c r="CJ42" i="2"/>
  <c r="CJ43" i="2"/>
  <c r="CJ44" i="2"/>
  <c r="CJ45" i="2"/>
  <c r="CJ46" i="2"/>
  <c r="CJ47" i="2"/>
  <c r="CJ48" i="2"/>
  <c r="CJ49" i="2"/>
  <c r="CJ50" i="2"/>
  <c r="CJ51" i="2"/>
  <c r="CJ52" i="2"/>
  <c r="CJ53" i="2"/>
  <c r="CJ54" i="2"/>
  <c r="CJ55" i="2"/>
  <c r="CJ56" i="2"/>
  <c r="CJ57" i="2"/>
  <c r="CJ58" i="2"/>
  <c r="CJ59" i="2"/>
  <c r="CJ60" i="2"/>
  <c r="CJ61" i="2"/>
  <c r="CJ62" i="2"/>
  <c r="CJ63" i="2"/>
  <c r="CJ64" i="2"/>
  <c r="CJ65" i="2"/>
  <c r="CJ66" i="2"/>
  <c r="CJ67" i="2"/>
  <c r="CJ68" i="2"/>
  <c r="CJ69" i="2"/>
  <c r="CJ70" i="2"/>
  <c r="CJ71" i="2"/>
  <c r="CJ72" i="2"/>
  <c r="CJ73" i="2"/>
  <c r="CJ74" i="2"/>
  <c r="CJ75" i="2"/>
  <c r="CJ76" i="2"/>
  <c r="CJ77" i="2"/>
  <c r="CJ78" i="2"/>
  <c r="CJ79" i="2"/>
  <c r="CJ80" i="2"/>
  <c r="CJ81" i="2"/>
  <c r="CJ82" i="2"/>
  <c r="CJ83" i="2"/>
  <c r="CJ84" i="2"/>
  <c r="CJ85" i="2"/>
  <c r="CJ86" i="2"/>
  <c r="CJ87" i="2"/>
  <c r="CJ88" i="2"/>
  <c r="CJ89" i="2"/>
  <c r="CJ90" i="2"/>
  <c r="CJ91" i="2"/>
  <c r="CJ92" i="2"/>
  <c r="CJ93" i="2"/>
  <c r="CJ94" i="2"/>
  <c r="CJ95" i="2"/>
  <c r="CJ96" i="2"/>
  <c r="CJ97" i="2"/>
  <c r="CJ98" i="2"/>
  <c r="CJ99" i="2"/>
  <c r="CJ100" i="2"/>
  <c r="CJ101" i="2"/>
  <c r="CJ102" i="2"/>
  <c r="CJ103" i="2"/>
  <c r="CJ104" i="2"/>
  <c r="CJ105" i="2"/>
  <c r="CJ106" i="2"/>
  <c r="CJ107" i="2"/>
  <c r="CJ108" i="2"/>
  <c r="CJ109" i="2"/>
  <c r="CJ110" i="2"/>
  <c r="CJ111" i="2"/>
  <c r="CJ112" i="2"/>
  <c r="CJ113" i="2"/>
  <c r="CJ114" i="2"/>
  <c r="CJ115" i="2"/>
  <c r="CJ116" i="2"/>
  <c r="CJ117" i="2"/>
  <c r="CJ118" i="2"/>
  <c r="CJ119" i="2"/>
  <c r="CJ120" i="2"/>
  <c r="CJ121" i="2"/>
  <c r="CJ122" i="2"/>
  <c r="CJ123" i="2"/>
  <c r="CJ124" i="2"/>
  <c r="CJ125" i="2"/>
  <c r="CJ126" i="2"/>
  <c r="CJ127" i="2"/>
  <c r="CJ128" i="2"/>
  <c r="CJ129" i="2"/>
  <c r="CJ130" i="2"/>
  <c r="CJ131" i="2"/>
  <c r="CJ132" i="2"/>
  <c r="CJ133" i="2"/>
  <c r="CJ134" i="2"/>
  <c r="CJ135" i="2"/>
  <c r="CJ136" i="2"/>
  <c r="CJ137" i="2"/>
  <c r="CJ138" i="2"/>
  <c r="CJ139" i="2"/>
  <c r="CJ140" i="2"/>
  <c r="CJ141" i="2"/>
  <c r="CJ142" i="2"/>
  <c r="CJ143" i="2"/>
  <c r="CJ144" i="2"/>
  <c r="CJ145" i="2"/>
  <c r="CJ146" i="2"/>
  <c r="CJ147" i="2"/>
  <c r="CJ148" i="2"/>
  <c r="CJ149" i="2"/>
  <c r="CJ150" i="2"/>
  <c r="CJ151" i="2"/>
  <c r="CJ152" i="2"/>
  <c r="CJ153" i="2"/>
  <c r="CJ154" i="2"/>
  <c r="CJ155" i="2"/>
  <c r="CJ156" i="2"/>
  <c r="CJ157" i="2"/>
  <c r="CJ158" i="2"/>
  <c r="CJ159" i="2"/>
  <c r="CJ160" i="2"/>
  <c r="CJ161" i="2"/>
  <c r="CJ162" i="2"/>
  <c r="CJ163" i="2"/>
  <c r="CJ164" i="2"/>
  <c r="CJ165" i="2"/>
  <c r="CJ166" i="2"/>
  <c r="CJ167" i="2"/>
  <c r="CJ168" i="2"/>
  <c r="CJ169" i="2"/>
  <c r="CJ170" i="2"/>
  <c r="CJ171" i="2"/>
  <c r="CJ172" i="2"/>
  <c r="CJ173" i="2"/>
  <c r="CJ174" i="2"/>
  <c r="CJ175" i="2"/>
  <c r="CJ176" i="2"/>
  <c r="CJ177" i="2"/>
  <c r="CJ178" i="2"/>
  <c r="CJ179" i="2"/>
  <c r="CJ180" i="2"/>
  <c r="CJ181" i="2"/>
  <c r="CJ182" i="2"/>
  <c r="CJ183" i="2"/>
  <c r="CJ184" i="2"/>
  <c r="CJ185" i="2"/>
  <c r="CJ186" i="2"/>
  <c r="CJ187" i="2"/>
  <c r="CJ188" i="2"/>
  <c r="CJ189" i="2"/>
  <c r="CJ190" i="2"/>
  <c r="CJ191" i="2"/>
  <c r="CJ192" i="2"/>
  <c r="CJ193" i="2"/>
  <c r="CJ194" i="2"/>
  <c r="CJ195" i="2"/>
  <c r="CJ196" i="2"/>
  <c r="CJ197" i="2"/>
  <c r="CJ198" i="2"/>
  <c r="CJ199" i="2"/>
  <c r="CJ200" i="2"/>
  <c r="CJ201" i="2"/>
  <c r="CJ202" i="2"/>
  <c r="CJ203" i="2"/>
  <c r="CJ204" i="2"/>
  <c r="CJ205" i="2"/>
  <c r="CJ206" i="2"/>
  <c r="CJ207" i="2"/>
  <c r="CJ208" i="2"/>
  <c r="CJ209" i="2"/>
  <c r="CJ210" i="2"/>
  <c r="CJ211" i="2"/>
  <c r="CJ212" i="2"/>
  <c r="CJ213" i="2"/>
  <c r="CJ214" i="2"/>
  <c r="CJ215" i="2"/>
  <c r="CJ216" i="2"/>
  <c r="CJ217" i="2"/>
  <c r="CJ218" i="2"/>
  <c r="CJ219" i="2"/>
  <c r="CJ220" i="2"/>
  <c r="CJ221" i="2"/>
  <c r="CJ222" i="2"/>
  <c r="CJ223" i="2"/>
  <c r="CJ224" i="2"/>
  <c r="CJ225" i="2"/>
  <c r="CJ226" i="2"/>
  <c r="CJ227" i="2"/>
  <c r="CJ228" i="2"/>
  <c r="CJ229" i="2"/>
  <c r="CJ230" i="2"/>
  <c r="CJ231" i="2"/>
  <c r="CJ232" i="2"/>
  <c r="CJ233" i="2"/>
  <c r="CJ234" i="2"/>
  <c r="CJ235" i="2"/>
  <c r="CJ236" i="2"/>
  <c r="CJ237" i="2"/>
  <c r="CJ238" i="2"/>
  <c r="CJ239" i="2"/>
  <c r="CJ240" i="2"/>
  <c r="CJ241" i="2"/>
  <c r="CJ242" i="2"/>
  <c r="CJ243" i="2"/>
  <c r="CJ244" i="2"/>
  <c r="CJ245" i="2"/>
  <c r="CJ246" i="2"/>
  <c r="CJ247" i="2"/>
  <c r="CJ248" i="2"/>
  <c r="CJ249" i="2"/>
  <c r="CJ250" i="2"/>
  <c r="CJ251" i="2"/>
  <c r="CJ252" i="2"/>
  <c r="CJ253" i="2"/>
  <c r="CJ254" i="2"/>
  <c r="CJ255" i="2"/>
  <c r="CJ256" i="2"/>
  <c r="CJ257" i="2"/>
  <c r="CJ258" i="2"/>
  <c r="CJ259" i="2"/>
  <c r="CJ260" i="2"/>
  <c r="CH3" i="2"/>
  <c r="CH4" i="2"/>
  <c r="CH5" i="2"/>
  <c r="CH6" i="2"/>
  <c r="CH7" i="2"/>
  <c r="CH8" i="2"/>
  <c r="CH9" i="2"/>
  <c r="CH10" i="2"/>
  <c r="CH11" i="2"/>
  <c r="CH12" i="2"/>
  <c r="CH13" i="2"/>
  <c r="CH14" i="2"/>
  <c r="CH15" i="2"/>
  <c r="CH16" i="2"/>
  <c r="CH17" i="2"/>
  <c r="CH18" i="2"/>
  <c r="CH19" i="2"/>
  <c r="CH20" i="2"/>
  <c r="CH21" i="2"/>
  <c r="CH22" i="2"/>
  <c r="CH23" i="2"/>
  <c r="CH24" i="2"/>
  <c r="CH25" i="2"/>
  <c r="CH26" i="2"/>
  <c r="CH27" i="2"/>
  <c r="CH28" i="2"/>
  <c r="CH29" i="2"/>
  <c r="CH30" i="2"/>
  <c r="CH31" i="2"/>
  <c r="CH32" i="2"/>
  <c r="CH33" i="2"/>
  <c r="CH34" i="2"/>
  <c r="CH35" i="2"/>
  <c r="CH36" i="2"/>
  <c r="CH37" i="2"/>
  <c r="CH38" i="2"/>
  <c r="CH39" i="2"/>
  <c r="CH40" i="2"/>
  <c r="CH41" i="2"/>
  <c r="CH42" i="2"/>
  <c r="CH43" i="2"/>
  <c r="CH44" i="2"/>
  <c r="CH45" i="2"/>
  <c r="CH46" i="2"/>
  <c r="CH47" i="2"/>
  <c r="CH48" i="2"/>
  <c r="CH49" i="2"/>
  <c r="CH50" i="2"/>
  <c r="CH51" i="2"/>
  <c r="CH52" i="2"/>
  <c r="CH53" i="2"/>
  <c r="CH54" i="2"/>
  <c r="CH55" i="2"/>
  <c r="CH56" i="2"/>
  <c r="CH57" i="2"/>
  <c r="CH58" i="2"/>
  <c r="CH59" i="2"/>
  <c r="CH60" i="2"/>
  <c r="CH61" i="2"/>
  <c r="CH62" i="2"/>
  <c r="CH63" i="2"/>
  <c r="CH64" i="2"/>
  <c r="CH65" i="2"/>
  <c r="CH66" i="2"/>
  <c r="CH67" i="2"/>
  <c r="CH68" i="2"/>
  <c r="CH69" i="2"/>
  <c r="CH70" i="2"/>
  <c r="CH71" i="2"/>
  <c r="CH72" i="2"/>
  <c r="CH73" i="2"/>
  <c r="CH74" i="2"/>
  <c r="CH75" i="2"/>
  <c r="CH76" i="2"/>
  <c r="CH77" i="2"/>
  <c r="CH78" i="2"/>
  <c r="CH79" i="2"/>
  <c r="CH80" i="2"/>
  <c r="CH81" i="2"/>
  <c r="CH82" i="2"/>
  <c r="CH83" i="2"/>
  <c r="CH84" i="2"/>
  <c r="CH85" i="2"/>
  <c r="CH86" i="2"/>
  <c r="CH87" i="2"/>
  <c r="CH88" i="2"/>
  <c r="CH89" i="2"/>
  <c r="CH90" i="2"/>
  <c r="CH91" i="2"/>
  <c r="CH92" i="2"/>
  <c r="CH93" i="2"/>
  <c r="CH94" i="2"/>
  <c r="CH95" i="2"/>
  <c r="CH96" i="2"/>
  <c r="CH97" i="2"/>
  <c r="CH98" i="2"/>
  <c r="CH99" i="2"/>
  <c r="CH100" i="2"/>
  <c r="CH101" i="2"/>
  <c r="CH102" i="2"/>
  <c r="CH103" i="2"/>
  <c r="CH104" i="2"/>
  <c r="CH105" i="2"/>
  <c r="CH106" i="2"/>
  <c r="CH107" i="2"/>
  <c r="CH108" i="2"/>
  <c r="CH109" i="2"/>
  <c r="CH110" i="2"/>
  <c r="CH111" i="2"/>
  <c r="CH112" i="2"/>
  <c r="CH113" i="2"/>
  <c r="CH114" i="2"/>
  <c r="CH115" i="2"/>
  <c r="CH116" i="2"/>
  <c r="CH117" i="2"/>
  <c r="CH118" i="2"/>
  <c r="CH119" i="2"/>
  <c r="CH120" i="2"/>
  <c r="CH121" i="2"/>
  <c r="CH122" i="2"/>
  <c r="CH123" i="2"/>
  <c r="CH124" i="2"/>
  <c r="CH125" i="2"/>
  <c r="CH126" i="2"/>
  <c r="CH127" i="2"/>
  <c r="CH128" i="2"/>
  <c r="CH129" i="2"/>
  <c r="CH130" i="2"/>
  <c r="CH131" i="2"/>
  <c r="CH132" i="2"/>
  <c r="CH133" i="2"/>
  <c r="CH134" i="2"/>
  <c r="CH135" i="2"/>
  <c r="CH136" i="2"/>
  <c r="CH137" i="2"/>
  <c r="CH138" i="2"/>
  <c r="CH139" i="2"/>
  <c r="CH140" i="2"/>
  <c r="CH141" i="2"/>
  <c r="CH142" i="2"/>
  <c r="CH143" i="2"/>
  <c r="CH144" i="2"/>
  <c r="CH145" i="2"/>
  <c r="CH146" i="2"/>
  <c r="CH147" i="2"/>
  <c r="CH148" i="2"/>
  <c r="CH149" i="2"/>
  <c r="CH150" i="2"/>
  <c r="CH151" i="2"/>
  <c r="CH152" i="2"/>
  <c r="CH153" i="2"/>
  <c r="CH154" i="2"/>
  <c r="CH155" i="2"/>
  <c r="CH156" i="2"/>
  <c r="CH157" i="2"/>
  <c r="CH158" i="2"/>
  <c r="CH159" i="2"/>
  <c r="CH160" i="2"/>
  <c r="CH161" i="2"/>
  <c r="CH162" i="2"/>
  <c r="CH163" i="2"/>
  <c r="CH164" i="2"/>
  <c r="CH165" i="2"/>
  <c r="CH166" i="2"/>
  <c r="CH167" i="2"/>
  <c r="CH168" i="2"/>
  <c r="CH169" i="2"/>
  <c r="CH170" i="2"/>
  <c r="CH171" i="2"/>
  <c r="CH172" i="2"/>
  <c r="CH173" i="2"/>
  <c r="CH174" i="2"/>
  <c r="CH175" i="2"/>
  <c r="CH176" i="2"/>
  <c r="CH177" i="2"/>
  <c r="CH178" i="2"/>
  <c r="CH179" i="2"/>
  <c r="CH180" i="2"/>
  <c r="CH181" i="2"/>
  <c r="CH182" i="2"/>
  <c r="CH183" i="2"/>
  <c r="CH184" i="2"/>
  <c r="CH185" i="2"/>
  <c r="CH186" i="2"/>
  <c r="CH187" i="2"/>
  <c r="CH188" i="2"/>
  <c r="CH189" i="2"/>
  <c r="CH190" i="2"/>
  <c r="CH191" i="2"/>
  <c r="CH192" i="2"/>
  <c r="CH193" i="2"/>
  <c r="CH194" i="2"/>
  <c r="CH195" i="2"/>
  <c r="CH196" i="2"/>
  <c r="CH197" i="2"/>
  <c r="CH198" i="2"/>
  <c r="CH199" i="2"/>
  <c r="CH200" i="2"/>
  <c r="CH201" i="2"/>
  <c r="CH202" i="2"/>
  <c r="CH203" i="2"/>
  <c r="CH204" i="2"/>
  <c r="CH205" i="2"/>
  <c r="CH206" i="2"/>
  <c r="CH207" i="2"/>
  <c r="CH208" i="2"/>
  <c r="CH209" i="2"/>
  <c r="CH210" i="2"/>
  <c r="CH211" i="2"/>
  <c r="CH212" i="2"/>
  <c r="CH213" i="2"/>
  <c r="CH214" i="2"/>
  <c r="CH215" i="2"/>
  <c r="CH216" i="2"/>
  <c r="CH217" i="2"/>
  <c r="CH218" i="2"/>
  <c r="CH219" i="2"/>
  <c r="CH220" i="2"/>
  <c r="CH221" i="2"/>
  <c r="CH222" i="2"/>
  <c r="CH223" i="2"/>
  <c r="CH224" i="2"/>
  <c r="CH225" i="2"/>
  <c r="CH226" i="2"/>
  <c r="CH227" i="2"/>
  <c r="CH228" i="2"/>
  <c r="CH229" i="2"/>
  <c r="CH230" i="2"/>
  <c r="CH231" i="2"/>
  <c r="CH232" i="2"/>
  <c r="CH233" i="2"/>
  <c r="CH234" i="2"/>
  <c r="CH235" i="2"/>
  <c r="CH236" i="2"/>
  <c r="CH237" i="2"/>
  <c r="CH238" i="2"/>
  <c r="CH239" i="2"/>
  <c r="CH240" i="2"/>
  <c r="CH241" i="2"/>
  <c r="CH242" i="2"/>
  <c r="CH243" i="2"/>
  <c r="CH244" i="2"/>
  <c r="CH245" i="2"/>
  <c r="CH246" i="2"/>
  <c r="CH247" i="2"/>
  <c r="CH248" i="2"/>
  <c r="CH249" i="2"/>
  <c r="CH250" i="2"/>
  <c r="CH251" i="2"/>
  <c r="CH252" i="2"/>
  <c r="CH253" i="2"/>
  <c r="CH254" i="2"/>
  <c r="CH255" i="2"/>
  <c r="CH256" i="2"/>
  <c r="CH257" i="2"/>
  <c r="CH258" i="2"/>
  <c r="CH259" i="2"/>
  <c r="CH260" i="2"/>
  <c r="CF3" i="2"/>
  <c r="CF4" i="2"/>
  <c r="CF5" i="2"/>
  <c r="CF6" i="2"/>
  <c r="CF7" i="2"/>
  <c r="CF8" i="2"/>
  <c r="CF9" i="2"/>
  <c r="CF10" i="2"/>
  <c r="CF11" i="2"/>
  <c r="CF12" i="2"/>
  <c r="CF13" i="2"/>
  <c r="CF14" i="2"/>
  <c r="CF15" i="2"/>
  <c r="CF16" i="2"/>
  <c r="CF17" i="2"/>
  <c r="CF18" i="2"/>
  <c r="CF19" i="2"/>
  <c r="CF20" i="2"/>
  <c r="CF21" i="2"/>
  <c r="CF22" i="2"/>
  <c r="CF23" i="2"/>
  <c r="CF24" i="2"/>
  <c r="CF25" i="2"/>
  <c r="CF26" i="2"/>
  <c r="CF27" i="2"/>
  <c r="CF28" i="2"/>
  <c r="CF29" i="2"/>
  <c r="CF30" i="2"/>
  <c r="CF31" i="2"/>
  <c r="CF32" i="2"/>
  <c r="CF33" i="2"/>
  <c r="CF34" i="2"/>
  <c r="CF35" i="2"/>
  <c r="CF36" i="2"/>
  <c r="CF37" i="2"/>
  <c r="CF38" i="2"/>
  <c r="CF39" i="2"/>
  <c r="CF40" i="2"/>
  <c r="CF41" i="2"/>
  <c r="CF42" i="2"/>
  <c r="CF43" i="2"/>
  <c r="CF44" i="2"/>
  <c r="CF45" i="2"/>
  <c r="CF46" i="2"/>
  <c r="CF47" i="2"/>
  <c r="CF48" i="2"/>
  <c r="CF49" i="2"/>
  <c r="CF50" i="2"/>
  <c r="CF51" i="2"/>
  <c r="CF52" i="2"/>
  <c r="CF53" i="2"/>
  <c r="CF54" i="2"/>
  <c r="CF55" i="2"/>
  <c r="CF56" i="2"/>
  <c r="CF57" i="2"/>
  <c r="CF58" i="2"/>
  <c r="CF59" i="2"/>
  <c r="CF60" i="2"/>
  <c r="CF61" i="2"/>
  <c r="CF62" i="2"/>
  <c r="CF63" i="2"/>
  <c r="CF64" i="2"/>
  <c r="CF65" i="2"/>
  <c r="CF66" i="2"/>
  <c r="CF67" i="2"/>
  <c r="CF68" i="2"/>
  <c r="CF69" i="2"/>
  <c r="CF70" i="2"/>
  <c r="CF71" i="2"/>
  <c r="CF72" i="2"/>
  <c r="CF73" i="2"/>
  <c r="CF74" i="2"/>
  <c r="CF75" i="2"/>
  <c r="CF76" i="2"/>
  <c r="CF77" i="2"/>
  <c r="CF78" i="2"/>
  <c r="CF79" i="2"/>
  <c r="CF80" i="2"/>
  <c r="CF81" i="2"/>
  <c r="CF82" i="2"/>
  <c r="CF83" i="2"/>
  <c r="CF84" i="2"/>
  <c r="CF85" i="2"/>
  <c r="CF86" i="2"/>
  <c r="CF87" i="2"/>
  <c r="CF88" i="2"/>
  <c r="CF89" i="2"/>
  <c r="CF90" i="2"/>
  <c r="CF91" i="2"/>
  <c r="CF92" i="2"/>
  <c r="CF93" i="2"/>
  <c r="CF94" i="2"/>
  <c r="CF95" i="2"/>
  <c r="CF96" i="2"/>
  <c r="CF97" i="2"/>
  <c r="CF98" i="2"/>
  <c r="CF99" i="2"/>
  <c r="CF100" i="2"/>
  <c r="CF101" i="2"/>
  <c r="CF102" i="2"/>
  <c r="CF103" i="2"/>
  <c r="CF104" i="2"/>
  <c r="CF105" i="2"/>
  <c r="CF106" i="2"/>
  <c r="CF107" i="2"/>
  <c r="CF108" i="2"/>
  <c r="CF109" i="2"/>
  <c r="CF110" i="2"/>
  <c r="CF111" i="2"/>
  <c r="CF112" i="2"/>
  <c r="CF113" i="2"/>
  <c r="CF114" i="2"/>
  <c r="CF115" i="2"/>
  <c r="CF116" i="2"/>
  <c r="CF117" i="2"/>
  <c r="CF118" i="2"/>
  <c r="CF119" i="2"/>
  <c r="CF120" i="2"/>
  <c r="CF121" i="2"/>
  <c r="CF122" i="2"/>
  <c r="CF123" i="2"/>
  <c r="CF124" i="2"/>
  <c r="CF125" i="2"/>
  <c r="CF126" i="2"/>
  <c r="CF127" i="2"/>
  <c r="CF128" i="2"/>
  <c r="CF129" i="2"/>
  <c r="CF130" i="2"/>
  <c r="CF131" i="2"/>
  <c r="CF132" i="2"/>
  <c r="CF133" i="2"/>
  <c r="CF134" i="2"/>
  <c r="CF135" i="2"/>
  <c r="CF136" i="2"/>
  <c r="CF137" i="2"/>
  <c r="CF138" i="2"/>
  <c r="CF139" i="2"/>
  <c r="CF140" i="2"/>
  <c r="CF141" i="2"/>
  <c r="CF142" i="2"/>
  <c r="CF143" i="2"/>
  <c r="CF144" i="2"/>
  <c r="CF145" i="2"/>
  <c r="CF146" i="2"/>
  <c r="CF147" i="2"/>
  <c r="CF148" i="2"/>
  <c r="CF149" i="2"/>
  <c r="CF150" i="2"/>
  <c r="CF151" i="2"/>
  <c r="CF152" i="2"/>
  <c r="CF153" i="2"/>
  <c r="CF154" i="2"/>
  <c r="CF155" i="2"/>
  <c r="CF156" i="2"/>
  <c r="CF157" i="2"/>
  <c r="CF158" i="2"/>
  <c r="CF159" i="2"/>
  <c r="CF160" i="2"/>
  <c r="CF161" i="2"/>
  <c r="CF162" i="2"/>
  <c r="CF163" i="2"/>
  <c r="CF164" i="2"/>
  <c r="CF165" i="2"/>
  <c r="CF166" i="2"/>
  <c r="CF167" i="2"/>
  <c r="CF168" i="2"/>
  <c r="CF169" i="2"/>
  <c r="CF170" i="2"/>
  <c r="CF171" i="2"/>
  <c r="CF172" i="2"/>
  <c r="CF173" i="2"/>
  <c r="CF174" i="2"/>
  <c r="CF175" i="2"/>
  <c r="CF176" i="2"/>
  <c r="CF177" i="2"/>
  <c r="CF178" i="2"/>
  <c r="CF179" i="2"/>
  <c r="CF180" i="2"/>
  <c r="CF181" i="2"/>
  <c r="CF182" i="2"/>
  <c r="CF183" i="2"/>
  <c r="CF184" i="2"/>
  <c r="CF185" i="2"/>
  <c r="CF186" i="2"/>
  <c r="CF187" i="2"/>
  <c r="CF188" i="2"/>
  <c r="CF189" i="2"/>
  <c r="CF190" i="2"/>
  <c r="CF191" i="2"/>
  <c r="CF192" i="2"/>
  <c r="CF193" i="2"/>
  <c r="CF194" i="2"/>
  <c r="CF195" i="2"/>
  <c r="CF196" i="2"/>
  <c r="CF197" i="2"/>
  <c r="CF198" i="2"/>
  <c r="CF199" i="2"/>
  <c r="CF200" i="2"/>
  <c r="CF201" i="2"/>
  <c r="CF202" i="2"/>
  <c r="CF203" i="2"/>
  <c r="CF204" i="2"/>
  <c r="CF205" i="2"/>
  <c r="CF206" i="2"/>
  <c r="CF207" i="2"/>
  <c r="CF208" i="2"/>
  <c r="CF209" i="2"/>
  <c r="CF210" i="2"/>
  <c r="CF211" i="2"/>
  <c r="CF212" i="2"/>
  <c r="CF213" i="2"/>
  <c r="CF214" i="2"/>
  <c r="CF215" i="2"/>
  <c r="CF216" i="2"/>
  <c r="CF217" i="2"/>
  <c r="CF218" i="2"/>
  <c r="CF219" i="2"/>
  <c r="CF220" i="2"/>
  <c r="CF221" i="2"/>
  <c r="CF222" i="2"/>
  <c r="CF223" i="2"/>
  <c r="CF224" i="2"/>
  <c r="CF225" i="2"/>
  <c r="CF226" i="2"/>
  <c r="CF227" i="2"/>
  <c r="CF228" i="2"/>
  <c r="CF229" i="2"/>
  <c r="CF230" i="2"/>
  <c r="CF231" i="2"/>
  <c r="CF232" i="2"/>
  <c r="CF233" i="2"/>
  <c r="CF234" i="2"/>
  <c r="CF235" i="2"/>
  <c r="CF236" i="2"/>
  <c r="CF237" i="2"/>
  <c r="CF238" i="2"/>
  <c r="CF239" i="2"/>
  <c r="CF240" i="2"/>
  <c r="CF241" i="2"/>
  <c r="CF242" i="2"/>
  <c r="CF243" i="2"/>
  <c r="CF244" i="2"/>
  <c r="CF245" i="2"/>
  <c r="CF246" i="2"/>
  <c r="CF247" i="2"/>
  <c r="CF248" i="2"/>
  <c r="CF249" i="2"/>
  <c r="CF250" i="2"/>
  <c r="CF251" i="2"/>
  <c r="CF252" i="2"/>
  <c r="CF253" i="2"/>
  <c r="CF254" i="2"/>
  <c r="CF255" i="2"/>
  <c r="CF256" i="2"/>
  <c r="CF257" i="2"/>
  <c r="CF258" i="2"/>
  <c r="CF259" i="2"/>
  <c r="CF260" i="2"/>
  <c r="CD3" i="2"/>
  <c r="CD4" i="2"/>
  <c r="CD5" i="2"/>
  <c r="CD6" i="2"/>
  <c r="CD7" i="2"/>
  <c r="CD8" i="2"/>
  <c r="CD9" i="2"/>
  <c r="CD10" i="2"/>
  <c r="CD11" i="2"/>
  <c r="CD12" i="2"/>
  <c r="CD13" i="2"/>
  <c r="CD14" i="2"/>
  <c r="CD15" i="2"/>
  <c r="CD16" i="2"/>
  <c r="CD17" i="2"/>
  <c r="CD18" i="2"/>
  <c r="CD19" i="2"/>
  <c r="CD20" i="2"/>
  <c r="CD21" i="2"/>
  <c r="CD22" i="2"/>
  <c r="CD23" i="2"/>
  <c r="CD24" i="2"/>
  <c r="CD25" i="2"/>
  <c r="CD26" i="2"/>
  <c r="CD27" i="2"/>
  <c r="CD28" i="2"/>
  <c r="CD29" i="2"/>
  <c r="CD30" i="2"/>
  <c r="CD31" i="2"/>
  <c r="CD32" i="2"/>
  <c r="CD33" i="2"/>
  <c r="CD34" i="2"/>
  <c r="CD35" i="2"/>
  <c r="CD36" i="2"/>
  <c r="CD37" i="2"/>
  <c r="CD38" i="2"/>
  <c r="CD39" i="2"/>
  <c r="CD40" i="2"/>
  <c r="CD41" i="2"/>
  <c r="CD42" i="2"/>
  <c r="CD43" i="2"/>
  <c r="CD44" i="2"/>
  <c r="CD45" i="2"/>
  <c r="CD46" i="2"/>
  <c r="CD47" i="2"/>
  <c r="CD48" i="2"/>
  <c r="CD49" i="2"/>
  <c r="CD50" i="2"/>
  <c r="CD51" i="2"/>
  <c r="CD52" i="2"/>
  <c r="CD53" i="2"/>
  <c r="CD54" i="2"/>
  <c r="CD55" i="2"/>
  <c r="CD56" i="2"/>
  <c r="CD57" i="2"/>
  <c r="CD58" i="2"/>
  <c r="CD59" i="2"/>
  <c r="CD60" i="2"/>
  <c r="CD61" i="2"/>
  <c r="CD62" i="2"/>
  <c r="CD63" i="2"/>
  <c r="CD64" i="2"/>
  <c r="CD65" i="2"/>
  <c r="CD66" i="2"/>
  <c r="CD67" i="2"/>
  <c r="CD68" i="2"/>
  <c r="CD69" i="2"/>
  <c r="CD70" i="2"/>
  <c r="CD71" i="2"/>
  <c r="CD72" i="2"/>
  <c r="CD73" i="2"/>
  <c r="CD74" i="2"/>
  <c r="CD75" i="2"/>
  <c r="CD76" i="2"/>
  <c r="CD77" i="2"/>
  <c r="CD78" i="2"/>
  <c r="CD79" i="2"/>
  <c r="CD80" i="2"/>
  <c r="CD81" i="2"/>
  <c r="CD82" i="2"/>
  <c r="CD83" i="2"/>
  <c r="CD84" i="2"/>
  <c r="CD85" i="2"/>
  <c r="CD86" i="2"/>
  <c r="CD87" i="2"/>
  <c r="CD88" i="2"/>
  <c r="CD89" i="2"/>
  <c r="CD90" i="2"/>
  <c r="CD91" i="2"/>
  <c r="CD92" i="2"/>
  <c r="CD93" i="2"/>
  <c r="CD94" i="2"/>
  <c r="CD95" i="2"/>
  <c r="CD96" i="2"/>
  <c r="CD97" i="2"/>
  <c r="CD98" i="2"/>
  <c r="CD99" i="2"/>
  <c r="CD100" i="2"/>
  <c r="CD101" i="2"/>
  <c r="CD102" i="2"/>
  <c r="CD103" i="2"/>
  <c r="CD104" i="2"/>
  <c r="CD105" i="2"/>
  <c r="CD106" i="2"/>
  <c r="CD107" i="2"/>
  <c r="CD108" i="2"/>
  <c r="CD109" i="2"/>
  <c r="CD110" i="2"/>
  <c r="CD111" i="2"/>
  <c r="CD112" i="2"/>
  <c r="CD113" i="2"/>
  <c r="CD114" i="2"/>
  <c r="CD115" i="2"/>
  <c r="CD116" i="2"/>
  <c r="CD117" i="2"/>
  <c r="CD118" i="2"/>
  <c r="CD119" i="2"/>
  <c r="CD120" i="2"/>
  <c r="CD121" i="2"/>
  <c r="CD122" i="2"/>
  <c r="CD123" i="2"/>
  <c r="CD124" i="2"/>
  <c r="CD125" i="2"/>
  <c r="CD126" i="2"/>
  <c r="CD127" i="2"/>
  <c r="CD128" i="2"/>
  <c r="CD129" i="2"/>
  <c r="CD130" i="2"/>
  <c r="CD131" i="2"/>
  <c r="CD132" i="2"/>
  <c r="CD133" i="2"/>
  <c r="CD134" i="2"/>
  <c r="CD135" i="2"/>
  <c r="CD136" i="2"/>
  <c r="CD137" i="2"/>
  <c r="CD138" i="2"/>
  <c r="CD139" i="2"/>
  <c r="CD140" i="2"/>
  <c r="CD141" i="2"/>
  <c r="CD142" i="2"/>
  <c r="CD143" i="2"/>
  <c r="CD144" i="2"/>
  <c r="CD145" i="2"/>
  <c r="CD146" i="2"/>
  <c r="CD147" i="2"/>
  <c r="CD148" i="2"/>
  <c r="CD149" i="2"/>
  <c r="CD150" i="2"/>
  <c r="CD151" i="2"/>
  <c r="CD152" i="2"/>
  <c r="CD153" i="2"/>
  <c r="CD154" i="2"/>
  <c r="CD155" i="2"/>
  <c r="CD156" i="2"/>
  <c r="CD157" i="2"/>
  <c r="CD158" i="2"/>
  <c r="CD159" i="2"/>
  <c r="CD160" i="2"/>
  <c r="CD161" i="2"/>
  <c r="CD162" i="2"/>
  <c r="CD163" i="2"/>
  <c r="CD164" i="2"/>
  <c r="CD165" i="2"/>
  <c r="CD166" i="2"/>
  <c r="CD167" i="2"/>
  <c r="CD168" i="2"/>
  <c r="CD169" i="2"/>
  <c r="CD170" i="2"/>
  <c r="CD171" i="2"/>
  <c r="CD172" i="2"/>
  <c r="CD173" i="2"/>
  <c r="CD174" i="2"/>
  <c r="CD175" i="2"/>
  <c r="CD176" i="2"/>
  <c r="CD177" i="2"/>
  <c r="CD178" i="2"/>
  <c r="CD179" i="2"/>
  <c r="CD180" i="2"/>
  <c r="CD181" i="2"/>
  <c r="CD182" i="2"/>
  <c r="CD183" i="2"/>
  <c r="CD184" i="2"/>
  <c r="CD185" i="2"/>
  <c r="CD186" i="2"/>
  <c r="CD187" i="2"/>
  <c r="CD188" i="2"/>
  <c r="CD189" i="2"/>
  <c r="CD190" i="2"/>
  <c r="CD191" i="2"/>
  <c r="CD192" i="2"/>
  <c r="CD193" i="2"/>
  <c r="CD194" i="2"/>
  <c r="CD195" i="2"/>
  <c r="CD196" i="2"/>
  <c r="CD197" i="2"/>
  <c r="CD198" i="2"/>
  <c r="CD199" i="2"/>
  <c r="CD200" i="2"/>
  <c r="CD201" i="2"/>
  <c r="CD202" i="2"/>
  <c r="CD203" i="2"/>
  <c r="CD204" i="2"/>
  <c r="CD205" i="2"/>
  <c r="CD206" i="2"/>
  <c r="CD207" i="2"/>
  <c r="CD208" i="2"/>
  <c r="CD209" i="2"/>
  <c r="CD210" i="2"/>
  <c r="CD211" i="2"/>
  <c r="CD212" i="2"/>
  <c r="CD213" i="2"/>
  <c r="CD214" i="2"/>
  <c r="CD215" i="2"/>
  <c r="CD216" i="2"/>
  <c r="CD217" i="2"/>
  <c r="CD218" i="2"/>
  <c r="CD219" i="2"/>
  <c r="CD220" i="2"/>
  <c r="CD221" i="2"/>
  <c r="CD222" i="2"/>
  <c r="CD223" i="2"/>
  <c r="CD224" i="2"/>
  <c r="CD225" i="2"/>
  <c r="CD226" i="2"/>
  <c r="CD227" i="2"/>
  <c r="CD228" i="2"/>
  <c r="CD229" i="2"/>
  <c r="CD230" i="2"/>
  <c r="CD231" i="2"/>
  <c r="CD232" i="2"/>
  <c r="CD233" i="2"/>
  <c r="CD234" i="2"/>
  <c r="CD235" i="2"/>
  <c r="CD236" i="2"/>
  <c r="CD237" i="2"/>
  <c r="CD238" i="2"/>
  <c r="CD239" i="2"/>
  <c r="CD240" i="2"/>
  <c r="CD241" i="2"/>
  <c r="CD242" i="2"/>
  <c r="CD243" i="2"/>
  <c r="CD244" i="2"/>
  <c r="CD245" i="2"/>
  <c r="CD246" i="2"/>
  <c r="CD247" i="2"/>
  <c r="CD248" i="2"/>
  <c r="CD249" i="2"/>
  <c r="CD250" i="2"/>
  <c r="CD251" i="2"/>
  <c r="CD252" i="2"/>
  <c r="CD253" i="2"/>
  <c r="CD254" i="2"/>
  <c r="CD255" i="2"/>
  <c r="CD256" i="2"/>
  <c r="CD257" i="2"/>
  <c r="CD258" i="2"/>
  <c r="CD259" i="2"/>
  <c r="CD260" i="2"/>
  <c r="CB3" i="2"/>
  <c r="CB4" i="2"/>
  <c r="CB5" i="2"/>
  <c r="CB6" i="2"/>
  <c r="CB7" i="2"/>
  <c r="CB8" i="2"/>
  <c r="CB9" i="2"/>
  <c r="CB10" i="2"/>
  <c r="CB11" i="2"/>
  <c r="CB12" i="2"/>
  <c r="CB13" i="2"/>
  <c r="CB14" i="2"/>
  <c r="CB15" i="2"/>
  <c r="CB16" i="2"/>
  <c r="CB17" i="2"/>
  <c r="CB18" i="2"/>
  <c r="CB19" i="2"/>
  <c r="CB20" i="2"/>
  <c r="CB21" i="2"/>
  <c r="CB22" i="2"/>
  <c r="CB23" i="2"/>
  <c r="CB24" i="2"/>
  <c r="CB25" i="2"/>
  <c r="CB26" i="2"/>
  <c r="CB27" i="2"/>
  <c r="CB28" i="2"/>
  <c r="CB29" i="2"/>
  <c r="CB30" i="2"/>
  <c r="CB31" i="2"/>
  <c r="CB32" i="2"/>
  <c r="CB33" i="2"/>
  <c r="CB34" i="2"/>
  <c r="CB35" i="2"/>
  <c r="CB36" i="2"/>
  <c r="CB37" i="2"/>
  <c r="CB38" i="2"/>
  <c r="CB39" i="2"/>
  <c r="CB40" i="2"/>
  <c r="CB41" i="2"/>
  <c r="CB42" i="2"/>
  <c r="CB43" i="2"/>
  <c r="CB44" i="2"/>
  <c r="CB45" i="2"/>
  <c r="CB46" i="2"/>
  <c r="CB47" i="2"/>
  <c r="CB48" i="2"/>
  <c r="CB49" i="2"/>
  <c r="CB50" i="2"/>
  <c r="CB51" i="2"/>
  <c r="CB52" i="2"/>
  <c r="CB53" i="2"/>
  <c r="CB54" i="2"/>
  <c r="CB55" i="2"/>
  <c r="CB56" i="2"/>
  <c r="CB57" i="2"/>
  <c r="CB58" i="2"/>
  <c r="CB59" i="2"/>
  <c r="CB60" i="2"/>
  <c r="CB61" i="2"/>
  <c r="CB62" i="2"/>
  <c r="CB63" i="2"/>
  <c r="CB64" i="2"/>
  <c r="CB65" i="2"/>
  <c r="CB66" i="2"/>
  <c r="CB67" i="2"/>
  <c r="CB68" i="2"/>
  <c r="CB69" i="2"/>
  <c r="CB70" i="2"/>
  <c r="CB71" i="2"/>
  <c r="CB72" i="2"/>
  <c r="CB73" i="2"/>
  <c r="CB74" i="2"/>
  <c r="CB75" i="2"/>
  <c r="CB76" i="2"/>
  <c r="CB77" i="2"/>
  <c r="CB78" i="2"/>
  <c r="CB79" i="2"/>
  <c r="CB80" i="2"/>
  <c r="CB81" i="2"/>
  <c r="CB82" i="2"/>
  <c r="CB83" i="2"/>
  <c r="CB84" i="2"/>
  <c r="CB85" i="2"/>
  <c r="CB86" i="2"/>
  <c r="CB87" i="2"/>
  <c r="CB88" i="2"/>
  <c r="CB89" i="2"/>
  <c r="CB90" i="2"/>
  <c r="CB91" i="2"/>
  <c r="CB92" i="2"/>
  <c r="CB93" i="2"/>
  <c r="CB94" i="2"/>
  <c r="CB95" i="2"/>
  <c r="CB96" i="2"/>
  <c r="CB97" i="2"/>
  <c r="CB98" i="2"/>
  <c r="CB99" i="2"/>
  <c r="CB100" i="2"/>
  <c r="CB101" i="2"/>
  <c r="CB102" i="2"/>
  <c r="CB103" i="2"/>
  <c r="CB104" i="2"/>
  <c r="CB105" i="2"/>
  <c r="CB106" i="2"/>
  <c r="CB107" i="2"/>
  <c r="CB108" i="2"/>
  <c r="CB109" i="2"/>
  <c r="CB110" i="2"/>
  <c r="CB111" i="2"/>
  <c r="CB112" i="2"/>
  <c r="CB113" i="2"/>
  <c r="CB114" i="2"/>
  <c r="CB115" i="2"/>
  <c r="CB116" i="2"/>
  <c r="CB117" i="2"/>
  <c r="CB118" i="2"/>
  <c r="CB119" i="2"/>
  <c r="CB120" i="2"/>
  <c r="CB121" i="2"/>
  <c r="CB122" i="2"/>
  <c r="CB123" i="2"/>
  <c r="CB124" i="2"/>
  <c r="CB125" i="2"/>
  <c r="CB126" i="2"/>
  <c r="CB127" i="2"/>
  <c r="CB128" i="2"/>
  <c r="CB129" i="2"/>
  <c r="CB130" i="2"/>
  <c r="CB131" i="2"/>
  <c r="CB132" i="2"/>
  <c r="CB133" i="2"/>
  <c r="CB134" i="2"/>
  <c r="CB135" i="2"/>
  <c r="CB136" i="2"/>
  <c r="CB137" i="2"/>
  <c r="CB138" i="2"/>
  <c r="CB139" i="2"/>
  <c r="CB140" i="2"/>
  <c r="CB141" i="2"/>
  <c r="CB142" i="2"/>
  <c r="CB143" i="2"/>
  <c r="CB144" i="2"/>
  <c r="CB145" i="2"/>
  <c r="CB146" i="2"/>
  <c r="CB147" i="2"/>
  <c r="CB148" i="2"/>
  <c r="CB149" i="2"/>
  <c r="CB150" i="2"/>
  <c r="CB151" i="2"/>
  <c r="CB152" i="2"/>
  <c r="CB153" i="2"/>
  <c r="CB154" i="2"/>
  <c r="CB155" i="2"/>
  <c r="CB156" i="2"/>
  <c r="CB157" i="2"/>
  <c r="CB158" i="2"/>
  <c r="CB159" i="2"/>
  <c r="CB160" i="2"/>
  <c r="CB161" i="2"/>
  <c r="CB162" i="2"/>
  <c r="CB163" i="2"/>
  <c r="CB164" i="2"/>
  <c r="CB165" i="2"/>
  <c r="CB166" i="2"/>
  <c r="CB167" i="2"/>
  <c r="CB168" i="2"/>
  <c r="CB169" i="2"/>
  <c r="CB170" i="2"/>
  <c r="CB171" i="2"/>
  <c r="CB172" i="2"/>
  <c r="CB173" i="2"/>
  <c r="CB174" i="2"/>
  <c r="CB175" i="2"/>
  <c r="CB176" i="2"/>
  <c r="CB177" i="2"/>
  <c r="CB178" i="2"/>
  <c r="CB179" i="2"/>
  <c r="CB180" i="2"/>
  <c r="CB181" i="2"/>
  <c r="CB182" i="2"/>
  <c r="CB183" i="2"/>
  <c r="CB184" i="2"/>
  <c r="CB185" i="2"/>
  <c r="CB186" i="2"/>
  <c r="CB187" i="2"/>
  <c r="CB188" i="2"/>
  <c r="CB189" i="2"/>
  <c r="CB190" i="2"/>
  <c r="CB191" i="2"/>
  <c r="CB192" i="2"/>
  <c r="CB193" i="2"/>
  <c r="CB194" i="2"/>
  <c r="CB195" i="2"/>
  <c r="CB196" i="2"/>
  <c r="CB197" i="2"/>
  <c r="CB198" i="2"/>
  <c r="CB199" i="2"/>
  <c r="CB200" i="2"/>
  <c r="CB201" i="2"/>
  <c r="CB202" i="2"/>
  <c r="CB203" i="2"/>
  <c r="CB204" i="2"/>
  <c r="CB205" i="2"/>
  <c r="CB206" i="2"/>
  <c r="CB207" i="2"/>
  <c r="CB208" i="2"/>
  <c r="CB209" i="2"/>
  <c r="CB210" i="2"/>
  <c r="CB211" i="2"/>
  <c r="CB212" i="2"/>
  <c r="CB213" i="2"/>
  <c r="CB214" i="2"/>
  <c r="CB215" i="2"/>
  <c r="CB216" i="2"/>
  <c r="CB217" i="2"/>
  <c r="CB218" i="2"/>
  <c r="CB219" i="2"/>
  <c r="CB220" i="2"/>
  <c r="CB221" i="2"/>
  <c r="CB222" i="2"/>
  <c r="CB223" i="2"/>
  <c r="CB224" i="2"/>
  <c r="CB225" i="2"/>
  <c r="CB226" i="2"/>
  <c r="CB227" i="2"/>
  <c r="CB228" i="2"/>
  <c r="CB229" i="2"/>
  <c r="CB230" i="2"/>
  <c r="CB231" i="2"/>
  <c r="CB232" i="2"/>
  <c r="CB233" i="2"/>
  <c r="CB234" i="2"/>
  <c r="CB235" i="2"/>
  <c r="CB236" i="2"/>
  <c r="CB237" i="2"/>
  <c r="CB238" i="2"/>
  <c r="CB239" i="2"/>
  <c r="CB240" i="2"/>
  <c r="CB241" i="2"/>
  <c r="CB242" i="2"/>
  <c r="CB243" i="2"/>
  <c r="CB244" i="2"/>
  <c r="CB245" i="2"/>
  <c r="CB246" i="2"/>
  <c r="CB247" i="2"/>
  <c r="CB248" i="2"/>
  <c r="CB249" i="2"/>
  <c r="CB250" i="2"/>
  <c r="CB251" i="2"/>
  <c r="CB252" i="2"/>
  <c r="CB253" i="2"/>
  <c r="CB254" i="2"/>
  <c r="CB255" i="2"/>
  <c r="CB256" i="2"/>
  <c r="CB257" i="2"/>
  <c r="CB258" i="2"/>
  <c r="CB259" i="2"/>
  <c r="CB260" i="2"/>
  <c r="BZ3" i="2"/>
  <c r="BZ4" i="2"/>
  <c r="BZ5" i="2"/>
  <c r="BZ6" i="2"/>
  <c r="BZ7" i="2"/>
  <c r="BZ8" i="2"/>
  <c r="BZ9" i="2"/>
  <c r="BZ10" i="2"/>
  <c r="BZ11" i="2"/>
  <c r="BZ12" i="2"/>
  <c r="BZ13" i="2"/>
  <c r="BZ14" i="2"/>
  <c r="BZ15" i="2"/>
  <c r="BZ16" i="2"/>
  <c r="BZ17" i="2"/>
  <c r="BZ18" i="2"/>
  <c r="BZ19" i="2"/>
  <c r="BZ20" i="2"/>
  <c r="BZ21" i="2"/>
  <c r="BZ22" i="2"/>
  <c r="BZ23" i="2"/>
  <c r="BZ24" i="2"/>
  <c r="BZ25" i="2"/>
  <c r="BZ26" i="2"/>
  <c r="BZ27" i="2"/>
  <c r="BZ28" i="2"/>
  <c r="BZ29" i="2"/>
  <c r="BZ30" i="2"/>
  <c r="BZ31" i="2"/>
  <c r="BZ32" i="2"/>
  <c r="BZ33" i="2"/>
  <c r="BZ34" i="2"/>
  <c r="BZ35" i="2"/>
  <c r="BZ36" i="2"/>
  <c r="BZ37" i="2"/>
  <c r="BZ38" i="2"/>
  <c r="BZ39" i="2"/>
  <c r="BZ40" i="2"/>
  <c r="BZ41" i="2"/>
  <c r="BZ42" i="2"/>
  <c r="BZ43" i="2"/>
  <c r="BZ44" i="2"/>
  <c r="BZ45" i="2"/>
  <c r="BZ46" i="2"/>
  <c r="BZ47" i="2"/>
  <c r="BZ48" i="2"/>
  <c r="BZ49" i="2"/>
  <c r="BZ50" i="2"/>
  <c r="BZ51" i="2"/>
  <c r="BZ52" i="2"/>
  <c r="BZ53" i="2"/>
  <c r="BZ54" i="2"/>
  <c r="BZ55" i="2"/>
  <c r="BZ56" i="2"/>
  <c r="BZ57" i="2"/>
  <c r="BZ58" i="2"/>
  <c r="BZ59" i="2"/>
  <c r="BZ60" i="2"/>
  <c r="BZ61" i="2"/>
  <c r="BZ62" i="2"/>
  <c r="BZ63" i="2"/>
  <c r="BZ64" i="2"/>
  <c r="BZ65" i="2"/>
  <c r="BZ66" i="2"/>
  <c r="BZ67" i="2"/>
  <c r="BZ68" i="2"/>
  <c r="BZ69" i="2"/>
  <c r="BZ70" i="2"/>
  <c r="BZ71" i="2"/>
  <c r="BZ72" i="2"/>
  <c r="BZ73" i="2"/>
  <c r="BZ74" i="2"/>
  <c r="BZ75" i="2"/>
  <c r="BZ76" i="2"/>
  <c r="BZ77" i="2"/>
  <c r="BZ78" i="2"/>
  <c r="BZ79" i="2"/>
  <c r="BZ80" i="2"/>
  <c r="BZ81" i="2"/>
  <c r="BZ82" i="2"/>
  <c r="BZ83" i="2"/>
  <c r="BZ84" i="2"/>
  <c r="BZ85" i="2"/>
  <c r="BZ86" i="2"/>
  <c r="BZ87" i="2"/>
  <c r="BZ88" i="2"/>
  <c r="BZ89" i="2"/>
  <c r="BZ90" i="2"/>
  <c r="BZ91" i="2"/>
  <c r="BZ92" i="2"/>
  <c r="BZ93" i="2"/>
  <c r="BZ94" i="2"/>
  <c r="BZ95" i="2"/>
  <c r="BZ96" i="2"/>
  <c r="BZ97" i="2"/>
  <c r="BZ98" i="2"/>
  <c r="BZ99" i="2"/>
  <c r="BZ100" i="2"/>
  <c r="BZ101" i="2"/>
  <c r="BZ102" i="2"/>
  <c r="BZ103" i="2"/>
  <c r="BZ104" i="2"/>
  <c r="BZ105" i="2"/>
  <c r="BZ106" i="2"/>
  <c r="BZ107" i="2"/>
  <c r="BZ108" i="2"/>
  <c r="BZ109" i="2"/>
  <c r="BZ110" i="2"/>
  <c r="BZ111" i="2"/>
  <c r="BZ112" i="2"/>
  <c r="BZ113" i="2"/>
  <c r="BZ114" i="2"/>
  <c r="BZ115" i="2"/>
  <c r="BZ116" i="2"/>
  <c r="BZ117" i="2"/>
  <c r="BZ118" i="2"/>
  <c r="BZ119" i="2"/>
  <c r="BZ120" i="2"/>
  <c r="BZ121" i="2"/>
  <c r="BZ122" i="2"/>
  <c r="BZ123" i="2"/>
  <c r="BZ124" i="2"/>
  <c r="BZ125" i="2"/>
  <c r="BZ126" i="2"/>
  <c r="BZ127" i="2"/>
  <c r="BZ128" i="2"/>
  <c r="BZ129" i="2"/>
  <c r="BZ130" i="2"/>
  <c r="BZ131" i="2"/>
  <c r="BZ132" i="2"/>
  <c r="BZ133" i="2"/>
  <c r="BZ134" i="2"/>
  <c r="BZ135" i="2"/>
  <c r="BZ136" i="2"/>
  <c r="BZ137" i="2"/>
  <c r="BZ138" i="2"/>
  <c r="BZ139" i="2"/>
  <c r="BZ140" i="2"/>
  <c r="BZ141" i="2"/>
  <c r="BZ142" i="2"/>
  <c r="BZ143" i="2"/>
  <c r="BZ144" i="2"/>
  <c r="BZ145" i="2"/>
  <c r="BZ146" i="2"/>
  <c r="BZ147" i="2"/>
  <c r="BZ148" i="2"/>
  <c r="BZ149" i="2"/>
  <c r="BZ150" i="2"/>
  <c r="BZ151" i="2"/>
  <c r="BZ152" i="2"/>
  <c r="BZ153" i="2"/>
  <c r="BZ154" i="2"/>
  <c r="BZ155" i="2"/>
  <c r="BZ156" i="2"/>
  <c r="BZ157" i="2"/>
  <c r="BZ158" i="2"/>
  <c r="BZ159" i="2"/>
  <c r="BZ160" i="2"/>
  <c r="BZ161" i="2"/>
  <c r="BZ162" i="2"/>
  <c r="BZ163" i="2"/>
  <c r="BZ164" i="2"/>
  <c r="BZ165" i="2"/>
  <c r="BZ166" i="2"/>
  <c r="BZ167" i="2"/>
  <c r="BZ168" i="2"/>
  <c r="BZ169" i="2"/>
  <c r="BZ170" i="2"/>
  <c r="BZ171" i="2"/>
  <c r="BZ172" i="2"/>
  <c r="BZ173" i="2"/>
  <c r="BZ174" i="2"/>
  <c r="BZ175" i="2"/>
  <c r="BZ176" i="2"/>
  <c r="BZ177" i="2"/>
  <c r="BZ178" i="2"/>
  <c r="BZ179" i="2"/>
  <c r="BZ180" i="2"/>
  <c r="BZ181" i="2"/>
  <c r="BZ182" i="2"/>
  <c r="BZ183" i="2"/>
  <c r="BZ184" i="2"/>
  <c r="BZ185" i="2"/>
  <c r="BZ186" i="2"/>
  <c r="BZ187" i="2"/>
  <c r="BZ188" i="2"/>
  <c r="BZ189" i="2"/>
  <c r="BZ190" i="2"/>
  <c r="BZ191" i="2"/>
  <c r="BZ192" i="2"/>
  <c r="BZ193" i="2"/>
  <c r="BZ194" i="2"/>
  <c r="BZ195" i="2"/>
  <c r="BZ196" i="2"/>
  <c r="BZ197" i="2"/>
  <c r="BZ198" i="2"/>
  <c r="BZ199" i="2"/>
  <c r="BZ200" i="2"/>
  <c r="BZ201" i="2"/>
  <c r="BZ202" i="2"/>
  <c r="BZ203" i="2"/>
  <c r="BZ204" i="2"/>
  <c r="BZ205" i="2"/>
  <c r="BZ206" i="2"/>
  <c r="BZ207" i="2"/>
  <c r="BZ208" i="2"/>
  <c r="BZ209" i="2"/>
  <c r="BZ210" i="2"/>
  <c r="BZ211" i="2"/>
  <c r="BZ212" i="2"/>
  <c r="BZ213" i="2"/>
  <c r="BZ214" i="2"/>
  <c r="BZ215" i="2"/>
  <c r="BZ216" i="2"/>
  <c r="BZ217" i="2"/>
  <c r="BZ218" i="2"/>
  <c r="BZ219" i="2"/>
  <c r="BZ220" i="2"/>
  <c r="BZ221" i="2"/>
  <c r="BZ222" i="2"/>
  <c r="BZ223" i="2"/>
  <c r="BZ224" i="2"/>
  <c r="BZ225" i="2"/>
  <c r="BZ226" i="2"/>
  <c r="BZ227" i="2"/>
  <c r="BZ228" i="2"/>
  <c r="BZ229" i="2"/>
  <c r="BZ230" i="2"/>
  <c r="BZ231" i="2"/>
  <c r="BZ232" i="2"/>
  <c r="BZ233" i="2"/>
  <c r="BZ234" i="2"/>
  <c r="BZ235" i="2"/>
  <c r="BZ236" i="2"/>
  <c r="BZ237" i="2"/>
  <c r="BZ238" i="2"/>
  <c r="BZ239" i="2"/>
  <c r="BZ240" i="2"/>
  <c r="BZ241" i="2"/>
  <c r="BZ242" i="2"/>
  <c r="BZ243" i="2"/>
  <c r="BZ244" i="2"/>
  <c r="BZ245" i="2"/>
  <c r="BZ246" i="2"/>
  <c r="BZ247" i="2"/>
  <c r="BZ248" i="2"/>
  <c r="BZ249" i="2"/>
  <c r="BZ250" i="2"/>
  <c r="BZ251" i="2"/>
  <c r="BZ252" i="2"/>
  <c r="BZ253" i="2"/>
  <c r="BZ254" i="2"/>
  <c r="BZ255" i="2"/>
  <c r="BZ256" i="2"/>
  <c r="BZ257" i="2"/>
  <c r="BZ258" i="2"/>
  <c r="BZ259" i="2"/>
  <c r="BZ260" i="2"/>
  <c r="BX3" i="2"/>
  <c r="BX4" i="2"/>
  <c r="BX5" i="2"/>
  <c r="BX6" i="2"/>
  <c r="BX7" i="2"/>
  <c r="BX8" i="2"/>
  <c r="BX9" i="2"/>
  <c r="BX10" i="2"/>
  <c r="BX11" i="2"/>
  <c r="BX12" i="2"/>
  <c r="BX13" i="2"/>
  <c r="BX14" i="2"/>
  <c r="BX15" i="2"/>
  <c r="BX16" i="2"/>
  <c r="BX17" i="2"/>
  <c r="BX18" i="2"/>
  <c r="BX19" i="2"/>
  <c r="BX20" i="2"/>
  <c r="BX21" i="2"/>
  <c r="BX22" i="2"/>
  <c r="BX23" i="2"/>
  <c r="BX24" i="2"/>
  <c r="BX25" i="2"/>
  <c r="BX26" i="2"/>
  <c r="BX27" i="2"/>
  <c r="BX28" i="2"/>
  <c r="BX29" i="2"/>
  <c r="BX30" i="2"/>
  <c r="BX31" i="2"/>
  <c r="BX32" i="2"/>
  <c r="BX33" i="2"/>
  <c r="BX34" i="2"/>
  <c r="BX35" i="2"/>
  <c r="BX36" i="2"/>
  <c r="BX37" i="2"/>
  <c r="BX38" i="2"/>
  <c r="BX39" i="2"/>
  <c r="BX40" i="2"/>
  <c r="BX41" i="2"/>
  <c r="BX42" i="2"/>
  <c r="BX43" i="2"/>
  <c r="BX44" i="2"/>
  <c r="BX45" i="2"/>
  <c r="BX46" i="2"/>
  <c r="BX47" i="2"/>
  <c r="BX48" i="2"/>
  <c r="BX49" i="2"/>
  <c r="BX50" i="2"/>
  <c r="BX51" i="2"/>
  <c r="BX52" i="2"/>
  <c r="BX53" i="2"/>
  <c r="BX54" i="2"/>
  <c r="BX55" i="2"/>
  <c r="BX56" i="2"/>
  <c r="BX57" i="2"/>
  <c r="BX58" i="2"/>
  <c r="BX59" i="2"/>
  <c r="BX60" i="2"/>
  <c r="BX61" i="2"/>
  <c r="BX62" i="2"/>
  <c r="BX63" i="2"/>
  <c r="BX64" i="2"/>
  <c r="BX65" i="2"/>
  <c r="BX66" i="2"/>
  <c r="BX67" i="2"/>
  <c r="BX68" i="2"/>
  <c r="BX69" i="2"/>
  <c r="BX70" i="2"/>
  <c r="BX71" i="2"/>
  <c r="BX72" i="2"/>
  <c r="BX73" i="2"/>
  <c r="BX74" i="2"/>
  <c r="BX75" i="2"/>
  <c r="BX76" i="2"/>
  <c r="BX77" i="2"/>
  <c r="BX78" i="2"/>
  <c r="BX79" i="2"/>
  <c r="BX80" i="2"/>
  <c r="BX81" i="2"/>
  <c r="BX82" i="2"/>
  <c r="BX83" i="2"/>
  <c r="BX84" i="2"/>
  <c r="BX85" i="2"/>
  <c r="BX86" i="2"/>
  <c r="BX87" i="2"/>
  <c r="BX88" i="2"/>
  <c r="BX89" i="2"/>
  <c r="BX90" i="2"/>
  <c r="BX91" i="2"/>
  <c r="BX92" i="2"/>
  <c r="BX93" i="2"/>
  <c r="BX94" i="2"/>
  <c r="BX95" i="2"/>
  <c r="BX96" i="2"/>
  <c r="BX97" i="2"/>
  <c r="BX98" i="2"/>
  <c r="BX99" i="2"/>
  <c r="BX100" i="2"/>
  <c r="BX101" i="2"/>
  <c r="BX102" i="2"/>
  <c r="BX103" i="2"/>
  <c r="BX104" i="2"/>
  <c r="BX105" i="2"/>
  <c r="BX106" i="2"/>
  <c r="BX107" i="2"/>
  <c r="BX108" i="2"/>
  <c r="BX109" i="2"/>
  <c r="BX110" i="2"/>
  <c r="BX111" i="2"/>
  <c r="BX112" i="2"/>
  <c r="BX113" i="2"/>
  <c r="BX114" i="2"/>
  <c r="BX115" i="2"/>
  <c r="BX116" i="2"/>
  <c r="BX117" i="2"/>
  <c r="BX118" i="2"/>
  <c r="BX119" i="2"/>
  <c r="BX120" i="2"/>
  <c r="BX121" i="2"/>
  <c r="BX122" i="2"/>
  <c r="BX123" i="2"/>
  <c r="BX124" i="2"/>
  <c r="BX125" i="2"/>
  <c r="BX126" i="2"/>
  <c r="BX127" i="2"/>
  <c r="BX128" i="2"/>
  <c r="BX129" i="2"/>
  <c r="BX130" i="2"/>
  <c r="BX131" i="2"/>
  <c r="BX132" i="2"/>
  <c r="BX133" i="2"/>
  <c r="BX134" i="2"/>
  <c r="BX135" i="2"/>
  <c r="BX136" i="2"/>
  <c r="BX137" i="2"/>
  <c r="BX138" i="2"/>
  <c r="BX139" i="2"/>
  <c r="BX140" i="2"/>
  <c r="BX141" i="2"/>
  <c r="BX142" i="2"/>
  <c r="BX143" i="2"/>
  <c r="BX144" i="2"/>
  <c r="BX145" i="2"/>
  <c r="BX146" i="2"/>
  <c r="BX147" i="2"/>
  <c r="BX148" i="2"/>
  <c r="BX149" i="2"/>
  <c r="BX150" i="2"/>
  <c r="BX151" i="2"/>
  <c r="BX152" i="2"/>
  <c r="BX153" i="2"/>
  <c r="BX154" i="2"/>
  <c r="BX155" i="2"/>
  <c r="BX156" i="2"/>
  <c r="BX157" i="2"/>
  <c r="BX158" i="2"/>
  <c r="BX159" i="2"/>
  <c r="BX160" i="2"/>
  <c r="BX161" i="2"/>
  <c r="BX162" i="2"/>
  <c r="BX163" i="2"/>
  <c r="BX164" i="2"/>
  <c r="BX165" i="2"/>
  <c r="BX166" i="2"/>
  <c r="BX167" i="2"/>
  <c r="BX168" i="2"/>
  <c r="BX169" i="2"/>
  <c r="BX170" i="2"/>
  <c r="BX171" i="2"/>
  <c r="BX172" i="2"/>
  <c r="BX173" i="2"/>
  <c r="BX174" i="2"/>
  <c r="BX175" i="2"/>
  <c r="BX176" i="2"/>
  <c r="BX177" i="2"/>
  <c r="BX178" i="2"/>
  <c r="BX179" i="2"/>
  <c r="BX180" i="2"/>
  <c r="BX181" i="2"/>
  <c r="BX182" i="2"/>
  <c r="BX183" i="2"/>
  <c r="BX184" i="2"/>
  <c r="BX185" i="2"/>
  <c r="BX186" i="2"/>
  <c r="BX187" i="2"/>
  <c r="BX188" i="2"/>
  <c r="BX189" i="2"/>
  <c r="BX190" i="2"/>
  <c r="BX191" i="2"/>
  <c r="BX192" i="2"/>
  <c r="BX193" i="2"/>
  <c r="BX194" i="2"/>
  <c r="BX195" i="2"/>
  <c r="BX196" i="2"/>
  <c r="BX197" i="2"/>
  <c r="BX198" i="2"/>
  <c r="BX199" i="2"/>
  <c r="BX200" i="2"/>
  <c r="BX201" i="2"/>
  <c r="BX202" i="2"/>
  <c r="BX203" i="2"/>
  <c r="BX204" i="2"/>
  <c r="BX205" i="2"/>
  <c r="BX206" i="2"/>
  <c r="BX207" i="2"/>
  <c r="BX208" i="2"/>
  <c r="BX209" i="2"/>
  <c r="BX210" i="2"/>
  <c r="BX211" i="2"/>
  <c r="BX212" i="2"/>
  <c r="BX213" i="2"/>
  <c r="BX214" i="2"/>
  <c r="BX215" i="2"/>
  <c r="BX216" i="2"/>
  <c r="BX217" i="2"/>
  <c r="BX218" i="2"/>
  <c r="BX219" i="2"/>
  <c r="BX220" i="2"/>
  <c r="BX221" i="2"/>
  <c r="BX222" i="2"/>
  <c r="BX223" i="2"/>
  <c r="BX224" i="2"/>
  <c r="BX225" i="2"/>
  <c r="BX226" i="2"/>
  <c r="BX227" i="2"/>
  <c r="BX228" i="2"/>
  <c r="BX229" i="2"/>
  <c r="BX230" i="2"/>
  <c r="BX231" i="2"/>
  <c r="BX232" i="2"/>
  <c r="BX233" i="2"/>
  <c r="BX234" i="2"/>
  <c r="BX235" i="2"/>
  <c r="BX236" i="2"/>
  <c r="BX237" i="2"/>
  <c r="BX238" i="2"/>
  <c r="BX239" i="2"/>
  <c r="BX240" i="2"/>
  <c r="BX241" i="2"/>
  <c r="BX242" i="2"/>
  <c r="BX243" i="2"/>
  <c r="BX244" i="2"/>
  <c r="BX245" i="2"/>
  <c r="BX246" i="2"/>
  <c r="BX247" i="2"/>
  <c r="BX248" i="2"/>
  <c r="BX249" i="2"/>
  <c r="BX250" i="2"/>
  <c r="BX251" i="2"/>
  <c r="BX252" i="2"/>
  <c r="BX253" i="2"/>
  <c r="BX254" i="2"/>
  <c r="BX255" i="2"/>
  <c r="BX256" i="2"/>
  <c r="BX257" i="2"/>
  <c r="BX258" i="2"/>
  <c r="BX259" i="2"/>
  <c r="BX260" i="2"/>
  <c r="BV3" i="2"/>
  <c r="BV4" i="2"/>
  <c r="BV5" i="2"/>
  <c r="BV6" i="2"/>
  <c r="BV7" i="2"/>
  <c r="BV8" i="2"/>
  <c r="BV9" i="2"/>
  <c r="BV10" i="2"/>
  <c r="BV11" i="2"/>
  <c r="BV12" i="2"/>
  <c r="BV13" i="2"/>
  <c r="BV14" i="2"/>
  <c r="BV15" i="2"/>
  <c r="BV16" i="2"/>
  <c r="BV17" i="2"/>
  <c r="BV18" i="2"/>
  <c r="BV19" i="2"/>
  <c r="BV20" i="2"/>
  <c r="BV21" i="2"/>
  <c r="BV22" i="2"/>
  <c r="BV23" i="2"/>
  <c r="BV24" i="2"/>
  <c r="BV25" i="2"/>
  <c r="BV26" i="2"/>
  <c r="BV27" i="2"/>
  <c r="BV28" i="2"/>
  <c r="BV29" i="2"/>
  <c r="BV30" i="2"/>
  <c r="BV31" i="2"/>
  <c r="BV32" i="2"/>
  <c r="BV33" i="2"/>
  <c r="BV34" i="2"/>
  <c r="BV35" i="2"/>
  <c r="BV36" i="2"/>
  <c r="BV37" i="2"/>
  <c r="BV38" i="2"/>
  <c r="BV39" i="2"/>
  <c r="BV40" i="2"/>
  <c r="BV41" i="2"/>
  <c r="BV42" i="2"/>
  <c r="BV43" i="2"/>
  <c r="BV44" i="2"/>
  <c r="BV45" i="2"/>
  <c r="BV46" i="2"/>
  <c r="BV47" i="2"/>
  <c r="BV48" i="2"/>
  <c r="BV49" i="2"/>
  <c r="BV50" i="2"/>
  <c r="BV51" i="2"/>
  <c r="BV52" i="2"/>
  <c r="BV53" i="2"/>
  <c r="BV54" i="2"/>
  <c r="BV55" i="2"/>
  <c r="BV56" i="2"/>
  <c r="BV57" i="2"/>
  <c r="BV58" i="2"/>
  <c r="BV59" i="2"/>
  <c r="BV60" i="2"/>
  <c r="BV61" i="2"/>
  <c r="BV62" i="2"/>
  <c r="BV63" i="2"/>
  <c r="BV64" i="2"/>
  <c r="BV65" i="2"/>
  <c r="BV66" i="2"/>
  <c r="BV67" i="2"/>
  <c r="BV68" i="2"/>
  <c r="BV69" i="2"/>
  <c r="BV70" i="2"/>
  <c r="BV71" i="2"/>
  <c r="BV72" i="2"/>
  <c r="BV73" i="2"/>
  <c r="BV74" i="2"/>
  <c r="BV75" i="2"/>
  <c r="BV76" i="2"/>
  <c r="BV77" i="2"/>
  <c r="BV78" i="2"/>
  <c r="BV79" i="2"/>
  <c r="BV80" i="2"/>
  <c r="BV81" i="2"/>
  <c r="BV82" i="2"/>
  <c r="BV83" i="2"/>
  <c r="BV84" i="2"/>
  <c r="BV85" i="2"/>
  <c r="BV86" i="2"/>
  <c r="BV87" i="2"/>
  <c r="BV88" i="2"/>
  <c r="BV89" i="2"/>
  <c r="BV90" i="2"/>
  <c r="BV91" i="2"/>
  <c r="BV92" i="2"/>
  <c r="BV93" i="2"/>
  <c r="BV94" i="2"/>
  <c r="BV95" i="2"/>
  <c r="BV96" i="2"/>
  <c r="BV97" i="2"/>
  <c r="BV98" i="2"/>
  <c r="BV99" i="2"/>
  <c r="BV100" i="2"/>
  <c r="BV101" i="2"/>
  <c r="BV102" i="2"/>
  <c r="BV103" i="2"/>
  <c r="BV104" i="2"/>
  <c r="BV105" i="2"/>
  <c r="BV106" i="2"/>
  <c r="BV107" i="2"/>
  <c r="BV108" i="2"/>
  <c r="BV109" i="2"/>
  <c r="BV110" i="2"/>
  <c r="BV111" i="2"/>
  <c r="BV112" i="2"/>
  <c r="BV113" i="2"/>
  <c r="BV114" i="2"/>
  <c r="BV115" i="2"/>
  <c r="BV116" i="2"/>
  <c r="BV117" i="2"/>
  <c r="BV118" i="2"/>
  <c r="BV119" i="2"/>
  <c r="BV120" i="2"/>
  <c r="BV121" i="2"/>
  <c r="BV122" i="2"/>
  <c r="BV123" i="2"/>
  <c r="BV124" i="2"/>
  <c r="BV125" i="2"/>
  <c r="BV126" i="2"/>
  <c r="BV127" i="2"/>
  <c r="BV128" i="2"/>
  <c r="BV129" i="2"/>
  <c r="BV130" i="2"/>
  <c r="BV131" i="2"/>
  <c r="BV132" i="2"/>
  <c r="BV133" i="2"/>
  <c r="BV134" i="2"/>
  <c r="BV135" i="2"/>
  <c r="BV136" i="2"/>
  <c r="BV137" i="2"/>
  <c r="BV138" i="2"/>
  <c r="BV139" i="2"/>
  <c r="BV140" i="2"/>
  <c r="BV141" i="2"/>
  <c r="BV142" i="2"/>
  <c r="BV143" i="2"/>
  <c r="BV144" i="2"/>
  <c r="BV145" i="2"/>
  <c r="BV146" i="2"/>
  <c r="BV147" i="2"/>
  <c r="BV148" i="2"/>
  <c r="BV149" i="2"/>
  <c r="BV150" i="2"/>
  <c r="BV151" i="2"/>
  <c r="BV152" i="2"/>
  <c r="BV153" i="2"/>
  <c r="BV154" i="2"/>
  <c r="BV155" i="2"/>
  <c r="BV156" i="2"/>
  <c r="BV157" i="2"/>
  <c r="BV158" i="2"/>
  <c r="BV159" i="2"/>
  <c r="BV160" i="2"/>
  <c r="BV161" i="2"/>
  <c r="BV162" i="2"/>
  <c r="BV163" i="2"/>
  <c r="BV164" i="2"/>
  <c r="BV165" i="2"/>
  <c r="BV166" i="2"/>
  <c r="BV167" i="2"/>
  <c r="BV168" i="2"/>
  <c r="BV169" i="2"/>
  <c r="BV170" i="2"/>
  <c r="BV171" i="2"/>
  <c r="BV172" i="2"/>
  <c r="BV173" i="2"/>
  <c r="BV174" i="2"/>
  <c r="BV175" i="2"/>
  <c r="BV176" i="2"/>
  <c r="BV177" i="2"/>
  <c r="BV178" i="2"/>
  <c r="BV179" i="2"/>
  <c r="BV180" i="2"/>
  <c r="BV181" i="2"/>
  <c r="BV182" i="2"/>
  <c r="BV183" i="2"/>
  <c r="BV184" i="2"/>
  <c r="BV185" i="2"/>
  <c r="BV186" i="2"/>
  <c r="BV187" i="2"/>
  <c r="BV188" i="2"/>
  <c r="BV189" i="2"/>
  <c r="BV190" i="2"/>
  <c r="BV191" i="2"/>
  <c r="BV192" i="2"/>
  <c r="BV193" i="2"/>
  <c r="BV194" i="2"/>
  <c r="BV195" i="2"/>
  <c r="BV196" i="2"/>
  <c r="BV197" i="2"/>
  <c r="BV198" i="2"/>
  <c r="BV199" i="2"/>
  <c r="BV200" i="2"/>
  <c r="BV201" i="2"/>
  <c r="BV202" i="2"/>
  <c r="BV203" i="2"/>
  <c r="BV204" i="2"/>
  <c r="BV205" i="2"/>
  <c r="BV206" i="2"/>
  <c r="BV207" i="2"/>
  <c r="BV208" i="2"/>
  <c r="BV209" i="2"/>
  <c r="BV210" i="2"/>
  <c r="BV211" i="2"/>
  <c r="BV212" i="2"/>
  <c r="BV213" i="2"/>
  <c r="BV214" i="2"/>
  <c r="BV215" i="2"/>
  <c r="BV216" i="2"/>
  <c r="BV217" i="2"/>
  <c r="BV218" i="2"/>
  <c r="BV219" i="2"/>
  <c r="BV220" i="2"/>
  <c r="BV221" i="2"/>
  <c r="BV222" i="2"/>
  <c r="BV223" i="2"/>
  <c r="BV224" i="2"/>
  <c r="BV225" i="2"/>
  <c r="BV226" i="2"/>
  <c r="BV227" i="2"/>
  <c r="BV228" i="2"/>
  <c r="BV229" i="2"/>
  <c r="BV230" i="2"/>
  <c r="BV231" i="2"/>
  <c r="BV232" i="2"/>
  <c r="BV233" i="2"/>
  <c r="BV234" i="2"/>
  <c r="BV235" i="2"/>
  <c r="BV236" i="2"/>
  <c r="BV237" i="2"/>
  <c r="BV238" i="2"/>
  <c r="BV239" i="2"/>
  <c r="BV240" i="2"/>
  <c r="BV241" i="2"/>
  <c r="BV242" i="2"/>
  <c r="BV243" i="2"/>
  <c r="BV244" i="2"/>
  <c r="BV245" i="2"/>
  <c r="BV246" i="2"/>
  <c r="BV247" i="2"/>
  <c r="BV248" i="2"/>
  <c r="BV249" i="2"/>
  <c r="BV250" i="2"/>
  <c r="BV251" i="2"/>
  <c r="BV252" i="2"/>
  <c r="BV253" i="2"/>
  <c r="BV254" i="2"/>
  <c r="BV255" i="2"/>
  <c r="BV256" i="2"/>
  <c r="BV257" i="2"/>
  <c r="BV258" i="2"/>
  <c r="BV259" i="2"/>
  <c r="BV260" i="2"/>
  <c r="BT3" i="2"/>
  <c r="BT4" i="2"/>
  <c r="BT5" i="2"/>
  <c r="BT6" i="2"/>
  <c r="BT7" i="2"/>
  <c r="BT8" i="2"/>
  <c r="BT9" i="2"/>
  <c r="BT10" i="2"/>
  <c r="BT11" i="2"/>
  <c r="BT12" i="2"/>
  <c r="BT13" i="2"/>
  <c r="BT14" i="2"/>
  <c r="BT15" i="2"/>
  <c r="BT16" i="2"/>
  <c r="BT17" i="2"/>
  <c r="BT18" i="2"/>
  <c r="BT19" i="2"/>
  <c r="BT20" i="2"/>
  <c r="BT21" i="2"/>
  <c r="BT22" i="2"/>
  <c r="BT23" i="2"/>
  <c r="BT24" i="2"/>
  <c r="BT25" i="2"/>
  <c r="BT26" i="2"/>
  <c r="BT27" i="2"/>
  <c r="BT28" i="2"/>
  <c r="BT29" i="2"/>
  <c r="BT30" i="2"/>
  <c r="BT31" i="2"/>
  <c r="BT32" i="2"/>
  <c r="BT33" i="2"/>
  <c r="BT34" i="2"/>
  <c r="BT35" i="2"/>
  <c r="BT36" i="2"/>
  <c r="BT37" i="2"/>
  <c r="BT38" i="2"/>
  <c r="BT39" i="2"/>
  <c r="BT40" i="2"/>
  <c r="BT41" i="2"/>
  <c r="BT42" i="2"/>
  <c r="BT43" i="2"/>
  <c r="BT44" i="2"/>
  <c r="BT45" i="2"/>
  <c r="BT46" i="2"/>
  <c r="BT47" i="2"/>
  <c r="BT48" i="2"/>
  <c r="BT49" i="2"/>
  <c r="BT50" i="2"/>
  <c r="BT51" i="2"/>
  <c r="BT52" i="2"/>
  <c r="BT53" i="2"/>
  <c r="BT54" i="2"/>
  <c r="BT55" i="2"/>
  <c r="BT56" i="2"/>
  <c r="BT57" i="2"/>
  <c r="BT58" i="2"/>
  <c r="BT59" i="2"/>
  <c r="BT60" i="2"/>
  <c r="BT61" i="2"/>
  <c r="BT62" i="2"/>
  <c r="BT63" i="2"/>
  <c r="BT64" i="2"/>
  <c r="BT65" i="2"/>
  <c r="BT66" i="2"/>
  <c r="BT67" i="2"/>
  <c r="BT68" i="2"/>
  <c r="BT69" i="2"/>
  <c r="BT70" i="2"/>
  <c r="BT71" i="2"/>
  <c r="BT72" i="2"/>
  <c r="BT73" i="2"/>
  <c r="BT74" i="2"/>
  <c r="BT75" i="2"/>
  <c r="BT76" i="2"/>
  <c r="BT77" i="2"/>
  <c r="BT78" i="2"/>
  <c r="BT79" i="2"/>
  <c r="BT80" i="2"/>
  <c r="BT81" i="2"/>
  <c r="BT82" i="2"/>
  <c r="BT83" i="2"/>
  <c r="BT84" i="2"/>
  <c r="BT85" i="2"/>
  <c r="BT86" i="2"/>
  <c r="BT87" i="2"/>
  <c r="BT88" i="2"/>
  <c r="BT89" i="2"/>
  <c r="BT90" i="2"/>
  <c r="BT91" i="2"/>
  <c r="BT92" i="2"/>
  <c r="BT93" i="2"/>
  <c r="BT94" i="2"/>
  <c r="BT95" i="2"/>
  <c r="BT96" i="2"/>
  <c r="BT97" i="2"/>
  <c r="BT98" i="2"/>
  <c r="BT99" i="2"/>
  <c r="BT100" i="2"/>
  <c r="BT101" i="2"/>
  <c r="BT102" i="2"/>
  <c r="BT103" i="2"/>
  <c r="BT104" i="2"/>
  <c r="BT105" i="2"/>
  <c r="BT106" i="2"/>
  <c r="BT107" i="2"/>
  <c r="BT108" i="2"/>
  <c r="BT109" i="2"/>
  <c r="BT110" i="2"/>
  <c r="BT111" i="2"/>
  <c r="BT112" i="2"/>
  <c r="BT113" i="2"/>
  <c r="BT114" i="2"/>
  <c r="BT115" i="2"/>
  <c r="BT116" i="2"/>
  <c r="BT117" i="2"/>
  <c r="BT118" i="2"/>
  <c r="BT119" i="2"/>
  <c r="BT120" i="2"/>
  <c r="BT121" i="2"/>
  <c r="BT122" i="2"/>
  <c r="BT123" i="2"/>
  <c r="BT124" i="2"/>
  <c r="BT125" i="2"/>
  <c r="BT126" i="2"/>
  <c r="BT127" i="2"/>
  <c r="BT128" i="2"/>
  <c r="BT129" i="2"/>
  <c r="BT130" i="2"/>
  <c r="BT131" i="2"/>
  <c r="BT132" i="2"/>
  <c r="BT133" i="2"/>
  <c r="BT134" i="2"/>
  <c r="BT135" i="2"/>
  <c r="BT136" i="2"/>
  <c r="BT137" i="2"/>
  <c r="BT138" i="2"/>
  <c r="BT139" i="2"/>
  <c r="BT140" i="2"/>
  <c r="BT141" i="2"/>
  <c r="BT142" i="2"/>
  <c r="BT143" i="2"/>
  <c r="BT144" i="2"/>
  <c r="BT145" i="2"/>
  <c r="BT146" i="2"/>
  <c r="BT147" i="2"/>
  <c r="BT148" i="2"/>
  <c r="BT149" i="2"/>
  <c r="BT150" i="2"/>
  <c r="BT151" i="2"/>
  <c r="BT152" i="2"/>
  <c r="BT153" i="2"/>
  <c r="BT154" i="2"/>
  <c r="BT155" i="2"/>
  <c r="BT156" i="2"/>
  <c r="BT157" i="2"/>
  <c r="BT158" i="2"/>
  <c r="BT159" i="2"/>
  <c r="BT160" i="2"/>
  <c r="BT161" i="2"/>
  <c r="BT162" i="2"/>
  <c r="BT163" i="2"/>
  <c r="BT164" i="2"/>
  <c r="BT165" i="2"/>
  <c r="BT166" i="2"/>
  <c r="BT167" i="2"/>
  <c r="BT168" i="2"/>
  <c r="BT169" i="2"/>
  <c r="BT170" i="2"/>
  <c r="BT171" i="2"/>
  <c r="BT172" i="2"/>
  <c r="BT173" i="2"/>
  <c r="BT174" i="2"/>
  <c r="BT175" i="2"/>
  <c r="BT176" i="2"/>
  <c r="BT177" i="2"/>
  <c r="BT178" i="2"/>
  <c r="BT179" i="2"/>
  <c r="BT180" i="2"/>
  <c r="BT181" i="2"/>
  <c r="BT182" i="2"/>
  <c r="BT183" i="2"/>
  <c r="BT184" i="2"/>
  <c r="BT185" i="2"/>
  <c r="BT186" i="2"/>
  <c r="BT187" i="2"/>
  <c r="BT188" i="2"/>
  <c r="BT189" i="2"/>
  <c r="BT190" i="2"/>
  <c r="BT191" i="2"/>
  <c r="BT192" i="2"/>
  <c r="BT193" i="2"/>
  <c r="BT194" i="2"/>
  <c r="BT195" i="2"/>
  <c r="BT196" i="2"/>
  <c r="BT197" i="2"/>
  <c r="BT198" i="2"/>
  <c r="BT199" i="2"/>
  <c r="BT200" i="2"/>
  <c r="BT201" i="2"/>
  <c r="BT202" i="2"/>
  <c r="BT203" i="2"/>
  <c r="BT204" i="2"/>
  <c r="BT205" i="2"/>
  <c r="BT206" i="2"/>
  <c r="BT207" i="2"/>
  <c r="BT208" i="2"/>
  <c r="BT209" i="2"/>
  <c r="BT210" i="2"/>
  <c r="BT211" i="2"/>
  <c r="BT212" i="2"/>
  <c r="BT213" i="2"/>
  <c r="BT214" i="2"/>
  <c r="BT215" i="2"/>
  <c r="BT216" i="2"/>
  <c r="BT217" i="2"/>
  <c r="BT218" i="2"/>
  <c r="BT219" i="2"/>
  <c r="BT220" i="2"/>
  <c r="BT221" i="2"/>
  <c r="BT222" i="2"/>
  <c r="BT223" i="2"/>
  <c r="BT224" i="2"/>
  <c r="BT225" i="2"/>
  <c r="BT226" i="2"/>
  <c r="BT227" i="2"/>
  <c r="BT228" i="2"/>
  <c r="BT229" i="2"/>
  <c r="BT230" i="2"/>
  <c r="BT231" i="2"/>
  <c r="BT232" i="2"/>
  <c r="BT233" i="2"/>
  <c r="BT234" i="2"/>
  <c r="BT235" i="2"/>
  <c r="BT236" i="2"/>
  <c r="BT237" i="2"/>
  <c r="BT238" i="2"/>
  <c r="BT239" i="2"/>
  <c r="BT240" i="2"/>
  <c r="BT241" i="2"/>
  <c r="BT242" i="2"/>
  <c r="BT243" i="2"/>
  <c r="BT244" i="2"/>
  <c r="BT245" i="2"/>
  <c r="BT246" i="2"/>
  <c r="BT247" i="2"/>
  <c r="BT248" i="2"/>
  <c r="BT249" i="2"/>
  <c r="BT250" i="2"/>
  <c r="BT251" i="2"/>
  <c r="BT252" i="2"/>
  <c r="BT253" i="2"/>
  <c r="BT254" i="2"/>
  <c r="BT255" i="2"/>
  <c r="BT256" i="2"/>
  <c r="BT257" i="2"/>
  <c r="BT258" i="2"/>
  <c r="BT259" i="2"/>
  <c r="BT260" i="2"/>
  <c r="BT2" i="2"/>
  <c r="BR3" i="2"/>
  <c r="BR4" i="2"/>
  <c r="BR5" i="2"/>
  <c r="BR6" i="2"/>
  <c r="BR7" i="2"/>
  <c r="BR8" i="2"/>
  <c r="BR9" i="2"/>
  <c r="BR10" i="2"/>
  <c r="BR11" i="2"/>
  <c r="BR12" i="2"/>
  <c r="BR13" i="2"/>
  <c r="BR14" i="2"/>
  <c r="BR15" i="2"/>
  <c r="BR16" i="2"/>
  <c r="BR17" i="2"/>
  <c r="BR18" i="2"/>
  <c r="BR19" i="2"/>
  <c r="BR20" i="2"/>
  <c r="BR21" i="2"/>
  <c r="BR22" i="2"/>
  <c r="BR23" i="2"/>
  <c r="BR24" i="2"/>
  <c r="BR25" i="2"/>
  <c r="BR26" i="2"/>
  <c r="BR27" i="2"/>
  <c r="BR28" i="2"/>
  <c r="BR29" i="2"/>
  <c r="BR30" i="2"/>
  <c r="BR31" i="2"/>
  <c r="BR32" i="2"/>
  <c r="BR33" i="2"/>
  <c r="BR34" i="2"/>
  <c r="BR35" i="2"/>
  <c r="BR36" i="2"/>
  <c r="BR37" i="2"/>
  <c r="BR38" i="2"/>
  <c r="BR39" i="2"/>
  <c r="BR40" i="2"/>
  <c r="BR41" i="2"/>
  <c r="BR42" i="2"/>
  <c r="BR43" i="2"/>
  <c r="BR44" i="2"/>
  <c r="BR45" i="2"/>
  <c r="BR46" i="2"/>
  <c r="BR47" i="2"/>
  <c r="BR48" i="2"/>
  <c r="BR49" i="2"/>
  <c r="BR50" i="2"/>
  <c r="BR51" i="2"/>
  <c r="BR52" i="2"/>
  <c r="BR53" i="2"/>
  <c r="BR54" i="2"/>
  <c r="BR55" i="2"/>
  <c r="BR56" i="2"/>
  <c r="BR57" i="2"/>
  <c r="BR58" i="2"/>
  <c r="BR59" i="2"/>
  <c r="BR60" i="2"/>
  <c r="BR61" i="2"/>
  <c r="BR62" i="2"/>
  <c r="BR63" i="2"/>
  <c r="BR64" i="2"/>
  <c r="BR65" i="2"/>
  <c r="BR66" i="2"/>
  <c r="BR67" i="2"/>
  <c r="BR68" i="2"/>
  <c r="BR69" i="2"/>
  <c r="BR70" i="2"/>
  <c r="BR71" i="2"/>
  <c r="BR72" i="2"/>
  <c r="BR73" i="2"/>
  <c r="BR74" i="2"/>
  <c r="BR75" i="2"/>
  <c r="BR76" i="2"/>
  <c r="BR77" i="2"/>
  <c r="BR78" i="2"/>
  <c r="BR79" i="2"/>
  <c r="BR80" i="2"/>
  <c r="BR81" i="2"/>
  <c r="BR82" i="2"/>
  <c r="BR83" i="2"/>
  <c r="BR84" i="2"/>
  <c r="BR85" i="2"/>
  <c r="BR86" i="2"/>
  <c r="BR87" i="2"/>
  <c r="BR88" i="2"/>
  <c r="BR89" i="2"/>
  <c r="BR90" i="2"/>
  <c r="BR91" i="2"/>
  <c r="BR92" i="2"/>
  <c r="BR93" i="2"/>
  <c r="BR94" i="2"/>
  <c r="BR95" i="2"/>
  <c r="BR96" i="2"/>
  <c r="BR97" i="2"/>
  <c r="BR98" i="2"/>
  <c r="BR99" i="2"/>
  <c r="BR100" i="2"/>
  <c r="BR101" i="2"/>
  <c r="BR102" i="2"/>
  <c r="BR103" i="2"/>
  <c r="BR104" i="2"/>
  <c r="BR105" i="2"/>
  <c r="BR106" i="2"/>
  <c r="BR107" i="2"/>
  <c r="BR108" i="2"/>
  <c r="BR109" i="2"/>
  <c r="BR110" i="2"/>
  <c r="BR111" i="2"/>
  <c r="BR112" i="2"/>
  <c r="BR113" i="2"/>
  <c r="BR114" i="2"/>
  <c r="BR115" i="2"/>
  <c r="BR116" i="2"/>
  <c r="BR117" i="2"/>
  <c r="BR118" i="2"/>
  <c r="BR119" i="2"/>
  <c r="BR120" i="2"/>
  <c r="BR121" i="2"/>
  <c r="BR122" i="2"/>
  <c r="BR123" i="2"/>
  <c r="BR124" i="2"/>
  <c r="BR125" i="2"/>
  <c r="BR126" i="2"/>
  <c r="BR127" i="2"/>
  <c r="BR128" i="2"/>
  <c r="BR129" i="2"/>
  <c r="BR130" i="2"/>
  <c r="BR131" i="2"/>
  <c r="BR132" i="2"/>
  <c r="BR133" i="2"/>
  <c r="BR134" i="2"/>
  <c r="BR135" i="2"/>
  <c r="BR136" i="2"/>
  <c r="BR137" i="2"/>
  <c r="BR138" i="2"/>
  <c r="BR139" i="2"/>
  <c r="BR140" i="2"/>
  <c r="BR141" i="2"/>
  <c r="BR142" i="2"/>
  <c r="BR143" i="2"/>
  <c r="BR144" i="2"/>
  <c r="BR145" i="2"/>
  <c r="BR146" i="2"/>
  <c r="BR147" i="2"/>
  <c r="BR148" i="2"/>
  <c r="BR149" i="2"/>
  <c r="BR150" i="2"/>
  <c r="BR151" i="2"/>
  <c r="BR152" i="2"/>
  <c r="BR153" i="2"/>
  <c r="BR154" i="2"/>
  <c r="BR155" i="2"/>
  <c r="BR156" i="2"/>
  <c r="BR157" i="2"/>
  <c r="BR158" i="2"/>
  <c r="BR159" i="2"/>
  <c r="BR160" i="2"/>
  <c r="BR161" i="2"/>
  <c r="BR162" i="2"/>
  <c r="BR163" i="2"/>
  <c r="BR164" i="2"/>
  <c r="BR165" i="2"/>
  <c r="BR166" i="2"/>
  <c r="BR167" i="2"/>
  <c r="BR168" i="2"/>
  <c r="BR169" i="2"/>
  <c r="BR170" i="2"/>
  <c r="BR171" i="2"/>
  <c r="BR172" i="2"/>
  <c r="BR173" i="2"/>
  <c r="BR174" i="2"/>
  <c r="BR175" i="2"/>
  <c r="BR176" i="2"/>
  <c r="BR177" i="2"/>
  <c r="BR178" i="2"/>
  <c r="BR179" i="2"/>
  <c r="BR180" i="2"/>
  <c r="BR181" i="2"/>
  <c r="BR182" i="2"/>
  <c r="BR183" i="2"/>
  <c r="BR184" i="2"/>
  <c r="BR185" i="2"/>
  <c r="BR186" i="2"/>
  <c r="BR187" i="2"/>
  <c r="BR188" i="2"/>
  <c r="BR189" i="2"/>
  <c r="BR190" i="2"/>
  <c r="BR191" i="2"/>
  <c r="BR192" i="2"/>
  <c r="BR193" i="2"/>
  <c r="BR194" i="2"/>
  <c r="BR195" i="2"/>
  <c r="BR196" i="2"/>
  <c r="BR197" i="2"/>
  <c r="BR198" i="2"/>
  <c r="BR199" i="2"/>
  <c r="BR200" i="2"/>
  <c r="BR201" i="2"/>
  <c r="BR202" i="2"/>
  <c r="BR203" i="2"/>
  <c r="BR204" i="2"/>
  <c r="BR205" i="2"/>
  <c r="BR206" i="2"/>
  <c r="BR207" i="2"/>
  <c r="BR208" i="2"/>
  <c r="BR209" i="2"/>
  <c r="BR210" i="2"/>
  <c r="BR211" i="2"/>
  <c r="BR212" i="2"/>
  <c r="BR213" i="2"/>
  <c r="BR214" i="2"/>
  <c r="BR215" i="2"/>
  <c r="BR216" i="2"/>
  <c r="BR217" i="2"/>
  <c r="BR218" i="2"/>
  <c r="BR219" i="2"/>
  <c r="BR220" i="2"/>
  <c r="BR221" i="2"/>
  <c r="BR222" i="2"/>
  <c r="BR223" i="2"/>
  <c r="BR224" i="2"/>
  <c r="BR225" i="2"/>
  <c r="BR226" i="2"/>
  <c r="BR227" i="2"/>
  <c r="BR228" i="2"/>
  <c r="BR229" i="2"/>
  <c r="BR230" i="2"/>
  <c r="BR231" i="2"/>
  <c r="BR232" i="2"/>
  <c r="BR233" i="2"/>
  <c r="BR234" i="2"/>
  <c r="BR235" i="2"/>
  <c r="BR236" i="2"/>
  <c r="BR237" i="2"/>
  <c r="BR238" i="2"/>
  <c r="BR239" i="2"/>
  <c r="BR240" i="2"/>
  <c r="BR241" i="2"/>
  <c r="BR242" i="2"/>
  <c r="BR243" i="2"/>
  <c r="BR244" i="2"/>
  <c r="BR245" i="2"/>
  <c r="BR246" i="2"/>
  <c r="BR247" i="2"/>
  <c r="BR248" i="2"/>
  <c r="BR249" i="2"/>
  <c r="BR250" i="2"/>
  <c r="BR251" i="2"/>
  <c r="BR252" i="2"/>
  <c r="BR253" i="2"/>
  <c r="BR254" i="2"/>
  <c r="BR255" i="2"/>
  <c r="BR256" i="2"/>
  <c r="BR257" i="2"/>
  <c r="BR258" i="2"/>
  <c r="BR259" i="2"/>
  <c r="BR260" i="2"/>
  <c r="BP3" i="2"/>
  <c r="BP4" i="2"/>
  <c r="BP5" i="2"/>
  <c r="BP6" i="2"/>
  <c r="BP7" i="2"/>
  <c r="BP8" i="2"/>
  <c r="BP9" i="2"/>
  <c r="BP10" i="2"/>
  <c r="BP11" i="2"/>
  <c r="BP12" i="2"/>
  <c r="BP13" i="2"/>
  <c r="BP14" i="2"/>
  <c r="BP15" i="2"/>
  <c r="BP16" i="2"/>
  <c r="BP17" i="2"/>
  <c r="BP18" i="2"/>
  <c r="BP19" i="2"/>
  <c r="BP20" i="2"/>
  <c r="BP21" i="2"/>
  <c r="BP22" i="2"/>
  <c r="BP23" i="2"/>
  <c r="BP24" i="2"/>
  <c r="BP25" i="2"/>
  <c r="BP26" i="2"/>
  <c r="BP27" i="2"/>
  <c r="BP28" i="2"/>
  <c r="BP29" i="2"/>
  <c r="BP30" i="2"/>
  <c r="BP31" i="2"/>
  <c r="BP32" i="2"/>
  <c r="BP33" i="2"/>
  <c r="BP34" i="2"/>
  <c r="BP35" i="2"/>
  <c r="BP36" i="2"/>
  <c r="BP37" i="2"/>
  <c r="BP38" i="2"/>
  <c r="BP39" i="2"/>
  <c r="BP40" i="2"/>
  <c r="BP41" i="2"/>
  <c r="BP42" i="2"/>
  <c r="BP43" i="2"/>
  <c r="BP44" i="2"/>
  <c r="BP45" i="2"/>
  <c r="BP46" i="2"/>
  <c r="BP47" i="2"/>
  <c r="BP48" i="2"/>
  <c r="BP49" i="2"/>
  <c r="BP50" i="2"/>
  <c r="BP51" i="2"/>
  <c r="BP52" i="2"/>
  <c r="BP53" i="2"/>
  <c r="BP54" i="2"/>
  <c r="BP55" i="2"/>
  <c r="BP56" i="2"/>
  <c r="BP57" i="2"/>
  <c r="BP58" i="2"/>
  <c r="BP59" i="2"/>
  <c r="BP60" i="2"/>
  <c r="BP61" i="2"/>
  <c r="BP62" i="2"/>
  <c r="BP63" i="2"/>
  <c r="BP64" i="2"/>
  <c r="BP65" i="2"/>
  <c r="BP66" i="2"/>
  <c r="BP67" i="2"/>
  <c r="BP68" i="2"/>
  <c r="BP69" i="2"/>
  <c r="BP70" i="2"/>
  <c r="BP71" i="2"/>
  <c r="BP72" i="2"/>
  <c r="BP73" i="2"/>
  <c r="BP74" i="2"/>
  <c r="BP75" i="2"/>
  <c r="BP76" i="2"/>
  <c r="BP77" i="2"/>
  <c r="BP78" i="2"/>
  <c r="BP79" i="2"/>
  <c r="BP80" i="2"/>
  <c r="BP81" i="2"/>
  <c r="BP82" i="2"/>
  <c r="BP83" i="2"/>
  <c r="BP84" i="2"/>
  <c r="BP85" i="2"/>
  <c r="BP86" i="2"/>
  <c r="BP87" i="2"/>
  <c r="BP88" i="2"/>
  <c r="BP89" i="2"/>
  <c r="BP90" i="2"/>
  <c r="BP91" i="2"/>
  <c r="BP92" i="2"/>
  <c r="BP93" i="2"/>
  <c r="BP94" i="2"/>
  <c r="BP95" i="2"/>
  <c r="BP96" i="2"/>
  <c r="BP97" i="2"/>
  <c r="BP98" i="2"/>
  <c r="BP99" i="2"/>
  <c r="BP100" i="2"/>
  <c r="BP101" i="2"/>
  <c r="BP102" i="2"/>
  <c r="BP103" i="2"/>
  <c r="BP104" i="2"/>
  <c r="BP105" i="2"/>
  <c r="BP106" i="2"/>
  <c r="BP107" i="2"/>
  <c r="BP108" i="2"/>
  <c r="BP109" i="2"/>
  <c r="BP110" i="2"/>
  <c r="BP111" i="2"/>
  <c r="BP112" i="2"/>
  <c r="BP113" i="2"/>
  <c r="BP114" i="2"/>
  <c r="BP115" i="2"/>
  <c r="BP116" i="2"/>
  <c r="BP117" i="2"/>
  <c r="BP118" i="2"/>
  <c r="BP119" i="2"/>
  <c r="BP120" i="2"/>
  <c r="BP121" i="2"/>
  <c r="BP122" i="2"/>
  <c r="BP123" i="2"/>
  <c r="BP124" i="2"/>
  <c r="BP125" i="2"/>
  <c r="BP126" i="2"/>
  <c r="BP127" i="2"/>
  <c r="BP128" i="2"/>
  <c r="BP129" i="2"/>
  <c r="BP130" i="2"/>
  <c r="BP131" i="2"/>
  <c r="BP132" i="2"/>
  <c r="BP133" i="2"/>
  <c r="BP134" i="2"/>
  <c r="BP135" i="2"/>
  <c r="BP136" i="2"/>
  <c r="BP137" i="2"/>
  <c r="BP138" i="2"/>
  <c r="BP139" i="2"/>
  <c r="BP140" i="2"/>
  <c r="BP141" i="2"/>
  <c r="BP142" i="2"/>
  <c r="BP143" i="2"/>
  <c r="BP144" i="2"/>
  <c r="BP145" i="2"/>
  <c r="BP146" i="2"/>
  <c r="BP147" i="2"/>
  <c r="BP148" i="2"/>
  <c r="BP149" i="2"/>
  <c r="BP150" i="2"/>
  <c r="BP151" i="2"/>
  <c r="BP152" i="2"/>
  <c r="BP153" i="2"/>
  <c r="BP154" i="2"/>
  <c r="BP155" i="2"/>
  <c r="BP156" i="2"/>
  <c r="BP157" i="2"/>
  <c r="BP158" i="2"/>
  <c r="BP159" i="2"/>
  <c r="BP160" i="2"/>
  <c r="BP161" i="2"/>
  <c r="BP162" i="2"/>
  <c r="BP163" i="2"/>
  <c r="BP164" i="2"/>
  <c r="BP165" i="2"/>
  <c r="BP166" i="2"/>
  <c r="BP167" i="2"/>
  <c r="BP168" i="2"/>
  <c r="BP169" i="2"/>
  <c r="BP170" i="2"/>
  <c r="BP171" i="2"/>
  <c r="BP172" i="2"/>
  <c r="BP173" i="2"/>
  <c r="BP174" i="2"/>
  <c r="BP175" i="2"/>
  <c r="BP176" i="2"/>
  <c r="BP177" i="2"/>
  <c r="BP178" i="2"/>
  <c r="BP179" i="2"/>
  <c r="BP180" i="2"/>
  <c r="BP181" i="2"/>
  <c r="BP182" i="2"/>
  <c r="BP183" i="2"/>
  <c r="BP184" i="2"/>
  <c r="BP185" i="2"/>
  <c r="BP186" i="2"/>
  <c r="BP187" i="2"/>
  <c r="BP188" i="2"/>
  <c r="BP189" i="2"/>
  <c r="BP190" i="2"/>
  <c r="BP191" i="2"/>
  <c r="BP192" i="2"/>
  <c r="BP193" i="2"/>
  <c r="BP194" i="2"/>
  <c r="BP195" i="2"/>
  <c r="BP196" i="2"/>
  <c r="BP197" i="2"/>
  <c r="BP198" i="2"/>
  <c r="BP199" i="2"/>
  <c r="BP200" i="2"/>
  <c r="BP201" i="2"/>
  <c r="BP202" i="2"/>
  <c r="BP203" i="2"/>
  <c r="BP204" i="2"/>
  <c r="BP205" i="2"/>
  <c r="BP206" i="2"/>
  <c r="BP207" i="2"/>
  <c r="BP208" i="2"/>
  <c r="BP209" i="2"/>
  <c r="BP210" i="2"/>
  <c r="BP211" i="2"/>
  <c r="BP212" i="2"/>
  <c r="BP213" i="2"/>
  <c r="BP214" i="2"/>
  <c r="BP215" i="2"/>
  <c r="BP216" i="2"/>
  <c r="BP217" i="2"/>
  <c r="BP218" i="2"/>
  <c r="BP219" i="2"/>
  <c r="BP220" i="2"/>
  <c r="BP221" i="2"/>
  <c r="BP222" i="2"/>
  <c r="BP223" i="2"/>
  <c r="BP224" i="2"/>
  <c r="BP225" i="2"/>
  <c r="BP226" i="2"/>
  <c r="BP227" i="2"/>
  <c r="BP228" i="2"/>
  <c r="BP229" i="2"/>
  <c r="BP230" i="2"/>
  <c r="BP231" i="2"/>
  <c r="BP232" i="2"/>
  <c r="BP233" i="2"/>
  <c r="BP234" i="2"/>
  <c r="BP235" i="2"/>
  <c r="BP236" i="2"/>
  <c r="BP237" i="2"/>
  <c r="BP238" i="2"/>
  <c r="BP239" i="2"/>
  <c r="BP240" i="2"/>
  <c r="BP241" i="2"/>
  <c r="BP242" i="2"/>
  <c r="BP243" i="2"/>
  <c r="BP244" i="2"/>
  <c r="BP245" i="2"/>
  <c r="BP246" i="2"/>
  <c r="BP247" i="2"/>
  <c r="BP248" i="2"/>
  <c r="BP249" i="2"/>
  <c r="BP250" i="2"/>
  <c r="BP251" i="2"/>
  <c r="BP252" i="2"/>
  <c r="BP253" i="2"/>
  <c r="BP254" i="2"/>
  <c r="BP255" i="2"/>
  <c r="BP256" i="2"/>
  <c r="BP257" i="2"/>
  <c r="BP258" i="2"/>
  <c r="BP259" i="2"/>
  <c r="BP260" i="2"/>
  <c r="BN3" i="2"/>
  <c r="BN4" i="2"/>
  <c r="BN5" i="2"/>
  <c r="BN6" i="2"/>
  <c r="BN7" i="2"/>
  <c r="BN8" i="2"/>
  <c r="BN9" i="2"/>
  <c r="BN10" i="2"/>
  <c r="BN11" i="2"/>
  <c r="BN12" i="2"/>
  <c r="BN13" i="2"/>
  <c r="BN14" i="2"/>
  <c r="BN15" i="2"/>
  <c r="BN16" i="2"/>
  <c r="BN17" i="2"/>
  <c r="BN18" i="2"/>
  <c r="BN19" i="2"/>
  <c r="BN20" i="2"/>
  <c r="BN21" i="2"/>
  <c r="BN22" i="2"/>
  <c r="BN23" i="2"/>
  <c r="BN24" i="2"/>
  <c r="BN25" i="2"/>
  <c r="BN26" i="2"/>
  <c r="BN27" i="2"/>
  <c r="BN28" i="2"/>
  <c r="BN29" i="2"/>
  <c r="BN30" i="2"/>
  <c r="BN31" i="2"/>
  <c r="BN32" i="2"/>
  <c r="BN33" i="2"/>
  <c r="BN34" i="2"/>
  <c r="BN35" i="2"/>
  <c r="BN36" i="2"/>
  <c r="BN37" i="2"/>
  <c r="BN38" i="2"/>
  <c r="BN39" i="2"/>
  <c r="BN40" i="2"/>
  <c r="BN41" i="2"/>
  <c r="BN42" i="2"/>
  <c r="BN43" i="2"/>
  <c r="BN44" i="2"/>
  <c r="BN45" i="2"/>
  <c r="BN46" i="2"/>
  <c r="BN47" i="2"/>
  <c r="BN48" i="2"/>
  <c r="BN49" i="2"/>
  <c r="BN50" i="2"/>
  <c r="BN51" i="2"/>
  <c r="BN52" i="2"/>
  <c r="BN53" i="2"/>
  <c r="BN54" i="2"/>
  <c r="BN55" i="2"/>
  <c r="BN56" i="2"/>
  <c r="BN57" i="2"/>
  <c r="BN58" i="2"/>
  <c r="BN59" i="2"/>
  <c r="BN60" i="2"/>
  <c r="BN61" i="2"/>
  <c r="BN62" i="2"/>
  <c r="BN63" i="2"/>
  <c r="BN64" i="2"/>
  <c r="BN65" i="2"/>
  <c r="BN66" i="2"/>
  <c r="BN67" i="2"/>
  <c r="BN68" i="2"/>
  <c r="BN69" i="2"/>
  <c r="BN70" i="2"/>
  <c r="BN71" i="2"/>
  <c r="BN72" i="2"/>
  <c r="BN73" i="2"/>
  <c r="BN74" i="2"/>
  <c r="BN75" i="2"/>
  <c r="BN76" i="2"/>
  <c r="BN77" i="2"/>
  <c r="BN78" i="2"/>
  <c r="BN79" i="2"/>
  <c r="BN80" i="2"/>
  <c r="BN81" i="2"/>
  <c r="BN82" i="2"/>
  <c r="BN83" i="2"/>
  <c r="BN84" i="2"/>
  <c r="BN85" i="2"/>
  <c r="BN86" i="2"/>
  <c r="BN87" i="2"/>
  <c r="BN88" i="2"/>
  <c r="BN89" i="2"/>
  <c r="BN90" i="2"/>
  <c r="BN91" i="2"/>
  <c r="BN92" i="2"/>
  <c r="BN93" i="2"/>
  <c r="BN94" i="2"/>
  <c r="BN95" i="2"/>
  <c r="BN96" i="2"/>
  <c r="BN97" i="2"/>
  <c r="BN98" i="2"/>
  <c r="BN99" i="2"/>
  <c r="BN100" i="2"/>
  <c r="BN101" i="2"/>
  <c r="BN102" i="2"/>
  <c r="BN103" i="2"/>
  <c r="BN104" i="2"/>
  <c r="BN105" i="2"/>
  <c r="BN106" i="2"/>
  <c r="BN107" i="2"/>
  <c r="BN108" i="2"/>
  <c r="BN109" i="2"/>
  <c r="BN110" i="2"/>
  <c r="BN111" i="2"/>
  <c r="BN112" i="2"/>
  <c r="BN113" i="2"/>
  <c r="BN114" i="2"/>
  <c r="BN115" i="2"/>
  <c r="BN116" i="2"/>
  <c r="BN117" i="2"/>
  <c r="BN118" i="2"/>
  <c r="BN119" i="2"/>
  <c r="BN120" i="2"/>
  <c r="BN121" i="2"/>
  <c r="BN122" i="2"/>
  <c r="BN123" i="2"/>
  <c r="BN124" i="2"/>
  <c r="BN125" i="2"/>
  <c r="BN126" i="2"/>
  <c r="BN127" i="2"/>
  <c r="BN128" i="2"/>
  <c r="BN129" i="2"/>
  <c r="BN130" i="2"/>
  <c r="BN131" i="2"/>
  <c r="BN132" i="2"/>
  <c r="BN133" i="2"/>
  <c r="BN134" i="2"/>
  <c r="BN135" i="2"/>
  <c r="BN136" i="2"/>
  <c r="BN137" i="2"/>
  <c r="BN138" i="2"/>
  <c r="BN139" i="2"/>
  <c r="BN140" i="2"/>
  <c r="BN141" i="2"/>
  <c r="BN142" i="2"/>
  <c r="BN143" i="2"/>
  <c r="BN144" i="2"/>
  <c r="BN145" i="2"/>
  <c r="BN146" i="2"/>
  <c r="BN147" i="2"/>
  <c r="BN148" i="2"/>
  <c r="BN149" i="2"/>
  <c r="BN150" i="2"/>
  <c r="BN151" i="2"/>
  <c r="BN152" i="2"/>
  <c r="BN153" i="2"/>
  <c r="BN154" i="2"/>
  <c r="BN155" i="2"/>
  <c r="BN156" i="2"/>
  <c r="BN157" i="2"/>
  <c r="BN158" i="2"/>
  <c r="BN159" i="2"/>
  <c r="BN160" i="2"/>
  <c r="BN161" i="2"/>
  <c r="BN162" i="2"/>
  <c r="BN163" i="2"/>
  <c r="BN164" i="2"/>
  <c r="BN165" i="2"/>
  <c r="BN166" i="2"/>
  <c r="BN167" i="2"/>
  <c r="BN168" i="2"/>
  <c r="BN169" i="2"/>
  <c r="BN170" i="2"/>
  <c r="BN171" i="2"/>
  <c r="BN172" i="2"/>
  <c r="BN173" i="2"/>
  <c r="BN174" i="2"/>
  <c r="BN175" i="2"/>
  <c r="BN176" i="2"/>
  <c r="BN177" i="2"/>
  <c r="BN178" i="2"/>
  <c r="BN179" i="2"/>
  <c r="BN180" i="2"/>
  <c r="BN181" i="2"/>
  <c r="BN182" i="2"/>
  <c r="BN183" i="2"/>
  <c r="BN184" i="2"/>
  <c r="BN185" i="2"/>
  <c r="BN186" i="2"/>
  <c r="BN187" i="2"/>
  <c r="BN188" i="2"/>
  <c r="BN189" i="2"/>
  <c r="BN190" i="2"/>
  <c r="BN191" i="2"/>
  <c r="BN192" i="2"/>
  <c r="BN193" i="2"/>
  <c r="BN194" i="2"/>
  <c r="BN195" i="2"/>
  <c r="BN196" i="2"/>
  <c r="BN197" i="2"/>
  <c r="BN198" i="2"/>
  <c r="BN199" i="2"/>
  <c r="BN200" i="2"/>
  <c r="BN201" i="2"/>
  <c r="BN202" i="2"/>
  <c r="BN203" i="2"/>
  <c r="BN204" i="2"/>
  <c r="BN205" i="2"/>
  <c r="BN206" i="2"/>
  <c r="BN207" i="2"/>
  <c r="BN208" i="2"/>
  <c r="BN209" i="2"/>
  <c r="BN210" i="2"/>
  <c r="BN211" i="2"/>
  <c r="BN212" i="2"/>
  <c r="BN213" i="2"/>
  <c r="BN214" i="2"/>
  <c r="BN215" i="2"/>
  <c r="BN216" i="2"/>
  <c r="BN217" i="2"/>
  <c r="BN218" i="2"/>
  <c r="BN219" i="2"/>
  <c r="BN220" i="2"/>
  <c r="BN221" i="2"/>
  <c r="BN222" i="2"/>
  <c r="BN223" i="2"/>
  <c r="BN224" i="2"/>
  <c r="BN225" i="2"/>
  <c r="BN226" i="2"/>
  <c r="BN227" i="2"/>
  <c r="BN228" i="2"/>
  <c r="BN229" i="2"/>
  <c r="BN230" i="2"/>
  <c r="BN231" i="2"/>
  <c r="BN232" i="2"/>
  <c r="BN233" i="2"/>
  <c r="BN234" i="2"/>
  <c r="BN235" i="2"/>
  <c r="BN236" i="2"/>
  <c r="BN237" i="2"/>
  <c r="BN238" i="2"/>
  <c r="BN239" i="2"/>
  <c r="BN240" i="2"/>
  <c r="BN241" i="2"/>
  <c r="BN242" i="2"/>
  <c r="BN243" i="2"/>
  <c r="BN244" i="2"/>
  <c r="BN245" i="2"/>
  <c r="BN246" i="2"/>
  <c r="BN247" i="2"/>
  <c r="BN248" i="2"/>
  <c r="BN249" i="2"/>
  <c r="BN250" i="2"/>
  <c r="BN251" i="2"/>
  <c r="BN252" i="2"/>
  <c r="BN253" i="2"/>
  <c r="BN254" i="2"/>
  <c r="BN255" i="2"/>
  <c r="BN256" i="2"/>
  <c r="BN257" i="2"/>
  <c r="BN258" i="2"/>
  <c r="BN259" i="2"/>
  <c r="BN260" i="2"/>
  <c r="BL3" i="2"/>
  <c r="BL4" i="2"/>
  <c r="BL5" i="2"/>
  <c r="BL6" i="2"/>
  <c r="BL7" i="2"/>
  <c r="BL8" i="2"/>
  <c r="BL9" i="2"/>
  <c r="BL10" i="2"/>
  <c r="BL11" i="2"/>
  <c r="BL12" i="2"/>
  <c r="BL13" i="2"/>
  <c r="BL14" i="2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47" i="2"/>
  <c r="BL48" i="2"/>
  <c r="BL49" i="2"/>
  <c r="BL50" i="2"/>
  <c r="BL51" i="2"/>
  <c r="BL52" i="2"/>
  <c r="BL53" i="2"/>
  <c r="BL54" i="2"/>
  <c r="BL55" i="2"/>
  <c r="BL56" i="2"/>
  <c r="BL57" i="2"/>
  <c r="BL58" i="2"/>
  <c r="BL59" i="2"/>
  <c r="BL60" i="2"/>
  <c r="BL61" i="2"/>
  <c r="BL62" i="2"/>
  <c r="BL63" i="2"/>
  <c r="BL64" i="2"/>
  <c r="BL65" i="2"/>
  <c r="BL66" i="2"/>
  <c r="BL67" i="2"/>
  <c r="BL68" i="2"/>
  <c r="BL69" i="2"/>
  <c r="BL70" i="2"/>
  <c r="BL71" i="2"/>
  <c r="BL72" i="2"/>
  <c r="BL73" i="2"/>
  <c r="BL74" i="2"/>
  <c r="BL75" i="2"/>
  <c r="BL76" i="2"/>
  <c r="BL77" i="2"/>
  <c r="BL78" i="2"/>
  <c r="BL79" i="2"/>
  <c r="BL80" i="2"/>
  <c r="BL81" i="2"/>
  <c r="BL82" i="2"/>
  <c r="BL83" i="2"/>
  <c r="BL84" i="2"/>
  <c r="BL85" i="2"/>
  <c r="BL86" i="2"/>
  <c r="BL87" i="2"/>
  <c r="BL88" i="2"/>
  <c r="BL89" i="2"/>
  <c r="BL90" i="2"/>
  <c r="BL91" i="2"/>
  <c r="BL92" i="2"/>
  <c r="BL93" i="2"/>
  <c r="BL94" i="2"/>
  <c r="BL95" i="2"/>
  <c r="BL96" i="2"/>
  <c r="BL97" i="2"/>
  <c r="BL98" i="2"/>
  <c r="BL99" i="2"/>
  <c r="BL100" i="2"/>
  <c r="BL101" i="2"/>
  <c r="BL102" i="2"/>
  <c r="BL103" i="2"/>
  <c r="BL104" i="2"/>
  <c r="BL105" i="2"/>
  <c r="BL106" i="2"/>
  <c r="BL107" i="2"/>
  <c r="BL108" i="2"/>
  <c r="BL109" i="2"/>
  <c r="BL110" i="2"/>
  <c r="BL111" i="2"/>
  <c r="BL112" i="2"/>
  <c r="BL113" i="2"/>
  <c r="BL114" i="2"/>
  <c r="BL115" i="2"/>
  <c r="BL116" i="2"/>
  <c r="BL117" i="2"/>
  <c r="BL118" i="2"/>
  <c r="BL119" i="2"/>
  <c r="BL120" i="2"/>
  <c r="BL121" i="2"/>
  <c r="BL122" i="2"/>
  <c r="BL123" i="2"/>
  <c r="BL124" i="2"/>
  <c r="BL125" i="2"/>
  <c r="BL126" i="2"/>
  <c r="BL127" i="2"/>
  <c r="BL128" i="2"/>
  <c r="BL129" i="2"/>
  <c r="BL130" i="2"/>
  <c r="BL131" i="2"/>
  <c r="BL132" i="2"/>
  <c r="BL133" i="2"/>
  <c r="BL134" i="2"/>
  <c r="BL135" i="2"/>
  <c r="BL136" i="2"/>
  <c r="BL137" i="2"/>
  <c r="BL138" i="2"/>
  <c r="BL139" i="2"/>
  <c r="BL140" i="2"/>
  <c r="BL141" i="2"/>
  <c r="BL142" i="2"/>
  <c r="BL143" i="2"/>
  <c r="BL144" i="2"/>
  <c r="BL145" i="2"/>
  <c r="BL146" i="2"/>
  <c r="BL147" i="2"/>
  <c r="BL148" i="2"/>
  <c r="BL149" i="2"/>
  <c r="BL150" i="2"/>
  <c r="BL151" i="2"/>
  <c r="BL152" i="2"/>
  <c r="BL153" i="2"/>
  <c r="BL154" i="2"/>
  <c r="BL155" i="2"/>
  <c r="BL156" i="2"/>
  <c r="BL157" i="2"/>
  <c r="BL158" i="2"/>
  <c r="BL159" i="2"/>
  <c r="BL160" i="2"/>
  <c r="BL161" i="2"/>
  <c r="BL162" i="2"/>
  <c r="BL163" i="2"/>
  <c r="BL164" i="2"/>
  <c r="BL165" i="2"/>
  <c r="BL166" i="2"/>
  <c r="BL167" i="2"/>
  <c r="BL168" i="2"/>
  <c r="BL169" i="2"/>
  <c r="BL170" i="2"/>
  <c r="BL171" i="2"/>
  <c r="BL172" i="2"/>
  <c r="BL173" i="2"/>
  <c r="BL174" i="2"/>
  <c r="BL175" i="2"/>
  <c r="BL176" i="2"/>
  <c r="BL177" i="2"/>
  <c r="BL178" i="2"/>
  <c r="BL179" i="2"/>
  <c r="BL180" i="2"/>
  <c r="BL181" i="2"/>
  <c r="BL182" i="2"/>
  <c r="BL183" i="2"/>
  <c r="BL184" i="2"/>
  <c r="BL185" i="2"/>
  <c r="BL186" i="2"/>
  <c r="BL187" i="2"/>
  <c r="BL188" i="2"/>
  <c r="BL189" i="2"/>
  <c r="BL190" i="2"/>
  <c r="BL191" i="2"/>
  <c r="BL192" i="2"/>
  <c r="BL193" i="2"/>
  <c r="BL194" i="2"/>
  <c r="BL195" i="2"/>
  <c r="BL196" i="2"/>
  <c r="BL197" i="2"/>
  <c r="BL198" i="2"/>
  <c r="BL199" i="2"/>
  <c r="BL200" i="2"/>
  <c r="BL201" i="2"/>
  <c r="BL202" i="2"/>
  <c r="BL203" i="2"/>
  <c r="BL204" i="2"/>
  <c r="BL205" i="2"/>
  <c r="BL206" i="2"/>
  <c r="BL207" i="2"/>
  <c r="BL208" i="2"/>
  <c r="BL209" i="2"/>
  <c r="BL210" i="2"/>
  <c r="BL211" i="2"/>
  <c r="BL212" i="2"/>
  <c r="BL213" i="2"/>
  <c r="BL214" i="2"/>
  <c r="BL215" i="2"/>
  <c r="BL216" i="2"/>
  <c r="BL217" i="2"/>
  <c r="BL218" i="2"/>
  <c r="BL219" i="2"/>
  <c r="BL220" i="2"/>
  <c r="BL221" i="2"/>
  <c r="BL222" i="2"/>
  <c r="BL223" i="2"/>
  <c r="BL224" i="2"/>
  <c r="BL225" i="2"/>
  <c r="BL226" i="2"/>
  <c r="BL227" i="2"/>
  <c r="BL228" i="2"/>
  <c r="BL229" i="2"/>
  <c r="BL230" i="2"/>
  <c r="BL231" i="2"/>
  <c r="BL232" i="2"/>
  <c r="BL233" i="2"/>
  <c r="BL234" i="2"/>
  <c r="BL235" i="2"/>
  <c r="BL236" i="2"/>
  <c r="BL237" i="2"/>
  <c r="BL238" i="2"/>
  <c r="BL239" i="2"/>
  <c r="BL240" i="2"/>
  <c r="BL241" i="2"/>
  <c r="BL242" i="2"/>
  <c r="BL243" i="2"/>
  <c r="BL244" i="2"/>
  <c r="BL245" i="2"/>
  <c r="BL246" i="2"/>
  <c r="BL247" i="2"/>
  <c r="BL248" i="2"/>
  <c r="BL249" i="2"/>
  <c r="BL250" i="2"/>
  <c r="BL251" i="2"/>
  <c r="BL252" i="2"/>
  <c r="BL253" i="2"/>
  <c r="BL254" i="2"/>
  <c r="BL255" i="2"/>
  <c r="BL256" i="2"/>
  <c r="BL257" i="2"/>
  <c r="BL258" i="2"/>
  <c r="BL259" i="2"/>
  <c r="BL260" i="2"/>
  <c r="BJ3" i="2"/>
  <c r="BJ4" i="2"/>
  <c r="BJ5" i="2"/>
  <c r="BJ6" i="2"/>
  <c r="BJ7" i="2"/>
  <c r="BJ8" i="2"/>
  <c r="BJ9" i="2"/>
  <c r="BJ10" i="2"/>
  <c r="BJ11" i="2"/>
  <c r="BJ12" i="2"/>
  <c r="BJ13" i="2"/>
  <c r="BJ14" i="2"/>
  <c r="BJ15" i="2"/>
  <c r="BJ16" i="2"/>
  <c r="BJ17" i="2"/>
  <c r="BJ18" i="2"/>
  <c r="BJ19" i="2"/>
  <c r="BJ20" i="2"/>
  <c r="BJ21" i="2"/>
  <c r="BJ22" i="2"/>
  <c r="BJ23" i="2"/>
  <c r="BJ24" i="2"/>
  <c r="BJ25" i="2"/>
  <c r="BJ26" i="2"/>
  <c r="BJ27" i="2"/>
  <c r="BJ28" i="2"/>
  <c r="BJ29" i="2"/>
  <c r="BJ30" i="2"/>
  <c r="BJ31" i="2"/>
  <c r="BJ32" i="2"/>
  <c r="BJ33" i="2"/>
  <c r="BJ34" i="2"/>
  <c r="BJ35" i="2"/>
  <c r="BJ36" i="2"/>
  <c r="BJ37" i="2"/>
  <c r="BJ38" i="2"/>
  <c r="BJ39" i="2"/>
  <c r="BJ40" i="2"/>
  <c r="BJ41" i="2"/>
  <c r="BJ42" i="2"/>
  <c r="BJ43" i="2"/>
  <c r="BJ44" i="2"/>
  <c r="BJ45" i="2"/>
  <c r="BJ46" i="2"/>
  <c r="BJ47" i="2"/>
  <c r="BJ48" i="2"/>
  <c r="BJ49" i="2"/>
  <c r="BJ50" i="2"/>
  <c r="BJ51" i="2"/>
  <c r="BJ52" i="2"/>
  <c r="BJ53" i="2"/>
  <c r="BJ54" i="2"/>
  <c r="BJ55" i="2"/>
  <c r="BJ56" i="2"/>
  <c r="BJ57" i="2"/>
  <c r="BJ58" i="2"/>
  <c r="BJ59" i="2"/>
  <c r="BJ60" i="2"/>
  <c r="BJ61" i="2"/>
  <c r="BJ62" i="2"/>
  <c r="BJ63" i="2"/>
  <c r="BJ64" i="2"/>
  <c r="BJ65" i="2"/>
  <c r="BJ66" i="2"/>
  <c r="BJ67" i="2"/>
  <c r="BJ68" i="2"/>
  <c r="BJ69" i="2"/>
  <c r="BJ70" i="2"/>
  <c r="BJ71" i="2"/>
  <c r="BJ72" i="2"/>
  <c r="BJ73" i="2"/>
  <c r="BJ74" i="2"/>
  <c r="BJ75" i="2"/>
  <c r="BJ76" i="2"/>
  <c r="BJ77" i="2"/>
  <c r="BJ78" i="2"/>
  <c r="BJ79" i="2"/>
  <c r="BJ80" i="2"/>
  <c r="BJ81" i="2"/>
  <c r="BJ82" i="2"/>
  <c r="BJ83" i="2"/>
  <c r="BJ84" i="2"/>
  <c r="BJ85" i="2"/>
  <c r="BJ86" i="2"/>
  <c r="BJ87" i="2"/>
  <c r="BJ88" i="2"/>
  <c r="BJ89" i="2"/>
  <c r="BJ90" i="2"/>
  <c r="BJ91" i="2"/>
  <c r="BJ92" i="2"/>
  <c r="BJ93" i="2"/>
  <c r="BJ94" i="2"/>
  <c r="BJ95" i="2"/>
  <c r="BJ96" i="2"/>
  <c r="BJ97" i="2"/>
  <c r="BJ98" i="2"/>
  <c r="BJ99" i="2"/>
  <c r="BJ100" i="2"/>
  <c r="BJ101" i="2"/>
  <c r="BJ102" i="2"/>
  <c r="BJ103" i="2"/>
  <c r="BJ104" i="2"/>
  <c r="BJ105" i="2"/>
  <c r="BJ106" i="2"/>
  <c r="BJ107" i="2"/>
  <c r="BJ108" i="2"/>
  <c r="BJ109" i="2"/>
  <c r="BJ110" i="2"/>
  <c r="BJ111" i="2"/>
  <c r="BJ112" i="2"/>
  <c r="BJ113" i="2"/>
  <c r="BJ114" i="2"/>
  <c r="BJ115" i="2"/>
  <c r="BJ116" i="2"/>
  <c r="BJ117" i="2"/>
  <c r="BJ118" i="2"/>
  <c r="BJ119" i="2"/>
  <c r="BJ120" i="2"/>
  <c r="BJ121" i="2"/>
  <c r="BJ122" i="2"/>
  <c r="BJ123" i="2"/>
  <c r="BJ124" i="2"/>
  <c r="BJ125" i="2"/>
  <c r="BJ126" i="2"/>
  <c r="BJ127" i="2"/>
  <c r="BJ128" i="2"/>
  <c r="BJ129" i="2"/>
  <c r="BJ130" i="2"/>
  <c r="BJ131" i="2"/>
  <c r="BJ132" i="2"/>
  <c r="BJ133" i="2"/>
  <c r="BJ134" i="2"/>
  <c r="BJ135" i="2"/>
  <c r="BJ136" i="2"/>
  <c r="BJ137" i="2"/>
  <c r="BJ138" i="2"/>
  <c r="BJ139" i="2"/>
  <c r="BJ140" i="2"/>
  <c r="BJ141" i="2"/>
  <c r="BJ142" i="2"/>
  <c r="BJ143" i="2"/>
  <c r="BJ144" i="2"/>
  <c r="BJ145" i="2"/>
  <c r="BJ146" i="2"/>
  <c r="BJ147" i="2"/>
  <c r="BJ148" i="2"/>
  <c r="BJ149" i="2"/>
  <c r="BJ150" i="2"/>
  <c r="BJ151" i="2"/>
  <c r="BJ152" i="2"/>
  <c r="BJ153" i="2"/>
  <c r="BJ154" i="2"/>
  <c r="BJ155" i="2"/>
  <c r="BJ156" i="2"/>
  <c r="BJ157" i="2"/>
  <c r="BJ158" i="2"/>
  <c r="BJ159" i="2"/>
  <c r="BJ160" i="2"/>
  <c r="BJ161" i="2"/>
  <c r="BJ162" i="2"/>
  <c r="BJ163" i="2"/>
  <c r="BJ164" i="2"/>
  <c r="BJ165" i="2"/>
  <c r="BJ166" i="2"/>
  <c r="BJ167" i="2"/>
  <c r="BJ168" i="2"/>
  <c r="BJ169" i="2"/>
  <c r="BJ170" i="2"/>
  <c r="BJ171" i="2"/>
  <c r="BJ172" i="2"/>
  <c r="BJ173" i="2"/>
  <c r="BJ174" i="2"/>
  <c r="BJ175" i="2"/>
  <c r="BJ176" i="2"/>
  <c r="BJ177" i="2"/>
  <c r="BJ178" i="2"/>
  <c r="BJ179" i="2"/>
  <c r="BJ180" i="2"/>
  <c r="BJ181" i="2"/>
  <c r="BJ182" i="2"/>
  <c r="BJ183" i="2"/>
  <c r="BJ184" i="2"/>
  <c r="BJ185" i="2"/>
  <c r="BJ186" i="2"/>
  <c r="BJ187" i="2"/>
  <c r="BJ188" i="2"/>
  <c r="BJ189" i="2"/>
  <c r="BJ190" i="2"/>
  <c r="BJ191" i="2"/>
  <c r="BJ192" i="2"/>
  <c r="BJ193" i="2"/>
  <c r="BJ194" i="2"/>
  <c r="BJ195" i="2"/>
  <c r="BJ196" i="2"/>
  <c r="BJ197" i="2"/>
  <c r="BJ198" i="2"/>
  <c r="BJ199" i="2"/>
  <c r="BJ200" i="2"/>
  <c r="BJ201" i="2"/>
  <c r="BJ202" i="2"/>
  <c r="BJ203" i="2"/>
  <c r="BJ204" i="2"/>
  <c r="BJ205" i="2"/>
  <c r="BJ206" i="2"/>
  <c r="BJ207" i="2"/>
  <c r="BJ208" i="2"/>
  <c r="BJ209" i="2"/>
  <c r="BJ210" i="2"/>
  <c r="BJ211" i="2"/>
  <c r="BJ212" i="2"/>
  <c r="BJ213" i="2"/>
  <c r="BJ214" i="2"/>
  <c r="BJ215" i="2"/>
  <c r="BJ216" i="2"/>
  <c r="BJ217" i="2"/>
  <c r="BJ218" i="2"/>
  <c r="BJ219" i="2"/>
  <c r="BJ220" i="2"/>
  <c r="BJ221" i="2"/>
  <c r="BJ222" i="2"/>
  <c r="BJ223" i="2"/>
  <c r="BJ224" i="2"/>
  <c r="BJ225" i="2"/>
  <c r="BJ226" i="2"/>
  <c r="BJ227" i="2"/>
  <c r="BJ228" i="2"/>
  <c r="BJ229" i="2"/>
  <c r="BJ230" i="2"/>
  <c r="BJ231" i="2"/>
  <c r="BJ232" i="2"/>
  <c r="BJ233" i="2"/>
  <c r="BJ234" i="2"/>
  <c r="BJ235" i="2"/>
  <c r="BJ236" i="2"/>
  <c r="BJ237" i="2"/>
  <c r="BJ238" i="2"/>
  <c r="BJ239" i="2"/>
  <c r="BJ240" i="2"/>
  <c r="BJ241" i="2"/>
  <c r="BJ242" i="2"/>
  <c r="BJ243" i="2"/>
  <c r="BJ244" i="2"/>
  <c r="BJ245" i="2"/>
  <c r="BJ246" i="2"/>
  <c r="BJ247" i="2"/>
  <c r="BJ248" i="2"/>
  <c r="BJ249" i="2"/>
  <c r="BJ250" i="2"/>
  <c r="BJ251" i="2"/>
  <c r="BJ252" i="2"/>
  <c r="BJ253" i="2"/>
  <c r="BJ254" i="2"/>
  <c r="BJ255" i="2"/>
  <c r="BJ256" i="2"/>
  <c r="BJ257" i="2"/>
  <c r="BJ258" i="2"/>
  <c r="BJ259" i="2"/>
  <c r="BJ260" i="2"/>
  <c r="BH3" i="2"/>
  <c r="BH4" i="2"/>
  <c r="BH5" i="2"/>
  <c r="BH6" i="2"/>
  <c r="BH7" i="2"/>
  <c r="BH8" i="2"/>
  <c r="BH9" i="2"/>
  <c r="BH10" i="2"/>
  <c r="BH11" i="2"/>
  <c r="BH12" i="2"/>
  <c r="BH13" i="2"/>
  <c r="BH14" i="2"/>
  <c r="BH15" i="2"/>
  <c r="BH16" i="2"/>
  <c r="BH17" i="2"/>
  <c r="BH18" i="2"/>
  <c r="BH19" i="2"/>
  <c r="BH20" i="2"/>
  <c r="BH21" i="2"/>
  <c r="BH22" i="2"/>
  <c r="BH23" i="2"/>
  <c r="BH24" i="2"/>
  <c r="BH25" i="2"/>
  <c r="BH26" i="2"/>
  <c r="BH27" i="2"/>
  <c r="BH28" i="2"/>
  <c r="BH29" i="2"/>
  <c r="BH30" i="2"/>
  <c r="BH31" i="2"/>
  <c r="BH32" i="2"/>
  <c r="BH33" i="2"/>
  <c r="BH34" i="2"/>
  <c r="BH35" i="2"/>
  <c r="BH36" i="2"/>
  <c r="BH37" i="2"/>
  <c r="BH38" i="2"/>
  <c r="BH39" i="2"/>
  <c r="BH40" i="2"/>
  <c r="BH41" i="2"/>
  <c r="BH42" i="2"/>
  <c r="BH43" i="2"/>
  <c r="BH44" i="2"/>
  <c r="BH45" i="2"/>
  <c r="BH46" i="2"/>
  <c r="BH47" i="2"/>
  <c r="BH48" i="2"/>
  <c r="BH49" i="2"/>
  <c r="BH50" i="2"/>
  <c r="BH51" i="2"/>
  <c r="BH52" i="2"/>
  <c r="BH53" i="2"/>
  <c r="BH54" i="2"/>
  <c r="BH55" i="2"/>
  <c r="BH56" i="2"/>
  <c r="BH57" i="2"/>
  <c r="BH58" i="2"/>
  <c r="BH59" i="2"/>
  <c r="BH60" i="2"/>
  <c r="BH61" i="2"/>
  <c r="BH62" i="2"/>
  <c r="BH63" i="2"/>
  <c r="BH64" i="2"/>
  <c r="BH65" i="2"/>
  <c r="BH66" i="2"/>
  <c r="BH67" i="2"/>
  <c r="BH68" i="2"/>
  <c r="BH69" i="2"/>
  <c r="BH70" i="2"/>
  <c r="BH71" i="2"/>
  <c r="BH72" i="2"/>
  <c r="BH73" i="2"/>
  <c r="BH74" i="2"/>
  <c r="BH75" i="2"/>
  <c r="BH76" i="2"/>
  <c r="BH77" i="2"/>
  <c r="BH78" i="2"/>
  <c r="BH79" i="2"/>
  <c r="BH80" i="2"/>
  <c r="BH81" i="2"/>
  <c r="BH82" i="2"/>
  <c r="BH83" i="2"/>
  <c r="BH84" i="2"/>
  <c r="BH85" i="2"/>
  <c r="BH86" i="2"/>
  <c r="BH87" i="2"/>
  <c r="BH88" i="2"/>
  <c r="BH89" i="2"/>
  <c r="BH90" i="2"/>
  <c r="BH91" i="2"/>
  <c r="BH92" i="2"/>
  <c r="BH93" i="2"/>
  <c r="BH94" i="2"/>
  <c r="BH95" i="2"/>
  <c r="BH96" i="2"/>
  <c r="BH97" i="2"/>
  <c r="BH98" i="2"/>
  <c r="BH99" i="2"/>
  <c r="BH100" i="2"/>
  <c r="BH101" i="2"/>
  <c r="BH102" i="2"/>
  <c r="BH103" i="2"/>
  <c r="BH104" i="2"/>
  <c r="BH105" i="2"/>
  <c r="BH106" i="2"/>
  <c r="BH107" i="2"/>
  <c r="BH108" i="2"/>
  <c r="BH109" i="2"/>
  <c r="BH110" i="2"/>
  <c r="BH111" i="2"/>
  <c r="BH112" i="2"/>
  <c r="BH113" i="2"/>
  <c r="BH114" i="2"/>
  <c r="BH115" i="2"/>
  <c r="BH116" i="2"/>
  <c r="BH117" i="2"/>
  <c r="BH118" i="2"/>
  <c r="BH119" i="2"/>
  <c r="BH120" i="2"/>
  <c r="BH121" i="2"/>
  <c r="BH122" i="2"/>
  <c r="BH123" i="2"/>
  <c r="BH124" i="2"/>
  <c r="BH125" i="2"/>
  <c r="BH126" i="2"/>
  <c r="BH127" i="2"/>
  <c r="BH128" i="2"/>
  <c r="BH129" i="2"/>
  <c r="BH130" i="2"/>
  <c r="BH131" i="2"/>
  <c r="BH132" i="2"/>
  <c r="BH133" i="2"/>
  <c r="BH134" i="2"/>
  <c r="BH135" i="2"/>
  <c r="BH136" i="2"/>
  <c r="BH137" i="2"/>
  <c r="BH138" i="2"/>
  <c r="BH139" i="2"/>
  <c r="BH140" i="2"/>
  <c r="BH141" i="2"/>
  <c r="BH142" i="2"/>
  <c r="BH143" i="2"/>
  <c r="BH144" i="2"/>
  <c r="BH145" i="2"/>
  <c r="BH146" i="2"/>
  <c r="BH147" i="2"/>
  <c r="BH148" i="2"/>
  <c r="BH149" i="2"/>
  <c r="BH150" i="2"/>
  <c r="BH151" i="2"/>
  <c r="BH152" i="2"/>
  <c r="BH153" i="2"/>
  <c r="BH154" i="2"/>
  <c r="BH155" i="2"/>
  <c r="BH156" i="2"/>
  <c r="BH157" i="2"/>
  <c r="BH158" i="2"/>
  <c r="BH159" i="2"/>
  <c r="BH160" i="2"/>
  <c r="BH161" i="2"/>
  <c r="BH162" i="2"/>
  <c r="BH163" i="2"/>
  <c r="BH164" i="2"/>
  <c r="BH165" i="2"/>
  <c r="BH166" i="2"/>
  <c r="BH167" i="2"/>
  <c r="BH168" i="2"/>
  <c r="BH169" i="2"/>
  <c r="BH170" i="2"/>
  <c r="BH171" i="2"/>
  <c r="BH172" i="2"/>
  <c r="BH173" i="2"/>
  <c r="BH174" i="2"/>
  <c r="BH175" i="2"/>
  <c r="BH176" i="2"/>
  <c r="BH177" i="2"/>
  <c r="BH178" i="2"/>
  <c r="BH179" i="2"/>
  <c r="BH180" i="2"/>
  <c r="BH181" i="2"/>
  <c r="BH182" i="2"/>
  <c r="BH183" i="2"/>
  <c r="BH184" i="2"/>
  <c r="BH185" i="2"/>
  <c r="BH186" i="2"/>
  <c r="BH187" i="2"/>
  <c r="BH188" i="2"/>
  <c r="BH189" i="2"/>
  <c r="BH190" i="2"/>
  <c r="BH191" i="2"/>
  <c r="BH192" i="2"/>
  <c r="BH193" i="2"/>
  <c r="BH194" i="2"/>
  <c r="BH195" i="2"/>
  <c r="BH196" i="2"/>
  <c r="BH197" i="2"/>
  <c r="BH198" i="2"/>
  <c r="BH199" i="2"/>
  <c r="BH200" i="2"/>
  <c r="BH201" i="2"/>
  <c r="BH202" i="2"/>
  <c r="BH203" i="2"/>
  <c r="BH204" i="2"/>
  <c r="BH205" i="2"/>
  <c r="BH206" i="2"/>
  <c r="BH207" i="2"/>
  <c r="BH208" i="2"/>
  <c r="BH209" i="2"/>
  <c r="BH210" i="2"/>
  <c r="BH211" i="2"/>
  <c r="BH212" i="2"/>
  <c r="BH213" i="2"/>
  <c r="BH214" i="2"/>
  <c r="BH215" i="2"/>
  <c r="BH216" i="2"/>
  <c r="BH217" i="2"/>
  <c r="BH218" i="2"/>
  <c r="BH219" i="2"/>
  <c r="BH220" i="2"/>
  <c r="BH221" i="2"/>
  <c r="BH222" i="2"/>
  <c r="BH223" i="2"/>
  <c r="BH224" i="2"/>
  <c r="BH225" i="2"/>
  <c r="BH226" i="2"/>
  <c r="BH227" i="2"/>
  <c r="BH228" i="2"/>
  <c r="BH229" i="2"/>
  <c r="BH230" i="2"/>
  <c r="BH231" i="2"/>
  <c r="BH232" i="2"/>
  <c r="BH233" i="2"/>
  <c r="BH234" i="2"/>
  <c r="BH235" i="2"/>
  <c r="BH236" i="2"/>
  <c r="BH237" i="2"/>
  <c r="BH238" i="2"/>
  <c r="BH239" i="2"/>
  <c r="BH240" i="2"/>
  <c r="BH241" i="2"/>
  <c r="BH242" i="2"/>
  <c r="BH243" i="2"/>
  <c r="BH244" i="2"/>
  <c r="BH245" i="2"/>
  <c r="BH246" i="2"/>
  <c r="BH247" i="2"/>
  <c r="BH248" i="2"/>
  <c r="BH249" i="2"/>
  <c r="BH250" i="2"/>
  <c r="BH251" i="2"/>
  <c r="BH252" i="2"/>
  <c r="BH253" i="2"/>
  <c r="BH254" i="2"/>
  <c r="BH255" i="2"/>
  <c r="BH256" i="2"/>
  <c r="BH257" i="2"/>
  <c r="BH258" i="2"/>
  <c r="BH259" i="2"/>
  <c r="BH260" i="2"/>
  <c r="BF3" i="2"/>
  <c r="BF4" i="2"/>
  <c r="BF5" i="2"/>
  <c r="BF6" i="2"/>
  <c r="BF7" i="2"/>
  <c r="BF8" i="2"/>
  <c r="BF9" i="2"/>
  <c r="BF10" i="2"/>
  <c r="BF11" i="2"/>
  <c r="BF12" i="2"/>
  <c r="BF13" i="2"/>
  <c r="BF14" i="2"/>
  <c r="BF15" i="2"/>
  <c r="BF16" i="2"/>
  <c r="BF17" i="2"/>
  <c r="BF18" i="2"/>
  <c r="BF19" i="2"/>
  <c r="BF20" i="2"/>
  <c r="BF21" i="2"/>
  <c r="BF22" i="2"/>
  <c r="BF23" i="2"/>
  <c r="BF24" i="2"/>
  <c r="BF25" i="2"/>
  <c r="BF26" i="2"/>
  <c r="BF27" i="2"/>
  <c r="BF28" i="2"/>
  <c r="BF29" i="2"/>
  <c r="BF30" i="2"/>
  <c r="BF31" i="2"/>
  <c r="BF32" i="2"/>
  <c r="BF33" i="2"/>
  <c r="BF34" i="2"/>
  <c r="BF35" i="2"/>
  <c r="BF36" i="2"/>
  <c r="BF37" i="2"/>
  <c r="BF38" i="2"/>
  <c r="BF39" i="2"/>
  <c r="BF40" i="2"/>
  <c r="BF41" i="2"/>
  <c r="BF42" i="2"/>
  <c r="BF43" i="2"/>
  <c r="BF44" i="2"/>
  <c r="BF45" i="2"/>
  <c r="BF46" i="2"/>
  <c r="BF47" i="2"/>
  <c r="BF48" i="2"/>
  <c r="BF49" i="2"/>
  <c r="BF50" i="2"/>
  <c r="BF51" i="2"/>
  <c r="BF52" i="2"/>
  <c r="BF53" i="2"/>
  <c r="BF54" i="2"/>
  <c r="BF55" i="2"/>
  <c r="BF56" i="2"/>
  <c r="BF57" i="2"/>
  <c r="BF58" i="2"/>
  <c r="BF59" i="2"/>
  <c r="BF60" i="2"/>
  <c r="BF61" i="2"/>
  <c r="BF62" i="2"/>
  <c r="BF63" i="2"/>
  <c r="BF64" i="2"/>
  <c r="BF65" i="2"/>
  <c r="BF66" i="2"/>
  <c r="BF67" i="2"/>
  <c r="BF68" i="2"/>
  <c r="BF69" i="2"/>
  <c r="BF70" i="2"/>
  <c r="BF71" i="2"/>
  <c r="BF72" i="2"/>
  <c r="BF73" i="2"/>
  <c r="BF74" i="2"/>
  <c r="BF75" i="2"/>
  <c r="BF76" i="2"/>
  <c r="BF77" i="2"/>
  <c r="BF78" i="2"/>
  <c r="BF79" i="2"/>
  <c r="BF80" i="2"/>
  <c r="BF81" i="2"/>
  <c r="BF82" i="2"/>
  <c r="BF83" i="2"/>
  <c r="BF84" i="2"/>
  <c r="BF85" i="2"/>
  <c r="BF86" i="2"/>
  <c r="BF87" i="2"/>
  <c r="BF88" i="2"/>
  <c r="BF89" i="2"/>
  <c r="BF90" i="2"/>
  <c r="BF91" i="2"/>
  <c r="BF92" i="2"/>
  <c r="BF93" i="2"/>
  <c r="BF94" i="2"/>
  <c r="BF95" i="2"/>
  <c r="BF96" i="2"/>
  <c r="BF97" i="2"/>
  <c r="BF98" i="2"/>
  <c r="BF99" i="2"/>
  <c r="BF100" i="2"/>
  <c r="BF101" i="2"/>
  <c r="BF102" i="2"/>
  <c r="BF103" i="2"/>
  <c r="BF104" i="2"/>
  <c r="BF105" i="2"/>
  <c r="BF106" i="2"/>
  <c r="BF107" i="2"/>
  <c r="BF108" i="2"/>
  <c r="BF109" i="2"/>
  <c r="BF110" i="2"/>
  <c r="BF111" i="2"/>
  <c r="BF112" i="2"/>
  <c r="BF113" i="2"/>
  <c r="BF114" i="2"/>
  <c r="BF115" i="2"/>
  <c r="BF116" i="2"/>
  <c r="BF117" i="2"/>
  <c r="BF118" i="2"/>
  <c r="BF119" i="2"/>
  <c r="BF120" i="2"/>
  <c r="BF121" i="2"/>
  <c r="BF122" i="2"/>
  <c r="BF123" i="2"/>
  <c r="BF124" i="2"/>
  <c r="BF125" i="2"/>
  <c r="BF126" i="2"/>
  <c r="BF127" i="2"/>
  <c r="BF128" i="2"/>
  <c r="BF129" i="2"/>
  <c r="BF130" i="2"/>
  <c r="BF131" i="2"/>
  <c r="BF132" i="2"/>
  <c r="BF133" i="2"/>
  <c r="BF134" i="2"/>
  <c r="BF135" i="2"/>
  <c r="BF136" i="2"/>
  <c r="BF137" i="2"/>
  <c r="BF138" i="2"/>
  <c r="BF139" i="2"/>
  <c r="BF140" i="2"/>
  <c r="BF141" i="2"/>
  <c r="BF142" i="2"/>
  <c r="BF143" i="2"/>
  <c r="BF144" i="2"/>
  <c r="BF145" i="2"/>
  <c r="BF146" i="2"/>
  <c r="BF147" i="2"/>
  <c r="BF148" i="2"/>
  <c r="BF149" i="2"/>
  <c r="BF150" i="2"/>
  <c r="BF151" i="2"/>
  <c r="BF152" i="2"/>
  <c r="BF153" i="2"/>
  <c r="BF154" i="2"/>
  <c r="BF155" i="2"/>
  <c r="BF156" i="2"/>
  <c r="BF157" i="2"/>
  <c r="BF158" i="2"/>
  <c r="BF159" i="2"/>
  <c r="BF160" i="2"/>
  <c r="BF161" i="2"/>
  <c r="BF162" i="2"/>
  <c r="BF163" i="2"/>
  <c r="BF164" i="2"/>
  <c r="BF165" i="2"/>
  <c r="BF166" i="2"/>
  <c r="BF167" i="2"/>
  <c r="BF168" i="2"/>
  <c r="BF169" i="2"/>
  <c r="BF170" i="2"/>
  <c r="BF171" i="2"/>
  <c r="BF172" i="2"/>
  <c r="BF173" i="2"/>
  <c r="BF174" i="2"/>
  <c r="BF175" i="2"/>
  <c r="BF176" i="2"/>
  <c r="BF177" i="2"/>
  <c r="BF178" i="2"/>
  <c r="BF179" i="2"/>
  <c r="BF180" i="2"/>
  <c r="BF181" i="2"/>
  <c r="BF182" i="2"/>
  <c r="BF183" i="2"/>
  <c r="BF184" i="2"/>
  <c r="BF185" i="2"/>
  <c r="BF186" i="2"/>
  <c r="BF187" i="2"/>
  <c r="BF188" i="2"/>
  <c r="BF189" i="2"/>
  <c r="BF190" i="2"/>
  <c r="BF191" i="2"/>
  <c r="BF192" i="2"/>
  <c r="BF193" i="2"/>
  <c r="BF194" i="2"/>
  <c r="BF195" i="2"/>
  <c r="BF196" i="2"/>
  <c r="BF197" i="2"/>
  <c r="BF198" i="2"/>
  <c r="BF199" i="2"/>
  <c r="BF200" i="2"/>
  <c r="BF201" i="2"/>
  <c r="BF202" i="2"/>
  <c r="BF203" i="2"/>
  <c r="BF204" i="2"/>
  <c r="BF205" i="2"/>
  <c r="BF206" i="2"/>
  <c r="BF207" i="2"/>
  <c r="BF208" i="2"/>
  <c r="BF209" i="2"/>
  <c r="BF210" i="2"/>
  <c r="BF211" i="2"/>
  <c r="BF212" i="2"/>
  <c r="BF213" i="2"/>
  <c r="BF214" i="2"/>
  <c r="BF215" i="2"/>
  <c r="BF216" i="2"/>
  <c r="BF217" i="2"/>
  <c r="BF218" i="2"/>
  <c r="BF219" i="2"/>
  <c r="BF220" i="2"/>
  <c r="BF221" i="2"/>
  <c r="BF222" i="2"/>
  <c r="BF223" i="2"/>
  <c r="BF224" i="2"/>
  <c r="BF225" i="2"/>
  <c r="BF226" i="2"/>
  <c r="BF227" i="2"/>
  <c r="BF228" i="2"/>
  <c r="BF229" i="2"/>
  <c r="BF230" i="2"/>
  <c r="BF231" i="2"/>
  <c r="BF232" i="2"/>
  <c r="BF233" i="2"/>
  <c r="BF234" i="2"/>
  <c r="BF235" i="2"/>
  <c r="BF236" i="2"/>
  <c r="BF237" i="2"/>
  <c r="BF238" i="2"/>
  <c r="BF239" i="2"/>
  <c r="BF240" i="2"/>
  <c r="BF241" i="2"/>
  <c r="BF242" i="2"/>
  <c r="BF243" i="2"/>
  <c r="BF244" i="2"/>
  <c r="BF245" i="2"/>
  <c r="BF246" i="2"/>
  <c r="BF247" i="2"/>
  <c r="BF248" i="2"/>
  <c r="BF249" i="2"/>
  <c r="BF250" i="2"/>
  <c r="BF251" i="2"/>
  <c r="BF252" i="2"/>
  <c r="BF253" i="2"/>
  <c r="BF254" i="2"/>
  <c r="BF255" i="2"/>
  <c r="BF256" i="2"/>
  <c r="BF257" i="2"/>
  <c r="BF258" i="2"/>
  <c r="BF259" i="2"/>
  <c r="BF260" i="2"/>
  <c r="BD3" i="2"/>
  <c r="BD4" i="2"/>
  <c r="BD5" i="2"/>
  <c r="BD6" i="2"/>
  <c r="BD7" i="2"/>
  <c r="BD8" i="2"/>
  <c r="BD9" i="2"/>
  <c r="BD10" i="2"/>
  <c r="BD11" i="2"/>
  <c r="BD12" i="2"/>
  <c r="BD13" i="2"/>
  <c r="BD14" i="2"/>
  <c r="BD15" i="2"/>
  <c r="BD16" i="2"/>
  <c r="BD17" i="2"/>
  <c r="BD18" i="2"/>
  <c r="BD19" i="2"/>
  <c r="BD20" i="2"/>
  <c r="BD21" i="2"/>
  <c r="BD22" i="2"/>
  <c r="BD23" i="2"/>
  <c r="BD24" i="2"/>
  <c r="BD25" i="2"/>
  <c r="BD26" i="2"/>
  <c r="BD27" i="2"/>
  <c r="BD28" i="2"/>
  <c r="BD29" i="2"/>
  <c r="BD30" i="2"/>
  <c r="BD31" i="2"/>
  <c r="BD32" i="2"/>
  <c r="BD33" i="2"/>
  <c r="BD34" i="2"/>
  <c r="BD35" i="2"/>
  <c r="BD36" i="2"/>
  <c r="BD37" i="2"/>
  <c r="BD38" i="2"/>
  <c r="BD39" i="2"/>
  <c r="BD40" i="2"/>
  <c r="BD41" i="2"/>
  <c r="BD42" i="2"/>
  <c r="BD43" i="2"/>
  <c r="BD44" i="2"/>
  <c r="BD45" i="2"/>
  <c r="BD46" i="2"/>
  <c r="BD47" i="2"/>
  <c r="BD48" i="2"/>
  <c r="BD49" i="2"/>
  <c r="BD50" i="2"/>
  <c r="BD51" i="2"/>
  <c r="BD52" i="2"/>
  <c r="BD53" i="2"/>
  <c r="BD54" i="2"/>
  <c r="BD55" i="2"/>
  <c r="BD56" i="2"/>
  <c r="BD57" i="2"/>
  <c r="BD58" i="2"/>
  <c r="BD59" i="2"/>
  <c r="BD60" i="2"/>
  <c r="BD61" i="2"/>
  <c r="BD62" i="2"/>
  <c r="BD63" i="2"/>
  <c r="BD64" i="2"/>
  <c r="BD65" i="2"/>
  <c r="BD66" i="2"/>
  <c r="BD67" i="2"/>
  <c r="BD68" i="2"/>
  <c r="BD69" i="2"/>
  <c r="BD70" i="2"/>
  <c r="BD71" i="2"/>
  <c r="BD72" i="2"/>
  <c r="BD73" i="2"/>
  <c r="BD74" i="2"/>
  <c r="BD75" i="2"/>
  <c r="BD76" i="2"/>
  <c r="BD77" i="2"/>
  <c r="BD78" i="2"/>
  <c r="BD79" i="2"/>
  <c r="BD80" i="2"/>
  <c r="BD81" i="2"/>
  <c r="BD82" i="2"/>
  <c r="BD83" i="2"/>
  <c r="BD84" i="2"/>
  <c r="BD85" i="2"/>
  <c r="BD86" i="2"/>
  <c r="BD87" i="2"/>
  <c r="BD88" i="2"/>
  <c r="BD89" i="2"/>
  <c r="BD90" i="2"/>
  <c r="BD91" i="2"/>
  <c r="BD92" i="2"/>
  <c r="BD93" i="2"/>
  <c r="BD94" i="2"/>
  <c r="BD95" i="2"/>
  <c r="BD96" i="2"/>
  <c r="BD97" i="2"/>
  <c r="BD98" i="2"/>
  <c r="BD99" i="2"/>
  <c r="BD100" i="2"/>
  <c r="BD101" i="2"/>
  <c r="BD102" i="2"/>
  <c r="BD103" i="2"/>
  <c r="BD104" i="2"/>
  <c r="BD105" i="2"/>
  <c r="BD106" i="2"/>
  <c r="BD107" i="2"/>
  <c r="BD108" i="2"/>
  <c r="BD109" i="2"/>
  <c r="BD110" i="2"/>
  <c r="BD111" i="2"/>
  <c r="BD112" i="2"/>
  <c r="BD113" i="2"/>
  <c r="BD114" i="2"/>
  <c r="BD115" i="2"/>
  <c r="BD116" i="2"/>
  <c r="BD117" i="2"/>
  <c r="BD118" i="2"/>
  <c r="BD119" i="2"/>
  <c r="BD120" i="2"/>
  <c r="BD121" i="2"/>
  <c r="BD122" i="2"/>
  <c r="BD123" i="2"/>
  <c r="BD124" i="2"/>
  <c r="BD125" i="2"/>
  <c r="BD126" i="2"/>
  <c r="BD127" i="2"/>
  <c r="BD128" i="2"/>
  <c r="BD129" i="2"/>
  <c r="BD130" i="2"/>
  <c r="BD131" i="2"/>
  <c r="BD132" i="2"/>
  <c r="BD133" i="2"/>
  <c r="BD134" i="2"/>
  <c r="BD135" i="2"/>
  <c r="BD136" i="2"/>
  <c r="BD137" i="2"/>
  <c r="BD138" i="2"/>
  <c r="BD139" i="2"/>
  <c r="BD140" i="2"/>
  <c r="BD141" i="2"/>
  <c r="BD142" i="2"/>
  <c r="BD143" i="2"/>
  <c r="BD144" i="2"/>
  <c r="BD145" i="2"/>
  <c r="BD146" i="2"/>
  <c r="BD147" i="2"/>
  <c r="BD148" i="2"/>
  <c r="BD149" i="2"/>
  <c r="BD150" i="2"/>
  <c r="BD151" i="2"/>
  <c r="BD152" i="2"/>
  <c r="BD153" i="2"/>
  <c r="BD154" i="2"/>
  <c r="BD155" i="2"/>
  <c r="BD156" i="2"/>
  <c r="BD157" i="2"/>
  <c r="BD158" i="2"/>
  <c r="BD159" i="2"/>
  <c r="BD160" i="2"/>
  <c r="BD161" i="2"/>
  <c r="BD162" i="2"/>
  <c r="BD163" i="2"/>
  <c r="BD164" i="2"/>
  <c r="BD165" i="2"/>
  <c r="BD166" i="2"/>
  <c r="BD167" i="2"/>
  <c r="BD168" i="2"/>
  <c r="BD169" i="2"/>
  <c r="BD170" i="2"/>
  <c r="BD171" i="2"/>
  <c r="BD172" i="2"/>
  <c r="BD173" i="2"/>
  <c r="BD174" i="2"/>
  <c r="BD175" i="2"/>
  <c r="BD176" i="2"/>
  <c r="BD177" i="2"/>
  <c r="BD178" i="2"/>
  <c r="BD179" i="2"/>
  <c r="BD180" i="2"/>
  <c r="BD181" i="2"/>
  <c r="BD182" i="2"/>
  <c r="BD183" i="2"/>
  <c r="BD184" i="2"/>
  <c r="BD185" i="2"/>
  <c r="BD186" i="2"/>
  <c r="BD187" i="2"/>
  <c r="BD188" i="2"/>
  <c r="BD189" i="2"/>
  <c r="BD190" i="2"/>
  <c r="BD191" i="2"/>
  <c r="BD192" i="2"/>
  <c r="BD193" i="2"/>
  <c r="BD194" i="2"/>
  <c r="BD195" i="2"/>
  <c r="BD196" i="2"/>
  <c r="BD197" i="2"/>
  <c r="BD198" i="2"/>
  <c r="BD199" i="2"/>
  <c r="BD200" i="2"/>
  <c r="BD201" i="2"/>
  <c r="BD202" i="2"/>
  <c r="BD203" i="2"/>
  <c r="BD204" i="2"/>
  <c r="BD205" i="2"/>
  <c r="BD206" i="2"/>
  <c r="BD207" i="2"/>
  <c r="BD208" i="2"/>
  <c r="BD209" i="2"/>
  <c r="BD210" i="2"/>
  <c r="BD211" i="2"/>
  <c r="BD212" i="2"/>
  <c r="BD213" i="2"/>
  <c r="BD214" i="2"/>
  <c r="BD215" i="2"/>
  <c r="BD216" i="2"/>
  <c r="BD217" i="2"/>
  <c r="BD218" i="2"/>
  <c r="BD219" i="2"/>
  <c r="BD220" i="2"/>
  <c r="BD221" i="2"/>
  <c r="BD222" i="2"/>
  <c r="BD223" i="2"/>
  <c r="BD224" i="2"/>
  <c r="BD225" i="2"/>
  <c r="BD226" i="2"/>
  <c r="BD227" i="2"/>
  <c r="BD228" i="2"/>
  <c r="BD229" i="2"/>
  <c r="BD230" i="2"/>
  <c r="BD231" i="2"/>
  <c r="BD232" i="2"/>
  <c r="BD233" i="2"/>
  <c r="BD234" i="2"/>
  <c r="BD235" i="2"/>
  <c r="BD236" i="2"/>
  <c r="BD237" i="2"/>
  <c r="BD238" i="2"/>
  <c r="BD239" i="2"/>
  <c r="BD240" i="2"/>
  <c r="BD241" i="2"/>
  <c r="BD242" i="2"/>
  <c r="BD243" i="2"/>
  <c r="BD244" i="2"/>
  <c r="BD245" i="2"/>
  <c r="BD246" i="2"/>
  <c r="BD247" i="2"/>
  <c r="BD248" i="2"/>
  <c r="BD249" i="2"/>
  <c r="BD250" i="2"/>
  <c r="BD251" i="2"/>
  <c r="BD252" i="2"/>
  <c r="BD253" i="2"/>
  <c r="BD254" i="2"/>
  <c r="BD255" i="2"/>
  <c r="BD256" i="2"/>
  <c r="BD257" i="2"/>
  <c r="BD258" i="2"/>
  <c r="BD259" i="2"/>
  <c r="BD260" i="2"/>
  <c r="BB3" i="2"/>
  <c r="BB4" i="2"/>
  <c r="BB5" i="2"/>
  <c r="BB6" i="2"/>
  <c r="BB7" i="2"/>
  <c r="BB8" i="2"/>
  <c r="BB9" i="2"/>
  <c r="BB10" i="2"/>
  <c r="BB11" i="2"/>
  <c r="BB12" i="2"/>
  <c r="BB13" i="2"/>
  <c r="BB14" i="2"/>
  <c r="BB15" i="2"/>
  <c r="BB16" i="2"/>
  <c r="BB17" i="2"/>
  <c r="BB18" i="2"/>
  <c r="BB19" i="2"/>
  <c r="BB20" i="2"/>
  <c r="BB21" i="2"/>
  <c r="BB22" i="2"/>
  <c r="BB23" i="2"/>
  <c r="BB24" i="2"/>
  <c r="BB25" i="2"/>
  <c r="BB26" i="2"/>
  <c r="BB27" i="2"/>
  <c r="BB28" i="2"/>
  <c r="BB29" i="2"/>
  <c r="BB30" i="2"/>
  <c r="BB31" i="2"/>
  <c r="BB32" i="2"/>
  <c r="BB33" i="2"/>
  <c r="BB34" i="2"/>
  <c r="BB35" i="2"/>
  <c r="BB36" i="2"/>
  <c r="BB37" i="2"/>
  <c r="BB38" i="2"/>
  <c r="BB39" i="2"/>
  <c r="BB40" i="2"/>
  <c r="BB41" i="2"/>
  <c r="BB42" i="2"/>
  <c r="BB43" i="2"/>
  <c r="BB44" i="2"/>
  <c r="BB45" i="2"/>
  <c r="BB46" i="2"/>
  <c r="BB47" i="2"/>
  <c r="BB48" i="2"/>
  <c r="BB49" i="2"/>
  <c r="BB50" i="2"/>
  <c r="BB51" i="2"/>
  <c r="BB52" i="2"/>
  <c r="BB53" i="2"/>
  <c r="BB54" i="2"/>
  <c r="BB55" i="2"/>
  <c r="BB56" i="2"/>
  <c r="BB57" i="2"/>
  <c r="BB58" i="2"/>
  <c r="BB59" i="2"/>
  <c r="BB60" i="2"/>
  <c r="BB61" i="2"/>
  <c r="BB62" i="2"/>
  <c r="BB63" i="2"/>
  <c r="BB64" i="2"/>
  <c r="BB65" i="2"/>
  <c r="BB66" i="2"/>
  <c r="BB67" i="2"/>
  <c r="BB68" i="2"/>
  <c r="BB69" i="2"/>
  <c r="BB70" i="2"/>
  <c r="BB71" i="2"/>
  <c r="BB72" i="2"/>
  <c r="BB73" i="2"/>
  <c r="BB74" i="2"/>
  <c r="BB75" i="2"/>
  <c r="BB76" i="2"/>
  <c r="BB77" i="2"/>
  <c r="BB78" i="2"/>
  <c r="BB79" i="2"/>
  <c r="BB80" i="2"/>
  <c r="BB81" i="2"/>
  <c r="BB82" i="2"/>
  <c r="BB83" i="2"/>
  <c r="BB84" i="2"/>
  <c r="BB85" i="2"/>
  <c r="BB86" i="2"/>
  <c r="BB87" i="2"/>
  <c r="BB88" i="2"/>
  <c r="BB89" i="2"/>
  <c r="BB90" i="2"/>
  <c r="BB91" i="2"/>
  <c r="BB92" i="2"/>
  <c r="BB93" i="2"/>
  <c r="BB94" i="2"/>
  <c r="BB95" i="2"/>
  <c r="BB96" i="2"/>
  <c r="BB97" i="2"/>
  <c r="BB98" i="2"/>
  <c r="BB99" i="2"/>
  <c r="BB100" i="2"/>
  <c r="BB101" i="2"/>
  <c r="BB102" i="2"/>
  <c r="BB103" i="2"/>
  <c r="BB104" i="2"/>
  <c r="BB105" i="2"/>
  <c r="BB106" i="2"/>
  <c r="BB107" i="2"/>
  <c r="BB108" i="2"/>
  <c r="BB109" i="2"/>
  <c r="BB110" i="2"/>
  <c r="BB111" i="2"/>
  <c r="BB112" i="2"/>
  <c r="BB113" i="2"/>
  <c r="BB114" i="2"/>
  <c r="BB115" i="2"/>
  <c r="BB116" i="2"/>
  <c r="BB117" i="2"/>
  <c r="BB118" i="2"/>
  <c r="BB119" i="2"/>
  <c r="BB120" i="2"/>
  <c r="BB121" i="2"/>
  <c r="BB122" i="2"/>
  <c r="BB123" i="2"/>
  <c r="BB124" i="2"/>
  <c r="BB125" i="2"/>
  <c r="BB126" i="2"/>
  <c r="BB127" i="2"/>
  <c r="BB128" i="2"/>
  <c r="BB129" i="2"/>
  <c r="BB130" i="2"/>
  <c r="BB131" i="2"/>
  <c r="BB132" i="2"/>
  <c r="BB133" i="2"/>
  <c r="BB134" i="2"/>
  <c r="BB135" i="2"/>
  <c r="BB136" i="2"/>
  <c r="BB137" i="2"/>
  <c r="BB138" i="2"/>
  <c r="BB139" i="2"/>
  <c r="BB140" i="2"/>
  <c r="BB141" i="2"/>
  <c r="BB142" i="2"/>
  <c r="BB143" i="2"/>
  <c r="BB144" i="2"/>
  <c r="BB145" i="2"/>
  <c r="BB146" i="2"/>
  <c r="BB147" i="2"/>
  <c r="BB148" i="2"/>
  <c r="BB149" i="2"/>
  <c r="BB150" i="2"/>
  <c r="BB151" i="2"/>
  <c r="BB152" i="2"/>
  <c r="BB153" i="2"/>
  <c r="BB154" i="2"/>
  <c r="BB155" i="2"/>
  <c r="BB156" i="2"/>
  <c r="BB157" i="2"/>
  <c r="BB158" i="2"/>
  <c r="BB159" i="2"/>
  <c r="BB160" i="2"/>
  <c r="BB161" i="2"/>
  <c r="BB162" i="2"/>
  <c r="BB163" i="2"/>
  <c r="BB164" i="2"/>
  <c r="BB165" i="2"/>
  <c r="BB166" i="2"/>
  <c r="BB167" i="2"/>
  <c r="BB168" i="2"/>
  <c r="BB169" i="2"/>
  <c r="BB170" i="2"/>
  <c r="BB171" i="2"/>
  <c r="BB172" i="2"/>
  <c r="BB173" i="2"/>
  <c r="BB174" i="2"/>
  <c r="BB175" i="2"/>
  <c r="BB176" i="2"/>
  <c r="BB177" i="2"/>
  <c r="BB178" i="2"/>
  <c r="BB179" i="2"/>
  <c r="BB180" i="2"/>
  <c r="BB181" i="2"/>
  <c r="BB182" i="2"/>
  <c r="BB183" i="2"/>
  <c r="BB184" i="2"/>
  <c r="BB185" i="2"/>
  <c r="BB186" i="2"/>
  <c r="BB187" i="2"/>
  <c r="BB188" i="2"/>
  <c r="BB189" i="2"/>
  <c r="BB190" i="2"/>
  <c r="BB191" i="2"/>
  <c r="BB192" i="2"/>
  <c r="BB193" i="2"/>
  <c r="BB194" i="2"/>
  <c r="BB195" i="2"/>
  <c r="BB196" i="2"/>
  <c r="BB197" i="2"/>
  <c r="BB198" i="2"/>
  <c r="BB199" i="2"/>
  <c r="BB200" i="2"/>
  <c r="BB201" i="2"/>
  <c r="BB202" i="2"/>
  <c r="BB203" i="2"/>
  <c r="BB204" i="2"/>
  <c r="BB205" i="2"/>
  <c r="BB206" i="2"/>
  <c r="BB207" i="2"/>
  <c r="BB208" i="2"/>
  <c r="BB209" i="2"/>
  <c r="BB210" i="2"/>
  <c r="BB211" i="2"/>
  <c r="BB212" i="2"/>
  <c r="BB213" i="2"/>
  <c r="BB214" i="2"/>
  <c r="BB215" i="2"/>
  <c r="BB216" i="2"/>
  <c r="BB217" i="2"/>
  <c r="BB218" i="2"/>
  <c r="BB219" i="2"/>
  <c r="BB220" i="2"/>
  <c r="BB221" i="2"/>
  <c r="BB222" i="2"/>
  <c r="BB223" i="2"/>
  <c r="BB224" i="2"/>
  <c r="BB225" i="2"/>
  <c r="BB226" i="2"/>
  <c r="BB227" i="2"/>
  <c r="BB228" i="2"/>
  <c r="BB229" i="2"/>
  <c r="BB230" i="2"/>
  <c r="BB231" i="2"/>
  <c r="BB232" i="2"/>
  <c r="BB233" i="2"/>
  <c r="BB234" i="2"/>
  <c r="BB235" i="2"/>
  <c r="BB236" i="2"/>
  <c r="BB237" i="2"/>
  <c r="BB238" i="2"/>
  <c r="BB239" i="2"/>
  <c r="BB240" i="2"/>
  <c r="BB241" i="2"/>
  <c r="BB242" i="2"/>
  <c r="BB243" i="2"/>
  <c r="BB244" i="2"/>
  <c r="BB245" i="2"/>
  <c r="BB246" i="2"/>
  <c r="BB247" i="2"/>
  <c r="BB248" i="2"/>
  <c r="BB249" i="2"/>
  <c r="BB250" i="2"/>
  <c r="BB251" i="2"/>
  <c r="BB252" i="2"/>
  <c r="BB253" i="2"/>
  <c r="BB254" i="2"/>
  <c r="BB255" i="2"/>
  <c r="BB256" i="2"/>
  <c r="BB257" i="2"/>
  <c r="BB258" i="2"/>
  <c r="BB259" i="2"/>
  <c r="BB260" i="2"/>
  <c r="AZ3" i="2"/>
  <c r="AZ4" i="2"/>
  <c r="AZ5" i="2"/>
  <c r="AZ6" i="2"/>
  <c r="AZ7" i="2"/>
  <c r="AZ8" i="2"/>
  <c r="AZ9" i="2"/>
  <c r="AZ10" i="2"/>
  <c r="AZ11" i="2"/>
  <c r="AZ12" i="2"/>
  <c r="AZ13" i="2"/>
  <c r="AZ14" i="2"/>
  <c r="AZ15" i="2"/>
  <c r="AZ16" i="2"/>
  <c r="AZ17" i="2"/>
  <c r="AZ18" i="2"/>
  <c r="AZ19" i="2"/>
  <c r="AZ20" i="2"/>
  <c r="AZ21" i="2"/>
  <c r="AZ22" i="2"/>
  <c r="AZ23" i="2"/>
  <c r="AZ24" i="2"/>
  <c r="AZ25" i="2"/>
  <c r="AZ26" i="2"/>
  <c r="AZ27" i="2"/>
  <c r="AZ28" i="2"/>
  <c r="AZ29" i="2"/>
  <c r="AZ30" i="2"/>
  <c r="AZ31" i="2"/>
  <c r="AZ32" i="2"/>
  <c r="AZ33" i="2"/>
  <c r="AZ34" i="2"/>
  <c r="AZ35" i="2"/>
  <c r="AZ36" i="2"/>
  <c r="AZ37" i="2"/>
  <c r="AZ38" i="2"/>
  <c r="AZ39" i="2"/>
  <c r="AZ40" i="2"/>
  <c r="AZ41" i="2"/>
  <c r="AZ42" i="2"/>
  <c r="AZ43" i="2"/>
  <c r="AZ44" i="2"/>
  <c r="AZ45" i="2"/>
  <c r="AZ46" i="2"/>
  <c r="AZ47" i="2"/>
  <c r="AZ48" i="2"/>
  <c r="AZ49" i="2"/>
  <c r="AZ50" i="2"/>
  <c r="AZ51" i="2"/>
  <c r="AZ52" i="2"/>
  <c r="AZ53" i="2"/>
  <c r="AZ54" i="2"/>
  <c r="AZ55" i="2"/>
  <c r="AZ56" i="2"/>
  <c r="AZ57" i="2"/>
  <c r="AZ58" i="2"/>
  <c r="AZ59" i="2"/>
  <c r="AZ60" i="2"/>
  <c r="AZ61" i="2"/>
  <c r="AZ62" i="2"/>
  <c r="AZ63" i="2"/>
  <c r="AZ64" i="2"/>
  <c r="AZ65" i="2"/>
  <c r="AZ66" i="2"/>
  <c r="AZ67" i="2"/>
  <c r="AZ68" i="2"/>
  <c r="AZ69" i="2"/>
  <c r="AZ70" i="2"/>
  <c r="AZ71" i="2"/>
  <c r="AZ72" i="2"/>
  <c r="AZ73" i="2"/>
  <c r="AZ74" i="2"/>
  <c r="AZ75" i="2"/>
  <c r="AZ76" i="2"/>
  <c r="AZ77" i="2"/>
  <c r="AZ78" i="2"/>
  <c r="AZ79" i="2"/>
  <c r="AZ80" i="2"/>
  <c r="AZ81" i="2"/>
  <c r="AZ82" i="2"/>
  <c r="AZ83" i="2"/>
  <c r="AZ84" i="2"/>
  <c r="AZ85" i="2"/>
  <c r="AZ86" i="2"/>
  <c r="AZ87" i="2"/>
  <c r="AZ88" i="2"/>
  <c r="AZ89" i="2"/>
  <c r="AZ90" i="2"/>
  <c r="AZ91" i="2"/>
  <c r="AZ92" i="2"/>
  <c r="AZ93" i="2"/>
  <c r="AZ94" i="2"/>
  <c r="AZ95" i="2"/>
  <c r="AZ96" i="2"/>
  <c r="AZ97" i="2"/>
  <c r="AZ98" i="2"/>
  <c r="AZ99" i="2"/>
  <c r="AZ100" i="2"/>
  <c r="AZ101" i="2"/>
  <c r="AZ102" i="2"/>
  <c r="AZ103" i="2"/>
  <c r="AZ104" i="2"/>
  <c r="AZ105" i="2"/>
  <c r="AZ106" i="2"/>
  <c r="AZ107" i="2"/>
  <c r="AZ108" i="2"/>
  <c r="AZ109" i="2"/>
  <c r="AZ110" i="2"/>
  <c r="AZ111" i="2"/>
  <c r="AZ112" i="2"/>
  <c r="AZ113" i="2"/>
  <c r="AZ114" i="2"/>
  <c r="AZ115" i="2"/>
  <c r="AZ116" i="2"/>
  <c r="AZ117" i="2"/>
  <c r="AZ118" i="2"/>
  <c r="AZ119" i="2"/>
  <c r="AZ120" i="2"/>
  <c r="AZ121" i="2"/>
  <c r="AZ122" i="2"/>
  <c r="AZ123" i="2"/>
  <c r="AZ124" i="2"/>
  <c r="AZ125" i="2"/>
  <c r="AZ126" i="2"/>
  <c r="AZ127" i="2"/>
  <c r="AZ128" i="2"/>
  <c r="AZ129" i="2"/>
  <c r="AZ130" i="2"/>
  <c r="AZ131" i="2"/>
  <c r="AZ132" i="2"/>
  <c r="AZ133" i="2"/>
  <c r="AZ134" i="2"/>
  <c r="AZ135" i="2"/>
  <c r="AZ136" i="2"/>
  <c r="AZ137" i="2"/>
  <c r="AZ138" i="2"/>
  <c r="AZ139" i="2"/>
  <c r="AZ140" i="2"/>
  <c r="AZ141" i="2"/>
  <c r="AZ142" i="2"/>
  <c r="AZ143" i="2"/>
  <c r="AZ144" i="2"/>
  <c r="AZ145" i="2"/>
  <c r="AZ146" i="2"/>
  <c r="AZ147" i="2"/>
  <c r="AZ148" i="2"/>
  <c r="AZ149" i="2"/>
  <c r="AZ150" i="2"/>
  <c r="AZ151" i="2"/>
  <c r="AZ152" i="2"/>
  <c r="AZ153" i="2"/>
  <c r="AZ154" i="2"/>
  <c r="AZ155" i="2"/>
  <c r="AZ156" i="2"/>
  <c r="AZ157" i="2"/>
  <c r="AZ158" i="2"/>
  <c r="AZ159" i="2"/>
  <c r="AZ160" i="2"/>
  <c r="AZ161" i="2"/>
  <c r="AZ162" i="2"/>
  <c r="AZ163" i="2"/>
  <c r="AZ164" i="2"/>
  <c r="AZ165" i="2"/>
  <c r="AZ166" i="2"/>
  <c r="AZ167" i="2"/>
  <c r="AZ168" i="2"/>
  <c r="AZ169" i="2"/>
  <c r="AZ170" i="2"/>
  <c r="AZ171" i="2"/>
  <c r="AZ172" i="2"/>
  <c r="AZ173" i="2"/>
  <c r="AZ174" i="2"/>
  <c r="AZ175" i="2"/>
  <c r="AZ176" i="2"/>
  <c r="AZ177" i="2"/>
  <c r="AZ178" i="2"/>
  <c r="AZ179" i="2"/>
  <c r="AZ180" i="2"/>
  <c r="AZ181" i="2"/>
  <c r="AZ182" i="2"/>
  <c r="AZ183" i="2"/>
  <c r="AZ184" i="2"/>
  <c r="AZ185" i="2"/>
  <c r="AZ186" i="2"/>
  <c r="AZ187" i="2"/>
  <c r="AZ188" i="2"/>
  <c r="AZ189" i="2"/>
  <c r="AZ190" i="2"/>
  <c r="AZ191" i="2"/>
  <c r="AZ192" i="2"/>
  <c r="AZ193" i="2"/>
  <c r="AZ194" i="2"/>
  <c r="AZ195" i="2"/>
  <c r="AZ196" i="2"/>
  <c r="AZ197" i="2"/>
  <c r="AZ198" i="2"/>
  <c r="AZ199" i="2"/>
  <c r="AZ200" i="2"/>
  <c r="AZ201" i="2"/>
  <c r="AZ202" i="2"/>
  <c r="AZ203" i="2"/>
  <c r="AZ204" i="2"/>
  <c r="AZ205" i="2"/>
  <c r="AZ206" i="2"/>
  <c r="AZ207" i="2"/>
  <c r="AZ208" i="2"/>
  <c r="AZ209" i="2"/>
  <c r="AZ210" i="2"/>
  <c r="AZ211" i="2"/>
  <c r="AZ212" i="2"/>
  <c r="AZ213" i="2"/>
  <c r="AZ214" i="2"/>
  <c r="AZ215" i="2"/>
  <c r="AZ216" i="2"/>
  <c r="AZ217" i="2"/>
  <c r="AZ218" i="2"/>
  <c r="AZ219" i="2"/>
  <c r="AZ220" i="2"/>
  <c r="AZ221" i="2"/>
  <c r="AZ222" i="2"/>
  <c r="AZ223" i="2"/>
  <c r="AZ224" i="2"/>
  <c r="AZ225" i="2"/>
  <c r="AZ226" i="2"/>
  <c r="AZ227" i="2"/>
  <c r="AZ228" i="2"/>
  <c r="AZ229" i="2"/>
  <c r="AZ230" i="2"/>
  <c r="AZ231" i="2"/>
  <c r="AZ232" i="2"/>
  <c r="AZ233" i="2"/>
  <c r="AZ234" i="2"/>
  <c r="AZ235" i="2"/>
  <c r="AZ236" i="2"/>
  <c r="AZ237" i="2"/>
  <c r="AZ238" i="2"/>
  <c r="AZ239" i="2"/>
  <c r="AZ240" i="2"/>
  <c r="AZ241" i="2"/>
  <c r="AZ242" i="2"/>
  <c r="AZ243" i="2"/>
  <c r="AZ244" i="2"/>
  <c r="AZ245" i="2"/>
  <c r="AZ246" i="2"/>
  <c r="AZ247" i="2"/>
  <c r="AZ248" i="2"/>
  <c r="AZ249" i="2"/>
  <c r="AZ250" i="2"/>
  <c r="AZ251" i="2"/>
  <c r="AZ252" i="2"/>
  <c r="AZ253" i="2"/>
  <c r="AZ254" i="2"/>
  <c r="AZ255" i="2"/>
  <c r="AZ256" i="2"/>
  <c r="AZ257" i="2"/>
  <c r="AZ258" i="2"/>
  <c r="AZ259" i="2"/>
  <c r="AZ260" i="2"/>
  <c r="AX3" i="2"/>
  <c r="AX4" i="2"/>
  <c r="AX5" i="2"/>
  <c r="AX6" i="2"/>
  <c r="AX7" i="2"/>
  <c r="AX8" i="2"/>
  <c r="AX9" i="2"/>
  <c r="AX10" i="2"/>
  <c r="AX11" i="2"/>
  <c r="AX12" i="2"/>
  <c r="AX13" i="2"/>
  <c r="AX14" i="2"/>
  <c r="AX15" i="2"/>
  <c r="AX16" i="2"/>
  <c r="AX17" i="2"/>
  <c r="AX18" i="2"/>
  <c r="AX19" i="2"/>
  <c r="AX20" i="2"/>
  <c r="AX21" i="2"/>
  <c r="AX22" i="2"/>
  <c r="AX23" i="2"/>
  <c r="AX24" i="2"/>
  <c r="AX25" i="2"/>
  <c r="AX26" i="2"/>
  <c r="AX27" i="2"/>
  <c r="AX28" i="2"/>
  <c r="AX29" i="2"/>
  <c r="AX30" i="2"/>
  <c r="AX31" i="2"/>
  <c r="AX32" i="2"/>
  <c r="AX33" i="2"/>
  <c r="AX34" i="2"/>
  <c r="AX35" i="2"/>
  <c r="AX36" i="2"/>
  <c r="AX37" i="2"/>
  <c r="AX38" i="2"/>
  <c r="AX39" i="2"/>
  <c r="AX40" i="2"/>
  <c r="AX41" i="2"/>
  <c r="AX42" i="2"/>
  <c r="AX43" i="2"/>
  <c r="AX44" i="2"/>
  <c r="AX45" i="2"/>
  <c r="AX46" i="2"/>
  <c r="AX47" i="2"/>
  <c r="AX48" i="2"/>
  <c r="AX49" i="2"/>
  <c r="AX50" i="2"/>
  <c r="AX51" i="2"/>
  <c r="AX52" i="2"/>
  <c r="AX53" i="2"/>
  <c r="AX54" i="2"/>
  <c r="AX55" i="2"/>
  <c r="AX56" i="2"/>
  <c r="AX57" i="2"/>
  <c r="AX58" i="2"/>
  <c r="AX59" i="2"/>
  <c r="AX60" i="2"/>
  <c r="AX61" i="2"/>
  <c r="AX62" i="2"/>
  <c r="AX63" i="2"/>
  <c r="AX64" i="2"/>
  <c r="AX65" i="2"/>
  <c r="AX66" i="2"/>
  <c r="AX67" i="2"/>
  <c r="AX68" i="2"/>
  <c r="AX69" i="2"/>
  <c r="AX70" i="2"/>
  <c r="AX71" i="2"/>
  <c r="AX72" i="2"/>
  <c r="AX73" i="2"/>
  <c r="AX74" i="2"/>
  <c r="AX75" i="2"/>
  <c r="AX76" i="2"/>
  <c r="AX77" i="2"/>
  <c r="AX78" i="2"/>
  <c r="AX79" i="2"/>
  <c r="AX80" i="2"/>
  <c r="AX81" i="2"/>
  <c r="AX82" i="2"/>
  <c r="AX83" i="2"/>
  <c r="AX84" i="2"/>
  <c r="AX85" i="2"/>
  <c r="AX86" i="2"/>
  <c r="AX87" i="2"/>
  <c r="AX88" i="2"/>
  <c r="AX89" i="2"/>
  <c r="AX90" i="2"/>
  <c r="AX91" i="2"/>
  <c r="AX92" i="2"/>
  <c r="AX93" i="2"/>
  <c r="AX94" i="2"/>
  <c r="AX95" i="2"/>
  <c r="AX96" i="2"/>
  <c r="AX97" i="2"/>
  <c r="AX98" i="2"/>
  <c r="AX99" i="2"/>
  <c r="AX100" i="2"/>
  <c r="AX101" i="2"/>
  <c r="AX102" i="2"/>
  <c r="AX103" i="2"/>
  <c r="AX104" i="2"/>
  <c r="AX105" i="2"/>
  <c r="AX106" i="2"/>
  <c r="AX107" i="2"/>
  <c r="AX108" i="2"/>
  <c r="AX109" i="2"/>
  <c r="AX110" i="2"/>
  <c r="AX111" i="2"/>
  <c r="AX112" i="2"/>
  <c r="AX113" i="2"/>
  <c r="AX114" i="2"/>
  <c r="AX115" i="2"/>
  <c r="AX116" i="2"/>
  <c r="AX117" i="2"/>
  <c r="AX118" i="2"/>
  <c r="AX119" i="2"/>
  <c r="AX120" i="2"/>
  <c r="AX121" i="2"/>
  <c r="AX122" i="2"/>
  <c r="AX123" i="2"/>
  <c r="AX124" i="2"/>
  <c r="AX125" i="2"/>
  <c r="AX126" i="2"/>
  <c r="AX127" i="2"/>
  <c r="AX128" i="2"/>
  <c r="AX129" i="2"/>
  <c r="AX130" i="2"/>
  <c r="AX131" i="2"/>
  <c r="AX132" i="2"/>
  <c r="AX133" i="2"/>
  <c r="AX134" i="2"/>
  <c r="AX135" i="2"/>
  <c r="AX136" i="2"/>
  <c r="AX137" i="2"/>
  <c r="AX138" i="2"/>
  <c r="AX139" i="2"/>
  <c r="AX140" i="2"/>
  <c r="AX141" i="2"/>
  <c r="AX142" i="2"/>
  <c r="AX143" i="2"/>
  <c r="AX144" i="2"/>
  <c r="AX145" i="2"/>
  <c r="AX146" i="2"/>
  <c r="AX147" i="2"/>
  <c r="AX148" i="2"/>
  <c r="AX149" i="2"/>
  <c r="AX150" i="2"/>
  <c r="AX151" i="2"/>
  <c r="AX152" i="2"/>
  <c r="AX153" i="2"/>
  <c r="AX154" i="2"/>
  <c r="AX155" i="2"/>
  <c r="AX156" i="2"/>
  <c r="AX157" i="2"/>
  <c r="AX158" i="2"/>
  <c r="AX159" i="2"/>
  <c r="AX160" i="2"/>
  <c r="AX161" i="2"/>
  <c r="AX162" i="2"/>
  <c r="AX163" i="2"/>
  <c r="AX164" i="2"/>
  <c r="AX165" i="2"/>
  <c r="AX166" i="2"/>
  <c r="AX167" i="2"/>
  <c r="AX168" i="2"/>
  <c r="AX169" i="2"/>
  <c r="AX170" i="2"/>
  <c r="AX171" i="2"/>
  <c r="AX172" i="2"/>
  <c r="AX173" i="2"/>
  <c r="AX174" i="2"/>
  <c r="AX175" i="2"/>
  <c r="AX176" i="2"/>
  <c r="AX177" i="2"/>
  <c r="AX178" i="2"/>
  <c r="AX179" i="2"/>
  <c r="AX180" i="2"/>
  <c r="AX181" i="2"/>
  <c r="AX182" i="2"/>
  <c r="AX183" i="2"/>
  <c r="AX184" i="2"/>
  <c r="AX185" i="2"/>
  <c r="AX186" i="2"/>
  <c r="AX187" i="2"/>
  <c r="AX188" i="2"/>
  <c r="AX189" i="2"/>
  <c r="AX190" i="2"/>
  <c r="AX191" i="2"/>
  <c r="AX192" i="2"/>
  <c r="AX193" i="2"/>
  <c r="AX194" i="2"/>
  <c r="AX195" i="2"/>
  <c r="AX196" i="2"/>
  <c r="AX197" i="2"/>
  <c r="AX198" i="2"/>
  <c r="AX199" i="2"/>
  <c r="AX200" i="2"/>
  <c r="AX201" i="2"/>
  <c r="AX202" i="2"/>
  <c r="AX203" i="2"/>
  <c r="AX204" i="2"/>
  <c r="AX205" i="2"/>
  <c r="AX206" i="2"/>
  <c r="AX207" i="2"/>
  <c r="AX208" i="2"/>
  <c r="AX209" i="2"/>
  <c r="AX210" i="2"/>
  <c r="AX211" i="2"/>
  <c r="AX212" i="2"/>
  <c r="AX213" i="2"/>
  <c r="AX214" i="2"/>
  <c r="AX215" i="2"/>
  <c r="AX216" i="2"/>
  <c r="AX217" i="2"/>
  <c r="AX218" i="2"/>
  <c r="AX219" i="2"/>
  <c r="AX220" i="2"/>
  <c r="AX221" i="2"/>
  <c r="AX222" i="2"/>
  <c r="AX223" i="2"/>
  <c r="AX224" i="2"/>
  <c r="AX225" i="2"/>
  <c r="AX226" i="2"/>
  <c r="AX227" i="2"/>
  <c r="AX228" i="2"/>
  <c r="AX229" i="2"/>
  <c r="AX230" i="2"/>
  <c r="AX231" i="2"/>
  <c r="AX232" i="2"/>
  <c r="AX233" i="2"/>
  <c r="AX234" i="2"/>
  <c r="AX235" i="2"/>
  <c r="AX236" i="2"/>
  <c r="AX237" i="2"/>
  <c r="AX238" i="2"/>
  <c r="AX239" i="2"/>
  <c r="AX240" i="2"/>
  <c r="AX241" i="2"/>
  <c r="AX242" i="2"/>
  <c r="AX243" i="2"/>
  <c r="AX244" i="2"/>
  <c r="AX245" i="2"/>
  <c r="AX246" i="2"/>
  <c r="AX247" i="2"/>
  <c r="AX248" i="2"/>
  <c r="AX249" i="2"/>
  <c r="AX250" i="2"/>
  <c r="AX251" i="2"/>
  <c r="AX252" i="2"/>
  <c r="AX253" i="2"/>
  <c r="AX254" i="2"/>
  <c r="AX255" i="2"/>
  <c r="AX256" i="2"/>
  <c r="AX257" i="2"/>
  <c r="AX258" i="2"/>
  <c r="AX259" i="2"/>
  <c r="AX260" i="2"/>
  <c r="AV3" i="2"/>
  <c r="AV4" i="2"/>
  <c r="AV5" i="2"/>
  <c r="AV6" i="2"/>
  <c r="AV7" i="2"/>
  <c r="AV8" i="2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253" i="2"/>
  <c r="AV254" i="2"/>
  <c r="AV255" i="2"/>
  <c r="AV256" i="2"/>
  <c r="AV257" i="2"/>
  <c r="AV258" i="2"/>
  <c r="AV259" i="2"/>
  <c r="AV260" i="2"/>
  <c r="AT6" i="2"/>
  <c r="AT7" i="2"/>
  <c r="AT8" i="2"/>
  <c r="AT9" i="2"/>
  <c r="AT10" i="2"/>
  <c r="AT11" i="2"/>
  <c r="AT12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2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107" i="2"/>
  <c r="AT108" i="2"/>
  <c r="AT109" i="2"/>
  <c r="AT110" i="2"/>
  <c r="AT111" i="2"/>
  <c r="AT112" i="2"/>
  <c r="AT113" i="2"/>
  <c r="AT114" i="2"/>
  <c r="AT115" i="2"/>
  <c r="AT116" i="2"/>
  <c r="AT117" i="2"/>
  <c r="AT118" i="2"/>
  <c r="AT119" i="2"/>
  <c r="AT120" i="2"/>
  <c r="AT121" i="2"/>
  <c r="AT122" i="2"/>
  <c r="AT123" i="2"/>
  <c r="AT124" i="2"/>
  <c r="AT125" i="2"/>
  <c r="AT126" i="2"/>
  <c r="AT127" i="2"/>
  <c r="AT128" i="2"/>
  <c r="AT129" i="2"/>
  <c r="AT130" i="2"/>
  <c r="AT131" i="2"/>
  <c r="AT132" i="2"/>
  <c r="AT133" i="2"/>
  <c r="AT134" i="2"/>
  <c r="AT135" i="2"/>
  <c r="AT136" i="2"/>
  <c r="AT137" i="2"/>
  <c r="AT138" i="2"/>
  <c r="AT139" i="2"/>
  <c r="AT140" i="2"/>
  <c r="AT141" i="2"/>
  <c r="AT142" i="2"/>
  <c r="AT143" i="2"/>
  <c r="AT144" i="2"/>
  <c r="AT145" i="2"/>
  <c r="AT146" i="2"/>
  <c r="AT147" i="2"/>
  <c r="AT148" i="2"/>
  <c r="AT149" i="2"/>
  <c r="AT150" i="2"/>
  <c r="AT151" i="2"/>
  <c r="AT152" i="2"/>
  <c r="AT153" i="2"/>
  <c r="AT154" i="2"/>
  <c r="AT155" i="2"/>
  <c r="AT156" i="2"/>
  <c r="AT157" i="2"/>
  <c r="AT158" i="2"/>
  <c r="AT159" i="2"/>
  <c r="AT160" i="2"/>
  <c r="AT161" i="2"/>
  <c r="AT162" i="2"/>
  <c r="AT163" i="2"/>
  <c r="AT164" i="2"/>
  <c r="AT165" i="2"/>
  <c r="AT166" i="2"/>
  <c r="AT167" i="2"/>
  <c r="AT168" i="2"/>
  <c r="AT169" i="2"/>
  <c r="AT170" i="2"/>
  <c r="AT171" i="2"/>
  <c r="AT172" i="2"/>
  <c r="AT173" i="2"/>
  <c r="AT174" i="2"/>
  <c r="AT175" i="2"/>
  <c r="AT176" i="2"/>
  <c r="AT177" i="2"/>
  <c r="AT178" i="2"/>
  <c r="AT179" i="2"/>
  <c r="AT180" i="2"/>
  <c r="AT181" i="2"/>
  <c r="AT182" i="2"/>
  <c r="AT183" i="2"/>
  <c r="AT184" i="2"/>
  <c r="AT185" i="2"/>
  <c r="AT186" i="2"/>
  <c r="AT187" i="2"/>
  <c r="AT188" i="2"/>
  <c r="AT189" i="2"/>
  <c r="AT190" i="2"/>
  <c r="AT191" i="2"/>
  <c r="AT192" i="2"/>
  <c r="AT193" i="2"/>
  <c r="AT194" i="2"/>
  <c r="AT195" i="2"/>
  <c r="AT196" i="2"/>
  <c r="AT197" i="2"/>
  <c r="AT198" i="2"/>
  <c r="AT199" i="2"/>
  <c r="AT200" i="2"/>
  <c r="AT201" i="2"/>
  <c r="AT202" i="2"/>
  <c r="AT203" i="2"/>
  <c r="AT204" i="2"/>
  <c r="AT205" i="2"/>
  <c r="AT206" i="2"/>
  <c r="AT207" i="2"/>
  <c r="AT208" i="2"/>
  <c r="AT209" i="2"/>
  <c r="AT210" i="2"/>
  <c r="AT211" i="2"/>
  <c r="AT212" i="2"/>
  <c r="AT213" i="2"/>
  <c r="AT214" i="2"/>
  <c r="AT215" i="2"/>
  <c r="AT216" i="2"/>
  <c r="AT217" i="2"/>
  <c r="AT218" i="2"/>
  <c r="AT219" i="2"/>
  <c r="AT220" i="2"/>
  <c r="AT221" i="2"/>
  <c r="AT222" i="2"/>
  <c r="AT223" i="2"/>
  <c r="AT224" i="2"/>
  <c r="AT225" i="2"/>
  <c r="AT226" i="2"/>
  <c r="AT227" i="2"/>
  <c r="AT228" i="2"/>
  <c r="AT229" i="2"/>
  <c r="AT230" i="2"/>
  <c r="AT231" i="2"/>
  <c r="AT232" i="2"/>
  <c r="AT233" i="2"/>
  <c r="AT234" i="2"/>
  <c r="AT235" i="2"/>
  <c r="AT236" i="2"/>
  <c r="AT237" i="2"/>
  <c r="AT238" i="2"/>
  <c r="AT239" i="2"/>
  <c r="AT240" i="2"/>
  <c r="AT241" i="2"/>
  <c r="AT242" i="2"/>
  <c r="AT243" i="2"/>
  <c r="AT244" i="2"/>
  <c r="AT245" i="2"/>
  <c r="AT246" i="2"/>
  <c r="AT247" i="2"/>
  <c r="AT248" i="2"/>
  <c r="AT249" i="2"/>
  <c r="AT250" i="2"/>
  <c r="AT251" i="2"/>
  <c r="AT252" i="2"/>
  <c r="AT253" i="2"/>
  <c r="AT254" i="2"/>
  <c r="AT255" i="2"/>
  <c r="AT256" i="2"/>
  <c r="AT257" i="2"/>
  <c r="AT258" i="2"/>
  <c r="AT259" i="2"/>
  <c r="AT260" i="2"/>
  <c r="AT3" i="2"/>
  <c r="AT4" i="2"/>
  <c r="AR3" i="2"/>
  <c r="AR4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R91" i="2"/>
  <c r="AR92" i="2"/>
  <c r="AR93" i="2"/>
  <c r="AR94" i="2"/>
  <c r="AR95" i="2"/>
  <c r="AR96" i="2"/>
  <c r="AR97" i="2"/>
  <c r="AR98" i="2"/>
  <c r="AR99" i="2"/>
  <c r="AR100" i="2"/>
  <c r="AR101" i="2"/>
  <c r="AR102" i="2"/>
  <c r="AR103" i="2"/>
  <c r="AR104" i="2"/>
  <c r="AR105" i="2"/>
  <c r="AR106" i="2"/>
  <c r="AR107" i="2"/>
  <c r="AR108" i="2"/>
  <c r="AR109" i="2"/>
  <c r="AR110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132" i="2"/>
  <c r="AR133" i="2"/>
  <c r="AR134" i="2"/>
  <c r="AR135" i="2"/>
  <c r="AR136" i="2"/>
  <c r="AR137" i="2"/>
  <c r="AR138" i="2"/>
  <c r="AR139" i="2"/>
  <c r="AR140" i="2"/>
  <c r="AR141" i="2"/>
  <c r="AR142" i="2"/>
  <c r="AR143" i="2"/>
  <c r="AR144" i="2"/>
  <c r="AR145" i="2"/>
  <c r="AR146" i="2"/>
  <c r="AR147" i="2"/>
  <c r="AR148" i="2"/>
  <c r="AR149" i="2"/>
  <c r="AR150" i="2"/>
  <c r="AR151" i="2"/>
  <c r="AR152" i="2"/>
  <c r="AR153" i="2"/>
  <c r="AR154" i="2"/>
  <c r="AR155" i="2"/>
  <c r="AR156" i="2"/>
  <c r="AR157" i="2"/>
  <c r="AR158" i="2"/>
  <c r="AR159" i="2"/>
  <c r="AR160" i="2"/>
  <c r="AR161" i="2"/>
  <c r="AR162" i="2"/>
  <c r="AR163" i="2"/>
  <c r="AR164" i="2"/>
  <c r="AR165" i="2"/>
  <c r="AR166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AR191" i="2"/>
  <c r="AR192" i="2"/>
  <c r="AR193" i="2"/>
  <c r="AR194" i="2"/>
  <c r="AR195" i="2"/>
  <c r="AR196" i="2"/>
  <c r="AR197" i="2"/>
  <c r="AR198" i="2"/>
  <c r="AR199" i="2"/>
  <c r="AR200" i="2"/>
  <c r="AR201" i="2"/>
  <c r="AR202" i="2"/>
  <c r="AR203" i="2"/>
  <c r="AR204" i="2"/>
  <c r="AR205" i="2"/>
  <c r="AR206" i="2"/>
  <c r="AR207" i="2"/>
  <c r="AR208" i="2"/>
  <c r="AR209" i="2"/>
  <c r="AR210" i="2"/>
  <c r="AR211" i="2"/>
  <c r="AR212" i="2"/>
  <c r="AR213" i="2"/>
  <c r="AR214" i="2"/>
  <c r="AR215" i="2"/>
  <c r="AR216" i="2"/>
  <c r="AR217" i="2"/>
  <c r="AR218" i="2"/>
  <c r="AR219" i="2"/>
  <c r="AR220" i="2"/>
  <c r="AR221" i="2"/>
  <c r="AR222" i="2"/>
  <c r="AR223" i="2"/>
  <c r="AR224" i="2"/>
  <c r="AR225" i="2"/>
  <c r="AR226" i="2"/>
  <c r="AR227" i="2"/>
  <c r="AR228" i="2"/>
  <c r="AR229" i="2"/>
  <c r="AR230" i="2"/>
  <c r="AR231" i="2"/>
  <c r="AR232" i="2"/>
  <c r="AR233" i="2"/>
  <c r="AR234" i="2"/>
  <c r="AR235" i="2"/>
  <c r="AR236" i="2"/>
  <c r="AR237" i="2"/>
  <c r="AR238" i="2"/>
  <c r="AR239" i="2"/>
  <c r="AR240" i="2"/>
  <c r="AR241" i="2"/>
  <c r="AR242" i="2"/>
  <c r="AR243" i="2"/>
  <c r="AR244" i="2"/>
  <c r="AR245" i="2"/>
  <c r="AR246" i="2"/>
  <c r="AR247" i="2"/>
  <c r="AR248" i="2"/>
  <c r="AR249" i="2"/>
  <c r="AR250" i="2"/>
  <c r="AR251" i="2"/>
  <c r="AR252" i="2"/>
  <c r="AR253" i="2"/>
  <c r="AR254" i="2"/>
  <c r="AR255" i="2"/>
  <c r="AR256" i="2"/>
  <c r="AR257" i="2"/>
  <c r="AR258" i="2"/>
  <c r="AR259" i="2"/>
  <c r="AR260" i="2"/>
  <c r="AR6" i="2"/>
  <c r="AR7" i="2"/>
  <c r="AR8" i="2"/>
  <c r="AR9" i="2"/>
  <c r="AR10" i="2"/>
  <c r="AR5" i="2"/>
  <c r="AT5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3" i="2"/>
  <c r="AF4" i="2"/>
  <c r="AF5" i="2"/>
  <c r="AF6" i="2"/>
  <c r="AF7" i="2"/>
  <c r="AF8" i="2"/>
  <c r="AF9" i="2"/>
  <c r="AF10" i="2"/>
  <c r="AF11" i="2"/>
  <c r="AF12" i="2"/>
  <c r="AF13" i="2"/>
  <c r="AF14" i="2"/>
  <c r="AE2" i="2"/>
  <c r="AF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E2" i="2"/>
  <c r="BF2" i="2"/>
  <c r="BG2" i="2"/>
  <c r="BH2" i="2"/>
  <c r="BI2" i="2"/>
  <c r="BJ2" i="2"/>
  <c r="BK2" i="2"/>
  <c r="BL2" i="2"/>
  <c r="BM2" i="2"/>
  <c r="BN2" i="2"/>
  <c r="BQ2" i="2"/>
  <c r="BR2" i="2"/>
  <c r="BS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G1" i="2"/>
  <c r="CH1" i="2"/>
  <c r="CI1" i="2"/>
  <c r="CJ1" i="2"/>
  <c r="CK1" i="2"/>
  <c r="CL1" i="2"/>
  <c r="CM1" i="2"/>
  <c r="CN1" i="2"/>
  <c r="AE1" i="2"/>
  <c r="AF1" i="2"/>
  <c r="AG1" i="2"/>
  <c r="AH1" i="2"/>
  <c r="AI1" i="2"/>
  <c r="AJ1" i="2"/>
  <c r="AK1" i="2"/>
  <c r="AL1" i="2"/>
  <c r="AM1" i="2"/>
  <c r="AN1" i="2"/>
  <c r="AO1" i="2"/>
  <c r="AP1" i="2"/>
  <c r="AQ1" i="2"/>
  <c r="AR1" i="2"/>
  <c r="AS1" i="2"/>
  <c r="AT1" i="2"/>
  <c r="AU1" i="2"/>
  <c r="AV1" i="2"/>
  <c r="AW1" i="2"/>
  <c r="AX1" i="2"/>
  <c r="AY1" i="2"/>
  <c r="AZ1" i="2"/>
  <c r="BA1" i="2"/>
  <c r="BB1" i="2"/>
  <c r="BC1" i="2"/>
  <c r="BD1" i="2"/>
  <c r="BE1" i="2"/>
  <c r="BF1" i="2"/>
  <c r="BG1" i="2"/>
  <c r="BH1" i="2"/>
  <c r="BI1" i="2"/>
  <c r="BJ1" i="2"/>
  <c r="BK1" i="2"/>
  <c r="BL1" i="2"/>
  <c r="BM1" i="2"/>
  <c r="BN1" i="2"/>
  <c r="BO1" i="2"/>
  <c r="BP1" i="2"/>
  <c r="BQ1" i="2"/>
  <c r="BR1" i="2"/>
  <c r="BS1" i="2"/>
  <c r="BT1" i="2"/>
  <c r="BU1" i="2"/>
  <c r="BV1" i="2"/>
  <c r="BW1" i="2"/>
  <c r="BX1" i="2"/>
  <c r="BY1" i="2"/>
  <c r="BZ1" i="2"/>
  <c r="CA1" i="2"/>
  <c r="CB1" i="2"/>
  <c r="CC1" i="2"/>
  <c r="CD1" i="2"/>
  <c r="CE1" i="2"/>
  <c r="CF1" i="2"/>
  <c r="Z2" i="2"/>
  <c r="AA2" i="2"/>
  <c r="AB2" i="2"/>
  <c r="AC2" i="2"/>
  <c r="AD2" i="2"/>
  <c r="AP3" i="2"/>
  <c r="AP4" i="2"/>
  <c r="AP5" i="2"/>
  <c r="AP6" i="2"/>
  <c r="AP7" i="2"/>
  <c r="AP8" i="2"/>
  <c r="AP9" i="2"/>
  <c r="AP10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P38" i="2"/>
  <c r="AP39" i="2"/>
  <c r="AP40" i="2"/>
  <c r="AP41" i="2"/>
  <c r="AP42" i="2"/>
  <c r="AP43" i="2"/>
  <c r="AP44" i="2"/>
  <c r="AP45" i="2"/>
  <c r="AP46" i="2"/>
  <c r="AP47" i="2"/>
  <c r="AP48" i="2"/>
  <c r="AP49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66" i="2"/>
  <c r="AP67" i="2"/>
  <c r="AP68" i="2"/>
  <c r="AP69" i="2"/>
  <c r="AP70" i="2"/>
  <c r="AP71" i="2"/>
  <c r="AP72" i="2"/>
  <c r="AP73" i="2"/>
  <c r="AP74" i="2"/>
  <c r="AP75" i="2"/>
  <c r="AP76" i="2"/>
  <c r="AP77" i="2"/>
  <c r="AP78" i="2"/>
  <c r="AP79" i="2"/>
  <c r="AP80" i="2"/>
  <c r="AP81" i="2"/>
  <c r="AP82" i="2"/>
  <c r="AP83" i="2"/>
  <c r="AP84" i="2"/>
  <c r="AP85" i="2"/>
  <c r="AP86" i="2"/>
  <c r="AP87" i="2"/>
  <c r="AP88" i="2"/>
  <c r="AP89" i="2"/>
  <c r="AP90" i="2"/>
  <c r="AP91" i="2"/>
  <c r="AP92" i="2"/>
  <c r="AP93" i="2"/>
  <c r="AP94" i="2"/>
  <c r="AP95" i="2"/>
  <c r="AP96" i="2"/>
  <c r="AP97" i="2"/>
  <c r="AP98" i="2"/>
  <c r="AP99" i="2"/>
  <c r="AP100" i="2"/>
  <c r="AP101" i="2"/>
  <c r="AP102" i="2"/>
  <c r="AP103" i="2"/>
  <c r="AP104" i="2"/>
  <c r="AP105" i="2"/>
  <c r="AP106" i="2"/>
  <c r="AP107" i="2"/>
  <c r="AP108" i="2"/>
  <c r="AP109" i="2"/>
  <c r="AP110" i="2"/>
  <c r="AP111" i="2"/>
  <c r="AP112" i="2"/>
  <c r="AP113" i="2"/>
  <c r="AP114" i="2"/>
  <c r="AP115" i="2"/>
  <c r="AP116" i="2"/>
  <c r="AP117" i="2"/>
  <c r="AP118" i="2"/>
  <c r="AP119" i="2"/>
  <c r="AP120" i="2"/>
  <c r="AP121" i="2"/>
  <c r="AP122" i="2"/>
  <c r="AP123" i="2"/>
  <c r="AP124" i="2"/>
  <c r="AP125" i="2"/>
  <c r="AP126" i="2"/>
  <c r="AP127" i="2"/>
  <c r="AP128" i="2"/>
  <c r="AP129" i="2"/>
  <c r="AP130" i="2"/>
  <c r="AP131" i="2"/>
  <c r="AP132" i="2"/>
  <c r="AP133" i="2"/>
  <c r="AP134" i="2"/>
  <c r="AP135" i="2"/>
  <c r="AP136" i="2"/>
  <c r="AP137" i="2"/>
  <c r="AP138" i="2"/>
  <c r="AP139" i="2"/>
  <c r="AP140" i="2"/>
  <c r="AP141" i="2"/>
  <c r="AP142" i="2"/>
  <c r="AP143" i="2"/>
  <c r="AP144" i="2"/>
  <c r="AP145" i="2"/>
  <c r="AP146" i="2"/>
  <c r="AP147" i="2"/>
  <c r="AP148" i="2"/>
  <c r="AP149" i="2"/>
  <c r="AP150" i="2"/>
  <c r="AP151" i="2"/>
  <c r="AP152" i="2"/>
  <c r="AP153" i="2"/>
  <c r="AP154" i="2"/>
  <c r="AP155" i="2"/>
  <c r="AP156" i="2"/>
  <c r="AP157" i="2"/>
  <c r="AP158" i="2"/>
  <c r="AP159" i="2"/>
  <c r="AP160" i="2"/>
  <c r="AP161" i="2"/>
  <c r="AP162" i="2"/>
  <c r="AP163" i="2"/>
  <c r="AP164" i="2"/>
  <c r="AP165" i="2"/>
  <c r="AP166" i="2"/>
  <c r="AP167" i="2"/>
  <c r="AP168" i="2"/>
  <c r="AP169" i="2"/>
  <c r="AP170" i="2"/>
  <c r="AP171" i="2"/>
  <c r="AP172" i="2"/>
  <c r="AP173" i="2"/>
  <c r="AP174" i="2"/>
  <c r="AP175" i="2"/>
  <c r="AP176" i="2"/>
  <c r="AP177" i="2"/>
  <c r="AP178" i="2"/>
  <c r="AP179" i="2"/>
  <c r="AP180" i="2"/>
  <c r="AP181" i="2"/>
  <c r="AP182" i="2"/>
  <c r="AP183" i="2"/>
  <c r="AP184" i="2"/>
  <c r="AP185" i="2"/>
  <c r="AP186" i="2"/>
  <c r="AP187" i="2"/>
  <c r="AP188" i="2"/>
  <c r="AP189" i="2"/>
  <c r="AP190" i="2"/>
  <c r="AP191" i="2"/>
  <c r="AP192" i="2"/>
  <c r="AP193" i="2"/>
  <c r="AP194" i="2"/>
  <c r="AP195" i="2"/>
  <c r="AP196" i="2"/>
  <c r="AP197" i="2"/>
  <c r="AP198" i="2"/>
  <c r="AP199" i="2"/>
  <c r="AP200" i="2"/>
  <c r="AP201" i="2"/>
  <c r="AP202" i="2"/>
  <c r="AP203" i="2"/>
  <c r="AP204" i="2"/>
  <c r="AP205" i="2"/>
  <c r="AP206" i="2"/>
  <c r="AP207" i="2"/>
  <c r="AP208" i="2"/>
  <c r="AP209" i="2"/>
  <c r="AP210" i="2"/>
  <c r="AP211" i="2"/>
  <c r="AP212" i="2"/>
  <c r="AP213" i="2"/>
  <c r="AP214" i="2"/>
  <c r="AP215" i="2"/>
  <c r="AP216" i="2"/>
  <c r="AP217" i="2"/>
  <c r="AP218" i="2"/>
  <c r="AP219" i="2"/>
  <c r="AP220" i="2"/>
  <c r="AP221" i="2"/>
  <c r="AP222" i="2"/>
  <c r="AP223" i="2"/>
  <c r="AP224" i="2"/>
  <c r="AP225" i="2"/>
  <c r="AP226" i="2"/>
  <c r="AP227" i="2"/>
  <c r="AP228" i="2"/>
  <c r="AP229" i="2"/>
  <c r="AP230" i="2"/>
  <c r="AP231" i="2"/>
  <c r="AP232" i="2"/>
  <c r="AP233" i="2"/>
  <c r="AP234" i="2"/>
  <c r="AP235" i="2"/>
  <c r="AP236" i="2"/>
  <c r="AP237" i="2"/>
  <c r="AP238" i="2"/>
  <c r="AP239" i="2"/>
  <c r="AP240" i="2"/>
  <c r="AP241" i="2"/>
  <c r="AP242" i="2"/>
  <c r="AP243" i="2"/>
  <c r="AP244" i="2"/>
  <c r="AP245" i="2"/>
  <c r="AP246" i="2"/>
  <c r="AP247" i="2"/>
  <c r="AP248" i="2"/>
  <c r="AP249" i="2"/>
  <c r="AP250" i="2"/>
  <c r="AP251" i="2"/>
  <c r="AP252" i="2"/>
  <c r="AP253" i="2"/>
  <c r="AP254" i="2"/>
  <c r="AP255" i="2"/>
  <c r="AP256" i="2"/>
  <c r="AP257" i="2"/>
  <c r="AP258" i="2"/>
  <c r="AP259" i="2"/>
  <c r="AP260" i="2"/>
  <c r="AG99" i="3"/>
  <c r="AG95" i="3"/>
  <c r="AG91" i="3"/>
  <c r="AG88" i="3"/>
  <c r="AG84" i="3"/>
  <c r="AG80" i="3"/>
  <c r="AG77" i="3"/>
  <c r="AG73" i="3"/>
  <c r="AG7" i="3"/>
  <c r="AG66" i="3"/>
  <c r="AG62" i="3"/>
  <c r="AG59" i="3"/>
  <c r="AG55" i="3"/>
  <c r="AG51" i="3"/>
  <c r="AG48" i="3"/>
  <c r="AG44" i="3"/>
  <c r="AG40" i="3"/>
  <c r="AG36" i="3"/>
  <c r="AG32" i="3"/>
  <c r="AG28" i="3"/>
  <c r="AG241" i="3"/>
  <c r="AG238" i="3"/>
  <c r="AG234" i="3"/>
  <c r="AG230" i="3"/>
  <c r="AG227" i="3"/>
  <c r="AG223" i="3"/>
  <c r="AG22" i="3"/>
  <c r="AG216" i="3"/>
  <c r="AG212" i="3"/>
  <c r="AG209" i="3"/>
  <c r="AG205" i="3"/>
  <c r="AG201" i="3"/>
  <c r="AG198" i="3"/>
  <c r="AG194" i="3"/>
  <c r="AG190" i="3"/>
  <c r="AG187" i="3"/>
  <c r="AG183" i="3"/>
  <c r="AG18" i="3"/>
  <c r="AG176" i="3"/>
  <c r="AG172" i="3"/>
  <c r="AG169" i="3"/>
  <c r="AG165" i="3"/>
  <c r="AG161" i="3"/>
  <c r="AG158" i="3"/>
  <c r="AG154" i="3"/>
  <c r="AG150" i="3"/>
  <c r="AG147" i="3"/>
  <c r="AG143" i="3"/>
  <c r="AG14" i="3"/>
  <c r="AG136" i="3"/>
  <c r="AG132" i="3"/>
  <c r="AG129" i="3"/>
  <c r="AG125" i="3"/>
  <c r="AG121" i="3"/>
  <c r="AG118" i="3"/>
  <c r="AG114" i="3"/>
  <c r="AG110" i="3"/>
  <c r="AG107" i="3"/>
  <c r="AG103" i="3"/>
  <c r="AG98" i="3"/>
  <c r="AG94" i="3"/>
  <c r="AG90" i="3"/>
  <c r="AG87" i="3"/>
  <c r="AG83" i="3"/>
  <c r="AG8" i="3"/>
  <c r="AG76" i="3"/>
  <c r="AG72" i="3"/>
  <c r="AG69" i="3"/>
  <c r="AG65" i="3"/>
  <c r="AG61" i="3"/>
  <c r="AG58" i="3"/>
  <c r="AG54" i="3"/>
  <c r="AG50" i="3"/>
  <c r="AG47" i="3"/>
  <c r="AG43" i="3"/>
  <c r="AG39" i="3"/>
  <c r="AG35" i="3"/>
  <c r="AG31" i="3"/>
  <c r="AG27" i="3"/>
  <c r="AG240" i="3"/>
  <c r="AG237" i="3"/>
  <c r="AG233" i="3"/>
  <c r="AG23" i="3"/>
  <c r="AG226" i="3"/>
  <c r="AG222" i="3"/>
  <c r="AG219" i="3"/>
  <c r="AG215" i="3"/>
  <c r="AG211" i="3"/>
  <c r="AG208" i="3"/>
  <c r="AG204" i="3"/>
  <c r="AG200" i="3"/>
  <c r="AG197" i="3"/>
  <c r="AG193" i="3"/>
  <c r="AG19" i="3"/>
  <c r="AG186" i="3"/>
  <c r="AG182" i="3"/>
  <c r="AG179" i="3"/>
  <c r="AG175" i="3"/>
  <c r="AG171" i="3"/>
  <c r="AG168" i="3"/>
  <c r="AG164" i="3"/>
  <c r="AG160" i="3"/>
  <c r="AG157" i="3"/>
  <c r="AG153" i="3"/>
  <c r="AG15" i="3"/>
  <c r="AG146" i="3"/>
  <c r="AG142" i="3"/>
  <c r="AG139" i="3"/>
  <c r="AG135" i="3"/>
  <c r="AG131" i="3"/>
  <c r="AG128" i="3"/>
  <c r="AG124" i="3"/>
  <c r="AG120" i="3"/>
  <c r="AG117" i="3"/>
  <c r="AG113" i="3"/>
  <c r="AG11" i="3"/>
  <c r="AG106" i="3"/>
  <c r="AG102" i="3"/>
  <c r="AG97" i="3"/>
  <c r="AG93" i="3"/>
  <c r="AG9" i="3"/>
  <c r="AG86" i="3"/>
  <c r="AG82" i="3"/>
  <c r="AG79" i="3"/>
  <c r="AG75" i="3"/>
  <c r="AG71" i="3"/>
  <c r="AG68" i="3"/>
  <c r="AG64" i="3"/>
  <c r="AG60" i="3"/>
  <c r="AG57" i="3"/>
  <c r="AG53" i="3"/>
  <c r="AG5" i="3"/>
  <c r="AG46" i="3"/>
  <c r="AG42" i="3"/>
  <c r="AG38" i="3"/>
  <c r="AG34" i="3"/>
  <c r="AG30" i="3"/>
  <c r="AG26" i="3"/>
  <c r="AG24" i="3"/>
  <c r="AG236" i="3"/>
  <c r="AG232" i="3"/>
  <c r="AG229" i="3"/>
  <c r="AG225" i="3"/>
  <c r="AG221" i="3"/>
  <c r="AG218" i="3"/>
  <c r="AG214" i="3"/>
  <c r="AG210" i="3"/>
  <c r="AG207" i="3"/>
  <c r="AG203" i="3"/>
  <c r="AG20" i="3"/>
  <c r="AG196" i="3"/>
  <c r="AG192" i="3"/>
  <c r="AG189" i="3"/>
  <c r="AG185" i="3"/>
  <c r="AG181" i="3"/>
  <c r="AG178" i="3"/>
  <c r="AG174" i="3"/>
  <c r="AG170" i="3"/>
  <c r="AG167" i="3"/>
  <c r="AG163" i="3"/>
  <c r="AG16" i="3"/>
  <c r="AG156" i="3"/>
  <c r="AG152" i="3"/>
  <c r="AG149" i="3"/>
  <c r="AG145" i="3"/>
  <c r="AG141" i="3"/>
  <c r="AG138" i="3"/>
  <c r="AG134" i="3"/>
  <c r="AG130" i="3"/>
  <c r="AG127" i="3"/>
  <c r="AG123" i="3"/>
  <c r="AG12" i="3"/>
  <c r="AG116" i="3"/>
  <c r="AG112" i="3"/>
  <c r="AG109" i="3"/>
  <c r="AG105" i="3"/>
  <c r="AG101" i="3"/>
  <c r="AG96" i="3"/>
  <c r="AG92" i="3"/>
  <c r="AG89" i="3"/>
  <c r="AG85" i="3"/>
  <c r="AG81" i="3"/>
  <c r="AG78" i="3"/>
  <c r="AG74" i="3"/>
  <c r="AG70" i="3"/>
  <c r="AG67" i="3"/>
  <c r="AG63" i="3"/>
  <c r="AG6" i="3"/>
  <c r="AG56" i="3"/>
  <c r="AG52" i="3"/>
  <c r="AG49" i="3"/>
  <c r="AG45" i="3"/>
  <c r="AG41" i="3"/>
  <c r="AG37" i="3"/>
  <c r="AG33" i="3"/>
  <c r="AG29" i="3"/>
  <c r="AG25" i="3"/>
  <c r="AG239" i="3"/>
  <c r="AG235" i="3"/>
  <c r="AG231" i="3"/>
  <c r="AG228" i="3"/>
  <c r="AG224" i="3"/>
  <c r="AG220" i="3"/>
  <c r="AG217" i="3"/>
  <c r="AG213" i="3"/>
  <c r="AG21" i="3"/>
  <c r="AG206" i="3"/>
  <c r="AG202" i="3"/>
  <c r="AG199" i="3"/>
  <c r="AG195" i="3"/>
  <c r="AG191" i="3"/>
  <c r="AG188" i="3"/>
  <c r="AG184" i="3"/>
  <c r="AG180" i="3"/>
  <c r="AG177" i="3"/>
  <c r="AG173" i="3"/>
  <c r="AG17" i="3"/>
  <c r="AG166" i="3"/>
  <c r="AG162" i="3"/>
  <c r="AG159" i="3"/>
  <c r="AG155" i="3"/>
  <c r="AG151" i="3"/>
  <c r="AG148" i="3"/>
  <c r="AG144" i="3"/>
  <c r="AG140" i="3"/>
  <c r="AG137" i="3"/>
  <c r="AG133" i="3"/>
  <c r="AG13" i="3"/>
  <c r="AG126" i="3"/>
  <c r="AG122" i="3"/>
  <c r="AG119" i="3"/>
  <c r="AG115" i="3"/>
  <c r="AG111" i="3"/>
  <c r="AG108" i="3"/>
  <c r="AG104" i="3"/>
  <c r="AG6" i="1"/>
  <c r="AG10" i="1"/>
  <c r="AG14" i="1"/>
  <c r="AG18" i="1"/>
  <c r="AG22" i="1"/>
  <c r="AG26" i="1"/>
  <c r="AG30" i="1"/>
  <c r="AG34" i="1"/>
  <c r="AG38" i="1"/>
  <c r="AG42" i="1"/>
  <c r="AG46" i="1"/>
  <c r="AG50" i="1"/>
  <c r="AG54" i="1"/>
  <c r="AG58" i="1"/>
  <c r="AG62" i="1"/>
  <c r="AG66" i="1"/>
  <c r="AG70" i="1"/>
  <c r="AG74" i="1"/>
  <c r="AG78" i="1"/>
  <c r="AG82" i="1"/>
  <c r="AG86" i="1"/>
  <c r="AG90" i="1"/>
  <c r="AG94" i="1"/>
  <c r="AG98" i="1"/>
  <c r="AG102" i="1"/>
  <c r="AG106" i="1"/>
  <c r="AG110" i="1"/>
  <c r="AG114" i="1"/>
  <c r="AG118" i="1"/>
  <c r="AG122" i="1"/>
  <c r="AG126" i="1"/>
  <c r="AG130" i="1"/>
  <c r="AG134" i="1"/>
  <c r="AG138" i="1"/>
  <c r="AG142" i="1"/>
  <c r="AG146" i="1"/>
  <c r="AG150" i="1"/>
  <c r="AG154" i="1"/>
  <c r="AG158" i="1"/>
  <c r="AG162" i="1"/>
  <c r="AG166" i="1"/>
  <c r="AG170" i="1"/>
  <c r="AG174" i="1"/>
  <c r="AG178" i="1"/>
  <c r="AG182" i="1"/>
  <c r="AG186" i="1"/>
  <c r="AG190" i="1"/>
  <c r="AG194" i="1"/>
  <c r="AG198" i="1"/>
  <c r="AG202" i="1"/>
  <c r="AG206" i="1"/>
  <c r="AG210" i="1"/>
  <c r="AG214" i="1"/>
  <c r="AG218" i="1"/>
  <c r="AG222" i="1"/>
  <c r="AG226" i="1"/>
  <c r="AG230" i="1"/>
  <c r="AG234" i="1"/>
  <c r="AG238" i="1"/>
  <c r="AG7" i="1"/>
  <c r="AG11" i="1"/>
  <c r="AG15" i="1"/>
  <c r="AG19" i="1"/>
  <c r="AG23" i="1"/>
  <c r="AG27" i="1"/>
  <c r="AG31" i="1"/>
  <c r="AG35" i="1"/>
  <c r="AG39" i="1"/>
  <c r="AG43" i="1"/>
  <c r="AG47" i="1"/>
  <c r="AG51" i="1"/>
  <c r="AG55" i="1"/>
  <c r="AG59" i="1"/>
  <c r="AG63" i="1"/>
  <c r="AG67" i="1"/>
  <c r="AG71" i="1"/>
  <c r="AG75" i="1"/>
  <c r="AG79" i="1"/>
  <c r="AG83" i="1"/>
  <c r="AG87" i="1"/>
  <c r="AG91" i="1"/>
  <c r="AG95" i="1"/>
  <c r="AG99" i="1"/>
  <c r="AG103" i="1"/>
  <c r="AG107" i="1"/>
  <c r="AG111" i="1"/>
  <c r="AG115" i="1"/>
  <c r="AG119" i="1"/>
  <c r="AG123" i="1"/>
  <c r="AG127" i="1"/>
  <c r="AG131" i="1"/>
  <c r="AG135" i="1"/>
  <c r="AG139" i="1"/>
  <c r="AG143" i="1"/>
  <c r="AG147" i="1"/>
  <c r="AG151" i="1"/>
  <c r="AG155" i="1"/>
  <c r="AG159" i="1"/>
  <c r="AG163" i="1"/>
  <c r="AG167" i="1"/>
  <c r="AG171" i="1"/>
  <c r="AG175" i="1"/>
  <c r="AG179" i="1"/>
  <c r="AG183" i="1"/>
  <c r="AG187" i="1"/>
  <c r="AG191" i="1"/>
  <c r="AG195" i="1"/>
  <c r="AG199" i="1"/>
  <c r="AG203" i="1"/>
  <c r="AG207" i="1"/>
  <c r="AG211" i="1"/>
  <c r="AG215" i="1"/>
  <c r="AG219" i="1"/>
  <c r="AG223" i="1"/>
  <c r="AG227" i="1"/>
  <c r="AG231" i="1"/>
  <c r="AG235" i="1"/>
  <c r="AG239" i="1"/>
  <c r="AG8" i="1"/>
  <c r="AG12" i="1"/>
  <c r="AG16" i="1"/>
  <c r="AG20" i="1"/>
  <c r="AG24" i="1"/>
  <c r="AG28" i="1"/>
  <c r="AG32" i="1"/>
  <c r="AG36" i="1"/>
  <c r="AG40" i="1"/>
  <c r="AG44" i="1"/>
  <c r="AG48" i="1"/>
  <c r="AG52" i="1"/>
  <c r="AG56" i="1"/>
  <c r="AG60" i="1"/>
  <c r="AG64" i="1"/>
  <c r="AG68" i="1"/>
  <c r="AG72" i="1"/>
  <c r="AG76" i="1"/>
  <c r="AG80" i="1"/>
  <c r="AG84" i="1"/>
  <c r="AG88" i="1"/>
  <c r="AG92" i="1"/>
  <c r="AG96" i="1"/>
  <c r="AG100" i="1"/>
  <c r="AG104" i="1"/>
  <c r="AG108" i="1"/>
  <c r="AG112" i="1"/>
  <c r="AG116" i="1"/>
  <c r="AG120" i="1"/>
  <c r="AG124" i="1"/>
  <c r="AG128" i="1"/>
  <c r="AG132" i="1"/>
  <c r="AG136" i="1"/>
  <c r="AG140" i="1"/>
  <c r="AG144" i="1"/>
  <c r="AG148" i="1"/>
  <c r="AG152" i="1"/>
  <c r="AG156" i="1"/>
  <c r="AG160" i="1"/>
  <c r="AG164" i="1"/>
  <c r="AG168" i="1"/>
  <c r="AG172" i="1"/>
  <c r="AG176" i="1"/>
  <c r="AG180" i="1"/>
  <c r="AG184" i="1"/>
  <c r="AG188" i="1"/>
  <c r="AG192" i="1"/>
  <c r="AG196" i="1"/>
  <c r="AG200" i="1"/>
  <c r="AG204" i="1"/>
  <c r="AG208" i="1"/>
  <c r="AG212" i="1"/>
  <c r="AG216" i="1"/>
  <c r="AG220" i="1"/>
  <c r="AG224" i="1"/>
  <c r="AG228" i="1"/>
  <c r="AG232" i="1"/>
  <c r="AG236" i="1"/>
  <c r="AG240" i="1"/>
  <c r="AG9" i="1"/>
  <c r="AG25" i="1"/>
  <c r="AG41" i="1"/>
  <c r="AG57" i="1"/>
  <c r="AG73" i="1"/>
  <c r="AG89" i="1"/>
  <c r="AG105" i="1"/>
  <c r="AG121" i="1"/>
  <c r="AG137" i="1"/>
  <c r="AG153" i="1"/>
  <c r="AG169" i="1"/>
  <c r="AG185" i="1"/>
  <c r="AG201" i="1"/>
  <c r="AG217" i="1"/>
  <c r="AG233" i="1"/>
  <c r="AG13" i="1"/>
  <c r="AG29" i="1"/>
  <c r="AG45" i="1"/>
  <c r="AG61" i="1"/>
  <c r="AG77" i="1"/>
  <c r="AG93" i="1"/>
  <c r="AG109" i="1"/>
  <c r="AG125" i="1"/>
  <c r="AG141" i="1"/>
  <c r="AG157" i="1"/>
  <c r="AG173" i="1"/>
  <c r="AG189" i="1"/>
  <c r="AG205" i="1"/>
  <c r="AG221" i="1"/>
  <c r="AG237" i="1"/>
  <c r="AG17" i="1"/>
  <c r="AG33" i="1"/>
  <c r="AG49" i="1"/>
  <c r="AG65" i="1"/>
  <c r="AG81" i="1"/>
  <c r="AG97" i="1"/>
  <c r="AG113" i="1"/>
  <c r="AG129" i="1"/>
  <c r="AG145" i="1"/>
  <c r="AG161" i="1"/>
  <c r="AG177" i="1"/>
  <c r="AG193" i="1"/>
  <c r="AG209" i="1"/>
  <c r="AG225" i="1"/>
  <c r="AG241" i="1"/>
  <c r="AG21" i="1"/>
  <c r="AG37" i="1"/>
  <c r="AG53" i="1"/>
  <c r="AG69" i="1"/>
  <c r="AG85" i="1"/>
  <c r="AG101" i="1"/>
  <c r="AG117" i="1"/>
  <c r="AG133" i="1"/>
  <c r="AG149" i="1"/>
  <c r="AG165" i="1"/>
  <c r="AG181" i="1"/>
  <c r="AG197" i="1"/>
  <c r="AG213" i="1"/>
  <c r="AG229" i="1"/>
  <c r="CM5" i="1"/>
  <c r="CK5" i="1"/>
  <c r="CI5" i="1"/>
  <c r="CG5" i="1"/>
  <c r="CE5" i="1"/>
  <c r="CC5" i="1"/>
  <c r="CA5" i="1"/>
  <c r="BY5" i="1"/>
  <c r="BW5" i="1"/>
  <c r="BU5" i="1"/>
  <c r="BG5" i="1"/>
  <c r="BI5" i="1"/>
  <c r="AG5" i="1"/>
  <c r="AE5" i="1"/>
  <c r="AA5" i="1"/>
  <c r="Y5" i="1"/>
  <c r="S5" i="1"/>
  <c r="Q5" i="1"/>
  <c r="O5" i="1"/>
  <c r="K5" i="1"/>
  <c r="I5" i="1"/>
  <c r="G5" i="1"/>
  <c r="BO2" i="2" l="1"/>
  <c r="BP2" i="2"/>
  <c r="BD2" i="2"/>
  <c r="BC2" i="2"/>
  <c r="AM2" i="2"/>
  <c r="AN4" i="2"/>
  <c r="AN8" i="2"/>
  <c r="AN12" i="2"/>
  <c r="AN16" i="2"/>
  <c r="AN20" i="2"/>
  <c r="AN24" i="2"/>
  <c r="AN28" i="2"/>
  <c r="AN32" i="2"/>
  <c r="AN36" i="2"/>
  <c r="AN40" i="2"/>
  <c r="AN44" i="2"/>
  <c r="AN48" i="2"/>
  <c r="AN52" i="2"/>
  <c r="AN56" i="2"/>
  <c r="AN60" i="2"/>
  <c r="AN64" i="2"/>
  <c r="AN68" i="2"/>
  <c r="AN72" i="2"/>
  <c r="AN76" i="2"/>
  <c r="AN80" i="2"/>
  <c r="AN84" i="2"/>
  <c r="AN88" i="2"/>
  <c r="AN92" i="2"/>
  <c r="AN96" i="2"/>
  <c r="AN100" i="2"/>
  <c r="AN104" i="2"/>
  <c r="AN108" i="2"/>
  <c r="AN112" i="2"/>
  <c r="AN116" i="2"/>
  <c r="AN120" i="2"/>
  <c r="AN124" i="2"/>
  <c r="AN128" i="2"/>
  <c r="AN132" i="2"/>
  <c r="AN136" i="2"/>
  <c r="AN140" i="2"/>
  <c r="AN144" i="2"/>
  <c r="AN148" i="2"/>
  <c r="AN152" i="2"/>
  <c r="AN156" i="2"/>
  <c r="AN160" i="2"/>
  <c r="AN164" i="2"/>
  <c r="AN2" i="2"/>
  <c r="AN5" i="2"/>
  <c r="AN9" i="2"/>
  <c r="AN13" i="2"/>
  <c r="AN17" i="2"/>
  <c r="AN21" i="2"/>
  <c r="AN25" i="2"/>
  <c r="AN29" i="2"/>
  <c r="AN33" i="2"/>
  <c r="AN37" i="2"/>
  <c r="AN41" i="2"/>
  <c r="AN45" i="2"/>
  <c r="AN49" i="2"/>
  <c r="AN53" i="2"/>
  <c r="AN57" i="2"/>
  <c r="AN61" i="2"/>
  <c r="AN65" i="2"/>
  <c r="AN69" i="2"/>
  <c r="AN73" i="2"/>
  <c r="AN77" i="2"/>
  <c r="AN81" i="2"/>
  <c r="AN85" i="2"/>
  <c r="AN89" i="2"/>
  <c r="AN93" i="2"/>
  <c r="AN97" i="2"/>
  <c r="AN101" i="2"/>
  <c r="AN105" i="2"/>
  <c r="AN109" i="2"/>
  <c r="AN113" i="2"/>
  <c r="AN117" i="2"/>
  <c r="AN121" i="2"/>
  <c r="AN125" i="2"/>
  <c r="AN129" i="2"/>
  <c r="AN133" i="2"/>
  <c r="AN137" i="2"/>
  <c r="AN141" i="2"/>
  <c r="AN145" i="2"/>
  <c r="AN149" i="2"/>
  <c r="AN153" i="2"/>
  <c r="AN157" i="2"/>
  <c r="AN161" i="2"/>
  <c r="AN165" i="2"/>
  <c r="AN169" i="2"/>
  <c r="AN173" i="2"/>
  <c r="AN177" i="2"/>
  <c r="AN181" i="2"/>
  <c r="AN6" i="2"/>
  <c r="AN10" i="2"/>
  <c r="AN14" i="2"/>
  <c r="AN18" i="2"/>
  <c r="AN22" i="2"/>
  <c r="AN26" i="2"/>
  <c r="AN30" i="2"/>
  <c r="AN34" i="2"/>
  <c r="AN38" i="2"/>
  <c r="AN42" i="2"/>
  <c r="AN46" i="2"/>
  <c r="AN50" i="2"/>
  <c r="AN54" i="2"/>
  <c r="AN58" i="2"/>
  <c r="AN62" i="2"/>
  <c r="AN66" i="2"/>
  <c r="AN70" i="2"/>
  <c r="AN74" i="2"/>
  <c r="AN78" i="2"/>
  <c r="AN82" i="2"/>
  <c r="AN86" i="2"/>
  <c r="AN90" i="2"/>
  <c r="AN94" i="2"/>
  <c r="AN98" i="2"/>
  <c r="AN102" i="2"/>
  <c r="AN106" i="2"/>
  <c r="AN110" i="2"/>
  <c r="AN114" i="2"/>
  <c r="AN118" i="2"/>
  <c r="AN122" i="2"/>
  <c r="AN126" i="2"/>
  <c r="AN130" i="2"/>
  <c r="AN134" i="2"/>
  <c r="AN138" i="2"/>
  <c r="AN142" i="2"/>
  <c r="AN146" i="2"/>
  <c r="AN150" i="2"/>
  <c r="AN154" i="2"/>
  <c r="AN158" i="2"/>
  <c r="AN162" i="2"/>
  <c r="AN3" i="2"/>
  <c r="AN19" i="2"/>
  <c r="AN35" i="2"/>
  <c r="AN51" i="2"/>
  <c r="AN67" i="2"/>
  <c r="AN83" i="2"/>
  <c r="AN99" i="2"/>
  <c r="AN115" i="2"/>
  <c r="AN131" i="2"/>
  <c r="AN147" i="2"/>
  <c r="AN163" i="2"/>
  <c r="AN170" i="2"/>
  <c r="AN175" i="2"/>
  <c r="AN180" i="2"/>
  <c r="AN185" i="2"/>
  <c r="AN189" i="2"/>
  <c r="AN193" i="2"/>
  <c r="AN197" i="2"/>
  <c r="AN201" i="2"/>
  <c r="AN205" i="2"/>
  <c r="AN209" i="2"/>
  <c r="AN213" i="2"/>
  <c r="AN217" i="2"/>
  <c r="AN221" i="2"/>
  <c r="AN225" i="2"/>
  <c r="AN229" i="2"/>
  <c r="AN233" i="2"/>
  <c r="AN237" i="2"/>
  <c r="AN241" i="2"/>
  <c r="AN245" i="2"/>
  <c r="AN249" i="2"/>
  <c r="AN253" i="2"/>
  <c r="AN257" i="2"/>
  <c r="AN176" i="2"/>
  <c r="AN186" i="2"/>
  <c r="AN194" i="2"/>
  <c r="AN202" i="2"/>
  <c r="AN210" i="2"/>
  <c r="AN218" i="2"/>
  <c r="AN222" i="2"/>
  <c r="AN230" i="2"/>
  <c r="AN238" i="2"/>
  <c r="AN246" i="2"/>
  <c r="AN254" i="2"/>
  <c r="AN47" i="2"/>
  <c r="AN79" i="2"/>
  <c r="AN127" i="2"/>
  <c r="AN168" i="2"/>
  <c r="AN184" i="2"/>
  <c r="AN196" i="2"/>
  <c r="AN208" i="2"/>
  <c r="AN220" i="2"/>
  <c r="AN232" i="2"/>
  <c r="AN244" i="2"/>
  <c r="AN256" i="2"/>
  <c r="AN7" i="2"/>
  <c r="AN23" i="2"/>
  <c r="AN39" i="2"/>
  <c r="AN55" i="2"/>
  <c r="AN71" i="2"/>
  <c r="AN87" i="2"/>
  <c r="AN103" i="2"/>
  <c r="AN119" i="2"/>
  <c r="AN135" i="2"/>
  <c r="AN151" i="2"/>
  <c r="AN166" i="2"/>
  <c r="AN171" i="2"/>
  <c r="AN182" i="2"/>
  <c r="AN190" i="2"/>
  <c r="AN198" i="2"/>
  <c r="AN206" i="2"/>
  <c r="AN214" i="2"/>
  <c r="AN226" i="2"/>
  <c r="AN234" i="2"/>
  <c r="AN242" i="2"/>
  <c r="AN250" i="2"/>
  <c r="AN258" i="2"/>
  <c r="AN15" i="2"/>
  <c r="AN63" i="2"/>
  <c r="AN111" i="2"/>
  <c r="AN159" i="2"/>
  <c r="AN179" i="2"/>
  <c r="AN188" i="2"/>
  <c r="AN200" i="2"/>
  <c r="AN212" i="2"/>
  <c r="AN224" i="2"/>
  <c r="AN236" i="2"/>
  <c r="AN248" i="2"/>
  <c r="AN260" i="2"/>
  <c r="AN11" i="2"/>
  <c r="AN27" i="2"/>
  <c r="AN43" i="2"/>
  <c r="AN59" i="2"/>
  <c r="AN75" i="2"/>
  <c r="AN91" i="2"/>
  <c r="AN107" i="2"/>
  <c r="AN123" i="2"/>
  <c r="AN139" i="2"/>
  <c r="AN155" i="2"/>
  <c r="AN167" i="2"/>
  <c r="AN172" i="2"/>
  <c r="AN178" i="2"/>
  <c r="AN183" i="2"/>
  <c r="AN187" i="2"/>
  <c r="AN191" i="2"/>
  <c r="AN195" i="2"/>
  <c r="AN199" i="2"/>
  <c r="AN203" i="2"/>
  <c r="AN207" i="2"/>
  <c r="AN211" i="2"/>
  <c r="AN215" i="2"/>
  <c r="AN219" i="2"/>
  <c r="AN223" i="2"/>
  <c r="AN227" i="2"/>
  <c r="AN231" i="2"/>
  <c r="AN235" i="2"/>
  <c r="AN239" i="2"/>
  <c r="AN243" i="2"/>
  <c r="AN247" i="2"/>
  <c r="AN251" i="2"/>
  <c r="AN255" i="2"/>
  <c r="AN259" i="2"/>
  <c r="AN31" i="2"/>
  <c r="AN95" i="2"/>
  <c r="AN143" i="2"/>
  <c r="AN174" i="2"/>
  <c r="AN192" i="2"/>
  <c r="AN204" i="2"/>
  <c r="AN216" i="2"/>
  <c r="AN228" i="2"/>
  <c r="AN240" i="2"/>
  <c r="AN252" i="2"/>
  <c r="AK2" i="2"/>
  <c r="AL4" i="2"/>
  <c r="AL8" i="2"/>
  <c r="AL12" i="2"/>
  <c r="AL16" i="2"/>
  <c r="AL20" i="2"/>
  <c r="AL24" i="2"/>
  <c r="AL28" i="2"/>
  <c r="AL32" i="2"/>
  <c r="AL36" i="2"/>
  <c r="AL40" i="2"/>
  <c r="AL44" i="2"/>
  <c r="AL48" i="2"/>
  <c r="AL52" i="2"/>
  <c r="AL56" i="2"/>
  <c r="AL60" i="2"/>
  <c r="AL64" i="2"/>
  <c r="AL68" i="2"/>
  <c r="AL72" i="2"/>
  <c r="AL76" i="2"/>
  <c r="AL80" i="2"/>
  <c r="AL84" i="2"/>
  <c r="AL88" i="2"/>
  <c r="AL92" i="2"/>
  <c r="AL96" i="2"/>
  <c r="AL100" i="2"/>
  <c r="AL104" i="2"/>
  <c r="AL108" i="2"/>
  <c r="AL112" i="2"/>
  <c r="AL116" i="2"/>
  <c r="AL120" i="2"/>
  <c r="AL124" i="2"/>
  <c r="AL128" i="2"/>
  <c r="AL132" i="2"/>
  <c r="AL136" i="2"/>
  <c r="AL140" i="2"/>
  <c r="AL144" i="2"/>
  <c r="AL148" i="2"/>
  <c r="AL152" i="2"/>
  <c r="AL156" i="2"/>
  <c r="AL160" i="2"/>
  <c r="AL164" i="2"/>
  <c r="AL168" i="2"/>
  <c r="AL2" i="2"/>
  <c r="AL5" i="2"/>
  <c r="AL9" i="2"/>
  <c r="AL13" i="2"/>
  <c r="AL17" i="2"/>
  <c r="AL21" i="2"/>
  <c r="AL25" i="2"/>
  <c r="AL29" i="2"/>
  <c r="AL33" i="2"/>
  <c r="AL37" i="2"/>
  <c r="AL41" i="2"/>
  <c r="AL45" i="2"/>
  <c r="AL49" i="2"/>
  <c r="AL53" i="2"/>
  <c r="AL57" i="2"/>
  <c r="AL61" i="2"/>
  <c r="AL65" i="2"/>
  <c r="AL69" i="2"/>
  <c r="AL73" i="2"/>
  <c r="AL77" i="2"/>
  <c r="AL81" i="2"/>
  <c r="AL85" i="2"/>
  <c r="AL89" i="2"/>
  <c r="AL93" i="2"/>
  <c r="AL97" i="2"/>
  <c r="AL101" i="2"/>
  <c r="AL105" i="2"/>
  <c r="AL109" i="2"/>
  <c r="AL113" i="2"/>
  <c r="AL117" i="2"/>
  <c r="AL121" i="2"/>
  <c r="AL125" i="2"/>
  <c r="AL129" i="2"/>
  <c r="AL133" i="2"/>
  <c r="AL137" i="2"/>
  <c r="AL141" i="2"/>
  <c r="AL145" i="2"/>
  <c r="AL149" i="2"/>
  <c r="AL153" i="2"/>
  <c r="AL157" i="2"/>
  <c r="AL161" i="2"/>
  <c r="AL165" i="2"/>
  <c r="AL169" i="2"/>
  <c r="AL173" i="2"/>
  <c r="AL177" i="2"/>
  <c r="AL181" i="2"/>
  <c r="AL6" i="2"/>
  <c r="AL10" i="2"/>
  <c r="AL14" i="2"/>
  <c r="AL18" i="2"/>
  <c r="AL22" i="2"/>
  <c r="AL26" i="2"/>
  <c r="AL30" i="2"/>
  <c r="AL34" i="2"/>
  <c r="AL38" i="2"/>
  <c r="AL42" i="2"/>
  <c r="AL46" i="2"/>
  <c r="AL50" i="2"/>
  <c r="AL54" i="2"/>
  <c r="AL58" i="2"/>
  <c r="AL62" i="2"/>
  <c r="AL66" i="2"/>
  <c r="AL70" i="2"/>
  <c r="AL74" i="2"/>
  <c r="AL78" i="2"/>
  <c r="AL82" i="2"/>
  <c r="AL86" i="2"/>
  <c r="AL90" i="2"/>
  <c r="AL94" i="2"/>
  <c r="AL98" i="2"/>
  <c r="AL102" i="2"/>
  <c r="AL106" i="2"/>
  <c r="AL110" i="2"/>
  <c r="AL114" i="2"/>
  <c r="AL118" i="2"/>
  <c r="AL122" i="2"/>
  <c r="AL126" i="2"/>
  <c r="AL130" i="2"/>
  <c r="AL134" i="2"/>
  <c r="AL138" i="2"/>
  <c r="AL142" i="2"/>
  <c r="AL146" i="2"/>
  <c r="AL150" i="2"/>
  <c r="AL154" i="2"/>
  <c r="AL158" i="2"/>
  <c r="AL162" i="2"/>
  <c r="AL166" i="2"/>
  <c r="AL3" i="2"/>
  <c r="AL19" i="2"/>
  <c r="AL35" i="2"/>
  <c r="AL51" i="2"/>
  <c r="AL67" i="2"/>
  <c r="AL83" i="2"/>
  <c r="AL99" i="2"/>
  <c r="AL115" i="2"/>
  <c r="AL131" i="2"/>
  <c r="AL147" i="2"/>
  <c r="AL163" i="2"/>
  <c r="AL172" i="2"/>
  <c r="AL178" i="2"/>
  <c r="AL183" i="2"/>
  <c r="AL187" i="2"/>
  <c r="AL191" i="2"/>
  <c r="AL195" i="2"/>
  <c r="AL199" i="2"/>
  <c r="AL203" i="2"/>
  <c r="AL207" i="2"/>
  <c r="AL211" i="2"/>
  <c r="AL215" i="2"/>
  <c r="AL219" i="2"/>
  <c r="AL223" i="2"/>
  <c r="AL227" i="2"/>
  <c r="AL231" i="2"/>
  <c r="AL235" i="2"/>
  <c r="AL239" i="2"/>
  <c r="AL243" i="2"/>
  <c r="AL247" i="2"/>
  <c r="AL251" i="2"/>
  <c r="AL255" i="2"/>
  <c r="AL259" i="2"/>
  <c r="AL184" i="2"/>
  <c r="AL192" i="2"/>
  <c r="AL200" i="2"/>
  <c r="AL208" i="2"/>
  <c r="AL216" i="2"/>
  <c r="AL220" i="2"/>
  <c r="AL228" i="2"/>
  <c r="AL236" i="2"/>
  <c r="AL244" i="2"/>
  <c r="AL252" i="2"/>
  <c r="AL260" i="2"/>
  <c r="AL47" i="2"/>
  <c r="AL95" i="2"/>
  <c r="AL127" i="2"/>
  <c r="AL171" i="2"/>
  <c r="AL190" i="2"/>
  <c r="AL202" i="2"/>
  <c r="AL214" i="2"/>
  <c r="AL226" i="2"/>
  <c r="AL242" i="2"/>
  <c r="AL250" i="2"/>
  <c r="AL7" i="2"/>
  <c r="AL23" i="2"/>
  <c r="AL39" i="2"/>
  <c r="AL55" i="2"/>
  <c r="AL71" i="2"/>
  <c r="AL87" i="2"/>
  <c r="AL103" i="2"/>
  <c r="AL119" i="2"/>
  <c r="AL135" i="2"/>
  <c r="AL151" i="2"/>
  <c r="AL167" i="2"/>
  <c r="AL174" i="2"/>
  <c r="AL179" i="2"/>
  <c r="AL188" i="2"/>
  <c r="AL196" i="2"/>
  <c r="AL204" i="2"/>
  <c r="AL212" i="2"/>
  <c r="AL224" i="2"/>
  <c r="AL232" i="2"/>
  <c r="AL240" i="2"/>
  <c r="AL248" i="2"/>
  <c r="AL256" i="2"/>
  <c r="AL31" i="2"/>
  <c r="AL63" i="2"/>
  <c r="AL111" i="2"/>
  <c r="AL159" i="2"/>
  <c r="AL176" i="2"/>
  <c r="AL186" i="2"/>
  <c r="AL198" i="2"/>
  <c r="AL210" i="2"/>
  <c r="AL222" i="2"/>
  <c r="AL234" i="2"/>
  <c r="AL246" i="2"/>
  <c r="AL258" i="2"/>
  <c r="AL11" i="2"/>
  <c r="AL27" i="2"/>
  <c r="AL43" i="2"/>
  <c r="AL59" i="2"/>
  <c r="AL75" i="2"/>
  <c r="AL91" i="2"/>
  <c r="AL107" i="2"/>
  <c r="AL123" i="2"/>
  <c r="AL139" i="2"/>
  <c r="AL155" i="2"/>
  <c r="AL170" i="2"/>
  <c r="AL175" i="2"/>
  <c r="AL180" i="2"/>
  <c r="AL185" i="2"/>
  <c r="AL189" i="2"/>
  <c r="AL193" i="2"/>
  <c r="AL197" i="2"/>
  <c r="AL201" i="2"/>
  <c r="AL205" i="2"/>
  <c r="AL209" i="2"/>
  <c r="AL213" i="2"/>
  <c r="AL217" i="2"/>
  <c r="AL221" i="2"/>
  <c r="AL225" i="2"/>
  <c r="AL229" i="2"/>
  <c r="AL233" i="2"/>
  <c r="AL237" i="2"/>
  <c r="AL241" i="2"/>
  <c r="AL245" i="2"/>
  <c r="AL249" i="2"/>
  <c r="AL253" i="2"/>
  <c r="AL257" i="2"/>
  <c r="AL15" i="2"/>
  <c r="AL79" i="2"/>
  <c r="AL143" i="2"/>
  <c r="AL182" i="2"/>
  <c r="AL194" i="2"/>
  <c r="AL206" i="2"/>
  <c r="AL218" i="2"/>
  <c r="AL230" i="2"/>
  <c r="AL238" i="2"/>
  <c r="AL254" i="2"/>
  <c r="AI2" i="2"/>
  <c r="AJ4" i="2"/>
  <c r="AJ8" i="2"/>
  <c r="AJ12" i="2"/>
  <c r="AJ16" i="2"/>
  <c r="AJ20" i="2"/>
  <c r="AJ24" i="2"/>
  <c r="AJ28" i="2"/>
  <c r="AJ32" i="2"/>
  <c r="AJ36" i="2"/>
  <c r="AJ40" i="2"/>
  <c r="AJ44" i="2"/>
  <c r="AJ48" i="2"/>
  <c r="AJ52" i="2"/>
  <c r="AJ56" i="2"/>
  <c r="AJ60" i="2"/>
  <c r="AJ64" i="2"/>
  <c r="AJ68" i="2"/>
  <c r="AJ72" i="2"/>
  <c r="AJ76" i="2"/>
  <c r="AJ80" i="2"/>
  <c r="AJ84" i="2"/>
  <c r="AJ88" i="2"/>
  <c r="AJ92" i="2"/>
  <c r="AJ96" i="2"/>
  <c r="AJ100" i="2"/>
  <c r="AJ104" i="2"/>
  <c r="AJ108" i="2"/>
  <c r="AJ112" i="2"/>
  <c r="AJ116" i="2"/>
  <c r="AJ120" i="2"/>
  <c r="AJ124" i="2"/>
  <c r="AJ128" i="2"/>
  <c r="AJ132" i="2"/>
  <c r="AJ136" i="2"/>
  <c r="AJ140" i="2"/>
  <c r="AJ144" i="2"/>
  <c r="AJ148" i="2"/>
  <c r="AJ152" i="2"/>
  <c r="AJ156" i="2"/>
  <c r="AJ160" i="2"/>
  <c r="AJ164" i="2"/>
  <c r="AJ168" i="2"/>
  <c r="AJ172" i="2"/>
  <c r="AJ176" i="2"/>
  <c r="AJ180" i="2"/>
  <c r="AJ2" i="2"/>
  <c r="AJ5" i="2"/>
  <c r="AJ9" i="2"/>
  <c r="AJ13" i="2"/>
  <c r="AJ17" i="2"/>
  <c r="AJ21" i="2"/>
  <c r="AJ25" i="2"/>
  <c r="AJ29" i="2"/>
  <c r="AJ33" i="2"/>
  <c r="AJ37" i="2"/>
  <c r="AJ41" i="2"/>
  <c r="AJ45" i="2"/>
  <c r="AJ49" i="2"/>
  <c r="AJ53" i="2"/>
  <c r="AJ57" i="2"/>
  <c r="AJ61" i="2"/>
  <c r="AJ65" i="2"/>
  <c r="AJ69" i="2"/>
  <c r="AJ73" i="2"/>
  <c r="AJ77" i="2"/>
  <c r="AJ81" i="2"/>
  <c r="AJ85" i="2"/>
  <c r="AJ89" i="2"/>
  <c r="AJ93" i="2"/>
  <c r="AJ97" i="2"/>
  <c r="AJ101" i="2"/>
  <c r="AJ105" i="2"/>
  <c r="AJ109" i="2"/>
  <c r="AJ113" i="2"/>
  <c r="AJ117" i="2"/>
  <c r="AJ121" i="2"/>
  <c r="AJ125" i="2"/>
  <c r="AJ129" i="2"/>
  <c r="AJ133" i="2"/>
  <c r="AJ137" i="2"/>
  <c r="AJ141" i="2"/>
  <c r="AJ145" i="2"/>
  <c r="AJ149" i="2"/>
  <c r="AJ153" i="2"/>
  <c r="AJ157" i="2"/>
  <c r="AJ161" i="2"/>
  <c r="AJ165" i="2"/>
  <c r="AJ169" i="2"/>
  <c r="AJ173" i="2"/>
  <c r="AJ177" i="2"/>
  <c r="AJ181" i="2"/>
  <c r="AJ6" i="2"/>
  <c r="AJ14" i="2"/>
  <c r="AJ22" i="2"/>
  <c r="AJ30" i="2"/>
  <c r="AJ38" i="2"/>
  <c r="AJ46" i="2"/>
  <c r="AJ54" i="2"/>
  <c r="AJ62" i="2"/>
  <c r="AJ70" i="2"/>
  <c r="AJ78" i="2"/>
  <c r="AJ86" i="2"/>
  <c r="AJ94" i="2"/>
  <c r="AJ102" i="2"/>
  <c r="AJ110" i="2"/>
  <c r="AJ118" i="2"/>
  <c r="AJ126" i="2"/>
  <c r="AJ134" i="2"/>
  <c r="AJ142" i="2"/>
  <c r="AJ150" i="2"/>
  <c r="AJ158" i="2"/>
  <c r="AJ166" i="2"/>
  <c r="AJ174" i="2"/>
  <c r="AJ182" i="2"/>
  <c r="AJ186" i="2"/>
  <c r="AJ190" i="2"/>
  <c r="AJ194" i="2"/>
  <c r="AJ198" i="2"/>
  <c r="AJ202" i="2"/>
  <c r="AJ206" i="2"/>
  <c r="AJ210" i="2"/>
  <c r="AJ214" i="2"/>
  <c r="AJ218" i="2"/>
  <c r="AJ222" i="2"/>
  <c r="AJ226" i="2"/>
  <c r="AJ230" i="2"/>
  <c r="AJ234" i="2"/>
  <c r="AJ238" i="2"/>
  <c r="AJ242" i="2"/>
  <c r="AJ246" i="2"/>
  <c r="AJ250" i="2"/>
  <c r="AJ254" i="2"/>
  <c r="AJ258" i="2"/>
  <c r="AJ10" i="2"/>
  <c r="AJ34" i="2"/>
  <c r="AJ50" i="2"/>
  <c r="AJ66" i="2"/>
  <c r="AJ82" i="2"/>
  <c r="AJ98" i="2"/>
  <c r="AJ114" i="2"/>
  <c r="AJ130" i="2"/>
  <c r="AJ146" i="2"/>
  <c r="AJ162" i="2"/>
  <c r="AJ7" i="2"/>
  <c r="AJ15" i="2"/>
  <c r="AJ23" i="2"/>
  <c r="AJ31" i="2"/>
  <c r="AJ39" i="2"/>
  <c r="AJ47" i="2"/>
  <c r="AJ55" i="2"/>
  <c r="AJ63" i="2"/>
  <c r="AJ71" i="2"/>
  <c r="AJ79" i="2"/>
  <c r="AJ87" i="2"/>
  <c r="AJ95" i="2"/>
  <c r="AJ103" i="2"/>
  <c r="AJ111" i="2"/>
  <c r="AJ119" i="2"/>
  <c r="AJ127" i="2"/>
  <c r="AJ135" i="2"/>
  <c r="AJ143" i="2"/>
  <c r="AJ151" i="2"/>
  <c r="AJ159" i="2"/>
  <c r="AJ167" i="2"/>
  <c r="AJ175" i="2"/>
  <c r="AJ183" i="2"/>
  <c r="AJ187" i="2"/>
  <c r="AJ191" i="2"/>
  <c r="AJ195" i="2"/>
  <c r="AJ199" i="2"/>
  <c r="AJ203" i="2"/>
  <c r="AJ207" i="2"/>
  <c r="AJ211" i="2"/>
  <c r="AJ215" i="2"/>
  <c r="AJ219" i="2"/>
  <c r="AJ223" i="2"/>
  <c r="AJ227" i="2"/>
  <c r="AJ231" i="2"/>
  <c r="AJ235" i="2"/>
  <c r="AJ239" i="2"/>
  <c r="AJ243" i="2"/>
  <c r="AJ247" i="2"/>
  <c r="AJ251" i="2"/>
  <c r="AJ255" i="2"/>
  <c r="AJ259" i="2"/>
  <c r="AJ18" i="2"/>
  <c r="AJ26" i="2"/>
  <c r="AJ42" i="2"/>
  <c r="AJ58" i="2"/>
  <c r="AJ74" i="2"/>
  <c r="AJ90" i="2"/>
  <c r="AJ106" i="2"/>
  <c r="AJ122" i="2"/>
  <c r="AJ138" i="2"/>
  <c r="AJ154" i="2"/>
  <c r="AJ19" i="2"/>
  <c r="AJ51" i="2"/>
  <c r="AJ83" i="2"/>
  <c r="AJ115" i="2"/>
  <c r="AJ147" i="2"/>
  <c r="AJ171" i="2"/>
  <c r="AJ185" i="2"/>
  <c r="AJ193" i="2"/>
  <c r="AJ201" i="2"/>
  <c r="AJ209" i="2"/>
  <c r="AJ217" i="2"/>
  <c r="AJ225" i="2"/>
  <c r="AJ233" i="2"/>
  <c r="AJ241" i="2"/>
  <c r="AJ249" i="2"/>
  <c r="AJ257" i="2"/>
  <c r="AJ43" i="2"/>
  <c r="AJ107" i="2"/>
  <c r="AJ139" i="2"/>
  <c r="AJ170" i="2"/>
  <c r="AJ184" i="2"/>
  <c r="AJ192" i="2"/>
  <c r="AJ200" i="2"/>
  <c r="AJ208" i="2"/>
  <c r="AJ216" i="2"/>
  <c r="AJ224" i="2"/>
  <c r="AJ232" i="2"/>
  <c r="AJ240" i="2"/>
  <c r="AJ248" i="2"/>
  <c r="AJ256" i="2"/>
  <c r="AJ27" i="2"/>
  <c r="AJ59" i="2"/>
  <c r="AJ91" i="2"/>
  <c r="AJ123" i="2"/>
  <c r="AJ155" i="2"/>
  <c r="AJ178" i="2"/>
  <c r="AJ188" i="2"/>
  <c r="AJ196" i="2"/>
  <c r="AJ204" i="2"/>
  <c r="AJ212" i="2"/>
  <c r="AJ220" i="2"/>
  <c r="AJ228" i="2"/>
  <c r="AJ236" i="2"/>
  <c r="AJ244" i="2"/>
  <c r="AJ252" i="2"/>
  <c r="AJ260" i="2"/>
  <c r="AJ3" i="2"/>
  <c r="AJ35" i="2"/>
  <c r="AJ67" i="2"/>
  <c r="AJ99" i="2"/>
  <c r="AJ131" i="2"/>
  <c r="AJ163" i="2"/>
  <c r="AJ179" i="2"/>
  <c r="AJ189" i="2"/>
  <c r="AJ197" i="2"/>
  <c r="AJ205" i="2"/>
  <c r="AJ213" i="2"/>
  <c r="AJ221" i="2"/>
  <c r="AJ229" i="2"/>
  <c r="AJ237" i="2"/>
  <c r="AJ245" i="2"/>
  <c r="AJ253" i="2"/>
  <c r="AJ11" i="2"/>
  <c r="AJ75" i="2"/>
  <c r="AG2" i="2"/>
  <c r="AH4" i="2"/>
  <c r="AH8" i="2"/>
  <c r="AH12" i="2"/>
  <c r="AH16" i="2"/>
  <c r="AH20" i="2"/>
  <c r="AH24" i="2"/>
  <c r="AH28" i="2"/>
  <c r="AH32" i="2"/>
  <c r="AH36" i="2"/>
  <c r="AH40" i="2"/>
  <c r="AH44" i="2"/>
  <c r="AH48" i="2"/>
  <c r="AH52" i="2"/>
  <c r="AH56" i="2"/>
  <c r="AH60" i="2"/>
  <c r="AH64" i="2"/>
  <c r="AH68" i="2"/>
  <c r="AH72" i="2"/>
  <c r="AH76" i="2"/>
  <c r="AH80" i="2"/>
  <c r="AH84" i="2"/>
  <c r="AH88" i="2"/>
  <c r="AH92" i="2"/>
  <c r="AH96" i="2"/>
  <c r="AH100" i="2"/>
  <c r="AH104" i="2"/>
  <c r="AH108" i="2"/>
  <c r="AH112" i="2"/>
  <c r="AH116" i="2"/>
  <c r="AH120" i="2"/>
  <c r="AH124" i="2"/>
  <c r="AH128" i="2"/>
  <c r="AH132" i="2"/>
  <c r="AH136" i="2"/>
  <c r="AH140" i="2"/>
  <c r="AH144" i="2"/>
  <c r="AH148" i="2"/>
  <c r="AH152" i="2"/>
  <c r="AH156" i="2"/>
  <c r="AH160" i="2"/>
  <c r="AH164" i="2"/>
  <c r="AH168" i="2"/>
  <c r="AH172" i="2"/>
  <c r="AH2" i="2"/>
  <c r="AH5" i="2"/>
  <c r="AH9" i="2"/>
  <c r="AH13" i="2"/>
  <c r="AH17" i="2"/>
  <c r="AH21" i="2"/>
  <c r="AH25" i="2"/>
  <c r="AH29" i="2"/>
  <c r="AH33" i="2"/>
  <c r="AH37" i="2"/>
  <c r="AH41" i="2"/>
  <c r="AH45" i="2"/>
  <c r="AH49" i="2"/>
  <c r="AH53" i="2"/>
  <c r="AH57" i="2"/>
  <c r="AH61" i="2"/>
  <c r="AH65" i="2"/>
  <c r="AH69" i="2"/>
  <c r="AH73" i="2"/>
  <c r="AH77" i="2"/>
  <c r="AH81" i="2"/>
  <c r="AH85" i="2"/>
  <c r="AH89" i="2"/>
  <c r="AH93" i="2"/>
  <c r="AH97" i="2"/>
  <c r="AH101" i="2"/>
  <c r="AH105" i="2"/>
  <c r="AH109" i="2"/>
  <c r="AH113" i="2"/>
  <c r="AH117" i="2"/>
  <c r="AH121" i="2"/>
  <c r="AH125" i="2"/>
  <c r="AH129" i="2"/>
  <c r="AH133" i="2"/>
  <c r="AH137" i="2"/>
  <c r="AH141" i="2"/>
  <c r="AH145" i="2"/>
  <c r="AH149" i="2"/>
  <c r="AH153" i="2"/>
  <c r="AH157" i="2"/>
  <c r="AH161" i="2"/>
  <c r="AH165" i="2"/>
  <c r="AH169" i="2"/>
  <c r="AH173" i="2"/>
  <c r="AH177" i="2"/>
  <c r="AH181" i="2"/>
  <c r="AH6" i="2"/>
  <c r="AH10" i="2"/>
  <c r="AH14" i="2"/>
  <c r="AH18" i="2"/>
  <c r="AH22" i="2"/>
  <c r="AH26" i="2"/>
  <c r="AH30" i="2"/>
  <c r="AH34" i="2"/>
  <c r="AH38" i="2"/>
  <c r="AH42" i="2"/>
  <c r="AH46" i="2"/>
  <c r="AH50" i="2"/>
  <c r="AH54" i="2"/>
  <c r="AH58" i="2"/>
  <c r="AH62" i="2"/>
  <c r="AH66" i="2"/>
  <c r="AH70" i="2"/>
  <c r="AH74" i="2"/>
  <c r="AH78" i="2"/>
  <c r="AH82" i="2"/>
  <c r="AH86" i="2"/>
  <c r="AH90" i="2"/>
  <c r="AH94" i="2"/>
  <c r="AH98" i="2"/>
  <c r="AH102" i="2"/>
  <c r="AH106" i="2"/>
  <c r="AH110" i="2"/>
  <c r="AH114" i="2"/>
  <c r="AH118" i="2"/>
  <c r="AH122" i="2"/>
  <c r="AH126" i="2"/>
  <c r="AH130" i="2"/>
  <c r="AH134" i="2"/>
  <c r="AH138" i="2"/>
  <c r="AH142" i="2"/>
  <c r="AH146" i="2"/>
  <c r="AH150" i="2"/>
  <c r="AH154" i="2"/>
  <c r="AH158" i="2"/>
  <c r="AH162" i="2"/>
  <c r="AH166" i="2"/>
  <c r="AH170" i="2"/>
  <c r="AH3" i="2"/>
  <c r="AH19" i="2"/>
  <c r="AH35" i="2"/>
  <c r="AH51" i="2"/>
  <c r="AH67" i="2"/>
  <c r="AH83" i="2"/>
  <c r="AH99" i="2"/>
  <c r="AH115" i="2"/>
  <c r="AH131" i="2"/>
  <c r="AH147" i="2"/>
  <c r="AH163" i="2"/>
  <c r="AH175" i="2"/>
  <c r="AH180" i="2"/>
  <c r="AH185" i="2"/>
  <c r="AH189" i="2"/>
  <c r="AH193" i="2"/>
  <c r="AH197" i="2"/>
  <c r="AH201" i="2"/>
  <c r="AH205" i="2"/>
  <c r="AH209" i="2"/>
  <c r="AH213" i="2"/>
  <c r="AH217" i="2"/>
  <c r="AH221" i="2"/>
  <c r="AH225" i="2"/>
  <c r="AH229" i="2"/>
  <c r="AH233" i="2"/>
  <c r="AH237" i="2"/>
  <c r="AH241" i="2"/>
  <c r="AH245" i="2"/>
  <c r="AH249" i="2"/>
  <c r="AH253" i="2"/>
  <c r="AH257" i="2"/>
  <c r="AH176" i="2"/>
  <c r="AH190" i="2"/>
  <c r="AH198" i="2"/>
  <c r="AH206" i="2"/>
  <c r="AH214" i="2"/>
  <c r="AH222" i="2"/>
  <c r="AH226" i="2"/>
  <c r="AH234" i="2"/>
  <c r="AH242" i="2"/>
  <c r="AH250" i="2"/>
  <c r="AH258" i="2"/>
  <c r="AH15" i="2"/>
  <c r="AH63" i="2"/>
  <c r="AH127" i="2"/>
  <c r="AH174" i="2"/>
  <c r="AH188" i="2"/>
  <c r="AH200" i="2"/>
  <c r="AH212" i="2"/>
  <c r="AH224" i="2"/>
  <c r="AH236" i="2"/>
  <c r="AH248" i="2"/>
  <c r="AH260" i="2"/>
  <c r="AH7" i="2"/>
  <c r="AH23" i="2"/>
  <c r="AH39" i="2"/>
  <c r="AH55" i="2"/>
  <c r="AH71" i="2"/>
  <c r="AH87" i="2"/>
  <c r="AH103" i="2"/>
  <c r="AH119" i="2"/>
  <c r="AH135" i="2"/>
  <c r="AH151" i="2"/>
  <c r="AH167" i="2"/>
  <c r="AH182" i="2"/>
  <c r="AH186" i="2"/>
  <c r="AH194" i="2"/>
  <c r="AH202" i="2"/>
  <c r="AH210" i="2"/>
  <c r="AH218" i="2"/>
  <c r="AH230" i="2"/>
  <c r="AH238" i="2"/>
  <c r="AH246" i="2"/>
  <c r="AH254" i="2"/>
  <c r="AH47" i="2"/>
  <c r="AH79" i="2"/>
  <c r="AH111" i="2"/>
  <c r="AH159" i="2"/>
  <c r="AH184" i="2"/>
  <c r="AH196" i="2"/>
  <c r="AH208" i="2"/>
  <c r="AH216" i="2"/>
  <c r="AH228" i="2"/>
  <c r="AH240" i="2"/>
  <c r="AH252" i="2"/>
  <c r="AH11" i="2"/>
  <c r="AH27" i="2"/>
  <c r="AH43" i="2"/>
  <c r="AH59" i="2"/>
  <c r="AH75" i="2"/>
  <c r="AH91" i="2"/>
  <c r="AH107" i="2"/>
  <c r="AH123" i="2"/>
  <c r="AH139" i="2"/>
  <c r="AH155" i="2"/>
  <c r="AH171" i="2"/>
  <c r="AH178" i="2"/>
  <c r="AH183" i="2"/>
  <c r="AH187" i="2"/>
  <c r="AH191" i="2"/>
  <c r="AH195" i="2"/>
  <c r="AH199" i="2"/>
  <c r="AH203" i="2"/>
  <c r="AH207" i="2"/>
  <c r="AH211" i="2"/>
  <c r="AH215" i="2"/>
  <c r="AH219" i="2"/>
  <c r="AH223" i="2"/>
  <c r="AH227" i="2"/>
  <c r="AH231" i="2"/>
  <c r="AH235" i="2"/>
  <c r="AH239" i="2"/>
  <c r="AH243" i="2"/>
  <c r="AH247" i="2"/>
  <c r="AH251" i="2"/>
  <c r="AH255" i="2"/>
  <c r="AH259" i="2"/>
  <c r="AH31" i="2"/>
  <c r="AH95" i="2"/>
  <c r="AH143" i="2"/>
  <c r="AH179" i="2"/>
  <c r="AH192" i="2"/>
  <c r="AH204" i="2"/>
  <c r="AH220" i="2"/>
  <c r="AH232" i="2"/>
  <c r="AH244" i="2"/>
  <c r="AH256" i="2"/>
  <c r="M5" i="1"/>
  <c r="A5" i="1"/>
  <c r="AI5" i="1"/>
  <c r="U5" i="1"/>
  <c r="W5" i="1"/>
  <c r="AK5" i="1"/>
  <c r="C5" i="1"/>
  <c r="E5" i="1"/>
  <c r="AM5" i="1"/>
  <c r="AC5" i="1"/>
  <c r="AO5" i="1"/>
  <c r="BS5" i="1"/>
  <c r="BQ5" i="1"/>
  <c r="BO5" i="1"/>
  <c r="BM5" i="1"/>
  <c r="BK5" i="1"/>
  <c r="BE5" i="1"/>
  <c r="BC5" i="1"/>
  <c r="BA5" i="1"/>
  <c r="AY5" i="1"/>
  <c r="AW5" i="1"/>
  <c r="AU5" i="1"/>
  <c r="AD30" i="2" l="1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G2" i="2"/>
  <c r="I2" i="2"/>
  <c r="K2" i="2"/>
  <c r="M2" i="2"/>
  <c r="O2" i="2"/>
  <c r="Q2" i="2"/>
  <c r="S2" i="2"/>
  <c r="U2" i="2"/>
  <c r="W2" i="2"/>
  <c r="Y2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C2" i="2"/>
  <c r="E2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AC1" i="2"/>
  <c r="AD1" i="2"/>
  <c r="AA1" i="2"/>
  <c r="AB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C1" i="2"/>
  <c r="D1" i="2"/>
  <c r="E1" i="2"/>
  <c r="F1" i="2"/>
  <c r="AS5" i="1"/>
  <c r="AQ5" i="1"/>
  <c r="B1" i="2" l="1"/>
  <c r="L4" i="2" l="1"/>
  <c r="L8" i="2"/>
  <c r="L12" i="2"/>
  <c r="L16" i="2"/>
  <c r="L20" i="2"/>
  <c r="L24" i="2"/>
  <c r="L5" i="2"/>
  <c r="L9" i="2"/>
  <c r="L13" i="2"/>
  <c r="L17" i="2"/>
  <c r="L21" i="2"/>
  <c r="L25" i="2"/>
  <c r="L10" i="2"/>
  <c r="L18" i="2"/>
  <c r="L26" i="2"/>
  <c r="L3" i="2"/>
  <c r="L11" i="2"/>
  <c r="L19" i="2"/>
  <c r="L27" i="2"/>
  <c r="L14" i="2"/>
  <c r="L2" i="2"/>
  <c r="L7" i="2"/>
  <c r="L15" i="2"/>
  <c r="L23" i="2"/>
  <c r="L6" i="2"/>
  <c r="L22" i="2"/>
  <c r="D4" i="2"/>
  <c r="D8" i="2"/>
  <c r="D12" i="2"/>
  <c r="D16" i="2"/>
  <c r="D20" i="2"/>
  <c r="D24" i="2"/>
  <c r="D28" i="2"/>
  <c r="D32" i="2"/>
  <c r="D36" i="2"/>
  <c r="D7" i="2"/>
  <c r="D13" i="2"/>
  <c r="D18" i="2"/>
  <c r="D23" i="2"/>
  <c r="D29" i="2"/>
  <c r="D34" i="2"/>
  <c r="D39" i="2"/>
  <c r="D6" i="2"/>
  <c r="D22" i="2"/>
  <c r="D38" i="2"/>
  <c r="D3" i="2"/>
  <c r="D9" i="2"/>
  <c r="D14" i="2"/>
  <c r="D19" i="2"/>
  <c r="D25" i="2"/>
  <c r="D30" i="2"/>
  <c r="D35" i="2"/>
  <c r="D11" i="2"/>
  <c r="D27" i="2"/>
  <c r="D2" i="2"/>
  <c r="D5" i="2"/>
  <c r="D10" i="2"/>
  <c r="D15" i="2"/>
  <c r="D21" i="2"/>
  <c r="D26" i="2"/>
  <c r="D31" i="2"/>
  <c r="D37" i="2"/>
  <c r="D17" i="2"/>
  <c r="D33" i="2"/>
  <c r="AB6" i="2"/>
  <c r="AB10" i="2"/>
  <c r="AB14" i="2"/>
  <c r="AB18" i="2"/>
  <c r="AB22" i="2"/>
  <c r="AB26" i="2"/>
  <c r="AB30" i="2"/>
  <c r="AB34" i="2"/>
  <c r="AB38" i="2"/>
  <c r="AB3" i="2"/>
  <c r="AB7" i="2"/>
  <c r="AB11" i="2"/>
  <c r="AB15" i="2"/>
  <c r="AB19" i="2"/>
  <c r="AB23" i="2"/>
  <c r="AB27" i="2"/>
  <c r="AB31" i="2"/>
  <c r="AB35" i="2"/>
  <c r="AB39" i="2"/>
  <c r="AB4" i="2"/>
  <c r="AB12" i="2"/>
  <c r="AB20" i="2"/>
  <c r="AB28" i="2"/>
  <c r="AB36" i="2"/>
  <c r="AB5" i="2"/>
  <c r="AB13" i="2"/>
  <c r="AB21" i="2"/>
  <c r="AB29" i="2"/>
  <c r="AB37" i="2"/>
  <c r="AB17" i="2"/>
  <c r="AB33" i="2"/>
  <c r="AB8" i="2"/>
  <c r="AB24" i="2"/>
  <c r="AB32" i="2"/>
  <c r="AB9" i="2"/>
  <c r="AB25" i="2"/>
  <c r="AB16" i="2"/>
  <c r="N6" i="2"/>
  <c r="N10" i="2"/>
  <c r="N14" i="2"/>
  <c r="N18" i="2"/>
  <c r="N22" i="2"/>
  <c r="N26" i="2"/>
  <c r="N3" i="2"/>
  <c r="N7" i="2"/>
  <c r="N11" i="2"/>
  <c r="N15" i="2"/>
  <c r="N19" i="2"/>
  <c r="N23" i="2"/>
  <c r="N27" i="2"/>
  <c r="N4" i="2"/>
  <c r="N12" i="2"/>
  <c r="N20" i="2"/>
  <c r="N28" i="2"/>
  <c r="N2" i="2"/>
  <c r="N5" i="2"/>
  <c r="N13" i="2"/>
  <c r="N21" i="2"/>
  <c r="N8" i="2"/>
  <c r="N24" i="2"/>
  <c r="N9" i="2"/>
  <c r="N25" i="2"/>
  <c r="N16" i="2"/>
  <c r="N17" i="2"/>
  <c r="R6" i="2"/>
  <c r="R10" i="2"/>
  <c r="R14" i="2"/>
  <c r="R18" i="2"/>
  <c r="R22" i="2"/>
  <c r="R3" i="2"/>
  <c r="R7" i="2"/>
  <c r="R11" i="2"/>
  <c r="R15" i="2"/>
  <c r="R19" i="2"/>
  <c r="R23" i="2"/>
  <c r="R5" i="2"/>
  <c r="R13" i="2"/>
  <c r="R21" i="2"/>
  <c r="R2" i="2"/>
  <c r="R8" i="2"/>
  <c r="R16" i="2"/>
  <c r="R24" i="2"/>
  <c r="R9" i="2"/>
  <c r="R25" i="2"/>
  <c r="R4" i="2"/>
  <c r="R12" i="2"/>
  <c r="R20" i="2"/>
  <c r="R17" i="2"/>
  <c r="B6" i="2"/>
  <c r="B10" i="2"/>
  <c r="B14" i="2"/>
  <c r="B18" i="2"/>
  <c r="B22" i="2"/>
  <c r="B7" i="2"/>
  <c r="B12" i="2"/>
  <c r="B17" i="2"/>
  <c r="B23" i="2"/>
  <c r="B5" i="2"/>
  <c r="B21" i="2"/>
  <c r="B3" i="2"/>
  <c r="B8" i="2"/>
  <c r="B13" i="2"/>
  <c r="B19" i="2"/>
  <c r="B24" i="2"/>
  <c r="B25" i="2"/>
  <c r="B11" i="2"/>
  <c r="B4" i="2"/>
  <c r="B9" i="2"/>
  <c r="B15" i="2"/>
  <c r="B20" i="2"/>
  <c r="B2" i="2"/>
  <c r="B16" i="2"/>
  <c r="AD4" i="2"/>
  <c r="AD8" i="2"/>
  <c r="AD12" i="2"/>
  <c r="AD16" i="2"/>
  <c r="AD20" i="2"/>
  <c r="AD24" i="2"/>
  <c r="AD28" i="2"/>
  <c r="AD5" i="2"/>
  <c r="AD9" i="2"/>
  <c r="AD13" i="2"/>
  <c r="AD17" i="2"/>
  <c r="AD21" i="2"/>
  <c r="AD25" i="2"/>
  <c r="AD29" i="2"/>
  <c r="AD3" i="2"/>
  <c r="AD11" i="2"/>
  <c r="AD19" i="2"/>
  <c r="AD27" i="2"/>
  <c r="AD6" i="2"/>
  <c r="AD14" i="2"/>
  <c r="AD22" i="2"/>
  <c r="AD7" i="2"/>
  <c r="AD23" i="2"/>
  <c r="AD10" i="2"/>
  <c r="AD26" i="2"/>
  <c r="AD15" i="2"/>
  <c r="AD18" i="2"/>
  <c r="T6" i="2"/>
  <c r="T10" i="2"/>
  <c r="T14" i="2"/>
  <c r="T18" i="2"/>
  <c r="T22" i="2"/>
  <c r="T26" i="2"/>
  <c r="T30" i="2"/>
  <c r="T34" i="2"/>
  <c r="T38" i="2"/>
  <c r="T3" i="2"/>
  <c r="T7" i="2"/>
  <c r="T11" i="2"/>
  <c r="T15" i="2"/>
  <c r="T19" i="2"/>
  <c r="T23" i="2"/>
  <c r="T27" i="2"/>
  <c r="T31" i="2"/>
  <c r="T35" i="2"/>
  <c r="T39" i="2"/>
  <c r="T8" i="2"/>
  <c r="T16" i="2"/>
  <c r="T24" i="2"/>
  <c r="T32" i="2"/>
  <c r="T9" i="2"/>
  <c r="T17" i="2"/>
  <c r="T25" i="2"/>
  <c r="T33" i="2"/>
  <c r="T12" i="2"/>
  <c r="T28" i="2"/>
  <c r="T37" i="2"/>
  <c r="T13" i="2"/>
  <c r="T29" i="2"/>
  <c r="T21" i="2"/>
  <c r="T4" i="2"/>
  <c r="T20" i="2"/>
  <c r="T36" i="2"/>
  <c r="T2" i="2"/>
  <c r="T5" i="2"/>
  <c r="Z4" i="2"/>
  <c r="Z8" i="2"/>
  <c r="Z12" i="2"/>
  <c r="Z16" i="2"/>
  <c r="Z20" i="2"/>
  <c r="Z24" i="2"/>
  <c r="Z5" i="2"/>
  <c r="Z9" i="2"/>
  <c r="Z13" i="2"/>
  <c r="Z17" i="2"/>
  <c r="Z21" i="2"/>
  <c r="Z25" i="2"/>
  <c r="Z6" i="2"/>
  <c r="Z14" i="2"/>
  <c r="Z22" i="2"/>
  <c r="Z7" i="2"/>
  <c r="Z15" i="2"/>
  <c r="Z23" i="2"/>
  <c r="Z11" i="2"/>
  <c r="Z18" i="2"/>
  <c r="Z3" i="2"/>
  <c r="Z19" i="2"/>
  <c r="Z10" i="2"/>
  <c r="X6" i="2"/>
  <c r="X10" i="2"/>
  <c r="X3" i="2"/>
  <c r="X7" i="2"/>
  <c r="X11" i="2"/>
  <c r="X9" i="2"/>
  <c r="X4" i="2"/>
  <c r="X12" i="2"/>
  <c r="X2" i="2"/>
  <c r="X5" i="2"/>
  <c r="X8" i="2"/>
  <c r="F6" i="2"/>
  <c r="F10" i="2"/>
  <c r="F14" i="2"/>
  <c r="F18" i="2"/>
  <c r="F22" i="2"/>
  <c r="F26" i="2"/>
  <c r="F30" i="2"/>
  <c r="F34" i="2"/>
  <c r="F38" i="2"/>
  <c r="F2" i="2"/>
  <c r="F3" i="2"/>
  <c r="F7" i="2"/>
  <c r="F11" i="2"/>
  <c r="F15" i="2"/>
  <c r="F19" i="2"/>
  <c r="F23" i="2"/>
  <c r="F27" i="2"/>
  <c r="F31" i="2"/>
  <c r="F35" i="2"/>
  <c r="F39" i="2"/>
  <c r="F8" i="2"/>
  <c r="F16" i="2"/>
  <c r="F24" i="2"/>
  <c r="F32" i="2"/>
  <c r="F21" i="2"/>
  <c r="F9" i="2"/>
  <c r="F17" i="2"/>
  <c r="F25" i="2"/>
  <c r="F33" i="2"/>
  <c r="F5" i="2"/>
  <c r="F13" i="2"/>
  <c r="F37" i="2"/>
  <c r="F4" i="2"/>
  <c r="F12" i="2"/>
  <c r="F20" i="2"/>
  <c r="F28" i="2"/>
  <c r="F36" i="2"/>
  <c r="F29" i="2"/>
  <c r="J6" i="2"/>
  <c r="J10" i="2"/>
  <c r="J14" i="2"/>
  <c r="J18" i="2"/>
  <c r="J22" i="2"/>
  <c r="J26" i="2"/>
  <c r="J30" i="2"/>
  <c r="J34" i="2"/>
  <c r="J38" i="2"/>
  <c r="J3" i="2"/>
  <c r="J7" i="2"/>
  <c r="J11" i="2"/>
  <c r="J15" i="2"/>
  <c r="J19" i="2"/>
  <c r="J23" i="2"/>
  <c r="J27" i="2"/>
  <c r="J31" i="2"/>
  <c r="J35" i="2"/>
  <c r="J39" i="2"/>
  <c r="J5" i="2"/>
  <c r="J13" i="2"/>
  <c r="J21" i="2"/>
  <c r="J29" i="2"/>
  <c r="J37" i="2"/>
  <c r="J2" i="2"/>
  <c r="J8" i="2"/>
  <c r="J16" i="2"/>
  <c r="J24" i="2"/>
  <c r="J32" i="2"/>
  <c r="J17" i="2"/>
  <c r="J33" i="2"/>
  <c r="J4" i="2"/>
  <c r="J20" i="2"/>
  <c r="J36" i="2"/>
  <c r="J12" i="2"/>
  <c r="J9" i="2"/>
  <c r="J25" i="2"/>
  <c r="J28" i="2"/>
  <c r="H5" i="2"/>
  <c r="H9" i="2"/>
  <c r="H13" i="2"/>
  <c r="H17" i="2"/>
  <c r="H21" i="2"/>
  <c r="H25" i="2"/>
  <c r="H29" i="2"/>
  <c r="H6" i="2"/>
  <c r="H11" i="2"/>
  <c r="H16" i="2"/>
  <c r="H22" i="2"/>
  <c r="H27" i="2"/>
  <c r="H32" i="2"/>
  <c r="H36" i="2"/>
  <c r="H7" i="2"/>
  <c r="H12" i="2"/>
  <c r="H18" i="2"/>
  <c r="H23" i="2"/>
  <c r="H28" i="2"/>
  <c r="H33" i="2"/>
  <c r="H37" i="2"/>
  <c r="H4" i="2"/>
  <c r="H15" i="2"/>
  <c r="H26" i="2"/>
  <c r="H35" i="2"/>
  <c r="H14" i="2"/>
  <c r="H8" i="2"/>
  <c r="H19" i="2"/>
  <c r="H30" i="2"/>
  <c r="H38" i="2"/>
  <c r="H2" i="2"/>
  <c r="H3" i="2"/>
  <c r="H34" i="2"/>
  <c r="H10" i="2"/>
  <c r="H20" i="2"/>
  <c r="H31" i="2"/>
  <c r="H39" i="2"/>
  <c r="H24" i="2"/>
  <c r="V4" i="2"/>
  <c r="V8" i="2"/>
  <c r="V12" i="2"/>
  <c r="V16" i="2"/>
  <c r="V20" i="2"/>
  <c r="V24" i="2"/>
  <c r="V28" i="2"/>
  <c r="V5" i="2"/>
  <c r="V9" i="2"/>
  <c r="V13" i="2"/>
  <c r="V17" i="2"/>
  <c r="V21" i="2"/>
  <c r="V25" i="2"/>
  <c r="V29" i="2"/>
  <c r="V7" i="2"/>
  <c r="V15" i="2"/>
  <c r="V23" i="2"/>
  <c r="V2" i="2"/>
  <c r="V10" i="2"/>
  <c r="V18" i="2"/>
  <c r="V26" i="2"/>
  <c r="V3" i="2"/>
  <c r="V19" i="2"/>
  <c r="V14" i="2"/>
  <c r="V6" i="2"/>
  <c r="V22" i="2"/>
  <c r="V11" i="2"/>
  <c r="V27" i="2"/>
  <c r="P4" i="2"/>
  <c r="P8" i="2"/>
  <c r="P12" i="2"/>
  <c r="P16" i="2"/>
  <c r="P20" i="2"/>
  <c r="P24" i="2"/>
  <c r="P5" i="2"/>
  <c r="P9" i="2"/>
  <c r="P13" i="2"/>
  <c r="P17" i="2"/>
  <c r="P21" i="2"/>
  <c r="P25" i="2"/>
  <c r="P7" i="2"/>
  <c r="P15" i="2"/>
  <c r="P23" i="2"/>
  <c r="P10" i="2"/>
  <c r="P18" i="2"/>
  <c r="P26" i="2"/>
  <c r="P3" i="2"/>
  <c r="P19" i="2"/>
  <c r="P2" i="2"/>
  <c r="P6" i="2"/>
  <c r="P22" i="2"/>
  <c r="P11" i="2"/>
  <c r="P27" i="2"/>
  <c r="P14" i="2"/>
</calcChain>
</file>

<file path=xl/sharedStrings.xml><?xml version="1.0" encoding="utf-8"?>
<sst xmlns="http://schemas.openxmlformats.org/spreadsheetml/2006/main" count="248" uniqueCount="51">
  <si>
    <t>start date</t>
  </si>
  <si>
    <t>end date</t>
  </si>
  <si>
    <t>date</t>
  </si>
  <si>
    <t>Brazil</t>
  </si>
  <si>
    <t>Bulgaria</t>
  </si>
  <si>
    <t>Chile</t>
  </si>
  <si>
    <t>China</t>
  </si>
  <si>
    <t>Colombia</t>
  </si>
  <si>
    <t>Croatia</t>
  </si>
  <si>
    <t>Korea</t>
  </si>
  <si>
    <t>Malaysia</t>
  </si>
  <si>
    <t>Mexico</t>
  </si>
  <si>
    <t>Philippines</t>
  </si>
  <si>
    <t>Poland</t>
  </si>
  <si>
    <t>Russia</t>
  </si>
  <si>
    <t>Thailand</t>
  </si>
  <si>
    <t>Turkey</t>
  </si>
  <si>
    <t>S.Africa</t>
  </si>
  <si>
    <t>tenor</t>
  </si>
  <si>
    <t>Australia</t>
  </si>
  <si>
    <t>Austria</t>
  </si>
  <si>
    <t>Belgium</t>
  </si>
  <si>
    <t>Canada</t>
  </si>
  <si>
    <t>Denmark</t>
  </si>
  <si>
    <t>Finland</t>
  </si>
  <si>
    <t>France</t>
  </si>
  <si>
    <t>Germany</t>
  </si>
  <si>
    <t>Hong Kong</t>
  </si>
  <si>
    <t>Israel</t>
  </si>
  <si>
    <t>Italy</t>
  </si>
  <si>
    <t>Japan</t>
  </si>
  <si>
    <t>Netherlands</t>
  </si>
  <si>
    <t>New Zealand</t>
  </si>
  <si>
    <t>Norway</t>
  </si>
  <si>
    <t>Portugal</t>
  </si>
  <si>
    <t>Singapore</t>
  </si>
  <si>
    <t>Spain</t>
  </si>
  <si>
    <t>Sweden</t>
  </si>
  <si>
    <t>Switzerland</t>
  </si>
  <si>
    <t>UK</t>
  </si>
  <si>
    <t>US</t>
  </si>
  <si>
    <t>Estonia</t>
  </si>
  <si>
    <t>Iceland</t>
  </si>
  <si>
    <t>Latvia</t>
  </si>
  <si>
    <t>Lithuania</t>
  </si>
  <si>
    <t>Slovakia</t>
  </si>
  <si>
    <t>Czech Republic</t>
  </si>
  <si>
    <t>Greece</t>
  </si>
  <si>
    <t>Hungary</t>
  </si>
  <si>
    <t>India</t>
  </si>
  <si>
    <t>BDH(CONCATENATE("SWISS"," CDS USD SR ",$B$3,"Y D14 CORP"),"PX_LAST",$B$1,$B$2,"Dates","S","Period","M")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</si>
</sst>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9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BDH|12527704556308956296</stp>
        <tr r="BQ5" s="1"/>
      </tp>
      <tp t="s">
        <v>#N/A N/A</v>
        <stp/>
        <stp>BDH|18287383617442655219</stp>
        <tr r="AI5" s="3"/>
      </tp>
      <tp t="s">
        <v>#N/A N/A</v>
        <stp/>
        <stp>BDH|14197047083886088098</stp>
        <tr r="AE5" s="7"/>
      </tp>
      <tp t="s">
        <v>#N/A N/A</v>
        <stp/>
        <stp>BDH|14986497324930084945</stp>
        <tr r="O5" s="3"/>
      </tp>
      <tp t="s">
        <v>#N/A N/A</v>
        <stp/>
        <stp>BDH|13482852362713146566</stp>
        <tr r="AA5" s="7"/>
      </tp>
      <tp t="s">
        <v>#N/A N/A</v>
        <stp/>
        <stp>BDH|15981263221298421679</stp>
        <tr r="BQ5" s="3"/>
      </tp>
      <tp t="e">
        <v>#N/A</v>
        <stp/>
        <stp>BDH|16013261424214952976</stp>
        <tr r="AO5" s="1"/>
      </tp>
      <tp t="s">
        <v>#N/A N/A</v>
        <stp/>
        <stp>BDH|14298846209115359238</stp>
        <tr r="CG5" s="1"/>
      </tp>
      <tp t="s">
        <v>#N/A N/A</v>
        <stp/>
        <stp>BDH|13073794482640876403</stp>
        <tr r="AO5" s="7"/>
      </tp>
      <tp t="s">
        <v>#N/A N/A</v>
        <stp/>
        <stp>BDH|14921967654639540963</stp>
        <tr r="CK5" s="7"/>
      </tp>
      <tp t="s">
        <v>#N/A N/A</v>
        <stp/>
        <stp>BDH|17107833226453863632</stp>
        <tr r="AG229" s="1"/>
        <tr r="AG213" s="1"/>
        <tr r="AG197" s="1"/>
        <tr r="AG181" s="1"/>
        <tr r="AG165" s="1"/>
        <tr r="AG149" s="1"/>
        <tr r="AG133" s="1"/>
        <tr r="AG117" s="1"/>
        <tr r="AG101" s="1"/>
        <tr r="AG85" s="1"/>
        <tr r="AG69" s="1"/>
        <tr r="AG53" s="1"/>
        <tr r="AG37" s="1"/>
        <tr r="AG21" s="1"/>
        <tr r="AG241" s="1"/>
        <tr r="AG225" s="1"/>
        <tr r="AG209" s="1"/>
        <tr r="AG193" s="1"/>
        <tr r="AG177" s="1"/>
        <tr r="AG161" s="1"/>
        <tr r="AG145" s="1"/>
        <tr r="AG129" s="1"/>
        <tr r="AG113" s="1"/>
        <tr r="AG97" s="1"/>
        <tr r="AG81" s="1"/>
        <tr r="AG65" s="1"/>
        <tr r="AG49" s="1"/>
        <tr r="AG33" s="1"/>
        <tr r="AG17" s="1"/>
        <tr r="AG237" s="1"/>
        <tr r="AG221" s="1"/>
        <tr r="AG205" s="1"/>
        <tr r="AG189" s="1"/>
        <tr r="AG173" s="1"/>
        <tr r="AG157" s="1"/>
        <tr r="AG141" s="1"/>
        <tr r="AG125" s="1"/>
        <tr r="AG109" s="1"/>
        <tr r="AG93" s="1"/>
        <tr r="AG77" s="1"/>
        <tr r="AG61" s="1"/>
        <tr r="AG45" s="1"/>
        <tr r="AG29" s="1"/>
        <tr r="AG13" s="1"/>
        <tr r="AG233" s="1"/>
        <tr r="AG217" s="1"/>
        <tr r="AG201" s="1"/>
        <tr r="AG185" s="1"/>
        <tr r="AG169" s="1"/>
        <tr r="AG153" s="1"/>
        <tr r="AG137" s="1"/>
        <tr r="AG121" s="1"/>
        <tr r="AG105" s="1"/>
        <tr r="AG89" s="1"/>
        <tr r="AG73" s="1"/>
        <tr r="AG57" s="1"/>
        <tr r="AG41" s="1"/>
        <tr r="AG25" s="1"/>
        <tr r="AG9" s="1"/>
        <tr r="AG240" s="1"/>
        <tr r="AG236" s="1"/>
        <tr r="AG232" s="1"/>
        <tr r="AG228" s="1"/>
        <tr r="AG224" s="1"/>
        <tr r="AG220" s="1"/>
        <tr r="AG216" s="1"/>
        <tr r="AG212" s="1"/>
        <tr r="AG208" s="1"/>
        <tr r="AG204" s="1"/>
        <tr r="AG200" s="1"/>
        <tr r="AG196" s="1"/>
        <tr r="AG192" s="1"/>
        <tr r="AG188" s="1"/>
        <tr r="AG184" s="1"/>
        <tr r="AG180" s="1"/>
        <tr r="AG176" s="1"/>
        <tr r="AG172" s="1"/>
        <tr r="AG168" s="1"/>
        <tr r="AG164" s="1"/>
        <tr r="AG160" s="1"/>
        <tr r="AG156" s="1"/>
        <tr r="AG152" s="1"/>
        <tr r="AG148" s="1"/>
        <tr r="AG144" s="1"/>
        <tr r="AG140" s="1"/>
        <tr r="AG136" s="1"/>
        <tr r="AG132" s="1"/>
        <tr r="AG128" s="1"/>
        <tr r="AG124" s="1"/>
        <tr r="AG120" s="1"/>
        <tr r="AG116" s="1"/>
        <tr r="AG112" s="1"/>
        <tr r="AG108" s="1"/>
        <tr r="AG104" s="1"/>
        <tr r="AG100" s="1"/>
        <tr r="AG96" s="1"/>
        <tr r="AG92" s="1"/>
        <tr r="AG88" s="1"/>
        <tr r="AG84" s="1"/>
        <tr r="AG80" s="1"/>
        <tr r="AG76" s="1"/>
        <tr r="AG72" s="1"/>
        <tr r="AG68" s="1"/>
        <tr r="AG64" s="1"/>
        <tr r="AG60" s="1"/>
        <tr r="AG56" s="1"/>
        <tr r="AG52" s="1"/>
        <tr r="AG48" s="1"/>
        <tr r="AG44" s="1"/>
        <tr r="AG40" s="1"/>
        <tr r="AG36" s="1"/>
        <tr r="AG32" s="1"/>
        <tr r="AG28" s="1"/>
        <tr r="AG24" s="1"/>
        <tr r="AG20" s="1"/>
        <tr r="AG16" s="1"/>
        <tr r="AG12" s="1"/>
        <tr r="AG8" s="1"/>
        <tr r="AG239" s="1"/>
        <tr r="AG235" s="1"/>
        <tr r="AG231" s="1"/>
        <tr r="AG227" s="1"/>
        <tr r="AG223" s="1"/>
        <tr r="AG219" s="1"/>
        <tr r="AG215" s="1"/>
        <tr r="AG211" s="1"/>
        <tr r="AG207" s="1"/>
        <tr r="AG203" s="1"/>
        <tr r="AG199" s="1"/>
        <tr r="AG195" s="1"/>
        <tr r="AG191" s="1"/>
        <tr r="AG187" s="1"/>
        <tr r="AG183" s="1"/>
        <tr r="AG179" s="1"/>
        <tr r="AG175" s="1"/>
        <tr r="AG171" s="1"/>
        <tr r="AG167" s="1"/>
        <tr r="AG163" s="1"/>
        <tr r="AG159" s="1"/>
        <tr r="AG155" s="1"/>
        <tr r="AG151" s="1"/>
        <tr r="AG147" s="1"/>
        <tr r="AG143" s="1"/>
        <tr r="AG139" s="1"/>
        <tr r="AG135" s="1"/>
        <tr r="AG131" s="1"/>
        <tr r="AG127" s="1"/>
        <tr r="AG123" s="1"/>
        <tr r="AG119" s="1"/>
        <tr r="AG115" s="1"/>
        <tr r="AG111" s="1"/>
        <tr r="AG107" s="1"/>
        <tr r="AG103" s="1"/>
        <tr r="AG99" s="1"/>
        <tr r="AG95" s="1"/>
        <tr r="AG91" s="1"/>
        <tr r="AG87" s="1"/>
        <tr r="AG83" s="1"/>
        <tr r="AG79" s="1"/>
        <tr r="AG75" s="1"/>
        <tr r="AG71" s="1"/>
        <tr r="AG67" s="1"/>
        <tr r="AG63" s="1"/>
        <tr r="AG59" s="1"/>
        <tr r="AG55" s="1"/>
        <tr r="AG51" s="1"/>
        <tr r="AG47" s="1"/>
        <tr r="AG43" s="1"/>
        <tr r="AG39" s="1"/>
        <tr r="AG35" s="1"/>
        <tr r="AG31" s="1"/>
        <tr r="AG27" s="1"/>
        <tr r="AG23" s="1"/>
        <tr r="AG19" s="1"/>
        <tr r="AG15" s="1"/>
        <tr r="AG11" s="1"/>
        <tr r="AG7" s="1"/>
        <tr r="AG238" s="1"/>
        <tr r="AG234" s="1"/>
        <tr r="AG230" s="1"/>
        <tr r="AG226" s="1"/>
        <tr r="AG222" s="1"/>
        <tr r="AG218" s="1"/>
        <tr r="AG214" s="1"/>
        <tr r="AG210" s="1"/>
        <tr r="AG206" s="1"/>
        <tr r="AG202" s="1"/>
        <tr r="AG198" s="1"/>
        <tr r="AG194" s="1"/>
        <tr r="AG190" s="1"/>
        <tr r="AG186" s="1"/>
        <tr r="AG182" s="1"/>
        <tr r="AG178" s="1"/>
        <tr r="AG174" s="1"/>
        <tr r="AG170" s="1"/>
        <tr r="AG166" s="1"/>
        <tr r="AG162" s="1"/>
        <tr r="AG158" s="1"/>
        <tr r="AG154" s="1"/>
        <tr r="AG150" s="1"/>
        <tr r="AG146" s="1"/>
        <tr r="AG142" s="1"/>
        <tr r="AG138" s="1"/>
        <tr r="AG134" s="1"/>
        <tr r="AG130" s="1"/>
        <tr r="AG126" s="1"/>
        <tr r="AG122" s="1"/>
        <tr r="AG118" s="1"/>
        <tr r="AG114" s="1"/>
        <tr r="AG110" s="1"/>
        <tr r="AG106" s="1"/>
        <tr r="AG102" s="1"/>
        <tr r="AG98" s="1"/>
        <tr r="AG94" s="1"/>
        <tr r="AG90" s="1"/>
        <tr r="AG86" s="1"/>
        <tr r="AG82" s="1"/>
        <tr r="AG78" s="1"/>
        <tr r="AG74" s="1"/>
        <tr r="AG70" s="1"/>
        <tr r="AG66" s="1"/>
        <tr r="AG62" s="1"/>
        <tr r="AG58" s="1"/>
        <tr r="AG54" s="1"/>
        <tr r="AG50" s="1"/>
        <tr r="AG46" s="1"/>
        <tr r="AG42" s="1"/>
        <tr r="AG38" s="1"/>
        <tr r="AG34" s="1"/>
        <tr r="AG30" s="1"/>
        <tr r="AG26" s="1"/>
        <tr r="AG22" s="1"/>
        <tr r="AG18" s="1"/>
        <tr r="AG14" s="1"/>
        <tr r="AG10" s="1"/>
        <tr r="AG6" s="1"/>
        <tr r="AG5" s="1"/>
      </tp>
      <tp t="s">
        <v>#N/A N/A</v>
        <stp/>
        <stp>BDH|14194951561360161261</stp>
        <tr r="BC5" s="3"/>
      </tp>
      <tp t="s">
        <v>#N/A N/A</v>
        <stp/>
        <stp>BDH|13767550785522463556</stp>
        <tr r="CE5" s="1"/>
      </tp>
      <tp t="e">
        <v>#N/A</v>
        <stp/>
        <stp>BDH|14906342204998160629</stp>
        <tr r="AW5" s="1"/>
      </tp>
      <tp t="s">
        <v>#N/A N/A</v>
        <stp/>
        <stp>BDH|13320808642690636123</stp>
        <tr r="CA5" s="1"/>
      </tp>
      <tp t="s">
        <v>#N/A N/A</v>
        <stp/>
        <stp>BDH|18198407504512969089</stp>
        <tr r="AY5" s="3"/>
      </tp>
      <tp t="s">
        <v>#N/A N/A</v>
        <stp/>
        <stp>BDH|11490505234801103864</stp>
        <tr r="BC5" s="7"/>
      </tp>
      <tp t="s">
        <v>#N/A N/A</v>
        <stp/>
        <stp>BDH|15650564280315712316</stp>
        <tr r="BG5" s="7"/>
      </tp>
      <tp t="s">
        <v>#N/A N/A</v>
        <stp/>
        <stp>BDH|18201616362270014688</stp>
        <tr r="CA5" s="7"/>
      </tp>
      <tp t="s">
        <v>#N/A N/A</v>
        <stp/>
        <stp>BDH|13519605209302772976</stp>
        <tr r="AO5" s="3"/>
      </tp>
      <tp t="e">
        <v>#N/A</v>
        <stp/>
        <stp>BDH|15325406567021112908</stp>
        <tr r="AI5" s="1"/>
      </tp>
      <tp t="s">
        <v>#N/A N/A</v>
        <stp/>
        <stp>BDH|11431556090897900512</stp>
        <tr r="CK5" s="1"/>
      </tp>
      <tp t="s">
        <v>#N/A N/A</v>
        <stp/>
        <stp>BDH|16071383276959105414</stp>
        <tr r="BO5" s="3"/>
      </tp>
      <tp t="e">
        <v>#N/A</v>
        <stp/>
        <stp>BDH|17468185487875880778</stp>
        <tr r="BS5" s="1"/>
      </tp>
      <tp t="s">
        <v>#N/A N/A</v>
        <stp/>
        <stp>BDH|17715140839101644840</stp>
        <tr r="CG5" s="7"/>
      </tp>
      <tp t="s">
        <v>#N/A N/A</v>
        <stp/>
        <stp>BDH|14631311992160361283</stp>
        <tr r="C5" s="7"/>
      </tp>
      <tp t="s">
        <v>#N/A N/A</v>
        <stp/>
        <stp>BDH|10813385088840145688</stp>
        <tr r="Y5" s="1"/>
      </tp>
      <tp t="s">
        <v>#N/A N/A</v>
        <stp/>
        <stp>BDH|13053509651559953786</stp>
        <tr r="AK5" s="7"/>
      </tp>
      <tp t="s">
        <v>#N/A N/A</v>
        <stp/>
        <stp>BDH|15121240371368276549</stp>
        <tr r="U5" s="3"/>
      </tp>
      <tp t="e">
        <v>#N/A</v>
        <stp/>
        <stp>BDH|14468973917133605245</stp>
        <tr r="BC5" s="1"/>
      </tp>
      <tp t="e">
        <v>#N/A</v>
        <stp/>
        <stp>BDH|15287250959347018817</stp>
        <tr r="AQ5" s="1"/>
      </tp>
      <tp t="s">
        <v>#N/A N/A</v>
        <stp/>
        <stp>BDH|17176371448104758972</stp>
        <tr r="E5" s="7"/>
      </tp>
      <tp t="e">
        <v>#N/A</v>
        <stp/>
        <stp>BDH|15599410098193864978</stp>
        <tr r="AM5" s="1"/>
      </tp>
      <tp t="s">
        <v>#N/A N/A</v>
        <stp/>
        <stp>BDH|16435055611675289043</stp>
        <tr r="AQ5" s="3"/>
      </tp>
      <tp t="s">
        <v>#N/A N/A</v>
        <stp/>
        <stp>BDH|16615600929269367944</stp>
        <tr r="G5" s="3"/>
      </tp>
      <tp t="s">
        <v>#N/A N/A</v>
        <stp/>
        <stp>BDH|17857723676524644162</stp>
        <tr r="BY5" s="1"/>
      </tp>
      <tp t="e">
        <v>#N/A</v>
        <stp/>
        <stp>BDH|13798731561468458938</stp>
        <tr r="AS5" s="1"/>
      </tp>
      <tp t="s">
        <v>#N/A N/A</v>
        <stp/>
        <stp>BDH|12514344171397408237</stp>
        <tr r="CK5" s="3"/>
      </tp>
      <tp t="e">
        <v>#N/A</v>
        <stp/>
        <stp>BDH|11906801376955657822</stp>
        <tr r="M5" s="1"/>
      </tp>
      <tp t="s">
        <v>#N/A N/A</v>
        <stp/>
        <stp>BDH|12069604243149417966</stp>
        <tr r="AY5" s="7"/>
      </tp>
      <tp t="s">
        <v>#N/A N/A</v>
        <stp/>
        <stp>BDH|13643163229074447458</stp>
        <tr r="AA5" s="3"/>
      </tp>
      <tp t="s">
        <v>#N/A N/A</v>
        <stp/>
        <stp>BDH|12328704163957993459</stp>
        <tr r="AM5" s="7"/>
      </tp>
      <tp t="e">
        <v>#N/A</v>
        <stp/>
        <stp>BDH|10494771901101582689</stp>
        <tr r="AU5" s="1"/>
      </tp>
      <tp t="s">
        <v>#N/A N/A</v>
        <stp/>
        <stp>BDH|16283145765929503975</stp>
        <tr r="BM5" s="3"/>
      </tp>
      <tp t="s">
        <v>#N/A N/A</v>
        <stp/>
        <stp>BDH|11507692937092942731</stp>
        <tr r="CA5" s="3"/>
      </tp>
      <tp t="s">
        <v>#N/A N/A</v>
        <stp/>
        <stp>BDH|12304663476602769077</stp>
        <tr r="BG5" s="3"/>
      </tp>
      <tp t="s">
        <v>#N/A N/A</v>
        <stp/>
        <stp>BDH|15462902052650144805</stp>
        <tr r="AW5" s="7"/>
      </tp>
      <tp t="s">
        <v>#N/A N/A</v>
        <stp/>
        <stp>BDH|14886098839440098661</stp>
        <tr r="E5" s="3"/>
      </tp>
      <tp t="s">
        <v>#N/A N/A</v>
        <stp/>
        <stp>BDH|13448107271924106771</stp>
        <tr r="K5" s="7"/>
      </tp>
      <tp t="s">
        <v>#N/A N/A</v>
        <stp/>
        <stp>BDH|13994426183601942869</stp>
        <tr r="BE5" s="3"/>
      </tp>
      <tp t="s">
        <v>#N/A N/A</v>
        <stp/>
        <stp>BDH|15355944864634111883</stp>
        <tr r="BS5" s="7"/>
      </tp>
      <tp t="s">
        <v>#N/A N/A</v>
        <stp/>
        <stp>BDH|13686766218392091159</stp>
        <tr r="BY5" s="7"/>
      </tp>
      <tp t="s">
        <v>#N/A N/A</v>
        <stp/>
        <stp>BDH|18108843812232810533</stp>
        <tr r="Q5" s="1"/>
      </tp>
      <tp t="s">
        <v>#N/A N/A</v>
        <stp/>
        <stp>BDH|11549707613538988914</stp>
        <tr r="AK5" s="3"/>
      </tp>
      <tp t="s">
        <v>#N/A N/A</v>
        <stp/>
        <stp>BDH|10075191373822289398</stp>
        <tr r="AE5" s="3"/>
      </tp>
      <tp t="s">
        <v>#N/A N/A</v>
        <stp/>
        <stp>BDH|14361026866724600125</stp>
        <tr r="AI5" s="7"/>
      </tp>
      <tp t="s">
        <v>#N/A N/A</v>
        <stp/>
        <stp>BDH|15133797456686845648</stp>
        <tr r="I5" s="7"/>
      </tp>
      <tp t="s">
        <v>#N/A N/A</v>
        <stp/>
        <stp>BDH|17523115615588780826</stp>
        <tr r="BK5" s="7"/>
      </tp>
      <tp t="s">
        <v>#N/A N/A</v>
        <stp/>
        <stp>BDH|14109857790361401009</stp>
        <tr r="BI5" s="3"/>
      </tp>
      <tp t="s">
        <v>#N/A N/A</v>
        <stp/>
        <stp>BDH|11479816348099554083</stp>
        <tr r="CC5" s="7"/>
      </tp>
      <tp t="s">
        <v>#N/A N/A</v>
        <stp/>
        <stp>BDH|14263449593489482423</stp>
        <tr r="BA5" s="3"/>
      </tp>
      <tp t="s">
        <v>#N/A N/A</v>
        <stp/>
        <stp>BDH|12552373354965885598</stp>
        <tr r="BK5" s="3"/>
      </tp>
      <tp t="s">
        <v>#N/A N/A</v>
        <stp/>
        <stp>BDH|18321648303442414888</stp>
        <tr r="I5" s="1"/>
      </tp>
      <tp t="e">
        <v>#N/A</v>
        <stp/>
        <stp>BDH|13825630304259702900</stp>
        <tr r="AC5" s="1"/>
      </tp>
      <tp t="s">
        <v>#N/A N/A</v>
        <stp/>
        <stp>BDH|12838507255852667546</stp>
        <tr r="A5" s="7"/>
      </tp>
    </main>
    <main first="bofaddin.rtdserver">
      <tp t="s">
        <v>#N/A N/A</v>
        <stp/>
        <stp>BDH|5007336676764823976</stp>
        <tr r="AC5" s="3"/>
      </tp>
      <tp t="s">
        <v>#N/A N/A</v>
        <stp/>
        <stp>BDH|9328660744255781259</stp>
        <tr r="BI5" s="7"/>
      </tp>
      <tp t="s">
        <v>#N/A N/A</v>
        <stp/>
        <stp>BDH|2560827891286078968</stp>
        <tr r="AM5" s="3"/>
      </tp>
      <tp t="s">
        <v>#N/A N/A</v>
        <stp/>
        <stp>BDH|2701571370715023960</stp>
        <tr r="G5" s="7"/>
      </tp>
      <tp t="s">
        <v>#N/A N/A</v>
        <stp/>
        <stp>BDH|9075894031948805643</stp>
        <tr r="K5" s="1"/>
      </tp>
      <tp t="e">
        <v>#N/A</v>
        <stp/>
        <stp>BDH|4226821715476069707</stp>
        <tr r="BA5" s="1"/>
      </tp>
      <tp t="s">
        <v>#N/A N/A</v>
        <stp/>
        <stp>BDH|6638419190542121533</stp>
        <tr r="C5" s="3"/>
      </tp>
      <tp t="s">
        <v>#N/A N/A</v>
        <stp/>
        <stp>BDH|2843864776043250380</stp>
        <tr r="BY5" s="3"/>
      </tp>
      <tp t="s">
        <v>#N/A N/A</v>
        <stp/>
        <stp>BDH|5429577960128210323</stp>
        <tr r="BI5" s="1"/>
      </tp>
      <tp t="s">
        <v>#N/A N/A</v>
        <stp/>
        <stp>BDH|2619251235166762821</stp>
        <tr r="CM5" s="1"/>
      </tp>
      <tp t="s">
        <v>#N/A N/A</v>
        <stp/>
        <stp>BDH|9787303092087221970</stp>
        <tr r="BW5" s="3"/>
      </tp>
      <tp t="e">
        <v>#N/A</v>
        <stp/>
        <stp>BDH|6030220658895331990</stp>
        <tr r="AK5" s="1"/>
      </tp>
      <tp t="e">
        <v>#N/A</v>
        <stp/>
        <stp>BDH|9864012321632061706</stp>
        <tr r="C5" s="1"/>
      </tp>
      <tp t="s">
        <v>#N/A N/A</v>
        <stp/>
        <stp>BDH|1237330695041921458</stp>
        <tr r="CE5" s="7"/>
      </tp>
      <tp t="s">
        <v>#N/A N/A</v>
        <stp/>
        <stp>BDH|3184956417123313683</stp>
        <tr r="AW5" s="3"/>
      </tp>
      <tp t="e">
        <v>#N/A</v>
        <stp/>
        <stp>BDH|9581481021464009529</stp>
        <tr r="AY5" s="1"/>
      </tp>
      <tp t="e">
        <v>#N/A</v>
        <stp/>
        <stp>BDH|9634044981126346952</stp>
        <tr r="U5" s="1"/>
      </tp>
      <tp t="s">
        <v>#N/A N/A</v>
        <stp/>
        <stp>BDH|43669611637688383</stp>
        <tr r="CI5" s="1"/>
      </tp>
      <tp t="s">
        <v>#N/A N/A</v>
        <stp/>
        <stp>BDH|3690660685477074594</stp>
        <tr r="S5" s="7"/>
      </tp>
      <tp t="s">
        <v>#N/A N/A</v>
        <stp/>
        <stp>BDH|2392952802127218469</stp>
        <tr r="CC5" s="1"/>
      </tp>
      <tp t="s">
        <v>#N/A N/A</v>
        <stp/>
        <stp>BDH|3809033213753628850</stp>
        <tr r="CE5" s="3"/>
      </tp>
      <tp t="s">
        <v>#N/A N/A</v>
        <stp/>
        <stp>BDH|6932354798031879428</stp>
        <tr r="Y5" s="7"/>
      </tp>
      <tp t="s">
        <v>#N/A N/A</v>
        <stp/>
        <stp>BDH|2003553500849155796</stp>
        <tr r="M5" s="7"/>
      </tp>
      <tp t="s">
        <v>#N/A N/A</v>
        <stp/>
        <stp>BDH|4242574434163253835</stp>
        <tr r="CG5" s="3"/>
      </tp>
      <tp t="s">
        <v>#N/A N/A</v>
        <stp/>
        <stp>BDH|1848668392392555599</stp>
        <tr r="AG104" s="3"/>
        <tr r="AG108" s="3"/>
        <tr r="AG111" s="3"/>
        <tr r="AG115" s="3"/>
        <tr r="AG119" s="3"/>
        <tr r="AG122" s="3"/>
        <tr r="AG126" s="3"/>
        <tr r="AG13" s="3"/>
        <tr r="AG133" s="3"/>
        <tr r="AG137" s="3"/>
        <tr r="AG140" s="3"/>
        <tr r="AG144" s="3"/>
        <tr r="AG148" s="3"/>
        <tr r="AG151" s="3"/>
        <tr r="AG155" s="3"/>
        <tr r="AG159" s="3"/>
        <tr r="AG162" s="3"/>
        <tr r="AG166" s="3"/>
        <tr r="AG17" s="3"/>
        <tr r="AG173" s="3"/>
        <tr r="AG177" s="3"/>
        <tr r="AG180" s="3"/>
        <tr r="AG184" s="3"/>
        <tr r="AG188" s="3"/>
        <tr r="AG191" s="3"/>
        <tr r="AG195" s="3"/>
        <tr r="AG199" s="3"/>
        <tr r="AG202" s="3"/>
        <tr r="AG206" s="3"/>
        <tr r="AG21" s="3"/>
        <tr r="AG213" s="3"/>
        <tr r="AG217" s="3"/>
        <tr r="AG220" s="3"/>
        <tr r="AG224" s="3"/>
        <tr r="AG228" s="3"/>
        <tr r="AG231" s="3"/>
        <tr r="AG235" s="3"/>
        <tr r="AG239" s="3"/>
        <tr r="AG25" s="3"/>
        <tr r="AG29" s="3"/>
        <tr r="AG33" s="3"/>
        <tr r="AG37" s="3"/>
        <tr r="AG41" s="3"/>
        <tr r="AG45" s="3"/>
        <tr r="AG49" s="3"/>
        <tr r="AG52" s="3"/>
        <tr r="AG56" s="3"/>
        <tr r="AG6" s="3"/>
        <tr r="AG63" s="3"/>
        <tr r="AG67" s="3"/>
        <tr r="AG70" s="3"/>
        <tr r="AG74" s="3"/>
        <tr r="AG78" s="3"/>
        <tr r="AG81" s="3"/>
        <tr r="AG85" s="3"/>
        <tr r="AG89" s="3"/>
        <tr r="AG92" s="3"/>
        <tr r="AG96" s="3"/>
        <tr r="AG101" s="3"/>
        <tr r="AG105" s="3"/>
        <tr r="AG109" s="3"/>
        <tr r="AG112" s="3"/>
        <tr r="AG116" s="3"/>
        <tr r="AG12" s="3"/>
        <tr r="AG123" s="3"/>
        <tr r="AG127" s="3"/>
        <tr r="AG130" s="3"/>
        <tr r="AG134" s="3"/>
        <tr r="AG138" s="3"/>
        <tr r="AG141" s="3"/>
        <tr r="AG145" s="3"/>
        <tr r="AG149" s="3"/>
        <tr r="AG152" s="3"/>
        <tr r="AG156" s="3"/>
        <tr r="AG16" s="3"/>
        <tr r="AG163" s="3"/>
        <tr r="AG167" s="3"/>
        <tr r="AG170" s="3"/>
        <tr r="AG174" s="3"/>
        <tr r="AG178" s="3"/>
        <tr r="AG181" s="3"/>
        <tr r="AG185" s="3"/>
        <tr r="AG189" s="3"/>
        <tr r="AG192" s="3"/>
        <tr r="AG196" s="3"/>
        <tr r="AG20" s="3"/>
        <tr r="AG203" s="3"/>
        <tr r="AG207" s="3"/>
        <tr r="AG210" s="3"/>
        <tr r="AG214" s="3"/>
        <tr r="AG218" s="3"/>
        <tr r="AG221" s="3"/>
        <tr r="AG225" s="3"/>
        <tr r="AG229" s="3"/>
        <tr r="AG232" s="3"/>
        <tr r="AG236" s="3"/>
        <tr r="AG24" s="3"/>
        <tr r="AG26" s="3"/>
        <tr r="AG30" s="3"/>
        <tr r="AG34" s="3"/>
        <tr r="AG38" s="3"/>
        <tr r="AG42" s="3"/>
        <tr r="AG46" s="3"/>
        <tr r="AG5" s="3"/>
        <tr r="AG53" s="3"/>
        <tr r="AG57" s="3"/>
        <tr r="AG60" s="3"/>
        <tr r="AG64" s="3"/>
        <tr r="AG68" s="3"/>
        <tr r="AG71" s="3"/>
        <tr r="AG75" s="3"/>
        <tr r="AG79" s="3"/>
        <tr r="AG82" s="3"/>
        <tr r="AG86" s="3"/>
        <tr r="AG9" s="3"/>
        <tr r="AG93" s="3"/>
        <tr r="AG97" s="3"/>
        <tr r="AG102" s="3"/>
        <tr r="AG106" s="3"/>
        <tr r="AG11" s="3"/>
        <tr r="AG113" s="3"/>
        <tr r="AG117" s="3"/>
        <tr r="AG120" s="3"/>
        <tr r="AG124" s="3"/>
        <tr r="AG128" s="3"/>
        <tr r="AG131" s="3"/>
        <tr r="AG135" s="3"/>
        <tr r="AG139" s="3"/>
        <tr r="AG142" s="3"/>
        <tr r="AG146" s="3"/>
        <tr r="AG15" s="3"/>
        <tr r="AG153" s="3"/>
        <tr r="AG157" s="3"/>
        <tr r="AG160" s="3"/>
        <tr r="AG164" s="3"/>
        <tr r="AG168" s="3"/>
        <tr r="AG171" s="3"/>
        <tr r="AG175" s="3"/>
        <tr r="AG179" s="3"/>
        <tr r="AG182" s="3"/>
        <tr r="AG186" s="3"/>
        <tr r="AG19" s="3"/>
        <tr r="AG193" s="3"/>
        <tr r="AG197" s="3"/>
        <tr r="AG200" s="3"/>
        <tr r="AG204" s="3"/>
        <tr r="AG208" s="3"/>
        <tr r="AG211" s="3"/>
        <tr r="AG215" s="3"/>
        <tr r="AG219" s="3"/>
        <tr r="AG222" s="3"/>
        <tr r="AG226" s="3"/>
        <tr r="AG23" s="3"/>
        <tr r="AG233" s="3"/>
        <tr r="AG237" s="3"/>
        <tr r="AG240" s="3"/>
        <tr r="AG27" s="3"/>
        <tr r="AG31" s="3"/>
        <tr r="AG35" s="3"/>
        <tr r="AG39" s="3"/>
        <tr r="AG43" s="3"/>
        <tr r="AG47" s="3"/>
        <tr r="AG50" s="3"/>
        <tr r="AG54" s="3"/>
        <tr r="AG58" s="3"/>
        <tr r="AG61" s="3"/>
        <tr r="AG65" s="3"/>
        <tr r="AG69" s="3"/>
        <tr r="AG72" s="3"/>
        <tr r="AG76" s="3"/>
        <tr r="AG8" s="3"/>
        <tr r="AG83" s="3"/>
        <tr r="AG87" s="3"/>
        <tr r="AG90" s="3"/>
        <tr r="AG94" s="3"/>
        <tr r="AG98" s="3"/>
        <tr r="AG103" s="3"/>
        <tr r="AG107" s="3"/>
        <tr r="AG110" s="3"/>
        <tr r="AG114" s="3"/>
        <tr r="AG118" s="3"/>
        <tr r="AG121" s="3"/>
        <tr r="AG125" s="3"/>
        <tr r="AG129" s="3"/>
        <tr r="AG132" s="3"/>
        <tr r="AG136" s="3"/>
        <tr r="AG14" s="3"/>
        <tr r="AG143" s="3"/>
        <tr r="AG147" s="3"/>
        <tr r="AG150" s="3"/>
        <tr r="AG154" s="3"/>
        <tr r="AG158" s="3"/>
        <tr r="AG161" s="3"/>
        <tr r="AG165" s="3"/>
        <tr r="AG169" s="3"/>
        <tr r="AG172" s="3"/>
        <tr r="AG176" s="3"/>
        <tr r="AG18" s="3"/>
        <tr r="AG183" s="3"/>
        <tr r="AG187" s="3"/>
        <tr r="AG190" s="3"/>
        <tr r="AG194" s="3"/>
        <tr r="AG198" s="3"/>
        <tr r="AG201" s="3"/>
        <tr r="AG205" s="3"/>
        <tr r="AG209" s="3"/>
        <tr r="AG212" s="3"/>
        <tr r="AG216" s="3"/>
        <tr r="AG22" s="3"/>
        <tr r="AG223" s="3"/>
        <tr r="AG227" s="3"/>
        <tr r="AG230" s="3"/>
        <tr r="AG234" s="3"/>
        <tr r="AG238" s="3"/>
        <tr r="AG241" s="3"/>
        <tr r="AG28" s="3"/>
        <tr r="AG32" s="3"/>
        <tr r="AG36" s="3"/>
        <tr r="AG40" s="3"/>
        <tr r="AG44" s="3"/>
        <tr r="AG48" s="3"/>
        <tr r="AG51" s="3"/>
        <tr r="AG55" s="3"/>
        <tr r="AG59" s="3"/>
        <tr r="AG62" s="3"/>
        <tr r="AG66" s="3"/>
        <tr r="AG7" s="3"/>
        <tr r="AG73" s="3"/>
        <tr r="AG77" s="3"/>
        <tr r="AG80" s="3"/>
        <tr r="AG84" s="3"/>
        <tr r="AG88" s="3"/>
        <tr r="AG91" s="3"/>
        <tr r="AG95" s="3"/>
        <tr r="AG99" s="3"/>
      </tp>
      <tp t="s">
        <v>#N/A N/A</v>
        <stp/>
        <stp>BDH|8696554051169109823</stp>
        <tr r="O5" s="1"/>
      </tp>
      <tp t="s">
        <v>#N/A N/A</v>
        <stp/>
        <stp>BDH|2293270785434606685</stp>
        <tr r="AC5" s="7"/>
      </tp>
      <tp t="s">
        <v>#N/A N/A</v>
        <stp/>
        <stp>BDH|5300254184851952489</stp>
        <tr r="Q5" s="3"/>
      </tp>
      <tp t="s">
        <v>#N/A N/A</v>
        <stp/>
        <stp>BDH|4242657891487284634</stp>
        <tr r="CI5" s="3"/>
      </tp>
      <tp t="s">
        <v>#N/A N/A</v>
        <stp/>
        <stp>BDH|5826267181394672036</stp>
        <tr r="AQ5" s="7"/>
      </tp>
      <tp t="s">
        <v>#N/A N/A</v>
        <stp/>
        <stp>BDH|8484878775794826814</stp>
        <tr r="S5" s="3"/>
      </tp>
      <tp t="s">
        <v>#N/A N/A</v>
        <stp/>
        <stp>BDH|2660487686270201586</stp>
        <tr r="BW5" s="7"/>
      </tp>
      <tp t="e">
        <v>#N/A</v>
        <stp/>
        <stp>BDH|2035460520733868369</stp>
        <tr r="E5" s="1"/>
      </tp>
      <tp t="s">
        <v>#N/A N/A</v>
        <stp/>
        <stp>BDH|5749536506557802341</stp>
        <tr r="BG5" s="1"/>
      </tp>
      <tp t="e">
        <v>#N/A</v>
        <stp/>
        <stp>BDH|8721138324106868960</stp>
        <tr r="BE5" s="1"/>
      </tp>
      <tp t="s">
        <v>#N/A N/A</v>
        <stp/>
        <stp>BDH|4928603278038175973</stp>
        <tr r="A5" s="3"/>
      </tp>
      <tp t="s">
        <v>#N/A N/A</v>
        <stp/>
        <stp>BDH|4344475633104601202</stp>
        <tr r="BE5" s="7"/>
      </tp>
      <tp t="s">
        <v>#N/A N/A</v>
        <stp/>
        <stp>BDH|3949400261764606362</stp>
        <tr r="Q5" s="7"/>
      </tp>
      <tp t="s">
        <v>#N/A N/A</v>
        <stp/>
        <stp>BDH|5720019242311963756</stp>
        <tr r="S5" s="1"/>
      </tp>
      <tp t="s">
        <v>#N/A N/A</v>
        <stp/>
        <stp>BDH|2076548214941182096</stp>
        <tr r="AU5" s="7"/>
      </tp>
      <tp t="s">
        <v>#N/A N/A</v>
        <stp/>
        <stp>BDH|5714719718920095408</stp>
        <tr r="CM5" s="3"/>
      </tp>
      <tp t="s">
        <v>#N/A N/A</v>
        <stp/>
        <stp>BDH|9349894976393354219</stp>
        <tr r="BQ5" s="7"/>
      </tp>
      <tp t="e">
        <v>#N/A</v>
        <stp/>
        <stp>BDH|7273094456431398498</stp>
        <tr r="BO5" s="1"/>
      </tp>
      <tp t="s">
        <v>#N/A N/A</v>
        <stp/>
        <stp>BDH|3068307438113951756</stp>
        <tr r="G5" s="1"/>
      </tp>
      <tp t="s">
        <v>#N/A N/A</v>
        <stp/>
        <stp>BDH|2550188542440287094</stp>
        <tr r="BU5" s="3"/>
      </tp>
      <tp t="e">
        <v>#N/A</v>
        <stp/>
        <stp>BDH|2030027932267772128</stp>
        <tr r="BK5" s="1"/>
      </tp>
      <tp t="s">
        <v>#N/A N/A</v>
        <stp/>
        <stp>BDH|1665889912501769908</stp>
        <tr r="M5" s="3"/>
      </tp>
      <tp t="s">
        <v>#N/A N/A</v>
        <stp/>
        <stp>BDH|7088068484616905938</stp>
        <tr r="W5" s="3"/>
      </tp>
      <tp t="s">
        <v>#N/A N/A</v>
        <stp/>
        <stp>BDH|3043026872344700087</stp>
        <tr r="CM5" s="7"/>
      </tp>
      <tp t="s">
        <v>#N/A N/A</v>
        <stp/>
        <stp>BDH|5891141648418096850</stp>
        <tr r="CI5" s="7"/>
      </tp>
      <tp t="e">
        <v>#N/A</v>
        <stp/>
        <stp>BDH|5462176706651494577</stp>
        <tr r="W5" s="1"/>
      </tp>
      <tp t="s">
        <v>#N/A N/A</v>
        <stp/>
        <stp>BDH|5834821316398116530</stp>
        <tr r="AA5" s="1"/>
      </tp>
      <tp t="s">
        <v>#N/A N/A</v>
        <stp/>
        <stp>BDH|8668889860742155519</stp>
        <tr r="BW5" s="1"/>
      </tp>
      <tp t="s">
        <v>#N/A N/A</v>
        <stp/>
        <stp>BDH|4264647961851224489</stp>
        <tr r="BO5" s="7"/>
      </tp>
      <tp t="s">
        <v>#N/A N/A</v>
        <stp/>
        <stp>BDH|5682125238804949283</stp>
        <tr r="Y5" s="3"/>
      </tp>
      <tp t="s">
        <v>#N/A N/A</v>
        <stp/>
        <stp>BDH|8718710819298883739</stp>
        <tr r="BM5" s="7"/>
      </tp>
      <tp t="e">
        <v>#N/A</v>
        <stp/>
        <stp>BDH|9558061288556147522</stp>
        <tr r="BM5" s="1"/>
      </tp>
      <tp t="s">
        <v>#N/A N/A</v>
        <stp/>
        <stp>BDH|3975699741677030495</stp>
        <tr r="BA5" s="7"/>
      </tp>
      <tp t="s">
        <v>#N/A N/A</v>
        <stp/>
        <stp>BDH|7923926344018764077</stp>
        <tr r="I5" s="3"/>
      </tp>
      <tp t="s">
        <v>#N/A N/A</v>
        <stp/>
        <stp>BDH|1072490994707360920</stp>
        <tr r="BS5" s="3"/>
      </tp>
      <tp t="s">
        <v>#N/A N/A</v>
        <stp/>
        <stp>BDH|8731895975363075692</stp>
        <tr r="CC5" s="3"/>
      </tp>
      <tp t="s">
        <v>#N/A N/A</v>
        <stp/>
        <stp>BDH|6032363637523224703</stp>
        <tr r="W5" s="7"/>
      </tp>
      <tp t="e">
        <v>#N/A</v>
        <stp/>
        <stp>BDH|4330346795928270432</stp>
        <tr r="A5" s="1"/>
      </tp>
      <tp t="s">
        <v>#N/A N/A</v>
        <stp/>
        <stp>BDH|8327666164862983885</stp>
        <tr r="K5" s="3"/>
      </tp>
      <tp t="s">
        <v>#N/A N/A</v>
        <stp/>
        <stp>BDH|9593258526159768215</stp>
        <tr r="BU5" s="7"/>
      </tp>
      <tp t="s">
        <v>#N/A N/A</v>
        <stp/>
        <stp>BDH|7699461886380628977</stp>
        <tr r="AU5" s="3"/>
      </tp>
      <tp t="s">
        <v>#N/A N/A</v>
        <stp/>
        <stp>BDH|5089511370944361087</stp>
        <tr r="BU5" s="1"/>
      </tp>
      <tp t="s">
        <v>#N/A N/A</v>
        <stp/>
        <stp>BDH|1409535878132061231</stp>
        <tr r="AS5" s="3"/>
      </tp>
      <tp t="s">
        <v>#N/A N/A</v>
        <stp/>
        <stp>BDH|9051818724426478611</stp>
        <tr r="U5" s="7"/>
      </tp>
      <tp t="s">
        <v>#N/A N/A</v>
        <stp/>
        <stp>BDH|4003761031175105636</stp>
        <tr r="O5" s="7"/>
      </tp>
      <tp t="s">
        <v>#N/A N/A</v>
        <stp/>
        <stp>BDH|107498687782975396</stp>
        <tr r="AS5" s="7"/>
      </tp>
      <tp t="s">
        <v>#N/A N/A</v>
        <stp/>
        <stp>BDH|228520162917016876</stp>
        <tr r="AG8" s="7"/>
        <tr r="AG92" s="7"/>
        <tr r="AG96" s="7"/>
        <tr r="AG5" s="7"/>
        <tr r="AG9" s="7"/>
        <tr r="AG93" s="7"/>
        <tr r="AG97" s="7"/>
        <tr r="AG90" s="7"/>
        <tr r="AG94" s="7"/>
        <tr r="AG98" s="7"/>
        <tr r="AG6" s="7"/>
        <tr r="AG7" s="7"/>
        <tr r="AG91" s="7"/>
        <tr r="AG95" s="7"/>
        <tr r="AG99" s="7"/>
      </tp>
      <tp t="s">
        <v>#N/A N/A</v>
        <stp/>
        <stp>BDH|577688290117690266</stp>
        <tr r="AE5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5051"/>
  <sheetViews>
    <sheetView topLeftCell="BN1" workbookViewId="0">
      <selection activeCell="BQ9" sqref="A1:CN241"/>
    </sheetView>
  </sheetViews>
  <sheetFormatPr defaultRowHeight="15" x14ac:dyDescent="0.25"/>
  <cols>
    <col min="1" max="3" width="10.7109375" bestFit="1" customWidth="1"/>
    <col min="5" max="11" width="10.7109375" bestFit="1" customWidth="1"/>
    <col min="12" max="12" width="8" bestFit="1" customWidth="1"/>
    <col min="13" max="15" width="10.7109375" bestFit="1" customWidth="1"/>
    <col min="16" max="16" width="8.7109375" bestFit="1" customWidth="1"/>
    <col min="17" max="17" width="10.7109375" bestFit="1" customWidth="1"/>
    <col min="18" max="18" width="10.5703125" customWidth="1"/>
    <col min="19" max="19" width="10.7109375" style="1" bestFit="1" customWidth="1"/>
    <col min="20" max="23" width="10.7109375" bestFit="1" customWidth="1"/>
    <col min="24" max="24" width="11" bestFit="1" customWidth="1"/>
    <col min="25" max="32" width="10.7109375" bestFit="1" customWidth="1"/>
    <col min="33" max="33" width="9.7109375" bestFit="1" customWidth="1"/>
    <col min="41" max="41" width="9.7109375" bestFit="1" customWidth="1"/>
    <col min="43" max="43" width="10.7109375" bestFit="1" customWidth="1"/>
    <col min="45" max="45" width="10.7109375" bestFit="1" customWidth="1"/>
    <col min="47" max="47" width="9.5703125" bestFit="1" customWidth="1"/>
    <col min="48" max="48" width="10.7109375" bestFit="1" customWidth="1"/>
    <col min="49" max="55" width="10.7109375" customWidth="1"/>
    <col min="61" max="61" width="9.7109375" bestFit="1" customWidth="1"/>
    <col min="65" max="65" width="9.7109375" bestFit="1" customWidth="1"/>
    <col min="67" max="67" width="9.7109375" bestFit="1" customWidth="1"/>
    <col min="69" max="69" width="9.5703125" bestFit="1" customWidth="1"/>
    <col min="71" max="71" width="10.7109375" bestFit="1" customWidth="1"/>
    <col min="75" max="75" width="10.7109375" bestFit="1" customWidth="1"/>
    <col min="79" max="79" width="10.7109375" bestFit="1" customWidth="1"/>
    <col min="81" max="81" width="10.7109375" bestFit="1" customWidth="1"/>
    <col min="83" max="83" width="10.7109375" bestFit="1" customWidth="1"/>
    <col min="85" max="85" width="10.7109375" bestFit="1" customWidth="1"/>
    <col min="86" max="86" width="14.42578125" bestFit="1" customWidth="1"/>
    <col min="89" max="89" width="10.7109375" bestFit="1" customWidth="1"/>
  </cols>
  <sheetData>
    <row r="1" spans="1:92" x14ac:dyDescent="0.25">
      <c r="A1" t="s">
        <v>0</v>
      </c>
      <c r="B1" s="1">
        <v>36526</v>
      </c>
      <c r="CD1" t="s">
        <v>50</v>
      </c>
    </row>
    <row r="2" spans="1:92" x14ac:dyDescent="0.25">
      <c r="A2" t="s">
        <v>1</v>
      </c>
    </row>
    <row r="3" spans="1:92" x14ac:dyDescent="0.25">
      <c r="A3" t="s">
        <v>18</v>
      </c>
      <c r="B3">
        <v>1</v>
      </c>
    </row>
    <row r="4" spans="1:92" x14ac:dyDescent="0.25">
      <c r="B4" t="s">
        <v>3</v>
      </c>
      <c r="D4" t="s">
        <v>4</v>
      </c>
      <c r="F4" t="s">
        <v>5</v>
      </c>
      <c r="H4" t="s">
        <v>6</v>
      </c>
      <c r="J4" t="s">
        <v>7</v>
      </c>
      <c r="L4" t="s">
        <v>8</v>
      </c>
      <c r="N4" t="s">
        <v>9</v>
      </c>
      <c r="P4" t="s">
        <v>10</v>
      </c>
      <c r="R4" t="s">
        <v>11</v>
      </c>
      <c r="T4" t="s">
        <v>12</v>
      </c>
      <c r="V4" t="s">
        <v>13</v>
      </c>
      <c r="X4" t="s">
        <v>14</v>
      </c>
      <c r="Z4" s="2" t="s">
        <v>17</v>
      </c>
      <c r="AB4" t="s">
        <v>15</v>
      </c>
      <c r="AD4" t="s">
        <v>16</v>
      </c>
      <c r="AF4" t="s">
        <v>19</v>
      </c>
      <c r="AH4" t="s">
        <v>20</v>
      </c>
      <c r="AJ4" t="s">
        <v>21</v>
      </c>
      <c r="AL4" t="s">
        <v>22</v>
      </c>
      <c r="AN4" t="s">
        <v>23</v>
      </c>
      <c r="AP4" t="s">
        <v>24</v>
      </c>
      <c r="AR4" t="s">
        <v>25</v>
      </c>
      <c r="AT4" t="s">
        <v>26</v>
      </c>
      <c r="AV4" t="s">
        <v>27</v>
      </c>
      <c r="AX4" t="s">
        <v>28</v>
      </c>
      <c r="AZ4" t="s">
        <v>29</v>
      </c>
      <c r="BB4" t="s">
        <v>30</v>
      </c>
      <c r="BD4" t="s">
        <v>31</v>
      </c>
      <c r="BF4" t="s">
        <v>32</v>
      </c>
      <c r="BH4" t="s">
        <v>33</v>
      </c>
      <c r="BJ4" t="s">
        <v>34</v>
      </c>
      <c r="BL4" t="s">
        <v>35</v>
      </c>
      <c r="BN4" t="s">
        <v>36</v>
      </c>
      <c r="BP4" t="s">
        <v>37</v>
      </c>
      <c r="BR4" t="s">
        <v>38</v>
      </c>
      <c r="BT4" t="s">
        <v>39</v>
      </c>
      <c r="BV4" t="s">
        <v>40</v>
      </c>
      <c r="BX4" t="s">
        <v>41</v>
      </c>
      <c r="BZ4" t="s">
        <v>42</v>
      </c>
      <c r="CB4" t="s">
        <v>43</v>
      </c>
      <c r="CD4" t="s">
        <v>44</v>
      </c>
      <c r="CF4" t="s">
        <v>45</v>
      </c>
      <c r="CH4" t="s">
        <v>46</v>
      </c>
      <c r="CJ4" t="s">
        <v>47</v>
      </c>
      <c r="CL4" t="s">
        <v>48</v>
      </c>
      <c r="CN4" t="s">
        <v>49</v>
      </c>
    </row>
    <row r="5" spans="1:92" x14ac:dyDescent="0.25">
      <c r="A5" s="1">
        <f>_xll.BDH(CONCATENATE(B4," CDS USD SR ",$B$3,"Y D14 CORP"),"PX_LAST",$B$1,$B$2,"Dates","S","Period","M","Array","","cols=2;rows=237")</f>
        <v>37225</v>
      </c>
      <c r="B5">
        <v>393.75</v>
      </c>
      <c r="C5" s="1">
        <f>_xll.BDH(CONCATENATE(D4," CDS USD SR ",$B$3,"Y D14 CORP"),"PX_LAST",$B$1,$B$2,"Dates","S","Period","M","Array","","cols=2;rows=135")</f>
        <v>37652</v>
      </c>
      <c r="D5">
        <v>80</v>
      </c>
      <c r="E5" s="1">
        <f>_xll.BDH(CONCATENATE(F4," CDS USD SR ",$B$3,"Y D14 CORP"),"PX_LAST",$B$1,$B$2,"Dates","S","Period","M","Array","","cols=2;rows=221")</f>
        <v>37652</v>
      </c>
      <c r="F5">
        <v>40</v>
      </c>
      <c r="G5" s="1">
        <f>_xll.BDH(CONCATENATE("CHINAGOV"," CDS USD SR ",$B$3,"Y D14 CORP"),"PX_LAST",$B$1,$B$2,"Dates","S","Period","M","Array","","cols=2;rows=84")</f>
        <v>37652</v>
      </c>
      <c r="H5">
        <v>35</v>
      </c>
      <c r="I5" s="1">
        <f>_xll.BDH(CONCATENATE("COLOMB"," CDS USD SR ",$B$3,"Y D14 CORP"),"PX_LAST",$B$1,$B$2,"Dates","S","Period","M","Array","","cols=2;rows=223")</f>
        <v>37652</v>
      </c>
      <c r="J5">
        <v>332.5</v>
      </c>
      <c r="K5" s="1">
        <f>_xll.BDH(CONCATENATE("CROATB"," CDS USD SR ",$B$3,"Y D14 CORP"),"PX_LAST",$B$1,$B$2,"Dates","S","Period","M","Array","","cols=2;rows=147")</f>
        <v>37256</v>
      </c>
      <c r="L5">
        <v>177.5</v>
      </c>
      <c r="M5" s="1">
        <f>_xll.BDH(CONCATENATE(N4," CDS USD SR ",$B$3,"Y D14 CORP"),"PX_LAST",$B$1,$B$2,"Dates","S","Period","M","Array","","cols=2;rows=97")</f>
        <v>37315</v>
      </c>
      <c r="N5">
        <v>31.25</v>
      </c>
      <c r="O5" s="1">
        <f>_xll.BDH(CONCATENATE("MALAYS"," CDS USD SR ",$B$3,"Y D14 CORP"),"PX_LAST",$B$1,$B$2,"Dates","S","Period","M","Array","","cols=2;rows=95")</f>
        <v>37287</v>
      </c>
      <c r="P5">
        <v>102.5</v>
      </c>
      <c r="Q5" s="1">
        <f>_xll.BDH(CONCATENATE("MEX"," CDS USD SR ",$B$3,"Y D14 CORP"),"PX_LAST",$B$1,$B$2,"Dates","S","Period","M","Array","","cols=2;rows=237")</f>
        <v>37225</v>
      </c>
      <c r="R5">
        <v>115</v>
      </c>
      <c r="S5" s="1">
        <f>_xll.BDH(CONCATENATE("PHILIP"," CDS USD SR ",$B$3,"Y D14 CORP"),"PX_LAST",$B$1,$B$2,"Dates","S","Period","M","Array","","cols=2;rows=89")</f>
        <v>37652</v>
      </c>
      <c r="T5">
        <v>212.5</v>
      </c>
      <c r="U5" s="1">
        <f>_xll.BDH(CONCATENATE(V4," CDS USD SR ",$B$3,"Y D14 CORP"),"PX_LAST",$B$1,$B$2,"Dates","S","Period","M","Array","","cols=2;rows=146")</f>
        <v>37344</v>
      </c>
      <c r="V5">
        <v>19.25</v>
      </c>
      <c r="W5" s="1">
        <f>_xll.BDH(CONCATENATE(X4," CDS USD SR ",$B$3,"Y D14 CORP"),"PX_LAST",$B$1,$B$2,"Dates","S","Period","M","Array","","cols=2;rows=170")</f>
        <v>36830</v>
      </c>
      <c r="X5">
        <v>772.5</v>
      </c>
      <c r="Y5" s="1">
        <f>_xll.BDH(CONCATENATE("REPSOU"," CDS USD SR ",$B$3,"Y D14 CORP"),"PX_LAST",$B$1,$B$2,"Dates","S","Period","M","Array","","cols=2;rows=176")</f>
        <v>37225</v>
      </c>
      <c r="Z5">
        <v>115</v>
      </c>
      <c r="AA5" s="1">
        <f>_xll.BDH(CONCATENATE("THAI"," CDS USD SR ",$B$3,"Y D14 CORP"),"PX_LAST",$B$1,$B$2,"Dates","S","Period","M","Array","","cols=2;rows=85")</f>
        <v>37652</v>
      </c>
      <c r="AB5">
        <v>72.5</v>
      </c>
      <c r="AC5" s="1">
        <f>_xll.BDH(CONCATENATE(AD4," CDS USD SR ",$B$3,"Y D14 CORP"),"PX_LAST",$B$1,$B$2,"Dates","S","Period","M","Array","","cols=2;rows=174")</f>
        <v>37344</v>
      </c>
      <c r="AD5">
        <v>336.25</v>
      </c>
      <c r="AE5" s="1">
        <f>_xll.BDH(CONCATENATE("AUSTLA"," CDS USD SR ",$B$3,"Y D14 CORP"),"PX_LAST",$B$1,$B$2,"Dates","S","Period","M","Array","","cols=2;rows=27")</f>
        <v>40025</v>
      </c>
      <c r="AF5">
        <v>18.834</v>
      </c>
      <c r="AG5" s="1">
        <f>_xll.BDH(CONCATENATE("AUST"," CDS USD SR ",$B$3,"Y D14 CORP"),"PX_LAST",$B$1,$B$2,"Dates","S","Period","M","Array","","cols=2;rows=1")</f>
        <v>43189</v>
      </c>
      <c r="AH5">
        <v>2.927</v>
      </c>
      <c r="AI5" s="1" t="str">
        <f>_xll.BDH(CONCATENATE("BELG"," CDS USD SR ",$B$3,"Y D14 CORP"),"PX_LAST",$B$1,$B$2,"Dates","S","Period","M","Array","")</f>
        <v>#N/A N/A</v>
      </c>
      <c r="AJ5">
        <v>-1</v>
      </c>
      <c r="AK5" s="1" t="str">
        <f>_xll.BDH(CONCATENATE("CANPAC"," CDS USD SR ",$B$3,"Y D14 CORP"),"PX_LAST",$B$1,$B$2,"Dates","S","Period","M","Array","")</f>
        <v>#N/A N/A</v>
      </c>
      <c r="AL5">
        <v>-1</v>
      </c>
      <c r="AM5" s="1" t="str">
        <f>_xll.BDH(CONCATENATE("DENK"," CDS USD SR ",$B$3,"Y D14 CORP"),"PX_LAST",$B$1,$B$2,"Dates","S","Period","M","Array","")</f>
        <v>#N/A N/A</v>
      </c>
      <c r="AN5">
        <v>-1</v>
      </c>
      <c r="AO5" s="1">
        <f>_xll.BDH(CONCATENATE("FINL"," CDS USD SR ",$B$3,"Y D14 CORP"),"PX_LAST",$B$1,$B$2,"Dates","S","Period","M","Array","","cols=2;rows=2")</f>
        <v>42094</v>
      </c>
      <c r="AP5">
        <v>3.9279999999999999</v>
      </c>
      <c r="AQ5" s="1">
        <f>_xll.BDH(CONCATENATE(AR4," CDS USD SR ",$B$3,"Y D14 CORP"),"PX_LAST",$B$1,$B$2,"Dates","S","Period","M","Array","","cols=2;rows=19")</f>
        <v>42004</v>
      </c>
      <c r="AR5">
        <v>11.792</v>
      </c>
      <c r="AS5" s="1">
        <f>_xll.BDH(CONCATENATE(AT4," CDS USD SR ",$B$3,"Y D14 CORP"),"PX_LAST",$B$1,$B$2,"Dates","S","Period","M","Array","","cols=2;rows=18")</f>
        <v>43189</v>
      </c>
      <c r="AT5">
        <v>2.6310000000000002</v>
      </c>
      <c r="AU5" s="1" t="str">
        <f>_xll.BDH(CONCATENATE("HONGK"," CDS USD SR ",$B$3,"Y D14 CORP"),"PX_LAST",$B$1,$B$2,"Dates","S","Period","M","Array","")</f>
        <v>#N/A N/A</v>
      </c>
      <c r="AV5">
        <v>-1</v>
      </c>
      <c r="AW5" s="1">
        <f>_xll.BDH(CONCATENATE(AX4," CDS USD SR ",$B$3,"Y D14 CORP"),"PX_LAST",$B$1,$B$2,"Dates","S","Period","M","Array","","cols=2;rows=103")</f>
        <v>38230</v>
      </c>
      <c r="AX5">
        <v>19.5</v>
      </c>
      <c r="AY5" s="1">
        <f>_xll.BDH(CONCATENATE(AZ4," CDS USD SR ",$B$3,"Y D14 CORP"),"PX_LAST",$B$1,$B$2,"Dates","S","Period","M","Array","","cols=2;rows=24")</f>
        <v>38198</v>
      </c>
      <c r="AZ5">
        <v>8.7449999999999992</v>
      </c>
      <c r="BA5" s="1" t="str">
        <f>_xll.BDH(CONCATENATE("JGB"," CDS USD SR ",$B$3,"Y D14 CORP"),"PX_LAST",$B$1,$B$2,"Dates","S","Period","M","Array","")</f>
        <v>#N/A N/A</v>
      </c>
      <c r="BB5">
        <v>-1</v>
      </c>
      <c r="BC5" s="1">
        <f>_xll.BDH(CONCATENATE(BD4," CDS USD SR ",$B$3,"Y D14 CORP"),"PX_LAST",$B$1,$B$2,"Dates","S","Period","M","Array","","cols=2;rows=1")</f>
        <v>41486</v>
      </c>
      <c r="BD5">
        <v>10.951000000000001</v>
      </c>
      <c r="BE5" s="1" t="str">
        <f>_xll.BDH(CONCATENATE("NZ"," CDS USD SR ",$B$3,"Y D14 CORP"),"PX_LAST",$B$1,$B$2,"Dates","S","Period","M","Array","")</f>
        <v>#N/A N/A</v>
      </c>
      <c r="BF5">
        <v>-1</v>
      </c>
      <c r="BG5" s="1" t="str">
        <f>_xll.BDH(CONCATENATE(BH4," CDS USD SR ",$B$3,"Y D14 CORP"),"PX_LAST",$B$1,$B$2,"Dates","S","Period","M")</f>
        <v>#N/A N/A</v>
      </c>
      <c r="BH5">
        <v>-1</v>
      </c>
      <c r="BI5" s="1">
        <f>_xll.BDH(CONCATENATE(BJ4," CDS USD SR ",$B$3,"Y D14 CORP"),"PX_LAST",$B$1,$B$2,"Dates","S","Period","M","cols=2;rows=2")</f>
        <v>42094</v>
      </c>
      <c r="BJ5">
        <v>50.759</v>
      </c>
      <c r="BK5" s="1" t="str">
        <f>_xll.BDH(CONCATENATE("SINGP"," CDS USD SR ",$B$3,"Y D14 CORP"),"PX_LAST",$B$1,$B$2,"Dates","S","Period","M","Array","")</f>
        <v>#N/A N/A</v>
      </c>
      <c r="BL5">
        <v>-1</v>
      </c>
      <c r="BM5" s="1">
        <f>_xll.BDH(CONCATENATE(BN4," CDS USD SR ",$B$3,"Y D14 CORP"),"PX_LAST",$B$1,$B$2,"Dates","S","Period","M","Array","","cols=2;rows=2")</f>
        <v>42094</v>
      </c>
      <c r="BN5">
        <v>35.875999999999998</v>
      </c>
      <c r="BO5" s="1">
        <f>_xll.BDH(CONCATENATE(BP4," CDS USD SR ",$B$3,"Y D14 CORP"),"PX_LAST",$B$1,$B$2,"Dates","S","Period","M","Array","","cols=2;rows=1")</f>
        <v>43189</v>
      </c>
      <c r="BP5">
        <v>3.7309999999999999</v>
      </c>
      <c r="BQ5" s="1" t="str">
        <f>_xll.BDH(CONCATENATE("SWISS"," CDS USD SR ",$B$3,"Y D14 CORP"),"PX_LAST",$B$1,$B$2,"Dates","S","Period","M","Array","")</f>
        <v>#N/A N/A</v>
      </c>
      <c r="BR5">
        <v>-1</v>
      </c>
      <c r="BS5" s="1">
        <f>_xll.BDH(CONCATENATE(BT4," CDS USD SR ",$B$3,"Y D14 CORP"),"PX_LAST",$B$1,$B$2,"Dates","S","Period","M","Array","","cols=2;rows=1")</f>
        <v>43189</v>
      </c>
      <c r="BT5">
        <v>4.0960000000000001</v>
      </c>
      <c r="BU5" t="str">
        <f>_xll.BDH(CONCATENATE(BV4," CDS USD SR ",$B$3,"Y D14 CORP"),"PX_LAST",$B$1,$B$2,"Dates","S","Period","M")</f>
        <v>#N/A N/A</v>
      </c>
      <c r="BV5">
        <v>-1</v>
      </c>
      <c r="BW5" s="1">
        <f>_xll.BDH(CONCATENATE(BX4," CDS USD SR ",$B$3,"Y D14 CORP"),"PX_LAST",$B$1,$B$2,"Dates","S","Period","M","cols=2;rows=51")</f>
        <v>40116</v>
      </c>
      <c r="BX5">
        <v>171.5</v>
      </c>
      <c r="BY5" s="1" t="str">
        <f>_xll.BDH(CONCATENATE(BZ4," CDS USD SR ",$B$3,"Y D14 CORP"),"PX_LAST",$B$1,$B$2,"Dates","S","Period","M")</f>
        <v>#N/A N/A</v>
      </c>
      <c r="BZ5">
        <v>-1</v>
      </c>
      <c r="CA5" s="1">
        <f>_xll.BDH(CONCATENATE(CB4," CDS USD SR ",$B$3,"Y D14 CORP"),"PX_LAST",$B$1,$B$2,"Dates","S","Period","M","cols=2;rows=55")</f>
        <v>40086</v>
      </c>
      <c r="CB5">
        <v>569</v>
      </c>
      <c r="CC5" s="1">
        <f>_xll.BDH(CONCATENATE(CD4," CDS USD SR ",$B$3,"Y D14 CORP"),"PX_LAST",$B$1,$B$2,"Dates","S","Period","M","cols=2;rows=54")</f>
        <v>40116</v>
      </c>
      <c r="CD5">
        <v>319</v>
      </c>
      <c r="CE5" s="1">
        <f>_xll.BDH(CONCATENATE(CF4," CDS USD SR ",$B$3,"Y D14 CORP"),"PX_LAST",$B$1,$B$2,"Dates","S","Period","M","cols=2;rows=94")</f>
        <v>37652</v>
      </c>
      <c r="CF5">
        <v>30</v>
      </c>
      <c r="CG5" s="1">
        <f>_xll.BDH(CONCATENATE(CH4," CDS USD SR ",$B$3,"Y D14 CORP"),"PX_LAST",$B$1,$B$2,"Dates","S","Period","M","cols=2;rows=73")</f>
        <v>38868</v>
      </c>
      <c r="CH5" s="3">
        <v>3.25</v>
      </c>
      <c r="CI5" s="1" t="str">
        <f>_xll.BDH(CONCATENATE(CJ4," CDS USD SR ",$B$3,"Y D14 CORP"),"PX_LAST",$B$1,$B$2,"Dates","S","Period","M")</f>
        <v>#N/A N/A</v>
      </c>
      <c r="CJ5">
        <v>-1</v>
      </c>
      <c r="CK5" s="1">
        <f>_xll.BDH(CONCATENATE(CL4," CDS USD SR ",$B$3,"Y D14 CORP"),"PX_LAST",$B$1,$B$2,"Dates","S","Period","M","cols=2;rows=122")</f>
        <v>37953</v>
      </c>
      <c r="CL5">
        <v>12.5</v>
      </c>
      <c r="CM5" s="1" t="str">
        <f>_xll.BDH(CONCATENATE(CN4," CDS USD SR ",$B$3,"Y D14 CORP"),"PX_LAST",$B$1,$B$2,"Dates","S","Period","M")</f>
        <v>#N/A N/A</v>
      </c>
      <c r="CN5">
        <v>-1</v>
      </c>
    </row>
    <row r="6" spans="1:92" x14ac:dyDescent="0.25">
      <c r="A6" s="1">
        <v>37256</v>
      </c>
      <c r="B6">
        <v>322.5</v>
      </c>
      <c r="C6" s="1">
        <v>37680</v>
      </c>
      <c r="D6">
        <v>72.5</v>
      </c>
      <c r="E6" s="1">
        <v>37680</v>
      </c>
      <c r="F6">
        <v>39</v>
      </c>
      <c r="G6" s="1">
        <v>37680</v>
      </c>
      <c r="H6">
        <v>37.5</v>
      </c>
      <c r="I6" s="1">
        <v>37680</v>
      </c>
      <c r="J6">
        <v>331.25</v>
      </c>
      <c r="K6" s="1">
        <v>37315</v>
      </c>
      <c r="L6">
        <v>161.25</v>
      </c>
      <c r="M6" s="1">
        <v>37344</v>
      </c>
      <c r="N6">
        <v>30</v>
      </c>
      <c r="O6" s="1">
        <v>37315</v>
      </c>
      <c r="P6">
        <v>102.5</v>
      </c>
      <c r="Q6" s="1">
        <v>37256</v>
      </c>
      <c r="R6">
        <v>95</v>
      </c>
      <c r="S6" s="1">
        <v>37680</v>
      </c>
      <c r="T6">
        <v>230</v>
      </c>
      <c r="U6" s="1">
        <v>37376</v>
      </c>
      <c r="V6">
        <v>22</v>
      </c>
      <c r="W6" s="1">
        <v>36860</v>
      </c>
      <c r="X6">
        <v>806.25</v>
      </c>
      <c r="Y6" s="1">
        <v>37256</v>
      </c>
      <c r="Z6">
        <v>117.5</v>
      </c>
      <c r="AA6" s="1">
        <v>37680</v>
      </c>
      <c r="AB6">
        <v>80</v>
      </c>
      <c r="AC6" s="1">
        <v>37376</v>
      </c>
      <c r="AD6">
        <v>318.75</v>
      </c>
      <c r="AE6" s="1">
        <v>40056</v>
      </c>
      <c r="AF6">
        <v>26.047999999999998</v>
      </c>
      <c r="AG6" s="1">
        <f>_xll.BDH(CONCATENATE("AUST"," CDS USD SR ",$B$3,"Y D14 CORP"),"PX_LAST",$B$1,$B$2,"Dates","S","Period","M","Array","","cols=2;rows=1")</f>
        <v>43189</v>
      </c>
      <c r="AH6">
        <v>-1</v>
      </c>
      <c r="AI6">
        <v>-1</v>
      </c>
      <c r="AJ6">
        <v>-1</v>
      </c>
      <c r="AK6">
        <v>-1</v>
      </c>
      <c r="AL6">
        <v>-1</v>
      </c>
      <c r="AM6">
        <v>-1</v>
      </c>
      <c r="AN6">
        <v>-1</v>
      </c>
      <c r="AO6" s="1">
        <v>43189</v>
      </c>
      <c r="AP6">
        <v>3.9870000000000001</v>
      </c>
      <c r="AQ6" s="1">
        <v>43189</v>
      </c>
      <c r="AR6">
        <v>3.6120000000000001</v>
      </c>
      <c r="AS6" s="1">
        <v>43921</v>
      </c>
      <c r="AT6">
        <v>7.6639999999999997</v>
      </c>
      <c r="AU6">
        <v>-1</v>
      </c>
      <c r="AV6">
        <v>-1</v>
      </c>
      <c r="AW6" s="1">
        <v>38260</v>
      </c>
      <c r="AX6">
        <v>17</v>
      </c>
      <c r="AY6" s="1">
        <v>38230</v>
      </c>
      <c r="AZ6">
        <v>8.8550000000000004</v>
      </c>
      <c r="BA6">
        <v>-1</v>
      </c>
      <c r="BB6">
        <v>-1</v>
      </c>
      <c r="BC6" s="1">
        <v>41487</v>
      </c>
      <c r="BD6">
        <v>-1</v>
      </c>
      <c r="BE6">
        <v>-1</v>
      </c>
      <c r="BF6">
        <v>-1</v>
      </c>
      <c r="BG6">
        <v>-1</v>
      </c>
      <c r="BH6">
        <v>-1</v>
      </c>
      <c r="BI6" s="1">
        <v>43189</v>
      </c>
      <c r="BJ6">
        <v>16.143000000000001</v>
      </c>
      <c r="BK6">
        <v>-1</v>
      </c>
      <c r="BL6">
        <v>-1</v>
      </c>
      <c r="BM6" s="1">
        <v>43189</v>
      </c>
      <c r="BN6">
        <v>11.993</v>
      </c>
      <c r="BO6" s="1">
        <v>43191</v>
      </c>
      <c r="BP6">
        <v>-1</v>
      </c>
      <c r="BQ6">
        <v>-1</v>
      </c>
      <c r="BR6">
        <v>-1</v>
      </c>
      <c r="BS6" s="1">
        <v>43191</v>
      </c>
      <c r="BT6">
        <v>-1</v>
      </c>
      <c r="BU6">
        <v>-1</v>
      </c>
      <c r="BV6">
        <v>-1</v>
      </c>
      <c r="BW6" s="1">
        <v>40147</v>
      </c>
      <c r="BX6">
        <v>170.00200000000001</v>
      </c>
      <c r="BY6">
        <v>-1</v>
      </c>
      <c r="BZ6">
        <v>-1</v>
      </c>
      <c r="CA6" s="1">
        <v>40116</v>
      </c>
      <c r="CB6">
        <v>664.5</v>
      </c>
      <c r="CC6" s="1">
        <v>40147</v>
      </c>
      <c r="CD6">
        <v>356.5</v>
      </c>
      <c r="CE6" s="1">
        <v>37680</v>
      </c>
      <c r="CF6">
        <v>30</v>
      </c>
      <c r="CG6" s="1">
        <v>38898</v>
      </c>
      <c r="CH6">
        <v>3.25</v>
      </c>
      <c r="CI6">
        <v>-1</v>
      </c>
      <c r="CJ6">
        <v>-1</v>
      </c>
      <c r="CK6" s="1">
        <v>37986</v>
      </c>
      <c r="CL6">
        <v>12.5</v>
      </c>
      <c r="CM6">
        <v>-1</v>
      </c>
      <c r="CN6">
        <v>-1</v>
      </c>
    </row>
    <row r="7" spans="1:92" x14ac:dyDescent="0.25">
      <c r="A7" s="1">
        <v>37287</v>
      </c>
      <c r="B7">
        <v>345</v>
      </c>
      <c r="C7" s="1">
        <v>37711</v>
      </c>
      <c r="D7">
        <v>87.5</v>
      </c>
      <c r="E7" s="1">
        <v>37711</v>
      </c>
      <c r="F7">
        <v>40</v>
      </c>
      <c r="G7" s="1">
        <v>37711</v>
      </c>
      <c r="H7">
        <v>37.5</v>
      </c>
      <c r="I7" s="1">
        <v>37711</v>
      </c>
      <c r="J7">
        <v>247.5</v>
      </c>
      <c r="K7" s="1">
        <v>37344</v>
      </c>
      <c r="L7">
        <v>77.5</v>
      </c>
      <c r="M7" s="1">
        <v>37376</v>
      </c>
      <c r="N7">
        <v>27.5</v>
      </c>
      <c r="O7" s="1">
        <v>37344</v>
      </c>
      <c r="P7">
        <v>87.5</v>
      </c>
      <c r="Q7" s="1">
        <v>37287</v>
      </c>
      <c r="R7">
        <v>97.5</v>
      </c>
      <c r="S7" s="1">
        <v>37711</v>
      </c>
      <c r="T7">
        <v>260</v>
      </c>
      <c r="U7" s="1">
        <v>37407</v>
      </c>
      <c r="V7">
        <v>25</v>
      </c>
      <c r="W7" s="1">
        <v>36889</v>
      </c>
      <c r="X7">
        <v>835</v>
      </c>
      <c r="Y7" s="1">
        <v>37287</v>
      </c>
      <c r="Z7">
        <v>111.25</v>
      </c>
      <c r="AA7" s="1">
        <v>37711</v>
      </c>
      <c r="AB7">
        <v>80</v>
      </c>
      <c r="AC7" s="1">
        <v>37407</v>
      </c>
      <c r="AD7">
        <v>402.5</v>
      </c>
      <c r="AE7" s="1">
        <v>40086</v>
      </c>
      <c r="AF7">
        <v>14.029</v>
      </c>
      <c r="AG7" s="1">
        <f>_xll.BDH(CONCATENATE("AUST"," CDS USD SR ",$B$3,"Y D14 CORP"),"PX_LAST",$B$1,$B$2,"Dates","S","Period","M","Array","","cols=2;rows=1")</f>
        <v>43189</v>
      </c>
      <c r="AH7">
        <v>-1</v>
      </c>
      <c r="AI7">
        <v>-1</v>
      </c>
      <c r="AJ7">
        <v>-1</v>
      </c>
      <c r="AK7">
        <v>-1</v>
      </c>
      <c r="AL7">
        <v>-1</v>
      </c>
      <c r="AM7">
        <v>-1</v>
      </c>
      <c r="AN7">
        <v>-1</v>
      </c>
      <c r="AO7" s="1">
        <v>43190</v>
      </c>
      <c r="AP7">
        <v>-1</v>
      </c>
      <c r="AQ7" s="1">
        <v>43921</v>
      </c>
      <c r="AR7">
        <v>11.116</v>
      </c>
      <c r="AS7" s="1">
        <v>43951</v>
      </c>
      <c r="AT7">
        <v>5.9020000000000001</v>
      </c>
      <c r="AU7">
        <v>-1</v>
      </c>
      <c r="AV7">
        <v>-1</v>
      </c>
      <c r="AW7" s="1">
        <v>38289</v>
      </c>
      <c r="AX7">
        <v>17.5</v>
      </c>
      <c r="AY7" s="1">
        <v>38260</v>
      </c>
      <c r="AZ7">
        <v>7.76</v>
      </c>
      <c r="BA7">
        <v>-1</v>
      </c>
      <c r="BB7">
        <v>-1</v>
      </c>
      <c r="BC7" s="1">
        <v>41488</v>
      </c>
      <c r="BD7">
        <v>-1</v>
      </c>
      <c r="BE7">
        <v>-1</v>
      </c>
      <c r="BF7">
        <v>-1</v>
      </c>
      <c r="BG7">
        <v>-1</v>
      </c>
      <c r="BH7">
        <v>-1</v>
      </c>
      <c r="BI7" s="1">
        <v>43190</v>
      </c>
      <c r="BJ7">
        <v>-1</v>
      </c>
      <c r="BK7">
        <v>-1</v>
      </c>
      <c r="BL7">
        <v>-1</v>
      </c>
      <c r="BM7" s="1">
        <v>43190</v>
      </c>
      <c r="BN7">
        <v>-1</v>
      </c>
      <c r="BO7" s="1">
        <v>43192</v>
      </c>
      <c r="BP7">
        <v>-1</v>
      </c>
      <c r="BQ7">
        <v>-1</v>
      </c>
      <c r="BR7">
        <v>-1</v>
      </c>
      <c r="BS7" s="1">
        <v>43192</v>
      </c>
      <c r="BT7">
        <v>-1</v>
      </c>
      <c r="BU7">
        <v>-1</v>
      </c>
      <c r="BV7">
        <v>-1</v>
      </c>
      <c r="BW7" s="1">
        <v>40178</v>
      </c>
      <c r="BX7">
        <v>143.50200000000001</v>
      </c>
      <c r="BY7">
        <v>-1</v>
      </c>
      <c r="BZ7">
        <v>-1</v>
      </c>
      <c r="CA7" s="1">
        <v>40147</v>
      </c>
      <c r="CB7">
        <v>755</v>
      </c>
      <c r="CC7" s="1">
        <v>40178</v>
      </c>
      <c r="CD7">
        <v>321.5</v>
      </c>
      <c r="CE7" s="1">
        <v>37711</v>
      </c>
      <c r="CF7">
        <v>28.75</v>
      </c>
      <c r="CG7" s="1">
        <v>39021</v>
      </c>
      <c r="CH7">
        <v>3</v>
      </c>
      <c r="CI7">
        <v>-1</v>
      </c>
      <c r="CJ7">
        <v>-1</v>
      </c>
      <c r="CK7" s="1">
        <v>38016</v>
      </c>
      <c r="CL7">
        <v>12.75</v>
      </c>
      <c r="CM7">
        <v>-1</v>
      </c>
      <c r="CN7">
        <v>-1</v>
      </c>
    </row>
    <row r="8" spans="1:92" x14ac:dyDescent="0.25">
      <c r="A8" s="1">
        <v>37315</v>
      </c>
      <c r="B8">
        <v>337.5</v>
      </c>
      <c r="C8" s="1">
        <v>37741</v>
      </c>
      <c r="D8">
        <v>82.5</v>
      </c>
      <c r="E8" s="1">
        <v>37741</v>
      </c>
      <c r="F8">
        <v>35</v>
      </c>
      <c r="G8" s="1">
        <v>37741</v>
      </c>
      <c r="H8">
        <v>19</v>
      </c>
      <c r="I8" s="1">
        <v>37741</v>
      </c>
      <c r="J8">
        <v>187.5</v>
      </c>
      <c r="K8" s="1">
        <v>37376</v>
      </c>
      <c r="L8">
        <v>65</v>
      </c>
      <c r="M8" s="1">
        <v>37407</v>
      </c>
      <c r="N8">
        <v>30</v>
      </c>
      <c r="O8" s="1">
        <v>37376</v>
      </c>
      <c r="P8">
        <v>91.25</v>
      </c>
      <c r="Q8" s="1">
        <v>37315</v>
      </c>
      <c r="R8">
        <v>88.75</v>
      </c>
      <c r="S8" s="1">
        <v>37741</v>
      </c>
      <c r="T8">
        <v>182.5</v>
      </c>
      <c r="U8" s="1">
        <v>37435</v>
      </c>
      <c r="V8">
        <v>29</v>
      </c>
      <c r="W8" s="1">
        <v>36922</v>
      </c>
      <c r="X8">
        <v>800</v>
      </c>
      <c r="Y8" s="1">
        <v>37315</v>
      </c>
      <c r="Z8">
        <v>118.75</v>
      </c>
      <c r="AA8" s="1">
        <v>37741</v>
      </c>
      <c r="AB8">
        <v>38.75</v>
      </c>
      <c r="AC8" s="1">
        <v>37435</v>
      </c>
      <c r="AD8">
        <v>997.5</v>
      </c>
      <c r="AE8" s="1">
        <v>40116</v>
      </c>
      <c r="AF8">
        <v>14.503</v>
      </c>
      <c r="AG8" s="1">
        <f>_xll.BDH(CONCATENATE("AUST"," CDS USD SR ",$B$3,"Y D14 CORP"),"PX_LAST",$B$1,$B$2,"Dates","S","Period","M","Array","","cols=2;rows=1")</f>
        <v>43189</v>
      </c>
      <c r="AH8">
        <v>-1</v>
      </c>
      <c r="AI8">
        <v>-1</v>
      </c>
      <c r="AJ8">
        <v>-1</v>
      </c>
      <c r="AK8">
        <v>-1</v>
      </c>
      <c r="AL8">
        <v>-1</v>
      </c>
      <c r="AM8">
        <v>-1</v>
      </c>
      <c r="AN8">
        <v>-1</v>
      </c>
      <c r="AO8" s="1">
        <v>43191</v>
      </c>
      <c r="AP8">
        <v>-1</v>
      </c>
      <c r="AQ8" s="1">
        <v>43951</v>
      </c>
      <c r="AR8">
        <v>10.238</v>
      </c>
      <c r="AS8" s="1">
        <v>43980</v>
      </c>
      <c r="AT8">
        <v>5.78</v>
      </c>
      <c r="AU8">
        <v>-1</v>
      </c>
      <c r="AV8">
        <v>-1</v>
      </c>
      <c r="AW8" s="1">
        <v>38321</v>
      </c>
      <c r="AX8">
        <v>10.5</v>
      </c>
      <c r="AY8" s="1">
        <v>38289</v>
      </c>
      <c r="AZ8">
        <v>7.6219999999999999</v>
      </c>
      <c r="BA8">
        <v>-1</v>
      </c>
      <c r="BB8">
        <v>-1</v>
      </c>
      <c r="BC8" s="1">
        <v>41489</v>
      </c>
      <c r="BD8">
        <v>-1</v>
      </c>
      <c r="BE8">
        <v>-1</v>
      </c>
      <c r="BF8">
        <v>-1</v>
      </c>
      <c r="BG8">
        <v>-1</v>
      </c>
      <c r="BH8">
        <v>-1</v>
      </c>
      <c r="BI8" s="1">
        <v>43191</v>
      </c>
      <c r="BJ8">
        <v>-1</v>
      </c>
      <c r="BK8">
        <v>-1</v>
      </c>
      <c r="BL8">
        <v>-1</v>
      </c>
      <c r="BM8" s="1">
        <v>43191</v>
      </c>
      <c r="BN8">
        <v>-1</v>
      </c>
      <c r="BO8" s="1">
        <v>43193</v>
      </c>
      <c r="BP8">
        <v>-1</v>
      </c>
      <c r="BQ8">
        <v>-1</v>
      </c>
      <c r="BR8">
        <v>-1</v>
      </c>
      <c r="BS8" s="1">
        <v>43193</v>
      </c>
      <c r="BT8">
        <v>-1</v>
      </c>
      <c r="BU8">
        <v>-1</v>
      </c>
      <c r="BV8">
        <v>-1</v>
      </c>
      <c r="BW8" s="1">
        <v>40207</v>
      </c>
      <c r="BX8">
        <v>98.168000000000006</v>
      </c>
      <c r="BY8">
        <v>-1</v>
      </c>
      <c r="BZ8">
        <v>-1</v>
      </c>
      <c r="CA8" s="1">
        <v>40178</v>
      </c>
      <c r="CB8">
        <v>691</v>
      </c>
      <c r="CC8" s="1">
        <v>40207</v>
      </c>
      <c r="CD8">
        <v>276</v>
      </c>
      <c r="CE8" s="1">
        <v>37741</v>
      </c>
      <c r="CF8">
        <v>28.75</v>
      </c>
      <c r="CG8" s="1">
        <v>39051</v>
      </c>
      <c r="CH8">
        <v>3.5</v>
      </c>
      <c r="CI8">
        <v>-1</v>
      </c>
      <c r="CJ8">
        <v>-1</v>
      </c>
      <c r="CK8" s="1">
        <v>38044</v>
      </c>
      <c r="CL8">
        <v>12</v>
      </c>
      <c r="CM8">
        <v>-1</v>
      </c>
      <c r="CN8">
        <v>-1</v>
      </c>
    </row>
    <row r="9" spans="1:92" x14ac:dyDescent="0.25">
      <c r="A9" s="1">
        <v>37344</v>
      </c>
      <c r="B9">
        <v>302.5</v>
      </c>
      <c r="C9" s="1">
        <v>37771</v>
      </c>
      <c r="D9">
        <v>70</v>
      </c>
      <c r="E9" s="1">
        <v>37771</v>
      </c>
      <c r="F9">
        <v>34</v>
      </c>
      <c r="G9" s="1">
        <v>37771</v>
      </c>
      <c r="H9">
        <v>19</v>
      </c>
      <c r="I9" s="1">
        <v>37771</v>
      </c>
      <c r="J9">
        <v>180</v>
      </c>
      <c r="K9" s="1">
        <v>37407</v>
      </c>
      <c r="L9">
        <v>70</v>
      </c>
      <c r="M9" s="1">
        <v>37435</v>
      </c>
      <c r="N9">
        <v>31.25</v>
      </c>
      <c r="O9" s="1">
        <v>37407</v>
      </c>
      <c r="P9">
        <v>97.5</v>
      </c>
      <c r="Q9" s="1">
        <v>37344</v>
      </c>
      <c r="R9">
        <v>75.5</v>
      </c>
      <c r="S9" s="1">
        <v>37771</v>
      </c>
      <c r="T9">
        <v>168.5</v>
      </c>
      <c r="U9" s="1">
        <v>37468</v>
      </c>
      <c r="V9">
        <v>38.5</v>
      </c>
      <c r="W9" s="1">
        <v>36950</v>
      </c>
      <c r="X9">
        <v>755.91200000000003</v>
      </c>
      <c r="Y9" s="1">
        <v>37344</v>
      </c>
      <c r="Z9">
        <v>95</v>
      </c>
      <c r="AA9" s="1">
        <v>37771</v>
      </c>
      <c r="AB9">
        <v>35</v>
      </c>
      <c r="AC9" s="1">
        <v>37468</v>
      </c>
      <c r="AD9">
        <v>1275</v>
      </c>
      <c r="AE9" s="1">
        <v>40178</v>
      </c>
      <c r="AF9">
        <v>36.722000000000001</v>
      </c>
      <c r="AG9" s="1">
        <f>_xll.BDH(CONCATENATE("AUST"," CDS USD SR ",$B$3,"Y D14 CORP"),"PX_LAST",$B$1,$B$2,"Dates","S","Period","M","Array","","cols=2;rows=1")</f>
        <v>43189</v>
      </c>
      <c r="AH9">
        <v>-1</v>
      </c>
      <c r="AI9">
        <v>-1</v>
      </c>
      <c r="AJ9">
        <v>-1</v>
      </c>
      <c r="AK9">
        <v>-1</v>
      </c>
      <c r="AL9">
        <v>-1</v>
      </c>
      <c r="AM9">
        <v>-1</v>
      </c>
      <c r="AN9">
        <v>-1</v>
      </c>
      <c r="AO9" s="1">
        <v>43192</v>
      </c>
      <c r="AP9">
        <v>-1</v>
      </c>
      <c r="AQ9" s="1">
        <v>43980</v>
      </c>
      <c r="AR9">
        <v>7.33</v>
      </c>
      <c r="AS9" s="1">
        <v>44012</v>
      </c>
      <c r="AT9">
        <v>5.899</v>
      </c>
      <c r="AU9">
        <v>-1</v>
      </c>
      <c r="AV9">
        <v>-1</v>
      </c>
      <c r="AW9" s="1">
        <v>38411</v>
      </c>
      <c r="AX9">
        <v>24.75</v>
      </c>
      <c r="AY9" s="1">
        <v>38321</v>
      </c>
      <c r="AZ9">
        <v>7.6840000000000002</v>
      </c>
      <c r="BA9">
        <v>-1</v>
      </c>
      <c r="BB9">
        <v>-1</v>
      </c>
      <c r="BC9" s="1">
        <v>41490</v>
      </c>
      <c r="BD9">
        <v>-1</v>
      </c>
      <c r="BE9">
        <v>-1</v>
      </c>
      <c r="BF9">
        <v>-1</v>
      </c>
      <c r="BG9">
        <v>-1</v>
      </c>
      <c r="BH9">
        <v>-1</v>
      </c>
      <c r="BI9" s="1">
        <v>43192</v>
      </c>
      <c r="BJ9">
        <v>-1</v>
      </c>
      <c r="BK9">
        <v>-1</v>
      </c>
      <c r="BL9">
        <v>-1</v>
      </c>
      <c r="BM9" s="1">
        <v>43192</v>
      </c>
      <c r="BN9">
        <v>-1</v>
      </c>
      <c r="BO9" s="1">
        <v>43194</v>
      </c>
      <c r="BP9">
        <v>-1</v>
      </c>
      <c r="BQ9">
        <v>-1</v>
      </c>
      <c r="BR9">
        <v>-1</v>
      </c>
      <c r="BS9" s="1">
        <v>43194</v>
      </c>
      <c r="BT9">
        <v>-1</v>
      </c>
      <c r="BU9">
        <v>-1</v>
      </c>
      <c r="BV9">
        <v>-1</v>
      </c>
      <c r="BW9" s="1">
        <v>40235</v>
      </c>
      <c r="BX9">
        <v>92.501000000000005</v>
      </c>
      <c r="BY9">
        <v>-1</v>
      </c>
      <c r="BZ9">
        <v>-1</v>
      </c>
      <c r="CA9" s="1">
        <v>40207</v>
      </c>
      <c r="CB9">
        <v>593.66700000000003</v>
      </c>
      <c r="CC9" s="1">
        <v>40235</v>
      </c>
      <c r="CD9">
        <v>275.33300000000003</v>
      </c>
      <c r="CE9" s="1">
        <v>37771</v>
      </c>
      <c r="CF9">
        <v>26.25</v>
      </c>
      <c r="CG9" s="1">
        <v>39080</v>
      </c>
      <c r="CH9">
        <v>3.25</v>
      </c>
      <c r="CI9">
        <v>-1</v>
      </c>
      <c r="CJ9">
        <v>-1</v>
      </c>
      <c r="CK9" s="1">
        <v>38077</v>
      </c>
      <c r="CL9">
        <v>12</v>
      </c>
      <c r="CM9">
        <v>-1</v>
      </c>
      <c r="CN9">
        <v>-1</v>
      </c>
    </row>
    <row r="10" spans="1:92" x14ac:dyDescent="0.25">
      <c r="A10" s="1">
        <v>37376</v>
      </c>
      <c r="B10">
        <v>372.5</v>
      </c>
      <c r="C10" s="1">
        <v>37802</v>
      </c>
      <c r="D10">
        <v>77.332999999999998</v>
      </c>
      <c r="E10" s="1">
        <v>37802</v>
      </c>
      <c r="F10">
        <v>35</v>
      </c>
      <c r="G10" s="1">
        <v>37802</v>
      </c>
      <c r="H10">
        <v>15.5</v>
      </c>
      <c r="I10" s="1">
        <v>37802</v>
      </c>
      <c r="J10">
        <v>132.5</v>
      </c>
      <c r="K10" s="1">
        <v>37435</v>
      </c>
      <c r="L10">
        <v>85</v>
      </c>
      <c r="M10" s="1">
        <v>37468</v>
      </c>
      <c r="N10">
        <v>35</v>
      </c>
      <c r="O10" s="1">
        <v>37435</v>
      </c>
      <c r="P10">
        <v>98.75</v>
      </c>
      <c r="Q10" s="1">
        <v>37376</v>
      </c>
      <c r="R10">
        <v>66.25</v>
      </c>
      <c r="S10" s="1">
        <v>37802</v>
      </c>
      <c r="T10">
        <v>152.69999999999999</v>
      </c>
      <c r="U10" s="1">
        <v>37498</v>
      </c>
      <c r="V10">
        <v>36</v>
      </c>
      <c r="W10" s="1">
        <v>36980</v>
      </c>
      <c r="X10">
        <v>789.29399999999998</v>
      </c>
      <c r="Y10" s="1">
        <v>37376</v>
      </c>
      <c r="Z10">
        <v>85</v>
      </c>
      <c r="AA10" s="1">
        <v>37802</v>
      </c>
      <c r="AB10">
        <v>29</v>
      </c>
      <c r="AC10" s="1">
        <v>37498</v>
      </c>
      <c r="AD10">
        <v>1075</v>
      </c>
      <c r="AE10" s="1">
        <v>40207</v>
      </c>
      <c r="AF10">
        <v>19.826999999999998</v>
      </c>
      <c r="AG10" s="1">
        <f>_xll.BDH(CONCATENATE("AUST"," CDS USD SR ",$B$3,"Y D14 CORP"),"PX_LAST",$B$1,$B$2,"Dates","S","Period","M","Array","","cols=2;rows=1")</f>
        <v>43189</v>
      </c>
      <c r="AH10">
        <v>-1</v>
      </c>
      <c r="AI10">
        <v>-1</v>
      </c>
      <c r="AJ10">
        <v>-1</v>
      </c>
      <c r="AK10">
        <v>-1</v>
      </c>
      <c r="AL10">
        <v>-1</v>
      </c>
      <c r="AM10">
        <v>-1</v>
      </c>
      <c r="AN10">
        <v>-1</v>
      </c>
      <c r="AO10" s="1">
        <v>43193</v>
      </c>
      <c r="AP10">
        <v>-1</v>
      </c>
      <c r="AQ10" s="1">
        <v>44012</v>
      </c>
      <c r="AR10">
        <v>6.0519999999999996</v>
      </c>
      <c r="AS10" s="1">
        <v>44043</v>
      </c>
      <c r="AT10">
        <v>2.96</v>
      </c>
      <c r="AU10">
        <v>-1</v>
      </c>
      <c r="AV10">
        <v>-1</v>
      </c>
      <c r="AW10" s="1">
        <v>38442</v>
      </c>
      <c r="AX10">
        <v>33.5</v>
      </c>
      <c r="AY10" s="1">
        <v>38352</v>
      </c>
      <c r="AZ10">
        <v>7.86</v>
      </c>
      <c r="BA10">
        <v>-1</v>
      </c>
      <c r="BB10">
        <v>-1</v>
      </c>
      <c r="BC10" s="1">
        <v>41491</v>
      </c>
      <c r="BD10">
        <v>-1</v>
      </c>
      <c r="BE10">
        <v>-1</v>
      </c>
      <c r="BF10">
        <v>-1</v>
      </c>
      <c r="BG10">
        <v>-1</v>
      </c>
      <c r="BH10">
        <v>-1</v>
      </c>
      <c r="BI10" s="1">
        <v>43193</v>
      </c>
      <c r="BJ10">
        <v>-1</v>
      </c>
      <c r="BK10">
        <v>-1</v>
      </c>
      <c r="BL10">
        <v>-1</v>
      </c>
      <c r="BM10" s="1">
        <v>43193</v>
      </c>
      <c r="BN10">
        <v>-1</v>
      </c>
      <c r="BO10" s="1">
        <v>43195</v>
      </c>
      <c r="BP10">
        <v>-1</v>
      </c>
      <c r="BQ10">
        <v>-1</v>
      </c>
      <c r="BR10">
        <v>-1</v>
      </c>
      <c r="BS10" s="1">
        <v>43195</v>
      </c>
      <c r="BT10">
        <v>-1</v>
      </c>
      <c r="BU10">
        <v>-1</v>
      </c>
      <c r="BV10">
        <v>-1</v>
      </c>
      <c r="BW10" s="1">
        <v>40268</v>
      </c>
      <c r="BX10">
        <v>73.001999999999995</v>
      </c>
      <c r="BY10">
        <v>-1</v>
      </c>
      <c r="BZ10">
        <v>-1</v>
      </c>
      <c r="CA10" s="1">
        <v>40235</v>
      </c>
      <c r="CB10">
        <v>654</v>
      </c>
      <c r="CC10" s="1">
        <v>40268</v>
      </c>
      <c r="CD10">
        <v>207</v>
      </c>
      <c r="CE10" s="1">
        <v>37802</v>
      </c>
      <c r="CF10">
        <v>17.75</v>
      </c>
      <c r="CG10" s="1">
        <v>39113</v>
      </c>
      <c r="CH10">
        <v>3.25</v>
      </c>
      <c r="CI10">
        <v>-1</v>
      </c>
      <c r="CJ10">
        <v>-1</v>
      </c>
      <c r="CK10" s="1">
        <v>38107</v>
      </c>
      <c r="CL10">
        <v>10</v>
      </c>
      <c r="CM10">
        <v>-1</v>
      </c>
      <c r="CN10">
        <v>-1</v>
      </c>
    </row>
    <row r="11" spans="1:92" x14ac:dyDescent="0.25">
      <c r="A11" s="1">
        <v>37407</v>
      </c>
      <c r="B11">
        <v>722.5</v>
      </c>
      <c r="C11" s="1">
        <v>37833</v>
      </c>
      <c r="D11">
        <v>67</v>
      </c>
      <c r="E11" s="1">
        <v>37833</v>
      </c>
      <c r="F11">
        <v>33.5</v>
      </c>
      <c r="G11" s="1">
        <v>37833</v>
      </c>
      <c r="H11">
        <v>12.25</v>
      </c>
      <c r="I11" s="1">
        <v>37833</v>
      </c>
      <c r="J11">
        <v>135</v>
      </c>
      <c r="K11" s="1">
        <v>37468</v>
      </c>
      <c r="L11">
        <v>97.5</v>
      </c>
      <c r="M11" s="1">
        <v>37498</v>
      </c>
      <c r="N11">
        <v>40</v>
      </c>
      <c r="O11" s="1">
        <v>37468</v>
      </c>
      <c r="P11">
        <v>101.25</v>
      </c>
      <c r="Q11" s="1">
        <v>37407</v>
      </c>
      <c r="R11">
        <v>67.5</v>
      </c>
      <c r="S11" s="1">
        <v>37833</v>
      </c>
      <c r="T11">
        <v>134.19999999999999</v>
      </c>
      <c r="U11" s="1">
        <v>37529</v>
      </c>
      <c r="V11">
        <v>36</v>
      </c>
      <c r="W11" s="1">
        <v>37011</v>
      </c>
      <c r="X11">
        <v>725</v>
      </c>
      <c r="Y11" s="1">
        <v>37407</v>
      </c>
      <c r="Z11">
        <v>82.5</v>
      </c>
      <c r="AA11" s="1">
        <v>37833</v>
      </c>
      <c r="AB11">
        <v>25.45</v>
      </c>
      <c r="AC11" s="1">
        <v>37529</v>
      </c>
      <c r="AD11">
        <v>1070</v>
      </c>
      <c r="AE11" s="1">
        <v>40235</v>
      </c>
      <c r="AF11">
        <v>28.928999999999998</v>
      </c>
      <c r="AG11" s="1">
        <f>_xll.BDH(CONCATENATE("AUST"," CDS USD SR ",$B$3,"Y D14 CORP"),"PX_LAST",$B$1,$B$2,"Dates","S","Period","M","Array","","cols=2;rows=1")</f>
        <v>43189</v>
      </c>
      <c r="AH11">
        <v>-1</v>
      </c>
      <c r="AI11">
        <v>-1</v>
      </c>
      <c r="AJ11">
        <v>-1</v>
      </c>
      <c r="AK11">
        <v>-1</v>
      </c>
      <c r="AL11">
        <v>-1</v>
      </c>
      <c r="AM11">
        <v>-1</v>
      </c>
      <c r="AN11">
        <v>-1</v>
      </c>
      <c r="AO11" s="1">
        <v>43194</v>
      </c>
      <c r="AP11">
        <v>-1</v>
      </c>
      <c r="AQ11" s="1">
        <v>44043</v>
      </c>
      <c r="AR11">
        <v>3.645</v>
      </c>
      <c r="AS11" s="1">
        <v>44074</v>
      </c>
      <c r="AT11">
        <v>3.09</v>
      </c>
      <c r="AU11">
        <v>-1</v>
      </c>
      <c r="AV11">
        <v>-1</v>
      </c>
      <c r="AW11" s="1">
        <v>38807</v>
      </c>
      <c r="AX11">
        <v>7</v>
      </c>
      <c r="AY11" s="1">
        <v>38383</v>
      </c>
      <c r="AZ11">
        <v>9.8569999999999993</v>
      </c>
      <c r="BA11">
        <v>-1</v>
      </c>
      <c r="BB11">
        <v>-1</v>
      </c>
      <c r="BC11" s="1">
        <v>41492</v>
      </c>
      <c r="BD11">
        <v>-1</v>
      </c>
      <c r="BE11">
        <v>-1</v>
      </c>
      <c r="BF11">
        <v>-1</v>
      </c>
      <c r="BG11">
        <v>-1</v>
      </c>
      <c r="BH11">
        <v>-1</v>
      </c>
      <c r="BI11" s="1">
        <v>43194</v>
      </c>
      <c r="BJ11">
        <v>-1</v>
      </c>
      <c r="BK11">
        <v>-1</v>
      </c>
      <c r="BL11">
        <v>-1</v>
      </c>
      <c r="BM11" s="1">
        <v>43194</v>
      </c>
      <c r="BN11">
        <v>-1</v>
      </c>
      <c r="BO11" s="1">
        <v>43196</v>
      </c>
      <c r="BP11">
        <v>-1</v>
      </c>
      <c r="BQ11">
        <v>-1</v>
      </c>
      <c r="BR11">
        <v>-1</v>
      </c>
      <c r="BS11" s="1">
        <v>43196</v>
      </c>
      <c r="BT11">
        <v>-1</v>
      </c>
      <c r="BU11">
        <v>-1</v>
      </c>
      <c r="BV11">
        <v>-1</v>
      </c>
      <c r="BW11" s="1">
        <v>40298</v>
      </c>
      <c r="BX11">
        <v>44.334000000000003</v>
      </c>
      <c r="BY11">
        <v>-1</v>
      </c>
      <c r="BZ11">
        <v>-1</v>
      </c>
      <c r="CA11" s="1">
        <v>40268</v>
      </c>
      <c r="CB11">
        <v>426.33300000000003</v>
      </c>
      <c r="CC11" s="1">
        <v>40298</v>
      </c>
      <c r="CD11">
        <v>250.667</v>
      </c>
      <c r="CE11" s="1">
        <v>37833</v>
      </c>
      <c r="CF11">
        <v>15</v>
      </c>
      <c r="CG11" s="1">
        <v>39141</v>
      </c>
      <c r="CH11">
        <v>3.25</v>
      </c>
      <c r="CI11">
        <v>-1</v>
      </c>
      <c r="CJ11">
        <v>-1</v>
      </c>
      <c r="CK11" s="1">
        <v>38138</v>
      </c>
      <c r="CL11">
        <v>9.7270000000000003</v>
      </c>
      <c r="CM11">
        <v>-1</v>
      </c>
      <c r="CN11">
        <v>-1</v>
      </c>
    </row>
    <row r="12" spans="1:92" x14ac:dyDescent="0.25">
      <c r="A12" s="1">
        <v>37435</v>
      </c>
      <c r="B12">
        <v>2331.25</v>
      </c>
      <c r="C12" s="1">
        <v>37862</v>
      </c>
      <c r="D12">
        <v>75</v>
      </c>
      <c r="E12" s="1">
        <v>37862</v>
      </c>
      <c r="F12">
        <v>23.48</v>
      </c>
      <c r="G12" s="1">
        <v>37862</v>
      </c>
      <c r="H12">
        <v>11.25</v>
      </c>
      <c r="I12" s="1">
        <v>37862</v>
      </c>
      <c r="J12">
        <v>137.398</v>
      </c>
      <c r="K12" s="1">
        <v>37498</v>
      </c>
      <c r="L12">
        <v>90</v>
      </c>
      <c r="M12" s="1">
        <v>37529</v>
      </c>
      <c r="N12">
        <v>35</v>
      </c>
      <c r="O12" s="1">
        <v>37498</v>
      </c>
      <c r="P12">
        <v>100</v>
      </c>
      <c r="Q12" s="1">
        <v>37435</v>
      </c>
      <c r="R12">
        <v>110</v>
      </c>
      <c r="S12" s="1">
        <v>37862</v>
      </c>
      <c r="T12">
        <v>123.35</v>
      </c>
      <c r="U12" s="1">
        <v>37560</v>
      </c>
      <c r="V12">
        <v>32</v>
      </c>
      <c r="W12" s="1">
        <v>37042</v>
      </c>
      <c r="X12">
        <v>647.5</v>
      </c>
      <c r="Y12" s="1">
        <v>37435</v>
      </c>
      <c r="Z12">
        <v>97.5</v>
      </c>
      <c r="AA12" s="1">
        <v>37862</v>
      </c>
      <c r="AB12">
        <v>19</v>
      </c>
      <c r="AC12" s="1">
        <v>37560</v>
      </c>
      <c r="AD12">
        <v>842.5</v>
      </c>
      <c r="AE12" s="1">
        <v>40268</v>
      </c>
      <c r="AF12">
        <v>22.84</v>
      </c>
      <c r="AG12" s="1">
        <f>_xll.BDH(CONCATENATE("AUST"," CDS USD SR ",$B$3,"Y D14 CORP"),"PX_LAST",$B$1,$B$2,"Dates","S","Period","M","Array","","cols=2;rows=1")</f>
        <v>43189</v>
      </c>
      <c r="AH12">
        <v>-1</v>
      </c>
      <c r="AI12">
        <v>-1</v>
      </c>
      <c r="AJ12">
        <v>-1</v>
      </c>
      <c r="AK12">
        <v>-1</v>
      </c>
      <c r="AL12">
        <v>-1</v>
      </c>
      <c r="AM12">
        <v>-1</v>
      </c>
      <c r="AN12">
        <v>-1</v>
      </c>
      <c r="AO12" s="1">
        <v>43195</v>
      </c>
      <c r="AP12">
        <v>-1</v>
      </c>
      <c r="AQ12" s="1">
        <v>44074</v>
      </c>
      <c r="AR12">
        <v>3.88</v>
      </c>
      <c r="AS12" s="1">
        <v>44104</v>
      </c>
      <c r="AT12">
        <v>3.0249999999999999</v>
      </c>
      <c r="AU12">
        <v>-1</v>
      </c>
      <c r="AV12">
        <v>-1</v>
      </c>
      <c r="AW12" s="1">
        <v>38835</v>
      </c>
      <c r="AX12">
        <v>9</v>
      </c>
      <c r="AY12" s="1">
        <v>38411</v>
      </c>
      <c r="AZ12">
        <v>9.8149999999999995</v>
      </c>
      <c r="BA12">
        <v>-1</v>
      </c>
      <c r="BB12">
        <v>-1</v>
      </c>
      <c r="BC12" s="1">
        <v>41493</v>
      </c>
      <c r="BD12">
        <v>-1</v>
      </c>
      <c r="BE12">
        <v>-1</v>
      </c>
      <c r="BF12">
        <v>-1</v>
      </c>
      <c r="BG12">
        <v>-1</v>
      </c>
      <c r="BH12">
        <v>-1</v>
      </c>
      <c r="BI12" s="1">
        <v>43195</v>
      </c>
      <c r="BJ12">
        <v>-1</v>
      </c>
      <c r="BK12">
        <v>-1</v>
      </c>
      <c r="BL12">
        <v>-1</v>
      </c>
      <c r="BM12" s="1">
        <v>43195</v>
      </c>
      <c r="BN12">
        <v>-1</v>
      </c>
      <c r="BO12" s="1">
        <v>43197</v>
      </c>
      <c r="BP12">
        <v>-1</v>
      </c>
      <c r="BQ12">
        <v>-1</v>
      </c>
      <c r="BR12">
        <v>-1</v>
      </c>
      <c r="BS12" s="1">
        <v>43197</v>
      </c>
      <c r="BT12">
        <v>-1</v>
      </c>
      <c r="BU12">
        <v>-1</v>
      </c>
      <c r="BV12">
        <v>-1</v>
      </c>
      <c r="BW12" s="1">
        <v>40329</v>
      </c>
      <c r="BX12">
        <v>39.5</v>
      </c>
      <c r="BY12">
        <v>-1</v>
      </c>
      <c r="BZ12">
        <v>-1</v>
      </c>
      <c r="CA12" s="1">
        <v>40298</v>
      </c>
      <c r="CB12">
        <v>408.66699999999997</v>
      </c>
      <c r="CC12" s="1">
        <v>40329</v>
      </c>
      <c r="CD12">
        <v>269.32299999999998</v>
      </c>
      <c r="CE12" s="1">
        <v>37862</v>
      </c>
      <c r="CF12">
        <v>15</v>
      </c>
      <c r="CG12" s="1">
        <v>39171</v>
      </c>
      <c r="CH12">
        <v>1.2730000000000001</v>
      </c>
      <c r="CI12">
        <v>-1</v>
      </c>
      <c r="CJ12">
        <v>-1</v>
      </c>
      <c r="CK12" s="1">
        <v>38168</v>
      </c>
      <c r="CL12">
        <v>8.173</v>
      </c>
      <c r="CM12">
        <v>-1</v>
      </c>
      <c r="CN12">
        <v>-1</v>
      </c>
    </row>
    <row r="13" spans="1:92" x14ac:dyDescent="0.25">
      <c r="A13" s="1">
        <v>37468</v>
      </c>
      <c r="B13">
        <v>3737.5</v>
      </c>
      <c r="C13" s="1">
        <v>37894</v>
      </c>
      <c r="D13">
        <v>84</v>
      </c>
      <c r="E13" s="1">
        <v>37894</v>
      </c>
      <c r="F13">
        <v>22.981999999999999</v>
      </c>
      <c r="G13" s="1">
        <v>37894</v>
      </c>
      <c r="H13">
        <v>12.25</v>
      </c>
      <c r="I13" s="1">
        <v>37894</v>
      </c>
      <c r="J13">
        <v>147.40899999999999</v>
      </c>
      <c r="K13" s="1">
        <v>37529</v>
      </c>
      <c r="L13">
        <v>100</v>
      </c>
      <c r="M13" s="1">
        <v>37560</v>
      </c>
      <c r="N13">
        <v>40</v>
      </c>
      <c r="O13" s="1">
        <v>37529</v>
      </c>
      <c r="P13">
        <v>97.5</v>
      </c>
      <c r="Q13" s="1">
        <v>37468</v>
      </c>
      <c r="R13">
        <v>125</v>
      </c>
      <c r="S13" s="1">
        <v>37894</v>
      </c>
      <c r="T13">
        <v>140.85</v>
      </c>
      <c r="U13" s="1">
        <v>37589</v>
      </c>
      <c r="V13">
        <v>22</v>
      </c>
      <c r="W13" s="1">
        <v>37071</v>
      </c>
      <c r="X13">
        <v>562.5</v>
      </c>
      <c r="Y13" s="1">
        <v>37468</v>
      </c>
      <c r="Z13">
        <v>92.5</v>
      </c>
      <c r="AA13" s="1">
        <v>37894</v>
      </c>
      <c r="AB13">
        <v>16.5</v>
      </c>
      <c r="AC13" s="1">
        <v>37589</v>
      </c>
      <c r="AD13">
        <v>520</v>
      </c>
      <c r="AE13" s="1">
        <v>40298</v>
      </c>
      <c r="AF13">
        <v>23.084</v>
      </c>
      <c r="AG13" s="1">
        <f>_xll.BDH(CONCATENATE("AUST"," CDS USD SR ",$B$3,"Y D14 CORP"),"PX_LAST",$B$1,$B$2,"Dates","S","Period","M","Array","","cols=2;rows=1")</f>
        <v>43189</v>
      </c>
      <c r="AH13">
        <v>-1</v>
      </c>
      <c r="AI13">
        <v>-1</v>
      </c>
      <c r="AJ13">
        <v>-1</v>
      </c>
      <c r="AK13">
        <v>-1</v>
      </c>
      <c r="AL13">
        <v>-1</v>
      </c>
      <c r="AM13">
        <v>-1</v>
      </c>
      <c r="AN13">
        <v>-1</v>
      </c>
      <c r="AO13" s="1">
        <v>43196</v>
      </c>
      <c r="AP13">
        <v>-1</v>
      </c>
      <c r="AQ13" s="1">
        <v>44104</v>
      </c>
      <c r="AR13">
        <v>3.6349999999999998</v>
      </c>
      <c r="AS13" s="1">
        <v>44134</v>
      </c>
      <c r="AT13">
        <v>3.0350000000000001</v>
      </c>
      <c r="AU13">
        <v>-1</v>
      </c>
      <c r="AV13">
        <v>-1</v>
      </c>
      <c r="AW13" s="1">
        <v>38868</v>
      </c>
      <c r="AX13">
        <v>12</v>
      </c>
      <c r="AY13" s="1">
        <v>38442</v>
      </c>
      <c r="AZ13">
        <v>7.9719999999999995</v>
      </c>
      <c r="BA13">
        <v>-1</v>
      </c>
      <c r="BB13">
        <v>-1</v>
      </c>
      <c r="BC13" s="1">
        <v>41494</v>
      </c>
      <c r="BD13">
        <v>-1</v>
      </c>
      <c r="BE13">
        <v>-1</v>
      </c>
      <c r="BF13">
        <v>-1</v>
      </c>
      <c r="BG13">
        <v>-1</v>
      </c>
      <c r="BH13">
        <v>-1</v>
      </c>
      <c r="BI13" s="1">
        <v>43196</v>
      </c>
      <c r="BJ13">
        <v>-1</v>
      </c>
      <c r="BK13">
        <v>-1</v>
      </c>
      <c r="BL13">
        <v>-1</v>
      </c>
      <c r="BM13" s="1">
        <v>43196</v>
      </c>
      <c r="BN13">
        <v>-1</v>
      </c>
      <c r="BO13" s="1">
        <v>43198</v>
      </c>
      <c r="BP13">
        <v>-1</v>
      </c>
      <c r="BQ13">
        <v>-1</v>
      </c>
      <c r="BR13">
        <v>-1</v>
      </c>
      <c r="BS13" s="1">
        <v>43198</v>
      </c>
      <c r="BT13">
        <v>-1</v>
      </c>
      <c r="BU13">
        <v>-1</v>
      </c>
      <c r="BV13">
        <v>-1</v>
      </c>
      <c r="BW13" s="1">
        <v>40359</v>
      </c>
      <c r="BX13">
        <v>69.930999999999997</v>
      </c>
      <c r="BY13">
        <v>-1</v>
      </c>
      <c r="BZ13">
        <v>-1</v>
      </c>
      <c r="CA13" s="1">
        <v>40329</v>
      </c>
      <c r="CB13">
        <v>402.75</v>
      </c>
      <c r="CC13" s="1">
        <v>40359</v>
      </c>
      <c r="CD13">
        <v>272.125</v>
      </c>
      <c r="CE13" s="1">
        <v>37894</v>
      </c>
      <c r="CF13">
        <v>12.5</v>
      </c>
      <c r="CG13" s="1">
        <v>39202</v>
      </c>
      <c r="CH13">
        <v>2.5</v>
      </c>
      <c r="CI13">
        <v>-1</v>
      </c>
      <c r="CJ13">
        <v>-1</v>
      </c>
      <c r="CK13" s="1">
        <v>38198</v>
      </c>
      <c r="CL13">
        <v>7.97</v>
      </c>
      <c r="CM13">
        <v>-1</v>
      </c>
      <c r="CN13">
        <v>-1</v>
      </c>
    </row>
    <row r="14" spans="1:92" x14ac:dyDescent="0.25">
      <c r="A14" s="1">
        <v>37498</v>
      </c>
      <c r="B14">
        <v>3230</v>
      </c>
      <c r="C14" s="1">
        <v>37925</v>
      </c>
      <c r="D14">
        <v>66.5</v>
      </c>
      <c r="E14" s="1">
        <v>37953</v>
      </c>
      <c r="F14">
        <v>14.237</v>
      </c>
      <c r="G14" s="1">
        <v>37925</v>
      </c>
      <c r="H14">
        <v>8</v>
      </c>
      <c r="I14" s="1">
        <v>37925</v>
      </c>
      <c r="J14">
        <v>137.40299999999999</v>
      </c>
      <c r="K14" s="1">
        <v>37560</v>
      </c>
      <c r="L14">
        <v>90</v>
      </c>
      <c r="M14" s="1">
        <v>37589</v>
      </c>
      <c r="N14">
        <v>36.049999999999997</v>
      </c>
      <c r="O14" s="1">
        <v>37560</v>
      </c>
      <c r="P14">
        <v>102.5</v>
      </c>
      <c r="Q14" s="1">
        <v>37498</v>
      </c>
      <c r="R14">
        <v>130</v>
      </c>
      <c r="S14" s="1">
        <v>37925</v>
      </c>
      <c r="T14">
        <v>150.667</v>
      </c>
      <c r="U14" s="1">
        <v>37621</v>
      </c>
      <c r="V14">
        <v>24.5</v>
      </c>
      <c r="W14" s="1">
        <v>37103</v>
      </c>
      <c r="X14">
        <v>640</v>
      </c>
      <c r="Y14" s="1">
        <v>37498</v>
      </c>
      <c r="Z14">
        <v>100</v>
      </c>
      <c r="AA14" s="1">
        <v>37925</v>
      </c>
      <c r="AB14">
        <v>11.6</v>
      </c>
      <c r="AC14" s="1">
        <v>37621</v>
      </c>
      <c r="AD14">
        <v>565</v>
      </c>
      <c r="AE14" s="1">
        <v>40329</v>
      </c>
      <c r="AF14">
        <v>32.841999999999999</v>
      </c>
      <c r="AG14" s="1">
        <f>_xll.BDH(CONCATENATE("AUST"," CDS USD SR ",$B$3,"Y D14 CORP"),"PX_LAST",$B$1,$B$2,"Dates","S","Period","M","Array","","cols=2;rows=1")</f>
        <v>43189</v>
      </c>
      <c r="AH14">
        <v>-1</v>
      </c>
      <c r="AI14">
        <v>-1</v>
      </c>
      <c r="AJ14">
        <v>-1</v>
      </c>
      <c r="AK14">
        <v>-1</v>
      </c>
      <c r="AL14">
        <v>-1</v>
      </c>
      <c r="AM14">
        <v>-1</v>
      </c>
      <c r="AN14">
        <v>-1</v>
      </c>
      <c r="AO14" s="1">
        <v>43197</v>
      </c>
      <c r="AP14">
        <v>-1</v>
      </c>
      <c r="AQ14" s="1">
        <v>44134</v>
      </c>
      <c r="AR14">
        <v>4.51</v>
      </c>
      <c r="AS14" s="1">
        <v>44165</v>
      </c>
      <c r="AT14">
        <v>2.5499999999999998</v>
      </c>
      <c r="AU14">
        <v>-1</v>
      </c>
      <c r="AV14">
        <v>-1</v>
      </c>
      <c r="AW14" s="1">
        <v>38898</v>
      </c>
      <c r="AX14">
        <v>18</v>
      </c>
      <c r="AY14" s="1">
        <v>38471</v>
      </c>
      <c r="AZ14">
        <v>7.9719999999999995</v>
      </c>
      <c r="BA14">
        <v>-1</v>
      </c>
      <c r="BB14">
        <v>-1</v>
      </c>
      <c r="BC14" s="1">
        <v>41495</v>
      </c>
      <c r="BD14">
        <v>-1</v>
      </c>
      <c r="BE14">
        <v>-1</v>
      </c>
      <c r="BF14">
        <v>-1</v>
      </c>
      <c r="BG14">
        <v>-1</v>
      </c>
      <c r="BH14">
        <v>-1</v>
      </c>
      <c r="BI14" s="1">
        <v>43197</v>
      </c>
      <c r="BJ14">
        <v>-1</v>
      </c>
      <c r="BK14">
        <v>-1</v>
      </c>
      <c r="BL14">
        <v>-1</v>
      </c>
      <c r="BM14" s="1">
        <v>43197</v>
      </c>
      <c r="BN14">
        <v>-1</v>
      </c>
      <c r="BO14" s="1">
        <v>43199</v>
      </c>
      <c r="BP14">
        <v>-1</v>
      </c>
      <c r="BQ14">
        <v>-1</v>
      </c>
      <c r="BR14">
        <v>-1</v>
      </c>
      <c r="BS14" s="1">
        <v>43199</v>
      </c>
      <c r="BT14">
        <v>-1</v>
      </c>
      <c r="BU14">
        <v>-1</v>
      </c>
      <c r="BV14">
        <v>-1</v>
      </c>
      <c r="BW14" s="1">
        <v>40389</v>
      </c>
      <c r="BX14">
        <v>64.102999999999994</v>
      </c>
      <c r="BY14">
        <v>-1</v>
      </c>
      <c r="BZ14">
        <v>-1</v>
      </c>
      <c r="CA14" s="1">
        <v>40359</v>
      </c>
      <c r="CB14">
        <v>383.60899999999998</v>
      </c>
      <c r="CC14" s="1">
        <v>40389</v>
      </c>
      <c r="CD14">
        <v>214.47800000000001</v>
      </c>
      <c r="CE14" s="1">
        <v>37953</v>
      </c>
      <c r="CF14">
        <v>22.5</v>
      </c>
      <c r="CG14" s="1">
        <v>39233</v>
      </c>
      <c r="CH14">
        <v>2.75</v>
      </c>
      <c r="CI14">
        <v>-1</v>
      </c>
      <c r="CJ14">
        <v>-1</v>
      </c>
      <c r="CK14" s="1">
        <v>38230</v>
      </c>
      <c r="CL14">
        <v>5.84</v>
      </c>
      <c r="CM14">
        <v>-1</v>
      </c>
      <c r="CN14">
        <v>-1</v>
      </c>
    </row>
    <row r="15" spans="1:92" x14ac:dyDescent="0.25">
      <c r="A15" s="1">
        <v>37529</v>
      </c>
      <c r="B15">
        <v>4565</v>
      </c>
      <c r="C15" s="1">
        <v>37953</v>
      </c>
      <c r="D15">
        <v>100.833</v>
      </c>
      <c r="E15" s="1">
        <v>37986</v>
      </c>
      <c r="F15">
        <v>14.988</v>
      </c>
      <c r="G15" s="1">
        <v>37953</v>
      </c>
      <c r="H15">
        <v>10</v>
      </c>
      <c r="I15" s="1">
        <v>37953</v>
      </c>
      <c r="J15">
        <v>129.904</v>
      </c>
      <c r="K15" s="1">
        <v>37589</v>
      </c>
      <c r="L15">
        <v>77.5</v>
      </c>
      <c r="M15" s="1">
        <v>37621</v>
      </c>
      <c r="N15">
        <v>36.049999999999997</v>
      </c>
      <c r="O15" s="1">
        <v>37589</v>
      </c>
      <c r="P15">
        <v>102.5</v>
      </c>
      <c r="Q15" s="1">
        <v>37529</v>
      </c>
      <c r="R15">
        <v>133.75</v>
      </c>
      <c r="S15" s="1">
        <v>37953</v>
      </c>
      <c r="T15">
        <v>215</v>
      </c>
      <c r="U15" s="1">
        <v>37652</v>
      </c>
      <c r="V15">
        <v>22.332999999999998</v>
      </c>
      <c r="W15" s="1">
        <v>37134</v>
      </c>
      <c r="X15">
        <v>527.5</v>
      </c>
      <c r="Y15" s="1">
        <v>37529</v>
      </c>
      <c r="Z15">
        <v>105</v>
      </c>
      <c r="AA15" s="1">
        <v>37953</v>
      </c>
      <c r="AB15">
        <v>10.664999999999999</v>
      </c>
      <c r="AC15" s="1">
        <v>37652</v>
      </c>
      <c r="AD15">
        <v>561.66700000000003</v>
      </c>
      <c r="AE15" s="1">
        <v>40359</v>
      </c>
      <c r="AF15">
        <v>35.860999999999997</v>
      </c>
      <c r="AG15" s="1">
        <f>_xll.BDH(CONCATENATE("AUST"," CDS USD SR ",$B$3,"Y D14 CORP"),"PX_LAST",$B$1,$B$2,"Dates","S","Period","M","Array","","cols=2;rows=1")</f>
        <v>43189</v>
      </c>
      <c r="AH15">
        <v>-1</v>
      </c>
      <c r="AI15">
        <v>-1</v>
      </c>
      <c r="AJ15">
        <v>-1</v>
      </c>
      <c r="AK15">
        <v>-1</v>
      </c>
      <c r="AL15">
        <v>-1</v>
      </c>
      <c r="AM15">
        <v>-1</v>
      </c>
      <c r="AN15">
        <v>-1</v>
      </c>
      <c r="AO15" s="1">
        <v>43198</v>
      </c>
      <c r="AP15">
        <v>-1</v>
      </c>
      <c r="AQ15" s="1">
        <v>44165</v>
      </c>
      <c r="AR15">
        <v>4.915</v>
      </c>
      <c r="AS15" s="1">
        <v>44196</v>
      </c>
      <c r="AT15">
        <v>2.7549999999999999</v>
      </c>
      <c r="AU15">
        <v>-1</v>
      </c>
      <c r="AV15">
        <v>-1</v>
      </c>
      <c r="AW15" s="1">
        <v>38929</v>
      </c>
      <c r="AX15">
        <v>16.5</v>
      </c>
      <c r="AY15" s="1">
        <v>38503</v>
      </c>
      <c r="AZ15">
        <v>7.9719999999999995</v>
      </c>
      <c r="BA15">
        <v>-1</v>
      </c>
      <c r="BB15">
        <v>-1</v>
      </c>
      <c r="BC15" s="1">
        <v>41496</v>
      </c>
      <c r="BD15">
        <v>-1</v>
      </c>
      <c r="BE15">
        <v>-1</v>
      </c>
      <c r="BF15">
        <v>-1</v>
      </c>
      <c r="BG15">
        <v>-1</v>
      </c>
      <c r="BH15">
        <v>-1</v>
      </c>
      <c r="BI15" s="1">
        <v>43198</v>
      </c>
      <c r="BJ15">
        <v>-1</v>
      </c>
      <c r="BK15">
        <v>-1</v>
      </c>
      <c r="BL15">
        <v>-1</v>
      </c>
      <c r="BM15" s="1">
        <v>43198</v>
      </c>
      <c r="BN15">
        <v>-1</v>
      </c>
      <c r="BO15" s="1">
        <v>43200</v>
      </c>
      <c r="BP15">
        <v>-1</v>
      </c>
      <c r="BQ15">
        <v>-1</v>
      </c>
      <c r="BR15">
        <v>-1</v>
      </c>
      <c r="BS15" s="1">
        <v>43200</v>
      </c>
      <c r="BT15">
        <v>-1</v>
      </c>
      <c r="BU15">
        <v>-1</v>
      </c>
      <c r="BV15">
        <v>-1</v>
      </c>
      <c r="BW15" s="1">
        <v>40421</v>
      </c>
      <c r="BX15">
        <v>67.736999999999995</v>
      </c>
      <c r="BY15">
        <v>-1</v>
      </c>
      <c r="BZ15">
        <v>-1</v>
      </c>
      <c r="CA15" s="1">
        <v>40389</v>
      </c>
      <c r="CB15">
        <v>319.625</v>
      </c>
      <c r="CC15" s="1">
        <v>40421</v>
      </c>
      <c r="CD15">
        <v>254.779</v>
      </c>
      <c r="CE15" s="1">
        <v>37986</v>
      </c>
      <c r="CF15">
        <v>31.25</v>
      </c>
      <c r="CG15" s="1">
        <v>39843</v>
      </c>
      <c r="CH15">
        <v>204.887</v>
      </c>
      <c r="CI15">
        <v>-1</v>
      </c>
      <c r="CJ15">
        <v>-1</v>
      </c>
      <c r="CK15" s="1">
        <v>38260</v>
      </c>
      <c r="CL15">
        <v>6.86</v>
      </c>
      <c r="CM15">
        <v>-1</v>
      </c>
      <c r="CN15">
        <v>-1</v>
      </c>
    </row>
    <row r="16" spans="1:92" x14ac:dyDescent="0.25">
      <c r="A16" s="1">
        <v>37560</v>
      </c>
      <c r="B16">
        <v>3697.5</v>
      </c>
      <c r="C16" s="1">
        <v>37986</v>
      </c>
      <c r="D16">
        <v>66.5</v>
      </c>
      <c r="E16" s="1">
        <v>38016</v>
      </c>
      <c r="F16">
        <v>14.991</v>
      </c>
      <c r="G16" s="1">
        <v>37986</v>
      </c>
      <c r="H16">
        <v>9.25</v>
      </c>
      <c r="I16" s="1">
        <v>37986</v>
      </c>
      <c r="J16">
        <v>113.28</v>
      </c>
      <c r="K16" s="1">
        <v>37621</v>
      </c>
      <c r="L16">
        <v>70</v>
      </c>
      <c r="M16" s="1">
        <v>37652</v>
      </c>
      <c r="N16">
        <v>35.933</v>
      </c>
      <c r="O16" s="1">
        <v>37621</v>
      </c>
      <c r="P16">
        <v>100</v>
      </c>
      <c r="Q16" s="1">
        <v>37560</v>
      </c>
      <c r="R16">
        <v>107.5</v>
      </c>
      <c r="S16" s="1">
        <v>37986</v>
      </c>
      <c r="T16">
        <v>196.32</v>
      </c>
      <c r="U16" s="1">
        <v>37680</v>
      </c>
      <c r="V16">
        <v>20.332999999999998</v>
      </c>
      <c r="W16" s="1">
        <v>37162</v>
      </c>
      <c r="X16">
        <v>620</v>
      </c>
      <c r="Y16" s="1">
        <v>37560</v>
      </c>
      <c r="Z16">
        <v>115</v>
      </c>
      <c r="AA16" s="1">
        <v>37986</v>
      </c>
      <c r="AB16">
        <v>11.225</v>
      </c>
      <c r="AC16" s="1">
        <v>37680</v>
      </c>
      <c r="AD16">
        <v>478.33300000000003</v>
      </c>
      <c r="AE16" s="1">
        <v>40389</v>
      </c>
      <c r="AF16">
        <v>33.25</v>
      </c>
      <c r="AG16" s="1">
        <f>_xll.BDH(CONCATENATE("AUST"," CDS USD SR ",$B$3,"Y D14 CORP"),"PX_LAST",$B$1,$B$2,"Dates","S","Period","M","Array","","cols=2;rows=1")</f>
        <v>43189</v>
      </c>
      <c r="AH16">
        <v>-1</v>
      </c>
      <c r="AI16">
        <v>-1</v>
      </c>
      <c r="AJ16">
        <v>-1</v>
      </c>
      <c r="AK16">
        <v>-1</v>
      </c>
      <c r="AL16">
        <v>-1</v>
      </c>
      <c r="AM16">
        <v>-1</v>
      </c>
      <c r="AN16">
        <v>-1</v>
      </c>
      <c r="AO16" s="1">
        <v>43199</v>
      </c>
      <c r="AP16">
        <v>-1</v>
      </c>
      <c r="AQ16" s="1">
        <v>44196</v>
      </c>
      <c r="AR16">
        <v>4.4000000000000004</v>
      </c>
      <c r="AS16" s="1">
        <v>44225</v>
      </c>
      <c r="AT16">
        <v>2.9550000000000001</v>
      </c>
      <c r="AU16">
        <v>-1</v>
      </c>
      <c r="AV16">
        <v>-1</v>
      </c>
      <c r="AW16" s="1">
        <v>38960</v>
      </c>
      <c r="AX16">
        <v>13.333</v>
      </c>
      <c r="AY16" s="1">
        <v>38533</v>
      </c>
      <c r="AZ16">
        <v>7.9719999999999995</v>
      </c>
      <c r="BA16">
        <v>-1</v>
      </c>
      <c r="BB16">
        <v>-1</v>
      </c>
      <c r="BC16" s="1">
        <v>41497</v>
      </c>
      <c r="BD16">
        <v>-1</v>
      </c>
      <c r="BE16">
        <v>-1</v>
      </c>
      <c r="BF16">
        <v>-1</v>
      </c>
      <c r="BG16">
        <v>-1</v>
      </c>
      <c r="BH16">
        <v>-1</v>
      </c>
      <c r="BI16" s="1">
        <v>43199</v>
      </c>
      <c r="BJ16">
        <v>-1</v>
      </c>
      <c r="BK16">
        <v>-1</v>
      </c>
      <c r="BL16">
        <v>-1</v>
      </c>
      <c r="BM16" s="1">
        <v>43199</v>
      </c>
      <c r="BN16">
        <v>-1</v>
      </c>
      <c r="BO16" s="1">
        <v>43201</v>
      </c>
      <c r="BP16">
        <v>-1</v>
      </c>
      <c r="BQ16">
        <v>-1</v>
      </c>
      <c r="BR16">
        <v>-1</v>
      </c>
      <c r="BS16" s="1">
        <v>43201</v>
      </c>
      <c r="BT16">
        <v>-1</v>
      </c>
      <c r="BU16">
        <v>-1</v>
      </c>
      <c r="BV16">
        <v>-1</v>
      </c>
      <c r="BW16" s="1">
        <v>40451</v>
      </c>
      <c r="BX16">
        <v>65.736000000000004</v>
      </c>
      <c r="BY16">
        <v>-1</v>
      </c>
      <c r="BZ16">
        <v>-1</v>
      </c>
      <c r="CA16" s="1">
        <v>40421</v>
      </c>
      <c r="CB16">
        <v>311.61599999999999</v>
      </c>
      <c r="CC16" s="1">
        <v>40451</v>
      </c>
      <c r="CD16">
        <v>244.15700000000001</v>
      </c>
      <c r="CE16" s="1">
        <v>38077</v>
      </c>
      <c r="CF16">
        <v>18</v>
      </c>
      <c r="CG16" s="1">
        <v>39871</v>
      </c>
      <c r="CH16">
        <v>271.66300000000001</v>
      </c>
      <c r="CI16">
        <v>-1</v>
      </c>
      <c r="CJ16">
        <v>-1</v>
      </c>
      <c r="CK16" s="1">
        <v>38289</v>
      </c>
      <c r="CL16">
        <v>5.54</v>
      </c>
      <c r="CM16">
        <v>-1</v>
      </c>
      <c r="CN16">
        <v>-1</v>
      </c>
    </row>
    <row r="17" spans="1:92" x14ac:dyDescent="0.25">
      <c r="A17" s="1">
        <v>37589</v>
      </c>
      <c r="B17">
        <v>3050</v>
      </c>
      <c r="C17" s="1">
        <v>38016</v>
      </c>
      <c r="D17">
        <v>71.5</v>
      </c>
      <c r="E17" s="1">
        <v>38044</v>
      </c>
      <c r="F17">
        <v>14.991</v>
      </c>
      <c r="G17" s="1">
        <v>38016</v>
      </c>
      <c r="H17">
        <v>11.29</v>
      </c>
      <c r="I17" s="1">
        <v>38016</v>
      </c>
      <c r="J17">
        <v>169.88800000000001</v>
      </c>
      <c r="K17" s="1">
        <v>37652</v>
      </c>
      <c r="L17">
        <v>58.332999999999998</v>
      </c>
      <c r="M17" s="1">
        <v>37680</v>
      </c>
      <c r="N17">
        <v>66.033000000000001</v>
      </c>
      <c r="O17" s="1">
        <v>37652</v>
      </c>
      <c r="P17">
        <v>45.067</v>
      </c>
      <c r="Q17" s="1">
        <v>37589</v>
      </c>
      <c r="R17">
        <v>90</v>
      </c>
      <c r="S17" s="1">
        <v>38016</v>
      </c>
      <c r="T17">
        <v>213.98699999999999</v>
      </c>
      <c r="U17" s="1">
        <v>37711</v>
      </c>
      <c r="V17">
        <v>27.167000000000002</v>
      </c>
      <c r="W17" s="1">
        <v>37195</v>
      </c>
      <c r="X17">
        <v>595</v>
      </c>
      <c r="Y17" s="1">
        <v>37589</v>
      </c>
      <c r="Z17">
        <v>102.5</v>
      </c>
      <c r="AA17" s="1">
        <v>38016</v>
      </c>
      <c r="AB17">
        <v>15.22</v>
      </c>
      <c r="AC17" s="1">
        <v>37711</v>
      </c>
      <c r="AD17">
        <v>1266.6669999999999</v>
      </c>
      <c r="AE17" s="1">
        <v>40421</v>
      </c>
      <c r="AF17">
        <v>27.164999999999999</v>
      </c>
      <c r="AG17" s="1">
        <f>_xll.BDH(CONCATENATE("AUST"," CDS USD SR ",$B$3,"Y D14 CORP"),"PX_LAST",$B$1,$B$2,"Dates","S","Period","M","Array","","cols=2;rows=1")</f>
        <v>43189</v>
      </c>
      <c r="AH17">
        <v>-1</v>
      </c>
      <c r="AI17">
        <v>-1</v>
      </c>
      <c r="AJ17">
        <v>-1</v>
      </c>
      <c r="AK17">
        <v>-1</v>
      </c>
      <c r="AL17">
        <v>-1</v>
      </c>
      <c r="AM17">
        <v>-1</v>
      </c>
      <c r="AN17">
        <v>-1</v>
      </c>
      <c r="AO17" s="1">
        <v>43200</v>
      </c>
      <c r="AP17">
        <v>-1</v>
      </c>
      <c r="AQ17" s="1">
        <v>44225</v>
      </c>
      <c r="AR17">
        <v>4.08</v>
      </c>
      <c r="AS17" s="1">
        <v>44253</v>
      </c>
      <c r="AT17">
        <v>2.6150000000000002</v>
      </c>
      <c r="AU17">
        <v>-1</v>
      </c>
      <c r="AV17">
        <v>-1</v>
      </c>
      <c r="AW17" s="1">
        <v>38989</v>
      </c>
      <c r="AX17">
        <v>15.5</v>
      </c>
      <c r="AY17" s="1">
        <v>38562</v>
      </c>
      <c r="AZ17">
        <v>7.9719999999999995</v>
      </c>
      <c r="BA17">
        <v>-1</v>
      </c>
      <c r="BB17">
        <v>-1</v>
      </c>
      <c r="BC17" s="1">
        <v>41498</v>
      </c>
      <c r="BD17">
        <v>-1</v>
      </c>
      <c r="BE17">
        <v>-1</v>
      </c>
      <c r="BF17">
        <v>-1</v>
      </c>
      <c r="BG17">
        <v>-1</v>
      </c>
      <c r="BH17">
        <v>-1</v>
      </c>
      <c r="BI17" s="1">
        <v>43200</v>
      </c>
      <c r="BJ17">
        <v>-1</v>
      </c>
      <c r="BK17">
        <v>-1</v>
      </c>
      <c r="BL17">
        <v>-1</v>
      </c>
      <c r="BM17" s="1">
        <v>43200</v>
      </c>
      <c r="BN17">
        <v>-1</v>
      </c>
      <c r="BO17" s="1">
        <v>43202</v>
      </c>
      <c r="BP17">
        <v>-1</v>
      </c>
      <c r="BQ17">
        <v>-1</v>
      </c>
      <c r="BR17">
        <v>-1</v>
      </c>
      <c r="BS17" s="1">
        <v>43202</v>
      </c>
      <c r="BT17">
        <v>-1</v>
      </c>
      <c r="BU17">
        <v>-1</v>
      </c>
      <c r="BV17">
        <v>-1</v>
      </c>
      <c r="BW17" s="1">
        <v>40480</v>
      </c>
      <c r="BX17">
        <v>57.927</v>
      </c>
      <c r="BY17">
        <v>-1</v>
      </c>
      <c r="BZ17">
        <v>-1</v>
      </c>
      <c r="CA17" s="1">
        <v>40451</v>
      </c>
      <c r="CB17">
        <v>291.39499999999998</v>
      </c>
      <c r="CC17" s="1">
        <v>40480</v>
      </c>
      <c r="CD17">
        <v>218.95699999999999</v>
      </c>
      <c r="CE17" s="1">
        <v>38352</v>
      </c>
      <c r="CF17">
        <v>8.75</v>
      </c>
      <c r="CG17" s="1">
        <v>39903</v>
      </c>
      <c r="CH17">
        <v>190.47499999999999</v>
      </c>
      <c r="CI17">
        <v>-1</v>
      </c>
      <c r="CJ17">
        <v>-1</v>
      </c>
      <c r="CK17" s="1">
        <v>38321</v>
      </c>
      <c r="CL17">
        <v>5.6669999999999998</v>
      </c>
      <c r="CM17">
        <v>-1</v>
      </c>
      <c r="CN17">
        <v>-1</v>
      </c>
    </row>
    <row r="18" spans="1:92" x14ac:dyDescent="0.25">
      <c r="A18" s="1">
        <v>37621</v>
      </c>
      <c r="B18">
        <v>2520</v>
      </c>
      <c r="C18" s="1">
        <v>38044</v>
      </c>
      <c r="D18">
        <v>59.5</v>
      </c>
      <c r="E18" s="1">
        <v>38077</v>
      </c>
      <c r="F18">
        <v>17.491</v>
      </c>
      <c r="G18" s="1">
        <v>38044</v>
      </c>
      <c r="H18">
        <v>10.69</v>
      </c>
      <c r="I18" s="1">
        <v>38044</v>
      </c>
      <c r="J18">
        <v>117.423</v>
      </c>
      <c r="K18" s="1">
        <v>37680</v>
      </c>
      <c r="L18">
        <v>55</v>
      </c>
      <c r="M18" s="1">
        <v>37711</v>
      </c>
      <c r="N18">
        <v>123.333</v>
      </c>
      <c r="O18" s="1">
        <v>37680</v>
      </c>
      <c r="P18">
        <v>49.167000000000002</v>
      </c>
      <c r="Q18" s="1">
        <v>37621</v>
      </c>
      <c r="R18">
        <v>60</v>
      </c>
      <c r="S18" s="1">
        <v>38044</v>
      </c>
      <c r="T18">
        <v>255.2</v>
      </c>
      <c r="U18" s="1">
        <v>37741</v>
      </c>
      <c r="V18">
        <v>22</v>
      </c>
      <c r="W18" s="1">
        <v>37225</v>
      </c>
      <c r="X18">
        <v>477.5</v>
      </c>
      <c r="Y18" s="1">
        <v>37621</v>
      </c>
      <c r="Z18">
        <v>93.5</v>
      </c>
      <c r="AA18" s="1">
        <v>38044</v>
      </c>
      <c r="AB18">
        <v>15.935</v>
      </c>
      <c r="AC18" s="1">
        <v>37741</v>
      </c>
      <c r="AD18">
        <v>670</v>
      </c>
      <c r="AE18" s="1">
        <v>40451</v>
      </c>
      <c r="AF18">
        <v>26.628</v>
      </c>
      <c r="AG18" s="1">
        <f>_xll.BDH(CONCATENATE("AUST"," CDS USD SR ",$B$3,"Y D14 CORP"),"PX_LAST",$B$1,$B$2,"Dates","S","Period","M","Array","","cols=2;rows=1")</f>
        <v>43189</v>
      </c>
      <c r="AH18">
        <v>-1</v>
      </c>
      <c r="AI18">
        <v>-1</v>
      </c>
      <c r="AJ18">
        <v>-1</v>
      </c>
      <c r="AK18">
        <v>-1</v>
      </c>
      <c r="AL18">
        <v>-1</v>
      </c>
      <c r="AM18">
        <v>-1</v>
      </c>
      <c r="AN18">
        <v>-1</v>
      </c>
      <c r="AO18" s="1">
        <v>43201</v>
      </c>
      <c r="AP18">
        <v>-1</v>
      </c>
      <c r="AQ18" s="1">
        <v>44253</v>
      </c>
      <c r="AR18">
        <v>3.4449999999999998</v>
      </c>
      <c r="AS18" s="1">
        <v>44286</v>
      </c>
      <c r="AT18">
        <v>3.1349999999999998</v>
      </c>
      <c r="AU18">
        <v>-1</v>
      </c>
      <c r="AV18">
        <v>-1</v>
      </c>
      <c r="AW18" s="1">
        <v>39021</v>
      </c>
      <c r="AX18">
        <v>13.175000000000001</v>
      </c>
      <c r="AY18" s="1">
        <v>38595</v>
      </c>
      <c r="AZ18">
        <v>7.9719999999999995</v>
      </c>
      <c r="BA18">
        <v>-1</v>
      </c>
      <c r="BB18">
        <v>-1</v>
      </c>
      <c r="BC18" s="1">
        <v>41499</v>
      </c>
      <c r="BD18">
        <v>-1</v>
      </c>
      <c r="BE18">
        <v>-1</v>
      </c>
      <c r="BF18">
        <v>-1</v>
      </c>
      <c r="BG18">
        <v>-1</v>
      </c>
      <c r="BH18">
        <v>-1</v>
      </c>
      <c r="BI18" s="1">
        <v>43201</v>
      </c>
      <c r="BJ18">
        <v>-1</v>
      </c>
      <c r="BK18">
        <v>-1</v>
      </c>
      <c r="BL18">
        <v>-1</v>
      </c>
      <c r="BM18" s="1">
        <v>43201</v>
      </c>
      <c r="BN18">
        <v>-1</v>
      </c>
      <c r="BO18" s="1">
        <v>43203</v>
      </c>
      <c r="BP18">
        <v>-1</v>
      </c>
      <c r="BQ18">
        <v>-1</v>
      </c>
      <c r="BR18">
        <v>-1</v>
      </c>
      <c r="BS18" s="1">
        <v>43203</v>
      </c>
      <c r="BT18">
        <v>-1</v>
      </c>
      <c r="BU18">
        <v>-1</v>
      </c>
      <c r="BV18">
        <v>-1</v>
      </c>
      <c r="BW18" s="1">
        <v>40512</v>
      </c>
      <c r="BX18">
        <v>60.146999999999998</v>
      </c>
      <c r="BY18">
        <v>-1</v>
      </c>
      <c r="BZ18">
        <v>-1</v>
      </c>
      <c r="CA18" s="1">
        <v>40480</v>
      </c>
      <c r="CB18">
        <v>246.00899999999999</v>
      </c>
      <c r="CC18" s="1">
        <v>40512</v>
      </c>
      <c r="CD18">
        <v>254.11099999999999</v>
      </c>
      <c r="CE18" s="1">
        <v>38383</v>
      </c>
      <c r="CF18">
        <v>8.75</v>
      </c>
      <c r="CG18" s="1">
        <v>39933</v>
      </c>
      <c r="CH18">
        <v>95.64</v>
      </c>
      <c r="CI18">
        <v>-1</v>
      </c>
      <c r="CJ18">
        <v>-1</v>
      </c>
      <c r="CK18" s="1">
        <v>38352</v>
      </c>
      <c r="CL18">
        <v>5.63</v>
      </c>
      <c r="CM18">
        <v>-1</v>
      </c>
      <c r="CN18">
        <v>-1</v>
      </c>
    </row>
    <row r="19" spans="1:92" x14ac:dyDescent="0.25">
      <c r="A19" s="1">
        <v>37652</v>
      </c>
      <c r="B19">
        <v>1063.3330000000001</v>
      </c>
      <c r="C19" s="1">
        <v>38077</v>
      </c>
      <c r="D19">
        <v>53.5</v>
      </c>
      <c r="E19" s="1">
        <v>38107</v>
      </c>
      <c r="F19">
        <v>13.989000000000001</v>
      </c>
      <c r="G19" s="1">
        <v>38077</v>
      </c>
      <c r="H19">
        <v>13.5</v>
      </c>
      <c r="I19" s="1">
        <v>38077</v>
      </c>
      <c r="J19">
        <v>84.962000000000003</v>
      </c>
      <c r="K19" s="1">
        <v>37711</v>
      </c>
      <c r="L19">
        <v>80</v>
      </c>
      <c r="M19" s="1">
        <v>37741</v>
      </c>
      <c r="N19">
        <v>61.667000000000002</v>
      </c>
      <c r="O19" s="1">
        <v>37711</v>
      </c>
      <c r="P19">
        <v>57.5</v>
      </c>
      <c r="Q19" s="1">
        <v>37652</v>
      </c>
      <c r="R19">
        <v>65</v>
      </c>
      <c r="S19" s="1">
        <v>38077</v>
      </c>
      <c r="T19">
        <v>287.5</v>
      </c>
      <c r="U19" s="1">
        <v>37771</v>
      </c>
      <c r="V19">
        <v>22.332999999999998</v>
      </c>
      <c r="W19" s="1">
        <v>37256</v>
      </c>
      <c r="X19">
        <v>460</v>
      </c>
      <c r="Y19" s="1">
        <v>37652</v>
      </c>
      <c r="Z19">
        <v>74.167000000000002</v>
      </c>
      <c r="AA19" s="1">
        <v>38077</v>
      </c>
      <c r="AB19">
        <v>16.5</v>
      </c>
      <c r="AC19" s="1">
        <v>37771</v>
      </c>
      <c r="AD19">
        <v>581.66700000000003</v>
      </c>
      <c r="AE19" s="1">
        <v>40480</v>
      </c>
      <c r="AF19">
        <v>21.85</v>
      </c>
      <c r="AG19" s="1">
        <f>_xll.BDH(CONCATENATE("AUST"," CDS USD SR ",$B$3,"Y D14 CORP"),"PX_LAST",$B$1,$B$2,"Dates","S","Period","M","Array","","cols=2;rows=1")</f>
        <v>43189</v>
      </c>
      <c r="AH19">
        <v>-1</v>
      </c>
      <c r="AI19">
        <v>-1</v>
      </c>
      <c r="AJ19">
        <v>-1</v>
      </c>
      <c r="AK19">
        <v>-1</v>
      </c>
      <c r="AL19">
        <v>-1</v>
      </c>
      <c r="AM19">
        <v>-1</v>
      </c>
      <c r="AN19">
        <v>-1</v>
      </c>
      <c r="AO19" s="1">
        <v>43202</v>
      </c>
      <c r="AP19">
        <v>-1</v>
      </c>
      <c r="AQ19" s="1">
        <v>44286</v>
      </c>
      <c r="AR19">
        <v>4.0430000000000001</v>
      </c>
      <c r="AS19" s="1">
        <v>44316</v>
      </c>
      <c r="AT19">
        <v>2.7800000000000002</v>
      </c>
      <c r="AU19">
        <v>-1</v>
      </c>
      <c r="AV19">
        <v>-1</v>
      </c>
      <c r="AW19" s="1">
        <v>39051</v>
      </c>
      <c r="AX19">
        <v>11.5</v>
      </c>
      <c r="AY19" s="1">
        <v>42062</v>
      </c>
      <c r="AZ19">
        <v>48.151000000000003</v>
      </c>
      <c r="BA19">
        <v>-1</v>
      </c>
      <c r="BB19">
        <v>-1</v>
      </c>
      <c r="BC19" s="1">
        <v>41500</v>
      </c>
      <c r="BD19">
        <v>-1</v>
      </c>
      <c r="BE19">
        <v>-1</v>
      </c>
      <c r="BF19">
        <v>-1</v>
      </c>
      <c r="BG19">
        <v>-1</v>
      </c>
      <c r="BH19">
        <v>-1</v>
      </c>
      <c r="BI19" s="1">
        <v>43202</v>
      </c>
      <c r="BJ19">
        <v>-1</v>
      </c>
      <c r="BK19">
        <v>-1</v>
      </c>
      <c r="BL19">
        <v>-1</v>
      </c>
      <c r="BM19" s="1">
        <v>43202</v>
      </c>
      <c r="BN19">
        <v>-1</v>
      </c>
      <c r="BO19" s="1">
        <v>43204</v>
      </c>
      <c r="BP19">
        <v>-1</v>
      </c>
      <c r="BQ19">
        <v>-1</v>
      </c>
      <c r="BR19">
        <v>-1</v>
      </c>
      <c r="BS19" s="1">
        <v>43204</v>
      </c>
      <c r="BT19">
        <v>-1</v>
      </c>
      <c r="BU19">
        <v>-1</v>
      </c>
      <c r="BV19">
        <v>-1</v>
      </c>
      <c r="BW19" s="1">
        <v>40543</v>
      </c>
      <c r="BX19">
        <v>48.921999999999997</v>
      </c>
      <c r="BY19">
        <v>-1</v>
      </c>
      <c r="BZ19">
        <v>-1</v>
      </c>
      <c r="CA19" s="1">
        <v>40512</v>
      </c>
      <c r="CB19">
        <v>223.5</v>
      </c>
      <c r="CC19" s="1">
        <v>40543</v>
      </c>
      <c r="CD19">
        <v>219.18600000000001</v>
      </c>
      <c r="CE19" s="1">
        <v>38748</v>
      </c>
      <c r="CF19">
        <v>2.75</v>
      </c>
      <c r="CG19" s="1">
        <v>39962</v>
      </c>
      <c r="CH19">
        <v>67.662999999999997</v>
      </c>
      <c r="CI19">
        <v>-1</v>
      </c>
      <c r="CJ19">
        <v>-1</v>
      </c>
      <c r="CK19" s="1">
        <v>38383</v>
      </c>
      <c r="CL19">
        <v>6.37</v>
      </c>
      <c r="CM19">
        <v>-1</v>
      </c>
      <c r="CN19">
        <v>-1</v>
      </c>
    </row>
    <row r="20" spans="1:92" x14ac:dyDescent="0.25">
      <c r="A20" s="1">
        <v>37680</v>
      </c>
      <c r="B20">
        <v>848.33299999999997</v>
      </c>
      <c r="C20" s="1">
        <v>38107</v>
      </c>
      <c r="D20">
        <v>41.5</v>
      </c>
      <c r="E20" s="1">
        <v>38138</v>
      </c>
      <c r="F20">
        <v>14.987</v>
      </c>
      <c r="G20" s="1">
        <v>38107</v>
      </c>
      <c r="H20">
        <v>16.387</v>
      </c>
      <c r="I20" s="1">
        <v>38107</v>
      </c>
      <c r="J20">
        <v>151.19499999999999</v>
      </c>
      <c r="K20" s="1">
        <v>37741</v>
      </c>
      <c r="L20">
        <v>70</v>
      </c>
      <c r="M20" s="1">
        <v>37771</v>
      </c>
      <c r="N20">
        <v>51.167000000000002</v>
      </c>
      <c r="O20" s="1">
        <v>37741</v>
      </c>
      <c r="P20">
        <v>44.332999999999998</v>
      </c>
      <c r="Q20" s="1">
        <v>37680</v>
      </c>
      <c r="R20">
        <v>60</v>
      </c>
      <c r="S20" s="1">
        <v>38107</v>
      </c>
      <c r="T20">
        <v>274.197</v>
      </c>
      <c r="U20" s="1">
        <v>37802</v>
      </c>
      <c r="V20">
        <v>20.625</v>
      </c>
      <c r="W20" s="1">
        <v>37287</v>
      </c>
      <c r="X20">
        <v>328.33300000000003</v>
      </c>
      <c r="Y20" s="1">
        <v>37680</v>
      </c>
      <c r="Z20">
        <v>67.5</v>
      </c>
      <c r="AA20" s="1">
        <v>38107</v>
      </c>
      <c r="AB20">
        <v>17.190000000000001</v>
      </c>
      <c r="AC20" s="1">
        <v>37802</v>
      </c>
      <c r="AD20">
        <v>540</v>
      </c>
      <c r="AE20" s="1">
        <v>40512</v>
      </c>
      <c r="AF20">
        <v>22.541</v>
      </c>
      <c r="AG20" s="1">
        <f>_xll.BDH(CONCATENATE("AUST"," CDS USD SR ",$B$3,"Y D14 CORP"),"PX_LAST",$B$1,$B$2,"Dates","S","Period","M","Array","","cols=2;rows=1")</f>
        <v>43189</v>
      </c>
      <c r="AH20">
        <v>-1</v>
      </c>
      <c r="AI20">
        <v>-1</v>
      </c>
      <c r="AJ20">
        <v>-1</v>
      </c>
      <c r="AK20">
        <v>-1</v>
      </c>
      <c r="AL20">
        <v>-1</v>
      </c>
      <c r="AM20">
        <v>-1</v>
      </c>
      <c r="AN20">
        <v>-1</v>
      </c>
      <c r="AO20" s="1">
        <v>43203</v>
      </c>
      <c r="AP20">
        <v>-1</v>
      </c>
      <c r="AQ20" s="1">
        <v>44316</v>
      </c>
      <c r="AR20">
        <v>4.8</v>
      </c>
      <c r="AS20" s="1">
        <v>44347</v>
      </c>
      <c r="AT20">
        <v>3.51</v>
      </c>
      <c r="AU20">
        <v>-1</v>
      </c>
      <c r="AV20">
        <v>-1</v>
      </c>
      <c r="AW20" s="1">
        <v>39080</v>
      </c>
      <c r="AX20">
        <v>10.5</v>
      </c>
      <c r="AY20" s="1">
        <v>42094</v>
      </c>
      <c r="AZ20">
        <v>53.262999999999998</v>
      </c>
      <c r="BA20">
        <v>-1</v>
      </c>
      <c r="BB20">
        <v>-1</v>
      </c>
      <c r="BC20" s="1">
        <v>41501</v>
      </c>
      <c r="BD20">
        <v>-1</v>
      </c>
      <c r="BE20">
        <v>-1</v>
      </c>
      <c r="BF20">
        <v>-1</v>
      </c>
      <c r="BG20">
        <v>-1</v>
      </c>
      <c r="BH20">
        <v>-1</v>
      </c>
      <c r="BI20" s="1">
        <v>43203</v>
      </c>
      <c r="BJ20">
        <v>-1</v>
      </c>
      <c r="BK20">
        <v>-1</v>
      </c>
      <c r="BL20">
        <v>-1</v>
      </c>
      <c r="BM20" s="1">
        <v>43203</v>
      </c>
      <c r="BN20">
        <v>-1</v>
      </c>
      <c r="BO20" s="1">
        <v>43205</v>
      </c>
      <c r="BP20">
        <v>-1</v>
      </c>
      <c r="BQ20">
        <v>-1</v>
      </c>
      <c r="BR20">
        <v>-1</v>
      </c>
      <c r="BS20" s="1">
        <v>43205</v>
      </c>
      <c r="BT20">
        <v>-1</v>
      </c>
      <c r="BU20">
        <v>-1</v>
      </c>
      <c r="BV20">
        <v>-1</v>
      </c>
      <c r="BW20" s="1">
        <v>40574</v>
      </c>
      <c r="BX20">
        <v>62.04</v>
      </c>
      <c r="BY20">
        <v>-1</v>
      </c>
      <c r="BZ20">
        <v>-1</v>
      </c>
      <c r="CA20" s="1">
        <v>40543</v>
      </c>
      <c r="CB20">
        <v>222.78800000000001</v>
      </c>
      <c r="CC20" s="1">
        <v>40574</v>
      </c>
      <c r="CD20">
        <v>231.38499999999999</v>
      </c>
      <c r="CE20" s="1">
        <v>38776</v>
      </c>
      <c r="CF20">
        <v>2.75</v>
      </c>
      <c r="CG20" s="1">
        <v>39994</v>
      </c>
      <c r="CH20">
        <v>81.578000000000003</v>
      </c>
      <c r="CI20">
        <v>-1</v>
      </c>
      <c r="CJ20">
        <v>-1</v>
      </c>
      <c r="CK20" s="1">
        <v>38411</v>
      </c>
      <c r="CL20">
        <v>5.3330000000000002</v>
      </c>
      <c r="CM20">
        <v>-1</v>
      </c>
      <c r="CN20">
        <v>-1</v>
      </c>
    </row>
    <row r="21" spans="1:92" x14ac:dyDescent="0.25">
      <c r="A21" s="1">
        <v>37711</v>
      </c>
      <c r="B21">
        <v>688.33299999999997</v>
      </c>
      <c r="C21" s="1">
        <v>38138</v>
      </c>
      <c r="D21">
        <v>51.127000000000002</v>
      </c>
      <c r="E21" s="1">
        <v>38168</v>
      </c>
      <c r="F21">
        <v>14.987</v>
      </c>
      <c r="G21" s="1">
        <v>38138</v>
      </c>
      <c r="H21">
        <v>15.5</v>
      </c>
      <c r="I21" s="1">
        <v>38138</v>
      </c>
      <c r="J21">
        <v>202.411</v>
      </c>
      <c r="K21" s="1">
        <v>37771</v>
      </c>
      <c r="L21">
        <v>70</v>
      </c>
      <c r="M21" s="1">
        <v>37802</v>
      </c>
      <c r="N21">
        <v>55.732999999999997</v>
      </c>
      <c r="O21" s="1">
        <v>37771</v>
      </c>
      <c r="P21">
        <v>41.832999999999998</v>
      </c>
      <c r="Q21" s="1">
        <v>37711</v>
      </c>
      <c r="R21">
        <v>52</v>
      </c>
      <c r="S21" s="1">
        <v>38138</v>
      </c>
      <c r="T21">
        <v>283.75</v>
      </c>
      <c r="U21" s="1">
        <v>37833</v>
      </c>
      <c r="V21">
        <v>17.25</v>
      </c>
      <c r="W21" s="1">
        <v>37315</v>
      </c>
      <c r="X21">
        <v>288.33300000000003</v>
      </c>
      <c r="Y21" s="1">
        <v>37711</v>
      </c>
      <c r="Z21">
        <v>65</v>
      </c>
      <c r="AA21" s="1">
        <v>38138</v>
      </c>
      <c r="AB21">
        <v>16</v>
      </c>
      <c r="AC21" s="1">
        <v>37833</v>
      </c>
      <c r="AD21">
        <v>399</v>
      </c>
      <c r="AE21" s="1">
        <v>40543</v>
      </c>
      <c r="AF21">
        <v>30.568000000000001</v>
      </c>
      <c r="AG21" s="1">
        <f>_xll.BDH(CONCATENATE("AUST"," CDS USD SR ",$B$3,"Y D14 CORP"),"PX_LAST",$B$1,$B$2,"Dates","S","Period","M","Array","","cols=2;rows=1")</f>
        <v>43189</v>
      </c>
      <c r="AH21">
        <v>-1</v>
      </c>
      <c r="AI21">
        <v>-1</v>
      </c>
      <c r="AJ21">
        <v>-1</v>
      </c>
      <c r="AK21">
        <v>-1</v>
      </c>
      <c r="AL21">
        <v>-1</v>
      </c>
      <c r="AM21">
        <v>-1</v>
      </c>
      <c r="AN21">
        <v>-1</v>
      </c>
      <c r="AO21" s="1">
        <v>43204</v>
      </c>
      <c r="AP21">
        <v>-1</v>
      </c>
      <c r="AQ21" s="1">
        <v>44347</v>
      </c>
      <c r="AR21">
        <v>5.49</v>
      </c>
      <c r="AS21" s="1">
        <v>44377</v>
      </c>
      <c r="AT21">
        <v>2.41</v>
      </c>
      <c r="AU21">
        <v>-1</v>
      </c>
      <c r="AV21">
        <v>-1</v>
      </c>
      <c r="AW21" s="1">
        <v>39113</v>
      </c>
      <c r="AX21">
        <v>13.667</v>
      </c>
      <c r="AY21" s="1">
        <v>42153</v>
      </c>
      <c r="AZ21">
        <v>46.677999999999997</v>
      </c>
      <c r="BA21">
        <v>-1</v>
      </c>
      <c r="BB21">
        <v>-1</v>
      </c>
      <c r="BC21" s="1">
        <v>41502</v>
      </c>
      <c r="BD21">
        <v>-1</v>
      </c>
      <c r="BE21">
        <v>-1</v>
      </c>
      <c r="BF21">
        <v>-1</v>
      </c>
      <c r="BG21">
        <v>-1</v>
      </c>
      <c r="BH21">
        <v>-1</v>
      </c>
      <c r="BI21" s="1">
        <v>43204</v>
      </c>
      <c r="BJ21">
        <v>-1</v>
      </c>
      <c r="BK21">
        <v>-1</v>
      </c>
      <c r="BL21">
        <v>-1</v>
      </c>
      <c r="BM21" s="1">
        <v>43204</v>
      </c>
      <c r="BN21">
        <v>-1</v>
      </c>
      <c r="BO21" s="1">
        <v>43206</v>
      </c>
      <c r="BP21">
        <v>-1</v>
      </c>
      <c r="BQ21">
        <v>-1</v>
      </c>
      <c r="BR21">
        <v>-1</v>
      </c>
      <c r="BS21" s="1">
        <v>43206</v>
      </c>
      <c r="BT21">
        <v>-1</v>
      </c>
      <c r="BU21">
        <v>-1</v>
      </c>
      <c r="BV21">
        <v>-1</v>
      </c>
      <c r="BW21" s="1">
        <v>40602</v>
      </c>
      <c r="BX21">
        <v>47.338999999999999</v>
      </c>
      <c r="BY21">
        <v>-1</v>
      </c>
      <c r="BZ21">
        <v>-1</v>
      </c>
      <c r="CA21" s="1">
        <v>40574</v>
      </c>
      <c r="CB21">
        <v>197.74700000000001</v>
      </c>
      <c r="CC21" s="1">
        <v>40602</v>
      </c>
      <c r="CD21">
        <v>224.672</v>
      </c>
      <c r="CE21" s="1">
        <v>38807</v>
      </c>
      <c r="CF21">
        <v>2.75</v>
      </c>
      <c r="CG21" s="1">
        <v>40025</v>
      </c>
      <c r="CH21">
        <v>63.338000000000001</v>
      </c>
      <c r="CI21">
        <v>-1</v>
      </c>
      <c r="CJ21">
        <v>-1</v>
      </c>
      <c r="CK21" s="1">
        <v>38442</v>
      </c>
      <c r="CL21">
        <v>4.7830000000000004</v>
      </c>
      <c r="CM21">
        <v>-1</v>
      </c>
      <c r="CN21">
        <v>-1</v>
      </c>
    </row>
    <row r="22" spans="1:92" x14ac:dyDescent="0.25">
      <c r="A22" s="1">
        <v>37741</v>
      </c>
      <c r="B22">
        <v>475</v>
      </c>
      <c r="C22" s="1">
        <v>38168</v>
      </c>
      <c r="D22">
        <v>27.5</v>
      </c>
      <c r="E22" s="1">
        <v>38198</v>
      </c>
      <c r="F22">
        <v>11.484999999999999</v>
      </c>
      <c r="G22" s="1">
        <v>38168</v>
      </c>
      <c r="H22">
        <v>16.149999999999999</v>
      </c>
      <c r="I22" s="1">
        <v>38168</v>
      </c>
      <c r="J22">
        <v>139.911</v>
      </c>
      <c r="K22" s="1">
        <v>37802</v>
      </c>
      <c r="L22">
        <v>54.25</v>
      </c>
      <c r="M22" s="1">
        <v>37833</v>
      </c>
      <c r="N22">
        <v>54.267000000000003</v>
      </c>
      <c r="O22" s="1">
        <v>37802</v>
      </c>
      <c r="P22">
        <v>35.832999999999998</v>
      </c>
      <c r="Q22" s="1">
        <v>37741</v>
      </c>
      <c r="R22">
        <v>41.667000000000002</v>
      </c>
      <c r="S22" s="1">
        <v>38168</v>
      </c>
      <c r="T22">
        <v>241</v>
      </c>
      <c r="U22" s="1">
        <v>37862</v>
      </c>
      <c r="V22">
        <v>11.5</v>
      </c>
      <c r="W22" s="1">
        <v>37344</v>
      </c>
      <c r="X22">
        <v>274.83300000000003</v>
      </c>
      <c r="Y22" s="1">
        <v>37741</v>
      </c>
      <c r="Z22">
        <v>61.667000000000002</v>
      </c>
      <c r="AA22" s="1">
        <v>38168</v>
      </c>
      <c r="AB22">
        <v>19.215</v>
      </c>
      <c r="AC22" s="1">
        <v>37862</v>
      </c>
      <c r="AD22">
        <v>366.66699999999997</v>
      </c>
      <c r="AE22" s="1">
        <v>40574</v>
      </c>
      <c r="AF22">
        <v>34.526000000000003</v>
      </c>
      <c r="AG22" s="1">
        <f>_xll.BDH(CONCATENATE("AUST"," CDS USD SR ",$B$3,"Y D14 CORP"),"PX_LAST",$B$1,$B$2,"Dates","S","Period","M","Array","","cols=2;rows=1")</f>
        <v>43189</v>
      </c>
      <c r="AH22">
        <v>-1</v>
      </c>
      <c r="AI22">
        <v>-1</v>
      </c>
      <c r="AJ22">
        <v>-1</v>
      </c>
      <c r="AK22">
        <v>-1</v>
      </c>
      <c r="AL22">
        <v>-1</v>
      </c>
      <c r="AM22">
        <v>-1</v>
      </c>
      <c r="AN22">
        <v>-1</v>
      </c>
      <c r="AO22" s="1">
        <v>43205</v>
      </c>
      <c r="AP22">
        <v>-1</v>
      </c>
      <c r="AQ22" s="1">
        <v>44377</v>
      </c>
      <c r="AR22">
        <v>4.9509999999999996</v>
      </c>
      <c r="AS22" s="1">
        <v>44407</v>
      </c>
      <c r="AT22">
        <v>2.31</v>
      </c>
      <c r="AU22">
        <v>-1</v>
      </c>
      <c r="AV22">
        <v>-1</v>
      </c>
      <c r="AW22" s="1">
        <v>39141</v>
      </c>
      <c r="AX22">
        <v>9.75</v>
      </c>
      <c r="AY22" s="1">
        <v>42185</v>
      </c>
      <c r="AZ22">
        <v>62.49</v>
      </c>
      <c r="BA22">
        <v>-1</v>
      </c>
      <c r="BB22">
        <v>-1</v>
      </c>
      <c r="BC22" s="1">
        <v>41503</v>
      </c>
      <c r="BD22">
        <v>-1</v>
      </c>
      <c r="BE22">
        <v>-1</v>
      </c>
      <c r="BF22">
        <v>-1</v>
      </c>
      <c r="BG22">
        <v>-1</v>
      </c>
      <c r="BH22">
        <v>-1</v>
      </c>
      <c r="BI22" s="1">
        <v>43205</v>
      </c>
      <c r="BJ22">
        <v>-1</v>
      </c>
      <c r="BK22">
        <v>-1</v>
      </c>
      <c r="BL22">
        <v>-1</v>
      </c>
      <c r="BM22" s="1">
        <v>43205</v>
      </c>
      <c r="BN22">
        <v>-1</v>
      </c>
      <c r="BO22" s="1">
        <v>43207</v>
      </c>
      <c r="BP22">
        <v>-1</v>
      </c>
      <c r="BQ22">
        <v>-1</v>
      </c>
      <c r="BR22">
        <v>-1</v>
      </c>
      <c r="BS22" s="1">
        <v>43207</v>
      </c>
      <c r="BT22">
        <v>-1</v>
      </c>
      <c r="BU22">
        <v>-1</v>
      </c>
      <c r="BV22">
        <v>-1</v>
      </c>
      <c r="BW22" s="1">
        <v>40633</v>
      </c>
      <c r="BX22">
        <v>47.566000000000003</v>
      </c>
      <c r="BY22">
        <v>-1</v>
      </c>
      <c r="BZ22">
        <v>-1</v>
      </c>
      <c r="CA22" s="1">
        <v>40602</v>
      </c>
      <c r="CB22">
        <v>208.10900000000001</v>
      </c>
      <c r="CC22" s="1">
        <v>40633</v>
      </c>
      <c r="CD22">
        <v>187.233</v>
      </c>
      <c r="CE22" s="1">
        <v>38835</v>
      </c>
      <c r="CF22">
        <v>2.75</v>
      </c>
      <c r="CG22" s="1">
        <v>40056</v>
      </c>
      <c r="CH22">
        <v>56.865000000000002</v>
      </c>
      <c r="CI22">
        <v>-1</v>
      </c>
      <c r="CJ22">
        <v>-1</v>
      </c>
      <c r="CK22" s="1">
        <v>38471</v>
      </c>
      <c r="CL22">
        <v>5.8330000000000002</v>
      </c>
      <c r="CM22">
        <v>-1</v>
      </c>
      <c r="CN22">
        <v>-1</v>
      </c>
    </row>
    <row r="23" spans="1:92" x14ac:dyDescent="0.25">
      <c r="A23" s="1">
        <v>37771</v>
      </c>
      <c r="B23">
        <v>360</v>
      </c>
      <c r="C23" s="1">
        <v>38198</v>
      </c>
      <c r="D23">
        <v>22.986999999999998</v>
      </c>
      <c r="E23" s="1">
        <v>38230</v>
      </c>
      <c r="F23">
        <v>11.486000000000001</v>
      </c>
      <c r="G23" s="1">
        <v>38198</v>
      </c>
      <c r="H23">
        <v>11.337</v>
      </c>
      <c r="I23" s="1">
        <v>38198</v>
      </c>
      <c r="J23">
        <v>117.45</v>
      </c>
      <c r="K23" s="1">
        <v>37833</v>
      </c>
      <c r="L23">
        <v>54.375</v>
      </c>
      <c r="M23" s="1">
        <v>37862</v>
      </c>
      <c r="N23">
        <v>38.133000000000003</v>
      </c>
      <c r="O23" s="1">
        <v>37833</v>
      </c>
      <c r="P23">
        <v>32.567</v>
      </c>
      <c r="Q23" s="1">
        <v>37771</v>
      </c>
      <c r="R23">
        <v>50</v>
      </c>
      <c r="S23" s="1">
        <v>38198</v>
      </c>
      <c r="T23">
        <v>194.47499999999999</v>
      </c>
      <c r="U23" s="1">
        <v>37894</v>
      </c>
      <c r="V23">
        <v>14.667</v>
      </c>
      <c r="W23" s="1">
        <v>37376</v>
      </c>
      <c r="X23">
        <v>262</v>
      </c>
      <c r="Y23" s="1">
        <v>37771</v>
      </c>
      <c r="Z23">
        <v>56.667000000000002</v>
      </c>
      <c r="AA23" s="1">
        <v>38198</v>
      </c>
      <c r="AB23">
        <v>12.936999999999999</v>
      </c>
      <c r="AC23" s="1">
        <v>37894</v>
      </c>
      <c r="AD23">
        <v>305</v>
      </c>
      <c r="AE23" s="1">
        <v>40602</v>
      </c>
      <c r="AF23">
        <v>34.372999999999998</v>
      </c>
      <c r="AG23" s="1">
        <f>_xll.BDH(CONCATENATE("AUST"," CDS USD SR ",$B$3,"Y D14 CORP"),"PX_LAST",$B$1,$B$2,"Dates","S","Period","M","Array","","cols=2;rows=1")</f>
        <v>43189</v>
      </c>
      <c r="AH23">
        <v>-1</v>
      </c>
      <c r="AI23">
        <v>-1</v>
      </c>
      <c r="AJ23">
        <v>-1</v>
      </c>
      <c r="AK23">
        <v>-1</v>
      </c>
      <c r="AL23">
        <v>-1</v>
      </c>
      <c r="AM23">
        <v>-1</v>
      </c>
      <c r="AN23">
        <v>-1</v>
      </c>
      <c r="AO23" s="1">
        <v>43206</v>
      </c>
      <c r="AP23">
        <v>-1</v>
      </c>
      <c r="AQ23" s="1">
        <v>44407</v>
      </c>
      <c r="AR23">
        <v>3.73</v>
      </c>
      <c r="AS23" s="1">
        <v>44408</v>
      </c>
      <c r="AT23">
        <v>-1</v>
      </c>
      <c r="AU23">
        <v>-1</v>
      </c>
      <c r="AV23">
        <v>-1</v>
      </c>
      <c r="AW23" s="1">
        <v>39171</v>
      </c>
      <c r="AX23">
        <v>10.75</v>
      </c>
      <c r="AY23" s="1">
        <v>42460</v>
      </c>
      <c r="AZ23">
        <v>43.761000000000003</v>
      </c>
      <c r="BA23">
        <v>-1</v>
      </c>
      <c r="BB23">
        <v>-1</v>
      </c>
      <c r="BC23" s="1">
        <v>41504</v>
      </c>
      <c r="BD23">
        <v>-1</v>
      </c>
      <c r="BE23">
        <v>-1</v>
      </c>
      <c r="BF23">
        <v>-1</v>
      </c>
      <c r="BG23">
        <v>-1</v>
      </c>
      <c r="BH23">
        <v>-1</v>
      </c>
      <c r="BI23" s="1">
        <v>43206</v>
      </c>
      <c r="BJ23">
        <v>-1</v>
      </c>
      <c r="BK23">
        <v>-1</v>
      </c>
      <c r="BL23">
        <v>-1</v>
      </c>
      <c r="BM23" s="1">
        <v>43206</v>
      </c>
      <c r="BN23">
        <v>-1</v>
      </c>
      <c r="BO23" s="1">
        <v>43208</v>
      </c>
      <c r="BP23">
        <v>-1</v>
      </c>
      <c r="BQ23">
        <v>-1</v>
      </c>
      <c r="BR23">
        <v>-1</v>
      </c>
      <c r="BS23" s="1">
        <v>43208</v>
      </c>
      <c r="BT23">
        <v>-1</v>
      </c>
      <c r="BU23">
        <v>-1</v>
      </c>
      <c r="BV23">
        <v>-1</v>
      </c>
      <c r="BW23" s="1">
        <v>40662</v>
      </c>
      <c r="BX23">
        <v>37.777999999999999</v>
      </c>
      <c r="BY23">
        <v>-1</v>
      </c>
      <c r="BZ23">
        <v>-1</v>
      </c>
      <c r="CA23" s="1">
        <v>40633</v>
      </c>
      <c r="CB23">
        <v>147.74100000000001</v>
      </c>
      <c r="CC23" s="1">
        <v>40662</v>
      </c>
      <c r="CD23">
        <v>124.82899999999999</v>
      </c>
      <c r="CE23" s="1">
        <v>38868</v>
      </c>
      <c r="CF23">
        <v>3.75</v>
      </c>
      <c r="CG23" s="1">
        <v>40086</v>
      </c>
      <c r="CH23">
        <v>50.938000000000002</v>
      </c>
      <c r="CI23">
        <v>-1</v>
      </c>
      <c r="CJ23">
        <v>-1</v>
      </c>
      <c r="CK23" s="1">
        <v>38503</v>
      </c>
      <c r="CL23">
        <v>5.8330000000000002</v>
      </c>
      <c r="CM23">
        <v>-1</v>
      </c>
      <c r="CN23">
        <v>-1</v>
      </c>
    </row>
    <row r="24" spans="1:92" x14ac:dyDescent="0.25">
      <c r="A24" s="1">
        <v>37802</v>
      </c>
      <c r="B24">
        <v>336.66699999999997</v>
      </c>
      <c r="C24" s="1">
        <v>38230</v>
      </c>
      <c r="D24">
        <v>22.74</v>
      </c>
      <c r="E24" s="1">
        <v>38260</v>
      </c>
      <c r="F24">
        <v>9</v>
      </c>
      <c r="G24" s="1">
        <v>38230</v>
      </c>
      <c r="H24">
        <v>8.5</v>
      </c>
      <c r="I24" s="1">
        <v>38230</v>
      </c>
      <c r="J24">
        <v>130</v>
      </c>
      <c r="K24" s="1">
        <v>37862</v>
      </c>
      <c r="L24">
        <v>60.25</v>
      </c>
      <c r="M24" s="1">
        <v>37894</v>
      </c>
      <c r="N24">
        <v>36.65</v>
      </c>
      <c r="O24" s="1">
        <v>37862</v>
      </c>
      <c r="P24">
        <v>20.6</v>
      </c>
      <c r="Q24" s="1">
        <v>37802</v>
      </c>
      <c r="R24">
        <v>42.332999999999998</v>
      </c>
      <c r="S24" s="1">
        <v>38230</v>
      </c>
      <c r="T24">
        <v>158</v>
      </c>
      <c r="U24" s="1">
        <v>37925</v>
      </c>
      <c r="V24">
        <v>17</v>
      </c>
      <c r="W24" s="1">
        <v>37407</v>
      </c>
      <c r="X24">
        <v>288.33300000000003</v>
      </c>
      <c r="Y24" s="1">
        <v>37802</v>
      </c>
      <c r="Z24">
        <v>59.667000000000002</v>
      </c>
      <c r="AA24" s="1">
        <v>38230</v>
      </c>
      <c r="AB24">
        <v>9.5</v>
      </c>
      <c r="AC24" s="1">
        <v>37925</v>
      </c>
      <c r="AD24">
        <v>197.5</v>
      </c>
      <c r="AE24" s="1">
        <v>40724</v>
      </c>
      <c r="AF24">
        <v>31.47</v>
      </c>
      <c r="AG24" s="1">
        <f>_xll.BDH(CONCATENATE("AUST"," CDS USD SR ",$B$3,"Y D14 CORP"),"PX_LAST",$B$1,$B$2,"Dates","S","Period","M","Array","","cols=2;rows=1")</f>
        <v>43189</v>
      </c>
      <c r="AH24">
        <v>-1</v>
      </c>
      <c r="AI24">
        <v>-1</v>
      </c>
      <c r="AJ24">
        <v>-1</v>
      </c>
      <c r="AK24">
        <v>-1</v>
      </c>
      <c r="AL24">
        <v>-1</v>
      </c>
      <c r="AM24">
        <v>-1</v>
      </c>
      <c r="AN24">
        <v>-1</v>
      </c>
      <c r="AO24" s="1">
        <v>43207</v>
      </c>
      <c r="AP24">
        <v>-1</v>
      </c>
      <c r="AQ24" s="1">
        <v>44408</v>
      </c>
      <c r="AR24">
        <v>-1</v>
      </c>
      <c r="AS24" s="1">
        <v>44409</v>
      </c>
      <c r="AT24">
        <v>-1</v>
      </c>
      <c r="AU24">
        <v>-1</v>
      </c>
      <c r="AV24">
        <v>-1</v>
      </c>
      <c r="AW24" s="1">
        <v>39202</v>
      </c>
      <c r="AX24">
        <v>10.48</v>
      </c>
      <c r="AY24" s="1">
        <v>42489</v>
      </c>
      <c r="AZ24">
        <v>44.798999999999999</v>
      </c>
      <c r="BA24">
        <v>-1</v>
      </c>
      <c r="BB24">
        <v>-1</v>
      </c>
      <c r="BC24" s="1">
        <v>41505</v>
      </c>
      <c r="BD24">
        <v>-1</v>
      </c>
      <c r="BE24">
        <v>-1</v>
      </c>
      <c r="BF24">
        <v>-1</v>
      </c>
      <c r="BG24">
        <v>-1</v>
      </c>
      <c r="BH24">
        <v>-1</v>
      </c>
      <c r="BI24" s="1">
        <v>43207</v>
      </c>
      <c r="BJ24">
        <v>-1</v>
      </c>
      <c r="BK24">
        <v>-1</v>
      </c>
      <c r="BL24">
        <v>-1</v>
      </c>
      <c r="BM24" s="1">
        <v>43207</v>
      </c>
      <c r="BN24">
        <v>-1</v>
      </c>
      <c r="BO24" s="1">
        <v>43209</v>
      </c>
      <c r="BP24">
        <v>-1</v>
      </c>
      <c r="BQ24">
        <v>-1</v>
      </c>
      <c r="BR24">
        <v>-1</v>
      </c>
      <c r="BS24" s="1">
        <v>43209</v>
      </c>
      <c r="BT24">
        <v>-1</v>
      </c>
      <c r="BU24">
        <v>-1</v>
      </c>
      <c r="BV24">
        <v>-1</v>
      </c>
      <c r="BW24" s="1">
        <v>40694</v>
      </c>
      <c r="BX24">
        <v>35.247999999999998</v>
      </c>
      <c r="BY24">
        <v>-1</v>
      </c>
      <c r="BZ24">
        <v>-1</v>
      </c>
      <c r="CA24" s="1">
        <v>40662</v>
      </c>
      <c r="CB24">
        <v>110.114</v>
      </c>
      <c r="CC24" s="1">
        <v>40694</v>
      </c>
      <c r="CD24">
        <v>115.27500000000001</v>
      </c>
      <c r="CE24" s="1">
        <v>38898</v>
      </c>
      <c r="CF24">
        <v>4</v>
      </c>
      <c r="CG24" s="1">
        <v>40116</v>
      </c>
      <c r="CH24">
        <v>39.75</v>
      </c>
      <c r="CI24">
        <v>-1</v>
      </c>
      <c r="CJ24">
        <v>-1</v>
      </c>
      <c r="CK24" s="1">
        <v>38533</v>
      </c>
      <c r="CL24">
        <v>5.8330000000000002</v>
      </c>
      <c r="CM24">
        <v>-1</v>
      </c>
      <c r="CN24">
        <v>-1</v>
      </c>
    </row>
    <row r="25" spans="1:92" x14ac:dyDescent="0.25">
      <c r="A25" s="1">
        <v>37833</v>
      </c>
      <c r="B25">
        <v>288.33300000000003</v>
      </c>
      <c r="C25" s="1">
        <v>38260</v>
      </c>
      <c r="D25">
        <v>14.987</v>
      </c>
      <c r="E25" s="1">
        <v>38289</v>
      </c>
      <c r="F25">
        <v>9</v>
      </c>
      <c r="G25" s="1">
        <v>38260</v>
      </c>
      <c r="H25">
        <v>11</v>
      </c>
      <c r="I25" s="1">
        <v>38260</v>
      </c>
      <c r="J25">
        <v>108.333</v>
      </c>
      <c r="K25" s="1">
        <v>37894</v>
      </c>
      <c r="L25">
        <v>56.332999999999998</v>
      </c>
      <c r="M25" s="1">
        <v>37925</v>
      </c>
      <c r="N25">
        <v>38.4</v>
      </c>
      <c r="O25" s="1">
        <v>37894</v>
      </c>
      <c r="P25">
        <v>24.55</v>
      </c>
      <c r="Q25" s="1">
        <v>37833</v>
      </c>
      <c r="R25">
        <v>33.332999999999998</v>
      </c>
      <c r="S25" s="1">
        <v>38260</v>
      </c>
      <c r="T25">
        <v>173</v>
      </c>
      <c r="U25" s="1">
        <v>37953</v>
      </c>
      <c r="V25">
        <v>29.832999999999998</v>
      </c>
      <c r="W25" s="1">
        <v>37435</v>
      </c>
      <c r="X25">
        <v>420</v>
      </c>
      <c r="Y25" s="1">
        <v>37833</v>
      </c>
      <c r="Z25">
        <v>59.167000000000002</v>
      </c>
      <c r="AA25" s="1">
        <v>38260</v>
      </c>
      <c r="AB25">
        <v>12.25</v>
      </c>
      <c r="AC25" s="1">
        <v>37953</v>
      </c>
      <c r="AD25">
        <v>244.875</v>
      </c>
      <c r="AE25" s="1">
        <v>40753</v>
      </c>
      <c r="AF25">
        <v>32.381</v>
      </c>
      <c r="AG25" s="1">
        <f>_xll.BDH(CONCATENATE("AUST"," CDS USD SR ",$B$3,"Y D14 CORP"),"PX_LAST",$B$1,$B$2,"Dates","S","Period","M","Array","","cols=2;rows=1")</f>
        <v>43189</v>
      </c>
      <c r="AH25">
        <v>-1</v>
      </c>
      <c r="AI25">
        <v>-1</v>
      </c>
      <c r="AJ25">
        <v>-1</v>
      </c>
      <c r="AK25">
        <v>-1</v>
      </c>
      <c r="AL25">
        <v>-1</v>
      </c>
      <c r="AM25">
        <v>-1</v>
      </c>
      <c r="AN25">
        <v>-1</v>
      </c>
      <c r="AO25" s="1">
        <v>43208</v>
      </c>
      <c r="AP25">
        <v>-1</v>
      </c>
      <c r="AQ25" s="1">
        <v>44409</v>
      </c>
      <c r="AR25">
        <v>-1</v>
      </c>
      <c r="AS25" s="1">
        <v>44410</v>
      </c>
      <c r="AT25">
        <v>-1</v>
      </c>
      <c r="AU25">
        <v>-1</v>
      </c>
      <c r="AV25">
        <v>-1</v>
      </c>
      <c r="AW25" s="1">
        <v>39233</v>
      </c>
      <c r="AX25">
        <v>9.8249999999999993</v>
      </c>
      <c r="AY25" s="1">
        <v>42521</v>
      </c>
      <c r="AZ25">
        <v>46.085000000000001</v>
      </c>
      <c r="BA25">
        <v>-1</v>
      </c>
      <c r="BB25">
        <v>-1</v>
      </c>
      <c r="BC25" s="1">
        <v>41506</v>
      </c>
      <c r="BD25">
        <v>-1</v>
      </c>
      <c r="BE25">
        <v>-1</v>
      </c>
      <c r="BF25">
        <v>-1</v>
      </c>
      <c r="BG25">
        <v>-1</v>
      </c>
      <c r="BH25">
        <v>-1</v>
      </c>
      <c r="BI25" s="1">
        <v>43208</v>
      </c>
      <c r="BJ25">
        <v>-1</v>
      </c>
      <c r="BK25">
        <v>-1</v>
      </c>
      <c r="BL25">
        <v>-1</v>
      </c>
      <c r="BM25" s="1">
        <v>43208</v>
      </c>
      <c r="BN25">
        <v>-1</v>
      </c>
      <c r="BO25" s="1">
        <v>43210</v>
      </c>
      <c r="BP25">
        <v>-1</v>
      </c>
      <c r="BQ25">
        <v>-1</v>
      </c>
      <c r="BR25">
        <v>-1</v>
      </c>
      <c r="BS25" s="1">
        <v>43210</v>
      </c>
      <c r="BT25">
        <v>-1</v>
      </c>
      <c r="BU25">
        <v>-1</v>
      </c>
      <c r="BV25">
        <v>-1</v>
      </c>
      <c r="BW25" s="1">
        <v>40724</v>
      </c>
      <c r="BX25">
        <v>33.066000000000003</v>
      </c>
      <c r="BY25">
        <v>-1</v>
      </c>
      <c r="BZ25">
        <v>-1</v>
      </c>
      <c r="CA25" s="1">
        <v>40694</v>
      </c>
      <c r="CB25">
        <v>97.843000000000004</v>
      </c>
      <c r="CC25" s="1">
        <v>40724</v>
      </c>
      <c r="CD25">
        <v>130.19999999999999</v>
      </c>
      <c r="CE25" s="1">
        <v>39051</v>
      </c>
      <c r="CF25">
        <v>4.25</v>
      </c>
      <c r="CG25" s="1">
        <v>40147</v>
      </c>
      <c r="CH25">
        <v>48.25</v>
      </c>
      <c r="CI25">
        <v>-1</v>
      </c>
      <c r="CJ25">
        <v>-1</v>
      </c>
      <c r="CK25" s="1">
        <v>38562</v>
      </c>
      <c r="CL25">
        <v>7</v>
      </c>
      <c r="CM25">
        <v>-1</v>
      </c>
      <c r="CN25">
        <v>-1</v>
      </c>
    </row>
    <row r="26" spans="1:92" x14ac:dyDescent="0.25">
      <c r="A26" s="1">
        <v>37862</v>
      </c>
      <c r="B26">
        <v>256.54899999999998</v>
      </c>
      <c r="C26" s="1">
        <v>38289</v>
      </c>
      <c r="D26">
        <v>15.57</v>
      </c>
      <c r="E26" s="1">
        <v>38321</v>
      </c>
      <c r="F26">
        <v>9</v>
      </c>
      <c r="G26" s="1">
        <v>38289</v>
      </c>
      <c r="H26">
        <v>9</v>
      </c>
      <c r="I26" s="1">
        <v>38289</v>
      </c>
      <c r="J26">
        <v>95</v>
      </c>
      <c r="K26" s="1">
        <v>37925</v>
      </c>
      <c r="L26">
        <v>52.5</v>
      </c>
      <c r="M26" s="1">
        <v>37953</v>
      </c>
      <c r="N26">
        <v>39.840000000000003</v>
      </c>
      <c r="O26" s="1">
        <v>37925</v>
      </c>
      <c r="P26">
        <v>21.95</v>
      </c>
      <c r="Q26" s="1">
        <v>37862</v>
      </c>
      <c r="R26">
        <v>33.332999999999998</v>
      </c>
      <c r="S26" s="1">
        <v>38289</v>
      </c>
      <c r="T26">
        <v>227.5</v>
      </c>
      <c r="U26" s="1">
        <v>37986</v>
      </c>
      <c r="V26">
        <v>16.5</v>
      </c>
      <c r="W26" s="1">
        <v>37468</v>
      </c>
      <c r="X26">
        <v>445</v>
      </c>
      <c r="Y26" s="1">
        <v>37862</v>
      </c>
      <c r="Z26">
        <v>56.332999999999998</v>
      </c>
      <c r="AA26" s="1">
        <v>38289</v>
      </c>
      <c r="AB26">
        <v>9.75</v>
      </c>
      <c r="AC26" s="1">
        <v>37986</v>
      </c>
      <c r="AD26">
        <v>136.833</v>
      </c>
      <c r="AE26" s="1">
        <v>40786</v>
      </c>
      <c r="AF26">
        <v>42.704999999999998</v>
      </c>
      <c r="AG26" s="1">
        <f>_xll.BDH(CONCATENATE("AUST"," CDS USD SR ",$B$3,"Y D14 CORP"),"PX_LAST",$B$1,$B$2,"Dates","S","Period","M","Array","","cols=2;rows=1")</f>
        <v>43189</v>
      </c>
      <c r="AH26">
        <v>-1</v>
      </c>
      <c r="AI26">
        <v>-1</v>
      </c>
      <c r="AJ26">
        <v>-1</v>
      </c>
      <c r="AK26">
        <v>-1</v>
      </c>
      <c r="AL26">
        <v>-1</v>
      </c>
      <c r="AM26">
        <v>-1</v>
      </c>
      <c r="AN26">
        <v>-1</v>
      </c>
      <c r="AO26" s="1">
        <v>43209</v>
      </c>
      <c r="AP26">
        <v>-1</v>
      </c>
      <c r="AQ26" s="1">
        <v>44410</v>
      </c>
      <c r="AR26">
        <v>-1</v>
      </c>
      <c r="AS26" s="1">
        <v>44411</v>
      </c>
      <c r="AT26">
        <v>-1</v>
      </c>
      <c r="AU26">
        <v>-1</v>
      </c>
      <c r="AV26">
        <v>-1</v>
      </c>
      <c r="AW26" s="1">
        <v>39262</v>
      </c>
      <c r="AX26">
        <v>10.5</v>
      </c>
      <c r="AY26" s="1">
        <v>42766</v>
      </c>
      <c r="AZ26">
        <v>74.555999999999997</v>
      </c>
      <c r="BA26">
        <v>-1</v>
      </c>
      <c r="BB26">
        <v>-1</v>
      </c>
      <c r="BC26" s="1">
        <v>41507</v>
      </c>
      <c r="BD26">
        <v>-1</v>
      </c>
      <c r="BE26">
        <v>-1</v>
      </c>
      <c r="BF26">
        <v>-1</v>
      </c>
      <c r="BG26">
        <v>-1</v>
      </c>
      <c r="BH26">
        <v>-1</v>
      </c>
      <c r="BI26" s="1">
        <v>43209</v>
      </c>
      <c r="BJ26">
        <v>-1</v>
      </c>
      <c r="BK26">
        <v>-1</v>
      </c>
      <c r="BL26">
        <v>-1</v>
      </c>
      <c r="BM26" s="1">
        <v>43209</v>
      </c>
      <c r="BN26">
        <v>-1</v>
      </c>
      <c r="BO26" s="1">
        <v>43211</v>
      </c>
      <c r="BP26">
        <v>-1</v>
      </c>
      <c r="BQ26">
        <v>-1</v>
      </c>
      <c r="BR26">
        <v>-1</v>
      </c>
      <c r="BS26" s="1">
        <v>43211</v>
      </c>
      <c r="BT26">
        <v>-1</v>
      </c>
      <c r="BU26">
        <v>-1</v>
      </c>
      <c r="BV26">
        <v>-1</v>
      </c>
      <c r="BW26" s="1">
        <v>40753</v>
      </c>
      <c r="BX26">
        <v>42.5</v>
      </c>
      <c r="BY26">
        <v>-1</v>
      </c>
      <c r="BZ26">
        <v>-1</v>
      </c>
      <c r="CA26" s="1">
        <v>40724</v>
      </c>
      <c r="CB26">
        <v>102.47199999999999</v>
      </c>
      <c r="CC26" s="1">
        <v>40753</v>
      </c>
      <c r="CD26">
        <v>137.5</v>
      </c>
      <c r="CE26" s="1">
        <v>39080</v>
      </c>
      <c r="CF26">
        <v>4.25</v>
      </c>
      <c r="CG26" s="1">
        <v>40178</v>
      </c>
      <c r="CH26">
        <v>50.832999999999998</v>
      </c>
      <c r="CI26">
        <v>-1</v>
      </c>
      <c r="CJ26">
        <v>-1</v>
      </c>
      <c r="CK26" s="1">
        <v>38595</v>
      </c>
      <c r="CL26">
        <v>6</v>
      </c>
      <c r="CM26">
        <v>-1</v>
      </c>
      <c r="CN26">
        <v>-1</v>
      </c>
    </row>
    <row r="27" spans="1:92" x14ac:dyDescent="0.25">
      <c r="A27" s="1">
        <v>37894</v>
      </c>
      <c r="B27">
        <v>219.923</v>
      </c>
      <c r="C27" s="1">
        <v>38321</v>
      </c>
      <c r="D27">
        <v>13.167</v>
      </c>
      <c r="E27" s="1">
        <v>38352</v>
      </c>
      <c r="F27">
        <v>12</v>
      </c>
      <c r="G27" s="1">
        <v>38321</v>
      </c>
      <c r="H27">
        <v>8.5</v>
      </c>
      <c r="I27" s="1">
        <v>38321</v>
      </c>
      <c r="J27">
        <v>92.5</v>
      </c>
      <c r="K27" s="1">
        <v>37953</v>
      </c>
      <c r="L27">
        <v>70.25</v>
      </c>
      <c r="M27" s="1">
        <v>37986</v>
      </c>
      <c r="N27">
        <v>20.5</v>
      </c>
      <c r="O27" s="1">
        <v>37953</v>
      </c>
      <c r="P27">
        <v>18.23</v>
      </c>
      <c r="Q27" s="1">
        <v>37894</v>
      </c>
      <c r="R27">
        <v>30.832999999999998</v>
      </c>
      <c r="S27" s="1">
        <v>38321</v>
      </c>
      <c r="T27">
        <v>205.25</v>
      </c>
      <c r="U27" s="1">
        <v>38016</v>
      </c>
      <c r="V27">
        <v>11.75</v>
      </c>
      <c r="W27" s="1">
        <v>37498</v>
      </c>
      <c r="X27">
        <v>415.16699999999997</v>
      </c>
      <c r="Y27" s="1">
        <v>37894</v>
      </c>
      <c r="Z27">
        <v>47.5</v>
      </c>
      <c r="AA27" s="1">
        <v>38321</v>
      </c>
      <c r="AB27">
        <v>12.75</v>
      </c>
      <c r="AC27" s="1">
        <v>38016</v>
      </c>
      <c r="AD27">
        <v>179.167</v>
      </c>
      <c r="AE27" s="1">
        <v>40816</v>
      </c>
      <c r="AF27">
        <v>54.69</v>
      </c>
      <c r="AG27" s="1">
        <f>_xll.BDH(CONCATENATE("AUST"," CDS USD SR ",$B$3,"Y D14 CORP"),"PX_LAST",$B$1,$B$2,"Dates","S","Period","M","Array","","cols=2;rows=1")</f>
        <v>43189</v>
      </c>
      <c r="AH27">
        <v>-1</v>
      </c>
      <c r="AI27">
        <v>-1</v>
      </c>
      <c r="AJ27">
        <v>-1</v>
      </c>
      <c r="AK27">
        <v>-1</v>
      </c>
      <c r="AL27">
        <v>-1</v>
      </c>
      <c r="AM27">
        <v>-1</v>
      </c>
      <c r="AN27">
        <v>-1</v>
      </c>
      <c r="AO27" s="1">
        <v>43210</v>
      </c>
      <c r="AP27">
        <v>-1</v>
      </c>
      <c r="AQ27" s="1">
        <v>44411</v>
      </c>
      <c r="AR27">
        <v>-1</v>
      </c>
      <c r="AS27" s="1">
        <v>44412</v>
      </c>
      <c r="AT27">
        <v>-1</v>
      </c>
      <c r="AU27">
        <v>-1</v>
      </c>
      <c r="AV27">
        <v>-1</v>
      </c>
      <c r="AW27" s="1">
        <v>39294</v>
      </c>
      <c r="AX27">
        <v>11.97</v>
      </c>
      <c r="AY27" s="1">
        <v>42794</v>
      </c>
      <c r="AZ27">
        <v>85.912000000000006</v>
      </c>
      <c r="BA27">
        <v>-1</v>
      </c>
      <c r="BB27">
        <v>-1</v>
      </c>
      <c r="BC27" s="1">
        <v>41508</v>
      </c>
      <c r="BD27">
        <v>-1</v>
      </c>
      <c r="BE27">
        <v>-1</v>
      </c>
      <c r="BF27">
        <v>-1</v>
      </c>
      <c r="BG27">
        <v>-1</v>
      </c>
      <c r="BH27">
        <v>-1</v>
      </c>
      <c r="BI27" s="1">
        <v>43210</v>
      </c>
      <c r="BJ27">
        <v>-1</v>
      </c>
      <c r="BK27">
        <v>-1</v>
      </c>
      <c r="BL27">
        <v>-1</v>
      </c>
      <c r="BM27" s="1">
        <v>43210</v>
      </c>
      <c r="BN27">
        <v>-1</v>
      </c>
      <c r="BO27" s="1">
        <v>43212</v>
      </c>
      <c r="BP27">
        <v>-1</v>
      </c>
      <c r="BQ27">
        <v>-1</v>
      </c>
      <c r="BR27">
        <v>-1</v>
      </c>
      <c r="BS27" s="1">
        <v>43212</v>
      </c>
      <c r="BT27">
        <v>-1</v>
      </c>
      <c r="BU27">
        <v>-1</v>
      </c>
      <c r="BV27">
        <v>-1</v>
      </c>
      <c r="BW27" s="1">
        <v>40786</v>
      </c>
      <c r="BX27">
        <v>83.688999999999993</v>
      </c>
      <c r="BY27">
        <v>-1</v>
      </c>
      <c r="BZ27">
        <v>-1</v>
      </c>
      <c r="CA27" s="1">
        <v>40753</v>
      </c>
      <c r="CB27">
        <v>138.21100000000001</v>
      </c>
      <c r="CC27" s="1">
        <v>40786</v>
      </c>
      <c r="CD27">
        <v>187.684</v>
      </c>
      <c r="CE27" s="1">
        <v>39113</v>
      </c>
      <c r="CF27">
        <v>3.75</v>
      </c>
      <c r="CG27" s="1">
        <v>40207</v>
      </c>
      <c r="CH27">
        <v>52.167000000000002</v>
      </c>
      <c r="CI27">
        <v>-1</v>
      </c>
      <c r="CJ27">
        <v>-1</v>
      </c>
      <c r="CK27" s="1">
        <v>38625</v>
      </c>
      <c r="CL27">
        <v>5.6669999999999998</v>
      </c>
      <c r="CM27">
        <v>-1</v>
      </c>
      <c r="CN27">
        <v>-1</v>
      </c>
    </row>
    <row r="28" spans="1:92" x14ac:dyDescent="0.25">
      <c r="A28" s="1">
        <v>37925</v>
      </c>
      <c r="B28">
        <v>144.93799999999999</v>
      </c>
      <c r="C28" s="1">
        <v>38352</v>
      </c>
      <c r="D28">
        <v>13.2</v>
      </c>
      <c r="E28" s="1">
        <v>38383</v>
      </c>
      <c r="F28">
        <v>12</v>
      </c>
      <c r="G28" s="1">
        <v>38352</v>
      </c>
      <c r="H28">
        <v>10</v>
      </c>
      <c r="I28" s="1">
        <v>38352</v>
      </c>
      <c r="J28">
        <v>78.75</v>
      </c>
      <c r="K28" s="1">
        <v>37986</v>
      </c>
      <c r="L28">
        <v>47.5</v>
      </c>
      <c r="M28" s="1">
        <v>38016</v>
      </c>
      <c r="N28">
        <v>31.652999999999999</v>
      </c>
      <c r="O28" s="1">
        <v>37986</v>
      </c>
      <c r="P28">
        <v>11.27</v>
      </c>
      <c r="Q28" s="1">
        <v>37925</v>
      </c>
      <c r="R28">
        <v>27.917000000000002</v>
      </c>
      <c r="S28" s="1">
        <v>38352</v>
      </c>
      <c r="T28">
        <v>180</v>
      </c>
      <c r="U28" s="1">
        <v>38044</v>
      </c>
      <c r="V28">
        <v>14</v>
      </c>
      <c r="W28" s="1">
        <v>37529</v>
      </c>
      <c r="X28">
        <v>398.33300000000003</v>
      </c>
      <c r="Y28" s="1">
        <v>37925</v>
      </c>
      <c r="Z28">
        <v>38.75</v>
      </c>
      <c r="AA28" s="1">
        <v>38352</v>
      </c>
      <c r="AB28">
        <v>11.25</v>
      </c>
      <c r="AC28" s="1">
        <v>38044</v>
      </c>
      <c r="AD28">
        <v>178.333</v>
      </c>
      <c r="AE28" s="1">
        <v>40847</v>
      </c>
      <c r="AF28">
        <v>34.241999999999997</v>
      </c>
      <c r="AG28" s="1">
        <f>_xll.BDH(CONCATENATE("AUST"," CDS USD SR ",$B$3,"Y D14 CORP"),"PX_LAST",$B$1,$B$2,"Dates","S","Period","M","Array","","cols=2;rows=1")</f>
        <v>43189</v>
      </c>
      <c r="AH28">
        <v>-1</v>
      </c>
      <c r="AI28">
        <v>-1</v>
      </c>
      <c r="AJ28">
        <v>-1</v>
      </c>
      <c r="AK28">
        <v>-1</v>
      </c>
      <c r="AL28">
        <v>-1</v>
      </c>
      <c r="AM28">
        <v>-1</v>
      </c>
      <c r="AN28">
        <v>-1</v>
      </c>
      <c r="AO28" s="1">
        <v>43211</v>
      </c>
      <c r="AP28">
        <v>-1</v>
      </c>
      <c r="AQ28" s="1">
        <v>44412</v>
      </c>
      <c r="AR28">
        <v>-1</v>
      </c>
      <c r="AS28" s="1">
        <v>44413</v>
      </c>
      <c r="AT28">
        <v>-1</v>
      </c>
      <c r="AU28">
        <v>-1</v>
      </c>
      <c r="AV28">
        <v>-1</v>
      </c>
      <c r="AW28" s="1">
        <v>39325</v>
      </c>
      <c r="AX28">
        <v>10.068</v>
      </c>
      <c r="AY28" s="1">
        <v>43189</v>
      </c>
      <c r="AZ28">
        <v>29.338999999999999</v>
      </c>
      <c r="BA28">
        <v>-1</v>
      </c>
      <c r="BB28">
        <v>-1</v>
      </c>
      <c r="BC28" s="1">
        <v>41509</v>
      </c>
      <c r="BD28">
        <v>-1</v>
      </c>
      <c r="BE28">
        <v>-1</v>
      </c>
      <c r="BF28">
        <v>-1</v>
      </c>
      <c r="BG28">
        <v>-1</v>
      </c>
      <c r="BH28">
        <v>-1</v>
      </c>
      <c r="BI28" s="1">
        <v>43211</v>
      </c>
      <c r="BJ28">
        <v>-1</v>
      </c>
      <c r="BK28">
        <v>-1</v>
      </c>
      <c r="BL28">
        <v>-1</v>
      </c>
      <c r="BM28" s="1">
        <v>43211</v>
      </c>
      <c r="BN28">
        <v>-1</v>
      </c>
      <c r="BO28" s="1">
        <v>43213</v>
      </c>
      <c r="BP28">
        <v>-1</v>
      </c>
      <c r="BQ28">
        <v>-1</v>
      </c>
      <c r="BR28">
        <v>-1</v>
      </c>
      <c r="BS28" s="1">
        <v>43213</v>
      </c>
      <c r="BT28">
        <v>-1</v>
      </c>
      <c r="BU28">
        <v>-1</v>
      </c>
      <c r="BV28">
        <v>-1</v>
      </c>
      <c r="BW28" s="1">
        <v>40816</v>
      </c>
      <c r="BX28">
        <v>100.164</v>
      </c>
      <c r="BY28">
        <v>-1</v>
      </c>
      <c r="BZ28">
        <v>-1</v>
      </c>
      <c r="CA28" s="1">
        <v>40786</v>
      </c>
      <c r="CB28">
        <v>153.565</v>
      </c>
      <c r="CC28" s="1">
        <v>40816</v>
      </c>
      <c r="CD28">
        <v>272.5</v>
      </c>
      <c r="CE28" s="1">
        <v>39202</v>
      </c>
      <c r="CF28">
        <v>3.75</v>
      </c>
      <c r="CG28" s="1">
        <v>40235</v>
      </c>
      <c r="CH28">
        <v>49.167000000000002</v>
      </c>
      <c r="CI28">
        <v>-1</v>
      </c>
      <c r="CJ28">
        <v>-1</v>
      </c>
      <c r="CK28" s="1">
        <v>38656</v>
      </c>
      <c r="CL28">
        <v>6.1680000000000001</v>
      </c>
      <c r="CM28">
        <v>-1</v>
      </c>
      <c r="CN28">
        <v>-1</v>
      </c>
    </row>
    <row r="29" spans="1:92" x14ac:dyDescent="0.25">
      <c r="A29" s="1">
        <v>37953</v>
      </c>
      <c r="B29">
        <v>87.450999999999993</v>
      </c>
      <c r="C29" s="1">
        <v>38383</v>
      </c>
      <c r="D29">
        <v>13.821</v>
      </c>
      <c r="E29" s="1">
        <v>38411</v>
      </c>
      <c r="F29">
        <v>13</v>
      </c>
      <c r="G29" s="1">
        <v>38383</v>
      </c>
      <c r="H29">
        <v>10</v>
      </c>
      <c r="I29" s="1">
        <v>38383</v>
      </c>
      <c r="J29">
        <v>72.5</v>
      </c>
      <c r="K29" s="1">
        <v>38016</v>
      </c>
      <c r="L29">
        <v>42.5</v>
      </c>
      <c r="M29" s="1">
        <v>38044</v>
      </c>
      <c r="N29">
        <v>26.57</v>
      </c>
      <c r="O29" s="1">
        <v>38016</v>
      </c>
      <c r="P29">
        <v>17.425000000000001</v>
      </c>
      <c r="Q29" s="1">
        <v>37953</v>
      </c>
      <c r="R29">
        <v>42.5</v>
      </c>
      <c r="S29" s="1">
        <v>38383</v>
      </c>
      <c r="T29">
        <v>124.75</v>
      </c>
      <c r="U29" s="1">
        <v>38077</v>
      </c>
      <c r="V29">
        <v>16.5</v>
      </c>
      <c r="W29" s="1">
        <v>37560</v>
      </c>
      <c r="X29">
        <v>327.5</v>
      </c>
      <c r="Y29" s="1">
        <v>37953</v>
      </c>
      <c r="Z29">
        <v>76.667000000000002</v>
      </c>
      <c r="AA29" s="1">
        <v>38383</v>
      </c>
      <c r="AB29">
        <v>10.167</v>
      </c>
      <c r="AC29" s="1">
        <v>38077</v>
      </c>
      <c r="AD29">
        <v>118.333</v>
      </c>
      <c r="AE29" s="1">
        <v>40877</v>
      </c>
      <c r="AF29">
        <v>52.371000000000002</v>
      </c>
      <c r="AG29" s="1">
        <f>_xll.BDH(CONCATENATE("AUST"," CDS USD SR ",$B$3,"Y D14 CORP"),"PX_LAST",$B$1,$B$2,"Dates","S","Period","M","Array","","cols=2;rows=1")</f>
        <v>43189</v>
      </c>
      <c r="AH29">
        <v>-1</v>
      </c>
      <c r="AI29">
        <v>-1</v>
      </c>
      <c r="AJ29">
        <v>-1</v>
      </c>
      <c r="AK29">
        <v>-1</v>
      </c>
      <c r="AL29">
        <v>-1</v>
      </c>
      <c r="AM29">
        <v>-1</v>
      </c>
      <c r="AN29">
        <v>-1</v>
      </c>
      <c r="AO29" s="1">
        <v>43212</v>
      </c>
      <c r="AP29">
        <v>-1</v>
      </c>
      <c r="AQ29" s="1">
        <v>44413</v>
      </c>
      <c r="AR29">
        <v>-1</v>
      </c>
      <c r="AS29" s="1">
        <v>44414</v>
      </c>
      <c r="AT29">
        <v>-1</v>
      </c>
      <c r="AU29">
        <v>-1</v>
      </c>
      <c r="AV29">
        <v>-1</v>
      </c>
      <c r="AW29" s="1">
        <v>39353</v>
      </c>
      <c r="AX29">
        <v>9.9979999999999993</v>
      </c>
      <c r="AY29" s="1">
        <v>43190</v>
      </c>
      <c r="AZ29">
        <v>-1</v>
      </c>
      <c r="BA29">
        <v>-1</v>
      </c>
      <c r="BB29">
        <v>-1</v>
      </c>
      <c r="BC29" s="1">
        <v>41510</v>
      </c>
      <c r="BD29">
        <v>-1</v>
      </c>
      <c r="BE29">
        <v>-1</v>
      </c>
      <c r="BF29">
        <v>-1</v>
      </c>
      <c r="BG29">
        <v>-1</v>
      </c>
      <c r="BH29">
        <v>-1</v>
      </c>
      <c r="BI29" s="1">
        <v>43212</v>
      </c>
      <c r="BJ29">
        <v>-1</v>
      </c>
      <c r="BK29">
        <v>-1</v>
      </c>
      <c r="BL29">
        <v>-1</v>
      </c>
      <c r="BM29" s="1">
        <v>43212</v>
      </c>
      <c r="BN29">
        <v>-1</v>
      </c>
      <c r="BO29" s="1">
        <v>43214</v>
      </c>
      <c r="BP29">
        <v>-1</v>
      </c>
      <c r="BQ29">
        <v>-1</v>
      </c>
      <c r="BR29">
        <v>-1</v>
      </c>
      <c r="BS29" s="1">
        <v>43214</v>
      </c>
      <c r="BT29">
        <v>-1</v>
      </c>
      <c r="BU29">
        <v>-1</v>
      </c>
      <c r="BV29">
        <v>-1</v>
      </c>
      <c r="BW29" s="1">
        <v>40847</v>
      </c>
      <c r="BX29">
        <v>104.869</v>
      </c>
      <c r="BY29">
        <v>-1</v>
      </c>
      <c r="BZ29">
        <v>-1</v>
      </c>
      <c r="CA29" s="1">
        <v>40816</v>
      </c>
      <c r="CB29">
        <v>210.55500000000001</v>
      </c>
      <c r="CC29" s="1">
        <v>40847</v>
      </c>
      <c r="CD29">
        <v>186</v>
      </c>
      <c r="CE29" s="1">
        <v>39233</v>
      </c>
      <c r="CF29">
        <v>4.25</v>
      </c>
      <c r="CG29" s="1">
        <v>40268</v>
      </c>
      <c r="CH29">
        <v>35.5</v>
      </c>
      <c r="CI29">
        <v>-1</v>
      </c>
      <c r="CJ29">
        <v>-1</v>
      </c>
      <c r="CK29" s="1">
        <v>38686</v>
      </c>
      <c r="CL29">
        <v>8.0009999999999994</v>
      </c>
      <c r="CM29">
        <v>-1</v>
      </c>
      <c r="CN29">
        <v>-1</v>
      </c>
    </row>
    <row r="30" spans="1:92" x14ac:dyDescent="0.25">
      <c r="A30" s="1">
        <v>37986</v>
      </c>
      <c r="B30">
        <v>108.282</v>
      </c>
      <c r="C30" s="1">
        <v>38411</v>
      </c>
      <c r="D30">
        <v>10.282</v>
      </c>
      <c r="E30" s="1">
        <v>38442</v>
      </c>
      <c r="F30">
        <v>9.0830000000000002</v>
      </c>
      <c r="G30" s="1">
        <v>38411</v>
      </c>
      <c r="H30">
        <v>9.5</v>
      </c>
      <c r="I30" s="1">
        <v>38411</v>
      </c>
      <c r="J30">
        <v>57.5</v>
      </c>
      <c r="K30" s="1">
        <v>38044</v>
      </c>
      <c r="L30">
        <v>46.667000000000002</v>
      </c>
      <c r="M30" s="1">
        <v>38077</v>
      </c>
      <c r="N30">
        <v>25.082999999999998</v>
      </c>
      <c r="O30" s="1">
        <v>38044</v>
      </c>
      <c r="P30">
        <v>17.260000000000002</v>
      </c>
      <c r="Q30" s="1">
        <v>37986</v>
      </c>
      <c r="R30">
        <v>41.5</v>
      </c>
      <c r="S30" s="1">
        <v>38411</v>
      </c>
      <c r="T30">
        <v>100.5</v>
      </c>
      <c r="U30" s="1">
        <v>38107</v>
      </c>
      <c r="V30">
        <v>11.5</v>
      </c>
      <c r="W30" s="1">
        <v>37589</v>
      </c>
      <c r="X30">
        <v>350</v>
      </c>
      <c r="Y30" s="1">
        <v>37986</v>
      </c>
      <c r="Z30">
        <v>35</v>
      </c>
      <c r="AA30" s="1">
        <v>38411</v>
      </c>
      <c r="AB30">
        <v>11.125</v>
      </c>
      <c r="AC30" s="1">
        <v>38107</v>
      </c>
      <c r="AD30">
        <v>203</v>
      </c>
      <c r="AE30" s="1">
        <v>40907</v>
      </c>
      <c r="AF30">
        <v>47.261000000000003</v>
      </c>
      <c r="AG30" s="1">
        <f>_xll.BDH(CONCATENATE("AUST"," CDS USD SR ",$B$3,"Y D14 CORP"),"PX_LAST",$B$1,$B$2,"Dates","S","Period","M","Array","","cols=2;rows=1")</f>
        <v>43189</v>
      </c>
      <c r="AH30">
        <v>-1</v>
      </c>
      <c r="AI30">
        <v>-1</v>
      </c>
      <c r="AJ30">
        <v>-1</v>
      </c>
      <c r="AK30">
        <v>-1</v>
      </c>
      <c r="AL30">
        <v>-1</v>
      </c>
      <c r="AM30">
        <v>-1</v>
      </c>
      <c r="AN30">
        <v>-1</v>
      </c>
      <c r="AO30" s="1">
        <v>43213</v>
      </c>
      <c r="AP30">
        <v>-1</v>
      </c>
      <c r="AQ30" s="1">
        <v>44414</v>
      </c>
      <c r="AR30">
        <v>-1</v>
      </c>
      <c r="AS30" s="1">
        <v>44415</v>
      </c>
      <c r="AT30">
        <v>-1</v>
      </c>
      <c r="AU30">
        <v>-1</v>
      </c>
      <c r="AV30">
        <v>-1</v>
      </c>
      <c r="AW30" s="1">
        <v>39386</v>
      </c>
      <c r="AX30">
        <v>9.8979999999999997</v>
      </c>
      <c r="AY30" s="1">
        <v>43191</v>
      </c>
      <c r="AZ30">
        <v>-1</v>
      </c>
      <c r="BA30">
        <v>-1</v>
      </c>
      <c r="BB30">
        <v>-1</v>
      </c>
      <c r="BC30" s="1">
        <v>41511</v>
      </c>
      <c r="BD30">
        <v>-1</v>
      </c>
      <c r="BE30">
        <v>-1</v>
      </c>
      <c r="BF30">
        <v>-1</v>
      </c>
      <c r="BG30">
        <v>-1</v>
      </c>
      <c r="BH30">
        <v>-1</v>
      </c>
      <c r="BI30" s="1">
        <v>43213</v>
      </c>
      <c r="BJ30">
        <v>-1</v>
      </c>
      <c r="BK30">
        <v>-1</v>
      </c>
      <c r="BL30">
        <v>-1</v>
      </c>
      <c r="BM30" s="1">
        <v>43213</v>
      </c>
      <c r="BN30">
        <v>-1</v>
      </c>
      <c r="BO30" s="1">
        <v>43215</v>
      </c>
      <c r="BP30">
        <v>-1</v>
      </c>
      <c r="BQ30">
        <v>-1</v>
      </c>
      <c r="BR30">
        <v>-1</v>
      </c>
      <c r="BS30" s="1">
        <v>43215</v>
      </c>
      <c r="BT30">
        <v>-1</v>
      </c>
      <c r="BU30">
        <v>-1</v>
      </c>
      <c r="BV30">
        <v>-1</v>
      </c>
      <c r="BW30" s="1">
        <v>40877</v>
      </c>
      <c r="BX30">
        <v>110.643</v>
      </c>
      <c r="BY30">
        <v>-1</v>
      </c>
      <c r="BZ30">
        <v>-1</v>
      </c>
      <c r="CA30" s="1">
        <v>40847</v>
      </c>
      <c r="CB30">
        <v>156.25299999999999</v>
      </c>
      <c r="CC30" s="1">
        <v>40877</v>
      </c>
      <c r="CD30">
        <v>282.79700000000003</v>
      </c>
      <c r="CE30" s="1">
        <v>39660</v>
      </c>
      <c r="CF30">
        <v>15</v>
      </c>
      <c r="CG30" s="1">
        <v>40298</v>
      </c>
      <c r="CH30">
        <v>35.332999999999998</v>
      </c>
      <c r="CI30">
        <v>-1</v>
      </c>
      <c r="CJ30">
        <v>-1</v>
      </c>
      <c r="CK30" s="1">
        <v>38716</v>
      </c>
      <c r="CL30">
        <v>10.834</v>
      </c>
      <c r="CM30">
        <v>-1</v>
      </c>
      <c r="CN30">
        <v>-1</v>
      </c>
    </row>
    <row r="31" spans="1:92" x14ac:dyDescent="0.25">
      <c r="A31" s="1">
        <v>38016</v>
      </c>
      <c r="B31">
        <v>188.261</v>
      </c>
      <c r="C31" s="1">
        <v>38442</v>
      </c>
      <c r="D31">
        <v>12.058</v>
      </c>
      <c r="E31" s="1">
        <v>38471</v>
      </c>
      <c r="F31">
        <v>12.5</v>
      </c>
      <c r="G31" s="1">
        <v>38442</v>
      </c>
      <c r="H31">
        <v>12</v>
      </c>
      <c r="I31" s="1">
        <v>38442</v>
      </c>
      <c r="J31">
        <v>90.125</v>
      </c>
      <c r="K31" s="1">
        <v>38077</v>
      </c>
      <c r="L31">
        <v>41.25</v>
      </c>
      <c r="M31" s="1">
        <v>38107</v>
      </c>
      <c r="N31">
        <v>32</v>
      </c>
      <c r="O31" s="1">
        <v>38077</v>
      </c>
      <c r="P31">
        <v>18.25</v>
      </c>
      <c r="Q31" s="1">
        <v>38016</v>
      </c>
      <c r="R31">
        <v>45</v>
      </c>
      <c r="S31" s="1">
        <v>38442</v>
      </c>
      <c r="T31">
        <v>136.375</v>
      </c>
      <c r="U31" s="1">
        <v>38138</v>
      </c>
      <c r="V31">
        <v>13.845000000000001</v>
      </c>
      <c r="W31" s="1">
        <v>37621</v>
      </c>
      <c r="X31">
        <v>321.66699999999997</v>
      </c>
      <c r="Y31" s="1">
        <v>38016</v>
      </c>
      <c r="Z31">
        <v>37.5</v>
      </c>
      <c r="AA31" s="1">
        <v>38442</v>
      </c>
      <c r="AB31">
        <v>13</v>
      </c>
      <c r="AC31" s="1">
        <v>38138</v>
      </c>
      <c r="AD31">
        <v>361.5</v>
      </c>
      <c r="AE31" s="1">
        <v>40939</v>
      </c>
      <c r="AF31">
        <v>47.283999999999999</v>
      </c>
      <c r="AG31" s="1">
        <f>_xll.BDH(CONCATENATE("AUST"," CDS USD SR ",$B$3,"Y D14 CORP"),"PX_LAST",$B$1,$B$2,"Dates","S","Period","M","Array","","cols=2;rows=1")</f>
        <v>43189</v>
      </c>
      <c r="AH31">
        <v>-1</v>
      </c>
      <c r="AI31">
        <v>-1</v>
      </c>
      <c r="AJ31">
        <v>-1</v>
      </c>
      <c r="AK31">
        <v>-1</v>
      </c>
      <c r="AL31">
        <v>-1</v>
      </c>
      <c r="AM31">
        <v>-1</v>
      </c>
      <c r="AN31">
        <v>-1</v>
      </c>
      <c r="AO31" s="1">
        <v>43214</v>
      </c>
      <c r="AP31">
        <v>-1</v>
      </c>
      <c r="AQ31" s="1">
        <v>44415</v>
      </c>
      <c r="AR31">
        <v>-1</v>
      </c>
      <c r="AS31" s="1">
        <v>44416</v>
      </c>
      <c r="AT31">
        <v>-1</v>
      </c>
      <c r="AU31">
        <v>-1</v>
      </c>
      <c r="AV31">
        <v>-1</v>
      </c>
      <c r="AW31" s="1">
        <v>39416</v>
      </c>
      <c r="AX31">
        <v>11.681000000000001</v>
      </c>
      <c r="AY31" s="1">
        <v>43192</v>
      </c>
      <c r="AZ31">
        <v>-1</v>
      </c>
      <c r="BA31">
        <v>-1</v>
      </c>
      <c r="BB31">
        <v>-1</v>
      </c>
      <c r="BC31" s="1">
        <v>41512</v>
      </c>
      <c r="BD31">
        <v>-1</v>
      </c>
      <c r="BE31">
        <v>-1</v>
      </c>
      <c r="BF31">
        <v>-1</v>
      </c>
      <c r="BG31">
        <v>-1</v>
      </c>
      <c r="BH31">
        <v>-1</v>
      </c>
      <c r="BI31" s="1">
        <v>43214</v>
      </c>
      <c r="BJ31">
        <v>-1</v>
      </c>
      <c r="BK31">
        <v>-1</v>
      </c>
      <c r="BL31">
        <v>-1</v>
      </c>
      <c r="BM31" s="1">
        <v>43214</v>
      </c>
      <c r="BN31">
        <v>-1</v>
      </c>
      <c r="BO31" s="1">
        <v>43216</v>
      </c>
      <c r="BP31">
        <v>-1</v>
      </c>
      <c r="BQ31">
        <v>-1</v>
      </c>
      <c r="BR31">
        <v>-1</v>
      </c>
      <c r="BS31" s="1">
        <v>43216</v>
      </c>
      <c r="BT31">
        <v>-1</v>
      </c>
      <c r="BU31">
        <v>-1</v>
      </c>
      <c r="BV31">
        <v>-1</v>
      </c>
      <c r="BW31" s="1">
        <v>40907</v>
      </c>
      <c r="BX31">
        <v>111.717</v>
      </c>
      <c r="BY31">
        <v>-1</v>
      </c>
      <c r="BZ31">
        <v>-1</v>
      </c>
      <c r="CA31" s="1">
        <v>40877</v>
      </c>
      <c r="CB31">
        <v>252.52500000000001</v>
      </c>
      <c r="CC31" s="1">
        <v>40907</v>
      </c>
      <c r="CD31">
        <v>318.87400000000002</v>
      </c>
      <c r="CE31" s="1">
        <v>39721</v>
      </c>
      <c r="CF31">
        <v>25.678999999999998</v>
      </c>
      <c r="CG31" s="1">
        <v>40329</v>
      </c>
      <c r="CH31">
        <v>56.768999999999998</v>
      </c>
      <c r="CI31">
        <v>-1</v>
      </c>
      <c r="CJ31">
        <v>-1</v>
      </c>
      <c r="CK31" s="1">
        <v>38748</v>
      </c>
      <c r="CL31">
        <v>9.2520000000000007</v>
      </c>
      <c r="CM31">
        <v>-1</v>
      </c>
      <c r="CN31">
        <v>-1</v>
      </c>
    </row>
    <row r="32" spans="1:92" x14ac:dyDescent="0.25">
      <c r="A32" s="1">
        <v>38044</v>
      </c>
      <c r="B32">
        <v>209.92400000000001</v>
      </c>
      <c r="C32" s="1">
        <v>38471</v>
      </c>
      <c r="D32">
        <v>17.683</v>
      </c>
      <c r="E32" s="1">
        <v>38503</v>
      </c>
      <c r="F32">
        <v>6.5</v>
      </c>
      <c r="G32" s="1">
        <v>38471</v>
      </c>
      <c r="H32">
        <v>12.125</v>
      </c>
      <c r="I32" s="1">
        <v>38471</v>
      </c>
      <c r="J32">
        <v>75</v>
      </c>
      <c r="K32" s="1">
        <v>38107</v>
      </c>
      <c r="L32">
        <v>40</v>
      </c>
      <c r="M32" s="1">
        <v>38138</v>
      </c>
      <c r="N32">
        <v>27</v>
      </c>
      <c r="O32" s="1">
        <v>38107</v>
      </c>
      <c r="P32">
        <v>20.215</v>
      </c>
      <c r="Q32" s="1">
        <v>38044</v>
      </c>
      <c r="R32">
        <v>28.5</v>
      </c>
      <c r="S32" s="1">
        <v>38471</v>
      </c>
      <c r="T32">
        <v>145.833</v>
      </c>
      <c r="U32" s="1">
        <v>38168</v>
      </c>
      <c r="V32">
        <v>18</v>
      </c>
      <c r="W32" s="1">
        <v>37652</v>
      </c>
      <c r="X32">
        <v>226.25</v>
      </c>
      <c r="Y32" s="1">
        <v>38044</v>
      </c>
      <c r="Z32">
        <v>40</v>
      </c>
      <c r="AA32" s="1">
        <v>38471</v>
      </c>
      <c r="AB32">
        <v>13.625</v>
      </c>
      <c r="AC32" s="1">
        <v>38168</v>
      </c>
      <c r="AD32">
        <v>251.25</v>
      </c>
      <c r="AE32" s="1">
        <v>40940</v>
      </c>
      <c r="AF32">
        <v>-1</v>
      </c>
      <c r="AG32" s="1">
        <f>_xll.BDH(CONCATENATE("AUST"," CDS USD SR ",$B$3,"Y D14 CORP"),"PX_LAST",$B$1,$B$2,"Dates","S","Period","M","Array","","cols=2;rows=1")</f>
        <v>43189</v>
      </c>
      <c r="AH32">
        <v>-1</v>
      </c>
      <c r="AI32">
        <v>-1</v>
      </c>
      <c r="AJ32">
        <v>-1</v>
      </c>
      <c r="AK32">
        <v>-1</v>
      </c>
      <c r="AL32">
        <v>-1</v>
      </c>
      <c r="AM32">
        <v>-1</v>
      </c>
      <c r="AN32">
        <v>-1</v>
      </c>
      <c r="AO32" s="1">
        <v>43215</v>
      </c>
      <c r="AP32">
        <v>-1</v>
      </c>
      <c r="AQ32" s="1">
        <v>44416</v>
      </c>
      <c r="AR32">
        <v>-1</v>
      </c>
      <c r="AS32" s="1">
        <v>44417</v>
      </c>
      <c r="AT32">
        <v>-1</v>
      </c>
      <c r="AU32">
        <v>-1</v>
      </c>
      <c r="AV32">
        <v>-1</v>
      </c>
      <c r="AW32" s="1">
        <v>39447</v>
      </c>
      <c r="AX32">
        <v>19.762</v>
      </c>
      <c r="AY32" s="1">
        <v>43193</v>
      </c>
      <c r="AZ32">
        <v>-1</v>
      </c>
      <c r="BA32">
        <v>-1</v>
      </c>
      <c r="BB32">
        <v>-1</v>
      </c>
      <c r="BC32" s="1">
        <v>41513</v>
      </c>
      <c r="BD32">
        <v>-1</v>
      </c>
      <c r="BE32">
        <v>-1</v>
      </c>
      <c r="BF32">
        <v>-1</v>
      </c>
      <c r="BG32">
        <v>-1</v>
      </c>
      <c r="BH32">
        <v>-1</v>
      </c>
      <c r="BI32" s="1">
        <v>43215</v>
      </c>
      <c r="BJ32">
        <v>-1</v>
      </c>
      <c r="BK32">
        <v>-1</v>
      </c>
      <c r="BL32">
        <v>-1</v>
      </c>
      <c r="BM32" s="1">
        <v>43215</v>
      </c>
      <c r="BN32">
        <v>-1</v>
      </c>
      <c r="BO32" s="1">
        <v>43217</v>
      </c>
      <c r="BP32">
        <v>-1</v>
      </c>
      <c r="BQ32">
        <v>-1</v>
      </c>
      <c r="BR32">
        <v>-1</v>
      </c>
      <c r="BS32" s="1">
        <v>43217</v>
      </c>
      <c r="BT32">
        <v>-1</v>
      </c>
      <c r="BU32">
        <v>-1</v>
      </c>
      <c r="BV32">
        <v>-1</v>
      </c>
      <c r="BW32" s="1">
        <v>40939</v>
      </c>
      <c r="BX32">
        <v>81.808999999999997</v>
      </c>
      <c r="BY32">
        <v>-1</v>
      </c>
      <c r="BZ32">
        <v>-1</v>
      </c>
      <c r="CA32" s="1">
        <v>40907</v>
      </c>
      <c r="CB32">
        <v>304.43400000000003</v>
      </c>
      <c r="CC32" s="1">
        <v>40939</v>
      </c>
      <c r="CD32">
        <v>247.61799999999999</v>
      </c>
      <c r="CE32" s="1">
        <v>39752</v>
      </c>
      <c r="CF32">
        <v>112.45</v>
      </c>
      <c r="CG32" s="1">
        <v>40359</v>
      </c>
      <c r="CH32">
        <v>59.423999999999999</v>
      </c>
      <c r="CI32">
        <v>-1</v>
      </c>
      <c r="CJ32">
        <v>-1</v>
      </c>
      <c r="CK32" s="1">
        <v>38776</v>
      </c>
      <c r="CL32">
        <v>10.125999999999999</v>
      </c>
      <c r="CM32">
        <v>-1</v>
      </c>
      <c r="CN32">
        <v>-1</v>
      </c>
    </row>
    <row r="33" spans="1:92" x14ac:dyDescent="0.25">
      <c r="A33" s="1">
        <v>38077</v>
      </c>
      <c r="B33">
        <v>184.947</v>
      </c>
      <c r="C33" s="1">
        <v>38503</v>
      </c>
      <c r="D33">
        <v>12.808</v>
      </c>
      <c r="E33" s="1">
        <v>38533</v>
      </c>
      <c r="F33">
        <v>7.3330000000000002</v>
      </c>
      <c r="G33" s="1">
        <v>38503</v>
      </c>
      <c r="H33">
        <v>12.667</v>
      </c>
      <c r="I33" s="1">
        <v>38503</v>
      </c>
      <c r="J33">
        <v>58.75</v>
      </c>
      <c r="K33" s="1">
        <v>38138</v>
      </c>
      <c r="L33">
        <v>40.229999999999997</v>
      </c>
      <c r="M33" s="1">
        <v>38168</v>
      </c>
      <c r="N33">
        <v>27</v>
      </c>
      <c r="O33" s="1">
        <v>38138</v>
      </c>
      <c r="P33">
        <v>18</v>
      </c>
      <c r="Q33" s="1">
        <v>38077</v>
      </c>
      <c r="R33">
        <v>28.332999999999998</v>
      </c>
      <c r="S33" s="1">
        <v>38503</v>
      </c>
      <c r="T33">
        <v>115.875</v>
      </c>
      <c r="U33" s="1">
        <v>38198</v>
      </c>
      <c r="V33">
        <v>6.75</v>
      </c>
      <c r="W33" s="1">
        <v>37680</v>
      </c>
      <c r="X33">
        <v>201.875</v>
      </c>
      <c r="Y33" s="1">
        <v>38077</v>
      </c>
      <c r="Z33">
        <v>35</v>
      </c>
      <c r="AA33" s="1">
        <v>38503</v>
      </c>
      <c r="AB33">
        <v>12.167</v>
      </c>
      <c r="AC33" s="1">
        <v>38198</v>
      </c>
      <c r="AD33">
        <v>163.875</v>
      </c>
      <c r="AE33" s="1">
        <v>40941</v>
      </c>
      <c r="AF33">
        <v>-1</v>
      </c>
      <c r="AG33" s="1">
        <f>_xll.BDH(CONCATENATE("AUST"," CDS USD SR ",$B$3,"Y D14 CORP"),"PX_LAST",$B$1,$B$2,"Dates","S","Period","M","Array","","cols=2;rows=1")</f>
        <v>43189</v>
      </c>
      <c r="AH33">
        <v>-1</v>
      </c>
      <c r="AI33">
        <v>-1</v>
      </c>
      <c r="AJ33">
        <v>-1</v>
      </c>
      <c r="AK33">
        <v>-1</v>
      </c>
      <c r="AL33">
        <v>-1</v>
      </c>
      <c r="AM33">
        <v>-1</v>
      </c>
      <c r="AN33">
        <v>-1</v>
      </c>
      <c r="AO33" s="1">
        <v>43216</v>
      </c>
      <c r="AP33">
        <v>-1</v>
      </c>
      <c r="AQ33" s="1">
        <v>44417</v>
      </c>
      <c r="AR33">
        <v>-1</v>
      </c>
      <c r="AS33" s="1">
        <v>44418</v>
      </c>
      <c r="AT33">
        <v>-1</v>
      </c>
      <c r="AU33">
        <v>-1</v>
      </c>
      <c r="AV33">
        <v>-1</v>
      </c>
      <c r="AW33" s="1">
        <v>39478</v>
      </c>
      <c r="AX33">
        <v>24.15</v>
      </c>
      <c r="AY33" s="1">
        <v>43194</v>
      </c>
      <c r="AZ33">
        <v>-1</v>
      </c>
      <c r="BA33">
        <v>-1</v>
      </c>
      <c r="BB33">
        <v>-1</v>
      </c>
      <c r="BC33" s="1">
        <v>41514</v>
      </c>
      <c r="BD33">
        <v>-1</v>
      </c>
      <c r="BE33">
        <v>-1</v>
      </c>
      <c r="BF33">
        <v>-1</v>
      </c>
      <c r="BG33">
        <v>-1</v>
      </c>
      <c r="BH33">
        <v>-1</v>
      </c>
      <c r="BI33" s="1">
        <v>43216</v>
      </c>
      <c r="BJ33">
        <v>-1</v>
      </c>
      <c r="BK33">
        <v>-1</v>
      </c>
      <c r="BL33">
        <v>-1</v>
      </c>
      <c r="BM33" s="1">
        <v>43216</v>
      </c>
      <c r="BN33">
        <v>-1</v>
      </c>
      <c r="BO33" s="1">
        <v>43218</v>
      </c>
      <c r="BP33">
        <v>-1</v>
      </c>
      <c r="BQ33">
        <v>-1</v>
      </c>
      <c r="BR33">
        <v>-1</v>
      </c>
      <c r="BS33" s="1">
        <v>43218</v>
      </c>
      <c r="BT33">
        <v>-1</v>
      </c>
      <c r="BU33">
        <v>-1</v>
      </c>
      <c r="BV33">
        <v>-1</v>
      </c>
      <c r="BW33" s="1">
        <v>40968</v>
      </c>
      <c r="BX33">
        <v>75.709999999999994</v>
      </c>
      <c r="BY33">
        <v>-1</v>
      </c>
      <c r="BZ33">
        <v>-1</v>
      </c>
      <c r="CA33" s="1">
        <v>40939</v>
      </c>
      <c r="CB33">
        <v>237.19900000000001</v>
      </c>
      <c r="CC33" s="1">
        <v>40968</v>
      </c>
      <c r="CD33">
        <v>172.31700000000001</v>
      </c>
      <c r="CE33" s="1">
        <v>39780</v>
      </c>
      <c r="CF33">
        <v>103.84</v>
      </c>
      <c r="CG33" s="1">
        <v>40389</v>
      </c>
      <c r="CH33">
        <v>51.738999999999997</v>
      </c>
      <c r="CI33">
        <v>-1</v>
      </c>
      <c r="CJ33">
        <v>-1</v>
      </c>
      <c r="CK33" s="1">
        <v>38807</v>
      </c>
      <c r="CL33">
        <v>10.500999999999999</v>
      </c>
      <c r="CM33">
        <v>-1</v>
      </c>
      <c r="CN33">
        <v>-1</v>
      </c>
    </row>
    <row r="34" spans="1:92" x14ac:dyDescent="0.25">
      <c r="A34" s="1">
        <v>38107</v>
      </c>
      <c r="B34">
        <v>308.33300000000003</v>
      </c>
      <c r="C34" s="1">
        <v>38533</v>
      </c>
      <c r="D34">
        <v>12.545999999999999</v>
      </c>
      <c r="E34" s="1">
        <v>38562</v>
      </c>
      <c r="F34">
        <v>8.5</v>
      </c>
      <c r="G34" s="1">
        <v>38533</v>
      </c>
      <c r="H34">
        <v>12.625</v>
      </c>
      <c r="I34" s="1">
        <v>38533</v>
      </c>
      <c r="J34">
        <v>53.125</v>
      </c>
      <c r="K34" s="1">
        <v>38168</v>
      </c>
      <c r="L34">
        <v>31.667000000000002</v>
      </c>
      <c r="M34" s="1">
        <v>38198</v>
      </c>
      <c r="N34">
        <v>23.562999999999999</v>
      </c>
      <c r="O34" s="1">
        <v>38168</v>
      </c>
      <c r="P34">
        <v>16.413</v>
      </c>
      <c r="Q34" s="1">
        <v>38107</v>
      </c>
      <c r="R34">
        <v>45.362000000000002</v>
      </c>
      <c r="S34" s="1">
        <v>38533</v>
      </c>
      <c r="T34">
        <v>134.358</v>
      </c>
      <c r="U34" s="1">
        <v>38230</v>
      </c>
      <c r="V34">
        <v>5.71</v>
      </c>
      <c r="W34" s="1">
        <v>37711</v>
      </c>
      <c r="X34">
        <v>213.75</v>
      </c>
      <c r="Y34" s="1">
        <v>38107</v>
      </c>
      <c r="Z34">
        <v>34.375</v>
      </c>
      <c r="AA34" s="1">
        <v>38533</v>
      </c>
      <c r="AB34">
        <v>15.625</v>
      </c>
      <c r="AC34" s="1">
        <v>38230</v>
      </c>
      <c r="AD34">
        <v>121.833</v>
      </c>
      <c r="AE34" s="1">
        <v>40942</v>
      </c>
      <c r="AF34">
        <v>-1</v>
      </c>
      <c r="AG34" s="1">
        <f>_xll.BDH(CONCATENATE("AUST"," CDS USD SR ",$B$3,"Y D14 CORP"),"PX_LAST",$B$1,$B$2,"Dates","S","Period","M","Array","","cols=2;rows=1")</f>
        <v>43189</v>
      </c>
      <c r="AH34">
        <v>-1</v>
      </c>
      <c r="AI34">
        <v>-1</v>
      </c>
      <c r="AJ34">
        <v>-1</v>
      </c>
      <c r="AK34">
        <v>-1</v>
      </c>
      <c r="AL34">
        <v>-1</v>
      </c>
      <c r="AM34">
        <v>-1</v>
      </c>
      <c r="AN34">
        <v>-1</v>
      </c>
      <c r="AO34" s="1">
        <v>43217</v>
      </c>
      <c r="AP34">
        <v>-1</v>
      </c>
      <c r="AQ34" s="1">
        <v>44418</v>
      </c>
      <c r="AR34">
        <v>-1</v>
      </c>
      <c r="AS34" s="1">
        <v>44419</v>
      </c>
      <c r="AT34">
        <v>-1</v>
      </c>
      <c r="AU34">
        <v>-1</v>
      </c>
      <c r="AV34">
        <v>-1</v>
      </c>
      <c r="AW34" s="1">
        <v>39507</v>
      </c>
      <c r="AX34">
        <v>28.858000000000001</v>
      </c>
      <c r="AY34" s="1">
        <v>43195</v>
      </c>
      <c r="AZ34">
        <v>-1</v>
      </c>
      <c r="BA34">
        <v>-1</v>
      </c>
      <c r="BB34">
        <v>-1</v>
      </c>
      <c r="BC34" s="1">
        <v>41515</v>
      </c>
      <c r="BD34">
        <v>-1</v>
      </c>
      <c r="BE34">
        <v>-1</v>
      </c>
      <c r="BF34">
        <v>-1</v>
      </c>
      <c r="BG34">
        <v>-1</v>
      </c>
      <c r="BH34">
        <v>-1</v>
      </c>
      <c r="BI34" s="1">
        <v>43217</v>
      </c>
      <c r="BJ34">
        <v>-1</v>
      </c>
      <c r="BK34">
        <v>-1</v>
      </c>
      <c r="BL34">
        <v>-1</v>
      </c>
      <c r="BM34" s="1">
        <v>43217</v>
      </c>
      <c r="BN34">
        <v>-1</v>
      </c>
      <c r="BO34" s="1">
        <v>43219</v>
      </c>
      <c r="BP34">
        <v>-1</v>
      </c>
      <c r="BQ34">
        <v>-1</v>
      </c>
      <c r="BR34">
        <v>-1</v>
      </c>
      <c r="BS34" s="1">
        <v>43219</v>
      </c>
      <c r="BT34">
        <v>-1</v>
      </c>
      <c r="BU34">
        <v>-1</v>
      </c>
      <c r="BV34">
        <v>-1</v>
      </c>
      <c r="BW34" s="1">
        <v>40998</v>
      </c>
      <c r="BX34">
        <v>58.743000000000002</v>
      </c>
      <c r="BY34">
        <v>-1</v>
      </c>
      <c r="BZ34">
        <v>-1</v>
      </c>
      <c r="CA34" s="1">
        <v>40968</v>
      </c>
      <c r="CB34">
        <v>158.952</v>
      </c>
      <c r="CC34" s="1">
        <v>40998</v>
      </c>
      <c r="CD34">
        <v>146.86099999999999</v>
      </c>
      <c r="CE34" s="1">
        <v>39813</v>
      </c>
      <c r="CF34">
        <v>110.5</v>
      </c>
      <c r="CG34" s="1">
        <v>40421</v>
      </c>
      <c r="CH34">
        <v>54.935000000000002</v>
      </c>
      <c r="CI34">
        <v>-1</v>
      </c>
      <c r="CJ34">
        <v>-1</v>
      </c>
      <c r="CK34" s="1">
        <v>38835</v>
      </c>
      <c r="CL34">
        <v>11.877000000000001</v>
      </c>
      <c r="CM34">
        <v>-1</v>
      </c>
      <c r="CN34">
        <v>-1</v>
      </c>
    </row>
    <row r="35" spans="1:92" x14ac:dyDescent="0.25">
      <c r="A35" s="1">
        <v>38138</v>
      </c>
      <c r="B35">
        <v>367.39499999999998</v>
      </c>
      <c r="C35" s="1">
        <v>38562</v>
      </c>
      <c r="D35">
        <v>10.833</v>
      </c>
      <c r="E35" s="1">
        <v>38595</v>
      </c>
      <c r="F35">
        <v>17.082999999999998</v>
      </c>
      <c r="G35" s="1">
        <v>38562</v>
      </c>
      <c r="H35">
        <v>10.333</v>
      </c>
      <c r="I35" s="1">
        <v>38562</v>
      </c>
      <c r="J35">
        <v>46</v>
      </c>
      <c r="K35" s="1">
        <v>38198</v>
      </c>
      <c r="L35">
        <v>27.5</v>
      </c>
      <c r="M35" s="1">
        <v>38230</v>
      </c>
      <c r="N35">
        <v>14</v>
      </c>
      <c r="O35" s="1">
        <v>38198</v>
      </c>
      <c r="P35">
        <v>11.678000000000001</v>
      </c>
      <c r="Q35" s="1">
        <v>38138</v>
      </c>
      <c r="R35">
        <v>42.359000000000002</v>
      </c>
      <c r="S35" s="1">
        <v>38562</v>
      </c>
      <c r="T35">
        <v>146.13</v>
      </c>
      <c r="U35" s="1">
        <v>38260</v>
      </c>
      <c r="V35">
        <v>5.5449999999999999</v>
      </c>
      <c r="W35" s="1">
        <v>37741</v>
      </c>
      <c r="X35">
        <v>178.75</v>
      </c>
      <c r="Y35" s="1">
        <v>38138</v>
      </c>
      <c r="Z35">
        <v>54.125</v>
      </c>
      <c r="AA35" s="1">
        <v>38562</v>
      </c>
      <c r="AB35">
        <v>12.75</v>
      </c>
      <c r="AC35" s="1">
        <v>38260</v>
      </c>
      <c r="AD35">
        <v>122.75</v>
      </c>
      <c r="AE35" s="1">
        <v>40943</v>
      </c>
      <c r="AF35">
        <v>-1</v>
      </c>
      <c r="AG35" s="1">
        <f>_xll.BDH(CONCATENATE("AUST"," CDS USD SR ",$B$3,"Y D14 CORP"),"PX_LAST",$B$1,$B$2,"Dates","S","Period","M","Array","","cols=2;rows=1")</f>
        <v>43189</v>
      </c>
      <c r="AH35">
        <v>-1</v>
      </c>
      <c r="AI35">
        <v>-1</v>
      </c>
      <c r="AJ35">
        <v>-1</v>
      </c>
      <c r="AK35">
        <v>-1</v>
      </c>
      <c r="AL35">
        <v>-1</v>
      </c>
      <c r="AM35">
        <v>-1</v>
      </c>
      <c r="AN35">
        <v>-1</v>
      </c>
      <c r="AO35" s="1">
        <v>43218</v>
      </c>
      <c r="AP35">
        <v>-1</v>
      </c>
      <c r="AQ35" s="1">
        <v>44419</v>
      </c>
      <c r="AR35">
        <v>-1</v>
      </c>
      <c r="AS35" s="1">
        <v>44420</v>
      </c>
      <c r="AT35">
        <v>-1</v>
      </c>
      <c r="AU35">
        <v>-1</v>
      </c>
      <c r="AV35">
        <v>-1</v>
      </c>
      <c r="AW35" s="1">
        <v>39538</v>
      </c>
      <c r="AX35">
        <v>27.85</v>
      </c>
      <c r="AY35" s="1">
        <v>43196</v>
      </c>
      <c r="AZ35">
        <v>-1</v>
      </c>
      <c r="BA35">
        <v>-1</v>
      </c>
      <c r="BB35">
        <v>-1</v>
      </c>
      <c r="BC35" s="1">
        <v>41516</v>
      </c>
      <c r="BD35">
        <v>-1</v>
      </c>
      <c r="BE35">
        <v>-1</v>
      </c>
      <c r="BF35">
        <v>-1</v>
      </c>
      <c r="BG35">
        <v>-1</v>
      </c>
      <c r="BH35">
        <v>-1</v>
      </c>
      <c r="BI35" s="1">
        <v>43218</v>
      </c>
      <c r="BJ35">
        <v>-1</v>
      </c>
      <c r="BK35">
        <v>-1</v>
      </c>
      <c r="BL35">
        <v>-1</v>
      </c>
      <c r="BM35" s="1">
        <v>43218</v>
      </c>
      <c r="BN35">
        <v>-1</v>
      </c>
      <c r="BO35" s="1">
        <v>43220</v>
      </c>
      <c r="BP35">
        <v>-1</v>
      </c>
      <c r="BQ35">
        <v>-1</v>
      </c>
      <c r="BR35">
        <v>-1</v>
      </c>
      <c r="BS35" s="1">
        <v>43220</v>
      </c>
      <c r="BT35">
        <v>-1</v>
      </c>
      <c r="BU35">
        <v>-1</v>
      </c>
      <c r="BV35">
        <v>-1</v>
      </c>
      <c r="BW35" s="1">
        <v>41029</v>
      </c>
      <c r="BX35">
        <v>59.277000000000001</v>
      </c>
      <c r="BY35">
        <v>-1</v>
      </c>
      <c r="BZ35">
        <v>-1</v>
      </c>
      <c r="CA35" s="1">
        <v>40998</v>
      </c>
      <c r="CB35">
        <v>119.078</v>
      </c>
      <c r="CC35" s="1">
        <v>41029</v>
      </c>
      <c r="CD35">
        <v>148.81800000000001</v>
      </c>
      <c r="CE35" s="1">
        <v>39843</v>
      </c>
      <c r="CF35">
        <v>161.31299999999999</v>
      </c>
      <c r="CG35" s="1">
        <v>40451</v>
      </c>
      <c r="CH35">
        <v>53.033000000000001</v>
      </c>
      <c r="CI35">
        <v>-1</v>
      </c>
      <c r="CJ35">
        <v>-1</v>
      </c>
      <c r="CK35" s="1">
        <v>38868</v>
      </c>
      <c r="CL35">
        <v>10.750999999999999</v>
      </c>
      <c r="CM35">
        <v>-1</v>
      </c>
      <c r="CN35">
        <v>-1</v>
      </c>
    </row>
    <row r="36" spans="1:92" x14ac:dyDescent="0.25">
      <c r="A36" s="1">
        <v>38168</v>
      </c>
      <c r="B36">
        <v>254.876</v>
      </c>
      <c r="C36" s="1">
        <v>38595</v>
      </c>
      <c r="D36">
        <v>12.333</v>
      </c>
      <c r="E36" s="1">
        <v>38625</v>
      </c>
      <c r="F36">
        <v>17.167000000000002</v>
      </c>
      <c r="G36" s="1">
        <v>38595</v>
      </c>
      <c r="H36">
        <v>9.5</v>
      </c>
      <c r="I36" s="1">
        <v>38595</v>
      </c>
      <c r="J36">
        <v>46</v>
      </c>
      <c r="K36" s="1">
        <v>38230</v>
      </c>
      <c r="L36">
        <v>18.059999999999999</v>
      </c>
      <c r="M36" s="1">
        <v>38260</v>
      </c>
      <c r="N36">
        <v>16</v>
      </c>
      <c r="O36" s="1">
        <v>38230</v>
      </c>
      <c r="P36">
        <v>10</v>
      </c>
      <c r="Q36" s="1">
        <v>38168</v>
      </c>
      <c r="R36">
        <v>34.311999999999998</v>
      </c>
      <c r="S36" s="1">
        <v>38595</v>
      </c>
      <c r="T36">
        <v>133.096</v>
      </c>
      <c r="U36" s="1">
        <v>38289</v>
      </c>
      <c r="V36">
        <v>5.5549999999999997</v>
      </c>
      <c r="W36" s="1">
        <v>37771</v>
      </c>
      <c r="X36">
        <v>157.625</v>
      </c>
      <c r="Y36" s="1">
        <v>38168</v>
      </c>
      <c r="Z36">
        <v>34.582999999999998</v>
      </c>
      <c r="AA36" s="1">
        <v>38595</v>
      </c>
      <c r="AB36">
        <v>16.5</v>
      </c>
      <c r="AC36" s="1">
        <v>38289</v>
      </c>
      <c r="AD36">
        <v>116.25</v>
      </c>
      <c r="AE36" s="1">
        <v>40944</v>
      </c>
      <c r="AF36">
        <v>-1</v>
      </c>
      <c r="AG36" s="1">
        <f>_xll.BDH(CONCATENATE("AUST"," CDS USD SR ",$B$3,"Y D14 CORP"),"PX_LAST",$B$1,$B$2,"Dates","S","Period","M","Array","","cols=2;rows=1")</f>
        <v>43189</v>
      </c>
      <c r="AH36">
        <v>-1</v>
      </c>
      <c r="AI36">
        <v>-1</v>
      </c>
      <c r="AJ36">
        <v>-1</v>
      </c>
      <c r="AK36">
        <v>-1</v>
      </c>
      <c r="AL36">
        <v>-1</v>
      </c>
      <c r="AM36">
        <v>-1</v>
      </c>
      <c r="AN36">
        <v>-1</v>
      </c>
      <c r="AO36" s="1">
        <v>43219</v>
      </c>
      <c r="AP36">
        <v>-1</v>
      </c>
      <c r="AQ36" s="1">
        <v>44420</v>
      </c>
      <c r="AR36">
        <v>-1</v>
      </c>
      <c r="AS36" s="1">
        <v>44421</v>
      </c>
      <c r="AT36">
        <v>-1</v>
      </c>
      <c r="AU36">
        <v>-1</v>
      </c>
      <c r="AV36">
        <v>-1</v>
      </c>
      <c r="AW36" s="1">
        <v>39568</v>
      </c>
      <c r="AX36">
        <v>18.98</v>
      </c>
      <c r="AY36" s="1">
        <v>43197</v>
      </c>
      <c r="AZ36">
        <v>-1</v>
      </c>
      <c r="BA36">
        <v>-1</v>
      </c>
      <c r="BB36">
        <v>-1</v>
      </c>
      <c r="BC36" s="1">
        <v>41517</v>
      </c>
      <c r="BD36">
        <v>-1</v>
      </c>
      <c r="BE36">
        <v>-1</v>
      </c>
      <c r="BF36">
        <v>-1</v>
      </c>
      <c r="BG36">
        <v>-1</v>
      </c>
      <c r="BH36">
        <v>-1</v>
      </c>
      <c r="BI36" s="1">
        <v>43219</v>
      </c>
      <c r="BJ36">
        <v>-1</v>
      </c>
      <c r="BK36">
        <v>-1</v>
      </c>
      <c r="BL36">
        <v>-1</v>
      </c>
      <c r="BM36" s="1">
        <v>43219</v>
      </c>
      <c r="BN36">
        <v>-1</v>
      </c>
      <c r="BO36" s="1">
        <v>43221</v>
      </c>
      <c r="BP36">
        <v>-1</v>
      </c>
      <c r="BQ36">
        <v>-1</v>
      </c>
      <c r="BR36">
        <v>-1</v>
      </c>
      <c r="BS36" s="1">
        <v>43221</v>
      </c>
      <c r="BT36">
        <v>-1</v>
      </c>
      <c r="BU36">
        <v>-1</v>
      </c>
      <c r="BV36">
        <v>-1</v>
      </c>
      <c r="BW36" s="1">
        <v>41060</v>
      </c>
      <c r="BX36">
        <v>56.981999999999999</v>
      </c>
      <c r="BY36">
        <v>-1</v>
      </c>
      <c r="BZ36">
        <v>-1</v>
      </c>
      <c r="CA36" s="1">
        <v>41029</v>
      </c>
      <c r="CB36">
        <v>141.34299999999999</v>
      </c>
      <c r="CC36" s="1">
        <v>41060</v>
      </c>
      <c r="CD36">
        <v>209.87</v>
      </c>
      <c r="CE36" s="1">
        <v>39871</v>
      </c>
      <c r="CF36">
        <v>198.9</v>
      </c>
      <c r="CG36" s="1">
        <v>40480</v>
      </c>
      <c r="CH36">
        <v>45.411999999999999</v>
      </c>
      <c r="CI36">
        <v>-1</v>
      </c>
      <c r="CJ36">
        <v>-1</v>
      </c>
      <c r="CK36" s="1">
        <v>38898</v>
      </c>
      <c r="CL36">
        <v>13.000999999999999</v>
      </c>
      <c r="CM36">
        <v>-1</v>
      </c>
      <c r="CN36">
        <v>-1</v>
      </c>
    </row>
    <row r="37" spans="1:92" x14ac:dyDescent="0.25">
      <c r="A37" s="1">
        <v>38198</v>
      </c>
      <c r="B37">
        <v>164.167</v>
      </c>
      <c r="C37" s="1">
        <v>38625</v>
      </c>
      <c r="D37">
        <v>9</v>
      </c>
      <c r="E37" s="1">
        <v>38656</v>
      </c>
      <c r="F37">
        <v>8</v>
      </c>
      <c r="G37" s="1">
        <v>38625</v>
      </c>
      <c r="H37">
        <v>8.5</v>
      </c>
      <c r="I37" s="1">
        <v>38625</v>
      </c>
      <c r="J37">
        <v>40.799999999999997</v>
      </c>
      <c r="K37" s="1">
        <v>38260</v>
      </c>
      <c r="L37">
        <v>16.817</v>
      </c>
      <c r="M37" s="1">
        <v>38289</v>
      </c>
      <c r="N37">
        <v>13.25</v>
      </c>
      <c r="O37" s="1">
        <v>38260</v>
      </c>
      <c r="P37">
        <v>10.75</v>
      </c>
      <c r="Q37" s="1">
        <v>38198</v>
      </c>
      <c r="R37">
        <v>32.484000000000002</v>
      </c>
      <c r="S37" s="1">
        <v>38625</v>
      </c>
      <c r="T37">
        <v>78.007999999999996</v>
      </c>
      <c r="U37" s="1">
        <v>38321</v>
      </c>
      <c r="V37">
        <v>5.25</v>
      </c>
      <c r="W37" s="1">
        <v>37802</v>
      </c>
      <c r="X37">
        <v>112.333</v>
      </c>
      <c r="Y37" s="1">
        <v>38198</v>
      </c>
      <c r="Z37">
        <v>32</v>
      </c>
      <c r="AA37" s="1">
        <v>38625</v>
      </c>
      <c r="AB37">
        <v>12.625</v>
      </c>
      <c r="AC37" s="1">
        <v>38321</v>
      </c>
      <c r="AD37">
        <v>100.375</v>
      </c>
      <c r="AE37" s="1">
        <v>40945</v>
      </c>
      <c r="AF37">
        <v>-1</v>
      </c>
      <c r="AG37" s="1">
        <f>_xll.BDH(CONCATENATE("AUST"," CDS USD SR ",$B$3,"Y D14 CORP"),"PX_LAST",$B$1,$B$2,"Dates","S","Period","M","Array","","cols=2;rows=1")</f>
        <v>43189</v>
      </c>
      <c r="AH37">
        <v>-1</v>
      </c>
      <c r="AI37">
        <v>-1</v>
      </c>
      <c r="AJ37">
        <v>-1</v>
      </c>
      <c r="AK37">
        <v>-1</v>
      </c>
      <c r="AL37">
        <v>-1</v>
      </c>
      <c r="AM37">
        <v>-1</v>
      </c>
      <c r="AN37">
        <v>-1</v>
      </c>
      <c r="AO37" s="1">
        <v>43220</v>
      </c>
      <c r="AP37">
        <v>-1</v>
      </c>
      <c r="AQ37" s="1">
        <v>44421</v>
      </c>
      <c r="AR37">
        <v>-1</v>
      </c>
      <c r="AS37" s="1">
        <v>44422</v>
      </c>
      <c r="AT37">
        <v>-1</v>
      </c>
      <c r="AU37">
        <v>-1</v>
      </c>
      <c r="AV37">
        <v>-1</v>
      </c>
      <c r="AW37" s="1">
        <v>39598</v>
      </c>
      <c r="AX37">
        <v>15</v>
      </c>
      <c r="AY37" s="1">
        <v>43198</v>
      </c>
      <c r="AZ37">
        <v>-1</v>
      </c>
      <c r="BA37">
        <v>-1</v>
      </c>
      <c r="BB37">
        <v>-1</v>
      </c>
      <c r="BC37" s="1">
        <v>41518</v>
      </c>
      <c r="BD37">
        <v>-1</v>
      </c>
      <c r="BE37">
        <v>-1</v>
      </c>
      <c r="BF37">
        <v>-1</v>
      </c>
      <c r="BG37">
        <v>-1</v>
      </c>
      <c r="BH37">
        <v>-1</v>
      </c>
      <c r="BI37" s="1">
        <v>43220</v>
      </c>
      <c r="BJ37">
        <v>-1</v>
      </c>
      <c r="BK37">
        <v>-1</v>
      </c>
      <c r="BL37">
        <v>-1</v>
      </c>
      <c r="BM37" s="1">
        <v>43220</v>
      </c>
      <c r="BN37">
        <v>-1</v>
      </c>
      <c r="BO37" s="1">
        <v>43222</v>
      </c>
      <c r="BP37">
        <v>-1</v>
      </c>
      <c r="BQ37">
        <v>-1</v>
      </c>
      <c r="BR37">
        <v>-1</v>
      </c>
      <c r="BS37" s="1">
        <v>43222</v>
      </c>
      <c r="BT37">
        <v>-1</v>
      </c>
      <c r="BU37">
        <v>-1</v>
      </c>
      <c r="BV37">
        <v>-1</v>
      </c>
      <c r="BW37" s="1">
        <v>41089</v>
      </c>
      <c r="BX37">
        <v>50.182000000000002</v>
      </c>
      <c r="BY37">
        <v>-1</v>
      </c>
      <c r="BZ37">
        <v>-1</v>
      </c>
      <c r="CA37" s="1">
        <v>41060</v>
      </c>
      <c r="CB37">
        <v>209.87</v>
      </c>
      <c r="CC37" s="1">
        <v>41089</v>
      </c>
      <c r="CD37">
        <v>152.25</v>
      </c>
      <c r="CE37" s="1">
        <v>39903</v>
      </c>
      <c r="CF37">
        <v>104.12</v>
      </c>
      <c r="CG37" s="1">
        <v>40512</v>
      </c>
      <c r="CH37">
        <v>58.667000000000002</v>
      </c>
      <c r="CI37">
        <v>-1</v>
      </c>
      <c r="CJ37">
        <v>-1</v>
      </c>
      <c r="CK37" s="1">
        <v>38929</v>
      </c>
      <c r="CL37">
        <v>11.167</v>
      </c>
      <c r="CM37">
        <v>-1</v>
      </c>
      <c r="CN37">
        <v>-1</v>
      </c>
    </row>
    <row r="38" spans="1:92" x14ac:dyDescent="0.25">
      <c r="A38" s="1">
        <v>38230</v>
      </c>
      <c r="B38">
        <v>88.75</v>
      </c>
      <c r="C38" s="1">
        <v>38656</v>
      </c>
      <c r="D38">
        <v>14.5</v>
      </c>
      <c r="E38" s="1">
        <v>38686</v>
      </c>
      <c r="F38">
        <v>7.6669999999999998</v>
      </c>
      <c r="G38" s="1">
        <v>38656</v>
      </c>
      <c r="H38">
        <v>8.5</v>
      </c>
      <c r="I38" s="1">
        <v>38656</v>
      </c>
      <c r="J38">
        <v>48.875</v>
      </c>
      <c r="K38" s="1">
        <v>38289</v>
      </c>
      <c r="L38">
        <v>14.324999999999999</v>
      </c>
      <c r="M38" s="1">
        <v>38321</v>
      </c>
      <c r="N38">
        <v>12.167</v>
      </c>
      <c r="O38" s="1">
        <v>38289</v>
      </c>
      <c r="P38">
        <v>10.75</v>
      </c>
      <c r="Q38" s="1">
        <v>38230</v>
      </c>
      <c r="R38">
        <v>27</v>
      </c>
      <c r="S38" s="1">
        <v>38656</v>
      </c>
      <c r="T38">
        <v>94.207999999999998</v>
      </c>
      <c r="U38" s="1">
        <v>38352</v>
      </c>
      <c r="V38">
        <v>6.2169999999999996</v>
      </c>
      <c r="W38" s="1">
        <v>37833</v>
      </c>
      <c r="X38">
        <v>107.833</v>
      </c>
      <c r="Y38" s="1">
        <v>38230</v>
      </c>
      <c r="Z38">
        <v>22.167000000000002</v>
      </c>
      <c r="AA38" s="1">
        <v>38656</v>
      </c>
      <c r="AB38">
        <v>14.125</v>
      </c>
      <c r="AC38" s="1">
        <v>38352</v>
      </c>
      <c r="AD38">
        <v>94.286000000000001</v>
      </c>
      <c r="AE38" s="1">
        <v>40946</v>
      </c>
      <c r="AF38">
        <v>-1</v>
      </c>
      <c r="AG38" s="1">
        <f>_xll.BDH(CONCATENATE("AUST"," CDS USD SR ",$B$3,"Y D14 CORP"),"PX_LAST",$B$1,$B$2,"Dates","S","Period","M","Array","","cols=2;rows=1")</f>
        <v>43189</v>
      </c>
      <c r="AH38">
        <v>-1</v>
      </c>
      <c r="AI38">
        <v>-1</v>
      </c>
      <c r="AJ38">
        <v>-1</v>
      </c>
      <c r="AK38">
        <v>-1</v>
      </c>
      <c r="AL38">
        <v>-1</v>
      </c>
      <c r="AM38">
        <v>-1</v>
      </c>
      <c r="AN38">
        <v>-1</v>
      </c>
      <c r="AO38" s="1">
        <v>43221</v>
      </c>
      <c r="AP38">
        <v>-1</v>
      </c>
      <c r="AQ38" s="1">
        <v>44422</v>
      </c>
      <c r="AR38">
        <v>-1</v>
      </c>
      <c r="AS38" s="1">
        <v>44423</v>
      </c>
      <c r="AT38">
        <v>-1</v>
      </c>
      <c r="AU38">
        <v>-1</v>
      </c>
      <c r="AV38">
        <v>-1</v>
      </c>
      <c r="AW38" s="1">
        <v>39629</v>
      </c>
      <c r="AX38">
        <v>25.978000000000002</v>
      </c>
      <c r="AY38" s="1">
        <v>43199</v>
      </c>
      <c r="AZ38">
        <v>-1</v>
      </c>
      <c r="BA38">
        <v>-1</v>
      </c>
      <c r="BB38">
        <v>-1</v>
      </c>
      <c r="BC38" s="1">
        <v>41519</v>
      </c>
      <c r="BD38">
        <v>-1</v>
      </c>
      <c r="BE38">
        <v>-1</v>
      </c>
      <c r="BF38">
        <v>-1</v>
      </c>
      <c r="BG38">
        <v>-1</v>
      </c>
      <c r="BH38">
        <v>-1</v>
      </c>
      <c r="BI38" s="1">
        <v>43221</v>
      </c>
      <c r="BJ38">
        <v>-1</v>
      </c>
      <c r="BK38">
        <v>-1</v>
      </c>
      <c r="BL38">
        <v>-1</v>
      </c>
      <c r="BM38" s="1">
        <v>43221</v>
      </c>
      <c r="BN38">
        <v>-1</v>
      </c>
      <c r="BO38" s="1">
        <v>43223</v>
      </c>
      <c r="BP38">
        <v>-1</v>
      </c>
      <c r="BQ38">
        <v>-1</v>
      </c>
      <c r="BR38">
        <v>-1</v>
      </c>
      <c r="BS38" s="1">
        <v>43223</v>
      </c>
      <c r="BT38">
        <v>-1</v>
      </c>
      <c r="BU38">
        <v>-1</v>
      </c>
      <c r="BV38">
        <v>-1</v>
      </c>
      <c r="BW38" s="1">
        <v>41121</v>
      </c>
      <c r="BX38">
        <v>51.670999999999999</v>
      </c>
      <c r="BY38">
        <v>-1</v>
      </c>
      <c r="BZ38">
        <v>-1</v>
      </c>
      <c r="CA38" s="1">
        <v>41089</v>
      </c>
      <c r="CB38">
        <v>164.25399999999999</v>
      </c>
      <c r="CC38" s="1">
        <v>41121</v>
      </c>
      <c r="CD38">
        <v>97.369</v>
      </c>
      <c r="CE38" s="1">
        <v>39933</v>
      </c>
      <c r="CF38">
        <v>76.900000000000006</v>
      </c>
      <c r="CG38" s="1">
        <v>40543</v>
      </c>
      <c r="CH38">
        <v>51.292000000000002</v>
      </c>
      <c r="CI38">
        <v>-1</v>
      </c>
      <c r="CJ38">
        <v>-1</v>
      </c>
      <c r="CK38" s="1">
        <v>38960</v>
      </c>
      <c r="CL38">
        <v>12.625999999999999</v>
      </c>
      <c r="CM38">
        <v>-1</v>
      </c>
      <c r="CN38">
        <v>-1</v>
      </c>
    </row>
    <row r="39" spans="1:92" x14ac:dyDescent="0.25">
      <c r="A39" s="1">
        <v>38260</v>
      </c>
      <c r="B39">
        <v>93.75</v>
      </c>
      <c r="C39" s="1">
        <v>38686</v>
      </c>
      <c r="D39">
        <v>13.3</v>
      </c>
      <c r="E39" s="1">
        <v>38716</v>
      </c>
      <c r="F39">
        <v>8.5</v>
      </c>
      <c r="G39" s="1">
        <v>38686</v>
      </c>
      <c r="H39">
        <v>6.125</v>
      </c>
      <c r="I39" s="1">
        <v>38686</v>
      </c>
      <c r="J39">
        <v>35.700000000000003</v>
      </c>
      <c r="K39" s="1">
        <v>38321</v>
      </c>
      <c r="L39">
        <v>13.313000000000001</v>
      </c>
      <c r="M39" s="1">
        <v>38352</v>
      </c>
      <c r="N39">
        <v>11.5</v>
      </c>
      <c r="O39" s="1">
        <v>38321</v>
      </c>
      <c r="P39">
        <v>10</v>
      </c>
      <c r="Q39" s="1">
        <v>38260</v>
      </c>
      <c r="R39">
        <v>24.332999999999998</v>
      </c>
      <c r="S39" s="1">
        <v>38686</v>
      </c>
      <c r="T39">
        <v>60.667000000000002</v>
      </c>
      <c r="U39" s="1">
        <v>38383</v>
      </c>
      <c r="V39">
        <v>6.452</v>
      </c>
      <c r="W39" s="1">
        <v>37862</v>
      </c>
      <c r="X39">
        <v>149.25</v>
      </c>
      <c r="Y39" s="1">
        <v>38260</v>
      </c>
      <c r="Z39">
        <v>20.332999999999998</v>
      </c>
      <c r="AA39" s="1">
        <v>38686</v>
      </c>
      <c r="AB39">
        <v>13.875</v>
      </c>
      <c r="AC39" s="1">
        <v>38383</v>
      </c>
      <c r="AD39">
        <v>95.688000000000002</v>
      </c>
      <c r="AE39" s="1">
        <v>40947</v>
      </c>
      <c r="AF39">
        <v>-1</v>
      </c>
      <c r="AG39" s="1">
        <f>_xll.BDH(CONCATENATE("AUST"," CDS USD SR ",$B$3,"Y D14 CORP"),"PX_LAST",$B$1,$B$2,"Dates","S","Period","M","Array","","cols=2;rows=1")</f>
        <v>43189</v>
      </c>
      <c r="AH39">
        <v>-1</v>
      </c>
      <c r="AI39">
        <v>-1</v>
      </c>
      <c r="AJ39">
        <v>-1</v>
      </c>
      <c r="AK39">
        <v>-1</v>
      </c>
      <c r="AL39">
        <v>-1</v>
      </c>
      <c r="AM39">
        <v>-1</v>
      </c>
      <c r="AN39">
        <v>-1</v>
      </c>
      <c r="AO39" s="1">
        <v>43222</v>
      </c>
      <c r="AP39">
        <v>-1</v>
      </c>
      <c r="AQ39" s="1">
        <v>44423</v>
      </c>
      <c r="AR39">
        <v>-1</v>
      </c>
      <c r="AS39" s="1">
        <v>44424</v>
      </c>
      <c r="AT39">
        <v>-1</v>
      </c>
      <c r="AU39">
        <v>-1</v>
      </c>
      <c r="AV39">
        <v>-1</v>
      </c>
      <c r="AW39" s="1">
        <v>39660</v>
      </c>
      <c r="AX39">
        <v>26.483000000000001</v>
      </c>
      <c r="AY39" s="1">
        <v>43200</v>
      </c>
      <c r="AZ39">
        <v>-1</v>
      </c>
      <c r="BA39">
        <v>-1</v>
      </c>
      <c r="BB39">
        <v>-1</v>
      </c>
      <c r="BC39" s="1">
        <v>41520</v>
      </c>
      <c r="BD39">
        <v>-1</v>
      </c>
      <c r="BE39">
        <v>-1</v>
      </c>
      <c r="BF39">
        <v>-1</v>
      </c>
      <c r="BG39">
        <v>-1</v>
      </c>
      <c r="BH39">
        <v>-1</v>
      </c>
      <c r="BI39" s="1">
        <v>43222</v>
      </c>
      <c r="BJ39">
        <v>-1</v>
      </c>
      <c r="BK39">
        <v>-1</v>
      </c>
      <c r="BL39">
        <v>-1</v>
      </c>
      <c r="BM39" s="1">
        <v>43222</v>
      </c>
      <c r="BN39">
        <v>-1</v>
      </c>
      <c r="BO39" s="1">
        <v>43224</v>
      </c>
      <c r="BP39">
        <v>-1</v>
      </c>
      <c r="BQ39">
        <v>-1</v>
      </c>
      <c r="BR39">
        <v>-1</v>
      </c>
      <c r="BS39" s="1">
        <v>43224</v>
      </c>
      <c r="BT39">
        <v>-1</v>
      </c>
      <c r="BU39">
        <v>-1</v>
      </c>
      <c r="BV39">
        <v>-1</v>
      </c>
      <c r="BW39" s="1">
        <v>41152</v>
      </c>
      <c r="BX39">
        <v>56.304000000000002</v>
      </c>
      <c r="BY39">
        <v>-1</v>
      </c>
      <c r="BZ39">
        <v>-1</v>
      </c>
      <c r="CA39" s="1">
        <v>41121</v>
      </c>
      <c r="CB39">
        <v>157.32499999999999</v>
      </c>
      <c r="CC39" s="1">
        <v>41152</v>
      </c>
      <c r="CD39">
        <v>86.727000000000004</v>
      </c>
      <c r="CE39" s="1">
        <v>39962</v>
      </c>
      <c r="CF39">
        <v>57.65</v>
      </c>
      <c r="CG39" s="1">
        <v>40574</v>
      </c>
      <c r="CH39">
        <v>48.732999999999997</v>
      </c>
      <c r="CI39">
        <v>-1</v>
      </c>
      <c r="CJ39">
        <v>-1</v>
      </c>
      <c r="CK39" s="1">
        <v>38989</v>
      </c>
      <c r="CL39">
        <v>14.335000000000001</v>
      </c>
      <c r="CM39">
        <v>-1</v>
      </c>
      <c r="CN39">
        <v>-1</v>
      </c>
    </row>
    <row r="40" spans="1:92" x14ac:dyDescent="0.25">
      <c r="A40" s="1">
        <v>38289</v>
      </c>
      <c r="B40">
        <v>88</v>
      </c>
      <c r="C40" s="1">
        <v>38716</v>
      </c>
      <c r="D40">
        <v>12.75</v>
      </c>
      <c r="E40" s="1">
        <v>38748</v>
      </c>
      <c r="F40">
        <v>8</v>
      </c>
      <c r="G40" s="1">
        <v>38716</v>
      </c>
      <c r="H40">
        <v>6.75</v>
      </c>
      <c r="I40" s="1">
        <v>38716</v>
      </c>
      <c r="J40">
        <v>35</v>
      </c>
      <c r="K40" s="1">
        <v>38352</v>
      </c>
      <c r="L40">
        <v>13.087</v>
      </c>
      <c r="M40" s="1">
        <v>38383</v>
      </c>
      <c r="N40">
        <v>16</v>
      </c>
      <c r="O40" s="1">
        <v>38352</v>
      </c>
      <c r="P40">
        <v>9.3330000000000002</v>
      </c>
      <c r="Q40" s="1">
        <v>38289</v>
      </c>
      <c r="R40">
        <v>27</v>
      </c>
      <c r="S40" s="1">
        <v>38716</v>
      </c>
      <c r="T40">
        <v>59</v>
      </c>
      <c r="U40" s="1">
        <v>38411</v>
      </c>
      <c r="V40">
        <v>5.6479999999999997</v>
      </c>
      <c r="W40" s="1">
        <v>37894</v>
      </c>
      <c r="X40">
        <v>109.5</v>
      </c>
      <c r="Y40" s="1">
        <v>38289</v>
      </c>
      <c r="Z40">
        <v>14.333</v>
      </c>
      <c r="AA40" s="1">
        <v>38716</v>
      </c>
      <c r="AB40">
        <v>16.5</v>
      </c>
      <c r="AC40" s="1">
        <v>38411</v>
      </c>
      <c r="AD40">
        <v>57.625</v>
      </c>
      <c r="AE40" s="1">
        <v>40948</v>
      </c>
      <c r="AF40">
        <v>-1</v>
      </c>
      <c r="AG40" s="1">
        <f>_xll.BDH(CONCATENATE("AUST"," CDS USD SR ",$B$3,"Y D14 CORP"),"PX_LAST",$B$1,$B$2,"Dates","S","Period","M","Array","","cols=2;rows=1")</f>
        <v>43189</v>
      </c>
      <c r="AH40">
        <v>-1</v>
      </c>
      <c r="AI40">
        <v>-1</v>
      </c>
      <c r="AJ40">
        <v>-1</v>
      </c>
      <c r="AK40">
        <v>-1</v>
      </c>
      <c r="AL40">
        <v>-1</v>
      </c>
      <c r="AM40">
        <v>-1</v>
      </c>
      <c r="AN40">
        <v>-1</v>
      </c>
      <c r="AO40" s="1">
        <v>43223</v>
      </c>
      <c r="AP40">
        <v>-1</v>
      </c>
      <c r="AQ40" s="1">
        <v>44424</v>
      </c>
      <c r="AR40">
        <v>-1</v>
      </c>
      <c r="AS40" s="1">
        <v>44425</v>
      </c>
      <c r="AT40">
        <v>-1</v>
      </c>
      <c r="AU40">
        <v>-1</v>
      </c>
      <c r="AV40">
        <v>-1</v>
      </c>
      <c r="AW40" s="1">
        <v>39689</v>
      </c>
      <c r="AX40">
        <v>27.884</v>
      </c>
      <c r="AY40" s="1">
        <v>43201</v>
      </c>
      <c r="AZ40">
        <v>-1</v>
      </c>
      <c r="BA40">
        <v>-1</v>
      </c>
      <c r="BB40">
        <v>-1</v>
      </c>
      <c r="BC40" s="1">
        <v>41521</v>
      </c>
      <c r="BD40">
        <v>-1</v>
      </c>
      <c r="BE40">
        <v>-1</v>
      </c>
      <c r="BF40">
        <v>-1</v>
      </c>
      <c r="BG40">
        <v>-1</v>
      </c>
      <c r="BH40">
        <v>-1</v>
      </c>
      <c r="BI40" s="1">
        <v>43223</v>
      </c>
      <c r="BJ40">
        <v>-1</v>
      </c>
      <c r="BK40">
        <v>-1</v>
      </c>
      <c r="BL40">
        <v>-1</v>
      </c>
      <c r="BM40" s="1">
        <v>43223</v>
      </c>
      <c r="BN40">
        <v>-1</v>
      </c>
      <c r="BO40" s="1">
        <v>43225</v>
      </c>
      <c r="BP40">
        <v>-1</v>
      </c>
      <c r="BQ40">
        <v>-1</v>
      </c>
      <c r="BR40">
        <v>-1</v>
      </c>
      <c r="BS40" s="1">
        <v>43225</v>
      </c>
      <c r="BT40">
        <v>-1</v>
      </c>
      <c r="BU40">
        <v>-1</v>
      </c>
      <c r="BV40">
        <v>-1</v>
      </c>
      <c r="BW40" s="1">
        <v>41180</v>
      </c>
      <c r="BX40">
        <v>40.701000000000001</v>
      </c>
      <c r="BY40">
        <v>-1</v>
      </c>
      <c r="BZ40">
        <v>-1</v>
      </c>
      <c r="CA40" s="1">
        <v>41152</v>
      </c>
      <c r="CB40">
        <v>77.253</v>
      </c>
      <c r="CC40" s="1">
        <v>41180</v>
      </c>
      <c r="CD40">
        <v>97.754999999999995</v>
      </c>
      <c r="CE40" s="1">
        <v>39994</v>
      </c>
      <c r="CF40">
        <v>57.28</v>
      </c>
      <c r="CG40" s="1">
        <v>40602</v>
      </c>
      <c r="CH40">
        <v>49.573</v>
      </c>
      <c r="CI40">
        <v>-1</v>
      </c>
      <c r="CJ40">
        <v>-1</v>
      </c>
      <c r="CK40" s="1">
        <v>39021</v>
      </c>
      <c r="CL40">
        <v>9.8350000000000009</v>
      </c>
      <c r="CM40">
        <v>-1</v>
      </c>
      <c r="CN40">
        <v>-1</v>
      </c>
    </row>
    <row r="41" spans="1:92" x14ac:dyDescent="0.25">
      <c r="A41" s="1">
        <v>38321</v>
      </c>
      <c r="B41">
        <v>78.75</v>
      </c>
      <c r="C41" s="1">
        <v>38748</v>
      </c>
      <c r="D41">
        <v>13.833</v>
      </c>
      <c r="E41" s="1">
        <v>38776</v>
      </c>
      <c r="F41">
        <v>8.1669999999999998</v>
      </c>
      <c r="G41" s="1">
        <v>38748</v>
      </c>
      <c r="H41">
        <v>6</v>
      </c>
      <c r="I41" s="1">
        <v>38748</v>
      </c>
      <c r="J41">
        <v>31.5</v>
      </c>
      <c r="K41" s="1">
        <v>38383</v>
      </c>
      <c r="L41">
        <v>11.863</v>
      </c>
      <c r="M41" s="1">
        <v>38411</v>
      </c>
      <c r="N41">
        <v>15.5</v>
      </c>
      <c r="O41" s="1">
        <v>38383</v>
      </c>
      <c r="P41">
        <v>10.25</v>
      </c>
      <c r="Q41" s="1">
        <v>38321</v>
      </c>
      <c r="R41">
        <v>24.375</v>
      </c>
      <c r="S41" s="1">
        <v>38748</v>
      </c>
      <c r="T41">
        <v>40.625</v>
      </c>
      <c r="U41" s="1">
        <v>38442</v>
      </c>
      <c r="V41">
        <v>5.3520000000000003</v>
      </c>
      <c r="W41" s="1">
        <v>37925</v>
      </c>
      <c r="X41">
        <v>99</v>
      </c>
      <c r="Y41" s="1">
        <v>38321</v>
      </c>
      <c r="Z41">
        <v>14.563000000000001</v>
      </c>
      <c r="AA41" s="1">
        <v>38748</v>
      </c>
      <c r="AB41">
        <v>9.8330000000000002</v>
      </c>
      <c r="AC41" s="1">
        <v>38442</v>
      </c>
      <c r="AD41">
        <v>95.5</v>
      </c>
      <c r="AE41" s="1">
        <v>40949</v>
      </c>
      <c r="AF41">
        <v>-1</v>
      </c>
      <c r="AG41" s="1">
        <f>_xll.BDH(CONCATENATE("AUST"," CDS USD SR ",$B$3,"Y D14 CORP"),"PX_LAST",$B$1,$B$2,"Dates","S","Period","M","Array","","cols=2;rows=1")</f>
        <v>43189</v>
      </c>
      <c r="AH41">
        <v>-1</v>
      </c>
      <c r="AI41">
        <v>-1</v>
      </c>
      <c r="AJ41">
        <v>-1</v>
      </c>
      <c r="AK41">
        <v>-1</v>
      </c>
      <c r="AL41">
        <v>-1</v>
      </c>
      <c r="AM41">
        <v>-1</v>
      </c>
      <c r="AN41">
        <v>-1</v>
      </c>
      <c r="AO41" s="1">
        <v>43224</v>
      </c>
      <c r="AP41">
        <v>-1</v>
      </c>
      <c r="AQ41" s="1">
        <v>44425</v>
      </c>
      <c r="AR41">
        <v>-1</v>
      </c>
      <c r="AS41" s="1">
        <v>44426</v>
      </c>
      <c r="AT41">
        <v>-1</v>
      </c>
      <c r="AU41">
        <v>-1</v>
      </c>
      <c r="AV41">
        <v>-1</v>
      </c>
      <c r="AW41" s="1">
        <v>39721</v>
      </c>
      <c r="AX41">
        <v>43.774000000000001</v>
      </c>
      <c r="AY41" s="1">
        <v>43202</v>
      </c>
      <c r="AZ41">
        <v>-1</v>
      </c>
      <c r="BA41">
        <v>-1</v>
      </c>
      <c r="BB41">
        <v>-1</v>
      </c>
      <c r="BC41" s="1">
        <v>41522</v>
      </c>
      <c r="BD41">
        <v>-1</v>
      </c>
      <c r="BE41">
        <v>-1</v>
      </c>
      <c r="BF41">
        <v>-1</v>
      </c>
      <c r="BG41">
        <v>-1</v>
      </c>
      <c r="BH41">
        <v>-1</v>
      </c>
      <c r="BI41" s="1">
        <v>43224</v>
      </c>
      <c r="BJ41">
        <v>-1</v>
      </c>
      <c r="BK41">
        <v>-1</v>
      </c>
      <c r="BL41">
        <v>-1</v>
      </c>
      <c r="BM41" s="1">
        <v>43224</v>
      </c>
      <c r="BN41">
        <v>-1</v>
      </c>
      <c r="BO41" s="1">
        <v>43226</v>
      </c>
      <c r="BP41">
        <v>-1</v>
      </c>
      <c r="BQ41">
        <v>-1</v>
      </c>
      <c r="BR41">
        <v>-1</v>
      </c>
      <c r="BS41" s="1">
        <v>43226</v>
      </c>
      <c r="BT41">
        <v>-1</v>
      </c>
      <c r="BU41">
        <v>-1</v>
      </c>
      <c r="BV41">
        <v>-1</v>
      </c>
      <c r="BW41" s="1">
        <v>41213</v>
      </c>
      <c r="BX41">
        <v>41.95</v>
      </c>
      <c r="BY41">
        <v>-1</v>
      </c>
      <c r="BZ41">
        <v>-1</v>
      </c>
      <c r="CA41" s="1">
        <v>41180</v>
      </c>
      <c r="CB41">
        <v>63.856000000000002</v>
      </c>
      <c r="CC41" s="1">
        <v>41213</v>
      </c>
      <c r="CD41">
        <v>44.38</v>
      </c>
      <c r="CE41" s="1">
        <v>40025</v>
      </c>
      <c r="CF41">
        <v>56.6</v>
      </c>
      <c r="CG41" s="1">
        <v>40633</v>
      </c>
      <c r="CH41">
        <v>43.959000000000003</v>
      </c>
      <c r="CI41">
        <v>-1</v>
      </c>
      <c r="CJ41">
        <v>-1</v>
      </c>
      <c r="CK41" s="1">
        <v>39051</v>
      </c>
      <c r="CL41">
        <v>9.5020000000000007</v>
      </c>
      <c r="CM41">
        <v>-1</v>
      </c>
      <c r="CN41">
        <v>-1</v>
      </c>
    </row>
    <row r="42" spans="1:92" x14ac:dyDescent="0.25">
      <c r="A42" s="1">
        <v>38352</v>
      </c>
      <c r="B42">
        <v>72.167000000000002</v>
      </c>
      <c r="C42" s="1">
        <v>38776</v>
      </c>
      <c r="D42">
        <v>11.25</v>
      </c>
      <c r="E42" s="1">
        <v>38807</v>
      </c>
      <c r="F42">
        <v>6.875</v>
      </c>
      <c r="G42" s="1">
        <v>38776</v>
      </c>
      <c r="H42">
        <v>6.5</v>
      </c>
      <c r="I42" s="1">
        <v>38776</v>
      </c>
      <c r="J42">
        <v>19.7</v>
      </c>
      <c r="K42" s="1">
        <v>38411</v>
      </c>
      <c r="L42">
        <v>11.535</v>
      </c>
      <c r="M42" s="1">
        <v>38442</v>
      </c>
      <c r="N42">
        <v>19.25</v>
      </c>
      <c r="O42" s="1">
        <v>38411</v>
      </c>
      <c r="P42">
        <v>13.417</v>
      </c>
      <c r="Q42" s="1">
        <v>38352</v>
      </c>
      <c r="R42">
        <v>23</v>
      </c>
      <c r="S42" s="1">
        <v>38776</v>
      </c>
      <c r="T42">
        <v>43.5</v>
      </c>
      <c r="U42" s="1">
        <v>38471</v>
      </c>
      <c r="V42">
        <v>6.452</v>
      </c>
      <c r="W42" s="1">
        <v>37953</v>
      </c>
      <c r="X42">
        <v>101.833</v>
      </c>
      <c r="Y42" s="1">
        <v>38352</v>
      </c>
      <c r="Z42">
        <v>11.5</v>
      </c>
      <c r="AA42" s="1">
        <v>38776</v>
      </c>
      <c r="AB42">
        <v>11.25</v>
      </c>
      <c r="AC42" s="1">
        <v>38471</v>
      </c>
      <c r="AD42">
        <v>135.125</v>
      </c>
      <c r="AE42" s="1">
        <v>40950</v>
      </c>
      <c r="AF42">
        <v>-1</v>
      </c>
      <c r="AG42" s="1">
        <f>_xll.BDH(CONCATENATE("AUST"," CDS USD SR ",$B$3,"Y D14 CORP"),"PX_LAST",$B$1,$B$2,"Dates","S","Period","M","Array","","cols=2;rows=1")</f>
        <v>43189</v>
      </c>
      <c r="AH42">
        <v>-1</v>
      </c>
      <c r="AI42">
        <v>-1</v>
      </c>
      <c r="AJ42">
        <v>-1</v>
      </c>
      <c r="AK42">
        <v>-1</v>
      </c>
      <c r="AL42">
        <v>-1</v>
      </c>
      <c r="AM42">
        <v>-1</v>
      </c>
      <c r="AN42">
        <v>-1</v>
      </c>
      <c r="AO42" s="1">
        <v>43225</v>
      </c>
      <c r="AP42">
        <v>-1</v>
      </c>
      <c r="AQ42" s="1">
        <v>44426</v>
      </c>
      <c r="AR42">
        <v>-1</v>
      </c>
      <c r="AS42" s="1">
        <v>44427</v>
      </c>
      <c r="AT42">
        <v>-1</v>
      </c>
      <c r="AU42">
        <v>-1</v>
      </c>
      <c r="AV42">
        <v>-1</v>
      </c>
      <c r="AW42" s="1">
        <v>39752</v>
      </c>
      <c r="AX42">
        <v>109.70099999999999</v>
      </c>
      <c r="AY42" s="1">
        <v>43203</v>
      </c>
      <c r="AZ42">
        <v>-1</v>
      </c>
      <c r="BA42">
        <v>-1</v>
      </c>
      <c r="BB42">
        <v>-1</v>
      </c>
      <c r="BC42" s="1">
        <v>41523</v>
      </c>
      <c r="BD42">
        <v>-1</v>
      </c>
      <c r="BE42">
        <v>-1</v>
      </c>
      <c r="BF42">
        <v>-1</v>
      </c>
      <c r="BG42">
        <v>-1</v>
      </c>
      <c r="BH42">
        <v>-1</v>
      </c>
      <c r="BI42" s="1">
        <v>43225</v>
      </c>
      <c r="BJ42">
        <v>-1</v>
      </c>
      <c r="BK42">
        <v>-1</v>
      </c>
      <c r="BL42">
        <v>-1</v>
      </c>
      <c r="BM42" s="1">
        <v>43225</v>
      </c>
      <c r="BN42">
        <v>-1</v>
      </c>
      <c r="BO42" s="1">
        <v>43227</v>
      </c>
      <c r="BP42">
        <v>-1</v>
      </c>
      <c r="BQ42">
        <v>-1</v>
      </c>
      <c r="BR42">
        <v>-1</v>
      </c>
      <c r="BS42" s="1">
        <v>43227</v>
      </c>
      <c r="BT42">
        <v>-1</v>
      </c>
      <c r="BU42">
        <v>-1</v>
      </c>
      <c r="BV42">
        <v>-1</v>
      </c>
      <c r="BW42" s="1">
        <v>41243</v>
      </c>
      <c r="BX42">
        <v>25.056000000000001</v>
      </c>
      <c r="BY42">
        <v>-1</v>
      </c>
      <c r="BZ42">
        <v>-1</v>
      </c>
      <c r="CA42" s="1">
        <v>41213</v>
      </c>
      <c r="CB42">
        <v>24.315999999999999</v>
      </c>
      <c r="CC42" s="1">
        <v>41243</v>
      </c>
      <c r="CD42">
        <v>29.709</v>
      </c>
      <c r="CE42" s="1">
        <v>40056</v>
      </c>
      <c r="CF42">
        <v>46.14</v>
      </c>
      <c r="CG42" s="1">
        <v>40662</v>
      </c>
      <c r="CH42">
        <v>41.25</v>
      </c>
      <c r="CI42">
        <v>-1</v>
      </c>
      <c r="CJ42">
        <v>-1</v>
      </c>
      <c r="CK42" s="1">
        <v>39080</v>
      </c>
      <c r="CL42">
        <v>5.835</v>
      </c>
      <c r="CM42">
        <v>-1</v>
      </c>
      <c r="CN42">
        <v>-1</v>
      </c>
    </row>
    <row r="43" spans="1:92" x14ac:dyDescent="0.25">
      <c r="A43" s="1">
        <v>38383</v>
      </c>
      <c r="B43">
        <v>80</v>
      </c>
      <c r="C43" s="1">
        <v>38807</v>
      </c>
      <c r="D43">
        <v>11.5</v>
      </c>
      <c r="E43" s="1">
        <v>38835</v>
      </c>
      <c r="F43">
        <v>7.8330000000000002</v>
      </c>
      <c r="G43" s="1">
        <v>38807</v>
      </c>
      <c r="H43">
        <v>7.5</v>
      </c>
      <c r="I43" s="1">
        <v>38807</v>
      </c>
      <c r="J43">
        <v>26.713999999999999</v>
      </c>
      <c r="K43" s="1">
        <v>38442</v>
      </c>
      <c r="L43">
        <v>14.33</v>
      </c>
      <c r="M43" s="1">
        <v>38471</v>
      </c>
      <c r="N43">
        <v>17.667000000000002</v>
      </c>
      <c r="O43" s="1">
        <v>38442</v>
      </c>
      <c r="P43">
        <v>16.875</v>
      </c>
      <c r="Q43" s="1">
        <v>38383</v>
      </c>
      <c r="R43">
        <v>26.832999999999998</v>
      </c>
      <c r="S43" s="1">
        <v>38807</v>
      </c>
      <c r="T43">
        <v>52.5</v>
      </c>
      <c r="U43" s="1">
        <v>38503</v>
      </c>
      <c r="V43">
        <v>5.9399999999999995</v>
      </c>
      <c r="W43" s="1">
        <v>37986</v>
      </c>
      <c r="X43">
        <v>103.875</v>
      </c>
      <c r="Y43" s="1">
        <v>38383</v>
      </c>
      <c r="Z43">
        <v>18.417000000000002</v>
      </c>
      <c r="AA43" s="1">
        <v>38807</v>
      </c>
      <c r="AB43">
        <v>15</v>
      </c>
      <c r="AC43" s="1">
        <v>38503</v>
      </c>
      <c r="AD43">
        <v>90.125</v>
      </c>
      <c r="AE43" s="1">
        <v>40951</v>
      </c>
      <c r="AF43">
        <v>-1</v>
      </c>
      <c r="AG43" s="1">
        <f>_xll.BDH(CONCATENATE("AUST"," CDS USD SR ",$B$3,"Y D14 CORP"),"PX_LAST",$B$1,$B$2,"Dates","S","Period","M","Array","","cols=2;rows=1")</f>
        <v>43189</v>
      </c>
      <c r="AH43">
        <v>-1</v>
      </c>
      <c r="AI43">
        <v>-1</v>
      </c>
      <c r="AJ43">
        <v>-1</v>
      </c>
      <c r="AK43">
        <v>-1</v>
      </c>
      <c r="AL43">
        <v>-1</v>
      </c>
      <c r="AM43">
        <v>-1</v>
      </c>
      <c r="AN43">
        <v>-1</v>
      </c>
      <c r="AO43" s="1">
        <v>43226</v>
      </c>
      <c r="AP43">
        <v>-1</v>
      </c>
      <c r="AQ43" s="1">
        <v>44427</v>
      </c>
      <c r="AR43">
        <v>-1</v>
      </c>
      <c r="AS43" s="1">
        <v>44428</v>
      </c>
      <c r="AT43">
        <v>-1</v>
      </c>
      <c r="AU43">
        <v>-1</v>
      </c>
      <c r="AV43">
        <v>-1</v>
      </c>
      <c r="AW43" s="1">
        <v>39780</v>
      </c>
      <c r="AX43">
        <v>153.97900000000001</v>
      </c>
      <c r="AY43" s="1">
        <v>43204</v>
      </c>
      <c r="AZ43">
        <v>-1</v>
      </c>
      <c r="BA43">
        <v>-1</v>
      </c>
      <c r="BB43">
        <v>-1</v>
      </c>
      <c r="BC43" s="1">
        <v>41524</v>
      </c>
      <c r="BD43">
        <v>-1</v>
      </c>
      <c r="BE43">
        <v>-1</v>
      </c>
      <c r="BF43">
        <v>-1</v>
      </c>
      <c r="BG43">
        <v>-1</v>
      </c>
      <c r="BH43">
        <v>-1</v>
      </c>
      <c r="BI43" s="1">
        <v>43226</v>
      </c>
      <c r="BJ43">
        <v>-1</v>
      </c>
      <c r="BK43">
        <v>-1</v>
      </c>
      <c r="BL43">
        <v>-1</v>
      </c>
      <c r="BM43" s="1">
        <v>43226</v>
      </c>
      <c r="BN43">
        <v>-1</v>
      </c>
      <c r="BO43" s="1">
        <v>43228</v>
      </c>
      <c r="BP43">
        <v>-1</v>
      </c>
      <c r="BQ43">
        <v>-1</v>
      </c>
      <c r="BR43">
        <v>-1</v>
      </c>
      <c r="BS43" s="1">
        <v>43228</v>
      </c>
      <c r="BT43">
        <v>-1</v>
      </c>
      <c r="BU43">
        <v>-1</v>
      </c>
      <c r="BV43">
        <v>-1</v>
      </c>
      <c r="BW43" s="1">
        <v>41274</v>
      </c>
      <c r="BX43">
        <v>34.968000000000004</v>
      </c>
      <c r="BY43">
        <v>-1</v>
      </c>
      <c r="BZ43">
        <v>-1</v>
      </c>
      <c r="CA43" s="1">
        <v>41243</v>
      </c>
      <c r="CB43">
        <v>24.434999999999999</v>
      </c>
      <c r="CC43" s="1">
        <v>41274</v>
      </c>
      <c r="CD43">
        <v>54.838000000000001</v>
      </c>
      <c r="CE43" s="1">
        <v>40086</v>
      </c>
      <c r="CF43">
        <v>35.950000000000003</v>
      </c>
      <c r="CG43" s="1">
        <v>40694</v>
      </c>
      <c r="CH43">
        <v>26.213999999999999</v>
      </c>
      <c r="CI43">
        <v>-1</v>
      </c>
      <c r="CJ43">
        <v>-1</v>
      </c>
      <c r="CK43" s="1">
        <v>39113</v>
      </c>
      <c r="CL43">
        <v>7.0010000000000003</v>
      </c>
      <c r="CM43">
        <v>-1</v>
      </c>
      <c r="CN43">
        <v>-1</v>
      </c>
    </row>
    <row r="44" spans="1:92" x14ac:dyDescent="0.25">
      <c r="A44" s="1">
        <v>38411</v>
      </c>
      <c r="B44">
        <v>61.667000000000002</v>
      </c>
      <c r="C44" s="1">
        <v>38835</v>
      </c>
      <c r="D44">
        <v>11.833</v>
      </c>
      <c r="E44" s="1">
        <v>38868</v>
      </c>
      <c r="F44">
        <v>6.625</v>
      </c>
      <c r="G44" s="1">
        <v>38835</v>
      </c>
      <c r="H44">
        <v>6.5</v>
      </c>
      <c r="I44" s="1">
        <v>38835</v>
      </c>
      <c r="J44">
        <v>22.3</v>
      </c>
      <c r="K44" s="1">
        <v>38471</v>
      </c>
      <c r="L44">
        <v>12.955</v>
      </c>
      <c r="M44" s="1">
        <v>38503</v>
      </c>
      <c r="N44">
        <v>16</v>
      </c>
      <c r="O44" s="1">
        <v>38471</v>
      </c>
      <c r="P44">
        <v>16.167000000000002</v>
      </c>
      <c r="Q44" s="1">
        <v>38411</v>
      </c>
      <c r="R44">
        <v>25.625</v>
      </c>
      <c r="S44" s="1">
        <v>38835</v>
      </c>
      <c r="T44">
        <v>53.582999999999998</v>
      </c>
      <c r="U44" s="1">
        <v>38533</v>
      </c>
      <c r="V44">
        <v>5.8639999999999999</v>
      </c>
      <c r="W44" s="1">
        <v>38016</v>
      </c>
      <c r="X44">
        <v>102.833</v>
      </c>
      <c r="Y44" s="1">
        <v>38411</v>
      </c>
      <c r="Z44">
        <v>15.375</v>
      </c>
      <c r="AA44" s="1">
        <v>38835</v>
      </c>
      <c r="AB44">
        <v>11.333</v>
      </c>
      <c r="AC44" s="1">
        <v>38533</v>
      </c>
      <c r="AD44">
        <v>85.2</v>
      </c>
      <c r="AE44" s="1">
        <v>40952</v>
      </c>
      <c r="AF44">
        <v>-1</v>
      </c>
      <c r="AG44" s="1">
        <f>_xll.BDH(CONCATENATE("AUST"," CDS USD SR ",$B$3,"Y D14 CORP"),"PX_LAST",$B$1,$B$2,"Dates","S","Period","M","Array","","cols=2;rows=1")</f>
        <v>43189</v>
      </c>
      <c r="AH44">
        <v>-1</v>
      </c>
      <c r="AI44">
        <v>-1</v>
      </c>
      <c r="AJ44">
        <v>-1</v>
      </c>
      <c r="AK44">
        <v>-1</v>
      </c>
      <c r="AL44">
        <v>-1</v>
      </c>
      <c r="AM44">
        <v>-1</v>
      </c>
      <c r="AN44">
        <v>-1</v>
      </c>
      <c r="AO44" s="1">
        <v>43227</v>
      </c>
      <c r="AP44">
        <v>-1</v>
      </c>
      <c r="AQ44" s="1">
        <v>44428</v>
      </c>
      <c r="AR44">
        <v>-1</v>
      </c>
      <c r="AS44" s="1">
        <v>44429</v>
      </c>
      <c r="AT44">
        <v>-1</v>
      </c>
      <c r="AU44">
        <v>-1</v>
      </c>
      <c r="AV44">
        <v>-1</v>
      </c>
      <c r="AW44" s="1">
        <v>39813</v>
      </c>
      <c r="AX44">
        <v>133.767</v>
      </c>
      <c r="AY44" s="1">
        <v>43205</v>
      </c>
      <c r="AZ44">
        <v>-1</v>
      </c>
      <c r="BA44">
        <v>-1</v>
      </c>
      <c r="BB44">
        <v>-1</v>
      </c>
      <c r="BC44" s="1">
        <v>41525</v>
      </c>
      <c r="BD44">
        <v>-1</v>
      </c>
      <c r="BE44">
        <v>-1</v>
      </c>
      <c r="BF44">
        <v>-1</v>
      </c>
      <c r="BG44">
        <v>-1</v>
      </c>
      <c r="BH44">
        <v>-1</v>
      </c>
      <c r="BI44" s="1">
        <v>43227</v>
      </c>
      <c r="BJ44">
        <v>-1</v>
      </c>
      <c r="BK44">
        <v>-1</v>
      </c>
      <c r="BL44">
        <v>-1</v>
      </c>
      <c r="BM44" s="1">
        <v>43227</v>
      </c>
      <c r="BN44">
        <v>-1</v>
      </c>
      <c r="BO44" s="1">
        <v>43229</v>
      </c>
      <c r="BP44">
        <v>-1</v>
      </c>
      <c r="BQ44">
        <v>-1</v>
      </c>
      <c r="BR44">
        <v>-1</v>
      </c>
      <c r="BS44" s="1">
        <v>43229</v>
      </c>
      <c r="BT44">
        <v>-1</v>
      </c>
      <c r="BU44">
        <v>-1</v>
      </c>
      <c r="BV44">
        <v>-1</v>
      </c>
      <c r="BW44" s="1">
        <v>41305</v>
      </c>
      <c r="BX44">
        <v>20.911000000000001</v>
      </c>
      <c r="BY44">
        <v>-1</v>
      </c>
      <c r="BZ44">
        <v>-1</v>
      </c>
      <c r="CA44" s="1">
        <v>41274</v>
      </c>
      <c r="CB44">
        <v>19.420999999999999</v>
      </c>
      <c r="CC44" s="1">
        <v>41305</v>
      </c>
      <c r="CD44">
        <v>19.693000000000001</v>
      </c>
      <c r="CE44" s="1">
        <v>40116</v>
      </c>
      <c r="CF44">
        <v>34.75</v>
      </c>
      <c r="CG44" s="1">
        <v>40724</v>
      </c>
      <c r="CH44">
        <v>34.103999999999999</v>
      </c>
      <c r="CI44">
        <v>-1</v>
      </c>
      <c r="CJ44">
        <v>-1</v>
      </c>
      <c r="CK44" s="1">
        <v>39141</v>
      </c>
      <c r="CL44">
        <v>7.0019999999999998</v>
      </c>
      <c r="CM44">
        <v>-1</v>
      </c>
      <c r="CN44">
        <v>-1</v>
      </c>
    </row>
    <row r="45" spans="1:92" x14ac:dyDescent="0.25">
      <c r="A45" s="1">
        <v>38442</v>
      </c>
      <c r="B45">
        <v>95</v>
      </c>
      <c r="C45" s="1">
        <v>38868</v>
      </c>
      <c r="D45">
        <v>11.8</v>
      </c>
      <c r="E45" s="1">
        <v>38898</v>
      </c>
      <c r="F45">
        <v>6.5</v>
      </c>
      <c r="G45" s="1">
        <v>38868</v>
      </c>
      <c r="H45">
        <v>7</v>
      </c>
      <c r="I45" s="1">
        <v>38868</v>
      </c>
      <c r="J45">
        <v>28.332999999999998</v>
      </c>
      <c r="K45" s="1">
        <v>38503</v>
      </c>
      <c r="L45">
        <v>14.58</v>
      </c>
      <c r="M45" s="1">
        <v>38533</v>
      </c>
      <c r="N45">
        <v>16.25</v>
      </c>
      <c r="O45" s="1">
        <v>38503</v>
      </c>
      <c r="P45">
        <v>14</v>
      </c>
      <c r="Q45" s="1">
        <v>38442</v>
      </c>
      <c r="R45">
        <v>31</v>
      </c>
      <c r="S45" s="1">
        <v>38868</v>
      </c>
      <c r="T45">
        <v>61.457999999999998</v>
      </c>
      <c r="U45" s="1">
        <v>38562</v>
      </c>
      <c r="V45">
        <v>6.125</v>
      </c>
      <c r="W45" s="1">
        <v>38044</v>
      </c>
      <c r="X45">
        <v>96.25</v>
      </c>
      <c r="Y45" s="1">
        <v>38442</v>
      </c>
      <c r="Z45">
        <v>30.125</v>
      </c>
      <c r="AA45" s="1">
        <v>38868</v>
      </c>
      <c r="AB45">
        <v>13.5</v>
      </c>
      <c r="AC45" s="1">
        <v>38562</v>
      </c>
      <c r="AD45">
        <v>66.260000000000005</v>
      </c>
      <c r="AE45" s="1">
        <v>40953</v>
      </c>
      <c r="AF45">
        <v>-1</v>
      </c>
      <c r="AG45" s="1">
        <f>_xll.BDH(CONCATENATE("AUST"," CDS USD SR ",$B$3,"Y D14 CORP"),"PX_LAST",$B$1,$B$2,"Dates","S","Period","M","Array","","cols=2;rows=1")</f>
        <v>43189</v>
      </c>
      <c r="AH45">
        <v>-1</v>
      </c>
      <c r="AI45">
        <v>-1</v>
      </c>
      <c r="AJ45">
        <v>-1</v>
      </c>
      <c r="AK45">
        <v>-1</v>
      </c>
      <c r="AL45">
        <v>-1</v>
      </c>
      <c r="AM45">
        <v>-1</v>
      </c>
      <c r="AN45">
        <v>-1</v>
      </c>
      <c r="AO45" s="1">
        <v>43228</v>
      </c>
      <c r="AP45">
        <v>-1</v>
      </c>
      <c r="AQ45" s="1">
        <v>44429</v>
      </c>
      <c r="AR45">
        <v>-1</v>
      </c>
      <c r="AS45" s="1">
        <v>44430</v>
      </c>
      <c r="AT45">
        <v>-1</v>
      </c>
      <c r="AU45">
        <v>-1</v>
      </c>
      <c r="AV45">
        <v>-1</v>
      </c>
      <c r="AW45" s="1">
        <v>39843</v>
      </c>
      <c r="AX45">
        <v>159.893</v>
      </c>
      <c r="AY45" s="1">
        <v>43206</v>
      </c>
      <c r="AZ45">
        <v>-1</v>
      </c>
      <c r="BA45">
        <v>-1</v>
      </c>
      <c r="BB45">
        <v>-1</v>
      </c>
      <c r="BC45" s="1">
        <v>41526</v>
      </c>
      <c r="BD45">
        <v>-1</v>
      </c>
      <c r="BE45">
        <v>-1</v>
      </c>
      <c r="BF45">
        <v>-1</v>
      </c>
      <c r="BG45">
        <v>-1</v>
      </c>
      <c r="BH45">
        <v>-1</v>
      </c>
      <c r="BI45" s="1">
        <v>43228</v>
      </c>
      <c r="BJ45">
        <v>-1</v>
      </c>
      <c r="BK45">
        <v>-1</v>
      </c>
      <c r="BL45">
        <v>-1</v>
      </c>
      <c r="BM45" s="1">
        <v>43228</v>
      </c>
      <c r="BN45">
        <v>-1</v>
      </c>
      <c r="BO45" s="1">
        <v>43230</v>
      </c>
      <c r="BP45">
        <v>-1</v>
      </c>
      <c r="BQ45">
        <v>-1</v>
      </c>
      <c r="BR45">
        <v>-1</v>
      </c>
      <c r="BS45" s="1">
        <v>43230</v>
      </c>
      <c r="BT45">
        <v>-1</v>
      </c>
      <c r="BU45">
        <v>-1</v>
      </c>
      <c r="BV45">
        <v>-1</v>
      </c>
      <c r="BW45" s="1">
        <v>41333</v>
      </c>
      <c r="BX45">
        <v>34.539000000000001</v>
      </c>
      <c r="BY45">
        <v>-1</v>
      </c>
      <c r="BZ45">
        <v>-1</v>
      </c>
      <c r="CA45" s="1">
        <v>41305</v>
      </c>
      <c r="CB45">
        <v>18.21</v>
      </c>
      <c r="CC45" s="1">
        <v>41333</v>
      </c>
      <c r="CD45">
        <v>21.013999999999999</v>
      </c>
      <c r="CE45" s="1">
        <v>40147</v>
      </c>
      <c r="CF45">
        <v>40.25</v>
      </c>
      <c r="CG45" s="1">
        <v>40753</v>
      </c>
      <c r="CH45">
        <v>48.387</v>
      </c>
      <c r="CI45">
        <v>-1</v>
      </c>
      <c r="CJ45">
        <v>-1</v>
      </c>
      <c r="CK45" s="1">
        <v>39171</v>
      </c>
      <c r="CL45">
        <v>7.1269999999999998</v>
      </c>
      <c r="CM45">
        <v>-1</v>
      </c>
      <c r="CN45">
        <v>-1</v>
      </c>
    </row>
    <row r="46" spans="1:92" x14ac:dyDescent="0.25">
      <c r="A46" s="1">
        <v>38471</v>
      </c>
      <c r="B46">
        <v>87.167000000000002</v>
      </c>
      <c r="C46" s="1">
        <v>38898</v>
      </c>
      <c r="D46">
        <v>15.25</v>
      </c>
      <c r="E46" s="1">
        <v>38929</v>
      </c>
      <c r="F46">
        <v>6</v>
      </c>
      <c r="G46" s="1">
        <v>38898</v>
      </c>
      <c r="H46">
        <v>8</v>
      </c>
      <c r="I46" s="1">
        <v>38898</v>
      </c>
      <c r="J46">
        <v>26.917000000000002</v>
      </c>
      <c r="K46" s="1">
        <v>38533</v>
      </c>
      <c r="L46">
        <v>11.864000000000001</v>
      </c>
      <c r="M46" s="1">
        <v>38562</v>
      </c>
      <c r="N46">
        <v>14.5</v>
      </c>
      <c r="O46" s="1">
        <v>38533</v>
      </c>
      <c r="P46">
        <v>14</v>
      </c>
      <c r="Q46" s="1">
        <v>38471</v>
      </c>
      <c r="R46">
        <v>34.875</v>
      </c>
      <c r="S46" s="1">
        <v>38898</v>
      </c>
      <c r="T46">
        <v>81.332999999999998</v>
      </c>
      <c r="U46" s="1">
        <v>38595</v>
      </c>
      <c r="V46">
        <v>5.6669999999999998</v>
      </c>
      <c r="W46" s="1">
        <v>38077</v>
      </c>
      <c r="X46">
        <v>85.832999999999998</v>
      </c>
      <c r="Y46" s="1">
        <v>38471</v>
      </c>
      <c r="Z46">
        <v>27</v>
      </c>
      <c r="AA46" s="1">
        <v>38898</v>
      </c>
      <c r="AB46">
        <v>15.5</v>
      </c>
      <c r="AC46" s="1">
        <v>38595</v>
      </c>
      <c r="AD46">
        <v>67.400000000000006</v>
      </c>
      <c r="AE46" s="1">
        <v>40954</v>
      </c>
      <c r="AF46">
        <v>-1</v>
      </c>
      <c r="AG46" s="1">
        <f>_xll.BDH(CONCATENATE("AUST"," CDS USD SR ",$B$3,"Y D14 CORP"),"PX_LAST",$B$1,$B$2,"Dates","S","Period","M","Array","","cols=2;rows=1")</f>
        <v>43189</v>
      </c>
      <c r="AH46">
        <v>-1</v>
      </c>
      <c r="AI46">
        <v>-1</v>
      </c>
      <c r="AJ46">
        <v>-1</v>
      </c>
      <c r="AK46">
        <v>-1</v>
      </c>
      <c r="AL46">
        <v>-1</v>
      </c>
      <c r="AM46">
        <v>-1</v>
      </c>
      <c r="AN46">
        <v>-1</v>
      </c>
      <c r="AO46" s="1">
        <v>43229</v>
      </c>
      <c r="AP46">
        <v>-1</v>
      </c>
      <c r="AQ46" s="1">
        <v>44430</v>
      </c>
      <c r="AR46">
        <v>-1</v>
      </c>
      <c r="AS46" s="1">
        <v>44431</v>
      </c>
      <c r="AT46">
        <v>-1</v>
      </c>
      <c r="AU46">
        <v>-1</v>
      </c>
      <c r="AV46">
        <v>-1</v>
      </c>
      <c r="AW46" s="1">
        <v>39871</v>
      </c>
      <c r="AX46">
        <v>224.37</v>
      </c>
      <c r="AY46" s="1">
        <v>43207</v>
      </c>
      <c r="AZ46">
        <v>-1</v>
      </c>
      <c r="BA46">
        <v>-1</v>
      </c>
      <c r="BB46">
        <v>-1</v>
      </c>
      <c r="BC46" s="1">
        <v>41527</v>
      </c>
      <c r="BD46">
        <v>-1</v>
      </c>
      <c r="BE46">
        <v>-1</v>
      </c>
      <c r="BF46">
        <v>-1</v>
      </c>
      <c r="BG46">
        <v>-1</v>
      </c>
      <c r="BH46">
        <v>-1</v>
      </c>
      <c r="BI46" s="1">
        <v>43229</v>
      </c>
      <c r="BJ46">
        <v>-1</v>
      </c>
      <c r="BK46">
        <v>-1</v>
      </c>
      <c r="BL46">
        <v>-1</v>
      </c>
      <c r="BM46" s="1">
        <v>43229</v>
      </c>
      <c r="BN46">
        <v>-1</v>
      </c>
      <c r="BO46" s="1">
        <v>43231</v>
      </c>
      <c r="BP46">
        <v>-1</v>
      </c>
      <c r="BQ46">
        <v>-1</v>
      </c>
      <c r="BR46">
        <v>-1</v>
      </c>
      <c r="BS46" s="1">
        <v>43231</v>
      </c>
      <c r="BT46">
        <v>-1</v>
      </c>
      <c r="BU46">
        <v>-1</v>
      </c>
      <c r="BV46">
        <v>-1</v>
      </c>
      <c r="BW46" s="1">
        <v>41362</v>
      </c>
      <c r="BX46">
        <v>26.738</v>
      </c>
      <c r="BY46">
        <v>-1</v>
      </c>
      <c r="BZ46">
        <v>-1</v>
      </c>
      <c r="CA46" s="1">
        <v>41333</v>
      </c>
      <c r="CB46">
        <v>20.87</v>
      </c>
      <c r="CC46" s="1">
        <v>41362</v>
      </c>
      <c r="CD46">
        <v>38.634999999999998</v>
      </c>
      <c r="CE46" s="1">
        <v>40178</v>
      </c>
      <c r="CF46">
        <v>41.5</v>
      </c>
      <c r="CG46" s="1">
        <v>40786</v>
      </c>
      <c r="CH46">
        <v>60.465000000000003</v>
      </c>
      <c r="CI46">
        <v>-1</v>
      </c>
      <c r="CJ46">
        <v>-1</v>
      </c>
      <c r="CK46" s="1">
        <v>39202</v>
      </c>
      <c r="CL46">
        <v>5.835</v>
      </c>
      <c r="CM46">
        <v>-1</v>
      </c>
      <c r="CN46">
        <v>-1</v>
      </c>
    </row>
    <row r="47" spans="1:92" x14ac:dyDescent="0.25">
      <c r="A47" s="1">
        <v>38503</v>
      </c>
      <c r="B47">
        <v>61.667000000000002</v>
      </c>
      <c r="C47" s="1">
        <v>38929</v>
      </c>
      <c r="D47">
        <v>11.9</v>
      </c>
      <c r="E47" s="1">
        <v>38960</v>
      </c>
      <c r="F47">
        <v>7</v>
      </c>
      <c r="G47" s="1">
        <v>38929</v>
      </c>
      <c r="H47">
        <v>6.5</v>
      </c>
      <c r="I47" s="1">
        <v>38929</v>
      </c>
      <c r="J47">
        <v>25.375</v>
      </c>
      <c r="K47" s="1">
        <v>38562</v>
      </c>
      <c r="L47">
        <v>13.75</v>
      </c>
      <c r="M47" s="1">
        <v>38595</v>
      </c>
      <c r="N47">
        <v>14.167</v>
      </c>
      <c r="O47" s="1">
        <v>38562</v>
      </c>
      <c r="P47">
        <v>13.5</v>
      </c>
      <c r="Q47" s="1">
        <v>38503</v>
      </c>
      <c r="R47">
        <v>27.25</v>
      </c>
      <c r="S47" s="1">
        <v>38929</v>
      </c>
      <c r="T47">
        <v>57</v>
      </c>
      <c r="U47" s="1">
        <v>38625</v>
      </c>
      <c r="V47">
        <v>5.3330000000000002</v>
      </c>
      <c r="W47" s="1">
        <v>38107</v>
      </c>
      <c r="X47">
        <v>122.5</v>
      </c>
      <c r="Y47" s="1">
        <v>38503</v>
      </c>
      <c r="Z47">
        <v>21.832999999999998</v>
      </c>
      <c r="AA47" s="1">
        <v>38929</v>
      </c>
      <c r="AB47">
        <v>12.667</v>
      </c>
      <c r="AC47" s="1">
        <v>38625</v>
      </c>
      <c r="AD47">
        <v>46.28</v>
      </c>
      <c r="AE47" s="1">
        <v>40955</v>
      </c>
      <c r="AF47">
        <v>-1</v>
      </c>
      <c r="AG47" s="1">
        <f>_xll.BDH(CONCATENATE("AUST"," CDS USD SR ",$B$3,"Y D14 CORP"),"PX_LAST",$B$1,$B$2,"Dates","S","Period","M","Array","","cols=2;rows=1")</f>
        <v>43189</v>
      </c>
      <c r="AH47">
        <v>-1</v>
      </c>
      <c r="AI47">
        <v>-1</v>
      </c>
      <c r="AJ47">
        <v>-1</v>
      </c>
      <c r="AK47">
        <v>-1</v>
      </c>
      <c r="AL47">
        <v>-1</v>
      </c>
      <c r="AM47">
        <v>-1</v>
      </c>
      <c r="AN47">
        <v>-1</v>
      </c>
      <c r="AO47" s="1">
        <v>43230</v>
      </c>
      <c r="AP47">
        <v>-1</v>
      </c>
      <c r="AQ47" s="1">
        <v>44431</v>
      </c>
      <c r="AR47">
        <v>-1</v>
      </c>
      <c r="AS47" s="1">
        <v>44432</v>
      </c>
      <c r="AT47">
        <v>-1</v>
      </c>
      <c r="AU47">
        <v>-1</v>
      </c>
      <c r="AV47">
        <v>-1</v>
      </c>
      <c r="AW47" s="1">
        <v>39903</v>
      </c>
      <c r="AX47">
        <v>179.72900000000001</v>
      </c>
      <c r="AY47" s="1">
        <v>43208</v>
      </c>
      <c r="AZ47">
        <v>-1</v>
      </c>
      <c r="BA47">
        <v>-1</v>
      </c>
      <c r="BB47">
        <v>-1</v>
      </c>
      <c r="BC47" s="1">
        <v>41528</v>
      </c>
      <c r="BD47">
        <v>-1</v>
      </c>
      <c r="BE47">
        <v>-1</v>
      </c>
      <c r="BF47">
        <v>-1</v>
      </c>
      <c r="BG47">
        <v>-1</v>
      </c>
      <c r="BH47">
        <v>-1</v>
      </c>
      <c r="BI47" s="1">
        <v>43230</v>
      </c>
      <c r="BJ47">
        <v>-1</v>
      </c>
      <c r="BK47">
        <v>-1</v>
      </c>
      <c r="BL47">
        <v>-1</v>
      </c>
      <c r="BM47" s="1">
        <v>43230</v>
      </c>
      <c r="BN47">
        <v>-1</v>
      </c>
      <c r="BO47" s="1">
        <v>43232</v>
      </c>
      <c r="BP47">
        <v>-1</v>
      </c>
      <c r="BQ47">
        <v>-1</v>
      </c>
      <c r="BR47">
        <v>-1</v>
      </c>
      <c r="BS47" s="1">
        <v>43232</v>
      </c>
      <c r="BT47">
        <v>-1</v>
      </c>
      <c r="BU47">
        <v>-1</v>
      </c>
      <c r="BV47">
        <v>-1</v>
      </c>
      <c r="BW47" s="1">
        <v>41394</v>
      </c>
      <c r="BX47">
        <v>33.844000000000001</v>
      </c>
      <c r="BY47">
        <v>-1</v>
      </c>
      <c r="BZ47">
        <v>-1</v>
      </c>
      <c r="CA47" s="1">
        <v>41362</v>
      </c>
      <c r="CB47">
        <v>51.838000000000001</v>
      </c>
      <c r="CC47" s="1">
        <v>41394</v>
      </c>
      <c r="CD47">
        <v>25.527999999999999</v>
      </c>
      <c r="CE47" s="1">
        <v>40207</v>
      </c>
      <c r="CF47">
        <v>42.167000000000002</v>
      </c>
      <c r="CG47" s="1">
        <v>40816</v>
      </c>
      <c r="CH47">
        <v>105.102</v>
      </c>
      <c r="CI47">
        <v>-1</v>
      </c>
      <c r="CJ47">
        <v>-1</v>
      </c>
      <c r="CK47" s="1">
        <v>39233</v>
      </c>
      <c r="CL47">
        <v>5.8339999999999996</v>
      </c>
      <c r="CM47">
        <v>-1</v>
      </c>
      <c r="CN47">
        <v>-1</v>
      </c>
    </row>
    <row r="48" spans="1:92" x14ac:dyDescent="0.25">
      <c r="A48" s="1">
        <v>38533</v>
      </c>
      <c r="B48">
        <v>60.25</v>
      </c>
      <c r="C48" s="1">
        <v>38960</v>
      </c>
      <c r="D48">
        <v>11.875</v>
      </c>
      <c r="E48" s="1">
        <v>38989</v>
      </c>
      <c r="F48">
        <v>6.875</v>
      </c>
      <c r="G48" s="1">
        <v>38960</v>
      </c>
      <c r="H48">
        <v>6.5</v>
      </c>
      <c r="I48" s="1">
        <v>38960</v>
      </c>
      <c r="J48">
        <v>22.625</v>
      </c>
      <c r="K48" s="1">
        <v>38595</v>
      </c>
      <c r="L48">
        <v>12.75</v>
      </c>
      <c r="M48" s="1">
        <v>38625</v>
      </c>
      <c r="N48">
        <v>10.375</v>
      </c>
      <c r="O48" s="1">
        <v>38595</v>
      </c>
      <c r="P48">
        <v>13.167</v>
      </c>
      <c r="Q48" s="1">
        <v>38533</v>
      </c>
      <c r="R48">
        <v>24.167000000000002</v>
      </c>
      <c r="S48" s="1">
        <v>38960</v>
      </c>
      <c r="T48">
        <v>53.563000000000002</v>
      </c>
      <c r="U48" s="1">
        <v>38656</v>
      </c>
      <c r="V48">
        <v>5.6669999999999998</v>
      </c>
      <c r="W48" s="1">
        <v>38138</v>
      </c>
      <c r="X48">
        <v>126.23</v>
      </c>
      <c r="Y48" s="1">
        <v>38533</v>
      </c>
      <c r="Z48">
        <v>13.167</v>
      </c>
      <c r="AA48" s="1">
        <v>38960</v>
      </c>
      <c r="AB48">
        <v>13.5</v>
      </c>
      <c r="AC48" s="1">
        <v>38656</v>
      </c>
      <c r="AD48">
        <v>45</v>
      </c>
      <c r="AE48" s="1">
        <v>40956</v>
      </c>
      <c r="AF48">
        <v>-1</v>
      </c>
      <c r="AG48" s="1">
        <f>_xll.BDH(CONCATENATE("AUST"," CDS USD SR ",$B$3,"Y D14 CORP"),"PX_LAST",$B$1,$B$2,"Dates","S","Period","M","Array","","cols=2;rows=1")</f>
        <v>43189</v>
      </c>
      <c r="AH48">
        <v>-1</v>
      </c>
      <c r="AI48">
        <v>-1</v>
      </c>
      <c r="AJ48">
        <v>-1</v>
      </c>
      <c r="AK48">
        <v>-1</v>
      </c>
      <c r="AL48">
        <v>-1</v>
      </c>
      <c r="AM48">
        <v>-1</v>
      </c>
      <c r="AN48">
        <v>-1</v>
      </c>
      <c r="AO48" s="1">
        <v>43231</v>
      </c>
      <c r="AP48">
        <v>-1</v>
      </c>
      <c r="AQ48" s="1">
        <v>44432</v>
      </c>
      <c r="AR48">
        <v>-1</v>
      </c>
      <c r="AS48" s="1">
        <v>44433</v>
      </c>
      <c r="AT48">
        <v>-1</v>
      </c>
      <c r="AU48">
        <v>-1</v>
      </c>
      <c r="AV48">
        <v>-1</v>
      </c>
      <c r="AW48" s="1">
        <v>39933</v>
      </c>
      <c r="AX48">
        <v>123.361</v>
      </c>
      <c r="AY48" s="1">
        <v>43209</v>
      </c>
      <c r="AZ48">
        <v>-1</v>
      </c>
      <c r="BA48">
        <v>-1</v>
      </c>
      <c r="BB48">
        <v>-1</v>
      </c>
      <c r="BC48" s="1">
        <v>41529</v>
      </c>
      <c r="BD48">
        <v>-1</v>
      </c>
      <c r="BE48">
        <v>-1</v>
      </c>
      <c r="BF48">
        <v>-1</v>
      </c>
      <c r="BG48">
        <v>-1</v>
      </c>
      <c r="BH48">
        <v>-1</v>
      </c>
      <c r="BI48" s="1">
        <v>43231</v>
      </c>
      <c r="BJ48">
        <v>-1</v>
      </c>
      <c r="BK48">
        <v>-1</v>
      </c>
      <c r="BL48">
        <v>-1</v>
      </c>
      <c r="BM48" s="1">
        <v>43231</v>
      </c>
      <c r="BN48">
        <v>-1</v>
      </c>
      <c r="BO48" s="1">
        <v>43233</v>
      </c>
      <c r="BP48">
        <v>-1</v>
      </c>
      <c r="BQ48">
        <v>-1</v>
      </c>
      <c r="BR48">
        <v>-1</v>
      </c>
      <c r="BS48" s="1">
        <v>43233</v>
      </c>
      <c r="BT48">
        <v>-1</v>
      </c>
      <c r="BU48">
        <v>-1</v>
      </c>
      <c r="BV48">
        <v>-1</v>
      </c>
      <c r="BW48" s="1">
        <v>41425</v>
      </c>
      <c r="BX48">
        <v>21.977</v>
      </c>
      <c r="BY48">
        <v>-1</v>
      </c>
      <c r="BZ48">
        <v>-1</v>
      </c>
      <c r="CA48" s="1">
        <v>41394</v>
      </c>
      <c r="CB48">
        <v>23.337</v>
      </c>
      <c r="CC48" s="1">
        <v>41425</v>
      </c>
      <c r="CD48">
        <v>30.033000000000001</v>
      </c>
      <c r="CE48" s="1">
        <v>40235</v>
      </c>
      <c r="CF48">
        <v>44.167000000000002</v>
      </c>
      <c r="CG48" s="1">
        <v>40847</v>
      </c>
      <c r="CH48">
        <v>58.600999999999999</v>
      </c>
      <c r="CI48">
        <v>-1</v>
      </c>
      <c r="CJ48">
        <v>-1</v>
      </c>
      <c r="CK48" s="1">
        <v>39262</v>
      </c>
      <c r="CL48">
        <v>6.1669999999999998</v>
      </c>
      <c r="CM48">
        <v>-1</v>
      </c>
      <c r="CN48">
        <v>-1</v>
      </c>
    </row>
    <row r="49" spans="1:92" x14ac:dyDescent="0.25">
      <c r="A49" s="1">
        <v>38562</v>
      </c>
      <c r="B49">
        <v>66.75</v>
      </c>
      <c r="C49" s="1">
        <v>38989</v>
      </c>
      <c r="D49">
        <v>12</v>
      </c>
      <c r="E49" s="1">
        <v>39021</v>
      </c>
      <c r="F49">
        <v>8.1679999999999993</v>
      </c>
      <c r="G49" s="1">
        <v>38989</v>
      </c>
      <c r="H49">
        <v>7</v>
      </c>
      <c r="I49" s="1">
        <v>38989</v>
      </c>
      <c r="J49">
        <v>30.213999999999999</v>
      </c>
      <c r="K49" s="1">
        <v>38625</v>
      </c>
      <c r="L49">
        <v>11.5</v>
      </c>
      <c r="M49" s="1">
        <v>38656</v>
      </c>
      <c r="N49">
        <v>11.375</v>
      </c>
      <c r="O49" s="1">
        <v>38625</v>
      </c>
      <c r="P49">
        <v>11.25</v>
      </c>
      <c r="Q49" s="1">
        <v>38562</v>
      </c>
      <c r="R49">
        <v>23.332999999999998</v>
      </c>
      <c r="S49" s="1">
        <v>38989</v>
      </c>
      <c r="T49">
        <v>51.167000000000002</v>
      </c>
      <c r="U49" s="1">
        <v>38686</v>
      </c>
      <c r="V49">
        <v>6</v>
      </c>
      <c r="W49" s="1">
        <v>38168</v>
      </c>
      <c r="X49">
        <v>109.5</v>
      </c>
      <c r="Y49" s="1">
        <v>38562</v>
      </c>
      <c r="Z49">
        <v>12.25</v>
      </c>
      <c r="AA49" s="1">
        <v>38989</v>
      </c>
      <c r="AB49">
        <v>16.667000000000002</v>
      </c>
      <c r="AC49" s="1">
        <v>38686</v>
      </c>
      <c r="AD49">
        <v>38.429000000000002</v>
      </c>
      <c r="AE49" s="1">
        <v>40957</v>
      </c>
      <c r="AF49">
        <v>-1</v>
      </c>
      <c r="AG49" s="1">
        <f>_xll.BDH(CONCATENATE("AUST"," CDS USD SR ",$B$3,"Y D14 CORP"),"PX_LAST",$B$1,$B$2,"Dates","S","Period","M","Array","","cols=2;rows=1")</f>
        <v>43189</v>
      </c>
      <c r="AH49">
        <v>-1</v>
      </c>
      <c r="AI49">
        <v>-1</v>
      </c>
      <c r="AJ49">
        <v>-1</v>
      </c>
      <c r="AK49">
        <v>-1</v>
      </c>
      <c r="AL49">
        <v>-1</v>
      </c>
      <c r="AM49">
        <v>-1</v>
      </c>
      <c r="AN49">
        <v>-1</v>
      </c>
      <c r="AO49" s="1">
        <v>43232</v>
      </c>
      <c r="AP49">
        <v>-1</v>
      </c>
      <c r="AQ49" s="1">
        <v>44433</v>
      </c>
      <c r="AR49">
        <v>-1</v>
      </c>
      <c r="AS49" s="1">
        <v>44434</v>
      </c>
      <c r="AT49">
        <v>-1</v>
      </c>
      <c r="AU49">
        <v>-1</v>
      </c>
      <c r="AV49">
        <v>-1</v>
      </c>
      <c r="AW49" s="1">
        <v>39962</v>
      </c>
      <c r="AX49">
        <v>96.784000000000006</v>
      </c>
      <c r="AY49" s="1">
        <v>43210</v>
      </c>
      <c r="AZ49">
        <v>-1</v>
      </c>
      <c r="BA49">
        <v>-1</v>
      </c>
      <c r="BB49">
        <v>-1</v>
      </c>
      <c r="BC49" s="1">
        <v>41530</v>
      </c>
      <c r="BD49">
        <v>-1</v>
      </c>
      <c r="BE49">
        <v>-1</v>
      </c>
      <c r="BF49">
        <v>-1</v>
      </c>
      <c r="BG49">
        <v>-1</v>
      </c>
      <c r="BH49">
        <v>-1</v>
      </c>
      <c r="BI49" s="1">
        <v>43232</v>
      </c>
      <c r="BJ49">
        <v>-1</v>
      </c>
      <c r="BK49">
        <v>-1</v>
      </c>
      <c r="BL49">
        <v>-1</v>
      </c>
      <c r="BM49" s="1">
        <v>43232</v>
      </c>
      <c r="BN49">
        <v>-1</v>
      </c>
      <c r="BO49" s="1">
        <v>43234</v>
      </c>
      <c r="BP49">
        <v>-1</v>
      </c>
      <c r="BQ49">
        <v>-1</v>
      </c>
      <c r="BR49">
        <v>-1</v>
      </c>
      <c r="BS49" s="1">
        <v>43234</v>
      </c>
      <c r="BT49">
        <v>-1</v>
      </c>
      <c r="BU49">
        <v>-1</v>
      </c>
      <c r="BV49">
        <v>-1</v>
      </c>
      <c r="BW49" s="1">
        <v>41453</v>
      </c>
      <c r="BX49">
        <v>35.369999999999997</v>
      </c>
      <c r="BY49">
        <v>-1</v>
      </c>
      <c r="BZ49">
        <v>-1</v>
      </c>
      <c r="CA49" s="1">
        <v>41425</v>
      </c>
      <c r="CB49">
        <v>26.652000000000001</v>
      </c>
      <c r="CC49" s="1">
        <v>41453</v>
      </c>
      <c r="CD49">
        <v>46.646999999999998</v>
      </c>
      <c r="CE49" s="1">
        <v>40268</v>
      </c>
      <c r="CF49">
        <v>30.5</v>
      </c>
      <c r="CG49" s="1">
        <v>40877</v>
      </c>
      <c r="CH49">
        <v>118.124</v>
      </c>
      <c r="CI49">
        <v>-1</v>
      </c>
      <c r="CJ49">
        <v>-1</v>
      </c>
      <c r="CK49" s="1">
        <v>39294</v>
      </c>
      <c r="CL49">
        <v>6.335</v>
      </c>
      <c r="CM49">
        <v>-1</v>
      </c>
      <c r="CN49">
        <v>-1</v>
      </c>
    </row>
    <row r="50" spans="1:92" x14ac:dyDescent="0.25">
      <c r="A50" s="1">
        <v>38595</v>
      </c>
      <c r="B50">
        <v>67.2</v>
      </c>
      <c r="C50" s="1">
        <v>39021</v>
      </c>
      <c r="D50">
        <v>8.1669999999999998</v>
      </c>
      <c r="E50" s="1">
        <v>39051</v>
      </c>
      <c r="F50">
        <v>7.25</v>
      </c>
      <c r="G50" s="1">
        <v>39021</v>
      </c>
      <c r="H50">
        <v>6</v>
      </c>
      <c r="I50" s="1">
        <v>39021</v>
      </c>
      <c r="J50">
        <v>29.431000000000001</v>
      </c>
      <c r="K50" s="1">
        <v>38656</v>
      </c>
      <c r="L50">
        <v>13.167</v>
      </c>
      <c r="M50" s="1">
        <v>38686</v>
      </c>
      <c r="N50">
        <v>7</v>
      </c>
      <c r="O50" s="1">
        <v>38656</v>
      </c>
      <c r="P50">
        <v>11.375</v>
      </c>
      <c r="Q50" s="1">
        <v>38595</v>
      </c>
      <c r="R50">
        <v>22.1</v>
      </c>
      <c r="S50" s="1">
        <v>39021</v>
      </c>
      <c r="T50">
        <v>37.664999999999999</v>
      </c>
      <c r="U50" s="1">
        <v>38716</v>
      </c>
      <c r="V50">
        <v>7.25</v>
      </c>
      <c r="W50" s="1">
        <v>38198</v>
      </c>
      <c r="X50">
        <v>96.125</v>
      </c>
      <c r="Y50" s="1">
        <v>38595</v>
      </c>
      <c r="Z50">
        <v>11.875</v>
      </c>
      <c r="AA50" s="1">
        <v>39021</v>
      </c>
      <c r="AB50">
        <v>11.324999999999999</v>
      </c>
      <c r="AC50" s="1">
        <v>38716</v>
      </c>
      <c r="AD50">
        <v>37.5</v>
      </c>
      <c r="AE50" s="1">
        <v>40958</v>
      </c>
      <c r="AF50">
        <v>-1</v>
      </c>
      <c r="AG50" s="1">
        <f>_xll.BDH(CONCATENATE("AUST"," CDS USD SR ",$B$3,"Y D14 CORP"),"PX_LAST",$B$1,$B$2,"Dates","S","Period","M","Array","","cols=2;rows=1")</f>
        <v>43189</v>
      </c>
      <c r="AH50">
        <v>-1</v>
      </c>
      <c r="AI50">
        <v>-1</v>
      </c>
      <c r="AJ50">
        <v>-1</v>
      </c>
      <c r="AK50">
        <v>-1</v>
      </c>
      <c r="AL50">
        <v>-1</v>
      </c>
      <c r="AM50">
        <v>-1</v>
      </c>
      <c r="AN50">
        <v>-1</v>
      </c>
      <c r="AO50" s="1">
        <v>43233</v>
      </c>
      <c r="AP50">
        <v>-1</v>
      </c>
      <c r="AQ50" s="1">
        <v>44434</v>
      </c>
      <c r="AR50">
        <v>-1</v>
      </c>
      <c r="AS50" s="1">
        <v>44435</v>
      </c>
      <c r="AT50">
        <v>-1</v>
      </c>
      <c r="AU50">
        <v>-1</v>
      </c>
      <c r="AV50">
        <v>-1</v>
      </c>
      <c r="AW50" s="1">
        <v>39994</v>
      </c>
      <c r="AX50">
        <v>104.33</v>
      </c>
      <c r="AY50" s="1">
        <v>43211</v>
      </c>
      <c r="AZ50">
        <v>-1</v>
      </c>
      <c r="BA50">
        <v>-1</v>
      </c>
      <c r="BB50">
        <v>-1</v>
      </c>
      <c r="BC50" s="1">
        <v>41531</v>
      </c>
      <c r="BD50">
        <v>-1</v>
      </c>
      <c r="BE50">
        <v>-1</v>
      </c>
      <c r="BF50">
        <v>-1</v>
      </c>
      <c r="BG50">
        <v>-1</v>
      </c>
      <c r="BH50">
        <v>-1</v>
      </c>
      <c r="BI50" s="1">
        <v>43233</v>
      </c>
      <c r="BJ50">
        <v>-1</v>
      </c>
      <c r="BK50">
        <v>-1</v>
      </c>
      <c r="BL50">
        <v>-1</v>
      </c>
      <c r="BM50" s="1">
        <v>43233</v>
      </c>
      <c r="BN50">
        <v>-1</v>
      </c>
      <c r="BO50" s="1">
        <v>43235</v>
      </c>
      <c r="BP50">
        <v>-1</v>
      </c>
      <c r="BQ50">
        <v>-1</v>
      </c>
      <c r="BR50">
        <v>-1</v>
      </c>
      <c r="BS50" s="1">
        <v>43235</v>
      </c>
      <c r="BT50">
        <v>-1</v>
      </c>
      <c r="BU50">
        <v>-1</v>
      </c>
      <c r="BV50">
        <v>-1</v>
      </c>
      <c r="BW50" s="1">
        <v>41486</v>
      </c>
      <c r="BX50">
        <v>33.067999999999998</v>
      </c>
      <c r="BY50">
        <v>-1</v>
      </c>
      <c r="BZ50">
        <v>-1</v>
      </c>
      <c r="CA50" s="1">
        <v>41453</v>
      </c>
      <c r="CB50">
        <v>56.895000000000003</v>
      </c>
      <c r="CC50" s="1">
        <v>41486</v>
      </c>
      <c r="CD50">
        <v>29.599</v>
      </c>
      <c r="CE50" s="1">
        <v>40298</v>
      </c>
      <c r="CF50">
        <v>32.332999999999998</v>
      </c>
      <c r="CG50" s="1">
        <v>40907</v>
      </c>
      <c r="CH50">
        <v>122.42100000000001</v>
      </c>
      <c r="CI50">
        <v>-1</v>
      </c>
      <c r="CJ50">
        <v>-1</v>
      </c>
      <c r="CK50" s="1">
        <v>39325</v>
      </c>
      <c r="CL50">
        <v>9.3339999999999996</v>
      </c>
      <c r="CM50">
        <v>-1</v>
      </c>
      <c r="CN50">
        <v>-1</v>
      </c>
    </row>
    <row r="51" spans="1:92" x14ac:dyDescent="0.25">
      <c r="A51" s="1">
        <v>38625</v>
      </c>
      <c r="B51">
        <v>49.875</v>
      </c>
      <c r="C51" s="1">
        <v>39051</v>
      </c>
      <c r="D51">
        <v>8.5250000000000004</v>
      </c>
      <c r="E51" s="1">
        <v>39080</v>
      </c>
      <c r="F51">
        <v>7.1669999999999998</v>
      </c>
      <c r="G51" s="1">
        <v>39051</v>
      </c>
      <c r="H51">
        <v>5</v>
      </c>
      <c r="I51" s="1">
        <v>39051</v>
      </c>
      <c r="J51">
        <v>27.707000000000001</v>
      </c>
      <c r="K51" s="1">
        <v>38686</v>
      </c>
      <c r="L51">
        <v>12</v>
      </c>
      <c r="M51" s="1">
        <v>38716</v>
      </c>
      <c r="N51">
        <v>7</v>
      </c>
      <c r="O51" s="1">
        <v>38686</v>
      </c>
      <c r="P51">
        <v>10</v>
      </c>
      <c r="Q51" s="1">
        <v>38625</v>
      </c>
      <c r="R51">
        <v>21</v>
      </c>
      <c r="S51" s="1">
        <v>39051</v>
      </c>
      <c r="T51">
        <v>36.625</v>
      </c>
      <c r="U51" s="1">
        <v>38748</v>
      </c>
      <c r="V51">
        <v>5.6669999999999998</v>
      </c>
      <c r="W51" s="1">
        <v>38230</v>
      </c>
      <c r="X51">
        <v>89.5</v>
      </c>
      <c r="Y51" s="1">
        <v>38625</v>
      </c>
      <c r="Z51">
        <v>16.25</v>
      </c>
      <c r="AA51" s="1">
        <v>39051</v>
      </c>
      <c r="AB51">
        <v>10.005000000000001</v>
      </c>
      <c r="AC51" s="1">
        <v>38748</v>
      </c>
      <c r="AD51">
        <v>36.625</v>
      </c>
      <c r="AE51" s="1">
        <v>40959</v>
      </c>
      <c r="AF51">
        <v>-1</v>
      </c>
      <c r="AG51" s="1">
        <f>_xll.BDH(CONCATENATE("AUST"," CDS USD SR ",$B$3,"Y D14 CORP"),"PX_LAST",$B$1,$B$2,"Dates","S","Period","M","Array","","cols=2;rows=1")</f>
        <v>43189</v>
      </c>
      <c r="AH51">
        <v>-1</v>
      </c>
      <c r="AI51">
        <v>-1</v>
      </c>
      <c r="AJ51">
        <v>-1</v>
      </c>
      <c r="AK51">
        <v>-1</v>
      </c>
      <c r="AL51">
        <v>-1</v>
      </c>
      <c r="AM51">
        <v>-1</v>
      </c>
      <c r="AN51">
        <v>-1</v>
      </c>
      <c r="AO51" s="1">
        <v>43234</v>
      </c>
      <c r="AP51">
        <v>-1</v>
      </c>
      <c r="AQ51" s="1">
        <v>44435</v>
      </c>
      <c r="AR51">
        <v>-1</v>
      </c>
      <c r="AS51" s="1">
        <v>44436</v>
      </c>
      <c r="AT51">
        <v>-1</v>
      </c>
      <c r="AU51">
        <v>-1</v>
      </c>
      <c r="AV51">
        <v>-1</v>
      </c>
      <c r="AW51" s="1">
        <v>40025</v>
      </c>
      <c r="AX51">
        <v>61.058</v>
      </c>
      <c r="AY51" s="1">
        <v>43212</v>
      </c>
      <c r="AZ51">
        <v>-1</v>
      </c>
      <c r="BA51">
        <v>-1</v>
      </c>
      <c r="BB51">
        <v>-1</v>
      </c>
      <c r="BC51" s="1">
        <v>41532</v>
      </c>
      <c r="BD51">
        <v>-1</v>
      </c>
      <c r="BE51">
        <v>-1</v>
      </c>
      <c r="BF51">
        <v>-1</v>
      </c>
      <c r="BG51">
        <v>-1</v>
      </c>
      <c r="BH51">
        <v>-1</v>
      </c>
      <c r="BI51" s="1">
        <v>43234</v>
      </c>
      <c r="BJ51">
        <v>-1</v>
      </c>
      <c r="BK51">
        <v>-1</v>
      </c>
      <c r="BL51">
        <v>-1</v>
      </c>
      <c r="BM51" s="1">
        <v>43234</v>
      </c>
      <c r="BN51">
        <v>-1</v>
      </c>
      <c r="BO51" s="1">
        <v>43236</v>
      </c>
      <c r="BP51">
        <v>-1</v>
      </c>
      <c r="BQ51">
        <v>-1</v>
      </c>
      <c r="BR51">
        <v>-1</v>
      </c>
      <c r="BS51" s="1">
        <v>43236</v>
      </c>
      <c r="BT51">
        <v>-1</v>
      </c>
      <c r="BU51">
        <v>-1</v>
      </c>
      <c r="BV51">
        <v>-1</v>
      </c>
      <c r="BW51" s="1">
        <v>41516</v>
      </c>
      <c r="BX51">
        <v>32.69</v>
      </c>
      <c r="BY51">
        <v>-1</v>
      </c>
      <c r="BZ51">
        <v>-1</v>
      </c>
      <c r="CA51" s="1">
        <v>41486</v>
      </c>
      <c r="CB51">
        <v>48.859000000000002</v>
      </c>
      <c r="CC51" s="1">
        <v>41516</v>
      </c>
      <c r="CD51">
        <v>52.720999999999997</v>
      </c>
      <c r="CE51" s="1">
        <v>40329</v>
      </c>
      <c r="CF51">
        <v>48.25</v>
      </c>
      <c r="CG51" s="1">
        <v>40939</v>
      </c>
      <c r="CH51">
        <v>83.728999999999999</v>
      </c>
      <c r="CI51">
        <v>-1</v>
      </c>
      <c r="CJ51">
        <v>-1</v>
      </c>
      <c r="CK51" s="1">
        <v>39353</v>
      </c>
      <c r="CL51">
        <v>10.504</v>
      </c>
      <c r="CM51">
        <v>-1</v>
      </c>
      <c r="CN51">
        <v>-1</v>
      </c>
    </row>
    <row r="52" spans="1:92" x14ac:dyDescent="0.25">
      <c r="A52" s="1">
        <v>38656</v>
      </c>
      <c r="B52">
        <v>55</v>
      </c>
      <c r="C52" s="1">
        <v>39080</v>
      </c>
      <c r="D52">
        <v>5.8330000000000002</v>
      </c>
      <c r="E52" s="1">
        <v>39113</v>
      </c>
      <c r="F52">
        <v>6.6669999999999998</v>
      </c>
      <c r="G52" s="1">
        <v>39080</v>
      </c>
      <c r="H52">
        <v>4</v>
      </c>
      <c r="I52" s="1">
        <v>39080</v>
      </c>
      <c r="J52">
        <v>25.082999999999998</v>
      </c>
      <c r="K52" s="1">
        <v>38716</v>
      </c>
      <c r="L52">
        <v>12.5</v>
      </c>
      <c r="M52" s="1">
        <v>38748</v>
      </c>
      <c r="N52">
        <v>6.75</v>
      </c>
      <c r="O52" s="1">
        <v>38716</v>
      </c>
      <c r="P52">
        <v>10.75</v>
      </c>
      <c r="Q52" s="1">
        <v>38656</v>
      </c>
      <c r="R52">
        <v>23.75</v>
      </c>
      <c r="S52" s="1">
        <v>39080</v>
      </c>
      <c r="T52">
        <v>33</v>
      </c>
      <c r="U52" s="1">
        <v>38776</v>
      </c>
      <c r="V52">
        <v>6.3330000000000002</v>
      </c>
      <c r="W52" s="1">
        <v>38260</v>
      </c>
      <c r="X52">
        <v>86</v>
      </c>
      <c r="Y52" s="1">
        <v>38656</v>
      </c>
      <c r="Z52">
        <v>14.333</v>
      </c>
      <c r="AA52" s="1">
        <v>39080</v>
      </c>
      <c r="AB52">
        <v>10.835000000000001</v>
      </c>
      <c r="AC52" s="1">
        <v>38776</v>
      </c>
      <c r="AD52">
        <v>23.75</v>
      </c>
      <c r="AE52" s="1">
        <v>40960</v>
      </c>
      <c r="AF52">
        <v>-1</v>
      </c>
      <c r="AG52" s="1">
        <f>_xll.BDH(CONCATENATE("AUST"," CDS USD SR ",$B$3,"Y D14 CORP"),"PX_LAST",$B$1,$B$2,"Dates","S","Period","M","Array","","cols=2;rows=1")</f>
        <v>43189</v>
      </c>
      <c r="AH52">
        <v>-1</v>
      </c>
      <c r="AI52">
        <v>-1</v>
      </c>
      <c r="AJ52">
        <v>-1</v>
      </c>
      <c r="AK52">
        <v>-1</v>
      </c>
      <c r="AL52">
        <v>-1</v>
      </c>
      <c r="AM52">
        <v>-1</v>
      </c>
      <c r="AN52">
        <v>-1</v>
      </c>
      <c r="AO52" s="1">
        <v>43235</v>
      </c>
      <c r="AP52">
        <v>-1</v>
      </c>
      <c r="AQ52" s="1">
        <v>44436</v>
      </c>
      <c r="AR52">
        <v>-1</v>
      </c>
      <c r="AS52" s="1">
        <v>44437</v>
      </c>
      <c r="AT52">
        <v>-1</v>
      </c>
      <c r="AU52">
        <v>-1</v>
      </c>
      <c r="AV52">
        <v>-1</v>
      </c>
      <c r="AW52" s="1">
        <v>40056</v>
      </c>
      <c r="AX52">
        <v>60.637</v>
      </c>
      <c r="AY52" s="1">
        <v>43213</v>
      </c>
      <c r="AZ52">
        <v>-1</v>
      </c>
      <c r="BA52">
        <v>-1</v>
      </c>
      <c r="BB52">
        <v>-1</v>
      </c>
      <c r="BC52" s="1">
        <v>41533</v>
      </c>
      <c r="BD52">
        <v>-1</v>
      </c>
      <c r="BE52">
        <v>-1</v>
      </c>
      <c r="BF52">
        <v>-1</v>
      </c>
      <c r="BG52">
        <v>-1</v>
      </c>
      <c r="BH52">
        <v>-1</v>
      </c>
      <c r="BI52" s="1">
        <v>43235</v>
      </c>
      <c r="BJ52">
        <v>-1</v>
      </c>
      <c r="BK52">
        <v>-1</v>
      </c>
      <c r="BL52">
        <v>-1</v>
      </c>
      <c r="BM52" s="1">
        <v>43235</v>
      </c>
      <c r="BN52">
        <v>-1</v>
      </c>
      <c r="BO52" s="1">
        <v>43237</v>
      </c>
      <c r="BP52">
        <v>-1</v>
      </c>
      <c r="BQ52">
        <v>-1</v>
      </c>
      <c r="BR52">
        <v>-1</v>
      </c>
      <c r="BS52" s="1">
        <v>43237</v>
      </c>
      <c r="BT52">
        <v>-1</v>
      </c>
      <c r="BU52">
        <v>-1</v>
      </c>
      <c r="BV52">
        <v>-1</v>
      </c>
      <c r="BW52" s="1">
        <v>41547</v>
      </c>
      <c r="BX52">
        <v>30.161999999999999</v>
      </c>
      <c r="BY52">
        <v>-1</v>
      </c>
      <c r="BZ52">
        <v>-1</v>
      </c>
      <c r="CA52" s="1">
        <v>41516</v>
      </c>
      <c r="CB52">
        <v>50.82</v>
      </c>
      <c r="CC52" s="1">
        <v>41547</v>
      </c>
      <c r="CD52">
        <v>39.167000000000002</v>
      </c>
      <c r="CE52" s="1">
        <v>40359</v>
      </c>
      <c r="CF52">
        <v>52.155000000000001</v>
      </c>
      <c r="CG52" s="1">
        <v>40968</v>
      </c>
      <c r="CH52">
        <v>71.549000000000007</v>
      </c>
      <c r="CI52">
        <v>-1</v>
      </c>
      <c r="CJ52">
        <v>-1</v>
      </c>
      <c r="CK52" s="1">
        <v>39386</v>
      </c>
      <c r="CL52">
        <v>9.8339999999999996</v>
      </c>
      <c r="CM52">
        <v>-1</v>
      </c>
      <c r="CN52">
        <v>-1</v>
      </c>
    </row>
    <row r="53" spans="1:92" x14ac:dyDescent="0.25">
      <c r="A53" s="1">
        <v>38686</v>
      </c>
      <c r="B53">
        <v>42.8</v>
      </c>
      <c r="C53" s="1">
        <v>39113</v>
      </c>
      <c r="D53">
        <v>5</v>
      </c>
      <c r="E53" s="1">
        <v>39141</v>
      </c>
      <c r="F53">
        <v>6</v>
      </c>
      <c r="G53" s="1">
        <v>39113</v>
      </c>
      <c r="H53">
        <v>3.5</v>
      </c>
      <c r="I53" s="1">
        <v>39113</v>
      </c>
      <c r="J53">
        <v>26.963999999999999</v>
      </c>
      <c r="K53" s="1">
        <v>38748</v>
      </c>
      <c r="L53">
        <v>12.5</v>
      </c>
      <c r="M53" s="1">
        <v>38776</v>
      </c>
      <c r="N53">
        <v>7.1669999999999998</v>
      </c>
      <c r="O53" s="1">
        <v>38748</v>
      </c>
      <c r="P53">
        <v>7.5</v>
      </c>
      <c r="Q53" s="1">
        <v>38686</v>
      </c>
      <c r="R53">
        <v>19.899999999999999</v>
      </c>
      <c r="S53" s="1">
        <v>39113</v>
      </c>
      <c r="T53">
        <v>31.167999999999999</v>
      </c>
      <c r="U53" s="1">
        <v>38807</v>
      </c>
      <c r="V53">
        <v>7.5</v>
      </c>
      <c r="W53" s="1">
        <v>38289</v>
      </c>
      <c r="X53">
        <v>71.400000000000006</v>
      </c>
      <c r="Y53" s="1">
        <v>38686</v>
      </c>
      <c r="Z53">
        <v>13.377000000000001</v>
      </c>
      <c r="AA53" s="1">
        <v>39113</v>
      </c>
      <c r="AB53">
        <v>13.345000000000001</v>
      </c>
      <c r="AC53" s="1">
        <v>38807</v>
      </c>
      <c r="AD53">
        <v>36.332999999999998</v>
      </c>
      <c r="AE53" s="1">
        <v>40961</v>
      </c>
      <c r="AF53">
        <v>-1</v>
      </c>
      <c r="AG53" s="1">
        <f>_xll.BDH(CONCATENATE("AUST"," CDS USD SR ",$B$3,"Y D14 CORP"),"PX_LAST",$B$1,$B$2,"Dates","S","Period","M","Array","","cols=2;rows=1")</f>
        <v>43189</v>
      </c>
      <c r="AH53">
        <v>-1</v>
      </c>
      <c r="AI53">
        <v>-1</v>
      </c>
      <c r="AJ53">
        <v>-1</v>
      </c>
      <c r="AK53">
        <v>-1</v>
      </c>
      <c r="AL53">
        <v>-1</v>
      </c>
      <c r="AM53">
        <v>-1</v>
      </c>
      <c r="AN53">
        <v>-1</v>
      </c>
      <c r="AO53" s="1">
        <v>43236</v>
      </c>
      <c r="AP53">
        <v>-1</v>
      </c>
      <c r="AQ53" s="1">
        <v>44437</v>
      </c>
      <c r="AR53">
        <v>-1</v>
      </c>
      <c r="AS53" s="1">
        <v>44438</v>
      </c>
      <c r="AT53">
        <v>-1</v>
      </c>
      <c r="AU53">
        <v>-1</v>
      </c>
      <c r="AV53">
        <v>-1</v>
      </c>
      <c r="AW53" s="1">
        <v>40086</v>
      </c>
      <c r="AX53">
        <v>39.198999999999998</v>
      </c>
      <c r="AY53" s="1">
        <v>43214</v>
      </c>
      <c r="AZ53">
        <v>-1</v>
      </c>
      <c r="BA53">
        <v>-1</v>
      </c>
      <c r="BB53">
        <v>-1</v>
      </c>
      <c r="BC53" s="1">
        <v>41534</v>
      </c>
      <c r="BD53">
        <v>-1</v>
      </c>
      <c r="BE53">
        <v>-1</v>
      </c>
      <c r="BF53">
        <v>-1</v>
      </c>
      <c r="BG53">
        <v>-1</v>
      </c>
      <c r="BH53">
        <v>-1</v>
      </c>
      <c r="BI53" s="1">
        <v>43236</v>
      </c>
      <c r="BJ53">
        <v>-1</v>
      </c>
      <c r="BK53">
        <v>-1</v>
      </c>
      <c r="BL53">
        <v>-1</v>
      </c>
      <c r="BM53" s="1">
        <v>43236</v>
      </c>
      <c r="BN53">
        <v>-1</v>
      </c>
      <c r="BO53" s="1">
        <v>43238</v>
      </c>
      <c r="BP53">
        <v>-1</v>
      </c>
      <c r="BQ53">
        <v>-1</v>
      </c>
      <c r="BR53">
        <v>-1</v>
      </c>
      <c r="BS53" s="1">
        <v>43238</v>
      </c>
      <c r="BT53">
        <v>-1</v>
      </c>
      <c r="BU53">
        <v>-1</v>
      </c>
      <c r="BV53">
        <v>-1</v>
      </c>
      <c r="BW53" s="1">
        <v>41670</v>
      </c>
      <c r="BX53">
        <v>17.858000000000001</v>
      </c>
      <c r="BY53">
        <v>-1</v>
      </c>
      <c r="BZ53">
        <v>-1</v>
      </c>
      <c r="CA53" s="1">
        <v>41547</v>
      </c>
      <c r="CB53">
        <v>39.131999999999998</v>
      </c>
      <c r="CC53" s="1">
        <v>41578</v>
      </c>
      <c r="CD53">
        <v>36.82</v>
      </c>
      <c r="CE53" s="1">
        <v>40389</v>
      </c>
      <c r="CF53">
        <v>46.823</v>
      </c>
      <c r="CG53" s="1">
        <v>40998</v>
      </c>
      <c r="CH53">
        <v>53.148000000000003</v>
      </c>
      <c r="CI53">
        <v>-1</v>
      </c>
      <c r="CJ53">
        <v>-1</v>
      </c>
      <c r="CK53" s="1">
        <v>39416</v>
      </c>
      <c r="CL53">
        <v>21.835000000000001</v>
      </c>
      <c r="CM53">
        <v>-1</v>
      </c>
      <c r="CN53">
        <v>-1</v>
      </c>
    </row>
    <row r="54" spans="1:92" x14ac:dyDescent="0.25">
      <c r="A54" s="1">
        <v>38716</v>
      </c>
      <c r="B54">
        <v>37.125</v>
      </c>
      <c r="C54" s="1">
        <v>39141</v>
      </c>
      <c r="D54">
        <v>5.6669999999999998</v>
      </c>
      <c r="E54" s="1">
        <v>39171</v>
      </c>
      <c r="F54">
        <v>6</v>
      </c>
      <c r="G54" s="1">
        <v>39141</v>
      </c>
      <c r="H54">
        <v>3.5</v>
      </c>
      <c r="I54" s="1">
        <v>39141</v>
      </c>
      <c r="J54">
        <v>26.321000000000002</v>
      </c>
      <c r="K54" s="1">
        <v>38776</v>
      </c>
      <c r="L54">
        <v>11.5</v>
      </c>
      <c r="M54" s="1">
        <v>38807</v>
      </c>
      <c r="N54">
        <v>7.1669999999999998</v>
      </c>
      <c r="O54" s="1">
        <v>38776</v>
      </c>
      <c r="P54">
        <v>7.125</v>
      </c>
      <c r="Q54" s="1">
        <v>38716</v>
      </c>
      <c r="R54">
        <v>19.667000000000002</v>
      </c>
      <c r="S54" s="1">
        <v>39141</v>
      </c>
      <c r="T54">
        <v>30.890999999999998</v>
      </c>
      <c r="U54" s="1">
        <v>38835</v>
      </c>
      <c r="V54">
        <v>8</v>
      </c>
      <c r="W54" s="1">
        <v>38321</v>
      </c>
      <c r="X54">
        <v>80.320999999999998</v>
      </c>
      <c r="Y54" s="1">
        <v>38716</v>
      </c>
      <c r="Z54">
        <v>12.5</v>
      </c>
      <c r="AA54" s="1">
        <v>39141</v>
      </c>
      <c r="AB54">
        <v>15.17</v>
      </c>
      <c r="AC54" s="1">
        <v>38835</v>
      </c>
      <c r="AD54">
        <v>38.082999999999998</v>
      </c>
      <c r="AE54" s="1">
        <v>40962</v>
      </c>
      <c r="AF54">
        <v>-1</v>
      </c>
      <c r="AG54" s="1">
        <f>_xll.BDH(CONCATENATE("AUST"," CDS USD SR ",$B$3,"Y D14 CORP"),"PX_LAST",$B$1,$B$2,"Dates","S","Period","M","Array","","cols=2;rows=1")</f>
        <v>43189</v>
      </c>
      <c r="AH54">
        <v>-1</v>
      </c>
      <c r="AI54">
        <v>-1</v>
      </c>
      <c r="AJ54">
        <v>-1</v>
      </c>
      <c r="AK54">
        <v>-1</v>
      </c>
      <c r="AL54">
        <v>-1</v>
      </c>
      <c r="AM54">
        <v>-1</v>
      </c>
      <c r="AN54">
        <v>-1</v>
      </c>
      <c r="AO54" s="1">
        <v>43237</v>
      </c>
      <c r="AP54">
        <v>-1</v>
      </c>
      <c r="AQ54" s="1">
        <v>44438</v>
      </c>
      <c r="AR54">
        <v>-1</v>
      </c>
      <c r="AS54" s="1">
        <v>44439</v>
      </c>
      <c r="AT54">
        <v>-1</v>
      </c>
      <c r="AU54">
        <v>-1</v>
      </c>
      <c r="AV54">
        <v>-1</v>
      </c>
      <c r="AW54" s="1">
        <v>40116</v>
      </c>
      <c r="AX54">
        <v>53.905999999999999</v>
      </c>
      <c r="AY54" s="1">
        <v>43215</v>
      </c>
      <c r="AZ54">
        <v>-1</v>
      </c>
      <c r="BA54">
        <v>-1</v>
      </c>
      <c r="BB54">
        <v>-1</v>
      </c>
      <c r="BC54" s="1">
        <v>41535</v>
      </c>
      <c r="BD54">
        <v>-1</v>
      </c>
      <c r="BE54">
        <v>-1</v>
      </c>
      <c r="BF54">
        <v>-1</v>
      </c>
      <c r="BG54">
        <v>-1</v>
      </c>
      <c r="BH54">
        <v>-1</v>
      </c>
      <c r="BI54" s="1">
        <v>43237</v>
      </c>
      <c r="BJ54">
        <v>-1</v>
      </c>
      <c r="BK54">
        <v>-1</v>
      </c>
      <c r="BL54">
        <v>-1</v>
      </c>
      <c r="BM54" s="1">
        <v>43237</v>
      </c>
      <c r="BN54">
        <v>-1</v>
      </c>
      <c r="BO54" s="1">
        <v>43239</v>
      </c>
      <c r="BP54">
        <v>-1</v>
      </c>
      <c r="BQ54">
        <v>-1</v>
      </c>
      <c r="BR54">
        <v>-1</v>
      </c>
      <c r="BS54" s="1">
        <v>43239</v>
      </c>
      <c r="BT54">
        <v>-1</v>
      </c>
      <c r="BU54">
        <v>-1</v>
      </c>
      <c r="BV54">
        <v>-1</v>
      </c>
      <c r="BW54" s="1">
        <v>41698</v>
      </c>
      <c r="BX54">
        <v>25.071999999999999</v>
      </c>
      <c r="BY54">
        <v>-1</v>
      </c>
      <c r="BZ54">
        <v>-1</v>
      </c>
      <c r="CA54" s="1">
        <v>41578</v>
      </c>
      <c r="CB54">
        <v>39.212000000000003</v>
      </c>
      <c r="CC54" s="1">
        <v>41607</v>
      </c>
      <c r="CD54">
        <v>36.171999999999997</v>
      </c>
      <c r="CE54" s="1">
        <v>40421</v>
      </c>
      <c r="CF54">
        <v>45.103000000000002</v>
      </c>
      <c r="CG54" s="1">
        <v>41029</v>
      </c>
      <c r="CH54">
        <v>50.091000000000001</v>
      </c>
      <c r="CI54">
        <v>-1</v>
      </c>
      <c r="CJ54">
        <v>-1</v>
      </c>
      <c r="CK54" s="1">
        <v>39447</v>
      </c>
      <c r="CL54">
        <v>26.251999999999999</v>
      </c>
      <c r="CM54">
        <v>-1</v>
      </c>
      <c r="CN54">
        <v>-1</v>
      </c>
    </row>
    <row r="55" spans="1:92" x14ac:dyDescent="0.25">
      <c r="A55" s="1">
        <v>38748</v>
      </c>
      <c r="B55">
        <v>31.1</v>
      </c>
      <c r="C55" s="1">
        <v>39171</v>
      </c>
      <c r="D55">
        <v>5.8330000000000002</v>
      </c>
      <c r="E55" s="1">
        <v>39202</v>
      </c>
      <c r="F55">
        <v>6.14</v>
      </c>
      <c r="G55" s="1">
        <v>39171</v>
      </c>
      <c r="H55">
        <v>3.5</v>
      </c>
      <c r="I55" s="1">
        <v>39171</v>
      </c>
      <c r="J55">
        <v>23.826999999999998</v>
      </c>
      <c r="K55" s="1">
        <v>38807</v>
      </c>
      <c r="L55">
        <v>11.3</v>
      </c>
      <c r="M55" s="1">
        <v>38835</v>
      </c>
      <c r="N55">
        <v>6.8330000000000002</v>
      </c>
      <c r="O55" s="1">
        <v>38807</v>
      </c>
      <c r="P55">
        <v>8.375</v>
      </c>
      <c r="Q55" s="1">
        <v>38748</v>
      </c>
      <c r="R55">
        <v>18.417000000000002</v>
      </c>
      <c r="S55" s="1">
        <v>39171</v>
      </c>
      <c r="T55">
        <v>32.109000000000002</v>
      </c>
      <c r="U55" s="1">
        <v>38868</v>
      </c>
      <c r="V55">
        <v>8.5</v>
      </c>
      <c r="W55" s="1">
        <v>38352</v>
      </c>
      <c r="X55">
        <v>82.25</v>
      </c>
      <c r="Y55" s="1">
        <v>38748</v>
      </c>
      <c r="Z55">
        <v>10.834</v>
      </c>
      <c r="AA55" s="1">
        <v>39171</v>
      </c>
      <c r="AB55">
        <v>16.593</v>
      </c>
      <c r="AC55" s="1">
        <v>38868</v>
      </c>
      <c r="AD55">
        <v>68.667000000000002</v>
      </c>
      <c r="AE55" s="1">
        <v>40963</v>
      </c>
      <c r="AF55">
        <v>-1</v>
      </c>
      <c r="AG55" s="1">
        <f>_xll.BDH(CONCATENATE("AUST"," CDS USD SR ",$B$3,"Y D14 CORP"),"PX_LAST",$B$1,$B$2,"Dates","S","Period","M","Array","","cols=2;rows=1")</f>
        <v>43189</v>
      </c>
      <c r="AH55">
        <v>-1</v>
      </c>
      <c r="AI55">
        <v>-1</v>
      </c>
      <c r="AJ55">
        <v>-1</v>
      </c>
      <c r="AK55">
        <v>-1</v>
      </c>
      <c r="AL55">
        <v>-1</v>
      </c>
      <c r="AM55">
        <v>-1</v>
      </c>
      <c r="AN55">
        <v>-1</v>
      </c>
      <c r="AO55" s="1">
        <v>43238</v>
      </c>
      <c r="AP55">
        <v>-1</v>
      </c>
      <c r="AQ55" s="1">
        <v>44439</v>
      </c>
      <c r="AR55">
        <v>-1</v>
      </c>
      <c r="AS55" s="1">
        <v>44440</v>
      </c>
      <c r="AT55">
        <v>-1</v>
      </c>
      <c r="AU55">
        <v>-1</v>
      </c>
      <c r="AV55">
        <v>-1</v>
      </c>
      <c r="AW55" s="1">
        <v>40147</v>
      </c>
      <c r="AX55">
        <v>73.19</v>
      </c>
      <c r="AY55" s="1">
        <v>43216</v>
      </c>
      <c r="AZ55">
        <v>-1</v>
      </c>
      <c r="BA55">
        <v>-1</v>
      </c>
      <c r="BB55">
        <v>-1</v>
      </c>
      <c r="BC55" s="1">
        <v>41536</v>
      </c>
      <c r="BD55">
        <v>-1</v>
      </c>
      <c r="BE55">
        <v>-1</v>
      </c>
      <c r="BF55">
        <v>-1</v>
      </c>
      <c r="BG55">
        <v>-1</v>
      </c>
      <c r="BH55">
        <v>-1</v>
      </c>
      <c r="BI55" s="1">
        <v>43238</v>
      </c>
      <c r="BJ55">
        <v>-1</v>
      </c>
      <c r="BK55">
        <v>-1</v>
      </c>
      <c r="BL55">
        <v>-1</v>
      </c>
      <c r="BM55" s="1">
        <v>43238</v>
      </c>
      <c r="BN55">
        <v>-1</v>
      </c>
      <c r="BO55" s="1">
        <v>43240</v>
      </c>
      <c r="BP55">
        <v>-1</v>
      </c>
      <c r="BQ55">
        <v>-1</v>
      </c>
      <c r="BR55">
        <v>-1</v>
      </c>
      <c r="BS55" s="1">
        <v>43240</v>
      </c>
      <c r="BT55">
        <v>-1</v>
      </c>
      <c r="BU55">
        <v>-1</v>
      </c>
      <c r="BV55">
        <v>-1</v>
      </c>
      <c r="BW55" s="1">
        <v>41729</v>
      </c>
      <c r="BX55">
        <v>12.315</v>
      </c>
      <c r="BY55">
        <v>-1</v>
      </c>
      <c r="BZ55">
        <v>-1</v>
      </c>
      <c r="CA55" s="1">
        <v>41607</v>
      </c>
      <c r="CB55">
        <v>41.554000000000002</v>
      </c>
      <c r="CC55" s="1">
        <v>41639</v>
      </c>
      <c r="CD55">
        <v>33.847999999999999</v>
      </c>
      <c r="CE55" s="1">
        <v>40451</v>
      </c>
      <c r="CF55">
        <v>49.64</v>
      </c>
      <c r="CG55" s="1">
        <v>41060</v>
      </c>
      <c r="CH55">
        <v>64.507000000000005</v>
      </c>
      <c r="CI55">
        <v>-1</v>
      </c>
      <c r="CJ55">
        <v>-1</v>
      </c>
      <c r="CK55" s="1">
        <v>39478</v>
      </c>
      <c r="CL55">
        <v>20.001999999999999</v>
      </c>
      <c r="CM55">
        <v>-1</v>
      </c>
      <c r="CN55">
        <v>-1</v>
      </c>
    </row>
    <row r="56" spans="1:92" x14ac:dyDescent="0.25">
      <c r="A56" s="1">
        <v>38776</v>
      </c>
      <c r="B56">
        <v>19.832999999999998</v>
      </c>
      <c r="C56" s="1">
        <v>39202</v>
      </c>
      <c r="D56">
        <v>4.5</v>
      </c>
      <c r="E56" s="1">
        <v>39233</v>
      </c>
      <c r="F56">
        <v>6</v>
      </c>
      <c r="G56" s="1">
        <v>39202</v>
      </c>
      <c r="H56">
        <v>3.1669999999999998</v>
      </c>
      <c r="I56" s="1">
        <v>39202</v>
      </c>
      <c r="J56">
        <v>22.667000000000002</v>
      </c>
      <c r="K56" s="1">
        <v>38835</v>
      </c>
      <c r="L56">
        <v>11.625</v>
      </c>
      <c r="M56" s="1">
        <v>38868</v>
      </c>
      <c r="N56">
        <v>7.125</v>
      </c>
      <c r="O56" s="1">
        <v>38835</v>
      </c>
      <c r="P56">
        <v>7.625</v>
      </c>
      <c r="Q56" s="1">
        <v>38776</v>
      </c>
      <c r="R56">
        <v>14.417</v>
      </c>
      <c r="S56" s="1">
        <v>39202</v>
      </c>
      <c r="T56">
        <v>28.5</v>
      </c>
      <c r="U56" s="1">
        <v>38898</v>
      </c>
      <c r="V56">
        <v>10.667</v>
      </c>
      <c r="W56" s="1">
        <v>38383</v>
      </c>
      <c r="X56">
        <v>62.417000000000002</v>
      </c>
      <c r="Y56" s="1">
        <v>38776</v>
      </c>
      <c r="Z56">
        <v>10.667999999999999</v>
      </c>
      <c r="AA56" s="1">
        <v>39202</v>
      </c>
      <c r="AB56">
        <v>13.576000000000001</v>
      </c>
      <c r="AC56" s="1">
        <v>38898</v>
      </c>
      <c r="AD56">
        <v>113.75</v>
      </c>
      <c r="AE56" s="1">
        <v>40964</v>
      </c>
      <c r="AF56">
        <v>-1</v>
      </c>
      <c r="AG56" s="1">
        <f>_xll.BDH(CONCATENATE("AUST"," CDS USD SR ",$B$3,"Y D14 CORP"),"PX_LAST",$B$1,$B$2,"Dates","S","Period","M","Array","","cols=2;rows=1")</f>
        <v>43189</v>
      </c>
      <c r="AH56">
        <v>-1</v>
      </c>
      <c r="AI56">
        <v>-1</v>
      </c>
      <c r="AJ56">
        <v>-1</v>
      </c>
      <c r="AK56">
        <v>-1</v>
      </c>
      <c r="AL56">
        <v>-1</v>
      </c>
      <c r="AM56">
        <v>-1</v>
      </c>
      <c r="AN56">
        <v>-1</v>
      </c>
      <c r="AO56" s="1">
        <v>43239</v>
      </c>
      <c r="AP56">
        <v>-1</v>
      </c>
      <c r="AQ56" s="1">
        <v>44440</v>
      </c>
      <c r="AR56">
        <v>-1</v>
      </c>
      <c r="AS56" s="1">
        <v>44441</v>
      </c>
      <c r="AT56">
        <v>-1</v>
      </c>
      <c r="AU56">
        <v>-1</v>
      </c>
      <c r="AV56">
        <v>-1</v>
      </c>
      <c r="AW56" s="1">
        <v>40178</v>
      </c>
      <c r="AX56">
        <v>65.989000000000004</v>
      </c>
      <c r="AY56" s="1">
        <v>43217</v>
      </c>
      <c r="AZ56">
        <v>-1</v>
      </c>
      <c r="BA56">
        <v>-1</v>
      </c>
      <c r="BB56">
        <v>-1</v>
      </c>
      <c r="BC56" s="1">
        <v>41537</v>
      </c>
      <c r="BD56">
        <v>-1</v>
      </c>
      <c r="BE56">
        <v>-1</v>
      </c>
      <c r="BF56">
        <v>-1</v>
      </c>
      <c r="BG56">
        <v>-1</v>
      </c>
      <c r="BH56">
        <v>-1</v>
      </c>
      <c r="BI56" s="1">
        <v>43239</v>
      </c>
      <c r="BJ56">
        <v>-1</v>
      </c>
      <c r="BK56">
        <v>-1</v>
      </c>
      <c r="BL56">
        <v>-1</v>
      </c>
      <c r="BM56" s="1">
        <v>43239</v>
      </c>
      <c r="BN56">
        <v>-1</v>
      </c>
      <c r="BO56" s="1">
        <v>43241</v>
      </c>
      <c r="BP56">
        <v>-1</v>
      </c>
      <c r="BQ56">
        <v>-1</v>
      </c>
      <c r="BR56">
        <v>-1</v>
      </c>
      <c r="BS56" s="1">
        <v>43241</v>
      </c>
      <c r="BT56">
        <v>-1</v>
      </c>
      <c r="BU56">
        <v>-1</v>
      </c>
      <c r="BV56">
        <v>-1</v>
      </c>
      <c r="BW56" s="1">
        <v>41730</v>
      </c>
      <c r="BX56">
        <v>-1</v>
      </c>
      <c r="BY56">
        <v>-1</v>
      </c>
      <c r="BZ56">
        <v>-1</v>
      </c>
      <c r="CA56" s="1">
        <v>41639</v>
      </c>
      <c r="CB56">
        <v>32.58</v>
      </c>
      <c r="CC56" s="1">
        <v>41670</v>
      </c>
      <c r="CD56">
        <v>23.414000000000001</v>
      </c>
      <c r="CE56" s="1">
        <v>40480</v>
      </c>
      <c r="CF56">
        <v>43.854999999999997</v>
      </c>
      <c r="CG56" s="1">
        <v>41089</v>
      </c>
      <c r="CH56">
        <v>59.75</v>
      </c>
      <c r="CI56">
        <v>-1</v>
      </c>
      <c r="CJ56">
        <v>-1</v>
      </c>
      <c r="CK56" s="1">
        <v>39507</v>
      </c>
      <c r="CL56">
        <v>37.003999999999998</v>
      </c>
      <c r="CM56">
        <v>-1</v>
      </c>
      <c r="CN56">
        <v>-1</v>
      </c>
    </row>
    <row r="57" spans="1:92" x14ac:dyDescent="0.25">
      <c r="A57" s="1">
        <v>38807</v>
      </c>
      <c r="B57">
        <v>27.625</v>
      </c>
      <c r="C57" s="1">
        <v>39233</v>
      </c>
      <c r="D57">
        <v>4.0030000000000001</v>
      </c>
      <c r="E57" s="1">
        <v>39262</v>
      </c>
      <c r="F57">
        <v>6.15</v>
      </c>
      <c r="G57" s="1">
        <v>39233</v>
      </c>
      <c r="H57">
        <v>4</v>
      </c>
      <c r="I57" s="1">
        <v>39233</v>
      </c>
      <c r="J57">
        <v>21.9</v>
      </c>
      <c r="K57" s="1">
        <v>38868</v>
      </c>
      <c r="L57">
        <v>11.1</v>
      </c>
      <c r="M57" s="1">
        <v>38898</v>
      </c>
      <c r="N57">
        <v>10.333</v>
      </c>
      <c r="O57" s="1">
        <v>38868</v>
      </c>
      <c r="P57">
        <v>8.3330000000000002</v>
      </c>
      <c r="Q57" s="1">
        <v>38807</v>
      </c>
      <c r="R57">
        <v>19</v>
      </c>
      <c r="S57" s="1">
        <v>39233</v>
      </c>
      <c r="T57">
        <v>31.3</v>
      </c>
      <c r="U57" s="1">
        <v>38929</v>
      </c>
      <c r="V57">
        <v>11.5</v>
      </c>
      <c r="W57" s="1">
        <v>38411</v>
      </c>
      <c r="X57">
        <v>51.933</v>
      </c>
      <c r="Y57" s="1">
        <v>38807</v>
      </c>
      <c r="Z57">
        <v>12.500999999999999</v>
      </c>
      <c r="AA57" s="1">
        <v>39233</v>
      </c>
      <c r="AB57">
        <v>15.33</v>
      </c>
      <c r="AC57" s="1">
        <v>38929</v>
      </c>
      <c r="AD57">
        <v>74.95</v>
      </c>
      <c r="AE57" s="1">
        <v>40965</v>
      </c>
      <c r="AF57">
        <v>-1</v>
      </c>
      <c r="AG57" s="1">
        <f>_xll.BDH(CONCATENATE("AUST"," CDS USD SR ",$B$3,"Y D14 CORP"),"PX_LAST",$B$1,$B$2,"Dates","S","Period","M","Array","","cols=2;rows=1")</f>
        <v>43189</v>
      </c>
      <c r="AH57">
        <v>-1</v>
      </c>
      <c r="AI57">
        <v>-1</v>
      </c>
      <c r="AJ57">
        <v>-1</v>
      </c>
      <c r="AK57">
        <v>-1</v>
      </c>
      <c r="AL57">
        <v>-1</v>
      </c>
      <c r="AM57">
        <v>-1</v>
      </c>
      <c r="AN57">
        <v>-1</v>
      </c>
      <c r="AO57" s="1">
        <v>43240</v>
      </c>
      <c r="AP57">
        <v>-1</v>
      </c>
      <c r="AQ57" s="1">
        <v>44441</v>
      </c>
      <c r="AR57">
        <v>-1</v>
      </c>
      <c r="AS57" s="1">
        <v>44442</v>
      </c>
      <c r="AT57">
        <v>-1</v>
      </c>
      <c r="AU57">
        <v>-1</v>
      </c>
      <c r="AV57">
        <v>-1</v>
      </c>
      <c r="AW57" s="1">
        <v>40207</v>
      </c>
      <c r="AX57">
        <v>61.042999999999999</v>
      </c>
      <c r="AY57" s="1">
        <v>43218</v>
      </c>
      <c r="AZ57">
        <v>-1</v>
      </c>
      <c r="BA57">
        <v>-1</v>
      </c>
      <c r="BB57">
        <v>-1</v>
      </c>
      <c r="BC57" s="1">
        <v>41538</v>
      </c>
      <c r="BD57">
        <v>-1</v>
      </c>
      <c r="BE57">
        <v>-1</v>
      </c>
      <c r="BF57">
        <v>-1</v>
      </c>
      <c r="BG57">
        <v>-1</v>
      </c>
      <c r="BH57">
        <v>-1</v>
      </c>
      <c r="BI57" s="1">
        <v>43240</v>
      </c>
      <c r="BJ57">
        <v>-1</v>
      </c>
      <c r="BK57">
        <v>-1</v>
      </c>
      <c r="BL57">
        <v>-1</v>
      </c>
      <c r="BM57" s="1">
        <v>43240</v>
      </c>
      <c r="BN57">
        <v>-1</v>
      </c>
      <c r="BO57" s="1">
        <v>43242</v>
      </c>
      <c r="BP57">
        <v>-1</v>
      </c>
      <c r="BQ57">
        <v>-1</v>
      </c>
      <c r="BR57">
        <v>-1</v>
      </c>
      <c r="BS57" s="1">
        <v>43242</v>
      </c>
      <c r="BT57">
        <v>-1</v>
      </c>
      <c r="BU57">
        <v>-1</v>
      </c>
      <c r="BV57">
        <v>-1</v>
      </c>
      <c r="BW57" s="1">
        <v>41731</v>
      </c>
      <c r="BX57">
        <v>-1</v>
      </c>
      <c r="BY57">
        <v>-1</v>
      </c>
      <c r="BZ57">
        <v>-1</v>
      </c>
      <c r="CA57" s="1">
        <v>41670</v>
      </c>
      <c r="CB57">
        <v>29.876999999999999</v>
      </c>
      <c r="CC57" s="1">
        <v>41698</v>
      </c>
      <c r="CD57">
        <v>33.569000000000003</v>
      </c>
      <c r="CE57" s="1">
        <v>40512</v>
      </c>
      <c r="CF57">
        <v>53.957000000000001</v>
      </c>
      <c r="CG57" s="1">
        <v>41121</v>
      </c>
      <c r="CH57">
        <v>47.924999999999997</v>
      </c>
      <c r="CI57">
        <v>-1</v>
      </c>
      <c r="CJ57">
        <v>-1</v>
      </c>
      <c r="CK57" s="1">
        <v>39538</v>
      </c>
      <c r="CL57">
        <v>60.002000000000002</v>
      </c>
      <c r="CM57">
        <v>-1</v>
      </c>
      <c r="CN57">
        <v>-1</v>
      </c>
    </row>
    <row r="58" spans="1:92" x14ac:dyDescent="0.25">
      <c r="A58" s="1">
        <v>38835</v>
      </c>
      <c r="B58">
        <v>21.571000000000002</v>
      </c>
      <c r="C58" s="1">
        <v>39262</v>
      </c>
      <c r="D58">
        <v>4.931</v>
      </c>
      <c r="E58" s="1">
        <v>39294</v>
      </c>
      <c r="F58">
        <v>9.2249999999999996</v>
      </c>
      <c r="G58" s="1">
        <v>39262</v>
      </c>
      <c r="H58">
        <v>5</v>
      </c>
      <c r="I58" s="1">
        <v>39262</v>
      </c>
      <c r="J58">
        <v>23.582999999999998</v>
      </c>
      <c r="K58" s="1">
        <v>38898</v>
      </c>
      <c r="L58">
        <v>14.625</v>
      </c>
      <c r="M58" s="1">
        <v>38929</v>
      </c>
      <c r="N58">
        <v>8</v>
      </c>
      <c r="O58" s="1">
        <v>38898</v>
      </c>
      <c r="P58">
        <v>11.333</v>
      </c>
      <c r="Q58" s="1">
        <v>38835</v>
      </c>
      <c r="R58">
        <v>19.571000000000002</v>
      </c>
      <c r="S58" s="1">
        <v>39262</v>
      </c>
      <c r="T58">
        <v>32.75</v>
      </c>
      <c r="U58" s="1">
        <v>38960</v>
      </c>
      <c r="V58">
        <v>8</v>
      </c>
      <c r="W58" s="1">
        <v>38442</v>
      </c>
      <c r="X58">
        <v>57.713999999999999</v>
      </c>
      <c r="Y58" s="1">
        <v>38835</v>
      </c>
      <c r="Z58">
        <v>13.002000000000001</v>
      </c>
      <c r="AA58" s="1">
        <v>39262</v>
      </c>
      <c r="AB58">
        <v>15.824999999999999</v>
      </c>
      <c r="AC58" s="1">
        <v>38960</v>
      </c>
      <c r="AD58">
        <v>50.332999999999998</v>
      </c>
      <c r="AE58" s="1">
        <v>40966</v>
      </c>
      <c r="AF58">
        <v>-1</v>
      </c>
      <c r="AG58" s="1">
        <f>_xll.BDH(CONCATENATE("AUST"," CDS USD SR ",$B$3,"Y D14 CORP"),"PX_LAST",$B$1,$B$2,"Dates","S","Period","M","Array","","cols=2;rows=1")</f>
        <v>43189</v>
      </c>
      <c r="AH58">
        <v>-1</v>
      </c>
      <c r="AI58">
        <v>-1</v>
      </c>
      <c r="AJ58">
        <v>-1</v>
      </c>
      <c r="AK58">
        <v>-1</v>
      </c>
      <c r="AL58">
        <v>-1</v>
      </c>
      <c r="AM58">
        <v>-1</v>
      </c>
      <c r="AN58">
        <v>-1</v>
      </c>
      <c r="AO58" s="1">
        <v>43241</v>
      </c>
      <c r="AP58">
        <v>-1</v>
      </c>
      <c r="AQ58" s="1">
        <v>44442</v>
      </c>
      <c r="AR58">
        <v>-1</v>
      </c>
      <c r="AS58" s="1">
        <v>44443</v>
      </c>
      <c r="AT58">
        <v>-1</v>
      </c>
      <c r="AU58">
        <v>-1</v>
      </c>
      <c r="AV58">
        <v>-1</v>
      </c>
      <c r="AW58" s="1">
        <v>40235</v>
      </c>
      <c r="AX58">
        <v>67.546000000000006</v>
      </c>
      <c r="AY58" s="1">
        <v>43219</v>
      </c>
      <c r="AZ58">
        <v>-1</v>
      </c>
      <c r="BA58">
        <v>-1</v>
      </c>
      <c r="BB58">
        <v>-1</v>
      </c>
      <c r="BC58" s="1">
        <v>41539</v>
      </c>
      <c r="BD58">
        <v>-1</v>
      </c>
      <c r="BE58">
        <v>-1</v>
      </c>
      <c r="BF58">
        <v>-1</v>
      </c>
      <c r="BG58">
        <v>-1</v>
      </c>
      <c r="BH58">
        <v>-1</v>
      </c>
      <c r="BI58" s="1">
        <v>43241</v>
      </c>
      <c r="BJ58">
        <v>-1</v>
      </c>
      <c r="BK58">
        <v>-1</v>
      </c>
      <c r="BL58">
        <v>-1</v>
      </c>
      <c r="BM58" s="1">
        <v>43241</v>
      </c>
      <c r="BN58">
        <v>-1</v>
      </c>
      <c r="BO58" s="1">
        <v>43243</v>
      </c>
      <c r="BP58">
        <v>-1</v>
      </c>
      <c r="BQ58">
        <v>-1</v>
      </c>
      <c r="BR58">
        <v>-1</v>
      </c>
      <c r="BS58" s="1">
        <v>43243</v>
      </c>
      <c r="BT58">
        <v>-1</v>
      </c>
      <c r="BU58">
        <v>-1</v>
      </c>
      <c r="BV58">
        <v>-1</v>
      </c>
      <c r="BW58" s="1">
        <v>41732</v>
      </c>
      <c r="BX58">
        <v>-1</v>
      </c>
      <c r="BY58">
        <v>-1</v>
      </c>
      <c r="BZ58">
        <v>-1</v>
      </c>
      <c r="CA58" s="1">
        <v>41698</v>
      </c>
      <c r="CB58">
        <v>29.966000000000001</v>
      </c>
      <c r="CC58" s="1">
        <v>41729</v>
      </c>
      <c r="CD58">
        <v>34.945</v>
      </c>
      <c r="CE58" s="1">
        <v>40543</v>
      </c>
      <c r="CF58">
        <v>44.692999999999998</v>
      </c>
      <c r="CG58" s="1">
        <v>41152</v>
      </c>
      <c r="CH58">
        <v>38.246000000000002</v>
      </c>
      <c r="CI58">
        <v>-1</v>
      </c>
      <c r="CJ58">
        <v>-1</v>
      </c>
      <c r="CK58" s="1">
        <v>39568</v>
      </c>
      <c r="CL58">
        <v>31.004000000000001</v>
      </c>
      <c r="CM58">
        <v>-1</v>
      </c>
      <c r="CN58">
        <v>-1</v>
      </c>
    </row>
    <row r="59" spans="1:92" x14ac:dyDescent="0.25">
      <c r="A59" s="1">
        <v>38868</v>
      </c>
      <c r="B59">
        <v>27.786000000000001</v>
      </c>
      <c r="C59" s="1">
        <v>39294</v>
      </c>
      <c r="D59">
        <v>9.1349999999999998</v>
      </c>
      <c r="E59" s="1">
        <v>39325</v>
      </c>
      <c r="F59">
        <v>10.741</v>
      </c>
      <c r="G59" s="1">
        <v>39294</v>
      </c>
      <c r="H59">
        <v>11</v>
      </c>
      <c r="I59" s="1">
        <v>39294</v>
      </c>
      <c r="J59">
        <v>51.95</v>
      </c>
      <c r="K59" s="1">
        <v>38929</v>
      </c>
      <c r="L59">
        <v>12</v>
      </c>
      <c r="M59" s="1">
        <v>38960</v>
      </c>
      <c r="N59">
        <v>9.3330000000000002</v>
      </c>
      <c r="O59" s="1">
        <v>38929</v>
      </c>
      <c r="P59">
        <v>9</v>
      </c>
      <c r="Q59" s="1">
        <v>38868</v>
      </c>
      <c r="R59">
        <v>24</v>
      </c>
      <c r="S59" s="1">
        <v>39294</v>
      </c>
      <c r="T59">
        <v>70.941000000000003</v>
      </c>
      <c r="U59" s="1">
        <v>38989</v>
      </c>
      <c r="V59">
        <v>8.75</v>
      </c>
      <c r="W59" s="1">
        <v>38471</v>
      </c>
      <c r="X59">
        <v>55.167000000000002</v>
      </c>
      <c r="Y59" s="1">
        <v>38868</v>
      </c>
      <c r="Z59">
        <v>20.876000000000001</v>
      </c>
      <c r="AA59" s="1">
        <v>39294</v>
      </c>
      <c r="AB59">
        <v>23.405999999999999</v>
      </c>
      <c r="AC59" s="1">
        <v>38989</v>
      </c>
      <c r="AD59">
        <v>50.429000000000002</v>
      </c>
      <c r="AE59" s="1">
        <v>40967</v>
      </c>
      <c r="AF59">
        <v>-1</v>
      </c>
      <c r="AG59" s="1">
        <f>_xll.BDH(CONCATENATE("AUST"," CDS USD SR ",$B$3,"Y D14 CORP"),"PX_LAST",$B$1,$B$2,"Dates","S","Period","M","Array","","cols=2;rows=1")</f>
        <v>43189</v>
      </c>
      <c r="AH59">
        <v>-1</v>
      </c>
      <c r="AI59">
        <v>-1</v>
      </c>
      <c r="AJ59">
        <v>-1</v>
      </c>
      <c r="AK59">
        <v>-1</v>
      </c>
      <c r="AL59">
        <v>-1</v>
      </c>
      <c r="AM59">
        <v>-1</v>
      </c>
      <c r="AN59">
        <v>-1</v>
      </c>
      <c r="AO59" s="1">
        <v>43242</v>
      </c>
      <c r="AP59">
        <v>-1</v>
      </c>
      <c r="AQ59" s="1">
        <v>44443</v>
      </c>
      <c r="AR59">
        <v>-1</v>
      </c>
      <c r="AS59" s="1">
        <v>44444</v>
      </c>
      <c r="AT59">
        <v>-1</v>
      </c>
      <c r="AU59">
        <v>-1</v>
      </c>
      <c r="AV59">
        <v>-1</v>
      </c>
      <c r="AW59" s="1">
        <v>40268</v>
      </c>
      <c r="AX59">
        <v>51.658000000000001</v>
      </c>
      <c r="AY59" s="1">
        <v>43220</v>
      </c>
      <c r="AZ59">
        <v>-1</v>
      </c>
      <c r="BA59">
        <v>-1</v>
      </c>
      <c r="BB59">
        <v>-1</v>
      </c>
      <c r="BC59" s="1">
        <v>41540</v>
      </c>
      <c r="BD59">
        <v>-1</v>
      </c>
      <c r="BE59">
        <v>-1</v>
      </c>
      <c r="BF59">
        <v>-1</v>
      </c>
      <c r="BG59">
        <v>-1</v>
      </c>
      <c r="BH59">
        <v>-1</v>
      </c>
      <c r="BI59" s="1">
        <v>43242</v>
      </c>
      <c r="BJ59">
        <v>-1</v>
      </c>
      <c r="BK59">
        <v>-1</v>
      </c>
      <c r="BL59">
        <v>-1</v>
      </c>
      <c r="BM59" s="1">
        <v>43242</v>
      </c>
      <c r="BN59">
        <v>-1</v>
      </c>
      <c r="BO59" s="1">
        <v>43244</v>
      </c>
      <c r="BP59">
        <v>-1</v>
      </c>
      <c r="BQ59">
        <v>-1</v>
      </c>
      <c r="BR59">
        <v>-1</v>
      </c>
      <c r="BS59" s="1">
        <v>43244</v>
      </c>
      <c r="BT59">
        <v>-1</v>
      </c>
      <c r="BU59">
        <v>-1</v>
      </c>
      <c r="BV59">
        <v>-1</v>
      </c>
      <c r="BW59" s="1">
        <v>41733</v>
      </c>
      <c r="BX59">
        <v>-1</v>
      </c>
      <c r="BY59">
        <v>-1</v>
      </c>
      <c r="BZ59">
        <v>-1</v>
      </c>
      <c r="CA59" s="1">
        <v>41729</v>
      </c>
      <c r="CB59">
        <v>51.23</v>
      </c>
      <c r="CC59" s="1">
        <v>41730</v>
      </c>
      <c r="CD59">
        <v>-1</v>
      </c>
      <c r="CE59" s="1">
        <v>40574</v>
      </c>
      <c r="CF59">
        <v>49.264000000000003</v>
      </c>
      <c r="CG59" s="1">
        <v>41180</v>
      </c>
      <c r="CH59">
        <v>31.542000000000002</v>
      </c>
      <c r="CI59">
        <v>-1</v>
      </c>
      <c r="CJ59">
        <v>-1</v>
      </c>
      <c r="CK59" s="1">
        <v>39598</v>
      </c>
      <c r="CL59">
        <v>18.504000000000001</v>
      </c>
      <c r="CM59">
        <v>-1</v>
      </c>
      <c r="CN59">
        <v>-1</v>
      </c>
    </row>
    <row r="60" spans="1:92" x14ac:dyDescent="0.25">
      <c r="A60" s="1">
        <v>38898</v>
      </c>
      <c r="B60">
        <v>25.832999999999998</v>
      </c>
      <c r="C60" s="1">
        <v>39325</v>
      </c>
      <c r="D60">
        <v>8.7119999999999997</v>
      </c>
      <c r="E60" s="1">
        <v>39353</v>
      </c>
      <c r="F60">
        <v>7.6120000000000001</v>
      </c>
      <c r="G60" s="1">
        <v>39325</v>
      </c>
      <c r="H60">
        <v>13</v>
      </c>
      <c r="I60" s="1">
        <v>39325</v>
      </c>
      <c r="J60">
        <v>54.411000000000001</v>
      </c>
      <c r="K60" s="1">
        <v>38960</v>
      </c>
      <c r="L60">
        <v>11.75</v>
      </c>
      <c r="M60" s="1">
        <v>38989</v>
      </c>
      <c r="N60">
        <v>9</v>
      </c>
      <c r="O60" s="1">
        <v>38960</v>
      </c>
      <c r="P60">
        <v>9.3330000000000002</v>
      </c>
      <c r="Q60" s="1">
        <v>38898</v>
      </c>
      <c r="R60">
        <v>22.082999999999998</v>
      </c>
      <c r="S60" s="1">
        <v>39325</v>
      </c>
      <c r="T60">
        <v>74.721999999999994</v>
      </c>
      <c r="U60" s="1">
        <v>39021</v>
      </c>
      <c r="V60">
        <v>8.1259999999999994</v>
      </c>
      <c r="W60" s="1">
        <v>38503</v>
      </c>
      <c r="X60">
        <v>54.582999999999998</v>
      </c>
      <c r="Y60" s="1">
        <v>38898</v>
      </c>
      <c r="Z60">
        <v>32.167999999999999</v>
      </c>
      <c r="AA60" s="1">
        <v>39325</v>
      </c>
      <c r="AB60">
        <v>25.143999999999998</v>
      </c>
      <c r="AC60" s="1">
        <v>39021</v>
      </c>
      <c r="AD60">
        <v>41.179000000000002</v>
      </c>
      <c r="AE60" s="1">
        <v>40968</v>
      </c>
      <c r="AF60">
        <v>-1</v>
      </c>
      <c r="AG60" s="1">
        <f>_xll.BDH(CONCATENATE("AUST"," CDS USD SR ",$B$3,"Y D14 CORP"),"PX_LAST",$B$1,$B$2,"Dates","S","Period","M","Array","","cols=2;rows=1")</f>
        <v>43189</v>
      </c>
      <c r="AH60">
        <v>-1</v>
      </c>
      <c r="AI60">
        <v>-1</v>
      </c>
      <c r="AJ60">
        <v>-1</v>
      </c>
      <c r="AK60">
        <v>-1</v>
      </c>
      <c r="AL60">
        <v>-1</v>
      </c>
      <c r="AM60">
        <v>-1</v>
      </c>
      <c r="AN60">
        <v>-1</v>
      </c>
      <c r="AO60" s="1">
        <v>43243</v>
      </c>
      <c r="AP60">
        <v>-1</v>
      </c>
      <c r="AQ60" s="1">
        <v>44444</v>
      </c>
      <c r="AR60">
        <v>-1</v>
      </c>
      <c r="AS60" s="1">
        <v>44445</v>
      </c>
      <c r="AT60">
        <v>-1</v>
      </c>
      <c r="AU60">
        <v>-1</v>
      </c>
      <c r="AV60">
        <v>-1</v>
      </c>
      <c r="AW60" s="1">
        <v>40298</v>
      </c>
      <c r="AX60">
        <v>52.987000000000002</v>
      </c>
      <c r="AY60" s="1">
        <v>43221</v>
      </c>
      <c r="AZ60">
        <v>-1</v>
      </c>
      <c r="BA60">
        <v>-1</v>
      </c>
      <c r="BB60">
        <v>-1</v>
      </c>
      <c r="BC60" s="1">
        <v>41541</v>
      </c>
      <c r="BD60">
        <v>-1</v>
      </c>
      <c r="BE60">
        <v>-1</v>
      </c>
      <c r="BF60">
        <v>-1</v>
      </c>
      <c r="BG60">
        <v>-1</v>
      </c>
      <c r="BH60">
        <v>-1</v>
      </c>
      <c r="BI60" s="1">
        <v>43243</v>
      </c>
      <c r="BJ60">
        <v>-1</v>
      </c>
      <c r="BK60">
        <v>-1</v>
      </c>
      <c r="BL60">
        <v>-1</v>
      </c>
      <c r="BM60" s="1">
        <v>43243</v>
      </c>
      <c r="BN60">
        <v>-1</v>
      </c>
      <c r="BO60" s="1">
        <v>43245</v>
      </c>
      <c r="BP60">
        <v>-1</v>
      </c>
      <c r="BQ60">
        <v>-1</v>
      </c>
      <c r="BR60">
        <v>-1</v>
      </c>
      <c r="BS60" s="1">
        <v>43245</v>
      </c>
      <c r="BT60">
        <v>-1</v>
      </c>
      <c r="BU60">
        <v>-1</v>
      </c>
      <c r="BV60">
        <v>-1</v>
      </c>
      <c r="BW60" s="1">
        <v>41734</v>
      </c>
      <c r="BX60">
        <v>-1</v>
      </c>
      <c r="BY60">
        <v>-1</v>
      </c>
      <c r="BZ60">
        <v>-1</v>
      </c>
      <c r="CA60" s="1">
        <v>41730</v>
      </c>
      <c r="CB60">
        <v>-1</v>
      </c>
      <c r="CC60" s="1">
        <v>41731</v>
      </c>
      <c r="CD60">
        <v>-1</v>
      </c>
      <c r="CE60" s="1">
        <v>40602</v>
      </c>
      <c r="CF60">
        <v>49.095999999999997</v>
      </c>
      <c r="CG60" s="1">
        <v>41213</v>
      </c>
      <c r="CH60">
        <v>29.119</v>
      </c>
      <c r="CI60">
        <v>-1</v>
      </c>
      <c r="CJ60">
        <v>-1</v>
      </c>
      <c r="CK60" s="1">
        <v>39721</v>
      </c>
      <c r="CL60">
        <v>54.753999999999998</v>
      </c>
      <c r="CM60">
        <v>-1</v>
      </c>
      <c r="CN60">
        <v>-1</v>
      </c>
    </row>
    <row r="61" spans="1:92" x14ac:dyDescent="0.25">
      <c r="A61" s="1">
        <v>38929</v>
      </c>
      <c r="B61">
        <v>23.7</v>
      </c>
      <c r="C61" s="1">
        <v>39353</v>
      </c>
      <c r="D61">
        <v>9.5310000000000006</v>
      </c>
      <c r="E61" s="1">
        <v>39386</v>
      </c>
      <c r="F61">
        <v>9.0920000000000005</v>
      </c>
      <c r="G61" s="1">
        <v>39353</v>
      </c>
      <c r="H61">
        <v>15.667</v>
      </c>
      <c r="I61" s="1">
        <v>39353</v>
      </c>
      <c r="J61">
        <v>44.33</v>
      </c>
      <c r="K61" s="1">
        <v>38989</v>
      </c>
      <c r="L61">
        <v>13</v>
      </c>
      <c r="M61" s="1">
        <v>39021</v>
      </c>
      <c r="N61">
        <v>13.335000000000001</v>
      </c>
      <c r="O61" s="1">
        <v>38989</v>
      </c>
      <c r="P61">
        <v>8.75</v>
      </c>
      <c r="Q61" s="1">
        <v>38929</v>
      </c>
      <c r="R61">
        <v>15.167</v>
      </c>
      <c r="S61" s="1">
        <v>39353</v>
      </c>
      <c r="T61">
        <v>108.408</v>
      </c>
      <c r="U61" s="1">
        <v>39051</v>
      </c>
      <c r="V61">
        <v>6.3760000000000003</v>
      </c>
      <c r="W61" s="1">
        <v>38533</v>
      </c>
      <c r="X61">
        <v>47.673000000000002</v>
      </c>
      <c r="Y61" s="1">
        <v>38929</v>
      </c>
      <c r="Z61">
        <v>18.501000000000001</v>
      </c>
      <c r="AA61" s="1">
        <v>39353</v>
      </c>
      <c r="AB61">
        <v>33.484000000000002</v>
      </c>
      <c r="AC61" s="1">
        <v>39051</v>
      </c>
      <c r="AD61">
        <v>42.292999999999999</v>
      </c>
      <c r="AE61" s="1">
        <v>40969</v>
      </c>
      <c r="AF61">
        <v>-1</v>
      </c>
      <c r="AG61" s="1">
        <f>_xll.BDH(CONCATENATE("AUST"," CDS USD SR ",$B$3,"Y D14 CORP"),"PX_LAST",$B$1,$B$2,"Dates","S","Period","M","Array","","cols=2;rows=1")</f>
        <v>43189</v>
      </c>
      <c r="AH61">
        <v>-1</v>
      </c>
      <c r="AI61">
        <v>-1</v>
      </c>
      <c r="AJ61">
        <v>-1</v>
      </c>
      <c r="AK61">
        <v>-1</v>
      </c>
      <c r="AL61">
        <v>-1</v>
      </c>
      <c r="AM61">
        <v>-1</v>
      </c>
      <c r="AN61">
        <v>-1</v>
      </c>
      <c r="AO61" s="1">
        <v>43244</v>
      </c>
      <c r="AP61">
        <v>-1</v>
      </c>
      <c r="AQ61" s="1">
        <v>44445</v>
      </c>
      <c r="AR61">
        <v>-1</v>
      </c>
      <c r="AS61" s="1">
        <v>44446</v>
      </c>
      <c r="AT61">
        <v>-1</v>
      </c>
      <c r="AU61">
        <v>-1</v>
      </c>
      <c r="AV61">
        <v>-1</v>
      </c>
      <c r="AW61" s="1">
        <v>40329</v>
      </c>
      <c r="AX61">
        <v>55.752000000000002</v>
      </c>
      <c r="AY61" s="1">
        <v>43222</v>
      </c>
      <c r="AZ61">
        <v>-1</v>
      </c>
      <c r="BA61">
        <v>-1</v>
      </c>
      <c r="BB61">
        <v>-1</v>
      </c>
      <c r="BC61" s="1">
        <v>41542</v>
      </c>
      <c r="BD61">
        <v>-1</v>
      </c>
      <c r="BE61">
        <v>-1</v>
      </c>
      <c r="BF61">
        <v>-1</v>
      </c>
      <c r="BG61">
        <v>-1</v>
      </c>
      <c r="BH61">
        <v>-1</v>
      </c>
      <c r="BI61" s="1">
        <v>43244</v>
      </c>
      <c r="BJ61">
        <v>-1</v>
      </c>
      <c r="BK61">
        <v>-1</v>
      </c>
      <c r="BL61">
        <v>-1</v>
      </c>
      <c r="BM61" s="1">
        <v>43244</v>
      </c>
      <c r="BN61">
        <v>-1</v>
      </c>
      <c r="BO61" s="1">
        <v>43246</v>
      </c>
      <c r="BP61">
        <v>-1</v>
      </c>
      <c r="BQ61">
        <v>-1</v>
      </c>
      <c r="BR61">
        <v>-1</v>
      </c>
      <c r="BS61" s="1">
        <v>43246</v>
      </c>
      <c r="BT61">
        <v>-1</v>
      </c>
      <c r="BU61">
        <v>-1</v>
      </c>
      <c r="BV61">
        <v>-1</v>
      </c>
      <c r="BW61" s="1">
        <v>41735</v>
      </c>
      <c r="BX61">
        <v>-1</v>
      </c>
      <c r="BY61">
        <v>-1</v>
      </c>
      <c r="BZ61">
        <v>-1</v>
      </c>
      <c r="CA61" s="1">
        <v>41731</v>
      </c>
      <c r="CB61">
        <v>-1</v>
      </c>
      <c r="CC61" s="1">
        <v>41732</v>
      </c>
      <c r="CD61">
        <v>-1</v>
      </c>
      <c r="CE61" s="1">
        <v>40633</v>
      </c>
      <c r="CF61">
        <v>42.991</v>
      </c>
      <c r="CG61" s="1">
        <v>41243</v>
      </c>
      <c r="CH61">
        <v>18.8</v>
      </c>
      <c r="CI61">
        <v>-1</v>
      </c>
      <c r="CJ61">
        <v>-1</v>
      </c>
      <c r="CK61" s="1">
        <v>39752</v>
      </c>
      <c r="CL61">
        <v>261.75599999999997</v>
      </c>
      <c r="CM61">
        <v>-1</v>
      </c>
      <c r="CN61">
        <v>-1</v>
      </c>
    </row>
    <row r="62" spans="1:92" x14ac:dyDescent="0.25">
      <c r="A62" s="1">
        <v>38960</v>
      </c>
      <c r="B62">
        <v>22</v>
      </c>
      <c r="C62" s="1">
        <v>39386</v>
      </c>
      <c r="D62">
        <v>10.163</v>
      </c>
      <c r="E62" s="1">
        <v>39416</v>
      </c>
      <c r="F62">
        <v>16.175999999999998</v>
      </c>
      <c r="G62" s="1">
        <v>39386</v>
      </c>
      <c r="H62">
        <v>18.332999999999998</v>
      </c>
      <c r="I62" s="1">
        <v>39386</v>
      </c>
      <c r="J62">
        <v>44.838000000000001</v>
      </c>
      <c r="K62" s="1">
        <v>39021</v>
      </c>
      <c r="L62">
        <v>9.3759999999999994</v>
      </c>
      <c r="M62" s="1">
        <v>39051</v>
      </c>
      <c r="N62">
        <v>9.5</v>
      </c>
      <c r="O62" s="1">
        <v>39021</v>
      </c>
      <c r="P62">
        <v>9.0050000000000008</v>
      </c>
      <c r="Q62" s="1">
        <v>38960</v>
      </c>
      <c r="R62">
        <v>14.4</v>
      </c>
      <c r="S62" s="1">
        <v>39386</v>
      </c>
      <c r="T62">
        <v>57.33</v>
      </c>
      <c r="U62" s="1">
        <v>39080</v>
      </c>
      <c r="V62">
        <v>4.8760000000000003</v>
      </c>
      <c r="W62" s="1">
        <v>38562</v>
      </c>
      <c r="X62">
        <v>39.378</v>
      </c>
      <c r="Y62" s="1">
        <v>38960</v>
      </c>
      <c r="Z62">
        <v>15.750999999999999</v>
      </c>
      <c r="AA62" s="1">
        <v>39386</v>
      </c>
      <c r="AB62">
        <v>20.376000000000001</v>
      </c>
      <c r="AC62" s="1">
        <v>39080</v>
      </c>
      <c r="AD62">
        <v>40.25</v>
      </c>
      <c r="AE62" s="1">
        <v>40970</v>
      </c>
      <c r="AF62">
        <v>-1</v>
      </c>
      <c r="AG62" s="1">
        <f>_xll.BDH(CONCATENATE("AUST"," CDS USD SR ",$B$3,"Y D14 CORP"),"PX_LAST",$B$1,$B$2,"Dates","S","Period","M","Array","","cols=2;rows=1")</f>
        <v>43189</v>
      </c>
      <c r="AH62">
        <v>-1</v>
      </c>
      <c r="AI62">
        <v>-1</v>
      </c>
      <c r="AJ62">
        <v>-1</v>
      </c>
      <c r="AK62">
        <v>-1</v>
      </c>
      <c r="AL62">
        <v>-1</v>
      </c>
      <c r="AM62">
        <v>-1</v>
      </c>
      <c r="AN62">
        <v>-1</v>
      </c>
      <c r="AO62" s="1">
        <v>43245</v>
      </c>
      <c r="AP62">
        <v>-1</v>
      </c>
      <c r="AQ62" s="1">
        <v>44446</v>
      </c>
      <c r="AR62">
        <v>-1</v>
      </c>
      <c r="AS62" s="1">
        <v>44447</v>
      </c>
      <c r="AT62">
        <v>-1</v>
      </c>
      <c r="AU62">
        <v>-1</v>
      </c>
      <c r="AV62">
        <v>-1</v>
      </c>
      <c r="AW62" s="1">
        <v>40359</v>
      </c>
      <c r="AX62">
        <v>54.648000000000003</v>
      </c>
      <c r="AY62" s="1">
        <v>43223</v>
      </c>
      <c r="AZ62">
        <v>-1</v>
      </c>
      <c r="BA62">
        <v>-1</v>
      </c>
      <c r="BB62">
        <v>-1</v>
      </c>
      <c r="BC62" s="1">
        <v>41543</v>
      </c>
      <c r="BD62">
        <v>-1</v>
      </c>
      <c r="BE62">
        <v>-1</v>
      </c>
      <c r="BF62">
        <v>-1</v>
      </c>
      <c r="BG62">
        <v>-1</v>
      </c>
      <c r="BH62">
        <v>-1</v>
      </c>
      <c r="BI62" s="1">
        <v>43245</v>
      </c>
      <c r="BJ62">
        <v>-1</v>
      </c>
      <c r="BK62">
        <v>-1</v>
      </c>
      <c r="BL62">
        <v>-1</v>
      </c>
      <c r="BM62" s="1">
        <v>43245</v>
      </c>
      <c r="BN62">
        <v>-1</v>
      </c>
      <c r="BO62" s="1">
        <v>43247</v>
      </c>
      <c r="BP62">
        <v>-1</v>
      </c>
      <c r="BQ62">
        <v>-1</v>
      </c>
      <c r="BR62">
        <v>-1</v>
      </c>
      <c r="BS62" s="1">
        <v>43247</v>
      </c>
      <c r="BT62">
        <v>-1</v>
      </c>
      <c r="BU62">
        <v>-1</v>
      </c>
      <c r="BV62">
        <v>-1</v>
      </c>
      <c r="BW62" s="1">
        <v>41736</v>
      </c>
      <c r="BX62">
        <v>-1</v>
      </c>
      <c r="BY62">
        <v>-1</v>
      </c>
      <c r="BZ62">
        <v>-1</v>
      </c>
      <c r="CA62" s="1">
        <v>41732</v>
      </c>
      <c r="CB62">
        <v>-1</v>
      </c>
      <c r="CC62" s="1">
        <v>41733</v>
      </c>
      <c r="CD62">
        <v>-1</v>
      </c>
      <c r="CE62" s="1">
        <v>40662</v>
      </c>
      <c r="CF62">
        <v>41.292000000000002</v>
      </c>
      <c r="CG62" s="1">
        <v>41274</v>
      </c>
      <c r="CH62">
        <v>16.451000000000001</v>
      </c>
      <c r="CI62">
        <v>-1</v>
      </c>
      <c r="CJ62">
        <v>-1</v>
      </c>
      <c r="CK62" s="1">
        <v>39780</v>
      </c>
      <c r="CL62">
        <v>399.50299999999999</v>
      </c>
      <c r="CM62">
        <v>-1</v>
      </c>
      <c r="CN62">
        <v>-1</v>
      </c>
    </row>
    <row r="63" spans="1:92" x14ac:dyDescent="0.25">
      <c r="A63" s="1">
        <v>38989</v>
      </c>
      <c r="B63">
        <v>27.5</v>
      </c>
      <c r="C63" s="1">
        <v>39416</v>
      </c>
      <c r="D63">
        <v>25.492999999999999</v>
      </c>
      <c r="E63" s="1">
        <v>39447</v>
      </c>
      <c r="F63">
        <v>17.265000000000001</v>
      </c>
      <c r="G63" s="1">
        <v>39416</v>
      </c>
      <c r="H63">
        <v>13</v>
      </c>
      <c r="I63" s="1">
        <v>39416</v>
      </c>
      <c r="J63">
        <v>69.2</v>
      </c>
      <c r="K63" s="1">
        <v>39051</v>
      </c>
      <c r="L63">
        <v>9.0009999999999994</v>
      </c>
      <c r="M63" s="1">
        <v>39080</v>
      </c>
      <c r="N63">
        <v>8.6750000000000007</v>
      </c>
      <c r="O63" s="1">
        <v>39051</v>
      </c>
      <c r="P63">
        <v>6</v>
      </c>
      <c r="Q63" s="1">
        <v>38989</v>
      </c>
      <c r="R63">
        <v>16.75</v>
      </c>
      <c r="S63" s="1">
        <v>39416</v>
      </c>
      <c r="T63">
        <v>54.383000000000003</v>
      </c>
      <c r="U63" s="1">
        <v>39113</v>
      </c>
      <c r="V63">
        <v>4.835</v>
      </c>
      <c r="W63" s="1">
        <v>38595</v>
      </c>
      <c r="X63">
        <v>36.573</v>
      </c>
      <c r="Y63" s="1">
        <v>38989</v>
      </c>
      <c r="Z63">
        <v>18.501999999999999</v>
      </c>
      <c r="AA63" s="1">
        <v>39416</v>
      </c>
      <c r="AB63">
        <v>23.399000000000001</v>
      </c>
      <c r="AC63" s="1">
        <v>39113</v>
      </c>
      <c r="AD63">
        <v>38.401000000000003</v>
      </c>
      <c r="AE63" s="1">
        <v>40971</v>
      </c>
      <c r="AF63">
        <v>-1</v>
      </c>
      <c r="AG63" s="1">
        <f>_xll.BDH(CONCATENATE("AUST"," CDS USD SR ",$B$3,"Y D14 CORP"),"PX_LAST",$B$1,$B$2,"Dates","S","Period","M","Array","","cols=2;rows=1")</f>
        <v>43189</v>
      </c>
      <c r="AH63">
        <v>-1</v>
      </c>
      <c r="AI63">
        <v>-1</v>
      </c>
      <c r="AJ63">
        <v>-1</v>
      </c>
      <c r="AK63">
        <v>-1</v>
      </c>
      <c r="AL63">
        <v>-1</v>
      </c>
      <c r="AM63">
        <v>-1</v>
      </c>
      <c r="AN63">
        <v>-1</v>
      </c>
      <c r="AO63" s="1">
        <v>43246</v>
      </c>
      <c r="AP63">
        <v>-1</v>
      </c>
      <c r="AQ63" s="1">
        <v>44447</v>
      </c>
      <c r="AR63">
        <v>-1</v>
      </c>
      <c r="AS63" s="1">
        <v>44448</v>
      </c>
      <c r="AT63">
        <v>-1</v>
      </c>
      <c r="AU63">
        <v>-1</v>
      </c>
      <c r="AV63">
        <v>-1</v>
      </c>
      <c r="AW63" s="1">
        <v>40389</v>
      </c>
      <c r="AX63">
        <v>52.335000000000001</v>
      </c>
      <c r="AY63" s="1">
        <v>43224</v>
      </c>
      <c r="AZ63">
        <v>-1</v>
      </c>
      <c r="BA63">
        <v>-1</v>
      </c>
      <c r="BB63">
        <v>-1</v>
      </c>
      <c r="BC63" s="1">
        <v>41544</v>
      </c>
      <c r="BD63">
        <v>-1</v>
      </c>
      <c r="BE63">
        <v>-1</v>
      </c>
      <c r="BF63">
        <v>-1</v>
      </c>
      <c r="BG63">
        <v>-1</v>
      </c>
      <c r="BH63">
        <v>-1</v>
      </c>
      <c r="BI63" s="1">
        <v>43246</v>
      </c>
      <c r="BJ63">
        <v>-1</v>
      </c>
      <c r="BK63">
        <v>-1</v>
      </c>
      <c r="BL63">
        <v>-1</v>
      </c>
      <c r="BM63" s="1">
        <v>43246</v>
      </c>
      <c r="BN63">
        <v>-1</v>
      </c>
      <c r="BO63" s="1">
        <v>43248</v>
      </c>
      <c r="BP63">
        <v>-1</v>
      </c>
      <c r="BQ63">
        <v>-1</v>
      </c>
      <c r="BR63">
        <v>-1</v>
      </c>
      <c r="BS63" s="1">
        <v>43248</v>
      </c>
      <c r="BT63">
        <v>-1</v>
      </c>
      <c r="BU63">
        <v>-1</v>
      </c>
      <c r="BV63">
        <v>-1</v>
      </c>
      <c r="BW63" s="1">
        <v>41737</v>
      </c>
      <c r="BX63">
        <v>-1</v>
      </c>
      <c r="BY63">
        <v>-1</v>
      </c>
      <c r="BZ63">
        <v>-1</v>
      </c>
      <c r="CA63" s="1">
        <v>41733</v>
      </c>
      <c r="CB63">
        <v>-1</v>
      </c>
      <c r="CC63" s="1">
        <v>41734</v>
      </c>
      <c r="CD63">
        <v>-1</v>
      </c>
      <c r="CE63" s="1">
        <v>40694</v>
      </c>
      <c r="CF63">
        <v>36.594000000000001</v>
      </c>
      <c r="CG63" s="1">
        <v>41305</v>
      </c>
      <c r="CH63">
        <v>18.079000000000001</v>
      </c>
      <c r="CI63">
        <v>-1</v>
      </c>
      <c r="CJ63">
        <v>-1</v>
      </c>
      <c r="CK63" s="1">
        <v>39813</v>
      </c>
      <c r="CL63">
        <v>440.16899999999998</v>
      </c>
      <c r="CM63">
        <v>-1</v>
      </c>
      <c r="CN63">
        <v>-1</v>
      </c>
    </row>
    <row r="64" spans="1:92" x14ac:dyDescent="0.25">
      <c r="A64" s="1">
        <v>39021</v>
      </c>
      <c r="B64">
        <v>27.701999999999998</v>
      </c>
      <c r="C64" s="1">
        <v>39447</v>
      </c>
      <c r="D64">
        <v>42.725999999999999</v>
      </c>
      <c r="E64" s="1">
        <v>39478</v>
      </c>
      <c r="F64">
        <v>33.008000000000003</v>
      </c>
      <c r="G64" s="1">
        <v>39447</v>
      </c>
      <c r="H64">
        <v>24.25</v>
      </c>
      <c r="I64" s="1">
        <v>39447</v>
      </c>
      <c r="J64">
        <v>56.127000000000002</v>
      </c>
      <c r="K64" s="1">
        <v>39080</v>
      </c>
      <c r="L64">
        <v>7.1689999999999996</v>
      </c>
      <c r="M64" s="1">
        <v>39113</v>
      </c>
      <c r="N64">
        <v>8.5050000000000008</v>
      </c>
      <c r="O64" s="1">
        <v>39080</v>
      </c>
      <c r="P64">
        <v>6.4950000000000001</v>
      </c>
      <c r="Q64" s="1">
        <v>39021</v>
      </c>
      <c r="R64">
        <v>14.083</v>
      </c>
      <c r="S64" s="1">
        <v>39447</v>
      </c>
      <c r="T64">
        <v>77.986000000000004</v>
      </c>
      <c r="U64" s="1">
        <v>39141</v>
      </c>
      <c r="V64">
        <v>5.1669999999999998</v>
      </c>
      <c r="W64" s="1">
        <v>38625</v>
      </c>
      <c r="X64">
        <v>30.75</v>
      </c>
      <c r="Y64" s="1">
        <v>39021</v>
      </c>
      <c r="Z64">
        <v>14.074999999999999</v>
      </c>
      <c r="AA64" s="1">
        <v>39447</v>
      </c>
      <c r="AB64">
        <v>43.755000000000003</v>
      </c>
      <c r="AC64" s="1">
        <v>39141</v>
      </c>
      <c r="AD64">
        <v>43.1</v>
      </c>
      <c r="AE64" s="1">
        <v>40972</v>
      </c>
      <c r="AF64">
        <v>-1</v>
      </c>
      <c r="AG64" s="1">
        <f>_xll.BDH(CONCATENATE("AUST"," CDS USD SR ",$B$3,"Y D14 CORP"),"PX_LAST",$B$1,$B$2,"Dates","S","Period","M","Array","","cols=2;rows=1")</f>
        <v>43189</v>
      </c>
      <c r="AH64">
        <v>-1</v>
      </c>
      <c r="AI64">
        <v>-1</v>
      </c>
      <c r="AJ64">
        <v>-1</v>
      </c>
      <c r="AK64">
        <v>-1</v>
      </c>
      <c r="AL64">
        <v>-1</v>
      </c>
      <c r="AM64">
        <v>-1</v>
      </c>
      <c r="AN64">
        <v>-1</v>
      </c>
      <c r="AO64" s="1">
        <v>43247</v>
      </c>
      <c r="AP64">
        <v>-1</v>
      </c>
      <c r="AQ64" s="1">
        <v>44448</v>
      </c>
      <c r="AR64">
        <v>-1</v>
      </c>
      <c r="AS64" s="1">
        <v>44449</v>
      </c>
      <c r="AT64">
        <v>-1</v>
      </c>
      <c r="AU64">
        <v>-1</v>
      </c>
      <c r="AV64">
        <v>-1</v>
      </c>
      <c r="AW64" s="1">
        <v>40421</v>
      </c>
      <c r="AX64">
        <v>61.295999999999999</v>
      </c>
      <c r="AY64" s="1">
        <v>43225</v>
      </c>
      <c r="AZ64">
        <v>-1</v>
      </c>
      <c r="BA64">
        <v>-1</v>
      </c>
      <c r="BB64">
        <v>-1</v>
      </c>
      <c r="BC64" s="1">
        <v>41545</v>
      </c>
      <c r="BD64">
        <v>-1</v>
      </c>
      <c r="BE64">
        <v>-1</v>
      </c>
      <c r="BF64">
        <v>-1</v>
      </c>
      <c r="BG64">
        <v>-1</v>
      </c>
      <c r="BH64">
        <v>-1</v>
      </c>
      <c r="BI64" s="1">
        <v>43247</v>
      </c>
      <c r="BJ64">
        <v>-1</v>
      </c>
      <c r="BK64">
        <v>-1</v>
      </c>
      <c r="BL64">
        <v>-1</v>
      </c>
      <c r="BM64" s="1">
        <v>43247</v>
      </c>
      <c r="BN64">
        <v>-1</v>
      </c>
      <c r="BO64" s="1">
        <v>43249</v>
      </c>
      <c r="BP64">
        <v>-1</v>
      </c>
      <c r="BQ64">
        <v>-1</v>
      </c>
      <c r="BR64">
        <v>-1</v>
      </c>
      <c r="BS64" s="1">
        <v>43249</v>
      </c>
      <c r="BT64">
        <v>-1</v>
      </c>
      <c r="BU64">
        <v>-1</v>
      </c>
      <c r="BV64">
        <v>-1</v>
      </c>
      <c r="BW64" s="1">
        <v>41738</v>
      </c>
      <c r="BX64">
        <v>-1</v>
      </c>
      <c r="BY64">
        <v>-1</v>
      </c>
      <c r="BZ64">
        <v>-1</v>
      </c>
      <c r="CA64" s="1">
        <v>41734</v>
      </c>
      <c r="CB64">
        <v>-1</v>
      </c>
      <c r="CC64" s="1">
        <v>41735</v>
      </c>
      <c r="CD64">
        <v>-1</v>
      </c>
      <c r="CE64" s="1">
        <v>40724</v>
      </c>
      <c r="CF64">
        <v>39.771000000000001</v>
      </c>
      <c r="CG64" s="1">
        <v>41333</v>
      </c>
      <c r="CH64">
        <v>20.361999999999998</v>
      </c>
      <c r="CI64">
        <v>-1</v>
      </c>
      <c r="CJ64">
        <v>-1</v>
      </c>
      <c r="CK64" s="1">
        <v>39843</v>
      </c>
      <c r="CL64">
        <v>441.16899999999998</v>
      </c>
      <c r="CM64">
        <v>-1</v>
      </c>
      <c r="CN64">
        <v>-1</v>
      </c>
    </row>
    <row r="65" spans="1:92" x14ac:dyDescent="0.25">
      <c r="A65" s="1">
        <v>39051</v>
      </c>
      <c r="B65">
        <v>22.963999999999999</v>
      </c>
      <c r="C65" s="1">
        <v>39478</v>
      </c>
      <c r="D65">
        <v>40.344999999999999</v>
      </c>
      <c r="E65" s="1">
        <v>39507</v>
      </c>
      <c r="F65">
        <v>20.154</v>
      </c>
      <c r="G65" s="1">
        <v>39478</v>
      </c>
      <c r="H65">
        <v>35.024999999999999</v>
      </c>
      <c r="I65" s="1">
        <v>39478</v>
      </c>
      <c r="J65">
        <v>76.400000000000006</v>
      </c>
      <c r="K65" s="1">
        <v>39113</v>
      </c>
      <c r="L65">
        <v>6.3339999999999996</v>
      </c>
      <c r="M65" s="1">
        <v>39141</v>
      </c>
      <c r="N65">
        <v>8.0250000000000004</v>
      </c>
      <c r="O65" s="1">
        <v>39113</v>
      </c>
      <c r="P65">
        <v>6.9539999999999997</v>
      </c>
      <c r="Q65" s="1">
        <v>39051</v>
      </c>
      <c r="R65">
        <v>13.941000000000001</v>
      </c>
      <c r="S65" s="1">
        <v>39478</v>
      </c>
      <c r="T65">
        <v>98.935000000000002</v>
      </c>
      <c r="U65" s="1">
        <v>39171</v>
      </c>
      <c r="V65">
        <v>4.6669999999999998</v>
      </c>
      <c r="W65" s="1">
        <v>38656</v>
      </c>
      <c r="X65">
        <v>46.45</v>
      </c>
      <c r="Y65" s="1">
        <v>39051</v>
      </c>
      <c r="Z65">
        <v>14.35</v>
      </c>
      <c r="AA65" s="1">
        <v>39478</v>
      </c>
      <c r="AB65">
        <v>38.884</v>
      </c>
      <c r="AC65" s="1">
        <v>39171</v>
      </c>
      <c r="AD65">
        <v>40.549999999999997</v>
      </c>
      <c r="AE65" s="1">
        <v>40973</v>
      </c>
      <c r="AF65">
        <v>-1</v>
      </c>
      <c r="AG65" s="1">
        <f>_xll.BDH(CONCATENATE("AUST"," CDS USD SR ",$B$3,"Y D14 CORP"),"PX_LAST",$B$1,$B$2,"Dates","S","Period","M","Array","","cols=2;rows=1")</f>
        <v>43189</v>
      </c>
      <c r="AH65">
        <v>-1</v>
      </c>
      <c r="AI65">
        <v>-1</v>
      </c>
      <c r="AJ65">
        <v>-1</v>
      </c>
      <c r="AK65">
        <v>-1</v>
      </c>
      <c r="AL65">
        <v>-1</v>
      </c>
      <c r="AM65">
        <v>-1</v>
      </c>
      <c r="AN65">
        <v>-1</v>
      </c>
      <c r="AO65" s="1">
        <v>43248</v>
      </c>
      <c r="AP65">
        <v>-1</v>
      </c>
      <c r="AQ65" s="1">
        <v>44449</v>
      </c>
      <c r="AR65">
        <v>-1</v>
      </c>
      <c r="AS65" s="1">
        <v>44450</v>
      </c>
      <c r="AT65">
        <v>-1</v>
      </c>
      <c r="AU65">
        <v>-1</v>
      </c>
      <c r="AV65">
        <v>-1</v>
      </c>
      <c r="AW65" s="1">
        <v>40451</v>
      </c>
      <c r="AX65">
        <v>57.679000000000002</v>
      </c>
      <c r="AY65" s="1">
        <v>43226</v>
      </c>
      <c r="AZ65">
        <v>-1</v>
      </c>
      <c r="BA65">
        <v>-1</v>
      </c>
      <c r="BB65">
        <v>-1</v>
      </c>
      <c r="BC65" s="1">
        <v>41546</v>
      </c>
      <c r="BD65">
        <v>-1</v>
      </c>
      <c r="BE65">
        <v>-1</v>
      </c>
      <c r="BF65">
        <v>-1</v>
      </c>
      <c r="BG65">
        <v>-1</v>
      </c>
      <c r="BH65">
        <v>-1</v>
      </c>
      <c r="BI65" s="1">
        <v>43248</v>
      </c>
      <c r="BJ65">
        <v>-1</v>
      </c>
      <c r="BK65">
        <v>-1</v>
      </c>
      <c r="BL65">
        <v>-1</v>
      </c>
      <c r="BM65" s="1">
        <v>43248</v>
      </c>
      <c r="BN65">
        <v>-1</v>
      </c>
      <c r="BO65" s="1">
        <v>43250</v>
      </c>
      <c r="BP65">
        <v>-1</v>
      </c>
      <c r="BQ65">
        <v>-1</v>
      </c>
      <c r="BR65">
        <v>-1</v>
      </c>
      <c r="BS65" s="1">
        <v>43250</v>
      </c>
      <c r="BT65">
        <v>-1</v>
      </c>
      <c r="BU65">
        <v>-1</v>
      </c>
      <c r="BV65">
        <v>-1</v>
      </c>
      <c r="BW65" s="1">
        <v>41739</v>
      </c>
      <c r="BX65">
        <v>-1</v>
      </c>
      <c r="BY65">
        <v>-1</v>
      </c>
      <c r="BZ65">
        <v>-1</v>
      </c>
      <c r="CA65" s="1">
        <v>41735</v>
      </c>
      <c r="CB65">
        <v>-1</v>
      </c>
      <c r="CC65" s="1">
        <v>41736</v>
      </c>
      <c r="CD65">
        <v>-1</v>
      </c>
      <c r="CE65" s="1">
        <v>40753</v>
      </c>
      <c r="CF65">
        <v>59.369</v>
      </c>
      <c r="CG65" s="1">
        <v>41362</v>
      </c>
      <c r="CH65">
        <v>23.164000000000001</v>
      </c>
      <c r="CI65">
        <v>-1</v>
      </c>
      <c r="CJ65">
        <v>-1</v>
      </c>
      <c r="CK65" s="1">
        <v>39871</v>
      </c>
      <c r="CL65">
        <v>574.43200000000002</v>
      </c>
      <c r="CM65">
        <v>-1</v>
      </c>
      <c r="CN65">
        <v>-1</v>
      </c>
    </row>
    <row r="66" spans="1:92" x14ac:dyDescent="0.25">
      <c r="A66" s="1">
        <v>39080</v>
      </c>
      <c r="B66">
        <v>21.667000000000002</v>
      </c>
      <c r="C66" s="1">
        <v>39507</v>
      </c>
      <c r="D66">
        <v>51.54</v>
      </c>
      <c r="E66" s="1">
        <v>39538</v>
      </c>
      <c r="F66">
        <v>25.834</v>
      </c>
      <c r="G66" s="1">
        <v>39507</v>
      </c>
      <c r="H66">
        <v>45.116</v>
      </c>
      <c r="I66" s="1">
        <v>39507</v>
      </c>
      <c r="J66">
        <v>76.375</v>
      </c>
      <c r="K66" s="1">
        <v>39141</v>
      </c>
      <c r="L66">
        <v>6.3339999999999996</v>
      </c>
      <c r="M66" s="1">
        <v>39171</v>
      </c>
      <c r="N66">
        <v>9.0839999999999996</v>
      </c>
      <c r="O66" s="1">
        <v>39141</v>
      </c>
      <c r="P66">
        <v>6.9180000000000001</v>
      </c>
      <c r="Q66" s="1">
        <v>39080</v>
      </c>
      <c r="R66">
        <v>13.571</v>
      </c>
      <c r="S66" s="1">
        <v>39507</v>
      </c>
      <c r="T66">
        <v>170.518</v>
      </c>
      <c r="U66" s="1">
        <v>39202</v>
      </c>
      <c r="V66">
        <v>2.8340000000000001</v>
      </c>
      <c r="W66" s="1">
        <v>38686</v>
      </c>
      <c r="X66">
        <v>35.429000000000002</v>
      </c>
      <c r="Y66" s="1">
        <v>39080</v>
      </c>
      <c r="Z66">
        <v>11.333</v>
      </c>
      <c r="AA66" s="1">
        <v>39507</v>
      </c>
      <c r="AB66">
        <v>70.534000000000006</v>
      </c>
      <c r="AC66" s="1">
        <v>39202</v>
      </c>
      <c r="AD66">
        <v>42.000999999999998</v>
      </c>
      <c r="AE66" s="1">
        <v>40974</v>
      </c>
      <c r="AF66">
        <v>-1</v>
      </c>
      <c r="AG66" s="1">
        <f>_xll.BDH(CONCATENATE("AUST"," CDS USD SR ",$B$3,"Y D14 CORP"),"PX_LAST",$B$1,$B$2,"Dates","S","Period","M","Array","","cols=2;rows=1")</f>
        <v>43189</v>
      </c>
      <c r="AH66">
        <v>-1</v>
      </c>
      <c r="AI66">
        <v>-1</v>
      </c>
      <c r="AJ66">
        <v>-1</v>
      </c>
      <c r="AK66">
        <v>-1</v>
      </c>
      <c r="AL66">
        <v>-1</v>
      </c>
      <c r="AM66">
        <v>-1</v>
      </c>
      <c r="AN66">
        <v>-1</v>
      </c>
      <c r="AO66" s="1">
        <v>43249</v>
      </c>
      <c r="AP66">
        <v>-1</v>
      </c>
      <c r="AQ66" s="1">
        <v>44450</v>
      </c>
      <c r="AR66">
        <v>-1</v>
      </c>
      <c r="AS66" s="1">
        <v>44451</v>
      </c>
      <c r="AT66">
        <v>-1</v>
      </c>
      <c r="AU66">
        <v>-1</v>
      </c>
      <c r="AV66">
        <v>-1</v>
      </c>
      <c r="AW66" s="1">
        <v>40480</v>
      </c>
      <c r="AX66">
        <v>53.246000000000002</v>
      </c>
      <c r="AY66" s="1">
        <v>43227</v>
      </c>
      <c r="AZ66">
        <v>-1</v>
      </c>
      <c r="BA66">
        <v>-1</v>
      </c>
      <c r="BB66">
        <v>-1</v>
      </c>
      <c r="BC66" s="1">
        <v>41547</v>
      </c>
      <c r="BD66">
        <v>-1</v>
      </c>
      <c r="BE66">
        <v>-1</v>
      </c>
      <c r="BF66">
        <v>-1</v>
      </c>
      <c r="BG66">
        <v>-1</v>
      </c>
      <c r="BH66">
        <v>-1</v>
      </c>
      <c r="BI66" s="1">
        <v>43249</v>
      </c>
      <c r="BJ66">
        <v>-1</v>
      </c>
      <c r="BK66">
        <v>-1</v>
      </c>
      <c r="BL66">
        <v>-1</v>
      </c>
      <c r="BM66" s="1">
        <v>43249</v>
      </c>
      <c r="BN66">
        <v>-1</v>
      </c>
      <c r="BO66" s="1">
        <v>43251</v>
      </c>
      <c r="BP66">
        <v>-1</v>
      </c>
      <c r="BQ66">
        <v>-1</v>
      </c>
      <c r="BR66">
        <v>-1</v>
      </c>
      <c r="BS66" s="1">
        <v>43251</v>
      </c>
      <c r="BT66">
        <v>-1</v>
      </c>
      <c r="BU66">
        <v>-1</v>
      </c>
      <c r="BV66">
        <v>-1</v>
      </c>
      <c r="BW66" s="1">
        <v>41740</v>
      </c>
      <c r="BX66">
        <v>-1</v>
      </c>
      <c r="BY66">
        <v>-1</v>
      </c>
      <c r="BZ66">
        <v>-1</v>
      </c>
      <c r="CA66" s="1">
        <v>41736</v>
      </c>
      <c r="CB66">
        <v>-1</v>
      </c>
      <c r="CC66" s="1">
        <v>41737</v>
      </c>
      <c r="CD66">
        <v>-1</v>
      </c>
      <c r="CE66" s="1">
        <v>40786</v>
      </c>
      <c r="CF66">
        <v>88.941000000000003</v>
      </c>
      <c r="CG66" s="1">
        <v>41394</v>
      </c>
      <c r="CH66">
        <v>17.344999999999999</v>
      </c>
      <c r="CI66">
        <v>-1</v>
      </c>
      <c r="CJ66">
        <v>-1</v>
      </c>
      <c r="CK66" s="1">
        <v>39903</v>
      </c>
      <c r="CL66">
        <v>530.94899999999996</v>
      </c>
      <c r="CM66">
        <v>-1</v>
      </c>
      <c r="CN66">
        <v>-1</v>
      </c>
    </row>
    <row r="67" spans="1:92" x14ac:dyDescent="0.25">
      <c r="A67" s="1">
        <v>39113</v>
      </c>
      <c r="B67">
        <v>23.047000000000001</v>
      </c>
      <c r="C67" s="1">
        <v>39538</v>
      </c>
      <c r="D67">
        <v>63.805999999999997</v>
      </c>
      <c r="E67" s="1">
        <v>39568</v>
      </c>
      <c r="F67">
        <v>17.309000000000001</v>
      </c>
      <c r="G67" s="1">
        <v>39538</v>
      </c>
      <c r="H67">
        <v>56.225000000000001</v>
      </c>
      <c r="I67" s="1">
        <v>39538</v>
      </c>
      <c r="J67">
        <v>98.625</v>
      </c>
      <c r="K67" s="1">
        <v>39171</v>
      </c>
      <c r="L67">
        <v>6</v>
      </c>
      <c r="M67" s="1">
        <v>39202</v>
      </c>
      <c r="N67">
        <v>8.8000000000000007</v>
      </c>
      <c r="O67" s="1">
        <v>39171</v>
      </c>
      <c r="P67">
        <v>7.3559999999999999</v>
      </c>
      <c r="Q67" s="1">
        <v>39113</v>
      </c>
      <c r="R67">
        <v>15.643000000000001</v>
      </c>
      <c r="S67" s="1">
        <v>39538</v>
      </c>
      <c r="T67">
        <v>95.66</v>
      </c>
      <c r="U67" s="1">
        <v>39233</v>
      </c>
      <c r="V67">
        <v>2.8769999999999998</v>
      </c>
      <c r="W67" s="1">
        <v>38716</v>
      </c>
      <c r="X67">
        <v>34.917000000000002</v>
      </c>
      <c r="Y67" s="1">
        <v>39113</v>
      </c>
      <c r="Z67">
        <v>10.167</v>
      </c>
      <c r="AA67" s="1">
        <v>39538</v>
      </c>
      <c r="AB67">
        <v>45.828000000000003</v>
      </c>
      <c r="AC67" s="1">
        <v>39233</v>
      </c>
      <c r="AD67">
        <v>32.901000000000003</v>
      </c>
      <c r="AE67" s="1">
        <v>40975</v>
      </c>
      <c r="AF67">
        <v>-1</v>
      </c>
      <c r="AG67" s="1">
        <f>_xll.BDH(CONCATENATE("AUST"," CDS USD SR ",$B$3,"Y D14 CORP"),"PX_LAST",$B$1,$B$2,"Dates","S","Period","M","Array","","cols=2;rows=1")</f>
        <v>43189</v>
      </c>
      <c r="AH67">
        <v>-1</v>
      </c>
      <c r="AI67">
        <v>-1</v>
      </c>
      <c r="AJ67">
        <v>-1</v>
      </c>
      <c r="AK67">
        <v>-1</v>
      </c>
      <c r="AL67">
        <v>-1</v>
      </c>
      <c r="AM67">
        <v>-1</v>
      </c>
      <c r="AN67">
        <v>-1</v>
      </c>
      <c r="AO67" s="1">
        <v>43250</v>
      </c>
      <c r="AP67">
        <v>-1</v>
      </c>
      <c r="AQ67" s="1">
        <v>44451</v>
      </c>
      <c r="AR67">
        <v>-1</v>
      </c>
      <c r="AS67" s="1">
        <v>44452</v>
      </c>
      <c r="AT67">
        <v>-1</v>
      </c>
      <c r="AU67">
        <v>-1</v>
      </c>
      <c r="AV67">
        <v>-1</v>
      </c>
      <c r="AW67" s="1">
        <v>40512</v>
      </c>
      <c r="AX67">
        <v>56.658000000000001</v>
      </c>
      <c r="AY67" s="1">
        <v>43228</v>
      </c>
      <c r="AZ67">
        <v>-1</v>
      </c>
      <c r="BA67">
        <v>-1</v>
      </c>
      <c r="BB67">
        <v>-1</v>
      </c>
      <c r="BC67" s="1">
        <v>41548</v>
      </c>
      <c r="BD67">
        <v>-1</v>
      </c>
      <c r="BE67">
        <v>-1</v>
      </c>
      <c r="BF67">
        <v>-1</v>
      </c>
      <c r="BG67">
        <v>-1</v>
      </c>
      <c r="BH67">
        <v>-1</v>
      </c>
      <c r="BI67" s="1">
        <v>43250</v>
      </c>
      <c r="BJ67">
        <v>-1</v>
      </c>
      <c r="BK67">
        <v>-1</v>
      </c>
      <c r="BL67">
        <v>-1</v>
      </c>
      <c r="BM67" s="1">
        <v>43250</v>
      </c>
      <c r="BN67">
        <v>-1</v>
      </c>
      <c r="BO67" s="1">
        <v>43252</v>
      </c>
      <c r="BP67">
        <v>-1</v>
      </c>
      <c r="BQ67">
        <v>-1</v>
      </c>
      <c r="BR67">
        <v>-1</v>
      </c>
      <c r="BS67" s="1">
        <v>43252</v>
      </c>
      <c r="BT67">
        <v>-1</v>
      </c>
      <c r="BU67">
        <v>-1</v>
      </c>
      <c r="BV67">
        <v>-1</v>
      </c>
      <c r="BW67" s="1">
        <v>41741</v>
      </c>
      <c r="BX67">
        <v>-1</v>
      </c>
      <c r="BY67">
        <v>-1</v>
      </c>
      <c r="BZ67">
        <v>-1</v>
      </c>
      <c r="CA67" s="1">
        <v>41737</v>
      </c>
      <c r="CB67">
        <v>-1</v>
      </c>
      <c r="CC67" s="1">
        <v>41738</v>
      </c>
      <c r="CD67">
        <v>-1</v>
      </c>
      <c r="CE67" s="1">
        <v>40816</v>
      </c>
      <c r="CF67">
        <v>166.923</v>
      </c>
      <c r="CG67" s="1">
        <v>41425</v>
      </c>
      <c r="CH67">
        <v>17.791</v>
      </c>
      <c r="CI67">
        <v>-1</v>
      </c>
      <c r="CJ67">
        <v>-1</v>
      </c>
      <c r="CK67" s="1">
        <v>39933</v>
      </c>
      <c r="CL67">
        <v>413.18799999999999</v>
      </c>
      <c r="CM67">
        <v>-1</v>
      </c>
      <c r="CN67">
        <v>-1</v>
      </c>
    </row>
    <row r="68" spans="1:92" x14ac:dyDescent="0.25">
      <c r="A68" s="1">
        <v>39141</v>
      </c>
      <c r="B68">
        <v>22.356999999999999</v>
      </c>
      <c r="C68" s="1">
        <v>39568</v>
      </c>
      <c r="D68">
        <v>31.901</v>
      </c>
      <c r="E68" s="1">
        <v>39598</v>
      </c>
      <c r="F68">
        <v>15.746</v>
      </c>
      <c r="G68" s="1">
        <v>39568</v>
      </c>
      <c r="H68">
        <v>26.626999999999999</v>
      </c>
      <c r="I68" s="1">
        <v>39568</v>
      </c>
      <c r="J68">
        <v>57.703000000000003</v>
      </c>
      <c r="K68" s="1">
        <v>39202</v>
      </c>
      <c r="L68">
        <v>5.3339999999999996</v>
      </c>
      <c r="M68" s="1">
        <v>39233</v>
      </c>
      <c r="N68">
        <v>8.6999999999999993</v>
      </c>
      <c r="O68" s="1">
        <v>39202</v>
      </c>
      <c r="P68">
        <v>4.75</v>
      </c>
      <c r="Q68" s="1">
        <v>39141</v>
      </c>
      <c r="R68">
        <v>17.178999999999998</v>
      </c>
      <c r="S68" s="1">
        <v>39568</v>
      </c>
      <c r="T68">
        <v>82.281999999999996</v>
      </c>
      <c r="U68" s="1">
        <v>39262</v>
      </c>
      <c r="V68">
        <v>3.1259999999999999</v>
      </c>
      <c r="W68" s="1">
        <v>38748</v>
      </c>
      <c r="X68">
        <v>31.35</v>
      </c>
      <c r="Y68" s="1">
        <v>39141</v>
      </c>
      <c r="Z68">
        <v>10.875</v>
      </c>
      <c r="AA68" s="1">
        <v>39568</v>
      </c>
      <c r="AB68">
        <v>38.991999999999997</v>
      </c>
      <c r="AC68" s="1">
        <v>39262</v>
      </c>
      <c r="AD68">
        <v>34.167000000000002</v>
      </c>
      <c r="AE68" s="1">
        <v>40976</v>
      </c>
      <c r="AF68">
        <v>-1</v>
      </c>
      <c r="AG68" s="1">
        <f>_xll.BDH(CONCATENATE("AUST"," CDS USD SR ",$B$3,"Y D14 CORP"),"PX_LAST",$B$1,$B$2,"Dates","S","Period","M","Array","","cols=2;rows=1")</f>
        <v>43189</v>
      </c>
      <c r="AH68">
        <v>-1</v>
      </c>
      <c r="AI68">
        <v>-1</v>
      </c>
      <c r="AJ68">
        <v>-1</v>
      </c>
      <c r="AK68">
        <v>-1</v>
      </c>
      <c r="AL68">
        <v>-1</v>
      </c>
      <c r="AM68">
        <v>-1</v>
      </c>
      <c r="AN68">
        <v>-1</v>
      </c>
      <c r="AO68" s="1">
        <v>43251</v>
      </c>
      <c r="AP68">
        <v>-1</v>
      </c>
      <c r="AQ68" s="1">
        <v>44452</v>
      </c>
      <c r="AR68">
        <v>-1</v>
      </c>
      <c r="AS68" s="1">
        <v>44453</v>
      </c>
      <c r="AT68">
        <v>-1</v>
      </c>
      <c r="AU68">
        <v>-1</v>
      </c>
      <c r="AV68">
        <v>-1</v>
      </c>
      <c r="AW68" s="1">
        <v>40543</v>
      </c>
      <c r="AX68">
        <v>51.792999999999999</v>
      </c>
      <c r="AY68" s="1">
        <v>43229</v>
      </c>
      <c r="AZ68">
        <v>-1</v>
      </c>
      <c r="BA68">
        <v>-1</v>
      </c>
      <c r="BB68">
        <v>-1</v>
      </c>
      <c r="BC68" s="1">
        <v>41549</v>
      </c>
      <c r="BD68">
        <v>-1</v>
      </c>
      <c r="BE68">
        <v>-1</v>
      </c>
      <c r="BF68">
        <v>-1</v>
      </c>
      <c r="BG68">
        <v>-1</v>
      </c>
      <c r="BH68">
        <v>-1</v>
      </c>
      <c r="BI68" s="1">
        <v>43251</v>
      </c>
      <c r="BJ68">
        <v>-1</v>
      </c>
      <c r="BK68">
        <v>-1</v>
      </c>
      <c r="BL68">
        <v>-1</v>
      </c>
      <c r="BM68" s="1">
        <v>43251</v>
      </c>
      <c r="BN68">
        <v>-1</v>
      </c>
      <c r="BO68" s="1">
        <v>43253</v>
      </c>
      <c r="BP68">
        <v>-1</v>
      </c>
      <c r="BQ68">
        <v>-1</v>
      </c>
      <c r="BR68">
        <v>-1</v>
      </c>
      <c r="BS68" s="1">
        <v>43253</v>
      </c>
      <c r="BT68">
        <v>-1</v>
      </c>
      <c r="BU68">
        <v>-1</v>
      </c>
      <c r="BV68">
        <v>-1</v>
      </c>
      <c r="BW68" s="1">
        <v>41742</v>
      </c>
      <c r="BX68">
        <v>-1</v>
      </c>
      <c r="BY68">
        <v>-1</v>
      </c>
      <c r="BZ68">
        <v>-1</v>
      </c>
      <c r="CA68" s="1">
        <v>41738</v>
      </c>
      <c r="CB68">
        <v>-1</v>
      </c>
      <c r="CC68" s="1">
        <v>41739</v>
      </c>
      <c r="CD68">
        <v>-1</v>
      </c>
      <c r="CE68" s="1">
        <v>40847</v>
      </c>
      <c r="CF68">
        <v>139.83600000000001</v>
      </c>
      <c r="CG68" s="1">
        <v>41453</v>
      </c>
      <c r="CH68">
        <v>27.545000000000002</v>
      </c>
      <c r="CI68">
        <v>-1</v>
      </c>
      <c r="CJ68">
        <v>-1</v>
      </c>
      <c r="CK68" s="1">
        <v>39962</v>
      </c>
      <c r="CL68">
        <v>291.33699999999999</v>
      </c>
      <c r="CM68">
        <v>-1</v>
      </c>
      <c r="CN68">
        <v>-1</v>
      </c>
    </row>
    <row r="69" spans="1:92" x14ac:dyDescent="0.25">
      <c r="A69" s="1">
        <v>39171</v>
      </c>
      <c r="B69">
        <v>22.643000000000001</v>
      </c>
      <c r="C69" s="1">
        <v>39598</v>
      </c>
      <c r="D69">
        <v>52.354999999999997</v>
      </c>
      <c r="E69" s="1">
        <v>39629</v>
      </c>
      <c r="F69">
        <v>19.306999999999999</v>
      </c>
      <c r="G69" s="1">
        <v>39598</v>
      </c>
      <c r="H69">
        <v>32.241999999999997</v>
      </c>
      <c r="I69" s="1">
        <v>39598</v>
      </c>
      <c r="J69">
        <v>47.393000000000001</v>
      </c>
      <c r="K69" s="1">
        <v>39233</v>
      </c>
      <c r="L69">
        <v>4.7510000000000003</v>
      </c>
      <c r="M69" s="1">
        <v>39262</v>
      </c>
      <c r="N69">
        <v>8.5</v>
      </c>
      <c r="O69" s="1">
        <v>39233</v>
      </c>
      <c r="P69">
        <v>5.9</v>
      </c>
      <c r="Q69" s="1">
        <v>39171</v>
      </c>
      <c r="R69">
        <v>17.856999999999999</v>
      </c>
      <c r="S69" s="1">
        <v>39598</v>
      </c>
      <c r="T69">
        <v>95.153999999999996</v>
      </c>
      <c r="U69" s="1">
        <v>39294</v>
      </c>
      <c r="V69">
        <v>4.0019999999999998</v>
      </c>
      <c r="W69" s="1">
        <v>38776</v>
      </c>
      <c r="X69">
        <v>20.6</v>
      </c>
      <c r="Y69" s="1">
        <v>39171</v>
      </c>
      <c r="Z69">
        <v>9.5</v>
      </c>
      <c r="AA69" s="1">
        <v>39598</v>
      </c>
      <c r="AB69">
        <v>33.338000000000001</v>
      </c>
      <c r="AC69" s="1">
        <v>39294</v>
      </c>
      <c r="AD69">
        <v>51.377000000000002</v>
      </c>
      <c r="AE69" s="1">
        <v>40977</v>
      </c>
      <c r="AF69">
        <v>-1</v>
      </c>
      <c r="AG69" s="1">
        <f>_xll.BDH(CONCATENATE("AUST"," CDS USD SR ",$B$3,"Y D14 CORP"),"PX_LAST",$B$1,$B$2,"Dates","S","Period","M","Array","","cols=2;rows=1")</f>
        <v>43189</v>
      </c>
      <c r="AH69">
        <v>-1</v>
      </c>
      <c r="AI69">
        <v>-1</v>
      </c>
      <c r="AJ69">
        <v>-1</v>
      </c>
      <c r="AK69">
        <v>-1</v>
      </c>
      <c r="AL69">
        <v>-1</v>
      </c>
      <c r="AM69">
        <v>-1</v>
      </c>
      <c r="AN69">
        <v>-1</v>
      </c>
      <c r="AO69" s="1">
        <v>43252</v>
      </c>
      <c r="AP69">
        <v>-1</v>
      </c>
      <c r="AQ69" s="1">
        <v>44453</v>
      </c>
      <c r="AR69">
        <v>-1</v>
      </c>
      <c r="AS69" s="1">
        <v>44454</v>
      </c>
      <c r="AT69">
        <v>-1</v>
      </c>
      <c r="AU69">
        <v>-1</v>
      </c>
      <c r="AV69">
        <v>-1</v>
      </c>
      <c r="AW69" s="1">
        <v>40574</v>
      </c>
      <c r="AX69">
        <v>74.92</v>
      </c>
      <c r="AY69" s="1">
        <v>43230</v>
      </c>
      <c r="AZ69">
        <v>-1</v>
      </c>
      <c r="BA69">
        <v>-1</v>
      </c>
      <c r="BB69">
        <v>-1</v>
      </c>
      <c r="BC69" s="1">
        <v>41550</v>
      </c>
      <c r="BD69">
        <v>-1</v>
      </c>
      <c r="BE69">
        <v>-1</v>
      </c>
      <c r="BF69">
        <v>-1</v>
      </c>
      <c r="BG69">
        <v>-1</v>
      </c>
      <c r="BH69">
        <v>-1</v>
      </c>
      <c r="BI69" s="1">
        <v>43252</v>
      </c>
      <c r="BJ69">
        <v>-1</v>
      </c>
      <c r="BK69">
        <v>-1</v>
      </c>
      <c r="BL69">
        <v>-1</v>
      </c>
      <c r="BM69" s="1">
        <v>43252</v>
      </c>
      <c r="BN69">
        <v>-1</v>
      </c>
      <c r="BO69" s="1">
        <v>43254</v>
      </c>
      <c r="BP69">
        <v>-1</v>
      </c>
      <c r="BQ69">
        <v>-1</v>
      </c>
      <c r="BR69">
        <v>-1</v>
      </c>
      <c r="BS69" s="1">
        <v>43254</v>
      </c>
      <c r="BT69">
        <v>-1</v>
      </c>
      <c r="BU69">
        <v>-1</v>
      </c>
      <c r="BV69">
        <v>-1</v>
      </c>
      <c r="BW69" s="1">
        <v>41743</v>
      </c>
      <c r="BX69">
        <v>-1</v>
      </c>
      <c r="BY69">
        <v>-1</v>
      </c>
      <c r="BZ69">
        <v>-1</v>
      </c>
      <c r="CA69" s="1">
        <v>41739</v>
      </c>
      <c r="CB69">
        <v>-1</v>
      </c>
      <c r="CC69" s="1">
        <v>41740</v>
      </c>
      <c r="CD69">
        <v>-1</v>
      </c>
      <c r="CE69" s="1">
        <v>40877</v>
      </c>
      <c r="CF69">
        <v>213.40799999999999</v>
      </c>
      <c r="CG69" s="1">
        <v>41486</v>
      </c>
      <c r="CH69">
        <v>23.206</v>
      </c>
      <c r="CI69">
        <v>-1</v>
      </c>
      <c r="CJ69">
        <v>-1</v>
      </c>
      <c r="CK69" s="1">
        <v>39994</v>
      </c>
      <c r="CL69">
        <v>313.33699999999999</v>
      </c>
      <c r="CM69">
        <v>-1</v>
      </c>
      <c r="CN69">
        <v>-1</v>
      </c>
    </row>
    <row r="70" spans="1:92" x14ac:dyDescent="0.25">
      <c r="A70" s="1">
        <v>39202</v>
      </c>
      <c r="B70">
        <v>21.062999999999999</v>
      </c>
      <c r="C70" s="1">
        <v>39629</v>
      </c>
      <c r="D70">
        <v>72.421000000000006</v>
      </c>
      <c r="E70" s="1">
        <v>39660</v>
      </c>
      <c r="F70">
        <v>18.571000000000002</v>
      </c>
      <c r="G70" s="1">
        <v>39629</v>
      </c>
      <c r="H70">
        <v>45.74</v>
      </c>
      <c r="I70" s="1">
        <v>39629</v>
      </c>
      <c r="J70">
        <v>62.881</v>
      </c>
      <c r="K70" s="1">
        <v>39262</v>
      </c>
      <c r="L70">
        <v>4.0010000000000003</v>
      </c>
      <c r="M70" s="1">
        <v>39294</v>
      </c>
      <c r="N70">
        <v>14.33</v>
      </c>
      <c r="O70" s="1">
        <v>39262</v>
      </c>
      <c r="P70">
        <v>6.95</v>
      </c>
      <c r="Q70" s="1">
        <v>39202</v>
      </c>
      <c r="R70">
        <v>16.533000000000001</v>
      </c>
      <c r="S70" s="1">
        <v>39629</v>
      </c>
      <c r="T70">
        <v>116.04</v>
      </c>
      <c r="U70" s="1">
        <v>39325</v>
      </c>
      <c r="V70">
        <v>5.6680000000000001</v>
      </c>
      <c r="W70" s="1">
        <v>38807</v>
      </c>
      <c r="X70">
        <v>26.928999999999998</v>
      </c>
      <c r="Y70" s="1">
        <v>39202</v>
      </c>
      <c r="Z70">
        <v>8.7469999999999999</v>
      </c>
      <c r="AA70" s="1">
        <v>39629</v>
      </c>
      <c r="AB70">
        <v>46.856000000000002</v>
      </c>
      <c r="AC70" s="1">
        <v>39325</v>
      </c>
      <c r="AD70">
        <v>64.168000000000006</v>
      </c>
      <c r="AE70" s="1">
        <v>40978</v>
      </c>
      <c r="AF70">
        <v>-1</v>
      </c>
      <c r="AG70" s="1">
        <f>_xll.BDH(CONCATENATE("AUST"," CDS USD SR ",$B$3,"Y D14 CORP"),"PX_LAST",$B$1,$B$2,"Dates","S","Period","M","Array","","cols=2;rows=1")</f>
        <v>43189</v>
      </c>
      <c r="AH70">
        <v>-1</v>
      </c>
      <c r="AI70">
        <v>-1</v>
      </c>
      <c r="AJ70">
        <v>-1</v>
      </c>
      <c r="AK70">
        <v>-1</v>
      </c>
      <c r="AL70">
        <v>-1</v>
      </c>
      <c r="AM70">
        <v>-1</v>
      </c>
      <c r="AN70">
        <v>-1</v>
      </c>
      <c r="AO70" s="1">
        <v>43253</v>
      </c>
      <c r="AP70">
        <v>-1</v>
      </c>
      <c r="AQ70" s="1">
        <v>44454</v>
      </c>
      <c r="AR70">
        <v>-1</v>
      </c>
      <c r="AS70" s="1">
        <v>44455</v>
      </c>
      <c r="AT70">
        <v>-1</v>
      </c>
      <c r="AU70">
        <v>-1</v>
      </c>
      <c r="AV70">
        <v>-1</v>
      </c>
      <c r="AW70" s="1">
        <v>40602</v>
      </c>
      <c r="AX70">
        <v>88.066999999999993</v>
      </c>
      <c r="AY70" s="1">
        <v>43231</v>
      </c>
      <c r="AZ70">
        <v>-1</v>
      </c>
      <c r="BA70">
        <v>-1</v>
      </c>
      <c r="BB70">
        <v>-1</v>
      </c>
      <c r="BC70" s="1">
        <v>41551</v>
      </c>
      <c r="BD70">
        <v>-1</v>
      </c>
      <c r="BE70">
        <v>-1</v>
      </c>
      <c r="BF70">
        <v>-1</v>
      </c>
      <c r="BG70">
        <v>-1</v>
      </c>
      <c r="BH70">
        <v>-1</v>
      </c>
      <c r="BI70" s="1">
        <v>43253</v>
      </c>
      <c r="BJ70">
        <v>-1</v>
      </c>
      <c r="BK70">
        <v>-1</v>
      </c>
      <c r="BL70">
        <v>-1</v>
      </c>
      <c r="BM70" s="1">
        <v>43253</v>
      </c>
      <c r="BN70">
        <v>-1</v>
      </c>
      <c r="BO70" s="1">
        <v>43255</v>
      </c>
      <c r="BP70">
        <v>-1</v>
      </c>
      <c r="BQ70">
        <v>-1</v>
      </c>
      <c r="BR70">
        <v>-1</v>
      </c>
      <c r="BS70" s="1">
        <v>43255</v>
      </c>
      <c r="BT70">
        <v>-1</v>
      </c>
      <c r="BU70">
        <v>-1</v>
      </c>
      <c r="BV70">
        <v>-1</v>
      </c>
      <c r="BW70" s="1">
        <v>41744</v>
      </c>
      <c r="BX70">
        <v>-1</v>
      </c>
      <c r="BY70">
        <v>-1</v>
      </c>
      <c r="BZ70">
        <v>-1</v>
      </c>
      <c r="CA70" s="1">
        <v>41740</v>
      </c>
      <c r="CB70">
        <v>-1</v>
      </c>
      <c r="CC70" s="1">
        <v>41741</v>
      </c>
      <c r="CD70">
        <v>-1</v>
      </c>
      <c r="CE70" s="1">
        <v>40907</v>
      </c>
      <c r="CF70">
        <v>210.53100000000001</v>
      </c>
      <c r="CG70" s="1">
        <v>41516</v>
      </c>
      <c r="CH70">
        <v>20.568999999999999</v>
      </c>
      <c r="CI70">
        <v>-1</v>
      </c>
      <c r="CJ70">
        <v>-1</v>
      </c>
      <c r="CK70" s="1">
        <v>40025</v>
      </c>
      <c r="CL70">
        <v>207.67</v>
      </c>
      <c r="CM70">
        <v>-1</v>
      </c>
      <c r="CN70">
        <v>-1</v>
      </c>
    </row>
    <row r="71" spans="1:92" x14ac:dyDescent="0.25">
      <c r="A71" s="1">
        <v>39233</v>
      </c>
      <c r="B71">
        <v>21.187999999999999</v>
      </c>
      <c r="C71" s="1">
        <v>39660</v>
      </c>
      <c r="D71">
        <v>55.524999999999999</v>
      </c>
      <c r="E71" s="1">
        <v>39689</v>
      </c>
      <c r="F71">
        <v>18.802</v>
      </c>
      <c r="G71" s="1">
        <v>39660</v>
      </c>
      <c r="H71">
        <v>25.579000000000001</v>
      </c>
      <c r="I71" s="1">
        <v>39660</v>
      </c>
      <c r="J71">
        <v>64.75</v>
      </c>
      <c r="K71" s="1">
        <v>39294</v>
      </c>
      <c r="L71">
        <v>7.2510000000000003</v>
      </c>
      <c r="M71" s="1">
        <v>39325</v>
      </c>
      <c r="N71">
        <v>20.335000000000001</v>
      </c>
      <c r="O71" s="1">
        <v>39294</v>
      </c>
      <c r="P71">
        <v>17.047999999999998</v>
      </c>
      <c r="Q71" s="1">
        <v>39233</v>
      </c>
      <c r="R71">
        <v>14.882999999999999</v>
      </c>
      <c r="S71" s="1">
        <v>39660</v>
      </c>
      <c r="T71">
        <v>99.188000000000002</v>
      </c>
      <c r="U71" s="1">
        <v>39353</v>
      </c>
      <c r="V71">
        <v>5.0010000000000003</v>
      </c>
      <c r="W71" s="1">
        <v>38835</v>
      </c>
      <c r="X71">
        <v>30.375</v>
      </c>
      <c r="Y71" s="1">
        <v>39233</v>
      </c>
      <c r="Z71">
        <v>6.75</v>
      </c>
      <c r="AA71" s="1">
        <v>39660</v>
      </c>
      <c r="AB71">
        <v>36.027999999999999</v>
      </c>
      <c r="AC71" s="1">
        <v>39353</v>
      </c>
      <c r="AD71">
        <v>59.003</v>
      </c>
      <c r="AE71" s="1">
        <v>40979</v>
      </c>
      <c r="AF71">
        <v>-1</v>
      </c>
      <c r="AG71" s="1">
        <f>_xll.BDH(CONCATENATE("AUST"," CDS USD SR ",$B$3,"Y D14 CORP"),"PX_LAST",$B$1,$B$2,"Dates","S","Period","M","Array","","cols=2;rows=1")</f>
        <v>43189</v>
      </c>
      <c r="AH71">
        <v>-1</v>
      </c>
      <c r="AI71">
        <v>-1</v>
      </c>
      <c r="AJ71">
        <v>-1</v>
      </c>
      <c r="AK71">
        <v>-1</v>
      </c>
      <c r="AL71">
        <v>-1</v>
      </c>
      <c r="AM71">
        <v>-1</v>
      </c>
      <c r="AN71">
        <v>-1</v>
      </c>
      <c r="AO71" s="1">
        <v>43254</v>
      </c>
      <c r="AP71">
        <v>-1</v>
      </c>
      <c r="AQ71" s="1">
        <v>44455</v>
      </c>
      <c r="AR71">
        <v>-1</v>
      </c>
      <c r="AS71" s="1">
        <v>44456</v>
      </c>
      <c r="AT71">
        <v>-1</v>
      </c>
      <c r="AU71">
        <v>-1</v>
      </c>
      <c r="AV71">
        <v>-1</v>
      </c>
      <c r="AW71" s="1">
        <v>40633</v>
      </c>
      <c r="AX71">
        <v>69.518000000000001</v>
      </c>
      <c r="AY71" s="1">
        <v>43232</v>
      </c>
      <c r="AZ71">
        <v>-1</v>
      </c>
      <c r="BA71">
        <v>-1</v>
      </c>
      <c r="BB71">
        <v>-1</v>
      </c>
      <c r="BC71" s="1">
        <v>41552</v>
      </c>
      <c r="BD71">
        <v>-1</v>
      </c>
      <c r="BE71">
        <v>-1</v>
      </c>
      <c r="BF71">
        <v>-1</v>
      </c>
      <c r="BG71">
        <v>-1</v>
      </c>
      <c r="BH71">
        <v>-1</v>
      </c>
      <c r="BI71" s="1">
        <v>43254</v>
      </c>
      <c r="BJ71">
        <v>-1</v>
      </c>
      <c r="BK71">
        <v>-1</v>
      </c>
      <c r="BL71">
        <v>-1</v>
      </c>
      <c r="BM71" s="1">
        <v>43254</v>
      </c>
      <c r="BN71">
        <v>-1</v>
      </c>
      <c r="BO71" s="1">
        <v>43256</v>
      </c>
      <c r="BP71">
        <v>-1</v>
      </c>
      <c r="BQ71">
        <v>-1</v>
      </c>
      <c r="BR71">
        <v>-1</v>
      </c>
      <c r="BS71" s="1">
        <v>43256</v>
      </c>
      <c r="BT71">
        <v>-1</v>
      </c>
      <c r="BU71">
        <v>-1</v>
      </c>
      <c r="BV71">
        <v>-1</v>
      </c>
      <c r="BW71" s="1">
        <v>41745</v>
      </c>
      <c r="BX71">
        <v>-1</v>
      </c>
      <c r="BY71">
        <v>-1</v>
      </c>
      <c r="BZ71">
        <v>-1</v>
      </c>
      <c r="CA71" s="1">
        <v>41741</v>
      </c>
      <c r="CB71">
        <v>-1</v>
      </c>
      <c r="CC71" s="1">
        <v>41742</v>
      </c>
      <c r="CD71">
        <v>-1</v>
      </c>
      <c r="CE71" s="1">
        <v>40939</v>
      </c>
      <c r="CF71">
        <v>201.05500000000001</v>
      </c>
      <c r="CG71" s="1">
        <v>41547</v>
      </c>
      <c r="CH71">
        <v>20.817</v>
      </c>
      <c r="CI71">
        <v>-1</v>
      </c>
      <c r="CJ71">
        <v>-1</v>
      </c>
      <c r="CK71" s="1">
        <v>40056</v>
      </c>
      <c r="CL71">
        <v>171.33699999999999</v>
      </c>
      <c r="CM71">
        <v>-1</v>
      </c>
      <c r="CN71">
        <v>-1</v>
      </c>
    </row>
    <row r="72" spans="1:92" x14ac:dyDescent="0.25">
      <c r="A72" s="1">
        <v>39262</v>
      </c>
      <c r="B72">
        <v>24.164000000000001</v>
      </c>
      <c r="C72" s="1">
        <v>39689</v>
      </c>
      <c r="D72">
        <v>71.105000000000004</v>
      </c>
      <c r="E72" s="1">
        <v>39721</v>
      </c>
      <c r="F72">
        <v>43.598999999999997</v>
      </c>
      <c r="G72" s="1">
        <v>39689</v>
      </c>
      <c r="H72">
        <v>32.207999999999998</v>
      </c>
      <c r="I72" s="1">
        <v>39689</v>
      </c>
      <c r="J72">
        <v>66.656999999999996</v>
      </c>
      <c r="K72" s="1">
        <v>39325</v>
      </c>
      <c r="L72">
        <v>8.3350000000000009</v>
      </c>
      <c r="M72" s="1">
        <v>39353</v>
      </c>
      <c r="N72">
        <v>19.550999999999998</v>
      </c>
      <c r="O72" s="1">
        <v>39325</v>
      </c>
      <c r="P72">
        <v>20.401</v>
      </c>
      <c r="Q72" s="1">
        <v>39262</v>
      </c>
      <c r="R72">
        <v>15.4</v>
      </c>
      <c r="S72" s="1">
        <v>39689</v>
      </c>
      <c r="T72">
        <v>105.85</v>
      </c>
      <c r="U72" s="1">
        <v>39386</v>
      </c>
      <c r="V72">
        <v>5.1689999999999996</v>
      </c>
      <c r="W72" s="1">
        <v>38868</v>
      </c>
      <c r="X72">
        <v>46.713999999999999</v>
      </c>
      <c r="Y72" s="1">
        <v>39262</v>
      </c>
      <c r="Z72">
        <v>9.282</v>
      </c>
      <c r="AA72" s="1">
        <v>39689</v>
      </c>
      <c r="AB72">
        <v>60.563000000000002</v>
      </c>
      <c r="AC72" s="1">
        <v>39386</v>
      </c>
      <c r="AD72">
        <v>51.825000000000003</v>
      </c>
      <c r="AE72" s="1">
        <v>40980</v>
      </c>
      <c r="AF72">
        <v>-1</v>
      </c>
      <c r="AG72" s="1">
        <f>_xll.BDH(CONCATENATE("AUST"," CDS USD SR ",$B$3,"Y D14 CORP"),"PX_LAST",$B$1,$B$2,"Dates","S","Period","M","Array","","cols=2;rows=1")</f>
        <v>43189</v>
      </c>
      <c r="AH72">
        <v>-1</v>
      </c>
      <c r="AI72">
        <v>-1</v>
      </c>
      <c r="AJ72">
        <v>-1</v>
      </c>
      <c r="AK72">
        <v>-1</v>
      </c>
      <c r="AL72">
        <v>-1</v>
      </c>
      <c r="AM72">
        <v>-1</v>
      </c>
      <c r="AN72">
        <v>-1</v>
      </c>
      <c r="AO72" s="1">
        <v>43255</v>
      </c>
      <c r="AP72">
        <v>-1</v>
      </c>
      <c r="AQ72" s="1">
        <v>44456</v>
      </c>
      <c r="AR72">
        <v>-1</v>
      </c>
      <c r="AS72" s="1">
        <v>44457</v>
      </c>
      <c r="AT72">
        <v>-1</v>
      </c>
      <c r="AU72">
        <v>-1</v>
      </c>
      <c r="AV72">
        <v>-1</v>
      </c>
      <c r="AW72" s="1">
        <v>40662</v>
      </c>
      <c r="AX72">
        <v>61.433</v>
      </c>
      <c r="AY72" s="1">
        <v>43233</v>
      </c>
      <c r="AZ72">
        <v>-1</v>
      </c>
      <c r="BA72">
        <v>-1</v>
      </c>
      <c r="BB72">
        <v>-1</v>
      </c>
      <c r="BC72" s="1">
        <v>41553</v>
      </c>
      <c r="BD72">
        <v>-1</v>
      </c>
      <c r="BE72">
        <v>-1</v>
      </c>
      <c r="BF72">
        <v>-1</v>
      </c>
      <c r="BG72">
        <v>-1</v>
      </c>
      <c r="BH72">
        <v>-1</v>
      </c>
      <c r="BI72" s="1">
        <v>43255</v>
      </c>
      <c r="BJ72">
        <v>-1</v>
      </c>
      <c r="BK72">
        <v>-1</v>
      </c>
      <c r="BL72">
        <v>-1</v>
      </c>
      <c r="BM72" s="1">
        <v>43255</v>
      </c>
      <c r="BN72">
        <v>-1</v>
      </c>
      <c r="BO72" s="1">
        <v>43257</v>
      </c>
      <c r="BP72">
        <v>-1</v>
      </c>
      <c r="BQ72">
        <v>-1</v>
      </c>
      <c r="BR72">
        <v>-1</v>
      </c>
      <c r="BS72" s="1">
        <v>43257</v>
      </c>
      <c r="BT72">
        <v>-1</v>
      </c>
      <c r="BU72">
        <v>-1</v>
      </c>
      <c r="BV72">
        <v>-1</v>
      </c>
      <c r="BW72" s="1">
        <v>41746</v>
      </c>
      <c r="BX72">
        <v>-1</v>
      </c>
      <c r="BY72">
        <v>-1</v>
      </c>
      <c r="BZ72">
        <v>-1</v>
      </c>
      <c r="CA72" s="1">
        <v>41742</v>
      </c>
      <c r="CB72">
        <v>-1</v>
      </c>
      <c r="CC72" s="1">
        <v>41743</v>
      </c>
      <c r="CD72">
        <v>-1</v>
      </c>
      <c r="CE72" s="1">
        <v>40968</v>
      </c>
      <c r="CF72">
        <v>180.19800000000001</v>
      </c>
      <c r="CG72" s="1">
        <v>41578</v>
      </c>
      <c r="CH72">
        <v>17.314</v>
      </c>
      <c r="CI72">
        <v>-1</v>
      </c>
      <c r="CJ72">
        <v>-1</v>
      </c>
      <c r="CK72" s="1">
        <v>40086</v>
      </c>
      <c r="CL72">
        <v>142.25399999999999</v>
      </c>
      <c r="CM72">
        <v>-1</v>
      </c>
      <c r="CN72">
        <v>-1</v>
      </c>
    </row>
    <row r="73" spans="1:92" x14ac:dyDescent="0.25">
      <c r="A73" s="1">
        <v>39294</v>
      </c>
      <c r="B73">
        <v>43.113999999999997</v>
      </c>
      <c r="C73" s="1">
        <v>39721</v>
      </c>
      <c r="D73">
        <v>79.010000000000005</v>
      </c>
      <c r="E73" s="1">
        <v>39752</v>
      </c>
      <c r="F73">
        <v>112.69499999999999</v>
      </c>
      <c r="G73" s="1">
        <v>39721</v>
      </c>
      <c r="H73">
        <v>39.713000000000001</v>
      </c>
      <c r="I73" s="1">
        <v>39721</v>
      </c>
      <c r="J73">
        <v>101.553</v>
      </c>
      <c r="K73" s="1">
        <v>39353</v>
      </c>
      <c r="L73">
        <v>9.8360000000000003</v>
      </c>
      <c r="M73" s="1">
        <v>39386</v>
      </c>
      <c r="N73">
        <v>19.645</v>
      </c>
      <c r="O73" s="1">
        <v>39353</v>
      </c>
      <c r="P73">
        <v>20.289000000000001</v>
      </c>
      <c r="Q73" s="1">
        <v>39294</v>
      </c>
      <c r="R73">
        <v>23.582999999999998</v>
      </c>
      <c r="S73" s="1">
        <v>39721</v>
      </c>
      <c r="T73">
        <v>132.44300000000001</v>
      </c>
      <c r="U73" s="1">
        <v>39416</v>
      </c>
      <c r="V73">
        <v>9.0030000000000001</v>
      </c>
      <c r="W73" s="1">
        <v>38898</v>
      </c>
      <c r="X73">
        <v>38.75</v>
      </c>
      <c r="Y73" s="1">
        <v>39294</v>
      </c>
      <c r="Z73">
        <v>18.867999999999999</v>
      </c>
      <c r="AA73" s="1">
        <v>39721</v>
      </c>
      <c r="AB73">
        <v>84.281000000000006</v>
      </c>
      <c r="AC73" s="1">
        <v>39416</v>
      </c>
      <c r="AD73">
        <v>69.144999999999996</v>
      </c>
      <c r="AE73" s="1">
        <v>40981</v>
      </c>
      <c r="AF73">
        <v>-1</v>
      </c>
      <c r="AG73" s="1">
        <f>_xll.BDH(CONCATENATE("AUST"," CDS USD SR ",$B$3,"Y D14 CORP"),"PX_LAST",$B$1,$B$2,"Dates","S","Period","M","Array","","cols=2;rows=1")</f>
        <v>43189</v>
      </c>
      <c r="AH73">
        <v>-1</v>
      </c>
      <c r="AI73">
        <v>-1</v>
      </c>
      <c r="AJ73">
        <v>-1</v>
      </c>
      <c r="AK73">
        <v>-1</v>
      </c>
      <c r="AL73">
        <v>-1</v>
      </c>
      <c r="AM73">
        <v>-1</v>
      </c>
      <c r="AN73">
        <v>-1</v>
      </c>
      <c r="AO73" s="1">
        <v>43256</v>
      </c>
      <c r="AP73">
        <v>-1</v>
      </c>
      <c r="AQ73" s="1">
        <v>44457</v>
      </c>
      <c r="AR73">
        <v>-1</v>
      </c>
      <c r="AS73" s="1">
        <v>44458</v>
      </c>
      <c r="AT73">
        <v>-1</v>
      </c>
      <c r="AU73">
        <v>-1</v>
      </c>
      <c r="AV73">
        <v>-1</v>
      </c>
      <c r="AW73" s="1">
        <v>40694</v>
      </c>
      <c r="AX73">
        <v>63.954999999999998</v>
      </c>
      <c r="AY73" s="1">
        <v>43234</v>
      </c>
      <c r="AZ73">
        <v>-1</v>
      </c>
      <c r="BA73">
        <v>-1</v>
      </c>
      <c r="BB73">
        <v>-1</v>
      </c>
      <c r="BC73" s="1">
        <v>41554</v>
      </c>
      <c r="BD73">
        <v>-1</v>
      </c>
      <c r="BE73">
        <v>-1</v>
      </c>
      <c r="BF73">
        <v>-1</v>
      </c>
      <c r="BG73">
        <v>-1</v>
      </c>
      <c r="BH73">
        <v>-1</v>
      </c>
      <c r="BI73" s="1">
        <v>43256</v>
      </c>
      <c r="BJ73">
        <v>-1</v>
      </c>
      <c r="BK73">
        <v>-1</v>
      </c>
      <c r="BL73">
        <v>-1</v>
      </c>
      <c r="BM73" s="1">
        <v>43256</v>
      </c>
      <c r="BN73">
        <v>-1</v>
      </c>
      <c r="BO73" s="1">
        <v>43258</v>
      </c>
      <c r="BP73">
        <v>-1</v>
      </c>
      <c r="BQ73">
        <v>-1</v>
      </c>
      <c r="BR73">
        <v>-1</v>
      </c>
      <c r="BS73" s="1">
        <v>43258</v>
      </c>
      <c r="BT73">
        <v>-1</v>
      </c>
      <c r="BU73">
        <v>-1</v>
      </c>
      <c r="BV73">
        <v>-1</v>
      </c>
      <c r="BW73" s="1">
        <v>41747</v>
      </c>
      <c r="BX73">
        <v>-1</v>
      </c>
      <c r="BY73">
        <v>-1</v>
      </c>
      <c r="BZ73">
        <v>-1</v>
      </c>
      <c r="CA73" s="1">
        <v>41743</v>
      </c>
      <c r="CB73">
        <v>-1</v>
      </c>
      <c r="CC73" s="1">
        <v>41744</v>
      </c>
      <c r="CD73">
        <v>-1</v>
      </c>
      <c r="CE73" s="1">
        <v>40998</v>
      </c>
      <c r="CF73">
        <v>119.25700000000001</v>
      </c>
      <c r="CG73" s="1">
        <v>41607</v>
      </c>
      <c r="CH73">
        <v>17.619</v>
      </c>
      <c r="CI73">
        <v>-1</v>
      </c>
      <c r="CJ73">
        <v>-1</v>
      </c>
      <c r="CK73" s="1">
        <v>40116</v>
      </c>
      <c r="CL73">
        <v>124.003</v>
      </c>
      <c r="CM73">
        <v>-1</v>
      </c>
      <c r="CN73">
        <v>-1</v>
      </c>
    </row>
    <row r="74" spans="1:92" x14ac:dyDescent="0.25">
      <c r="A74" s="1">
        <v>39325</v>
      </c>
      <c r="B74">
        <v>46.148000000000003</v>
      </c>
      <c r="C74" s="1">
        <v>39752</v>
      </c>
      <c r="D74">
        <v>358.82900000000001</v>
      </c>
      <c r="E74" s="1">
        <v>39780</v>
      </c>
      <c r="F74">
        <v>164.47800000000001</v>
      </c>
      <c r="G74" s="1">
        <v>39752</v>
      </c>
      <c r="H74">
        <v>107.104</v>
      </c>
      <c r="I74" s="1">
        <v>39752</v>
      </c>
      <c r="J74">
        <v>292.56</v>
      </c>
      <c r="K74" s="1">
        <v>39386</v>
      </c>
      <c r="L74">
        <v>10.167999999999999</v>
      </c>
      <c r="M74" s="1">
        <v>39416</v>
      </c>
      <c r="N74">
        <v>28.285</v>
      </c>
      <c r="O74" s="1">
        <v>39386</v>
      </c>
      <c r="P74">
        <v>12.817</v>
      </c>
      <c r="Q74" s="1">
        <v>39325</v>
      </c>
      <c r="R74">
        <v>24.498000000000001</v>
      </c>
      <c r="S74" s="1">
        <v>39752</v>
      </c>
      <c r="T74">
        <v>500</v>
      </c>
      <c r="U74" s="1">
        <v>39447</v>
      </c>
      <c r="V74">
        <v>11.252000000000001</v>
      </c>
      <c r="W74" s="1">
        <v>38929</v>
      </c>
      <c r="X74">
        <v>33.582999999999998</v>
      </c>
      <c r="Y74" s="1">
        <v>39325</v>
      </c>
      <c r="Z74">
        <v>13.718999999999999</v>
      </c>
      <c r="AA74" s="1">
        <v>39752</v>
      </c>
      <c r="AB74">
        <v>174.17</v>
      </c>
      <c r="AC74" s="1">
        <v>39447</v>
      </c>
      <c r="AD74">
        <v>54.591999999999999</v>
      </c>
      <c r="AE74" s="1">
        <v>40982</v>
      </c>
      <c r="AF74">
        <v>-1</v>
      </c>
      <c r="AG74" s="1">
        <f>_xll.BDH(CONCATENATE("AUST"," CDS USD SR ",$B$3,"Y D14 CORP"),"PX_LAST",$B$1,$B$2,"Dates","S","Period","M","Array","","cols=2;rows=1")</f>
        <v>43189</v>
      </c>
      <c r="AH74">
        <v>-1</v>
      </c>
      <c r="AI74">
        <v>-1</v>
      </c>
      <c r="AJ74">
        <v>-1</v>
      </c>
      <c r="AK74">
        <v>-1</v>
      </c>
      <c r="AL74">
        <v>-1</v>
      </c>
      <c r="AM74">
        <v>-1</v>
      </c>
      <c r="AN74">
        <v>-1</v>
      </c>
      <c r="AO74" s="1">
        <v>43257</v>
      </c>
      <c r="AP74">
        <v>-1</v>
      </c>
      <c r="AQ74" s="1">
        <v>44458</v>
      </c>
      <c r="AR74">
        <v>-1</v>
      </c>
      <c r="AS74" s="1">
        <v>44459</v>
      </c>
      <c r="AT74">
        <v>-1</v>
      </c>
      <c r="AU74">
        <v>-1</v>
      </c>
      <c r="AV74">
        <v>-1</v>
      </c>
      <c r="AW74" s="1">
        <v>40724</v>
      </c>
      <c r="AX74">
        <v>61.811</v>
      </c>
      <c r="AY74" s="1">
        <v>43235</v>
      </c>
      <c r="AZ74">
        <v>-1</v>
      </c>
      <c r="BA74">
        <v>-1</v>
      </c>
      <c r="BB74">
        <v>-1</v>
      </c>
      <c r="BC74" s="1">
        <v>41555</v>
      </c>
      <c r="BD74">
        <v>-1</v>
      </c>
      <c r="BE74">
        <v>-1</v>
      </c>
      <c r="BF74">
        <v>-1</v>
      </c>
      <c r="BG74">
        <v>-1</v>
      </c>
      <c r="BH74">
        <v>-1</v>
      </c>
      <c r="BI74" s="1">
        <v>43257</v>
      </c>
      <c r="BJ74">
        <v>-1</v>
      </c>
      <c r="BK74">
        <v>-1</v>
      </c>
      <c r="BL74">
        <v>-1</v>
      </c>
      <c r="BM74" s="1">
        <v>43257</v>
      </c>
      <c r="BN74">
        <v>-1</v>
      </c>
      <c r="BO74" s="1">
        <v>43259</v>
      </c>
      <c r="BP74">
        <v>-1</v>
      </c>
      <c r="BQ74">
        <v>-1</v>
      </c>
      <c r="BR74">
        <v>-1</v>
      </c>
      <c r="BS74" s="1">
        <v>43259</v>
      </c>
      <c r="BT74">
        <v>-1</v>
      </c>
      <c r="BU74">
        <v>-1</v>
      </c>
      <c r="BV74">
        <v>-1</v>
      </c>
      <c r="BW74" s="1">
        <v>41748</v>
      </c>
      <c r="BX74">
        <v>-1</v>
      </c>
      <c r="BY74">
        <v>-1</v>
      </c>
      <c r="BZ74">
        <v>-1</v>
      </c>
      <c r="CA74" s="1">
        <v>41744</v>
      </c>
      <c r="CB74">
        <v>-1</v>
      </c>
      <c r="CC74" s="1">
        <v>41745</v>
      </c>
      <c r="CD74">
        <v>-1</v>
      </c>
      <c r="CE74" s="1">
        <v>41029</v>
      </c>
      <c r="CF74">
        <v>150.767</v>
      </c>
      <c r="CG74" s="1">
        <v>41639</v>
      </c>
      <c r="CH74">
        <v>14.372999999999999</v>
      </c>
      <c r="CI74">
        <v>-1</v>
      </c>
      <c r="CJ74">
        <v>-1</v>
      </c>
      <c r="CK74" s="1">
        <v>40147</v>
      </c>
      <c r="CL74">
        <v>155.505</v>
      </c>
      <c r="CM74">
        <v>-1</v>
      </c>
      <c r="CN74">
        <v>-1</v>
      </c>
    </row>
    <row r="75" spans="1:92" x14ac:dyDescent="0.25">
      <c r="A75" s="1">
        <v>39353</v>
      </c>
      <c r="B75">
        <v>35.664999999999999</v>
      </c>
      <c r="C75" s="1">
        <v>39780</v>
      </c>
      <c r="D75">
        <v>446.00900000000001</v>
      </c>
      <c r="E75" s="1">
        <v>39813</v>
      </c>
      <c r="F75">
        <v>124.13800000000001</v>
      </c>
      <c r="G75" s="1">
        <v>39780</v>
      </c>
      <c r="H75">
        <v>140.64599999999999</v>
      </c>
      <c r="I75" s="1">
        <v>39780</v>
      </c>
      <c r="J75">
        <v>271.21100000000001</v>
      </c>
      <c r="K75" s="1">
        <v>39416</v>
      </c>
      <c r="L75">
        <v>23.835000000000001</v>
      </c>
      <c r="M75" s="1">
        <v>39447</v>
      </c>
      <c r="N75">
        <v>45.655000000000001</v>
      </c>
      <c r="O75" s="1">
        <v>39416</v>
      </c>
      <c r="P75">
        <v>28.22</v>
      </c>
      <c r="Q75" s="1">
        <v>39353</v>
      </c>
      <c r="R75">
        <v>21.405999999999999</v>
      </c>
      <c r="S75" s="1">
        <v>39780</v>
      </c>
      <c r="T75">
        <v>379.79399999999998</v>
      </c>
      <c r="U75" s="1">
        <v>39478</v>
      </c>
      <c r="V75">
        <v>12.753</v>
      </c>
      <c r="W75" s="1">
        <v>38960</v>
      </c>
      <c r="X75">
        <v>28.082999999999998</v>
      </c>
      <c r="Y75" s="1">
        <v>39353</v>
      </c>
      <c r="Z75">
        <v>13.558999999999999</v>
      </c>
      <c r="AA75" s="1">
        <v>39780</v>
      </c>
      <c r="AB75">
        <v>228.738</v>
      </c>
      <c r="AC75" s="1">
        <v>39478</v>
      </c>
      <c r="AD75">
        <v>70.67</v>
      </c>
      <c r="AE75" s="1">
        <v>40983</v>
      </c>
      <c r="AF75">
        <v>-1</v>
      </c>
      <c r="AG75" s="1">
        <f>_xll.BDH(CONCATENATE("AUST"," CDS USD SR ",$B$3,"Y D14 CORP"),"PX_LAST",$B$1,$B$2,"Dates","S","Period","M","Array","","cols=2;rows=1")</f>
        <v>43189</v>
      </c>
      <c r="AH75">
        <v>-1</v>
      </c>
      <c r="AI75">
        <v>-1</v>
      </c>
      <c r="AJ75">
        <v>-1</v>
      </c>
      <c r="AK75">
        <v>-1</v>
      </c>
      <c r="AL75">
        <v>-1</v>
      </c>
      <c r="AM75">
        <v>-1</v>
      </c>
      <c r="AN75">
        <v>-1</v>
      </c>
      <c r="AO75" s="1">
        <v>43258</v>
      </c>
      <c r="AP75">
        <v>-1</v>
      </c>
      <c r="AQ75" s="1">
        <v>44459</v>
      </c>
      <c r="AR75">
        <v>-1</v>
      </c>
      <c r="AS75" s="1">
        <v>44460</v>
      </c>
      <c r="AT75">
        <v>-1</v>
      </c>
      <c r="AU75">
        <v>-1</v>
      </c>
      <c r="AV75">
        <v>-1</v>
      </c>
      <c r="AW75" s="1">
        <v>40753</v>
      </c>
      <c r="AX75">
        <v>62.366</v>
      </c>
      <c r="AY75" s="1">
        <v>43236</v>
      </c>
      <c r="AZ75">
        <v>-1</v>
      </c>
      <c r="BA75">
        <v>-1</v>
      </c>
      <c r="BB75">
        <v>-1</v>
      </c>
      <c r="BC75" s="1">
        <v>41556</v>
      </c>
      <c r="BD75">
        <v>-1</v>
      </c>
      <c r="BE75">
        <v>-1</v>
      </c>
      <c r="BF75">
        <v>-1</v>
      </c>
      <c r="BG75">
        <v>-1</v>
      </c>
      <c r="BH75">
        <v>-1</v>
      </c>
      <c r="BI75" s="1">
        <v>43258</v>
      </c>
      <c r="BJ75">
        <v>-1</v>
      </c>
      <c r="BK75">
        <v>-1</v>
      </c>
      <c r="BL75">
        <v>-1</v>
      </c>
      <c r="BM75" s="1">
        <v>43258</v>
      </c>
      <c r="BN75">
        <v>-1</v>
      </c>
      <c r="BO75" s="1">
        <v>43260</v>
      </c>
      <c r="BP75">
        <v>-1</v>
      </c>
      <c r="BQ75">
        <v>-1</v>
      </c>
      <c r="BR75">
        <v>-1</v>
      </c>
      <c r="BS75" s="1">
        <v>43260</v>
      </c>
      <c r="BT75">
        <v>-1</v>
      </c>
      <c r="BU75">
        <v>-1</v>
      </c>
      <c r="BV75">
        <v>-1</v>
      </c>
      <c r="BW75" s="1">
        <v>41749</v>
      </c>
      <c r="BX75">
        <v>-1</v>
      </c>
      <c r="BY75">
        <v>-1</v>
      </c>
      <c r="BZ75">
        <v>-1</v>
      </c>
      <c r="CA75" s="1">
        <v>41745</v>
      </c>
      <c r="CB75">
        <v>-1</v>
      </c>
      <c r="CC75" s="1">
        <v>41746</v>
      </c>
      <c r="CD75">
        <v>-1</v>
      </c>
      <c r="CE75" s="1">
        <v>41060</v>
      </c>
      <c r="CF75">
        <v>170.048</v>
      </c>
      <c r="CG75" s="1">
        <v>41670</v>
      </c>
      <c r="CH75">
        <v>15.069000000000001</v>
      </c>
      <c r="CI75">
        <v>-1</v>
      </c>
      <c r="CJ75">
        <v>-1</v>
      </c>
      <c r="CK75" s="1">
        <v>40178</v>
      </c>
      <c r="CL75">
        <v>152.33600000000001</v>
      </c>
      <c r="CM75">
        <v>-1</v>
      </c>
      <c r="CN75">
        <v>-1</v>
      </c>
    </row>
    <row r="76" spans="1:92" x14ac:dyDescent="0.25">
      <c r="A76" s="1">
        <v>39386</v>
      </c>
      <c r="B76">
        <v>38</v>
      </c>
      <c r="C76" s="1">
        <v>39813</v>
      </c>
      <c r="D76">
        <v>505.93200000000002</v>
      </c>
      <c r="E76" s="1">
        <v>39843</v>
      </c>
      <c r="F76">
        <v>166.31200000000001</v>
      </c>
      <c r="G76" s="1">
        <v>39813</v>
      </c>
      <c r="H76">
        <v>152.50299999999999</v>
      </c>
      <c r="I76" s="1">
        <v>39813</v>
      </c>
      <c r="J76">
        <v>238.059</v>
      </c>
      <c r="K76" s="1">
        <v>39447</v>
      </c>
      <c r="L76">
        <v>30.253</v>
      </c>
      <c r="M76" s="1">
        <v>39478</v>
      </c>
      <c r="N76">
        <v>49.917000000000002</v>
      </c>
      <c r="O76" s="1">
        <v>39447</v>
      </c>
      <c r="P76">
        <v>34.25</v>
      </c>
      <c r="Q76" s="1">
        <v>39386</v>
      </c>
      <c r="R76">
        <v>19.196000000000002</v>
      </c>
      <c r="S76" s="1">
        <v>39813</v>
      </c>
      <c r="T76">
        <v>401.66699999999997</v>
      </c>
      <c r="U76" s="1">
        <v>39507</v>
      </c>
      <c r="V76">
        <v>26.503</v>
      </c>
      <c r="W76" s="1">
        <v>38989</v>
      </c>
      <c r="X76">
        <v>28.832999999999998</v>
      </c>
      <c r="Y76" s="1">
        <v>39386</v>
      </c>
      <c r="Z76">
        <v>11.654999999999999</v>
      </c>
      <c r="AA76" s="1">
        <v>39813</v>
      </c>
      <c r="AB76">
        <v>223.346</v>
      </c>
      <c r="AC76" s="1">
        <v>39507</v>
      </c>
      <c r="AD76">
        <v>86.352000000000004</v>
      </c>
      <c r="AE76" s="1">
        <v>40984</v>
      </c>
      <c r="AF76">
        <v>-1</v>
      </c>
      <c r="AG76" s="1">
        <f>_xll.BDH(CONCATENATE("AUST"," CDS USD SR ",$B$3,"Y D14 CORP"),"PX_LAST",$B$1,$B$2,"Dates","S","Period","M","Array","","cols=2;rows=1")</f>
        <v>43189</v>
      </c>
      <c r="AH76">
        <v>-1</v>
      </c>
      <c r="AI76">
        <v>-1</v>
      </c>
      <c r="AJ76">
        <v>-1</v>
      </c>
      <c r="AK76">
        <v>-1</v>
      </c>
      <c r="AL76">
        <v>-1</v>
      </c>
      <c r="AM76">
        <v>-1</v>
      </c>
      <c r="AN76">
        <v>-1</v>
      </c>
      <c r="AO76" s="1">
        <v>43259</v>
      </c>
      <c r="AP76">
        <v>-1</v>
      </c>
      <c r="AQ76" s="1">
        <v>44460</v>
      </c>
      <c r="AR76">
        <v>-1</v>
      </c>
      <c r="AS76" s="1">
        <v>44461</v>
      </c>
      <c r="AT76">
        <v>-1</v>
      </c>
      <c r="AU76">
        <v>-1</v>
      </c>
      <c r="AV76">
        <v>-1</v>
      </c>
      <c r="AW76" s="1">
        <v>40786</v>
      </c>
      <c r="AX76">
        <v>73.849999999999994</v>
      </c>
      <c r="AY76" s="1">
        <v>43237</v>
      </c>
      <c r="AZ76">
        <v>-1</v>
      </c>
      <c r="BA76">
        <v>-1</v>
      </c>
      <c r="BB76">
        <v>-1</v>
      </c>
      <c r="BC76" s="1">
        <v>41557</v>
      </c>
      <c r="BD76">
        <v>-1</v>
      </c>
      <c r="BE76">
        <v>-1</v>
      </c>
      <c r="BF76">
        <v>-1</v>
      </c>
      <c r="BG76">
        <v>-1</v>
      </c>
      <c r="BH76">
        <v>-1</v>
      </c>
      <c r="BI76" s="1">
        <v>43259</v>
      </c>
      <c r="BJ76">
        <v>-1</v>
      </c>
      <c r="BK76">
        <v>-1</v>
      </c>
      <c r="BL76">
        <v>-1</v>
      </c>
      <c r="BM76" s="1">
        <v>43259</v>
      </c>
      <c r="BN76">
        <v>-1</v>
      </c>
      <c r="BO76" s="1">
        <v>43261</v>
      </c>
      <c r="BP76">
        <v>-1</v>
      </c>
      <c r="BQ76">
        <v>-1</v>
      </c>
      <c r="BR76">
        <v>-1</v>
      </c>
      <c r="BS76" s="1">
        <v>43261</v>
      </c>
      <c r="BT76">
        <v>-1</v>
      </c>
      <c r="BU76">
        <v>-1</v>
      </c>
      <c r="BV76">
        <v>-1</v>
      </c>
      <c r="BW76" s="1">
        <v>41750</v>
      </c>
      <c r="BX76">
        <v>-1</v>
      </c>
      <c r="BY76">
        <v>-1</v>
      </c>
      <c r="BZ76">
        <v>-1</v>
      </c>
      <c r="CA76" s="1">
        <v>41746</v>
      </c>
      <c r="CB76">
        <v>-1</v>
      </c>
      <c r="CC76" s="1">
        <v>41747</v>
      </c>
      <c r="CD76">
        <v>-1</v>
      </c>
      <c r="CE76" s="1">
        <v>41089</v>
      </c>
      <c r="CF76">
        <v>115.218</v>
      </c>
      <c r="CG76" s="1">
        <v>41698</v>
      </c>
      <c r="CH76">
        <v>18.518000000000001</v>
      </c>
      <c r="CI76">
        <v>-1</v>
      </c>
      <c r="CJ76">
        <v>-1</v>
      </c>
      <c r="CK76" s="1">
        <v>40207</v>
      </c>
      <c r="CL76">
        <v>157.89500000000001</v>
      </c>
      <c r="CM76">
        <v>-1</v>
      </c>
      <c r="CN76">
        <v>-1</v>
      </c>
    </row>
    <row r="77" spans="1:92" x14ac:dyDescent="0.25">
      <c r="A77" s="1">
        <v>39416</v>
      </c>
      <c r="B77">
        <v>50.625</v>
      </c>
      <c r="C77" s="1">
        <v>39843</v>
      </c>
      <c r="D77">
        <v>479.52499999999998</v>
      </c>
      <c r="E77" s="1">
        <v>39871</v>
      </c>
      <c r="F77">
        <v>190.35900000000001</v>
      </c>
      <c r="G77" s="1">
        <v>39843</v>
      </c>
      <c r="H77">
        <v>171.80099999999999</v>
      </c>
      <c r="I77" s="1">
        <v>39843</v>
      </c>
      <c r="J77">
        <v>263.125</v>
      </c>
      <c r="K77" s="1">
        <v>39478</v>
      </c>
      <c r="L77">
        <v>33.503999999999998</v>
      </c>
      <c r="M77" s="1">
        <v>39507</v>
      </c>
      <c r="N77">
        <v>70.631</v>
      </c>
      <c r="O77" s="1">
        <v>39478</v>
      </c>
      <c r="P77">
        <v>52.832000000000001</v>
      </c>
      <c r="Q77" s="1">
        <v>39416</v>
      </c>
      <c r="R77">
        <v>26.175000000000001</v>
      </c>
      <c r="S77" s="1">
        <v>39843</v>
      </c>
      <c r="T77">
        <v>397.863</v>
      </c>
      <c r="U77" s="1">
        <v>39538</v>
      </c>
      <c r="V77">
        <v>30.001999999999999</v>
      </c>
      <c r="W77" s="1">
        <v>39021</v>
      </c>
      <c r="X77">
        <v>30.713999999999999</v>
      </c>
      <c r="Y77" s="1">
        <v>39416</v>
      </c>
      <c r="Z77">
        <v>27.445</v>
      </c>
      <c r="AA77" s="1">
        <v>39843</v>
      </c>
      <c r="AB77">
        <v>201.51900000000001</v>
      </c>
      <c r="AC77" s="1">
        <v>39538</v>
      </c>
      <c r="AD77">
        <v>132.83799999999999</v>
      </c>
      <c r="AE77" s="1">
        <v>40985</v>
      </c>
      <c r="AF77">
        <v>-1</v>
      </c>
      <c r="AG77" s="1">
        <f>_xll.BDH(CONCATENATE("AUST"," CDS USD SR ",$B$3,"Y D14 CORP"),"PX_LAST",$B$1,$B$2,"Dates","S","Period","M","Array","","cols=2;rows=1")</f>
        <v>43189</v>
      </c>
      <c r="AH77">
        <v>-1</v>
      </c>
      <c r="AI77">
        <v>-1</v>
      </c>
      <c r="AJ77">
        <v>-1</v>
      </c>
      <c r="AK77">
        <v>-1</v>
      </c>
      <c r="AL77">
        <v>-1</v>
      </c>
      <c r="AM77">
        <v>-1</v>
      </c>
      <c r="AN77">
        <v>-1</v>
      </c>
      <c r="AO77" s="1">
        <v>43260</v>
      </c>
      <c r="AP77">
        <v>-1</v>
      </c>
      <c r="AQ77" s="1">
        <v>44461</v>
      </c>
      <c r="AR77">
        <v>-1</v>
      </c>
      <c r="AS77" s="1">
        <v>44462</v>
      </c>
      <c r="AT77">
        <v>-1</v>
      </c>
      <c r="AU77">
        <v>-1</v>
      </c>
      <c r="AV77">
        <v>-1</v>
      </c>
      <c r="AW77" s="1">
        <v>40816</v>
      </c>
      <c r="AX77">
        <v>122.017</v>
      </c>
      <c r="AY77" s="1">
        <v>43238</v>
      </c>
      <c r="AZ77">
        <v>-1</v>
      </c>
      <c r="BA77">
        <v>-1</v>
      </c>
      <c r="BB77">
        <v>-1</v>
      </c>
      <c r="BC77" s="1">
        <v>41558</v>
      </c>
      <c r="BD77">
        <v>-1</v>
      </c>
      <c r="BE77">
        <v>-1</v>
      </c>
      <c r="BF77">
        <v>-1</v>
      </c>
      <c r="BG77">
        <v>-1</v>
      </c>
      <c r="BH77">
        <v>-1</v>
      </c>
      <c r="BI77" s="1">
        <v>43260</v>
      </c>
      <c r="BJ77">
        <v>-1</v>
      </c>
      <c r="BK77">
        <v>-1</v>
      </c>
      <c r="BL77">
        <v>-1</v>
      </c>
      <c r="BM77" s="1">
        <v>43260</v>
      </c>
      <c r="BN77">
        <v>-1</v>
      </c>
      <c r="BO77" s="1">
        <v>43262</v>
      </c>
      <c r="BP77">
        <v>-1</v>
      </c>
      <c r="BQ77">
        <v>-1</v>
      </c>
      <c r="BR77">
        <v>-1</v>
      </c>
      <c r="BS77" s="1">
        <v>43262</v>
      </c>
      <c r="BT77">
        <v>-1</v>
      </c>
      <c r="BU77">
        <v>-1</v>
      </c>
      <c r="BV77">
        <v>-1</v>
      </c>
      <c r="BW77" s="1">
        <v>41751</v>
      </c>
      <c r="BX77">
        <v>-1</v>
      </c>
      <c r="BY77">
        <v>-1</v>
      </c>
      <c r="BZ77">
        <v>-1</v>
      </c>
      <c r="CA77" s="1">
        <v>41747</v>
      </c>
      <c r="CB77">
        <v>-1</v>
      </c>
      <c r="CC77" s="1">
        <v>41748</v>
      </c>
      <c r="CD77">
        <v>-1</v>
      </c>
      <c r="CE77" s="1">
        <v>41121</v>
      </c>
      <c r="CF77">
        <v>123.167</v>
      </c>
      <c r="CG77" s="1">
        <v>41729</v>
      </c>
      <c r="CH77">
        <v>13.246</v>
      </c>
      <c r="CI77">
        <v>-1</v>
      </c>
      <c r="CJ77">
        <v>-1</v>
      </c>
      <c r="CK77" s="1">
        <v>40235</v>
      </c>
      <c r="CL77">
        <v>157.393</v>
      </c>
      <c r="CM77">
        <v>-1</v>
      </c>
      <c r="CN77">
        <v>-1</v>
      </c>
    </row>
    <row r="78" spans="1:92" x14ac:dyDescent="0.25">
      <c r="A78" s="1">
        <v>39447</v>
      </c>
      <c r="B78">
        <v>46.777000000000001</v>
      </c>
      <c r="C78" s="1">
        <v>39871</v>
      </c>
      <c r="D78">
        <v>610.17399999999998</v>
      </c>
      <c r="E78" s="1">
        <v>39903</v>
      </c>
      <c r="F78">
        <v>137.5</v>
      </c>
      <c r="G78" s="1">
        <v>39871</v>
      </c>
      <c r="H78">
        <v>198.95400000000001</v>
      </c>
      <c r="I78" s="1">
        <v>39871</v>
      </c>
      <c r="J78">
        <v>346.00700000000001</v>
      </c>
      <c r="K78" s="1">
        <v>39507</v>
      </c>
      <c r="L78">
        <v>39.502000000000002</v>
      </c>
      <c r="M78" s="1">
        <v>39538</v>
      </c>
      <c r="N78">
        <v>54.356000000000002</v>
      </c>
      <c r="O78" s="1">
        <v>39507</v>
      </c>
      <c r="P78">
        <v>60.92</v>
      </c>
      <c r="Q78" s="1">
        <v>39447</v>
      </c>
      <c r="R78">
        <v>26.439</v>
      </c>
      <c r="S78" s="1">
        <v>39871</v>
      </c>
      <c r="T78">
        <v>444.18799999999999</v>
      </c>
      <c r="U78" s="1">
        <v>39568</v>
      </c>
      <c r="V78">
        <v>11.503</v>
      </c>
      <c r="W78" s="1">
        <v>39051</v>
      </c>
      <c r="X78">
        <v>29.375</v>
      </c>
      <c r="Y78" s="1">
        <v>39447</v>
      </c>
      <c r="Z78">
        <v>35.838000000000001</v>
      </c>
      <c r="AA78" s="1">
        <v>39871</v>
      </c>
      <c r="AB78">
        <v>234.316</v>
      </c>
      <c r="AC78" s="1">
        <v>39568</v>
      </c>
      <c r="AD78">
        <v>78.659000000000006</v>
      </c>
      <c r="AE78" s="1">
        <v>40986</v>
      </c>
      <c r="AF78">
        <v>-1</v>
      </c>
      <c r="AG78" s="1">
        <f>_xll.BDH(CONCATENATE("AUST"," CDS USD SR ",$B$3,"Y D14 CORP"),"PX_LAST",$B$1,$B$2,"Dates","S","Period","M","Array","","cols=2;rows=1")</f>
        <v>43189</v>
      </c>
      <c r="AH78">
        <v>-1</v>
      </c>
      <c r="AI78">
        <v>-1</v>
      </c>
      <c r="AJ78">
        <v>-1</v>
      </c>
      <c r="AK78">
        <v>-1</v>
      </c>
      <c r="AL78">
        <v>-1</v>
      </c>
      <c r="AM78">
        <v>-1</v>
      </c>
      <c r="AN78">
        <v>-1</v>
      </c>
      <c r="AO78" s="1">
        <v>43261</v>
      </c>
      <c r="AP78">
        <v>-1</v>
      </c>
      <c r="AQ78" s="1">
        <v>44462</v>
      </c>
      <c r="AR78">
        <v>-1</v>
      </c>
      <c r="AS78" s="1">
        <v>44463</v>
      </c>
      <c r="AT78">
        <v>-1</v>
      </c>
      <c r="AU78">
        <v>-1</v>
      </c>
      <c r="AV78">
        <v>-1</v>
      </c>
      <c r="AW78" s="1">
        <v>40847</v>
      </c>
      <c r="AX78">
        <v>65.111999999999995</v>
      </c>
      <c r="AY78" s="1">
        <v>43239</v>
      </c>
      <c r="AZ78">
        <v>-1</v>
      </c>
      <c r="BA78">
        <v>-1</v>
      </c>
      <c r="BB78">
        <v>-1</v>
      </c>
      <c r="BC78" s="1">
        <v>41559</v>
      </c>
      <c r="BD78">
        <v>-1</v>
      </c>
      <c r="BE78">
        <v>-1</v>
      </c>
      <c r="BF78">
        <v>-1</v>
      </c>
      <c r="BG78">
        <v>-1</v>
      </c>
      <c r="BH78">
        <v>-1</v>
      </c>
      <c r="BI78" s="1">
        <v>43261</v>
      </c>
      <c r="BJ78">
        <v>-1</v>
      </c>
      <c r="BK78">
        <v>-1</v>
      </c>
      <c r="BL78">
        <v>-1</v>
      </c>
      <c r="BM78" s="1">
        <v>43261</v>
      </c>
      <c r="BN78">
        <v>-1</v>
      </c>
      <c r="BO78" s="1">
        <v>43263</v>
      </c>
      <c r="BP78">
        <v>-1</v>
      </c>
      <c r="BQ78">
        <v>-1</v>
      </c>
      <c r="BR78">
        <v>-1</v>
      </c>
      <c r="BS78" s="1">
        <v>43263</v>
      </c>
      <c r="BT78">
        <v>-1</v>
      </c>
      <c r="BU78">
        <v>-1</v>
      </c>
      <c r="BV78">
        <v>-1</v>
      </c>
      <c r="BW78" s="1">
        <v>41752</v>
      </c>
      <c r="BX78">
        <v>-1</v>
      </c>
      <c r="BY78">
        <v>-1</v>
      </c>
      <c r="BZ78">
        <v>-1</v>
      </c>
      <c r="CA78" s="1">
        <v>41748</v>
      </c>
      <c r="CB78">
        <v>-1</v>
      </c>
      <c r="CC78" s="1">
        <v>41749</v>
      </c>
      <c r="CD78">
        <v>-1</v>
      </c>
      <c r="CE78" s="1">
        <v>41152</v>
      </c>
      <c r="CF78">
        <v>56.953000000000003</v>
      </c>
      <c r="CG78" s="1">
        <v>41730</v>
      </c>
      <c r="CH78">
        <v>-1</v>
      </c>
      <c r="CI78">
        <v>-1</v>
      </c>
      <c r="CJ78">
        <v>-1</v>
      </c>
      <c r="CK78" s="1">
        <v>40268</v>
      </c>
      <c r="CL78">
        <v>109.667</v>
      </c>
      <c r="CM78">
        <v>-1</v>
      </c>
      <c r="CN78">
        <v>-1</v>
      </c>
    </row>
    <row r="79" spans="1:92" x14ac:dyDescent="0.25">
      <c r="A79" s="1">
        <v>39478</v>
      </c>
      <c r="B79">
        <v>51.2</v>
      </c>
      <c r="C79" s="1">
        <v>39903</v>
      </c>
      <c r="D79">
        <v>504.95600000000002</v>
      </c>
      <c r="E79" s="1">
        <v>39933</v>
      </c>
      <c r="F79">
        <v>75</v>
      </c>
      <c r="G79" s="1">
        <v>39903</v>
      </c>
      <c r="H79">
        <v>95.024000000000001</v>
      </c>
      <c r="I79" s="1">
        <v>39903</v>
      </c>
      <c r="J79">
        <v>292.00299999999999</v>
      </c>
      <c r="K79" s="1">
        <v>39538</v>
      </c>
      <c r="L79">
        <v>43.000999999999998</v>
      </c>
      <c r="M79" s="1">
        <v>39568</v>
      </c>
      <c r="N79">
        <v>34.008000000000003</v>
      </c>
      <c r="O79" s="1">
        <v>39538</v>
      </c>
      <c r="P79">
        <v>45.962000000000003</v>
      </c>
      <c r="Q79" s="1">
        <v>39478</v>
      </c>
      <c r="R79">
        <v>36.494999999999997</v>
      </c>
      <c r="S79" s="1">
        <v>39903</v>
      </c>
      <c r="T79">
        <v>362.38299999999998</v>
      </c>
      <c r="U79" s="1">
        <v>39598</v>
      </c>
      <c r="V79">
        <v>12.003</v>
      </c>
      <c r="W79" s="1">
        <v>39080</v>
      </c>
      <c r="X79">
        <v>25.5</v>
      </c>
      <c r="Y79" s="1">
        <v>39478</v>
      </c>
      <c r="Z79">
        <v>53.728999999999999</v>
      </c>
      <c r="AA79" s="1">
        <v>39903</v>
      </c>
      <c r="AB79">
        <v>171.14099999999999</v>
      </c>
      <c r="AC79" s="1">
        <v>39598</v>
      </c>
      <c r="AD79">
        <v>80.061999999999998</v>
      </c>
      <c r="AE79" s="1">
        <v>40987</v>
      </c>
      <c r="AF79">
        <v>-1</v>
      </c>
      <c r="AG79" s="1">
        <f>_xll.BDH(CONCATENATE("AUST"," CDS USD SR ",$B$3,"Y D14 CORP"),"PX_LAST",$B$1,$B$2,"Dates","S","Period","M","Array","","cols=2;rows=1")</f>
        <v>43189</v>
      </c>
      <c r="AH79">
        <v>-1</v>
      </c>
      <c r="AI79">
        <v>-1</v>
      </c>
      <c r="AJ79">
        <v>-1</v>
      </c>
      <c r="AK79">
        <v>-1</v>
      </c>
      <c r="AL79">
        <v>-1</v>
      </c>
      <c r="AM79">
        <v>-1</v>
      </c>
      <c r="AN79">
        <v>-1</v>
      </c>
      <c r="AO79" s="1">
        <v>43262</v>
      </c>
      <c r="AP79">
        <v>-1</v>
      </c>
      <c r="AQ79" s="1">
        <v>44463</v>
      </c>
      <c r="AR79">
        <v>-1</v>
      </c>
      <c r="AS79" s="1">
        <v>44464</v>
      </c>
      <c r="AT79">
        <v>-1</v>
      </c>
      <c r="AU79">
        <v>-1</v>
      </c>
      <c r="AV79">
        <v>-1</v>
      </c>
      <c r="AW79" s="1">
        <v>40877</v>
      </c>
      <c r="AX79">
        <v>116.175</v>
      </c>
      <c r="AY79" s="1">
        <v>43240</v>
      </c>
      <c r="AZ79">
        <v>-1</v>
      </c>
      <c r="BA79">
        <v>-1</v>
      </c>
      <c r="BB79">
        <v>-1</v>
      </c>
      <c r="BC79" s="1">
        <v>41560</v>
      </c>
      <c r="BD79">
        <v>-1</v>
      </c>
      <c r="BE79">
        <v>-1</v>
      </c>
      <c r="BF79">
        <v>-1</v>
      </c>
      <c r="BG79">
        <v>-1</v>
      </c>
      <c r="BH79">
        <v>-1</v>
      </c>
      <c r="BI79" s="1">
        <v>43262</v>
      </c>
      <c r="BJ79">
        <v>-1</v>
      </c>
      <c r="BK79">
        <v>-1</v>
      </c>
      <c r="BL79">
        <v>-1</v>
      </c>
      <c r="BM79" s="1">
        <v>43262</v>
      </c>
      <c r="BN79">
        <v>-1</v>
      </c>
      <c r="BO79" s="1">
        <v>43264</v>
      </c>
      <c r="BP79">
        <v>-1</v>
      </c>
      <c r="BQ79">
        <v>-1</v>
      </c>
      <c r="BR79">
        <v>-1</v>
      </c>
      <c r="BS79" s="1">
        <v>43264</v>
      </c>
      <c r="BT79">
        <v>-1</v>
      </c>
      <c r="BU79">
        <v>-1</v>
      </c>
      <c r="BV79">
        <v>-1</v>
      </c>
      <c r="BW79" s="1">
        <v>41753</v>
      </c>
      <c r="BX79">
        <v>-1</v>
      </c>
      <c r="BY79">
        <v>-1</v>
      </c>
      <c r="BZ79">
        <v>-1</v>
      </c>
      <c r="CA79" s="1">
        <v>41749</v>
      </c>
      <c r="CB79">
        <v>-1</v>
      </c>
      <c r="CC79" s="1">
        <v>41750</v>
      </c>
      <c r="CD79">
        <v>-1</v>
      </c>
      <c r="CE79" s="1">
        <v>41180</v>
      </c>
      <c r="CF79">
        <v>40.344000000000001</v>
      </c>
      <c r="CG79" s="1">
        <v>41731</v>
      </c>
      <c r="CH79">
        <v>-1</v>
      </c>
      <c r="CI79">
        <v>-1</v>
      </c>
      <c r="CJ79">
        <v>-1</v>
      </c>
      <c r="CK79" s="1">
        <v>40298</v>
      </c>
      <c r="CL79">
        <v>117.86</v>
      </c>
      <c r="CM79">
        <v>-1</v>
      </c>
      <c r="CN79">
        <v>-1</v>
      </c>
    </row>
    <row r="80" spans="1:92" x14ac:dyDescent="0.25">
      <c r="A80" s="1">
        <v>39507</v>
      </c>
      <c r="B80">
        <v>48.222000000000001</v>
      </c>
      <c r="C80" s="1">
        <v>39933</v>
      </c>
      <c r="D80">
        <v>403.40600000000001</v>
      </c>
      <c r="E80" s="1">
        <v>39962</v>
      </c>
      <c r="F80">
        <v>84.634</v>
      </c>
      <c r="G80" s="1">
        <v>39933</v>
      </c>
      <c r="H80">
        <v>108.438</v>
      </c>
      <c r="I80" s="1">
        <v>39933</v>
      </c>
      <c r="J80">
        <v>192.23500000000001</v>
      </c>
      <c r="K80" s="1">
        <v>39568</v>
      </c>
      <c r="L80">
        <v>22.835999999999999</v>
      </c>
      <c r="M80" s="1">
        <v>39598</v>
      </c>
      <c r="N80">
        <v>43.898000000000003</v>
      </c>
      <c r="O80" s="1">
        <v>39568</v>
      </c>
      <c r="P80">
        <v>28.282</v>
      </c>
      <c r="Q80" s="1">
        <v>39507</v>
      </c>
      <c r="R80">
        <v>32.25</v>
      </c>
      <c r="S80" s="1">
        <v>39933</v>
      </c>
      <c r="T80">
        <v>282.06</v>
      </c>
      <c r="U80" s="1">
        <v>39629</v>
      </c>
      <c r="V80">
        <v>13.002000000000001</v>
      </c>
      <c r="W80" s="1">
        <v>39113</v>
      </c>
      <c r="X80">
        <v>25.228999999999999</v>
      </c>
      <c r="Y80" s="1">
        <v>39507</v>
      </c>
      <c r="Z80">
        <v>71.173000000000002</v>
      </c>
      <c r="AA80" s="1">
        <v>39933</v>
      </c>
      <c r="AB80">
        <v>173.81200000000001</v>
      </c>
      <c r="AC80" s="1">
        <v>39629</v>
      </c>
      <c r="AD80">
        <v>103.836</v>
      </c>
      <c r="AE80" s="1">
        <v>40988</v>
      </c>
      <c r="AF80">
        <v>-1</v>
      </c>
      <c r="AG80" s="1">
        <f>_xll.BDH(CONCATENATE("AUST"," CDS USD SR ",$B$3,"Y D14 CORP"),"PX_LAST",$B$1,$B$2,"Dates","S","Period","M","Array","","cols=2;rows=1")</f>
        <v>43189</v>
      </c>
      <c r="AH80">
        <v>-1</v>
      </c>
      <c r="AI80">
        <v>-1</v>
      </c>
      <c r="AJ80">
        <v>-1</v>
      </c>
      <c r="AK80">
        <v>-1</v>
      </c>
      <c r="AL80">
        <v>-1</v>
      </c>
      <c r="AM80">
        <v>-1</v>
      </c>
      <c r="AN80">
        <v>-1</v>
      </c>
      <c r="AO80" s="1">
        <v>43263</v>
      </c>
      <c r="AP80">
        <v>-1</v>
      </c>
      <c r="AQ80" s="1">
        <v>44464</v>
      </c>
      <c r="AR80">
        <v>-1</v>
      </c>
      <c r="AS80" s="1">
        <v>44465</v>
      </c>
      <c r="AT80">
        <v>-1</v>
      </c>
      <c r="AU80">
        <v>-1</v>
      </c>
      <c r="AV80">
        <v>-1</v>
      </c>
      <c r="AW80" s="1">
        <v>40907</v>
      </c>
      <c r="AX80">
        <v>115.88</v>
      </c>
      <c r="AY80" s="1">
        <v>43241</v>
      </c>
      <c r="AZ80">
        <v>-1</v>
      </c>
      <c r="BA80">
        <v>-1</v>
      </c>
      <c r="BB80">
        <v>-1</v>
      </c>
      <c r="BC80" s="1">
        <v>41561</v>
      </c>
      <c r="BD80">
        <v>-1</v>
      </c>
      <c r="BE80">
        <v>-1</v>
      </c>
      <c r="BF80">
        <v>-1</v>
      </c>
      <c r="BG80">
        <v>-1</v>
      </c>
      <c r="BH80">
        <v>-1</v>
      </c>
      <c r="BI80" s="1">
        <v>43263</v>
      </c>
      <c r="BJ80">
        <v>-1</v>
      </c>
      <c r="BK80">
        <v>-1</v>
      </c>
      <c r="BL80">
        <v>-1</v>
      </c>
      <c r="BM80" s="1">
        <v>43263</v>
      </c>
      <c r="BN80">
        <v>-1</v>
      </c>
      <c r="BO80" s="1">
        <v>43265</v>
      </c>
      <c r="BP80">
        <v>-1</v>
      </c>
      <c r="BQ80">
        <v>-1</v>
      </c>
      <c r="BR80">
        <v>-1</v>
      </c>
      <c r="BS80" s="1">
        <v>43265</v>
      </c>
      <c r="BT80">
        <v>-1</v>
      </c>
      <c r="BU80">
        <v>-1</v>
      </c>
      <c r="BV80">
        <v>-1</v>
      </c>
      <c r="BW80" s="1">
        <v>41754</v>
      </c>
      <c r="BX80">
        <v>-1</v>
      </c>
      <c r="BY80">
        <v>-1</v>
      </c>
      <c r="BZ80">
        <v>-1</v>
      </c>
      <c r="CA80" s="1">
        <v>41750</v>
      </c>
      <c r="CB80">
        <v>-1</v>
      </c>
      <c r="CC80" s="1">
        <v>41751</v>
      </c>
      <c r="CD80">
        <v>-1</v>
      </c>
      <c r="CE80" s="1">
        <v>41213</v>
      </c>
      <c r="CF80">
        <v>25.506</v>
      </c>
      <c r="CG80" s="1">
        <v>41732</v>
      </c>
      <c r="CH80">
        <v>-1</v>
      </c>
      <c r="CI80">
        <v>-1</v>
      </c>
      <c r="CJ80">
        <v>-1</v>
      </c>
      <c r="CK80" s="1">
        <v>40329</v>
      </c>
      <c r="CL80">
        <v>174.54400000000001</v>
      </c>
      <c r="CM80">
        <v>-1</v>
      </c>
      <c r="CN80">
        <v>-1</v>
      </c>
    </row>
    <row r="81" spans="1:92" x14ac:dyDescent="0.25">
      <c r="A81" s="1">
        <v>39538</v>
      </c>
      <c r="B81">
        <v>58.667000000000002</v>
      </c>
      <c r="C81" s="1">
        <v>39962</v>
      </c>
      <c r="D81">
        <v>294.19799999999998</v>
      </c>
      <c r="E81" s="1">
        <v>39994</v>
      </c>
      <c r="F81">
        <v>55.003</v>
      </c>
      <c r="G81" s="1">
        <v>39962</v>
      </c>
      <c r="H81">
        <v>39.981000000000002</v>
      </c>
      <c r="I81" s="1">
        <v>39962</v>
      </c>
      <c r="J81">
        <v>123.754</v>
      </c>
      <c r="K81" s="1">
        <v>39598</v>
      </c>
      <c r="L81">
        <v>16.003</v>
      </c>
      <c r="M81" s="1">
        <v>39629</v>
      </c>
      <c r="N81">
        <v>42.701000000000001</v>
      </c>
      <c r="O81" s="1">
        <v>39598</v>
      </c>
      <c r="P81">
        <v>54.177</v>
      </c>
      <c r="Q81" s="1">
        <v>39538</v>
      </c>
      <c r="R81">
        <v>30</v>
      </c>
      <c r="S81" s="1">
        <v>39962</v>
      </c>
      <c r="T81">
        <v>188.595</v>
      </c>
      <c r="U81" s="1">
        <v>39660</v>
      </c>
      <c r="V81">
        <v>18.001999999999999</v>
      </c>
      <c r="W81" s="1">
        <v>39141</v>
      </c>
      <c r="X81">
        <v>25.902999999999999</v>
      </c>
      <c r="Y81" s="1">
        <v>39538</v>
      </c>
      <c r="Z81">
        <v>71.561999999999998</v>
      </c>
      <c r="AA81" s="1">
        <v>39962</v>
      </c>
      <c r="AB81">
        <v>72.866</v>
      </c>
      <c r="AC81" s="1">
        <v>39660</v>
      </c>
      <c r="AD81">
        <v>82.478999999999999</v>
      </c>
      <c r="AE81" s="1">
        <v>40989</v>
      </c>
      <c r="AF81">
        <v>-1</v>
      </c>
      <c r="AG81" s="1">
        <f>_xll.BDH(CONCATENATE("AUST"," CDS USD SR ",$B$3,"Y D14 CORP"),"PX_LAST",$B$1,$B$2,"Dates","S","Period","M","Array","","cols=2;rows=1")</f>
        <v>43189</v>
      </c>
      <c r="AH81">
        <v>-1</v>
      </c>
      <c r="AI81">
        <v>-1</v>
      </c>
      <c r="AJ81">
        <v>-1</v>
      </c>
      <c r="AK81">
        <v>-1</v>
      </c>
      <c r="AL81">
        <v>-1</v>
      </c>
      <c r="AM81">
        <v>-1</v>
      </c>
      <c r="AN81">
        <v>-1</v>
      </c>
      <c r="AO81" s="1">
        <v>43264</v>
      </c>
      <c r="AP81">
        <v>-1</v>
      </c>
      <c r="AQ81" s="1">
        <v>44465</v>
      </c>
      <c r="AR81">
        <v>-1</v>
      </c>
      <c r="AS81" s="1">
        <v>44466</v>
      </c>
      <c r="AT81">
        <v>-1</v>
      </c>
      <c r="AU81">
        <v>-1</v>
      </c>
      <c r="AV81">
        <v>-1</v>
      </c>
      <c r="AW81" s="1">
        <v>40939</v>
      </c>
      <c r="AX81">
        <v>112.03</v>
      </c>
      <c r="AY81" s="1">
        <v>43242</v>
      </c>
      <c r="AZ81">
        <v>-1</v>
      </c>
      <c r="BA81">
        <v>-1</v>
      </c>
      <c r="BB81">
        <v>-1</v>
      </c>
      <c r="BC81" s="1">
        <v>41562</v>
      </c>
      <c r="BD81">
        <v>-1</v>
      </c>
      <c r="BE81">
        <v>-1</v>
      </c>
      <c r="BF81">
        <v>-1</v>
      </c>
      <c r="BG81">
        <v>-1</v>
      </c>
      <c r="BH81">
        <v>-1</v>
      </c>
      <c r="BI81" s="1">
        <v>43264</v>
      </c>
      <c r="BJ81">
        <v>-1</v>
      </c>
      <c r="BK81">
        <v>-1</v>
      </c>
      <c r="BL81">
        <v>-1</v>
      </c>
      <c r="BM81" s="1">
        <v>43264</v>
      </c>
      <c r="BN81">
        <v>-1</v>
      </c>
      <c r="BO81" s="1">
        <v>43266</v>
      </c>
      <c r="BP81">
        <v>-1</v>
      </c>
      <c r="BQ81">
        <v>-1</v>
      </c>
      <c r="BR81">
        <v>-1</v>
      </c>
      <c r="BS81" s="1">
        <v>43266</v>
      </c>
      <c r="BT81">
        <v>-1</v>
      </c>
      <c r="BU81">
        <v>-1</v>
      </c>
      <c r="BV81">
        <v>-1</v>
      </c>
      <c r="BW81" s="1">
        <v>41755</v>
      </c>
      <c r="BX81">
        <v>-1</v>
      </c>
      <c r="BY81">
        <v>-1</v>
      </c>
      <c r="BZ81">
        <v>-1</v>
      </c>
      <c r="CA81" s="1">
        <v>41751</v>
      </c>
      <c r="CB81">
        <v>-1</v>
      </c>
      <c r="CC81" s="1">
        <v>41752</v>
      </c>
      <c r="CD81">
        <v>-1</v>
      </c>
      <c r="CE81" s="1">
        <v>41243</v>
      </c>
      <c r="CF81">
        <v>18.204000000000001</v>
      </c>
      <c r="CG81" s="1">
        <v>41733</v>
      </c>
      <c r="CH81">
        <v>-1</v>
      </c>
      <c r="CI81">
        <v>-1</v>
      </c>
      <c r="CJ81">
        <v>-1</v>
      </c>
      <c r="CK81" s="1">
        <v>40359</v>
      </c>
      <c r="CL81">
        <v>311.85399999999998</v>
      </c>
      <c r="CM81">
        <v>-1</v>
      </c>
      <c r="CN81">
        <v>-1</v>
      </c>
    </row>
    <row r="82" spans="1:92" x14ac:dyDescent="0.25">
      <c r="A82" s="1">
        <v>39568</v>
      </c>
      <c r="B82">
        <v>32.332999999999998</v>
      </c>
      <c r="C82" s="1">
        <v>39994</v>
      </c>
      <c r="D82">
        <v>382.47</v>
      </c>
      <c r="E82" s="1">
        <v>40025</v>
      </c>
      <c r="F82">
        <v>33.529000000000003</v>
      </c>
      <c r="G82" s="1">
        <v>39994</v>
      </c>
      <c r="H82">
        <v>53.551000000000002</v>
      </c>
      <c r="I82" s="1">
        <v>39994</v>
      </c>
      <c r="J82">
        <v>113.875</v>
      </c>
      <c r="K82" s="1">
        <v>39629</v>
      </c>
      <c r="L82">
        <v>26.439</v>
      </c>
      <c r="M82" s="1">
        <v>39660</v>
      </c>
      <c r="N82">
        <v>40.588999999999999</v>
      </c>
      <c r="O82" s="1">
        <v>39629</v>
      </c>
      <c r="P82">
        <v>61.472999999999999</v>
      </c>
      <c r="Q82" s="1">
        <v>39568</v>
      </c>
      <c r="R82">
        <v>22.367999999999999</v>
      </c>
      <c r="S82" s="1">
        <v>39994</v>
      </c>
      <c r="T82">
        <v>197.03399999999999</v>
      </c>
      <c r="U82" s="1">
        <v>39689</v>
      </c>
      <c r="V82">
        <v>28.001999999999999</v>
      </c>
      <c r="W82" s="1">
        <v>39171</v>
      </c>
      <c r="X82">
        <v>24.774000000000001</v>
      </c>
      <c r="Y82" s="1">
        <v>39568</v>
      </c>
      <c r="Z82">
        <v>40.520000000000003</v>
      </c>
      <c r="AA82" s="1">
        <v>39994</v>
      </c>
      <c r="AB82">
        <v>80.174999999999997</v>
      </c>
      <c r="AC82" s="1">
        <v>39689</v>
      </c>
      <c r="AD82">
        <v>85.322999999999993</v>
      </c>
      <c r="AE82" s="1">
        <v>40990</v>
      </c>
      <c r="AF82">
        <v>-1</v>
      </c>
      <c r="AG82" s="1">
        <f>_xll.BDH(CONCATENATE("AUST"," CDS USD SR ",$B$3,"Y D14 CORP"),"PX_LAST",$B$1,$B$2,"Dates","S","Period","M","Array","","cols=2;rows=1")</f>
        <v>43189</v>
      </c>
      <c r="AH82">
        <v>-1</v>
      </c>
      <c r="AI82">
        <v>-1</v>
      </c>
      <c r="AJ82">
        <v>-1</v>
      </c>
      <c r="AK82">
        <v>-1</v>
      </c>
      <c r="AL82">
        <v>-1</v>
      </c>
      <c r="AM82">
        <v>-1</v>
      </c>
      <c r="AN82">
        <v>-1</v>
      </c>
      <c r="AO82" s="1">
        <v>43265</v>
      </c>
      <c r="AP82">
        <v>-1</v>
      </c>
      <c r="AQ82" s="1">
        <v>44466</v>
      </c>
      <c r="AR82">
        <v>-1</v>
      </c>
      <c r="AS82" s="1">
        <v>44467</v>
      </c>
      <c r="AT82">
        <v>-1</v>
      </c>
      <c r="AU82">
        <v>-1</v>
      </c>
      <c r="AV82">
        <v>-1</v>
      </c>
      <c r="AW82" s="1">
        <v>40968</v>
      </c>
      <c r="AX82">
        <v>99.125</v>
      </c>
      <c r="AY82" s="1">
        <v>43243</v>
      </c>
      <c r="AZ82">
        <v>-1</v>
      </c>
      <c r="BA82">
        <v>-1</v>
      </c>
      <c r="BB82">
        <v>-1</v>
      </c>
      <c r="BC82" s="1">
        <v>41563</v>
      </c>
      <c r="BD82">
        <v>-1</v>
      </c>
      <c r="BE82">
        <v>-1</v>
      </c>
      <c r="BF82">
        <v>-1</v>
      </c>
      <c r="BG82">
        <v>-1</v>
      </c>
      <c r="BH82">
        <v>-1</v>
      </c>
      <c r="BI82" s="1">
        <v>43265</v>
      </c>
      <c r="BJ82">
        <v>-1</v>
      </c>
      <c r="BK82">
        <v>-1</v>
      </c>
      <c r="BL82">
        <v>-1</v>
      </c>
      <c r="BM82" s="1">
        <v>43265</v>
      </c>
      <c r="BN82">
        <v>-1</v>
      </c>
      <c r="BO82" s="1">
        <v>43267</v>
      </c>
      <c r="BP82">
        <v>-1</v>
      </c>
      <c r="BQ82">
        <v>-1</v>
      </c>
      <c r="BR82">
        <v>-1</v>
      </c>
      <c r="BS82" s="1">
        <v>43267</v>
      </c>
      <c r="BT82">
        <v>-1</v>
      </c>
      <c r="BU82">
        <v>-1</v>
      </c>
      <c r="BV82">
        <v>-1</v>
      </c>
      <c r="BW82" s="1">
        <v>41756</v>
      </c>
      <c r="BX82">
        <v>-1</v>
      </c>
      <c r="BY82">
        <v>-1</v>
      </c>
      <c r="BZ82">
        <v>-1</v>
      </c>
      <c r="CA82" s="1">
        <v>41752</v>
      </c>
      <c r="CB82">
        <v>-1</v>
      </c>
      <c r="CC82" s="1">
        <v>41753</v>
      </c>
      <c r="CD82">
        <v>-1</v>
      </c>
      <c r="CE82" s="1">
        <v>41274</v>
      </c>
      <c r="CF82">
        <v>19.91</v>
      </c>
      <c r="CG82" s="1">
        <v>41734</v>
      </c>
      <c r="CH82">
        <v>-1</v>
      </c>
      <c r="CI82">
        <v>-1</v>
      </c>
      <c r="CJ82">
        <v>-1</v>
      </c>
      <c r="CK82" s="1">
        <v>40389</v>
      </c>
      <c r="CL82">
        <v>297.017</v>
      </c>
      <c r="CM82">
        <v>-1</v>
      </c>
      <c r="CN82">
        <v>-1</v>
      </c>
    </row>
    <row r="83" spans="1:92" x14ac:dyDescent="0.25">
      <c r="A83" s="1">
        <v>39598</v>
      </c>
      <c r="B83">
        <v>29.004999999999999</v>
      </c>
      <c r="C83" s="1">
        <v>40025</v>
      </c>
      <c r="D83">
        <v>249.54499999999999</v>
      </c>
      <c r="E83" s="1">
        <v>40056</v>
      </c>
      <c r="F83">
        <v>29.577999999999999</v>
      </c>
      <c r="G83" s="1">
        <v>40025</v>
      </c>
      <c r="H83">
        <v>21.158000000000001</v>
      </c>
      <c r="I83" s="1">
        <v>40025</v>
      </c>
      <c r="J83">
        <v>98.68</v>
      </c>
      <c r="K83" s="1">
        <v>39660</v>
      </c>
      <c r="L83">
        <v>22.835000000000001</v>
      </c>
      <c r="M83" s="1">
        <v>39689</v>
      </c>
      <c r="N83">
        <v>53.994999999999997</v>
      </c>
      <c r="O83" s="1">
        <v>39660</v>
      </c>
      <c r="P83">
        <v>46.642000000000003</v>
      </c>
      <c r="Q83" s="1">
        <v>39598</v>
      </c>
      <c r="R83">
        <v>28.391999999999999</v>
      </c>
      <c r="S83" s="1">
        <v>40025</v>
      </c>
      <c r="T83">
        <v>139.74799999999999</v>
      </c>
      <c r="U83" s="1">
        <v>39721</v>
      </c>
      <c r="V83">
        <v>30.359000000000002</v>
      </c>
      <c r="W83" s="1">
        <v>39202</v>
      </c>
      <c r="X83">
        <v>24.428999999999998</v>
      </c>
      <c r="Y83" s="1">
        <v>39598</v>
      </c>
      <c r="Z83">
        <v>61.167000000000002</v>
      </c>
      <c r="AA83" s="1">
        <v>40025</v>
      </c>
      <c r="AB83">
        <v>42.53</v>
      </c>
      <c r="AC83" s="1">
        <v>39721</v>
      </c>
      <c r="AD83">
        <v>95.337999999999994</v>
      </c>
      <c r="AE83" s="1">
        <v>40991</v>
      </c>
      <c r="AF83">
        <v>-1</v>
      </c>
      <c r="AG83" s="1">
        <f>_xll.BDH(CONCATENATE("AUST"," CDS USD SR ",$B$3,"Y D14 CORP"),"PX_LAST",$B$1,$B$2,"Dates","S","Period","M","Array","","cols=2;rows=1")</f>
        <v>43189</v>
      </c>
      <c r="AH83">
        <v>-1</v>
      </c>
      <c r="AI83">
        <v>-1</v>
      </c>
      <c r="AJ83">
        <v>-1</v>
      </c>
      <c r="AK83">
        <v>-1</v>
      </c>
      <c r="AL83">
        <v>-1</v>
      </c>
      <c r="AM83">
        <v>-1</v>
      </c>
      <c r="AN83">
        <v>-1</v>
      </c>
      <c r="AO83" s="1">
        <v>43266</v>
      </c>
      <c r="AP83">
        <v>-1</v>
      </c>
      <c r="AQ83" s="1">
        <v>44467</v>
      </c>
      <c r="AR83">
        <v>-1</v>
      </c>
      <c r="AS83" s="1">
        <v>44468</v>
      </c>
      <c r="AT83">
        <v>-1</v>
      </c>
      <c r="AU83">
        <v>-1</v>
      </c>
      <c r="AV83">
        <v>-1</v>
      </c>
      <c r="AW83" s="1">
        <v>40998</v>
      </c>
      <c r="AX83">
        <v>101.874</v>
      </c>
      <c r="AY83" s="1">
        <v>43244</v>
      </c>
      <c r="AZ83">
        <v>-1</v>
      </c>
      <c r="BA83">
        <v>-1</v>
      </c>
      <c r="BB83">
        <v>-1</v>
      </c>
      <c r="BC83" s="1">
        <v>41564</v>
      </c>
      <c r="BD83">
        <v>-1</v>
      </c>
      <c r="BE83">
        <v>-1</v>
      </c>
      <c r="BF83">
        <v>-1</v>
      </c>
      <c r="BG83">
        <v>-1</v>
      </c>
      <c r="BH83">
        <v>-1</v>
      </c>
      <c r="BI83" s="1">
        <v>43266</v>
      </c>
      <c r="BJ83">
        <v>-1</v>
      </c>
      <c r="BK83">
        <v>-1</v>
      </c>
      <c r="BL83">
        <v>-1</v>
      </c>
      <c r="BM83" s="1">
        <v>43266</v>
      </c>
      <c r="BN83">
        <v>-1</v>
      </c>
      <c r="BO83" s="1">
        <v>43268</v>
      </c>
      <c r="BP83">
        <v>-1</v>
      </c>
      <c r="BQ83">
        <v>-1</v>
      </c>
      <c r="BR83">
        <v>-1</v>
      </c>
      <c r="BS83" s="1">
        <v>43268</v>
      </c>
      <c r="BT83">
        <v>-1</v>
      </c>
      <c r="BU83">
        <v>-1</v>
      </c>
      <c r="BV83">
        <v>-1</v>
      </c>
      <c r="BW83" s="1">
        <v>41757</v>
      </c>
      <c r="BX83">
        <v>-1</v>
      </c>
      <c r="BY83">
        <v>-1</v>
      </c>
      <c r="BZ83">
        <v>-1</v>
      </c>
      <c r="CA83" s="1">
        <v>41753</v>
      </c>
      <c r="CB83">
        <v>-1</v>
      </c>
      <c r="CC83" s="1">
        <v>41754</v>
      </c>
      <c r="CD83">
        <v>-1</v>
      </c>
      <c r="CE83" s="1">
        <v>41305</v>
      </c>
      <c r="CF83">
        <v>19.460999999999999</v>
      </c>
      <c r="CG83" s="1">
        <v>41735</v>
      </c>
      <c r="CH83">
        <v>-1</v>
      </c>
      <c r="CI83">
        <v>-1</v>
      </c>
      <c r="CJ83">
        <v>-1</v>
      </c>
      <c r="CK83" s="1">
        <v>40421</v>
      </c>
      <c r="CL83">
        <v>327.95299999999997</v>
      </c>
      <c r="CM83">
        <v>-1</v>
      </c>
      <c r="CN83">
        <v>-1</v>
      </c>
    </row>
    <row r="84" spans="1:92" x14ac:dyDescent="0.25">
      <c r="A84" s="1">
        <v>39629</v>
      </c>
      <c r="B84">
        <v>37.015000000000001</v>
      </c>
      <c r="C84" s="1">
        <v>40056</v>
      </c>
      <c r="D84">
        <v>218.178</v>
      </c>
      <c r="E84" s="1">
        <v>40086</v>
      </c>
      <c r="F84">
        <v>21.887</v>
      </c>
      <c r="G84" s="1">
        <v>40056</v>
      </c>
      <c r="H84">
        <v>38.341999999999999</v>
      </c>
      <c r="I84" s="1">
        <v>40056</v>
      </c>
      <c r="J84">
        <v>96.165999999999997</v>
      </c>
      <c r="K84" s="1">
        <v>39689</v>
      </c>
      <c r="L84">
        <v>30.001000000000001</v>
      </c>
      <c r="M84" s="1">
        <v>39721</v>
      </c>
      <c r="N84">
        <v>144.02000000000001</v>
      </c>
      <c r="O84" s="1">
        <v>39689</v>
      </c>
      <c r="P84">
        <v>63.5</v>
      </c>
      <c r="Q84" s="1">
        <v>39629</v>
      </c>
      <c r="R84">
        <v>31.832999999999998</v>
      </c>
      <c r="S84" s="1">
        <v>40056</v>
      </c>
      <c r="T84">
        <v>142.83600000000001</v>
      </c>
      <c r="U84" s="1">
        <v>39752</v>
      </c>
      <c r="V84">
        <v>144.16900000000001</v>
      </c>
      <c r="W84" s="1">
        <v>39233</v>
      </c>
      <c r="X84">
        <v>24.17</v>
      </c>
      <c r="Y84" s="1">
        <v>39629</v>
      </c>
      <c r="Z84">
        <v>70.965000000000003</v>
      </c>
      <c r="AA84" s="1">
        <v>40056</v>
      </c>
      <c r="AB84">
        <v>42.709000000000003</v>
      </c>
      <c r="AC84" s="1">
        <v>39752</v>
      </c>
      <c r="AD84">
        <v>457.83199999999999</v>
      </c>
      <c r="AE84" s="1">
        <v>40992</v>
      </c>
      <c r="AF84">
        <v>-1</v>
      </c>
      <c r="AG84" s="1">
        <f>_xll.BDH(CONCATENATE("AUST"," CDS USD SR ",$B$3,"Y D14 CORP"),"PX_LAST",$B$1,$B$2,"Dates","S","Period","M","Array","","cols=2;rows=1")</f>
        <v>43189</v>
      </c>
      <c r="AH84">
        <v>-1</v>
      </c>
      <c r="AI84">
        <v>-1</v>
      </c>
      <c r="AJ84">
        <v>-1</v>
      </c>
      <c r="AK84">
        <v>-1</v>
      </c>
      <c r="AL84">
        <v>-1</v>
      </c>
      <c r="AM84">
        <v>-1</v>
      </c>
      <c r="AN84">
        <v>-1</v>
      </c>
      <c r="AO84" s="1">
        <v>43267</v>
      </c>
      <c r="AP84">
        <v>-1</v>
      </c>
      <c r="AQ84" s="1">
        <v>44468</v>
      </c>
      <c r="AR84">
        <v>-1</v>
      </c>
      <c r="AS84" s="1">
        <v>44469</v>
      </c>
      <c r="AT84">
        <v>-1</v>
      </c>
      <c r="AU84">
        <v>-1</v>
      </c>
      <c r="AV84">
        <v>-1</v>
      </c>
      <c r="AW84" s="1">
        <v>41029</v>
      </c>
      <c r="AX84">
        <v>100.32299999999999</v>
      </c>
      <c r="AY84" s="1">
        <v>43245</v>
      </c>
      <c r="AZ84">
        <v>-1</v>
      </c>
      <c r="BA84">
        <v>-1</v>
      </c>
      <c r="BB84">
        <v>-1</v>
      </c>
      <c r="BC84" s="1">
        <v>41565</v>
      </c>
      <c r="BD84">
        <v>-1</v>
      </c>
      <c r="BE84">
        <v>-1</v>
      </c>
      <c r="BF84">
        <v>-1</v>
      </c>
      <c r="BG84">
        <v>-1</v>
      </c>
      <c r="BH84">
        <v>-1</v>
      </c>
      <c r="BI84" s="1">
        <v>43267</v>
      </c>
      <c r="BJ84">
        <v>-1</v>
      </c>
      <c r="BK84">
        <v>-1</v>
      </c>
      <c r="BL84">
        <v>-1</v>
      </c>
      <c r="BM84" s="1">
        <v>43267</v>
      </c>
      <c r="BN84">
        <v>-1</v>
      </c>
      <c r="BO84" s="1">
        <v>43269</v>
      </c>
      <c r="BP84">
        <v>-1</v>
      </c>
      <c r="BQ84">
        <v>-1</v>
      </c>
      <c r="BR84">
        <v>-1</v>
      </c>
      <c r="BS84" s="1">
        <v>43269</v>
      </c>
      <c r="BT84">
        <v>-1</v>
      </c>
      <c r="BU84">
        <v>-1</v>
      </c>
      <c r="BV84">
        <v>-1</v>
      </c>
      <c r="BW84" s="1">
        <v>41758</v>
      </c>
      <c r="BX84">
        <v>-1</v>
      </c>
      <c r="BY84">
        <v>-1</v>
      </c>
      <c r="BZ84">
        <v>-1</v>
      </c>
      <c r="CA84" s="1">
        <v>41754</v>
      </c>
      <c r="CB84">
        <v>-1</v>
      </c>
      <c r="CC84" s="1">
        <v>41755</v>
      </c>
      <c r="CD84">
        <v>-1</v>
      </c>
      <c r="CE84" s="1">
        <v>41333</v>
      </c>
      <c r="CF84">
        <v>22.433</v>
      </c>
      <c r="CG84" s="1">
        <v>41736</v>
      </c>
      <c r="CH84">
        <v>-1</v>
      </c>
      <c r="CI84">
        <v>-1</v>
      </c>
      <c r="CJ84">
        <v>-1</v>
      </c>
      <c r="CK84" s="1">
        <v>40451</v>
      </c>
      <c r="CL84">
        <v>272.041</v>
      </c>
      <c r="CM84">
        <v>-1</v>
      </c>
      <c r="CN84">
        <v>-1</v>
      </c>
    </row>
    <row r="85" spans="1:92" x14ac:dyDescent="0.25">
      <c r="A85" s="1">
        <v>39660</v>
      </c>
      <c r="B85">
        <v>40.825000000000003</v>
      </c>
      <c r="C85" s="1">
        <v>40086</v>
      </c>
      <c r="D85">
        <v>153.75200000000001</v>
      </c>
      <c r="E85" s="1">
        <v>40116</v>
      </c>
      <c r="F85">
        <v>29.120999999999999</v>
      </c>
      <c r="G85" s="1">
        <v>40086</v>
      </c>
      <c r="H85">
        <v>44.774999999999999</v>
      </c>
      <c r="I85" s="1">
        <v>40086</v>
      </c>
      <c r="J85">
        <v>87.361999999999995</v>
      </c>
      <c r="K85" s="1">
        <v>39721</v>
      </c>
      <c r="L85">
        <v>59.500999999999998</v>
      </c>
      <c r="M85" s="1">
        <v>39752</v>
      </c>
      <c r="N85">
        <v>372.10700000000003</v>
      </c>
      <c r="O85" s="1">
        <v>39721</v>
      </c>
      <c r="P85">
        <v>72.581000000000003</v>
      </c>
      <c r="Q85" s="1">
        <v>39660</v>
      </c>
      <c r="R85">
        <v>30.975000000000001</v>
      </c>
      <c r="S85" s="1">
        <v>40086</v>
      </c>
      <c r="T85">
        <v>125.08499999999999</v>
      </c>
      <c r="U85" s="1">
        <v>39780</v>
      </c>
      <c r="V85">
        <v>160.25200000000001</v>
      </c>
      <c r="W85" s="1">
        <v>39262</v>
      </c>
      <c r="X85">
        <v>26.1</v>
      </c>
      <c r="Y85" s="1">
        <v>39660</v>
      </c>
      <c r="Z85">
        <v>52.503</v>
      </c>
      <c r="AA85" s="1">
        <v>40086</v>
      </c>
      <c r="AB85">
        <v>66.671000000000006</v>
      </c>
      <c r="AC85" s="1">
        <v>39780</v>
      </c>
      <c r="AD85">
        <v>427.60500000000002</v>
      </c>
      <c r="AE85" s="1">
        <v>40993</v>
      </c>
      <c r="AF85">
        <v>-1</v>
      </c>
      <c r="AG85" s="1">
        <f>_xll.BDH(CONCATENATE("AUST"," CDS USD SR ",$B$3,"Y D14 CORP"),"PX_LAST",$B$1,$B$2,"Dates","S","Period","M","Array","","cols=2;rows=1")</f>
        <v>43189</v>
      </c>
      <c r="AH85">
        <v>-1</v>
      </c>
      <c r="AI85">
        <v>-1</v>
      </c>
      <c r="AJ85">
        <v>-1</v>
      </c>
      <c r="AK85">
        <v>-1</v>
      </c>
      <c r="AL85">
        <v>-1</v>
      </c>
      <c r="AM85">
        <v>-1</v>
      </c>
      <c r="AN85">
        <v>-1</v>
      </c>
      <c r="AO85" s="1">
        <v>43268</v>
      </c>
      <c r="AP85">
        <v>-1</v>
      </c>
      <c r="AQ85" s="1">
        <v>44469</v>
      </c>
      <c r="AR85">
        <v>-1</v>
      </c>
      <c r="AS85" s="1">
        <v>44470</v>
      </c>
      <c r="AT85">
        <v>-1</v>
      </c>
      <c r="AU85">
        <v>-1</v>
      </c>
      <c r="AV85">
        <v>-1</v>
      </c>
      <c r="AW85" s="1">
        <v>41060</v>
      </c>
      <c r="AX85">
        <v>104.68</v>
      </c>
      <c r="AY85" s="1">
        <v>43246</v>
      </c>
      <c r="AZ85">
        <v>-1</v>
      </c>
      <c r="BA85">
        <v>-1</v>
      </c>
      <c r="BB85">
        <v>-1</v>
      </c>
      <c r="BC85" s="1">
        <v>41566</v>
      </c>
      <c r="BD85">
        <v>-1</v>
      </c>
      <c r="BE85">
        <v>-1</v>
      </c>
      <c r="BF85">
        <v>-1</v>
      </c>
      <c r="BG85">
        <v>-1</v>
      </c>
      <c r="BH85">
        <v>-1</v>
      </c>
      <c r="BI85" s="1">
        <v>43268</v>
      </c>
      <c r="BJ85">
        <v>-1</v>
      </c>
      <c r="BK85">
        <v>-1</v>
      </c>
      <c r="BL85">
        <v>-1</v>
      </c>
      <c r="BM85" s="1">
        <v>43268</v>
      </c>
      <c r="BN85">
        <v>-1</v>
      </c>
      <c r="BO85" s="1">
        <v>43270</v>
      </c>
      <c r="BP85">
        <v>-1</v>
      </c>
      <c r="BQ85">
        <v>-1</v>
      </c>
      <c r="BR85">
        <v>-1</v>
      </c>
      <c r="BS85" s="1">
        <v>43270</v>
      </c>
      <c r="BT85">
        <v>-1</v>
      </c>
      <c r="BU85">
        <v>-1</v>
      </c>
      <c r="BV85">
        <v>-1</v>
      </c>
      <c r="BW85" s="1">
        <v>41759</v>
      </c>
      <c r="BX85">
        <v>-1</v>
      </c>
      <c r="BY85">
        <v>-1</v>
      </c>
      <c r="BZ85">
        <v>-1</v>
      </c>
      <c r="CA85" s="1">
        <v>41755</v>
      </c>
      <c r="CB85">
        <v>-1</v>
      </c>
      <c r="CC85" s="1">
        <v>41756</v>
      </c>
      <c r="CD85">
        <v>-1</v>
      </c>
      <c r="CE85" s="1">
        <v>41362</v>
      </c>
      <c r="CF85">
        <v>22.991</v>
      </c>
      <c r="CG85" s="1">
        <v>41737</v>
      </c>
      <c r="CH85">
        <v>-1</v>
      </c>
      <c r="CI85">
        <v>-1</v>
      </c>
      <c r="CJ85">
        <v>-1</v>
      </c>
      <c r="CK85" s="1">
        <v>40480</v>
      </c>
      <c r="CL85">
        <v>215.48599999999999</v>
      </c>
      <c r="CM85">
        <v>-1</v>
      </c>
      <c r="CN85">
        <v>-1</v>
      </c>
    </row>
    <row r="86" spans="1:92" x14ac:dyDescent="0.25">
      <c r="A86" s="1">
        <v>39689</v>
      </c>
      <c r="B86">
        <v>42.174999999999997</v>
      </c>
      <c r="C86" s="1">
        <v>40116</v>
      </c>
      <c r="D86">
        <v>174.16200000000001</v>
      </c>
      <c r="E86" s="1">
        <v>40147</v>
      </c>
      <c r="F86">
        <v>23.823</v>
      </c>
      <c r="G86" s="1">
        <v>40116</v>
      </c>
      <c r="H86">
        <v>27.14</v>
      </c>
      <c r="I86" s="1">
        <v>40116</v>
      </c>
      <c r="J86">
        <v>93.334000000000003</v>
      </c>
      <c r="K86" s="1">
        <v>39752</v>
      </c>
      <c r="L86">
        <v>234.501</v>
      </c>
      <c r="M86" s="1">
        <v>39780</v>
      </c>
      <c r="N86">
        <v>363.03800000000001</v>
      </c>
      <c r="O86" s="1">
        <v>39752</v>
      </c>
      <c r="P86">
        <v>173.93899999999999</v>
      </c>
      <c r="Q86" s="1">
        <v>39689</v>
      </c>
      <c r="R86">
        <v>34.335000000000001</v>
      </c>
      <c r="S86" s="1">
        <v>40116</v>
      </c>
      <c r="T86">
        <v>126.504</v>
      </c>
      <c r="U86" s="1">
        <v>39813</v>
      </c>
      <c r="V86">
        <v>193.42</v>
      </c>
      <c r="W86" s="1">
        <v>39294</v>
      </c>
      <c r="X86">
        <v>38.299999999999997</v>
      </c>
      <c r="Y86" s="1">
        <v>39689</v>
      </c>
      <c r="Z86">
        <v>57.838000000000001</v>
      </c>
      <c r="AA86" s="1">
        <v>40116</v>
      </c>
      <c r="AB86">
        <v>48.795000000000002</v>
      </c>
      <c r="AC86" s="1">
        <v>39813</v>
      </c>
      <c r="AD86">
        <v>419.65100000000001</v>
      </c>
      <c r="AE86" s="1">
        <v>40994</v>
      </c>
      <c r="AF86">
        <v>-1</v>
      </c>
      <c r="AG86" s="1">
        <f>_xll.BDH(CONCATENATE("AUST"," CDS USD SR ",$B$3,"Y D14 CORP"),"PX_LAST",$B$1,$B$2,"Dates","S","Period","M","Array","","cols=2;rows=1")</f>
        <v>43189</v>
      </c>
      <c r="AH86">
        <v>-1</v>
      </c>
      <c r="AI86">
        <v>-1</v>
      </c>
      <c r="AJ86">
        <v>-1</v>
      </c>
      <c r="AK86">
        <v>-1</v>
      </c>
      <c r="AL86">
        <v>-1</v>
      </c>
      <c r="AM86">
        <v>-1</v>
      </c>
      <c r="AN86">
        <v>-1</v>
      </c>
      <c r="AO86" s="1">
        <v>43269</v>
      </c>
      <c r="AP86">
        <v>-1</v>
      </c>
      <c r="AQ86" s="1">
        <v>44470</v>
      </c>
      <c r="AR86">
        <v>-1</v>
      </c>
      <c r="AS86" s="1">
        <v>44471</v>
      </c>
      <c r="AT86">
        <v>-1</v>
      </c>
      <c r="AU86">
        <v>-1</v>
      </c>
      <c r="AV86">
        <v>-1</v>
      </c>
      <c r="AW86" s="1">
        <v>41089</v>
      </c>
      <c r="AX86">
        <v>81.980999999999995</v>
      </c>
      <c r="AY86" s="1">
        <v>43247</v>
      </c>
      <c r="AZ86">
        <v>-1</v>
      </c>
      <c r="BA86">
        <v>-1</v>
      </c>
      <c r="BB86">
        <v>-1</v>
      </c>
      <c r="BC86" s="1">
        <v>41567</v>
      </c>
      <c r="BD86">
        <v>-1</v>
      </c>
      <c r="BE86">
        <v>-1</v>
      </c>
      <c r="BF86">
        <v>-1</v>
      </c>
      <c r="BG86">
        <v>-1</v>
      </c>
      <c r="BH86">
        <v>-1</v>
      </c>
      <c r="BI86" s="1">
        <v>43269</v>
      </c>
      <c r="BJ86">
        <v>-1</v>
      </c>
      <c r="BK86">
        <v>-1</v>
      </c>
      <c r="BL86">
        <v>-1</v>
      </c>
      <c r="BM86" s="1">
        <v>43269</v>
      </c>
      <c r="BN86">
        <v>-1</v>
      </c>
      <c r="BO86" s="1">
        <v>43271</v>
      </c>
      <c r="BP86">
        <v>-1</v>
      </c>
      <c r="BQ86">
        <v>-1</v>
      </c>
      <c r="BR86">
        <v>-1</v>
      </c>
      <c r="BS86" s="1">
        <v>43271</v>
      </c>
      <c r="BT86">
        <v>-1</v>
      </c>
      <c r="BU86">
        <v>-1</v>
      </c>
      <c r="BV86">
        <v>-1</v>
      </c>
      <c r="BW86" s="1">
        <v>41760</v>
      </c>
      <c r="BX86">
        <v>-1</v>
      </c>
      <c r="BY86">
        <v>-1</v>
      </c>
      <c r="BZ86">
        <v>-1</v>
      </c>
      <c r="CA86" s="1">
        <v>41756</v>
      </c>
      <c r="CB86">
        <v>-1</v>
      </c>
      <c r="CC86" s="1">
        <v>41757</v>
      </c>
      <c r="CD86">
        <v>-1</v>
      </c>
      <c r="CE86" s="1">
        <v>41394</v>
      </c>
      <c r="CF86">
        <v>24.693000000000001</v>
      </c>
      <c r="CG86" s="1">
        <v>41738</v>
      </c>
      <c r="CH86">
        <v>-1</v>
      </c>
      <c r="CI86">
        <v>-1</v>
      </c>
      <c r="CJ86">
        <v>-1</v>
      </c>
      <c r="CK86" s="1">
        <v>40512</v>
      </c>
      <c r="CL86">
        <v>304.92399999999998</v>
      </c>
      <c r="CM86">
        <v>-1</v>
      </c>
      <c r="CN86">
        <v>-1</v>
      </c>
    </row>
    <row r="87" spans="1:92" x14ac:dyDescent="0.25">
      <c r="A87" s="1">
        <v>39721</v>
      </c>
      <c r="B87">
        <v>93.3</v>
      </c>
      <c r="C87" s="1">
        <v>40147</v>
      </c>
      <c r="D87">
        <v>193.53200000000001</v>
      </c>
      <c r="E87" s="1">
        <v>40178</v>
      </c>
      <c r="F87">
        <v>26.507999999999999</v>
      </c>
      <c r="G87" s="1">
        <v>40147</v>
      </c>
      <c r="H87">
        <v>39.067</v>
      </c>
      <c r="I87" s="1">
        <v>40147</v>
      </c>
      <c r="J87">
        <v>88.349000000000004</v>
      </c>
      <c r="K87" s="1">
        <v>39780</v>
      </c>
      <c r="L87">
        <v>363.00099999999998</v>
      </c>
      <c r="M87" s="1">
        <v>39813</v>
      </c>
      <c r="N87">
        <v>311.05799999999999</v>
      </c>
      <c r="O87" s="1">
        <v>39780</v>
      </c>
      <c r="P87">
        <v>218.74</v>
      </c>
      <c r="Q87" s="1">
        <v>39721</v>
      </c>
      <c r="R87">
        <v>62.689</v>
      </c>
      <c r="S87" s="1">
        <v>40147</v>
      </c>
      <c r="T87">
        <v>84.174999999999997</v>
      </c>
      <c r="U87" s="1">
        <v>39843</v>
      </c>
      <c r="V87">
        <v>234.12799999999999</v>
      </c>
      <c r="W87" s="1">
        <v>39325</v>
      </c>
      <c r="X87">
        <v>57.067999999999998</v>
      </c>
      <c r="Y87" s="1">
        <v>39721</v>
      </c>
      <c r="Z87">
        <v>83.808999999999997</v>
      </c>
      <c r="AA87" s="1">
        <v>40147</v>
      </c>
      <c r="AB87">
        <v>66.926000000000002</v>
      </c>
      <c r="AC87" s="1">
        <v>39843</v>
      </c>
      <c r="AD87">
        <v>424.56299999999999</v>
      </c>
      <c r="AE87" s="1">
        <v>40995</v>
      </c>
      <c r="AF87">
        <v>-1</v>
      </c>
      <c r="AG87" s="1">
        <f>_xll.BDH(CONCATENATE("AUST"," CDS USD SR ",$B$3,"Y D14 CORP"),"PX_LAST",$B$1,$B$2,"Dates","S","Period","M","Array","","cols=2;rows=1")</f>
        <v>43189</v>
      </c>
      <c r="AH87">
        <v>-1</v>
      </c>
      <c r="AI87">
        <v>-1</v>
      </c>
      <c r="AJ87">
        <v>-1</v>
      </c>
      <c r="AK87">
        <v>-1</v>
      </c>
      <c r="AL87">
        <v>-1</v>
      </c>
      <c r="AM87">
        <v>-1</v>
      </c>
      <c r="AN87">
        <v>-1</v>
      </c>
      <c r="AO87" s="1">
        <v>43270</v>
      </c>
      <c r="AP87">
        <v>-1</v>
      </c>
      <c r="AQ87" s="1">
        <v>44471</v>
      </c>
      <c r="AR87">
        <v>-1</v>
      </c>
      <c r="AS87" s="1">
        <v>44472</v>
      </c>
      <c r="AT87">
        <v>-1</v>
      </c>
      <c r="AU87">
        <v>-1</v>
      </c>
      <c r="AV87">
        <v>-1</v>
      </c>
      <c r="AW87" s="1">
        <v>41121</v>
      </c>
      <c r="AX87">
        <v>62.295000000000002</v>
      </c>
      <c r="AY87" s="1">
        <v>43248</v>
      </c>
      <c r="AZ87">
        <v>-1</v>
      </c>
      <c r="BA87">
        <v>-1</v>
      </c>
      <c r="BB87">
        <v>-1</v>
      </c>
      <c r="BC87" s="1">
        <v>41568</v>
      </c>
      <c r="BD87">
        <v>-1</v>
      </c>
      <c r="BE87">
        <v>-1</v>
      </c>
      <c r="BF87">
        <v>-1</v>
      </c>
      <c r="BG87">
        <v>-1</v>
      </c>
      <c r="BH87">
        <v>-1</v>
      </c>
      <c r="BI87" s="1">
        <v>43270</v>
      </c>
      <c r="BJ87">
        <v>-1</v>
      </c>
      <c r="BK87">
        <v>-1</v>
      </c>
      <c r="BL87">
        <v>-1</v>
      </c>
      <c r="BM87" s="1">
        <v>43270</v>
      </c>
      <c r="BN87">
        <v>-1</v>
      </c>
      <c r="BO87" s="1">
        <v>43272</v>
      </c>
      <c r="BP87">
        <v>-1</v>
      </c>
      <c r="BQ87">
        <v>-1</v>
      </c>
      <c r="BR87">
        <v>-1</v>
      </c>
      <c r="BS87" s="1">
        <v>43272</v>
      </c>
      <c r="BT87">
        <v>-1</v>
      </c>
      <c r="BU87">
        <v>-1</v>
      </c>
      <c r="BV87">
        <v>-1</v>
      </c>
      <c r="BW87" s="1">
        <v>41761</v>
      </c>
      <c r="BX87">
        <v>-1</v>
      </c>
      <c r="BY87">
        <v>-1</v>
      </c>
      <c r="BZ87">
        <v>-1</v>
      </c>
      <c r="CA87" s="1">
        <v>41757</v>
      </c>
      <c r="CB87">
        <v>-1</v>
      </c>
      <c r="CC87" s="1">
        <v>41758</v>
      </c>
      <c r="CD87">
        <v>-1</v>
      </c>
      <c r="CE87" s="1">
        <v>41425</v>
      </c>
      <c r="CF87">
        <v>22.983000000000001</v>
      </c>
      <c r="CG87" s="1">
        <v>41739</v>
      </c>
      <c r="CH87">
        <v>-1</v>
      </c>
      <c r="CI87">
        <v>-1</v>
      </c>
      <c r="CJ87">
        <v>-1</v>
      </c>
      <c r="CK87" s="1">
        <v>40543</v>
      </c>
      <c r="CL87">
        <v>304.22000000000003</v>
      </c>
      <c r="CM87">
        <v>-1</v>
      </c>
      <c r="CN87">
        <v>-1</v>
      </c>
    </row>
    <row r="88" spans="1:92" x14ac:dyDescent="0.25">
      <c r="A88" s="1">
        <v>39752</v>
      </c>
      <c r="B88">
        <v>306.83100000000002</v>
      </c>
      <c r="C88" s="1">
        <v>40178</v>
      </c>
      <c r="D88">
        <v>185.73500000000001</v>
      </c>
      <c r="E88" s="1">
        <v>40207</v>
      </c>
      <c r="F88">
        <v>35.591999999999999</v>
      </c>
      <c r="G88" s="1">
        <v>40207</v>
      </c>
      <c r="H88">
        <v>40.241999999999997</v>
      </c>
      <c r="I88" s="1">
        <v>40178</v>
      </c>
      <c r="J88">
        <v>76.183999999999997</v>
      </c>
      <c r="K88" s="1">
        <v>39813</v>
      </c>
      <c r="L88">
        <v>412.37799999999999</v>
      </c>
      <c r="M88" s="1">
        <v>39843</v>
      </c>
      <c r="N88">
        <v>331.50099999999998</v>
      </c>
      <c r="O88" s="1">
        <v>39813</v>
      </c>
      <c r="P88">
        <v>166.518</v>
      </c>
      <c r="Q88" s="1">
        <v>39752</v>
      </c>
      <c r="R88">
        <v>270.565</v>
      </c>
      <c r="S88" s="1">
        <v>40207</v>
      </c>
      <c r="T88">
        <v>100.33799999999999</v>
      </c>
      <c r="U88" s="1">
        <v>39871</v>
      </c>
      <c r="V88">
        <v>336.66800000000001</v>
      </c>
      <c r="W88" s="1">
        <v>39353</v>
      </c>
      <c r="X88">
        <v>51.173000000000002</v>
      </c>
      <c r="Y88" s="1">
        <v>39752</v>
      </c>
      <c r="Z88">
        <v>285.03899999999999</v>
      </c>
      <c r="AA88" s="1">
        <v>40207</v>
      </c>
      <c r="AB88">
        <v>47.816000000000003</v>
      </c>
      <c r="AC88" s="1">
        <v>39871</v>
      </c>
      <c r="AD88">
        <v>477.82600000000002</v>
      </c>
      <c r="AE88" s="1">
        <v>40996</v>
      </c>
      <c r="AF88">
        <v>-1</v>
      </c>
      <c r="AG88" s="1">
        <f>_xll.BDH(CONCATENATE("AUST"," CDS USD SR ",$B$3,"Y D14 CORP"),"PX_LAST",$B$1,$B$2,"Dates","S","Period","M","Array","","cols=2;rows=1")</f>
        <v>43189</v>
      </c>
      <c r="AH88">
        <v>-1</v>
      </c>
      <c r="AI88">
        <v>-1</v>
      </c>
      <c r="AJ88">
        <v>-1</v>
      </c>
      <c r="AK88">
        <v>-1</v>
      </c>
      <c r="AL88">
        <v>-1</v>
      </c>
      <c r="AM88">
        <v>-1</v>
      </c>
      <c r="AN88">
        <v>-1</v>
      </c>
      <c r="AO88" s="1">
        <v>43271</v>
      </c>
      <c r="AP88">
        <v>-1</v>
      </c>
      <c r="AQ88" s="1">
        <v>44472</v>
      </c>
      <c r="AR88">
        <v>-1</v>
      </c>
      <c r="AS88" s="1">
        <v>44473</v>
      </c>
      <c r="AT88">
        <v>-1</v>
      </c>
      <c r="AU88">
        <v>-1</v>
      </c>
      <c r="AV88">
        <v>-1</v>
      </c>
      <c r="AW88" s="1">
        <v>41152</v>
      </c>
      <c r="AX88">
        <v>70.644999999999996</v>
      </c>
      <c r="AY88" s="1">
        <v>43249</v>
      </c>
      <c r="AZ88">
        <v>-1</v>
      </c>
      <c r="BA88">
        <v>-1</v>
      </c>
      <c r="BB88">
        <v>-1</v>
      </c>
      <c r="BC88" s="1">
        <v>41569</v>
      </c>
      <c r="BD88">
        <v>-1</v>
      </c>
      <c r="BE88">
        <v>-1</v>
      </c>
      <c r="BF88">
        <v>-1</v>
      </c>
      <c r="BG88">
        <v>-1</v>
      </c>
      <c r="BH88">
        <v>-1</v>
      </c>
      <c r="BI88" s="1">
        <v>43271</v>
      </c>
      <c r="BJ88">
        <v>-1</v>
      </c>
      <c r="BK88">
        <v>-1</v>
      </c>
      <c r="BL88">
        <v>-1</v>
      </c>
      <c r="BM88" s="1">
        <v>43271</v>
      </c>
      <c r="BN88">
        <v>-1</v>
      </c>
      <c r="BO88" s="1">
        <v>43273</v>
      </c>
      <c r="BP88">
        <v>-1</v>
      </c>
      <c r="BQ88">
        <v>-1</v>
      </c>
      <c r="BR88">
        <v>-1</v>
      </c>
      <c r="BS88" s="1">
        <v>43273</v>
      </c>
      <c r="BT88">
        <v>-1</v>
      </c>
      <c r="BU88">
        <v>-1</v>
      </c>
      <c r="BV88">
        <v>-1</v>
      </c>
      <c r="BW88" s="1">
        <v>41762</v>
      </c>
      <c r="BX88">
        <v>-1</v>
      </c>
      <c r="BY88">
        <v>-1</v>
      </c>
      <c r="BZ88">
        <v>-1</v>
      </c>
      <c r="CA88" s="1">
        <v>41758</v>
      </c>
      <c r="CB88">
        <v>-1</v>
      </c>
      <c r="CC88" s="1">
        <v>41759</v>
      </c>
      <c r="CD88">
        <v>-1</v>
      </c>
      <c r="CE88" s="1">
        <v>41453</v>
      </c>
      <c r="CF88">
        <v>46.609000000000002</v>
      </c>
      <c r="CG88" s="1">
        <v>41740</v>
      </c>
      <c r="CH88">
        <v>-1</v>
      </c>
      <c r="CI88">
        <v>-1</v>
      </c>
      <c r="CJ88">
        <v>-1</v>
      </c>
      <c r="CK88" s="1">
        <v>40574</v>
      </c>
      <c r="CL88">
        <v>249.45</v>
      </c>
      <c r="CM88">
        <v>-1</v>
      </c>
      <c r="CN88">
        <v>-1</v>
      </c>
    </row>
    <row r="89" spans="1:92" x14ac:dyDescent="0.25">
      <c r="A89" s="1">
        <v>39780</v>
      </c>
      <c r="B89">
        <v>264.30500000000001</v>
      </c>
      <c r="C89" s="1">
        <v>40207</v>
      </c>
      <c r="D89">
        <v>170.68100000000001</v>
      </c>
      <c r="E89" s="1">
        <v>40235</v>
      </c>
      <c r="F89">
        <v>33.168999999999997</v>
      </c>
      <c r="G89" s="1">
        <v>40208</v>
      </c>
      <c r="H89">
        <v>-1</v>
      </c>
      <c r="I89" s="1">
        <v>40207</v>
      </c>
      <c r="J89">
        <v>92.936999999999998</v>
      </c>
      <c r="K89" s="1">
        <v>39843</v>
      </c>
      <c r="L89">
        <v>417.38299999999998</v>
      </c>
      <c r="M89" s="1">
        <v>39871</v>
      </c>
      <c r="N89">
        <v>427.62299999999999</v>
      </c>
      <c r="O89" s="1">
        <v>39843</v>
      </c>
      <c r="P89">
        <v>190.62100000000001</v>
      </c>
      <c r="Q89" s="1">
        <v>39780</v>
      </c>
      <c r="R89">
        <v>264.30500000000001</v>
      </c>
      <c r="S89" s="1">
        <v>40235</v>
      </c>
      <c r="T89">
        <v>70.034999999999997</v>
      </c>
      <c r="U89" s="1">
        <v>39903</v>
      </c>
      <c r="V89">
        <v>220.50200000000001</v>
      </c>
      <c r="W89" s="1">
        <v>39386</v>
      </c>
      <c r="X89">
        <v>49.401000000000003</v>
      </c>
      <c r="Y89" s="1">
        <v>39780</v>
      </c>
      <c r="Z89">
        <v>369.11799999999999</v>
      </c>
      <c r="AA89" s="1">
        <v>40329</v>
      </c>
      <c r="AB89">
        <v>95.908000000000001</v>
      </c>
      <c r="AC89" s="1">
        <v>39903</v>
      </c>
      <c r="AD89">
        <v>368.572</v>
      </c>
      <c r="AE89" s="1">
        <v>40997</v>
      </c>
      <c r="AF89">
        <v>-1</v>
      </c>
      <c r="AG89" s="1">
        <f>_xll.BDH(CONCATENATE("AUST"," CDS USD SR ",$B$3,"Y D14 CORP"),"PX_LAST",$B$1,$B$2,"Dates","S","Period","M","Array","","cols=2;rows=1")</f>
        <v>43189</v>
      </c>
      <c r="AH89">
        <v>-1</v>
      </c>
      <c r="AI89">
        <v>-1</v>
      </c>
      <c r="AJ89">
        <v>-1</v>
      </c>
      <c r="AK89">
        <v>-1</v>
      </c>
      <c r="AL89">
        <v>-1</v>
      </c>
      <c r="AM89">
        <v>-1</v>
      </c>
      <c r="AN89">
        <v>-1</v>
      </c>
      <c r="AO89" s="1">
        <v>43272</v>
      </c>
      <c r="AP89">
        <v>-1</v>
      </c>
      <c r="AQ89" s="1">
        <v>44473</v>
      </c>
      <c r="AR89">
        <v>-1</v>
      </c>
      <c r="AS89" s="1">
        <v>44474</v>
      </c>
      <c r="AT89">
        <v>-1</v>
      </c>
      <c r="AU89">
        <v>-1</v>
      </c>
      <c r="AV89">
        <v>-1</v>
      </c>
      <c r="AW89" s="1">
        <v>41180</v>
      </c>
      <c r="AX89">
        <v>62.247</v>
      </c>
      <c r="AY89" s="1">
        <v>43250</v>
      </c>
      <c r="AZ89">
        <v>-1</v>
      </c>
      <c r="BA89">
        <v>-1</v>
      </c>
      <c r="BB89">
        <v>-1</v>
      </c>
      <c r="BC89" s="1">
        <v>41570</v>
      </c>
      <c r="BD89">
        <v>-1</v>
      </c>
      <c r="BE89">
        <v>-1</v>
      </c>
      <c r="BF89">
        <v>-1</v>
      </c>
      <c r="BG89">
        <v>-1</v>
      </c>
      <c r="BH89">
        <v>-1</v>
      </c>
      <c r="BI89" s="1">
        <v>43272</v>
      </c>
      <c r="BJ89">
        <v>-1</v>
      </c>
      <c r="BK89">
        <v>-1</v>
      </c>
      <c r="BL89">
        <v>-1</v>
      </c>
      <c r="BM89" s="1">
        <v>43272</v>
      </c>
      <c r="BN89">
        <v>-1</v>
      </c>
      <c r="BO89" s="1">
        <v>43274</v>
      </c>
      <c r="BP89">
        <v>-1</v>
      </c>
      <c r="BQ89">
        <v>-1</v>
      </c>
      <c r="BR89">
        <v>-1</v>
      </c>
      <c r="BS89" s="1">
        <v>43274</v>
      </c>
      <c r="BT89">
        <v>-1</v>
      </c>
      <c r="BU89">
        <v>-1</v>
      </c>
      <c r="BV89">
        <v>-1</v>
      </c>
      <c r="BW89" s="1">
        <v>41763</v>
      </c>
      <c r="BX89">
        <v>-1</v>
      </c>
      <c r="BY89">
        <v>-1</v>
      </c>
      <c r="BZ89">
        <v>-1</v>
      </c>
      <c r="CA89" s="1">
        <v>41759</v>
      </c>
      <c r="CB89">
        <v>-1</v>
      </c>
      <c r="CC89" s="1">
        <v>41760</v>
      </c>
      <c r="CD89">
        <v>-1</v>
      </c>
      <c r="CE89" s="1">
        <v>41486</v>
      </c>
      <c r="CF89">
        <v>39.381</v>
      </c>
      <c r="CG89" s="1">
        <v>41741</v>
      </c>
      <c r="CH89">
        <v>-1</v>
      </c>
      <c r="CI89">
        <v>-1</v>
      </c>
      <c r="CJ89">
        <v>-1</v>
      </c>
      <c r="CK89" s="1">
        <v>40602</v>
      </c>
      <c r="CL89">
        <v>194.79</v>
      </c>
      <c r="CM89">
        <v>-1</v>
      </c>
      <c r="CN89">
        <v>-1</v>
      </c>
    </row>
    <row r="90" spans="1:92" x14ac:dyDescent="0.25">
      <c r="A90" s="1">
        <v>39813</v>
      </c>
      <c r="B90">
        <v>227.102</v>
      </c>
      <c r="C90" s="1">
        <v>40235</v>
      </c>
      <c r="D90">
        <v>183.01599999999999</v>
      </c>
      <c r="E90" s="1">
        <v>40268</v>
      </c>
      <c r="F90">
        <v>37.503999999999998</v>
      </c>
      <c r="G90" s="1">
        <v>40209</v>
      </c>
      <c r="H90">
        <v>-1</v>
      </c>
      <c r="I90" s="1">
        <v>40235</v>
      </c>
      <c r="J90">
        <v>85.843999999999994</v>
      </c>
      <c r="K90" s="1">
        <v>39871</v>
      </c>
      <c r="L90">
        <v>521.202</v>
      </c>
      <c r="M90" s="1">
        <v>39903</v>
      </c>
      <c r="N90">
        <v>326.91899999999998</v>
      </c>
      <c r="O90" s="1">
        <v>39871</v>
      </c>
      <c r="P90">
        <v>232.95099999999999</v>
      </c>
      <c r="Q90" s="1">
        <v>39813</v>
      </c>
      <c r="R90">
        <v>227.62</v>
      </c>
      <c r="S90" s="1">
        <v>40268</v>
      </c>
      <c r="T90">
        <v>80.47</v>
      </c>
      <c r="U90" s="1">
        <v>39933</v>
      </c>
      <c r="V90">
        <v>148.667</v>
      </c>
      <c r="W90" s="1">
        <v>39416</v>
      </c>
      <c r="X90">
        <v>69.852999999999994</v>
      </c>
      <c r="Y90" s="1">
        <v>39813</v>
      </c>
      <c r="Z90">
        <v>357.995</v>
      </c>
      <c r="AA90" s="1">
        <v>40330</v>
      </c>
      <c r="AB90">
        <v>-1</v>
      </c>
      <c r="AC90" s="1">
        <v>39933</v>
      </c>
      <c r="AD90">
        <v>240.03700000000001</v>
      </c>
      <c r="AE90" s="1">
        <v>40998</v>
      </c>
      <c r="AF90">
        <v>-1</v>
      </c>
      <c r="AG90" s="1">
        <f>_xll.BDH(CONCATENATE("AUST"," CDS USD SR ",$B$3,"Y D14 CORP"),"PX_LAST",$B$1,$B$2,"Dates","S","Period","M","Array","","cols=2;rows=1")</f>
        <v>43189</v>
      </c>
      <c r="AH90">
        <v>-1</v>
      </c>
      <c r="AI90">
        <v>-1</v>
      </c>
      <c r="AJ90">
        <v>-1</v>
      </c>
      <c r="AK90">
        <v>-1</v>
      </c>
      <c r="AL90">
        <v>-1</v>
      </c>
      <c r="AM90">
        <v>-1</v>
      </c>
      <c r="AN90">
        <v>-1</v>
      </c>
      <c r="AO90" s="1">
        <v>43273</v>
      </c>
      <c r="AP90">
        <v>-1</v>
      </c>
      <c r="AQ90" s="1">
        <v>44474</v>
      </c>
      <c r="AR90">
        <v>-1</v>
      </c>
      <c r="AS90" s="1">
        <v>44475</v>
      </c>
      <c r="AT90">
        <v>-1</v>
      </c>
      <c r="AU90">
        <v>-1</v>
      </c>
      <c r="AV90">
        <v>-1</v>
      </c>
      <c r="AW90" s="1">
        <v>41213</v>
      </c>
      <c r="AX90">
        <v>54.170999999999999</v>
      </c>
      <c r="AY90" s="1">
        <v>43251</v>
      </c>
      <c r="AZ90">
        <v>-1</v>
      </c>
      <c r="BA90">
        <v>-1</v>
      </c>
      <c r="BB90">
        <v>-1</v>
      </c>
      <c r="BC90" s="1">
        <v>41571</v>
      </c>
      <c r="BD90">
        <v>-1</v>
      </c>
      <c r="BE90">
        <v>-1</v>
      </c>
      <c r="BF90">
        <v>-1</v>
      </c>
      <c r="BG90">
        <v>-1</v>
      </c>
      <c r="BH90">
        <v>-1</v>
      </c>
      <c r="BI90" s="1">
        <v>43273</v>
      </c>
      <c r="BJ90">
        <v>-1</v>
      </c>
      <c r="BK90">
        <v>-1</v>
      </c>
      <c r="BL90">
        <v>-1</v>
      </c>
      <c r="BM90" s="1">
        <v>43273</v>
      </c>
      <c r="BN90">
        <v>-1</v>
      </c>
      <c r="BO90" s="1">
        <v>43275</v>
      </c>
      <c r="BP90">
        <v>-1</v>
      </c>
      <c r="BQ90">
        <v>-1</v>
      </c>
      <c r="BR90">
        <v>-1</v>
      </c>
      <c r="BS90" s="1">
        <v>43275</v>
      </c>
      <c r="BT90">
        <v>-1</v>
      </c>
      <c r="BU90">
        <v>-1</v>
      </c>
      <c r="BV90">
        <v>-1</v>
      </c>
      <c r="BW90" s="1">
        <v>41764</v>
      </c>
      <c r="BX90">
        <v>-1</v>
      </c>
      <c r="BY90">
        <v>-1</v>
      </c>
      <c r="BZ90">
        <v>-1</v>
      </c>
      <c r="CA90" s="1">
        <v>41760</v>
      </c>
      <c r="CB90">
        <v>-1</v>
      </c>
      <c r="CC90" s="1">
        <v>41761</v>
      </c>
      <c r="CD90">
        <v>-1</v>
      </c>
      <c r="CE90" s="1">
        <v>41516</v>
      </c>
      <c r="CF90">
        <v>30.440999999999999</v>
      </c>
      <c r="CG90" s="1">
        <v>41742</v>
      </c>
      <c r="CH90">
        <v>-1</v>
      </c>
      <c r="CI90">
        <v>-1</v>
      </c>
      <c r="CJ90">
        <v>-1</v>
      </c>
      <c r="CK90" s="1">
        <v>40633</v>
      </c>
      <c r="CL90">
        <v>136.88900000000001</v>
      </c>
      <c r="CM90">
        <v>-1</v>
      </c>
      <c r="CN90">
        <v>-1</v>
      </c>
    </row>
    <row r="91" spans="1:92" x14ac:dyDescent="0.25">
      <c r="A91" s="1">
        <v>39843</v>
      </c>
      <c r="B91">
        <v>227.28700000000001</v>
      </c>
      <c r="C91" s="1">
        <v>40268</v>
      </c>
      <c r="D91">
        <v>136.83799999999999</v>
      </c>
      <c r="E91" s="1">
        <v>40298</v>
      </c>
      <c r="F91">
        <v>36.829000000000001</v>
      </c>
      <c r="G91" s="1">
        <v>40210</v>
      </c>
      <c r="H91">
        <v>-1</v>
      </c>
      <c r="I91" s="1">
        <v>40268</v>
      </c>
      <c r="J91">
        <v>80.706999999999994</v>
      </c>
      <c r="K91" s="1">
        <v>39903</v>
      </c>
      <c r="L91">
        <v>388.88900000000001</v>
      </c>
      <c r="M91" s="1">
        <v>39933</v>
      </c>
      <c r="N91">
        <v>235.90799999999999</v>
      </c>
      <c r="O91" s="1">
        <v>39903</v>
      </c>
      <c r="P91">
        <v>180.48699999999999</v>
      </c>
      <c r="Q91" s="1">
        <v>39843</v>
      </c>
      <c r="R91">
        <v>249.42500000000001</v>
      </c>
      <c r="S91" s="1">
        <v>40329</v>
      </c>
      <c r="T91">
        <v>83.478999999999999</v>
      </c>
      <c r="U91" s="1">
        <v>39962</v>
      </c>
      <c r="V91">
        <v>135.33500000000001</v>
      </c>
      <c r="W91" s="1">
        <v>39447</v>
      </c>
      <c r="X91">
        <v>62.475000000000001</v>
      </c>
      <c r="Y91" s="1">
        <v>39843</v>
      </c>
      <c r="Z91">
        <v>398.80599999999998</v>
      </c>
      <c r="AA91" s="1">
        <v>40331</v>
      </c>
      <c r="AB91">
        <v>-1</v>
      </c>
      <c r="AC91" s="1">
        <v>39962</v>
      </c>
      <c r="AD91">
        <v>191.26599999999999</v>
      </c>
      <c r="AE91" s="1">
        <v>40999</v>
      </c>
      <c r="AF91">
        <v>-1</v>
      </c>
      <c r="AG91" s="1">
        <f>_xll.BDH(CONCATENATE("AUST"," CDS USD SR ",$B$3,"Y D14 CORP"),"PX_LAST",$B$1,$B$2,"Dates","S","Period","M","Array","","cols=2;rows=1")</f>
        <v>43189</v>
      </c>
      <c r="AH91">
        <v>-1</v>
      </c>
      <c r="AI91">
        <v>-1</v>
      </c>
      <c r="AJ91">
        <v>-1</v>
      </c>
      <c r="AK91">
        <v>-1</v>
      </c>
      <c r="AL91">
        <v>-1</v>
      </c>
      <c r="AM91">
        <v>-1</v>
      </c>
      <c r="AN91">
        <v>-1</v>
      </c>
      <c r="AO91" s="1">
        <v>43274</v>
      </c>
      <c r="AP91">
        <v>-1</v>
      </c>
      <c r="AQ91" s="1">
        <v>44475</v>
      </c>
      <c r="AR91">
        <v>-1</v>
      </c>
      <c r="AS91" s="1">
        <v>44476</v>
      </c>
      <c r="AT91">
        <v>-1</v>
      </c>
      <c r="AU91">
        <v>-1</v>
      </c>
      <c r="AV91">
        <v>-1</v>
      </c>
      <c r="AW91" s="1">
        <v>41243</v>
      </c>
      <c r="AX91">
        <v>40.494999999999997</v>
      </c>
      <c r="AY91" s="1">
        <v>43252</v>
      </c>
      <c r="AZ91">
        <v>-1</v>
      </c>
      <c r="BA91">
        <v>-1</v>
      </c>
      <c r="BB91">
        <v>-1</v>
      </c>
      <c r="BC91" s="1">
        <v>41572</v>
      </c>
      <c r="BD91">
        <v>-1</v>
      </c>
      <c r="BE91">
        <v>-1</v>
      </c>
      <c r="BF91">
        <v>-1</v>
      </c>
      <c r="BG91">
        <v>-1</v>
      </c>
      <c r="BH91">
        <v>-1</v>
      </c>
      <c r="BI91" s="1">
        <v>43274</v>
      </c>
      <c r="BJ91">
        <v>-1</v>
      </c>
      <c r="BK91">
        <v>-1</v>
      </c>
      <c r="BL91">
        <v>-1</v>
      </c>
      <c r="BM91" s="1">
        <v>43274</v>
      </c>
      <c r="BN91">
        <v>-1</v>
      </c>
      <c r="BO91" s="1">
        <v>43276</v>
      </c>
      <c r="BP91">
        <v>-1</v>
      </c>
      <c r="BQ91">
        <v>-1</v>
      </c>
      <c r="BR91">
        <v>-1</v>
      </c>
      <c r="BS91" s="1">
        <v>43276</v>
      </c>
      <c r="BT91">
        <v>-1</v>
      </c>
      <c r="BU91">
        <v>-1</v>
      </c>
      <c r="BV91">
        <v>-1</v>
      </c>
      <c r="BW91" s="1">
        <v>41765</v>
      </c>
      <c r="BX91">
        <v>-1</v>
      </c>
      <c r="BY91">
        <v>-1</v>
      </c>
      <c r="BZ91">
        <v>-1</v>
      </c>
      <c r="CA91" s="1">
        <v>41761</v>
      </c>
      <c r="CB91">
        <v>-1</v>
      </c>
      <c r="CC91" s="1">
        <v>41762</v>
      </c>
      <c r="CD91">
        <v>-1</v>
      </c>
      <c r="CE91" s="1">
        <v>41547</v>
      </c>
      <c r="CF91">
        <v>27.786999999999999</v>
      </c>
      <c r="CG91" s="1">
        <v>41743</v>
      </c>
      <c r="CH91">
        <v>-1</v>
      </c>
      <c r="CI91">
        <v>-1</v>
      </c>
      <c r="CJ91">
        <v>-1</v>
      </c>
      <c r="CK91" s="1">
        <v>40662</v>
      </c>
      <c r="CL91">
        <v>124.38500000000001</v>
      </c>
      <c r="CM91">
        <v>-1</v>
      </c>
      <c r="CN91">
        <v>-1</v>
      </c>
    </row>
    <row r="92" spans="1:92" x14ac:dyDescent="0.25">
      <c r="A92" s="1">
        <v>39871</v>
      </c>
      <c r="B92">
        <v>260.346</v>
      </c>
      <c r="C92" s="1">
        <v>40298</v>
      </c>
      <c r="D92">
        <v>147.07900000000001</v>
      </c>
      <c r="E92" s="1">
        <v>40329</v>
      </c>
      <c r="F92">
        <v>45.253999999999998</v>
      </c>
      <c r="G92" s="1">
        <v>40211</v>
      </c>
      <c r="H92">
        <v>-1</v>
      </c>
      <c r="I92" s="1">
        <v>40298</v>
      </c>
      <c r="J92">
        <v>78.665000000000006</v>
      </c>
      <c r="K92" s="1">
        <v>39933</v>
      </c>
      <c r="L92">
        <v>289.34300000000002</v>
      </c>
      <c r="M92" s="1">
        <v>39962</v>
      </c>
      <c r="N92">
        <v>125.976</v>
      </c>
      <c r="O92" s="1">
        <v>39933</v>
      </c>
      <c r="P92">
        <v>148.65600000000001</v>
      </c>
      <c r="Q92" s="1">
        <v>39871</v>
      </c>
      <c r="R92">
        <v>391.01</v>
      </c>
      <c r="S92" s="1">
        <v>41333</v>
      </c>
      <c r="T92">
        <v>19.472999999999999</v>
      </c>
      <c r="U92" s="1">
        <v>39994</v>
      </c>
      <c r="V92">
        <v>101.253</v>
      </c>
      <c r="W92" s="1">
        <v>39478</v>
      </c>
      <c r="X92">
        <v>71.004999999999995</v>
      </c>
      <c r="Y92" s="1">
        <v>39871</v>
      </c>
      <c r="Z92">
        <v>436.85</v>
      </c>
      <c r="AA92" s="1">
        <v>40332</v>
      </c>
      <c r="AB92">
        <v>-1</v>
      </c>
      <c r="AC92" s="1">
        <v>39994</v>
      </c>
      <c r="AD92">
        <v>174.53299999999999</v>
      </c>
      <c r="AE92" s="1">
        <v>41000</v>
      </c>
      <c r="AF92">
        <v>-1</v>
      </c>
      <c r="AG92" s="1">
        <f>_xll.BDH(CONCATENATE("AUST"," CDS USD SR ",$B$3,"Y D14 CORP"),"PX_LAST",$B$1,$B$2,"Dates","S","Period","M","Array","","cols=2;rows=1")</f>
        <v>43189</v>
      </c>
      <c r="AH92">
        <v>-1</v>
      </c>
      <c r="AI92">
        <v>-1</v>
      </c>
      <c r="AJ92">
        <v>-1</v>
      </c>
      <c r="AK92">
        <v>-1</v>
      </c>
      <c r="AL92">
        <v>-1</v>
      </c>
      <c r="AM92">
        <v>-1</v>
      </c>
      <c r="AN92">
        <v>-1</v>
      </c>
      <c r="AO92" s="1">
        <v>43275</v>
      </c>
      <c r="AP92">
        <v>-1</v>
      </c>
      <c r="AQ92" s="1">
        <v>44476</v>
      </c>
      <c r="AR92">
        <v>-1</v>
      </c>
      <c r="AS92" s="1">
        <v>44477</v>
      </c>
      <c r="AT92">
        <v>-1</v>
      </c>
      <c r="AU92">
        <v>-1</v>
      </c>
      <c r="AV92">
        <v>-1</v>
      </c>
      <c r="AW92" s="1">
        <v>41274</v>
      </c>
      <c r="AX92">
        <v>41.823</v>
      </c>
      <c r="AY92" s="1">
        <v>43253</v>
      </c>
      <c r="AZ92">
        <v>-1</v>
      </c>
      <c r="BA92">
        <v>-1</v>
      </c>
      <c r="BB92">
        <v>-1</v>
      </c>
      <c r="BC92" s="1">
        <v>41573</v>
      </c>
      <c r="BD92">
        <v>-1</v>
      </c>
      <c r="BE92">
        <v>-1</v>
      </c>
      <c r="BF92">
        <v>-1</v>
      </c>
      <c r="BG92">
        <v>-1</v>
      </c>
      <c r="BH92">
        <v>-1</v>
      </c>
      <c r="BI92" s="1">
        <v>43275</v>
      </c>
      <c r="BJ92">
        <v>-1</v>
      </c>
      <c r="BK92">
        <v>-1</v>
      </c>
      <c r="BL92">
        <v>-1</v>
      </c>
      <c r="BM92" s="1">
        <v>43275</v>
      </c>
      <c r="BN92">
        <v>-1</v>
      </c>
      <c r="BO92" s="1">
        <v>43277</v>
      </c>
      <c r="BP92">
        <v>-1</v>
      </c>
      <c r="BQ92">
        <v>-1</v>
      </c>
      <c r="BR92">
        <v>-1</v>
      </c>
      <c r="BS92" s="1">
        <v>43277</v>
      </c>
      <c r="BT92">
        <v>-1</v>
      </c>
      <c r="BU92">
        <v>-1</v>
      </c>
      <c r="BV92">
        <v>-1</v>
      </c>
      <c r="BW92" s="1">
        <v>41766</v>
      </c>
      <c r="BX92">
        <v>-1</v>
      </c>
      <c r="BY92">
        <v>-1</v>
      </c>
      <c r="BZ92">
        <v>-1</v>
      </c>
      <c r="CA92" s="1">
        <v>41762</v>
      </c>
      <c r="CB92">
        <v>-1</v>
      </c>
      <c r="CC92" s="1">
        <v>41763</v>
      </c>
      <c r="CD92">
        <v>-1</v>
      </c>
      <c r="CE92" s="1">
        <v>41578</v>
      </c>
      <c r="CF92">
        <v>15.311999999999999</v>
      </c>
      <c r="CG92" s="1">
        <v>41744</v>
      </c>
      <c r="CH92">
        <v>-1</v>
      </c>
      <c r="CI92">
        <v>-1</v>
      </c>
      <c r="CJ92">
        <v>-1</v>
      </c>
      <c r="CK92" s="1">
        <v>40694</v>
      </c>
      <c r="CL92">
        <v>126.497</v>
      </c>
      <c r="CM92">
        <v>-1</v>
      </c>
      <c r="CN92">
        <v>-1</v>
      </c>
    </row>
    <row r="93" spans="1:92" x14ac:dyDescent="0.25">
      <c r="A93" s="1">
        <v>39903</v>
      </c>
      <c r="B93">
        <v>178.108</v>
      </c>
      <c r="C93" s="1">
        <v>40329</v>
      </c>
      <c r="D93">
        <v>171.036</v>
      </c>
      <c r="E93" s="1">
        <v>40359</v>
      </c>
      <c r="F93">
        <v>46.985999999999997</v>
      </c>
      <c r="G93" s="1">
        <v>40212</v>
      </c>
      <c r="H93">
        <v>-1</v>
      </c>
      <c r="I93" s="1">
        <v>40329</v>
      </c>
      <c r="J93">
        <v>93.165999999999997</v>
      </c>
      <c r="K93" s="1">
        <v>39962</v>
      </c>
      <c r="L93">
        <v>195.66800000000001</v>
      </c>
      <c r="M93" s="1">
        <v>39994</v>
      </c>
      <c r="N93">
        <v>170.55600000000001</v>
      </c>
      <c r="O93" s="1">
        <v>39962</v>
      </c>
      <c r="P93">
        <v>64.715999999999994</v>
      </c>
      <c r="Q93" s="1">
        <v>39903</v>
      </c>
      <c r="R93">
        <v>311.91300000000001</v>
      </c>
      <c r="S93" s="1">
        <v>43189</v>
      </c>
      <c r="T93">
        <v>12.43</v>
      </c>
      <c r="U93" s="1">
        <v>40025</v>
      </c>
      <c r="V93">
        <v>74.709000000000003</v>
      </c>
      <c r="W93" s="1">
        <v>39507</v>
      </c>
      <c r="X93">
        <v>71.061000000000007</v>
      </c>
      <c r="Y93" s="1">
        <v>39903</v>
      </c>
      <c r="Z93">
        <v>327.24799999999999</v>
      </c>
      <c r="AA93" s="1">
        <v>40333</v>
      </c>
      <c r="AB93">
        <v>-1</v>
      </c>
      <c r="AC93" s="1">
        <v>40025</v>
      </c>
      <c r="AD93">
        <v>109.13800000000001</v>
      </c>
      <c r="AE93" s="1">
        <v>41001</v>
      </c>
      <c r="AF93">
        <v>-1</v>
      </c>
      <c r="AG93" s="1">
        <f>_xll.BDH(CONCATENATE("AUST"," CDS USD SR ",$B$3,"Y D14 CORP"),"PX_LAST",$B$1,$B$2,"Dates","S","Period","M","Array","","cols=2;rows=1")</f>
        <v>43189</v>
      </c>
      <c r="AH93">
        <v>-1</v>
      </c>
      <c r="AI93">
        <v>-1</v>
      </c>
      <c r="AJ93">
        <v>-1</v>
      </c>
      <c r="AK93">
        <v>-1</v>
      </c>
      <c r="AL93">
        <v>-1</v>
      </c>
      <c r="AM93">
        <v>-1</v>
      </c>
      <c r="AN93">
        <v>-1</v>
      </c>
      <c r="AO93" s="1">
        <v>43276</v>
      </c>
      <c r="AP93">
        <v>-1</v>
      </c>
      <c r="AQ93" s="1">
        <v>44477</v>
      </c>
      <c r="AR93">
        <v>-1</v>
      </c>
      <c r="AS93" s="1">
        <v>44478</v>
      </c>
      <c r="AT93">
        <v>-1</v>
      </c>
      <c r="AU93">
        <v>-1</v>
      </c>
      <c r="AV93">
        <v>-1</v>
      </c>
      <c r="AW93" s="1">
        <v>41305</v>
      </c>
      <c r="AX93">
        <v>35.567999999999998</v>
      </c>
      <c r="AY93" s="1">
        <v>43254</v>
      </c>
      <c r="AZ93">
        <v>-1</v>
      </c>
      <c r="BA93">
        <v>-1</v>
      </c>
      <c r="BB93">
        <v>-1</v>
      </c>
      <c r="BC93" s="1">
        <v>41574</v>
      </c>
      <c r="BD93">
        <v>-1</v>
      </c>
      <c r="BE93">
        <v>-1</v>
      </c>
      <c r="BF93">
        <v>-1</v>
      </c>
      <c r="BG93">
        <v>-1</v>
      </c>
      <c r="BH93">
        <v>-1</v>
      </c>
      <c r="BI93" s="1">
        <v>43276</v>
      </c>
      <c r="BJ93">
        <v>-1</v>
      </c>
      <c r="BK93">
        <v>-1</v>
      </c>
      <c r="BL93">
        <v>-1</v>
      </c>
      <c r="BM93" s="1">
        <v>43276</v>
      </c>
      <c r="BN93">
        <v>-1</v>
      </c>
      <c r="BO93" s="1">
        <v>43278</v>
      </c>
      <c r="BP93">
        <v>-1</v>
      </c>
      <c r="BQ93">
        <v>-1</v>
      </c>
      <c r="BR93">
        <v>-1</v>
      </c>
      <c r="BS93" s="1">
        <v>43278</v>
      </c>
      <c r="BT93">
        <v>-1</v>
      </c>
      <c r="BU93">
        <v>-1</v>
      </c>
      <c r="BV93">
        <v>-1</v>
      </c>
      <c r="BW93" s="1">
        <v>41767</v>
      </c>
      <c r="BX93">
        <v>-1</v>
      </c>
      <c r="BY93">
        <v>-1</v>
      </c>
      <c r="BZ93">
        <v>-1</v>
      </c>
      <c r="CA93" s="1">
        <v>41763</v>
      </c>
      <c r="CB93">
        <v>-1</v>
      </c>
      <c r="CC93" s="1">
        <v>41764</v>
      </c>
      <c r="CD93">
        <v>-1</v>
      </c>
      <c r="CE93" s="1">
        <v>41607</v>
      </c>
      <c r="CF93">
        <v>15.282</v>
      </c>
      <c r="CG93" s="1">
        <v>41745</v>
      </c>
      <c r="CH93">
        <v>-1</v>
      </c>
      <c r="CI93">
        <v>-1</v>
      </c>
      <c r="CJ93">
        <v>-1</v>
      </c>
      <c r="CK93" s="1">
        <v>40724</v>
      </c>
      <c r="CL93">
        <v>137.47399999999999</v>
      </c>
      <c r="CM93">
        <v>-1</v>
      </c>
      <c r="CN93">
        <v>-1</v>
      </c>
    </row>
    <row r="94" spans="1:92" x14ac:dyDescent="0.25">
      <c r="A94" s="1">
        <v>39933</v>
      </c>
      <c r="B94">
        <v>119.64</v>
      </c>
      <c r="C94" s="1">
        <v>40359</v>
      </c>
      <c r="D94">
        <v>316.90800000000002</v>
      </c>
      <c r="E94" s="1">
        <v>40389</v>
      </c>
      <c r="F94">
        <v>28.452000000000002</v>
      </c>
      <c r="G94" s="1">
        <v>40213</v>
      </c>
      <c r="H94">
        <v>-1</v>
      </c>
      <c r="I94" s="1">
        <v>40359</v>
      </c>
      <c r="J94">
        <v>86.625</v>
      </c>
      <c r="K94" s="1">
        <v>39994</v>
      </c>
      <c r="L94">
        <v>247.33500000000001</v>
      </c>
      <c r="M94" s="1">
        <v>40025</v>
      </c>
      <c r="N94">
        <v>104.889</v>
      </c>
      <c r="O94" s="1">
        <v>39994</v>
      </c>
      <c r="P94">
        <v>70.77</v>
      </c>
      <c r="Q94" s="1">
        <v>39933</v>
      </c>
      <c r="R94">
        <v>204.92599999999999</v>
      </c>
      <c r="S94" s="1">
        <v>43190</v>
      </c>
      <c r="T94">
        <v>-1</v>
      </c>
      <c r="U94" s="1">
        <v>40056</v>
      </c>
      <c r="V94">
        <v>75.5</v>
      </c>
      <c r="W94" s="1">
        <v>39538</v>
      </c>
      <c r="X94">
        <v>72.796999999999997</v>
      </c>
      <c r="Y94" s="1">
        <v>39933</v>
      </c>
      <c r="Z94">
        <v>205.74</v>
      </c>
      <c r="AA94" s="1">
        <v>40334</v>
      </c>
      <c r="AB94">
        <v>-1</v>
      </c>
      <c r="AC94" s="1">
        <v>40056</v>
      </c>
      <c r="AD94">
        <v>115.099</v>
      </c>
      <c r="AE94" s="1">
        <v>41002</v>
      </c>
      <c r="AF94">
        <v>-1</v>
      </c>
      <c r="AG94" s="1">
        <f>_xll.BDH(CONCATENATE("AUST"," CDS USD SR ",$B$3,"Y D14 CORP"),"PX_LAST",$B$1,$B$2,"Dates","S","Period","M","Array","","cols=2;rows=1")</f>
        <v>43189</v>
      </c>
      <c r="AH94">
        <v>-1</v>
      </c>
      <c r="AI94">
        <v>-1</v>
      </c>
      <c r="AJ94">
        <v>-1</v>
      </c>
      <c r="AK94">
        <v>-1</v>
      </c>
      <c r="AL94">
        <v>-1</v>
      </c>
      <c r="AM94">
        <v>-1</v>
      </c>
      <c r="AN94">
        <v>-1</v>
      </c>
      <c r="AO94" s="1">
        <v>43277</v>
      </c>
      <c r="AP94">
        <v>-1</v>
      </c>
      <c r="AQ94" s="1">
        <v>44478</v>
      </c>
      <c r="AR94">
        <v>-1</v>
      </c>
      <c r="AS94" s="1">
        <v>44479</v>
      </c>
      <c r="AT94">
        <v>-1</v>
      </c>
      <c r="AU94">
        <v>-1</v>
      </c>
      <c r="AV94">
        <v>-1</v>
      </c>
      <c r="AW94" s="1">
        <v>41333</v>
      </c>
      <c r="AX94">
        <v>33.655000000000001</v>
      </c>
      <c r="AY94" s="1">
        <v>43255</v>
      </c>
      <c r="AZ94">
        <v>-1</v>
      </c>
      <c r="BA94">
        <v>-1</v>
      </c>
      <c r="BB94">
        <v>-1</v>
      </c>
      <c r="BC94" s="1">
        <v>41575</v>
      </c>
      <c r="BD94">
        <v>-1</v>
      </c>
      <c r="BE94">
        <v>-1</v>
      </c>
      <c r="BF94">
        <v>-1</v>
      </c>
      <c r="BG94">
        <v>-1</v>
      </c>
      <c r="BH94">
        <v>-1</v>
      </c>
      <c r="BI94" s="1">
        <v>43277</v>
      </c>
      <c r="BJ94">
        <v>-1</v>
      </c>
      <c r="BK94">
        <v>-1</v>
      </c>
      <c r="BL94">
        <v>-1</v>
      </c>
      <c r="BM94" s="1">
        <v>43277</v>
      </c>
      <c r="BN94">
        <v>-1</v>
      </c>
      <c r="BO94" s="1">
        <v>43279</v>
      </c>
      <c r="BP94">
        <v>-1</v>
      </c>
      <c r="BQ94">
        <v>-1</v>
      </c>
      <c r="BR94">
        <v>-1</v>
      </c>
      <c r="BS94" s="1">
        <v>43279</v>
      </c>
      <c r="BT94">
        <v>-1</v>
      </c>
      <c r="BU94">
        <v>-1</v>
      </c>
      <c r="BV94">
        <v>-1</v>
      </c>
      <c r="BW94" s="1">
        <v>41768</v>
      </c>
      <c r="BX94">
        <v>-1</v>
      </c>
      <c r="BY94">
        <v>-1</v>
      </c>
      <c r="BZ94">
        <v>-1</v>
      </c>
      <c r="CA94" s="1">
        <v>41764</v>
      </c>
      <c r="CB94">
        <v>-1</v>
      </c>
      <c r="CC94" s="1">
        <v>41765</v>
      </c>
      <c r="CD94">
        <v>-1</v>
      </c>
      <c r="CE94" s="1">
        <v>41639</v>
      </c>
      <c r="CF94">
        <v>15.47</v>
      </c>
      <c r="CG94" s="1">
        <v>41746</v>
      </c>
      <c r="CH94">
        <v>-1</v>
      </c>
      <c r="CI94">
        <v>-1</v>
      </c>
      <c r="CJ94">
        <v>-1</v>
      </c>
      <c r="CK94" s="1">
        <v>40753</v>
      </c>
      <c r="CL94">
        <v>159.42099999999999</v>
      </c>
      <c r="CM94">
        <v>-1</v>
      </c>
      <c r="CN94">
        <v>-1</v>
      </c>
    </row>
    <row r="95" spans="1:92" x14ac:dyDescent="0.25">
      <c r="A95" s="1">
        <v>39962</v>
      </c>
      <c r="B95">
        <v>91.158000000000001</v>
      </c>
      <c r="C95" s="1">
        <v>40389</v>
      </c>
      <c r="D95">
        <v>214.60400000000001</v>
      </c>
      <c r="E95" s="1">
        <v>40421</v>
      </c>
      <c r="F95">
        <v>36.279000000000003</v>
      </c>
      <c r="G95" s="1">
        <v>40214</v>
      </c>
      <c r="H95">
        <v>-1</v>
      </c>
      <c r="I95" s="1">
        <v>40389</v>
      </c>
      <c r="J95">
        <v>67.668999999999997</v>
      </c>
      <c r="K95" s="1">
        <v>40025</v>
      </c>
      <c r="L95">
        <v>211.12700000000001</v>
      </c>
      <c r="M95" s="1">
        <v>40056</v>
      </c>
      <c r="N95">
        <v>115.279</v>
      </c>
      <c r="O95" s="1">
        <v>40025</v>
      </c>
      <c r="P95">
        <v>36.726999999999997</v>
      </c>
      <c r="Q95" s="1">
        <v>39962</v>
      </c>
      <c r="R95">
        <v>129.089</v>
      </c>
      <c r="S95" s="1">
        <v>43191</v>
      </c>
      <c r="T95">
        <v>-1</v>
      </c>
      <c r="U95" s="1">
        <v>40086</v>
      </c>
      <c r="V95">
        <v>85.332999999999998</v>
      </c>
      <c r="W95" s="1">
        <v>39568</v>
      </c>
      <c r="X95">
        <v>53.948999999999998</v>
      </c>
      <c r="Y95" s="1">
        <v>39962</v>
      </c>
      <c r="Z95">
        <v>168.08099999999999</v>
      </c>
      <c r="AA95" s="1">
        <v>40335</v>
      </c>
      <c r="AB95">
        <v>-1</v>
      </c>
      <c r="AC95" s="1">
        <v>40086</v>
      </c>
      <c r="AD95">
        <v>92.844999999999999</v>
      </c>
      <c r="AE95" s="1">
        <v>41003</v>
      </c>
      <c r="AF95">
        <v>-1</v>
      </c>
      <c r="AG95" s="1">
        <f>_xll.BDH(CONCATENATE("AUST"," CDS USD SR ",$B$3,"Y D14 CORP"),"PX_LAST",$B$1,$B$2,"Dates","S","Period","M","Array","","cols=2;rows=1")</f>
        <v>43189</v>
      </c>
      <c r="AH95">
        <v>-1</v>
      </c>
      <c r="AI95">
        <v>-1</v>
      </c>
      <c r="AJ95">
        <v>-1</v>
      </c>
      <c r="AK95">
        <v>-1</v>
      </c>
      <c r="AL95">
        <v>-1</v>
      </c>
      <c r="AM95">
        <v>-1</v>
      </c>
      <c r="AN95">
        <v>-1</v>
      </c>
      <c r="AO95" s="1">
        <v>43278</v>
      </c>
      <c r="AP95">
        <v>-1</v>
      </c>
      <c r="AQ95" s="1">
        <v>44479</v>
      </c>
      <c r="AR95">
        <v>-1</v>
      </c>
      <c r="AS95" s="1">
        <v>44480</v>
      </c>
      <c r="AT95">
        <v>-1</v>
      </c>
      <c r="AU95">
        <v>-1</v>
      </c>
      <c r="AV95">
        <v>-1</v>
      </c>
      <c r="AW95" s="1">
        <v>41362</v>
      </c>
      <c r="AX95">
        <v>33.084000000000003</v>
      </c>
      <c r="AY95" s="1">
        <v>43256</v>
      </c>
      <c r="AZ95">
        <v>-1</v>
      </c>
      <c r="BA95">
        <v>-1</v>
      </c>
      <c r="BB95">
        <v>-1</v>
      </c>
      <c r="BC95" s="1">
        <v>41576</v>
      </c>
      <c r="BD95">
        <v>-1</v>
      </c>
      <c r="BE95">
        <v>-1</v>
      </c>
      <c r="BF95">
        <v>-1</v>
      </c>
      <c r="BG95">
        <v>-1</v>
      </c>
      <c r="BH95">
        <v>-1</v>
      </c>
      <c r="BI95" s="1">
        <v>43278</v>
      </c>
      <c r="BJ95">
        <v>-1</v>
      </c>
      <c r="BK95">
        <v>-1</v>
      </c>
      <c r="BL95">
        <v>-1</v>
      </c>
      <c r="BM95" s="1">
        <v>43278</v>
      </c>
      <c r="BN95">
        <v>-1</v>
      </c>
      <c r="BO95" s="1">
        <v>43280</v>
      </c>
      <c r="BP95">
        <v>-1</v>
      </c>
      <c r="BQ95">
        <v>-1</v>
      </c>
      <c r="BR95">
        <v>-1</v>
      </c>
      <c r="BS95" s="1">
        <v>43280</v>
      </c>
      <c r="BT95">
        <v>-1</v>
      </c>
      <c r="BU95">
        <v>-1</v>
      </c>
      <c r="BV95">
        <v>-1</v>
      </c>
      <c r="BW95" s="1">
        <v>41769</v>
      </c>
      <c r="BX95">
        <v>-1</v>
      </c>
      <c r="BY95">
        <v>-1</v>
      </c>
      <c r="BZ95">
        <v>-1</v>
      </c>
      <c r="CA95" s="1">
        <v>41765</v>
      </c>
      <c r="CB95">
        <v>-1</v>
      </c>
      <c r="CC95" s="1">
        <v>41766</v>
      </c>
      <c r="CD95">
        <v>-1</v>
      </c>
      <c r="CE95" s="1">
        <v>41670</v>
      </c>
      <c r="CF95">
        <v>22.975999999999999</v>
      </c>
      <c r="CG95" s="1">
        <v>41747</v>
      </c>
      <c r="CH95">
        <v>-1</v>
      </c>
      <c r="CI95">
        <v>-1</v>
      </c>
      <c r="CJ95">
        <v>-1</v>
      </c>
      <c r="CK95" s="1">
        <v>40786</v>
      </c>
      <c r="CL95">
        <v>232.238</v>
      </c>
      <c r="CM95">
        <v>-1</v>
      </c>
      <c r="CN95">
        <v>-1</v>
      </c>
    </row>
    <row r="96" spans="1:92" x14ac:dyDescent="0.25">
      <c r="A96" s="1">
        <v>39994</v>
      </c>
      <c r="B96">
        <v>105.1</v>
      </c>
      <c r="C96" s="1">
        <v>40421</v>
      </c>
      <c r="D96">
        <v>254.369</v>
      </c>
      <c r="E96" s="1">
        <v>40451</v>
      </c>
      <c r="F96">
        <v>32.46</v>
      </c>
      <c r="G96" s="1">
        <v>40215</v>
      </c>
      <c r="H96">
        <v>-1</v>
      </c>
      <c r="I96" s="1">
        <v>40421</v>
      </c>
      <c r="J96">
        <v>71.466999999999999</v>
      </c>
      <c r="K96" s="1">
        <v>40056</v>
      </c>
      <c r="L96">
        <v>191.08500000000001</v>
      </c>
      <c r="M96" s="1">
        <v>40086</v>
      </c>
      <c r="N96">
        <v>81.305999999999997</v>
      </c>
      <c r="O96" s="1">
        <v>40056</v>
      </c>
      <c r="P96">
        <v>37.518000000000001</v>
      </c>
      <c r="Q96" s="1">
        <v>39994</v>
      </c>
      <c r="R96">
        <v>135.048</v>
      </c>
      <c r="S96" s="1">
        <v>43192</v>
      </c>
      <c r="T96">
        <v>-1</v>
      </c>
      <c r="U96" s="1">
        <v>40116</v>
      </c>
      <c r="V96">
        <v>54.167999999999999</v>
      </c>
      <c r="W96" s="1">
        <v>39598</v>
      </c>
      <c r="X96">
        <v>40.33</v>
      </c>
      <c r="Y96" s="1">
        <v>39994</v>
      </c>
      <c r="Z96">
        <v>145.19200000000001</v>
      </c>
      <c r="AA96" s="1">
        <v>40336</v>
      </c>
      <c r="AB96">
        <v>-1</v>
      </c>
      <c r="AC96" s="1">
        <v>40116</v>
      </c>
      <c r="AD96">
        <v>87.52</v>
      </c>
      <c r="AE96" s="1">
        <v>41004</v>
      </c>
      <c r="AF96">
        <v>-1</v>
      </c>
      <c r="AG96" s="1">
        <f>_xll.BDH(CONCATENATE("AUST"," CDS USD SR ",$B$3,"Y D14 CORP"),"PX_LAST",$B$1,$B$2,"Dates","S","Period","M","Array","","cols=2;rows=1")</f>
        <v>43189</v>
      </c>
      <c r="AH96">
        <v>-1</v>
      </c>
      <c r="AI96">
        <v>-1</v>
      </c>
      <c r="AJ96">
        <v>-1</v>
      </c>
      <c r="AK96">
        <v>-1</v>
      </c>
      <c r="AL96">
        <v>-1</v>
      </c>
      <c r="AM96">
        <v>-1</v>
      </c>
      <c r="AN96">
        <v>-1</v>
      </c>
      <c r="AO96" s="1">
        <v>43279</v>
      </c>
      <c r="AP96">
        <v>-1</v>
      </c>
      <c r="AQ96" s="1">
        <v>44480</v>
      </c>
      <c r="AR96">
        <v>-1</v>
      </c>
      <c r="AS96" s="1">
        <v>44481</v>
      </c>
      <c r="AT96">
        <v>-1</v>
      </c>
      <c r="AU96">
        <v>-1</v>
      </c>
      <c r="AV96">
        <v>-1</v>
      </c>
      <c r="AW96" s="1">
        <v>41394</v>
      </c>
      <c r="AX96">
        <v>23.896000000000001</v>
      </c>
      <c r="AY96" s="1">
        <v>43257</v>
      </c>
      <c r="AZ96">
        <v>-1</v>
      </c>
      <c r="BA96">
        <v>-1</v>
      </c>
      <c r="BB96">
        <v>-1</v>
      </c>
      <c r="BC96" s="1">
        <v>41577</v>
      </c>
      <c r="BD96">
        <v>-1</v>
      </c>
      <c r="BE96">
        <v>-1</v>
      </c>
      <c r="BF96">
        <v>-1</v>
      </c>
      <c r="BG96">
        <v>-1</v>
      </c>
      <c r="BH96">
        <v>-1</v>
      </c>
      <c r="BI96" s="1">
        <v>43279</v>
      </c>
      <c r="BJ96">
        <v>-1</v>
      </c>
      <c r="BK96">
        <v>-1</v>
      </c>
      <c r="BL96">
        <v>-1</v>
      </c>
      <c r="BM96" s="1">
        <v>43279</v>
      </c>
      <c r="BN96">
        <v>-1</v>
      </c>
      <c r="BO96" s="1">
        <v>43281</v>
      </c>
      <c r="BP96">
        <v>-1</v>
      </c>
      <c r="BQ96">
        <v>-1</v>
      </c>
      <c r="BR96">
        <v>-1</v>
      </c>
      <c r="BS96" s="1">
        <v>43281</v>
      </c>
      <c r="BT96">
        <v>-1</v>
      </c>
      <c r="BU96">
        <v>-1</v>
      </c>
      <c r="BV96">
        <v>-1</v>
      </c>
      <c r="BW96" s="1">
        <v>41770</v>
      </c>
      <c r="BX96">
        <v>-1</v>
      </c>
      <c r="BY96">
        <v>-1</v>
      </c>
      <c r="BZ96">
        <v>-1</v>
      </c>
      <c r="CA96" s="1">
        <v>41766</v>
      </c>
      <c r="CB96">
        <v>-1</v>
      </c>
      <c r="CC96" s="1">
        <v>41767</v>
      </c>
      <c r="CD96">
        <v>-1</v>
      </c>
      <c r="CE96" s="1">
        <v>41698</v>
      </c>
      <c r="CF96">
        <v>22.797000000000001</v>
      </c>
      <c r="CG96" s="1">
        <v>41748</v>
      </c>
      <c r="CH96">
        <v>-1</v>
      </c>
      <c r="CI96">
        <v>-1</v>
      </c>
      <c r="CJ96">
        <v>-1</v>
      </c>
      <c r="CK96" s="1">
        <v>40816</v>
      </c>
      <c r="CL96">
        <v>249.89599999999999</v>
      </c>
      <c r="CM96">
        <v>-1</v>
      </c>
      <c r="CN96">
        <v>-1</v>
      </c>
    </row>
    <row r="97" spans="1:92" x14ac:dyDescent="0.25">
      <c r="A97" s="1">
        <v>40025</v>
      </c>
      <c r="B97">
        <v>82.162999999999997</v>
      </c>
      <c r="C97" s="1">
        <v>40451</v>
      </c>
      <c r="D97">
        <v>215.97399999999999</v>
      </c>
      <c r="E97" s="1">
        <v>40480</v>
      </c>
      <c r="F97">
        <v>25.282</v>
      </c>
      <c r="G97" s="1">
        <v>40216</v>
      </c>
      <c r="H97">
        <v>-1</v>
      </c>
      <c r="I97" s="1">
        <v>40451</v>
      </c>
      <c r="J97">
        <v>60.655000000000001</v>
      </c>
      <c r="K97" s="1">
        <v>40086</v>
      </c>
      <c r="L97">
        <v>144.667</v>
      </c>
      <c r="M97" s="1">
        <v>40116</v>
      </c>
      <c r="N97">
        <v>63.21</v>
      </c>
      <c r="O97" s="1">
        <v>40086</v>
      </c>
      <c r="P97">
        <v>66.525000000000006</v>
      </c>
      <c r="Q97" s="1">
        <v>40025</v>
      </c>
      <c r="R97">
        <v>106.325</v>
      </c>
      <c r="S97" s="1">
        <v>43193</v>
      </c>
      <c r="T97">
        <v>-1</v>
      </c>
      <c r="U97" s="1">
        <v>40147</v>
      </c>
      <c r="V97">
        <v>63.502000000000002</v>
      </c>
      <c r="W97" s="1">
        <v>39629</v>
      </c>
      <c r="X97">
        <v>57.35</v>
      </c>
      <c r="Y97" s="1">
        <v>40025</v>
      </c>
      <c r="Z97">
        <v>76.248000000000005</v>
      </c>
      <c r="AA97" s="1">
        <v>40337</v>
      </c>
      <c r="AB97">
        <v>-1</v>
      </c>
      <c r="AC97" s="1">
        <v>40147</v>
      </c>
      <c r="AD97">
        <v>114.649</v>
      </c>
      <c r="AE97" s="1">
        <v>41005</v>
      </c>
      <c r="AF97">
        <v>-1</v>
      </c>
      <c r="AG97" s="1">
        <f>_xll.BDH(CONCATENATE("AUST"," CDS USD SR ",$B$3,"Y D14 CORP"),"PX_LAST",$B$1,$B$2,"Dates","S","Period","M","Array","","cols=2;rows=1")</f>
        <v>43189</v>
      </c>
      <c r="AH97">
        <v>-1</v>
      </c>
      <c r="AI97">
        <v>-1</v>
      </c>
      <c r="AJ97">
        <v>-1</v>
      </c>
      <c r="AK97">
        <v>-1</v>
      </c>
      <c r="AL97">
        <v>-1</v>
      </c>
      <c r="AM97">
        <v>-1</v>
      </c>
      <c r="AN97">
        <v>-1</v>
      </c>
      <c r="AO97" s="1">
        <v>43280</v>
      </c>
      <c r="AP97">
        <v>-1</v>
      </c>
      <c r="AQ97" s="1">
        <v>44481</v>
      </c>
      <c r="AR97">
        <v>-1</v>
      </c>
      <c r="AS97" s="1">
        <v>44482</v>
      </c>
      <c r="AT97">
        <v>-1</v>
      </c>
      <c r="AU97">
        <v>-1</v>
      </c>
      <c r="AV97">
        <v>-1</v>
      </c>
      <c r="AW97" s="1">
        <v>41425</v>
      </c>
      <c r="AX97">
        <v>30.588000000000001</v>
      </c>
      <c r="AY97" s="1">
        <v>43258</v>
      </c>
      <c r="AZ97">
        <v>-1</v>
      </c>
      <c r="BA97">
        <v>-1</v>
      </c>
      <c r="BB97">
        <v>-1</v>
      </c>
      <c r="BC97" s="1">
        <v>41578</v>
      </c>
      <c r="BD97">
        <v>-1</v>
      </c>
      <c r="BE97">
        <v>-1</v>
      </c>
      <c r="BF97">
        <v>-1</v>
      </c>
      <c r="BG97">
        <v>-1</v>
      </c>
      <c r="BH97">
        <v>-1</v>
      </c>
      <c r="BI97" s="1">
        <v>43280</v>
      </c>
      <c r="BJ97">
        <v>-1</v>
      </c>
      <c r="BK97">
        <v>-1</v>
      </c>
      <c r="BL97">
        <v>-1</v>
      </c>
      <c r="BM97" s="1">
        <v>43280</v>
      </c>
      <c r="BN97">
        <v>-1</v>
      </c>
      <c r="BO97" s="1">
        <v>43282</v>
      </c>
      <c r="BP97">
        <v>-1</v>
      </c>
      <c r="BQ97">
        <v>-1</v>
      </c>
      <c r="BR97">
        <v>-1</v>
      </c>
      <c r="BS97" s="1">
        <v>43282</v>
      </c>
      <c r="BT97">
        <v>-1</v>
      </c>
      <c r="BU97">
        <v>-1</v>
      </c>
      <c r="BV97">
        <v>-1</v>
      </c>
      <c r="BW97" s="1">
        <v>41771</v>
      </c>
      <c r="BX97">
        <v>-1</v>
      </c>
      <c r="BY97">
        <v>-1</v>
      </c>
      <c r="BZ97">
        <v>-1</v>
      </c>
      <c r="CA97" s="1">
        <v>41767</v>
      </c>
      <c r="CB97">
        <v>-1</v>
      </c>
      <c r="CC97" s="1">
        <v>41768</v>
      </c>
      <c r="CD97">
        <v>-1</v>
      </c>
      <c r="CE97" s="1">
        <v>41729</v>
      </c>
      <c r="CF97">
        <v>19.571000000000002</v>
      </c>
      <c r="CG97" s="1">
        <v>41749</v>
      </c>
      <c r="CH97">
        <v>-1</v>
      </c>
      <c r="CI97">
        <v>-1</v>
      </c>
      <c r="CJ97">
        <v>-1</v>
      </c>
      <c r="CK97" s="1">
        <v>40847</v>
      </c>
      <c r="CL97">
        <v>396.57799999999997</v>
      </c>
      <c r="CM97">
        <v>-1</v>
      </c>
      <c r="CN97">
        <v>-1</v>
      </c>
    </row>
    <row r="98" spans="1:92" x14ac:dyDescent="0.25">
      <c r="A98" s="1">
        <v>40056</v>
      </c>
      <c r="B98">
        <v>82.739000000000004</v>
      </c>
      <c r="C98" s="1">
        <v>40480</v>
      </c>
      <c r="D98">
        <v>162.06399999999999</v>
      </c>
      <c r="E98" s="1">
        <v>40512</v>
      </c>
      <c r="F98">
        <v>47.04</v>
      </c>
      <c r="G98" s="1">
        <v>40217</v>
      </c>
      <c r="H98">
        <v>-1</v>
      </c>
      <c r="I98" s="1">
        <v>40480</v>
      </c>
      <c r="J98">
        <v>54.841999999999999</v>
      </c>
      <c r="K98" s="1">
        <v>40116</v>
      </c>
      <c r="L98">
        <v>228.33699999999999</v>
      </c>
      <c r="M98" s="1">
        <v>40147</v>
      </c>
      <c r="N98">
        <v>74.64</v>
      </c>
      <c r="O98" s="1">
        <v>40116</v>
      </c>
      <c r="P98">
        <v>22.096</v>
      </c>
      <c r="Q98" s="1">
        <v>40056</v>
      </c>
      <c r="R98">
        <v>122.551</v>
      </c>
      <c r="S98" s="1">
        <v>43194</v>
      </c>
      <c r="T98">
        <v>-1</v>
      </c>
      <c r="U98" s="1">
        <v>40178</v>
      </c>
      <c r="V98">
        <v>77.168999999999997</v>
      </c>
      <c r="W98" s="1">
        <v>39660</v>
      </c>
      <c r="X98">
        <v>49.241</v>
      </c>
      <c r="Y98" s="1">
        <v>40056</v>
      </c>
      <c r="Z98">
        <v>79.626999999999995</v>
      </c>
      <c r="AA98" s="1">
        <v>40338</v>
      </c>
      <c r="AB98">
        <v>-1</v>
      </c>
      <c r="AC98" s="1">
        <v>40178</v>
      </c>
      <c r="AD98">
        <v>91.477000000000004</v>
      </c>
      <c r="AE98" s="1">
        <v>41006</v>
      </c>
      <c r="AF98">
        <v>-1</v>
      </c>
      <c r="AG98" s="1">
        <f>_xll.BDH(CONCATENATE("AUST"," CDS USD SR ",$B$3,"Y D14 CORP"),"PX_LAST",$B$1,$B$2,"Dates","S","Period","M","Array","","cols=2;rows=1")</f>
        <v>43189</v>
      </c>
      <c r="AH98">
        <v>-1</v>
      </c>
      <c r="AI98">
        <v>-1</v>
      </c>
      <c r="AJ98">
        <v>-1</v>
      </c>
      <c r="AK98">
        <v>-1</v>
      </c>
      <c r="AL98">
        <v>-1</v>
      </c>
      <c r="AM98">
        <v>-1</v>
      </c>
      <c r="AN98">
        <v>-1</v>
      </c>
      <c r="AO98" s="1">
        <v>43281</v>
      </c>
      <c r="AP98">
        <v>-1</v>
      </c>
      <c r="AQ98" s="1">
        <v>44482</v>
      </c>
      <c r="AR98">
        <v>-1</v>
      </c>
      <c r="AS98" s="1">
        <v>44483</v>
      </c>
      <c r="AT98">
        <v>-1</v>
      </c>
      <c r="AU98">
        <v>-1</v>
      </c>
      <c r="AV98">
        <v>-1</v>
      </c>
      <c r="AW98" s="1">
        <v>41453</v>
      </c>
      <c r="AX98">
        <v>38.426000000000002</v>
      </c>
      <c r="AY98" s="1">
        <v>43259</v>
      </c>
      <c r="AZ98">
        <v>-1</v>
      </c>
      <c r="BA98">
        <v>-1</v>
      </c>
      <c r="BB98">
        <v>-1</v>
      </c>
      <c r="BC98" s="1">
        <v>41579</v>
      </c>
      <c r="BD98">
        <v>-1</v>
      </c>
      <c r="BE98">
        <v>-1</v>
      </c>
      <c r="BF98">
        <v>-1</v>
      </c>
      <c r="BG98">
        <v>-1</v>
      </c>
      <c r="BH98">
        <v>-1</v>
      </c>
      <c r="BI98" s="1">
        <v>43281</v>
      </c>
      <c r="BJ98">
        <v>-1</v>
      </c>
      <c r="BK98">
        <v>-1</v>
      </c>
      <c r="BL98">
        <v>-1</v>
      </c>
      <c r="BM98" s="1">
        <v>43281</v>
      </c>
      <c r="BN98">
        <v>-1</v>
      </c>
      <c r="BO98" s="1">
        <v>43283</v>
      </c>
      <c r="BP98">
        <v>-1</v>
      </c>
      <c r="BQ98">
        <v>-1</v>
      </c>
      <c r="BR98">
        <v>-1</v>
      </c>
      <c r="BS98" s="1">
        <v>43283</v>
      </c>
      <c r="BT98">
        <v>-1</v>
      </c>
      <c r="BU98">
        <v>-1</v>
      </c>
      <c r="BV98">
        <v>-1</v>
      </c>
      <c r="BW98" s="1">
        <v>41772</v>
      </c>
      <c r="BX98">
        <v>-1</v>
      </c>
      <c r="BY98">
        <v>-1</v>
      </c>
      <c r="BZ98">
        <v>-1</v>
      </c>
      <c r="CA98" s="1">
        <v>41768</v>
      </c>
      <c r="CB98">
        <v>-1</v>
      </c>
      <c r="CC98" s="1">
        <v>41769</v>
      </c>
      <c r="CD98">
        <v>-1</v>
      </c>
      <c r="CE98" s="1">
        <v>43189</v>
      </c>
      <c r="CF98">
        <v>-1</v>
      </c>
      <c r="CG98" s="1">
        <v>41750</v>
      </c>
      <c r="CH98">
        <v>-1</v>
      </c>
      <c r="CI98">
        <v>-1</v>
      </c>
      <c r="CJ98">
        <v>-1</v>
      </c>
      <c r="CK98" s="1">
        <v>40877</v>
      </c>
      <c r="CL98">
        <v>473.274</v>
      </c>
      <c r="CM98">
        <v>-1</v>
      </c>
      <c r="CN98">
        <v>-1</v>
      </c>
    </row>
    <row r="99" spans="1:92" x14ac:dyDescent="0.25">
      <c r="A99" s="1">
        <v>40086</v>
      </c>
      <c r="B99">
        <v>69.650999999999996</v>
      </c>
      <c r="C99" s="1">
        <v>40512</v>
      </c>
      <c r="D99">
        <v>211.005</v>
      </c>
      <c r="E99" s="1">
        <v>40543</v>
      </c>
      <c r="F99">
        <v>40.950000000000003</v>
      </c>
      <c r="G99" s="1">
        <v>40218</v>
      </c>
      <c r="H99">
        <v>-1</v>
      </c>
      <c r="I99" s="1">
        <v>40512</v>
      </c>
      <c r="J99">
        <v>72.510000000000005</v>
      </c>
      <c r="K99" s="1">
        <v>40147</v>
      </c>
      <c r="L99">
        <v>170.667</v>
      </c>
      <c r="M99" s="1">
        <v>40207</v>
      </c>
      <c r="N99">
        <v>75.662999999999997</v>
      </c>
      <c r="O99" s="1">
        <v>40147</v>
      </c>
      <c r="P99">
        <v>33.555</v>
      </c>
      <c r="Q99" s="1">
        <v>40086</v>
      </c>
      <c r="R99">
        <v>103.154</v>
      </c>
      <c r="S99" s="1">
        <v>43195</v>
      </c>
      <c r="T99">
        <v>-1</v>
      </c>
      <c r="U99" s="1">
        <v>40207</v>
      </c>
      <c r="V99">
        <v>68.963999999999999</v>
      </c>
      <c r="W99" s="1">
        <v>39689</v>
      </c>
      <c r="X99">
        <v>76.03</v>
      </c>
      <c r="Y99" s="1">
        <v>40086</v>
      </c>
      <c r="Z99">
        <v>63.865000000000002</v>
      </c>
      <c r="AA99" s="1">
        <v>40339</v>
      </c>
      <c r="AB99">
        <v>-1</v>
      </c>
      <c r="AC99" s="1">
        <v>40207</v>
      </c>
      <c r="AD99">
        <v>102.142</v>
      </c>
      <c r="AE99" s="1">
        <v>41007</v>
      </c>
      <c r="AF99">
        <v>-1</v>
      </c>
      <c r="AG99" s="1">
        <f>_xll.BDH(CONCATENATE("AUST"," CDS USD SR ",$B$3,"Y D14 CORP"),"PX_LAST",$B$1,$B$2,"Dates","S","Period","M","Array","","cols=2;rows=1")</f>
        <v>43189</v>
      </c>
      <c r="AH99">
        <v>-1</v>
      </c>
      <c r="AI99">
        <v>-1</v>
      </c>
      <c r="AJ99">
        <v>-1</v>
      </c>
      <c r="AK99">
        <v>-1</v>
      </c>
      <c r="AL99">
        <v>-1</v>
      </c>
      <c r="AM99">
        <v>-1</v>
      </c>
      <c r="AN99">
        <v>-1</v>
      </c>
      <c r="AO99" s="1">
        <v>43282</v>
      </c>
      <c r="AP99">
        <v>-1</v>
      </c>
      <c r="AQ99" s="1">
        <v>44483</v>
      </c>
      <c r="AR99">
        <v>-1</v>
      </c>
      <c r="AS99" s="1">
        <v>44484</v>
      </c>
      <c r="AT99">
        <v>-1</v>
      </c>
      <c r="AU99">
        <v>-1</v>
      </c>
      <c r="AV99">
        <v>-1</v>
      </c>
      <c r="AW99" s="1">
        <v>41486</v>
      </c>
      <c r="AX99">
        <v>20.934000000000001</v>
      </c>
      <c r="AY99" s="1">
        <v>43260</v>
      </c>
      <c r="AZ99">
        <v>-1</v>
      </c>
      <c r="BA99">
        <v>-1</v>
      </c>
      <c r="BB99">
        <v>-1</v>
      </c>
      <c r="BC99" s="1">
        <v>41580</v>
      </c>
      <c r="BD99">
        <v>-1</v>
      </c>
      <c r="BE99">
        <v>-1</v>
      </c>
      <c r="BF99">
        <v>-1</v>
      </c>
      <c r="BG99">
        <v>-1</v>
      </c>
      <c r="BH99">
        <v>-1</v>
      </c>
      <c r="BI99" s="1">
        <v>43282</v>
      </c>
      <c r="BJ99">
        <v>-1</v>
      </c>
      <c r="BK99">
        <v>-1</v>
      </c>
      <c r="BL99">
        <v>-1</v>
      </c>
      <c r="BM99" s="1">
        <v>43282</v>
      </c>
      <c r="BN99">
        <v>-1</v>
      </c>
      <c r="BO99" s="1">
        <v>43284</v>
      </c>
      <c r="BP99">
        <v>-1</v>
      </c>
      <c r="BQ99">
        <v>-1</v>
      </c>
      <c r="BR99">
        <v>-1</v>
      </c>
      <c r="BS99" s="1">
        <v>43284</v>
      </c>
      <c r="BT99">
        <v>-1</v>
      </c>
      <c r="BU99">
        <v>-1</v>
      </c>
      <c r="BV99">
        <v>-1</v>
      </c>
      <c r="BW99" s="1">
        <v>41773</v>
      </c>
      <c r="BX99">
        <v>-1</v>
      </c>
      <c r="BY99">
        <v>-1</v>
      </c>
      <c r="BZ99">
        <v>-1</v>
      </c>
      <c r="CA99" s="1">
        <v>41769</v>
      </c>
      <c r="CB99">
        <v>-1</v>
      </c>
      <c r="CC99" s="1">
        <v>41770</v>
      </c>
      <c r="CD99">
        <v>-1</v>
      </c>
      <c r="CE99" s="1">
        <v>43190</v>
      </c>
      <c r="CF99">
        <v>-1</v>
      </c>
      <c r="CG99" s="1">
        <v>41751</v>
      </c>
      <c r="CH99">
        <v>-1</v>
      </c>
      <c r="CI99">
        <v>-1</v>
      </c>
      <c r="CJ99">
        <v>-1</v>
      </c>
      <c r="CK99" s="1">
        <v>40907</v>
      </c>
      <c r="CL99">
        <v>520.08500000000004</v>
      </c>
      <c r="CM99">
        <v>-1</v>
      </c>
      <c r="CN99">
        <v>-1</v>
      </c>
    </row>
    <row r="100" spans="1:92" x14ac:dyDescent="0.25">
      <c r="A100" s="1">
        <v>40116</v>
      </c>
      <c r="B100">
        <v>73.126000000000005</v>
      </c>
      <c r="C100" s="1">
        <v>40543</v>
      </c>
      <c r="D100">
        <v>183.483</v>
      </c>
      <c r="E100" s="1">
        <v>40574</v>
      </c>
      <c r="F100">
        <v>36.679000000000002</v>
      </c>
      <c r="G100" s="1">
        <v>40219</v>
      </c>
      <c r="H100">
        <v>-1</v>
      </c>
      <c r="I100" s="1">
        <v>40543</v>
      </c>
      <c r="J100">
        <v>60.453000000000003</v>
      </c>
      <c r="K100" s="1">
        <v>40178</v>
      </c>
      <c r="L100">
        <v>177.83600000000001</v>
      </c>
      <c r="M100" s="1">
        <v>40268</v>
      </c>
      <c r="N100">
        <v>31.986000000000001</v>
      </c>
      <c r="O100" s="1">
        <v>40148</v>
      </c>
      <c r="P100">
        <v>-1</v>
      </c>
      <c r="Q100" s="1">
        <v>40116</v>
      </c>
      <c r="R100">
        <v>114.012</v>
      </c>
      <c r="S100" s="1">
        <v>43196</v>
      </c>
      <c r="T100">
        <v>-1</v>
      </c>
      <c r="U100" s="1">
        <v>40235</v>
      </c>
      <c r="V100">
        <v>68.305000000000007</v>
      </c>
      <c r="W100" s="1">
        <v>39721</v>
      </c>
      <c r="X100">
        <v>230.99</v>
      </c>
      <c r="Y100" s="1">
        <v>40116</v>
      </c>
      <c r="Z100">
        <v>66.418999999999997</v>
      </c>
      <c r="AA100" s="1">
        <v>40340</v>
      </c>
      <c r="AB100">
        <v>-1</v>
      </c>
      <c r="AC100" s="1">
        <v>40235</v>
      </c>
      <c r="AD100">
        <v>120.124</v>
      </c>
      <c r="AE100" s="1">
        <v>41008</v>
      </c>
      <c r="AF100">
        <v>-1</v>
      </c>
      <c r="AG100" s="1">
        <f>_xll.BDH(CONCATENATE("AUST"," CDS USD SR ",$B$3,"Y D14 CORP"),"PX_LAST",$B$1,$B$2,"Dates","S","Period","M","Array","","cols=2;rows=1")</f>
        <v>43189</v>
      </c>
      <c r="AH100">
        <v>-1</v>
      </c>
      <c r="AI100">
        <v>-1</v>
      </c>
      <c r="AJ100">
        <v>-1</v>
      </c>
      <c r="AK100">
        <v>-1</v>
      </c>
      <c r="AL100">
        <v>-1</v>
      </c>
      <c r="AM100">
        <v>-1</v>
      </c>
      <c r="AN100">
        <v>-1</v>
      </c>
      <c r="AO100" s="1">
        <v>43283</v>
      </c>
      <c r="AP100">
        <v>-1</v>
      </c>
      <c r="AQ100" s="1">
        <v>44484</v>
      </c>
      <c r="AR100">
        <v>-1</v>
      </c>
      <c r="AS100" s="1">
        <v>44485</v>
      </c>
      <c r="AT100">
        <v>-1</v>
      </c>
      <c r="AU100">
        <v>-1</v>
      </c>
      <c r="AV100">
        <v>-1</v>
      </c>
      <c r="AW100" s="1">
        <v>41516</v>
      </c>
      <c r="AX100">
        <v>51.732999999999997</v>
      </c>
      <c r="AY100" s="1">
        <v>43261</v>
      </c>
      <c r="AZ100">
        <v>-1</v>
      </c>
      <c r="BA100">
        <v>-1</v>
      </c>
      <c r="BB100">
        <v>-1</v>
      </c>
      <c r="BC100" s="1">
        <v>41581</v>
      </c>
      <c r="BD100">
        <v>-1</v>
      </c>
      <c r="BE100">
        <v>-1</v>
      </c>
      <c r="BF100">
        <v>-1</v>
      </c>
      <c r="BG100">
        <v>-1</v>
      </c>
      <c r="BH100">
        <v>-1</v>
      </c>
      <c r="BI100" s="1">
        <v>43283</v>
      </c>
      <c r="BJ100">
        <v>-1</v>
      </c>
      <c r="BK100">
        <v>-1</v>
      </c>
      <c r="BL100">
        <v>-1</v>
      </c>
      <c r="BM100" s="1">
        <v>43283</v>
      </c>
      <c r="BN100">
        <v>-1</v>
      </c>
      <c r="BO100" s="1">
        <v>43285</v>
      </c>
      <c r="BP100">
        <v>-1</v>
      </c>
      <c r="BQ100">
        <v>-1</v>
      </c>
      <c r="BR100">
        <v>-1</v>
      </c>
      <c r="BS100" s="1">
        <v>43285</v>
      </c>
      <c r="BT100">
        <v>-1</v>
      </c>
      <c r="BU100">
        <v>-1</v>
      </c>
      <c r="BV100">
        <v>-1</v>
      </c>
      <c r="BW100" s="1">
        <v>41774</v>
      </c>
      <c r="BX100">
        <v>-1</v>
      </c>
      <c r="BY100">
        <v>-1</v>
      </c>
      <c r="BZ100">
        <v>-1</v>
      </c>
      <c r="CA100" s="1">
        <v>41770</v>
      </c>
      <c r="CB100">
        <v>-1</v>
      </c>
      <c r="CC100" s="1">
        <v>41771</v>
      </c>
      <c r="CD100">
        <v>-1</v>
      </c>
      <c r="CE100" s="1">
        <v>43191</v>
      </c>
      <c r="CF100">
        <v>-1</v>
      </c>
      <c r="CG100" s="1">
        <v>41752</v>
      </c>
      <c r="CH100">
        <v>-1</v>
      </c>
      <c r="CI100">
        <v>-1</v>
      </c>
      <c r="CJ100">
        <v>-1</v>
      </c>
      <c r="CK100" s="1">
        <v>40939</v>
      </c>
      <c r="CL100">
        <v>514.96299999999997</v>
      </c>
      <c r="CM100">
        <v>-1</v>
      </c>
      <c r="CN100">
        <v>-1</v>
      </c>
    </row>
    <row r="101" spans="1:92" x14ac:dyDescent="0.25">
      <c r="A101" s="1">
        <v>40147</v>
      </c>
      <c r="B101">
        <v>71.256</v>
      </c>
      <c r="C101" s="1">
        <v>40574</v>
      </c>
      <c r="D101">
        <v>183.36</v>
      </c>
      <c r="E101" s="1">
        <v>40602</v>
      </c>
      <c r="F101">
        <v>32.936999999999998</v>
      </c>
      <c r="G101" s="1">
        <v>40220</v>
      </c>
      <c r="H101">
        <v>-1</v>
      </c>
      <c r="I101" s="1">
        <v>40574</v>
      </c>
      <c r="J101">
        <v>59.661000000000001</v>
      </c>
      <c r="K101" s="1">
        <v>40207</v>
      </c>
      <c r="L101">
        <v>169.548</v>
      </c>
      <c r="M101" s="1">
        <v>40329</v>
      </c>
      <c r="N101">
        <v>64.45</v>
      </c>
      <c r="O101" s="1">
        <v>40149</v>
      </c>
      <c r="P101">
        <v>-1</v>
      </c>
      <c r="Q101" s="1">
        <v>40147</v>
      </c>
      <c r="R101">
        <v>89.57</v>
      </c>
      <c r="S101" s="1">
        <v>43197</v>
      </c>
      <c r="T101">
        <v>-1</v>
      </c>
      <c r="U101" s="1">
        <v>40268</v>
      </c>
      <c r="V101">
        <v>50.648000000000003</v>
      </c>
      <c r="W101" s="1">
        <v>39752</v>
      </c>
      <c r="X101">
        <v>655.93100000000004</v>
      </c>
      <c r="Y101" s="1">
        <v>40147</v>
      </c>
      <c r="Z101">
        <v>96.165999999999997</v>
      </c>
      <c r="AA101" s="1">
        <v>40341</v>
      </c>
      <c r="AB101">
        <v>-1</v>
      </c>
      <c r="AC101" s="1">
        <v>40268</v>
      </c>
      <c r="AD101">
        <v>97.466999999999999</v>
      </c>
      <c r="AE101" s="1">
        <v>41009</v>
      </c>
      <c r="AF101">
        <v>-1</v>
      </c>
      <c r="AG101" s="1">
        <f>_xll.BDH(CONCATENATE("AUST"," CDS USD SR ",$B$3,"Y D14 CORP"),"PX_LAST",$B$1,$B$2,"Dates","S","Period","M","Array","","cols=2;rows=1")</f>
        <v>43189</v>
      </c>
      <c r="AH101">
        <v>-1</v>
      </c>
      <c r="AI101">
        <v>-1</v>
      </c>
      <c r="AJ101">
        <v>-1</v>
      </c>
      <c r="AK101">
        <v>-1</v>
      </c>
      <c r="AL101">
        <v>-1</v>
      </c>
      <c r="AM101">
        <v>-1</v>
      </c>
      <c r="AN101">
        <v>-1</v>
      </c>
      <c r="AO101" s="1">
        <v>43284</v>
      </c>
      <c r="AP101">
        <v>-1</v>
      </c>
      <c r="AQ101" s="1">
        <v>44485</v>
      </c>
      <c r="AR101">
        <v>-1</v>
      </c>
      <c r="AS101" s="1">
        <v>44486</v>
      </c>
      <c r="AT101">
        <v>-1</v>
      </c>
      <c r="AU101">
        <v>-1</v>
      </c>
      <c r="AV101">
        <v>-1</v>
      </c>
      <c r="AW101" s="1">
        <v>41547</v>
      </c>
      <c r="AX101">
        <v>30.765999999999998</v>
      </c>
      <c r="AY101" s="1">
        <v>43262</v>
      </c>
      <c r="AZ101">
        <v>-1</v>
      </c>
      <c r="BA101">
        <v>-1</v>
      </c>
      <c r="BB101">
        <v>-1</v>
      </c>
      <c r="BC101" s="1">
        <v>41582</v>
      </c>
      <c r="BD101">
        <v>-1</v>
      </c>
      <c r="BE101">
        <v>-1</v>
      </c>
      <c r="BF101">
        <v>-1</v>
      </c>
      <c r="BG101">
        <v>-1</v>
      </c>
      <c r="BH101">
        <v>-1</v>
      </c>
      <c r="BI101" s="1">
        <v>43284</v>
      </c>
      <c r="BJ101">
        <v>-1</v>
      </c>
      <c r="BK101">
        <v>-1</v>
      </c>
      <c r="BL101">
        <v>-1</v>
      </c>
      <c r="BM101" s="1">
        <v>43284</v>
      </c>
      <c r="BN101">
        <v>-1</v>
      </c>
      <c r="BO101" s="1">
        <v>43286</v>
      </c>
      <c r="BP101">
        <v>-1</v>
      </c>
      <c r="BQ101">
        <v>-1</v>
      </c>
      <c r="BR101">
        <v>-1</v>
      </c>
      <c r="BS101" s="1">
        <v>43286</v>
      </c>
      <c r="BT101">
        <v>-1</v>
      </c>
      <c r="BU101">
        <v>-1</v>
      </c>
      <c r="BV101">
        <v>-1</v>
      </c>
      <c r="BW101" s="1">
        <v>41775</v>
      </c>
      <c r="BX101">
        <v>-1</v>
      </c>
      <c r="BY101">
        <v>-1</v>
      </c>
      <c r="BZ101">
        <v>-1</v>
      </c>
      <c r="CA101" s="1">
        <v>41771</v>
      </c>
      <c r="CB101">
        <v>-1</v>
      </c>
      <c r="CC101" s="1">
        <v>41772</v>
      </c>
      <c r="CD101">
        <v>-1</v>
      </c>
      <c r="CE101" s="1">
        <v>43192</v>
      </c>
      <c r="CF101">
        <v>-1</v>
      </c>
      <c r="CG101" s="1">
        <v>41753</v>
      </c>
      <c r="CH101">
        <v>-1</v>
      </c>
      <c r="CI101">
        <v>-1</v>
      </c>
      <c r="CJ101">
        <v>-1</v>
      </c>
      <c r="CK101" s="1">
        <v>40968</v>
      </c>
      <c r="CL101">
        <v>442.77300000000002</v>
      </c>
      <c r="CM101">
        <v>-1</v>
      </c>
      <c r="CN101">
        <v>-1</v>
      </c>
    </row>
    <row r="102" spans="1:92" x14ac:dyDescent="0.25">
      <c r="A102" s="1">
        <v>40178</v>
      </c>
      <c r="B102">
        <v>62.505000000000003</v>
      </c>
      <c r="C102" s="1">
        <v>40602</v>
      </c>
      <c r="D102">
        <v>177.976</v>
      </c>
      <c r="E102" s="1">
        <v>40633</v>
      </c>
      <c r="F102">
        <v>23.617000000000001</v>
      </c>
      <c r="G102" s="1">
        <v>40221</v>
      </c>
      <c r="H102">
        <v>-1</v>
      </c>
      <c r="I102" s="1">
        <v>40602</v>
      </c>
      <c r="J102">
        <v>55.337000000000003</v>
      </c>
      <c r="K102" s="1">
        <v>40235</v>
      </c>
      <c r="L102">
        <v>166.381</v>
      </c>
      <c r="M102" s="1">
        <v>40330</v>
      </c>
      <c r="N102">
        <v>-1</v>
      </c>
      <c r="O102" s="1">
        <v>40150</v>
      </c>
      <c r="P102">
        <v>-1</v>
      </c>
      <c r="Q102" s="1">
        <v>40178</v>
      </c>
      <c r="R102">
        <v>73.688000000000002</v>
      </c>
      <c r="S102" s="1">
        <v>43198</v>
      </c>
      <c r="T102">
        <v>-1</v>
      </c>
      <c r="U102" s="1">
        <v>40298</v>
      </c>
      <c r="V102">
        <v>43</v>
      </c>
      <c r="W102" s="1">
        <v>39780</v>
      </c>
      <c r="X102">
        <v>983.88400000000001</v>
      </c>
      <c r="Y102" s="1">
        <v>40178</v>
      </c>
      <c r="Z102">
        <v>69.588999999999999</v>
      </c>
      <c r="AA102" s="1">
        <v>40342</v>
      </c>
      <c r="AB102">
        <v>-1</v>
      </c>
      <c r="AC102" s="1">
        <v>40298</v>
      </c>
      <c r="AD102">
        <v>91.661000000000001</v>
      </c>
      <c r="AE102" s="1">
        <v>41010</v>
      </c>
      <c r="AF102">
        <v>-1</v>
      </c>
      <c r="AG102" s="1">
        <f>_xll.BDH(CONCATENATE("AUST"," CDS USD SR ",$B$3,"Y D14 CORP"),"PX_LAST",$B$1,$B$2,"Dates","S","Period","M","Array","","cols=2;rows=1")</f>
        <v>43189</v>
      </c>
      <c r="AH102">
        <v>-1</v>
      </c>
      <c r="AI102">
        <v>-1</v>
      </c>
      <c r="AJ102">
        <v>-1</v>
      </c>
      <c r="AK102">
        <v>-1</v>
      </c>
      <c r="AL102">
        <v>-1</v>
      </c>
      <c r="AM102">
        <v>-1</v>
      </c>
      <c r="AN102">
        <v>-1</v>
      </c>
      <c r="AO102" s="1">
        <v>43285</v>
      </c>
      <c r="AP102">
        <v>-1</v>
      </c>
      <c r="AQ102" s="1">
        <v>44486</v>
      </c>
      <c r="AR102">
        <v>-1</v>
      </c>
      <c r="AS102" s="1">
        <v>44487</v>
      </c>
      <c r="AT102">
        <v>-1</v>
      </c>
      <c r="AU102">
        <v>-1</v>
      </c>
      <c r="AV102">
        <v>-1</v>
      </c>
      <c r="AW102" s="1">
        <v>41578</v>
      </c>
      <c r="AX102">
        <v>25.158000000000001</v>
      </c>
      <c r="AY102" s="1">
        <v>43263</v>
      </c>
      <c r="AZ102">
        <v>-1</v>
      </c>
      <c r="BA102">
        <v>-1</v>
      </c>
      <c r="BB102">
        <v>-1</v>
      </c>
      <c r="BC102" s="1">
        <v>41583</v>
      </c>
      <c r="BD102">
        <v>-1</v>
      </c>
      <c r="BE102">
        <v>-1</v>
      </c>
      <c r="BF102">
        <v>-1</v>
      </c>
      <c r="BG102">
        <v>-1</v>
      </c>
      <c r="BH102">
        <v>-1</v>
      </c>
      <c r="BI102" s="1">
        <v>43285</v>
      </c>
      <c r="BJ102">
        <v>-1</v>
      </c>
      <c r="BK102">
        <v>-1</v>
      </c>
      <c r="BL102">
        <v>-1</v>
      </c>
      <c r="BM102" s="1">
        <v>43285</v>
      </c>
      <c r="BN102">
        <v>-1</v>
      </c>
      <c r="BO102" s="1">
        <v>43287</v>
      </c>
      <c r="BP102">
        <v>-1</v>
      </c>
      <c r="BQ102">
        <v>-1</v>
      </c>
      <c r="BR102">
        <v>-1</v>
      </c>
      <c r="BS102" s="1">
        <v>43287</v>
      </c>
      <c r="BT102">
        <v>-1</v>
      </c>
      <c r="BU102">
        <v>-1</v>
      </c>
      <c r="BV102">
        <v>-1</v>
      </c>
      <c r="BW102" s="1">
        <v>41776</v>
      </c>
      <c r="BX102">
        <v>-1</v>
      </c>
      <c r="BY102">
        <v>-1</v>
      </c>
      <c r="BZ102">
        <v>-1</v>
      </c>
      <c r="CA102" s="1">
        <v>41772</v>
      </c>
      <c r="CB102">
        <v>-1</v>
      </c>
      <c r="CC102" s="1">
        <v>41773</v>
      </c>
      <c r="CD102">
        <v>-1</v>
      </c>
      <c r="CE102" s="1">
        <v>43193</v>
      </c>
      <c r="CF102">
        <v>-1</v>
      </c>
      <c r="CG102" s="1">
        <v>41754</v>
      </c>
      <c r="CH102">
        <v>-1</v>
      </c>
      <c r="CI102">
        <v>-1</v>
      </c>
      <c r="CJ102">
        <v>-1</v>
      </c>
      <c r="CK102" s="1">
        <v>40998</v>
      </c>
      <c r="CL102">
        <v>447.67099999999999</v>
      </c>
      <c r="CM102">
        <v>-1</v>
      </c>
      <c r="CN102">
        <v>-1</v>
      </c>
    </row>
    <row r="103" spans="1:92" x14ac:dyDescent="0.25">
      <c r="A103" s="1">
        <v>40207</v>
      </c>
      <c r="B103">
        <v>73.832999999999998</v>
      </c>
      <c r="C103" s="1">
        <v>40633</v>
      </c>
      <c r="D103">
        <v>124.51900000000001</v>
      </c>
      <c r="E103" s="1">
        <v>40662</v>
      </c>
      <c r="F103">
        <v>23.001000000000001</v>
      </c>
      <c r="G103" s="1">
        <v>40222</v>
      </c>
      <c r="H103">
        <v>-1</v>
      </c>
      <c r="I103" s="1">
        <v>40633</v>
      </c>
      <c r="J103">
        <v>43.347000000000001</v>
      </c>
      <c r="K103" s="1">
        <v>40268</v>
      </c>
      <c r="L103">
        <v>133.834</v>
      </c>
      <c r="M103" s="1">
        <v>40331</v>
      </c>
      <c r="N103">
        <v>-1</v>
      </c>
      <c r="O103" s="1">
        <v>40151</v>
      </c>
      <c r="P103">
        <v>-1</v>
      </c>
      <c r="Q103" s="1">
        <v>40207</v>
      </c>
      <c r="R103">
        <v>84.471000000000004</v>
      </c>
      <c r="S103" s="1">
        <v>43199</v>
      </c>
      <c r="T103">
        <v>-1</v>
      </c>
      <c r="U103" s="1">
        <v>40329</v>
      </c>
      <c r="V103">
        <v>80.227000000000004</v>
      </c>
      <c r="W103" s="1">
        <v>39813</v>
      </c>
      <c r="X103">
        <v>1101.82</v>
      </c>
      <c r="Y103" s="1">
        <v>40207</v>
      </c>
      <c r="Z103">
        <v>89.938000000000002</v>
      </c>
      <c r="AA103" s="1">
        <v>40343</v>
      </c>
      <c r="AB103">
        <v>-1</v>
      </c>
      <c r="AC103" s="1">
        <v>40329</v>
      </c>
      <c r="AD103">
        <v>109.57599999999999</v>
      </c>
      <c r="AE103" s="1">
        <v>41011</v>
      </c>
      <c r="AF103">
        <v>-1</v>
      </c>
      <c r="AG103" s="1">
        <f>_xll.BDH(CONCATENATE("AUST"," CDS USD SR ",$B$3,"Y D14 CORP"),"PX_LAST",$B$1,$B$2,"Dates","S","Period","M","Array","","cols=2;rows=1")</f>
        <v>43189</v>
      </c>
      <c r="AH103">
        <v>-1</v>
      </c>
      <c r="AI103">
        <v>-1</v>
      </c>
      <c r="AJ103">
        <v>-1</v>
      </c>
      <c r="AK103">
        <v>-1</v>
      </c>
      <c r="AL103">
        <v>-1</v>
      </c>
      <c r="AM103">
        <v>-1</v>
      </c>
      <c r="AN103">
        <v>-1</v>
      </c>
      <c r="AO103" s="1">
        <v>43286</v>
      </c>
      <c r="AP103">
        <v>-1</v>
      </c>
      <c r="AQ103" s="1">
        <v>44487</v>
      </c>
      <c r="AR103">
        <v>-1</v>
      </c>
      <c r="AS103" s="1">
        <v>44488</v>
      </c>
      <c r="AT103">
        <v>-1</v>
      </c>
      <c r="AU103">
        <v>-1</v>
      </c>
      <c r="AV103">
        <v>-1</v>
      </c>
      <c r="AW103" s="1">
        <v>41607</v>
      </c>
      <c r="AX103">
        <v>24.888000000000002</v>
      </c>
      <c r="AY103" s="1">
        <v>43264</v>
      </c>
      <c r="AZ103">
        <v>-1</v>
      </c>
      <c r="BA103">
        <v>-1</v>
      </c>
      <c r="BB103">
        <v>-1</v>
      </c>
      <c r="BC103" s="1">
        <v>41584</v>
      </c>
      <c r="BD103">
        <v>-1</v>
      </c>
      <c r="BE103">
        <v>-1</v>
      </c>
      <c r="BF103">
        <v>-1</v>
      </c>
      <c r="BG103">
        <v>-1</v>
      </c>
      <c r="BH103">
        <v>-1</v>
      </c>
      <c r="BI103" s="1">
        <v>43286</v>
      </c>
      <c r="BJ103">
        <v>-1</v>
      </c>
      <c r="BK103">
        <v>-1</v>
      </c>
      <c r="BL103">
        <v>-1</v>
      </c>
      <c r="BM103" s="1">
        <v>43286</v>
      </c>
      <c r="BN103">
        <v>-1</v>
      </c>
      <c r="BO103" s="1">
        <v>43288</v>
      </c>
      <c r="BP103">
        <v>-1</v>
      </c>
      <c r="BQ103">
        <v>-1</v>
      </c>
      <c r="BR103">
        <v>-1</v>
      </c>
      <c r="BS103" s="1">
        <v>43288</v>
      </c>
      <c r="BT103">
        <v>-1</v>
      </c>
      <c r="BU103">
        <v>-1</v>
      </c>
      <c r="BV103">
        <v>-1</v>
      </c>
      <c r="BW103" s="1">
        <v>41777</v>
      </c>
      <c r="BX103">
        <v>-1</v>
      </c>
      <c r="BY103">
        <v>-1</v>
      </c>
      <c r="BZ103">
        <v>-1</v>
      </c>
      <c r="CA103" s="1">
        <v>41773</v>
      </c>
      <c r="CB103">
        <v>-1</v>
      </c>
      <c r="CC103" s="1">
        <v>41774</v>
      </c>
      <c r="CD103">
        <v>-1</v>
      </c>
      <c r="CE103" s="1">
        <v>43194</v>
      </c>
      <c r="CF103">
        <v>-1</v>
      </c>
      <c r="CG103" s="1">
        <v>41755</v>
      </c>
      <c r="CH103">
        <v>-1</v>
      </c>
      <c r="CI103">
        <v>-1</v>
      </c>
      <c r="CJ103">
        <v>-1</v>
      </c>
      <c r="CK103" s="1">
        <v>41029</v>
      </c>
      <c r="CL103">
        <v>399.01600000000002</v>
      </c>
      <c r="CM103">
        <v>-1</v>
      </c>
      <c r="CN103">
        <v>-1</v>
      </c>
    </row>
    <row r="104" spans="1:92" x14ac:dyDescent="0.25">
      <c r="A104" s="1">
        <v>40235</v>
      </c>
      <c r="B104">
        <v>66.001999999999995</v>
      </c>
      <c r="C104" s="1">
        <v>40662</v>
      </c>
      <c r="D104">
        <v>91.802000000000007</v>
      </c>
      <c r="E104" s="1">
        <v>40694</v>
      </c>
      <c r="F104">
        <v>27.405000000000001</v>
      </c>
      <c r="G104" s="1">
        <v>40223</v>
      </c>
      <c r="H104">
        <v>-1</v>
      </c>
      <c r="I104" s="1">
        <v>40662</v>
      </c>
      <c r="J104">
        <v>38.003</v>
      </c>
      <c r="K104" s="1">
        <v>40298</v>
      </c>
      <c r="L104">
        <v>140.86000000000001</v>
      </c>
      <c r="M104" s="1">
        <v>40332</v>
      </c>
      <c r="N104">
        <v>-1</v>
      </c>
      <c r="O104" s="1">
        <v>40152</v>
      </c>
      <c r="P104">
        <v>-1</v>
      </c>
      <c r="Q104" s="1">
        <v>40235</v>
      </c>
      <c r="R104">
        <v>68.453999999999994</v>
      </c>
      <c r="S104" s="1">
        <v>43200</v>
      </c>
      <c r="T104">
        <v>-1</v>
      </c>
      <c r="U104" s="1">
        <v>40359</v>
      </c>
      <c r="V104">
        <v>99.116</v>
      </c>
      <c r="W104" s="1">
        <v>39843</v>
      </c>
      <c r="X104">
        <v>1053.672</v>
      </c>
      <c r="Y104" s="1">
        <v>40235</v>
      </c>
      <c r="Z104">
        <v>92.498999999999995</v>
      </c>
      <c r="AA104" s="1">
        <v>40344</v>
      </c>
      <c r="AB104">
        <v>-1</v>
      </c>
      <c r="AC104" s="1">
        <v>40359</v>
      </c>
      <c r="AD104">
        <v>120.392</v>
      </c>
      <c r="AE104" s="1">
        <v>41012</v>
      </c>
      <c r="AF104">
        <v>-1</v>
      </c>
      <c r="AG104" s="1">
        <f>_xll.BDH(CONCATENATE("AUST"," CDS USD SR ",$B$3,"Y D14 CORP"),"PX_LAST",$B$1,$B$2,"Dates","S","Period","M","Array","","cols=2;rows=1")</f>
        <v>43189</v>
      </c>
      <c r="AH104">
        <v>-1</v>
      </c>
      <c r="AI104">
        <v>-1</v>
      </c>
      <c r="AJ104">
        <v>-1</v>
      </c>
      <c r="AK104">
        <v>-1</v>
      </c>
      <c r="AL104">
        <v>-1</v>
      </c>
      <c r="AM104">
        <v>-1</v>
      </c>
      <c r="AN104">
        <v>-1</v>
      </c>
      <c r="AO104" s="1">
        <v>43287</v>
      </c>
      <c r="AP104">
        <v>-1</v>
      </c>
      <c r="AQ104" s="1">
        <v>44488</v>
      </c>
      <c r="AR104">
        <v>-1</v>
      </c>
      <c r="AS104" s="1">
        <v>44489</v>
      </c>
      <c r="AT104">
        <v>-1</v>
      </c>
      <c r="AU104">
        <v>-1</v>
      </c>
      <c r="AV104">
        <v>-1</v>
      </c>
      <c r="AW104" s="1">
        <v>41639</v>
      </c>
      <c r="AX104">
        <v>12.616</v>
      </c>
      <c r="AY104" s="1">
        <v>43265</v>
      </c>
      <c r="AZ104">
        <v>-1</v>
      </c>
      <c r="BA104">
        <v>-1</v>
      </c>
      <c r="BB104">
        <v>-1</v>
      </c>
      <c r="BC104" s="1">
        <v>41585</v>
      </c>
      <c r="BD104">
        <v>-1</v>
      </c>
      <c r="BE104">
        <v>-1</v>
      </c>
      <c r="BF104">
        <v>-1</v>
      </c>
      <c r="BG104">
        <v>-1</v>
      </c>
      <c r="BH104">
        <v>-1</v>
      </c>
      <c r="BI104" s="1">
        <v>43287</v>
      </c>
      <c r="BJ104">
        <v>-1</v>
      </c>
      <c r="BK104">
        <v>-1</v>
      </c>
      <c r="BL104">
        <v>-1</v>
      </c>
      <c r="BM104" s="1">
        <v>43287</v>
      </c>
      <c r="BN104">
        <v>-1</v>
      </c>
      <c r="BO104" s="1">
        <v>43289</v>
      </c>
      <c r="BP104">
        <v>-1</v>
      </c>
      <c r="BQ104">
        <v>-1</v>
      </c>
      <c r="BR104">
        <v>-1</v>
      </c>
      <c r="BS104" s="1">
        <v>43289</v>
      </c>
      <c r="BT104">
        <v>-1</v>
      </c>
      <c r="BU104">
        <v>-1</v>
      </c>
      <c r="BV104">
        <v>-1</v>
      </c>
      <c r="BW104" s="1">
        <v>41778</v>
      </c>
      <c r="BX104">
        <v>-1</v>
      </c>
      <c r="BY104">
        <v>-1</v>
      </c>
      <c r="BZ104">
        <v>-1</v>
      </c>
      <c r="CA104" s="1">
        <v>41774</v>
      </c>
      <c r="CB104">
        <v>-1</v>
      </c>
      <c r="CC104" s="1">
        <v>41775</v>
      </c>
      <c r="CD104">
        <v>-1</v>
      </c>
      <c r="CE104" s="1">
        <v>43195</v>
      </c>
      <c r="CF104">
        <v>-1</v>
      </c>
      <c r="CG104" s="1">
        <v>41756</v>
      </c>
      <c r="CH104">
        <v>-1</v>
      </c>
      <c r="CI104">
        <v>-1</v>
      </c>
      <c r="CJ104">
        <v>-1</v>
      </c>
      <c r="CK104" s="1">
        <v>41060</v>
      </c>
      <c r="CL104">
        <v>485.15800000000002</v>
      </c>
      <c r="CM104">
        <v>-1</v>
      </c>
      <c r="CN104">
        <v>-1</v>
      </c>
    </row>
    <row r="105" spans="1:92" x14ac:dyDescent="0.25">
      <c r="A105" s="1">
        <v>40268</v>
      </c>
      <c r="B105">
        <v>69.251000000000005</v>
      </c>
      <c r="C105" s="1">
        <v>40694</v>
      </c>
      <c r="D105">
        <v>93.331000000000003</v>
      </c>
      <c r="E105" s="1">
        <v>40724</v>
      </c>
      <c r="F105">
        <v>36.484999999999999</v>
      </c>
      <c r="G105" s="1">
        <v>40224</v>
      </c>
      <c r="H105">
        <v>-1</v>
      </c>
      <c r="I105" s="1">
        <v>40694</v>
      </c>
      <c r="J105">
        <v>35.456000000000003</v>
      </c>
      <c r="K105" s="1">
        <v>40329</v>
      </c>
      <c r="L105">
        <v>164.858</v>
      </c>
      <c r="M105" s="1">
        <v>40333</v>
      </c>
      <c r="N105">
        <v>-1</v>
      </c>
      <c r="O105" s="1">
        <v>40153</v>
      </c>
      <c r="P105">
        <v>-1</v>
      </c>
      <c r="Q105" s="1">
        <v>40268</v>
      </c>
      <c r="R105">
        <v>61.902999999999999</v>
      </c>
      <c r="S105" s="1">
        <v>43201</v>
      </c>
      <c r="T105">
        <v>-1</v>
      </c>
      <c r="U105" s="1">
        <v>40389</v>
      </c>
      <c r="V105">
        <v>78.662999999999997</v>
      </c>
      <c r="W105" s="1">
        <v>39871</v>
      </c>
      <c r="X105">
        <v>984.46799999999996</v>
      </c>
      <c r="Y105" s="1">
        <v>40268</v>
      </c>
      <c r="Z105">
        <v>64.921999999999997</v>
      </c>
      <c r="AA105" s="1">
        <v>40345</v>
      </c>
      <c r="AB105">
        <v>-1</v>
      </c>
      <c r="AC105" s="1">
        <v>40389</v>
      </c>
      <c r="AD105">
        <v>86.013999999999996</v>
      </c>
      <c r="AE105" s="1">
        <v>41013</v>
      </c>
      <c r="AF105">
        <v>-1</v>
      </c>
      <c r="AG105" s="1">
        <f>_xll.BDH(CONCATENATE("AUST"," CDS USD SR ",$B$3,"Y D14 CORP"),"PX_LAST",$B$1,$B$2,"Dates","S","Period","M","Array","","cols=2;rows=1")</f>
        <v>43189</v>
      </c>
      <c r="AH105">
        <v>-1</v>
      </c>
      <c r="AI105">
        <v>-1</v>
      </c>
      <c r="AJ105">
        <v>-1</v>
      </c>
      <c r="AK105">
        <v>-1</v>
      </c>
      <c r="AL105">
        <v>-1</v>
      </c>
      <c r="AM105">
        <v>-1</v>
      </c>
      <c r="AN105">
        <v>-1</v>
      </c>
      <c r="AO105" s="1">
        <v>43288</v>
      </c>
      <c r="AP105">
        <v>-1</v>
      </c>
      <c r="AQ105" s="1">
        <v>44489</v>
      </c>
      <c r="AR105">
        <v>-1</v>
      </c>
      <c r="AS105" s="1">
        <v>44490</v>
      </c>
      <c r="AT105">
        <v>-1</v>
      </c>
      <c r="AU105">
        <v>-1</v>
      </c>
      <c r="AV105">
        <v>-1</v>
      </c>
      <c r="AW105" s="1">
        <v>41670</v>
      </c>
      <c r="AX105">
        <v>19.154</v>
      </c>
      <c r="AY105" s="1">
        <v>43266</v>
      </c>
      <c r="AZ105">
        <v>-1</v>
      </c>
      <c r="BA105">
        <v>-1</v>
      </c>
      <c r="BB105">
        <v>-1</v>
      </c>
      <c r="BC105" s="1">
        <v>41586</v>
      </c>
      <c r="BD105">
        <v>-1</v>
      </c>
      <c r="BE105">
        <v>-1</v>
      </c>
      <c r="BF105">
        <v>-1</v>
      </c>
      <c r="BG105">
        <v>-1</v>
      </c>
      <c r="BH105">
        <v>-1</v>
      </c>
      <c r="BI105" s="1">
        <v>43288</v>
      </c>
      <c r="BJ105">
        <v>-1</v>
      </c>
      <c r="BK105">
        <v>-1</v>
      </c>
      <c r="BL105">
        <v>-1</v>
      </c>
      <c r="BM105" s="1">
        <v>43288</v>
      </c>
      <c r="BN105">
        <v>-1</v>
      </c>
      <c r="BO105" s="1">
        <v>43290</v>
      </c>
      <c r="BP105">
        <v>-1</v>
      </c>
      <c r="BQ105">
        <v>-1</v>
      </c>
      <c r="BR105">
        <v>-1</v>
      </c>
      <c r="BS105" s="1">
        <v>43290</v>
      </c>
      <c r="BT105">
        <v>-1</v>
      </c>
      <c r="BU105">
        <v>-1</v>
      </c>
      <c r="BV105">
        <v>-1</v>
      </c>
      <c r="BW105" s="1">
        <v>41779</v>
      </c>
      <c r="BX105">
        <v>-1</v>
      </c>
      <c r="BY105">
        <v>-1</v>
      </c>
      <c r="BZ105">
        <v>-1</v>
      </c>
      <c r="CA105" s="1">
        <v>41775</v>
      </c>
      <c r="CB105">
        <v>-1</v>
      </c>
      <c r="CC105" s="1">
        <v>41776</v>
      </c>
      <c r="CD105">
        <v>-1</v>
      </c>
      <c r="CE105" s="1">
        <v>43196</v>
      </c>
      <c r="CF105">
        <v>-1</v>
      </c>
      <c r="CG105" s="1">
        <v>41757</v>
      </c>
      <c r="CH105">
        <v>-1</v>
      </c>
      <c r="CI105">
        <v>-1</v>
      </c>
      <c r="CJ105">
        <v>-1</v>
      </c>
      <c r="CK105" s="1">
        <v>41089</v>
      </c>
      <c r="CL105">
        <v>366.08</v>
      </c>
      <c r="CM105">
        <v>-1</v>
      </c>
      <c r="CN105">
        <v>-1</v>
      </c>
    </row>
    <row r="106" spans="1:92" x14ac:dyDescent="0.25">
      <c r="A106" s="1">
        <v>40298</v>
      </c>
      <c r="B106">
        <v>66.471999999999994</v>
      </c>
      <c r="C106" s="1">
        <v>40724</v>
      </c>
      <c r="D106">
        <v>91.852000000000004</v>
      </c>
      <c r="E106" s="1">
        <v>40753</v>
      </c>
      <c r="F106">
        <v>29.183</v>
      </c>
      <c r="G106" s="1">
        <v>40225</v>
      </c>
      <c r="H106">
        <v>-1</v>
      </c>
      <c r="I106" s="1">
        <v>40724</v>
      </c>
      <c r="J106">
        <v>42.033999999999999</v>
      </c>
      <c r="K106" s="1">
        <v>40359</v>
      </c>
      <c r="L106">
        <v>266.79899999999998</v>
      </c>
      <c r="M106" s="1">
        <v>40334</v>
      </c>
      <c r="N106">
        <v>-1</v>
      </c>
      <c r="O106" s="1">
        <v>40154</v>
      </c>
      <c r="P106">
        <v>-1</v>
      </c>
      <c r="Q106" s="1">
        <v>40298</v>
      </c>
      <c r="R106">
        <v>61.69</v>
      </c>
      <c r="S106" s="1">
        <v>43202</v>
      </c>
      <c r="T106">
        <v>-1</v>
      </c>
      <c r="U106" s="1">
        <v>40421</v>
      </c>
      <c r="V106">
        <v>92.495999999999995</v>
      </c>
      <c r="W106" s="1">
        <v>39903</v>
      </c>
      <c r="X106">
        <v>546.44399999999996</v>
      </c>
      <c r="Y106" s="1">
        <v>40298</v>
      </c>
      <c r="Z106">
        <v>61.963999999999999</v>
      </c>
      <c r="AA106" s="1">
        <v>40346</v>
      </c>
      <c r="AB106">
        <v>-1</v>
      </c>
      <c r="AC106" s="1">
        <v>40421</v>
      </c>
      <c r="AD106">
        <v>99.427999999999997</v>
      </c>
      <c r="AE106" s="1">
        <v>41014</v>
      </c>
      <c r="AF106">
        <v>-1</v>
      </c>
      <c r="AG106" s="1">
        <f>_xll.BDH(CONCATENATE("AUST"," CDS USD SR ",$B$3,"Y D14 CORP"),"PX_LAST",$B$1,$B$2,"Dates","S","Period","M","Array","","cols=2;rows=1")</f>
        <v>43189</v>
      </c>
      <c r="AH106">
        <v>-1</v>
      </c>
      <c r="AI106">
        <v>-1</v>
      </c>
      <c r="AJ106">
        <v>-1</v>
      </c>
      <c r="AK106">
        <v>-1</v>
      </c>
      <c r="AL106">
        <v>-1</v>
      </c>
      <c r="AM106">
        <v>-1</v>
      </c>
      <c r="AN106">
        <v>-1</v>
      </c>
      <c r="AO106" s="1">
        <v>43289</v>
      </c>
      <c r="AP106">
        <v>-1</v>
      </c>
      <c r="AQ106" s="1">
        <v>44490</v>
      </c>
      <c r="AR106">
        <v>-1</v>
      </c>
      <c r="AS106" s="1">
        <v>44491</v>
      </c>
      <c r="AT106">
        <v>-1</v>
      </c>
      <c r="AU106">
        <v>-1</v>
      </c>
      <c r="AV106">
        <v>-1</v>
      </c>
      <c r="AW106" s="1">
        <v>41698</v>
      </c>
      <c r="AX106">
        <v>17.692</v>
      </c>
      <c r="AY106" s="1">
        <v>43267</v>
      </c>
      <c r="AZ106">
        <v>-1</v>
      </c>
      <c r="BA106">
        <v>-1</v>
      </c>
      <c r="BB106">
        <v>-1</v>
      </c>
      <c r="BC106" s="1">
        <v>41587</v>
      </c>
      <c r="BD106">
        <v>-1</v>
      </c>
      <c r="BE106">
        <v>-1</v>
      </c>
      <c r="BF106">
        <v>-1</v>
      </c>
      <c r="BG106">
        <v>-1</v>
      </c>
      <c r="BH106">
        <v>-1</v>
      </c>
      <c r="BI106" s="1">
        <v>43289</v>
      </c>
      <c r="BJ106">
        <v>-1</v>
      </c>
      <c r="BK106">
        <v>-1</v>
      </c>
      <c r="BL106">
        <v>-1</v>
      </c>
      <c r="BM106" s="1">
        <v>43289</v>
      </c>
      <c r="BN106">
        <v>-1</v>
      </c>
      <c r="BO106" s="1">
        <v>43291</v>
      </c>
      <c r="BP106">
        <v>-1</v>
      </c>
      <c r="BQ106">
        <v>-1</v>
      </c>
      <c r="BR106">
        <v>-1</v>
      </c>
      <c r="BS106" s="1">
        <v>43291</v>
      </c>
      <c r="BT106">
        <v>-1</v>
      </c>
      <c r="BU106">
        <v>-1</v>
      </c>
      <c r="BV106">
        <v>-1</v>
      </c>
      <c r="BW106" s="1">
        <v>41780</v>
      </c>
      <c r="BX106">
        <v>-1</v>
      </c>
      <c r="BY106">
        <v>-1</v>
      </c>
      <c r="BZ106">
        <v>-1</v>
      </c>
      <c r="CA106" s="1">
        <v>41776</v>
      </c>
      <c r="CB106">
        <v>-1</v>
      </c>
      <c r="CC106" s="1">
        <v>41777</v>
      </c>
      <c r="CD106">
        <v>-1</v>
      </c>
      <c r="CE106" s="1">
        <v>43197</v>
      </c>
      <c r="CF106">
        <v>-1</v>
      </c>
      <c r="CG106" s="1">
        <v>41758</v>
      </c>
      <c r="CH106">
        <v>-1</v>
      </c>
      <c r="CI106">
        <v>-1</v>
      </c>
      <c r="CJ106">
        <v>-1</v>
      </c>
      <c r="CK106" s="1">
        <v>41121</v>
      </c>
      <c r="CL106">
        <v>308.36700000000002</v>
      </c>
      <c r="CM106">
        <v>-1</v>
      </c>
      <c r="CN106">
        <v>-1</v>
      </c>
    </row>
    <row r="107" spans="1:92" x14ac:dyDescent="0.25">
      <c r="A107" s="1">
        <v>40329</v>
      </c>
      <c r="B107">
        <v>75.75</v>
      </c>
      <c r="C107" s="1">
        <v>40753</v>
      </c>
      <c r="D107">
        <v>92.55</v>
      </c>
      <c r="E107" s="1">
        <v>40786</v>
      </c>
      <c r="F107">
        <v>40.411000000000001</v>
      </c>
      <c r="G107" s="1">
        <v>40226</v>
      </c>
      <c r="H107">
        <v>-1</v>
      </c>
      <c r="I107" s="1">
        <v>40753</v>
      </c>
      <c r="J107">
        <v>43.606000000000002</v>
      </c>
      <c r="K107" s="1">
        <v>40389</v>
      </c>
      <c r="L107">
        <v>210.179</v>
      </c>
      <c r="M107" s="1">
        <v>40335</v>
      </c>
      <c r="N107">
        <v>-1</v>
      </c>
      <c r="O107" s="1">
        <v>40155</v>
      </c>
      <c r="P107">
        <v>-1</v>
      </c>
      <c r="Q107" s="1">
        <v>40329</v>
      </c>
      <c r="R107">
        <v>74.483999999999995</v>
      </c>
      <c r="S107" s="1">
        <v>43203</v>
      </c>
      <c r="T107">
        <v>-1</v>
      </c>
      <c r="U107" s="1">
        <v>40451</v>
      </c>
      <c r="V107">
        <v>81.409000000000006</v>
      </c>
      <c r="W107" s="1">
        <v>39933</v>
      </c>
      <c r="X107">
        <v>344.858</v>
      </c>
      <c r="Y107" s="1">
        <v>40329</v>
      </c>
      <c r="Z107">
        <v>92.66</v>
      </c>
      <c r="AA107" s="1">
        <v>40347</v>
      </c>
      <c r="AB107">
        <v>-1</v>
      </c>
      <c r="AC107" s="1">
        <v>40451</v>
      </c>
      <c r="AD107">
        <v>77.137</v>
      </c>
      <c r="AE107" s="1">
        <v>41015</v>
      </c>
      <c r="AF107">
        <v>-1</v>
      </c>
      <c r="AG107" s="1">
        <f>_xll.BDH(CONCATENATE("AUST"," CDS USD SR ",$B$3,"Y D14 CORP"),"PX_LAST",$B$1,$B$2,"Dates","S","Period","M","Array","","cols=2;rows=1")</f>
        <v>43189</v>
      </c>
      <c r="AH107">
        <v>-1</v>
      </c>
      <c r="AI107">
        <v>-1</v>
      </c>
      <c r="AJ107">
        <v>-1</v>
      </c>
      <c r="AK107">
        <v>-1</v>
      </c>
      <c r="AL107">
        <v>-1</v>
      </c>
      <c r="AM107">
        <v>-1</v>
      </c>
      <c r="AN107">
        <v>-1</v>
      </c>
      <c r="AO107" s="1">
        <v>43290</v>
      </c>
      <c r="AP107">
        <v>-1</v>
      </c>
      <c r="AQ107" s="1">
        <v>44491</v>
      </c>
      <c r="AR107">
        <v>-1</v>
      </c>
      <c r="AS107" s="1">
        <v>44492</v>
      </c>
      <c r="AT107">
        <v>-1</v>
      </c>
      <c r="AU107">
        <v>-1</v>
      </c>
      <c r="AV107">
        <v>-1</v>
      </c>
      <c r="AW107" s="1">
        <v>41729</v>
      </c>
      <c r="AX107">
        <v>15.513</v>
      </c>
      <c r="AY107" s="1">
        <v>43268</v>
      </c>
      <c r="AZ107">
        <v>-1</v>
      </c>
      <c r="BA107">
        <v>-1</v>
      </c>
      <c r="BB107">
        <v>-1</v>
      </c>
      <c r="BC107" s="1">
        <v>41588</v>
      </c>
      <c r="BD107">
        <v>-1</v>
      </c>
      <c r="BE107">
        <v>-1</v>
      </c>
      <c r="BF107">
        <v>-1</v>
      </c>
      <c r="BG107">
        <v>-1</v>
      </c>
      <c r="BH107">
        <v>-1</v>
      </c>
      <c r="BI107" s="1">
        <v>43290</v>
      </c>
      <c r="BJ107">
        <v>-1</v>
      </c>
      <c r="BK107">
        <v>-1</v>
      </c>
      <c r="BL107">
        <v>-1</v>
      </c>
      <c r="BM107" s="1">
        <v>43290</v>
      </c>
      <c r="BN107">
        <v>-1</v>
      </c>
      <c r="BO107" s="1">
        <v>43292</v>
      </c>
      <c r="BP107">
        <v>-1</v>
      </c>
      <c r="BQ107">
        <v>-1</v>
      </c>
      <c r="BR107">
        <v>-1</v>
      </c>
      <c r="BS107" s="1">
        <v>43292</v>
      </c>
      <c r="BT107">
        <v>-1</v>
      </c>
      <c r="BU107">
        <v>-1</v>
      </c>
      <c r="BV107">
        <v>-1</v>
      </c>
      <c r="BW107" s="1">
        <v>41781</v>
      </c>
      <c r="BX107">
        <v>-1</v>
      </c>
      <c r="BY107">
        <v>-1</v>
      </c>
      <c r="BZ107">
        <v>-1</v>
      </c>
      <c r="CA107" s="1">
        <v>41777</v>
      </c>
      <c r="CB107">
        <v>-1</v>
      </c>
      <c r="CC107" s="1">
        <v>41778</v>
      </c>
      <c r="CD107">
        <v>-1</v>
      </c>
      <c r="CE107" s="1">
        <v>43198</v>
      </c>
      <c r="CF107">
        <v>-1</v>
      </c>
      <c r="CG107" s="1">
        <v>41759</v>
      </c>
      <c r="CH107">
        <v>-1</v>
      </c>
      <c r="CI107">
        <v>-1</v>
      </c>
      <c r="CJ107">
        <v>-1</v>
      </c>
      <c r="CK107" s="1">
        <v>41152</v>
      </c>
      <c r="CL107">
        <v>291.60300000000001</v>
      </c>
      <c r="CM107">
        <v>-1</v>
      </c>
      <c r="CN107">
        <v>-1</v>
      </c>
    </row>
    <row r="108" spans="1:92" x14ac:dyDescent="0.25">
      <c r="A108" s="1">
        <v>40359</v>
      </c>
      <c r="B108">
        <v>80.488</v>
      </c>
      <c r="C108" s="1">
        <v>40786</v>
      </c>
      <c r="D108">
        <v>131.203</v>
      </c>
      <c r="E108" s="1">
        <v>40816</v>
      </c>
      <c r="F108">
        <v>87.257999999999996</v>
      </c>
      <c r="G108" s="1">
        <v>40227</v>
      </c>
      <c r="H108">
        <v>-1</v>
      </c>
      <c r="I108" s="1">
        <v>40786</v>
      </c>
      <c r="J108">
        <v>56.351999999999997</v>
      </c>
      <c r="K108" s="1">
        <v>40421</v>
      </c>
      <c r="L108">
        <v>216.72900000000001</v>
      </c>
      <c r="M108" s="1">
        <v>40336</v>
      </c>
      <c r="N108">
        <v>-1</v>
      </c>
      <c r="O108" s="1">
        <v>40156</v>
      </c>
      <c r="P108">
        <v>-1</v>
      </c>
      <c r="Q108" s="1">
        <v>40359</v>
      </c>
      <c r="R108">
        <v>82.727999999999994</v>
      </c>
      <c r="S108" s="1">
        <v>43204</v>
      </c>
      <c r="T108">
        <v>-1</v>
      </c>
      <c r="U108" s="1">
        <v>40480</v>
      </c>
      <c r="V108">
        <v>44.542999999999999</v>
      </c>
      <c r="W108" s="1">
        <v>39962</v>
      </c>
      <c r="X108">
        <v>226.36500000000001</v>
      </c>
      <c r="Y108" s="1">
        <v>40359</v>
      </c>
      <c r="Z108">
        <v>103.30800000000001</v>
      </c>
      <c r="AA108" s="1">
        <v>40348</v>
      </c>
      <c r="AB108">
        <v>-1</v>
      </c>
      <c r="AC108" s="1">
        <v>40480</v>
      </c>
      <c r="AD108">
        <v>44.735999999999997</v>
      </c>
      <c r="AE108" s="1">
        <v>41016</v>
      </c>
      <c r="AF108">
        <v>-1</v>
      </c>
      <c r="AG108" s="1">
        <f>_xll.BDH(CONCATENATE("AUST"," CDS USD SR ",$B$3,"Y D14 CORP"),"PX_LAST",$B$1,$B$2,"Dates","S","Period","M","Array","","cols=2;rows=1")</f>
        <v>43189</v>
      </c>
      <c r="AH108">
        <v>-1</v>
      </c>
      <c r="AI108">
        <v>-1</v>
      </c>
      <c r="AJ108">
        <v>-1</v>
      </c>
      <c r="AK108">
        <v>-1</v>
      </c>
      <c r="AL108">
        <v>-1</v>
      </c>
      <c r="AM108">
        <v>-1</v>
      </c>
      <c r="AN108">
        <v>-1</v>
      </c>
      <c r="AO108" s="1">
        <v>43291</v>
      </c>
      <c r="AP108">
        <v>-1</v>
      </c>
      <c r="AQ108" s="1">
        <v>44492</v>
      </c>
      <c r="AR108">
        <v>-1</v>
      </c>
      <c r="AS108" s="1">
        <v>44493</v>
      </c>
      <c r="AT108">
        <v>-1</v>
      </c>
      <c r="AU108">
        <v>-1</v>
      </c>
      <c r="AV108">
        <v>-1</v>
      </c>
      <c r="AW108" s="1">
        <v>41730</v>
      </c>
      <c r="AX108">
        <v>-1</v>
      </c>
      <c r="AY108" s="1">
        <v>43269</v>
      </c>
      <c r="AZ108">
        <v>-1</v>
      </c>
      <c r="BA108">
        <v>-1</v>
      </c>
      <c r="BB108">
        <v>-1</v>
      </c>
      <c r="BC108" s="1">
        <v>41589</v>
      </c>
      <c r="BD108">
        <v>-1</v>
      </c>
      <c r="BE108">
        <v>-1</v>
      </c>
      <c r="BF108">
        <v>-1</v>
      </c>
      <c r="BG108">
        <v>-1</v>
      </c>
      <c r="BH108">
        <v>-1</v>
      </c>
      <c r="BI108" s="1">
        <v>43291</v>
      </c>
      <c r="BJ108">
        <v>-1</v>
      </c>
      <c r="BK108">
        <v>-1</v>
      </c>
      <c r="BL108">
        <v>-1</v>
      </c>
      <c r="BM108" s="1">
        <v>43291</v>
      </c>
      <c r="BN108">
        <v>-1</v>
      </c>
      <c r="BO108" s="1">
        <v>43293</v>
      </c>
      <c r="BP108">
        <v>-1</v>
      </c>
      <c r="BQ108">
        <v>-1</v>
      </c>
      <c r="BR108">
        <v>-1</v>
      </c>
      <c r="BS108" s="1">
        <v>43293</v>
      </c>
      <c r="BT108">
        <v>-1</v>
      </c>
      <c r="BU108">
        <v>-1</v>
      </c>
      <c r="BV108">
        <v>-1</v>
      </c>
      <c r="BW108" s="1">
        <v>41782</v>
      </c>
      <c r="BX108">
        <v>-1</v>
      </c>
      <c r="BY108">
        <v>-1</v>
      </c>
      <c r="BZ108">
        <v>-1</v>
      </c>
      <c r="CA108" s="1">
        <v>41778</v>
      </c>
      <c r="CB108">
        <v>-1</v>
      </c>
      <c r="CC108" s="1">
        <v>41779</v>
      </c>
      <c r="CD108">
        <v>-1</v>
      </c>
      <c r="CE108" s="1">
        <v>43199</v>
      </c>
      <c r="CF108">
        <v>-1</v>
      </c>
      <c r="CG108" s="1">
        <v>41760</v>
      </c>
      <c r="CH108">
        <v>-1</v>
      </c>
      <c r="CI108">
        <v>-1</v>
      </c>
      <c r="CJ108">
        <v>-1</v>
      </c>
      <c r="CK108" s="1">
        <v>41180</v>
      </c>
      <c r="CL108">
        <v>200.887</v>
      </c>
      <c r="CM108">
        <v>-1</v>
      </c>
      <c r="CN108">
        <v>-1</v>
      </c>
    </row>
    <row r="109" spans="1:92" x14ac:dyDescent="0.25">
      <c r="A109" s="1">
        <v>40389</v>
      </c>
      <c r="B109">
        <v>63.456000000000003</v>
      </c>
      <c r="C109" s="1">
        <v>40816</v>
      </c>
      <c r="D109">
        <v>258.72899999999998</v>
      </c>
      <c r="E109" s="1">
        <v>40847</v>
      </c>
      <c r="F109">
        <v>48.238999999999997</v>
      </c>
      <c r="G109" s="1">
        <v>40228</v>
      </c>
      <c r="H109">
        <v>-1</v>
      </c>
      <c r="I109" s="1">
        <v>40816</v>
      </c>
      <c r="J109">
        <v>84.370999999999995</v>
      </c>
      <c r="K109" s="1">
        <v>40451</v>
      </c>
      <c r="L109">
        <v>149.38800000000001</v>
      </c>
      <c r="M109" s="1">
        <v>40337</v>
      </c>
      <c r="N109">
        <v>-1</v>
      </c>
      <c r="O109" s="1">
        <v>40157</v>
      </c>
      <c r="P109">
        <v>-1</v>
      </c>
      <c r="Q109" s="1">
        <v>40389</v>
      </c>
      <c r="R109">
        <v>69.430000000000007</v>
      </c>
      <c r="S109" s="1">
        <v>43205</v>
      </c>
      <c r="T109">
        <v>-1</v>
      </c>
      <c r="U109" s="1">
        <v>40512</v>
      </c>
      <c r="V109">
        <v>81.149000000000001</v>
      </c>
      <c r="W109" s="1">
        <v>39994</v>
      </c>
      <c r="X109">
        <v>238.489</v>
      </c>
      <c r="Y109" s="1">
        <v>40389</v>
      </c>
      <c r="Z109">
        <v>74.376999999999995</v>
      </c>
      <c r="AA109" s="1">
        <v>40349</v>
      </c>
      <c r="AB109">
        <v>-1</v>
      </c>
      <c r="AC109" s="1">
        <v>40512</v>
      </c>
      <c r="AD109">
        <v>69.513999999999996</v>
      </c>
      <c r="AE109" s="1">
        <v>41017</v>
      </c>
      <c r="AF109">
        <v>-1</v>
      </c>
      <c r="AG109" s="1">
        <f>_xll.BDH(CONCATENATE("AUST"," CDS USD SR ",$B$3,"Y D14 CORP"),"PX_LAST",$B$1,$B$2,"Dates","S","Period","M","Array","","cols=2;rows=1")</f>
        <v>43189</v>
      </c>
      <c r="AH109">
        <v>-1</v>
      </c>
      <c r="AI109">
        <v>-1</v>
      </c>
      <c r="AJ109">
        <v>-1</v>
      </c>
      <c r="AK109">
        <v>-1</v>
      </c>
      <c r="AL109">
        <v>-1</v>
      </c>
      <c r="AM109">
        <v>-1</v>
      </c>
      <c r="AN109">
        <v>-1</v>
      </c>
      <c r="AO109" s="1">
        <v>43292</v>
      </c>
      <c r="AP109">
        <v>-1</v>
      </c>
      <c r="AQ109" s="1">
        <v>44493</v>
      </c>
      <c r="AR109">
        <v>-1</v>
      </c>
      <c r="AS109" s="1">
        <v>44494</v>
      </c>
      <c r="AT109">
        <v>-1</v>
      </c>
      <c r="AU109">
        <v>-1</v>
      </c>
      <c r="AV109">
        <v>-1</v>
      </c>
      <c r="AW109" s="1">
        <v>41731</v>
      </c>
      <c r="AX109">
        <v>-1</v>
      </c>
      <c r="AY109" s="1">
        <v>43270</v>
      </c>
      <c r="AZ109">
        <v>-1</v>
      </c>
      <c r="BA109">
        <v>-1</v>
      </c>
      <c r="BB109">
        <v>-1</v>
      </c>
      <c r="BC109" s="1">
        <v>41590</v>
      </c>
      <c r="BD109">
        <v>-1</v>
      </c>
      <c r="BE109">
        <v>-1</v>
      </c>
      <c r="BF109">
        <v>-1</v>
      </c>
      <c r="BG109">
        <v>-1</v>
      </c>
      <c r="BH109">
        <v>-1</v>
      </c>
      <c r="BI109" s="1">
        <v>43292</v>
      </c>
      <c r="BJ109">
        <v>-1</v>
      </c>
      <c r="BK109">
        <v>-1</v>
      </c>
      <c r="BL109">
        <v>-1</v>
      </c>
      <c r="BM109" s="1">
        <v>43292</v>
      </c>
      <c r="BN109">
        <v>-1</v>
      </c>
      <c r="BO109" s="1">
        <v>43294</v>
      </c>
      <c r="BP109">
        <v>-1</v>
      </c>
      <c r="BQ109">
        <v>-1</v>
      </c>
      <c r="BR109">
        <v>-1</v>
      </c>
      <c r="BS109" s="1">
        <v>43294</v>
      </c>
      <c r="BT109">
        <v>-1</v>
      </c>
      <c r="BU109">
        <v>-1</v>
      </c>
      <c r="BV109">
        <v>-1</v>
      </c>
      <c r="BW109" s="1">
        <v>41783</v>
      </c>
      <c r="BX109">
        <v>-1</v>
      </c>
      <c r="BY109">
        <v>-1</v>
      </c>
      <c r="BZ109">
        <v>-1</v>
      </c>
      <c r="CA109" s="1">
        <v>41779</v>
      </c>
      <c r="CB109">
        <v>-1</v>
      </c>
      <c r="CC109" s="1">
        <v>41780</v>
      </c>
      <c r="CD109">
        <v>-1</v>
      </c>
      <c r="CE109" s="1">
        <v>43200</v>
      </c>
      <c r="CF109">
        <v>-1</v>
      </c>
      <c r="CG109" s="1">
        <v>41761</v>
      </c>
      <c r="CH109">
        <v>-1</v>
      </c>
      <c r="CI109">
        <v>-1</v>
      </c>
      <c r="CJ109">
        <v>-1</v>
      </c>
      <c r="CK109" s="1">
        <v>41213</v>
      </c>
      <c r="CL109">
        <v>113.099</v>
      </c>
      <c r="CM109">
        <v>-1</v>
      </c>
      <c r="CN109">
        <v>-1</v>
      </c>
    </row>
    <row r="110" spans="1:92" x14ac:dyDescent="0.25">
      <c r="A110" s="1">
        <v>40421</v>
      </c>
      <c r="B110">
        <v>75</v>
      </c>
      <c r="C110" s="1">
        <v>40847</v>
      </c>
      <c r="D110">
        <v>185.054</v>
      </c>
      <c r="E110" s="1">
        <v>40877</v>
      </c>
      <c r="F110">
        <v>66.055000000000007</v>
      </c>
      <c r="G110" s="1">
        <v>40229</v>
      </c>
      <c r="H110">
        <v>-1</v>
      </c>
      <c r="I110" s="1">
        <v>40847</v>
      </c>
      <c r="J110">
        <v>55.529000000000003</v>
      </c>
      <c r="K110" s="1">
        <v>40480</v>
      </c>
      <c r="L110">
        <v>155.613</v>
      </c>
      <c r="M110" s="1">
        <v>40338</v>
      </c>
      <c r="N110">
        <v>-1</v>
      </c>
      <c r="O110" s="1">
        <v>40158</v>
      </c>
      <c r="P110">
        <v>-1</v>
      </c>
      <c r="Q110" s="1">
        <v>40421</v>
      </c>
      <c r="R110">
        <v>83.26</v>
      </c>
      <c r="S110" s="1">
        <v>43206</v>
      </c>
      <c r="T110">
        <v>-1</v>
      </c>
      <c r="U110" s="1">
        <v>40543</v>
      </c>
      <c r="V110">
        <v>83.834000000000003</v>
      </c>
      <c r="W110" s="1">
        <v>40025</v>
      </c>
      <c r="X110">
        <v>157.702</v>
      </c>
      <c r="Y110" s="1">
        <v>40421</v>
      </c>
      <c r="Z110">
        <v>81.489000000000004</v>
      </c>
      <c r="AA110" s="1">
        <v>40350</v>
      </c>
      <c r="AB110">
        <v>-1</v>
      </c>
      <c r="AC110" s="1">
        <v>40543</v>
      </c>
      <c r="AD110">
        <v>55.585999999999999</v>
      </c>
      <c r="AE110" s="1">
        <v>41018</v>
      </c>
      <c r="AF110">
        <v>-1</v>
      </c>
      <c r="AG110" s="1">
        <f>_xll.BDH(CONCATENATE("AUST"," CDS USD SR ",$B$3,"Y D14 CORP"),"PX_LAST",$B$1,$B$2,"Dates","S","Period","M","Array","","cols=2;rows=1")</f>
        <v>43189</v>
      </c>
      <c r="AH110">
        <v>-1</v>
      </c>
      <c r="AI110">
        <v>-1</v>
      </c>
      <c r="AJ110">
        <v>-1</v>
      </c>
      <c r="AK110">
        <v>-1</v>
      </c>
      <c r="AL110">
        <v>-1</v>
      </c>
      <c r="AM110">
        <v>-1</v>
      </c>
      <c r="AN110">
        <v>-1</v>
      </c>
      <c r="AO110" s="1">
        <v>43293</v>
      </c>
      <c r="AP110">
        <v>-1</v>
      </c>
      <c r="AQ110" s="1">
        <v>44494</v>
      </c>
      <c r="AR110">
        <v>-1</v>
      </c>
      <c r="AS110" s="1">
        <v>44495</v>
      </c>
      <c r="AT110">
        <v>-1</v>
      </c>
      <c r="AU110">
        <v>-1</v>
      </c>
      <c r="AV110">
        <v>-1</v>
      </c>
      <c r="AW110" s="1">
        <v>41732</v>
      </c>
      <c r="AX110">
        <v>-1</v>
      </c>
      <c r="AY110" s="1">
        <v>43271</v>
      </c>
      <c r="AZ110">
        <v>-1</v>
      </c>
      <c r="BA110">
        <v>-1</v>
      </c>
      <c r="BB110">
        <v>-1</v>
      </c>
      <c r="BC110" s="1">
        <v>41591</v>
      </c>
      <c r="BD110">
        <v>-1</v>
      </c>
      <c r="BE110">
        <v>-1</v>
      </c>
      <c r="BF110">
        <v>-1</v>
      </c>
      <c r="BG110">
        <v>-1</v>
      </c>
      <c r="BH110">
        <v>-1</v>
      </c>
      <c r="BI110" s="1">
        <v>43293</v>
      </c>
      <c r="BJ110">
        <v>-1</v>
      </c>
      <c r="BK110">
        <v>-1</v>
      </c>
      <c r="BL110">
        <v>-1</v>
      </c>
      <c r="BM110" s="1">
        <v>43293</v>
      </c>
      <c r="BN110">
        <v>-1</v>
      </c>
      <c r="BO110" s="1">
        <v>43295</v>
      </c>
      <c r="BP110">
        <v>-1</v>
      </c>
      <c r="BQ110">
        <v>-1</v>
      </c>
      <c r="BR110">
        <v>-1</v>
      </c>
      <c r="BS110" s="1">
        <v>43295</v>
      </c>
      <c r="BT110">
        <v>-1</v>
      </c>
      <c r="BU110">
        <v>-1</v>
      </c>
      <c r="BV110">
        <v>-1</v>
      </c>
      <c r="BW110" s="1">
        <v>41784</v>
      </c>
      <c r="BX110">
        <v>-1</v>
      </c>
      <c r="BY110">
        <v>-1</v>
      </c>
      <c r="BZ110">
        <v>-1</v>
      </c>
      <c r="CA110" s="1">
        <v>41780</v>
      </c>
      <c r="CB110">
        <v>-1</v>
      </c>
      <c r="CC110" s="1">
        <v>41781</v>
      </c>
      <c r="CD110">
        <v>-1</v>
      </c>
      <c r="CE110" s="1">
        <v>43201</v>
      </c>
      <c r="CF110">
        <v>-1</v>
      </c>
      <c r="CG110" s="1">
        <v>41762</v>
      </c>
      <c r="CH110">
        <v>-1</v>
      </c>
      <c r="CI110">
        <v>-1</v>
      </c>
      <c r="CJ110">
        <v>-1</v>
      </c>
      <c r="CK110" s="1">
        <v>41243</v>
      </c>
      <c r="CL110">
        <v>120.82299999999999</v>
      </c>
      <c r="CM110">
        <v>-1</v>
      </c>
      <c r="CN110">
        <v>-1</v>
      </c>
    </row>
    <row r="111" spans="1:92" x14ac:dyDescent="0.25">
      <c r="A111" s="1">
        <v>40451</v>
      </c>
      <c r="B111">
        <v>63.984000000000002</v>
      </c>
      <c r="C111" s="1">
        <v>40877</v>
      </c>
      <c r="D111">
        <v>291.64100000000002</v>
      </c>
      <c r="E111" s="1">
        <v>40907</v>
      </c>
      <c r="F111">
        <v>62.923000000000002</v>
      </c>
      <c r="G111" s="1">
        <v>40230</v>
      </c>
      <c r="H111">
        <v>-1</v>
      </c>
      <c r="I111" s="1">
        <v>40877</v>
      </c>
      <c r="J111">
        <v>65.813999999999993</v>
      </c>
      <c r="K111" s="1">
        <v>40512</v>
      </c>
      <c r="L111">
        <v>199.80600000000001</v>
      </c>
      <c r="M111" s="1">
        <v>40339</v>
      </c>
      <c r="N111">
        <v>-1</v>
      </c>
      <c r="O111" s="1">
        <v>40159</v>
      </c>
      <c r="P111">
        <v>-1</v>
      </c>
      <c r="Q111" s="1">
        <v>40451</v>
      </c>
      <c r="R111">
        <v>72.94</v>
      </c>
      <c r="S111" s="1">
        <v>43207</v>
      </c>
      <c r="T111">
        <v>-1</v>
      </c>
      <c r="U111" s="1">
        <v>40574</v>
      </c>
      <c r="V111">
        <v>80.12</v>
      </c>
      <c r="W111" s="1">
        <v>40056</v>
      </c>
      <c r="X111">
        <v>153.67500000000001</v>
      </c>
      <c r="Y111" s="1">
        <v>40451</v>
      </c>
      <c r="Z111">
        <v>72.483000000000004</v>
      </c>
      <c r="AA111" s="1">
        <v>40351</v>
      </c>
      <c r="AB111">
        <v>-1</v>
      </c>
      <c r="AC111" s="1">
        <v>40574</v>
      </c>
      <c r="AD111">
        <v>64.835999999999999</v>
      </c>
      <c r="AE111" s="1">
        <v>41019</v>
      </c>
      <c r="AF111">
        <v>-1</v>
      </c>
      <c r="AG111" s="1">
        <f>_xll.BDH(CONCATENATE("AUST"," CDS USD SR ",$B$3,"Y D14 CORP"),"PX_LAST",$B$1,$B$2,"Dates","S","Period","M","Array","","cols=2;rows=1")</f>
        <v>43189</v>
      </c>
      <c r="AH111">
        <v>-1</v>
      </c>
      <c r="AI111">
        <v>-1</v>
      </c>
      <c r="AJ111">
        <v>-1</v>
      </c>
      <c r="AK111">
        <v>-1</v>
      </c>
      <c r="AL111">
        <v>-1</v>
      </c>
      <c r="AM111">
        <v>-1</v>
      </c>
      <c r="AN111">
        <v>-1</v>
      </c>
      <c r="AO111" s="1">
        <v>43294</v>
      </c>
      <c r="AP111">
        <v>-1</v>
      </c>
      <c r="AQ111" s="1">
        <v>44495</v>
      </c>
      <c r="AR111">
        <v>-1</v>
      </c>
      <c r="AS111" s="1">
        <v>44496</v>
      </c>
      <c r="AT111">
        <v>-1</v>
      </c>
      <c r="AU111">
        <v>-1</v>
      </c>
      <c r="AV111">
        <v>-1</v>
      </c>
      <c r="AW111" s="1">
        <v>41733</v>
      </c>
      <c r="AX111">
        <v>-1</v>
      </c>
      <c r="AY111" s="1">
        <v>43272</v>
      </c>
      <c r="AZ111">
        <v>-1</v>
      </c>
      <c r="BA111">
        <v>-1</v>
      </c>
      <c r="BB111">
        <v>-1</v>
      </c>
      <c r="BC111" s="1">
        <v>41592</v>
      </c>
      <c r="BD111">
        <v>-1</v>
      </c>
      <c r="BE111">
        <v>-1</v>
      </c>
      <c r="BF111">
        <v>-1</v>
      </c>
      <c r="BG111">
        <v>-1</v>
      </c>
      <c r="BH111">
        <v>-1</v>
      </c>
      <c r="BI111" s="1">
        <v>43294</v>
      </c>
      <c r="BJ111">
        <v>-1</v>
      </c>
      <c r="BK111">
        <v>-1</v>
      </c>
      <c r="BL111">
        <v>-1</v>
      </c>
      <c r="BM111" s="1">
        <v>43294</v>
      </c>
      <c r="BN111">
        <v>-1</v>
      </c>
      <c r="BO111" s="1">
        <v>43296</v>
      </c>
      <c r="BP111">
        <v>-1</v>
      </c>
      <c r="BQ111">
        <v>-1</v>
      </c>
      <c r="BR111">
        <v>-1</v>
      </c>
      <c r="BS111" s="1">
        <v>43296</v>
      </c>
      <c r="BT111">
        <v>-1</v>
      </c>
      <c r="BU111">
        <v>-1</v>
      </c>
      <c r="BV111">
        <v>-1</v>
      </c>
      <c r="BW111" s="1">
        <v>41785</v>
      </c>
      <c r="BX111">
        <v>-1</v>
      </c>
      <c r="BY111">
        <v>-1</v>
      </c>
      <c r="BZ111">
        <v>-1</v>
      </c>
      <c r="CA111" s="1">
        <v>41781</v>
      </c>
      <c r="CB111">
        <v>-1</v>
      </c>
      <c r="CC111" s="1">
        <v>41782</v>
      </c>
      <c r="CD111">
        <v>-1</v>
      </c>
      <c r="CE111" s="1">
        <v>43202</v>
      </c>
      <c r="CF111">
        <v>-1</v>
      </c>
      <c r="CG111" s="1">
        <v>41763</v>
      </c>
      <c r="CH111">
        <v>-1</v>
      </c>
      <c r="CI111">
        <v>-1</v>
      </c>
      <c r="CJ111">
        <v>-1</v>
      </c>
      <c r="CK111" s="1">
        <v>41274</v>
      </c>
      <c r="CL111">
        <v>121.246</v>
      </c>
      <c r="CM111">
        <v>-1</v>
      </c>
      <c r="CN111">
        <v>-1</v>
      </c>
    </row>
    <row r="112" spans="1:92" x14ac:dyDescent="0.25">
      <c r="A112" s="1">
        <v>40480</v>
      </c>
      <c r="B112">
        <v>60.167000000000002</v>
      </c>
      <c r="C112" s="1">
        <v>40907</v>
      </c>
      <c r="D112">
        <v>300.75299999999999</v>
      </c>
      <c r="E112" s="1">
        <v>40939</v>
      </c>
      <c r="F112">
        <v>56.149000000000001</v>
      </c>
      <c r="G112" s="1">
        <v>40231</v>
      </c>
      <c r="H112">
        <v>-1</v>
      </c>
      <c r="I112" s="1">
        <v>40907</v>
      </c>
      <c r="J112">
        <v>59.997999999999998</v>
      </c>
      <c r="K112" s="1">
        <v>40543</v>
      </c>
      <c r="L112">
        <v>189.482</v>
      </c>
      <c r="M112" s="1">
        <v>40340</v>
      </c>
      <c r="N112">
        <v>-1</v>
      </c>
      <c r="O112" s="1">
        <v>40160</v>
      </c>
      <c r="P112">
        <v>-1</v>
      </c>
      <c r="Q112" s="1">
        <v>40480</v>
      </c>
      <c r="R112">
        <v>59.713999999999999</v>
      </c>
      <c r="S112" s="1">
        <v>43208</v>
      </c>
      <c r="T112">
        <v>-1</v>
      </c>
      <c r="U112" s="1">
        <v>40602</v>
      </c>
      <c r="V112">
        <v>69.296999999999997</v>
      </c>
      <c r="W112" s="1">
        <v>40086</v>
      </c>
      <c r="X112">
        <v>87.028000000000006</v>
      </c>
      <c r="Y112" s="1">
        <v>40480</v>
      </c>
      <c r="Z112">
        <v>37.220999999999997</v>
      </c>
      <c r="AA112" s="1">
        <v>40352</v>
      </c>
      <c r="AB112">
        <v>-1</v>
      </c>
      <c r="AC112" s="1">
        <v>40602</v>
      </c>
      <c r="AD112">
        <v>66.298000000000002</v>
      </c>
      <c r="AE112" s="1">
        <v>41020</v>
      </c>
      <c r="AF112">
        <v>-1</v>
      </c>
      <c r="AG112" s="1">
        <f>_xll.BDH(CONCATENATE("AUST"," CDS USD SR ",$B$3,"Y D14 CORP"),"PX_LAST",$B$1,$B$2,"Dates","S","Period","M","Array","","cols=2;rows=1")</f>
        <v>43189</v>
      </c>
      <c r="AH112">
        <v>-1</v>
      </c>
      <c r="AI112">
        <v>-1</v>
      </c>
      <c r="AJ112">
        <v>-1</v>
      </c>
      <c r="AK112">
        <v>-1</v>
      </c>
      <c r="AL112">
        <v>-1</v>
      </c>
      <c r="AM112">
        <v>-1</v>
      </c>
      <c r="AN112">
        <v>-1</v>
      </c>
      <c r="AO112" s="1">
        <v>43295</v>
      </c>
      <c r="AP112">
        <v>-1</v>
      </c>
      <c r="AQ112" s="1">
        <v>44496</v>
      </c>
      <c r="AR112">
        <v>-1</v>
      </c>
      <c r="AS112" s="1">
        <v>44497</v>
      </c>
      <c r="AT112">
        <v>-1</v>
      </c>
      <c r="AU112">
        <v>-1</v>
      </c>
      <c r="AV112">
        <v>-1</v>
      </c>
      <c r="AW112" s="1">
        <v>41734</v>
      </c>
      <c r="AX112">
        <v>-1</v>
      </c>
      <c r="AY112" s="1">
        <v>43273</v>
      </c>
      <c r="AZ112">
        <v>-1</v>
      </c>
      <c r="BA112">
        <v>-1</v>
      </c>
      <c r="BB112">
        <v>-1</v>
      </c>
      <c r="BC112" s="1">
        <v>41593</v>
      </c>
      <c r="BD112">
        <v>-1</v>
      </c>
      <c r="BE112">
        <v>-1</v>
      </c>
      <c r="BF112">
        <v>-1</v>
      </c>
      <c r="BG112">
        <v>-1</v>
      </c>
      <c r="BH112">
        <v>-1</v>
      </c>
      <c r="BI112" s="1">
        <v>43295</v>
      </c>
      <c r="BJ112">
        <v>-1</v>
      </c>
      <c r="BK112">
        <v>-1</v>
      </c>
      <c r="BL112">
        <v>-1</v>
      </c>
      <c r="BM112" s="1">
        <v>43295</v>
      </c>
      <c r="BN112">
        <v>-1</v>
      </c>
      <c r="BO112" s="1">
        <v>43297</v>
      </c>
      <c r="BP112">
        <v>-1</v>
      </c>
      <c r="BQ112">
        <v>-1</v>
      </c>
      <c r="BR112">
        <v>-1</v>
      </c>
      <c r="BS112" s="1">
        <v>43297</v>
      </c>
      <c r="BT112">
        <v>-1</v>
      </c>
      <c r="BU112">
        <v>-1</v>
      </c>
      <c r="BV112">
        <v>-1</v>
      </c>
      <c r="BW112" s="1">
        <v>41786</v>
      </c>
      <c r="BX112">
        <v>-1</v>
      </c>
      <c r="BY112">
        <v>-1</v>
      </c>
      <c r="BZ112">
        <v>-1</v>
      </c>
      <c r="CA112" s="1">
        <v>41782</v>
      </c>
      <c r="CB112">
        <v>-1</v>
      </c>
      <c r="CC112" s="1">
        <v>41783</v>
      </c>
      <c r="CD112">
        <v>-1</v>
      </c>
      <c r="CE112" s="1">
        <v>43203</v>
      </c>
      <c r="CF112">
        <v>-1</v>
      </c>
      <c r="CG112" s="1">
        <v>41764</v>
      </c>
      <c r="CH112">
        <v>-1</v>
      </c>
      <c r="CI112">
        <v>-1</v>
      </c>
      <c r="CJ112">
        <v>-1</v>
      </c>
      <c r="CK112" s="1">
        <v>41305</v>
      </c>
      <c r="CL112">
        <v>130.69999999999999</v>
      </c>
      <c r="CM112">
        <v>-1</v>
      </c>
      <c r="CN112">
        <v>-1</v>
      </c>
    </row>
    <row r="113" spans="1:92" x14ac:dyDescent="0.25">
      <c r="A113" s="1">
        <v>40512</v>
      </c>
      <c r="B113">
        <v>70.088999999999999</v>
      </c>
      <c r="C113" s="1">
        <v>40939</v>
      </c>
      <c r="D113">
        <v>223.78</v>
      </c>
      <c r="E113" s="1">
        <v>40968</v>
      </c>
      <c r="F113">
        <v>46.075000000000003</v>
      </c>
      <c r="G113" s="1">
        <v>40232</v>
      </c>
      <c r="H113">
        <v>-1</v>
      </c>
      <c r="I113" s="1">
        <v>40939</v>
      </c>
      <c r="J113">
        <v>55.313000000000002</v>
      </c>
      <c r="K113" s="1">
        <v>40574</v>
      </c>
      <c r="L113">
        <v>209.577</v>
      </c>
      <c r="M113" s="1">
        <v>40341</v>
      </c>
      <c r="N113">
        <v>-1</v>
      </c>
      <c r="O113" s="1">
        <v>40161</v>
      </c>
      <c r="P113">
        <v>-1</v>
      </c>
      <c r="Q113" s="1">
        <v>40512</v>
      </c>
      <c r="R113">
        <v>76.866</v>
      </c>
      <c r="S113" s="1">
        <v>43209</v>
      </c>
      <c r="T113">
        <v>-1</v>
      </c>
      <c r="U113" s="1">
        <v>40633</v>
      </c>
      <c r="V113">
        <v>57.573</v>
      </c>
      <c r="W113" s="1">
        <v>40116</v>
      </c>
      <c r="X113">
        <v>92.724000000000004</v>
      </c>
      <c r="Y113" s="1">
        <v>40512</v>
      </c>
      <c r="Z113">
        <v>62.036000000000001</v>
      </c>
      <c r="AA113" s="1">
        <v>40353</v>
      </c>
      <c r="AB113">
        <v>-1</v>
      </c>
      <c r="AC113" s="1">
        <v>40633</v>
      </c>
      <c r="AD113">
        <v>48.482999999999997</v>
      </c>
      <c r="AE113" s="1">
        <v>41021</v>
      </c>
      <c r="AF113">
        <v>-1</v>
      </c>
      <c r="AG113" s="1">
        <f>_xll.BDH(CONCATENATE("AUST"," CDS USD SR ",$B$3,"Y D14 CORP"),"PX_LAST",$B$1,$B$2,"Dates","S","Period","M","Array","","cols=2;rows=1")</f>
        <v>43189</v>
      </c>
      <c r="AH113">
        <v>-1</v>
      </c>
      <c r="AI113">
        <v>-1</v>
      </c>
      <c r="AJ113">
        <v>-1</v>
      </c>
      <c r="AK113">
        <v>-1</v>
      </c>
      <c r="AL113">
        <v>-1</v>
      </c>
      <c r="AM113">
        <v>-1</v>
      </c>
      <c r="AN113">
        <v>-1</v>
      </c>
      <c r="AO113" s="1">
        <v>43296</v>
      </c>
      <c r="AP113">
        <v>-1</v>
      </c>
      <c r="AQ113" s="1">
        <v>44497</v>
      </c>
      <c r="AR113">
        <v>-1</v>
      </c>
      <c r="AS113" s="1">
        <v>44498</v>
      </c>
      <c r="AT113">
        <v>-1</v>
      </c>
      <c r="AU113">
        <v>-1</v>
      </c>
      <c r="AV113">
        <v>-1</v>
      </c>
      <c r="AW113" s="1">
        <v>41735</v>
      </c>
      <c r="AX113">
        <v>-1</v>
      </c>
      <c r="AY113" s="1">
        <v>43274</v>
      </c>
      <c r="AZ113">
        <v>-1</v>
      </c>
      <c r="BA113">
        <v>-1</v>
      </c>
      <c r="BB113">
        <v>-1</v>
      </c>
      <c r="BC113" s="1">
        <v>41594</v>
      </c>
      <c r="BD113">
        <v>-1</v>
      </c>
      <c r="BE113">
        <v>-1</v>
      </c>
      <c r="BF113">
        <v>-1</v>
      </c>
      <c r="BG113">
        <v>-1</v>
      </c>
      <c r="BH113">
        <v>-1</v>
      </c>
      <c r="BI113" s="1">
        <v>43296</v>
      </c>
      <c r="BJ113">
        <v>-1</v>
      </c>
      <c r="BK113">
        <v>-1</v>
      </c>
      <c r="BL113">
        <v>-1</v>
      </c>
      <c r="BM113" s="1">
        <v>43296</v>
      </c>
      <c r="BN113">
        <v>-1</v>
      </c>
      <c r="BO113" s="1">
        <v>43298</v>
      </c>
      <c r="BP113">
        <v>-1</v>
      </c>
      <c r="BQ113">
        <v>-1</v>
      </c>
      <c r="BR113">
        <v>-1</v>
      </c>
      <c r="BS113" s="1">
        <v>43298</v>
      </c>
      <c r="BT113">
        <v>-1</v>
      </c>
      <c r="BU113">
        <v>-1</v>
      </c>
      <c r="BV113">
        <v>-1</v>
      </c>
      <c r="BW113" s="1">
        <v>41787</v>
      </c>
      <c r="BX113">
        <v>-1</v>
      </c>
      <c r="BY113">
        <v>-1</v>
      </c>
      <c r="BZ113">
        <v>-1</v>
      </c>
      <c r="CA113" s="1">
        <v>41783</v>
      </c>
      <c r="CB113">
        <v>-1</v>
      </c>
      <c r="CC113" s="1">
        <v>41784</v>
      </c>
      <c r="CD113">
        <v>-1</v>
      </c>
      <c r="CE113" s="1">
        <v>43204</v>
      </c>
      <c r="CF113">
        <v>-1</v>
      </c>
      <c r="CG113" s="1">
        <v>41765</v>
      </c>
      <c r="CH113">
        <v>-1</v>
      </c>
      <c r="CI113">
        <v>-1</v>
      </c>
      <c r="CJ113">
        <v>-1</v>
      </c>
      <c r="CK113" s="1">
        <v>41333</v>
      </c>
      <c r="CL113">
        <v>138.76900000000001</v>
      </c>
      <c r="CM113">
        <v>-1</v>
      </c>
      <c r="CN113">
        <v>-1</v>
      </c>
    </row>
    <row r="114" spans="1:92" x14ac:dyDescent="0.25">
      <c r="A114" s="1">
        <v>40543</v>
      </c>
      <c r="B114">
        <v>61.851999999999997</v>
      </c>
      <c r="C114" s="1">
        <v>40968</v>
      </c>
      <c r="D114">
        <v>165.87100000000001</v>
      </c>
      <c r="E114" s="1">
        <v>40998</v>
      </c>
      <c r="F114">
        <v>42.523000000000003</v>
      </c>
      <c r="G114" s="1">
        <v>40233</v>
      </c>
      <c r="H114">
        <v>-1</v>
      </c>
      <c r="I114" s="1">
        <v>40968</v>
      </c>
      <c r="J114">
        <v>46.774999999999999</v>
      </c>
      <c r="K114" s="1">
        <v>40602</v>
      </c>
      <c r="L114">
        <v>205.035</v>
      </c>
      <c r="M114" s="1">
        <v>40342</v>
      </c>
      <c r="N114">
        <v>-1</v>
      </c>
      <c r="O114" s="1">
        <v>40162</v>
      </c>
      <c r="P114">
        <v>-1</v>
      </c>
      <c r="Q114" s="1">
        <v>40543</v>
      </c>
      <c r="R114">
        <v>64.608000000000004</v>
      </c>
      <c r="S114" s="1">
        <v>43210</v>
      </c>
      <c r="T114">
        <v>-1</v>
      </c>
      <c r="U114" s="1">
        <v>40662</v>
      </c>
      <c r="V114">
        <v>49.853000000000002</v>
      </c>
      <c r="W114" s="1">
        <v>40147</v>
      </c>
      <c r="X114">
        <v>109.209</v>
      </c>
      <c r="Y114" s="1">
        <v>40543</v>
      </c>
      <c r="Z114">
        <v>45.926000000000002</v>
      </c>
      <c r="AA114" s="1">
        <v>40354</v>
      </c>
      <c r="AB114">
        <v>-1</v>
      </c>
      <c r="AC114" s="1">
        <v>40662</v>
      </c>
      <c r="AD114">
        <v>46.363</v>
      </c>
      <c r="AE114" s="1">
        <v>41022</v>
      </c>
      <c r="AF114">
        <v>-1</v>
      </c>
      <c r="AG114" s="1">
        <f>_xll.BDH(CONCATENATE("AUST"," CDS USD SR ",$B$3,"Y D14 CORP"),"PX_LAST",$B$1,$B$2,"Dates","S","Period","M","Array","","cols=2;rows=1")</f>
        <v>43189</v>
      </c>
      <c r="AH114">
        <v>-1</v>
      </c>
      <c r="AI114">
        <v>-1</v>
      </c>
      <c r="AJ114">
        <v>-1</v>
      </c>
      <c r="AK114">
        <v>-1</v>
      </c>
      <c r="AL114">
        <v>-1</v>
      </c>
      <c r="AM114">
        <v>-1</v>
      </c>
      <c r="AN114">
        <v>-1</v>
      </c>
      <c r="AO114" s="1">
        <v>43297</v>
      </c>
      <c r="AP114">
        <v>-1</v>
      </c>
      <c r="AQ114" s="1">
        <v>44498</v>
      </c>
      <c r="AR114">
        <v>-1</v>
      </c>
      <c r="AS114" s="1">
        <v>44499</v>
      </c>
      <c r="AT114">
        <v>-1</v>
      </c>
      <c r="AU114">
        <v>-1</v>
      </c>
      <c r="AV114">
        <v>-1</v>
      </c>
      <c r="AW114" s="1">
        <v>41736</v>
      </c>
      <c r="AX114">
        <v>-1</v>
      </c>
      <c r="AY114" s="1">
        <v>43275</v>
      </c>
      <c r="AZ114">
        <v>-1</v>
      </c>
      <c r="BA114">
        <v>-1</v>
      </c>
      <c r="BB114">
        <v>-1</v>
      </c>
      <c r="BC114" s="1">
        <v>41595</v>
      </c>
      <c r="BD114">
        <v>-1</v>
      </c>
      <c r="BE114">
        <v>-1</v>
      </c>
      <c r="BF114">
        <v>-1</v>
      </c>
      <c r="BG114">
        <v>-1</v>
      </c>
      <c r="BH114">
        <v>-1</v>
      </c>
      <c r="BI114" s="1">
        <v>43297</v>
      </c>
      <c r="BJ114">
        <v>-1</v>
      </c>
      <c r="BK114">
        <v>-1</v>
      </c>
      <c r="BL114">
        <v>-1</v>
      </c>
      <c r="BM114" s="1">
        <v>43297</v>
      </c>
      <c r="BN114">
        <v>-1</v>
      </c>
      <c r="BO114" s="1">
        <v>43299</v>
      </c>
      <c r="BP114">
        <v>-1</v>
      </c>
      <c r="BQ114">
        <v>-1</v>
      </c>
      <c r="BR114">
        <v>-1</v>
      </c>
      <c r="BS114" s="1">
        <v>43299</v>
      </c>
      <c r="BT114">
        <v>-1</v>
      </c>
      <c r="BU114">
        <v>-1</v>
      </c>
      <c r="BV114">
        <v>-1</v>
      </c>
      <c r="BW114" s="1">
        <v>41788</v>
      </c>
      <c r="BX114">
        <v>-1</v>
      </c>
      <c r="BY114">
        <v>-1</v>
      </c>
      <c r="BZ114">
        <v>-1</v>
      </c>
      <c r="CA114" s="1">
        <v>41784</v>
      </c>
      <c r="CB114">
        <v>-1</v>
      </c>
      <c r="CC114" s="1">
        <v>41785</v>
      </c>
      <c r="CD114">
        <v>-1</v>
      </c>
      <c r="CE114" s="1">
        <v>43205</v>
      </c>
      <c r="CF114">
        <v>-1</v>
      </c>
      <c r="CG114" s="1">
        <v>41766</v>
      </c>
      <c r="CH114">
        <v>-1</v>
      </c>
      <c r="CI114">
        <v>-1</v>
      </c>
      <c r="CJ114">
        <v>-1</v>
      </c>
      <c r="CK114" s="1">
        <v>41362</v>
      </c>
      <c r="CL114">
        <v>206.21600000000001</v>
      </c>
      <c r="CM114">
        <v>-1</v>
      </c>
      <c r="CN114">
        <v>-1</v>
      </c>
    </row>
    <row r="115" spans="1:92" x14ac:dyDescent="0.25">
      <c r="A115" s="1">
        <v>40574</v>
      </c>
      <c r="B115">
        <v>58.506</v>
      </c>
      <c r="C115" s="1">
        <v>40998</v>
      </c>
      <c r="D115">
        <v>127.203</v>
      </c>
      <c r="E115" s="1">
        <v>41029</v>
      </c>
      <c r="F115">
        <v>38.302999999999997</v>
      </c>
      <c r="G115" s="1">
        <v>40234</v>
      </c>
      <c r="H115">
        <v>-1</v>
      </c>
      <c r="I115" s="1">
        <v>40998</v>
      </c>
      <c r="J115">
        <v>34.874000000000002</v>
      </c>
      <c r="K115" s="1">
        <v>40633</v>
      </c>
      <c r="L115">
        <v>163.39699999999999</v>
      </c>
      <c r="M115" s="1">
        <v>40343</v>
      </c>
      <c r="N115">
        <v>-1</v>
      </c>
      <c r="O115" s="1">
        <v>40163</v>
      </c>
      <c r="P115">
        <v>-1</v>
      </c>
      <c r="Q115" s="1">
        <v>40574</v>
      </c>
      <c r="R115">
        <v>63.198999999999998</v>
      </c>
      <c r="S115" s="1">
        <v>43211</v>
      </c>
      <c r="T115">
        <v>-1</v>
      </c>
      <c r="U115" s="1">
        <v>40694</v>
      </c>
      <c r="V115">
        <v>50.841000000000001</v>
      </c>
      <c r="W115" s="1">
        <v>40178</v>
      </c>
      <c r="X115">
        <v>89.162999999999997</v>
      </c>
      <c r="Y115" s="1">
        <v>40574</v>
      </c>
      <c r="Z115">
        <v>52.192</v>
      </c>
      <c r="AA115" s="1">
        <v>40355</v>
      </c>
      <c r="AB115">
        <v>-1</v>
      </c>
      <c r="AC115" s="1">
        <v>40694</v>
      </c>
      <c r="AD115">
        <v>63.497999999999998</v>
      </c>
      <c r="AE115" s="1">
        <v>41023</v>
      </c>
      <c r="AF115">
        <v>-1</v>
      </c>
      <c r="AG115" s="1">
        <f>_xll.BDH(CONCATENATE("AUST"," CDS USD SR ",$B$3,"Y D14 CORP"),"PX_LAST",$B$1,$B$2,"Dates","S","Period","M","Array","","cols=2;rows=1")</f>
        <v>43189</v>
      </c>
      <c r="AH115">
        <v>-1</v>
      </c>
      <c r="AI115">
        <v>-1</v>
      </c>
      <c r="AJ115">
        <v>-1</v>
      </c>
      <c r="AK115">
        <v>-1</v>
      </c>
      <c r="AL115">
        <v>-1</v>
      </c>
      <c r="AM115">
        <v>-1</v>
      </c>
      <c r="AN115">
        <v>-1</v>
      </c>
      <c r="AO115" s="1">
        <v>43298</v>
      </c>
      <c r="AP115">
        <v>-1</v>
      </c>
      <c r="AQ115" s="1">
        <v>44499</v>
      </c>
      <c r="AR115">
        <v>-1</v>
      </c>
      <c r="AS115" s="1">
        <v>44500</v>
      </c>
      <c r="AT115">
        <v>-1</v>
      </c>
      <c r="AU115">
        <v>-1</v>
      </c>
      <c r="AV115">
        <v>-1</v>
      </c>
      <c r="AW115" s="1">
        <v>41737</v>
      </c>
      <c r="AX115">
        <v>-1</v>
      </c>
      <c r="AY115" s="1">
        <v>43276</v>
      </c>
      <c r="AZ115">
        <v>-1</v>
      </c>
      <c r="BA115">
        <v>-1</v>
      </c>
      <c r="BB115">
        <v>-1</v>
      </c>
      <c r="BC115" s="1">
        <v>41596</v>
      </c>
      <c r="BD115">
        <v>-1</v>
      </c>
      <c r="BE115">
        <v>-1</v>
      </c>
      <c r="BF115">
        <v>-1</v>
      </c>
      <c r="BG115">
        <v>-1</v>
      </c>
      <c r="BH115">
        <v>-1</v>
      </c>
      <c r="BI115" s="1">
        <v>43298</v>
      </c>
      <c r="BJ115">
        <v>-1</v>
      </c>
      <c r="BK115">
        <v>-1</v>
      </c>
      <c r="BL115">
        <v>-1</v>
      </c>
      <c r="BM115" s="1">
        <v>43298</v>
      </c>
      <c r="BN115">
        <v>-1</v>
      </c>
      <c r="BO115" s="1">
        <v>43300</v>
      </c>
      <c r="BP115">
        <v>-1</v>
      </c>
      <c r="BQ115">
        <v>-1</v>
      </c>
      <c r="BR115">
        <v>-1</v>
      </c>
      <c r="BS115" s="1">
        <v>43300</v>
      </c>
      <c r="BT115">
        <v>-1</v>
      </c>
      <c r="BU115">
        <v>-1</v>
      </c>
      <c r="BV115">
        <v>-1</v>
      </c>
      <c r="BW115" s="1">
        <v>41789</v>
      </c>
      <c r="BX115">
        <v>-1</v>
      </c>
      <c r="BY115">
        <v>-1</v>
      </c>
      <c r="BZ115">
        <v>-1</v>
      </c>
      <c r="CA115" s="1">
        <v>41785</v>
      </c>
      <c r="CB115">
        <v>-1</v>
      </c>
      <c r="CC115" s="1">
        <v>41786</v>
      </c>
      <c r="CD115">
        <v>-1</v>
      </c>
      <c r="CE115" s="1">
        <v>43206</v>
      </c>
      <c r="CF115">
        <v>-1</v>
      </c>
      <c r="CG115" s="1">
        <v>41767</v>
      </c>
      <c r="CH115">
        <v>-1</v>
      </c>
      <c r="CI115">
        <v>-1</v>
      </c>
      <c r="CJ115">
        <v>-1</v>
      </c>
      <c r="CK115" s="1">
        <v>41394</v>
      </c>
      <c r="CL115">
        <v>146.91399999999999</v>
      </c>
      <c r="CM115">
        <v>-1</v>
      </c>
      <c r="CN115">
        <v>-1</v>
      </c>
    </row>
    <row r="116" spans="1:92" x14ac:dyDescent="0.25">
      <c r="A116" s="1">
        <v>40602</v>
      </c>
      <c r="B116">
        <v>52.703000000000003</v>
      </c>
      <c r="C116" s="1">
        <v>41029</v>
      </c>
      <c r="D116">
        <v>154.495</v>
      </c>
      <c r="E116" s="1">
        <v>41060</v>
      </c>
      <c r="F116">
        <v>61.691000000000003</v>
      </c>
      <c r="G116" s="1">
        <v>40235</v>
      </c>
      <c r="H116">
        <v>-1</v>
      </c>
      <c r="I116" s="1">
        <v>41029</v>
      </c>
      <c r="J116">
        <v>34.07</v>
      </c>
      <c r="K116" s="1">
        <v>40662</v>
      </c>
      <c r="L116">
        <v>171.53899999999999</v>
      </c>
      <c r="M116" s="1">
        <v>40344</v>
      </c>
      <c r="N116">
        <v>-1</v>
      </c>
      <c r="O116" s="1">
        <v>40164</v>
      </c>
      <c r="P116">
        <v>-1</v>
      </c>
      <c r="Q116" s="1">
        <v>40602</v>
      </c>
      <c r="R116">
        <v>56.411999999999999</v>
      </c>
      <c r="S116" s="1">
        <v>43212</v>
      </c>
      <c r="T116">
        <v>-1</v>
      </c>
      <c r="U116" s="1">
        <v>40724</v>
      </c>
      <c r="V116">
        <v>60.296999999999997</v>
      </c>
      <c r="W116" s="1">
        <v>40207</v>
      </c>
      <c r="X116">
        <v>88.608000000000004</v>
      </c>
      <c r="Y116" s="1">
        <v>40602</v>
      </c>
      <c r="Z116">
        <v>47.218000000000004</v>
      </c>
      <c r="AA116" s="1">
        <v>40356</v>
      </c>
      <c r="AB116">
        <v>-1</v>
      </c>
      <c r="AC116" s="1">
        <v>40724</v>
      </c>
      <c r="AD116">
        <v>65.632999999999996</v>
      </c>
      <c r="AE116" s="1">
        <v>41024</v>
      </c>
      <c r="AF116">
        <v>-1</v>
      </c>
      <c r="AG116" s="1">
        <f>_xll.BDH(CONCATENATE("AUST"," CDS USD SR ",$B$3,"Y D14 CORP"),"PX_LAST",$B$1,$B$2,"Dates","S","Period","M","Array","","cols=2;rows=1")</f>
        <v>43189</v>
      </c>
      <c r="AH116">
        <v>-1</v>
      </c>
      <c r="AI116">
        <v>-1</v>
      </c>
      <c r="AJ116">
        <v>-1</v>
      </c>
      <c r="AK116">
        <v>-1</v>
      </c>
      <c r="AL116">
        <v>-1</v>
      </c>
      <c r="AM116">
        <v>-1</v>
      </c>
      <c r="AN116">
        <v>-1</v>
      </c>
      <c r="AO116" s="1">
        <v>43299</v>
      </c>
      <c r="AP116">
        <v>-1</v>
      </c>
      <c r="AQ116" s="1">
        <v>44500</v>
      </c>
      <c r="AR116">
        <v>-1</v>
      </c>
      <c r="AS116" s="1">
        <v>44501</v>
      </c>
      <c r="AT116">
        <v>-1</v>
      </c>
      <c r="AU116">
        <v>-1</v>
      </c>
      <c r="AV116">
        <v>-1</v>
      </c>
      <c r="AW116" s="1">
        <v>41738</v>
      </c>
      <c r="AX116">
        <v>-1</v>
      </c>
      <c r="AY116" s="1">
        <v>43277</v>
      </c>
      <c r="AZ116">
        <v>-1</v>
      </c>
      <c r="BA116">
        <v>-1</v>
      </c>
      <c r="BB116">
        <v>-1</v>
      </c>
      <c r="BC116" s="1">
        <v>41597</v>
      </c>
      <c r="BD116">
        <v>-1</v>
      </c>
      <c r="BE116">
        <v>-1</v>
      </c>
      <c r="BF116">
        <v>-1</v>
      </c>
      <c r="BG116">
        <v>-1</v>
      </c>
      <c r="BH116">
        <v>-1</v>
      </c>
      <c r="BI116" s="1">
        <v>43299</v>
      </c>
      <c r="BJ116">
        <v>-1</v>
      </c>
      <c r="BK116">
        <v>-1</v>
      </c>
      <c r="BL116">
        <v>-1</v>
      </c>
      <c r="BM116" s="1">
        <v>43299</v>
      </c>
      <c r="BN116">
        <v>-1</v>
      </c>
      <c r="BO116" s="1">
        <v>43301</v>
      </c>
      <c r="BP116">
        <v>-1</v>
      </c>
      <c r="BQ116">
        <v>-1</v>
      </c>
      <c r="BR116">
        <v>-1</v>
      </c>
      <c r="BS116" s="1">
        <v>43301</v>
      </c>
      <c r="BT116">
        <v>-1</v>
      </c>
      <c r="BU116">
        <v>-1</v>
      </c>
      <c r="BV116">
        <v>-1</v>
      </c>
      <c r="BW116" s="1">
        <v>41790</v>
      </c>
      <c r="BX116">
        <v>-1</v>
      </c>
      <c r="BY116">
        <v>-1</v>
      </c>
      <c r="BZ116">
        <v>-1</v>
      </c>
      <c r="CA116" s="1">
        <v>41786</v>
      </c>
      <c r="CB116">
        <v>-1</v>
      </c>
      <c r="CC116" s="1">
        <v>41787</v>
      </c>
      <c r="CD116">
        <v>-1</v>
      </c>
      <c r="CE116" s="1">
        <v>43207</v>
      </c>
      <c r="CF116">
        <v>-1</v>
      </c>
      <c r="CG116" s="1">
        <v>41768</v>
      </c>
      <c r="CH116">
        <v>-1</v>
      </c>
      <c r="CI116">
        <v>-1</v>
      </c>
      <c r="CJ116">
        <v>-1</v>
      </c>
      <c r="CK116" s="1">
        <v>41425</v>
      </c>
      <c r="CL116">
        <v>150.41300000000001</v>
      </c>
      <c r="CM116">
        <v>-1</v>
      </c>
      <c r="CN116">
        <v>-1</v>
      </c>
    </row>
    <row r="117" spans="1:92" x14ac:dyDescent="0.25">
      <c r="A117" s="1">
        <v>40633</v>
      </c>
      <c r="B117">
        <v>44.116</v>
      </c>
      <c r="C117" s="1">
        <v>41060</v>
      </c>
      <c r="D117">
        <v>242.452</v>
      </c>
      <c r="E117" s="1">
        <v>41089</v>
      </c>
      <c r="F117">
        <v>51.253999999999998</v>
      </c>
      <c r="G117" s="1">
        <v>40236</v>
      </c>
      <c r="H117">
        <v>-1</v>
      </c>
      <c r="I117" s="1">
        <v>41060</v>
      </c>
      <c r="J117">
        <v>66.22</v>
      </c>
      <c r="K117" s="1">
        <v>40694</v>
      </c>
      <c r="L117">
        <v>120.764</v>
      </c>
      <c r="M117" s="1">
        <v>40345</v>
      </c>
      <c r="N117">
        <v>-1</v>
      </c>
      <c r="O117" s="1">
        <v>40165</v>
      </c>
      <c r="P117">
        <v>-1</v>
      </c>
      <c r="Q117" s="1">
        <v>40633</v>
      </c>
      <c r="R117">
        <v>45.606000000000002</v>
      </c>
      <c r="S117" s="1">
        <v>43213</v>
      </c>
      <c r="T117">
        <v>-1</v>
      </c>
      <c r="U117" s="1">
        <v>40753</v>
      </c>
      <c r="V117">
        <v>64.397999999999996</v>
      </c>
      <c r="W117" s="1">
        <v>40235</v>
      </c>
      <c r="X117">
        <v>94.847999999999999</v>
      </c>
      <c r="Y117" s="1">
        <v>40633</v>
      </c>
      <c r="Z117">
        <v>30.167999999999999</v>
      </c>
      <c r="AA117" s="1">
        <v>40357</v>
      </c>
      <c r="AB117">
        <v>-1</v>
      </c>
      <c r="AC117" s="1">
        <v>40753</v>
      </c>
      <c r="AD117">
        <v>74.436000000000007</v>
      </c>
      <c r="AE117" s="1">
        <v>41025</v>
      </c>
      <c r="AF117">
        <v>-1</v>
      </c>
      <c r="AG117" s="1">
        <f>_xll.BDH(CONCATENATE("AUST"," CDS USD SR ",$B$3,"Y D14 CORP"),"PX_LAST",$B$1,$B$2,"Dates","S","Period","M","Array","","cols=2;rows=1")</f>
        <v>43189</v>
      </c>
      <c r="AH117">
        <v>-1</v>
      </c>
      <c r="AI117">
        <v>-1</v>
      </c>
      <c r="AJ117">
        <v>-1</v>
      </c>
      <c r="AK117">
        <v>-1</v>
      </c>
      <c r="AL117">
        <v>-1</v>
      </c>
      <c r="AM117">
        <v>-1</v>
      </c>
      <c r="AN117">
        <v>-1</v>
      </c>
      <c r="AO117" s="1">
        <v>43300</v>
      </c>
      <c r="AP117">
        <v>-1</v>
      </c>
      <c r="AQ117" s="1">
        <v>44501</v>
      </c>
      <c r="AR117">
        <v>-1</v>
      </c>
      <c r="AS117" s="1">
        <v>44502</v>
      </c>
      <c r="AT117">
        <v>-1</v>
      </c>
      <c r="AU117">
        <v>-1</v>
      </c>
      <c r="AV117">
        <v>-1</v>
      </c>
      <c r="AW117" s="1">
        <v>41739</v>
      </c>
      <c r="AX117">
        <v>-1</v>
      </c>
      <c r="AY117" s="1">
        <v>43278</v>
      </c>
      <c r="AZ117">
        <v>-1</v>
      </c>
      <c r="BA117">
        <v>-1</v>
      </c>
      <c r="BB117">
        <v>-1</v>
      </c>
      <c r="BC117" s="1">
        <v>41598</v>
      </c>
      <c r="BD117">
        <v>-1</v>
      </c>
      <c r="BE117">
        <v>-1</v>
      </c>
      <c r="BF117">
        <v>-1</v>
      </c>
      <c r="BG117">
        <v>-1</v>
      </c>
      <c r="BH117">
        <v>-1</v>
      </c>
      <c r="BI117" s="1">
        <v>43300</v>
      </c>
      <c r="BJ117">
        <v>-1</v>
      </c>
      <c r="BK117">
        <v>-1</v>
      </c>
      <c r="BL117">
        <v>-1</v>
      </c>
      <c r="BM117" s="1">
        <v>43300</v>
      </c>
      <c r="BN117">
        <v>-1</v>
      </c>
      <c r="BO117" s="1">
        <v>43302</v>
      </c>
      <c r="BP117">
        <v>-1</v>
      </c>
      <c r="BQ117">
        <v>-1</v>
      </c>
      <c r="BR117">
        <v>-1</v>
      </c>
      <c r="BS117" s="1">
        <v>43302</v>
      </c>
      <c r="BT117">
        <v>-1</v>
      </c>
      <c r="BU117">
        <v>-1</v>
      </c>
      <c r="BV117">
        <v>-1</v>
      </c>
      <c r="BW117" s="1">
        <v>41791</v>
      </c>
      <c r="BX117">
        <v>-1</v>
      </c>
      <c r="BY117">
        <v>-1</v>
      </c>
      <c r="BZ117">
        <v>-1</v>
      </c>
      <c r="CA117" s="1">
        <v>41787</v>
      </c>
      <c r="CB117">
        <v>-1</v>
      </c>
      <c r="CC117" s="1">
        <v>41788</v>
      </c>
      <c r="CD117">
        <v>-1</v>
      </c>
      <c r="CE117" s="1">
        <v>43208</v>
      </c>
      <c r="CF117">
        <v>-1</v>
      </c>
      <c r="CG117" s="1">
        <v>41769</v>
      </c>
      <c r="CH117">
        <v>-1</v>
      </c>
      <c r="CI117">
        <v>-1</v>
      </c>
      <c r="CJ117">
        <v>-1</v>
      </c>
      <c r="CK117" s="1">
        <v>41453</v>
      </c>
      <c r="CL117">
        <v>175.41</v>
      </c>
      <c r="CM117">
        <v>-1</v>
      </c>
      <c r="CN117">
        <v>-1</v>
      </c>
    </row>
    <row r="118" spans="1:92" x14ac:dyDescent="0.25">
      <c r="A118" s="1">
        <v>40662</v>
      </c>
      <c r="B118">
        <v>39.72</v>
      </c>
      <c r="C118" s="1">
        <v>41089</v>
      </c>
      <c r="D118">
        <v>194.69</v>
      </c>
      <c r="E118" s="1">
        <v>41121</v>
      </c>
      <c r="F118">
        <v>39.396000000000001</v>
      </c>
      <c r="G118" s="1">
        <v>40237</v>
      </c>
      <c r="H118">
        <v>-1</v>
      </c>
      <c r="I118" s="1">
        <v>41089</v>
      </c>
      <c r="J118">
        <v>53.481999999999999</v>
      </c>
      <c r="K118" s="1">
        <v>40724</v>
      </c>
      <c r="L118">
        <v>132.38800000000001</v>
      </c>
      <c r="M118" s="1">
        <v>40346</v>
      </c>
      <c r="N118">
        <v>-1</v>
      </c>
      <c r="O118" s="1">
        <v>40166</v>
      </c>
      <c r="P118">
        <v>-1</v>
      </c>
      <c r="Q118" s="1">
        <v>40662</v>
      </c>
      <c r="R118">
        <v>35.015000000000001</v>
      </c>
      <c r="S118" s="1">
        <v>43214</v>
      </c>
      <c r="T118">
        <v>-1</v>
      </c>
      <c r="U118" s="1">
        <v>40786</v>
      </c>
      <c r="V118">
        <v>101.68600000000001</v>
      </c>
      <c r="W118" s="1">
        <v>40268</v>
      </c>
      <c r="X118">
        <v>63.868000000000002</v>
      </c>
      <c r="Y118" s="1">
        <v>40662</v>
      </c>
      <c r="Z118">
        <v>27.126999999999999</v>
      </c>
      <c r="AA118" s="1">
        <v>40358</v>
      </c>
      <c r="AB118">
        <v>-1</v>
      </c>
      <c r="AC118" s="1">
        <v>40786</v>
      </c>
      <c r="AD118">
        <v>106.63200000000001</v>
      </c>
      <c r="AE118" s="1">
        <v>41026</v>
      </c>
      <c r="AF118">
        <v>-1</v>
      </c>
      <c r="AG118" s="1">
        <f>_xll.BDH(CONCATENATE("AUST"," CDS USD SR ",$B$3,"Y D14 CORP"),"PX_LAST",$B$1,$B$2,"Dates","S","Period","M","Array","","cols=2;rows=1")</f>
        <v>43189</v>
      </c>
      <c r="AH118">
        <v>-1</v>
      </c>
      <c r="AI118">
        <v>-1</v>
      </c>
      <c r="AJ118">
        <v>-1</v>
      </c>
      <c r="AK118">
        <v>-1</v>
      </c>
      <c r="AL118">
        <v>-1</v>
      </c>
      <c r="AM118">
        <v>-1</v>
      </c>
      <c r="AN118">
        <v>-1</v>
      </c>
      <c r="AO118" s="1">
        <v>43301</v>
      </c>
      <c r="AP118">
        <v>-1</v>
      </c>
      <c r="AQ118" s="1">
        <v>44502</v>
      </c>
      <c r="AR118">
        <v>-1</v>
      </c>
      <c r="AS118" s="1">
        <v>44503</v>
      </c>
      <c r="AT118">
        <v>-1</v>
      </c>
      <c r="AU118">
        <v>-1</v>
      </c>
      <c r="AV118">
        <v>-1</v>
      </c>
      <c r="AW118" s="1">
        <v>41740</v>
      </c>
      <c r="AX118">
        <v>-1</v>
      </c>
      <c r="AY118" s="1">
        <v>43279</v>
      </c>
      <c r="AZ118">
        <v>-1</v>
      </c>
      <c r="BA118">
        <v>-1</v>
      </c>
      <c r="BB118">
        <v>-1</v>
      </c>
      <c r="BC118" s="1">
        <v>41599</v>
      </c>
      <c r="BD118">
        <v>-1</v>
      </c>
      <c r="BE118">
        <v>-1</v>
      </c>
      <c r="BF118">
        <v>-1</v>
      </c>
      <c r="BG118">
        <v>-1</v>
      </c>
      <c r="BH118">
        <v>-1</v>
      </c>
      <c r="BI118" s="1">
        <v>43301</v>
      </c>
      <c r="BJ118">
        <v>-1</v>
      </c>
      <c r="BK118">
        <v>-1</v>
      </c>
      <c r="BL118">
        <v>-1</v>
      </c>
      <c r="BM118" s="1">
        <v>43301</v>
      </c>
      <c r="BN118">
        <v>-1</v>
      </c>
      <c r="BO118" s="1">
        <v>43303</v>
      </c>
      <c r="BP118">
        <v>-1</v>
      </c>
      <c r="BQ118">
        <v>-1</v>
      </c>
      <c r="BR118">
        <v>-1</v>
      </c>
      <c r="BS118" s="1">
        <v>43303</v>
      </c>
      <c r="BT118">
        <v>-1</v>
      </c>
      <c r="BU118">
        <v>-1</v>
      </c>
      <c r="BV118">
        <v>-1</v>
      </c>
      <c r="BW118" s="1">
        <v>41792</v>
      </c>
      <c r="BX118">
        <v>-1</v>
      </c>
      <c r="BY118">
        <v>-1</v>
      </c>
      <c r="BZ118">
        <v>-1</v>
      </c>
      <c r="CA118" s="1">
        <v>41788</v>
      </c>
      <c r="CB118">
        <v>-1</v>
      </c>
      <c r="CC118" s="1">
        <v>41789</v>
      </c>
      <c r="CD118">
        <v>-1</v>
      </c>
      <c r="CE118" s="1">
        <v>43209</v>
      </c>
      <c r="CF118">
        <v>-1</v>
      </c>
      <c r="CG118" s="1">
        <v>41770</v>
      </c>
      <c r="CH118">
        <v>-1</v>
      </c>
      <c r="CI118">
        <v>-1</v>
      </c>
      <c r="CJ118">
        <v>-1</v>
      </c>
      <c r="CK118" s="1">
        <v>41486</v>
      </c>
      <c r="CL118">
        <v>165.857</v>
      </c>
      <c r="CM118">
        <v>-1</v>
      </c>
      <c r="CN118">
        <v>-1</v>
      </c>
    </row>
    <row r="119" spans="1:92" x14ac:dyDescent="0.25">
      <c r="A119" s="1">
        <v>40694</v>
      </c>
      <c r="B119">
        <v>37.289000000000001</v>
      </c>
      <c r="C119" s="1">
        <v>41121</v>
      </c>
      <c r="D119">
        <v>149.292</v>
      </c>
      <c r="E119" s="1">
        <v>41152</v>
      </c>
      <c r="F119">
        <v>37.131</v>
      </c>
      <c r="G119" s="1">
        <v>40238</v>
      </c>
      <c r="H119">
        <v>-1</v>
      </c>
      <c r="I119" s="1">
        <v>41121</v>
      </c>
      <c r="J119">
        <v>37.631</v>
      </c>
      <c r="K119" s="1">
        <v>40753</v>
      </c>
      <c r="L119">
        <v>175.3</v>
      </c>
      <c r="M119" s="1">
        <v>40347</v>
      </c>
      <c r="N119">
        <v>-1</v>
      </c>
      <c r="O119" s="1">
        <v>40167</v>
      </c>
      <c r="P119">
        <v>-1</v>
      </c>
      <c r="Q119" s="1">
        <v>40694</v>
      </c>
      <c r="R119">
        <v>36.195</v>
      </c>
      <c r="S119" s="1">
        <v>43215</v>
      </c>
      <c r="T119">
        <v>-1</v>
      </c>
      <c r="U119" s="1">
        <v>40816</v>
      </c>
      <c r="V119">
        <v>158.33500000000001</v>
      </c>
      <c r="W119" s="1">
        <v>40298</v>
      </c>
      <c r="X119">
        <v>61.368000000000002</v>
      </c>
      <c r="Y119" s="1">
        <v>40694</v>
      </c>
      <c r="Z119">
        <v>33.162999999999997</v>
      </c>
      <c r="AA119" s="1">
        <v>40359</v>
      </c>
      <c r="AB119">
        <v>-1</v>
      </c>
      <c r="AC119" s="1">
        <v>40816</v>
      </c>
      <c r="AD119">
        <v>161.46600000000001</v>
      </c>
      <c r="AE119" s="1">
        <v>41027</v>
      </c>
      <c r="AF119">
        <v>-1</v>
      </c>
      <c r="AG119" s="1">
        <f>_xll.BDH(CONCATENATE("AUST"," CDS USD SR ",$B$3,"Y D14 CORP"),"PX_LAST",$B$1,$B$2,"Dates","S","Period","M","Array","","cols=2;rows=1")</f>
        <v>43189</v>
      </c>
      <c r="AH119">
        <v>-1</v>
      </c>
      <c r="AI119">
        <v>-1</v>
      </c>
      <c r="AJ119">
        <v>-1</v>
      </c>
      <c r="AK119">
        <v>-1</v>
      </c>
      <c r="AL119">
        <v>-1</v>
      </c>
      <c r="AM119">
        <v>-1</v>
      </c>
      <c r="AN119">
        <v>-1</v>
      </c>
      <c r="AO119" s="1">
        <v>43302</v>
      </c>
      <c r="AP119">
        <v>-1</v>
      </c>
      <c r="AQ119" s="1">
        <v>44503</v>
      </c>
      <c r="AR119">
        <v>-1</v>
      </c>
      <c r="AS119" s="1">
        <v>44504</v>
      </c>
      <c r="AT119">
        <v>-1</v>
      </c>
      <c r="AU119">
        <v>-1</v>
      </c>
      <c r="AV119">
        <v>-1</v>
      </c>
      <c r="AW119" s="1">
        <v>41741</v>
      </c>
      <c r="AX119">
        <v>-1</v>
      </c>
      <c r="AY119" s="1">
        <v>43280</v>
      </c>
      <c r="AZ119">
        <v>-1</v>
      </c>
      <c r="BA119">
        <v>-1</v>
      </c>
      <c r="BB119">
        <v>-1</v>
      </c>
      <c r="BC119" s="1">
        <v>41600</v>
      </c>
      <c r="BD119">
        <v>-1</v>
      </c>
      <c r="BE119">
        <v>-1</v>
      </c>
      <c r="BF119">
        <v>-1</v>
      </c>
      <c r="BG119">
        <v>-1</v>
      </c>
      <c r="BH119">
        <v>-1</v>
      </c>
      <c r="BI119" s="1">
        <v>43302</v>
      </c>
      <c r="BJ119">
        <v>-1</v>
      </c>
      <c r="BK119">
        <v>-1</v>
      </c>
      <c r="BL119">
        <v>-1</v>
      </c>
      <c r="BM119" s="1">
        <v>43302</v>
      </c>
      <c r="BN119">
        <v>-1</v>
      </c>
      <c r="BO119" s="1">
        <v>43304</v>
      </c>
      <c r="BP119">
        <v>-1</v>
      </c>
      <c r="BQ119">
        <v>-1</v>
      </c>
      <c r="BR119">
        <v>-1</v>
      </c>
      <c r="BS119" s="1">
        <v>43304</v>
      </c>
      <c r="BT119">
        <v>-1</v>
      </c>
      <c r="BU119">
        <v>-1</v>
      </c>
      <c r="BV119">
        <v>-1</v>
      </c>
      <c r="BW119" s="1">
        <v>41793</v>
      </c>
      <c r="BX119">
        <v>-1</v>
      </c>
      <c r="BY119">
        <v>-1</v>
      </c>
      <c r="BZ119">
        <v>-1</v>
      </c>
      <c r="CA119" s="1">
        <v>41789</v>
      </c>
      <c r="CB119">
        <v>-1</v>
      </c>
      <c r="CC119" s="1">
        <v>41790</v>
      </c>
      <c r="CD119">
        <v>-1</v>
      </c>
      <c r="CE119" s="1">
        <v>43210</v>
      </c>
      <c r="CF119">
        <v>-1</v>
      </c>
      <c r="CG119" s="1">
        <v>41771</v>
      </c>
      <c r="CH119">
        <v>-1</v>
      </c>
      <c r="CI119">
        <v>-1</v>
      </c>
      <c r="CJ119">
        <v>-1</v>
      </c>
      <c r="CK119" s="1">
        <v>41516</v>
      </c>
      <c r="CL119">
        <v>167.79300000000001</v>
      </c>
      <c r="CM119">
        <v>-1</v>
      </c>
      <c r="CN119">
        <v>-1</v>
      </c>
    </row>
    <row r="120" spans="1:92" x14ac:dyDescent="0.25">
      <c r="A120" s="1">
        <v>40724</v>
      </c>
      <c r="B120">
        <v>42.146999999999998</v>
      </c>
      <c r="C120" s="1">
        <v>41152</v>
      </c>
      <c r="D120">
        <v>115.06699999999999</v>
      </c>
      <c r="E120" s="1">
        <v>41180</v>
      </c>
      <c r="F120">
        <v>31.404</v>
      </c>
      <c r="G120" s="1">
        <v>40239</v>
      </c>
      <c r="H120">
        <v>-1</v>
      </c>
      <c r="I120" s="1">
        <v>41152</v>
      </c>
      <c r="J120">
        <v>32.994999999999997</v>
      </c>
      <c r="K120" s="1">
        <v>40786</v>
      </c>
      <c r="L120">
        <v>186.65299999999999</v>
      </c>
      <c r="M120" s="1">
        <v>40348</v>
      </c>
      <c r="N120">
        <v>-1</v>
      </c>
      <c r="O120" s="1">
        <v>40168</v>
      </c>
      <c r="P120">
        <v>-1</v>
      </c>
      <c r="Q120" s="1">
        <v>40724</v>
      </c>
      <c r="R120">
        <v>40.127000000000002</v>
      </c>
      <c r="S120" s="1">
        <v>43216</v>
      </c>
      <c r="T120">
        <v>-1</v>
      </c>
      <c r="U120" s="1">
        <v>40847</v>
      </c>
      <c r="V120">
        <v>114.014</v>
      </c>
      <c r="W120" s="1">
        <v>40329</v>
      </c>
      <c r="X120">
        <v>108.566</v>
      </c>
      <c r="Y120" s="1">
        <v>40724</v>
      </c>
      <c r="Z120">
        <v>36.604999999999997</v>
      </c>
      <c r="AA120" s="1">
        <v>40360</v>
      </c>
      <c r="AB120">
        <v>-1</v>
      </c>
      <c r="AC120" s="1">
        <v>40847</v>
      </c>
      <c r="AD120">
        <v>127.405</v>
      </c>
      <c r="AE120" s="1">
        <v>41028</v>
      </c>
      <c r="AF120">
        <v>-1</v>
      </c>
      <c r="AG120" s="1">
        <f>_xll.BDH(CONCATENATE("AUST"," CDS USD SR ",$B$3,"Y D14 CORP"),"PX_LAST",$B$1,$B$2,"Dates","S","Period","M","Array","","cols=2;rows=1")</f>
        <v>43189</v>
      </c>
      <c r="AH120">
        <v>-1</v>
      </c>
      <c r="AI120">
        <v>-1</v>
      </c>
      <c r="AJ120">
        <v>-1</v>
      </c>
      <c r="AK120">
        <v>-1</v>
      </c>
      <c r="AL120">
        <v>-1</v>
      </c>
      <c r="AM120">
        <v>-1</v>
      </c>
      <c r="AN120">
        <v>-1</v>
      </c>
      <c r="AO120" s="1">
        <v>43303</v>
      </c>
      <c r="AP120">
        <v>-1</v>
      </c>
      <c r="AQ120" s="1">
        <v>44504</v>
      </c>
      <c r="AR120">
        <v>-1</v>
      </c>
      <c r="AS120" s="1">
        <v>44505</v>
      </c>
      <c r="AT120">
        <v>-1</v>
      </c>
      <c r="AU120">
        <v>-1</v>
      </c>
      <c r="AV120">
        <v>-1</v>
      </c>
      <c r="AW120" s="1">
        <v>41742</v>
      </c>
      <c r="AX120">
        <v>-1</v>
      </c>
      <c r="AY120" s="1">
        <v>43281</v>
      </c>
      <c r="AZ120">
        <v>-1</v>
      </c>
      <c r="BA120">
        <v>-1</v>
      </c>
      <c r="BB120">
        <v>-1</v>
      </c>
      <c r="BC120" s="1">
        <v>41601</v>
      </c>
      <c r="BD120">
        <v>-1</v>
      </c>
      <c r="BE120">
        <v>-1</v>
      </c>
      <c r="BF120">
        <v>-1</v>
      </c>
      <c r="BG120">
        <v>-1</v>
      </c>
      <c r="BH120">
        <v>-1</v>
      </c>
      <c r="BI120" s="1">
        <v>43303</v>
      </c>
      <c r="BJ120">
        <v>-1</v>
      </c>
      <c r="BK120">
        <v>-1</v>
      </c>
      <c r="BL120">
        <v>-1</v>
      </c>
      <c r="BM120" s="1">
        <v>43303</v>
      </c>
      <c r="BN120">
        <v>-1</v>
      </c>
      <c r="BO120" s="1">
        <v>43305</v>
      </c>
      <c r="BP120">
        <v>-1</v>
      </c>
      <c r="BQ120">
        <v>-1</v>
      </c>
      <c r="BR120">
        <v>-1</v>
      </c>
      <c r="BS120" s="1">
        <v>43305</v>
      </c>
      <c r="BT120">
        <v>-1</v>
      </c>
      <c r="BU120">
        <v>-1</v>
      </c>
      <c r="BV120">
        <v>-1</v>
      </c>
      <c r="BW120" s="1">
        <v>41794</v>
      </c>
      <c r="BX120">
        <v>-1</v>
      </c>
      <c r="BY120">
        <v>-1</v>
      </c>
      <c r="BZ120">
        <v>-1</v>
      </c>
      <c r="CA120" s="1">
        <v>41790</v>
      </c>
      <c r="CB120">
        <v>-1</v>
      </c>
      <c r="CC120" s="1">
        <v>41791</v>
      </c>
      <c r="CD120">
        <v>-1</v>
      </c>
      <c r="CE120" s="1">
        <v>43211</v>
      </c>
      <c r="CF120">
        <v>-1</v>
      </c>
      <c r="CG120" s="1">
        <v>41772</v>
      </c>
      <c r="CH120">
        <v>-1</v>
      </c>
      <c r="CI120">
        <v>-1</v>
      </c>
      <c r="CJ120">
        <v>-1</v>
      </c>
      <c r="CK120" s="1">
        <v>41547</v>
      </c>
      <c r="CL120">
        <v>138.874</v>
      </c>
      <c r="CM120">
        <v>-1</v>
      </c>
      <c r="CN120">
        <v>-1</v>
      </c>
    </row>
    <row r="121" spans="1:92" x14ac:dyDescent="0.25">
      <c r="A121" s="1">
        <v>40753</v>
      </c>
      <c r="B121">
        <v>44.210999999999999</v>
      </c>
      <c r="C121" s="1">
        <v>41180</v>
      </c>
      <c r="D121">
        <v>72.742000000000004</v>
      </c>
      <c r="E121" s="1">
        <v>41213</v>
      </c>
      <c r="F121">
        <v>26.341999999999999</v>
      </c>
      <c r="G121" s="1">
        <v>40240</v>
      </c>
      <c r="H121">
        <v>-1</v>
      </c>
      <c r="I121" s="1">
        <v>41180</v>
      </c>
      <c r="J121">
        <v>28.178999999999998</v>
      </c>
      <c r="K121" s="1">
        <v>40816</v>
      </c>
      <c r="L121">
        <v>253.32300000000001</v>
      </c>
      <c r="M121" s="1">
        <v>40349</v>
      </c>
      <c r="N121">
        <v>-1</v>
      </c>
      <c r="O121" s="1">
        <v>40169</v>
      </c>
      <c r="P121">
        <v>-1</v>
      </c>
      <c r="Q121" s="1">
        <v>40753</v>
      </c>
      <c r="R121">
        <v>41.005000000000003</v>
      </c>
      <c r="S121" s="1">
        <v>43217</v>
      </c>
      <c r="T121">
        <v>-1</v>
      </c>
      <c r="U121" s="1">
        <v>40877</v>
      </c>
      <c r="V121">
        <v>162.70400000000001</v>
      </c>
      <c r="W121" s="1">
        <v>40359</v>
      </c>
      <c r="X121">
        <v>122.501</v>
      </c>
      <c r="Y121" s="1">
        <v>40753</v>
      </c>
      <c r="Z121">
        <v>43.374000000000002</v>
      </c>
      <c r="AA121" s="1">
        <v>40361</v>
      </c>
      <c r="AB121">
        <v>-1</v>
      </c>
      <c r="AC121" s="1">
        <v>40877</v>
      </c>
      <c r="AD121">
        <v>149.53800000000001</v>
      </c>
      <c r="AE121" s="1">
        <v>41029</v>
      </c>
      <c r="AF121">
        <v>-1</v>
      </c>
      <c r="AG121" s="1">
        <f>_xll.BDH(CONCATENATE("AUST"," CDS USD SR ",$B$3,"Y D14 CORP"),"PX_LAST",$B$1,$B$2,"Dates","S","Period","M","Array","","cols=2;rows=1")</f>
        <v>43189</v>
      </c>
      <c r="AH121">
        <v>-1</v>
      </c>
      <c r="AI121">
        <v>-1</v>
      </c>
      <c r="AJ121">
        <v>-1</v>
      </c>
      <c r="AK121">
        <v>-1</v>
      </c>
      <c r="AL121">
        <v>-1</v>
      </c>
      <c r="AM121">
        <v>-1</v>
      </c>
      <c r="AN121">
        <v>-1</v>
      </c>
      <c r="AO121" s="1">
        <v>43304</v>
      </c>
      <c r="AP121">
        <v>-1</v>
      </c>
      <c r="AQ121" s="1">
        <v>44505</v>
      </c>
      <c r="AR121">
        <v>-1</v>
      </c>
      <c r="AS121" s="1">
        <v>44506</v>
      </c>
      <c r="AT121">
        <v>-1</v>
      </c>
      <c r="AU121">
        <v>-1</v>
      </c>
      <c r="AV121">
        <v>-1</v>
      </c>
      <c r="AW121" s="1">
        <v>41743</v>
      </c>
      <c r="AX121">
        <v>-1</v>
      </c>
      <c r="AY121" s="1">
        <v>43282</v>
      </c>
      <c r="AZ121">
        <v>-1</v>
      </c>
      <c r="BA121">
        <v>-1</v>
      </c>
      <c r="BB121">
        <v>-1</v>
      </c>
      <c r="BC121" s="1">
        <v>41602</v>
      </c>
      <c r="BD121">
        <v>-1</v>
      </c>
      <c r="BE121">
        <v>-1</v>
      </c>
      <c r="BF121">
        <v>-1</v>
      </c>
      <c r="BG121">
        <v>-1</v>
      </c>
      <c r="BH121">
        <v>-1</v>
      </c>
      <c r="BI121" s="1">
        <v>43304</v>
      </c>
      <c r="BJ121">
        <v>-1</v>
      </c>
      <c r="BK121">
        <v>-1</v>
      </c>
      <c r="BL121">
        <v>-1</v>
      </c>
      <c r="BM121" s="1">
        <v>43304</v>
      </c>
      <c r="BN121">
        <v>-1</v>
      </c>
      <c r="BO121" s="1">
        <v>43306</v>
      </c>
      <c r="BP121">
        <v>-1</v>
      </c>
      <c r="BQ121">
        <v>-1</v>
      </c>
      <c r="BR121">
        <v>-1</v>
      </c>
      <c r="BS121" s="1">
        <v>43306</v>
      </c>
      <c r="BT121">
        <v>-1</v>
      </c>
      <c r="BU121">
        <v>-1</v>
      </c>
      <c r="BV121">
        <v>-1</v>
      </c>
      <c r="BW121" s="1">
        <v>41795</v>
      </c>
      <c r="BX121">
        <v>-1</v>
      </c>
      <c r="BY121">
        <v>-1</v>
      </c>
      <c r="BZ121">
        <v>-1</v>
      </c>
      <c r="CA121" s="1">
        <v>41791</v>
      </c>
      <c r="CB121">
        <v>-1</v>
      </c>
      <c r="CC121" s="1">
        <v>41792</v>
      </c>
      <c r="CD121">
        <v>-1</v>
      </c>
      <c r="CE121" s="1">
        <v>43212</v>
      </c>
      <c r="CF121">
        <v>-1</v>
      </c>
      <c r="CG121" s="1">
        <v>41773</v>
      </c>
      <c r="CH121">
        <v>-1</v>
      </c>
      <c r="CI121">
        <v>-1</v>
      </c>
      <c r="CJ121">
        <v>-1</v>
      </c>
      <c r="CK121" s="1">
        <v>41578</v>
      </c>
      <c r="CL121">
        <v>115.264</v>
      </c>
      <c r="CM121">
        <v>-1</v>
      </c>
      <c r="CN121">
        <v>-1</v>
      </c>
    </row>
    <row r="122" spans="1:92" x14ac:dyDescent="0.25">
      <c r="A122" s="1">
        <v>40786</v>
      </c>
      <c r="B122">
        <v>56.337000000000003</v>
      </c>
      <c r="C122" s="1">
        <v>41213</v>
      </c>
      <c r="D122">
        <v>30.082000000000001</v>
      </c>
      <c r="E122" s="1">
        <v>41243</v>
      </c>
      <c r="F122">
        <v>22.901</v>
      </c>
      <c r="G122" s="1">
        <v>40241</v>
      </c>
      <c r="H122">
        <v>-1</v>
      </c>
      <c r="I122" s="1">
        <v>41213</v>
      </c>
      <c r="J122">
        <v>28.738</v>
      </c>
      <c r="K122" s="1">
        <v>40847</v>
      </c>
      <c r="L122">
        <v>246.92500000000001</v>
      </c>
      <c r="M122" s="1">
        <v>40350</v>
      </c>
      <c r="N122">
        <v>-1</v>
      </c>
      <c r="O122" s="1">
        <v>40170</v>
      </c>
      <c r="P122">
        <v>-1</v>
      </c>
      <c r="Q122" s="1">
        <v>40786</v>
      </c>
      <c r="R122">
        <v>57.311999999999998</v>
      </c>
      <c r="S122" s="1">
        <v>43218</v>
      </c>
      <c r="T122">
        <v>-1</v>
      </c>
      <c r="U122" s="1">
        <v>40907</v>
      </c>
      <c r="V122">
        <v>161.48599999999999</v>
      </c>
      <c r="W122" s="1">
        <v>40389</v>
      </c>
      <c r="X122">
        <v>84.83</v>
      </c>
      <c r="Y122" s="1">
        <v>40786</v>
      </c>
      <c r="Z122">
        <v>61.722999999999999</v>
      </c>
      <c r="AA122" s="1">
        <v>40362</v>
      </c>
      <c r="AB122">
        <v>-1</v>
      </c>
      <c r="AC122" s="1">
        <v>40907</v>
      </c>
      <c r="AD122">
        <v>161.352</v>
      </c>
      <c r="AE122" s="1">
        <v>41030</v>
      </c>
      <c r="AF122">
        <v>-1</v>
      </c>
      <c r="AG122" s="1">
        <f>_xll.BDH(CONCATENATE("AUST"," CDS USD SR ",$B$3,"Y D14 CORP"),"PX_LAST",$B$1,$B$2,"Dates","S","Period","M","Array","","cols=2;rows=1")</f>
        <v>43189</v>
      </c>
      <c r="AH122">
        <v>-1</v>
      </c>
      <c r="AI122">
        <v>-1</v>
      </c>
      <c r="AJ122">
        <v>-1</v>
      </c>
      <c r="AK122">
        <v>-1</v>
      </c>
      <c r="AL122">
        <v>-1</v>
      </c>
      <c r="AM122">
        <v>-1</v>
      </c>
      <c r="AN122">
        <v>-1</v>
      </c>
      <c r="AO122" s="1">
        <v>43305</v>
      </c>
      <c r="AP122">
        <v>-1</v>
      </c>
      <c r="AQ122" s="1">
        <v>44506</v>
      </c>
      <c r="AR122">
        <v>-1</v>
      </c>
      <c r="AS122" s="1">
        <v>44507</v>
      </c>
      <c r="AT122">
        <v>-1</v>
      </c>
      <c r="AU122">
        <v>-1</v>
      </c>
      <c r="AV122">
        <v>-1</v>
      </c>
      <c r="AW122" s="1">
        <v>41744</v>
      </c>
      <c r="AX122">
        <v>-1</v>
      </c>
      <c r="AY122" s="1">
        <v>43283</v>
      </c>
      <c r="AZ122">
        <v>-1</v>
      </c>
      <c r="BA122">
        <v>-1</v>
      </c>
      <c r="BB122">
        <v>-1</v>
      </c>
      <c r="BC122" s="1">
        <v>41603</v>
      </c>
      <c r="BD122">
        <v>-1</v>
      </c>
      <c r="BE122">
        <v>-1</v>
      </c>
      <c r="BF122">
        <v>-1</v>
      </c>
      <c r="BG122">
        <v>-1</v>
      </c>
      <c r="BH122">
        <v>-1</v>
      </c>
      <c r="BI122" s="1">
        <v>43305</v>
      </c>
      <c r="BJ122">
        <v>-1</v>
      </c>
      <c r="BK122">
        <v>-1</v>
      </c>
      <c r="BL122">
        <v>-1</v>
      </c>
      <c r="BM122" s="1">
        <v>43305</v>
      </c>
      <c r="BN122">
        <v>-1</v>
      </c>
      <c r="BO122" s="1">
        <v>43307</v>
      </c>
      <c r="BP122">
        <v>-1</v>
      </c>
      <c r="BQ122">
        <v>-1</v>
      </c>
      <c r="BR122">
        <v>-1</v>
      </c>
      <c r="BS122" s="1">
        <v>43307</v>
      </c>
      <c r="BT122">
        <v>-1</v>
      </c>
      <c r="BU122">
        <v>-1</v>
      </c>
      <c r="BV122">
        <v>-1</v>
      </c>
      <c r="BW122" s="1">
        <v>41796</v>
      </c>
      <c r="BX122">
        <v>-1</v>
      </c>
      <c r="BY122">
        <v>-1</v>
      </c>
      <c r="BZ122">
        <v>-1</v>
      </c>
      <c r="CA122" s="1">
        <v>41792</v>
      </c>
      <c r="CB122">
        <v>-1</v>
      </c>
      <c r="CC122" s="1">
        <v>41793</v>
      </c>
      <c r="CD122">
        <v>-1</v>
      </c>
      <c r="CE122" s="1">
        <v>43213</v>
      </c>
      <c r="CF122">
        <v>-1</v>
      </c>
      <c r="CG122" s="1">
        <v>41774</v>
      </c>
      <c r="CH122">
        <v>-1</v>
      </c>
      <c r="CI122">
        <v>-1</v>
      </c>
      <c r="CJ122">
        <v>-1</v>
      </c>
      <c r="CK122" s="1">
        <v>41607</v>
      </c>
      <c r="CL122">
        <v>117.614</v>
      </c>
      <c r="CM122">
        <v>-1</v>
      </c>
      <c r="CN122">
        <v>-1</v>
      </c>
    </row>
    <row r="123" spans="1:92" x14ac:dyDescent="0.25">
      <c r="A123" s="1">
        <v>40816</v>
      </c>
      <c r="B123">
        <v>89.070999999999998</v>
      </c>
      <c r="C123" s="1">
        <v>41243</v>
      </c>
      <c r="D123">
        <v>22.468</v>
      </c>
      <c r="E123" s="1">
        <v>41274</v>
      </c>
      <c r="F123">
        <v>18.388999999999999</v>
      </c>
      <c r="G123" s="1">
        <v>40242</v>
      </c>
      <c r="H123">
        <v>-1</v>
      </c>
      <c r="I123" s="1">
        <v>41243</v>
      </c>
      <c r="J123">
        <v>28.039000000000001</v>
      </c>
      <c r="K123" s="1">
        <v>40877</v>
      </c>
      <c r="L123">
        <v>430.34199999999998</v>
      </c>
      <c r="M123" s="1">
        <v>40351</v>
      </c>
      <c r="N123">
        <v>-1</v>
      </c>
      <c r="O123" s="1">
        <v>40171</v>
      </c>
      <c r="P123">
        <v>-1</v>
      </c>
      <c r="Q123" s="1">
        <v>40816</v>
      </c>
      <c r="R123">
        <v>76.204999999999998</v>
      </c>
      <c r="S123" s="1">
        <v>43219</v>
      </c>
      <c r="T123">
        <v>-1</v>
      </c>
      <c r="U123" s="1">
        <v>40939</v>
      </c>
      <c r="V123">
        <v>126.372</v>
      </c>
      <c r="W123" s="1">
        <v>40421</v>
      </c>
      <c r="X123">
        <v>102.00700000000001</v>
      </c>
      <c r="Y123" s="1">
        <v>40816</v>
      </c>
      <c r="Z123">
        <v>124.32899999999999</v>
      </c>
      <c r="AA123" s="1">
        <v>40363</v>
      </c>
      <c r="AB123">
        <v>-1</v>
      </c>
      <c r="AC123" s="1">
        <v>40939</v>
      </c>
      <c r="AD123">
        <v>146.83000000000001</v>
      </c>
      <c r="AE123" s="1">
        <v>41031</v>
      </c>
      <c r="AF123">
        <v>-1</v>
      </c>
      <c r="AG123" s="1">
        <f>_xll.BDH(CONCATENATE("AUST"," CDS USD SR ",$B$3,"Y D14 CORP"),"PX_LAST",$B$1,$B$2,"Dates","S","Period","M","Array","","cols=2;rows=1")</f>
        <v>43189</v>
      </c>
      <c r="AH123">
        <v>-1</v>
      </c>
      <c r="AI123">
        <v>-1</v>
      </c>
      <c r="AJ123">
        <v>-1</v>
      </c>
      <c r="AK123">
        <v>-1</v>
      </c>
      <c r="AL123">
        <v>-1</v>
      </c>
      <c r="AM123">
        <v>-1</v>
      </c>
      <c r="AN123">
        <v>-1</v>
      </c>
      <c r="AO123" s="1">
        <v>43306</v>
      </c>
      <c r="AP123">
        <v>-1</v>
      </c>
      <c r="AQ123" s="1">
        <v>44507</v>
      </c>
      <c r="AR123">
        <v>-1</v>
      </c>
      <c r="AS123" s="1">
        <v>44508</v>
      </c>
      <c r="AT123">
        <v>-1</v>
      </c>
      <c r="AU123">
        <v>-1</v>
      </c>
      <c r="AV123">
        <v>-1</v>
      </c>
      <c r="AW123" s="1">
        <v>41745</v>
      </c>
      <c r="AX123">
        <v>-1</v>
      </c>
      <c r="AY123" s="1">
        <v>43284</v>
      </c>
      <c r="AZ123">
        <v>-1</v>
      </c>
      <c r="BA123">
        <v>-1</v>
      </c>
      <c r="BB123">
        <v>-1</v>
      </c>
      <c r="BC123" s="1">
        <v>41604</v>
      </c>
      <c r="BD123">
        <v>-1</v>
      </c>
      <c r="BE123">
        <v>-1</v>
      </c>
      <c r="BF123">
        <v>-1</v>
      </c>
      <c r="BG123">
        <v>-1</v>
      </c>
      <c r="BH123">
        <v>-1</v>
      </c>
      <c r="BI123" s="1">
        <v>43306</v>
      </c>
      <c r="BJ123">
        <v>-1</v>
      </c>
      <c r="BK123">
        <v>-1</v>
      </c>
      <c r="BL123">
        <v>-1</v>
      </c>
      <c r="BM123" s="1">
        <v>43306</v>
      </c>
      <c r="BN123">
        <v>-1</v>
      </c>
      <c r="BO123" s="1">
        <v>43308</v>
      </c>
      <c r="BP123">
        <v>-1</v>
      </c>
      <c r="BQ123">
        <v>-1</v>
      </c>
      <c r="BR123">
        <v>-1</v>
      </c>
      <c r="BS123" s="1">
        <v>43308</v>
      </c>
      <c r="BT123">
        <v>-1</v>
      </c>
      <c r="BU123">
        <v>-1</v>
      </c>
      <c r="BV123">
        <v>-1</v>
      </c>
      <c r="BW123" s="1">
        <v>41797</v>
      </c>
      <c r="BX123">
        <v>-1</v>
      </c>
      <c r="BY123">
        <v>-1</v>
      </c>
      <c r="BZ123">
        <v>-1</v>
      </c>
      <c r="CA123" s="1">
        <v>41793</v>
      </c>
      <c r="CB123">
        <v>-1</v>
      </c>
      <c r="CC123" s="1">
        <v>41794</v>
      </c>
      <c r="CD123">
        <v>-1</v>
      </c>
      <c r="CE123" s="1">
        <v>43214</v>
      </c>
      <c r="CF123">
        <v>-1</v>
      </c>
      <c r="CG123" s="1">
        <v>41775</v>
      </c>
      <c r="CH123">
        <v>-1</v>
      </c>
      <c r="CI123">
        <v>-1</v>
      </c>
      <c r="CJ123">
        <v>-1</v>
      </c>
      <c r="CK123" s="1">
        <v>41639</v>
      </c>
      <c r="CL123">
        <v>116.634</v>
      </c>
      <c r="CM123">
        <v>-1</v>
      </c>
      <c r="CN123">
        <v>-1</v>
      </c>
    </row>
    <row r="124" spans="1:92" x14ac:dyDescent="0.25">
      <c r="A124" s="1">
        <v>40847</v>
      </c>
      <c r="B124">
        <v>58.530999999999999</v>
      </c>
      <c r="C124" s="1">
        <v>41274</v>
      </c>
      <c r="D124">
        <v>18.614000000000001</v>
      </c>
      <c r="E124" s="1">
        <v>41305</v>
      </c>
      <c r="F124">
        <v>19.728999999999999</v>
      </c>
      <c r="G124" s="1">
        <v>40243</v>
      </c>
      <c r="H124">
        <v>-1</v>
      </c>
      <c r="I124" s="1">
        <v>41274</v>
      </c>
      <c r="J124">
        <v>27.425000000000001</v>
      </c>
      <c r="K124" s="1">
        <v>40907</v>
      </c>
      <c r="L124">
        <v>436.48500000000001</v>
      </c>
      <c r="M124" s="1">
        <v>40352</v>
      </c>
      <c r="N124">
        <v>-1</v>
      </c>
      <c r="O124" s="1">
        <v>40172</v>
      </c>
      <c r="P124">
        <v>-1</v>
      </c>
      <c r="Q124" s="1">
        <v>40847</v>
      </c>
      <c r="R124">
        <v>45.768999999999998</v>
      </c>
      <c r="S124" s="1">
        <v>43220</v>
      </c>
      <c r="T124">
        <v>-1</v>
      </c>
      <c r="U124" s="1">
        <v>40968</v>
      </c>
      <c r="V124">
        <v>73.766999999999996</v>
      </c>
      <c r="W124" s="1">
        <v>40451</v>
      </c>
      <c r="X124">
        <v>80.921000000000006</v>
      </c>
      <c r="Y124" s="1">
        <v>40847</v>
      </c>
      <c r="Z124">
        <v>78.950999999999993</v>
      </c>
      <c r="AA124" s="1">
        <v>40364</v>
      </c>
      <c r="AB124">
        <v>-1</v>
      </c>
      <c r="AC124" s="1">
        <v>40968</v>
      </c>
      <c r="AD124">
        <v>116.49</v>
      </c>
      <c r="AE124" s="1">
        <v>41032</v>
      </c>
      <c r="AF124">
        <v>-1</v>
      </c>
      <c r="AG124" s="1">
        <f>_xll.BDH(CONCATENATE("AUST"," CDS USD SR ",$B$3,"Y D14 CORP"),"PX_LAST",$B$1,$B$2,"Dates","S","Period","M","Array","","cols=2;rows=1")</f>
        <v>43189</v>
      </c>
      <c r="AH124">
        <v>-1</v>
      </c>
      <c r="AI124">
        <v>-1</v>
      </c>
      <c r="AJ124">
        <v>-1</v>
      </c>
      <c r="AK124">
        <v>-1</v>
      </c>
      <c r="AL124">
        <v>-1</v>
      </c>
      <c r="AM124">
        <v>-1</v>
      </c>
      <c r="AN124">
        <v>-1</v>
      </c>
      <c r="AO124" s="1">
        <v>43307</v>
      </c>
      <c r="AP124">
        <v>-1</v>
      </c>
      <c r="AQ124" s="1">
        <v>44508</v>
      </c>
      <c r="AR124">
        <v>-1</v>
      </c>
      <c r="AS124" s="1">
        <v>44509</v>
      </c>
      <c r="AT124">
        <v>-1</v>
      </c>
      <c r="AU124">
        <v>-1</v>
      </c>
      <c r="AV124">
        <v>-1</v>
      </c>
      <c r="AW124" s="1">
        <v>41746</v>
      </c>
      <c r="AX124">
        <v>-1</v>
      </c>
      <c r="AY124" s="1">
        <v>43285</v>
      </c>
      <c r="AZ124">
        <v>-1</v>
      </c>
      <c r="BA124">
        <v>-1</v>
      </c>
      <c r="BB124">
        <v>-1</v>
      </c>
      <c r="BC124" s="1">
        <v>41605</v>
      </c>
      <c r="BD124">
        <v>-1</v>
      </c>
      <c r="BE124">
        <v>-1</v>
      </c>
      <c r="BF124">
        <v>-1</v>
      </c>
      <c r="BG124">
        <v>-1</v>
      </c>
      <c r="BH124">
        <v>-1</v>
      </c>
      <c r="BI124" s="1">
        <v>43307</v>
      </c>
      <c r="BJ124">
        <v>-1</v>
      </c>
      <c r="BK124">
        <v>-1</v>
      </c>
      <c r="BL124">
        <v>-1</v>
      </c>
      <c r="BM124" s="1">
        <v>43307</v>
      </c>
      <c r="BN124">
        <v>-1</v>
      </c>
      <c r="BO124" s="1">
        <v>43309</v>
      </c>
      <c r="BP124">
        <v>-1</v>
      </c>
      <c r="BQ124">
        <v>-1</v>
      </c>
      <c r="BR124">
        <v>-1</v>
      </c>
      <c r="BS124" s="1">
        <v>43309</v>
      </c>
      <c r="BT124">
        <v>-1</v>
      </c>
      <c r="BU124">
        <v>-1</v>
      </c>
      <c r="BV124">
        <v>-1</v>
      </c>
      <c r="BW124" s="1">
        <v>41798</v>
      </c>
      <c r="BX124">
        <v>-1</v>
      </c>
      <c r="BY124">
        <v>-1</v>
      </c>
      <c r="BZ124">
        <v>-1</v>
      </c>
      <c r="CA124" s="1">
        <v>41794</v>
      </c>
      <c r="CB124">
        <v>-1</v>
      </c>
      <c r="CC124" s="1">
        <v>41795</v>
      </c>
      <c r="CD124">
        <v>-1</v>
      </c>
      <c r="CE124" s="1">
        <v>43215</v>
      </c>
      <c r="CF124">
        <v>-1</v>
      </c>
      <c r="CG124" s="1">
        <v>41776</v>
      </c>
      <c r="CH124">
        <v>-1</v>
      </c>
      <c r="CI124">
        <v>-1</v>
      </c>
      <c r="CJ124">
        <v>-1</v>
      </c>
      <c r="CK124" s="1">
        <v>41670</v>
      </c>
      <c r="CL124">
        <v>127.03</v>
      </c>
      <c r="CM124">
        <v>-1</v>
      </c>
      <c r="CN124">
        <v>-1</v>
      </c>
    </row>
    <row r="125" spans="1:92" x14ac:dyDescent="0.25">
      <c r="A125" s="1">
        <v>40877</v>
      </c>
      <c r="B125">
        <v>78.247</v>
      </c>
      <c r="C125" s="1">
        <v>41305</v>
      </c>
      <c r="D125">
        <v>25.128</v>
      </c>
      <c r="E125" s="1">
        <v>41333</v>
      </c>
      <c r="F125">
        <v>17.847000000000001</v>
      </c>
      <c r="G125" s="1">
        <v>40244</v>
      </c>
      <c r="H125">
        <v>-1</v>
      </c>
      <c r="I125" s="1">
        <v>41305</v>
      </c>
      <c r="J125">
        <v>29.777999999999999</v>
      </c>
      <c r="K125" s="1">
        <v>40939</v>
      </c>
      <c r="L125">
        <v>374.13799999999998</v>
      </c>
      <c r="M125" s="1">
        <v>40353</v>
      </c>
      <c r="N125">
        <v>-1</v>
      </c>
      <c r="O125" s="1">
        <v>40173</v>
      </c>
      <c r="P125">
        <v>-1</v>
      </c>
      <c r="Q125" s="1">
        <v>40877</v>
      </c>
      <c r="R125">
        <v>60.207000000000001</v>
      </c>
      <c r="S125" s="1">
        <v>43221</v>
      </c>
      <c r="T125">
        <v>-1</v>
      </c>
      <c r="U125" s="1">
        <v>40998</v>
      </c>
      <c r="V125">
        <v>53.933</v>
      </c>
      <c r="W125" s="1">
        <v>40480</v>
      </c>
      <c r="X125">
        <v>49.674999999999997</v>
      </c>
      <c r="Y125" s="1">
        <v>40877</v>
      </c>
      <c r="Z125">
        <v>103.806</v>
      </c>
      <c r="AA125" s="1">
        <v>40365</v>
      </c>
      <c r="AB125">
        <v>-1</v>
      </c>
      <c r="AC125" s="1">
        <v>40998</v>
      </c>
      <c r="AD125">
        <v>94.424000000000007</v>
      </c>
      <c r="AE125" s="1">
        <v>41033</v>
      </c>
      <c r="AF125">
        <v>-1</v>
      </c>
      <c r="AG125" s="1">
        <f>_xll.BDH(CONCATENATE("AUST"," CDS USD SR ",$B$3,"Y D14 CORP"),"PX_LAST",$B$1,$B$2,"Dates","S","Period","M","Array","","cols=2;rows=1")</f>
        <v>43189</v>
      </c>
      <c r="AH125">
        <v>-1</v>
      </c>
      <c r="AI125">
        <v>-1</v>
      </c>
      <c r="AJ125">
        <v>-1</v>
      </c>
      <c r="AK125">
        <v>-1</v>
      </c>
      <c r="AL125">
        <v>-1</v>
      </c>
      <c r="AM125">
        <v>-1</v>
      </c>
      <c r="AN125">
        <v>-1</v>
      </c>
      <c r="AO125" s="1">
        <v>43308</v>
      </c>
      <c r="AP125">
        <v>-1</v>
      </c>
      <c r="AQ125" s="1">
        <v>44509</v>
      </c>
      <c r="AR125">
        <v>-1</v>
      </c>
      <c r="AS125" s="1">
        <v>44510</v>
      </c>
      <c r="AT125">
        <v>-1</v>
      </c>
      <c r="AU125">
        <v>-1</v>
      </c>
      <c r="AV125">
        <v>-1</v>
      </c>
      <c r="AW125" s="1">
        <v>41747</v>
      </c>
      <c r="AX125">
        <v>-1</v>
      </c>
      <c r="AY125" s="1">
        <v>43286</v>
      </c>
      <c r="AZ125">
        <v>-1</v>
      </c>
      <c r="BA125">
        <v>-1</v>
      </c>
      <c r="BB125">
        <v>-1</v>
      </c>
      <c r="BC125" s="1">
        <v>41606</v>
      </c>
      <c r="BD125">
        <v>-1</v>
      </c>
      <c r="BE125">
        <v>-1</v>
      </c>
      <c r="BF125">
        <v>-1</v>
      </c>
      <c r="BG125">
        <v>-1</v>
      </c>
      <c r="BH125">
        <v>-1</v>
      </c>
      <c r="BI125" s="1">
        <v>43308</v>
      </c>
      <c r="BJ125">
        <v>-1</v>
      </c>
      <c r="BK125">
        <v>-1</v>
      </c>
      <c r="BL125">
        <v>-1</v>
      </c>
      <c r="BM125" s="1">
        <v>43308</v>
      </c>
      <c r="BN125">
        <v>-1</v>
      </c>
      <c r="BO125" s="1">
        <v>43310</v>
      </c>
      <c r="BP125">
        <v>-1</v>
      </c>
      <c r="BQ125">
        <v>-1</v>
      </c>
      <c r="BR125">
        <v>-1</v>
      </c>
      <c r="BS125" s="1">
        <v>43310</v>
      </c>
      <c r="BT125">
        <v>-1</v>
      </c>
      <c r="BU125">
        <v>-1</v>
      </c>
      <c r="BV125">
        <v>-1</v>
      </c>
      <c r="BW125" s="1">
        <v>41799</v>
      </c>
      <c r="BX125">
        <v>-1</v>
      </c>
      <c r="BY125">
        <v>-1</v>
      </c>
      <c r="BZ125">
        <v>-1</v>
      </c>
      <c r="CA125" s="1">
        <v>41795</v>
      </c>
      <c r="CB125">
        <v>-1</v>
      </c>
      <c r="CC125" s="1">
        <v>41796</v>
      </c>
      <c r="CD125">
        <v>-1</v>
      </c>
      <c r="CE125" s="1">
        <v>43216</v>
      </c>
      <c r="CF125">
        <v>-1</v>
      </c>
      <c r="CG125" s="1">
        <v>41777</v>
      </c>
      <c r="CH125">
        <v>-1</v>
      </c>
      <c r="CI125">
        <v>-1</v>
      </c>
      <c r="CJ125">
        <v>-1</v>
      </c>
      <c r="CK125" s="1">
        <v>41698</v>
      </c>
      <c r="CL125">
        <v>96.156999999999996</v>
      </c>
      <c r="CM125">
        <v>-1</v>
      </c>
      <c r="CN125">
        <v>-1</v>
      </c>
    </row>
    <row r="126" spans="1:92" x14ac:dyDescent="0.25">
      <c r="A126" s="1">
        <v>40907</v>
      </c>
      <c r="B126">
        <v>84.951999999999998</v>
      </c>
      <c r="C126" s="1">
        <v>41333</v>
      </c>
      <c r="D126">
        <v>46.939</v>
      </c>
      <c r="E126" s="1">
        <v>41362</v>
      </c>
      <c r="F126">
        <v>17.196000000000002</v>
      </c>
      <c r="G126" s="1">
        <v>40245</v>
      </c>
      <c r="H126">
        <v>-1</v>
      </c>
      <c r="I126" s="1">
        <v>41333</v>
      </c>
      <c r="J126">
        <v>32.287999999999997</v>
      </c>
      <c r="K126" s="1">
        <v>40968</v>
      </c>
      <c r="L126">
        <v>334.85199999999998</v>
      </c>
      <c r="M126" s="1">
        <v>40354</v>
      </c>
      <c r="N126">
        <v>-1</v>
      </c>
      <c r="O126" s="1">
        <v>40174</v>
      </c>
      <c r="P126">
        <v>-1</v>
      </c>
      <c r="Q126" s="1">
        <v>40907</v>
      </c>
      <c r="R126">
        <v>60.228000000000002</v>
      </c>
      <c r="S126" s="1">
        <v>43222</v>
      </c>
      <c r="T126">
        <v>-1</v>
      </c>
      <c r="U126" s="1">
        <v>41029</v>
      </c>
      <c r="V126">
        <v>75.608000000000004</v>
      </c>
      <c r="W126" s="1">
        <v>40512</v>
      </c>
      <c r="X126">
        <v>86.361999999999995</v>
      </c>
      <c r="Y126" s="1">
        <v>40907</v>
      </c>
      <c r="Z126">
        <v>108.753</v>
      </c>
      <c r="AA126" s="1">
        <v>40366</v>
      </c>
      <c r="AB126">
        <v>-1</v>
      </c>
      <c r="AC126" s="1">
        <v>41029</v>
      </c>
      <c r="AD126">
        <v>98.069000000000003</v>
      </c>
      <c r="AE126" s="1">
        <v>41034</v>
      </c>
      <c r="AF126">
        <v>-1</v>
      </c>
      <c r="AG126" s="1">
        <f>_xll.BDH(CONCATENATE("AUST"," CDS USD SR ",$B$3,"Y D14 CORP"),"PX_LAST",$B$1,$B$2,"Dates","S","Period","M","Array","","cols=2;rows=1")</f>
        <v>43189</v>
      </c>
      <c r="AH126">
        <v>-1</v>
      </c>
      <c r="AI126">
        <v>-1</v>
      </c>
      <c r="AJ126">
        <v>-1</v>
      </c>
      <c r="AK126">
        <v>-1</v>
      </c>
      <c r="AL126">
        <v>-1</v>
      </c>
      <c r="AM126">
        <v>-1</v>
      </c>
      <c r="AN126">
        <v>-1</v>
      </c>
      <c r="AO126" s="1">
        <v>43309</v>
      </c>
      <c r="AP126">
        <v>-1</v>
      </c>
      <c r="AQ126" s="1">
        <v>44510</v>
      </c>
      <c r="AR126">
        <v>-1</v>
      </c>
      <c r="AS126" s="1">
        <v>44511</v>
      </c>
      <c r="AT126">
        <v>-1</v>
      </c>
      <c r="AU126">
        <v>-1</v>
      </c>
      <c r="AV126">
        <v>-1</v>
      </c>
      <c r="AW126" s="1">
        <v>41748</v>
      </c>
      <c r="AX126">
        <v>-1</v>
      </c>
      <c r="AY126" s="1">
        <v>43287</v>
      </c>
      <c r="AZ126">
        <v>-1</v>
      </c>
      <c r="BA126">
        <v>-1</v>
      </c>
      <c r="BB126">
        <v>-1</v>
      </c>
      <c r="BC126" s="1">
        <v>41607</v>
      </c>
      <c r="BD126">
        <v>-1</v>
      </c>
      <c r="BE126">
        <v>-1</v>
      </c>
      <c r="BF126">
        <v>-1</v>
      </c>
      <c r="BG126">
        <v>-1</v>
      </c>
      <c r="BH126">
        <v>-1</v>
      </c>
      <c r="BI126" s="1">
        <v>43309</v>
      </c>
      <c r="BJ126">
        <v>-1</v>
      </c>
      <c r="BK126">
        <v>-1</v>
      </c>
      <c r="BL126">
        <v>-1</v>
      </c>
      <c r="BM126" s="1">
        <v>43309</v>
      </c>
      <c r="BN126">
        <v>-1</v>
      </c>
      <c r="BO126" s="1">
        <v>43311</v>
      </c>
      <c r="BP126">
        <v>-1</v>
      </c>
      <c r="BQ126">
        <v>-1</v>
      </c>
      <c r="BR126">
        <v>-1</v>
      </c>
      <c r="BS126" s="1">
        <v>43311</v>
      </c>
      <c r="BT126">
        <v>-1</v>
      </c>
      <c r="BU126">
        <v>-1</v>
      </c>
      <c r="BV126">
        <v>-1</v>
      </c>
      <c r="BW126" s="1">
        <v>41800</v>
      </c>
      <c r="BX126">
        <v>-1</v>
      </c>
      <c r="BY126">
        <v>-1</v>
      </c>
      <c r="BZ126">
        <v>-1</v>
      </c>
      <c r="CA126" s="1">
        <v>41796</v>
      </c>
      <c r="CB126">
        <v>-1</v>
      </c>
      <c r="CC126" s="1">
        <v>41797</v>
      </c>
      <c r="CD126">
        <v>-1</v>
      </c>
      <c r="CE126" s="1">
        <v>43217</v>
      </c>
      <c r="CF126">
        <v>-1</v>
      </c>
      <c r="CG126" s="1">
        <v>41778</v>
      </c>
      <c r="CH126">
        <v>-1</v>
      </c>
      <c r="CI126">
        <v>-1</v>
      </c>
      <c r="CJ126">
        <v>-1</v>
      </c>
      <c r="CK126" s="1">
        <v>41729</v>
      </c>
      <c r="CL126">
        <v>88.875</v>
      </c>
      <c r="CM126">
        <v>-1</v>
      </c>
      <c r="CN126">
        <v>-1</v>
      </c>
    </row>
    <row r="127" spans="1:92" x14ac:dyDescent="0.25">
      <c r="A127" s="1">
        <v>40939</v>
      </c>
      <c r="B127">
        <v>73.070999999999998</v>
      </c>
      <c r="C127" s="1">
        <v>41362</v>
      </c>
      <c r="D127">
        <v>42.427</v>
      </c>
      <c r="E127" s="1">
        <v>41394</v>
      </c>
      <c r="F127">
        <v>17.065000000000001</v>
      </c>
      <c r="G127" s="1">
        <v>40246</v>
      </c>
      <c r="H127">
        <v>-1</v>
      </c>
      <c r="I127" s="1">
        <v>41362</v>
      </c>
      <c r="J127">
        <v>31.535</v>
      </c>
      <c r="K127" s="1">
        <v>40998</v>
      </c>
      <c r="L127">
        <v>260.52300000000002</v>
      </c>
      <c r="M127" s="1">
        <v>40355</v>
      </c>
      <c r="N127">
        <v>-1</v>
      </c>
      <c r="O127" s="1">
        <v>40175</v>
      </c>
      <c r="P127">
        <v>-1</v>
      </c>
      <c r="Q127" s="1">
        <v>40939</v>
      </c>
      <c r="R127">
        <v>49.536999999999999</v>
      </c>
      <c r="S127" s="1">
        <v>43223</v>
      </c>
      <c r="T127">
        <v>-1</v>
      </c>
      <c r="U127" s="1">
        <v>41060</v>
      </c>
      <c r="V127">
        <v>146.911</v>
      </c>
      <c r="W127" s="1">
        <v>40543</v>
      </c>
      <c r="X127">
        <v>57.344999999999999</v>
      </c>
      <c r="Y127" s="1">
        <v>40939</v>
      </c>
      <c r="Z127">
        <v>91.613</v>
      </c>
      <c r="AA127" s="1">
        <v>40367</v>
      </c>
      <c r="AB127">
        <v>-1</v>
      </c>
      <c r="AC127" s="1">
        <v>41060</v>
      </c>
      <c r="AD127">
        <v>157.50299999999999</v>
      </c>
      <c r="AE127" s="1">
        <v>41035</v>
      </c>
      <c r="AF127">
        <v>-1</v>
      </c>
      <c r="AG127" s="1">
        <f>_xll.BDH(CONCATENATE("AUST"," CDS USD SR ",$B$3,"Y D14 CORP"),"PX_LAST",$B$1,$B$2,"Dates","S","Period","M","Array","","cols=2;rows=1")</f>
        <v>43189</v>
      </c>
      <c r="AH127">
        <v>-1</v>
      </c>
      <c r="AI127">
        <v>-1</v>
      </c>
      <c r="AJ127">
        <v>-1</v>
      </c>
      <c r="AK127">
        <v>-1</v>
      </c>
      <c r="AL127">
        <v>-1</v>
      </c>
      <c r="AM127">
        <v>-1</v>
      </c>
      <c r="AN127">
        <v>-1</v>
      </c>
      <c r="AO127" s="1">
        <v>43310</v>
      </c>
      <c r="AP127">
        <v>-1</v>
      </c>
      <c r="AQ127" s="1">
        <v>44511</v>
      </c>
      <c r="AR127">
        <v>-1</v>
      </c>
      <c r="AS127" s="1">
        <v>44512</v>
      </c>
      <c r="AT127">
        <v>-1</v>
      </c>
      <c r="AU127">
        <v>-1</v>
      </c>
      <c r="AV127">
        <v>-1</v>
      </c>
      <c r="AW127" s="1">
        <v>41749</v>
      </c>
      <c r="AX127">
        <v>-1</v>
      </c>
      <c r="AY127" s="1">
        <v>43288</v>
      </c>
      <c r="AZ127">
        <v>-1</v>
      </c>
      <c r="BA127">
        <v>-1</v>
      </c>
      <c r="BB127">
        <v>-1</v>
      </c>
      <c r="BC127" s="1">
        <v>41608</v>
      </c>
      <c r="BD127">
        <v>-1</v>
      </c>
      <c r="BE127">
        <v>-1</v>
      </c>
      <c r="BF127">
        <v>-1</v>
      </c>
      <c r="BG127">
        <v>-1</v>
      </c>
      <c r="BH127">
        <v>-1</v>
      </c>
      <c r="BI127" s="1">
        <v>43310</v>
      </c>
      <c r="BJ127">
        <v>-1</v>
      </c>
      <c r="BK127">
        <v>-1</v>
      </c>
      <c r="BL127">
        <v>-1</v>
      </c>
      <c r="BM127" s="1">
        <v>43310</v>
      </c>
      <c r="BN127">
        <v>-1</v>
      </c>
      <c r="BO127" s="1">
        <v>43312</v>
      </c>
      <c r="BP127">
        <v>-1</v>
      </c>
      <c r="BQ127">
        <v>-1</v>
      </c>
      <c r="BR127">
        <v>-1</v>
      </c>
      <c r="BS127" s="1">
        <v>43312</v>
      </c>
      <c r="BT127">
        <v>-1</v>
      </c>
      <c r="BU127">
        <v>-1</v>
      </c>
      <c r="BV127">
        <v>-1</v>
      </c>
      <c r="BW127" s="1">
        <v>41801</v>
      </c>
      <c r="BX127">
        <v>-1</v>
      </c>
      <c r="BY127">
        <v>-1</v>
      </c>
      <c r="BZ127">
        <v>-1</v>
      </c>
      <c r="CA127" s="1">
        <v>41797</v>
      </c>
      <c r="CB127">
        <v>-1</v>
      </c>
      <c r="CC127" s="1">
        <v>41798</v>
      </c>
      <c r="CD127">
        <v>-1</v>
      </c>
      <c r="CE127" s="1">
        <v>43218</v>
      </c>
      <c r="CF127">
        <v>-1</v>
      </c>
      <c r="CG127" s="1">
        <v>41779</v>
      </c>
      <c r="CH127">
        <v>-1</v>
      </c>
      <c r="CI127">
        <v>-1</v>
      </c>
      <c r="CJ127">
        <v>-1</v>
      </c>
      <c r="CK127" s="1">
        <v>41730</v>
      </c>
      <c r="CL127">
        <v>-1</v>
      </c>
      <c r="CM127">
        <v>-1</v>
      </c>
      <c r="CN127">
        <v>-1</v>
      </c>
    </row>
    <row r="128" spans="1:92" x14ac:dyDescent="0.25">
      <c r="A128" s="1">
        <v>40968</v>
      </c>
      <c r="B128">
        <v>70.034999999999997</v>
      </c>
      <c r="C128" s="1">
        <v>41394</v>
      </c>
      <c r="D128">
        <v>29.469000000000001</v>
      </c>
      <c r="E128" s="1">
        <v>41425</v>
      </c>
      <c r="F128">
        <v>26.34</v>
      </c>
      <c r="G128" s="1">
        <v>40247</v>
      </c>
      <c r="H128">
        <v>-1</v>
      </c>
      <c r="I128" s="1">
        <v>41394</v>
      </c>
      <c r="J128">
        <v>19.617999999999999</v>
      </c>
      <c r="K128" s="1">
        <v>41029</v>
      </c>
      <c r="L128">
        <v>292.25400000000002</v>
      </c>
      <c r="M128" s="1">
        <v>40356</v>
      </c>
      <c r="N128">
        <v>-1</v>
      </c>
      <c r="O128" s="1">
        <v>40176</v>
      </c>
      <c r="P128">
        <v>-1</v>
      </c>
      <c r="Q128" s="1">
        <v>40968</v>
      </c>
      <c r="R128">
        <v>47.16</v>
      </c>
      <c r="S128" s="1">
        <v>43224</v>
      </c>
      <c r="T128">
        <v>-1</v>
      </c>
      <c r="U128" s="1">
        <v>41089</v>
      </c>
      <c r="V128">
        <v>84.025000000000006</v>
      </c>
      <c r="W128" s="1">
        <v>40574</v>
      </c>
      <c r="X128">
        <v>55.183999999999997</v>
      </c>
      <c r="Y128" s="1">
        <v>40968</v>
      </c>
      <c r="Z128">
        <v>55.65</v>
      </c>
      <c r="AA128" s="1">
        <v>40368</v>
      </c>
      <c r="AB128">
        <v>-1</v>
      </c>
      <c r="AC128" s="1">
        <v>41089</v>
      </c>
      <c r="AD128">
        <v>109.49299999999999</v>
      </c>
      <c r="AE128" s="1">
        <v>41036</v>
      </c>
      <c r="AF128">
        <v>-1</v>
      </c>
      <c r="AG128" s="1">
        <f>_xll.BDH(CONCATENATE("AUST"," CDS USD SR ",$B$3,"Y D14 CORP"),"PX_LAST",$B$1,$B$2,"Dates","S","Period","M","Array","","cols=2;rows=1")</f>
        <v>43189</v>
      </c>
      <c r="AH128">
        <v>-1</v>
      </c>
      <c r="AI128">
        <v>-1</v>
      </c>
      <c r="AJ128">
        <v>-1</v>
      </c>
      <c r="AK128">
        <v>-1</v>
      </c>
      <c r="AL128">
        <v>-1</v>
      </c>
      <c r="AM128">
        <v>-1</v>
      </c>
      <c r="AN128">
        <v>-1</v>
      </c>
      <c r="AO128" s="1">
        <v>43311</v>
      </c>
      <c r="AP128">
        <v>-1</v>
      </c>
      <c r="AQ128" s="1">
        <v>44512</v>
      </c>
      <c r="AR128">
        <v>-1</v>
      </c>
      <c r="AS128" s="1">
        <v>44513</v>
      </c>
      <c r="AT128">
        <v>-1</v>
      </c>
      <c r="AU128">
        <v>-1</v>
      </c>
      <c r="AV128">
        <v>-1</v>
      </c>
      <c r="AW128" s="1">
        <v>41750</v>
      </c>
      <c r="AX128">
        <v>-1</v>
      </c>
      <c r="AY128" s="1">
        <v>43289</v>
      </c>
      <c r="AZ128">
        <v>-1</v>
      </c>
      <c r="BA128">
        <v>-1</v>
      </c>
      <c r="BB128">
        <v>-1</v>
      </c>
      <c r="BC128" s="1">
        <v>41609</v>
      </c>
      <c r="BD128">
        <v>-1</v>
      </c>
      <c r="BE128">
        <v>-1</v>
      </c>
      <c r="BF128">
        <v>-1</v>
      </c>
      <c r="BG128">
        <v>-1</v>
      </c>
      <c r="BH128">
        <v>-1</v>
      </c>
      <c r="BI128" s="1">
        <v>43311</v>
      </c>
      <c r="BJ128">
        <v>-1</v>
      </c>
      <c r="BK128">
        <v>-1</v>
      </c>
      <c r="BL128">
        <v>-1</v>
      </c>
      <c r="BM128" s="1">
        <v>43311</v>
      </c>
      <c r="BN128">
        <v>-1</v>
      </c>
      <c r="BO128" s="1">
        <v>43313</v>
      </c>
      <c r="BP128">
        <v>-1</v>
      </c>
      <c r="BQ128">
        <v>-1</v>
      </c>
      <c r="BR128">
        <v>-1</v>
      </c>
      <c r="BS128" s="1">
        <v>43313</v>
      </c>
      <c r="BT128">
        <v>-1</v>
      </c>
      <c r="BU128">
        <v>-1</v>
      </c>
      <c r="BV128">
        <v>-1</v>
      </c>
      <c r="BW128" s="1">
        <v>41802</v>
      </c>
      <c r="BX128">
        <v>-1</v>
      </c>
      <c r="BY128">
        <v>-1</v>
      </c>
      <c r="BZ128">
        <v>-1</v>
      </c>
      <c r="CA128" s="1">
        <v>41798</v>
      </c>
      <c r="CB128">
        <v>-1</v>
      </c>
      <c r="CC128" s="1">
        <v>41799</v>
      </c>
      <c r="CD128">
        <v>-1</v>
      </c>
      <c r="CE128" s="1">
        <v>43219</v>
      </c>
      <c r="CF128">
        <v>-1</v>
      </c>
      <c r="CG128" s="1">
        <v>41780</v>
      </c>
      <c r="CH128">
        <v>-1</v>
      </c>
      <c r="CI128">
        <v>-1</v>
      </c>
      <c r="CJ128">
        <v>-1</v>
      </c>
      <c r="CK128" s="1">
        <v>41731</v>
      </c>
      <c r="CL128">
        <v>-1</v>
      </c>
      <c r="CM128">
        <v>-1</v>
      </c>
      <c r="CN128">
        <v>-1</v>
      </c>
    </row>
    <row r="129" spans="1:92" x14ac:dyDescent="0.25">
      <c r="A129" s="1">
        <v>40998</v>
      </c>
      <c r="B129">
        <v>52.246000000000002</v>
      </c>
      <c r="C129" s="1">
        <v>41425</v>
      </c>
      <c r="D129">
        <v>36.451999999999998</v>
      </c>
      <c r="E129" s="1">
        <v>41453</v>
      </c>
      <c r="F129">
        <v>48.006</v>
      </c>
      <c r="G129" s="1">
        <v>40248</v>
      </c>
      <c r="H129">
        <v>-1</v>
      </c>
      <c r="I129" s="1">
        <v>41425</v>
      </c>
      <c r="J129">
        <v>36.801000000000002</v>
      </c>
      <c r="K129" s="1">
        <v>41060</v>
      </c>
      <c r="L129">
        <v>391.65600000000001</v>
      </c>
      <c r="M129" s="1">
        <v>40357</v>
      </c>
      <c r="N129">
        <v>-1</v>
      </c>
      <c r="O129" s="1">
        <v>40177</v>
      </c>
      <c r="P129">
        <v>-1</v>
      </c>
      <c r="Q129" s="1">
        <v>40998</v>
      </c>
      <c r="R129">
        <v>35.886000000000003</v>
      </c>
      <c r="S129" s="1">
        <v>43225</v>
      </c>
      <c r="T129">
        <v>-1</v>
      </c>
      <c r="U129" s="1">
        <v>41121</v>
      </c>
      <c r="V129">
        <v>49.417999999999999</v>
      </c>
      <c r="W129" s="1">
        <v>40602</v>
      </c>
      <c r="X129">
        <v>44.354999999999997</v>
      </c>
      <c r="Y129" s="1">
        <v>40998</v>
      </c>
      <c r="Z129">
        <v>54.2</v>
      </c>
      <c r="AA129" s="1">
        <v>40369</v>
      </c>
      <c r="AB129">
        <v>-1</v>
      </c>
      <c r="AC129" s="1">
        <v>41121</v>
      </c>
      <c r="AD129">
        <v>43.832999999999998</v>
      </c>
      <c r="AE129" s="1">
        <v>41037</v>
      </c>
      <c r="AF129">
        <v>-1</v>
      </c>
      <c r="AG129" s="1">
        <f>_xll.BDH(CONCATENATE("AUST"," CDS USD SR ",$B$3,"Y D14 CORP"),"PX_LAST",$B$1,$B$2,"Dates","S","Period","M","Array","","cols=2;rows=1")</f>
        <v>43189</v>
      </c>
      <c r="AH129">
        <v>-1</v>
      </c>
      <c r="AI129">
        <v>-1</v>
      </c>
      <c r="AJ129">
        <v>-1</v>
      </c>
      <c r="AK129">
        <v>-1</v>
      </c>
      <c r="AL129">
        <v>-1</v>
      </c>
      <c r="AM129">
        <v>-1</v>
      </c>
      <c r="AN129">
        <v>-1</v>
      </c>
      <c r="AO129" s="1">
        <v>43312</v>
      </c>
      <c r="AP129">
        <v>-1</v>
      </c>
      <c r="AQ129" s="1">
        <v>44513</v>
      </c>
      <c r="AR129">
        <v>-1</v>
      </c>
      <c r="AS129" s="1">
        <v>44514</v>
      </c>
      <c r="AT129">
        <v>-1</v>
      </c>
      <c r="AU129">
        <v>-1</v>
      </c>
      <c r="AV129">
        <v>-1</v>
      </c>
      <c r="AW129" s="1">
        <v>41751</v>
      </c>
      <c r="AX129">
        <v>-1</v>
      </c>
      <c r="AY129" s="1">
        <v>43290</v>
      </c>
      <c r="AZ129">
        <v>-1</v>
      </c>
      <c r="BA129">
        <v>-1</v>
      </c>
      <c r="BB129">
        <v>-1</v>
      </c>
      <c r="BC129" s="1">
        <v>41610</v>
      </c>
      <c r="BD129">
        <v>-1</v>
      </c>
      <c r="BE129">
        <v>-1</v>
      </c>
      <c r="BF129">
        <v>-1</v>
      </c>
      <c r="BG129">
        <v>-1</v>
      </c>
      <c r="BH129">
        <v>-1</v>
      </c>
      <c r="BI129" s="1">
        <v>43312</v>
      </c>
      <c r="BJ129">
        <v>-1</v>
      </c>
      <c r="BK129">
        <v>-1</v>
      </c>
      <c r="BL129">
        <v>-1</v>
      </c>
      <c r="BM129" s="1">
        <v>43312</v>
      </c>
      <c r="BN129">
        <v>-1</v>
      </c>
      <c r="BO129" s="1">
        <v>43314</v>
      </c>
      <c r="BP129">
        <v>-1</v>
      </c>
      <c r="BQ129">
        <v>-1</v>
      </c>
      <c r="BR129">
        <v>-1</v>
      </c>
      <c r="BS129" s="1">
        <v>43314</v>
      </c>
      <c r="BT129">
        <v>-1</v>
      </c>
      <c r="BU129">
        <v>-1</v>
      </c>
      <c r="BV129">
        <v>-1</v>
      </c>
      <c r="BW129" s="1">
        <v>41803</v>
      </c>
      <c r="BX129">
        <v>-1</v>
      </c>
      <c r="BY129">
        <v>-1</v>
      </c>
      <c r="BZ129">
        <v>-1</v>
      </c>
      <c r="CA129" s="1">
        <v>41799</v>
      </c>
      <c r="CB129">
        <v>-1</v>
      </c>
      <c r="CC129" s="1">
        <v>41800</v>
      </c>
      <c r="CD129">
        <v>-1</v>
      </c>
      <c r="CE129" s="1">
        <v>43220</v>
      </c>
      <c r="CF129">
        <v>-1</v>
      </c>
      <c r="CG129" s="1">
        <v>41781</v>
      </c>
      <c r="CH129">
        <v>-1</v>
      </c>
      <c r="CI129">
        <v>-1</v>
      </c>
      <c r="CJ129">
        <v>-1</v>
      </c>
      <c r="CK129" s="1">
        <v>41732</v>
      </c>
      <c r="CL129">
        <v>-1</v>
      </c>
      <c r="CM129">
        <v>-1</v>
      </c>
      <c r="CN129">
        <v>-1</v>
      </c>
    </row>
    <row r="130" spans="1:92" x14ac:dyDescent="0.25">
      <c r="A130" s="1">
        <v>41029</v>
      </c>
      <c r="B130">
        <v>55.768000000000001</v>
      </c>
      <c r="C130" s="1">
        <v>41453</v>
      </c>
      <c r="D130">
        <v>48.860999999999997</v>
      </c>
      <c r="E130" s="1">
        <v>41486</v>
      </c>
      <c r="F130">
        <v>43.158000000000001</v>
      </c>
      <c r="G130" s="1">
        <v>40249</v>
      </c>
      <c r="H130">
        <v>-1</v>
      </c>
      <c r="I130" s="1">
        <v>41453</v>
      </c>
      <c r="J130">
        <v>72.614000000000004</v>
      </c>
      <c r="K130" s="1">
        <v>41089</v>
      </c>
      <c r="L130">
        <v>382.89</v>
      </c>
      <c r="M130" s="1">
        <v>40358</v>
      </c>
      <c r="N130">
        <v>-1</v>
      </c>
      <c r="O130" s="1">
        <v>40178</v>
      </c>
      <c r="P130">
        <v>-1</v>
      </c>
      <c r="Q130" s="1">
        <v>41029</v>
      </c>
      <c r="R130">
        <v>34.737000000000002</v>
      </c>
      <c r="S130" s="1">
        <v>43226</v>
      </c>
      <c r="T130">
        <v>-1</v>
      </c>
      <c r="U130" s="1">
        <v>41152</v>
      </c>
      <c r="V130">
        <v>33.023000000000003</v>
      </c>
      <c r="W130" s="1">
        <v>40633</v>
      </c>
      <c r="X130">
        <v>33.067999999999998</v>
      </c>
      <c r="Y130" s="1">
        <v>41029</v>
      </c>
      <c r="Z130">
        <v>54.506</v>
      </c>
      <c r="AA130" s="1">
        <v>40370</v>
      </c>
      <c r="AB130">
        <v>-1</v>
      </c>
      <c r="AC130" s="1">
        <v>41152</v>
      </c>
      <c r="AD130">
        <v>56.308999999999997</v>
      </c>
      <c r="AE130" s="1">
        <v>41038</v>
      </c>
      <c r="AF130">
        <v>-1</v>
      </c>
      <c r="AG130" s="1">
        <f>_xll.BDH(CONCATENATE("AUST"," CDS USD SR ",$B$3,"Y D14 CORP"),"PX_LAST",$B$1,$B$2,"Dates","S","Period","M","Array","","cols=2;rows=1")</f>
        <v>43189</v>
      </c>
      <c r="AH130">
        <v>-1</v>
      </c>
      <c r="AI130">
        <v>-1</v>
      </c>
      <c r="AJ130">
        <v>-1</v>
      </c>
      <c r="AK130">
        <v>-1</v>
      </c>
      <c r="AL130">
        <v>-1</v>
      </c>
      <c r="AM130">
        <v>-1</v>
      </c>
      <c r="AN130">
        <v>-1</v>
      </c>
      <c r="AO130" s="1">
        <v>43313</v>
      </c>
      <c r="AP130">
        <v>-1</v>
      </c>
      <c r="AQ130" s="1">
        <v>44514</v>
      </c>
      <c r="AR130">
        <v>-1</v>
      </c>
      <c r="AS130" s="1">
        <v>44515</v>
      </c>
      <c r="AT130">
        <v>-1</v>
      </c>
      <c r="AU130">
        <v>-1</v>
      </c>
      <c r="AV130">
        <v>-1</v>
      </c>
      <c r="AW130" s="1">
        <v>41752</v>
      </c>
      <c r="AX130">
        <v>-1</v>
      </c>
      <c r="AY130" s="1">
        <v>43291</v>
      </c>
      <c r="AZ130">
        <v>-1</v>
      </c>
      <c r="BA130">
        <v>-1</v>
      </c>
      <c r="BB130">
        <v>-1</v>
      </c>
      <c r="BC130" s="1">
        <v>41611</v>
      </c>
      <c r="BD130">
        <v>-1</v>
      </c>
      <c r="BE130">
        <v>-1</v>
      </c>
      <c r="BF130">
        <v>-1</v>
      </c>
      <c r="BG130">
        <v>-1</v>
      </c>
      <c r="BH130">
        <v>-1</v>
      </c>
      <c r="BI130" s="1">
        <v>43313</v>
      </c>
      <c r="BJ130">
        <v>-1</v>
      </c>
      <c r="BK130">
        <v>-1</v>
      </c>
      <c r="BL130">
        <v>-1</v>
      </c>
      <c r="BM130" s="1">
        <v>43313</v>
      </c>
      <c r="BN130">
        <v>-1</v>
      </c>
      <c r="BO130" s="1">
        <v>43315</v>
      </c>
      <c r="BP130">
        <v>-1</v>
      </c>
      <c r="BQ130">
        <v>-1</v>
      </c>
      <c r="BR130">
        <v>-1</v>
      </c>
      <c r="BS130" s="1">
        <v>43315</v>
      </c>
      <c r="BT130">
        <v>-1</v>
      </c>
      <c r="BU130">
        <v>-1</v>
      </c>
      <c r="BV130">
        <v>-1</v>
      </c>
      <c r="BW130" s="1">
        <v>41804</v>
      </c>
      <c r="BX130">
        <v>-1</v>
      </c>
      <c r="BY130">
        <v>-1</v>
      </c>
      <c r="BZ130">
        <v>-1</v>
      </c>
      <c r="CA130" s="1">
        <v>41800</v>
      </c>
      <c r="CB130">
        <v>-1</v>
      </c>
      <c r="CC130" s="1">
        <v>41801</v>
      </c>
      <c r="CD130">
        <v>-1</v>
      </c>
      <c r="CE130" s="1">
        <v>43221</v>
      </c>
      <c r="CF130">
        <v>-1</v>
      </c>
      <c r="CG130" s="1">
        <v>41782</v>
      </c>
      <c r="CH130">
        <v>-1</v>
      </c>
      <c r="CI130">
        <v>-1</v>
      </c>
      <c r="CJ130">
        <v>-1</v>
      </c>
      <c r="CK130" s="1">
        <v>41733</v>
      </c>
      <c r="CL130">
        <v>-1</v>
      </c>
      <c r="CM130">
        <v>-1</v>
      </c>
      <c r="CN130">
        <v>-1</v>
      </c>
    </row>
    <row r="131" spans="1:92" x14ac:dyDescent="0.25">
      <c r="A131" s="1">
        <v>41060</v>
      </c>
      <c r="B131">
        <v>84.738</v>
      </c>
      <c r="C131" s="1">
        <v>41486</v>
      </c>
      <c r="D131">
        <v>40.677</v>
      </c>
      <c r="E131" s="1">
        <v>41516</v>
      </c>
      <c r="F131">
        <v>50.573</v>
      </c>
      <c r="G131" s="1">
        <v>40250</v>
      </c>
      <c r="H131">
        <v>-1</v>
      </c>
      <c r="I131" s="1">
        <v>41486</v>
      </c>
      <c r="J131">
        <v>60.44</v>
      </c>
      <c r="K131" s="1">
        <v>41121</v>
      </c>
      <c r="L131">
        <v>313.38499999999999</v>
      </c>
      <c r="M131" s="1">
        <v>40359</v>
      </c>
      <c r="N131">
        <v>-1</v>
      </c>
      <c r="O131" s="1">
        <v>40179</v>
      </c>
      <c r="P131">
        <v>-1</v>
      </c>
      <c r="Q131" s="1">
        <v>41060</v>
      </c>
      <c r="R131">
        <v>63.655000000000001</v>
      </c>
      <c r="S131" s="1">
        <v>43227</v>
      </c>
      <c r="T131">
        <v>-1</v>
      </c>
      <c r="U131" s="1">
        <v>41180</v>
      </c>
      <c r="V131">
        <v>22.885999999999999</v>
      </c>
      <c r="W131" s="1">
        <v>40662</v>
      </c>
      <c r="X131">
        <v>34.838000000000001</v>
      </c>
      <c r="Y131" s="1">
        <v>41060</v>
      </c>
      <c r="Z131">
        <v>87.974999999999994</v>
      </c>
      <c r="AA131" s="1">
        <v>40371</v>
      </c>
      <c r="AB131">
        <v>-1</v>
      </c>
      <c r="AC131" s="1">
        <v>41180</v>
      </c>
      <c r="AD131">
        <v>63.387999999999998</v>
      </c>
      <c r="AE131" s="1">
        <v>41039</v>
      </c>
      <c r="AF131">
        <v>-1</v>
      </c>
      <c r="AG131" s="1">
        <f>_xll.BDH(CONCATENATE("AUST"," CDS USD SR ",$B$3,"Y D14 CORP"),"PX_LAST",$B$1,$B$2,"Dates","S","Period","M","Array","","cols=2;rows=1")</f>
        <v>43189</v>
      </c>
      <c r="AH131">
        <v>-1</v>
      </c>
      <c r="AI131">
        <v>-1</v>
      </c>
      <c r="AJ131">
        <v>-1</v>
      </c>
      <c r="AK131">
        <v>-1</v>
      </c>
      <c r="AL131">
        <v>-1</v>
      </c>
      <c r="AM131">
        <v>-1</v>
      </c>
      <c r="AN131">
        <v>-1</v>
      </c>
      <c r="AO131" s="1">
        <v>43314</v>
      </c>
      <c r="AP131">
        <v>-1</v>
      </c>
      <c r="AQ131" s="1">
        <v>44515</v>
      </c>
      <c r="AR131">
        <v>-1</v>
      </c>
      <c r="AS131" s="1">
        <v>44516</v>
      </c>
      <c r="AT131">
        <v>-1</v>
      </c>
      <c r="AU131">
        <v>-1</v>
      </c>
      <c r="AV131">
        <v>-1</v>
      </c>
      <c r="AW131" s="1">
        <v>41753</v>
      </c>
      <c r="AX131">
        <v>-1</v>
      </c>
      <c r="AY131" s="1">
        <v>43292</v>
      </c>
      <c r="AZ131">
        <v>-1</v>
      </c>
      <c r="BA131">
        <v>-1</v>
      </c>
      <c r="BB131">
        <v>-1</v>
      </c>
      <c r="BC131" s="1">
        <v>41612</v>
      </c>
      <c r="BD131">
        <v>-1</v>
      </c>
      <c r="BE131">
        <v>-1</v>
      </c>
      <c r="BF131">
        <v>-1</v>
      </c>
      <c r="BG131">
        <v>-1</v>
      </c>
      <c r="BH131">
        <v>-1</v>
      </c>
      <c r="BI131" s="1">
        <v>43314</v>
      </c>
      <c r="BJ131">
        <v>-1</v>
      </c>
      <c r="BK131">
        <v>-1</v>
      </c>
      <c r="BL131">
        <v>-1</v>
      </c>
      <c r="BM131" s="1">
        <v>43314</v>
      </c>
      <c r="BN131">
        <v>-1</v>
      </c>
      <c r="BO131" s="1">
        <v>43316</v>
      </c>
      <c r="BP131">
        <v>-1</v>
      </c>
      <c r="BQ131">
        <v>-1</v>
      </c>
      <c r="BR131">
        <v>-1</v>
      </c>
      <c r="BS131" s="1">
        <v>43316</v>
      </c>
      <c r="BT131">
        <v>-1</v>
      </c>
      <c r="BU131">
        <v>-1</v>
      </c>
      <c r="BV131">
        <v>-1</v>
      </c>
      <c r="BW131" s="1">
        <v>41805</v>
      </c>
      <c r="BX131">
        <v>-1</v>
      </c>
      <c r="BY131">
        <v>-1</v>
      </c>
      <c r="BZ131">
        <v>-1</v>
      </c>
      <c r="CA131" s="1">
        <v>41801</v>
      </c>
      <c r="CB131">
        <v>-1</v>
      </c>
      <c r="CC131" s="1">
        <v>41802</v>
      </c>
      <c r="CD131">
        <v>-1</v>
      </c>
      <c r="CE131" s="1">
        <v>43222</v>
      </c>
      <c r="CF131">
        <v>-1</v>
      </c>
      <c r="CG131" s="1">
        <v>41783</v>
      </c>
      <c r="CH131">
        <v>-1</v>
      </c>
      <c r="CI131">
        <v>-1</v>
      </c>
      <c r="CJ131">
        <v>-1</v>
      </c>
      <c r="CK131" s="1">
        <v>41734</v>
      </c>
      <c r="CL131">
        <v>-1</v>
      </c>
      <c r="CM131">
        <v>-1</v>
      </c>
      <c r="CN131">
        <v>-1</v>
      </c>
    </row>
    <row r="132" spans="1:92" x14ac:dyDescent="0.25">
      <c r="A132" s="1">
        <v>41089</v>
      </c>
      <c r="B132">
        <v>67.350999999999999</v>
      </c>
      <c r="C132" s="1">
        <v>41516</v>
      </c>
      <c r="D132">
        <v>45.402000000000001</v>
      </c>
      <c r="E132" s="1">
        <v>41547</v>
      </c>
      <c r="F132">
        <v>37.055</v>
      </c>
      <c r="G132" s="1">
        <v>40251</v>
      </c>
      <c r="H132">
        <v>-1</v>
      </c>
      <c r="I132" s="1">
        <v>41516</v>
      </c>
      <c r="J132">
        <v>67.116</v>
      </c>
      <c r="K132" s="1">
        <v>41152</v>
      </c>
      <c r="L132">
        <v>282.185</v>
      </c>
      <c r="M132" s="1">
        <v>40360</v>
      </c>
      <c r="N132">
        <v>-1</v>
      </c>
      <c r="O132" s="1">
        <v>40180</v>
      </c>
      <c r="P132">
        <v>-1</v>
      </c>
      <c r="Q132" s="1">
        <v>41089</v>
      </c>
      <c r="R132">
        <v>48.587000000000003</v>
      </c>
      <c r="S132" s="1">
        <v>43228</v>
      </c>
      <c r="T132">
        <v>-1</v>
      </c>
      <c r="U132" s="1">
        <v>41213</v>
      </c>
      <c r="V132">
        <v>13.747999999999999</v>
      </c>
      <c r="W132" s="1">
        <v>40694</v>
      </c>
      <c r="X132">
        <v>41.945</v>
      </c>
      <c r="Y132" s="1">
        <v>41089</v>
      </c>
      <c r="Z132">
        <v>54.134999999999998</v>
      </c>
      <c r="AA132" s="1">
        <v>40372</v>
      </c>
      <c r="AB132">
        <v>-1</v>
      </c>
      <c r="AC132" s="1">
        <v>41213</v>
      </c>
      <c r="AD132">
        <v>60.954999999999998</v>
      </c>
      <c r="AE132" s="1">
        <v>41040</v>
      </c>
      <c r="AF132">
        <v>-1</v>
      </c>
      <c r="AG132" s="1">
        <f>_xll.BDH(CONCATENATE("AUST"," CDS USD SR ",$B$3,"Y D14 CORP"),"PX_LAST",$B$1,$B$2,"Dates","S","Period","M","Array","","cols=2;rows=1")</f>
        <v>43189</v>
      </c>
      <c r="AH132">
        <v>-1</v>
      </c>
      <c r="AI132">
        <v>-1</v>
      </c>
      <c r="AJ132">
        <v>-1</v>
      </c>
      <c r="AK132">
        <v>-1</v>
      </c>
      <c r="AL132">
        <v>-1</v>
      </c>
      <c r="AM132">
        <v>-1</v>
      </c>
      <c r="AN132">
        <v>-1</v>
      </c>
      <c r="AO132" s="1">
        <v>43315</v>
      </c>
      <c r="AP132">
        <v>-1</v>
      </c>
      <c r="AQ132" s="1">
        <v>44516</v>
      </c>
      <c r="AR132">
        <v>-1</v>
      </c>
      <c r="AS132" s="1">
        <v>44517</v>
      </c>
      <c r="AT132">
        <v>-1</v>
      </c>
      <c r="AU132">
        <v>-1</v>
      </c>
      <c r="AV132">
        <v>-1</v>
      </c>
      <c r="AW132" s="1">
        <v>41754</v>
      </c>
      <c r="AX132">
        <v>-1</v>
      </c>
      <c r="AY132" s="1">
        <v>43293</v>
      </c>
      <c r="AZ132">
        <v>-1</v>
      </c>
      <c r="BA132">
        <v>-1</v>
      </c>
      <c r="BB132">
        <v>-1</v>
      </c>
      <c r="BC132" s="1">
        <v>41613</v>
      </c>
      <c r="BD132">
        <v>-1</v>
      </c>
      <c r="BE132">
        <v>-1</v>
      </c>
      <c r="BF132">
        <v>-1</v>
      </c>
      <c r="BG132">
        <v>-1</v>
      </c>
      <c r="BH132">
        <v>-1</v>
      </c>
      <c r="BI132" s="1">
        <v>43315</v>
      </c>
      <c r="BJ132">
        <v>-1</v>
      </c>
      <c r="BK132">
        <v>-1</v>
      </c>
      <c r="BL132">
        <v>-1</v>
      </c>
      <c r="BM132" s="1">
        <v>43315</v>
      </c>
      <c r="BN132">
        <v>-1</v>
      </c>
      <c r="BO132" s="1">
        <v>43317</v>
      </c>
      <c r="BP132">
        <v>-1</v>
      </c>
      <c r="BQ132">
        <v>-1</v>
      </c>
      <c r="BR132">
        <v>-1</v>
      </c>
      <c r="BS132" s="1">
        <v>43317</v>
      </c>
      <c r="BT132">
        <v>-1</v>
      </c>
      <c r="BU132">
        <v>-1</v>
      </c>
      <c r="BV132">
        <v>-1</v>
      </c>
      <c r="BW132" s="1">
        <v>41806</v>
      </c>
      <c r="BX132">
        <v>-1</v>
      </c>
      <c r="BY132">
        <v>-1</v>
      </c>
      <c r="BZ132">
        <v>-1</v>
      </c>
      <c r="CA132" s="1">
        <v>41802</v>
      </c>
      <c r="CB132">
        <v>-1</v>
      </c>
      <c r="CC132" s="1">
        <v>41803</v>
      </c>
      <c r="CD132">
        <v>-1</v>
      </c>
      <c r="CE132" s="1">
        <v>43223</v>
      </c>
      <c r="CF132">
        <v>-1</v>
      </c>
      <c r="CG132" s="1">
        <v>41784</v>
      </c>
      <c r="CH132">
        <v>-1</v>
      </c>
      <c r="CI132">
        <v>-1</v>
      </c>
      <c r="CJ132">
        <v>-1</v>
      </c>
      <c r="CK132" s="1">
        <v>41735</v>
      </c>
      <c r="CL132">
        <v>-1</v>
      </c>
      <c r="CM132">
        <v>-1</v>
      </c>
      <c r="CN132">
        <v>-1</v>
      </c>
    </row>
    <row r="133" spans="1:92" x14ac:dyDescent="0.25">
      <c r="A133" s="1">
        <v>41121</v>
      </c>
      <c r="B133">
        <v>47.622999999999998</v>
      </c>
      <c r="C133" s="1">
        <v>41547</v>
      </c>
      <c r="D133">
        <v>38.029000000000003</v>
      </c>
      <c r="E133" s="1">
        <v>41578</v>
      </c>
      <c r="F133">
        <v>29.366</v>
      </c>
      <c r="G133" s="1">
        <v>40252</v>
      </c>
      <c r="H133">
        <v>-1</v>
      </c>
      <c r="I133" s="1">
        <v>41547</v>
      </c>
      <c r="J133">
        <v>61.137</v>
      </c>
      <c r="K133" s="1">
        <v>41180</v>
      </c>
      <c r="L133">
        <v>177.762</v>
      </c>
      <c r="M133" s="1">
        <v>40361</v>
      </c>
      <c r="N133">
        <v>-1</v>
      </c>
      <c r="O133" s="1">
        <v>40181</v>
      </c>
      <c r="P133">
        <v>-1</v>
      </c>
      <c r="Q133" s="1">
        <v>41121</v>
      </c>
      <c r="R133">
        <v>29.856999999999999</v>
      </c>
      <c r="S133" s="1">
        <v>43229</v>
      </c>
      <c r="T133">
        <v>-1</v>
      </c>
      <c r="U133" s="1">
        <v>41243</v>
      </c>
      <c r="V133">
        <v>11.403</v>
      </c>
      <c r="W133" s="1">
        <v>40724</v>
      </c>
      <c r="X133">
        <v>48.973999999999997</v>
      </c>
      <c r="Y133" s="1">
        <v>41121</v>
      </c>
      <c r="Z133">
        <v>23.722999999999999</v>
      </c>
      <c r="AA133" s="1">
        <v>40373</v>
      </c>
      <c r="AB133">
        <v>-1</v>
      </c>
      <c r="AC133" s="1">
        <v>41243</v>
      </c>
      <c r="AD133">
        <v>39.164999999999999</v>
      </c>
      <c r="AE133" s="1">
        <v>41041</v>
      </c>
      <c r="AF133">
        <v>-1</v>
      </c>
      <c r="AG133" s="1">
        <f>_xll.BDH(CONCATENATE("AUST"," CDS USD SR ",$B$3,"Y D14 CORP"),"PX_LAST",$B$1,$B$2,"Dates","S","Period","M","Array","","cols=2;rows=1")</f>
        <v>43189</v>
      </c>
      <c r="AH133">
        <v>-1</v>
      </c>
      <c r="AI133">
        <v>-1</v>
      </c>
      <c r="AJ133">
        <v>-1</v>
      </c>
      <c r="AK133">
        <v>-1</v>
      </c>
      <c r="AL133">
        <v>-1</v>
      </c>
      <c r="AM133">
        <v>-1</v>
      </c>
      <c r="AN133">
        <v>-1</v>
      </c>
      <c r="AO133" s="1">
        <v>43316</v>
      </c>
      <c r="AP133">
        <v>-1</v>
      </c>
      <c r="AQ133" s="1">
        <v>44517</v>
      </c>
      <c r="AR133">
        <v>-1</v>
      </c>
      <c r="AS133" s="1">
        <v>44518</v>
      </c>
      <c r="AT133">
        <v>-1</v>
      </c>
      <c r="AU133">
        <v>-1</v>
      </c>
      <c r="AV133">
        <v>-1</v>
      </c>
      <c r="AW133" s="1">
        <v>41755</v>
      </c>
      <c r="AX133">
        <v>-1</v>
      </c>
      <c r="AY133" s="1">
        <v>43294</v>
      </c>
      <c r="AZ133">
        <v>-1</v>
      </c>
      <c r="BA133">
        <v>-1</v>
      </c>
      <c r="BB133">
        <v>-1</v>
      </c>
      <c r="BC133" s="1">
        <v>41614</v>
      </c>
      <c r="BD133">
        <v>-1</v>
      </c>
      <c r="BE133">
        <v>-1</v>
      </c>
      <c r="BF133">
        <v>-1</v>
      </c>
      <c r="BG133">
        <v>-1</v>
      </c>
      <c r="BH133">
        <v>-1</v>
      </c>
      <c r="BI133" s="1">
        <v>43316</v>
      </c>
      <c r="BJ133">
        <v>-1</v>
      </c>
      <c r="BK133">
        <v>-1</v>
      </c>
      <c r="BL133">
        <v>-1</v>
      </c>
      <c r="BM133" s="1">
        <v>43316</v>
      </c>
      <c r="BN133">
        <v>-1</v>
      </c>
      <c r="BO133" s="1">
        <v>43318</v>
      </c>
      <c r="BP133">
        <v>-1</v>
      </c>
      <c r="BQ133">
        <v>-1</v>
      </c>
      <c r="BR133">
        <v>-1</v>
      </c>
      <c r="BS133" s="1">
        <v>43318</v>
      </c>
      <c r="BT133">
        <v>-1</v>
      </c>
      <c r="BU133">
        <v>-1</v>
      </c>
      <c r="BV133">
        <v>-1</v>
      </c>
      <c r="BW133" s="1">
        <v>41807</v>
      </c>
      <c r="BX133">
        <v>-1</v>
      </c>
      <c r="BY133">
        <v>-1</v>
      </c>
      <c r="BZ133">
        <v>-1</v>
      </c>
      <c r="CA133" s="1">
        <v>41803</v>
      </c>
      <c r="CB133">
        <v>-1</v>
      </c>
      <c r="CC133" s="1">
        <v>41804</v>
      </c>
      <c r="CD133">
        <v>-1</v>
      </c>
      <c r="CE133" s="1">
        <v>43224</v>
      </c>
      <c r="CF133">
        <v>-1</v>
      </c>
      <c r="CG133" s="1">
        <v>41785</v>
      </c>
      <c r="CH133">
        <v>-1</v>
      </c>
      <c r="CI133">
        <v>-1</v>
      </c>
      <c r="CJ133">
        <v>-1</v>
      </c>
      <c r="CK133" s="1">
        <v>41736</v>
      </c>
      <c r="CL133">
        <v>-1</v>
      </c>
      <c r="CM133">
        <v>-1</v>
      </c>
      <c r="CN133">
        <v>-1</v>
      </c>
    </row>
    <row r="134" spans="1:92" x14ac:dyDescent="0.25">
      <c r="A134" s="1">
        <v>41152</v>
      </c>
      <c r="B134">
        <v>45.061999999999998</v>
      </c>
      <c r="C134" s="1">
        <v>41578</v>
      </c>
      <c r="D134">
        <v>33.582000000000001</v>
      </c>
      <c r="E134" s="1">
        <v>41607</v>
      </c>
      <c r="F134">
        <v>30.494</v>
      </c>
      <c r="G134" s="1">
        <v>40253</v>
      </c>
      <c r="H134">
        <v>-1</v>
      </c>
      <c r="I134" s="1">
        <v>41578</v>
      </c>
      <c r="J134">
        <v>54.375999999999998</v>
      </c>
      <c r="K134" s="1">
        <v>41213</v>
      </c>
      <c r="L134">
        <v>97.347999999999999</v>
      </c>
      <c r="M134" s="1">
        <v>40362</v>
      </c>
      <c r="N134">
        <v>-1</v>
      </c>
      <c r="O134" s="1">
        <v>40182</v>
      </c>
      <c r="P134">
        <v>-1</v>
      </c>
      <c r="Q134" s="1">
        <v>41152</v>
      </c>
      <c r="R134">
        <v>29.05</v>
      </c>
      <c r="S134" s="1">
        <v>43230</v>
      </c>
      <c r="T134">
        <v>-1</v>
      </c>
      <c r="U134" s="1">
        <v>41274</v>
      </c>
      <c r="V134">
        <v>15.305</v>
      </c>
      <c r="W134" s="1">
        <v>40753</v>
      </c>
      <c r="X134">
        <v>47.716999999999999</v>
      </c>
      <c r="Y134" s="1">
        <v>41152</v>
      </c>
      <c r="Z134">
        <v>39.076000000000001</v>
      </c>
      <c r="AA134" s="1">
        <v>40374</v>
      </c>
      <c r="AB134">
        <v>-1</v>
      </c>
      <c r="AC134" s="1">
        <v>41274</v>
      </c>
      <c r="AD134">
        <v>33.238999999999997</v>
      </c>
      <c r="AE134" s="1">
        <v>41042</v>
      </c>
      <c r="AF134">
        <v>-1</v>
      </c>
      <c r="AG134" s="1">
        <f>_xll.BDH(CONCATENATE("AUST"," CDS USD SR ",$B$3,"Y D14 CORP"),"PX_LAST",$B$1,$B$2,"Dates","S","Period","M","Array","","cols=2;rows=1")</f>
        <v>43189</v>
      </c>
      <c r="AH134">
        <v>-1</v>
      </c>
      <c r="AI134">
        <v>-1</v>
      </c>
      <c r="AJ134">
        <v>-1</v>
      </c>
      <c r="AK134">
        <v>-1</v>
      </c>
      <c r="AL134">
        <v>-1</v>
      </c>
      <c r="AM134">
        <v>-1</v>
      </c>
      <c r="AN134">
        <v>-1</v>
      </c>
      <c r="AO134" s="1">
        <v>43317</v>
      </c>
      <c r="AP134">
        <v>-1</v>
      </c>
      <c r="AQ134" s="1">
        <v>44518</v>
      </c>
      <c r="AR134">
        <v>-1</v>
      </c>
      <c r="AS134" s="1">
        <v>44519</v>
      </c>
      <c r="AT134">
        <v>-1</v>
      </c>
      <c r="AU134">
        <v>-1</v>
      </c>
      <c r="AV134">
        <v>-1</v>
      </c>
      <c r="AW134" s="1">
        <v>41756</v>
      </c>
      <c r="AX134">
        <v>-1</v>
      </c>
      <c r="AY134" s="1">
        <v>43295</v>
      </c>
      <c r="AZ134">
        <v>-1</v>
      </c>
      <c r="BA134">
        <v>-1</v>
      </c>
      <c r="BB134">
        <v>-1</v>
      </c>
      <c r="BC134" s="1">
        <v>41615</v>
      </c>
      <c r="BD134">
        <v>-1</v>
      </c>
      <c r="BE134">
        <v>-1</v>
      </c>
      <c r="BF134">
        <v>-1</v>
      </c>
      <c r="BG134">
        <v>-1</v>
      </c>
      <c r="BH134">
        <v>-1</v>
      </c>
      <c r="BI134" s="1">
        <v>43317</v>
      </c>
      <c r="BJ134">
        <v>-1</v>
      </c>
      <c r="BK134">
        <v>-1</v>
      </c>
      <c r="BL134">
        <v>-1</v>
      </c>
      <c r="BM134" s="1">
        <v>43317</v>
      </c>
      <c r="BN134">
        <v>-1</v>
      </c>
      <c r="BO134" s="1">
        <v>43319</v>
      </c>
      <c r="BP134">
        <v>-1</v>
      </c>
      <c r="BQ134">
        <v>-1</v>
      </c>
      <c r="BR134">
        <v>-1</v>
      </c>
      <c r="BS134" s="1">
        <v>43319</v>
      </c>
      <c r="BT134">
        <v>-1</v>
      </c>
      <c r="BU134">
        <v>-1</v>
      </c>
      <c r="BV134">
        <v>-1</v>
      </c>
      <c r="BW134" s="1">
        <v>41808</v>
      </c>
      <c r="BX134">
        <v>-1</v>
      </c>
      <c r="BY134">
        <v>-1</v>
      </c>
      <c r="BZ134">
        <v>-1</v>
      </c>
      <c r="CA134" s="1">
        <v>41804</v>
      </c>
      <c r="CB134">
        <v>-1</v>
      </c>
      <c r="CC134" s="1">
        <v>41805</v>
      </c>
      <c r="CD134">
        <v>-1</v>
      </c>
      <c r="CE134" s="1">
        <v>43225</v>
      </c>
      <c r="CF134">
        <v>-1</v>
      </c>
      <c r="CG134" s="1">
        <v>41786</v>
      </c>
      <c r="CH134">
        <v>-1</v>
      </c>
      <c r="CI134">
        <v>-1</v>
      </c>
      <c r="CJ134">
        <v>-1</v>
      </c>
      <c r="CK134" s="1">
        <v>41737</v>
      </c>
      <c r="CL134">
        <v>-1</v>
      </c>
      <c r="CM134">
        <v>-1</v>
      </c>
      <c r="CN134">
        <v>-1</v>
      </c>
    </row>
    <row r="135" spans="1:92" x14ac:dyDescent="0.25">
      <c r="A135" s="1">
        <v>41180</v>
      </c>
      <c r="B135">
        <v>35.33</v>
      </c>
      <c r="C135" s="1">
        <v>41607</v>
      </c>
      <c r="D135">
        <v>42.436</v>
      </c>
      <c r="E135" s="1">
        <v>41639</v>
      </c>
      <c r="F135">
        <v>27.995000000000001</v>
      </c>
      <c r="G135" s="1">
        <v>40254</v>
      </c>
      <c r="H135">
        <v>-1</v>
      </c>
      <c r="I135" s="1">
        <v>41607</v>
      </c>
      <c r="J135">
        <v>56.601999999999997</v>
      </c>
      <c r="K135" s="1">
        <v>41243</v>
      </c>
      <c r="L135">
        <v>98.319000000000003</v>
      </c>
      <c r="M135" s="1">
        <v>40363</v>
      </c>
      <c r="N135">
        <v>-1</v>
      </c>
      <c r="O135" s="1">
        <v>40183</v>
      </c>
      <c r="P135">
        <v>-1</v>
      </c>
      <c r="Q135" s="1">
        <v>41180</v>
      </c>
      <c r="R135">
        <v>28.638000000000002</v>
      </c>
      <c r="S135" s="1">
        <v>43231</v>
      </c>
      <c r="T135">
        <v>-1</v>
      </c>
      <c r="U135" s="1">
        <v>41305</v>
      </c>
      <c r="V135">
        <v>21.440999999999999</v>
      </c>
      <c r="W135" s="1">
        <v>40786</v>
      </c>
      <c r="X135">
        <v>96.887</v>
      </c>
      <c r="Y135" s="1">
        <v>41180</v>
      </c>
      <c r="Z135">
        <v>38.098999999999997</v>
      </c>
      <c r="AA135" s="1">
        <v>40375</v>
      </c>
      <c r="AB135">
        <v>-1</v>
      </c>
      <c r="AC135" s="1">
        <v>41305</v>
      </c>
      <c r="AD135">
        <v>48.220999999999997</v>
      </c>
      <c r="AE135" s="1">
        <v>41043</v>
      </c>
      <c r="AF135">
        <v>-1</v>
      </c>
      <c r="AG135" s="1">
        <f>_xll.BDH(CONCATENATE("AUST"," CDS USD SR ",$B$3,"Y D14 CORP"),"PX_LAST",$B$1,$B$2,"Dates","S","Period","M","Array","","cols=2;rows=1")</f>
        <v>43189</v>
      </c>
      <c r="AH135">
        <v>-1</v>
      </c>
      <c r="AI135">
        <v>-1</v>
      </c>
      <c r="AJ135">
        <v>-1</v>
      </c>
      <c r="AK135">
        <v>-1</v>
      </c>
      <c r="AL135">
        <v>-1</v>
      </c>
      <c r="AM135">
        <v>-1</v>
      </c>
      <c r="AN135">
        <v>-1</v>
      </c>
      <c r="AO135" s="1">
        <v>43318</v>
      </c>
      <c r="AP135">
        <v>-1</v>
      </c>
      <c r="AQ135" s="1">
        <v>44519</v>
      </c>
      <c r="AR135">
        <v>-1</v>
      </c>
      <c r="AS135" s="1">
        <v>44520</v>
      </c>
      <c r="AT135">
        <v>-1</v>
      </c>
      <c r="AU135">
        <v>-1</v>
      </c>
      <c r="AV135">
        <v>-1</v>
      </c>
      <c r="AW135" s="1">
        <v>41757</v>
      </c>
      <c r="AX135">
        <v>-1</v>
      </c>
      <c r="AY135" s="1">
        <v>43296</v>
      </c>
      <c r="AZ135">
        <v>-1</v>
      </c>
      <c r="BA135">
        <v>-1</v>
      </c>
      <c r="BB135">
        <v>-1</v>
      </c>
      <c r="BC135" s="1">
        <v>41616</v>
      </c>
      <c r="BD135">
        <v>-1</v>
      </c>
      <c r="BE135">
        <v>-1</v>
      </c>
      <c r="BF135">
        <v>-1</v>
      </c>
      <c r="BG135">
        <v>-1</v>
      </c>
      <c r="BH135">
        <v>-1</v>
      </c>
      <c r="BI135" s="1">
        <v>43318</v>
      </c>
      <c r="BJ135">
        <v>-1</v>
      </c>
      <c r="BK135">
        <v>-1</v>
      </c>
      <c r="BL135">
        <v>-1</v>
      </c>
      <c r="BM135" s="1">
        <v>43318</v>
      </c>
      <c r="BN135">
        <v>-1</v>
      </c>
      <c r="BO135" s="1">
        <v>43320</v>
      </c>
      <c r="BP135">
        <v>-1</v>
      </c>
      <c r="BQ135">
        <v>-1</v>
      </c>
      <c r="BR135">
        <v>-1</v>
      </c>
      <c r="BS135" s="1">
        <v>43320</v>
      </c>
      <c r="BT135">
        <v>-1</v>
      </c>
      <c r="BU135">
        <v>-1</v>
      </c>
      <c r="BV135">
        <v>-1</v>
      </c>
      <c r="BW135" s="1">
        <v>41809</v>
      </c>
      <c r="BX135">
        <v>-1</v>
      </c>
      <c r="BY135">
        <v>-1</v>
      </c>
      <c r="BZ135">
        <v>-1</v>
      </c>
      <c r="CA135" s="1">
        <v>41805</v>
      </c>
      <c r="CB135">
        <v>-1</v>
      </c>
      <c r="CC135" s="1">
        <v>41806</v>
      </c>
      <c r="CD135">
        <v>-1</v>
      </c>
      <c r="CE135" s="1">
        <v>43226</v>
      </c>
      <c r="CF135">
        <v>-1</v>
      </c>
      <c r="CG135" s="1">
        <v>41787</v>
      </c>
      <c r="CH135">
        <v>-1</v>
      </c>
      <c r="CI135">
        <v>-1</v>
      </c>
      <c r="CJ135">
        <v>-1</v>
      </c>
      <c r="CK135" s="1">
        <v>41738</v>
      </c>
      <c r="CL135">
        <v>-1</v>
      </c>
      <c r="CM135">
        <v>-1</v>
      </c>
      <c r="CN135">
        <v>-1</v>
      </c>
    </row>
    <row r="136" spans="1:92" x14ac:dyDescent="0.25">
      <c r="A136" s="1">
        <v>41213</v>
      </c>
      <c r="B136">
        <v>33.976999999999997</v>
      </c>
      <c r="C136" s="1">
        <v>41639</v>
      </c>
      <c r="D136">
        <v>42.338999999999999</v>
      </c>
      <c r="E136" s="1">
        <v>41670</v>
      </c>
      <c r="F136">
        <v>33.573999999999998</v>
      </c>
      <c r="G136" s="1">
        <v>40255</v>
      </c>
      <c r="H136">
        <v>-1</v>
      </c>
      <c r="I136" s="1">
        <v>41639</v>
      </c>
      <c r="J136">
        <v>44.331000000000003</v>
      </c>
      <c r="K136" s="1">
        <v>41274</v>
      </c>
      <c r="L136">
        <v>104.875</v>
      </c>
      <c r="M136" s="1">
        <v>40364</v>
      </c>
      <c r="N136">
        <v>-1</v>
      </c>
      <c r="O136" s="1">
        <v>40184</v>
      </c>
      <c r="P136">
        <v>-1</v>
      </c>
      <c r="Q136" s="1">
        <v>41213</v>
      </c>
      <c r="R136">
        <v>28.888000000000002</v>
      </c>
      <c r="S136" s="1">
        <v>43232</v>
      </c>
      <c r="T136">
        <v>-1</v>
      </c>
      <c r="U136" s="1">
        <v>41333</v>
      </c>
      <c r="V136">
        <v>30.596</v>
      </c>
      <c r="W136" s="1">
        <v>40816</v>
      </c>
      <c r="X136">
        <v>203.93</v>
      </c>
      <c r="Y136" s="1">
        <v>41213</v>
      </c>
      <c r="Z136">
        <v>35.234999999999999</v>
      </c>
      <c r="AA136" s="1">
        <v>40376</v>
      </c>
      <c r="AB136">
        <v>-1</v>
      </c>
      <c r="AC136" s="1">
        <v>41333</v>
      </c>
      <c r="AD136">
        <v>55.082000000000001</v>
      </c>
      <c r="AE136" s="1">
        <v>41044</v>
      </c>
      <c r="AF136">
        <v>-1</v>
      </c>
      <c r="AG136" s="1">
        <f>_xll.BDH(CONCATENATE("AUST"," CDS USD SR ",$B$3,"Y D14 CORP"),"PX_LAST",$B$1,$B$2,"Dates","S","Period","M","Array","","cols=2;rows=1")</f>
        <v>43189</v>
      </c>
      <c r="AH136">
        <v>-1</v>
      </c>
      <c r="AI136">
        <v>-1</v>
      </c>
      <c r="AJ136">
        <v>-1</v>
      </c>
      <c r="AK136">
        <v>-1</v>
      </c>
      <c r="AL136">
        <v>-1</v>
      </c>
      <c r="AM136">
        <v>-1</v>
      </c>
      <c r="AN136">
        <v>-1</v>
      </c>
      <c r="AO136" s="1">
        <v>43319</v>
      </c>
      <c r="AP136">
        <v>-1</v>
      </c>
      <c r="AQ136" s="1">
        <v>44520</v>
      </c>
      <c r="AR136">
        <v>-1</v>
      </c>
      <c r="AS136" s="1">
        <v>44521</v>
      </c>
      <c r="AT136">
        <v>-1</v>
      </c>
      <c r="AU136">
        <v>-1</v>
      </c>
      <c r="AV136">
        <v>-1</v>
      </c>
      <c r="AW136" s="1">
        <v>41758</v>
      </c>
      <c r="AX136">
        <v>-1</v>
      </c>
      <c r="AY136" s="1">
        <v>43297</v>
      </c>
      <c r="AZ136">
        <v>-1</v>
      </c>
      <c r="BA136">
        <v>-1</v>
      </c>
      <c r="BB136">
        <v>-1</v>
      </c>
      <c r="BC136" s="1">
        <v>41617</v>
      </c>
      <c r="BD136">
        <v>-1</v>
      </c>
      <c r="BE136">
        <v>-1</v>
      </c>
      <c r="BF136">
        <v>-1</v>
      </c>
      <c r="BG136">
        <v>-1</v>
      </c>
      <c r="BH136">
        <v>-1</v>
      </c>
      <c r="BI136" s="1">
        <v>43319</v>
      </c>
      <c r="BJ136">
        <v>-1</v>
      </c>
      <c r="BK136">
        <v>-1</v>
      </c>
      <c r="BL136">
        <v>-1</v>
      </c>
      <c r="BM136" s="1">
        <v>43319</v>
      </c>
      <c r="BN136">
        <v>-1</v>
      </c>
      <c r="BO136" s="1">
        <v>43321</v>
      </c>
      <c r="BP136">
        <v>-1</v>
      </c>
      <c r="BQ136">
        <v>-1</v>
      </c>
      <c r="BR136">
        <v>-1</v>
      </c>
      <c r="BS136" s="1">
        <v>43321</v>
      </c>
      <c r="BT136">
        <v>-1</v>
      </c>
      <c r="BU136">
        <v>-1</v>
      </c>
      <c r="BV136">
        <v>-1</v>
      </c>
      <c r="BW136" s="1">
        <v>41810</v>
      </c>
      <c r="BX136">
        <v>-1</v>
      </c>
      <c r="BY136">
        <v>-1</v>
      </c>
      <c r="BZ136">
        <v>-1</v>
      </c>
      <c r="CA136" s="1">
        <v>41806</v>
      </c>
      <c r="CB136">
        <v>-1</v>
      </c>
      <c r="CC136" s="1">
        <v>41807</v>
      </c>
      <c r="CD136">
        <v>-1</v>
      </c>
      <c r="CE136" s="1">
        <v>43227</v>
      </c>
      <c r="CF136">
        <v>-1</v>
      </c>
      <c r="CG136" s="1">
        <v>41788</v>
      </c>
      <c r="CH136">
        <v>-1</v>
      </c>
      <c r="CI136">
        <v>-1</v>
      </c>
      <c r="CJ136">
        <v>-1</v>
      </c>
      <c r="CK136" s="1">
        <v>41739</v>
      </c>
      <c r="CL136">
        <v>-1</v>
      </c>
      <c r="CM136">
        <v>-1</v>
      </c>
      <c r="CN136">
        <v>-1</v>
      </c>
    </row>
    <row r="137" spans="1:92" x14ac:dyDescent="0.25">
      <c r="A137" s="1">
        <v>41243</v>
      </c>
      <c r="B137">
        <v>36.143000000000001</v>
      </c>
      <c r="C137" s="1">
        <v>41670</v>
      </c>
      <c r="D137">
        <v>49.587000000000003</v>
      </c>
      <c r="E137" s="1">
        <v>41698</v>
      </c>
      <c r="F137">
        <v>26.303999999999998</v>
      </c>
      <c r="G137" s="1">
        <v>40256</v>
      </c>
      <c r="H137">
        <v>-1</v>
      </c>
      <c r="I137" s="1">
        <v>41670</v>
      </c>
      <c r="J137">
        <v>50.609000000000002</v>
      </c>
      <c r="K137" s="1">
        <v>41305</v>
      </c>
      <c r="L137">
        <v>113.589</v>
      </c>
      <c r="M137" s="1">
        <v>40365</v>
      </c>
      <c r="N137">
        <v>-1</v>
      </c>
      <c r="O137" s="1">
        <v>40185</v>
      </c>
      <c r="P137">
        <v>-1</v>
      </c>
      <c r="Q137" s="1">
        <v>41243</v>
      </c>
      <c r="R137">
        <v>26.414000000000001</v>
      </c>
      <c r="S137" s="1">
        <v>43233</v>
      </c>
      <c r="T137">
        <v>-1</v>
      </c>
      <c r="U137" s="1">
        <v>41362</v>
      </c>
      <c r="V137">
        <v>32.027999999999999</v>
      </c>
      <c r="W137" s="1">
        <v>40847</v>
      </c>
      <c r="X137">
        <v>103.63800000000001</v>
      </c>
      <c r="Y137" s="1">
        <v>41243</v>
      </c>
      <c r="Z137">
        <v>31.847999999999999</v>
      </c>
      <c r="AA137" s="1">
        <v>40377</v>
      </c>
      <c r="AB137">
        <v>-1</v>
      </c>
      <c r="AC137" s="1">
        <v>41362</v>
      </c>
      <c r="AD137">
        <v>61.517000000000003</v>
      </c>
      <c r="AE137" s="1">
        <v>41045</v>
      </c>
      <c r="AF137">
        <v>-1</v>
      </c>
      <c r="AG137" s="1">
        <f>_xll.BDH(CONCATENATE("AUST"," CDS USD SR ",$B$3,"Y D14 CORP"),"PX_LAST",$B$1,$B$2,"Dates","S","Period","M","Array","","cols=2;rows=1")</f>
        <v>43189</v>
      </c>
      <c r="AH137">
        <v>-1</v>
      </c>
      <c r="AI137">
        <v>-1</v>
      </c>
      <c r="AJ137">
        <v>-1</v>
      </c>
      <c r="AK137">
        <v>-1</v>
      </c>
      <c r="AL137">
        <v>-1</v>
      </c>
      <c r="AM137">
        <v>-1</v>
      </c>
      <c r="AN137">
        <v>-1</v>
      </c>
      <c r="AO137" s="1">
        <v>43320</v>
      </c>
      <c r="AP137">
        <v>-1</v>
      </c>
      <c r="AQ137" s="1">
        <v>44521</v>
      </c>
      <c r="AR137">
        <v>-1</v>
      </c>
      <c r="AS137" s="1">
        <v>44522</v>
      </c>
      <c r="AT137">
        <v>-1</v>
      </c>
      <c r="AU137">
        <v>-1</v>
      </c>
      <c r="AV137">
        <v>-1</v>
      </c>
      <c r="AW137" s="1">
        <v>41759</v>
      </c>
      <c r="AX137">
        <v>-1</v>
      </c>
      <c r="AY137" s="1">
        <v>43298</v>
      </c>
      <c r="AZ137">
        <v>-1</v>
      </c>
      <c r="BA137">
        <v>-1</v>
      </c>
      <c r="BB137">
        <v>-1</v>
      </c>
      <c r="BC137" s="1">
        <v>41618</v>
      </c>
      <c r="BD137">
        <v>-1</v>
      </c>
      <c r="BE137">
        <v>-1</v>
      </c>
      <c r="BF137">
        <v>-1</v>
      </c>
      <c r="BG137">
        <v>-1</v>
      </c>
      <c r="BH137">
        <v>-1</v>
      </c>
      <c r="BI137" s="1">
        <v>43320</v>
      </c>
      <c r="BJ137">
        <v>-1</v>
      </c>
      <c r="BK137">
        <v>-1</v>
      </c>
      <c r="BL137">
        <v>-1</v>
      </c>
      <c r="BM137" s="1">
        <v>43320</v>
      </c>
      <c r="BN137">
        <v>-1</v>
      </c>
      <c r="BO137" s="1">
        <v>43322</v>
      </c>
      <c r="BP137">
        <v>-1</v>
      </c>
      <c r="BQ137">
        <v>-1</v>
      </c>
      <c r="BR137">
        <v>-1</v>
      </c>
      <c r="BS137" s="1">
        <v>43322</v>
      </c>
      <c r="BT137">
        <v>-1</v>
      </c>
      <c r="BU137">
        <v>-1</v>
      </c>
      <c r="BV137">
        <v>-1</v>
      </c>
      <c r="BW137" s="1">
        <v>41811</v>
      </c>
      <c r="BX137">
        <v>-1</v>
      </c>
      <c r="BY137">
        <v>-1</v>
      </c>
      <c r="BZ137">
        <v>-1</v>
      </c>
      <c r="CA137" s="1">
        <v>41807</v>
      </c>
      <c r="CB137">
        <v>-1</v>
      </c>
      <c r="CC137" s="1">
        <v>41808</v>
      </c>
      <c r="CD137">
        <v>-1</v>
      </c>
      <c r="CE137" s="1">
        <v>43228</v>
      </c>
      <c r="CF137">
        <v>-1</v>
      </c>
      <c r="CG137" s="1">
        <v>41789</v>
      </c>
      <c r="CH137">
        <v>-1</v>
      </c>
      <c r="CI137">
        <v>-1</v>
      </c>
      <c r="CJ137">
        <v>-1</v>
      </c>
      <c r="CK137" s="1">
        <v>41740</v>
      </c>
      <c r="CL137">
        <v>-1</v>
      </c>
      <c r="CM137">
        <v>-1</v>
      </c>
      <c r="CN137">
        <v>-1</v>
      </c>
    </row>
    <row r="138" spans="1:92" x14ac:dyDescent="0.25">
      <c r="A138" s="1">
        <v>41274</v>
      </c>
      <c r="B138">
        <v>39.981000000000002</v>
      </c>
      <c r="C138" s="1">
        <v>41698</v>
      </c>
      <c r="D138">
        <v>46.726999999999997</v>
      </c>
      <c r="E138" s="1">
        <v>41729</v>
      </c>
      <c r="F138">
        <v>26.177</v>
      </c>
      <c r="G138" s="1">
        <v>40257</v>
      </c>
      <c r="H138">
        <v>-1</v>
      </c>
      <c r="I138" s="1">
        <v>41698</v>
      </c>
      <c r="J138">
        <v>31.262</v>
      </c>
      <c r="K138" s="1">
        <v>41333</v>
      </c>
      <c r="L138">
        <v>116.759</v>
      </c>
      <c r="M138" s="1">
        <v>40366</v>
      </c>
      <c r="N138">
        <v>-1</v>
      </c>
      <c r="O138" s="1">
        <v>40186</v>
      </c>
      <c r="P138">
        <v>-1</v>
      </c>
      <c r="Q138" s="1">
        <v>41274</v>
      </c>
      <c r="R138">
        <v>29.690999999999999</v>
      </c>
      <c r="S138" s="1">
        <v>43234</v>
      </c>
      <c r="T138">
        <v>-1</v>
      </c>
      <c r="U138" s="1">
        <v>41394</v>
      </c>
      <c r="V138">
        <v>18.512</v>
      </c>
      <c r="W138" s="1">
        <v>40877</v>
      </c>
      <c r="X138">
        <v>144.21600000000001</v>
      </c>
      <c r="Y138" s="1">
        <v>41274</v>
      </c>
      <c r="Z138">
        <v>40.097000000000001</v>
      </c>
      <c r="AA138" s="1">
        <v>40378</v>
      </c>
      <c r="AB138">
        <v>-1</v>
      </c>
      <c r="AC138" s="1">
        <v>41394</v>
      </c>
      <c r="AD138">
        <v>45.029000000000003</v>
      </c>
      <c r="AE138" s="1">
        <v>41046</v>
      </c>
      <c r="AF138">
        <v>-1</v>
      </c>
      <c r="AG138" s="1">
        <f>_xll.BDH(CONCATENATE("AUST"," CDS USD SR ",$B$3,"Y D14 CORP"),"PX_LAST",$B$1,$B$2,"Dates","S","Period","M","Array","","cols=2;rows=1")</f>
        <v>43189</v>
      </c>
      <c r="AH138">
        <v>-1</v>
      </c>
      <c r="AI138">
        <v>-1</v>
      </c>
      <c r="AJ138">
        <v>-1</v>
      </c>
      <c r="AK138">
        <v>-1</v>
      </c>
      <c r="AL138">
        <v>-1</v>
      </c>
      <c r="AM138">
        <v>-1</v>
      </c>
      <c r="AN138">
        <v>-1</v>
      </c>
      <c r="AO138" s="1">
        <v>43321</v>
      </c>
      <c r="AP138">
        <v>-1</v>
      </c>
      <c r="AQ138" s="1">
        <v>44522</v>
      </c>
      <c r="AR138">
        <v>-1</v>
      </c>
      <c r="AS138" s="1">
        <v>44523</v>
      </c>
      <c r="AT138">
        <v>-1</v>
      </c>
      <c r="AU138">
        <v>-1</v>
      </c>
      <c r="AV138">
        <v>-1</v>
      </c>
      <c r="AW138" s="1">
        <v>41760</v>
      </c>
      <c r="AX138">
        <v>-1</v>
      </c>
      <c r="AY138" s="1">
        <v>43299</v>
      </c>
      <c r="AZ138">
        <v>-1</v>
      </c>
      <c r="BA138">
        <v>-1</v>
      </c>
      <c r="BB138">
        <v>-1</v>
      </c>
      <c r="BC138" s="1">
        <v>41619</v>
      </c>
      <c r="BD138">
        <v>-1</v>
      </c>
      <c r="BE138">
        <v>-1</v>
      </c>
      <c r="BF138">
        <v>-1</v>
      </c>
      <c r="BG138">
        <v>-1</v>
      </c>
      <c r="BH138">
        <v>-1</v>
      </c>
      <c r="BI138" s="1">
        <v>43321</v>
      </c>
      <c r="BJ138">
        <v>-1</v>
      </c>
      <c r="BK138">
        <v>-1</v>
      </c>
      <c r="BL138">
        <v>-1</v>
      </c>
      <c r="BM138" s="1">
        <v>43321</v>
      </c>
      <c r="BN138">
        <v>-1</v>
      </c>
      <c r="BO138" s="1">
        <v>43323</v>
      </c>
      <c r="BP138">
        <v>-1</v>
      </c>
      <c r="BQ138">
        <v>-1</v>
      </c>
      <c r="BR138">
        <v>-1</v>
      </c>
      <c r="BS138" s="1">
        <v>43323</v>
      </c>
      <c r="BT138">
        <v>-1</v>
      </c>
      <c r="BU138">
        <v>-1</v>
      </c>
      <c r="BV138">
        <v>-1</v>
      </c>
      <c r="BW138" s="1">
        <v>41812</v>
      </c>
      <c r="BX138">
        <v>-1</v>
      </c>
      <c r="BY138">
        <v>-1</v>
      </c>
      <c r="BZ138">
        <v>-1</v>
      </c>
      <c r="CA138" s="1">
        <v>41808</v>
      </c>
      <c r="CB138">
        <v>-1</v>
      </c>
      <c r="CC138" s="1">
        <v>41809</v>
      </c>
      <c r="CD138">
        <v>-1</v>
      </c>
      <c r="CE138" s="1">
        <v>43229</v>
      </c>
      <c r="CF138">
        <v>-1</v>
      </c>
      <c r="CG138" s="1">
        <v>41790</v>
      </c>
      <c r="CH138">
        <v>-1</v>
      </c>
      <c r="CI138">
        <v>-1</v>
      </c>
      <c r="CJ138">
        <v>-1</v>
      </c>
      <c r="CK138" s="1">
        <v>41741</v>
      </c>
      <c r="CL138">
        <v>-1</v>
      </c>
      <c r="CM138">
        <v>-1</v>
      </c>
      <c r="CN138">
        <v>-1</v>
      </c>
    </row>
    <row r="139" spans="1:92" x14ac:dyDescent="0.25">
      <c r="A139" s="1">
        <v>41305</v>
      </c>
      <c r="B139">
        <v>50.115000000000002</v>
      </c>
      <c r="C139" s="1">
        <v>41729</v>
      </c>
      <c r="D139">
        <v>40.759</v>
      </c>
      <c r="E139" s="1">
        <v>41759</v>
      </c>
      <c r="F139">
        <v>23.603999999999999</v>
      </c>
      <c r="G139" s="1">
        <v>40258</v>
      </c>
      <c r="H139">
        <v>-1</v>
      </c>
      <c r="I139" s="1">
        <v>41729</v>
      </c>
      <c r="J139">
        <v>31.667000000000002</v>
      </c>
      <c r="K139" s="1">
        <v>41362</v>
      </c>
      <c r="L139">
        <v>167.15799999999999</v>
      </c>
      <c r="M139" s="1">
        <v>40367</v>
      </c>
      <c r="N139">
        <v>-1</v>
      </c>
      <c r="O139" s="1">
        <v>40187</v>
      </c>
      <c r="P139">
        <v>-1</v>
      </c>
      <c r="Q139" s="1">
        <v>41305</v>
      </c>
      <c r="R139">
        <v>31.577999999999999</v>
      </c>
      <c r="S139" s="1">
        <v>43235</v>
      </c>
      <c r="T139">
        <v>-1</v>
      </c>
      <c r="U139" s="1">
        <v>41425</v>
      </c>
      <c r="V139">
        <v>13.836</v>
      </c>
      <c r="W139" s="1">
        <v>40907</v>
      </c>
      <c r="X139">
        <v>164.143</v>
      </c>
      <c r="Y139" s="1">
        <v>41305</v>
      </c>
      <c r="Z139">
        <v>46.920999999999999</v>
      </c>
      <c r="AA139" s="1">
        <v>40379</v>
      </c>
      <c r="AB139">
        <v>-1</v>
      </c>
      <c r="AC139" s="1">
        <v>41425</v>
      </c>
      <c r="AD139">
        <v>57.759</v>
      </c>
      <c r="AE139" s="1">
        <v>41047</v>
      </c>
      <c r="AF139">
        <v>-1</v>
      </c>
      <c r="AG139" s="1">
        <f>_xll.BDH(CONCATENATE("AUST"," CDS USD SR ",$B$3,"Y D14 CORP"),"PX_LAST",$B$1,$B$2,"Dates","S","Period","M","Array","","cols=2;rows=1")</f>
        <v>43189</v>
      </c>
      <c r="AH139">
        <v>-1</v>
      </c>
      <c r="AI139">
        <v>-1</v>
      </c>
      <c r="AJ139">
        <v>-1</v>
      </c>
      <c r="AK139">
        <v>-1</v>
      </c>
      <c r="AL139">
        <v>-1</v>
      </c>
      <c r="AM139">
        <v>-1</v>
      </c>
      <c r="AN139">
        <v>-1</v>
      </c>
      <c r="AO139" s="1">
        <v>43322</v>
      </c>
      <c r="AP139">
        <v>-1</v>
      </c>
      <c r="AQ139" s="1">
        <v>44523</v>
      </c>
      <c r="AR139">
        <v>-1</v>
      </c>
      <c r="AS139" s="1">
        <v>44524</v>
      </c>
      <c r="AT139">
        <v>-1</v>
      </c>
      <c r="AU139">
        <v>-1</v>
      </c>
      <c r="AV139">
        <v>-1</v>
      </c>
      <c r="AW139" s="1">
        <v>41761</v>
      </c>
      <c r="AX139">
        <v>-1</v>
      </c>
      <c r="AY139" s="1">
        <v>43300</v>
      </c>
      <c r="AZ139">
        <v>-1</v>
      </c>
      <c r="BA139">
        <v>-1</v>
      </c>
      <c r="BB139">
        <v>-1</v>
      </c>
      <c r="BC139" s="1">
        <v>41620</v>
      </c>
      <c r="BD139">
        <v>-1</v>
      </c>
      <c r="BE139">
        <v>-1</v>
      </c>
      <c r="BF139">
        <v>-1</v>
      </c>
      <c r="BG139">
        <v>-1</v>
      </c>
      <c r="BH139">
        <v>-1</v>
      </c>
      <c r="BI139" s="1">
        <v>43322</v>
      </c>
      <c r="BJ139">
        <v>-1</v>
      </c>
      <c r="BK139">
        <v>-1</v>
      </c>
      <c r="BL139">
        <v>-1</v>
      </c>
      <c r="BM139" s="1">
        <v>43322</v>
      </c>
      <c r="BN139">
        <v>-1</v>
      </c>
      <c r="BO139" s="1">
        <v>43324</v>
      </c>
      <c r="BP139">
        <v>-1</v>
      </c>
      <c r="BQ139">
        <v>-1</v>
      </c>
      <c r="BR139">
        <v>-1</v>
      </c>
      <c r="BS139" s="1">
        <v>43324</v>
      </c>
      <c r="BT139">
        <v>-1</v>
      </c>
      <c r="BU139">
        <v>-1</v>
      </c>
      <c r="BV139">
        <v>-1</v>
      </c>
      <c r="BW139" s="1">
        <v>41813</v>
      </c>
      <c r="BX139">
        <v>-1</v>
      </c>
      <c r="BY139">
        <v>-1</v>
      </c>
      <c r="BZ139">
        <v>-1</v>
      </c>
      <c r="CA139" s="1">
        <v>41809</v>
      </c>
      <c r="CB139">
        <v>-1</v>
      </c>
      <c r="CC139" s="1">
        <v>41810</v>
      </c>
      <c r="CD139">
        <v>-1</v>
      </c>
      <c r="CE139" s="1">
        <v>43230</v>
      </c>
      <c r="CF139">
        <v>-1</v>
      </c>
      <c r="CG139" s="1">
        <v>41791</v>
      </c>
      <c r="CH139">
        <v>-1</v>
      </c>
      <c r="CI139">
        <v>-1</v>
      </c>
      <c r="CJ139">
        <v>-1</v>
      </c>
      <c r="CK139" s="1">
        <v>41742</v>
      </c>
      <c r="CL139">
        <v>-1</v>
      </c>
      <c r="CM139">
        <v>-1</v>
      </c>
      <c r="CN139">
        <v>-1</v>
      </c>
    </row>
    <row r="140" spans="1:92" x14ac:dyDescent="0.25">
      <c r="A140" s="1">
        <v>41333</v>
      </c>
      <c r="B140">
        <v>61.222999999999999</v>
      </c>
      <c r="C140" s="1">
        <v>41730</v>
      </c>
      <c r="D140">
        <v>-1</v>
      </c>
      <c r="E140" s="1">
        <v>41789</v>
      </c>
      <c r="F140">
        <v>18.183</v>
      </c>
      <c r="G140" s="1">
        <v>40259</v>
      </c>
      <c r="H140">
        <v>-1</v>
      </c>
      <c r="I140" s="1">
        <v>41759</v>
      </c>
      <c r="J140">
        <v>23.768999999999998</v>
      </c>
      <c r="K140" s="1">
        <v>41394</v>
      </c>
      <c r="L140">
        <v>129.23599999999999</v>
      </c>
      <c r="M140" s="1">
        <v>40368</v>
      </c>
      <c r="N140">
        <v>-1</v>
      </c>
      <c r="O140" s="1">
        <v>40188</v>
      </c>
      <c r="P140">
        <v>-1</v>
      </c>
      <c r="Q140" s="1">
        <v>41333</v>
      </c>
      <c r="R140">
        <v>36.179000000000002</v>
      </c>
      <c r="S140" s="1">
        <v>43236</v>
      </c>
      <c r="T140">
        <v>-1</v>
      </c>
      <c r="U140" s="1">
        <v>41453</v>
      </c>
      <c r="V140">
        <v>52.639000000000003</v>
      </c>
      <c r="W140" s="1">
        <v>40939</v>
      </c>
      <c r="X140">
        <v>109.146</v>
      </c>
      <c r="Y140" s="1">
        <v>41333</v>
      </c>
      <c r="Z140">
        <v>53.366999999999997</v>
      </c>
      <c r="AA140" s="1">
        <v>40380</v>
      </c>
      <c r="AB140">
        <v>-1</v>
      </c>
      <c r="AC140" s="1">
        <v>41453</v>
      </c>
      <c r="AD140">
        <v>98.421999999999997</v>
      </c>
      <c r="AE140" s="1">
        <v>41048</v>
      </c>
      <c r="AF140">
        <v>-1</v>
      </c>
      <c r="AG140" s="1">
        <f>_xll.BDH(CONCATENATE("AUST"," CDS USD SR ",$B$3,"Y D14 CORP"),"PX_LAST",$B$1,$B$2,"Dates","S","Period","M","Array","","cols=2;rows=1")</f>
        <v>43189</v>
      </c>
      <c r="AH140">
        <v>-1</v>
      </c>
      <c r="AI140">
        <v>-1</v>
      </c>
      <c r="AJ140">
        <v>-1</v>
      </c>
      <c r="AK140">
        <v>-1</v>
      </c>
      <c r="AL140">
        <v>-1</v>
      </c>
      <c r="AM140">
        <v>-1</v>
      </c>
      <c r="AN140">
        <v>-1</v>
      </c>
      <c r="AO140" s="1">
        <v>43323</v>
      </c>
      <c r="AP140">
        <v>-1</v>
      </c>
      <c r="AQ140" s="1">
        <v>44524</v>
      </c>
      <c r="AR140">
        <v>-1</v>
      </c>
      <c r="AS140" s="1">
        <v>44525</v>
      </c>
      <c r="AT140">
        <v>-1</v>
      </c>
      <c r="AU140">
        <v>-1</v>
      </c>
      <c r="AV140">
        <v>-1</v>
      </c>
      <c r="AW140" s="1">
        <v>41762</v>
      </c>
      <c r="AX140">
        <v>-1</v>
      </c>
      <c r="AY140" s="1">
        <v>43301</v>
      </c>
      <c r="AZ140">
        <v>-1</v>
      </c>
      <c r="BA140">
        <v>-1</v>
      </c>
      <c r="BB140">
        <v>-1</v>
      </c>
      <c r="BC140" s="1">
        <v>41621</v>
      </c>
      <c r="BD140">
        <v>-1</v>
      </c>
      <c r="BE140">
        <v>-1</v>
      </c>
      <c r="BF140">
        <v>-1</v>
      </c>
      <c r="BG140">
        <v>-1</v>
      </c>
      <c r="BH140">
        <v>-1</v>
      </c>
      <c r="BI140" s="1">
        <v>43323</v>
      </c>
      <c r="BJ140">
        <v>-1</v>
      </c>
      <c r="BK140">
        <v>-1</v>
      </c>
      <c r="BL140">
        <v>-1</v>
      </c>
      <c r="BM140" s="1">
        <v>43323</v>
      </c>
      <c r="BN140">
        <v>-1</v>
      </c>
      <c r="BO140" s="1">
        <v>43325</v>
      </c>
      <c r="BP140">
        <v>-1</v>
      </c>
      <c r="BQ140">
        <v>-1</v>
      </c>
      <c r="BR140">
        <v>-1</v>
      </c>
      <c r="BS140" s="1">
        <v>43325</v>
      </c>
      <c r="BT140">
        <v>-1</v>
      </c>
      <c r="BU140">
        <v>-1</v>
      </c>
      <c r="BV140">
        <v>-1</v>
      </c>
      <c r="BW140" s="1">
        <v>41814</v>
      </c>
      <c r="BX140">
        <v>-1</v>
      </c>
      <c r="BY140">
        <v>-1</v>
      </c>
      <c r="BZ140">
        <v>-1</v>
      </c>
      <c r="CA140" s="1">
        <v>41810</v>
      </c>
      <c r="CB140">
        <v>-1</v>
      </c>
      <c r="CC140" s="1">
        <v>41811</v>
      </c>
      <c r="CD140">
        <v>-1</v>
      </c>
      <c r="CE140" s="1">
        <v>43231</v>
      </c>
      <c r="CF140">
        <v>-1</v>
      </c>
      <c r="CG140" s="1">
        <v>41792</v>
      </c>
      <c r="CH140">
        <v>-1</v>
      </c>
      <c r="CI140">
        <v>-1</v>
      </c>
      <c r="CJ140">
        <v>-1</v>
      </c>
      <c r="CK140" s="1">
        <v>41743</v>
      </c>
      <c r="CL140">
        <v>-1</v>
      </c>
      <c r="CM140">
        <v>-1</v>
      </c>
      <c r="CN140">
        <v>-1</v>
      </c>
    </row>
    <row r="141" spans="1:92" x14ac:dyDescent="0.25">
      <c r="A141" s="1">
        <v>41362</v>
      </c>
      <c r="B141">
        <v>67.488</v>
      </c>
      <c r="C141" s="1">
        <v>41731</v>
      </c>
      <c r="D141">
        <v>-1</v>
      </c>
      <c r="E141" s="1">
        <v>41820</v>
      </c>
      <c r="F141">
        <v>15.164999999999999</v>
      </c>
      <c r="G141" s="1">
        <v>40260</v>
      </c>
      <c r="H141">
        <v>-1</v>
      </c>
      <c r="I141" s="1">
        <v>41789</v>
      </c>
      <c r="J141">
        <v>16.175000000000001</v>
      </c>
      <c r="K141" s="1">
        <v>41425</v>
      </c>
      <c r="L141">
        <v>142.43700000000001</v>
      </c>
      <c r="M141" s="1">
        <v>40369</v>
      </c>
      <c r="N141">
        <v>-1</v>
      </c>
      <c r="O141" s="1">
        <v>40189</v>
      </c>
      <c r="P141">
        <v>-1</v>
      </c>
      <c r="Q141" s="1">
        <v>41362</v>
      </c>
      <c r="R141">
        <v>31.152999999999999</v>
      </c>
      <c r="S141" s="1">
        <v>43237</v>
      </c>
      <c r="T141">
        <v>-1</v>
      </c>
      <c r="U141" s="1">
        <v>41486</v>
      </c>
      <c r="V141">
        <v>28.068000000000001</v>
      </c>
      <c r="W141" s="1">
        <v>40968</v>
      </c>
      <c r="X141">
        <v>74.564999999999998</v>
      </c>
      <c r="Y141" s="1">
        <v>41362</v>
      </c>
      <c r="Z141">
        <v>60.441000000000003</v>
      </c>
      <c r="AA141" s="1">
        <v>40381</v>
      </c>
      <c r="AB141">
        <v>-1</v>
      </c>
      <c r="AC141" s="1">
        <v>41486</v>
      </c>
      <c r="AD141">
        <v>120.72</v>
      </c>
      <c r="AE141" s="1">
        <v>41049</v>
      </c>
      <c r="AF141">
        <v>-1</v>
      </c>
      <c r="AG141" s="1">
        <f>_xll.BDH(CONCATENATE("AUST"," CDS USD SR ",$B$3,"Y D14 CORP"),"PX_LAST",$B$1,$B$2,"Dates","S","Period","M","Array","","cols=2;rows=1")</f>
        <v>43189</v>
      </c>
      <c r="AH141">
        <v>-1</v>
      </c>
      <c r="AI141">
        <v>-1</v>
      </c>
      <c r="AJ141">
        <v>-1</v>
      </c>
      <c r="AK141">
        <v>-1</v>
      </c>
      <c r="AL141">
        <v>-1</v>
      </c>
      <c r="AM141">
        <v>-1</v>
      </c>
      <c r="AN141">
        <v>-1</v>
      </c>
      <c r="AO141" s="1">
        <v>43324</v>
      </c>
      <c r="AP141">
        <v>-1</v>
      </c>
      <c r="AQ141" s="1">
        <v>44525</v>
      </c>
      <c r="AR141">
        <v>-1</v>
      </c>
      <c r="AS141" s="1">
        <v>44526</v>
      </c>
      <c r="AT141">
        <v>-1</v>
      </c>
      <c r="AU141">
        <v>-1</v>
      </c>
      <c r="AV141">
        <v>-1</v>
      </c>
      <c r="AW141" s="1">
        <v>41763</v>
      </c>
      <c r="AX141">
        <v>-1</v>
      </c>
      <c r="AY141" s="1">
        <v>43302</v>
      </c>
      <c r="AZ141">
        <v>-1</v>
      </c>
      <c r="BA141">
        <v>-1</v>
      </c>
      <c r="BB141">
        <v>-1</v>
      </c>
      <c r="BC141" s="1">
        <v>41622</v>
      </c>
      <c r="BD141">
        <v>-1</v>
      </c>
      <c r="BE141">
        <v>-1</v>
      </c>
      <c r="BF141">
        <v>-1</v>
      </c>
      <c r="BG141">
        <v>-1</v>
      </c>
      <c r="BH141">
        <v>-1</v>
      </c>
      <c r="BI141" s="1">
        <v>43324</v>
      </c>
      <c r="BJ141">
        <v>-1</v>
      </c>
      <c r="BK141">
        <v>-1</v>
      </c>
      <c r="BL141">
        <v>-1</v>
      </c>
      <c r="BM141" s="1">
        <v>43324</v>
      </c>
      <c r="BN141">
        <v>-1</v>
      </c>
      <c r="BO141" s="1">
        <v>43326</v>
      </c>
      <c r="BP141">
        <v>-1</v>
      </c>
      <c r="BQ141">
        <v>-1</v>
      </c>
      <c r="BR141">
        <v>-1</v>
      </c>
      <c r="BS141" s="1">
        <v>43326</v>
      </c>
      <c r="BT141">
        <v>-1</v>
      </c>
      <c r="BU141">
        <v>-1</v>
      </c>
      <c r="BV141">
        <v>-1</v>
      </c>
      <c r="BW141" s="1">
        <v>41815</v>
      </c>
      <c r="BX141">
        <v>-1</v>
      </c>
      <c r="BY141">
        <v>-1</v>
      </c>
      <c r="BZ141">
        <v>-1</v>
      </c>
      <c r="CA141" s="1">
        <v>41811</v>
      </c>
      <c r="CB141">
        <v>-1</v>
      </c>
      <c r="CC141" s="1">
        <v>41812</v>
      </c>
      <c r="CD141">
        <v>-1</v>
      </c>
      <c r="CE141" s="1">
        <v>43232</v>
      </c>
      <c r="CF141">
        <v>-1</v>
      </c>
      <c r="CG141" s="1">
        <v>41793</v>
      </c>
      <c r="CH141">
        <v>-1</v>
      </c>
      <c r="CI141">
        <v>-1</v>
      </c>
      <c r="CJ141">
        <v>-1</v>
      </c>
      <c r="CK141" s="1">
        <v>41744</v>
      </c>
      <c r="CL141">
        <v>-1</v>
      </c>
      <c r="CM141">
        <v>-1</v>
      </c>
      <c r="CN141">
        <v>-1</v>
      </c>
    </row>
    <row r="142" spans="1:92" x14ac:dyDescent="0.25">
      <c r="A142" s="1">
        <v>41394</v>
      </c>
      <c r="B142">
        <v>43.499000000000002</v>
      </c>
      <c r="C142" s="1">
        <v>41732</v>
      </c>
      <c r="D142">
        <v>-1</v>
      </c>
      <c r="E142" s="1">
        <v>41851</v>
      </c>
      <c r="F142">
        <v>23.998999999999999</v>
      </c>
      <c r="G142" s="1">
        <v>40261</v>
      </c>
      <c r="H142">
        <v>-1</v>
      </c>
      <c r="I142" s="1">
        <v>41820</v>
      </c>
      <c r="J142">
        <v>19.5</v>
      </c>
      <c r="K142" s="1">
        <v>41453</v>
      </c>
      <c r="L142">
        <v>172.61500000000001</v>
      </c>
      <c r="M142" s="1">
        <v>40370</v>
      </c>
      <c r="N142">
        <v>-1</v>
      </c>
      <c r="O142" s="1">
        <v>40190</v>
      </c>
      <c r="P142">
        <v>-1</v>
      </c>
      <c r="Q142" s="1">
        <v>41394</v>
      </c>
      <c r="R142">
        <v>22.154</v>
      </c>
      <c r="S142" s="1">
        <v>43238</v>
      </c>
      <c r="T142">
        <v>-1</v>
      </c>
      <c r="U142" s="1">
        <v>41516</v>
      </c>
      <c r="V142">
        <v>40.049999999999997</v>
      </c>
      <c r="W142" s="1">
        <v>40998</v>
      </c>
      <c r="X142">
        <v>62.744999999999997</v>
      </c>
      <c r="Y142" s="1">
        <v>41394</v>
      </c>
      <c r="Z142">
        <v>48.588000000000001</v>
      </c>
      <c r="AA142" s="1">
        <v>40382</v>
      </c>
      <c r="AB142">
        <v>-1</v>
      </c>
      <c r="AC142" s="1">
        <v>41516</v>
      </c>
      <c r="AD142">
        <v>137.14599999999999</v>
      </c>
      <c r="AE142" s="1">
        <v>41050</v>
      </c>
      <c r="AF142">
        <v>-1</v>
      </c>
      <c r="AG142" s="1">
        <f>_xll.BDH(CONCATENATE("AUST"," CDS USD SR ",$B$3,"Y D14 CORP"),"PX_LAST",$B$1,$B$2,"Dates","S","Period","M","Array","","cols=2;rows=1")</f>
        <v>43189</v>
      </c>
      <c r="AH142">
        <v>-1</v>
      </c>
      <c r="AI142">
        <v>-1</v>
      </c>
      <c r="AJ142">
        <v>-1</v>
      </c>
      <c r="AK142">
        <v>-1</v>
      </c>
      <c r="AL142">
        <v>-1</v>
      </c>
      <c r="AM142">
        <v>-1</v>
      </c>
      <c r="AN142">
        <v>-1</v>
      </c>
      <c r="AO142" s="1">
        <v>43325</v>
      </c>
      <c r="AP142">
        <v>-1</v>
      </c>
      <c r="AQ142" s="1">
        <v>44526</v>
      </c>
      <c r="AR142">
        <v>-1</v>
      </c>
      <c r="AS142" s="1">
        <v>44527</v>
      </c>
      <c r="AT142">
        <v>-1</v>
      </c>
      <c r="AU142">
        <v>-1</v>
      </c>
      <c r="AV142">
        <v>-1</v>
      </c>
      <c r="AW142" s="1">
        <v>41764</v>
      </c>
      <c r="AX142">
        <v>-1</v>
      </c>
      <c r="AY142" s="1">
        <v>43303</v>
      </c>
      <c r="AZ142">
        <v>-1</v>
      </c>
      <c r="BA142">
        <v>-1</v>
      </c>
      <c r="BB142">
        <v>-1</v>
      </c>
      <c r="BC142" s="1">
        <v>41623</v>
      </c>
      <c r="BD142">
        <v>-1</v>
      </c>
      <c r="BE142">
        <v>-1</v>
      </c>
      <c r="BF142">
        <v>-1</v>
      </c>
      <c r="BG142">
        <v>-1</v>
      </c>
      <c r="BH142">
        <v>-1</v>
      </c>
      <c r="BI142" s="1">
        <v>43325</v>
      </c>
      <c r="BJ142">
        <v>-1</v>
      </c>
      <c r="BK142">
        <v>-1</v>
      </c>
      <c r="BL142">
        <v>-1</v>
      </c>
      <c r="BM142" s="1">
        <v>43325</v>
      </c>
      <c r="BN142">
        <v>-1</v>
      </c>
      <c r="BO142" s="1">
        <v>43327</v>
      </c>
      <c r="BP142">
        <v>-1</v>
      </c>
      <c r="BQ142">
        <v>-1</v>
      </c>
      <c r="BR142">
        <v>-1</v>
      </c>
      <c r="BS142" s="1">
        <v>43327</v>
      </c>
      <c r="BT142">
        <v>-1</v>
      </c>
      <c r="BU142">
        <v>-1</v>
      </c>
      <c r="BV142">
        <v>-1</v>
      </c>
      <c r="BW142" s="1">
        <v>41816</v>
      </c>
      <c r="BX142">
        <v>-1</v>
      </c>
      <c r="BY142">
        <v>-1</v>
      </c>
      <c r="BZ142">
        <v>-1</v>
      </c>
      <c r="CA142" s="1">
        <v>41812</v>
      </c>
      <c r="CB142">
        <v>-1</v>
      </c>
      <c r="CC142" s="1">
        <v>41813</v>
      </c>
      <c r="CD142">
        <v>-1</v>
      </c>
      <c r="CE142" s="1">
        <v>43233</v>
      </c>
      <c r="CF142">
        <v>-1</v>
      </c>
      <c r="CG142" s="1">
        <v>41794</v>
      </c>
      <c r="CH142">
        <v>-1</v>
      </c>
      <c r="CI142">
        <v>-1</v>
      </c>
      <c r="CJ142">
        <v>-1</v>
      </c>
      <c r="CK142" s="1">
        <v>41745</v>
      </c>
      <c r="CL142">
        <v>-1</v>
      </c>
      <c r="CM142">
        <v>-1</v>
      </c>
      <c r="CN142">
        <v>-1</v>
      </c>
    </row>
    <row r="143" spans="1:92" x14ac:dyDescent="0.25">
      <c r="A143" s="1">
        <v>41425</v>
      </c>
      <c r="B143">
        <v>72.015000000000001</v>
      </c>
      <c r="C143" s="1">
        <v>41733</v>
      </c>
      <c r="D143">
        <v>-1</v>
      </c>
      <c r="E143" s="1">
        <v>41880</v>
      </c>
      <c r="F143">
        <v>16.21</v>
      </c>
      <c r="G143" s="1">
        <v>40262</v>
      </c>
      <c r="H143">
        <v>-1</v>
      </c>
      <c r="I143" s="1">
        <v>41851</v>
      </c>
      <c r="J143">
        <v>28.625</v>
      </c>
      <c r="K143" s="1">
        <v>41486</v>
      </c>
      <c r="L143">
        <v>169.73</v>
      </c>
      <c r="M143" s="1">
        <v>40371</v>
      </c>
      <c r="N143">
        <v>-1</v>
      </c>
      <c r="O143" s="1">
        <v>40191</v>
      </c>
      <c r="P143">
        <v>-1</v>
      </c>
      <c r="Q143" s="1">
        <v>41425</v>
      </c>
      <c r="R143">
        <v>38.994999999999997</v>
      </c>
      <c r="S143" s="1">
        <v>43239</v>
      </c>
      <c r="T143">
        <v>-1</v>
      </c>
      <c r="U143" s="1">
        <v>41547</v>
      </c>
      <c r="V143">
        <v>34.176000000000002</v>
      </c>
      <c r="W143" s="1">
        <v>41029</v>
      </c>
      <c r="X143">
        <v>70.698999999999998</v>
      </c>
      <c r="Y143" s="1">
        <v>41425</v>
      </c>
      <c r="Z143">
        <v>67.106999999999999</v>
      </c>
      <c r="AA143" s="1">
        <v>40383</v>
      </c>
      <c r="AB143">
        <v>-1</v>
      </c>
      <c r="AC143" s="1">
        <v>41547</v>
      </c>
      <c r="AD143">
        <v>118.974</v>
      </c>
      <c r="AE143" s="1">
        <v>41051</v>
      </c>
      <c r="AF143">
        <v>-1</v>
      </c>
      <c r="AG143" s="1">
        <f>_xll.BDH(CONCATENATE("AUST"," CDS USD SR ",$B$3,"Y D14 CORP"),"PX_LAST",$B$1,$B$2,"Dates","S","Period","M","Array","","cols=2;rows=1")</f>
        <v>43189</v>
      </c>
      <c r="AH143">
        <v>-1</v>
      </c>
      <c r="AI143">
        <v>-1</v>
      </c>
      <c r="AJ143">
        <v>-1</v>
      </c>
      <c r="AK143">
        <v>-1</v>
      </c>
      <c r="AL143">
        <v>-1</v>
      </c>
      <c r="AM143">
        <v>-1</v>
      </c>
      <c r="AN143">
        <v>-1</v>
      </c>
      <c r="AO143" s="1">
        <v>43326</v>
      </c>
      <c r="AP143">
        <v>-1</v>
      </c>
      <c r="AQ143" s="1">
        <v>44527</v>
      </c>
      <c r="AR143">
        <v>-1</v>
      </c>
      <c r="AS143" s="1">
        <v>44528</v>
      </c>
      <c r="AT143">
        <v>-1</v>
      </c>
      <c r="AU143">
        <v>-1</v>
      </c>
      <c r="AV143">
        <v>-1</v>
      </c>
      <c r="AW143" s="1">
        <v>41765</v>
      </c>
      <c r="AX143">
        <v>-1</v>
      </c>
      <c r="AY143" s="1">
        <v>43304</v>
      </c>
      <c r="AZ143">
        <v>-1</v>
      </c>
      <c r="BA143">
        <v>-1</v>
      </c>
      <c r="BB143">
        <v>-1</v>
      </c>
      <c r="BC143" s="1">
        <v>41624</v>
      </c>
      <c r="BD143">
        <v>-1</v>
      </c>
      <c r="BE143">
        <v>-1</v>
      </c>
      <c r="BF143">
        <v>-1</v>
      </c>
      <c r="BG143">
        <v>-1</v>
      </c>
      <c r="BH143">
        <v>-1</v>
      </c>
      <c r="BI143" s="1">
        <v>43326</v>
      </c>
      <c r="BJ143">
        <v>-1</v>
      </c>
      <c r="BK143">
        <v>-1</v>
      </c>
      <c r="BL143">
        <v>-1</v>
      </c>
      <c r="BM143" s="1">
        <v>43326</v>
      </c>
      <c r="BN143">
        <v>-1</v>
      </c>
      <c r="BO143" s="1">
        <v>43328</v>
      </c>
      <c r="BP143">
        <v>-1</v>
      </c>
      <c r="BQ143">
        <v>-1</v>
      </c>
      <c r="BR143">
        <v>-1</v>
      </c>
      <c r="BS143" s="1">
        <v>43328</v>
      </c>
      <c r="BT143">
        <v>-1</v>
      </c>
      <c r="BU143">
        <v>-1</v>
      </c>
      <c r="BV143">
        <v>-1</v>
      </c>
      <c r="BW143" s="1">
        <v>41817</v>
      </c>
      <c r="BX143">
        <v>-1</v>
      </c>
      <c r="BY143">
        <v>-1</v>
      </c>
      <c r="BZ143">
        <v>-1</v>
      </c>
      <c r="CA143" s="1">
        <v>41813</v>
      </c>
      <c r="CB143">
        <v>-1</v>
      </c>
      <c r="CC143" s="1">
        <v>41814</v>
      </c>
      <c r="CD143">
        <v>-1</v>
      </c>
      <c r="CE143" s="1">
        <v>43234</v>
      </c>
      <c r="CF143">
        <v>-1</v>
      </c>
      <c r="CG143" s="1">
        <v>41795</v>
      </c>
      <c r="CH143">
        <v>-1</v>
      </c>
      <c r="CI143">
        <v>-1</v>
      </c>
      <c r="CJ143">
        <v>-1</v>
      </c>
      <c r="CK143" s="1">
        <v>41746</v>
      </c>
      <c r="CL143">
        <v>-1</v>
      </c>
      <c r="CM143">
        <v>-1</v>
      </c>
      <c r="CN143">
        <v>-1</v>
      </c>
    </row>
    <row r="144" spans="1:92" x14ac:dyDescent="0.25">
      <c r="A144" s="1">
        <v>41453</v>
      </c>
      <c r="B144">
        <v>100.313</v>
      </c>
      <c r="C144" s="1">
        <v>41734</v>
      </c>
      <c r="D144">
        <v>-1</v>
      </c>
      <c r="E144" s="1">
        <v>41912</v>
      </c>
      <c r="F144">
        <v>20.273</v>
      </c>
      <c r="G144" s="1">
        <v>40263</v>
      </c>
      <c r="H144">
        <v>-1</v>
      </c>
      <c r="I144" s="1">
        <v>41880</v>
      </c>
      <c r="J144">
        <v>22.212</v>
      </c>
      <c r="K144" s="1">
        <v>41516</v>
      </c>
      <c r="L144">
        <v>177.131</v>
      </c>
      <c r="M144" s="1">
        <v>40372</v>
      </c>
      <c r="N144">
        <v>-1</v>
      </c>
      <c r="O144" s="1">
        <v>40192</v>
      </c>
      <c r="P144">
        <v>-1</v>
      </c>
      <c r="Q144" s="1">
        <v>41453</v>
      </c>
      <c r="R144">
        <v>64.978999999999999</v>
      </c>
      <c r="S144" s="1">
        <v>43240</v>
      </c>
      <c r="T144">
        <v>-1</v>
      </c>
      <c r="U144" s="1">
        <v>41578</v>
      </c>
      <c r="V144">
        <v>31.603000000000002</v>
      </c>
      <c r="W144" s="1">
        <v>41060</v>
      </c>
      <c r="X144">
        <v>133.50399999999999</v>
      </c>
      <c r="Y144" s="1">
        <v>41453</v>
      </c>
      <c r="Z144">
        <v>92.186999999999998</v>
      </c>
      <c r="AA144" s="1">
        <v>40384</v>
      </c>
      <c r="AB144">
        <v>-1</v>
      </c>
      <c r="AC144" s="1">
        <v>41578</v>
      </c>
      <c r="AD144">
        <v>89.391000000000005</v>
      </c>
      <c r="AE144" s="1">
        <v>41052</v>
      </c>
      <c r="AF144">
        <v>-1</v>
      </c>
      <c r="AG144" s="1">
        <f>_xll.BDH(CONCATENATE("AUST"," CDS USD SR ",$B$3,"Y D14 CORP"),"PX_LAST",$B$1,$B$2,"Dates","S","Period","M","Array","","cols=2;rows=1")</f>
        <v>43189</v>
      </c>
      <c r="AH144">
        <v>-1</v>
      </c>
      <c r="AI144">
        <v>-1</v>
      </c>
      <c r="AJ144">
        <v>-1</v>
      </c>
      <c r="AK144">
        <v>-1</v>
      </c>
      <c r="AL144">
        <v>-1</v>
      </c>
      <c r="AM144">
        <v>-1</v>
      </c>
      <c r="AN144">
        <v>-1</v>
      </c>
      <c r="AO144" s="1">
        <v>43327</v>
      </c>
      <c r="AP144">
        <v>-1</v>
      </c>
      <c r="AQ144" s="1">
        <v>44528</v>
      </c>
      <c r="AR144">
        <v>-1</v>
      </c>
      <c r="AS144" s="1">
        <v>44529</v>
      </c>
      <c r="AT144">
        <v>-1</v>
      </c>
      <c r="AU144">
        <v>-1</v>
      </c>
      <c r="AV144">
        <v>-1</v>
      </c>
      <c r="AW144" s="1">
        <v>41766</v>
      </c>
      <c r="AX144">
        <v>-1</v>
      </c>
      <c r="AY144" s="1">
        <v>43305</v>
      </c>
      <c r="AZ144">
        <v>-1</v>
      </c>
      <c r="BA144">
        <v>-1</v>
      </c>
      <c r="BB144">
        <v>-1</v>
      </c>
      <c r="BC144" s="1">
        <v>41625</v>
      </c>
      <c r="BD144">
        <v>-1</v>
      </c>
      <c r="BE144">
        <v>-1</v>
      </c>
      <c r="BF144">
        <v>-1</v>
      </c>
      <c r="BG144">
        <v>-1</v>
      </c>
      <c r="BH144">
        <v>-1</v>
      </c>
      <c r="BI144" s="1">
        <v>43327</v>
      </c>
      <c r="BJ144">
        <v>-1</v>
      </c>
      <c r="BK144">
        <v>-1</v>
      </c>
      <c r="BL144">
        <v>-1</v>
      </c>
      <c r="BM144" s="1">
        <v>43327</v>
      </c>
      <c r="BN144">
        <v>-1</v>
      </c>
      <c r="BO144" s="1">
        <v>43329</v>
      </c>
      <c r="BP144">
        <v>-1</v>
      </c>
      <c r="BQ144">
        <v>-1</v>
      </c>
      <c r="BR144">
        <v>-1</v>
      </c>
      <c r="BS144" s="1">
        <v>43329</v>
      </c>
      <c r="BT144">
        <v>-1</v>
      </c>
      <c r="BU144">
        <v>-1</v>
      </c>
      <c r="BV144">
        <v>-1</v>
      </c>
      <c r="BW144" s="1">
        <v>41818</v>
      </c>
      <c r="BX144">
        <v>-1</v>
      </c>
      <c r="BY144">
        <v>-1</v>
      </c>
      <c r="BZ144">
        <v>-1</v>
      </c>
      <c r="CA144" s="1">
        <v>41814</v>
      </c>
      <c r="CB144">
        <v>-1</v>
      </c>
      <c r="CC144" s="1">
        <v>41815</v>
      </c>
      <c r="CD144">
        <v>-1</v>
      </c>
      <c r="CE144" s="1">
        <v>43235</v>
      </c>
      <c r="CF144">
        <v>-1</v>
      </c>
      <c r="CG144" s="1">
        <v>41796</v>
      </c>
      <c r="CH144">
        <v>-1</v>
      </c>
      <c r="CI144">
        <v>-1</v>
      </c>
      <c r="CJ144">
        <v>-1</v>
      </c>
      <c r="CK144" s="1">
        <v>41747</v>
      </c>
      <c r="CL144">
        <v>-1</v>
      </c>
      <c r="CM144">
        <v>-1</v>
      </c>
      <c r="CN144">
        <v>-1</v>
      </c>
    </row>
    <row r="145" spans="1:92" x14ac:dyDescent="0.25">
      <c r="A145" s="1">
        <v>41486</v>
      </c>
      <c r="B145">
        <v>87.168000000000006</v>
      </c>
      <c r="C145" s="1">
        <v>41735</v>
      </c>
      <c r="D145">
        <v>-1</v>
      </c>
      <c r="E145" s="1">
        <v>41943</v>
      </c>
      <c r="F145">
        <v>17.335999999999999</v>
      </c>
      <c r="G145" s="1">
        <v>40264</v>
      </c>
      <c r="H145">
        <v>-1</v>
      </c>
      <c r="I145" s="1">
        <v>41912</v>
      </c>
      <c r="J145">
        <v>29.724</v>
      </c>
      <c r="K145" s="1">
        <v>41547</v>
      </c>
      <c r="L145">
        <v>170.43899999999999</v>
      </c>
      <c r="M145" s="1">
        <v>40373</v>
      </c>
      <c r="N145">
        <v>-1</v>
      </c>
      <c r="O145" s="1">
        <v>40193</v>
      </c>
      <c r="P145">
        <v>-1</v>
      </c>
      <c r="Q145" s="1">
        <v>41486</v>
      </c>
      <c r="R145">
        <v>57.741</v>
      </c>
      <c r="S145" s="1">
        <v>43241</v>
      </c>
      <c r="T145">
        <v>-1</v>
      </c>
      <c r="U145" s="1">
        <v>41607</v>
      </c>
      <c r="V145">
        <v>29.346</v>
      </c>
      <c r="W145" s="1">
        <v>41089</v>
      </c>
      <c r="X145">
        <v>94.724999999999994</v>
      </c>
      <c r="Y145" s="1">
        <v>41486</v>
      </c>
      <c r="Z145">
        <v>106.244</v>
      </c>
      <c r="AA145" s="1">
        <v>40385</v>
      </c>
      <c r="AB145">
        <v>-1</v>
      </c>
      <c r="AC145" s="1">
        <v>41607</v>
      </c>
      <c r="AD145">
        <v>93.915999999999997</v>
      </c>
      <c r="AE145" s="1">
        <v>41053</v>
      </c>
      <c r="AF145">
        <v>-1</v>
      </c>
      <c r="AG145" s="1">
        <f>_xll.BDH(CONCATENATE("AUST"," CDS USD SR ",$B$3,"Y D14 CORP"),"PX_LAST",$B$1,$B$2,"Dates","S","Period","M","Array","","cols=2;rows=1")</f>
        <v>43189</v>
      </c>
      <c r="AH145">
        <v>-1</v>
      </c>
      <c r="AI145">
        <v>-1</v>
      </c>
      <c r="AJ145">
        <v>-1</v>
      </c>
      <c r="AK145">
        <v>-1</v>
      </c>
      <c r="AL145">
        <v>-1</v>
      </c>
      <c r="AM145">
        <v>-1</v>
      </c>
      <c r="AN145">
        <v>-1</v>
      </c>
      <c r="AO145" s="1">
        <v>43328</v>
      </c>
      <c r="AP145">
        <v>-1</v>
      </c>
      <c r="AQ145" s="1">
        <v>44529</v>
      </c>
      <c r="AR145">
        <v>-1</v>
      </c>
      <c r="AS145" s="1">
        <v>44530</v>
      </c>
      <c r="AT145">
        <v>-1</v>
      </c>
      <c r="AU145">
        <v>-1</v>
      </c>
      <c r="AV145">
        <v>-1</v>
      </c>
      <c r="AW145" s="1">
        <v>41767</v>
      </c>
      <c r="AX145">
        <v>-1</v>
      </c>
      <c r="AY145" s="1">
        <v>43306</v>
      </c>
      <c r="AZ145">
        <v>-1</v>
      </c>
      <c r="BA145">
        <v>-1</v>
      </c>
      <c r="BB145">
        <v>-1</v>
      </c>
      <c r="BC145" s="1">
        <v>41626</v>
      </c>
      <c r="BD145">
        <v>-1</v>
      </c>
      <c r="BE145">
        <v>-1</v>
      </c>
      <c r="BF145">
        <v>-1</v>
      </c>
      <c r="BG145">
        <v>-1</v>
      </c>
      <c r="BH145">
        <v>-1</v>
      </c>
      <c r="BI145" s="1">
        <v>43328</v>
      </c>
      <c r="BJ145">
        <v>-1</v>
      </c>
      <c r="BK145">
        <v>-1</v>
      </c>
      <c r="BL145">
        <v>-1</v>
      </c>
      <c r="BM145" s="1">
        <v>43328</v>
      </c>
      <c r="BN145">
        <v>-1</v>
      </c>
      <c r="BO145" s="1">
        <v>43330</v>
      </c>
      <c r="BP145">
        <v>-1</v>
      </c>
      <c r="BQ145">
        <v>-1</v>
      </c>
      <c r="BR145">
        <v>-1</v>
      </c>
      <c r="BS145" s="1">
        <v>43330</v>
      </c>
      <c r="BT145">
        <v>-1</v>
      </c>
      <c r="BU145">
        <v>-1</v>
      </c>
      <c r="BV145">
        <v>-1</v>
      </c>
      <c r="BW145" s="1">
        <v>41819</v>
      </c>
      <c r="BX145">
        <v>-1</v>
      </c>
      <c r="BY145">
        <v>-1</v>
      </c>
      <c r="BZ145">
        <v>-1</v>
      </c>
      <c r="CA145" s="1">
        <v>41815</v>
      </c>
      <c r="CB145">
        <v>-1</v>
      </c>
      <c r="CC145" s="1">
        <v>41816</v>
      </c>
      <c r="CD145">
        <v>-1</v>
      </c>
      <c r="CE145" s="1">
        <v>43236</v>
      </c>
      <c r="CF145">
        <v>-1</v>
      </c>
      <c r="CG145" s="1">
        <v>41797</v>
      </c>
      <c r="CH145">
        <v>-1</v>
      </c>
      <c r="CI145">
        <v>-1</v>
      </c>
      <c r="CJ145">
        <v>-1</v>
      </c>
      <c r="CK145" s="1">
        <v>41748</v>
      </c>
      <c r="CL145">
        <v>-1</v>
      </c>
      <c r="CM145">
        <v>-1</v>
      </c>
      <c r="CN145">
        <v>-1</v>
      </c>
    </row>
    <row r="146" spans="1:92" x14ac:dyDescent="0.25">
      <c r="A146" s="1">
        <v>41516</v>
      </c>
      <c r="B146">
        <v>98.39</v>
      </c>
      <c r="C146" s="1">
        <v>41736</v>
      </c>
      <c r="D146">
        <v>-1</v>
      </c>
      <c r="E146" s="1">
        <v>41971</v>
      </c>
      <c r="F146">
        <v>20.902999999999999</v>
      </c>
      <c r="G146" s="1">
        <v>40265</v>
      </c>
      <c r="H146">
        <v>-1</v>
      </c>
      <c r="I146" s="1">
        <v>41943</v>
      </c>
      <c r="J146">
        <v>25.571999999999999</v>
      </c>
      <c r="K146" s="1">
        <v>41578</v>
      </c>
      <c r="L146">
        <v>159.756</v>
      </c>
      <c r="M146" s="1">
        <v>40374</v>
      </c>
      <c r="N146">
        <v>-1</v>
      </c>
      <c r="O146" s="1">
        <v>40194</v>
      </c>
      <c r="P146">
        <v>-1</v>
      </c>
      <c r="Q146" s="1">
        <v>41516</v>
      </c>
      <c r="R146">
        <v>60.393000000000001</v>
      </c>
      <c r="S146" s="1">
        <v>43242</v>
      </c>
      <c r="T146">
        <v>-1</v>
      </c>
      <c r="U146" s="1">
        <v>41639</v>
      </c>
      <c r="V146">
        <v>28.445</v>
      </c>
      <c r="W146" s="1">
        <v>41121</v>
      </c>
      <c r="X146">
        <v>44.024000000000001</v>
      </c>
      <c r="Y146" s="1">
        <v>41516</v>
      </c>
      <c r="Z146">
        <v>121.56399999999999</v>
      </c>
      <c r="AA146" s="1">
        <v>40386</v>
      </c>
      <c r="AB146">
        <v>-1</v>
      </c>
      <c r="AC146" s="1">
        <v>41639</v>
      </c>
      <c r="AD146">
        <v>95.51</v>
      </c>
      <c r="AE146" s="1">
        <v>41054</v>
      </c>
      <c r="AF146">
        <v>-1</v>
      </c>
      <c r="AG146" s="1">
        <f>_xll.BDH(CONCATENATE("AUST"," CDS USD SR ",$B$3,"Y D14 CORP"),"PX_LAST",$B$1,$B$2,"Dates","S","Period","M","Array","","cols=2;rows=1")</f>
        <v>43189</v>
      </c>
      <c r="AH146">
        <v>-1</v>
      </c>
      <c r="AI146">
        <v>-1</v>
      </c>
      <c r="AJ146">
        <v>-1</v>
      </c>
      <c r="AK146">
        <v>-1</v>
      </c>
      <c r="AL146">
        <v>-1</v>
      </c>
      <c r="AM146">
        <v>-1</v>
      </c>
      <c r="AN146">
        <v>-1</v>
      </c>
      <c r="AO146" s="1">
        <v>43329</v>
      </c>
      <c r="AP146">
        <v>-1</v>
      </c>
      <c r="AQ146" s="1">
        <v>44530</v>
      </c>
      <c r="AR146">
        <v>-1</v>
      </c>
      <c r="AS146" s="1">
        <v>44531</v>
      </c>
      <c r="AT146">
        <v>-1</v>
      </c>
      <c r="AU146">
        <v>-1</v>
      </c>
      <c r="AV146">
        <v>-1</v>
      </c>
      <c r="AW146" s="1">
        <v>41768</v>
      </c>
      <c r="AX146">
        <v>-1</v>
      </c>
      <c r="AY146" s="1">
        <v>43307</v>
      </c>
      <c r="AZ146">
        <v>-1</v>
      </c>
      <c r="BA146">
        <v>-1</v>
      </c>
      <c r="BB146">
        <v>-1</v>
      </c>
      <c r="BC146" s="1">
        <v>41627</v>
      </c>
      <c r="BD146">
        <v>-1</v>
      </c>
      <c r="BE146">
        <v>-1</v>
      </c>
      <c r="BF146">
        <v>-1</v>
      </c>
      <c r="BG146">
        <v>-1</v>
      </c>
      <c r="BH146">
        <v>-1</v>
      </c>
      <c r="BI146" s="1">
        <v>43329</v>
      </c>
      <c r="BJ146">
        <v>-1</v>
      </c>
      <c r="BK146">
        <v>-1</v>
      </c>
      <c r="BL146">
        <v>-1</v>
      </c>
      <c r="BM146" s="1">
        <v>43329</v>
      </c>
      <c r="BN146">
        <v>-1</v>
      </c>
      <c r="BO146" s="1">
        <v>43331</v>
      </c>
      <c r="BP146">
        <v>-1</v>
      </c>
      <c r="BQ146">
        <v>-1</v>
      </c>
      <c r="BR146">
        <v>-1</v>
      </c>
      <c r="BS146" s="1">
        <v>43331</v>
      </c>
      <c r="BT146">
        <v>-1</v>
      </c>
      <c r="BU146">
        <v>-1</v>
      </c>
      <c r="BV146">
        <v>-1</v>
      </c>
      <c r="BW146" s="1">
        <v>41820</v>
      </c>
      <c r="BX146">
        <v>-1</v>
      </c>
      <c r="BY146">
        <v>-1</v>
      </c>
      <c r="BZ146">
        <v>-1</v>
      </c>
      <c r="CA146" s="1">
        <v>41816</v>
      </c>
      <c r="CB146">
        <v>-1</v>
      </c>
      <c r="CC146" s="1">
        <v>41817</v>
      </c>
      <c r="CD146">
        <v>-1</v>
      </c>
      <c r="CE146" s="1">
        <v>43237</v>
      </c>
      <c r="CF146">
        <v>-1</v>
      </c>
      <c r="CG146" s="1">
        <v>41798</v>
      </c>
      <c r="CH146">
        <v>-1</v>
      </c>
      <c r="CI146">
        <v>-1</v>
      </c>
      <c r="CJ146">
        <v>-1</v>
      </c>
      <c r="CK146" s="1">
        <v>41749</v>
      </c>
      <c r="CL146">
        <v>-1</v>
      </c>
      <c r="CM146">
        <v>-1</v>
      </c>
      <c r="CN146">
        <v>-1</v>
      </c>
    </row>
    <row r="147" spans="1:92" x14ac:dyDescent="0.25">
      <c r="A147" s="1">
        <v>41547</v>
      </c>
      <c r="B147">
        <v>73.210999999999999</v>
      </c>
      <c r="C147" s="1">
        <v>41737</v>
      </c>
      <c r="D147">
        <v>-1</v>
      </c>
      <c r="E147" s="1">
        <v>42004</v>
      </c>
      <c r="F147">
        <v>35.634</v>
      </c>
      <c r="G147" s="1">
        <v>40266</v>
      </c>
      <c r="H147">
        <v>-1</v>
      </c>
      <c r="I147" s="1">
        <v>41971</v>
      </c>
      <c r="J147">
        <v>33.052999999999997</v>
      </c>
      <c r="K147" s="1">
        <v>41607</v>
      </c>
      <c r="L147">
        <v>183.72800000000001</v>
      </c>
      <c r="M147" s="1">
        <v>40375</v>
      </c>
      <c r="N147">
        <v>-1</v>
      </c>
      <c r="O147" s="1">
        <v>40195</v>
      </c>
      <c r="P147">
        <v>-1</v>
      </c>
      <c r="Q147" s="1">
        <v>41547</v>
      </c>
      <c r="R147">
        <v>51.280999999999999</v>
      </c>
      <c r="S147" s="1">
        <v>43243</v>
      </c>
      <c r="T147">
        <v>-1</v>
      </c>
      <c r="U147" s="1">
        <v>41670</v>
      </c>
      <c r="V147">
        <v>29.507000000000001</v>
      </c>
      <c r="W147" s="1">
        <v>41152</v>
      </c>
      <c r="X147">
        <v>35.512999999999998</v>
      </c>
      <c r="Y147" s="1">
        <v>41547</v>
      </c>
      <c r="Z147">
        <v>78.022999999999996</v>
      </c>
      <c r="AA147" s="1">
        <v>40387</v>
      </c>
      <c r="AB147">
        <v>-1</v>
      </c>
      <c r="AC147" s="1">
        <v>41670</v>
      </c>
      <c r="AD147">
        <v>155.04</v>
      </c>
      <c r="AE147" s="1">
        <v>41055</v>
      </c>
      <c r="AF147">
        <v>-1</v>
      </c>
      <c r="AG147" s="1">
        <f>_xll.BDH(CONCATENATE("AUST"," CDS USD SR ",$B$3,"Y D14 CORP"),"PX_LAST",$B$1,$B$2,"Dates","S","Period","M","Array","","cols=2;rows=1")</f>
        <v>43189</v>
      </c>
      <c r="AH147">
        <v>-1</v>
      </c>
      <c r="AI147">
        <v>-1</v>
      </c>
      <c r="AJ147">
        <v>-1</v>
      </c>
      <c r="AK147">
        <v>-1</v>
      </c>
      <c r="AL147">
        <v>-1</v>
      </c>
      <c r="AM147">
        <v>-1</v>
      </c>
      <c r="AN147">
        <v>-1</v>
      </c>
      <c r="AO147" s="1">
        <v>43330</v>
      </c>
      <c r="AP147">
        <v>-1</v>
      </c>
      <c r="AQ147" s="1">
        <v>44531</v>
      </c>
      <c r="AR147">
        <v>-1</v>
      </c>
      <c r="AS147" s="1">
        <v>44532</v>
      </c>
      <c r="AT147">
        <v>-1</v>
      </c>
      <c r="AU147">
        <v>-1</v>
      </c>
      <c r="AV147">
        <v>-1</v>
      </c>
      <c r="AW147" s="1">
        <v>41769</v>
      </c>
      <c r="AX147">
        <v>-1</v>
      </c>
      <c r="AY147" s="1">
        <v>43308</v>
      </c>
      <c r="AZ147">
        <v>-1</v>
      </c>
      <c r="BA147">
        <v>-1</v>
      </c>
      <c r="BB147">
        <v>-1</v>
      </c>
      <c r="BC147" s="1">
        <v>41628</v>
      </c>
      <c r="BD147">
        <v>-1</v>
      </c>
      <c r="BE147">
        <v>-1</v>
      </c>
      <c r="BF147">
        <v>-1</v>
      </c>
      <c r="BG147">
        <v>-1</v>
      </c>
      <c r="BH147">
        <v>-1</v>
      </c>
      <c r="BI147" s="1">
        <v>43330</v>
      </c>
      <c r="BJ147">
        <v>-1</v>
      </c>
      <c r="BK147">
        <v>-1</v>
      </c>
      <c r="BL147">
        <v>-1</v>
      </c>
      <c r="BM147" s="1">
        <v>43330</v>
      </c>
      <c r="BN147">
        <v>-1</v>
      </c>
      <c r="BO147" s="1">
        <v>43332</v>
      </c>
      <c r="BP147">
        <v>-1</v>
      </c>
      <c r="BQ147">
        <v>-1</v>
      </c>
      <c r="BR147">
        <v>-1</v>
      </c>
      <c r="BS147" s="1">
        <v>43332</v>
      </c>
      <c r="BT147">
        <v>-1</v>
      </c>
      <c r="BU147">
        <v>-1</v>
      </c>
      <c r="BV147">
        <v>-1</v>
      </c>
      <c r="BW147" s="1">
        <v>41821</v>
      </c>
      <c r="BX147">
        <v>-1</v>
      </c>
      <c r="BY147">
        <v>-1</v>
      </c>
      <c r="BZ147">
        <v>-1</v>
      </c>
      <c r="CA147" s="1">
        <v>41817</v>
      </c>
      <c r="CB147">
        <v>-1</v>
      </c>
      <c r="CC147" s="1">
        <v>41818</v>
      </c>
      <c r="CD147">
        <v>-1</v>
      </c>
      <c r="CE147" s="1">
        <v>43238</v>
      </c>
      <c r="CF147">
        <v>-1</v>
      </c>
      <c r="CG147" s="1">
        <v>41799</v>
      </c>
      <c r="CH147">
        <v>-1</v>
      </c>
      <c r="CI147">
        <v>-1</v>
      </c>
      <c r="CJ147">
        <v>-1</v>
      </c>
      <c r="CK147" s="1">
        <v>41750</v>
      </c>
      <c r="CL147">
        <v>-1</v>
      </c>
      <c r="CM147">
        <v>-1</v>
      </c>
      <c r="CN147">
        <v>-1</v>
      </c>
    </row>
    <row r="148" spans="1:92" x14ac:dyDescent="0.25">
      <c r="A148" s="1">
        <v>41578</v>
      </c>
      <c r="B148">
        <v>67.441999999999993</v>
      </c>
      <c r="C148" s="1">
        <v>41738</v>
      </c>
      <c r="D148">
        <v>-1</v>
      </c>
      <c r="E148" s="1">
        <v>42034</v>
      </c>
      <c r="F148">
        <v>43.905000000000001</v>
      </c>
      <c r="G148" s="1">
        <v>40267</v>
      </c>
      <c r="H148">
        <v>-1</v>
      </c>
      <c r="I148" s="1">
        <v>42004</v>
      </c>
      <c r="J148">
        <v>64.063000000000002</v>
      </c>
      <c r="K148" s="1">
        <v>41639</v>
      </c>
      <c r="L148">
        <v>185.34100000000001</v>
      </c>
      <c r="M148" s="1">
        <v>40376</v>
      </c>
      <c r="N148">
        <v>-1</v>
      </c>
      <c r="O148" s="1">
        <v>40196</v>
      </c>
      <c r="P148">
        <v>-1</v>
      </c>
      <c r="Q148" s="1">
        <v>41578</v>
      </c>
      <c r="R148">
        <v>37.895000000000003</v>
      </c>
      <c r="S148" s="1">
        <v>43244</v>
      </c>
      <c r="T148">
        <v>-1</v>
      </c>
      <c r="U148" s="1">
        <v>41698</v>
      </c>
      <c r="V148">
        <v>22.09</v>
      </c>
      <c r="W148" s="1">
        <v>41180</v>
      </c>
      <c r="X148">
        <v>49.835000000000001</v>
      </c>
      <c r="Y148" s="1">
        <v>41578</v>
      </c>
      <c r="Z148">
        <v>64.671999999999997</v>
      </c>
      <c r="AA148" s="1">
        <v>40388</v>
      </c>
      <c r="AB148">
        <v>-1</v>
      </c>
      <c r="AC148" s="1">
        <v>41698</v>
      </c>
      <c r="AD148">
        <v>113.124</v>
      </c>
      <c r="AE148" s="1">
        <v>41056</v>
      </c>
      <c r="AF148">
        <v>-1</v>
      </c>
      <c r="AG148" s="1">
        <f>_xll.BDH(CONCATENATE("AUST"," CDS USD SR ",$B$3,"Y D14 CORP"),"PX_LAST",$B$1,$B$2,"Dates","S","Period","M","Array","","cols=2;rows=1")</f>
        <v>43189</v>
      </c>
      <c r="AH148">
        <v>-1</v>
      </c>
      <c r="AI148">
        <v>-1</v>
      </c>
      <c r="AJ148">
        <v>-1</v>
      </c>
      <c r="AK148">
        <v>-1</v>
      </c>
      <c r="AL148">
        <v>-1</v>
      </c>
      <c r="AM148">
        <v>-1</v>
      </c>
      <c r="AN148">
        <v>-1</v>
      </c>
      <c r="AO148" s="1">
        <v>43331</v>
      </c>
      <c r="AP148">
        <v>-1</v>
      </c>
      <c r="AQ148" s="1">
        <v>44532</v>
      </c>
      <c r="AR148">
        <v>-1</v>
      </c>
      <c r="AS148" s="1">
        <v>44533</v>
      </c>
      <c r="AT148">
        <v>-1</v>
      </c>
      <c r="AU148">
        <v>-1</v>
      </c>
      <c r="AV148">
        <v>-1</v>
      </c>
      <c r="AW148" s="1">
        <v>41770</v>
      </c>
      <c r="AX148">
        <v>-1</v>
      </c>
      <c r="AY148" s="1">
        <v>43309</v>
      </c>
      <c r="AZ148">
        <v>-1</v>
      </c>
      <c r="BA148">
        <v>-1</v>
      </c>
      <c r="BB148">
        <v>-1</v>
      </c>
      <c r="BC148" s="1">
        <v>41629</v>
      </c>
      <c r="BD148">
        <v>-1</v>
      </c>
      <c r="BE148">
        <v>-1</v>
      </c>
      <c r="BF148">
        <v>-1</v>
      </c>
      <c r="BG148">
        <v>-1</v>
      </c>
      <c r="BH148">
        <v>-1</v>
      </c>
      <c r="BI148" s="1">
        <v>43331</v>
      </c>
      <c r="BJ148">
        <v>-1</v>
      </c>
      <c r="BK148">
        <v>-1</v>
      </c>
      <c r="BL148">
        <v>-1</v>
      </c>
      <c r="BM148" s="1">
        <v>43331</v>
      </c>
      <c r="BN148">
        <v>-1</v>
      </c>
      <c r="BO148" s="1">
        <v>43333</v>
      </c>
      <c r="BP148">
        <v>-1</v>
      </c>
      <c r="BQ148">
        <v>-1</v>
      </c>
      <c r="BR148">
        <v>-1</v>
      </c>
      <c r="BS148" s="1">
        <v>43333</v>
      </c>
      <c r="BT148">
        <v>-1</v>
      </c>
      <c r="BU148">
        <v>-1</v>
      </c>
      <c r="BV148">
        <v>-1</v>
      </c>
      <c r="BW148" s="1">
        <v>41822</v>
      </c>
      <c r="BX148">
        <v>-1</v>
      </c>
      <c r="BY148">
        <v>-1</v>
      </c>
      <c r="BZ148">
        <v>-1</v>
      </c>
      <c r="CA148" s="1">
        <v>41818</v>
      </c>
      <c r="CB148">
        <v>-1</v>
      </c>
      <c r="CC148" s="1">
        <v>41819</v>
      </c>
      <c r="CD148">
        <v>-1</v>
      </c>
      <c r="CE148" s="1">
        <v>43239</v>
      </c>
      <c r="CF148">
        <v>-1</v>
      </c>
      <c r="CG148" s="1">
        <v>41800</v>
      </c>
      <c r="CH148">
        <v>-1</v>
      </c>
      <c r="CI148">
        <v>-1</v>
      </c>
      <c r="CJ148">
        <v>-1</v>
      </c>
      <c r="CK148" s="1">
        <v>41751</v>
      </c>
      <c r="CL148">
        <v>-1</v>
      </c>
      <c r="CM148">
        <v>-1</v>
      </c>
      <c r="CN148">
        <v>-1</v>
      </c>
    </row>
    <row r="149" spans="1:92" x14ac:dyDescent="0.25">
      <c r="A149" s="1">
        <v>41607</v>
      </c>
      <c r="B149">
        <v>85.769000000000005</v>
      </c>
      <c r="C149" s="1">
        <v>41739</v>
      </c>
      <c r="D149">
        <v>-1</v>
      </c>
      <c r="E149" s="1">
        <v>42062</v>
      </c>
      <c r="F149">
        <v>33.591000000000001</v>
      </c>
      <c r="G149" s="1">
        <v>40268</v>
      </c>
      <c r="H149">
        <v>-1</v>
      </c>
      <c r="I149" s="1">
        <v>42034</v>
      </c>
      <c r="J149">
        <v>75.626999999999995</v>
      </c>
      <c r="K149" s="1">
        <v>41670</v>
      </c>
      <c r="L149">
        <v>179.10900000000001</v>
      </c>
      <c r="M149" s="1">
        <v>40377</v>
      </c>
      <c r="N149">
        <v>-1</v>
      </c>
      <c r="O149" s="1">
        <v>40197</v>
      </c>
      <c r="P149">
        <v>-1</v>
      </c>
      <c r="Q149" s="1">
        <v>41607</v>
      </c>
      <c r="R149">
        <v>31.864999999999998</v>
      </c>
      <c r="S149" s="1">
        <v>43245</v>
      </c>
      <c r="T149">
        <v>-1</v>
      </c>
      <c r="U149" s="1">
        <v>41729</v>
      </c>
      <c r="V149">
        <v>13.19</v>
      </c>
      <c r="W149" s="1">
        <v>41213</v>
      </c>
      <c r="X149">
        <v>52.298999999999999</v>
      </c>
      <c r="Y149" s="1">
        <v>41607</v>
      </c>
      <c r="Z149">
        <v>74.677000000000007</v>
      </c>
      <c r="AA149" s="1">
        <v>40389</v>
      </c>
      <c r="AB149">
        <v>-1</v>
      </c>
      <c r="AC149" s="1">
        <v>41729</v>
      </c>
      <c r="AD149">
        <v>99.25</v>
      </c>
      <c r="AE149" s="1">
        <v>41057</v>
      </c>
      <c r="AF149">
        <v>-1</v>
      </c>
      <c r="AG149" s="1">
        <f>_xll.BDH(CONCATENATE("AUST"," CDS USD SR ",$B$3,"Y D14 CORP"),"PX_LAST",$B$1,$B$2,"Dates","S","Period","M","Array","","cols=2;rows=1")</f>
        <v>43189</v>
      </c>
      <c r="AH149">
        <v>-1</v>
      </c>
      <c r="AI149">
        <v>-1</v>
      </c>
      <c r="AJ149">
        <v>-1</v>
      </c>
      <c r="AK149">
        <v>-1</v>
      </c>
      <c r="AL149">
        <v>-1</v>
      </c>
      <c r="AM149">
        <v>-1</v>
      </c>
      <c r="AN149">
        <v>-1</v>
      </c>
      <c r="AO149" s="1">
        <v>43332</v>
      </c>
      <c r="AP149">
        <v>-1</v>
      </c>
      <c r="AQ149" s="1">
        <v>44533</v>
      </c>
      <c r="AR149">
        <v>-1</v>
      </c>
      <c r="AS149" s="1">
        <v>44534</v>
      </c>
      <c r="AT149">
        <v>-1</v>
      </c>
      <c r="AU149">
        <v>-1</v>
      </c>
      <c r="AV149">
        <v>-1</v>
      </c>
      <c r="AW149" s="1">
        <v>41771</v>
      </c>
      <c r="AX149">
        <v>-1</v>
      </c>
      <c r="AY149" s="1">
        <v>43310</v>
      </c>
      <c r="AZ149">
        <v>-1</v>
      </c>
      <c r="BA149">
        <v>-1</v>
      </c>
      <c r="BB149">
        <v>-1</v>
      </c>
      <c r="BC149" s="1">
        <v>41630</v>
      </c>
      <c r="BD149">
        <v>-1</v>
      </c>
      <c r="BE149">
        <v>-1</v>
      </c>
      <c r="BF149">
        <v>-1</v>
      </c>
      <c r="BG149">
        <v>-1</v>
      </c>
      <c r="BH149">
        <v>-1</v>
      </c>
      <c r="BI149" s="1">
        <v>43332</v>
      </c>
      <c r="BJ149">
        <v>-1</v>
      </c>
      <c r="BK149">
        <v>-1</v>
      </c>
      <c r="BL149">
        <v>-1</v>
      </c>
      <c r="BM149" s="1">
        <v>43332</v>
      </c>
      <c r="BN149">
        <v>-1</v>
      </c>
      <c r="BO149" s="1">
        <v>43334</v>
      </c>
      <c r="BP149">
        <v>-1</v>
      </c>
      <c r="BQ149">
        <v>-1</v>
      </c>
      <c r="BR149">
        <v>-1</v>
      </c>
      <c r="BS149" s="1">
        <v>43334</v>
      </c>
      <c r="BT149">
        <v>-1</v>
      </c>
      <c r="BU149">
        <v>-1</v>
      </c>
      <c r="BV149">
        <v>-1</v>
      </c>
      <c r="BW149" s="1">
        <v>41823</v>
      </c>
      <c r="BX149">
        <v>-1</v>
      </c>
      <c r="BY149">
        <v>-1</v>
      </c>
      <c r="BZ149">
        <v>-1</v>
      </c>
      <c r="CA149" s="1">
        <v>41819</v>
      </c>
      <c r="CB149">
        <v>-1</v>
      </c>
      <c r="CC149" s="1">
        <v>41820</v>
      </c>
      <c r="CD149">
        <v>-1</v>
      </c>
      <c r="CE149" s="1">
        <v>43240</v>
      </c>
      <c r="CF149">
        <v>-1</v>
      </c>
      <c r="CG149" s="1">
        <v>41801</v>
      </c>
      <c r="CH149">
        <v>-1</v>
      </c>
      <c r="CI149">
        <v>-1</v>
      </c>
      <c r="CJ149">
        <v>-1</v>
      </c>
      <c r="CK149" s="1">
        <v>41752</v>
      </c>
      <c r="CL149">
        <v>-1</v>
      </c>
      <c r="CM149">
        <v>-1</v>
      </c>
      <c r="CN149">
        <v>-1</v>
      </c>
    </row>
    <row r="150" spans="1:92" x14ac:dyDescent="0.25">
      <c r="A150" s="1">
        <v>41639</v>
      </c>
      <c r="B150">
        <v>64</v>
      </c>
      <c r="C150" s="1">
        <v>41740</v>
      </c>
      <c r="D150">
        <v>-1</v>
      </c>
      <c r="E150" s="1">
        <v>42094</v>
      </c>
      <c r="F150">
        <v>26.693999999999999</v>
      </c>
      <c r="G150" s="1">
        <v>40269</v>
      </c>
      <c r="H150">
        <v>-1</v>
      </c>
      <c r="I150" s="1">
        <v>42062</v>
      </c>
      <c r="J150">
        <v>56.018999999999998</v>
      </c>
      <c r="K150" s="1">
        <v>41698</v>
      </c>
      <c r="L150">
        <v>152.83699999999999</v>
      </c>
      <c r="M150" s="1">
        <v>40378</v>
      </c>
      <c r="N150">
        <v>-1</v>
      </c>
      <c r="O150" s="1">
        <v>40198</v>
      </c>
      <c r="P150">
        <v>-1</v>
      </c>
      <c r="Q150" s="1">
        <v>41639</v>
      </c>
      <c r="R150">
        <v>23.664999999999999</v>
      </c>
      <c r="S150" s="1">
        <v>43246</v>
      </c>
      <c r="T150">
        <v>-1</v>
      </c>
      <c r="U150" s="1">
        <v>41971</v>
      </c>
      <c r="V150">
        <v>13.182</v>
      </c>
      <c r="W150" s="1">
        <v>41243</v>
      </c>
      <c r="X150">
        <v>47.146000000000001</v>
      </c>
      <c r="Y150" s="1">
        <v>41639</v>
      </c>
      <c r="Z150">
        <v>76.254999999999995</v>
      </c>
      <c r="AA150" s="1">
        <v>40390</v>
      </c>
      <c r="AB150">
        <v>-1</v>
      </c>
      <c r="AC150" s="1">
        <v>41759</v>
      </c>
      <c r="AD150">
        <v>84.926000000000002</v>
      </c>
      <c r="AE150" s="1">
        <v>41058</v>
      </c>
      <c r="AF150">
        <v>-1</v>
      </c>
      <c r="AG150" s="1">
        <f>_xll.BDH(CONCATENATE("AUST"," CDS USD SR ",$B$3,"Y D14 CORP"),"PX_LAST",$B$1,$B$2,"Dates","S","Period","M","Array","","cols=2;rows=1")</f>
        <v>43189</v>
      </c>
      <c r="AH150">
        <v>-1</v>
      </c>
      <c r="AI150">
        <v>-1</v>
      </c>
      <c r="AJ150">
        <v>-1</v>
      </c>
      <c r="AK150">
        <v>-1</v>
      </c>
      <c r="AL150">
        <v>-1</v>
      </c>
      <c r="AM150">
        <v>-1</v>
      </c>
      <c r="AN150">
        <v>-1</v>
      </c>
      <c r="AO150" s="1">
        <v>43333</v>
      </c>
      <c r="AP150">
        <v>-1</v>
      </c>
      <c r="AQ150" s="1">
        <v>44534</v>
      </c>
      <c r="AR150">
        <v>-1</v>
      </c>
      <c r="AS150" s="1">
        <v>44535</v>
      </c>
      <c r="AT150">
        <v>-1</v>
      </c>
      <c r="AU150">
        <v>-1</v>
      </c>
      <c r="AV150">
        <v>-1</v>
      </c>
      <c r="AW150" s="1">
        <v>41772</v>
      </c>
      <c r="AX150">
        <v>-1</v>
      </c>
      <c r="AY150" s="1">
        <v>43311</v>
      </c>
      <c r="AZ150">
        <v>-1</v>
      </c>
      <c r="BA150">
        <v>-1</v>
      </c>
      <c r="BB150">
        <v>-1</v>
      </c>
      <c r="BC150" s="1">
        <v>41631</v>
      </c>
      <c r="BD150">
        <v>-1</v>
      </c>
      <c r="BE150">
        <v>-1</v>
      </c>
      <c r="BF150">
        <v>-1</v>
      </c>
      <c r="BG150">
        <v>-1</v>
      </c>
      <c r="BH150">
        <v>-1</v>
      </c>
      <c r="BI150" s="1">
        <v>43333</v>
      </c>
      <c r="BJ150">
        <v>-1</v>
      </c>
      <c r="BK150">
        <v>-1</v>
      </c>
      <c r="BL150">
        <v>-1</v>
      </c>
      <c r="BM150" s="1">
        <v>43333</v>
      </c>
      <c r="BN150">
        <v>-1</v>
      </c>
      <c r="BO150" s="1">
        <v>43335</v>
      </c>
      <c r="BP150">
        <v>-1</v>
      </c>
      <c r="BQ150">
        <v>-1</v>
      </c>
      <c r="BR150">
        <v>-1</v>
      </c>
      <c r="BS150" s="1">
        <v>43335</v>
      </c>
      <c r="BT150">
        <v>-1</v>
      </c>
      <c r="BU150">
        <v>-1</v>
      </c>
      <c r="BV150">
        <v>-1</v>
      </c>
      <c r="BW150" s="1">
        <v>41824</v>
      </c>
      <c r="BX150">
        <v>-1</v>
      </c>
      <c r="BY150">
        <v>-1</v>
      </c>
      <c r="BZ150">
        <v>-1</v>
      </c>
      <c r="CA150" s="1">
        <v>41820</v>
      </c>
      <c r="CB150">
        <v>-1</v>
      </c>
      <c r="CC150" s="1">
        <v>41821</v>
      </c>
      <c r="CD150">
        <v>-1</v>
      </c>
      <c r="CE150" s="1">
        <v>43241</v>
      </c>
      <c r="CF150">
        <v>-1</v>
      </c>
      <c r="CG150" s="1">
        <v>41802</v>
      </c>
      <c r="CH150">
        <v>-1</v>
      </c>
      <c r="CI150">
        <v>-1</v>
      </c>
      <c r="CJ150">
        <v>-1</v>
      </c>
      <c r="CK150" s="1">
        <v>41753</v>
      </c>
      <c r="CL150">
        <v>-1</v>
      </c>
      <c r="CM150">
        <v>-1</v>
      </c>
      <c r="CN150">
        <v>-1</v>
      </c>
    </row>
    <row r="151" spans="1:92" x14ac:dyDescent="0.25">
      <c r="A151" s="1">
        <v>41670</v>
      </c>
      <c r="B151">
        <v>68.399000000000001</v>
      </c>
      <c r="C151" s="1">
        <v>41741</v>
      </c>
      <c r="D151">
        <v>-1</v>
      </c>
      <c r="E151" s="1">
        <v>42124</v>
      </c>
      <c r="F151">
        <v>32.308999999999997</v>
      </c>
      <c r="G151" s="1">
        <v>40270</v>
      </c>
      <c r="H151">
        <v>-1</v>
      </c>
      <c r="I151" s="1">
        <v>42094</v>
      </c>
      <c r="J151">
        <v>73.653999999999996</v>
      </c>
      <c r="K151" s="1">
        <v>41729</v>
      </c>
      <c r="L151">
        <v>132.44399999999999</v>
      </c>
      <c r="M151" s="1">
        <v>40379</v>
      </c>
      <c r="N151">
        <v>-1</v>
      </c>
      <c r="O151" s="1">
        <v>40199</v>
      </c>
      <c r="P151">
        <v>-1</v>
      </c>
      <c r="Q151" s="1">
        <v>41670</v>
      </c>
      <c r="R151">
        <v>38.271000000000001</v>
      </c>
      <c r="S151" s="1">
        <v>43247</v>
      </c>
      <c r="T151">
        <v>-1</v>
      </c>
      <c r="U151" s="1">
        <v>41972</v>
      </c>
      <c r="V151">
        <v>-1</v>
      </c>
      <c r="W151" s="1">
        <v>41274</v>
      </c>
      <c r="X151">
        <v>33.637</v>
      </c>
      <c r="Y151" s="1">
        <v>41670</v>
      </c>
      <c r="Z151">
        <v>107.41</v>
      </c>
      <c r="AA151" s="1">
        <v>40391</v>
      </c>
      <c r="AB151">
        <v>-1</v>
      </c>
      <c r="AC151" s="1">
        <v>41789</v>
      </c>
      <c r="AD151">
        <v>72.531000000000006</v>
      </c>
      <c r="AE151" s="1">
        <v>41059</v>
      </c>
      <c r="AF151">
        <v>-1</v>
      </c>
      <c r="AG151" s="1">
        <f>_xll.BDH(CONCATENATE("AUST"," CDS USD SR ",$B$3,"Y D14 CORP"),"PX_LAST",$B$1,$B$2,"Dates","S","Period","M","Array","","cols=2;rows=1")</f>
        <v>43189</v>
      </c>
      <c r="AH151">
        <v>-1</v>
      </c>
      <c r="AI151">
        <v>-1</v>
      </c>
      <c r="AJ151">
        <v>-1</v>
      </c>
      <c r="AK151">
        <v>-1</v>
      </c>
      <c r="AL151">
        <v>-1</v>
      </c>
      <c r="AM151">
        <v>-1</v>
      </c>
      <c r="AN151">
        <v>-1</v>
      </c>
      <c r="AO151" s="1">
        <v>43334</v>
      </c>
      <c r="AP151">
        <v>-1</v>
      </c>
      <c r="AQ151" s="1">
        <v>44535</v>
      </c>
      <c r="AR151">
        <v>-1</v>
      </c>
      <c r="AS151" s="1">
        <v>44536</v>
      </c>
      <c r="AT151">
        <v>-1</v>
      </c>
      <c r="AU151">
        <v>-1</v>
      </c>
      <c r="AV151">
        <v>-1</v>
      </c>
      <c r="AW151" s="1">
        <v>41773</v>
      </c>
      <c r="AX151">
        <v>-1</v>
      </c>
      <c r="AY151" s="1">
        <v>43312</v>
      </c>
      <c r="AZ151">
        <v>-1</v>
      </c>
      <c r="BA151">
        <v>-1</v>
      </c>
      <c r="BB151">
        <v>-1</v>
      </c>
      <c r="BC151" s="1">
        <v>41632</v>
      </c>
      <c r="BD151">
        <v>-1</v>
      </c>
      <c r="BE151">
        <v>-1</v>
      </c>
      <c r="BF151">
        <v>-1</v>
      </c>
      <c r="BG151">
        <v>-1</v>
      </c>
      <c r="BH151">
        <v>-1</v>
      </c>
      <c r="BI151" s="1">
        <v>43334</v>
      </c>
      <c r="BJ151">
        <v>-1</v>
      </c>
      <c r="BK151">
        <v>-1</v>
      </c>
      <c r="BL151">
        <v>-1</v>
      </c>
      <c r="BM151" s="1">
        <v>43334</v>
      </c>
      <c r="BN151">
        <v>-1</v>
      </c>
      <c r="BO151" s="1">
        <v>43336</v>
      </c>
      <c r="BP151">
        <v>-1</v>
      </c>
      <c r="BQ151">
        <v>-1</v>
      </c>
      <c r="BR151">
        <v>-1</v>
      </c>
      <c r="BS151" s="1">
        <v>43336</v>
      </c>
      <c r="BT151">
        <v>-1</v>
      </c>
      <c r="BU151">
        <v>-1</v>
      </c>
      <c r="BV151">
        <v>-1</v>
      </c>
      <c r="BW151" s="1">
        <v>41825</v>
      </c>
      <c r="BX151">
        <v>-1</v>
      </c>
      <c r="BY151">
        <v>-1</v>
      </c>
      <c r="BZ151">
        <v>-1</v>
      </c>
      <c r="CA151" s="1">
        <v>41821</v>
      </c>
      <c r="CB151">
        <v>-1</v>
      </c>
      <c r="CC151" s="1">
        <v>41822</v>
      </c>
      <c r="CD151">
        <v>-1</v>
      </c>
      <c r="CE151" s="1">
        <v>43242</v>
      </c>
      <c r="CF151">
        <v>-1</v>
      </c>
      <c r="CG151" s="1">
        <v>41803</v>
      </c>
      <c r="CH151">
        <v>-1</v>
      </c>
      <c r="CI151">
        <v>-1</v>
      </c>
      <c r="CJ151">
        <v>-1</v>
      </c>
      <c r="CK151" s="1">
        <v>41754</v>
      </c>
      <c r="CL151">
        <v>-1</v>
      </c>
      <c r="CM151">
        <v>-1</v>
      </c>
      <c r="CN151">
        <v>-1</v>
      </c>
    </row>
    <row r="152" spans="1:92" x14ac:dyDescent="0.25">
      <c r="A152" s="1">
        <v>41698</v>
      </c>
      <c r="B152">
        <v>38.512</v>
      </c>
      <c r="C152" s="1">
        <v>41742</v>
      </c>
      <c r="D152">
        <v>-1</v>
      </c>
      <c r="E152" s="1">
        <v>42153</v>
      </c>
      <c r="F152">
        <v>23.099</v>
      </c>
      <c r="G152" s="1">
        <v>40271</v>
      </c>
      <c r="H152">
        <v>-1</v>
      </c>
      <c r="I152" s="1">
        <v>42124</v>
      </c>
      <c r="J152">
        <v>59.865000000000002</v>
      </c>
      <c r="K152" s="1">
        <v>41730</v>
      </c>
      <c r="L152">
        <v>-1</v>
      </c>
      <c r="M152" s="1">
        <v>40380</v>
      </c>
      <c r="N152">
        <v>-1</v>
      </c>
      <c r="O152" s="1">
        <v>40200</v>
      </c>
      <c r="P152">
        <v>-1</v>
      </c>
      <c r="Q152" s="1">
        <v>41698</v>
      </c>
      <c r="R152">
        <v>25.023</v>
      </c>
      <c r="S152" s="1">
        <v>43248</v>
      </c>
      <c r="T152">
        <v>-1</v>
      </c>
      <c r="U152" s="1">
        <v>41973</v>
      </c>
      <c r="V152">
        <v>-1</v>
      </c>
      <c r="W152" s="1">
        <v>41305</v>
      </c>
      <c r="X152">
        <v>38.908000000000001</v>
      </c>
      <c r="Y152" s="1">
        <v>41698</v>
      </c>
      <c r="Z152">
        <v>77.393000000000001</v>
      </c>
      <c r="AA152" s="1">
        <v>40392</v>
      </c>
      <c r="AB152">
        <v>-1</v>
      </c>
      <c r="AC152" s="1">
        <v>41820</v>
      </c>
      <c r="AD152">
        <v>87.174999999999997</v>
      </c>
      <c r="AE152" s="1">
        <v>41060</v>
      </c>
      <c r="AF152">
        <v>-1</v>
      </c>
      <c r="AG152" s="1">
        <f>_xll.BDH(CONCATENATE("AUST"," CDS USD SR ",$B$3,"Y D14 CORP"),"PX_LAST",$B$1,$B$2,"Dates","S","Period","M","Array","","cols=2;rows=1")</f>
        <v>43189</v>
      </c>
      <c r="AH152">
        <v>-1</v>
      </c>
      <c r="AI152">
        <v>-1</v>
      </c>
      <c r="AJ152">
        <v>-1</v>
      </c>
      <c r="AK152">
        <v>-1</v>
      </c>
      <c r="AL152">
        <v>-1</v>
      </c>
      <c r="AM152">
        <v>-1</v>
      </c>
      <c r="AN152">
        <v>-1</v>
      </c>
      <c r="AO152" s="1">
        <v>43335</v>
      </c>
      <c r="AP152">
        <v>-1</v>
      </c>
      <c r="AQ152" s="1">
        <v>44536</v>
      </c>
      <c r="AR152">
        <v>-1</v>
      </c>
      <c r="AS152" s="1">
        <v>44537</v>
      </c>
      <c r="AT152">
        <v>-1</v>
      </c>
      <c r="AU152">
        <v>-1</v>
      </c>
      <c r="AV152">
        <v>-1</v>
      </c>
      <c r="AW152" s="1">
        <v>41774</v>
      </c>
      <c r="AX152">
        <v>-1</v>
      </c>
      <c r="AY152" s="1">
        <v>43313</v>
      </c>
      <c r="AZ152">
        <v>-1</v>
      </c>
      <c r="BA152">
        <v>-1</v>
      </c>
      <c r="BB152">
        <v>-1</v>
      </c>
      <c r="BC152" s="1">
        <v>41633</v>
      </c>
      <c r="BD152">
        <v>-1</v>
      </c>
      <c r="BE152">
        <v>-1</v>
      </c>
      <c r="BF152">
        <v>-1</v>
      </c>
      <c r="BG152">
        <v>-1</v>
      </c>
      <c r="BH152">
        <v>-1</v>
      </c>
      <c r="BI152" s="1">
        <v>43335</v>
      </c>
      <c r="BJ152">
        <v>-1</v>
      </c>
      <c r="BK152">
        <v>-1</v>
      </c>
      <c r="BL152">
        <v>-1</v>
      </c>
      <c r="BM152" s="1">
        <v>43335</v>
      </c>
      <c r="BN152">
        <v>-1</v>
      </c>
      <c r="BO152" s="1">
        <v>43337</v>
      </c>
      <c r="BP152">
        <v>-1</v>
      </c>
      <c r="BQ152">
        <v>-1</v>
      </c>
      <c r="BR152">
        <v>-1</v>
      </c>
      <c r="BS152" s="1">
        <v>43337</v>
      </c>
      <c r="BT152">
        <v>-1</v>
      </c>
      <c r="BU152">
        <v>-1</v>
      </c>
      <c r="BV152">
        <v>-1</v>
      </c>
      <c r="BW152" s="1">
        <v>41826</v>
      </c>
      <c r="BX152">
        <v>-1</v>
      </c>
      <c r="BY152">
        <v>-1</v>
      </c>
      <c r="BZ152">
        <v>-1</v>
      </c>
      <c r="CA152" s="1">
        <v>41822</v>
      </c>
      <c r="CB152">
        <v>-1</v>
      </c>
      <c r="CC152" s="1">
        <v>41823</v>
      </c>
      <c r="CD152">
        <v>-1</v>
      </c>
      <c r="CE152" s="1">
        <v>43243</v>
      </c>
      <c r="CF152">
        <v>-1</v>
      </c>
      <c r="CG152" s="1">
        <v>41804</v>
      </c>
      <c r="CH152">
        <v>-1</v>
      </c>
      <c r="CI152">
        <v>-1</v>
      </c>
      <c r="CJ152">
        <v>-1</v>
      </c>
      <c r="CK152" s="1">
        <v>41755</v>
      </c>
      <c r="CL152">
        <v>-1</v>
      </c>
      <c r="CM152">
        <v>-1</v>
      </c>
      <c r="CN152">
        <v>-1</v>
      </c>
    </row>
    <row r="153" spans="1:92" x14ac:dyDescent="0.25">
      <c r="A153" s="1">
        <v>41729</v>
      </c>
      <c r="B153">
        <v>40.017000000000003</v>
      </c>
      <c r="C153" s="1">
        <v>41743</v>
      </c>
      <c r="D153">
        <v>-1</v>
      </c>
      <c r="E153" s="1">
        <v>42185</v>
      </c>
      <c r="F153">
        <v>30.251999999999999</v>
      </c>
      <c r="G153" s="1">
        <v>40272</v>
      </c>
      <c r="H153">
        <v>-1</v>
      </c>
      <c r="I153" s="1">
        <v>42153</v>
      </c>
      <c r="J153">
        <v>63.970999999999997</v>
      </c>
      <c r="K153" s="1">
        <v>41731</v>
      </c>
      <c r="L153">
        <v>-1</v>
      </c>
      <c r="M153" s="1">
        <v>40381</v>
      </c>
      <c r="N153">
        <v>-1</v>
      </c>
      <c r="O153" s="1">
        <v>40201</v>
      </c>
      <c r="P153">
        <v>-1</v>
      </c>
      <c r="Q153" s="1">
        <v>41729</v>
      </c>
      <c r="R153">
        <v>22.12</v>
      </c>
      <c r="S153" s="1">
        <v>43249</v>
      </c>
      <c r="T153">
        <v>-1</v>
      </c>
      <c r="U153" s="1">
        <v>41974</v>
      </c>
      <c r="V153">
        <v>-1</v>
      </c>
      <c r="W153" s="1">
        <v>41333</v>
      </c>
      <c r="X153">
        <v>51.648000000000003</v>
      </c>
      <c r="Y153" s="1">
        <v>41729</v>
      </c>
      <c r="Z153">
        <v>68.33</v>
      </c>
      <c r="AA153" s="1">
        <v>40393</v>
      </c>
      <c r="AB153">
        <v>-1</v>
      </c>
      <c r="AC153" s="1">
        <v>41851</v>
      </c>
      <c r="AD153">
        <v>71.540999999999997</v>
      </c>
      <c r="AE153" s="1">
        <v>41061</v>
      </c>
      <c r="AF153">
        <v>-1</v>
      </c>
      <c r="AG153" s="1">
        <f>_xll.BDH(CONCATENATE("AUST"," CDS USD SR ",$B$3,"Y D14 CORP"),"PX_LAST",$B$1,$B$2,"Dates","S","Period","M","Array","","cols=2;rows=1")</f>
        <v>43189</v>
      </c>
      <c r="AH153">
        <v>-1</v>
      </c>
      <c r="AI153">
        <v>-1</v>
      </c>
      <c r="AJ153">
        <v>-1</v>
      </c>
      <c r="AK153">
        <v>-1</v>
      </c>
      <c r="AL153">
        <v>-1</v>
      </c>
      <c r="AM153">
        <v>-1</v>
      </c>
      <c r="AN153">
        <v>-1</v>
      </c>
      <c r="AO153" s="1">
        <v>43336</v>
      </c>
      <c r="AP153">
        <v>-1</v>
      </c>
      <c r="AQ153" s="1">
        <v>44537</v>
      </c>
      <c r="AR153">
        <v>-1</v>
      </c>
      <c r="AS153" s="1">
        <v>44538</v>
      </c>
      <c r="AT153">
        <v>-1</v>
      </c>
      <c r="AU153">
        <v>-1</v>
      </c>
      <c r="AV153">
        <v>-1</v>
      </c>
      <c r="AW153" s="1">
        <v>41775</v>
      </c>
      <c r="AX153">
        <v>-1</v>
      </c>
      <c r="AY153" s="1">
        <v>43314</v>
      </c>
      <c r="AZ153">
        <v>-1</v>
      </c>
      <c r="BA153">
        <v>-1</v>
      </c>
      <c r="BB153">
        <v>-1</v>
      </c>
      <c r="BC153" s="1">
        <v>41634</v>
      </c>
      <c r="BD153">
        <v>-1</v>
      </c>
      <c r="BE153">
        <v>-1</v>
      </c>
      <c r="BF153">
        <v>-1</v>
      </c>
      <c r="BG153">
        <v>-1</v>
      </c>
      <c r="BH153">
        <v>-1</v>
      </c>
      <c r="BI153" s="1">
        <v>43336</v>
      </c>
      <c r="BJ153">
        <v>-1</v>
      </c>
      <c r="BK153">
        <v>-1</v>
      </c>
      <c r="BL153">
        <v>-1</v>
      </c>
      <c r="BM153" s="1">
        <v>43336</v>
      </c>
      <c r="BN153">
        <v>-1</v>
      </c>
      <c r="BO153" s="1">
        <v>43338</v>
      </c>
      <c r="BP153">
        <v>-1</v>
      </c>
      <c r="BQ153">
        <v>-1</v>
      </c>
      <c r="BR153">
        <v>-1</v>
      </c>
      <c r="BS153" s="1">
        <v>43338</v>
      </c>
      <c r="BT153">
        <v>-1</v>
      </c>
      <c r="BU153">
        <v>-1</v>
      </c>
      <c r="BV153">
        <v>-1</v>
      </c>
      <c r="BW153" s="1">
        <v>41827</v>
      </c>
      <c r="BX153">
        <v>-1</v>
      </c>
      <c r="BY153">
        <v>-1</v>
      </c>
      <c r="BZ153">
        <v>-1</v>
      </c>
      <c r="CA153" s="1">
        <v>41823</v>
      </c>
      <c r="CB153">
        <v>-1</v>
      </c>
      <c r="CC153" s="1">
        <v>41824</v>
      </c>
      <c r="CD153">
        <v>-1</v>
      </c>
      <c r="CE153" s="1">
        <v>43244</v>
      </c>
      <c r="CF153">
        <v>-1</v>
      </c>
      <c r="CG153" s="1">
        <v>41805</v>
      </c>
      <c r="CH153">
        <v>-1</v>
      </c>
      <c r="CI153">
        <v>-1</v>
      </c>
      <c r="CJ153">
        <v>-1</v>
      </c>
      <c r="CK153" s="1">
        <v>41756</v>
      </c>
      <c r="CL153">
        <v>-1</v>
      </c>
      <c r="CM153">
        <v>-1</v>
      </c>
      <c r="CN153">
        <v>-1</v>
      </c>
    </row>
    <row r="154" spans="1:92" x14ac:dyDescent="0.25">
      <c r="A154" s="1">
        <v>41759</v>
      </c>
      <c r="B154">
        <v>29.178000000000001</v>
      </c>
      <c r="C154" s="1">
        <v>41744</v>
      </c>
      <c r="D154">
        <v>-1</v>
      </c>
      <c r="E154" s="1">
        <v>42216</v>
      </c>
      <c r="F154">
        <v>42.82</v>
      </c>
      <c r="G154" s="1">
        <v>40273</v>
      </c>
      <c r="H154">
        <v>-1</v>
      </c>
      <c r="I154" s="1">
        <v>42185</v>
      </c>
      <c r="J154">
        <v>81.614999999999995</v>
      </c>
      <c r="K154" s="1">
        <v>41732</v>
      </c>
      <c r="L154">
        <v>-1</v>
      </c>
      <c r="M154" s="1">
        <v>40382</v>
      </c>
      <c r="N154">
        <v>-1</v>
      </c>
      <c r="O154" s="1">
        <v>40202</v>
      </c>
      <c r="P154">
        <v>-1</v>
      </c>
      <c r="Q154" s="1">
        <v>41759</v>
      </c>
      <c r="R154">
        <v>23.355</v>
      </c>
      <c r="S154" s="1">
        <v>43250</v>
      </c>
      <c r="T154">
        <v>-1</v>
      </c>
      <c r="U154" s="1">
        <v>41975</v>
      </c>
      <c r="V154">
        <v>-1</v>
      </c>
      <c r="W154" s="1">
        <v>41362</v>
      </c>
      <c r="X154">
        <v>64.843000000000004</v>
      </c>
      <c r="Y154" s="1">
        <v>41759</v>
      </c>
      <c r="Z154">
        <v>68.188000000000002</v>
      </c>
      <c r="AA154" s="1">
        <v>40394</v>
      </c>
      <c r="AB154">
        <v>-1</v>
      </c>
      <c r="AC154" s="1">
        <v>41880</v>
      </c>
      <c r="AD154">
        <v>70.596000000000004</v>
      </c>
      <c r="AE154" s="1">
        <v>41062</v>
      </c>
      <c r="AF154">
        <v>-1</v>
      </c>
      <c r="AG154" s="1">
        <f>_xll.BDH(CONCATENATE("AUST"," CDS USD SR ",$B$3,"Y D14 CORP"),"PX_LAST",$B$1,$B$2,"Dates","S","Period","M","Array","","cols=2;rows=1")</f>
        <v>43189</v>
      </c>
      <c r="AH154">
        <v>-1</v>
      </c>
      <c r="AI154">
        <v>-1</v>
      </c>
      <c r="AJ154">
        <v>-1</v>
      </c>
      <c r="AK154">
        <v>-1</v>
      </c>
      <c r="AL154">
        <v>-1</v>
      </c>
      <c r="AM154">
        <v>-1</v>
      </c>
      <c r="AN154">
        <v>-1</v>
      </c>
      <c r="AO154" s="1">
        <v>43337</v>
      </c>
      <c r="AP154">
        <v>-1</v>
      </c>
      <c r="AQ154" s="1">
        <v>44538</v>
      </c>
      <c r="AR154">
        <v>-1</v>
      </c>
      <c r="AS154" s="1">
        <v>44539</v>
      </c>
      <c r="AT154">
        <v>-1</v>
      </c>
      <c r="AU154">
        <v>-1</v>
      </c>
      <c r="AV154">
        <v>-1</v>
      </c>
      <c r="AW154" s="1">
        <v>41776</v>
      </c>
      <c r="AX154">
        <v>-1</v>
      </c>
      <c r="AY154" s="1">
        <v>43315</v>
      </c>
      <c r="AZ154">
        <v>-1</v>
      </c>
      <c r="BA154">
        <v>-1</v>
      </c>
      <c r="BB154">
        <v>-1</v>
      </c>
      <c r="BC154" s="1">
        <v>41635</v>
      </c>
      <c r="BD154">
        <v>-1</v>
      </c>
      <c r="BE154">
        <v>-1</v>
      </c>
      <c r="BF154">
        <v>-1</v>
      </c>
      <c r="BG154">
        <v>-1</v>
      </c>
      <c r="BH154">
        <v>-1</v>
      </c>
      <c r="BI154" s="1">
        <v>43337</v>
      </c>
      <c r="BJ154">
        <v>-1</v>
      </c>
      <c r="BK154">
        <v>-1</v>
      </c>
      <c r="BL154">
        <v>-1</v>
      </c>
      <c r="BM154" s="1">
        <v>43337</v>
      </c>
      <c r="BN154">
        <v>-1</v>
      </c>
      <c r="BO154" s="1">
        <v>43339</v>
      </c>
      <c r="BP154">
        <v>-1</v>
      </c>
      <c r="BQ154">
        <v>-1</v>
      </c>
      <c r="BR154">
        <v>-1</v>
      </c>
      <c r="BS154" s="1">
        <v>43339</v>
      </c>
      <c r="BT154">
        <v>-1</v>
      </c>
      <c r="BU154">
        <v>-1</v>
      </c>
      <c r="BV154">
        <v>-1</v>
      </c>
      <c r="BW154" s="1">
        <v>41828</v>
      </c>
      <c r="BX154">
        <v>-1</v>
      </c>
      <c r="BY154">
        <v>-1</v>
      </c>
      <c r="BZ154">
        <v>-1</v>
      </c>
      <c r="CA154" s="1">
        <v>41824</v>
      </c>
      <c r="CB154">
        <v>-1</v>
      </c>
      <c r="CC154" s="1">
        <v>41825</v>
      </c>
      <c r="CD154">
        <v>-1</v>
      </c>
      <c r="CE154" s="1">
        <v>43245</v>
      </c>
      <c r="CF154">
        <v>-1</v>
      </c>
      <c r="CG154" s="1">
        <v>41806</v>
      </c>
      <c r="CH154">
        <v>-1</v>
      </c>
      <c r="CI154">
        <v>-1</v>
      </c>
      <c r="CJ154">
        <v>-1</v>
      </c>
      <c r="CK154" s="1">
        <v>41757</v>
      </c>
      <c r="CL154">
        <v>-1</v>
      </c>
      <c r="CM154">
        <v>-1</v>
      </c>
      <c r="CN154">
        <v>-1</v>
      </c>
    </row>
    <row r="155" spans="1:92" x14ac:dyDescent="0.25">
      <c r="A155" s="1">
        <v>41789</v>
      </c>
      <c r="B155">
        <v>30.007999999999999</v>
      </c>
      <c r="C155" s="1">
        <v>41745</v>
      </c>
      <c r="D155">
        <v>-1</v>
      </c>
      <c r="E155" s="1">
        <v>42247</v>
      </c>
      <c r="F155">
        <v>53.348999999999997</v>
      </c>
      <c r="G155" s="1">
        <v>40274</v>
      </c>
      <c r="H155">
        <v>-1</v>
      </c>
      <c r="I155" s="1">
        <v>42216</v>
      </c>
      <c r="J155">
        <v>89.215000000000003</v>
      </c>
      <c r="K155" s="1">
        <v>41733</v>
      </c>
      <c r="L155">
        <v>-1</v>
      </c>
      <c r="M155" s="1">
        <v>40383</v>
      </c>
      <c r="N155">
        <v>-1</v>
      </c>
      <c r="O155" s="1">
        <v>40203</v>
      </c>
      <c r="P155">
        <v>-1</v>
      </c>
      <c r="Q155" s="1">
        <v>41789</v>
      </c>
      <c r="R155">
        <v>18.443999999999999</v>
      </c>
      <c r="S155" s="1">
        <v>43251</v>
      </c>
      <c r="T155">
        <v>-1</v>
      </c>
      <c r="U155" s="1">
        <v>41976</v>
      </c>
      <c r="V155">
        <v>-1</v>
      </c>
      <c r="W155" s="1">
        <v>41394</v>
      </c>
      <c r="X155">
        <v>48.451999999999998</v>
      </c>
      <c r="Y155" s="1">
        <v>41789</v>
      </c>
      <c r="Z155">
        <v>65.611000000000004</v>
      </c>
      <c r="AA155" s="1">
        <v>40395</v>
      </c>
      <c r="AB155">
        <v>-1</v>
      </c>
      <c r="AC155" s="1">
        <v>41912</v>
      </c>
      <c r="AD155">
        <v>96.721999999999994</v>
      </c>
      <c r="AE155" s="1">
        <v>41063</v>
      </c>
      <c r="AF155">
        <v>-1</v>
      </c>
      <c r="AG155" s="1">
        <f>_xll.BDH(CONCATENATE("AUST"," CDS USD SR ",$B$3,"Y D14 CORP"),"PX_LAST",$B$1,$B$2,"Dates","S","Period","M","Array","","cols=2;rows=1")</f>
        <v>43189</v>
      </c>
      <c r="AH155">
        <v>-1</v>
      </c>
      <c r="AI155">
        <v>-1</v>
      </c>
      <c r="AJ155">
        <v>-1</v>
      </c>
      <c r="AK155">
        <v>-1</v>
      </c>
      <c r="AL155">
        <v>-1</v>
      </c>
      <c r="AM155">
        <v>-1</v>
      </c>
      <c r="AN155">
        <v>-1</v>
      </c>
      <c r="AO155" s="1">
        <v>43338</v>
      </c>
      <c r="AP155">
        <v>-1</v>
      </c>
      <c r="AQ155" s="1">
        <v>44539</v>
      </c>
      <c r="AR155">
        <v>-1</v>
      </c>
      <c r="AS155" s="1">
        <v>44540</v>
      </c>
      <c r="AT155">
        <v>-1</v>
      </c>
      <c r="AU155">
        <v>-1</v>
      </c>
      <c r="AV155">
        <v>-1</v>
      </c>
      <c r="AW155" s="1">
        <v>41777</v>
      </c>
      <c r="AX155">
        <v>-1</v>
      </c>
      <c r="AY155" s="1">
        <v>43316</v>
      </c>
      <c r="AZ155">
        <v>-1</v>
      </c>
      <c r="BA155">
        <v>-1</v>
      </c>
      <c r="BB155">
        <v>-1</v>
      </c>
      <c r="BC155" s="1">
        <v>41636</v>
      </c>
      <c r="BD155">
        <v>-1</v>
      </c>
      <c r="BE155">
        <v>-1</v>
      </c>
      <c r="BF155">
        <v>-1</v>
      </c>
      <c r="BG155">
        <v>-1</v>
      </c>
      <c r="BH155">
        <v>-1</v>
      </c>
      <c r="BI155" s="1">
        <v>43338</v>
      </c>
      <c r="BJ155">
        <v>-1</v>
      </c>
      <c r="BK155">
        <v>-1</v>
      </c>
      <c r="BL155">
        <v>-1</v>
      </c>
      <c r="BM155" s="1">
        <v>43338</v>
      </c>
      <c r="BN155">
        <v>-1</v>
      </c>
      <c r="BO155" s="1">
        <v>43340</v>
      </c>
      <c r="BP155">
        <v>-1</v>
      </c>
      <c r="BQ155">
        <v>-1</v>
      </c>
      <c r="BR155">
        <v>-1</v>
      </c>
      <c r="BS155" s="1">
        <v>43340</v>
      </c>
      <c r="BT155">
        <v>-1</v>
      </c>
      <c r="BU155">
        <v>-1</v>
      </c>
      <c r="BV155">
        <v>-1</v>
      </c>
      <c r="BW155" s="1">
        <v>41829</v>
      </c>
      <c r="BX155">
        <v>-1</v>
      </c>
      <c r="BY155">
        <v>-1</v>
      </c>
      <c r="BZ155">
        <v>-1</v>
      </c>
      <c r="CA155" s="1">
        <v>41825</v>
      </c>
      <c r="CB155">
        <v>-1</v>
      </c>
      <c r="CC155" s="1">
        <v>41826</v>
      </c>
      <c r="CD155">
        <v>-1</v>
      </c>
      <c r="CE155" s="1">
        <v>43246</v>
      </c>
      <c r="CF155">
        <v>-1</v>
      </c>
      <c r="CG155" s="1">
        <v>41807</v>
      </c>
      <c r="CH155">
        <v>-1</v>
      </c>
      <c r="CI155">
        <v>-1</v>
      </c>
      <c r="CJ155">
        <v>-1</v>
      </c>
      <c r="CK155" s="1">
        <v>41758</v>
      </c>
      <c r="CL155">
        <v>-1</v>
      </c>
      <c r="CM155">
        <v>-1</v>
      </c>
      <c r="CN155">
        <v>-1</v>
      </c>
    </row>
    <row r="156" spans="1:92" x14ac:dyDescent="0.25">
      <c r="A156" s="1">
        <v>41820</v>
      </c>
      <c r="B156">
        <v>35</v>
      </c>
      <c r="C156" s="1">
        <v>41746</v>
      </c>
      <c r="D156">
        <v>-1</v>
      </c>
      <c r="E156" s="1">
        <v>42277</v>
      </c>
      <c r="F156">
        <v>82.308999999999997</v>
      </c>
      <c r="G156" s="1">
        <v>40275</v>
      </c>
      <c r="H156">
        <v>-1</v>
      </c>
      <c r="I156" s="1">
        <v>42247</v>
      </c>
      <c r="J156">
        <v>111.393</v>
      </c>
      <c r="K156" s="1">
        <v>41734</v>
      </c>
      <c r="L156">
        <v>-1</v>
      </c>
      <c r="M156" s="1">
        <v>40384</v>
      </c>
      <c r="N156">
        <v>-1</v>
      </c>
      <c r="O156" s="1">
        <v>40204</v>
      </c>
      <c r="P156">
        <v>-1</v>
      </c>
      <c r="Q156" s="1">
        <v>41820</v>
      </c>
      <c r="R156">
        <v>17</v>
      </c>
      <c r="S156" s="1">
        <v>43252</v>
      </c>
      <c r="T156">
        <v>-1</v>
      </c>
      <c r="U156" s="1">
        <v>41977</v>
      </c>
      <c r="V156">
        <v>-1</v>
      </c>
      <c r="W156" s="1">
        <v>41425</v>
      </c>
      <c r="X156">
        <v>60.088999999999999</v>
      </c>
      <c r="Y156" s="1">
        <v>41851</v>
      </c>
      <c r="Z156">
        <v>71.649000000000001</v>
      </c>
      <c r="AA156" s="1">
        <v>40396</v>
      </c>
      <c r="AB156">
        <v>-1</v>
      </c>
      <c r="AC156" s="1">
        <v>41943</v>
      </c>
      <c r="AD156">
        <v>62.228999999999999</v>
      </c>
      <c r="AE156" s="1">
        <v>41064</v>
      </c>
      <c r="AF156">
        <v>-1</v>
      </c>
      <c r="AG156" s="1">
        <f>_xll.BDH(CONCATENATE("AUST"," CDS USD SR ",$B$3,"Y D14 CORP"),"PX_LAST",$B$1,$B$2,"Dates","S","Period","M","Array","","cols=2;rows=1")</f>
        <v>43189</v>
      </c>
      <c r="AH156">
        <v>-1</v>
      </c>
      <c r="AI156">
        <v>-1</v>
      </c>
      <c r="AJ156">
        <v>-1</v>
      </c>
      <c r="AK156">
        <v>-1</v>
      </c>
      <c r="AL156">
        <v>-1</v>
      </c>
      <c r="AM156">
        <v>-1</v>
      </c>
      <c r="AN156">
        <v>-1</v>
      </c>
      <c r="AO156" s="1">
        <v>43339</v>
      </c>
      <c r="AP156">
        <v>-1</v>
      </c>
      <c r="AQ156" s="1">
        <v>44540</v>
      </c>
      <c r="AR156">
        <v>-1</v>
      </c>
      <c r="AS156" s="1">
        <v>44541</v>
      </c>
      <c r="AT156">
        <v>-1</v>
      </c>
      <c r="AU156">
        <v>-1</v>
      </c>
      <c r="AV156">
        <v>-1</v>
      </c>
      <c r="AW156" s="1">
        <v>41778</v>
      </c>
      <c r="AX156">
        <v>-1</v>
      </c>
      <c r="AY156" s="1">
        <v>43317</v>
      </c>
      <c r="AZ156">
        <v>-1</v>
      </c>
      <c r="BA156">
        <v>-1</v>
      </c>
      <c r="BB156">
        <v>-1</v>
      </c>
      <c r="BC156" s="1">
        <v>41637</v>
      </c>
      <c r="BD156">
        <v>-1</v>
      </c>
      <c r="BE156">
        <v>-1</v>
      </c>
      <c r="BF156">
        <v>-1</v>
      </c>
      <c r="BG156">
        <v>-1</v>
      </c>
      <c r="BH156">
        <v>-1</v>
      </c>
      <c r="BI156" s="1">
        <v>43339</v>
      </c>
      <c r="BJ156">
        <v>-1</v>
      </c>
      <c r="BK156">
        <v>-1</v>
      </c>
      <c r="BL156">
        <v>-1</v>
      </c>
      <c r="BM156" s="1">
        <v>43339</v>
      </c>
      <c r="BN156">
        <v>-1</v>
      </c>
      <c r="BO156" s="1">
        <v>43341</v>
      </c>
      <c r="BP156">
        <v>-1</v>
      </c>
      <c r="BQ156">
        <v>-1</v>
      </c>
      <c r="BR156">
        <v>-1</v>
      </c>
      <c r="BS156" s="1">
        <v>43341</v>
      </c>
      <c r="BT156">
        <v>-1</v>
      </c>
      <c r="BU156">
        <v>-1</v>
      </c>
      <c r="BV156">
        <v>-1</v>
      </c>
      <c r="BW156" s="1">
        <v>41830</v>
      </c>
      <c r="BX156">
        <v>-1</v>
      </c>
      <c r="BY156">
        <v>-1</v>
      </c>
      <c r="BZ156">
        <v>-1</v>
      </c>
      <c r="CA156" s="1">
        <v>41826</v>
      </c>
      <c r="CB156">
        <v>-1</v>
      </c>
      <c r="CC156" s="1">
        <v>41827</v>
      </c>
      <c r="CD156">
        <v>-1</v>
      </c>
      <c r="CE156" s="1">
        <v>43247</v>
      </c>
      <c r="CF156">
        <v>-1</v>
      </c>
      <c r="CG156" s="1">
        <v>41808</v>
      </c>
      <c r="CH156">
        <v>-1</v>
      </c>
      <c r="CI156">
        <v>-1</v>
      </c>
      <c r="CJ156">
        <v>-1</v>
      </c>
      <c r="CK156" s="1">
        <v>41759</v>
      </c>
      <c r="CL156">
        <v>-1</v>
      </c>
      <c r="CM156">
        <v>-1</v>
      </c>
      <c r="CN156">
        <v>-1</v>
      </c>
    </row>
    <row r="157" spans="1:92" x14ac:dyDescent="0.25">
      <c r="A157" s="1">
        <v>41851</v>
      </c>
      <c r="B157">
        <v>42.869</v>
      </c>
      <c r="C157" s="1">
        <v>41747</v>
      </c>
      <c r="D157">
        <v>-1</v>
      </c>
      <c r="E157" s="1">
        <v>42307</v>
      </c>
      <c r="F157">
        <v>48.127000000000002</v>
      </c>
      <c r="G157" s="1">
        <v>40276</v>
      </c>
      <c r="H157">
        <v>-1</v>
      </c>
      <c r="I157" s="1">
        <v>42277</v>
      </c>
      <c r="J157">
        <v>135.989</v>
      </c>
      <c r="K157" s="1">
        <v>41735</v>
      </c>
      <c r="L157">
        <v>-1</v>
      </c>
      <c r="M157" s="1">
        <v>40385</v>
      </c>
      <c r="N157">
        <v>-1</v>
      </c>
      <c r="O157" s="1">
        <v>40205</v>
      </c>
      <c r="P157">
        <v>-1</v>
      </c>
      <c r="Q157" s="1">
        <v>41851</v>
      </c>
      <c r="R157">
        <v>26.082999999999998</v>
      </c>
      <c r="S157" s="1">
        <v>43253</v>
      </c>
      <c r="T157">
        <v>-1</v>
      </c>
      <c r="U157" s="1">
        <v>41978</v>
      </c>
      <c r="V157">
        <v>-1</v>
      </c>
      <c r="W157" s="1">
        <v>41453</v>
      </c>
      <c r="X157">
        <v>103.18300000000001</v>
      </c>
      <c r="Y157" s="1">
        <v>41880</v>
      </c>
      <c r="Z157">
        <v>57.511000000000003</v>
      </c>
      <c r="AA157" s="1">
        <v>40397</v>
      </c>
      <c r="AB157">
        <v>-1</v>
      </c>
      <c r="AC157" s="1">
        <v>41971</v>
      </c>
      <c r="AD157">
        <v>52.564999999999998</v>
      </c>
      <c r="AE157" s="1">
        <v>41065</v>
      </c>
      <c r="AF157">
        <v>-1</v>
      </c>
      <c r="AG157" s="1">
        <f>_xll.BDH(CONCATENATE("AUST"," CDS USD SR ",$B$3,"Y D14 CORP"),"PX_LAST",$B$1,$B$2,"Dates","S","Period","M","Array","","cols=2;rows=1")</f>
        <v>43189</v>
      </c>
      <c r="AH157">
        <v>-1</v>
      </c>
      <c r="AI157">
        <v>-1</v>
      </c>
      <c r="AJ157">
        <v>-1</v>
      </c>
      <c r="AK157">
        <v>-1</v>
      </c>
      <c r="AL157">
        <v>-1</v>
      </c>
      <c r="AM157">
        <v>-1</v>
      </c>
      <c r="AN157">
        <v>-1</v>
      </c>
      <c r="AO157" s="1">
        <v>43340</v>
      </c>
      <c r="AP157">
        <v>-1</v>
      </c>
      <c r="AQ157" s="1">
        <v>44541</v>
      </c>
      <c r="AR157">
        <v>-1</v>
      </c>
      <c r="AS157" s="1">
        <v>44542</v>
      </c>
      <c r="AT157">
        <v>-1</v>
      </c>
      <c r="AU157">
        <v>-1</v>
      </c>
      <c r="AV157">
        <v>-1</v>
      </c>
      <c r="AW157" s="1">
        <v>41779</v>
      </c>
      <c r="AX157">
        <v>-1</v>
      </c>
      <c r="AY157" s="1">
        <v>43318</v>
      </c>
      <c r="AZ157">
        <v>-1</v>
      </c>
      <c r="BA157">
        <v>-1</v>
      </c>
      <c r="BB157">
        <v>-1</v>
      </c>
      <c r="BC157" s="1">
        <v>41638</v>
      </c>
      <c r="BD157">
        <v>-1</v>
      </c>
      <c r="BE157">
        <v>-1</v>
      </c>
      <c r="BF157">
        <v>-1</v>
      </c>
      <c r="BG157">
        <v>-1</v>
      </c>
      <c r="BH157">
        <v>-1</v>
      </c>
      <c r="BI157" s="1">
        <v>43340</v>
      </c>
      <c r="BJ157">
        <v>-1</v>
      </c>
      <c r="BK157">
        <v>-1</v>
      </c>
      <c r="BL157">
        <v>-1</v>
      </c>
      <c r="BM157" s="1">
        <v>43340</v>
      </c>
      <c r="BN157">
        <v>-1</v>
      </c>
      <c r="BO157" s="1">
        <v>43342</v>
      </c>
      <c r="BP157">
        <v>-1</v>
      </c>
      <c r="BQ157">
        <v>-1</v>
      </c>
      <c r="BR157">
        <v>-1</v>
      </c>
      <c r="BS157" s="1">
        <v>43342</v>
      </c>
      <c r="BT157">
        <v>-1</v>
      </c>
      <c r="BU157">
        <v>-1</v>
      </c>
      <c r="BV157">
        <v>-1</v>
      </c>
      <c r="BW157" s="1">
        <v>41831</v>
      </c>
      <c r="BX157">
        <v>-1</v>
      </c>
      <c r="BY157">
        <v>-1</v>
      </c>
      <c r="BZ157">
        <v>-1</v>
      </c>
      <c r="CA157" s="1">
        <v>41827</v>
      </c>
      <c r="CB157">
        <v>-1</v>
      </c>
      <c r="CC157" s="1">
        <v>41828</v>
      </c>
      <c r="CD157">
        <v>-1</v>
      </c>
      <c r="CE157" s="1">
        <v>43248</v>
      </c>
      <c r="CF157">
        <v>-1</v>
      </c>
      <c r="CG157" s="1">
        <v>41809</v>
      </c>
      <c r="CH157">
        <v>-1</v>
      </c>
      <c r="CI157">
        <v>-1</v>
      </c>
      <c r="CJ157">
        <v>-1</v>
      </c>
      <c r="CK157" s="1">
        <v>41760</v>
      </c>
      <c r="CL157">
        <v>-1</v>
      </c>
      <c r="CM157">
        <v>-1</v>
      </c>
      <c r="CN157">
        <v>-1</v>
      </c>
    </row>
    <row r="158" spans="1:92" x14ac:dyDescent="0.25">
      <c r="A158" s="1">
        <v>41880</v>
      </c>
      <c r="B158">
        <v>32.052</v>
      </c>
      <c r="C158" s="1">
        <v>41748</v>
      </c>
      <c r="D158">
        <v>-1</v>
      </c>
      <c r="E158" s="1">
        <v>42338</v>
      </c>
      <c r="F158">
        <v>50.063000000000002</v>
      </c>
      <c r="G158" s="1">
        <v>40277</v>
      </c>
      <c r="H158">
        <v>-1</v>
      </c>
      <c r="I158" s="1">
        <v>42307</v>
      </c>
      <c r="J158">
        <v>102.93600000000001</v>
      </c>
      <c r="K158" s="1">
        <v>41736</v>
      </c>
      <c r="L158">
        <v>-1</v>
      </c>
      <c r="M158" s="1">
        <v>40386</v>
      </c>
      <c r="N158">
        <v>-1</v>
      </c>
      <c r="O158" s="1">
        <v>40206</v>
      </c>
      <c r="P158">
        <v>-1</v>
      </c>
      <c r="Q158" s="1">
        <v>41880</v>
      </c>
      <c r="R158">
        <v>17.712</v>
      </c>
      <c r="S158" s="1">
        <v>43254</v>
      </c>
      <c r="T158">
        <v>-1</v>
      </c>
      <c r="U158" s="1">
        <v>41979</v>
      </c>
      <c r="V158">
        <v>-1</v>
      </c>
      <c r="W158" s="1">
        <v>41486</v>
      </c>
      <c r="X158">
        <v>98.552999999999997</v>
      </c>
      <c r="Y158" s="1">
        <v>41912</v>
      </c>
      <c r="Z158">
        <v>71.760000000000005</v>
      </c>
      <c r="AA158" s="1">
        <v>40398</v>
      </c>
      <c r="AB158">
        <v>-1</v>
      </c>
      <c r="AC158" s="1">
        <v>42004</v>
      </c>
      <c r="AD158">
        <v>75.444999999999993</v>
      </c>
      <c r="AE158" s="1">
        <v>41066</v>
      </c>
      <c r="AF158">
        <v>-1</v>
      </c>
      <c r="AG158" s="1">
        <f>_xll.BDH(CONCATENATE("AUST"," CDS USD SR ",$B$3,"Y D14 CORP"),"PX_LAST",$B$1,$B$2,"Dates","S","Period","M","Array","","cols=2;rows=1")</f>
        <v>43189</v>
      </c>
      <c r="AH158">
        <v>-1</v>
      </c>
      <c r="AI158">
        <v>-1</v>
      </c>
      <c r="AJ158">
        <v>-1</v>
      </c>
      <c r="AK158">
        <v>-1</v>
      </c>
      <c r="AL158">
        <v>-1</v>
      </c>
      <c r="AM158">
        <v>-1</v>
      </c>
      <c r="AN158">
        <v>-1</v>
      </c>
      <c r="AO158" s="1">
        <v>43341</v>
      </c>
      <c r="AP158">
        <v>-1</v>
      </c>
      <c r="AQ158" s="1">
        <v>44542</v>
      </c>
      <c r="AR158">
        <v>-1</v>
      </c>
      <c r="AS158" s="1">
        <v>44543</v>
      </c>
      <c r="AT158">
        <v>-1</v>
      </c>
      <c r="AU158">
        <v>-1</v>
      </c>
      <c r="AV158">
        <v>-1</v>
      </c>
      <c r="AW158" s="1">
        <v>41780</v>
      </c>
      <c r="AX158">
        <v>-1</v>
      </c>
      <c r="AY158" s="1">
        <v>43319</v>
      </c>
      <c r="AZ158">
        <v>-1</v>
      </c>
      <c r="BA158">
        <v>-1</v>
      </c>
      <c r="BB158">
        <v>-1</v>
      </c>
      <c r="BC158" s="1">
        <v>41639</v>
      </c>
      <c r="BD158">
        <v>-1</v>
      </c>
      <c r="BE158">
        <v>-1</v>
      </c>
      <c r="BF158">
        <v>-1</v>
      </c>
      <c r="BG158">
        <v>-1</v>
      </c>
      <c r="BH158">
        <v>-1</v>
      </c>
      <c r="BI158" s="1">
        <v>43341</v>
      </c>
      <c r="BJ158">
        <v>-1</v>
      </c>
      <c r="BK158">
        <v>-1</v>
      </c>
      <c r="BL158">
        <v>-1</v>
      </c>
      <c r="BM158" s="1">
        <v>43341</v>
      </c>
      <c r="BN158">
        <v>-1</v>
      </c>
      <c r="BO158" s="1">
        <v>43343</v>
      </c>
      <c r="BP158">
        <v>-1</v>
      </c>
      <c r="BQ158">
        <v>-1</v>
      </c>
      <c r="BR158">
        <v>-1</v>
      </c>
      <c r="BS158" s="1">
        <v>43343</v>
      </c>
      <c r="BT158">
        <v>-1</v>
      </c>
      <c r="BU158">
        <v>-1</v>
      </c>
      <c r="BV158">
        <v>-1</v>
      </c>
      <c r="BW158" s="1">
        <v>41832</v>
      </c>
      <c r="BX158">
        <v>-1</v>
      </c>
      <c r="BY158">
        <v>-1</v>
      </c>
      <c r="BZ158">
        <v>-1</v>
      </c>
      <c r="CA158" s="1">
        <v>41828</v>
      </c>
      <c r="CB158">
        <v>-1</v>
      </c>
      <c r="CC158" s="1">
        <v>41829</v>
      </c>
      <c r="CD158">
        <v>-1</v>
      </c>
      <c r="CE158" s="1">
        <v>43249</v>
      </c>
      <c r="CF158">
        <v>-1</v>
      </c>
      <c r="CG158" s="1">
        <v>41810</v>
      </c>
      <c r="CH158">
        <v>-1</v>
      </c>
      <c r="CI158">
        <v>-1</v>
      </c>
      <c r="CJ158">
        <v>-1</v>
      </c>
      <c r="CK158" s="1">
        <v>41761</v>
      </c>
      <c r="CL158">
        <v>-1</v>
      </c>
      <c r="CM158">
        <v>-1</v>
      </c>
      <c r="CN158">
        <v>-1</v>
      </c>
    </row>
    <row r="159" spans="1:92" x14ac:dyDescent="0.25">
      <c r="A159" s="1">
        <v>41912</v>
      </c>
      <c r="B159">
        <v>62.588000000000001</v>
      </c>
      <c r="C159" s="1">
        <v>41749</v>
      </c>
      <c r="D159">
        <v>-1</v>
      </c>
      <c r="E159" s="1">
        <v>42369</v>
      </c>
      <c r="F159">
        <v>49.997999999999998</v>
      </c>
      <c r="G159" s="1">
        <v>40278</v>
      </c>
      <c r="H159">
        <v>-1</v>
      </c>
      <c r="I159" s="1">
        <v>42338</v>
      </c>
      <c r="J159">
        <v>109.001</v>
      </c>
      <c r="K159" s="1">
        <v>41737</v>
      </c>
      <c r="L159">
        <v>-1</v>
      </c>
      <c r="M159" s="1">
        <v>40387</v>
      </c>
      <c r="N159">
        <v>-1</v>
      </c>
      <c r="O159" s="1">
        <v>40207</v>
      </c>
      <c r="P159">
        <v>-1</v>
      </c>
      <c r="Q159" s="1">
        <v>41912</v>
      </c>
      <c r="R159">
        <v>30.007999999999999</v>
      </c>
      <c r="S159" s="1">
        <v>43255</v>
      </c>
      <c r="T159">
        <v>-1</v>
      </c>
      <c r="U159" s="1">
        <v>41980</v>
      </c>
      <c r="V159">
        <v>-1</v>
      </c>
      <c r="W159" s="1">
        <v>41516</v>
      </c>
      <c r="X159">
        <v>101.074</v>
      </c>
      <c r="Y159" s="1">
        <v>41943</v>
      </c>
      <c r="Z159">
        <v>64.480999999999995</v>
      </c>
      <c r="AA159" s="1">
        <v>40399</v>
      </c>
      <c r="AB159">
        <v>-1</v>
      </c>
      <c r="AC159" s="1">
        <v>42034</v>
      </c>
      <c r="AD159">
        <v>76.186999999999998</v>
      </c>
      <c r="AE159" s="1">
        <v>41067</v>
      </c>
      <c r="AF159">
        <v>-1</v>
      </c>
      <c r="AG159" s="1">
        <f>_xll.BDH(CONCATENATE("AUST"," CDS USD SR ",$B$3,"Y D14 CORP"),"PX_LAST",$B$1,$B$2,"Dates","S","Period","M","Array","","cols=2;rows=1")</f>
        <v>43189</v>
      </c>
      <c r="AH159">
        <v>-1</v>
      </c>
      <c r="AI159">
        <v>-1</v>
      </c>
      <c r="AJ159">
        <v>-1</v>
      </c>
      <c r="AK159">
        <v>-1</v>
      </c>
      <c r="AL159">
        <v>-1</v>
      </c>
      <c r="AM159">
        <v>-1</v>
      </c>
      <c r="AN159">
        <v>-1</v>
      </c>
      <c r="AO159" s="1">
        <v>43342</v>
      </c>
      <c r="AP159">
        <v>-1</v>
      </c>
      <c r="AQ159" s="1">
        <v>44543</v>
      </c>
      <c r="AR159">
        <v>-1</v>
      </c>
      <c r="AS159" s="1">
        <v>44544</v>
      </c>
      <c r="AT159">
        <v>-1</v>
      </c>
      <c r="AU159">
        <v>-1</v>
      </c>
      <c r="AV159">
        <v>-1</v>
      </c>
      <c r="AW159" s="1">
        <v>41781</v>
      </c>
      <c r="AX159">
        <v>-1</v>
      </c>
      <c r="AY159" s="1">
        <v>43320</v>
      </c>
      <c r="AZ159">
        <v>-1</v>
      </c>
      <c r="BA159">
        <v>-1</v>
      </c>
      <c r="BB159">
        <v>-1</v>
      </c>
      <c r="BC159" s="1">
        <v>41640</v>
      </c>
      <c r="BD159">
        <v>-1</v>
      </c>
      <c r="BE159">
        <v>-1</v>
      </c>
      <c r="BF159">
        <v>-1</v>
      </c>
      <c r="BG159">
        <v>-1</v>
      </c>
      <c r="BH159">
        <v>-1</v>
      </c>
      <c r="BI159" s="1">
        <v>43342</v>
      </c>
      <c r="BJ159">
        <v>-1</v>
      </c>
      <c r="BK159">
        <v>-1</v>
      </c>
      <c r="BL159">
        <v>-1</v>
      </c>
      <c r="BM159" s="1">
        <v>43342</v>
      </c>
      <c r="BN159">
        <v>-1</v>
      </c>
      <c r="BO159" s="1">
        <v>43344</v>
      </c>
      <c r="BP159">
        <v>-1</v>
      </c>
      <c r="BQ159">
        <v>-1</v>
      </c>
      <c r="BR159">
        <v>-1</v>
      </c>
      <c r="BS159" s="1">
        <v>43344</v>
      </c>
      <c r="BT159">
        <v>-1</v>
      </c>
      <c r="BU159">
        <v>-1</v>
      </c>
      <c r="BV159">
        <v>-1</v>
      </c>
      <c r="BW159" s="1">
        <v>41833</v>
      </c>
      <c r="BX159">
        <v>-1</v>
      </c>
      <c r="BY159">
        <v>-1</v>
      </c>
      <c r="BZ159">
        <v>-1</v>
      </c>
      <c r="CA159" s="1">
        <v>41829</v>
      </c>
      <c r="CB159">
        <v>-1</v>
      </c>
      <c r="CC159" s="1">
        <v>41830</v>
      </c>
      <c r="CD159">
        <v>-1</v>
      </c>
      <c r="CE159" s="1">
        <v>43250</v>
      </c>
      <c r="CF159">
        <v>-1</v>
      </c>
      <c r="CG159" s="1">
        <v>41811</v>
      </c>
      <c r="CH159">
        <v>-1</v>
      </c>
      <c r="CI159">
        <v>-1</v>
      </c>
      <c r="CJ159">
        <v>-1</v>
      </c>
      <c r="CK159" s="1">
        <v>41762</v>
      </c>
      <c r="CL159">
        <v>-1</v>
      </c>
      <c r="CM159">
        <v>-1</v>
      </c>
      <c r="CN159">
        <v>-1</v>
      </c>
    </row>
    <row r="160" spans="1:92" x14ac:dyDescent="0.25">
      <c r="A160" s="1">
        <v>41943</v>
      </c>
      <c r="B160">
        <v>49.067</v>
      </c>
      <c r="C160" s="1">
        <v>41750</v>
      </c>
      <c r="D160">
        <v>-1</v>
      </c>
      <c r="E160" s="1">
        <v>42398</v>
      </c>
      <c r="F160">
        <v>55.9</v>
      </c>
      <c r="G160" s="1">
        <v>40279</v>
      </c>
      <c r="H160">
        <v>-1</v>
      </c>
      <c r="I160" s="1">
        <v>42369</v>
      </c>
      <c r="J160">
        <v>121.693</v>
      </c>
      <c r="K160" s="1">
        <v>41738</v>
      </c>
      <c r="L160">
        <v>-1</v>
      </c>
      <c r="M160" s="1">
        <v>40388</v>
      </c>
      <c r="N160">
        <v>-1</v>
      </c>
      <c r="O160" s="1">
        <v>40208</v>
      </c>
      <c r="P160">
        <v>-1</v>
      </c>
      <c r="Q160" s="1">
        <v>41943</v>
      </c>
      <c r="R160">
        <v>27.532</v>
      </c>
      <c r="S160" s="1">
        <v>43256</v>
      </c>
      <c r="T160">
        <v>-1</v>
      </c>
      <c r="U160" s="1">
        <v>41981</v>
      </c>
      <c r="V160">
        <v>-1</v>
      </c>
      <c r="W160" s="1">
        <v>41547</v>
      </c>
      <c r="X160">
        <v>85.613</v>
      </c>
      <c r="Y160" s="1">
        <v>41971</v>
      </c>
      <c r="Z160">
        <v>43.578000000000003</v>
      </c>
      <c r="AA160" s="1">
        <v>40400</v>
      </c>
      <c r="AB160">
        <v>-1</v>
      </c>
      <c r="AC160" s="1">
        <v>42062</v>
      </c>
      <c r="AD160">
        <v>84.942999999999998</v>
      </c>
      <c r="AE160" s="1">
        <v>41068</v>
      </c>
      <c r="AF160">
        <v>-1</v>
      </c>
      <c r="AG160" s="1">
        <f>_xll.BDH(CONCATENATE("AUST"," CDS USD SR ",$B$3,"Y D14 CORP"),"PX_LAST",$B$1,$B$2,"Dates","S","Period","M","Array","","cols=2;rows=1")</f>
        <v>43189</v>
      </c>
      <c r="AH160">
        <v>-1</v>
      </c>
      <c r="AI160">
        <v>-1</v>
      </c>
      <c r="AJ160">
        <v>-1</v>
      </c>
      <c r="AK160">
        <v>-1</v>
      </c>
      <c r="AL160">
        <v>-1</v>
      </c>
      <c r="AM160">
        <v>-1</v>
      </c>
      <c r="AN160">
        <v>-1</v>
      </c>
      <c r="AO160" s="1">
        <v>43343</v>
      </c>
      <c r="AP160">
        <v>-1</v>
      </c>
      <c r="AQ160" s="1">
        <v>44544</v>
      </c>
      <c r="AR160">
        <v>-1</v>
      </c>
      <c r="AS160" s="1">
        <v>44545</v>
      </c>
      <c r="AT160">
        <v>-1</v>
      </c>
      <c r="AU160">
        <v>-1</v>
      </c>
      <c r="AV160">
        <v>-1</v>
      </c>
      <c r="AW160" s="1">
        <v>41782</v>
      </c>
      <c r="AX160">
        <v>-1</v>
      </c>
      <c r="AY160" s="1">
        <v>43321</v>
      </c>
      <c r="AZ160">
        <v>-1</v>
      </c>
      <c r="BA160">
        <v>-1</v>
      </c>
      <c r="BB160">
        <v>-1</v>
      </c>
      <c r="BC160" s="1">
        <v>41641</v>
      </c>
      <c r="BD160">
        <v>-1</v>
      </c>
      <c r="BE160">
        <v>-1</v>
      </c>
      <c r="BF160">
        <v>-1</v>
      </c>
      <c r="BG160">
        <v>-1</v>
      </c>
      <c r="BH160">
        <v>-1</v>
      </c>
      <c r="BI160" s="1">
        <v>43343</v>
      </c>
      <c r="BJ160">
        <v>-1</v>
      </c>
      <c r="BK160">
        <v>-1</v>
      </c>
      <c r="BL160">
        <v>-1</v>
      </c>
      <c r="BM160" s="1">
        <v>43343</v>
      </c>
      <c r="BN160">
        <v>-1</v>
      </c>
      <c r="BO160" s="1">
        <v>43345</v>
      </c>
      <c r="BP160">
        <v>-1</v>
      </c>
      <c r="BQ160">
        <v>-1</v>
      </c>
      <c r="BR160">
        <v>-1</v>
      </c>
      <c r="BS160" s="1">
        <v>43345</v>
      </c>
      <c r="BT160">
        <v>-1</v>
      </c>
      <c r="BU160">
        <v>-1</v>
      </c>
      <c r="BV160">
        <v>-1</v>
      </c>
      <c r="BW160" s="1">
        <v>41834</v>
      </c>
      <c r="BX160">
        <v>-1</v>
      </c>
      <c r="BY160">
        <v>-1</v>
      </c>
      <c r="BZ160">
        <v>-1</v>
      </c>
      <c r="CA160" s="1">
        <v>41830</v>
      </c>
      <c r="CB160">
        <v>-1</v>
      </c>
      <c r="CC160" s="1">
        <v>41831</v>
      </c>
      <c r="CD160">
        <v>-1</v>
      </c>
      <c r="CE160" s="1">
        <v>43251</v>
      </c>
      <c r="CF160">
        <v>-1</v>
      </c>
      <c r="CG160" s="1">
        <v>41812</v>
      </c>
      <c r="CH160">
        <v>-1</v>
      </c>
      <c r="CI160">
        <v>-1</v>
      </c>
      <c r="CJ160">
        <v>-1</v>
      </c>
      <c r="CK160" s="1">
        <v>41763</v>
      </c>
      <c r="CL160">
        <v>-1</v>
      </c>
      <c r="CM160">
        <v>-1</v>
      </c>
      <c r="CN160">
        <v>-1</v>
      </c>
    </row>
    <row r="161" spans="1:92" x14ac:dyDescent="0.25">
      <c r="A161" s="1">
        <v>41971</v>
      </c>
      <c r="B161">
        <v>48.189</v>
      </c>
      <c r="C161" s="1">
        <v>41751</v>
      </c>
      <c r="D161">
        <v>-1</v>
      </c>
      <c r="E161" s="1">
        <v>42429</v>
      </c>
      <c r="F161">
        <v>46.273000000000003</v>
      </c>
      <c r="G161" s="1">
        <v>40280</v>
      </c>
      <c r="H161">
        <v>-1</v>
      </c>
      <c r="I161" s="1">
        <v>42398</v>
      </c>
      <c r="J161">
        <v>126.827</v>
      </c>
      <c r="K161" s="1">
        <v>41739</v>
      </c>
      <c r="L161">
        <v>-1</v>
      </c>
      <c r="M161" s="1">
        <v>40389</v>
      </c>
      <c r="N161">
        <v>-1</v>
      </c>
      <c r="O161" s="1">
        <v>40209</v>
      </c>
      <c r="P161">
        <v>-1</v>
      </c>
      <c r="Q161" s="1">
        <v>41971</v>
      </c>
      <c r="R161">
        <v>28.344000000000001</v>
      </c>
      <c r="S161" s="1">
        <v>43257</v>
      </c>
      <c r="T161">
        <v>-1</v>
      </c>
      <c r="U161" s="1">
        <v>41982</v>
      </c>
      <c r="V161">
        <v>-1</v>
      </c>
      <c r="W161" s="1">
        <v>41578</v>
      </c>
      <c r="X161">
        <v>72.161000000000001</v>
      </c>
      <c r="Y161" s="1">
        <v>42004</v>
      </c>
      <c r="Z161">
        <v>58.325000000000003</v>
      </c>
      <c r="AA161" s="1">
        <v>40401</v>
      </c>
      <c r="AB161">
        <v>-1</v>
      </c>
      <c r="AC161" s="1">
        <v>42094</v>
      </c>
      <c r="AD161">
        <v>90.212000000000003</v>
      </c>
      <c r="AE161" s="1">
        <v>41069</v>
      </c>
      <c r="AF161">
        <v>-1</v>
      </c>
      <c r="AG161" s="1">
        <f>_xll.BDH(CONCATENATE("AUST"," CDS USD SR ",$B$3,"Y D14 CORP"),"PX_LAST",$B$1,$B$2,"Dates","S","Period","M","Array","","cols=2;rows=1")</f>
        <v>43189</v>
      </c>
      <c r="AH161">
        <v>-1</v>
      </c>
      <c r="AI161">
        <v>-1</v>
      </c>
      <c r="AJ161">
        <v>-1</v>
      </c>
      <c r="AK161">
        <v>-1</v>
      </c>
      <c r="AL161">
        <v>-1</v>
      </c>
      <c r="AM161">
        <v>-1</v>
      </c>
      <c r="AN161">
        <v>-1</v>
      </c>
      <c r="AO161" s="1">
        <v>43344</v>
      </c>
      <c r="AP161">
        <v>-1</v>
      </c>
      <c r="AQ161" s="1">
        <v>44545</v>
      </c>
      <c r="AR161">
        <v>-1</v>
      </c>
      <c r="AS161" s="1">
        <v>44546</v>
      </c>
      <c r="AT161">
        <v>-1</v>
      </c>
      <c r="AU161">
        <v>-1</v>
      </c>
      <c r="AV161">
        <v>-1</v>
      </c>
      <c r="AW161" s="1">
        <v>41783</v>
      </c>
      <c r="AX161">
        <v>-1</v>
      </c>
      <c r="AY161" s="1">
        <v>43322</v>
      </c>
      <c r="AZ161">
        <v>-1</v>
      </c>
      <c r="BA161">
        <v>-1</v>
      </c>
      <c r="BB161">
        <v>-1</v>
      </c>
      <c r="BC161" s="1">
        <v>41642</v>
      </c>
      <c r="BD161">
        <v>-1</v>
      </c>
      <c r="BE161">
        <v>-1</v>
      </c>
      <c r="BF161">
        <v>-1</v>
      </c>
      <c r="BG161">
        <v>-1</v>
      </c>
      <c r="BH161">
        <v>-1</v>
      </c>
      <c r="BI161" s="1">
        <v>43344</v>
      </c>
      <c r="BJ161">
        <v>-1</v>
      </c>
      <c r="BK161">
        <v>-1</v>
      </c>
      <c r="BL161">
        <v>-1</v>
      </c>
      <c r="BM161" s="1">
        <v>43344</v>
      </c>
      <c r="BN161">
        <v>-1</v>
      </c>
      <c r="BO161" s="1">
        <v>43346</v>
      </c>
      <c r="BP161">
        <v>-1</v>
      </c>
      <c r="BQ161">
        <v>-1</v>
      </c>
      <c r="BR161">
        <v>-1</v>
      </c>
      <c r="BS161" s="1">
        <v>43346</v>
      </c>
      <c r="BT161">
        <v>-1</v>
      </c>
      <c r="BU161">
        <v>-1</v>
      </c>
      <c r="BV161">
        <v>-1</v>
      </c>
      <c r="BW161" s="1">
        <v>41835</v>
      </c>
      <c r="BX161">
        <v>-1</v>
      </c>
      <c r="BY161">
        <v>-1</v>
      </c>
      <c r="BZ161">
        <v>-1</v>
      </c>
      <c r="CA161" s="1">
        <v>41831</v>
      </c>
      <c r="CB161">
        <v>-1</v>
      </c>
      <c r="CC161" s="1">
        <v>41832</v>
      </c>
      <c r="CD161">
        <v>-1</v>
      </c>
      <c r="CE161" s="1">
        <v>43252</v>
      </c>
      <c r="CF161">
        <v>-1</v>
      </c>
      <c r="CG161" s="1">
        <v>41813</v>
      </c>
      <c r="CH161">
        <v>-1</v>
      </c>
      <c r="CI161">
        <v>-1</v>
      </c>
      <c r="CJ161">
        <v>-1</v>
      </c>
      <c r="CK161" s="1">
        <v>41764</v>
      </c>
      <c r="CL161">
        <v>-1</v>
      </c>
      <c r="CM161">
        <v>-1</v>
      </c>
      <c r="CN161">
        <v>-1</v>
      </c>
    </row>
    <row r="162" spans="1:92" x14ac:dyDescent="0.25">
      <c r="A162" s="1">
        <v>42004</v>
      </c>
      <c r="B162">
        <v>102.687</v>
      </c>
      <c r="C162" s="1">
        <v>41752</v>
      </c>
      <c r="D162">
        <v>-1</v>
      </c>
      <c r="E162" s="1">
        <v>42460</v>
      </c>
      <c r="F162">
        <v>29.155000000000001</v>
      </c>
      <c r="G162" s="1">
        <v>40281</v>
      </c>
      <c r="H162">
        <v>-1</v>
      </c>
      <c r="I162" s="1">
        <v>42429</v>
      </c>
      <c r="J162">
        <v>98.82</v>
      </c>
      <c r="K162" s="1">
        <v>41740</v>
      </c>
      <c r="L162">
        <v>-1</v>
      </c>
      <c r="M162" s="1">
        <v>40390</v>
      </c>
      <c r="N162">
        <v>-1</v>
      </c>
      <c r="O162" s="1">
        <v>40210</v>
      </c>
      <c r="P162">
        <v>-1</v>
      </c>
      <c r="Q162" s="1">
        <v>42004</v>
      </c>
      <c r="R162">
        <v>43.000999999999998</v>
      </c>
      <c r="S162" s="1">
        <v>43258</v>
      </c>
      <c r="T162">
        <v>-1</v>
      </c>
      <c r="U162" s="1">
        <v>41983</v>
      </c>
      <c r="V162">
        <v>-1</v>
      </c>
      <c r="W162" s="1">
        <v>41607</v>
      </c>
      <c r="X162">
        <v>83.343000000000004</v>
      </c>
      <c r="Y162" s="1">
        <v>42034</v>
      </c>
      <c r="Z162">
        <v>62.414999999999999</v>
      </c>
      <c r="AA162" s="1">
        <v>40402</v>
      </c>
      <c r="AB162">
        <v>-1</v>
      </c>
      <c r="AC162" s="1">
        <v>42124</v>
      </c>
      <c r="AD162">
        <v>103.651</v>
      </c>
      <c r="AE162" s="1">
        <v>41070</v>
      </c>
      <c r="AF162">
        <v>-1</v>
      </c>
      <c r="AG162" s="1">
        <f>_xll.BDH(CONCATENATE("AUST"," CDS USD SR ",$B$3,"Y D14 CORP"),"PX_LAST",$B$1,$B$2,"Dates","S","Period","M","Array","","cols=2;rows=1")</f>
        <v>43189</v>
      </c>
      <c r="AH162">
        <v>-1</v>
      </c>
      <c r="AI162">
        <v>-1</v>
      </c>
      <c r="AJ162">
        <v>-1</v>
      </c>
      <c r="AK162">
        <v>-1</v>
      </c>
      <c r="AL162">
        <v>-1</v>
      </c>
      <c r="AM162">
        <v>-1</v>
      </c>
      <c r="AN162">
        <v>-1</v>
      </c>
      <c r="AO162" s="1">
        <v>43345</v>
      </c>
      <c r="AP162">
        <v>-1</v>
      </c>
      <c r="AQ162" s="1">
        <v>44546</v>
      </c>
      <c r="AR162">
        <v>-1</v>
      </c>
      <c r="AS162" s="1">
        <v>44547</v>
      </c>
      <c r="AT162">
        <v>-1</v>
      </c>
      <c r="AU162">
        <v>-1</v>
      </c>
      <c r="AV162">
        <v>-1</v>
      </c>
      <c r="AW162" s="1">
        <v>41784</v>
      </c>
      <c r="AX162">
        <v>-1</v>
      </c>
      <c r="AY162" s="1">
        <v>43323</v>
      </c>
      <c r="AZ162">
        <v>-1</v>
      </c>
      <c r="BA162">
        <v>-1</v>
      </c>
      <c r="BB162">
        <v>-1</v>
      </c>
      <c r="BC162" s="1">
        <v>41643</v>
      </c>
      <c r="BD162">
        <v>-1</v>
      </c>
      <c r="BE162">
        <v>-1</v>
      </c>
      <c r="BF162">
        <v>-1</v>
      </c>
      <c r="BG162">
        <v>-1</v>
      </c>
      <c r="BH162">
        <v>-1</v>
      </c>
      <c r="BI162" s="1">
        <v>43345</v>
      </c>
      <c r="BJ162">
        <v>-1</v>
      </c>
      <c r="BK162">
        <v>-1</v>
      </c>
      <c r="BL162">
        <v>-1</v>
      </c>
      <c r="BM162" s="1">
        <v>43345</v>
      </c>
      <c r="BN162">
        <v>-1</v>
      </c>
      <c r="BO162" s="1">
        <v>43347</v>
      </c>
      <c r="BP162">
        <v>-1</v>
      </c>
      <c r="BQ162">
        <v>-1</v>
      </c>
      <c r="BR162">
        <v>-1</v>
      </c>
      <c r="BS162" s="1">
        <v>43347</v>
      </c>
      <c r="BT162">
        <v>-1</v>
      </c>
      <c r="BU162">
        <v>-1</v>
      </c>
      <c r="BV162">
        <v>-1</v>
      </c>
      <c r="BW162" s="1">
        <v>41836</v>
      </c>
      <c r="BX162">
        <v>-1</v>
      </c>
      <c r="BY162">
        <v>-1</v>
      </c>
      <c r="BZ162">
        <v>-1</v>
      </c>
      <c r="CA162" s="1">
        <v>41832</v>
      </c>
      <c r="CB162">
        <v>-1</v>
      </c>
      <c r="CC162" s="1">
        <v>41833</v>
      </c>
      <c r="CD162">
        <v>-1</v>
      </c>
      <c r="CE162" s="1">
        <v>43253</v>
      </c>
      <c r="CF162">
        <v>-1</v>
      </c>
      <c r="CG162" s="1">
        <v>41814</v>
      </c>
      <c r="CH162">
        <v>-1</v>
      </c>
      <c r="CI162">
        <v>-1</v>
      </c>
      <c r="CJ162">
        <v>-1</v>
      </c>
      <c r="CK162" s="1">
        <v>41765</v>
      </c>
      <c r="CL162">
        <v>-1</v>
      </c>
      <c r="CM162">
        <v>-1</v>
      </c>
      <c r="CN162">
        <v>-1</v>
      </c>
    </row>
    <row r="163" spans="1:92" x14ac:dyDescent="0.25">
      <c r="A163" s="1">
        <v>42034</v>
      </c>
      <c r="B163">
        <v>114.09699999999999</v>
      </c>
      <c r="C163" s="1">
        <v>41753</v>
      </c>
      <c r="D163">
        <v>-1</v>
      </c>
      <c r="E163" s="1">
        <v>42489</v>
      </c>
      <c r="F163">
        <v>34.795000000000002</v>
      </c>
      <c r="G163" s="1">
        <v>40282</v>
      </c>
      <c r="H163">
        <v>-1</v>
      </c>
      <c r="I163" s="1">
        <v>42460</v>
      </c>
      <c r="J163">
        <v>61.779000000000003</v>
      </c>
      <c r="K163" s="1">
        <v>41741</v>
      </c>
      <c r="L163">
        <v>-1</v>
      </c>
      <c r="M163" s="1">
        <v>40391</v>
      </c>
      <c r="N163">
        <v>-1</v>
      </c>
      <c r="O163" s="1">
        <v>40211</v>
      </c>
      <c r="P163">
        <v>-1</v>
      </c>
      <c r="Q163" s="1">
        <v>42034</v>
      </c>
      <c r="R163">
        <v>51.210999999999999</v>
      </c>
      <c r="S163" s="1">
        <v>43259</v>
      </c>
      <c r="T163">
        <v>-1</v>
      </c>
      <c r="U163" s="1">
        <v>41984</v>
      </c>
      <c r="V163">
        <v>-1</v>
      </c>
      <c r="W163" s="1">
        <v>41639</v>
      </c>
      <c r="X163">
        <v>72.915000000000006</v>
      </c>
      <c r="Y163" s="1">
        <v>42062</v>
      </c>
      <c r="Z163">
        <v>55.009</v>
      </c>
      <c r="AA163" s="1">
        <v>40403</v>
      </c>
      <c r="AB163">
        <v>-1</v>
      </c>
      <c r="AC163" s="1">
        <v>42153</v>
      </c>
      <c r="AD163">
        <v>90.751999999999995</v>
      </c>
      <c r="AE163" s="1">
        <v>41071</v>
      </c>
      <c r="AF163">
        <v>-1</v>
      </c>
      <c r="AG163" s="1">
        <f>_xll.BDH(CONCATENATE("AUST"," CDS USD SR ",$B$3,"Y D14 CORP"),"PX_LAST",$B$1,$B$2,"Dates","S","Period","M","Array","","cols=2;rows=1")</f>
        <v>43189</v>
      </c>
      <c r="AH163">
        <v>-1</v>
      </c>
      <c r="AI163">
        <v>-1</v>
      </c>
      <c r="AJ163">
        <v>-1</v>
      </c>
      <c r="AK163">
        <v>-1</v>
      </c>
      <c r="AL163">
        <v>-1</v>
      </c>
      <c r="AM163">
        <v>-1</v>
      </c>
      <c r="AN163">
        <v>-1</v>
      </c>
      <c r="AO163" s="1">
        <v>43346</v>
      </c>
      <c r="AP163">
        <v>-1</v>
      </c>
      <c r="AQ163" s="1">
        <v>44547</v>
      </c>
      <c r="AR163">
        <v>-1</v>
      </c>
      <c r="AS163" s="1">
        <v>44548</v>
      </c>
      <c r="AT163">
        <v>-1</v>
      </c>
      <c r="AU163">
        <v>-1</v>
      </c>
      <c r="AV163">
        <v>-1</v>
      </c>
      <c r="AW163" s="1">
        <v>41785</v>
      </c>
      <c r="AX163">
        <v>-1</v>
      </c>
      <c r="AY163" s="1">
        <v>43324</v>
      </c>
      <c r="AZ163">
        <v>-1</v>
      </c>
      <c r="BA163">
        <v>-1</v>
      </c>
      <c r="BB163">
        <v>-1</v>
      </c>
      <c r="BC163" s="1">
        <v>41644</v>
      </c>
      <c r="BD163">
        <v>-1</v>
      </c>
      <c r="BE163">
        <v>-1</v>
      </c>
      <c r="BF163">
        <v>-1</v>
      </c>
      <c r="BG163">
        <v>-1</v>
      </c>
      <c r="BH163">
        <v>-1</v>
      </c>
      <c r="BI163" s="1">
        <v>43346</v>
      </c>
      <c r="BJ163">
        <v>-1</v>
      </c>
      <c r="BK163">
        <v>-1</v>
      </c>
      <c r="BL163">
        <v>-1</v>
      </c>
      <c r="BM163" s="1">
        <v>43346</v>
      </c>
      <c r="BN163">
        <v>-1</v>
      </c>
      <c r="BO163" s="1">
        <v>43348</v>
      </c>
      <c r="BP163">
        <v>-1</v>
      </c>
      <c r="BQ163">
        <v>-1</v>
      </c>
      <c r="BR163">
        <v>-1</v>
      </c>
      <c r="BS163" s="1">
        <v>43348</v>
      </c>
      <c r="BT163">
        <v>-1</v>
      </c>
      <c r="BU163">
        <v>-1</v>
      </c>
      <c r="BV163">
        <v>-1</v>
      </c>
      <c r="BW163" s="1">
        <v>41837</v>
      </c>
      <c r="BX163">
        <v>-1</v>
      </c>
      <c r="BY163">
        <v>-1</v>
      </c>
      <c r="BZ163">
        <v>-1</v>
      </c>
      <c r="CA163" s="1">
        <v>41833</v>
      </c>
      <c r="CB163">
        <v>-1</v>
      </c>
      <c r="CC163" s="1">
        <v>41834</v>
      </c>
      <c r="CD163">
        <v>-1</v>
      </c>
      <c r="CE163" s="1">
        <v>43254</v>
      </c>
      <c r="CF163">
        <v>-1</v>
      </c>
      <c r="CG163" s="1">
        <v>41815</v>
      </c>
      <c r="CH163">
        <v>-1</v>
      </c>
      <c r="CI163">
        <v>-1</v>
      </c>
      <c r="CJ163">
        <v>-1</v>
      </c>
      <c r="CK163" s="1">
        <v>41766</v>
      </c>
      <c r="CL163">
        <v>-1</v>
      </c>
      <c r="CM163">
        <v>-1</v>
      </c>
      <c r="CN163">
        <v>-1</v>
      </c>
    </row>
    <row r="164" spans="1:92" x14ac:dyDescent="0.25">
      <c r="A164" s="1">
        <v>42062</v>
      </c>
      <c r="B164">
        <v>111.89700000000001</v>
      </c>
      <c r="C164" s="1">
        <v>41754</v>
      </c>
      <c r="D164">
        <v>-1</v>
      </c>
      <c r="E164" s="1">
        <v>42521</v>
      </c>
      <c r="F164">
        <v>42.079000000000001</v>
      </c>
      <c r="G164" s="1">
        <v>40283</v>
      </c>
      <c r="H164">
        <v>-1</v>
      </c>
      <c r="I164" s="1">
        <v>42489</v>
      </c>
      <c r="J164">
        <v>72.213999999999999</v>
      </c>
      <c r="K164" s="1">
        <v>41742</v>
      </c>
      <c r="L164">
        <v>-1</v>
      </c>
      <c r="M164" s="1">
        <v>40392</v>
      </c>
      <c r="N164">
        <v>-1</v>
      </c>
      <c r="O164" s="1">
        <v>40212</v>
      </c>
      <c r="P164">
        <v>-1</v>
      </c>
      <c r="Q164" s="1">
        <v>42062</v>
      </c>
      <c r="R164">
        <v>42.262</v>
      </c>
      <c r="S164" s="1">
        <v>43260</v>
      </c>
      <c r="T164">
        <v>-1</v>
      </c>
      <c r="U164" s="1">
        <v>41985</v>
      </c>
      <c r="V164">
        <v>-1</v>
      </c>
      <c r="W164" s="1">
        <v>41670</v>
      </c>
      <c r="X164">
        <v>97.341999999999999</v>
      </c>
      <c r="Y164" s="1">
        <v>42094</v>
      </c>
      <c r="Z164">
        <v>66.224000000000004</v>
      </c>
      <c r="AA164" s="1">
        <v>40404</v>
      </c>
      <c r="AB164">
        <v>-1</v>
      </c>
      <c r="AC164" s="1">
        <v>42185</v>
      </c>
      <c r="AD164">
        <v>103.194</v>
      </c>
      <c r="AE164" s="1">
        <v>41072</v>
      </c>
      <c r="AF164">
        <v>-1</v>
      </c>
      <c r="AG164" s="1">
        <f>_xll.BDH(CONCATENATE("AUST"," CDS USD SR ",$B$3,"Y D14 CORP"),"PX_LAST",$B$1,$B$2,"Dates","S","Period","M","Array","","cols=2;rows=1")</f>
        <v>43189</v>
      </c>
      <c r="AH164">
        <v>-1</v>
      </c>
      <c r="AI164">
        <v>-1</v>
      </c>
      <c r="AJ164">
        <v>-1</v>
      </c>
      <c r="AK164">
        <v>-1</v>
      </c>
      <c r="AL164">
        <v>-1</v>
      </c>
      <c r="AM164">
        <v>-1</v>
      </c>
      <c r="AN164">
        <v>-1</v>
      </c>
      <c r="AO164" s="1">
        <v>43347</v>
      </c>
      <c r="AP164">
        <v>-1</v>
      </c>
      <c r="AQ164" s="1">
        <v>44548</v>
      </c>
      <c r="AR164">
        <v>-1</v>
      </c>
      <c r="AS164" s="1">
        <v>44549</v>
      </c>
      <c r="AT164">
        <v>-1</v>
      </c>
      <c r="AU164">
        <v>-1</v>
      </c>
      <c r="AV164">
        <v>-1</v>
      </c>
      <c r="AW164" s="1">
        <v>41786</v>
      </c>
      <c r="AX164">
        <v>-1</v>
      </c>
      <c r="AY164" s="1">
        <v>43325</v>
      </c>
      <c r="AZ164">
        <v>-1</v>
      </c>
      <c r="BA164">
        <v>-1</v>
      </c>
      <c r="BB164">
        <v>-1</v>
      </c>
      <c r="BC164" s="1">
        <v>41645</v>
      </c>
      <c r="BD164">
        <v>-1</v>
      </c>
      <c r="BE164">
        <v>-1</v>
      </c>
      <c r="BF164">
        <v>-1</v>
      </c>
      <c r="BG164">
        <v>-1</v>
      </c>
      <c r="BH164">
        <v>-1</v>
      </c>
      <c r="BI164" s="1">
        <v>43347</v>
      </c>
      <c r="BJ164">
        <v>-1</v>
      </c>
      <c r="BK164">
        <v>-1</v>
      </c>
      <c r="BL164">
        <v>-1</v>
      </c>
      <c r="BM164" s="1">
        <v>43347</v>
      </c>
      <c r="BN164">
        <v>-1</v>
      </c>
      <c r="BO164" s="1">
        <v>43349</v>
      </c>
      <c r="BP164">
        <v>-1</v>
      </c>
      <c r="BQ164">
        <v>-1</v>
      </c>
      <c r="BR164">
        <v>-1</v>
      </c>
      <c r="BS164" s="1">
        <v>43349</v>
      </c>
      <c r="BT164">
        <v>-1</v>
      </c>
      <c r="BU164">
        <v>-1</v>
      </c>
      <c r="BV164">
        <v>-1</v>
      </c>
      <c r="BW164" s="1">
        <v>41838</v>
      </c>
      <c r="BX164">
        <v>-1</v>
      </c>
      <c r="BY164">
        <v>-1</v>
      </c>
      <c r="BZ164">
        <v>-1</v>
      </c>
      <c r="CA164" s="1">
        <v>41834</v>
      </c>
      <c r="CB164">
        <v>-1</v>
      </c>
      <c r="CC164" s="1">
        <v>41835</v>
      </c>
      <c r="CD164">
        <v>-1</v>
      </c>
      <c r="CE164" s="1">
        <v>43255</v>
      </c>
      <c r="CF164">
        <v>-1</v>
      </c>
      <c r="CG164" s="1">
        <v>41816</v>
      </c>
      <c r="CH164">
        <v>-1</v>
      </c>
      <c r="CI164">
        <v>-1</v>
      </c>
      <c r="CJ164">
        <v>-1</v>
      </c>
      <c r="CK164" s="1">
        <v>41767</v>
      </c>
      <c r="CL164">
        <v>-1</v>
      </c>
      <c r="CM164">
        <v>-1</v>
      </c>
      <c r="CN164">
        <v>-1</v>
      </c>
    </row>
    <row r="165" spans="1:92" x14ac:dyDescent="0.25">
      <c r="A165" s="1">
        <v>42094</v>
      </c>
      <c r="B165">
        <v>123.70399999999999</v>
      </c>
      <c r="C165" s="1">
        <v>41755</v>
      </c>
      <c r="D165">
        <v>-1</v>
      </c>
      <c r="E165" s="1">
        <v>42551</v>
      </c>
      <c r="F165">
        <v>29.844000000000001</v>
      </c>
      <c r="G165" s="1">
        <v>40284</v>
      </c>
      <c r="H165">
        <v>-1</v>
      </c>
      <c r="I165" s="1">
        <v>42521</v>
      </c>
      <c r="J165">
        <v>80.975999999999999</v>
      </c>
      <c r="K165" s="1">
        <v>41743</v>
      </c>
      <c r="L165">
        <v>-1</v>
      </c>
      <c r="M165" s="1">
        <v>40393</v>
      </c>
      <c r="N165">
        <v>-1</v>
      </c>
      <c r="O165" s="1">
        <v>40213</v>
      </c>
      <c r="P165">
        <v>-1</v>
      </c>
      <c r="Q165" s="1">
        <v>42094</v>
      </c>
      <c r="R165">
        <v>60.578000000000003</v>
      </c>
      <c r="S165" s="1">
        <v>43261</v>
      </c>
      <c r="T165">
        <v>-1</v>
      </c>
      <c r="U165" s="1">
        <v>41986</v>
      </c>
      <c r="V165">
        <v>-1</v>
      </c>
      <c r="W165" s="1">
        <v>41698</v>
      </c>
      <c r="X165">
        <v>97.966999999999999</v>
      </c>
      <c r="Y165" s="1">
        <v>42124</v>
      </c>
      <c r="Z165">
        <v>66.966999999999999</v>
      </c>
      <c r="AA165" s="1">
        <v>40405</v>
      </c>
      <c r="AB165">
        <v>-1</v>
      </c>
      <c r="AC165" s="1">
        <v>42216</v>
      </c>
      <c r="AD165">
        <v>110.426</v>
      </c>
      <c r="AE165" s="1">
        <v>41073</v>
      </c>
      <c r="AF165">
        <v>-1</v>
      </c>
      <c r="AG165" s="1">
        <f>_xll.BDH(CONCATENATE("AUST"," CDS USD SR ",$B$3,"Y D14 CORP"),"PX_LAST",$B$1,$B$2,"Dates","S","Period","M","Array","","cols=2;rows=1")</f>
        <v>43189</v>
      </c>
      <c r="AH165">
        <v>-1</v>
      </c>
      <c r="AI165">
        <v>-1</v>
      </c>
      <c r="AJ165">
        <v>-1</v>
      </c>
      <c r="AK165">
        <v>-1</v>
      </c>
      <c r="AL165">
        <v>-1</v>
      </c>
      <c r="AM165">
        <v>-1</v>
      </c>
      <c r="AN165">
        <v>-1</v>
      </c>
      <c r="AO165" s="1">
        <v>43348</v>
      </c>
      <c r="AP165">
        <v>-1</v>
      </c>
      <c r="AQ165" s="1">
        <v>44549</v>
      </c>
      <c r="AR165">
        <v>-1</v>
      </c>
      <c r="AS165" s="1">
        <v>44550</v>
      </c>
      <c r="AT165">
        <v>-1</v>
      </c>
      <c r="AU165">
        <v>-1</v>
      </c>
      <c r="AV165">
        <v>-1</v>
      </c>
      <c r="AW165" s="1">
        <v>41787</v>
      </c>
      <c r="AX165">
        <v>-1</v>
      </c>
      <c r="AY165" s="1">
        <v>43326</v>
      </c>
      <c r="AZ165">
        <v>-1</v>
      </c>
      <c r="BA165">
        <v>-1</v>
      </c>
      <c r="BB165">
        <v>-1</v>
      </c>
      <c r="BC165" s="1">
        <v>41646</v>
      </c>
      <c r="BD165">
        <v>-1</v>
      </c>
      <c r="BE165">
        <v>-1</v>
      </c>
      <c r="BF165">
        <v>-1</v>
      </c>
      <c r="BG165">
        <v>-1</v>
      </c>
      <c r="BH165">
        <v>-1</v>
      </c>
      <c r="BI165" s="1">
        <v>43348</v>
      </c>
      <c r="BJ165">
        <v>-1</v>
      </c>
      <c r="BK165">
        <v>-1</v>
      </c>
      <c r="BL165">
        <v>-1</v>
      </c>
      <c r="BM165" s="1">
        <v>43348</v>
      </c>
      <c r="BN165">
        <v>-1</v>
      </c>
      <c r="BO165" s="1">
        <v>43350</v>
      </c>
      <c r="BP165">
        <v>-1</v>
      </c>
      <c r="BQ165">
        <v>-1</v>
      </c>
      <c r="BR165">
        <v>-1</v>
      </c>
      <c r="BS165" s="1">
        <v>43350</v>
      </c>
      <c r="BT165">
        <v>-1</v>
      </c>
      <c r="BU165">
        <v>-1</v>
      </c>
      <c r="BV165">
        <v>-1</v>
      </c>
      <c r="BW165" s="1">
        <v>41839</v>
      </c>
      <c r="BX165">
        <v>-1</v>
      </c>
      <c r="BY165">
        <v>-1</v>
      </c>
      <c r="BZ165">
        <v>-1</v>
      </c>
      <c r="CA165" s="1">
        <v>41835</v>
      </c>
      <c r="CB165">
        <v>-1</v>
      </c>
      <c r="CC165" s="1">
        <v>41836</v>
      </c>
      <c r="CD165">
        <v>-1</v>
      </c>
      <c r="CE165" s="1">
        <v>43256</v>
      </c>
      <c r="CF165">
        <v>-1</v>
      </c>
      <c r="CG165" s="1">
        <v>41817</v>
      </c>
      <c r="CH165">
        <v>-1</v>
      </c>
      <c r="CI165">
        <v>-1</v>
      </c>
      <c r="CJ165">
        <v>-1</v>
      </c>
      <c r="CK165" s="1">
        <v>41768</v>
      </c>
      <c r="CL165">
        <v>-1</v>
      </c>
      <c r="CM165">
        <v>-1</v>
      </c>
      <c r="CN165">
        <v>-1</v>
      </c>
    </row>
    <row r="166" spans="1:92" x14ac:dyDescent="0.25">
      <c r="A166" s="1">
        <v>42124</v>
      </c>
      <c r="B166">
        <v>95.009</v>
      </c>
      <c r="C166" s="1">
        <v>41756</v>
      </c>
      <c r="D166">
        <v>-1</v>
      </c>
      <c r="E166" s="1">
        <v>42580</v>
      </c>
      <c r="F166">
        <v>29.262</v>
      </c>
      <c r="G166" s="1">
        <v>40285</v>
      </c>
      <c r="H166">
        <v>-1</v>
      </c>
      <c r="I166" s="1">
        <v>42551</v>
      </c>
      <c r="J166">
        <v>57.826999999999998</v>
      </c>
      <c r="K166" s="1">
        <v>41744</v>
      </c>
      <c r="L166">
        <v>-1</v>
      </c>
      <c r="M166" s="1">
        <v>40394</v>
      </c>
      <c r="N166">
        <v>-1</v>
      </c>
      <c r="O166" s="1">
        <v>40214</v>
      </c>
      <c r="P166">
        <v>-1</v>
      </c>
      <c r="Q166" s="1">
        <v>42124</v>
      </c>
      <c r="R166">
        <v>56.08</v>
      </c>
      <c r="S166" s="1">
        <v>43262</v>
      </c>
      <c r="T166">
        <v>-1</v>
      </c>
      <c r="U166" s="1">
        <v>41987</v>
      </c>
      <c r="V166">
        <v>-1</v>
      </c>
      <c r="W166" s="1">
        <v>41789</v>
      </c>
      <c r="X166">
        <v>130.322</v>
      </c>
      <c r="Y166" s="1">
        <v>42153</v>
      </c>
      <c r="Z166">
        <v>62.921999999999997</v>
      </c>
      <c r="AA166" s="1">
        <v>40406</v>
      </c>
      <c r="AB166">
        <v>-1</v>
      </c>
      <c r="AC166" s="1">
        <v>42247</v>
      </c>
      <c r="AD166">
        <v>121.65900000000001</v>
      </c>
      <c r="AE166" s="1">
        <v>41074</v>
      </c>
      <c r="AF166">
        <v>-1</v>
      </c>
      <c r="AG166" s="1">
        <f>_xll.BDH(CONCATENATE("AUST"," CDS USD SR ",$B$3,"Y D14 CORP"),"PX_LAST",$B$1,$B$2,"Dates","S","Period","M","Array","","cols=2;rows=1")</f>
        <v>43189</v>
      </c>
      <c r="AH166">
        <v>-1</v>
      </c>
      <c r="AI166">
        <v>-1</v>
      </c>
      <c r="AJ166">
        <v>-1</v>
      </c>
      <c r="AK166">
        <v>-1</v>
      </c>
      <c r="AL166">
        <v>-1</v>
      </c>
      <c r="AM166">
        <v>-1</v>
      </c>
      <c r="AN166">
        <v>-1</v>
      </c>
      <c r="AO166" s="1">
        <v>43349</v>
      </c>
      <c r="AP166">
        <v>-1</v>
      </c>
      <c r="AQ166" s="1">
        <v>44550</v>
      </c>
      <c r="AR166">
        <v>-1</v>
      </c>
      <c r="AS166" s="1">
        <v>44551</v>
      </c>
      <c r="AT166">
        <v>-1</v>
      </c>
      <c r="AU166">
        <v>-1</v>
      </c>
      <c r="AV166">
        <v>-1</v>
      </c>
      <c r="AW166" s="1">
        <v>41788</v>
      </c>
      <c r="AX166">
        <v>-1</v>
      </c>
      <c r="AY166" s="1">
        <v>43327</v>
      </c>
      <c r="AZ166">
        <v>-1</v>
      </c>
      <c r="BA166">
        <v>-1</v>
      </c>
      <c r="BB166">
        <v>-1</v>
      </c>
      <c r="BC166" s="1">
        <v>41647</v>
      </c>
      <c r="BD166">
        <v>-1</v>
      </c>
      <c r="BE166">
        <v>-1</v>
      </c>
      <c r="BF166">
        <v>-1</v>
      </c>
      <c r="BG166">
        <v>-1</v>
      </c>
      <c r="BH166">
        <v>-1</v>
      </c>
      <c r="BI166" s="1">
        <v>43349</v>
      </c>
      <c r="BJ166">
        <v>-1</v>
      </c>
      <c r="BK166">
        <v>-1</v>
      </c>
      <c r="BL166">
        <v>-1</v>
      </c>
      <c r="BM166" s="1">
        <v>43349</v>
      </c>
      <c r="BN166">
        <v>-1</v>
      </c>
      <c r="BO166" s="1">
        <v>43351</v>
      </c>
      <c r="BP166">
        <v>-1</v>
      </c>
      <c r="BQ166">
        <v>-1</v>
      </c>
      <c r="BR166">
        <v>-1</v>
      </c>
      <c r="BS166" s="1">
        <v>43351</v>
      </c>
      <c r="BT166">
        <v>-1</v>
      </c>
      <c r="BU166">
        <v>-1</v>
      </c>
      <c r="BV166">
        <v>-1</v>
      </c>
      <c r="BW166" s="1">
        <v>41840</v>
      </c>
      <c r="BX166">
        <v>-1</v>
      </c>
      <c r="BY166">
        <v>-1</v>
      </c>
      <c r="BZ166">
        <v>-1</v>
      </c>
      <c r="CA166" s="1">
        <v>41836</v>
      </c>
      <c r="CB166">
        <v>-1</v>
      </c>
      <c r="CC166" s="1">
        <v>41837</v>
      </c>
      <c r="CD166">
        <v>-1</v>
      </c>
      <c r="CE166" s="1">
        <v>43257</v>
      </c>
      <c r="CF166">
        <v>-1</v>
      </c>
      <c r="CG166" s="1">
        <v>41818</v>
      </c>
      <c r="CH166">
        <v>-1</v>
      </c>
      <c r="CI166">
        <v>-1</v>
      </c>
      <c r="CJ166">
        <v>-1</v>
      </c>
      <c r="CK166" s="1">
        <v>41769</v>
      </c>
      <c r="CL166">
        <v>-1</v>
      </c>
      <c r="CM166">
        <v>-1</v>
      </c>
      <c r="CN166">
        <v>-1</v>
      </c>
    </row>
    <row r="167" spans="1:92" x14ac:dyDescent="0.25">
      <c r="A167" s="1">
        <v>42153</v>
      </c>
      <c r="B167">
        <v>90.034999999999997</v>
      </c>
      <c r="C167" s="1">
        <v>41757</v>
      </c>
      <c r="D167">
        <v>-1</v>
      </c>
      <c r="E167" s="1">
        <v>42613</v>
      </c>
      <c r="F167">
        <v>26.620999999999999</v>
      </c>
      <c r="G167" s="1">
        <v>40286</v>
      </c>
      <c r="H167">
        <v>-1</v>
      </c>
      <c r="I167" s="1">
        <v>42580</v>
      </c>
      <c r="J167">
        <v>55.406999999999996</v>
      </c>
      <c r="K167" s="1">
        <v>41745</v>
      </c>
      <c r="L167">
        <v>-1</v>
      </c>
      <c r="M167" s="1">
        <v>40395</v>
      </c>
      <c r="N167">
        <v>-1</v>
      </c>
      <c r="O167" s="1">
        <v>40215</v>
      </c>
      <c r="P167">
        <v>-1</v>
      </c>
      <c r="Q167" s="1">
        <v>42153</v>
      </c>
      <c r="R167">
        <v>53.146000000000001</v>
      </c>
      <c r="S167" s="1">
        <v>43263</v>
      </c>
      <c r="T167">
        <v>-1</v>
      </c>
      <c r="U167" s="1">
        <v>41988</v>
      </c>
      <c r="V167">
        <v>-1</v>
      </c>
      <c r="W167" s="1">
        <v>41820</v>
      </c>
      <c r="X167">
        <v>96.760999999999996</v>
      </c>
      <c r="Y167" s="1">
        <v>42185</v>
      </c>
      <c r="Z167">
        <v>68.185000000000002</v>
      </c>
      <c r="AA167" s="1">
        <v>40407</v>
      </c>
      <c r="AB167">
        <v>-1</v>
      </c>
      <c r="AC167" s="1">
        <v>42277</v>
      </c>
      <c r="AD167">
        <v>182.12299999999999</v>
      </c>
      <c r="AE167" s="1">
        <v>41075</v>
      </c>
      <c r="AF167">
        <v>-1</v>
      </c>
      <c r="AG167" s="1">
        <f>_xll.BDH(CONCATENATE("AUST"," CDS USD SR ",$B$3,"Y D14 CORP"),"PX_LAST",$B$1,$B$2,"Dates","S","Period","M","Array","","cols=2;rows=1")</f>
        <v>43189</v>
      </c>
      <c r="AH167">
        <v>-1</v>
      </c>
      <c r="AI167">
        <v>-1</v>
      </c>
      <c r="AJ167">
        <v>-1</v>
      </c>
      <c r="AK167">
        <v>-1</v>
      </c>
      <c r="AL167">
        <v>-1</v>
      </c>
      <c r="AM167">
        <v>-1</v>
      </c>
      <c r="AN167">
        <v>-1</v>
      </c>
      <c r="AO167" s="1">
        <v>43350</v>
      </c>
      <c r="AP167">
        <v>-1</v>
      </c>
      <c r="AQ167" s="1">
        <v>44551</v>
      </c>
      <c r="AR167">
        <v>-1</v>
      </c>
      <c r="AS167" s="1">
        <v>44552</v>
      </c>
      <c r="AT167">
        <v>-1</v>
      </c>
      <c r="AU167">
        <v>-1</v>
      </c>
      <c r="AV167">
        <v>-1</v>
      </c>
      <c r="AW167" s="1">
        <v>41789</v>
      </c>
      <c r="AX167">
        <v>-1</v>
      </c>
      <c r="AY167" s="1">
        <v>43328</v>
      </c>
      <c r="AZ167">
        <v>-1</v>
      </c>
      <c r="BA167">
        <v>-1</v>
      </c>
      <c r="BB167">
        <v>-1</v>
      </c>
      <c r="BC167" s="1">
        <v>41648</v>
      </c>
      <c r="BD167">
        <v>-1</v>
      </c>
      <c r="BE167">
        <v>-1</v>
      </c>
      <c r="BF167">
        <v>-1</v>
      </c>
      <c r="BG167">
        <v>-1</v>
      </c>
      <c r="BH167">
        <v>-1</v>
      </c>
      <c r="BI167" s="1">
        <v>43350</v>
      </c>
      <c r="BJ167">
        <v>-1</v>
      </c>
      <c r="BK167">
        <v>-1</v>
      </c>
      <c r="BL167">
        <v>-1</v>
      </c>
      <c r="BM167" s="1">
        <v>43350</v>
      </c>
      <c r="BN167">
        <v>-1</v>
      </c>
      <c r="BO167" s="1">
        <v>43352</v>
      </c>
      <c r="BP167">
        <v>-1</v>
      </c>
      <c r="BQ167">
        <v>-1</v>
      </c>
      <c r="BR167">
        <v>-1</v>
      </c>
      <c r="BS167" s="1">
        <v>43352</v>
      </c>
      <c r="BT167">
        <v>-1</v>
      </c>
      <c r="BU167">
        <v>-1</v>
      </c>
      <c r="BV167">
        <v>-1</v>
      </c>
      <c r="BW167" s="1">
        <v>41841</v>
      </c>
      <c r="BX167">
        <v>-1</v>
      </c>
      <c r="BY167">
        <v>-1</v>
      </c>
      <c r="BZ167">
        <v>-1</v>
      </c>
      <c r="CA167" s="1">
        <v>41837</v>
      </c>
      <c r="CB167">
        <v>-1</v>
      </c>
      <c r="CC167" s="1">
        <v>41838</v>
      </c>
      <c r="CD167">
        <v>-1</v>
      </c>
      <c r="CE167" s="1">
        <v>43258</v>
      </c>
      <c r="CF167">
        <v>-1</v>
      </c>
      <c r="CG167" s="1">
        <v>41819</v>
      </c>
      <c r="CH167">
        <v>-1</v>
      </c>
      <c r="CI167">
        <v>-1</v>
      </c>
      <c r="CJ167">
        <v>-1</v>
      </c>
      <c r="CK167" s="1">
        <v>41770</v>
      </c>
      <c r="CL167">
        <v>-1</v>
      </c>
      <c r="CM167">
        <v>-1</v>
      </c>
      <c r="CN167">
        <v>-1</v>
      </c>
    </row>
    <row r="168" spans="1:92" x14ac:dyDescent="0.25">
      <c r="A168" s="1">
        <v>42185</v>
      </c>
      <c r="B168">
        <v>103.486</v>
      </c>
      <c r="C168" s="1">
        <v>41758</v>
      </c>
      <c r="D168">
        <v>-1</v>
      </c>
      <c r="E168" s="1">
        <v>42643</v>
      </c>
      <c r="F168">
        <v>32.146999999999998</v>
      </c>
      <c r="G168" s="1">
        <v>40287</v>
      </c>
      <c r="H168">
        <v>-1</v>
      </c>
      <c r="I168" s="1">
        <v>42613</v>
      </c>
      <c r="J168">
        <v>44.628</v>
      </c>
      <c r="K168" s="1">
        <v>41746</v>
      </c>
      <c r="L168">
        <v>-1</v>
      </c>
      <c r="M168" s="1">
        <v>40396</v>
      </c>
      <c r="N168">
        <v>-1</v>
      </c>
      <c r="O168" s="1">
        <v>40216</v>
      </c>
      <c r="P168">
        <v>-1</v>
      </c>
      <c r="Q168" s="1">
        <v>42185</v>
      </c>
      <c r="R168">
        <v>58.024000000000001</v>
      </c>
      <c r="S168" s="1">
        <v>43264</v>
      </c>
      <c r="T168">
        <v>-1</v>
      </c>
      <c r="U168" s="1">
        <v>41989</v>
      </c>
      <c r="V168">
        <v>-1</v>
      </c>
      <c r="W168" s="1">
        <v>41851</v>
      </c>
      <c r="X168">
        <v>140.904</v>
      </c>
      <c r="Y168" s="1">
        <v>42216</v>
      </c>
      <c r="Z168">
        <v>73.33</v>
      </c>
      <c r="AA168" s="1">
        <v>40408</v>
      </c>
      <c r="AB168">
        <v>-1</v>
      </c>
      <c r="AC168" s="1">
        <v>42307</v>
      </c>
      <c r="AD168">
        <v>99.292000000000002</v>
      </c>
      <c r="AE168" s="1">
        <v>41076</v>
      </c>
      <c r="AF168">
        <v>-1</v>
      </c>
      <c r="AG168" s="1">
        <f>_xll.BDH(CONCATENATE("AUST"," CDS USD SR ",$B$3,"Y D14 CORP"),"PX_LAST",$B$1,$B$2,"Dates","S","Period","M","Array","","cols=2;rows=1")</f>
        <v>43189</v>
      </c>
      <c r="AH168">
        <v>-1</v>
      </c>
      <c r="AI168">
        <v>-1</v>
      </c>
      <c r="AJ168">
        <v>-1</v>
      </c>
      <c r="AK168">
        <v>-1</v>
      </c>
      <c r="AL168">
        <v>-1</v>
      </c>
      <c r="AM168">
        <v>-1</v>
      </c>
      <c r="AN168">
        <v>-1</v>
      </c>
      <c r="AO168" s="1">
        <v>43351</v>
      </c>
      <c r="AP168">
        <v>-1</v>
      </c>
      <c r="AQ168" s="1">
        <v>44552</v>
      </c>
      <c r="AR168">
        <v>-1</v>
      </c>
      <c r="AS168" s="1">
        <v>44553</v>
      </c>
      <c r="AT168">
        <v>-1</v>
      </c>
      <c r="AU168">
        <v>-1</v>
      </c>
      <c r="AV168">
        <v>-1</v>
      </c>
      <c r="AW168" s="1">
        <v>41790</v>
      </c>
      <c r="AX168">
        <v>-1</v>
      </c>
      <c r="AY168" s="1">
        <v>43329</v>
      </c>
      <c r="AZ168">
        <v>-1</v>
      </c>
      <c r="BA168">
        <v>-1</v>
      </c>
      <c r="BB168">
        <v>-1</v>
      </c>
      <c r="BC168" s="1">
        <v>41649</v>
      </c>
      <c r="BD168">
        <v>-1</v>
      </c>
      <c r="BE168">
        <v>-1</v>
      </c>
      <c r="BF168">
        <v>-1</v>
      </c>
      <c r="BG168">
        <v>-1</v>
      </c>
      <c r="BH168">
        <v>-1</v>
      </c>
      <c r="BI168" s="1">
        <v>43351</v>
      </c>
      <c r="BJ168">
        <v>-1</v>
      </c>
      <c r="BK168">
        <v>-1</v>
      </c>
      <c r="BL168">
        <v>-1</v>
      </c>
      <c r="BM168" s="1">
        <v>43351</v>
      </c>
      <c r="BN168">
        <v>-1</v>
      </c>
      <c r="BO168" s="1">
        <v>43353</v>
      </c>
      <c r="BP168">
        <v>-1</v>
      </c>
      <c r="BQ168">
        <v>-1</v>
      </c>
      <c r="BR168">
        <v>-1</v>
      </c>
      <c r="BS168" s="1">
        <v>43353</v>
      </c>
      <c r="BT168">
        <v>-1</v>
      </c>
      <c r="BU168">
        <v>-1</v>
      </c>
      <c r="BV168">
        <v>-1</v>
      </c>
      <c r="BW168" s="1">
        <v>41842</v>
      </c>
      <c r="BX168">
        <v>-1</v>
      </c>
      <c r="BY168">
        <v>-1</v>
      </c>
      <c r="BZ168">
        <v>-1</v>
      </c>
      <c r="CA168" s="1">
        <v>41838</v>
      </c>
      <c r="CB168">
        <v>-1</v>
      </c>
      <c r="CC168" s="1">
        <v>41839</v>
      </c>
      <c r="CD168">
        <v>-1</v>
      </c>
      <c r="CE168" s="1">
        <v>43259</v>
      </c>
      <c r="CF168">
        <v>-1</v>
      </c>
      <c r="CG168" s="1">
        <v>41820</v>
      </c>
      <c r="CH168">
        <v>-1</v>
      </c>
      <c r="CI168">
        <v>-1</v>
      </c>
      <c r="CJ168">
        <v>-1</v>
      </c>
      <c r="CK168" s="1">
        <v>41771</v>
      </c>
      <c r="CL168">
        <v>-1</v>
      </c>
      <c r="CM168">
        <v>-1</v>
      </c>
      <c r="CN168">
        <v>-1</v>
      </c>
    </row>
    <row r="169" spans="1:92" x14ac:dyDescent="0.25">
      <c r="A169" s="1">
        <v>42216</v>
      </c>
      <c r="B169">
        <v>106.30500000000001</v>
      </c>
      <c r="C169" s="1">
        <v>41759</v>
      </c>
      <c r="D169">
        <v>-1</v>
      </c>
      <c r="E169" s="1">
        <v>42674</v>
      </c>
      <c r="F169">
        <v>31.251999999999999</v>
      </c>
      <c r="G169" s="1">
        <v>40288</v>
      </c>
      <c r="H169">
        <v>-1</v>
      </c>
      <c r="I169" s="1">
        <v>42643</v>
      </c>
      <c r="J169">
        <v>50.384</v>
      </c>
      <c r="K169" s="1">
        <v>41747</v>
      </c>
      <c r="L169">
        <v>-1</v>
      </c>
      <c r="M169" s="1">
        <v>40397</v>
      </c>
      <c r="N169">
        <v>-1</v>
      </c>
      <c r="O169" s="1">
        <v>40217</v>
      </c>
      <c r="P169">
        <v>-1</v>
      </c>
      <c r="Q169" s="1">
        <v>42216</v>
      </c>
      <c r="R169">
        <v>56.29</v>
      </c>
      <c r="S169" s="1">
        <v>43265</v>
      </c>
      <c r="T169">
        <v>-1</v>
      </c>
      <c r="U169" s="1">
        <v>41990</v>
      </c>
      <c r="V169">
        <v>-1</v>
      </c>
      <c r="W169" s="1">
        <v>41880</v>
      </c>
      <c r="X169">
        <v>170.21100000000001</v>
      </c>
      <c r="Y169" s="1">
        <v>42247</v>
      </c>
      <c r="Z169">
        <v>103.501</v>
      </c>
      <c r="AA169" s="1">
        <v>40409</v>
      </c>
      <c r="AB169">
        <v>-1</v>
      </c>
      <c r="AC169" s="1">
        <v>42338</v>
      </c>
      <c r="AD169">
        <v>100.881</v>
      </c>
      <c r="AE169" s="1">
        <v>41077</v>
      </c>
      <c r="AF169">
        <v>-1</v>
      </c>
      <c r="AG169" s="1">
        <f>_xll.BDH(CONCATENATE("AUST"," CDS USD SR ",$B$3,"Y D14 CORP"),"PX_LAST",$B$1,$B$2,"Dates","S","Period","M","Array","","cols=2;rows=1")</f>
        <v>43189</v>
      </c>
      <c r="AH169">
        <v>-1</v>
      </c>
      <c r="AI169">
        <v>-1</v>
      </c>
      <c r="AJ169">
        <v>-1</v>
      </c>
      <c r="AK169">
        <v>-1</v>
      </c>
      <c r="AL169">
        <v>-1</v>
      </c>
      <c r="AM169">
        <v>-1</v>
      </c>
      <c r="AN169">
        <v>-1</v>
      </c>
      <c r="AO169" s="1">
        <v>43352</v>
      </c>
      <c r="AP169">
        <v>-1</v>
      </c>
      <c r="AQ169" s="1">
        <v>44553</v>
      </c>
      <c r="AR169">
        <v>-1</v>
      </c>
      <c r="AS169" s="1">
        <v>44554</v>
      </c>
      <c r="AT169">
        <v>-1</v>
      </c>
      <c r="AU169">
        <v>-1</v>
      </c>
      <c r="AV169">
        <v>-1</v>
      </c>
      <c r="AW169" s="1">
        <v>41791</v>
      </c>
      <c r="AX169">
        <v>-1</v>
      </c>
      <c r="AY169" s="1">
        <v>43330</v>
      </c>
      <c r="AZ169">
        <v>-1</v>
      </c>
      <c r="BA169">
        <v>-1</v>
      </c>
      <c r="BB169">
        <v>-1</v>
      </c>
      <c r="BC169" s="1">
        <v>41650</v>
      </c>
      <c r="BD169">
        <v>-1</v>
      </c>
      <c r="BE169">
        <v>-1</v>
      </c>
      <c r="BF169">
        <v>-1</v>
      </c>
      <c r="BG169">
        <v>-1</v>
      </c>
      <c r="BH169">
        <v>-1</v>
      </c>
      <c r="BI169" s="1">
        <v>43352</v>
      </c>
      <c r="BJ169">
        <v>-1</v>
      </c>
      <c r="BK169">
        <v>-1</v>
      </c>
      <c r="BL169">
        <v>-1</v>
      </c>
      <c r="BM169" s="1">
        <v>43352</v>
      </c>
      <c r="BN169">
        <v>-1</v>
      </c>
      <c r="BO169" s="1">
        <v>43354</v>
      </c>
      <c r="BP169">
        <v>-1</v>
      </c>
      <c r="BQ169">
        <v>-1</v>
      </c>
      <c r="BR169">
        <v>-1</v>
      </c>
      <c r="BS169" s="1">
        <v>43354</v>
      </c>
      <c r="BT169">
        <v>-1</v>
      </c>
      <c r="BU169">
        <v>-1</v>
      </c>
      <c r="BV169">
        <v>-1</v>
      </c>
      <c r="BW169" s="1">
        <v>41843</v>
      </c>
      <c r="BX169">
        <v>-1</v>
      </c>
      <c r="BY169">
        <v>-1</v>
      </c>
      <c r="BZ169">
        <v>-1</v>
      </c>
      <c r="CA169" s="1">
        <v>41839</v>
      </c>
      <c r="CB169">
        <v>-1</v>
      </c>
      <c r="CC169" s="1">
        <v>41840</v>
      </c>
      <c r="CD169">
        <v>-1</v>
      </c>
      <c r="CE169" s="1">
        <v>43260</v>
      </c>
      <c r="CF169">
        <v>-1</v>
      </c>
      <c r="CG169" s="1">
        <v>41821</v>
      </c>
      <c r="CH169">
        <v>-1</v>
      </c>
      <c r="CI169">
        <v>-1</v>
      </c>
      <c r="CJ169">
        <v>-1</v>
      </c>
      <c r="CK169" s="1">
        <v>41772</v>
      </c>
      <c r="CL169">
        <v>-1</v>
      </c>
      <c r="CM169">
        <v>-1</v>
      </c>
      <c r="CN169">
        <v>-1</v>
      </c>
    </row>
    <row r="170" spans="1:92" x14ac:dyDescent="0.25">
      <c r="A170" s="1">
        <v>42247</v>
      </c>
      <c r="B170">
        <v>146.69</v>
      </c>
      <c r="C170" s="1">
        <v>41760</v>
      </c>
      <c r="D170">
        <v>-1</v>
      </c>
      <c r="E170" s="1">
        <v>42704</v>
      </c>
      <c r="F170">
        <v>30.731999999999999</v>
      </c>
      <c r="G170" s="1">
        <v>40289</v>
      </c>
      <c r="H170">
        <v>-1</v>
      </c>
      <c r="I170" s="1">
        <v>42674</v>
      </c>
      <c r="J170">
        <v>52.253999999999998</v>
      </c>
      <c r="K170" s="1">
        <v>41748</v>
      </c>
      <c r="L170">
        <v>-1</v>
      </c>
      <c r="M170" s="1">
        <v>40398</v>
      </c>
      <c r="N170">
        <v>-1</v>
      </c>
      <c r="O170" s="1">
        <v>40218</v>
      </c>
      <c r="P170">
        <v>-1</v>
      </c>
      <c r="Q170" s="1">
        <v>42247</v>
      </c>
      <c r="R170">
        <v>58.61</v>
      </c>
      <c r="S170" s="1">
        <v>43266</v>
      </c>
      <c r="T170">
        <v>-1</v>
      </c>
      <c r="U170" s="1">
        <v>41991</v>
      </c>
      <c r="V170">
        <v>-1</v>
      </c>
      <c r="W170" s="1">
        <v>41912</v>
      </c>
      <c r="X170">
        <v>169.51900000000001</v>
      </c>
      <c r="Y170" s="1">
        <v>42277</v>
      </c>
      <c r="Z170">
        <v>185.065</v>
      </c>
      <c r="AA170" s="1">
        <v>40410</v>
      </c>
      <c r="AB170">
        <v>-1</v>
      </c>
      <c r="AC170" s="1">
        <v>42369</v>
      </c>
      <c r="AD170">
        <v>121.798</v>
      </c>
      <c r="AE170" s="1">
        <v>41078</v>
      </c>
      <c r="AF170">
        <v>-1</v>
      </c>
      <c r="AG170" s="1">
        <f>_xll.BDH(CONCATENATE("AUST"," CDS USD SR ",$B$3,"Y D14 CORP"),"PX_LAST",$B$1,$B$2,"Dates","S","Period","M","Array","","cols=2;rows=1")</f>
        <v>43189</v>
      </c>
      <c r="AH170">
        <v>-1</v>
      </c>
      <c r="AI170">
        <v>-1</v>
      </c>
      <c r="AJ170">
        <v>-1</v>
      </c>
      <c r="AK170">
        <v>-1</v>
      </c>
      <c r="AL170">
        <v>-1</v>
      </c>
      <c r="AM170">
        <v>-1</v>
      </c>
      <c r="AN170">
        <v>-1</v>
      </c>
      <c r="AO170" s="1">
        <v>43353</v>
      </c>
      <c r="AP170">
        <v>-1</v>
      </c>
      <c r="AQ170" s="1">
        <v>44554</v>
      </c>
      <c r="AR170">
        <v>-1</v>
      </c>
      <c r="AS170" s="1">
        <v>44555</v>
      </c>
      <c r="AT170">
        <v>-1</v>
      </c>
      <c r="AU170">
        <v>-1</v>
      </c>
      <c r="AV170">
        <v>-1</v>
      </c>
      <c r="AW170" s="1">
        <v>41792</v>
      </c>
      <c r="AX170">
        <v>-1</v>
      </c>
      <c r="AY170" s="1">
        <v>43331</v>
      </c>
      <c r="AZ170">
        <v>-1</v>
      </c>
      <c r="BA170">
        <v>-1</v>
      </c>
      <c r="BB170">
        <v>-1</v>
      </c>
      <c r="BC170" s="1">
        <v>41651</v>
      </c>
      <c r="BD170">
        <v>-1</v>
      </c>
      <c r="BE170">
        <v>-1</v>
      </c>
      <c r="BF170">
        <v>-1</v>
      </c>
      <c r="BG170">
        <v>-1</v>
      </c>
      <c r="BH170">
        <v>-1</v>
      </c>
      <c r="BI170" s="1">
        <v>43353</v>
      </c>
      <c r="BJ170">
        <v>-1</v>
      </c>
      <c r="BK170">
        <v>-1</v>
      </c>
      <c r="BL170">
        <v>-1</v>
      </c>
      <c r="BM170" s="1">
        <v>43353</v>
      </c>
      <c r="BN170">
        <v>-1</v>
      </c>
      <c r="BO170" s="1">
        <v>43355</v>
      </c>
      <c r="BP170">
        <v>-1</v>
      </c>
      <c r="BQ170">
        <v>-1</v>
      </c>
      <c r="BR170">
        <v>-1</v>
      </c>
      <c r="BS170" s="1">
        <v>43355</v>
      </c>
      <c r="BT170">
        <v>-1</v>
      </c>
      <c r="BU170">
        <v>-1</v>
      </c>
      <c r="BV170">
        <v>-1</v>
      </c>
      <c r="BW170" s="1">
        <v>41844</v>
      </c>
      <c r="BX170">
        <v>-1</v>
      </c>
      <c r="BY170">
        <v>-1</v>
      </c>
      <c r="BZ170">
        <v>-1</v>
      </c>
      <c r="CA170" s="1">
        <v>41840</v>
      </c>
      <c r="CB170">
        <v>-1</v>
      </c>
      <c r="CC170" s="1">
        <v>41841</v>
      </c>
      <c r="CD170">
        <v>-1</v>
      </c>
      <c r="CE170" s="1">
        <v>43261</v>
      </c>
      <c r="CF170">
        <v>-1</v>
      </c>
      <c r="CG170" s="1">
        <v>41822</v>
      </c>
      <c r="CH170">
        <v>-1</v>
      </c>
      <c r="CI170">
        <v>-1</v>
      </c>
      <c r="CJ170">
        <v>-1</v>
      </c>
      <c r="CK170" s="1">
        <v>41773</v>
      </c>
      <c r="CL170">
        <v>-1</v>
      </c>
      <c r="CM170">
        <v>-1</v>
      </c>
      <c r="CN170">
        <v>-1</v>
      </c>
    </row>
    <row r="171" spans="1:92" x14ac:dyDescent="0.25">
      <c r="A171" s="1">
        <v>42277</v>
      </c>
      <c r="B171">
        <v>309.43</v>
      </c>
      <c r="C171" s="1">
        <v>41761</v>
      </c>
      <c r="D171">
        <v>-1</v>
      </c>
      <c r="E171" s="1">
        <v>42734</v>
      </c>
      <c r="F171">
        <v>31.253</v>
      </c>
      <c r="G171" s="1">
        <v>40290</v>
      </c>
      <c r="H171">
        <v>-1</v>
      </c>
      <c r="I171" s="1">
        <v>42704</v>
      </c>
      <c r="J171">
        <v>59.899000000000001</v>
      </c>
      <c r="K171" s="1">
        <v>41749</v>
      </c>
      <c r="L171">
        <v>-1</v>
      </c>
      <c r="M171" s="1">
        <v>40399</v>
      </c>
      <c r="N171">
        <v>-1</v>
      </c>
      <c r="O171" s="1">
        <v>40219</v>
      </c>
      <c r="P171">
        <v>-1</v>
      </c>
      <c r="Q171" s="1">
        <v>42277</v>
      </c>
      <c r="R171">
        <v>85.064999999999998</v>
      </c>
      <c r="S171" s="1">
        <v>43267</v>
      </c>
      <c r="T171">
        <v>-1</v>
      </c>
      <c r="U171" s="1">
        <v>41992</v>
      </c>
      <c r="V171">
        <v>-1</v>
      </c>
      <c r="W171" s="1">
        <v>41971</v>
      </c>
      <c r="X171">
        <v>203.214</v>
      </c>
      <c r="Y171" s="1">
        <v>42307</v>
      </c>
      <c r="Z171">
        <v>182.16</v>
      </c>
      <c r="AA171" s="1">
        <v>40411</v>
      </c>
      <c r="AB171">
        <v>-1</v>
      </c>
      <c r="AC171" s="1">
        <v>42398</v>
      </c>
      <c r="AD171">
        <v>145.678</v>
      </c>
      <c r="AE171" s="1">
        <v>41079</v>
      </c>
      <c r="AF171">
        <v>-1</v>
      </c>
      <c r="AG171" s="1">
        <f>_xll.BDH(CONCATENATE("AUST"," CDS USD SR ",$B$3,"Y D14 CORP"),"PX_LAST",$B$1,$B$2,"Dates","S","Period","M","Array","","cols=2;rows=1")</f>
        <v>43189</v>
      </c>
      <c r="AH171">
        <v>-1</v>
      </c>
      <c r="AI171">
        <v>-1</v>
      </c>
      <c r="AJ171">
        <v>-1</v>
      </c>
      <c r="AK171">
        <v>-1</v>
      </c>
      <c r="AL171">
        <v>-1</v>
      </c>
      <c r="AM171">
        <v>-1</v>
      </c>
      <c r="AN171">
        <v>-1</v>
      </c>
      <c r="AO171" s="1">
        <v>43354</v>
      </c>
      <c r="AP171">
        <v>-1</v>
      </c>
      <c r="AQ171" s="1">
        <v>44555</v>
      </c>
      <c r="AR171">
        <v>-1</v>
      </c>
      <c r="AS171" s="1">
        <v>44556</v>
      </c>
      <c r="AT171">
        <v>-1</v>
      </c>
      <c r="AU171">
        <v>-1</v>
      </c>
      <c r="AV171">
        <v>-1</v>
      </c>
      <c r="AW171" s="1">
        <v>41793</v>
      </c>
      <c r="AX171">
        <v>-1</v>
      </c>
      <c r="AY171" s="1">
        <v>43332</v>
      </c>
      <c r="AZ171">
        <v>-1</v>
      </c>
      <c r="BA171">
        <v>-1</v>
      </c>
      <c r="BB171">
        <v>-1</v>
      </c>
      <c r="BC171" s="1">
        <v>41652</v>
      </c>
      <c r="BD171">
        <v>-1</v>
      </c>
      <c r="BE171">
        <v>-1</v>
      </c>
      <c r="BF171">
        <v>-1</v>
      </c>
      <c r="BG171">
        <v>-1</v>
      </c>
      <c r="BH171">
        <v>-1</v>
      </c>
      <c r="BI171" s="1">
        <v>43354</v>
      </c>
      <c r="BJ171">
        <v>-1</v>
      </c>
      <c r="BK171">
        <v>-1</v>
      </c>
      <c r="BL171">
        <v>-1</v>
      </c>
      <c r="BM171" s="1">
        <v>43354</v>
      </c>
      <c r="BN171">
        <v>-1</v>
      </c>
      <c r="BO171" s="1">
        <v>43356</v>
      </c>
      <c r="BP171">
        <v>-1</v>
      </c>
      <c r="BQ171">
        <v>-1</v>
      </c>
      <c r="BR171">
        <v>-1</v>
      </c>
      <c r="BS171" s="1">
        <v>43356</v>
      </c>
      <c r="BT171">
        <v>-1</v>
      </c>
      <c r="BU171">
        <v>-1</v>
      </c>
      <c r="BV171">
        <v>-1</v>
      </c>
      <c r="BW171" s="1">
        <v>41845</v>
      </c>
      <c r="BX171">
        <v>-1</v>
      </c>
      <c r="BY171">
        <v>-1</v>
      </c>
      <c r="BZ171">
        <v>-1</v>
      </c>
      <c r="CA171" s="1">
        <v>41841</v>
      </c>
      <c r="CB171">
        <v>-1</v>
      </c>
      <c r="CC171" s="1">
        <v>41842</v>
      </c>
      <c r="CD171">
        <v>-1</v>
      </c>
      <c r="CE171" s="1">
        <v>43262</v>
      </c>
      <c r="CF171">
        <v>-1</v>
      </c>
      <c r="CG171" s="1">
        <v>41823</v>
      </c>
      <c r="CH171">
        <v>-1</v>
      </c>
      <c r="CI171">
        <v>-1</v>
      </c>
      <c r="CJ171">
        <v>-1</v>
      </c>
      <c r="CK171" s="1">
        <v>41774</v>
      </c>
      <c r="CL171">
        <v>-1</v>
      </c>
      <c r="CM171">
        <v>-1</v>
      </c>
      <c r="CN171">
        <v>-1</v>
      </c>
    </row>
    <row r="172" spans="1:92" x14ac:dyDescent="0.25">
      <c r="A172" s="1">
        <v>42307</v>
      </c>
      <c r="B172">
        <v>249.494</v>
      </c>
      <c r="C172" s="1">
        <v>41762</v>
      </c>
      <c r="D172">
        <v>-1</v>
      </c>
      <c r="E172" s="1">
        <v>42766</v>
      </c>
      <c r="F172">
        <v>29.422999999999998</v>
      </c>
      <c r="G172" s="1">
        <v>40291</v>
      </c>
      <c r="H172">
        <v>-1</v>
      </c>
      <c r="I172" s="1">
        <v>42734</v>
      </c>
      <c r="J172">
        <v>49.249000000000002</v>
      </c>
      <c r="K172" s="1">
        <v>41750</v>
      </c>
      <c r="L172">
        <v>-1</v>
      </c>
      <c r="M172" s="1">
        <v>40400</v>
      </c>
      <c r="N172">
        <v>-1</v>
      </c>
      <c r="O172" s="1">
        <v>40220</v>
      </c>
      <c r="P172">
        <v>-1</v>
      </c>
      <c r="Q172" s="1">
        <v>42307</v>
      </c>
      <c r="R172">
        <v>54.32</v>
      </c>
      <c r="S172" s="1">
        <v>43268</v>
      </c>
      <c r="T172">
        <v>-1</v>
      </c>
      <c r="U172" s="1">
        <v>41993</v>
      </c>
      <c r="V172">
        <v>-1</v>
      </c>
      <c r="W172" s="1">
        <v>42004</v>
      </c>
      <c r="X172">
        <v>285.565</v>
      </c>
      <c r="Y172" s="1">
        <v>42338</v>
      </c>
      <c r="Z172">
        <v>75.006</v>
      </c>
      <c r="AA172" s="1">
        <v>40412</v>
      </c>
      <c r="AB172">
        <v>-1</v>
      </c>
      <c r="AC172" s="1">
        <v>42429</v>
      </c>
      <c r="AD172">
        <v>104.37</v>
      </c>
      <c r="AE172" s="1">
        <v>41080</v>
      </c>
      <c r="AF172">
        <v>-1</v>
      </c>
      <c r="AG172" s="1">
        <f>_xll.BDH(CONCATENATE("AUST"," CDS USD SR ",$B$3,"Y D14 CORP"),"PX_LAST",$B$1,$B$2,"Dates","S","Period","M","Array","","cols=2;rows=1")</f>
        <v>43189</v>
      </c>
      <c r="AH172">
        <v>-1</v>
      </c>
      <c r="AI172">
        <v>-1</v>
      </c>
      <c r="AJ172">
        <v>-1</v>
      </c>
      <c r="AK172">
        <v>-1</v>
      </c>
      <c r="AL172">
        <v>-1</v>
      </c>
      <c r="AM172">
        <v>-1</v>
      </c>
      <c r="AN172">
        <v>-1</v>
      </c>
      <c r="AO172" s="1">
        <v>43355</v>
      </c>
      <c r="AP172">
        <v>-1</v>
      </c>
      <c r="AQ172" s="1">
        <v>44556</v>
      </c>
      <c r="AR172">
        <v>-1</v>
      </c>
      <c r="AS172" s="1">
        <v>44557</v>
      </c>
      <c r="AT172">
        <v>-1</v>
      </c>
      <c r="AU172">
        <v>-1</v>
      </c>
      <c r="AV172">
        <v>-1</v>
      </c>
      <c r="AW172" s="1">
        <v>41794</v>
      </c>
      <c r="AX172">
        <v>-1</v>
      </c>
      <c r="AY172" s="1">
        <v>43333</v>
      </c>
      <c r="AZ172">
        <v>-1</v>
      </c>
      <c r="BA172">
        <v>-1</v>
      </c>
      <c r="BB172">
        <v>-1</v>
      </c>
      <c r="BC172" s="1">
        <v>41653</v>
      </c>
      <c r="BD172">
        <v>-1</v>
      </c>
      <c r="BE172">
        <v>-1</v>
      </c>
      <c r="BF172">
        <v>-1</v>
      </c>
      <c r="BG172">
        <v>-1</v>
      </c>
      <c r="BH172">
        <v>-1</v>
      </c>
      <c r="BI172" s="1">
        <v>43355</v>
      </c>
      <c r="BJ172">
        <v>-1</v>
      </c>
      <c r="BK172">
        <v>-1</v>
      </c>
      <c r="BL172">
        <v>-1</v>
      </c>
      <c r="BM172" s="1">
        <v>43355</v>
      </c>
      <c r="BN172">
        <v>-1</v>
      </c>
      <c r="BO172" s="1">
        <v>43357</v>
      </c>
      <c r="BP172">
        <v>-1</v>
      </c>
      <c r="BQ172">
        <v>-1</v>
      </c>
      <c r="BR172">
        <v>-1</v>
      </c>
      <c r="BS172" s="1">
        <v>43357</v>
      </c>
      <c r="BT172">
        <v>-1</v>
      </c>
      <c r="BU172">
        <v>-1</v>
      </c>
      <c r="BV172">
        <v>-1</v>
      </c>
      <c r="BW172" s="1">
        <v>41846</v>
      </c>
      <c r="BX172">
        <v>-1</v>
      </c>
      <c r="BY172">
        <v>-1</v>
      </c>
      <c r="BZ172">
        <v>-1</v>
      </c>
      <c r="CA172" s="1">
        <v>41842</v>
      </c>
      <c r="CB172">
        <v>-1</v>
      </c>
      <c r="CC172" s="1">
        <v>41843</v>
      </c>
      <c r="CD172">
        <v>-1</v>
      </c>
      <c r="CE172" s="1">
        <v>43263</v>
      </c>
      <c r="CF172">
        <v>-1</v>
      </c>
      <c r="CG172" s="1">
        <v>41824</v>
      </c>
      <c r="CH172">
        <v>-1</v>
      </c>
      <c r="CI172">
        <v>-1</v>
      </c>
      <c r="CJ172">
        <v>-1</v>
      </c>
      <c r="CK172" s="1">
        <v>41775</v>
      </c>
      <c r="CL172">
        <v>-1</v>
      </c>
      <c r="CM172">
        <v>-1</v>
      </c>
      <c r="CN172">
        <v>-1</v>
      </c>
    </row>
    <row r="173" spans="1:92" x14ac:dyDescent="0.25">
      <c r="A173" s="1">
        <v>42338</v>
      </c>
      <c r="B173">
        <v>207.63499999999999</v>
      </c>
      <c r="C173" s="1">
        <v>41763</v>
      </c>
      <c r="D173">
        <v>-1</v>
      </c>
      <c r="E173" s="1">
        <v>42794</v>
      </c>
      <c r="F173">
        <v>23.388000000000002</v>
      </c>
      <c r="G173" s="1">
        <v>40292</v>
      </c>
      <c r="H173">
        <v>-1</v>
      </c>
      <c r="I173" s="1">
        <v>42766</v>
      </c>
      <c r="J173">
        <v>46.137999999999998</v>
      </c>
      <c r="K173" s="1">
        <v>41751</v>
      </c>
      <c r="L173">
        <v>-1</v>
      </c>
      <c r="M173" s="1">
        <v>40401</v>
      </c>
      <c r="N173">
        <v>-1</v>
      </c>
      <c r="O173" s="1">
        <v>40221</v>
      </c>
      <c r="P173">
        <v>-1</v>
      </c>
      <c r="Q173" s="1">
        <v>42338</v>
      </c>
      <c r="R173">
        <v>55.283999999999999</v>
      </c>
      <c r="S173" s="1">
        <v>43269</v>
      </c>
      <c r="T173">
        <v>-1</v>
      </c>
      <c r="U173" s="1">
        <v>41994</v>
      </c>
      <c r="V173">
        <v>-1</v>
      </c>
      <c r="W173" s="1">
        <v>42094</v>
      </c>
      <c r="X173">
        <v>203.42699999999999</v>
      </c>
      <c r="Y173" s="1">
        <v>42369</v>
      </c>
      <c r="Z173">
        <v>221.13499999999999</v>
      </c>
      <c r="AA173" s="1">
        <v>40413</v>
      </c>
      <c r="AB173">
        <v>-1</v>
      </c>
      <c r="AC173" s="1">
        <v>42460</v>
      </c>
      <c r="AD173">
        <v>70.018000000000001</v>
      </c>
      <c r="AE173" s="1">
        <v>41081</v>
      </c>
      <c r="AF173">
        <v>-1</v>
      </c>
      <c r="AG173" s="1">
        <f>_xll.BDH(CONCATENATE("AUST"," CDS USD SR ",$B$3,"Y D14 CORP"),"PX_LAST",$B$1,$B$2,"Dates","S","Period","M","Array","","cols=2;rows=1")</f>
        <v>43189</v>
      </c>
      <c r="AH173">
        <v>-1</v>
      </c>
      <c r="AI173">
        <v>-1</v>
      </c>
      <c r="AJ173">
        <v>-1</v>
      </c>
      <c r="AK173">
        <v>-1</v>
      </c>
      <c r="AL173">
        <v>-1</v>
      </c>
      <c r="AM173">
        <v>-1</v>
      </c>
      <c r="AN173">
        <v>-1</v>
      </c>
      <c r="AO173" s="1">
        <v>43356</v>
      </c>
      <c r="AP173">
        <v>-1</v>
      </c>
      <c r="AQ173" s="1">
        <v>44557</v>
      </c>
      <c r="AR173">
        <v>-1</v>
      </c>
      <c r="AS173" s="1">
        <v>44558</v>
      </c>
      <c r="AT173">
        <v>-1</v>
      </c>
      <c r="AU173">
        <v>-1</v>
      </c>
      <c r="AV173">
        <v>-1</v>
      </c>
      <c r="AW173" s="1">
        <v>41795</v>
      </c>
      <c r="AX173">
        <v>-1</v>
      </c>
      <c r="AY173" s="1">
        <v>43334</v>
      </c>
      <c r="AZ173">
        <v>-1</v>
      </c>
      <c r="BA173">
        <v>-1</v>
      </c>
      <c r="BB173">
        <v>-1</v>
      </c>
      <c r="BC173" s="1">
        <v>41654</v>
      </c>
      <c r="BD173">
        <v>-1</v>
      </c>
      <c r="BE173">
        <v>-1</v>
      </c>
      <c r="BF173">
        <v>-1</v>
      </c>
      <c r="BG173">
        <v>-1</v>
      </c>
      <c r="BH173">
        <v>-1</v>
      </c>
      <c r="BI173" s="1">
        <v>43356</v>
      </c>
      <c r="BJ173">
        <v>-1</v>
      </c>
      <c r="BK173">
        <v>-1</v>
      </c>
      <c r="BL173">
        <v>-1</v>
      </c>
      <c r="BM173" s="1">
        <v>43356</v>
      </c>
      <c r="BN173">
        <v>-1</v>
      </c>
      <c r="BO173" s="1">
        <v>43358</v>
      </c>
      <c r="BP173">
        <v>-1</v>
      </c>
      <c r="BQ173">
        <v>-1</v>
      </c>
      <c r="BR173">
        <v>-1</v>
      </c>
      <c r="BS173" s="1">
        <v>43358</v>
      </c>
      <c r="BT173">
        <v>-1</v>
      </c>
      <c r="BU173">
        <v>-1</v>
      </c>
      <c r="BV173">
        <v>-1</v>
      </c>
      <c r="BW173" s="1">
        <v>41847</v>
      </c>
      <c r="BX173">
        <v>-1</v>
      </c>
      <c r="BY173">
        <v>-1</v>
      </c>
      <c r="BZ173">
        <v>-1</v>
      </c>
      <c r="CA173" s="1">
        <v>41843</v>
      </c>
      <c r="CB173">
        <v>-1</v>
      </c>
      <c r="CC173" s="1">
        <v>41844</v>
      </c>
      <c r="CD173">
        <v>-1</v>
      </c>
      <c r="CE173" s="1">
        <v>43264</v>
      </c>
      <c r="CF173">
        <v>-1</v>
      </c>
      <c r="CG173" s="1">
        <v>41825</v>
      </c>
      <c r="CH173">
        <v>-1</v>
      </c>
      <c r="CI173">
        <v>-1</v>
      </c>
      <c r="CJ173">
        <v>-1</v>
      </c>
      <c r="CK173" s="1">
        <v>41776</v>
      </c>
      <c r="CL173">
        <v>-1</v>
      </c>
      <c r="CM173">
        <v>-1</v>
      </c>
      <c r="CN173">
        <v>-1</v>
      </c>
    </row>
    <row r="174" spans="1:92" x14ac:dyDescent="0.25">
      <c r="A174" s="1">
        <v>42369</v>
      </c>
      <c r="B174">
        <v>214.85</v>
      </c>
      <c r="C174" s="1">
        <v>41764</v>
      </c>
      <c r="D174">
        <v>-1</v>
      </c>
      <c r="E174" s="1">
        <v>42825</v>
      </c>
      <c r="F174">
        <v>20.501999999999999</v>
      </c>
      <c r="G174" s="1">
        <v>40293</v>
      </c>
      <c r="H174">
        <v>-1</v>
      </c>
      <c r="I174" s="1">
        <v>42794</v>
      </c>
      <c r="J174">
        <v>36.838999999999999</v>
      </c>
      <c r="K174" s="1">
        <v>41752</v>
      </c>
      <c r="L174">
        <v>-1</v>
      </c>
      <c r="M174" s="1">
        <v>40402</v>
      </c>
      <c r="N174">
        <v>-1</v>
      </c>
      <c r="O174" s="1">
        <v>40222</v>
      </c>
      <c r="P174">
        <v>-1</v>
      </c>
      <c r="Q174" s="1">
        <v>42369</v>
      </c>
      <c r="R174">
        <v>64.241</v>
      </c>
      <c r="S174" s="1">
        <v>43270</v>
      </c>
      <c r="T174">
        <v>-1</v>
      </c>
      <c r="U174" s="1">
        <v>41995</v>
      </c>
      <c r="V174">
        <v>-1</v>
      </c>
      <c r="W174" s="1">
        <v>42216</v>
      </c>
      <c r="X174">
        <v>226.04900000000001</v>
      </c>
      <c r="Y174" s="1">
        <v>42398</v>
      </c>
      <c r="Z174">
        <v>206.38</v>
      </c>
      <c r="AA174" s="1">
        <v>40414</v>
      </c>
      <c r="AB174">
        <v>-1</v>
      </c>
      <c r="AC174" s="1">
        <v>42489</v>
      </c>
      <c r="AD174">
        <v>58.362000000000002</v>
      </c>
      <c r="AE174" s="1">
        <v>41082</v>
      </c>
      <c r="AF174">
        <v>-1</v>
      </c>
      <c r="AG174" s="1">
        <f>_xll.BDH(CONCATENATE("AUST"," CDS USD SR ",$B$3,"Y D14 CORP"),"PX_LAST",$B$1,$B$2,"Dates","S","Period","M","Array","","cols=2;rows=1")</f>
        <v>43189</v>
      </c>
      <c r="AH174">
        <v>-1</v>
      </c>
      <c r="AI174">
        <v>-1</v>
      </c>
      <c r="AJ174">
        <v>-1</v>
      </c>
      <c r="AK174">
        <v>-1</v>
      </c>
      <c r="AL174">
        <v>-1</v>
      </c>
      <c r="AM174">
        <v>-1</v>
      </c>
      <c r="AN174">
        <v>-1</v>
      </c>
      <c r="AO174" s="1">
        <v>43357</v>
      </c>
      <c r="AP174">
        <v>-1</v>
      </c>
      <c r="AQ174" s="1">
        <v>44558</v>
      </c>
      <c r="AR174">
        <v>-1</v>
      </c>
      <c r="AS174" s="1">
        <v>44559</v>
      </c>
      <c r="AT174">
        <v>-1</v>
      </c>
      <c r="AU174">
        <v>-1</v>
      </c>
      <c r="AV174">
        <v>-1</v>
      </c>
      <c r="AW174" s="1">
        <v>41796</v>
      </c>
      <c r="AX174">
        <v>-1</v>
      </c>
      <c r="AY174" s="1">
        <v>43335</v>
      </c>
      <c r="AZ174">
        <v>-1</v>
      </c>
      <c r="BA174">
        <v>-1</v>
      </c>
      <c r="BB174">
        <v>-1</v>
      </c>
      <c r="BC174" s="1">
        <v>41655</v>
      </c>
      <c r="BD174">
        <v>-1</v>
      </c>
      <c r="BE174">
        <v>-1</v>
      </c>
      <c r="BF174">
        <v>-1</v>
      </c>
      <c r="BG174">
        <v>-1</v>
      </c>
      <c r="BH174">
        <v>-1</v>
      </c>
      <c r="BI174" s="1">
        <v>43357</v>
      </c>
      <c r="BJ174">
        <v>-1</v>
      </c>
      <c r="BK174">
        <v>-1</v>
      </c>
      <c r="BL174">
        <v>-1</v>
      </c>
      <c r="BM174" s="1">
        <v>43357</v>
      </c>
      <c r="BN174">
        <v>-1</v>
      </c>
      <c r="BO174" s="1">
        <v>43359</v>
      </c>
      <c r="BP174">
        <v>-1</v>
      </c>
      <c r="BQ174">
        <v>-1</v>
      </c>
      <c r="BR174">
        <v>-1</v>
      </c>
      <c r="BS174" s="1">
        <v>43359</v>
      </c>
      <c r="BT174">
        <v>-1</v>
      </c>
      <c r="BU174">
        <v>-1</v>
      </c>
      <c r="BV174">
        <v>-1</v>
      </c>
      <c r="BW174" s="1">
        <v>41848</v>
      </c>
      <c r="BX174">
        <v>-1</v>
      </c>
      <c r="BY174">
        <v>-1</v>
      </c>
      <c r="BZ174">
        <v>-1</v>
      </c>
      <c r="CA174" s="1">
        <v>41844</v>
      </c>
      <c r="CB174">
        <v>-1</v>
      </c>
      <c r="CC174" s="1">
        <v>41845</v>
      </c>
      <c r="CD174">
        <v>-1</v>
      </c>
      <c r="CE174" s="1">
        <v>43265</v>
      </c>
      <c r="CF174">
        <v>-1</v>
      </c>
      <c r="CG174" s="1">
        <v>41826</v>
      </c>
      <c r="CH174">
        <v>-1</v>
      </c>
      <c r="CI174">
        <v>-1</v>
      </c>
      <c r="CJ174">
        <v>-1</v>
      </c>
      <c r="CK174" s="1">
        <v>41777</v>
      </c>
      <c r="CL174">
        <v>-1</v>
      </c>
      <c r="CM174">
        <v>-1</v>
      </c>
      <c r="CN174">
        <v>-1</v>
      </c>
    </row>
    <row r="175" spans="1:92" x14ac:dyDescent="0.25">
      <c r="A175" s="1">
        <v>42398</v>
      </c>
      <c r="B175">
        <v>158.00399999999999</v>
      </c>
      <c r="C175" s="1">
        <v>41765</v>
      </c>
      <c r="D175">
        <v>-1</v>
      </c>
      <c r="E175" s="1">
        <v>42853</v>
      </c>
      <c r="F175">
        <v>21.213999999999999</v>
      </c>
      <c r="G175" s="1">
        <v>40294</v>
      </c>
      <c r="H175">
        <v>-1</v>
      </c>
      <c r="I175" s="1">
        <v>42825</v>
      </c>
      <c r="J175">
        <v>36.415999999999997</v>
      </c>
      <c r="K175" s="1">
        <v>41753</v>
      </c>
      <c r="L175">
        <v>-1</v>
      </c>
      <c r="M175" s="1">
        <v>40403</v>
      </c>
      <c r="N175">
        <v>-1</v>
      </c>
      <c r="O175" s="1">
        <v>40223</v>
      </c>
      <c r="P175">
        <v>-1</v>
      </c>
      <c r="Q175" s="1">
        <v>42398</v>
      </c>
      <c r="R175">
        <v>65.822999999999993</v>
      </c>
      <c r="S175" s="1">
        <v>43271</v>
      </c>
      <c r="T175">
        <v>-1</v>
      </c>
      <c r="U175" s="1">
        <v>41996</v>
      </c>
      <c r="V175">
        <v>-1</v>
      </c>
      <c r="W175" s="1">
        <v>42217</v>
      </c>
      <c r="X175">
        <v>-1</v>
      </c>
      <c r="Y175" s="1">
        <v>42429</v>
      </c>
      <c r="Z175">
        <v>141.77099999999999</v>
      </c>
      <c r="AA175" s="1">
        <v>40415</v>
      </c>
      <c r="AB175">
        <v>-1</v>
      </c>
      <c r="AC175" s="1">
        <v>42521</v>
      </c>
      <c r="AD175">
        <v>87.295000000000002</v>
      </c>
      <c r="AE175" s="1">
        <v>41083</v>
      </c>
      <c r="AF175">
        <v>-1</v>
      </c>
      <c r="AG175" s="1">
        <f>_xll.BDH(CONCATENATE("AUST"," CDS USD SR ",$B$3,"Y D14 CORP"),"PX_LAST",$B$1,$B$2,"Dates","S","Period","M","Array","","cols=2;rows=1")</f>
        <v>43189</v>
      </c>
      <c r="AH175">
        <v>-1</v>
      </c>
      <c r="AI175">
        <v>-1</v>
      </c>
      <c r="AJ175">
        <v>-1</v>
      </c>
      <c r="AK175">
        <v>-1</v>
      </c>
      <c r="AL175">
        <v>-1</v>
      </c>
      <c r="AM175">
        <v>-1</v>
      </c>
      <c r="AN175">
        <v>-1</v>
      </c>
      <c r="AO175" s="1">
        <v>43358</v>
      </c>
      <c r="AP175">
        <v>-1</v>
      </c>
      <c r="AQ175" s="1">
        <v>44559</v>
      </c>
      <c r="AR175">
        <v>-1</v>
      </c>
      <c r="AS175" s="1">
        <v>44560</v>
      </c>
      <c r="AT175">
        <v>-1</v>
      </c>
      <c r="AU175">
        <v>-1</v>
      </c>
      <c r="AV175">
        <v>-1</v>
      </c>
      <c r="AW175" s="1">
        <v>41797</v>
      </c>
      <c r="AX175">
        <v>-1</v>
      </c>
      <c r="AY175" s="1">
        <v>43336</v>
      </c>
      <c r="AZ175">
        <v>-1</v>
      </c>
      <c r="BA175">
        <v>-1</v>
      </c>
      <c r="BB175">
        <v>-1</v>
      </c>
      <c r="BC175" s="1">
        <v>41656</v>
      </c>
      <c r="BD175">
        <v>-1</v>
      </c>
      <c r="BE175">
        <v>-1</v>
      </c>
      <c r="BF175">
        <v>-1</v>
      </c>
      <c r="BG175">
        <v>-1</v>
      </c>
      <c r="BH175">
        <v>-1</v>
      </c>
      <c r="BI175" s="1">
        <v>43358</v>
      </c>
      <c r="BJ175">
        <v>-1</v>
      </c>
      <c r="BK175">
        <v>-1</v>
      </c>
      <c r="BL175">
        <v>-1</v>
      </c>
      <c r="BM175" s="1">
        <v>43358</v>
      </c>
      <c r="BN175">
        <v>-1</v>
      </c>
      <c r="BO175" s="1">
        <v>43360</v>
      </c>
      <c r="BP175">
        <v>-1</v>
      </c>
      <c r="BQ175">
        <v>-1</v>
      </c>
      <c r="BR175">
        <v>-1</v>
      </c>
      <c r="BS175" s="1">
        <v>43360</v>
      </c>
      <c r="BT175">
        <v>-1</v>
      </c>
      <c r="BU175">
        <v>-1</v>
      </c>
      <c r="BV175">
        <v>-1</v>
      </c>
      <c r="BW175" s="1">
        <v>41849</v>
      </c>
      <c r="BX175">
        <v>-1</v>
      </c>
      <c r="BY175">
        <v>-1</v>
      </c>
      <c r="BZ175">
        <v>-1</v>
      </c>
      <c r="CA175" s="1">
        <v>41845</v>
      </c>
      <c r="CB175">
        <v>-1</v>
      </c>
      <c r="CC175" s="1">
        <v>41846</v>
      </c>
      <c r="CD175">
        <v>-1</v>
      </c>
      <c r="CE175" s="1">
        <v>43266</v>
      </c>
      <c r="CF175">
        <v>-1</v>
      </c>
      <c r="CG175" s="1">
        <v>41827</v>
      </c>
      <c r="CH175">
        <v>-1</v>
      </c>
      <c r="CI175">
        <v>-1</v>
      </c>
      <c r="CJ175">
        <v>-1</v>
      </c>
      <c r="CK175" s="1">
        <v>41778</v>
      </c>
      <c r="CL175">
        <v>-1</v>
      </c>
      <c r="CM175">
        <v>-1</v>
      </c>
      <c r="CN175">
        <v>-1</v>
      </c>
    </row>
    <row r="176" spans="1:92" x14ac:dyDescent="0.25">
      <c r="A176" s="1">
        <v>42429</v>
      </c>
      <c r="B176">
        <v>111.401</v>
      </c>
      <c r="C176" s="1">
        <v>41766</v>
      </c>
      <c r="D176">
        <v>-1</v>
      </c>
      <c r="E176" s="1">
        <v>42886</v>
      </c>
      <c r="F176">
        <v>18.545000000000002</v>
      </c>
      <c r="G176" s="1">
        <v>40295</v>
      </c>
      <c r="H176">
        <v>-1</v>
      </c>
      <c r="I176" s="1">
        <v>42853</v>
      </c>
      <c r="J176">
        <v>28.44</v>
      </c>
      <c r="K176" s="1">
        <v>41754</v>
      </c>
      <c r="L176">
        <v>-1</v>
      </c>
      <c r="M176" s="1">
        <v>40404</v>
      </c>
      <c r="N176">
        <v>-1</v>
      </c>
      <c r="O176" s="1">
        <v>40224</v>
      </c>
      <c r="P176">
        <v>-1</v>
      </c>
      <c r="Q176" s="1">
        <v>42429</v>
      </c>
      <c r="R176">
        <v>56.37</v>
      </c>
      <c r="S176" s="1">
        <v>43272</v>
      </c>
      <c r="T176">
        <v>-1</v>
      </c>
      <c r="U176" s="1">
        <v>41997</v>
      </c>
      <c r="V176">
        <v>-1</v>
      </c>
      <c r="W176" s="1">
        <v>42218</v>
      </c>
      <c r="X176">
        <v>-1</v>
      </c>
      <c r="Y176" s="1">
        <v>42460</v>
      </c>
      <c r="Z176">
        <v>73.83</v>
      </c>
      <c r="AA176" s="1">
        <v>40416</v>
      </c>
      <c r="AB176">
        <v>-1</v>
      </c>
      <c r="AC176" s="1">
        <v>42551</v>
      </c>
      <c r="AD176">
        <v>55.371000000000002</v>
      </c>
      <c r="AE176" s="1">
        <v>41084</v>
      </c>
      <c r="AF176">
        <v>-1</v>
      </c>
      <c r="AG176" s="1">
        <f>_xll.BDH(CONCATENATE("AUST"," CDS USD SR ",$B$3,"Y D14 CORP"),"PX_LAST",$B$1,$B$2,"Dates","S","Period","M","Array","","cols=2;rows=1")</f>
        <v>43189</v>
      </c>
      <c r="AH176">
        <v>-1</v>
      </c>
      <c r="AI176">
        <v>-1</v>
      </c>
      <c r="AJ176">
        <v>-1</v>
      </c>
      <c r="AK176">
        <v>-1</v>
      </c>
      <c r="AL176">
        <v>-1</v>
      </c>
      <c r="AM176">
        <v>-1</v>
      </c>
      <c r="AN176">
        <v>-1</v>
      </c>
      <c r="AO176" s="1">
        <v>43359</v>
      </c>
      <c r="AP176">
        <v>-1</v>
      </c>
      <c r="AQ176" s="1">
        <v>44560</v>
      </c>
      <c r="AR176">
        <v>-1</v>
      </c>
      <c r="AS176" s="1">
        <v>44561</v>
      </c>
      <c r="AT176">
        <v>-1</v>
      </c>
      <c r="AU176">
        <v>-1</v>
      </c>
      <c r="AV176">
        <v>-1</v>
      </c>
      <c r="AW176" s="1">
        <v>41798</v>
      </c>
      <c r="AX176">
        <v>-1</v>
      </c>
      <c r="AY176" s="1">
        <v>43337</v>
      </c>
      <c r="AZ176">
        <v>-1</v>
      </c>
      <c r="BA176">
        <v>-1</v>
      </c>
      <c r="BB176">
        <v>-1</v>
      </c>
      <c r="BC176" s="1">
        <v>41657</v>
      </c>
      <c r="BD176">
        <v>-1</v>
      </c>
      <c r="BE176">
        <v>-1</v>
      </c>
      <c r="BF176">
        <v>-1</v>
      </c>
      <c r="BG176">
        <v>-1</v>
      </c>
      <c r="BH176">
        <v>-1</v>
      </c>
      <c r="BI176" s="1">
        <v>43359</v>
      </c>
      <c r="BJ176">
        <v>-1</v>
      </c>
      <c r="BK176">
        <v>-1</v>
      </c>
      <c r="BL176">
        <v>-1</v>
      </c>
      <c r="BM176" s="1">
        <v>43359</v>
      </c>
      <c r="BN176">
        <v>-1</v>
      </c>
      <c r="BO176" s="1">
        <v>43361</v>
      </c>
      <c r="BP176">
        <v>-1</v>
      </c>
      <c r="BQ176">
        <v>-1</v>
      </c>
      <c r="BR176">
        <v>-1</v>
      </c>
      <c r="BS176" s="1">
        <v>43361</v>
      </c>
      <c r="BT176">
        <v>-1</v>
      </c>
      <c r="BU176">
        <v>-1</v>
      </c>
      <c r="BV176">
        <v>-1</v>
      </c>
      <c r="BW176" s="1">
        <v>41850</v>
      </c>
      <c r="BX176">
        <v>-1</v>
      </c>
      <c r="BY176">
        <v>-1</v>
      </c>
      <c r="BZ176">
        <v>-1</v>
      </c>
      <c r="CA176" s="1">
        <v>41846</v>
      </c>
      <c r="CB176">
        <v>-1</v>
      </c>
      <c r="CC176" s="1">
        <v>41847</v>
      </c>
      <c r="CD176">
        <v>-1</v>
      </c>
      <c r="CE176" s="1">
        <v>43267</v>
      </c>
      <c r="CF176">
        <v>-1</v>
      </c>
      <c r="CG176" s="1">
        <v>41828</v>
      </c>
      <c r="CH176">
        <v>-1</v>
      </c>
      <c r="CI176">
        <v>-1</v>
      </c>
      <c r="CJ176">
        <v>-1</v>
      </c>
      <c r="CK176" s="1">
        <v>41779</v>
      </c>
      <c r="CL176">
        <v>-1</v>
      </c>
      <c r="CM176">
        <v>-1</v>
      </c>
      <c r="CN176">
        <v>-1</v>
      </c>
    </row>
    <row r="177" spans="1:92" x14ac:dyDescent="0.25">
      <c r="A177" s="1">
        <v>42460</v>
      </c>
      <c r="B177">
        <v>96.113</v>
      </c>
      <c r="C177" s="1">
        <v>41767</v>
      </c>
      <c r="D177">
        <v>-1</v>
      </c>
      <c r="E177" s="1">
        <v>42916</v>
      </c>
      <c r="F177">
        <v>14.805</v>
      </c>
      <c r="G177" s="1">
        <v>40296</v>
      </c>
      <c r="H177">
        <v>-1</v>
      </c>
      <c r="I177" s="1">
        <v>42886</v>
      </c>
      <c r="J177">
        <v>29.161000000000001</v>
      </c>
      <c r="K177" s="1">
        <v>41755</v>
      </c>
      <c r="L177">
        <v>-1</v>
      </c>
      <c r="M177" s="1">
        <v>40405</v>
      </c>
      <c r="N177">
        <v>-1</v>
      </c>
      <c r="O177" s="1">
        <v>40225</v>
      </c>
      <c r="P177">
        <v>-1</v>
      </c>
      <c r="Q177" s="1">
        <v>42460</v>
      </c>
      <c r="R177">
        <v>49.366</v>
      </c>
      <c r="S177" s="1">
        <v>43273</v>
      </c>
      <c r="T177">
        <v>-1</v>
      </c>
      <c r="U177" s="1">
        <v>41998</v>
      </c>
      <c r="V177">
        <v>-1</v>
      </c>
      <c r="W177" s="1">
        <v>42219</v>
      </c>
      <c r="X177">
        <v>-1</v>
      </c>
      <c r="Y177" s="1">
        <v>44316</v>
      </c>
      <c r="Z177">
        <v>53.564999999999998</v>
      </c>
      <c r="AA177" s="1">
        <v>40417</v>
      </c>
      <c r="AB177">
        <v>-1</v>
      </c>
      <c r="AC177" s="1">
        <v>42580</v>
      </c>
      <c r="AD177">
        <v>96.594999999999999</v>
      </c>
      <c r="AE177" s="1">
        <v>41085</v>
      </c>
      <c r="AF177">
        <v>-1</v>
      </c>
      <c r="AG177" s="1">
        <f>_xll.BDH(CONCATENATE("AUST"," CDS USD SR ",$B$3,"Y D14 CORP"),"PX_LAST",$B$1,$B$2,"Dates","S","Period","M","Array","","cols=2;rows=1")</f>
        <v>43189</v>
      </c>
      <c r="AH177">
        <v>-1</v>
      </c>
      <c r="AI177">
        <v>-1</v>
      </c>
      <c r="AJ177">
        <v>-1</v>
      </c>
      <c r="AK177">
        <v>-1</v>
      </c>
      <c r="AL177">
        <v>-1</v>
      </c>
      <c r="AM177">
        <v>-1</v>
      </c>
      <c r="AN177">
        <v>-1</v>
      </c>
      <c r="AO177" s="1">
        <v>43360</v>
      </c>
      <c r="AP177">
        <v>-1</v>
      </c>
      <c r="AQ177" s="1">
        <v>44561</v>
      </c>
      <c r="AR177">
        <v>-1</v>
      </c>
      <c r="AS177" s="1">
        <v>44562</v>
      </c>
      <c r="AT177">
        <v>-1</v>
      </c>
      <c r="AU177">
        <v>-1</v>
      </c>
      <c r="AV177">
        <v>-1</v>
      </c>
      <c r="AW177" s="1">
        <v>41799</v>
      </c>
      <c r="AX177">
        <v>-1</v>
      </c>
      <c r="AY177" s="1">
        <v>43338</v>
      </c>
      <c r="AZ177">
        <v>-1</v>
      </c>
      <c r="BA177">
        <v>-1</v>
      </c>
      <c r="BB177">
        <v>-1</v>
      </c>
      <c r="BC177" s="1">
        <v>41658</v>
      </c>
      <c r="BD177">
        <v>-1</v>
      </c>
      <c r="BE177">
        <v>-1</v>
      </c>
      <c r="BF177">
        <v>-1</v>
      </c>
      <c r="BG177">
        <v>-1</v>
      </c>
      <c r="BH177">
        <v>-1</v>
      </c>
      <c r="BI177" s="1">
        <v>43360</v>
      </c>
      <c r="BJ177">
        <v>-1</v>
      </c>
      <c r="BK177">
        <v>-1</v>
      </c>
      <c r="BL177">
        <v>-1</v>
      </c>
      <c r="BM177" s="1">
        <v>43360</v>
      </c>
      <c r="BN177">
        <v>-1</v>
      </c>
      <c r="BO177" s="1">
        <v>43362</v>
      </c>
      <c r="BP177">
        <v>-1</v>
      </c>
      <c r="BQ177">
        <v>-1</v>
      </c>
      <c r="BR177">
        <v>-1</v>
      </c>
      <c r="BS177" s="1">
        <v>43362</v>
      </c>
      <c r="BT177">
        <v>-1</v>
      </c>
      <c r="BU177">
        <v>-1</v>
      </c>
      <c r="BV177">
        <v>-1</v>
      </c>
      <c r="BW177" s="1">
        <v>41851</v>
      </c>
      <c r="BX177">
        <v>-1</v>
      </c>
      <c r="BY177">
        <v>-1</v>
      </c>
      <c r="BZ177">
        <v>-1</v>
      </c>
      <c r="CA177" s="1">
        <v>41847</v>
      </c>
      <c r="CB177">
        <v>-1</v>
      </c>
      <c r="CC177" s="1">
        <v>41848</v>
      </c>
      <c r="CD177">
        <v>-1</v>
      </c>
      <c r="CE177" s="1">
        <v>43268</v>
      </c>
      <c r="CF177">
        <v>-1</v>
      </c>
      <c r="CG177" s="1">
        <v>41829</v>
      </c>
      <c r="CH177">
        <v>-1</v>
      </c>
      <c r="CI177">
        <v>-1</v>
      </c>
      <c r="CJ177">
        <v>-1</v>
      </c>
      <c r="CK177" s="1">
        <v>41780</v>
      </c>
      <c r="CL177">
        <v>-1</v>
      </c>
      <c r="CM177">
        <v>-1</v>
      </c>
      <c r="CN177">
        <v>-1</v>
      </c>
    </row>
    <row r="178" spans="1:92" x14ac:dyDescent="0.25">
      <c r="A178" s="1">
        <v>42489</v>
      </c>
      <c r="B178">
        <v>98.375</v>
      </c>
      <c r="C178" s="1">
        <v>41768</v>
      </c>
      <c r="D178">
        <v>-1</v>
      </c>
      <c r="E178" s="1">
        <v>42947</v>
      </c>
      <c r="F178">
        <v>17.004000000000001</v>
      </c>
      <c r="G178" s="1">
        <v>40297</v>
      </c>
      <c r="H178">
        <v>-1</v>
      </c>
      <c r="I178" s="1">
        <v>42916</v>
      </c>
      <c r="J178">
        <v>36.484000000000002</v>
      </c>
      <c r="K178" s="1">
        <v>41756</v>
      </c>
      <c r="L178">
        <v>-1</v>
      </c>
      <c r="M178" s="1">
        <v>40406</v>
      </c>
      <c r="N178">
        <v>-1</v>
      </c>
      <c r="O178" s="1">
        <v>40226</v>
      </c>
      <c r="P178">
        <v>-1</v>
      </c>
      <c r="Q178" s="1">
        <v>42489</v>
      </c>
      <c r="R178">
        <v>48.250999999999998</v>
      </c>
      <c r="S178" s="1">
        <v>43274</v>
      </c>
      <c r="T178">
        <v>-1</v>
      </c>
      <c r="U178" s="1">
        <v>41999</v>
      </c>
      <c r="V178">
        <v>-1</v>
      </c>
      <c r="W178" s="1">
        <v>42220</v>
      </c>
      <c r="X178">
        <v>-1</v>
      </c>
      <c r="Y178" s="1">
        <v>44347</v>
      </c>
      <c r="Z178">
        <v>43.335000000000001</v>
      </c>
      <c r="AA178" s="1">
        <v>40418</v>
      </c>
      <c r="AB178">
        <v>-1</v>
      </c>
      <c r="AC178" s="1">
        <v>42613</v>
      </c>
      <c r="AD178">
        <v>58.927</v>
      </c>
      <c r="AE178" s="1">
        <v>41086</v>
      </c>
      <c r="AF178">
        <v>-1</v>
      </c>
      <c r="AG178" s="1">
        <f>_xll.BDH(CONCATENATE("AUST"," CDS USD SR ",$B$3,"Y D14 CORP"),"PX_LAST",$B$1,$B$2,"Dates","S","Period","M","Array","","cols=2;rows=1")</f>
        <v>43189</v>
      </c>
      <c r="AH178">
        <v>-1</v>
      </c>
      <c r="AI178">
        <v>-1</v>
      </c>
      <c r="AJ178">
        <v>-1</v>
      </c>
      <c r="AK178">
        <v>-1</v>
      </c>
      <c r="AL178">
        <v>-1</v>
      </c>
      <c r="AM178">
        <v>-1</v>
      </c>
      <c r="AN178">
        <v>-1</v>
      </c>
      <c r="AO178" s="1">
        <v>43361</v>
      </c>
      <c r="AP178">
        <v>-1</v>
      </c>
      <c r="AQ178" s="1">
        <v>44562</v>
      </c>
      <c r="AR178">
        <v>-1</v>
      </c>
      <c r="AS178" s="1">
        <v>44563</v>
      </c>
      <c r="AT178">
        <v>-1</v>
      </c>
      <c r="AU178">
        <v>-1</v>
      </c>
      <c r="AV178">
        <v>-1</v>
      </c>
      <c r="AW178" s="1">
        <v>41800</v>
      </c>
      <c r="AX178">
        <v>-1</v>
      </c>
      <c r="AY178" s="1">
        <v>43339</v>
      </c>
      <c r="AZ178">
        <v>-1</v>
      </c>
      <c r="BA178">
        <v>-1</v>
      </c>
      <c r="BB178">
        <v>-1</v>
      </c>
      <c r="BC178" s="1">
        <v>41659</v>
      </c>
      <c r="BD178">
        <v>-1</v>
      </c>
      <c r="BE178">
        <v>-1</v>
      </c>
      <c r="BF178">
        <v>-1</v>
      </c>
      <c r="BG178">
        <v>-1</v>
      </c>
      <c r="BH178">
        <v>-1</v>
      </c>
      <c r="BI178" s="1">
        <v>43361</v>
      </c>
      <c r="BJ178">
        <v>-1</v>
      </c>
      <c r="BK178">
        <v>-1</v>
      </c>
      <c r="BL178">
        <v>-1</v>
      </c>
      <c r="BM178" s="1">
        <v>43361</v>
      </c>
      <c r="BN178">
        <v>-1</v>
      </c>
      <c r="BO178" s="1">
        <v>43363</v>
      </c>
      <c r="BP178">
        <v>-1</v>
      </c>
      <c r="BQ178">
        <v>-1</v>
      </c>
      <c r="BR178">
        <v>-1</v>
      </c>
      <c r="BS178" s="1">
        <v>43363</v>
      </c>
      <c r="BT178">
        <v>-1</v>
      </c>
      <c r="BU178">
        <v>-1</v>
      </c>
      <c r="BV178">
        <v>-1</v>
      </c>
      <c r="BW178" s="1">
        <v>41852</v>
      </c>
      <c r="BX178">
        <v>-1</v>
      </c>
      <c r="BY178">
        <v>-1</v>
      </c>
      <c r="BZ178">
        <v>-1</v>
      </c>
      <c r="CA178" s="1">
        <v>41848</v>
      </c>
      <c r="CB178">
        <v>-1</v>
      </c>
      <c r="CC178" s="1">
        <v>41849</v>
      </c>
      <c r="CD178">
        <v>-1</v>
      </c>
      <c r="CE178" s="1">
        <v>43269</v>
      </c>
      <c r="CF178">
        <v>-1</v>
      </c>
      <c r="CG178" s="1">
        <v>41830</v>
      </c>
      <c r="CH178">
        <v>-1</v>
      </c>
      <c r="CI178">
        <v>-1</v>
      </c>
      <c r="CJ178">
        <v>-1</v>
      </c>
      <c r="CK178" s="1">
        <v>41781</v>
      </c>
      <c r="CL178">
        <v>-1</v>
      </c>
      <c r="CM178">
        <v>-1</v>
      </c>
      <c r="CN178">
        <v>-1</v>
      </c>
    </row>
    <row r="179" spans="1:92" x14ac:dyDescent="0.25">
      <c r="A179" s="1">
        <v>42521</v>
      </c>
      <c r="B179">
        <v>99.078000000000003</v>
      </c>
      <c r="C179" s="1">
        <v>41769</v>
      </c>
      <c r="D179">
        <v>-1</v>
      </c>
      <c r="E179" s="1">
        <v>42978</v>
      </c>
      <c r="F179">
        <v>14.631</v>
      </c>
      <c r="G179" s="1">
        <v>40298</v>
      </c>
      <c r="H179">
        <v>-1</v>
      </c>
      <c r="I179" s="1">
        <v>42947</v>
      </c>
      <c r="J179">
        <v>30.439</v>
      </c>
      <c r="K179" s="1">
        <v>41757</v>
      </c>
      <c r="L179">
        <v>-1</v>
      </c>
      <c r="M179" s="1">
        <v>40407</v>
      </c>
      <c r="N179">
        <v>-1</v>
      </c>
      <c r="O179" s="1">
        <v>40227</v>
      </c>
      <c r="P179">
        <v>-1</v>
      </c>
      <c r="Q179" s="1">
        <v>42521</v>
      </c>
      <c r="R179">
        <v>52.710999999999999</v>
      </c>
      <c r="S179" s="1">
        <v>43275</v>
      </c>
      <c r="T179">
        <v>-1</v>
      </c>
      <c r="U179" s="1">
        <v>42000</v>
      </c>
      <c r="V179">
        <v>-1</v>
      </c>
      <c r="W179" s="1">
        <v>42221</v>
      </c>
      <c r="X179">
        <v>-1</v>
      </c>
      <c r="Y179" s="1">
        <v>44377</v>
      </c>
      <c r="Z179">
        <v>37.755000000000003</v>
      </c>
      <c r="AA179" s="1">
        <v>40419</v>
      </c>
      <c r="AB179">
        <v>-1</v>
      </c>
      <c r="AC179" s="1">
        <v>42614</v>
      </c>
      <c r="AD179">
        <v>-1</v>
      </c>
      <c r="AE179" s="1">
        <v>41087</v>
      </c>
      <c r="AF179">
        <v>-1</v>
      </c>
      <c r="AG179" s="1">
        <f>_xll.BDH(CONCATENATE("AUST"," CDS USD SR ",$B$3,"Y D14 CORP"),"PX_LAST",$B$1,$B$2,"Dates","S","Period","M","Array","","cols=2;rows=1")</f>
        <v>43189</v>
      </c>
      <c r="AH179">
        <v>-1</v>
      </c>
      <c r="AI179">
        <v>-1</v>
      </c>
      <c r="AJ179">
        <v>-1</v>
      </c>
      <c r="AK179">
        <v>-1</v>
      </c>
      <c r="AL179">
        <v>-1</v>
      </c>
      <c r="AM179">
        <v>-1</v>
      </c>
      <c r="AN179">
        <v>-1</v>
      </c>
      <c r="AO179" s="1">
        <v>43362</v>
      </c>
      <c r="AP179">
        <v>-1</v>
      </c>
      <c r="AQ179" s="1">
        <v>44563</v>
      </c>
      <c r="AR179">
        <v>-1</v>
      </c>
      <c r="AS179" s="1">
        <v>44564</v>
      </c>
      <c r="AT179">
        <v>-1</v>
      </c>
      <c r="AU179">
        <v>-1</v>
      </c>
      <c r="AV179">
        <v>-1</v>
      </c>
      <c r="AW179" s="1">
        <v>41801</v>
      </c>
      <c r="AX179">
        <v>-1</v>
      </c>
      <c r="AY179" s="1">
        <v>43340</v>
      </c>
      <c r="AZ179">
        <v>-1</v>
      </c>
      <c r="BA179">
        <v>-1</v>
      </c>
      <c r="BB179">
        <v>-1</v>
      </c>
      <c r="BC179" s="1">
        <v>41660</v>
      </c>
      <c r="BD179">
        <v>-1</v>
      </c>
      <c r="BE179">
        <v>-1</v>
      </c>
      <c r="BF179">
        <v>-1</v>
      </c>
      <c r="BG179">
        <v>-1</v>
      </c>
      <c r="BH179">
        <v>-1</v>
      </c>
      <c r="BI179" s="1">
        <v>43362</v>
      </c>
      <c r="BJ179">
        <v>-1</v>
      </c>
      <c r="BK179">
        <v>-1</v>
      </c>
      <c r="BL179">
        <v>-1</v>
      </c>
      <c r="BM179" s="1">
        <v>43362</v>
      </c>
      <c r="BN179">
        <v>-1</v>
      </c>
      <c r="BO179" s="1">
        <v>43364</v>
      </c>
      <c r="BP179">
        <v>-1</v>
      </c>
      <c r="BQ179">
        <v>-1</v>
      </c>
      <c r="BR179">
        <v>-1</v>
      </c>
      <c r="BS179" s="1">
        <v>43364</v>
      </c>
      <c r="BT179">
        <v>-1</v>
      </c>
      <c r="BU179">
        <v>-1</v>
      </c>
      <c r="BV179">
        <v>-1</v>
      </c>
      <c r="BW179" s="1">
        <v>41853</v>
      </c>
      <c r="BX179">
        <v>-1</v>
      </c>
      <c r="BY179">
        <v>-1</v>
      </c>
      <c r="BZ179">
        <v>-1</v>
      </c>
      <c r="CA179" s="1">
        <v>41849</v>
      </c>
      <c r="CB179">
        <v>-1</v>
      </c>
      <c r="CC179" s="1">
        <v>41850</v>
      </c>
      <c r="CD179">
        <v>-1</v>
      </c>
      <c r="CE179" s="1">
        <v>43270</v>
      </c>
      <c r="CF179">
        <v>-1</v>
      </c>
      <c r="CG179" s="1">
        <v>41831</v>
      </c>
      <c r="CH179">
        <v>-1</v>
      </c>
      <c r="CI179">
        <v>-1</v>
      </c>
      <c r="CJ179">
        <v>-1</v>
      </c>
      <c r="CK179" s="1">
        <v>41782</v>
      </c>
      <c r="CL179">
        <v>-1</v>
      </c>
      <c r="CM179">
        <v>-1</v>
      </c>
      <c r="CN179">
        <v>-1</v>
      </c>
    </row>
    <row r="180" spans="1:92" x14ac:dyDescent="0.25">
      <c r="A180" s="1">
        <v>42551</v>
      </c>
      <c r="B180">
        <v>83.105000000000004</v>
      </c>
      <c r="C180" s="1">
        <v>41770</v>
      </c>
      <c r="D180">
        <v>-1</v>
      </c>
      <c r="E180" s="1">
        <v>43007</v>
      </c>
      <c r="F180">
        <v>17.574999999999999</v>
      </c>
      <c r="G180" s="1">
        <v>40299</v>
      </c>
      <c r="H180">
        <v>-1</v>
      </c>
      <c r="I180" s="1">
        <v>42978</v>
      </c>
      <c r="J180">
        <v>27.928000000000001</v>
      </c>
      <c r="K180" s="1">
        <v>41758</v>
      </c>
      <c r="L180">
        <v>-1</v>
      </c>
      <c r="M180" s="1">
        <v>40408</v>
      </c>
      <c r="N180">
        <v>-1</v>
      </c>
      <c r="O180" s="1">
        <v>40228</v>
      </c>
      <c r="P180">
        <v>-1</v>
      </c>
      <c r="Q180" s="1">
        <v>42551</v>
      </c>
      <c r="R180">
        <v>46.347999999999999</v>
      </c>
      <c r="S180" s="1">
        <v>43276</v>
      </c>
      <c r="T180">
        <v>-1</v>
      </c>
      <c r="U180" s="1">
        <v>42001</v>
      </c>
      <c r="V180">
        <v>-1</v>
      </c>
      <c r="W180" s="1">
        <v>42222</v>
      </c>
      <c r="X180">
        <v>-1</v>
      </c>
      <c r="Y180" s="1">
        <v>44407</v>
      </c>
      <c r="Z180">
        <v>58.27</v>
      </c>
      <c r="AA180" s="1">
        <v>40420</v>
      </c>
      <c r="AB180">
        <v>-1</v>
      </c>
      <c r="AC180" s="1">
        <v>42615</v>
      </c>
      <c r="AD180">
        <v>-1</v>
      </c>
      <c r="AE180" s="1">
        <v>41088</v>
      </c>
      <c r="AF180">
        <v>-1</v>
      </c>
      <c r="AG180" s="1">
        <f>_xll.BDH(CONCATENATE("AUST"," CDS USD SR ",$B$3,"Y D14 CORP"),"PX_LAST",$B$1,$B$2,"Dates","S","Period","M","Array","","cols=2;rows=1")</f>
        <v>43189</v>
      </c>
      <c r="AH180">
        <v>-1</v>
      </c>
      <c r="AI180">
        <v>-1</v>
      </c>
      <c r="AJ180">
        <v>-1</v>
      </c>
      <c r="AK180">
        <v>-1</v>
      </c>
      <c r="AL180">
        <v>-1</v>
      </c>
      <c r="AM180">
        <v>-1</v>
      </c>
      <c r="AN180">
        <v>-1</v>
      </c>
      <c r="AO180" s="1">
        <v>43363</v>
      </c>
      <c r="AP180">
        <v>-1</v>
      </c>
      <c r="AQ180" s="1">
        <v>44564</v>
      </c>
      <c r="AR180">
        <v>-1</v>
      </c>
      <c r="AS180" s="1">
        <v>44565</v>
      </c>
      <c r="AT180">
        <v>-1</v>
      </c>
      <c r="AU180">
        <v>-1</v>
      </c>
      <c r="AV180">
        <v>-1</v>
      </c>
      <c r="AW180" s="1">
        <v>41802</v>
      </c>
      <c r="AX180">
        <v>-1</v>
      </c>
      <c r="AY180" s="1">
        <v>43341</v>
      </c>
      <c r="AZ180">
        <v>-1</v>
      </c>
      <c r="BA180">
        <v>-1</v>
      </c>
      <c r="BB180">
        <v>-1</v>
      </c>
      <c r="BC180" s="1">
        <v>41661</v>
      </c>
      <c r="BD180">
        <v>-1</v>
      </c>
      <c r="BE180">
        <v>-1</v>
      </c>
      <c r="BF180">
        <v>-1</v>
      </c>
      <c r="BG180">
        <v>-1</v>
      </c>
      <c r="BH180">
        <v>-1</v>
      </c>
      <c r="BI180" s="1">
        <v>43363</v>
      </c>
      <c r="BJ180">
        <v>-1</v>
      </c>
      <c r="BK180">
        <v>-1</v>
      </c>
      <c r="BL180">
        <v>-1</v>
      </c>
      <c r="BM180" s="1">
        <v>43363</v>
      </c>
      <c r="BN180">
        <v>-1</v>
      </c>
      <c r="BO180" s="1">
        <v>43365</v>
      </c>
      <c r="BP180">
        <v>-1</v>
      </c>
      <c r="BQ180">
        <v>-1</v>
      </c>
      <c r="BR180">
        <v>-1</v>
      </c>
      <c r="BS180" s="1">
        <v>43365</v>
      </c>
      <c r="BT180">
        <v>-1</v>
      </c>
      <c r="BU180">
        <v>-1</v>
      </c>
      <c r="BV180">
        <v>-1</v>
      </c>
      <c r="BW180" s="1">
        <v>41854</v>
      </c>
      <c r="BX180">
        <v>-1</v>
      </c>
      <c r="BY180">
        <v>-1</v>
      </c>
      <c r="BZ180">
        <v>-1</v>
      </c>
      <c r="CA180" s="1">
        <v>41850</v>
      </c>
      <c r="CB180">
        <v>-1</v>
      </c>
      <c r="CC180" s="1">
        <v>41851</v>
      </c>
      <c r="CD180">
        <v>-1</v>
      </c>
      <c r="CE180" s="1">
        <v>43271</v>
      </c>
      <c r="CF180">
        <v>-1</v>
      </c>
      <c r="CG180" s="1">
        <v>41832</v>
      </c>
      <c r="CH180">
        <v>-1</v>
      </c>
      <c r="CI180">
        <v>-1</v>
      </c>
      <c r="CJ180">
        <v>-1</v>
      </c>
      <c r="CK180" s="1">
        <v>41783</v>
      </c>
      <c r="CL180">
        <v>-1</v>
      </c>
      <c r="CM180">
        <v>-1</v>
      </c>
      <c r="CN180">
        <v>-1</v>
      </c>
    </row>
    <row r="181" spans="1:92" x14ac:dyDescent="0.25">
      <c r="A181" s="1">
        <v>42580</v>
      </c>
      <c r="B181">
        <v>76.754000000000005</v>
      </c>
      <c r="C181" s="1">
        <v>41771</v>
      </c>
      <c r="D181">
        <v>-1</v>
      </c>
      <c r="E181" s="1">
        <v>43039</v>
      </c>
      <c r="F181">
        <v>9.5139999999999993</v>
      </c>
      <c r="G181" s="1">
        <v>40300</v>
      </c>
      <c r="H181">
        <v>-1</v>
      </c>
      <c r="I181" s="1">
        <v>43007</v>
      </c>
      <c r="J181">
        <v>31.183</v>
      </c>
      <c r="K181" s="1">
        <v>41759</v>
      </c>
      <c r="L181">
        <v>-1</v>
      </c>
      <c r="M181" s="1">
        <v>40409</v>
      </c>
      <c r="N181">
        <v>-1</v>
      </c>
      <c r="O181" s="1">
        <v>40229</v>
      </c>
      <c r="P181">
        <v>-1</v>
      </c>
      <c r="Q181" s="1">
        <v>42580</v>
      </c>
      <c r="R181">
        <v>43.351999999999997</v>
      </c>
      <c r="S181" s="1">
        <v>43277</v>
      </c>
      <c r="T181">
        <v>-1</v>
      </c>
      <c r="U181" s="1">
        <v>42002</v>
      </c>
      <c r="V181">
        <v>-1</v>
      </c>
      <c r="W181" s="1">
        <v>42223</v>
      </c>
      <c r="X181">
        <v>-1</v>
      </c>
      <c r="Y181" s="1">
        <v>44408</v>
      </c>
      <c r="Z181">
        <v>-1</v>
      </c>
      <c r="AA181" s="1">
        <v>40421</v>
      </c>
      <c r="AB181">
        <v>-1</v>
      </c>
      <c r="AC181" s="1">
        <v>42616</v>
      </c>
      <c r="AD181">
        <v>-1</v>
      </c>
      <c r="AE181" s="1">
        <v>41089</v>
      </c>
      <c r="AF181">
        <v>-1</v>
      </c>
      <c r="AG181" s="1">
        <f>_xll.BDH(CONCATENATE("AUST"," CDS USD SR ",$B$3,"Y D14 CORP"),"PX_LAST",$B$1,$B$2,"Dates","S","Period","M","Array","","cols=2;rows=1")</f>
        <v>43189</v>
      </c>
      <c r="AH181">
        <v>-1</v>
      </c>
      <c r="AI181">
        <v>-1</v>
      </c>
      <c r="AJ181">
        <v>-1</v>
      </c>
      <c r="AK181">
        <v>-1</v>
      </c>
      <c r="AL181">
        <v>-1</v>
      </c>
      <c r="AM181">
        <v>-1</v>
      </c>
      <c r="AN181">
        <v>-1</v>
      </c>
      <c r="AO181" s="1">
        <v>43364</v>
      </c>
      <c r="AP181">
        <v>-1</v>
      </c>
      <c r="AQ181" s="1">
        <v>44565</v>
      </c>
      <c r="AR181">
        <v>-1</v>
      </c>
      <c r="AS181" s="1">
        <v>44566</v>
      </c>
      <c r="AT181">
        <v>-1</v>
      </c>
      <c r="AU181">
        <v>-1</v>
      </c>
      <c r="AV181">
        <v>-1</v>
      </c>
      <c r="AW181" s="1">
        <v>41803</v>
      </c>
      <c r="AX181">
        <v>-1</v>
      </c>
      <c r="AY181" s="1">
        <v>43342</v>
      </c>
      <c r="AZ181">
        <v>-1</v>
      </c>
      <c r="BA181">
        <v>-1</v>
      </c>
      <c r="BB181">
        <v>-1</v>
      </c>
      <c r="BC181" s="1">
        <v>41662</v>
      </c>
      <c r="BD181">
        <v>-1</v>
      </c>
      <c r="BE181">
        <v>-1</v>
      </c>
      <c r="BF181">
        <v>-1</v>
      </c>
      <c r="BG181">
        <v>-1</v>
      </c>
      <c r="BH181">
        <v>-1</v>
      </c>
      <c r="BI181" s="1">
        <v>43364</v>
      </c>
      <c r="BJ181">
        <v>-1</v>
      </c>
      <c r="BK181">
        <v>-1</v>
      </c>
      <c r="BL181">
        <v>-1</v>
      </c>
      <c r="BM181" s="1">
        <v>43364</v>
      </c>
      <c r="BN181">
        <v>-1</v>
      </c>
      <c r="BO181" s="1">
        <v>43366</v>
      </c>
      <c r="BP181">
        <v>-1</v>
      </c>
      <c r="BQ181">
        <v>-1</v>
      </c>
      <c r="BR181">
        <v>-1</v>
      </c>
      <c r="BS181" s="1">
        <v>43366</v>
      </c>
      <c r="BT181">
        <v>-1</v>
      </c>
      <c r="BU181">
        <v>-1</v>
      </c>
      <c r="BV181">
        <v>-1</v>
      </c>
      <c r="BW181" s="1">
        <v>41855</v>
      </c>
      <c r="BX181">
        <v>-1</v>
      </c>
      <c r="BY181">
        <v>-1</v>
      </c>
      <c r="BZ181">
        <v>-1</v>
      </c>
      <c r="CA181" s="1">
        <v>41851</v>
      </c>
      <c r="CB181">
        <v>-1</v>
      </c>
      <c r="CC181" s="1">
        <v>41852</v>
      </c>
      <c r="CD181">
        <v>-1</v>
      </c>
      <c r="CE181" s="1">
        <v>43272</v>
      </c>
      <c r="CF181">
        <v>-1</v>
      </c>
      <c r="CG181" s="1">
        <v>41833</v>
      </c>
      <c r="CH181">
        <v>-1</v>
      </c>
      <c r="CI181">
        <v>-1</v>
      </c>
      <c r="CJ181">
        <v>-1</v>
      </c>
      <c r="CK181" s="1">
        <v>41784</v>
      </c>
      <c r="CL181">
        <v>-1</v>
      </c>
      <c r="CM181">
        <v>-1</v>
      </c>
      <c r="CN181">
        <v>-1</v>
      </c>
    </row>
    <row r="182" spans="1:92" x14ac:dyDescent="0.25">
      <c r="A182" s="1">
        <v>42613</v>
      </c>
      <c r="B182">
        <v>63.069000000000003</v>
      </c>
      <c r="C182" s="1">
        <v>41772</v>
      </c>
      <c r="D182">
        <v>-1</v>
      </c>
      <c r="E182" s="1">
        <v>43069</v>
      </c>
      <c r="F182">
        <v>12.368</v>
      </c>
      <c r="G182" s="1">
        <v>40301</v>
      </c>
      <c r="H182">
        <v>-1</v>
      </c>
      <c r="I182" s="1">
        <v>43039</v>
      </c>
      <c r="J182">
        <v>28.67</v>
      </c>
      <c r="K182" s="1">
        <v>41760</v>
      </c>
      <c r="L182">
        <v>-1</v>
      </c>
      <c r="M182" s="1">
        <v>40410</v>
      </c>
      <c r="N182">
        <v>-1</v>
      </c>
      <c r="O182" s="1">
        <v>40230</v>
      </c>
      <c r="P182">
        <v>-1</v>
      </c>
      <c r="Q182" s="1">
        <v>42613</v>
      </c>
      <c r="R182">
        <v>42.005000000000003</v>
      </c>
      <c r="S182" s="1">
        <v>43278</v>
      </c>
      <c r="T182">
        <v>-1</v>
      </c>
      <c r="U182" s="1">
        <v>42003</v>
      </c>
      <c r="V182">
        <v>-1</v>
      </c>
      <c r="W182" s="1">
        <v>42224</v>
      </c>
      <c r="X182">
        <v>-1</v>
      </c>
      <c r="Y182" s="1">
        <v>44409</v>
      </c>
      <c r="Z182">
        <v>-1</v>
      </c>
      <c r="AA182" s="1">
        <v>40422</v>
      </c>
      <c r="AB182">
        <v>-1</v>
      </c>
      <c r="AC182" s="1">
        <v>42617</v>
      </c>
      <c r="AD182">
        <v>-1</v>
      </c>
      <c r="AE182" s="1">
        <v>41090</v>
      </c>
      <c r="AF182">
        <v>-1</v>
      </c>
      <c r="AG182" s="1">
        <f>_xll.BDH(CONCATENATE("AUST"," CDS USD SR ",$B$3,"Y D14 CORP"),"PX_LAST",$B$1,$B$2,"Dates","S","Period","M","Array","","cols=2;rows=1")</f>
        <v>43189</v>
      </c>
      <c r="AH182">
        <v>-1</v>
      </c>
      <c r="AI182">
        <v>-1</v>
      </c>
      <c r="AJ182">
        <v>-1</v>
      </c>
      <c r="AK182">
        <v>-1</v>
      </c>
      <c r="AL182">
        <v>-1</v>
      </c>
      <c r="AM182">
        <v>-1</v>
      </c>
      <c r="AN182">
        <v>-1</v>
      </c>
      <c r="AO182" s="1">
        <v>43365</v>
      </c>
      <c r="AP182">
        <v>-1</v>
      </c>
      <c r="AQ182" s="1">
        <v>44566</v>
      </c>
      <c r="AR182">
        <v>-1</v>
      </c>
      <c r="AS182" s="1">
        <v>44567</v>
      </c>
      <c r="AT182">
        <v>-1</v>
      </c>
      <c r="AU182">
        <v>-1</v>
      </c>
      <c r="AV182">
        <v>-1</v>
      </c>
      <c r="AW182" s="1">
        <v>41804</v>
      </c>
      <c r="AX182">
        <v>-1</v>
      </c>
      <c r="AY182" s="1">
        <v>43343</v>
      </c>
      <c r="AZ182">
        <v>-1</v>
      </c>
      <c r="BA182">
        <v>-1</v>
      </c>
      <c r="BB182">
        <v>-1</v>
      </c>
      <c r="BC182" s="1">
        <v>41663</v>
      </c>
      <c r="BD182">
        <v>-1</v>
      </c>
      <c r="BE182">
        <v>-1</v>
      </c>
      <c r="BF182">
        <v>-1</v>
      </c>
      <c r="BG182">
        <v>-1</v>
      </c>
      <c r="BH182">
        <v>-1</v>
      </c>
      <c r="BI182" s="1">
        <v>43365</v>
      </c>
      <c r="BJ182">
        <v>-1</v>
      </c>
      <c r="BK182">
        <v>-1</v>
      </c>
      <c r="BL182">
        <v>-1</v>
      </c>
      <c r="BM182" s="1">
        <v>43365</v>
      </c>
      <c r="BN182">
        <v>-1</v>
      </c>
      <c r="BO182" s="1">
        <v>43367</v>
      </c>
      <c r="BP182">
        <v>-1</v>
      </c>
      <c r="BQ182">
        <v>-1</v>
      </c>
      <c r="BR182">
        <v>-1</v>
      </c>
      <c r="BS182" s="1">
        <v>43367</v>
      </c>
      <c r="BT182">
        <v>-1</v>
      </c>
      <c r="BU182">
        <v>-1</v>
      </c>
      <c r="BV182">
        <v>-1</v>
      </c>
      <c r="BW182" s="1">
        <v>41856</v>
      </c>
      <c r="BX182">
        <v>-1</v>
      </c>
      <c r="BY182">
        <v>-1</v>
      </c>
      <c r="BZ182">
        <v>-1</v>
      </c>
      <c r="CA182" s="1">
        <v>41852</v>
      </c>
      <c r="CB182">
        <v>-1</v>
      </c>
      <c r="CC182" s="1">
        <v>41853</v>
      </c>
      <c r="CD182">
        <v>-1</v>
      </c>
      <c r="CE182" s="1">
        <v>43273</v>
      </c>
      <c r="CF182">
        <v>-1</v>
      </c>
      <c r="CG182" s="1">
        <v>41834</v>
      </c>
      <c r="CH182">
        <v>-1</v>
      </c>
      <c r="CI182">
        <v>-1</v>
      </c>
      <c r="CJ182">
        <v>-1</v>
      </c>
      <c r="CK182" s="1">
        <v>41785</v>
      </c>
      <c r="CL182">
        <v>-1</v>
      </c>
      <c r="CM182">
        <v>-1</v>
      </c>
      <c r="CN182">
        <v>-1</v>
      </c>
    </row>
    <row r="183" spans="1:92" x14ac:dyDescent="0.25">
      <c r="A183" s="1">
        <v>42643</v>
      </c>
      <c r="B183">
        <v>78.132999999999996</v>
      </c>
      <c r="C183" s="1">
        <v>41773</v>
      </c>
      <c r="D183">
        <v>-1</v>
      </c>
      <c r="E183" s="1">
        <v>43098</v>
      </c>
      <c r="F183">
        <v>10.157</v>
      </c>
      <c r="G183" s="1">
        <v>40302</v>
      </c>
      <c r="H183">
        <v>-1</v>
      </c>
      <c r="I183" s="1">
        <v>43069</v>
      </c>
      <c r="J183">
        <v>33.575000000000003</v>
      </c>
      <c r="K183" s="1">
        <v>41761</v>
      </c>
      <c r="L183">
        <v>-1</v>
      </c>
      <c r="M183" s="1">
        <v>40411</v>
      </c>
      <c r="N183">
        <v>-1</v>
      </c>
      <c r="O183" s="1">
        <v>40231</v>
      </c>
      <c r="P183">
        <v>-1</v>
      </c>
      <c r="Q183" s="1">
        <v>42643</v>
      </c>
      <c r="R183">
        <v>55.893999999999998</v>
      </c>
      <c r="S183" s="1">
        <v>43279</v>
      </c>
      <c r="T183">
        <v>-1</v>
      </c>
      <c r="U183" s="1">
        <v>42004</v>
      </c>
      <c r="V183">
        <v>-1</v>
      </c>
      <c r="W183" s="1">
        <v>42225</v>
      </c>
      <c r="X183">
        <v>-1</v>
      </c>
      <c r="Y183" s="1">
        <v>44410</v>
      </c>
      <c r="Z183">
        <v>-1</v>
      </c>
      <c r="AA183" s="1">
        <v>40423</v>
      </c>
      <c r="AB183">
        <v>-1</v>
      </c>
      <c r="AC183" s="1">
        <v>42618</v>
      </c>
      <c r="AD183">
        <v>-1</v>
      </c>
      <c r="AE183" s="1">
        <v>41091</v>
      </c>
      <c r="AF183">
        <v>-1</v>
      </c>
      <c r="AG183" s="1">
        <f>_xll.BDH(CONCATENATE("AUST"," CDS USD SR ",$B$3,"Y D14 CORP"),"PX_LAST",$B$1,$B$2,"Dates","S","Period","M","Array","","cols=2;rows=1")</f>
        <v>43189</v>
      </c>
      <c r="AH183">
        <v>-1</v>
      </c>
      <c r="AI183">
        <v>-1</v>
      </c>
      <c r="AJ183">
        <v>-1</v>
      </c>
      <c r="AK183">
        <v>-1</v>
      </c>
      <c r="AL183">
        <v>-1</v>
      </c>
      <c r="AM183">
        <v>-1</v>
      </c>
      <c r="AN183">
        <v>-1</v>
      </c>
      <c r="AO183" s="1">
        <v>43366</v>
      </c>
      <c r="AP183">
        <v>-1</v>
      </c>
      <c r="AQ183" s="1">
        <v>44567</v>
      </c>
      <c r="AR183">
        <v>-1</v>
      </c>
      <c r="AS183" s="1">
        <v>44568</v>
      </c>
      <c r="AT183">
        <v>-1</v>
      </c>
      <c r="AU183">
        <v>-1</v>
      </c>
      <c r="AV183">
        <v>-1</v>
      </c>
      <c r="AW183" s="1">
        <v>41805</v>
      </c>
      <c r="AX183">
        <v>-1</v>
      </c>
      <c r="AY183" s="1">
        <v>43344</v>
      </c>
      <c r="AZ183">
        <v>-1</v>
      </c>
      <c r="BA183">
        <v>-1</v>
      </c>
      <c r="BB183">
        <v>-1</v>
      </c>
      <c r="BC183" s="1">
        <v>41664</v>
      </c>
      <c r="BD183">
        <v>-1</v>
      </c>
      <c r="BE183">
        <v>-1</v>
      </c>
      <c r="BF183">
        <v>-1</v>
      </c>
      <c r="BG183">
        <v>-1</v>
      </c>
      <c r="BH183">
        <v>-1</v>
      </c>
      <c r="BI183" s="1">
        <v>43366</v>
      </c>
      <c r="BJ183">
        <v>-1</v>
      </c>
      <c r="BK183">
        <v>-1</v>
      </c>
      <c r="BL183">
        <v>-1</v>
      </c>
      <c r="BM183" s="1">
        <v>43366</v>
      </c>
      <c r="BN183">
        <v>-1</v>
      </c>
      <c r="BO183" s="1">
        <v>43368</v>
      </c>
      <c r="BP183">
        <v>-1</v>
      </c>
      <c r="BQ183">
        <v>-1</v>
      </c>
      <c r="BR183">
        <v>-1</v>
      </c>
      <c r="BS183" s="1">
        <v>43368</v>
      </c>
      <c r="BT183">
        <v>-1</v>
      </c>
      <c r="BU183">
        <v>-1</v>
      </c>
      <c r="BV183">
        <v>-1</v>
      </c>
      <c r="BW183" s="1">
        <v>41857</v>
      </c>
      <c r="BX183">
        <v>-1</v>
      </c>
      <c r="BY183">
        <v>-1</v>
      </c>
      <c r="BZ183">
        <v>-1</v>
      </c>
      <c r="CA183" s="1">
        <v>41853</v>
      </c>
      <c r="CB183">
        <v>-1</v>
      </c>
      <c r="CC183" s="1">
        <v>41854</v>
      </c>
      <c r="CD183">
        <v>-1</v>
      </c>
      <c r="CE183" s="1">
        <v>43274</v>
      </c>
      <c r="CF183">
        <v>-1</v>
      </c>
      <c r="CG183" s="1">
        <v>41835</v>
      </c>
      <c r="CH183">
        <v>-1</v>
      </c>
      <c r="CI183">
        <v>-1</v>
      </c>
      <c r="CJ183">
        <v>-1</v>
      </c>
      <c r="CK183" s="1">
        <v>41786</v>
      </c>
      <c r="CL183">
        <v>-1</v>
      </c>
      <c r="CM183">
        <v>-1</v>
      </c>
      <c r="CN183">
        <v>-1</v>
      </c>
    </row>
    <row r="184" spans="1:92" x14ac:dyDescent="0.25">
      <c r="A184" s="1">
        <v>42674</v>
      </c>
      <c r="B184">
        <v>83.909000000000006</v>
      </c>
      <c r="C184" s="1">
        <v>41774</v>
      </c>
      <c r="D184">
        <v>-1</v>
      </c>
      <c r="E184" s="1">
        <v>43131</v>
      </c>
      <c r="F184">
        <v>9.452</v>
      </c>
      <c r="G184" s="1">
        <v>40303</v>
      </c>
      <c r="H184">
        <v>-1</v>
      </c>
      <c r="I184" s="1">
        <v>43098</v>
      </c>
      <c r="J184">
        <v>22.361000000000001</v>
      </c>
      <c r="K184" s="1">
        <v>41762</v>
      </c>
      <c r="L184">
        <v>-1</v>
      </c>
      <c r="M184" s="1">
        <v>40412</v>
      </c>
      <c r="N184">
        <v>-1</v>
      </c>
      <c r="O184" s="1">
        <v>40232</v>
      </c>
      <c r="P184">
        <v>-1</v>
      </c>
      <c r="Q184" s="1">
        <v>42674</v>
      </c>
      <c r="R184">
        <v>55.670999999999999</v>
      </c>
      <c r="S184" s="1">
        <v>43280</v>
      </c>
      <c r="T184">
        <v>-1</v>
      </c>
      <c r="U184" s="1">
        <v>42005</v>
      </c>
      <c r="V184">
        <v>-1</v>
      </c>
      <c r="W184" s="1">
        <v>42226</v>
      </c>
      <c r="X184">
        <v>-1</v>
      </c>
      <c r="Y184" s="1">
        <v>44411</v>
      </c>
      <c r="Z184">
        <v>-1</v>
      </c>
      <c r="AA184" s="1">
        <v>40424</v>
      </c>
      <c r="AB184">
        <v>-1</v>
      </c>
      <c r="AC184" s="1">
        <v>42619</v>
      </c>
      <c r="AD184">
        <v>-1</v>
      </c>
      <c r="AE184" s="1">
        <v>41092</v>
      </c>
      <c r="AF184">
        <v>-1</v>
      </c>
      <c r="AG184" s="1">
        <f>_xll.BDH(CONCATENATE("AUST"," CDS USD SR ",$B$3,"Y D14 CORP"),"PX_LAST",$B$1,$B$2,"Dates","S","Period","M","Array","","cols=2;rows=1")</f>
        <v>43189</v>
      </c>
      <c r="AH184">
        <v>-1</v>
      </c>
      <c r="AI184">
        <v>-1</v>
      </c>
      <c r="AJ184">
        <v>-1</v>
      </c>
      <c r="AK184">
        <v>-1</v>
      </c>
      <c r="AL184">
        <v>-1</v>
      </c>
      <c r="AM184">
        <v>-1</v>
      </c>
      <c r="AN184">
        <v>-1</v>
      </c>
      <c r="AO184" s="1">
        <v>43367</v>
      </c>
      <c r="AP184">
        <v>-1</v>
      </c>
      <c r="AQ184" s="1">
        <v>44568</v>
      </c>
      <c r="AR184">
        <v>-1</v>
      </c>
      <c r="AS184" s="1">
        <v>44569</v>
      </c>
      <c r="AT184">
        <v>-1</v>
      </c>
      <c r="AU184">
        <v>-1</v>
      </c>
      <c r="AV184">
        <v>-1</v>
      </c>
      <c r="AW184" s="1">
        <v>41806</v>
      </c>
      <c r="AX184">
        <v>-1</v>
      </c>
      <c r="AY184" s="1">
        <v>43345</v>
      </c>
      <c r="AZ184">
        <v>-1</v>
      </c>
      <c r="BA184">
        <v>-1</v>
      </c>
      <c r="BB184">
        <v>-1</v>
      </c>
      <c r="BC184" s="1">
        <v>41665</v>
      </c>
      <c r="BD184">
        <v>-1</v>
      </c>
      <c r="BE184">
        <v>-1</v>
      </c>
      <c r="BF184">
        <v>-1</v>
      </c>
      <c r="BG184">
        <v>-1</v>
      </c>
      <c r="BH184">
        <v>-1</v>
      </c>
      <c r="BI184" s="1">
        <v>43367</v>
      </c>
      <c r="BJ184">
        <v>-1</v>
      </c>
      <c r="BK184">
        <v>-1</v>
      </c>
      <c r="BL184">
        <v>-1</v>
      </c>
      <c r="BM184" s="1">
        <v>43367</v>
      </c>
      <c r="BN184">
        <v>-1</v>
      </c>
      <c r="BO184" s="1">
        <v>43369</v>
      </c>
      <c r="BP184">
        <v>-1</v>
      </c>
      <c r="BQ184">
        <v>-1</v>
      </c>
      <c r="BR184">
        <v>-1</v>
      </c>
      <c r="BS184" s="1">
        <v>43369</v>
      </c>
      <c r="BT184">
        <v>-1</v>
      </c>
      <c r="BU184">
        <v>-1</v>
      </c>
      <c r="BV184">
        <v>-1</v>
      </c>
      <c r="BW184" s="1">
        <v>41858</v>
      </c>
      <c r="BX184">
        <v>-1</v>
      </c>
      <c r="BY184">
        <v>-1</v>
      </c>
      <c r="BZ184">
        <v>-1</v>
      </c>
      <c r="CA184" s="1">
        <v>41854</v>
      </c>
      <c r="CB184">
        <v>-1</v>
      </c>
      <c r="CC184" s="1">
        <v>41855</v>
      </c>
      <c r="CD184">
        <v>-1</v>
      </c>
      <c r="CE184" s="1">
        <v>43275</v>
      </c>
      <c r="CF184">
        <v>-1</v>
      </c>
      <c r="CG184" s="1">
        <v>41836</v>
      </c>
      <c r="CH184">
        <v>-1</v>
      </c>
      <c r="CI184">
        <v>-1</v>
      </c>
      <c r="CJ184">
        <v>-1</v>
      </c>
      <c r="CK184" s="1">
        <v>41787</v>
      </c>
      <c r="CL184">
        <v>-1</v>
      </c>
      <c r="CM184">
        <v>-1</v>
      </c>
      <c r="CN184">
        <v>-1</v>
      </c>
    </row>
    <row r="185" spans="1:92" x14ac:dyDescent="0.25">
      <c r="A185" s="1">
        <v>42704</v>
      </c>
      <c r="B185">
        <v>79.975999999999999</v>
      </c>
      <c r="C185" s="1">
        <v>41775</v>
      </c>
      <c r="D185">
        <v>-1</v>
      </c>
      <c r="E185" s="1">
        <v>43159</v>
      </c>
      <c r="F185">
        <v>9.6470000000000002</v>
      </c>
      <c r="G185" s="1">
        <v>40304</v>
      </c>
      <c r="H185">
        <v>-1</v>
      </c>
      <c r="I185" s="1">
        <v>43131</v>
      </c>
      <c r="J185">
        <v>21.832000000000001</v>
      </c>
      <c r="K185" s="1">
        <v>41763</v>
      </c>
      <c r="L185">
        <v>-1</v>
      </c>
      <c r="M185" s="1">
        <v>40413</v>
      </c>
      <c r="N185">
        <v>-1</v>
      </c>
      <c r="O185" s="1">
        <v>40233</v>
      </c>
      <c r="P185">
        <v>-1</v>
      </c>
      <c r="Q185" s="1">
        <v>42704</v>
      </c>
      <c r="R185">
        <v>61.048000000000002</v>
      </c>
      <c r="S185" s="1">
        <v>43281</v>
      </c>
      <c r="T185">
        <v>-1</v>
      </c>
      <c r="U185" s="1">
        <v>42006</v>
      </c>
      <c r="V185">
        <v>-1</v>
      </c>
      <c r="W185" s="1">
        <v>42227</v>
      </c>
      <c r="X185">
        <v>-1</v>
      </c>
      <c r="Y185" s="1">
        <v>44412</v>
      </c>
      <c r="Z185">
        <v>-1</v>
      </c>
      <c r="AA185" s="1">
        <v>40425</v>
      </c>
      <c r="AB185">
        <v>-1</v>
      </c>
      <c r="AC185" s="1">
        <v>42620</v>
      </c>
      <c r="AD185">
        <v>-1</v>
      </c>
      <c r="AE185" s="1">
        <v>41093</v>
      </c>
      <c r="AF185">
        <v>-1</v>
      </c>
      <c r="AG185" s="1">
        <f>_xll.BDH(CONCATENATE("AUST"," CDS USD SR ",$B$3,"Y D14 CORP"),"PX_LAST",$B$1,$B$2,"Dates","S","Period","M","Array","","cols=2;rows=1")</f>
        <v>43189</v>
      </c>
      <c r="AH185">
        <v>-1</v>
      </c>
      <c r="AI185">
        <v>-1</v>
      </c>
      <c r="AJ185">
        <v>-1</v>
      </c>
      <c r="AK185">
        <v>-1</v>
      </c>
      <c r="AL185">
        <v>-1</v>
      </c>
      <c r="AM185">
        <v>-1</v>
      </c>
      <c r="AN185">
        <v>-1</v>
      </c>
      <c r="AO185" s="1">
        <v>43368</v>
      </c>
      <c r="AP185">
        <v>-1</v>
      </c>
      <c r="AQ185" s="1">
        <v>44569</v>
      </c>
      <c r="AR185">
        <v>-1</v>
      </c>
      <c r="AS185" s="1">
        <v>44570</v>
      </c>
      <c r="AT185">
        <v>-1</v>
      </c>
      <c r="AU185">
        <v>-1</v>
      </c>
      <c r="AV185">
        <v>-1</v>
      </c>
      <c r="AW185" s="1">
        <v>41807</v>
      </c>
      <c r="AX185">
        <v>-1</v>
      </c>
      <c r="AY185" s="1">
        <v>43346</v>
      </c>
      <c r="AZ185">
        <v>-1</v>
      </c>
      <c r="BA185">
        <v>-1</v>
      </c>
      <c r="BB185">
        <v>-1</v>
      </c>
      <c r="BC185" s="1">
        <v>41666</v>
      </c>
      <c r="BD185">
        <v>-1</v>
      </c>
      <c r="BE185">
        <v>-1</v>
      </c>
      <c r="BF185">
        <v>-1</v>
      </c>
      <c r="BG185">
        <v>-1</v>
      </c>
      <c r="BH185">
        <v>-1</v>
      </c>
      <c r="BI185" s="1">
        <v>43368</v>
      </c>
      <c r="BJ185">
        <v>-1</v>
      </c>
      <c r="BK185">
        <v>-1</v>
      </c>
      <c r="BL185">
        <v>-1</v>
      </c>
      <c r="BM185" s="1">
        <v>43368</v>
      </c>
      <c r="BN185">
        <v>-1</v>
      </c>
      <c r="BO185" s="1">
        <v>43370</v>
      </c>
      <c r="BP185">
        <v>-1</v>
      </c>
      <c r="BQ185">
        <v>-1</v>
      </c>
      <c r="BR185">
        <v>-1</v>
      </c>
      <c r="BS185" s="1">
        <v>43370</v>
      </c>
      <c r="BT185">
        <v>-1</v>
      </c>
      <c r="BU185">
        <v>-1</v>
      </c>
      <c r="BV185">
        <v>-1</v>
      </c>
      <c r="BW185" s="1">
        <v>41859</v>
      </c>
      <c r="BX185">
        <v>-1</v>
      </c>
      <c r="BY185">
        <v>-1</v>
      </c>
      <c r="BZ185">
        <v>-1</v>
      </c>
      <c r="CA185" s="1">
        <v>41855</v>
      </c>
      <c r="CB185">
        <v>-1</v>
      </c>
      <c r="CC185" s="1">
        <v>41856</v>
      </c>
      <c r="CD185">
        <v>-1</v>
      </c>
      <c r="CE185" s="1">
        <v>43276</v>
      </c>
      <c r="CF185">
        <v>-1</v>
      </c>
      <c r="CG185" s="1">
        <v>41837</v>
      </c>
      <c r="CH185">
        <v>-1</v>
      </c>
      <c r="CI185">
        <v>-1</v>
      </c>
      <c r="CJ185">
        <v>-1</v>
      </c>
      <c r="CK185" s="1">
        <v>41788</v>
      </c>
      <c r="CL185">
        <v>-1</v>
      </c>
      <c r="CM185">
        <v>-1</v>
      </c>
      <c r="CN185">
        <v>-1</v>
      </c>
    </row>
    <row r="186" spans="1:92" x14ac:dyDescent="0.25">
      <c r="A186" s="1">
        <v>42734</v>
      </c>
      <c r="B186">
        <v>78.58</v>
      </c>
      <c r="C186" s="1">
        <v>41776</v>
      </c>
      <c r="D186">
        <v>-1</v>
      </c>
      <c r="E186" s="1">
        <v>43189</v>
      </c>
      <c r="F186">
        <v>13.359</v>
      </c>
      <c r="G186" s="1">
        <v>40305</v>
      </c>
      <c r="H186">
        <v>-1</v>
      </c>
      <c r="I186" s="1">
        <v>43159</v>
      </c>
      <c r="J186">
        <v>28.878</v>
      </c>
      <c r="K186" s="1">
        <v>41764</v>
      </c>
      <c r="L186">
        <v>-1</v>
      </c>
      <c r="M186" s="1">
        <v>40414</v>
      </c>
      <c r="N186">
        <v>-1</v>
      </c>
      <c r="O186" s="1">
        <v>40234</v>
      </c>
      <c r="P186">
        <v>-1</v>
      </c>
      <c r="Q186" s="1">
        <v>42734</v>
      </c>
      <c r="R186">
        <v>50.13</v>
      </c>
      <c r="S186" s="1">
        <v>43282</v>
      </c>
      <c r="T186">
        <v>-1</v>
      </c>
      <c r="U186" s="1">
        <v>42007</v>
      </c>
      <c r="V186">
        <v>-1</v>
      </c>
      <c r="W186" s="1">
        <v>42228</v>
      </c>
      <c r="X186">
        <v>-1</v>
      </c>
      <c r="Y186" s="1">
        <v>44413</v>
      </c>
      <c r="Z186">
        <v>-1</v>
      </c>
      <c r="AA186" s="1">
        <v>40426</v>
      </c>
      <c r="AB186">
        <v>-1</v>
      </c>
      <c r="AC186" s="1">
        <v>42621</v>
      </c>
      <c r="AD186">
        <v>-1</v>
      </c>
      <c r="AE186" s="1">
        <v>41094</v>
      </c>
      <c r="AF186">
        <v>-1</v>
      </c>
      <c r="AG186" s="1">
        <f>_xll.BDH(CONCATENATE("AUST"," CDS USD SR ",$B$3,"Y D14 CORP"),"PX_LAST",$B$1,$B$2,"Dates","S","Period","M","Array","","cols=2;rows=1")</f>
        <v>43189</v>
      </c>
      <c r="AH186">
        <v>-1</v>
      </c>
      <c r="AI186">
        <v>-1</v>
      </c>
      <c r="AJ186">
        <v>-1</v>
      </c>
      <c r="AK186">
        <v>-1</v>
      </c>
      <c r="AL186">
        <v>-1</v>
      </c>
      <c r="AM186">
        <v>-1</v>
      </c>
      <c r="AN186">
        <v>-1</v>
      </c>
      <c r="AO186" s="1">
        <v>43369</v>
      </c>
      <c r="AP186">
        <v>-1</v>
      </c>
      <c r="AQ186" s="1">
        <v>44570</v>
      </c>
      <c r="AR186">
        <v>-1</v>
      </c>
      <c r="AS186" s="1">
        <v>44571</v>
      </c>
      <c r="AT186">
        <v>-1</v>
      </c>
      <c r="AU186">
        <v>-1</v>
      </c>
      <c r="AV186">
        <v>-1</v>
      </c>
      <c r="AW186" s="1">
        <v>41808</v>
      </c>
      <c r="AX186">
        <v>-1</v>
      </c>
      <c r="AY186" s="1">
        <v>43347</v>
      </c>
      <c r="AZ186">
        <v>-1</v>
      </c>
      <c r="BA186">
        <v>-1</v>
      </c>
      <c r="BB186">
        <v>-1</v>
      </c>
      <c r="BC186" s="1">
        <v>41667</v>
      </c>
      <c r="BD186">
        <v>-1</v>
      </c>
      <c r="BE186">
        <v>-1</v>
      </c>
      <c r="BF186">
        <v>-1</v>
      </c>
      <c r="BG186">
        <v>-1</v>
      </c>
      <c r="BH186">
        <v>-1</v>
      </c>
      <c r="BI186" s="1">
        <v>43369</v>
      </c>
      <c r="BJ186">
        <v>-1</v>
      </c>
      <c r="BK186">
        <v>-1</v>
      </c>
      <c r="BL186">
        <v>-1</v>
      </c>
      <c r="BM186" s="1">
        <v>43369</v>
      </c>
      <c r="BN186">
        <v>-1</v>
      </c>
      <c r="BO186" s="1">
        <v>43371</v>
      </c>
      <c r="BP186">
        <v>-1</v>
      </c>
      <c r="BQ186">
        <v>-1</v>
      </c>
      <c r="BR186">
        <v>-1</v>
      </c>
      <c r="BS186" s="1">
        <v>43371</v>
      </c>
      <c r="BT186">
        <v>-1</v>
      </c>
      <c r="BU186">
        <v>-1</v>
      </c>
      <c r="BV186">
        <v>-1</v>
      </c>
      <c r="BW186" s="1">
        <v>41860</v>
      </c>
      <c r="BX186">
        <v>-1</v>
      </c>
      <c r="BY186">
        <v>-1</v>
      </c>
      <c r="BZ186">
        <v>-1</v>
      </c>
      <c r="CA186" s="1">
        <v>41856</v>
      </c>
      <c r="CB186">
        <v>-1</v>
      </c>
      <c r="CC186" s="1">
        <v>41857</v>
      </c>
      <c r="CD186">
        <v>-1</v>
      </c>
      <c r="CE186" s="1">
        <v>43277</v>
      </c>
      <c r="CF186">
        <v>-1</v>
      </c>
      <c r="CG186" s="1">
        <v>41838</v>
      </c>
      <c r="CH186">
        <v>-1</v>
      </c>
      <c r="CI186">
        <v>-1</v>
      </c>
      <c r="CJ186">
        <v>-1</v>
      </c>
      <c r="CK186" s="1">
        <v>41789</v>
      </c>
      <c r="CL186">
        <v>-1</v>
      </c>
      <c r="CM186">
        <v>-1</v>
      </c>
      <c r="CN186">
        <v>-1</v>
      </c>
    </row>
    <row r="187" spans="1:92" x14ac:dyDescent="0.25">
      <c r="A187" s="1">
        <v>42766</v>
      </c>
      <c r="B187">
        <v>60.103000000000002</v>
      </c>
      <c r="C187" s="1">
        <v>41777</v>
      </c>
      <c r="D187">
        <v>-1</v>
      </c>
      <c r="E187" s="1">
        <v>43220</v>
      </c>
      <c r="F187">
        <v>14.465999999999999</v>
      </c>
      <c r="G187" s="1">
        <v>40306</v>
      </c>
      <c r="H187">
        <v>-1</v>
      </c>
      <c r="I187" s="1">
        <v>43189</v>
      </c>
      <c r="J187">
        <v>28.934000000000001</v>
      </c>
      <c r="K187" s="1">
        <v>41765</v>
      </c>
      <c r="L187">
        <v>-1</v>
      </c>
      <c r="M187" s="1">
        <v>40415</v>
      </c>
      <c r="N187">
        <v>-1</v>
      </c>
      <c r="O187" s="1">
        <v>40235</v>
      </c>
      <c r="P187">
        <v>-1</v>
      </c>
      <c r="Q187" s="1">
        <v>42766</v>
      </c>
      <c r="R187">
        <v>47.841999999999999</v>
      </c>
      <c r="S187" s="1">
        <v>43283</v>
      </c>
      <c r="T187">
        <v>-1</v>
      </c>
      <c r="U187" s="1">
        <v>42008</v>
      </c>
      <c r="V187">
        <v>-1</v>
      </c>
      <c r="W187" s="1">
        <v>42229</v>
      </c>
      <c r="X187">
        <v>-1</v>
      </c>
      <c r="Y187" s="1">
        <v>44414</v>
      </c>
      <c r="Z187">
        <v>-1</v>
      </c>
      <c r="AA187" s="1">
        <v>40427</v>
      </c>
      <c r="AB187">
        <v>-1</v>
      </c>
      <c r="AC187" s="1">
        <v>42622</v>
      </c>
      <c r="AD187">
        <v>-1</v>
      </c>
      <c r="AE187" s="1">
        <v>41095</v>
      </c>
      <c r="AF187">
        <v>-1</v>
      </c>
      <c r="AG187" s="1">
        <f>_xll.BDH(CONCATENATE("AUST"," CDS USD SR ",$B$3,"Y D14 CORP"),"PX_LAST",$B$1,$B$2,"Dates","S","Period","M","Array","","cols=2;rows=1")</f>
        <v>43189</v>
      </c>
      <c r="AH187">
        <v>-1</v>
      </c>
      <c r="AI187">
        <v>-1</v>
      </c>
      <c r="AJ187">
        <v>-1</v>
      </c>
      <c r="AK187">
        <v>-1</v>
      </c>
      <c r="AL187">
        <v>-1</v>
      </c>
      <c r="AM187">
        <v>-1</v>
      </c>
      <c r="AN187">
        <v>-1</v>
      </c>
      <c r="AO187" s="1">
        <v>43370</v>
      </c>
      <c r="AP187">
        <v>-1</v>
      </c>
      <c r="AQ187" s="1">
        <v>44571</v>
      </c>
      <c r="AR187">
        <v>-1</v>
      </c>
      <c r="AS187" s="1">
        <v>44572</v>
      </c>
      <c r="AT187">
        <v>-1</v>
      </c>
      <c r="AU187">
        <v>-1</v>
      </c>
      <c r="AV187">
        <v>-1</v>
      </c>
      <c r="AW187" s="1">
        <v>41809</v>
      </c>
      <c r="AX187">
        <v>-1</v>
      </c>
      <c r="AY187" s="1">
        <v>43348</v>
      </c>
      <c r="AZ187">
        <v>-1</v>
      </c>
      <c r="BA187">
        <v>-1</v>
      </c>
      <c r="BB187">
        <v>-1</v>
      </c>
      <c r="BC187" s="1">
        <v>41668</v>
      </c>
      <c r="BD187">
        <v>-1</v>
      </c>
      <c r="BE187">
        <v>-1</v>
      </c>
      <c r="BF187">
        <v>-1</v>
      </c>
      <c r="BG187">
        <v>-1</v>
      </c>
      <c r="BH187">
        <v>-1</v>
      </c>
      <c r="BI187" s="1">
        <v>43370</v>
      </c>
      <c r="BJ187">
        <v>-1</v>
      </c>
      <c r="BK187">
        <v>-1</v>
      </c>
      <c r="BL187">
        <v>-1</v>
      </c>
      <c r="BM187" s="1">
        <v>43370</v>
      </c>
      <c r="BN187">
        <v>-1</v>
      </c>
      <c r="BO187" s="1">
        <v>43372</v>
      </c>
      <c r="BP187">
        <v>-1</v>
      </c>
      <c r="BQ187">
        <v>-1</v>
      </c>
      <c r="BR187">
        <v>-1</v>
      </c>
      <c r="BS187" s="1">
        <v>43372</v>
      </c>
      <c r="BT187">
        <v>-1</v>
      </c>
      <c r="BU187">
        <v>-1</v>
      </c>
      <c r="BV187">
        <v>-1</v>
      </c>
      <c r="BW187" s="1">
        <v>41861</v>
      </c>
      <c r="BX187">
        <v>-1</v>
      </c>
      <c r="BY187">
        <v>-1</v>
      </c>
      <c r="BZ187">
        <v>-1</v>
      </c>
      <c r="CA187" s="1">
        <v>41857</v>
      </c>
      <c r="CB187">
        <v>-1</v>
      </c>
      <c r="CC187" s="1">
        <v>41858</v>
      </c>
      <c r="CD187">
        <v>-1</v>
      </c>
      <c r="CE187" s="1">
        <v>43278</v>
      </c>
      <c r="CF187">
        <v>-1</v>
      </c>
      <c r="CG187" s="1">
        <v>41839</v>
      </c>
      <c r="CH187">
        <v>-1</v>
      </c>
      <c r="CI187">
        <v>-1</v>
      </c>
      <c r="CJ187">
        <v>-1</v>
      </c>
      <c r="CK187" s="1">
        <v>41790</v>
      </c>
      <c r="CL187">
        <v>-1</v>
      </c>
      <c r="CM187">
        <v>-1</v>
      </c>
      <c r="CN187">
        <v>-1</v>
      </c>
    </row>
    <row r="188" spans="1:92" x14ac:dyDescent="0.25">
      <c r="A188" s="1">
        <v>42794</v>
      </c>
      <c r="B188">
        <v>54.670999999999999</v>
      </c>
      <c r="C188" s="1">
        <v>41778</v>
      </c>
      <c r="D188">
        <v>-1</v>
      </c>
      <c r="E188" s="1">
        <v>43251</v>
      </c>
      <c r="F188">
        <v>17.48</v>
      </c>
      <c r="G188" s="1">
        <v>40307</v>
      </c>
      <c r="H188">
        <v>-1</v>
      </c>
      <c r="I188" s="1">
        <v>43220</v>
      </c>
      <c r="J188">
        <v>29.606999999999999</v>
      </c>
      <c r="K188" s="1">
        <v>41766</v>
      </c>
      <c r="L188">
        <v>-1</v>
      </c>
      <c r="M188" s="1">
        <v>40416</v>
      </c>
      <c r="N188">
        <v>-1</v>
      </c>
      <c r="O188" s="1">
        <v>40236</v>
      </c>
      <c r="P188">
        <v>-1</v>
      </c>
      <c r="Q188" s="1">
        <v>42794</v>
      </c>
      <c r="R188">
        <v>32.694000000000003</v>
      </c>
      <c r="S188" s="1">
        <v>43284</v>
      </c>
      <c r="T188">
        <v>-1</v>
      </c>
      <c r="U188" s="1">
        <v>42009</v>
      </c>
      <c r="V188">
        <v>-1</v>
      </c>
      <c r="W188" s="1">
        <v>42230</v>
      </c>
      <c r="X188">
        <v>-1</v>
      </c>
      <c r="Y188" s="1">
        <v>44415</v>
      </c>
      <c r="Z188">
        <v>-1</v>
      </c>
      <c r="AA188" s="1">
        <v>40428</v>
      </c>
      <c r="AB188">
        <v>-1</v>
      </c>
      <c r="AC188" s="1">
        <v>42623</v>
      </c>
      <c r="AD188">
        <v>-1</v>
      </c>
      <c r="AE188" s="1">
        <v>41096</v>
      </c>
      <c r="AF188">
        <v>-1</v>
      </c>
      <c r="AG188" s="1">
        <f>_xll.BDH(CONCATENATE("AUST"," CDS USD SR ",$B$3,"Y D14 CORP"),"PX_LAST",$B$1,$B$2,"Dates","S","Period","M","Array","","cols=2;rows=1")</f>
        <v>43189</v>
      </c>
      <c r="AH188">
        <v>-1</v>
      </c>
      <c r="AI188">
        <v>-1</v>
      </c>
      <c r="AJ188">
        <v>-1</v>
      </c>
      <c r="AK188">
        <v>-1</v>
      </c>
      <c r="AL188">
        <v>-1</v>
      </c>
      <c r="AM188">
        <v>-1</v>
      </c>
      <c r="AN188">
        <v>-1</v>
      </c>
      <c r="AO188" s="1">
        <v>43371</v>
      </c>
      <c r="AP188">
        <v>-1</v>
      </c>
      <c r="AQ188" s="1">
        <v>44572</v>
      </c>
      <c r="AR188">
        <v>-1</v>
      </c>
      <c r="AS188" s="1">
        <v>44573</v>
      </c>
      <c r="AT188">
        <v>-1</v>
      </c>
      <c r="AU188">
        <v>-1</v>
      </c>
      <c r="AV188">
        <v>-1</v>
      </c>
      <c r="AW188" s="1">
        <v>41810</v>
      </c>
      <c r="AX188">
        <v>-1</v>
      </c>
      <c r="AY188" s="1">
        <v>43349</v>
      </c>
      <c r="AZ188">
        <v>-1</v>
      </c>
      <c r="BA188">
        <v>-1</v>
      </c>
      <c r="BB188">
        <v>-1</v>
      </c>
      <c r="BC188" s="1">
        <v>41669</v>
      </c>
      <c r="BD188">
        <v>-1</v>
      </c>
      <c r="BE188">
        <v>-1</v>
      </c>
      <c r="BF188">
        <v>-1</v>
      </c>
      <c r="BG188">
        <v>-1</v>
      </c>
      <c r="BH188">
        <v>-1</v>
      </c>
      <c r="BI188" s="1">
        <v>43371</v>
      </c>
      <c r="BJ188">
        <v>-1</v>
      </c>
      <c r="BK188">
        <v>-1</v>
      </c>
      <c r="BL188">
        <v>-1</v>
      </c>
      <c r="BM188" s="1">
        <v>43371</v>
      </c>
      <c r="BN188">
        <v>-1</v>
      </c>
      <c r="BO188" s="1">
        <v>43373</v>
      </c>
      <c r="BP188">
        <v>-1</v>
      </c>
      <c r="BQ188">
        <v>-1</v>
      </c>
      <c r="BR188">
        <v>-1</v>
      </c>
      <c r="BS188" s="1">
        <v>43373</v>
      </c>
      <c r="BT188">
        <v>-1</v>
      </c>
      <c r="BU188">
        <v>-1</v>
      </c>
      <c r="BV188">
        <v>-1</v>
      </c>
      <c r="BW188" s="1">
        <v>41862</v>
      </c>
      <c r="BX188">
        <v>-1</v>
      </c>
      <c r="BY188">
        <v>-1</v>
      </c>
      <c r="BZ188">
        <v>-1</v>
      </c>
      <c r="CA188" s="1">
        <v>41858</v>
      </c>
      <c r="CB188">
        <v>-1</v>
      </c>
      <c r="CC188" s="1">
        <v>41859</v>
      </c>
      <c r="CD188">
        <v>-1</v>
      </c>
      <c r="CE188" s="1">
        <v>43279</v>
      </c>
      <c r="CF188">
        <v>-1</v>
      </c>
      <c r="CG188" s="1">
        <v>41840</v>
      </c>
      <c r="CH188">
        <v>-1</v>
      </c>
      <c r="CI188">
        <v>-1</v>
      </c>
      <c r="CJ188">
        <v>-1</v>
      </c>
      <c r="CK188" s="1">
        <v>41791</v>
      </c>
      <c r="CL188">
        <v>-1</v>
      </c>
      <c r="CM188">
        <v>-1</v>
      </c>
      <c r="CN188">
        <v>-1</v>
      </c>
    </row>
    <row r="189" spans="1:92" x14ac:dyDescent="0.25">
      <c r="A189" s="1">
        <v>42825</v>
      </c>
      <c r="B189">
        <v>55.841999999999999</v>
      </c>
      <c r="C189" s="1">
        <v>41779</v>
      </c>
      <c r="D189">
        <v>-1</v>
      </c>
      <c r="E189" s="1">
        <v>43280</v>
      </c>
      <c r="F189">
        <v>18.021000000000001</v>
      </c>
      <c r="G189" s="1">
        <v>40308</v>
      </c>
      <c r="H189">
        <v>-1</v>
      </c>
      <c r="I189" s="1">
        <v>43251</v>
      </c>
      <c r="J189">
        <v>42.561999999999998</v>
      </c>
      <c r="K189" s="1">
        <v>41767</v>
      </c>
      <c r="L189">
        <v>-1</v>
      </c>
      <c r="M189" s="1">
        <v>40417</v>
      </c>
      <c r="N189">
        <v>-1</v>
      </c>
      <c r="O189" s="1">
        <v>40237</v>
      </c>
      <c r="P189">
        <v>-1</v>
      </c>
      <c r="Q189" s="1">
        <v>42825</v>
      </c>
      <c r="R189">
        <v>30.777999999999999</v>
      </c>
      <c r="S189" s="1">
        <v>43285</v>
      </c>
      <c r="T189">
        <v>-1</v>
      </c>
      <c r="U189" s="1">
        <v>42010</v>
      </c>
      <c r="V189">
        <v>-1</v>
      </c>
      <c r="W189" s="1">
        <v>42231</v>
      </c>
      <c r="X189">
        <v>-1</v>
      </c>
      <c r="Y189" s="1">
        <v>44416</v>
      </c>
      <c r="Z189">
        <v>-1</v>
      </c>
      <c r="AA189" s="1">
        <v>40429</v>
      </c>
      <c r="AB189">
        <v>-1</v>
      </c>
      <c r="AC189" s="1">
        <v>42624</v>
      </c>
      <c r="AD189">
        <v>-1</v>
      </c>
      <c r="AE189" s="1">
        <v>41097</v>
      </c>
      <c r="AF189">
        <v>-1</v>
      </c>
      <c r="AG189" s="1">
        <f>_xll.BDH(CONCATENATE("AUST"," CDS USD SR ",$B$3,"Y D14 CORP"),"PX_LAST",$B$1,$B$2,"Dates","S","Period","M","Array","","cols=2;rows=1")</f>
        <v>43189</v>
      </c>
      <c r="AH189">
        <v>-1</v>
      </c>
      <c r="AI189">
        <v>-1</v>
      </c>
      <c r="AJ189">
        <v>-1</v>
      </c>
      <c r="AK189">
        <v>-1</v>
      </c>
      <c r="AL189">
        <v>-1</v>
      </c>
      <c r="AM189">
        <v>-1</v>
      </c>
      <c r="AN189">
        <v>-1</v>
      </c>
      <c r="AO189" s="1">
        <v>43372</v>
      </c>
      <c r="AP189">
        <v>-1</v>
      </c>
      <c r="AQ189" s="1">
        <v>44573</v>
      </c>
      <c r="AR189">
        <v>-1</v>
      </c>
      <c r="AS189" s="1">
        <v>44574</v>
      </c>
      <c r="AT189">
        <v>-1</v>
      </c>
      <c r="AU189">
        <v>-1</v>
      </c>
      <c r="AV189">
        <v>-1</v>
      </c>
      <c r="AW189" s="1">
        <v>41811</v>
      </c>
      <c r="AX189">
        <v>-1</v>
      </c>
      <c r="AY189" s="1">
        <v>43350</v>
      </c>
      <c r="AZ189">
        <v>-1</v>
      </c>
      <c r="BA189">
        <v>-1</v>
      </c>
      <c r="BB189">
        <v>-1</v>
      </c>
      <c r="BC189" s="1">
        <v>41670</v>
      </c>
      <c r="BD189">
        <v>-1</v>
      </c>
      <c r="BE189">
        <v>-1</v>
      </c>
      <c r="BF189">
        <v>-1</v>
      </c>
      <c r="BG189">
        <v>-1</v>
      </c>
      <c r="BH189">
        <v>-1</v>
      </c>
      <c r="BI189" s="1">
        <v>43372</v>
      </c>
      <c r="BJ189">
        <v>-1</v>
      </c>
      <c r="BK189">
        <v>-1</v>
      </c>
      <c r="BL189">
        <v>-1</v>
      </c>
      <c r="BM189" s="1">
        <v>43372</v>
      </c>
      <c r="BN189">
        <v>-1</v>
      </c>
      <c r="BO189" s="1">
        <v>43374</v>
      </c>
      <c r="BP189">
        <v>-1</v>
      </c>
      <c r="BQ189">
        <v>-1</v>
      </c>
      <c r="BR189">
        <v>-1</v>
      </c>
      <c r="BS189" s="1">
        <v>43374</v>
      </c>
      <c r="BT189">
        <v>-1</v>
      </c>
      <c r="BU189">
        <v>-1</v>
      </c>
      <c r="BV189">
        <v>-1</v>
      </c>
      <c r="BW189" s="1">
        <v>41863</v>
      </c>
      <c r="BX189">
        <v>-1</v>
      </c>
      <c r="BY189">
        <v>-1</v>
      </c>
      <c r="BZ189">
        <v>-1</v>
      </c>
      <c r="CA189" s="1">
        <v>41859</v>
      </c>
      <c r="CB189">
        <v>-1</v>
      </c>
      <c r="CC189" s="1">
        <v>41860</v>
      </c>
      <c r="CD189">
        <v>-1</v>
      </c>
      <c r="CE189" s="1">
        <v>43280</v>
      </c>
      <c r="CF189">
        <v>-1</v>
      </c>
      <c r="CG189" s="1">
        <v>41841</v>
      </c>
      <c r="CH189">
        <v>-1</v>
      </c>
      <c r="CI189">
        <v>-1</v>
      </c>
      <c r="CJ189">
        <v>-1</v>
      </c>
      <c r="CK189" s="1">
        <v>41792</v>
      </c>
      <c r="CL189">
        <v>-1</v>
      </c>
      <c r="CM189">
        <v>-1</v>
      </c>
      <c r="CN189">
        <v>-1</v>
      </c>
    </row>
    <row r="190" spans="1:92" x14ac:dyDescent="0.25">
      <c r="A190" s="1">
        <v>42853</v>
      </c>
      <c r="B190">
        <v>46.518000000000001</v>
      </c>
      <c r="C190" s="1">
        <v>41780</v>
      </c>
      <c r="D190">
        <v>-1</v>
      </c>
      <c r="E190" s="1">
        <v>43312</v>
      </c>
      <c r="F190">
        <v>12.582000000000001</v>
      </c>
      <c r="G190" s="1">
        <v>40309</v>
      </c>
      <c r="H190">
        <v>-1</v>
      </c>
      <c r="I190" s="1">
        <v>43280</v>
      </c>
      <c r="J190">
        <v>42.707000000000001</v>
      </c>
      <c r="K190" s="1">
        <v>41768</v>
      </c>
      <c r="L190">
        <v>-1</v>
      </c>
      <c r="M190" s="1">
        <v>40418</v>
      </c>
      <c r="N190">
        <v>-1</v>
      </c>
      <c r="O190" s="1">
        <v>40238</v>
      </c>
      <c r="P190">
        <v>-1</v>
      </c>
      <c r="Q190" s="1">
        <v>42853</v>
      </c>
      <c r="R190">
        <v>25.765000000000001</v>
      </c>
      <c r="S190" s="1">
        <v>43286</v>
      </c>
      <c r="T190">
        <v>-1</v>
      </c>
      <c r="U190" s="1">
        <v>42011</v>
      </c>
      <c r="V190">
        <v>-1</v>
      </c>
      <c r="W190" s="1">
        <v>42232</v>
      </c>
      <c r="X190">
        <v>-1</v>
      </c>
      <c r="Y190" s="1">
        <v>44417</v>
      </c>
      <c r="Z190">
        <v>-1</v>
      </c>
      <c r="AA190" s="1">
        <v>40430</v>
      </c>
      <c r="AB190">
        <v>-1</v>
      </c>
      <c r="AC190" s="1">
        <v>42625</v>
      </c>
      <c r="AD190">
        <v>-1</v>
      </c>
      <c r="AE190" s="1">
        <v>41098</v>
      </c>
      <c r="AF190">
        <v>-1</v>
      </c>
      <c r="AG190" s="1">
        <f>_xll.BDH(CONCATENATE("AUST"," CDS USD SR ",$B$3,"Y D14 CORP"),"PX_LAST",$B$1,$B$2,"Dates","S","Period","M","Array","","cols=2;rows=1")</f>
        <v>43189</v>
      </c>
      <c r="AH190">
        <v>-1</v>
      </c>
      <c r="AI190">
        <v>-1</v>
      </c>
      <c r="AJ190">
        <v>-1</v>
      </c>
      <c r="AK190">
        <v>-1</v>
      </c>
      <c r="AL190">
        <v>-1</v>
      </c>
      <c r="AM190">
        <v>-1</v>
      </c>
      <c r="AN190">
        <v>-1</v>
      </c>
      <c r="AO190" s="1">
        <v>43373</v>
      </c>
      <c r="AP190">
        <v>-1</v>
      </c>
      <c r="AQ190" s="1">
        <v>44574</v>
      </c>
      <c r="AR190">
        <v>-1</v>
      </c>
      <c r="AS190" s="1">
        <v>44575</v>
      </c>
      <c r="AT190">
        <v>-1</v>
      </c>
      <c r="AU190">
        <v>-1</v>
      </c>
      <c r="AV190">
        <v>-1</v>
      </c>
      <c r="AW190" s="1">
        <v>41812</v>
      </c>
      <c r="AX190">
        <v>-1</v>
      </c>
      <c r="AY190" s="1">
        <v>43351</v>
      </c>
      <c r="AZ190">
        <v>-1</v>
      </c>
      <c r="BA190">
        <v>-1</v>
      </c>
      <c r="BB190">
        <v>-1</v>
      </c>
      <c r="BC190" s="1">
        <v>41671</v>
      </c>
      <c r="BD190">
        <v>-1</v>
      </c>
      <c r="BE190">
        <v>-1</v>
      </c>
      <c r="BF190">
        <v>-1</v>
      </c>
      <c r="BG190">
        <v>-1</v>
      </c>
      <c r="BH190">
        <v>-1</v>
      </c>
      <c r="BI190" s="1">
        <v>43373</v>
      </c>
      <c r="BJ190">
        <v>-1</v>
      </c>
      <c r="BK190">
        <v>-1</v>
      </c>
      <c r="BL190">
        <v>-1</v>
      </c>
      <c r="BM190" s="1">
        <v>43373</v>
      </c>
      <c r="BN190">
        <v>-1</v>
      </c>
      <c r="BO190" s="1">
        <v>43375</v>
      </c>
      <c r="BP190">
        <v>-1</v>
      </c>
      <c r="BQ190">
        <v>-1</v>
      </c>
      <c r="BR190">
        <v>-1</v>
      </c>
      <c r="BS190" s="1">
        <v>43375</v>
      </c>
      <c r="BT190">
        <v>-1</v>
      </c>
      <c r="BU190">
        <v>-1</v>
      </c>
      <c r="BV190">
        <v>-1</v>
      </c>
      <c r="BW190" s="1">
        <v>41864</v>
      </c>
      <c r="BX190">
        <v>-1</v>
      </c>
      <c r="BY190">
        <v>-1</v>
      </c>
      <c r="BZ190">
        <v>-1</v>
      </c>
      <c r="CA190" s="1">
        <v>41860</v>
      </c>
      <c r="CB190">
        <v>-1</v>
      </c>
      <c r="CC190" s="1">
        <v>41861</v>
      </c>
      <c r="CD190">
        <v>-1</v>
      </c>
      <c r="CE190" s="1">
        <v>43281</v>
      </c>
      <c r="CF190">
        <v>-1</v>
      </c>
      <c r="CG190" s="1">
        <v>41842</v>
      </c>
      <c r="CH190">
        <v>-1</v>
      </c>
      <c r="CI190">
        <v>-1</v>
      </c>
      <c r="CJ190">
        <v>-1</v>
      </c>
      <c r="CK190" s="1">
        <v>41793</v>
      </c>
      <c r="CL190">
        <v>-1</v>
      </c>
      <c r="CM190">
        <v>-1</v>
      </c>
      <c r="CN190">
        <v>-1</v>
      </c>
    </row>
    <row r="191" spans="1:92" x14ac:dyDescent="0.25">
      <c r="A191" s="1">
        <v>42886</v>
      </c>
      <c r="B191">
        <v>51.265999999999998</v>
      </c>
      <c r="C191" s="1">
        <v>41781</v>
      </c>
      <c r="D191">
        <v>-1</v>
      </c>
      <c r="E191" s="1">
        <v>43343</v>
      </c>
      <c r="F191">
        <v>16.774999999999999</v>
      </c>
      <c r="G191" s="1">
        <v>40310</v>
      </c>
      <c r="H191">
        <v>-1</v>
      </c>
      <c r="I191" s="1">
        <v>43312</v>
      </c>
      <c r="J191">
        <v>29.41</v>
      </c>
      <c r="K191" s="1">
        <v>41769</v>
      </c>
      <c r="L191">
        <v>-1</v>
      </c>
      <c r="M191" s="1">
        <v>40419</v>
      </c>
      <c r="N191">
        <v>-1</v>
      </c>
      <c r="O191" s="1">
        <v>40239</v>
      </c>
      <c r="P191">
        <v>-1</v>
      </c>
      <c r="Q191" s="1">
        <v>42886</v>
      </c>
      <c r="R191">
        <v>25.452999999999999</v>
      </c>
      <c r="S191" s="1">
        <v>43287</v>
      </c>
      <c r="T191">
        <v>-1</v>
      </c>
      <c r="U191" s="1">
        <v>42012</v>
      </c>
      <c r="V191">
        <v>-1</v>
      </c>
      <c r="W191" s="1">
        <v>42233</v>
      </c>
      <c r="X191">
        <v>-1</v>
      </c>
      <c r="Y191" s="1">
        <v>44418</v>
      </c>
      <c r="Z191">
        <v>-1</v>
      </c>
      <c r="AA191" s="1">
        <v>40431</v>
      </c>
      <c r="AB191">
        <v>-1</v>
      </c>
      <c r="AC191" s="1">
        <v>42626</v>
      </c>
      <c r="AD191">
        <v>-1</v>
      </c>
      <c r="AE191" s="1">
        <v>41099</v>
      </c>
      <c r="AF191">
        <v>-1</v>
      </c>
      <c r="AG191" s="1">
        <f>_xll.BDH(CONCATENATE("AUST"," CDS USD SR ",$B$3,"Y D14 CORP"),"PX_LAST",$B$1,$B$2,"Dates","S","Period","M","Array","","cols=2;rows=1")</f>
        <v>43189</v>
      </c>
      <c r="AH191">
        <v>-1</v>
      </c>
      <c r="AI191">
        <v>-1</v>
      </c>
      <c r="AJ191">
        <v>-1</v>
      </c>
      <c r="AK191">
        <v>-1</v>
      </c>
      <c r="AL191">
        <v>-1</v>
      </c>
      <c r="AM191">
        <v>-1</v>
      </c>
      <c r="AN191">
        <v>-1</v>
      </c>
      <c r="AO191" s="1">
        <v>43374</v>
      </c>
      <c r="AP191">
        <v>-1</v>
      </c>
      <c r="AQ191" s="1">
        <v>44575</v>
      </c>
      <c r="AR191">
        <v>-1</v>
      </c>
      <c r="AS191" s="1">
        <v>44576</v>
      </c>
      <c r="AT191">
        <v>-1</v>
      </c>
      <c r="AU191">
        <v>-1</v>
      </c>
      <c r="AV191">
        <v>-1</v>
      </c>
      <c r="AW191" s="1">
        <v>41813</v>
      </c>
      <c r="AX191">
        <v>-1</v>
      </c>
      <c r="AY191" s="1">
        <v>43352</v>
      </c>
      <c r="AZ191">
        <v>-1</v>
      </c>
      <c r="BA191">
        <v>-1</v>
      </c>
      <c r="BB191">
        <v>-1</v>
      </c>
      <c r="BC191" s="1">
        <v>41672</v>
      </c>
      <c r="BD191">
        <v>-1</v>
      </c>
      <c r="BE191">
        <v>-1</v>
      </c>
      <c r="BF191">
        <v>-1</v>
      </c>
      <c r="BG191">
        <v>-1</v>
      </c>
      <c r="BH191">
        <v>-1</v>
      </c>
      <c r="BI191" s="1">
        <v>43374</v>
      </c>
      <c r="BJ191">
        <v>-1</v>
      </c>
      <c r="BK191">
        <v>-1</v>
      </c>
      <c r="BL191">
        <v>-1</v>
      </c>
      <c r="BM191" s="1">
        <v>43374</v>
      </c>
      <c r="BN191">
        <v>-1</v>
      </c>
      <c r="BO191" s="1">
        <v>43376</v>
      </c>
      <c r="BP191">
        <v>-1</v>
      </c>
      <c r="BQ191">
        <v>-1</v>
      </c>
      <c r="BR191">
        <v>-1</v>
      </c>
      <c r="BS191" s="1">
        <v>43376</v>
      </c>
      <c r="BT191">
        <v>-1</v>
      </c>
      <c r="BU191">
        <v>-1</v>
      </c>
      <c r="BV191">
        <v>-1</v>
      </c>
      <c r="BW191" s="1">
        <v>41865</v>
      </c>
      <c r="BX191">
        <v>-1</v>
      </c>
      <c r="BY191">
        <v>-1</v>
      </c>
      <c r="BZ191">
        <v>-1</v>
      </c>
      <c r="CA191" s="1">
        <v>41861</v>
      </c>
      <c r="CB191">
        <v>-1</v>
      </c>
      <c r="CC191" s="1">
        <v>41862</v>
      </c>
      <c r="CD191">
        <v>-1</v>
      </c>
      <c r="CE191" s="1">
        <v>43282</v>
      </c>
      <c r="CF191">
        <v>-1</v>
      </c>
      <c r="CG191" s="1">
        <v>41843</v>
      </c>
      <c r="CH191">
        <v>-1</v>
      </c>
      <c r="CI191">
        <v>-1</v>
      </c>
      <c r="CJ191">
        <v>-1</v>
      </c>
      <c r="CK191" s="1">
        <v>41794</v>
      </c>
      <c r="CL191">
        <v>-1</v>
      </c>
      <c r="CM191">
        <v>-1</v>
      </c>
      <c r="CN191">
        <v>-1</v>
      </c>
    </row>
    <row r="192" spans="1:92" x14ac:dyDescent="0.25">
      <c r="A192" s="1">
        <v>42916</v>
      </c>
      <c r="B192">
        <v>61.527000000000001</v>
      </c>
      <c r="C192" s="1">
        <v>41782</v>
      </c>
      <c r="D192">
        <v>-1</v>
      </c>
      <c r="E192" s="1">
        <v>43371</v>
      </c>
      <c r="F192">
        <v>11.183</v>
      </c>
      <c r="G192" s="1">
        <v>40311</v>
      </c>
      <c r="H192">
        <v>-1</v>
      </c>
      <c r="I192" s="1">
        <v>43343</v>
      </c>
      <c r="J192">
        <v>35.006</v>
      </c>
      <c r="K192" s="1">
        <v>41770</v>
      </c>
      <c r="L192">
        <v>-1</v>
      </c>
      <c r="M192" s="1">
        <v>40420</v>
      </c>
      <c r="N192">
        <v>-1</v>
      </c>
      <c r="O192" s="1">
        <v>40240</v>
      </c>
      <c r="P192">
        <v>-1</v>
      </c>
      <c r="Q192" s="1">
        <v>42916</v>
      </c>
      <c r="R192">
        <v>26.033999999999999</v>
      </c>
      <c r="S192" s="1">
        <v>43288</v>
      </c>
      <c r="T192">
        <v>-1</v>
      </c>
      <c r="U192" s="1">
        <v>42013</v>
      </c>
      <c r="V192">
        <v>-1</v>
      </c>
      <c r="W192" s="1">
        <v>42234</v>
      </c>
      <c r="X192">
        <v>-1</v>
      </c>
      <c r="Y192" s="1">
        <v>44419</v>
      </c>
      <c r="Z192">
        <v>-1</v>
      </c>
      <c r="AA192" s="1">
        <v>40432</v>
      </c>
      <c r="AB192">
        <v>-1</v>
      </c>
      <c r="AC192" s="1">
        <v>42627</v>
      </c>
      <c r="AD192">
        <v>-1</v>
      </c>
      <c r="AE192" s="1">
        <v>41100</v>
      </c>
      <c r="AF192">
        <v>-1</v>
      </c>
      <c r="AG192" s="1">
        <f>_xll.BDH(CONCATENATE("AUST"," CDS USD SR ",$B$3,"Y D14 CORP"),"PX_LAST",$B$1,$B$2,"Dates","S","Period","M","Array","","cols=2;rows=1")</f>
        <v>43189</v>
      </c>
      <c r="AH192">
        <v>-1</v>
      </c>
      <c r="AI192">
        <v>-1</v>
      </c>
      <c r="AJ192">
        <v>-1</v>
      </c>
      <c r="AK192">
        <v>-1</v>
      </c>
      <c r="AL192">
        <v>-1</v>
      </c>
      <c r="AM192">
        <v>-1</v>
      </c>
      <c r="AN192">
        <v>-1</v>
      </c>
      <c r="AO192" s="1">
        <v>43375</v>
      </c>
      <c r="AP192">
        <v>-1</v>
      </c>
      <c r="AQ192" s="1">
        <v>44576</v>
      </c>
      <c r="AR192">
        <v>-1</v>
      </c>
      <c r="AS192" s="1">
        <v>44577</v>
      </c>
      <c r="AT192">
        <v>-1</v>
      </c>
      <c r="AU192">
        <v>-1</v>
      </c>
      <c r="AV192">
        <v>-1</v>
      </c>
      <c r="AW192" s="1">
        <v>41814</v>
      </c>
      <c r="AX192">
        <v>-1</v>
      </c>
      <c r="AY192" s="1">
        <v>43353</v>
      </c>
      <c r="AZ192">
        <v>-1</v>
      </c>
      <c r="BA192">
        <v>-1</v>
      </c>
      <c r="BB192">
        <v>-1</v>
      </c>
      <c r="BC192" s="1">
        <v>41673</v>
      </c>
      <c r="BD192">
        <v>-1</v>
      </c>
      <c r="BE192">
        <v>-1</v>
      </c>
      <c r="BF192">
        <v>-1</v>
      </c>
      <c r="BG192">
        <v>-1</v>
      </c>
      <c r="BH192">
        <v>-1</v>
      </c>
      <c r="BI192" s="1">
        <v>43375</v>
      </c>
      <c r="BJ192">
        <v>-1</v>
      </c>
      <c r="BK192">
        <v>-1</v>
      </c>
      <c r="BL192">
        <v>-1</v>
      </c>
      <c r="BM192" s="1">
        <v>43375</v>
      </c>
      <c r="BN192">
        <v>-1</v>
      </c>
      <c r="BO192" s="1">
        <v>43377</v>
      </c>
      <c r="BP192">
        <v>-1</v>
      </c>
      <c r="BQ192">
        <v>-1</v>
      </c>
      <c r="BR192">
        <v>-1</v>
      </c>
      <c r="BS192" s="1">
        <v>43377</v>
      </c>
      <c r="BT192">
        <v>-1</v>
      </c>
      <c r="BU192">
        <v>-1</v>
      </c>
      <c r="BV192">
        <v>-1</v>
      </c>
      <c r="BW192" s="1">
        <v>41866</v>
      </c>
      <c r="BX192">
        <v>-1</v>
      </c>
      <c r="BY192">
        <v>-1</v>
      </c>
      <c r="BZ192">
        <v>-1</v>
      </c>
      <c r="CA192" s="1">
        <v>41862</v>
      </c>
      <c r="CB192">
        <v>-1</v>
      </c>
      <c r="CC192" s="1">
        <v>41863</v>
      </c>
      <c r="CD192">
        <v>-1</v>
      </c>
      <c r="CE192" s="1">
        <v>43283</v>
      </c>
      <c r="CF192">
        <v>-1</v>
      </c>
      <c r="CG192" s="1">
        <v>41844</v>
      </c>
      <c r="CH192">
        <v>-1</v>
      </c>
      <c r="CI192">
        <v>-1</v>
      </c>
      <c r="CJ192">
        <v>-1</v>
      </c>
      <c r="CK192" s="1">
        <v>41795</v>
      </c>
      <c r="CL192">
        <v>-1</v>
      </c>
      <c r="CM192">
        <v>-1</v>
      </c>
      <c r="CN192">
        <v>-1</v>
      </c>
    </row>
    <row r="193" spans="1:92" x14ac:dyDescent="0.25">
      <c r="A193" s="1">
        <v>42947</v>
      </c>
      <c r="B193">
        <v>51.152999999999999</v>
      </c>
      <c r="C193" s="1">
        <v>41783</v>
      </c>
      <c r="D193">
        <v>-1</v>
      </c>
      <c r="E193" s="1">
        <v>43404</v>
      </c>
      <c r="F193">
        <v>16.826999999999998</v>
      </c>
      <c r="G193" s="1">
        <v>40312</v>
      </c>
      <c r="H193">
        <v>-1</v>
      </c>
      <c r="I193" s="1">
        <v>43371</v>
      </c>
      <c r="J193">
        <v>30.673000000000002</v>
      </c>
      <c r="K193" s="1">
        <v>41771</v>
      </c>
      <c r="L193">
        <v>-1</v>
      </c>
      <c r="M193" s="1">
        <v>40421</v>
      </c>
      <c r="N193">
        <v>-1</v>
      </c>
      <c r="O193" s="1">
        <v>40241</v>
      </c>
      <c r="P193">
        <v>-1</v>
      </c>
      <c r="Q193" s="1">
        <v>42947</v>
      </c>
      <c r="R193">
        <v>24.536999999999999</v>
      </c>
      <c r="S193" s="1">
        <v>43289</v>
      </c>
      <c r="T193">
        <v>-1</v>
      </c>
      <c r="U193" s="1">
        <v>42014</v>
      </c>
      <c r="V193">
        <v>-1</v>
      </c>
      <c r="W193" s="1">
        <v>42235</v>
      </c>
      <c r="X193">
        <v>-1</v>
      </c>
      <c r="Y193" s="1">
        <v>44420</v>
      </c>
      <c r="Z193">
        <v>-1</v>
      </c>
      <c r="AA193" s="1">
        <v>40433</v>
      </c>
      <c r="AB193">
        <v>-1</v>
      </c>
      <c r="AC193" s="1">
        <v>42628</v>
      </c>
      <c r="AD193">
        <v>-1</v>
      </c>
      <c r="AE193" s="1">
        <v>41101</v>
      </c>
      <c r="AF193">
        <v>-1</v>
      </c>
      <c r="AG193" s="1">
        <f>_xll.BDH(CONCATENATE("AUST"," CDS USD SR ",$B$3,"Y D14 CORP"),"PX_LAST",$B$1,$B$2,"Dates","S","Period","M","Array","","cols=2;rows=1")</f>
        <v>43189</v>
      </c>
      <c r="AH193">
        <v>-1</v>
      </c>
      <c r="AI193">
        <v>-1</v>
      </c>
      <c r="AJ193">
        <v>-1</v>
      </c>
      <c r="AK193">
        <v>-1</v>
      </c>
      <c r="AL193">
        <v>-1</v>
      </c>
      <c r="AM193">
        <v>-1</v>
      </c>
      <c r="AN193">
        <v>-1</v>
      </c>
      <c r="AO193" s="1">
        <v>43376</v>
      </c>
      <c r="AP193">
        <v>-1</v>
      </c>
      <c r="AQ193" s="1">
        <v>44577</v>
      </c>
      <c r="AR193">
        <v>-1</v>
      </c>
      <c r="AS193" s="1">
        <v>44578</v>
      </c>
      <c r="AT193">
        <v>-1</v>
      </c>
      <c r="AU193">
        <v>-1</v>
      </c>
      <c r="AV193">
        <v>-1</v>
      </c>
      <c r="AW193" s="1">
        <v>41815</v>
      </c>
      <c r="AX193">
        <v>-1</v>
      </c>
      <c r="AY193" s="1">
        <v>43354</v>
      </c>
      <c r="AZ193">
        <v>-1</v>
      </c>
      <c r="BA193">
        <v>-1</v>
      </c>
      <c r="BB193">
        <v>-1</v>
      </c>
      <c r="BC193" s="1">
        <v>41674</v>
      </c>
      <c r="BD193">
        <v>-1</v>
      </c>
      <c r="BE193">
        <v>-1</v>
      </c>
      <c r="BF193">
        <v>-1</v>
      </c>
      <c r="BG193">
        <v>-1</v>
      </c>
      <c r="BH193">
        <v>-1</v>
      </c>
      <c r="BI193" s="1">
        <v>43376</v>
      </c>
      <c r="BJ193">
        <v>-1</v>
      </c>
      <c r="BK193">
        <v>-1</v>
      </c>
      <c r="BL193">
        <v>-1</v>
      </c>
      <c r="BM193" s="1">
        <v>43376</v>
      </c>
      <c r="BN193">
        <v>-1</v>
      </c>
      <c r="BO193" s="1">
        <v>43378</v>
      </c>
      <c r="BP193">
        <v>-1</v>
      </c>
      <c r="BQ193">
        <v>-1</v>
      </c>
      <c r="BR193">
        <v>-1</v>
      </c>
      <c r="BS193" s="1">
        <v>43378</v>
      </c>
      <c r="BT193">
        <v>-1</v>
      </c>
      <c r="BU193">
        <v>-1</v>
      </c>
      <c r="BV193">
        <v>-1</v>
      </c>
      <c r="BW193" s="1">
        <v>41867</v>
      </c>
      <c r="BX193">
        <v>-1</v>
      </c>
      <c r="BY193">
        <v>-1</v>
      </c>
      <c r="BZ193">
        <v>-1</v>
      </c>
      <c r="CA193" s="1">
        <v>41863</v>
      </c>
      <c r="CB193">
        <v>-1</v>
      </c>
      <c r="CC193" s="1">
        <v>41864</v>
      </c>
      <c r="CD193">
        <v>-1</v>
      </c>
      <c r="CE193" s="1">
        <v>43284</v>
      </c>
      <c r="CF193">
        <v>-1</v>
      </c>
      <c r="CG193" s="1">
        <v>41845</v>
      </c>
      <c r="CH193">
        <v>-1</v>
      </c>
      <c r="CI193">
        <v>-1</v>
      </c>
      <c r="CJ193">
        <v>-1</v>
      </c>
      <c r="CK193" s="1">
        <v>41796</v>
      </c>
      <c r="CL193">
        <v>-1</v>
      </c>
      <c r="CM193">
        <v>-1</v>
      </c>
      <c r="CN193">
        <v>-1</v>
      </c>
    </row>
    <row r="194" spans="1:92" x14ac:dyDescent="0.25">
      <c r="A194" s="1">
        <v>42978</v>
      </c>
      <c r="B194">
        <v>41.914999999999999</v>
      </c>
      <c r="C194" s="1">
        <v>41784</v>
      </c>
      <c r="D194">
        <v>-1</v>
      </c>
      <c r="E194" s="1">
        <v>43434</v>
      </c>
      <c r="F194">
        <v>22.114000000000001</v>
      </c>
      <c r="G194" s="1">
        <v>40313</v>
      </c>
      <c r="H194">
        <v>-1</v>
      </c>
      <c r="I194" s="1">
        <v>43404</v>
      </c>
      <c r="J194">
        <v>47.384999999999998</v>
      </c>
      <c r="K194" s="1">
        <v>41772</v>
      </c>
      <c r="L194">
        <v>-1</v>
      </c>
      <c r="M194" s="1">
        <v>40422</v>
      </c>
      <c r="N194">
        <v>-1</v>
      </c>
      <c r="O194" s="1">
        <v>40242</v>
      </c>
      <c r="P194">
        <v>-1</v>
      </c>
      <c r="Q194" s="1">
        <v>42978</v>
      </c>
      <c r="R194">
        <v>26.135000000000002</v>
      </c>
      <c r="S194" s="1">
        <v>43290</v>
      </c>
      <c r="T194">
        <v>-1</v>
      </c>
      <c r="U194" s="1">
        <v>42015</v>
      </c>
      <c r="V194">
        <v>-1</v>
      </c>
      <c r="W194" s="1">
        <v>42236</v>
      </c>
      <c r="X194">
        <v>-1</v>
      </c>
      <c r="Y194" s="1">
        <v>44421</v>
      </c>
      <c r="Z194">
        <v>-1</v>
      </c>
      <c r="AA194" s="1">
        <v>40434</v>
      </c>
      <c r="AB194">
        <v>-1</v>
      </c>
      <c r="AC194" s="1">
        <v>42629</v>
      </c>
      <c r="AD194">
        <v>-1</v>
      </c>
      <c r="AE194" s="1">
        <v>41102</v>
      </c>
      <c r="AF194">
        <v>-1</v>
      </c>
      <c r="AG194" s="1">
        <f>_xll.BDH(CONCATENATE("AUST"," CDS USD SR ",$B$3,"Y D14 CORP"),"PX_LAST",$B$1,$B$2,"Dates","S","Period","M","Array","","cols=2;rows=1")</f>
        <v>43189</v>
      </c>
      <c r="AH194">
        <v>-1</v>
      </c>
      <c r="AI194">
        <v>-1</v>
      </c>
      <c r="AJ194">
        <v>-1</v>
      </c>
      <c r="AK194">
        <v>-1</v>
      </c>
      <c r="AL194">
        <v>-1</v>
      </c>
      <c r="AM194">
        <v>-1</v>
      </c>
      <c r="AN194">
        <v>-1</v>
      </c>
      <c r="AO194" s="1">
        <v>43377</v>
      </c>
      <c r="AP194">
        <v>-1</v>
      </c>
      <c r="AQ194" s="1">
        <v>44578</v>
      </c>
      <c r="AR194">
        <v>-1</v>
      </c>
      <c r="AS194" s="1">
        <v>44579</v>
      </c>
      <c r="AT194">
        <v>-1</v>
      </c>
      <c r="AU194">
        <v>-1</v>
      </c>
      <c r="AV194">
        <v>-1</v>
      </c>
      <c r="AW194" s="1">
        <v>41816</v>
      </c>
      <c r="AX194">
        <v>-1</v>
      </c>
      <c r="AY194" s="1">
        <v>43355</v>
      </c>
      <c r="AZ194">
        <v>-1</v>
      </c>
      <c r="BA194">
        <v>-1</v>
      </c>
      <c r="BB194">
        <v>-1</v>
      </c>
      <c r="BC194" s="1">
        <v>41675</v>
      </c>
      <c r="BD194">
        <v>-1</v>
      </c>
      <c r="BE194">
        <v>-1</v>
      </c>
      <c r="BF194">
        <v>-1</v>
      </c>
      <c r="BG194">
        <v>-1</v>
      </c>
      <c r="BH194">
        <v>-1</v>
      </c>
      <c r="BI194" s="1">
        <v>43377</v>
      </c>
      <c r="BJ194">
        <v>-1</v>
      </c>
      <c r="BK194">
        <v>-1</v>
      </c>
      <c r="BL194">
        <v>-1</v>
      </c>
      <c r="BM194" s="1">
        <v>43377</v>
      </c>
      <c r="BN194">
        <v>-1</v>
      </c>
      <c r="BO194" s="1">
        <v>43379</v>
      </c>
      <c r="BP194">
        <v>-1</v>
      </c>
      <c r="BQ194">
        <v>-1</v>
      </c>
      <c r="BR194">
        <v>-1</v>
      </c>
      <c r="BS194" s="1">
        <v>43379</v>
      </c>
      <c r="BT194">
        <v>-1</v>
      </c>
      <c r="BU194">
        <v>-1</v>
      </c>
      <c r="BV194">
        <v>-1</v>
      </c>
      <c r="BW194" s="1">
        <v>41868</v>
      </c>
      <c r="BX194">
        <v>-1</v>
      </c>
      <c r="BY194">
        <v>-1</v>
      </c>
      <c r="BZ194">
        <v>-1</v>
      </c>
      <c r="CA194" s="1">
        <v>41864</v>
      </c>
      <c r="CB194">
        <v>-1</v>
      </c>
      <c r="CC194" s="1">
        <v>41865</v>
      </c>
      <c r="CD194">
        <v>-1</v>
      </c>
      <c r="CE194" s="1">
        <v>43285</v>
      </c>
      <c r="CF194">
        <v>-1</v>
      </c>
      <c r="CG194" s="1">
        <v>41846</v>
      </c>
      <c r="CH194">
        <v>-1</v>
      </c>
      <c r="CI194">
        <v>-1</v>
      </c>
      <c r="CJ194">
        <v>-1</v>
      </c>
      <c r="CK194" s="1">
        <v>41797</v>
      </c>
      <c r="CL194">
        <v>-1</v>
      </c>
      <c r="CM194">
        <v>-1</v>
      </c>
      <c r="CN194">
        <v>-1</v>
      </c>
    </row>
    <row r="195" spans="1:92" x14ac:dyDescent="0.25">
      <c r="A195" s="1">
        <v>43007</v>
      </c>
      <c r="B195">
        <v>57.968000000000004</v>
      </c>
      <c r="C195" s="1">
        <v>41785</v>
      </c>
      <c r="D195">
        <v>-1</v>
      </c>
      <c r="E195" s="1">
        <v>43465</v>
      </c>
      <c r="F195">
        <v>26.295000000000002</v>
      </c>
      <c r="G195" s="1">
        <v>40314</v>
      </c>
      <c r="H195">
        <v>-1</v>
      </c>
      <c r="I195" s="1">
        <v>43434</v>
      </c>
      <c r="J195">
        <v>58.847999999999999</v>
      </c>
      <c r="K195" s="1">
        <v>41773</v>
      </c>
      <c r="L195">
        <v>-1</v>
      </c>
      <c r="M195" s="1">
        <v>40423</v>
      </c>
      <c r="N195">
        <v>-1</v>
      </c>
      <c r="O195" s="1">
        <v>40243</v>
      </c>
      <c r="P195">
        <v>-1</v>
      </c>
      <c r="Q195" s="1">
        <v>43007</v>
      </c>
      <c r="R195">
        <v>33.97</v>
      </c>
      <c r="S195" s="1">
        <v>43291</v>
      </c>
      <c r="T195">
        <v>-1</v>
      </c>
      <c r="U195" s="1">
        <v>42016</v>
      </c>
      <c r="V195">
        <v>-1</v>
      </c>
      <c r="W195" s="1">
        <v>42237</v>
      </c>
      <c r="X195">
        <v>-1</v>
      </c>
      <c r="Y195" s="1">
        <v>44422</v>
      </c>
      <c r="Z195">
        <v>-1</v>
      </c>
      <c r="AA195" s="1">
        <v>40435</v>
      </c>
      <c r="AB195">
        <v>-1</v>
      </c>
      <c r="AC195" s="1">
        <v>42630</v>
      </c>
      <c r="AD195">
        <v>-1</v>
      </c>
      <c r="AE195" s="1">
        <v>41103</v>
      </c>
      <c r="AF195">
        <v>-1</v>
      </c>
      <c r="AG195" s="1">
        <f>_xll.BDH(CONCATENATE("AUST"," CDS USD SR ",$B$3,"Y D14 CORP"),"PX_LAST",$B$1,$B$2,"Dates","S","Period","M","Array","","cols=2;rows=1")</f>
        <v>43189</v>
      </c>
      <c r="AH195">
        <v>-1</v>
      </c>
      <c r="AI195">
        <v>-1</v>
      </c>
      <c r="AJ195">
        <v>-1</v>
      </c>
      <c r="AK195">
        <v>-1</v>
      </c>
      <c r="AL195">
        <v>-1</v>
      </c>
      <c r="AM195">
        <v>-1</v>
      </c>
      <c r="AN195">
        <v>-1</v>
      </c>
      <c r="AO195" s="1">
        <v>43378</v>
      </c>
      <c r="AP195">
        <v>-1</v>
      </c>
      <c r="AQ195" s="1">
        <v>44579</v>
      </c>
      <c r="AR195">
        <v>-1</v>
      </c>
      <c r="AS195" s="1">
        <v>44580</v>
      </c>
      <c r="AT195">
        <v>-1</v>
      </c>
      <c r="AU195">
        <v>-1</v>
      </c>
      <c r="AV195">
        <v>-1</v>
      </c>
      <c r="AW195" s="1">
        <v>41817</v>
      </c>
      <c r="AX195">
        <v>-1</v>
      </c>
      <c r="AY195" s="1">
        <v>43356</v>
      </c>
      <c r="AZ195">
        <v>-1</v>
      </c>
      <c r="BA195">
        <v>-1</v>
      </c>
      <c r="BB195">
        <v>-1</v>
      </c>
      <c r="BC195" s="1">
        <v>41676</v>
      </c>
      <c r="BD195">
        <v>-1</v>
      </c>
      <c r="BE195">
        <v>-1</v>
      </c>
      <c r="BF195">
        <v>-1</v>
      </c>
      <c r="BG195">
        <v>-1</v>
      </c>
      <c r="BH195">
        <v>-1</v>
      </c>
      <c r="BI195" s="1">
        <v>43378</v>
      </c>
      <c r="BJ195">
        <v>-1</v>
      </c>
      <c r="BK195">
        <v>-1</v>
      </c>
      <c r="BL195">
        <v>-1</v>
      </c>
      <c r="BM195" s="1">
        <v>43378</v>
      </c>
      <c r="BN195">
        <v>-1</v>
      </c>
      <c r="BO195" s="1">
        <v>43380</v>
      </c>
      <c r="BP195">
        <v>-1</v>
      </c>
      <c r="BQ195">
        <v>-1</v>
      </c>
      <c r="BR195">
        <v>-1</v>
      </c>
      <c r="BS195" s="1">
        <v>43380</v>
      </c>
      <c r="BT195">
        <v>-1</v>
      </c>
      <c r="BU195">
        <v>-1</v>
      </c>
      <c r="BV195">
        <v>-1</v>
      </c>
      <c r="BW195" s="1">
        <v>41869</v>
      </c>
      <c r="BX195">
        <v>-1</v>
      </c>
      <c r="BY195">
        <v>-1</v>
      </c>
      <c r="BZ195">
        <v>-1</v>
      </c>
      <c r="CA195" s="1">
        <v>41865</v>
      </c>
      <c r="CB195">
        <v>-1</v>
      </c>
      <c r="CC195" s="1">
        <v>41866</v>
      </c>
      <c r="CD195">
        <v>-1</v>
      </c>
      <c r="CE195" s="1">
        <v>43286</v>
      </c>
      <c r="CF195">
        <v>-1</v>
      </c>
      <c r="CG195" s="1">
        <v>41847</v>
      </c>
      <c r="CH195">
        <v>-1</v>
      </c>
      <c r="CI195">
        <v>-1</v>
      </c>
      <c r="CJ195">
        <v>-1</v>
      </c>
      <c r="CK195" s="1">
        <v>41798</v>
      </c>
      <c r="CL195">
        <v>-1</v>
      </c>
      <c r="CM195">
        <v>-1</v>
      </c>
      <c r="CN195">
        <v>-1</v>
      </c>
    </row>
    <row r="196" spans="1:92" x14ac:dyDescent="0.25">
      <c r="A196" s="1">
        <v>43039</v>
      </c>
      <c r="B196">
        <v>50.863</v>
      </c>
      <c r="C196" s="1">
        <v>41786</v>
      </c>
      <c r="D196">
        <v>-1</v>
      </c>
      <c r="E196" s="1">
        <v>43496</v>
      </c>
      <c r="F196">
        <v>16.663</v>
      </c>
      <c r="G196" s="1">
        <v>40315</v>
      </c>
      <c r="H196">
        <v>-1</v>
      </c>
      <c r="I196" s="1">
        <v>43465</v>
      </c>
      <c r="J196">
        <v>73.974999999999994</v>
      </c>
      <c r="K196" s="1">
        <v>41774</v>
      </c>
      <c r="L196">
        <v>-1</v>
      </c>
      <c r="M196" s="1">
        <v>40424</v>
      </c>
      <c r="N196">
        <v>-1</v>
      </c>
      <c r="O196" s="1">
        <v>40244</v>
      </c>
      <c r="P196">
        <v>-1</v>
      </c>
      <c r="Q196" s="1">
        <v>43039</v>
      </c>
      <c r="R196">
        <v>33.661999999999999</v>
      </c>
      <c r="S196" s="1">
        <v>43292</v>
      </c>
      <c r="T196">
        <v>-1</v>
      </c>
      <c r="U196" s="1">
        <v>42017</v>
      </c>
      <c r="V196">
        <v>-1</v>
      </c>
      <c r="W196" s="1">
        <v>42238</v>
      </c>
      <c r="X196">
        <v>-1</v>
      </c>
      <c r="Y196" s="1">
        <v>44423</v>
      </c>
      <c r="Z196">
        <v>-1</v>
      </c>
      <c r="AA196" s="1">
        <v>40436</v>
      </c>
      <c r="AB196">
        <v>-1</v>
      </c>
      <c r="AC196" s="1">
        <v>42631</v>
      </c>
      <c r="AD196">
        <v>-1</v>
      </c>
      <c r="AE196" s="1">
        <v>41104</v>
      </c>
      <c r="AF196">
        <v>-1</v>
      </c>
      <c r="AG196" s="1">
        <f>_xll.BDH(CONCATENATE("AUST"," CDS USD SR ",$B$3,"Y D14 CORP"),"PX_LAST",$B$1,$B$2,"Dates","S","Period","M","Array","","cols=2;rows=1")</f>
        <v>43189</v>
      </c>
      <c r="AH196">
        <v>-1</v>
      </c>
      <c r="AI196">
        <v>-1</v>
      </c>
      <c r="AJ196">
        <v>-1</v>
      </c>
      <c r="AK196">
        <v>-1</v>
      </c>
      <c r="AL196">
        <v>-1</v>
      </c>
      <c r="AM196">
        <v>-1</v>
      </c>
      <c r="AN196">
        <v>-1</v>
      </c>
      <c r="AO196" s="1">
        <v>43379</v>
      </c>
      <c r="AP196">
        <v>-1</v>
      </c>
      <c r="AQ196" s="1">
        <v>44580</v>
      </c>
      <c r="AR196">
        <v>-1</v>
      </c>
      <c r="AS196" s="1">
        <v>44581</v>
      </c>
      <c r="AT196">
        <v>-1</v>
      </c>
      <c r="AU196">
        <v>-1</v>
      </c>
      <c r="AV196">
        <v>-1</v>
      </c>
      <c r="AW196" s="1">
        <v>41818</v>
      </c>
      <c r="AX196">
        <v>-1</v>
      </c>
      <c r="AY196" s="1">
        <v>43357</v>
      </c>
      <c r="AZ196">
        <v>-1</v>
      </c>
      <c r="BA196">
        <v>-1</v>
      </c>
      <c r="BB196">
        <v>-1</v>
      </c>
      <c r="BC196" s="1">
        <v>41677</v>
      </c>
      <c r="BD196">
        <v>-1</v>
      </c>
      <c r="BE196">
        <v>-1</v>
      </c>
      <c r="BF196">
        <v>-1</v>
      </c>
      <c r="BG196">
        <v>-1</v>
      </c>
      <c r="BH196">
        <v>-1</v>
      </c>
      <c r="BI196" s="1">
        <v>43379</v>
      </c>
      <c r="BJ196">
        <v>-1</v>
      </c>
      <c r="BK196">
        <v>-1</v>
      </c>
      <c r="BL196">
        <v>-1</v>
      </c>
      <c r="BM196" s="1">
        <v>43379</v>
      </c>
      <c r="BN196">
        <v>-1</v>
      </c>
      <c r="BO196" s="1">
        <v>43381</v>
      </c>
      <c r="BP196">
        <v>-1</v>
      </c>
      <c r="BQ196">
        <v>-1</v>
      </c>
      <c r="BR196">
        <v>-1</v>
      </c>
      <c r="BS196" s="1">
        <v>43381</v>
      </c>
      <c r="BT196">
        <v>-1</v>
      </c>
      <c r="BU196">
        <v>-1</v>
      </c>
      <c r="BV196">
        <v>-1</v>
      </c>
      <c r="BW196" s="1">
        <v>41870</v>
      </c>
      <c r="BX196">
        <v>-1</v>
      </c>
      <c r="BY196">
        <v>-1</v>
      </c>
      <c r="BZ196">
        <v>-1</v>
      </c>
      <c r="CA196" s="1">
        <v>41866</v>
      </c>
      <c r="CB196">
        <v>-1</v>
      </c>
      <c r="CC196" s="1">
        <v>41867</v>
      </c>
      <c r="CD196">
        <v>-1</v>
      </c>
      <c r="CE196" s="1">
        <v>43287</v>
      </c>
      <c r="CF196">
        <v>-1</v>
      </c>
      <c r="CG196" s="1">
        <v>41848</v>
      </c>
      <c r="CH196">
        <v>-1</v>
      </c>
      <c r="CI196">
        <v>-1</v>
      </c>
      <c r="CJ196">
        <v>-1</v>
      </c>
      <c r="CK196" s="1">
        <v>41799</v>
      </c>
      <c r="CL196">
        <v>-1</v>
      </c>
      <c r="CM196">
        <v>-1</v>
      </c>
      <c r="CN196">
        <v>-1</v>
      </c>
    </row>
    <row r="197" spans="1:92" x14ac:dyDescent="0.25">
      <c r="A197" s="1">
        <v>43069</v>
      </c>
      <c r="B197">
        <v>49.421999999999997</v>
      </c>
      <c r="C197" s="1">
        <v>41787</v>
      </c>
      <c r="D197">
        <v>-1</v>
      </c>
      <c r="E197" s="1">
        <v>43524</v>
      </c>
      <c r="F197">
        <v>12.808999999999999</v>
      </c>
      <c r="G197" s="1">
        <v>40316</v>
      </c>
      <c r="H197">
        <v>-1</v>
      </c>
      <c r="I197" s="1">
        <v>43496</v>
      </c>
      <c r="J197">
        <v>47.948999999999998</v>
      </c>
      <c r="K197" s="1">
        <v>41775</v>
      </c>
      <c r="L197">
        <v>-1</v>
      </c>
      <c r="M197" s="1">
        <v>40425</v>
      </c>
      <c r="N197">
        <v>-1</v>
      </c>
      <c r="O197" s="1">
        <v>40245</v>
      </c>
      <c r="P197">
        <v>-1</v>
      </c>
      <c r="Q197" s="1">
        <v>43069</v>
      </c>
      <c r="R197">
        <v>32.118000000000002</v>
      </c>
      <c r="S197" s="1">
        <v>43293</v>
      </c>
      <c r="T197">
        <v>-1</v>
      </c>
      <c r="U197" s="1">
        <v>42018</v>
      </c>
      <c r="V197">
        <v>-1</v>
      </c>
      <c r="W197" s="1">
        <v>42239</v>
      </c>
      <c r="X197">
        <v>-1</v>
      </c>
      <c r="Y197" s="1">
        <v>44424</v>
      </c>
      <c r="Z197">
        <v>-1</v>
      </c>
      <c r="AA197" s="1">
        <v>40437</v>
      </c>
      <c r="AB197">
        <v>-1</v>
      </c>
      <c r="AC197" s="1">
        <v>42632</v>
      </c>
      <c r="AD197">
        <v>-1</v>
      </c>
      <c r="AE197" s="1">
        <v>41105</v>
      </c>
      <c r="AF197">
        <v>-1</v>
      </c>
      <c r="AG197" s="1">
        <f>_xll.BDH(CONCATENATE("AUST"," CDS USD SR ",$B$3,"Y D14 CORP"),"PX_LAST",$B$1,$B$2,"Dates","S","Period","M","Array","","cols=2;rows=1")</f>
        <v>43189</v>
      </c>
      <c r="AH197">
        <v>-1</v>
      </c>
      <c r="AI197">
        <v>-1</v>
      </c>
      <c r="AJ197">
        <v>-1</v>
      </c>
      <c r="AK197">
        <v>-1</v>
      </c>
      <c r="AL197">
        <v>-1</v>
      </c>
      <c r="AM197">
        <v>-1</v>
      </c>
      <c r="AN197">
        <v>-1</v>
      </c>
      <c r="AO197" s="1">
        <v>43380</v>
      </c>
      <c r="AP197">
        <v>-1</v>
      </c>
      <c r="AQ197" s="1">
        <v>44581</v>
      </c>
      <c r="AR197">
        <v>-1</v>
      </c>
      <c r="AS197" s="1">
        <v>44582</v>
      </c>
      <c r="AT197">
        <v>-1</v>
      </c>
      <c r="AU197">
        <v>-1</v>
      </c>
      <c r="AV197">
        <v>-1</v>
      </c>
      <c r="AW197" s="1">
        <v>41819</v>
      </c>
      <c r="AX197">
        <v>-1</v>
      </c>
      <c r="AY197" s="1">
        <v>43358</v>
      </c>
      <c r="AZ197">
        <v>-1</v>
      </c>
      <c r="BA197">
        <v>-1</v>
      </c>
      <c r="BB197">
        <v>-1</v>
      </c>
      <c r="BC197" s="1">
        <v>41678</v>
      </c>
      <c r="BD197">
        <v>-1</v>
      </c>
      <c r="BE197">
        <v>-1</v>
      </c>
      <c r="BF197">
        <v>-1</v>
      </c>
      <c r="BG197">
        <v>-1</v>
      </c>
      <c r="BH197">
        <v>-1</v>
      </c>
      <c r="BI197" s="1">
        <v>43380</v>
      </c>
      <c r="BJ197">
        <v>-1</v>
      </c>
      <c r="BK197">
        <v>-1</v>
      </c>
      <c r="BL197">
        <v>-1</v>
      </c>
      <c r="BM197" s="1">
        <v>43380</v>
      </c>
      <c r="BN197">
        <v>-1</v>
      </c>
      <c r="BO197" s="1">
        <v>43382</v>
      </c>
      <c r="BP197">
        <v>-1</v>
      </c>
      <c r="BQ197">
        <v>-1</v>
      </c>
      <c r="BR197">
        <v>-1</v>
      </c>
      <c r="BS197" s="1">
        <v>43382</v>
      </c>
      <c r="BT197">
        <v>-1</v>
      </c>
      <c r="BU197">
        <v>-1</v>
      </c>
      <c r="BV197">
        <v>-1</v>
      </c>
      <c r="BW197" s="1">
        <v>41871</v>
      </c>
      <c r="BX197">
        <v>-1</v>
      </c>
      <c r="BY197">
        <v>-1</v>
      </c>
      <c r="BZ197">
        <v>-1</v>
      </c>
      <c r="CA197" s="1">
        <v>41867</v>
      </c>
      <c r="CB197">
        <v>-1</v>
      </c>
      <c r="CC197" s="1">
        <v>41868</v>
      </c>
      <c r="CD197">
        <v>-1</v>
      </c>
      <c r="CE197" s="1">
        <v>43288</v>
      </c>
      <c r="CF197">
        <v>-1</v>
      </c>
      <c r="CG197" s="1">
        <v>41849</v>
      </c>
      <c r="CH197">
        <v>-1</v>
      </c>
      <c r="CI197">
        <v>-1</v>
      </c>
      <c r="CJ197">
        <v>-1</v>
      </c>
      <c r="CK197" s="1">
        <v>41800</v>
      </c>
      <c r="CL197">
        <v>-1</v>
      </c>
      <c r="CM197">
        <v>-1</v>
      </c>
      <c r="CN197">
        <v>-1</v>
      </c>
    </row>
    <row r="198" spans="1:92" x14ac:dyDescent="0.25">
      <c r="A198" s="1">
        <v>43098</v>
      </c>
      <c r="B198">
        <v>45.725999999999999</v>
      </c>
      <c r="C198" s="1">
        <v>41788</v>
      </c>
      <c r="D198">
        <v>-1</v>
      </c>
      <c r="E198" s="1">
        <v>43553</v>
      </c>
      <c r="F198">
        <v>13.631</v>
      </c>
      <c r="G198" s="1">
        <v>40317</v>
      </c>
      <c r="H198">
        <v>-1</v>
      </c>
      <c r="I198" s="1">
        <v>43524</v>
      </c>
      <c r="J198">
        <v>34.57</v>
      </c>
      <c r="K198" s="1">
        <v>41776</v>
      </c>
      <c r="L198">
        <v>-1</v>
      </c>
      <c r="M198" s="1">
        <v>40426</v>
      </c>
      <c r="N198">
        <v>-1</v>
      </c>
      <c r="O198" s="1">
        <v>40246</v>
      </c>
      <c r="P198">
        <v>-1</v>
      </c>
      <c r="Q198" s="1">
        <v>43098</v>
      </c>
      <c r="R198">
        <v>35.369999999999997</v>
      </c>
      <c r="S198" s="1">
        <v>43294</v>
      </c>
      <c r="T198">
        <v>-1</v>
      </c>
      <c r="U198" s="1">
        <v>42019</v>
      </c>
      <c r="V198">
        <v>-1</v>
      </c>
      <c r="W198" s="1">
        <v>42240</v>
      </c>
      <c r="X198">
        <v>-1</v>
      </c>
      <c r="Y198" s="1">
        <v>44425</v>
      </c>
      <c r="Z198">
        <v>-1</v>
      </c>
      <c r="AA198" s="1">
        <v>40438</v>
      </c>
      <c r="AB198">
        <v>-1</v>
      </c>
      <c r="AC198" s="1">
        <v>42633</v>
      </c>
      <c r="AD198">
        <v>-1</v>
      </c>
      <c r="AE198" s="1">
        <v>41106</v>
      </c>
      <c r="AF198">
        <v>-1</v>
      </c>
      <c r="AG198" s="1">
        <f>_xll.BDH(CONCATENATE("AUST"," CDS USD SR ",$B$3,"Y D14 CORP"),"PX_LAST",$B$1,$B$2,"Dates","S","Period","M","Array","","cols=2;rows=1")</f>
        <v>43189</v>
      </c>
      <c r="AH198">
        <v>-1</v>
      </c>
      <c r="AI198">
        <v>-1</v>
      </c>
      <c r="AJ198">
        <v>-1</v>
      </c>
      <c r="AK198">
        <v>-1</v>
      </c>
      <c r="AL198">
        <v>-1</v>
      </c>
      <c r="AM198">
        <v>-1</v>
      </c>
      <c r="AN198">
        <v>-1</v>
      </c>
      <c r="AO198" s="1">
        <v>43381</v>
      </c>
      <c r="AP198">
        <v>-1</v>
      </c>
      <c r="AQ198" s="1">
        <v>44582</v>
      </c>
      <c r="AR198">
        <v>-1</v>
      </c>
      <c r="AS198" s="1">
        <v>44583</v>
      </c>
      <c r="AT198">
        <v>-1</v>
      </c>
      <c r="AU198">
        <v>-1</v>
      </c>
      <c r="AV198">
        <v>-1</v>
      </c>
      <c r="AW198" s="1">
        <v>41820</v>
      </c>
      <c r="AX198">
        <v>-1</v>
      </c>
      <c r="AY198" s="1">
        <v>43359</v>
      </c>
      <c r="AZ198">
        <v>-1</v>
      </c>
      <c r="BA198">
        <v>-1</v>
      </c>
      <c r="BB198">
        <v>-1</v>
      </c>
      <c r="BC198" s="1">
        <v>41679</v>
      </c>
      <c r="BD198">
        <v>-1</v>
      </c>
      <c r="BE198">
        <v>-1</v>
      </c>
      <c r="BF198">
        <v>-1</v>
      </c>
      <c r="BG198">
        <v>-1</v>
      </c>
      <c r="BH198">
        <v>-1</v>
      </c>
      <c r="BI198" s="1">
        <v>43381</v>
      </c>
      <c r="BJ198">
        <v>-1</v>
      </c>
      <c r="BK198">
        <v>-1</v>
      </c>
      <c r="BL198">
        <v>-1</v>
      </c>
      <c r="BM198" s="1">
        <v>43381</v>
      </c>
      <c r="BN198">
        <v>-1</v>
      </c>
      <c r="BO198" s="1">
        <v>43383</v>
      </c>
      <c r="BP198">
        <v>-1</v>
      </c>
      <c r="BQ198">
        <v>-1</v>
      </c>
      <c r="BR198">
        <v>-1</v>
      </c>
      <c r="BS198" s="1">
        <v>43383</v>
      </c>
      <c r="BT198">
        <v>-1</v>
      </c>
      <c r="BU198">
        <v>-1</v>
      </c>
      <c r="BV198">
        <v>-1</v>
      </c>
      <c r="BW198" s="1">
        <v>41872</v>
      </c>
      <c r="BX198">
        <v>-1</v>
      </c>
      <c r="BY198">
        <v>-1</v>
      </c>
      <c r="BZ198">
        <v>-1</v>
      </c>
      <c r="CA198" s="1">
        <v>41868</v>
      </c>
      <c r="CB198">
        <v>-1</v>
      </c>
      <c r="CC198" s="1">
        <v>41869</v>
      </c>
      <c r="CD198">
        <v>-1</v>
      </c>
      <c r="CE198" s="1">
        <v>43289</v>
      </c>
      <c r="CF198">
        <v>-1</v>
      </c>
      <c r="CG198" s="1">
        <v>41850</v>
      </c>
      <c r="CH198">
        <v>-1</v>
      </c>
      <c r="CI198">
        <v>-1</v>
      </c>
      <c r="CJ198">
        <v>-1</v>
      </c>
      <c r="CK198" s="1">
        <v>41801</v>
      </c>
      <c r="CL198">
        <v>-1</v>
      </c>
      <c r="CM198">
        <v>-1</v>
      </c>
      <c r="CN198">
        <v>-1</v>
      </c>
    </row>
    <row r="199" spans="1:92" x14ac:dyDescent="0.25">
      <c r="A199" s="1">
        <v>43131</v>
      </c>
      <c r="B199">
        <v>42.411000000000001</v>
      </c>
      <c r="C199" s="1">
        <v>41789</v>
      </c>
      <c r="D199">
        <v>-1</v>
      </c>
      <c r="E199" s="1">
        <v>43585</v>
      </c>
      <c r="F199">
        <v>5.1619999999999999</v>
      </c>
      <c r="G199" s="1">
        <v>40318</v>
      </c>
      <c r="H199">
        <v>-1</v>
      </c>
      <c r="I199" s="1">
        <v>43553</v>
      </c>
      <c r="J199">
        <v>37.899000000000001</v>
      </c>
      <c r="K199" s="1">
        <v>41777</v>
      </c>
      <c r="L199">
        <v>-1</v>
      </c>
      <c r="M199" s="1">
        <v>40427</v>
      </c>
      <c r="N199">
        <v>-1</v>
      </c>
      <c r="O199" s="1">
        <v>40247</v>
      </c>
      <c r="P199">
        <v>-1</v>
      </c>
      <c r="Q199" s="1">
        <v>43131</v>
      </c>
      <c r="R199">
        <v>32.360999999999997</v>
      </c>
      <c r="S199" s="1">
        <v>43295</v>
      </c>
      <c r="T199">
        <v>-1</v>
      </c>
      <c r="U199" s="1">
        <v>42020</v>
      </c>
      <c r="V199">
        <v>-1</v>
      </c>
      <c r="W199" s="1">
        <v>42241</v>
      </c>
      <c r="X199">
        <v>-1</v>
      </c>
      <c r="Y199" s="1">
        <v>44426</v>
      </c>
      <c r="Z199">
        <v>-1</v>
      </c>
      <c r="AA199" s="1">
        <v>40439</v>
      </c>
      <c r="AB199">
        <v>-1</v>
      </c>
      <c r="AC199" s="1">
        <v>42634</v>
      </c>
      <c r="AD199">
        <v>-1</v>
      </c>
      <c r="AE199" s="1">
        <v>41107</v>
      </c>
      <c r="AF199">
        <v>-1</v>
      </c>
      <c r="AG199" s="1">
        <f>_xll.BDH(CONCATENATE("AUST"," CDS USD SR ",$B$3,"Y D14 CORP"),"PX_LAST",$B$1,$B$2,"Dates","S","Period","M","Array","","cols=2;rows=1")</f>
        <v>43189</v>
      </c>
      <c r="AH199">
        <v>-1</v>
      </c>
      <c r="AI199">
        <v>-1</v>
      </c>
      <c r="AJ199">
        <v>-1</v>
      </c>
      <c r="AK199">
        <v>-1</v>
      </c>
      <c r="AL199">
        <v>-1</v>
      </c>
      <c r="AM199">
        <v>-1</v>
      </c>
      <c r="AN199">
        <v>-1</v>
      </c>
      <c r="AO199" s="1">
        <v>43382</v>
      </c>
      <c r="AP199">
        <v>-1</v>
      </c>
      <c r="AQ199" s="1">
        <v>44583</v>
      </c>
      <c r="AR199">
        <v>-1</v>
      </c>
      <c r="AS199" s="1">
        <v>44584</v>
      </c>
      <c r="AT199">
        <v>-1</v>
      </c>
      <c r="AU199">
        <v>-1</v>
      </c>
      <c r="AV199">
        <v>-1</v>
      </c>
      <c r="AW199" s="1">
        <v>41821</v>
      </c>
      <c r="AX199">
        <v>-1</v>
      </c>
      <c r="AY199" s="1">
        <v>43360</v>
      </c>
      <c r="AZ199">
        <v>-1</v>
      </c>
      <c r="BA199">
        <v>-1</v>
      </c>
      <c r="BB199">
        <v>-1</v>
      </c>
      <c r="BC199" s="1">
        <v>41680</v>
      </c>
      <c r="BD199">
        <v>-1</v>
      </c>
      <c r="BE199">
        <v>-1</v>
      </c>
      <c r="BF199">
        <v>-1</v>
      </c>
      <c r="BG199">
        <v>-1</v>
      </c>
      <c r="BH199">
        <v>-1</v>
      </c>
      <c r="BI199" s="1">
        <v>43382</v>
      </c>
      <c r="BJ199">
        <v>-1</v>
      </c>
      <c r="BK199">
        <v>-1</v>
      </c>
      <c r="BL199">
        <v>-1</v>
      </c>
      <c r="BM199" s="1">
        <v>43382</v>
      </c>
      <c r="BN199">
        <v>-1</v>
      </c>
      <c r="BO199" s="1">
        <v>43384</v>
      </c>
      <c r="BP199">
        <v>-1</v>
      </c>
      <c r="BQ199">
        <v>-1</v>
      </c>
      <c r="BR199">
        <v>-1</v>
      </c>
      <c r="BS199" s="1">
        <v>43384</v>
      </c>
      <c r="BT199">
        <v>-1</v>
      </c>
      <c r="BU199">
        <v>-1</v>
      </c>
      <c r="BV199">
        <v>-1</v>
      </c>
      <c r="BW199" s="1">
        <v>41873</v>
      </c>
      <c r="BX199">
        <v>-1</v>
      </c>
      <c r="BY199">
        <v>-1</v>
      </c>
      <c r="BZ199">
        <v>-1</v>
      </c>
      <c r="CA199" s="1">
        <v>41869</v>
      </c>
      <c r="CB199">
        <v>-1</v>
      </c>
      <c r="CC199" s="1">
        <v>41870</v>
      </c>
      <c r="CD199">
        <v>-1</v>
      </c>
      <c r="CE199" s="1">
        <v>43290</v>
      </c>
      <c r="CF199">
        <v>-1</v>
      </c>
      <c r="CG199" s="1">
        <v>41851</v>
      </c>
      <c r="CH199">
        <v>-1</v>
      </c>
      <c r="CI199">
        <v>-1</v>
      </c>
      <c r="CJ199">
        <v>-1</v>
      </c>
      <c r="CK199" s="1">
        <v>41802</v>
      </c>
      <c r="CL199">
        <v>-1</v>
      </c>
      <c r="CM199">
        <v>-1</v>
      </c>
      <c r="CN199">
        <v>-1</v>
      </c>
    </row>
    <row r="200" spans="1:92" x14ac:dyDescent="0.25">
      <c r="A200" s="1">
        <v>43159</v>
      </c>
      <c r="B200">
        <v>50.034999999999997</v>
      </c>
      <c r="C200" s="1">
        <v>41790</v>
      </c>
      <c r="D200">
        <v>-1</v>
      </c>
      <c r="E200" s="1">
        <v>43616</v>
      </c>
      <c r="F200">
        <v>17.995000000000001</v>
      </c>
      <c r="G200" s="1">
        <v>40319</v>
      </c>
      <c r="H200">
        <v>-1</v>
      </c>
      <c r="I200" s="1">
        <v>43585</v>
      </c>
      <c r="J200">
        <v>31.175999999999998</v>
      </c>
      <c r="K200" s="1">
        <v>41778</v>
      </c>
      <c r="L200">
        <v>-1</v>
      </c>
      <c r="M200" s="1">
        <v>40428</v>
      </c>
      <c r="N200">
        <v>-1</v>
      </c>
      <c r="O200" s="1">
        <v>40248</v>
      </c>
      <c r="P200">
        <v>-1</v>
      </c>
      <c r="Q200" s="1">
        <v>43159</v>
      </c>
      <c r="R200">
        <v>37.564999999999998</v>
      </c>
      <c r="S200" s="1">
        <v>43296</v>
      </c>
      <c r="T200">
        <v>-1</v>
      </c>
      <c r="U200" s="1">
        <v>42021</v>
      </c>
      <c r="V200">
        <v>-1</v>
      </c>
      <c r="W200" s="1">
        <v>42242</v>
      </c>
      <c r="X200">
        <v>-1</v>
      </c>
      <c r="Y200" s="1">
        <v>44427</v>
      </c>
      <c r="Z200">
        <v>-1</v>
      </c>
      <c r="AA200" s="1">
        <v>40440</v>
      </c>
      <c r="AB200">
        <v>-1</v>
      </c>
      <c r="AC200" s="1">
        <v>42635</v>
      </c>
      <c r="AD200">
        <v>-1</v>
      </c>
      <c r="AE200" s="1">
        <v>41108</v>
      </c>
      <c r="AF200">
        <v>-1</v>
      </c>
      <c r="AG200" s="1">
        <f>_xll.BDH(CONCATENATE("AUST"," CDS USD SR ",$B$3,"Y D14 CORP"),"PX_LAST",$B$1,$B$2,"Dates","S","Period","M","Array","","cols=2;rows=1")</f>
        <v>43189</v>
      </c>
      <c r="AH200">
        <v>-1</v>
      </c>
      <c r="AI200">
        <v>-1</v>
      </c>
      <c r="AJ200">
        <v>-1</v>
      </c>
      <c r="AK200">
        <v>-1</v>
      </c>
      <c r="AL200">
        <v>-1</v>
      </c>
      <c r="AM200">
        <v>-1</v>
      </c>
      <c r="AN200">
        <v>-1</v>
      </c>
      <c r="AO200" s="1">
        <v>43383</v>
      </c>
      <c r="AP200">
        <v>-1</v>
      </c>
      <c r="AQ200" s="1">
        <v>44584</v>
      </c>
      <c r="AR200">
        <v>-1</v>
      </c>
      <c r="AS200" s="1">
        <v>44585</v>
      </c>
      <c r="AT200">
        <v>-1</v>
      </c>
      <c r="AU200">
        <v>-1</v>
      </c>
      <c r="AV200">
        <v>-1</v>
      </c>
      <c r="AW200" s="1">
        <v>41822</v>
      </c>
      <c r="AX200">
        <v>-1</v>
      </c>
      <c r="AY200" s="1">
        <v>43361</v>
      </c>
      <c r="AZ200">
        <v>-1</v>
      </c>
      <c r="BA200">
        <v>-1</v>
      </c>
      <c r="BB200">
        <v>-1</v>
      </c>
      <c r="BC200" s="1">
        <v>41681</v>
      </c>
      <c r="BD200">
        <v>-1</v>
      </c>
      <c r="BE200">
        <v>-1</v>
      </c>
      <c r="BF200">
        <v>-1</v>
      </c>
      <c r="BG200">
        <v>-1</v>
      </c>
      <c r="BH200">
        <v>-1</v>
      </c>
      <c r="BI200" s="1">
        <v>43383</v>
      </c>
      <c r="BJ200">
        <v>-1</v>
      </c>
      <c r="BK200">
        <v>-1</v>
      </c>
      <c r="BL200">
        <v>-1</v>
      </c>
      <c r="BM200" s="1">
        <v>43383</v>
      </c>
      <c r="BN200">
        <v>-1</v>
      </c>
      <c r="BO200" s="1">
        <v>43385</v>
      </c>
      <c r="BP200">
        <v>-1</v>
      </c>
      <c r="BQ200">
        <v>-1</v>
      </c>
      <c r="BR200">
        <v>-1</v>
      </c>
      <c r="BS200" s="1">
        <v>43385</v>
      </c>
      <c r="BT200">
        <v>-1</v>
      </c>
      <c r="BU200">
        <v>-1</v>
      </c>
      <c r="BV200">
        <v>-1</v>
      </c>
      <c r="BW200" s="1">
        <v>41874</v>
      </c>
      <c r="BX200">
        <v>-1</v>
      </c>
      <c r="BY200">
        <v>-1</v>
      </c>
      <c r="BZ200">
        <v>-1</v>
      </c>
      <c r="CA200" s="1">
        <v>41870</v>
      </c>
      <c r="CB200">
        <v>-1</v>
      </c>
      <c r="CC200" s="1">
        <v>41871</v>
      </c>
      <c r="CD200">
        <v>-1</v>
      </c>
      <c r="CE200" s="1">
        <v>43291</v>
      </c>
      <c r="CF200">
        <v>-1</v>
      </c>
      <c r="CG200" s="1">
        <v>41852</v>
      </c>
      <c r="CH200">
        <v>-1</v>
      </c>
      <c r="CI200">
        <v>-1</v>
      </c>
      <c r="CJ200">
        <v>-1</v>
      </c>
      <c r="CK200" s="1">
        <v>41803</v>
      </c>
      <c r="CL200">
        <v>-1</v>
      </c>
      <c r="CM200">
        <v>-1</v>
      </c>
      <c r="CN200">
        <v>-1</v>
      </c>
    </row>
    <row r="201" spans="1:92" x14ac:dyDescent="0.25">
      <c r="A201" s="1">
        <v>43189</v>
      </c>
      <c r="B201">
        <v>59.38</v>
      </c>
      <c r="C201" s="1">
        <v>41791</v>
      </c>
      <c r="D201">
        <v>-1</v>
      </c>
      <c r="E201" s="1">
        <v>43644</v>
      </c>
      <c r="F201">
        <v>9.93</v>
      </c>
      <c r="G201" s="1">
        <v>40320</v>
      </c>
      <c r="H201">
        <v>-1</v>
      </c>
      <c r="I201" s="1">
        <v>43616</v>
      </c>
      <c r="J201">
        <v>45.343000000000004</v>
      </c>
      <c r="K201" s="1">
        <v>41779</v>
      </c>
      <c r="L201">
        <v>-1</v>
      </c>
      <c r="M201" s="1">
        <v>40429</v>
      </c>
      <c r="N201">
        <v>-1</v>
      </c>
      <c r="O201" s="1">
        <v>40249</v>
      </c>
      <c r="P201">
        <v>-1</v>
      </c>
      <c r="Q201" s="1">
        <v>43189</v>
      </c>
      <c r="R201">
        <v>38.234999999999999</v>
      </c>
      <c r="S201" s="1">
        <v>43297</v>
      </c>
      <c r="T201">
        <v>-1</v>
      </c>
      <c r="U201" s="1">
        <v>42022</v>
      </c>
      <c r="V201">
        <v>-1</v>
      </c>
      <c r="W201" s="1">
        <v>42243</v>
      </c>
      <c r="X201">
        <v>-1</v>
      </c>
      <c r="Y201" s="1">
        <v>44428</v>
      </c>
      <c r="Z201">
        <v>-1</v>
      </c>
      <c r="AA201" s="1">
        <v>40441</v>
      </c>
      <c r="AB201">
        <v>-1</v>
      </c>
      <c r="AC201" s="1">
        <v>42636</v>
      </c>
      <c r="AD201">
        <v>-1</v>
      </c>
      <c r="AE201" s="1">
        <v>41109</v>
      </c>
      <c r="AF201">
        <v>-1</v>
      </c>
      <c r="AG201" s="1">
        <f>_xll.BDH(CONCATENATE("AUST"," CDS USD SR ",$B$3,"Y D14 CORP"),"PX_LAST",$B$1,$B$2,"Dates","S","Period","M","Array","","cols=2;rows=1")</f>
        <v>43189</v>
      </c>
      <c r="AH201">
        <v>-1</v>
      </c>
      <c r="AI201">
        <v>-1</v>
      </c>
      <c r="AJ201">
        <v>-1</v>
      </c>
      <c r="AK201">
        <v>-1</v>
      </c>
      <c r="AL201">
        <v>-1</v>
      </c>
      <c r="AM201">
        <v>-1</v>
      </c>
      <c r="AN201">
        <v>-1</v>
      </c>
      <c r="AO201" s="1">
        <v>43384</v>
      </c>
      <c r="AP201">
        <v>-1</v>
      </c>
      <c r="AQ201" s="1">
        <v>44585</v>
      </c>
      <c r="AR201">
        <v>-1</v>
      </c>
      <c r="AS201" s="1">
        <v>44586</v>
      </c>
      <c r="AT201">
        <v>-1</v>
      </c>
      <c r="AU201">
        <v>-1</v>
      </c>
      <c r="AV201">
        <v>-1</v>
      </c>
      <c r="AW201" s="1">
        <v>41823</v>
      </c>
      <c r="AX201">
        <v>-1</v>
      </c>
      <c r="AY201" s="1">
        <v>43362</v>
      </c>
      <c r="AZ201">
        <v>-1</v>
      </c>
      <c r="BA201">
        <v>-1</v>
      </c>
      <c r="BB201">
        <v>-1</v>
      </c>
      <c r="BC201" s="1">
        <v>41682</v>
      </c>
      <c r="BD201">
        <v>-1</v>
      </c>
      <c r="BE201">
        <v>-1</v>
      </c>
      <c r="BF201">
        <v>-1</v>
      </c>
      <c r="BG201">
        <v>-1</v>
      </c>
      <c r="BH201">
        <v>-1</v>
      </c>
      <c r="BI201" s="1">
        <v>43384</v>
      </c>
      <c r="BJ201">
        <v>-1</v>
      </c>
      <c r="BK201">
        <v>-1</v>
      </c>
      <c r="BL201">
        <v>-1</v>
      </c>
      <c r="BM201" s="1">
        <v>43384</v>
      </c>
      <c r="BN201">
        <v>-1</v>
      </c>
      <c r="BO201" s="1">
        <v>43386</v>
      </c>
      <c r="BP201">
        <v>-1</v>
      </c>
      <c r="BQ201">
        <v>-1</v>
      </c>
      <c r="BR201">
        <v>-1</v>
      </c>
      <c r="BS201" s="1">
        <v>43386</v>
      </c>
      <c r="BT201">
        <v>-1</v>
      </c>
      <c r="BU201">
        <v>-1</v>
      </c>
      <c r="BV201">
        <v>-1</v>
      </c>
      <c r="BW201" s="1">
        <v>41875</v>
      </c>
      <c r="BX201">
        <v>-1</v>
      </c>
      <c r="BY201">
        <v>-1</v>
      </c>
      <c r="BZ201">
        <v>-1</v>
      </c>
      <c r="CA201" s="1">
        <v>41871</v>
      </c>
      <c r="CB201">
        <v>-1</v>
      </c>
      <c r="CC201" s="1">
        <v>41872</v>
      </c>
      <c r="CD201">
        <v>-1</v>
      </c>
      <c r="CE201" s="1">
        <v>43292</v>
      </c>
      <c r="CF201">
        <v>-1</v>
      </c>
      <c r="CG201" s="1">
        <v>41853</v>
      </c>
      <c r="CH201">
        <v>-1</v>
      </c>
      <c r="CI201">
        <v>-1</v>
      </c>
      <c r="CJ201">
        <v>-1</v>
      </c>
      <c r="CK201" s="1">
        <v>41804</v>
      </c>
      <c r="CL201">
        <v>-1</v>
      </c>
      <c r="CM201">
        <v>-1</v>
      </c>
      <c r="CN201">
        <v>-1</v>
      </c>
    </row>
    <row r="202" spans="1:92" x14ac:dyDescent="0.25">
      <c r="A202" s="1">
        <v>43220</v>
      </c>
      <c r="B202">
        <v>63.307000000000002</v>
      </c>
      <c r="C202" s="1">
        <v>41792</v>
      </c>
      <c r="D202">
        <v>-1</v>
      </c>
      <c r="E202" s="1">
        <v>43677</v>
      </c>
      <c r="F202">
        <v>7.08</v>
      </c>
      <c r="G202" s="1">
        <v>40321</v>
      </c>
      <c r="H202">
        <v>-1</v>
      </c>
      <c r="I202" s="1">
        <v>43644</v>
      </c>
      <c r="J202">
        <v>27.927</v>
      </c>
      <c r="K202" s="1">
        <v>41780</v>
      </c>
      <c r="L202">
        <v>-1</v>
      </c>
      <c r="M202" s="1">
        <v>40430</v>
      </c>
      <c r="N202">
        <v>-1</v>
      </c>
      <c r="O202" s="1">
        <v>40250</v>
      </c>
      <c r="P202">
        <v>-1</v>
      </c>
      <c r="Q202" s="1">
        <v>43220</v>
      </c>
      <c r="R202">
        <v>39.534999999999997</v>
      </c>
      <c r="S202" s="1">
        <v>43298</v>
      </c>
      <c r="T202">
        <v>-1</v>
      </c>
      <c r="U202" s="1">
        <v>42023</v>
      </c>
      <c r="V202">
        <v>-1</v>
      </c>
      <c r="W202" s="1">
        <v>42244</v>
      </c>
      <c r="X202">
        <v>-1</v>
      </c>
      <c r="Y202" s="1">
        <v>44429</v>
      </c>
      <c r="Z202">
        <v>-1</v>
      </c>
      <c r="AA202" s="1">
        <v>40442</v>
      </c>
      <c r="AB202">
        <v>-1</v>
      </c>
      <c r="AC202" s="1">
        <v>42637</v>
      </c>
      <c r="AD202">
        <v>-1</v>
      </c>
      <c r="AE202" s="1">
        <v>41110</v>
      </c>
      <c r="AF202">
        <v>-1</v>
      </c>
      <c r="AG202" s="1">
        <f>_xll.BDH(CONCATENATE("AUST"," CDS USD SR ",$B$3,"Y D14 CORP"),"PX_LAST",$B$1,$B$2,"Dates","S","Period","M","Array","","cols=2;rows=1")</f>
        <v>43189</v>
      </c>
      <c r="AH202">
        <v>-1</v>
      </c>
      <c r="AI202">
        <v>-1</v>
      </c>
      <c r="AJ202">
        <v>-1</v>
      </c>
      <c r="AK202">
        <v>-1</v>
      </c>
      <c r="AL202">
        <v>-1</v>
      </c>
      <c r="AM202">
        <v>-1</v>
      </c>
      <c r="AN202">
        <v>-1</v>
      </c>
      <c r="AO202" s="1">
        <v>43385</v>
      </c>
      <c r="AP202">
        <v>-1</v>
      </c>
      <c r="AQ202" s="1">
        <v>44586</v>
      </c>
      <c r="AR202">
        <v>-1</v>
      </c>
      <c r="AS202" s="1">
        <v>44587</v>
      </c>
      <c r="AT202">
        <v>-1</v>
      </c>
      <c r="AU202">
        <v>-1</v>
      </c>
      <c r="AV202">
        <v>-1</v>
      </c>
      <c r="AW202" s="1">
        <v>41824</v>
      </c>
      <c r="AX202">
        <v>-1</v>
      </c>
      <c r="AY202" s="1">
        <v>43363</v>
      </c>
      <c r="AZ202">
        <v>-1</v>
      </c>
      <c r="BA202">
        <v>-1</v>
      </c>
      <c r="BB202">
        <v>-1</v>
      </c>
      <c r="BC202" s="1">
        <v>41683</v>
      </c>
      <c r="BD202">
        <v>-1</v>
      </c>
      <c r="BE202">
        <v>-1</v>
      </c>
      <c r="BF202">
        <v>-1</v>
      </c>
      <c r="BG202">
        <v>-1</v>
      </c>
      <c r="BH202">
        <v>-1</v>
      </c>
      <c r="BI202" s="1">
        <v>43385</v>
      </c>
      <c r="BJ202">
        <v>-1</v>
      </c>
      <c r="BK202">
        <v>-1</v>
      </c>
      <c r="BL202">
        <v>-1</v>
      </c>
      <c r="BM202" s="1">
        <v>43385</v>
      </c>
      <c r="BN202">
        <v>-1</v>
      </c>
      <c r="BO202" s="1">
        <v>43387</v>
      </c>
      <c r="BP202">
        <v>-1</v>
      </c>
      <c r="BQ202">
        <v>-1</v>
      </c>
      <c r="BR202">
        <v>-1</v>
      </c>
      <c r="BS202" s="1">
        <v>43387</v>
      </c>
      <c r="BT202">
        <v>-1</v>
      </c>
      <c r="BU202">
        <v>-1</v>
      </c>
      <c r="BV202">
        <v>-1</v>
      </c>
      <c r="BW202" s="1">
        <v>41876</v>
      </c>
      <c r="BX202">
        <v>-1</v>
      </c>
      <c r="BY202">
        <v>-1</v>
      </c>
      <c r="BZ202">
        <v>-1</v>
      </c>
      <c r="CA202" s="1">
        <v>41872</v>
      </c>
      <c r="CB202">
        <v>-1</v>
      </c>
      <c r="CC202" s="1">
        <v>41873</v>
      </c>
      <c r="CD202">
        <v>-1</v>
      </c>
      <c r="CE202" s="1">
        <v>43293</v>
      </c>
      <c r="CF202">
        <v>-1</v>
      </c>
      <c r="CG202" s="1">
        <v>41854</v>
      </c>
      <c r="CH202">
        <v>-1</v>
      </c>
      <c r="CI202">
        <v>-1</v>
      </c>
      <c r="CJ202">
        <v>-1</v>
      </c>
      <c r="CK202" s="1">
        <v>41805</v>
      </c>
      <c r="CL202">
        <v>-1</v>
      </c>
      <c r="CM202">
        <v>-1</v>
      </c>
      <c r="CN202">
        <v>-1</v>
      </c>
    </row>
    <row r="203" spans="1:92" x14ac:dyDescent="0.25">
      <c r="A203" s="1">
        <v>43251</v>
      </c>
      <c r="B203">
        <v>96.808000000000007</v>
      </c>
      <c r="C203" s="1">
        <v>41793</v>
      </c>
      <c r="D203">
        <v>-1</v>
      </c>
      <c r="E203" s="1">
        <v>43707</v>
      </c>
      <c r="F203">
        <v>8.2140000000000004</v>
      </c>
      <c r="G203" s="1">
        <v>40322</v>
      </c>
      <c r="H203">
        <v>-1</v>
      </c>
      <c r="I203" s="1">
        <v>43677</v>
      </c>
      <c r="J203">
        <v>24.427</v>
      </c>
      <c r="K203" s="1">
        <v>41781</v>
      </c>
      <c r="L203">
        <v>-1</v>
      </c>
      <c r="M203" s="1">
        <v>40431</v>
      </c>
      <c r="N203">
        <v>-1</v>
      </c>
      <c r="O203" s="1">
        <v>40251</v>
      </c>
      <c r="P203">
        <v>-1</v>
      </c>
      <c r="Q203" s="1">
        <v>43251</v>
      </c>
      <c r="R203">
        <v>53.009</v>
      </c>
      <c r="S203" s="1">
        <v>43299</v>
      </c>
      <c r="T203">
        <v>-1</v>
      </c>
      <c r="U203" s="1">
        <v>42024</v>
      </c>
      <c r="V203">
        <v>-1</v>
      </c>
      <c r="W203" s="1">
        <v>42245</v>
      </c>
      <c r="X203">
        <v>-1</v>
      </c>
      <c r="Y203" s="1">
        <v>44430</v>
      </c>
      <c r="Z203">
        <v>-1</v>
      </c>
      <c r="AA203" s="1">
        <v>40443</v>
      </c>
      <c r="AB203">
        <v>-1</v>
      </c>
      <c r="AC203" s="1">
        <v>42638</v>
      </c>
      <c r="AD203">
        <v>-1</v>
      </c>
      <c r="AE203" s="1">
        <v>41111</v>
      </c>
      <c r="AF203">
        <v>-1</v>
      </c>
      <c r="AG203" s="1">
        <f>_xll.BDH(CONCATENATE("AUST"," CDS USD SR ",$B$3,"Y D14 CORP"),"PX_LAST",$B$1,$B$2,"Dates","S","Period","M","Array","","cols=2;rows=1")</f>
        <v>43189</v>
      </c>
      <c r="AH203">
        <v>-1</v>
      </c>
      <c r="AI203">
        <v>-1</v>
      </c>
      <c r="AJ203">
        <v>-1</v>
      </c>
      <c r="AK203">
        <v>-1</v>
      </c>
      <c r="AL203">
        <v>-1</v>
      </c>
      <c r="AM203">
        <v>-1</v>
      </c>
      <c r="AN203">
        <v>-1</v>
      </c>
      <c r="AO203" s="1">
        <v>43386</v>
      </c>
      <c r="AP203">
        <v>-1</v>
      </c>
      <c r="AQ203" s="1">
        <v>44587</v>
      </c>
      <c r="AR203">
        <v>-1</v>
      </c>
      <c r="AS203" s="1">
        <v>44588</v>
      </c>
      <c r="AT203">
        <v>-1</v>
      </c>
      <c r="AU203">
        <v>-1</v>
      </c>
      <c r="AV203">
        <v>-1</v>
      </c>
      <c r="AW203" s="1">
        <v>41825</v>
      </c>
      <c r="AX203">
        <v>-1</v>
      </c>
      <c r="AY203" s="1">
        <v>43364</v>
      </c>
      <c r="AZ203">
        <v>-1</v>
      </c>
      <c r="BA203">
        <v>-1</v>
      </c>
      <c r="BB203">
        <v>-1</v>
      </c>
      <c r="BC203" s="1">
        <v>41684</v>
      </c>
      <c r="BD203">
        <v>-1</v>
      </c>
      <c r="BE203">
        <v>-1</v>
      </c>
      <c r="BF203">
        <v>-1</v>
      </c>
      <c r="BG203">
        <v>-1</v>
      </c>
      <c r="BH203">
        <v>-1</v>
      </c>
      <c r="BI203" s="1">
        <v>43386</v>
      </c>
      <c r="BJ203">
        <v>-1</v>
      </c>
      <c r="BK203">
        <v>-1</v>
      </c>
      <c r="BL203">
        <v>-1</v>
      </c>
      <c r="BM203" s="1">
        <v>43386</v>
      </c>
      <c r="BN203">
        <v>-1</v>
      </c>
      <c r="BO203" s="1">
        <v>43388</v>
      </c>
      <c r="BP203">
        <v>-1</v>
      </c>
      <c r="BQ203">
        <v>-1</v>
      </c>
      <c r="BR203">
        <v>-1</v>
      </c>
      <c r="BS203" s="1">
        <v>43388</v>
      </c>
      <c r="BT203">
        <v>-1</v>
      </c>
      <c r="BU203">
        <v>-1</v>
      </c>
      <c r="BV203">
        <v>-1</v>
      </c>
      <c r="BW203" s="1">
        <v>41877</v>
      </c>
      <c r="BX203">
        <v>-1</v>
      </c>
      <c r="BY203">
        <v>-1</v>
      </c>
      <c r="BZ203">
        <v>-1</v>
      </c>
      <c r="CA203" s="1">
        <v>41873</v>
      </c>
      <c r="CB203">
        <v>-1</v>
      </c>
      <c r="CC203" s="1">
        <v>41874</v>
      </c>
      <c r="CD203">
        <v>-1</v>
      </c>
      <c r="CE203" s="1">
        <v>43294</v>
      </c>
      <c r="CF203">
        <v>-1</v>
      </c>
      <c r="CG203" s="1">
        <v>41855</v>
      </c>
      <c r="CH203">
        <v>-1</v>
      </c>
      <c r="CI203">
        <v>-1</v>
      </c>
      <c r="CJ203">
        <v>-1</v>
      </c>
      <c r="CK203" s="1">
        <v>41806</v>
      </c>
      <c r="CL203">
        <v>-1</v>
      </c>
      <c r="CM203">
        <v>-1</v>
      </c>
      <c r="CN203">
        <v>-1</v>
      </c>
    </row>
    <row r="204" spans="1:92" x14ac:dyDescent="0.25">
      <c r="A204" s="1">
        <v>43280</v>
      </c>
      <c r="B204">
        <v>113.47799999999999</v>
      </c>
      <c r="C204" s="1">
        <v>41794</v>
      </c>
      <c r="D204">
        <v>-1</v>
      </c>
      <c r="E204" s="1">
        <v>43738</v>
      </c>
      <c r="F204">
        <v>7.4909999999999997</v>
      </c>
      <c r="G204" s="1">
        <v>40323</v>
      </c>
      <c r="H204">
        <v>-1</v>
      </c>
      <c r="I204" s="1">
        <v>43707</v>
      </c>
      <c r="J204">
        <v>34.283999999999999</v>
      </c>
      <c r="K204" s="1">
        <v>41782</v>
      </c>
      <c r="L204">
        <v>-1</v>
      </c>
      <c r="M204" s="1">
        <v>40432</v>
      </c>
      <c r="N204">
        <v>-1</v>
      </c>
      <c r="O204" s="1">
        <v>40252</v>
      </c>
      <c r="P204">
        <v>-1</v>
      </c>
      <c r="Q204" s="1">
        <v>43280</v>
      </c>
      <c r="R204">
        <v>54.67</v>
      </c>
      <c r="S204" s="1">
        <v>43300</v>
      </c>
      <c r="T204">
        <v>-1</v>
      </c>
      <c r="U204" s="1">
        <v>42025</v>
      </c>
      <c r="V204">
        <v>-1</v>
      </c>
      <c r="W204" s="1">
        <v>42246</v>
      </c>
      <c r="X204">
        <v>-1</v>
      </c>
      <c r="Y204" s="1">
        <v>44431</v>
      </c>
      <c r="Z204">
        <v>-1</v>
      </c>
      <c r="AA204" s="1">
        <v>40444</v>
      </c>
      <c r="AB204">
        <v>-1</v>
      </c>
      <c r="AC204" s="1">
        <v>42639</v>
      </c>
      <c r="AD204">
        <v>-1</v>
      </c>
      <c r="AE204" s="1">
        <v>41112</v>
      </c>
      <c r="AF204">
        <v>-1</v>
      </c>
      <c r="AG204" s="1">
        <f>_xll.BDH(CONCATENATE("AUST"," CDS USD SR ",$B$3,"Y D14 CORP"),"PX_LAST",$B$1,$B$2,"Dates","S","Period","M","Array","","cols=2;rows=1")</f>
        <v>43189</v>
      </c>
      <c r="AH204">
        <v>-1</v>
      </c>
      <c r="AI204">
        <v>-1</v>
      </c>
      <c r="AJ204">
        <v>-1</v>
      </c>
      <c r="AK204">
        <v>-1</v>
      </c>
      <c r="AL204">
        <v>-1</v>
      </c>
      <c r="AM204">
        <v>-1</v>
      </c>
      <c r="AN204">
        <v>-1</v>
      </c>
      <c r="AO204" s="1">
        <v>43387</v>
      </c>
      <c r="AP204">
        <v>-1</v>
      </c>
      <c r="AQ204" s="1">
        <v>44588</v>
      </c>
      <c r="AR204">
        <v>-1</v>
      </c>
      <c r="AS204" s="1">
        <v>44589</v>
      </c>
      <c r="AT204">
        <v>-1</v>
      </c>
      <c r="AU204">
        <v>-1</v>
      </c>
      <c r="AV204">
        <v>-1</v>
      </c>
      <c r="AW204" s="1">
        <v>41826</v>
      </c>
      <c r="AX204">
        <v>-1</v>
      </c>
      <c r="AY204" s="1">
        <v>43365</v>
      </c>
      <c r="AZ204">
        <v>-1</v>
      </c>
      <c r="BA204">
        <v>-1</v>
      </c>
      <c r="BB204">
        <v>-1</v>
      </c>
      <c r="BC204" s="1">
        <v>41685</v>
      </c>
      <c r="BD204">
        <v>-1</v>
      </c>
      <c r="BE204">
        <v>-1</v>
      </c>
      <c r="BF204">
        <v>-1</v>
      </c>
      <c r="BG204">
        <v>-1</v>
      </c>
      <c r="BH204">
        <v>-1</v>
      </c>
      <c r="BI204" s="1">
        <v>43387</v>
      </c>
      <c r="BJ204">
        <v>-1</v>
      </c>
      <c r="BK204">
        <v>-1</v>
      </c>
      <c r="BL204">
        <v>-1</v>
      </c>
      <c r="BM204" s="1">
        <v>43387</v>
      </c>
      <c r="BN204">
        <v>-1</v>
      </c>
      <c r="BO204" s="1">
        <v>43389</v>
      </c>
      <c r="BP204">
        <v>-1</v>
      </c>
      <c r="BQ204">
        <v>-1</v>
      </c>
      <c r="BR204">
        <v>-1</v>
      </c>
      <c r="BS204" s="1">
        <v>43389</v>
      </c>
      <c r="BT204">
        <v>-1</v>
      </c>
      <c r="BU204">
        <v>-1</v>
      </c>
      <c r="BV204">
        <v>-1</v>
      </c>
      <c r="BW204" s="1">
        <v>41878</v>
      </c>
      <c r="BX204">
        <v>-1</v>
      </c>
      <c r="BY204">
        <v>-1</v>
      </c>
      <c r="BZ204">
        <v>-1</v>
      </c>
      <c r="CA204" s="1">
        <v>41874</v>
      </c>
      <c r="CB204">
        <v>-1</v>
      </c>
      <c r="CC204" s="1">
        <v>41875</v>
      </c>
      <c r="CD204">
        <v>-1</v>
      </c>
      <c r="CE204" s="1">
        <v>43295</v>
      </c>
      <c r="CF204">
        <v>-1</v>
      </c>
      <c r="CG204" s="1">
        <v>41856</v>
      </c>
      <c r="CH204">
        <v>-1</v>
      </c>
      <c r="CI204">
        <v>-1</v>
      </c>
      <c r="CJ204">
        <v>-1</v>
      </c>
      <c r="CK204" s="1">
        <v>41807</v>
      </c>
      <c r="CL204">
        <v>-1</v>
      </c>
      <c r="CM204">
        <v>-1</v>
      </c>
      <c r="CN204">
        <v>-1</v>
      </c>
    </row>
    <row r="205" spans="1:92" x14ac:dyDescent="0.25">
      <c r="A205" s="1">
        <v>43312</v>
      </c>
      <c r="B205">
        <v>77.807000000000002</v>
      </c>
      <c r="C205" s="1">
        <v>41795</v>
      </c>
      <c r="D205">
        <v>-1</v>
      </c>
      <c r="E205" s="1">
        <v>43769</v>
      </c>
      <c r="F205">
        <v>12.769</v>
      </c>
      <c r="G205" s="1">
        <v>40324</v>
      </c>
      <c r="H205">
        <v>-1</v>
      </c>
      <c r="I205" s="1">
        <v>43738</v>
      </c>
      <c r="J205">
        <v>29.806999999999999</v>
      </c>
      <c r="K205" s="1">
        <v>41783</v>
      </c>
      <c r="L205">
        <v>-1</v>
      </c>
      <c r="M205" s="1">
        <v>40433</v>
      </c>
      <c r="N205">
        <v>-1</v>
      </c>
      <c r="O205" s="1">
        <v>40253</v>
      </c>
      <c r="P205">
        <v>-1</v>
      </c>
      <c r="Q205" s="1">
        <v>43312</v>
      </c>
      <c r="R205">
        <v>43.564</v>
      </c>
      <c r="S205" s="1">
        <v>43301</v>
      </c>
      <c r="T205">
        <v>-1</v>
      </c>
      <c r="U205" s="1">
        <v>42026</v>
      </c>
      <c r="V205">
        <v>-1</v>
      </c>
      <c r="W205" s="1">
        <v>42247</v>
      </c>
      <c r="X205">
        <v>-1</v>
      </c>
      <c r="Y205" s="1">
        <v>44432</v>
      </c>
      <c r="Z205">
        <v>-1</v>
      </c>
      <c r="AA205" s="1">
        <v>40445</v>
      </c>
      <c r="AB205">
        <v>-1</v>
      </c>
      <c r="AC205" s="1">
        <v>42640</v>
      </c>
      <c r="AD205">
        <v>-1</v>
      </c>
      <c r="AE205" s="1">
        <v>41113</v>
      </c>
      <c r="AF205">
        <v>-1</v>
      </c>
      <c r="AG205" s="1">
        <f>_xll.BDH(CONCATENATE("AUST"," CDS USD SR ",$B$3,"Y D14 CORP"),"PX_LAST",$B$1,$B$2,"Dates","S","Period","M","Array","","cols=2;rows=1")</f>
        <v>43189</v>
      </c>
      <c r="AH205">
        <v>-1</v>
      </c>
      <c r="AI205">
        <v>-1</v>
      </c>
      <c r="AJ205">
        <v>-1</v>
      </c>
      <c r="AK205">
        <v>-1</v>
      </c>
      <c r="AL205">
        <v>-1</v>
      </c>
      <c r="AM205">
        <v>-1</v>
      </c>
      <c r="AN205">
        <v>-1</v>
      </c>
      <c r="AO205" s="1">
        <v>43388</v>
      </c>
      <c r="AP205">
        <v>-1</v>
      </c>
      <c r="AQ205" s="1">
        <v>44589</v>
      </c>
      <c r="AR205">
        <v>-1</v>
      </c>
      <c r="AS205" s="1">
        <v>44590</v>
      </c>
      <c r="AT205">
        <v>-1</v>
      </c>
      <c r="AU205">
        <v>-1</v>
      </c>
      <c r="AV205">
        <v>-1</v>
      </c>
      <c r="AW205" s="1">
        <v>41827</v>
      </c>
      <c r="AX205">
        <v>-1</v>
      </c>
      <c r="AY205" s="1">
        <v>43366</v>
      </c>
      <c r="AZ205">
        <v>-1</v>
      </c>
      <c r="BA205">
        <v>-1</v>
      </c>
      <c r="BB205">
        <v>-1</v>
      </c>
      <c r="BC205" s="1">
        <v>41686</v>
      </c>
      <c r="BD205">
        <v>-1</v>
      </c>
      <c r="BE205">
        <v>-1</v>
      </c>
      <c r="BF205">
        <v>-1</v>
      </c>
      <c r="BG205">
        <v>-1</v>
      </c>
      <c r="BH205">
        <v>-1</v>
      </c>
      <c r="BI205" s="1">
        <v>43388</v>
      </c>
      <c r="BJ205">
        <v>-1</v>
      </c>
      <c r="BK205">
        <v>-1</v>
      </c>
      <c r="BL205">
        <v>-1</v>
      </c>
      <c r="BM205" s="1">
        <v>43388</v>
      </c>
      <c r="BN205">
        <v>-1</v>
      </c>
      <c r="BO205" s="1">
        <v>43390</v>
      </c>
      <c r="BP205">
        <v>-1</v>
      </c>
      <c r="BQ205">
        <v>-1</v>
      </c>
      <c r="BR205">
        <v>-1</v>
      </c>
      <c r="BS205" s="1">
        <v>43390</v>
      </c>
      <c r="BT205">
        <v>-1</v>
      </c>
      <c r="BU205">
        <v>-1</v>
      </c>
      <c r="BV205">
        <v>-1</v>
      </c>
      <c r="BW205" s="1">
        <v>41879</v>
      </c>
      <c r="BX205">
        <v>-1</v>
      </c>
      <c r="BY205">
        <v>-1</v>
      </c>
      <c r="BZ205">
        <v>-1</v>
      </c>
      <c r="CA205" s="1">
        <v>41875</v>
      </c>
      <c r="CB205">
        <v>-1</v>
      </c>
      <c r="CC205" s="1">
        <v>41876</v>
      </c>
      <c r="CD205">
        <v>-1</v>
      </c>
      <c r="CE205" s="1">
        <v>43296</v>
      </c>
      <c r="CF205">
        <v>-1</v>
      </c>
      <c r="CG205" s="1">
        <v>41857</v>
      </c>
      <c r="CH205">
        <v>-1</v>
      </c>
      <c r="CI205">
        <v>-1</v>
      </c>
      <c r="CJ205">
        <v>-1</v>
      </c>
      <c r="CK205" s="1">
        <v>41808</v>
      </c>
      <c r="CL205">
        <v>-1</v>
      </c>
      <c r="CM205">
        <v>-1</v>
      </c>
      <c r="CN205">
        <v>-1</v>
      </c>
    </row>
    <row r="206" spans="1:92" x14ac:dyDescent="0.25">
      <c r="A206" s="1">
        <v>43343</v>
      </c>
      <c r="B206">
        <v>140.76</v>
      </c>
      <c r="C206" s="1">
        <v>41796</v>
      </c>
      <c r="D206">
        <v>-1</v>
      </c>
      <c r="E206" s="1">
        <v>43798</v>
      </c>
      <c r="F206">
        <v>18.666</v>
      </c>
      <c r="G206" s="1">
        <v>40325</v>
      </c>
      <c r="H206">
        <v>-1</v>
      </c>
      <c r="I206" s="1">
        <v>43769</v>
      </c>
      <c r="J206">
        <v>21.254000000000001</v>
      </c>
      <c r="K206" s="1">
        <v>41784</v>
      </c>
      <c r="L206">
        <v>-1</v>
      </c>
      <c r="M206" s="1">
        <v>40434</v>
      </c>
      <c r="N206">
        <v>-1</v>
      </c>
      <c r="O206" s="1">
        <v>40254</v>
      </c>
      <c r="P206">
        <v>-1</v>
      </c>
      <c r="Q206" s="1">
        <v>43343</v>
      </c>
      <c r="R206">
        <v>50.325000000000003</v>
      </c>
      <c r="S206" s="1">
        <v>43302</v>
      </c>
      <c r="T206">
        <v>-1</v>
      </c>
      <c r="U206" s="1">
        <v>42027</v>
      </c>
      <c r="V206">
        <v>-1</v>
      </c>
      <c r="W206" s="1">
        <v>42248</v>
      </c>
      <c r="X206">
        <v>-1</v>
      </c>
      <c r="Y206" s="1">
        <v>44433</v>
      </c>
      <c r="Z206">
        <v>-1</v>
      </c>
      <c r="AA206" s="1">
        <v>40446</v>
      </c>
      <c r="AB206">
        <v>-1</v>
      </c>
      <c r="AC206" s="1">
        <v>42641</v>
      </c>
      <c r="AD206">
        <v>-1</v>
      </c>
      <c r="AE206" s="1">
        <v>41114</v>
      </c>
      <c r="AF206">
        <v>-1</v>
      </c>
      <c r="AG206" s="1">
        <f>_xll.BDH(CONCATENATE("AUST"," CDS USD SR ",$B$3,"Y D14 CORP"),"PX_LAST",$B$1,$B$2,"Dates","S","Period","M","Array","","cols=2;rows=1")</f>
        <v>43189</v>
      </c>
      <c r="AH206">
        <v>-1</v>
      </c>
      <c r="AI206">
        <v>-1</v>
      </c>
      <c r="AJ206">
        <v>-1</v>
      </c>
      <c r="AK206">
        <v>-1</v>
      </c>
      <c r="AL206">
        <v>-1</v>
      </c>
      <c r="AM206">
        <v>-1</v>
      </c>
      <c r="AN206">
        <v>-1</v>
      </c>
      <c r="AO206" s="1">
        <v>43389</v>
      </c>
      <c r="AP206">
        <v>-1</v>
      </c>
      <c r="AQ206" s="1">
        <v>44590</v>
      </c>
      <c r="AR206">
        <v>-1</v>
      </c>
      <c r="AS206" s="1">
        <v>44591</v>
      </c>
      <c r="AT206">
        <v>-1</v>
      </c>
      <c r="AU206">
        <v>-1</v>
      </c>
      <c r="AV206">
        <v>-1</v>
      </c>
      <c r="AW206" s="1">
        <v>41828</v>
      </c>
      <c r="AX206">
        <v>-1</v>
      </c>
      <c r="AY206" s="1">
        <v>43367</v>
      </c>
      <c r="AZ206">
        <v>-1</v>
      </c>
      <c r="BA206">
        <v>-1</v>
      </c>
      <c r="BB206">
        <v>-1</v>
      </c>
      <c r="BC206" s="1">
        <v>41687</v>
      </c>
      <c r="BD206">
        <v>-1</v>
      </c>
      <c r="BE206">
        <v>-1</v>
      </c>
      <c r="BF206">
        <v>-1</v>
      </c>
      <c r="BG206">
        <v>-1</v>
      </c>
      <c r="BH206">
        <v>-1</v>
      </c>
      <c r="BI206" s="1">
        <v>43389</v>
      </c>
      <c r="BJ206">
        <v>-1</v>
      </c>
      <c r="BK206">
        <v>-1</v>
      </c>
      <c r="BL206">
        <v>-1</v>
      </c>
      <c r="BM206" s="1">
        <v>43389</v>
      </c>
      <c r="BN206">
        <v>-1</v>
      </c>
      <c r="BO206" s="1">
        <v>43391</v>
      </c>
      <c r="BP206">
        <v>-1</v>
      </c>
      <c r="BQ206">
        <v>-1</v>
      </c>
      <c r="BR206">
        <v>-1</v>
      </c>
      <c r="BS206" s="1">
        <v>43391</v>
      </c>
      <c r="BT206">
        <v>-1</v>
      </c>
      <c r="BU206">
        <v>-1</v>
      </c>
      <c r="BV206">
        <v>-1</v>
      </c>
      <c r="BW206" s="1">
        <v>41880</v>
      </c>
      <c r="BX206">
        <v>-1</v>
      </c>
      <c r="BY206">
        <v>-1</v>
      </c>
      <c r="BZ206">
        <v>-1</v>
      </c>
      <c r="CA206" s="1">
        <v>41876</v>
      </c>
      <c r="CB206">
        <v>-1</v>
      </c>
      <c r="CC206" s="1">
        <v>41877</v>
      </c>
      <c r="CD206">
        <v>-1</v>
      </c>
      <c r="CE206" s="1">
        <v>43297</v>
      </c>
      <c r="CF206">
        <v>-1</v>
      </c>
      <c r="CG206" s="1">
        <v>41858</v>
      </c>
      <c r="CH206">
        <v>-1</v>
      </c>
      <c r="CI206">
        <v>-1</v>
      </c>
      <c r="CJ206">
        <v>-1</v>
      </c>
      <c r="CK206" s="1">
        <v>41809</v>
      </c>
      <c r="CL206">
        <v>-1</v>
      </c>
      <c r="CM206">
        <v>-1</v>
      </c>
      <c r="CN206">
        <v>-1</v>
      </c>
    </row>
    <row r="207" spans="1:92" x14ac:dyDescent="0.25">
      <c r="A207" s="1">
        <v>43371</v>
      </c>
      <c r="B207">
        <v>134.125</v>
      </c>
      <c r="C207" s="1">
        <v>41797</v>
      </c>
      <c r="D207">
        <v>-1</v>
      </c>
      <c r="E207" s="1">
        <v>43830</v>
      </c>
      <c r="F207">
        <v>13.144</v>
      </c>
      <c r="G207" s="1">
        <v>40326</v>
      </c>
      <c r="H207">
        <v>-1</v>
      </c>
      <c r="I207" s="1">
        <v>43798</v>
      </c>
      <c r="J207">
        <v>27.724</v>
      </c>
      <c r="K207" s="1">
        <v>41785</v>
      </c>
      <c r="L207">
        <v>-1</v>
      </c>
      <c r="M207" s="1">
        <v>40435</v>
      </c>
      <c r="N207">
        <v>-1</v>
      </c>
      <c r="O207" s="1">
        <v>40255</v>
      </c>
      <c r="P207">
        <v>-1</v>
      </c>
      <c r="Q207" s="1">
        <v>43371</v>
      </c>
      <c r="R207">
        <v>40.380000000000003</v>
      </c>
      <c r="S207" s="1">
        <v>43303</v>
      </c>
      <c r="T207">
        <v>-1</v>
      </c>
      <c r="U207" s="1">
        <v>42028</v>
      </c>
      <c r="V207">
        <v>-1</v>
      </c>
      <c r="W207" s="1">
        <v>42249</v>
      </c>
      <c r="X207">
        <v>-1</v>
      </c>
      <c r="Y207" s="1">
        <v>44434</v>
      </c>
      <c r="Z207">
        <v>-1</v>
      </c>
      <c r="AA207" s="1">
        <v>40447</v>
      </c>
      <c r="AB207">
        <v>-1</v>
      </c>
      <c r="AC207" s="1">
        <v>42642</v>
      </c>
      <c r="AD207">
        <v>-1</v>
      </c>
      <c r="AE207" s="1">
        <v>41115</v>
      </c>
      <c r="AF207">
        <v>-1</v>
      </c>
      <c r="AG207" s="1">
        <f>_xll.BDH(CONCATENATE("AUST"," CDS USD SR ",$B$3,"Y D14 CORP"),"PX_LAST",$B$1,$B$2,"Dates","S","Period","M","Array","","cols=2;rows=1")</f>
        <v>43189</v>
      </c>
      <c r="AH207">
        <v>-1</v>
      </c>
      <c r="AI207">
        <v>-1</v>
      </c>
      <c r="AJ207">
        <v>-1</v>
      </c>
      <c r="AK207">
        <v>-1</v>
      </c>
      <c r="AL207">
        <v>-1</v>
      </c>
      <c r="AM207">
        <v>-1</v>
      </c>
      <c r="AN207">
        <v>-1</v>
      </c>
      <c r="AO207" s="1">
        <v>43390</v>
      </c>
      <c r="AP207">
        <v>-1</v>
      </c>
      <c r="AQ207" s="1">
        <v>44591</v>
      </c>
      <c r="AR207">
        <v>-1</v>
      </c>
      <c r="AS207" s="1">
        <v>44592</v>
      </c>
      <c r="AT207">
        <v>-1</v>
      </c>
      <c r="AU207">
        <v>-1</v>
      </c>
      <c r="AV207">
        <v>-1</v>
      </c>
      <c r="AW207" s="1">
        <v>41829</v>
      </c>
      <c r="AX207">
        <v>-1</v>
      </c>
      <c r="AY207" s="1">
        <v>43368</v>
      </c>
      <c r="AZ207">
        <v>-1</v>
      </c>
      <c r="BA207">
        <v>-1</v>
      </c>
      <c r="BB207">
        <v>-1</v>
      </c>
      <c r="BC207" s="1">
        <v>41688</v>
      </c>
      <c r="BD207">
        <v>-1</v>
      </c>
      <c r="BE207">
        <v>-1</v>
      </c>
      <c r="BF207">
        <v>-1</v>
      </c>
      <c r="BG207">
        <v>-1</v>
      </c>
      <c r="BH207">
        <v>-1</v>
      </c>
      <c r="BI207" s="1">
        <v>43390</v>
      </c>
      <c r="BJ207">
        <v>-1</v>
      </c>
      <c r="BK207">
        <v>-1</v>
      </c>
      <c r="BL207">
        <v>-1</v>
      </c>
      <c r="BM207" s="1">
        <v>43390</v>
      </c>
      <c r="BN207">
        <v>-1</v>
      </c>
      <c r="BO207" s="1">
        <v>43392</v>
      </c>
      <c r="BP207">
        <v>-1</v>
      </c>
      <c r="BQ207">
        <v>-1</v>
      </c>
      <c r="BR207">
        <v>-1</v>
      </c>
      <c r="BS207" s="1">
        <v>43392</v>
      </c>
      <c r="BT207">
        <v>-1</v>
      </c>
      <c r="BU207">
        <v>-1</v>
      </c>
      <c r="BV207">
        <v>-1</v>
      </c>
      <c r="BW207" s="1">
        <v>41881</v>
      </c>
      <c r="BX207">
        <v>-1</v>
      </c>
      <c r="BY207">
        <v>-1</v>
      </c>
      <c r="BZ207">
        <v>-1</v>
      </c>
      <c r="CA207" s="1">
        <v>41877</v>
      </c>
      <c r="CB207">
        <v>-1</v>
      </c>
      <c r="CC207" s="1">
        <v>41878</v>
      </c>
      <c r="CD207">
        <v>-1</v>
      </c>
      <c r="CE207" s="1">
        <v>43298</v>
      </c>
      <c r="CF207">
        <v>-1</v>
      </c>
      <c r="CG207" s="1">
        <v>41859</v>
      </c>
      <c r="CH207">
        <v>-1</v>
      </c>
      <c r="CI207">
        <v>-1</v>
      </c>
      <c r="CJ207">
        <v>-1</v>
      </c>
      <c r="CK207" s="1">
        <v>41810</v>
      </c>
      <c r="CL207">
        <v>-1</v>
      </c>
      <c r="CM207">
        <v>-1</v>
      </c>
      <c r="CN207">
        <v>-1</v>
      </c>
    </row>
    <row r="208" spans="1:92" x14ac:dyDescent="0.25">
      <c r="A208" s="1">
        <v>43404</v>
      </c>
      <c r="B208">
        <v>97.512</v>
      </c>
      <c r="C208" s="1">
        <v>41798</v>
      </c>
      <c r="D208">
        <v>-1</v>
      </c>
      <c r="E208" s="1">
        <v>43861</v>
      </c>
      <c r="F208">
        <v>15.178000000000001</v>
      </c>
      <c r="G208" s="1">
        <v>40327</v>
      </c>
      <c r="H208">
        <v>-1</v>
      </c>
      <c r="I208" s="1">
        <v>43830</v>
      </c>
      <c r="J208">
        <v>19.437999999999999</v>
      </c>
      <c r="K208" s="1">
        <v>41786</v>
      </c>
      <c r="L208">
        <v>-1</v>
      </c>
      <c r="M208" s="1">
        <v>40436</v>
      </c>
      <c r="N208">
        <v>-1</v>
      </c>
      <c r="O208" s="1">
        <v>40256</v>
      </c>
      <c r="P208">
        <v>-1</v>
      </c>
      <c r="Q208" s="1">
        <v>43404</v>
      </c>
      <c r="R208">
        <v>67.908000000000001</v>
      </c>
      <c r="S208" s="1">
        <v>43304</v>
      </c>
      <c r="T208">
        <v>-1</v>
      </c>
      <c r="U208" s="1">
        <v>42029</v>
      </c>
      <c r="V208">
        <v>-1</v>
      </c>
      <c r="W208" s="1">
        <v>42250</v>
      </c>
      <c r="X208">
        <v>-1</v>
      </c>
      <c r="Y208" s="1">
        <v>44435</v>
      </c>
      <c r="Z208">
        <v>-1</v>
      </c>
      <c r="AA208" s="1">
        <v>40448</v>
      </c>
      <c r="AB208">
        <v>-1</v>
      </c>
      <c r="AC208" s="1">
        <v>42643</v>
      </c>
      <c r="AD208">
        <v>-1</v>
      </c>
      <c r="AE208" s="1">
        <v>41116</v>
      </c>
      <c r="AF208">
        <v>-1</v>
      </c>
      <c r="AG208" s="1">
        <f>_xll.BDH(CONCATENATE("AUST"," CDS USD SR ",$B$3,"Y D14 CORP"),"PX_LAST",$B$1,$B$2,"Dates","S","Period","M","Array","","cols=2;rows=1")</f>
        <v>43189</v>
      </c>
      <c r="AH208">
        <v>-1</v>
      </c>
      <c r="AI208">
        <v>-1</v>
      </c>
      <c r="AJ208">
        <v>-1</v>
      </c>
      <c r="AK208">
        <v>-1</v>
      </c>
      <c r="AL208">
        <v>-1</v>
      </c>
      <c r="AM208">
        <v>-1</v>
      </c>
      <c r="AN208">
        <v>-1</v>
      </c>
      <c r="AO208" s="1">
        <v>43391</v>
      </c>
      <c r="AP208">
        <v>-1</v>
      </c>
      <c r="AQ208" s="1">
        <v>44592</v>
      </c>
      <c r="AR208">
        <v>-1</v>
      </c>
      <c r="AS208" s="1">
        <v>44593</v>
      </c>
      <c r="AT208">
        <v>-1</v>
      </c>
      <c r="AU208">
        <v>-1</v>
      </c>
      <c r="AV208">
        <v>-1</v>
      </c>
      <c r="AW208" s="1">
        <v>41830</v>
      </c>
      <c r="AX208">
        <v>-1</v>
      </c>
      <c r="AY208" s="1">
        <v>43369</v>
      </c>
      <c r="AZ208">
        <v>-1</v>
      </c>
      <c r="BA208">
        <v>-1</v>
      </c>
      <c r="BB208">
        <v>-1</v>
      </c>
      <c r="BC208" s="1">
        <v>41689</v>
      </c>
      <c r="BD208">
        <v>-1</v>
      </c>
      <c r="BE208">
        <v>-1</v>
      </c>
      <c r="BF208">
        <v>-1</v>
      </c>
      <c r="BG208">
        <v>-1</v>
      </c>
      <c r="BH208">
        <v>-1</v>
      </c>
      <c r="BI208" s="1">
        <v>43391</v>
      </c>
      <c r="BJ208">
        <v>-1</v>
      </c>
      <c r="BK208">
        <v>-1</v>
      </c>
      <c r="BL208">
        <v>-1</v>
      </c>
      <c r="BM208" s="1">
        <v>43391</v>
      </c>
      <c r="BN208">
        <v>-1</v>
      </c>
      <c r="BO208" s="1">
        <v>43393</v>
      </c>
      <c r="BP208">
        <v>-1</v>
      </c>
      <c r="BQ208">
        <v>-1</v>
      </c>
      <c r="BR208">
        <v>-1</v>
      </c>
      <c r="BS208" s="1">
        <v>43393</v>
      </c>
      <c r="BT208">
        <v>-1</v>
      </c>
      <c r="BU208">
        <v>-1</v>
      </c>
      <c r="BV208">
        <v>-1</v>
      </c>
      <c r="BW208" s="1">
        <v>41882</v>
      </c>
      <c r="BX208">
        <v>-1</v>
      </c>
      <c r="BY208">
        <v>-1</v>
      </c>
      <c r="BZ208">
        <v>-1</v>
      </c>
      <c r="CA208" s="1">
        <v>41878</v>
      </c>
      <c r="CB208">
        <v>-1</v>
      </c>
      <c r="CC208" s="1">
        <v>41879</v>
      </c>
      <c r="CD208">
        <v>-1</v>
      </c>
      <c r="CE208" s="1">
        <v>43299</v>
      </c>
      <c r="CF208">
        <v>-1</v>
      </c>
      <c r="CG208" s="1">
        <v>41860</v>
      </c>
      <c r="CH208">
        <v>-1</v>
      </c>
      <c r="CI208">
        <v>-1</v>
      </c>
      <c r="CJ208">
        <v>-1</v>
      </c>
      <c r="CK208" s="1">
        <v>41811</v>
      </c>
      <c r="CL208">
        <v>-1</v>
      </c>
      <c r="CM208">
        <v>-1</v>
      </c>
      <c r="CN208">
        <v>-1</v>
      </c>
    </row>
    <row r="209" spans="1:92" x14ac:dyDescent="0.25">
      <c r="A209" s="1">
        <v>43434</v>
      </c>
      <c r="B209">
        <v>104.55800000000001</v>
      </c>
      <c r="C209" s="1">
        <v>41799</v>
      </c>
      <c r="D209">
        <v>-1</v>
      </c>
      <c r="E209" s="1">
        <v>43889</v>
      </c>
      <c r="F209">
        <v>21.78</v>
      </c>
      <c r="G209" s="1">
        <v>40328</v>
      </c>
      <c r="H209">
        <v>-1</v>
      </c>
      <c r="I209" s="1">
        <v>43861</v>
      </c>
      <c r="J209">
        <v>21.890999999999998</v>
      </c>
      <c r="K209" s="1">
        <v>41787</v>
      </c>
      <c r="L209">
        <v>-1</v>
      </c>
      <c r="M209" s="1">
        <v>40437</v>
      </c>
      <c r="N209">
        <v>-1</v>
      </c>
      <c r="O209" s="1">
        <v>40257</v>
      </c>
      <c r="P209">
        <v>-1</v>
      </c>
      <c r="Q209" s="1">
        <v>43434</v>
      </c>
      <c r="R209">
        <v>70.679000000000002</v>
      </c>
      <c r="S209" s="1">
        <v>43305</v>
      </c>
      <c r="T209">
        <v>-1</v>
      </c>
      <c r="U209" s="1">
        <v>42030</v>
      </c>
      <c r="V209">
        <v>-1</v>
      </c>
      <c r="W209" s="1">
        <v>42251</v>
      </c>
      <c r="X209">
        <v>-1</v>
      </c>
      <c r="Y209" s="1">
        <v>44436</v>
      </c>
      <c r="Z209">
        <v>-1</v>
      </c>
      <c r="AA209" s="1">
        <v>40449</v>
      </c>
      <c r="AB209">
        <v>-1</v>
      </c>
      <c r="AC209" s="1">
        <v>42644</v>
      </c>
      <c r="AD209">
        <v>-1</v>
      </c>
      <c r="AE209" s="1">
        <v>41117</v>
      </c>
      <c r="AF209">
        <v>-1</v>
      </c>
      <c r="AG209" s="1">
        <f>_xll.BDH(CONCATENATE("AUST"," CDS USD SR ",$B$3,"Y D14 CORP"),"PX_LAST",$B$1,$B$2,"Dates","S","Period","M","Array","","cols=2;rows=1")</f>
        <v>43189</v>
      </c>
      <c r="AH209">
        <v>-1</v>
      </c>
      <c r="AI209">
        <v>-1</v>
      </c>
      <c r="AJ209">
        <v>-1</v>
      </c>
      <c r="AK209">
        <v>-1</v>
      </c>
      <c r="AL209">
        <v>-1</v>
      </c>
      <c r="AM209">
        <v>-1</v>
      </c>
      <c r="AN209">
        <v>-1</v>
      </c>
      <c r="AO209" s="1">
        <v>43392</v>
      </c>
      <c r="AP209">
        <v>-1</v>
      </c>
      <c r="AQ209" s="1">
        <v>44593</v>
      </c>
      <c r="AR209">
        <v>-1</v>
      </c>
      <c r="AS209" s="1">
        <v>44594</v>
      </c>
      <c r="AT209">
        <v>-1</v>
      </c>
      <c r="AU209">
        <v>-1</v>
      </c>
      <c r="AV209">
        <v>-1</v>
      </c>
      <c r="AW209" s="1">
        <v>41831</v>
      </c>
      <c r="AX209">
        <v>-1</v>
      </c>
      <c r="AY209" s="1">
        <v>43370</v>
      </c>
      <c r="AZ209">
        <v>-1</v>
      </c>
      <c r="BA209">
        <v>-1</v>
      </c>
      <c r="BB209">
        <v>-1</v>
      </c>
      <c r="BC209" s="1">
        <v>41690</v>
      </c>
      <c r="BD209">
        <v>-1</v>
      </c>
      <c r="BE209">
        <v>-1</v>
      </c>
      <c r="BF209">
        <v>-1</v>
      </c>
      <c r="BG209">
        <v>-1</v>
      </c>
      <c r="BH209">
        <v>-1</v>
      </c>
      <c r="BI209" s="1">
        <v>43392</v>
      </c>
      <c r="BJ209">
        <v>-1</v>
      </c>
      <c r="BK209">
        <v>-1</v>
      </c>
      <c r="BL209">
        <v>-1</v>
      </c>
      <c r="BM209" s="1">
        <v>43392</v>
      </c>
      <c r="BN209">
        <v>-1</v>
      </c>
      <c r="BO209" s="1">
        <v>43394</v>
      </c>
      <c r="BP209">
        <v>-1</v>
      </c>
      <c r="BQ209">
        <v>-1</v>
      </c>
      <c r="BR209">
        <v>-1</v>
      </c>
      <c r="BS209" s="1">
        <v>43394</v>
      </c>
      <c r="BT209">
        <v>-1</v>
      </c>
      <c r="BU209">
        <v>-1</v>
      </c>
      <c r="BV209">
        <v>-1</v>
      </c>
      <c r="BW209" s="1">
        <v>41883</v>
      </c>
      <c r="BX209">
        <v>-1</v>
      </c>
      <c r="BY209">
        <v>-1</v>
      </c>
      <c r="BZ209">
        <v>-1</v>
      </c>
      <c r="CA209" s="1">
        <v>41879</v>
      </c>
      <c r="CB209">
        <v>-1</v>
      </c>
      <c r="CC209" s="1">
        <v>41880</v>
      </c>
      <c r="CD209">
        <v>-1</v>
      </c>
      <c r="CE209" s="1">
        <v>43300</v>
      </c>
      <c r="CF209">
        <v>-1</v>
      </c>
      <c r="CG209" s="1">
        <v>41861</v>
      </c>
      <c r="CH209">
        <v>-1</v>
      </c>
      <c r="CI209">
        <v>-1</v>
      </c>
      <c r="CJ209">
        <v>-1</v>
      </c>
      <c r="CK209" s="1">
        <v>41812</v>
      </c>
      <c r="CL209">
        <v>-1</v>
      </c>
      <c r="CM209">
        <v>-1</v>
      </c>
      <c r="CN209">
        <v>-1</v>
      </c>
    </row>
    <row r="210" spans="1:92" x14ac:dyDescent="0.25">
      <c r="A210" s="1">
        <v>43465</v>
      </c>
      <c r="B210">
        <v>103.788</v>
      </c>
      <c r="C210" s="1">
        <v>41800</v>
      </c>
      <c r="D210">
        <v>-1</v>
      </c>
      <c r="E210" s="1">
        <v>43921</v>
      </c>
      <c r="F210">
        <v>53.353000000000002</v>
      </c>
      <c r="G210" s="1">
        <v>40329</v>
      </c>
      <c r="H210">
        <v>-1</v>
      </c>
      <c r="I210" s="1">
        <v>43889</v>
      </c>
      <c r="J210">
        <v>33.128</v>
      </c>
      <c r="K210" s="1">
        <v>41788</v>
      </c>
      <c r="L210">
        <v>-1</v>
      </c>
      <c r="M210" s="1">
        <v>40438</v>
      </c>
      <c r="N210">
        <v>-1</v>
      </c>
      <c r="O210" s="1">
        <v>40258</v>
      </c>
      <c r="P210">
        <v>-1</v>
      </c>
      <c r="Q210" s="1">
        <v>43465</v>
      </c>
      <c r="R210">
        <v>75.527000000000001</v>
      </c>
      <c r="S210" s="1">
        <v>43306</v>
      </c>
      <c r="T210">
        <v>-1</v>
      </c>
      <c r="U210" s="1">
        <v>42031</v>
      </c>
      <c r="V210">
        <v>-1</v>
      </c>
      <c r="W210" s="1">
        <v>42252</v>
      </c>
      <c r="X210">
        <v>-1</v>
      </c>
      <c r="Y210" s="1">
        <v>44437</v>
      </c>
      <c r="Z210">
        <v>-1</v>
      </c>
      <c r="AA210" s="1">
        <v>40450</v>
      </c>
      <c r="AB210">
        <v>-1</v>
      </c>
      <c r="AC210" s="1">
        <v>42645</v>
      </c>
      <c r="AD210">
        <v>-1</v>
      </c>
      <c r="AE210" s="1">
        <v>41118</v>
      </c>
      <c r="AF210">
        <v>-1</v>
      </c>
      <c r="AG210" s="1">
        <f>_xll.BDH(CONCATENATE("AUST"," CDS USD SR ",$B$3,"Y D14 CORP"),"PX_LAST",$B$1,$B$2,"Dates","S","Period","M","Array","","cols=2;rows=1")</f>
        <v>43189</v>
      </c>
      <c r="AH210">
        <v>-1</v>
      </c>
      <c r="AI210">
        <v>-1</v>
      </c>
      <c r="AJ210">
        <v>-1</v>
      </c>
      <c r="AK210">
        <v>-1</v>
      </c>
      <c r="AL210">
        <v>-1</v>
      </c>
      <c r="AM210">
        <v>-1</v>
      </c>
      <c r="AN210">
        <v>-1</v>
      </c>
      <c r="AO210" s="1">
        <v>43393</v>
      </c>
      <c r="AP210">
        <v>-1</v>
      </c>
      <c r="AQ210" s="1">
        <v>44594</v>
      </c>
      <c r="AR210">
        <v>-1</v>
      </c>
      <c r="AS210" s="1">
        <v>44595</v>
      </c>
      <c r="AT210">
        <v>-1</v>
      </c>
      <c r="AU210">
        <v>-1</v>
      </c>
      <c r="AV210">
        <v>-1</v>
      </c>
      <c r="AW210" s="1">
        <v>41832</v>
      </c>
      <c r="AX210">
        <v>-1</v>
      </c>
      <c r="AY210" s="1">
        <v>43371</v>
      </c>
      <c r="AZ210">
        <v>-1</v>
      </c>
      <c r="BA210">
        <v>-1</v>
      </c>
      <c r="BB210">
        <v>-1</v>
      </c>
      <c r="BC210" s="1">
        <v>41691</v>
      </c>
      <c r="BD210">
        <v>-1</v>
      </c>
      <c r="BE210">
        <v>-1</v>
      </c>
      <c r="BF210">
        <v>-1</v>
      </c>
      <c r="BG210">
        <v>-1</v>
      </c>
      <c r="BH210">
        <v>-1</v>
      </c>
      <c r="BI210" s="1">
        <v>43393</v>
      </c>
      <c r="BJ210">
        <v>-1</v>
      </c>
      <c r="BK210">
        <v>-1</v>
      </c>
      <c r="BL210">
        <v>-1</v>
      </c>
      <c r="BM210" s="1">
        <v>43393</v>
      </c>
      <c r="BN210">
        <v>-1</v>
      </c>
      <c r="BO210" s="1">
        <v>43395</v>
      </c>
      <c r="BP210">
        <v>-1</v>
      </c>
      <c r="BQ210">
        <v>-1</v>
      </c>
      <c r="BR210">
        <v>-1</v>
      </c>
      <c r="BS210" s="1">
        <v>43395</v>
      </c>
      <c r="BT210">
        <v>-1</v>
      </c>
      <c r="BU210">
        <v>-1</v>
      </c>
      <c r="BV210">
        <v>-1</v>
      </c>
      <c r="BW210" s="1">
        <v>41884</v>
      </c>
      <c r="BX210">
        <v>-1</v>
      </c>
      <c r="BY210">
        <v>-1</v>
      </c>
      <c r="BZ210">
        <v>-1</v>
      </c>
      <c r="CA210" s="1">
        <v>41880</v>
      </c>
      <c r="CB210">
        <v>-1</v>
      </c>
      <c r="CC210" s="1">
        <v>41881</v>
      </c>
      <c r="CD210">
        <v>-1</v>
      </c>
      <c r="CE210" s="1">
        <v>43301</v>
      </c>
      <c r="CF210">
        <v>-1</v>
      </c>
      <c r="CG210" s="1">
        <v>41862</v>
      </c>
      <c r="CH210">
        <v>-1</v>
      </c>
      <c r="CI210">
        <v>-1</v>
      </c>
      <c r="CJ210">
        <v>-1</v>
      </c>
      <c r="CK210" s="1">
        <v>41813</v>
      </c>
      <c r="CL210">
        <v>-1</v>
      </c>
      <c r="CM210">
        <v>-1</v>
      </c>
      <c r="CN210">
        <v>-1</v>
      </c>
    </row>
    <row r="211" spans="1:92" x14ac:dyDescent="0.25">
      <c r="A211" s="1">
        <v>43496</v>
      </c>
      <c r="B211">
        <v>73.754000000000005</v>
      </c>
      <c r="C211" s="1">
        <v>41801</v>
      </c>
      <c r="D211">
        <v>-1</v>
      </c>
      <c r="E211" s="1">
        <v>43951</v>
      </c>
      <c r="F211">
        <v>38.698999999999998</v>
      </c>
      <c r="G211" s="1">
        <v>40330</v>
      </c>
      <c r="H211">
        <v>-1</v>
      </c>
      <c r="I211" s="1">
        <v>43921</v>
      </c>
      <c r="J211">
        <v>108.84099999999999</v>
      </c>
      <c r="K211" s="1">
        <v>41789</v>
      </c>
      <c r="L211">
        <v>-1</v>
      </c>
      <c r="M211" s="1">
        <v>40439</v>
      </c>
      <c r="N211">
        <v>-1</v>
      </c>
      <c r="O211" s="1">
        <v>40259</v>
      </c>
      <c r="P211">
        <v>-1</v>
      </c>
      <c r="Q211" s="1">
        <v>43496</v>
      </c>
      <c r="R211">
        <v>59.143000000000001</v>
      </c>
      <c r="S211" s="1">
        <v>43307</v>
      </c>
      <c r="T211">
        <v>-1</v>
      </c>
      <c r="U211" s="1">
        <v>42032</v>
      </c>
      <c r="V211">
        <v>-1</v>
      </c>
      <c r="W211" s="1">
        <v>42253</v>
      </c>
      <c r="X211">
        <v>-1</v>
      </c>
      <c r="Y211" s="1">
        <v>44438</v>
      </c>
      <c r="Z211">
        <v>-1</v>
      </c>
      <c r="AA211" s="1">
        <v>40451</v>
      </c>
      <c r="AB211">
        <v>-1</v>
      </c>
      <c r="AC211" s="1">
        <v>42646</v>
      </c>
      <c r="AD211">
        <v>-1</v>
      </c>
      <c r="AE211" s="1">
        <v>41119</v>
      </c>
      <c r="AF211">
        <v>-1</v>
      </c>
      <c r="AG211" s="1">
        <f>_xll.BDH(CONCATENATE("AUST"," CDS USD SR ",$B$3,"Y D14 CORP"),"PX_LAST",$B$1,$B$2,"Dates","S","Period","M","Array","","cols=2;rows=1")</f>
        <v>43189</v>
      </c>
      <c r="AH211">
        <v>-1</v>
      </c>
      <c r="AI211">
        <v>-1</v>
      </c>
      <c r="AJ211">
        <v>-1</v>
      </c>
      <c r="AK211">
        <v>-1</v>
      </c>
      <c r="AL211">
        <v>-1</v>
      </c>
      <c r="AM211">
        <v>-1</v>
      </c>
      <c r="AN211">
        <v>-1</v>
      </c>
      <c r="AO211" s="1">
        <v>43394</v>
      </c>
      <c r="AP211">
        <v>-1</v>
      </c>
      <c r="AQ211" s="1">
        <v>44595</v>
      </c>
      <c r="AR211">
        <v>-1</v>
      </c>
      <c r="AS211" s="1">
        <v>44596</v>
      </c>
      <c r="AT211">
        <v>-1</v>
      </c>
      <c r="AU211">
        <v>-1</v>
      </c>
      <c r="AV211">
        <v>-1</v>
      </c>
      <c r="AW211" s="1">
        <v>41833</v>
      </c>
      <c r="AX211">
        <v>-1</v>
      </c>
      <c r="AY211" s="1">
        <v>43372</v>
      </c>
      <c r="AZ211">
        <v>-1</v>
      </c>
      <c r="BA211">
        <v>-1</v>
      </c>
      <c r="BB211">
        <v>-1</v>
      </c>
      <c r="BC211" s="1">
        <v>41692</v>
      </c>
      <c r="BD211">
        <v>-1</v>
      </c>
      <c r="BE211">
        <v>-1</v>
      </c>
      <c r="BF211">
        <v>-1</v>
      </c>
      <c r="BG211">
        <v>-1</v>
      </c>
      <c r="BH211">
        <v>-1</v>
      </c>
      <c r="BI211" s="1">
        <v>43394</v>
      </c>
      <c r="BJ211">
        <v>-1</v>
      </c>
      <c r="BK211">
        <v>-1</v>
      </c>
      <c r="BL211">
        <v>-1</v>
      </c>
      <c r="BM211" s="1">
        <v>43394</v>
      </c>
      <c r="BN211">
        <v>-1</v>
      </c>
      <c r="BO211" s="1">
        <v>43396</v>
      </c>
      <c r="BP211">
        <v>-1</v>
      </c>
      <c r="BQ211">
        <v>-1</v>
      </c>
      <c r="BR211">
        <v>-1</v>
      </c>
      <c r="BS211" s="1">
        <v>43396</v>
      </c>
      <c r="BT211">
        <v>-1</v>
      </c>
      <c r="BU211">
        <v>-1</v>
      </c>
      <c r="BV211">
        <v>-1</v>
      </c>
      <c r="BW211" s="1">
        <v>41885</v>
      </c>
      <c r="BX211">
        <v>-1</v>
      </c>
      <c r="BY211">
        <v>-1</v>
      </c>
      <c r="BZ211">
        <v>-1</v>
      </c>
      <c r="CA211" s="1">
        <v>41881</v>
      </c>
      <c r="CB211">
        <v>-1</v>
      </c>
      <c r="CC211" s="1">
        <v>41882</v>
      </c>
      <c r="CD211">
        <v>-1</v>
      </c>
      <c r="CE211" s="1">
        <v>43302</v>
      </c>
      <c r="CF211">
        <v>-1</v>
      </c>
      <c r="CG211" s="1">
        <v>41863</v>
      </c>
      <c r="CH211">
        <v>-1</v>
      </c>
      <c r="CI211">
        <v>-1</v>
      </c>
      <c r="CJ211">
        <v>-1</v>
      </c>
      <c r="CK211" s="1">
        <v>41814</v>
      </c>
      <c r="CL211">
        <v>-1</v>
      </c>
      <c r="CM211">
        <v>-1</v>
      </c>
      <c r="CN211">
        <v>-1</v>
      </c>
    </row>
    <row r="212" spans="1:92" x14ac:dyDescent="0.25">
      <c r="A212" s="1">
        <v>43524</v>
      </c>
      <c r="B212">
        <v>68.415000000000006</v>
      </c>
      <c r="C212" s="1">
        <v>41802</v>
      </c>
      <c r="D212">
        <v>-1</v>
      </c>
      <c r="E212" s="1">
        <v>43980</v>
      </c>
      <c r="F212">
        <v>27.538</v>
      </c>
      <c r="G212" s="1">
        <v>40331</v>
      </c>
      <c r="H212">
        <v>-1</v>
      </c>
      <c r="I212" s="1">
        <v>43951</v>
      </c>
      <c r="J212">
        <v>116.214</v>
      </c>
      <c r="K212" s="1">
        <v>41790</v>
      </c>
      <c r="L212">
        <v>-1</v>
      </c>
      <c r="M212" s="1">
        <v>40440</v>
      </c>
      <c r="N212">
        <v>-1</v>
      </c>
      <c r="O212" s="1">
        <v>40260</v>
      </c>
      <c r="P212">
        <v>-1</v>
      </c>
      <c r="Q212" s="1">
        <v>43524</v>
      </c>
      <c r="R212">
        <v>48.366999999999997</v>
      </c>
      <c r="S212" s="1">
        <v>43308</v>
      </c>
      <c r="T212">
        <v>-1</v>
      </c>
      <c r="U212" s="1">
        <v>42033</v>
      </c>
      <c r="V212">
        <v>-1</v>
      </c>
      <c r="W212" s="1">
        <v>42254</v>
      </c>
      <c r="X212">
        <v>-1</v>
      </c>
      <c r="Y212" s="1">
        <v>44439</v>
      </c>
      <c r="Z212">
        <v>-1</v>
      </c>
      <c r="AA212" s="1">
        <v>40452</v>
      </c>
      <c r="AB212">
        <v>-1</v>
      </c>
      <c r="AC212" s="1">
        <v>42647</v>
      </c>
      <c r="AD212">
        <v>-1</v>
      </c>
      <c r="AE212" s="1">
        <v>41120</v>
      </c>
      <c r="AF212">
        <v>-1</v>
      </c>
      <c r="AG212" s="1">
        <f>_xll.BDH(CONCATENATE("AUST"," CDS USD SR ",$B$3,"Y D14 CORP"),"PX_LAST",$B$1,$B$2,"Dates","S","Period","M","Array","","cols=2;rows=1")</f>
        <v>43189</v>
      </c>
      <c r="AH212">
        <v>-1</v>
      </c>
      <c r="AI212">
        <v>-1</v>
      </c>
      <c r="AJ212">
        <v>-1</v>
      </c>
      <c r="AK212">
        <v>-1</v>
      </c>
      <c r="AL212">
        <v>-1</v>
      </c>
      <c r="AM212">
        <v>-1</v>
      </c>
      <c r="AN212">
        <v>-1</v>
      </c>
      <c r="AO212" s="1">
        <v>43395</v>
      </c>
      <c r="AP212">
        <v>-1</v>
      </c>
      <c r="AQ212" s="1">
        <v>44596</v>
      </c>
      <c r="AR212">
        <v>-1</v>
      </c>
      <c r="AS212" s="1">
        <v>44597</v>
      </c>
      <c r="AT212">
        <v>-1</v>
      </c>
      <c r="AU212">
        <v>-1</v>
      </c>
      <c r="AV212">
        <v>-1</v>
      </c>
      <c r="AW212" s="1">
        <v>41834</v>
      </c>
      <c r="AX212">
        <v>-1</v>
      </c>
      <c r="AY212" s="1">
        <v>43373</v>
      </c>
      <c r="AZ212">
        <v>-1</v>
      </c>
      <c r="BA212">
        <v>-1</v>
      </c>
      <c r="BB212">
        <v>-1</v>
      </c>
      <c r="BC212" s="1">
        <v>41693</v>
      </c>
      <c r="BD212">
        <v>-1</v>
      </c>
      <c r="BE212">
        <v>-1</v>
      </c>
      <c r="BF212">
        <v>-1</v>
      </c>
      <c r="BG212">
        <v>-1</v>
      </c>
      <c r="BH212">
        <v>-1</v>
      </c>
      <c r="BI212" s="1">
        <v>43395</v>
      </c>
      <c r="BJ212">
        <v>-1</v>
      </c>
      <c r="BK212">
        <v>-1</v>
      </c>
      <c r="BL212">
        <v>-1</v>
      </c>
      <c r="BM212" s="1">
        <v>43395</v>
      </c>
      <c r="BN212">
        <v>-1</v>
      </c>
      <c r="BO212" s="1">
        <v>43397</v>
      </c>
      <c r="BP212">
        <v>-1</v>
      </c>
      <c r="BQ212">
        <v>-1</v>
      </c>
      <c r="BR212">
        <v>-1</v>
      </c>
      <c r="BS212" s="1">
        <v>43397</v>
      </c>
      <c r="BT212">
        <v>-1</v>
      </c>
      <c r="BU212">
        <v>-1</v>
      </c>
      <c r="BV212">
        <v>-1</v>
      </c>
      <c r="BW212" s="1">
        <v>41886</v>
      </c>
      <c r="BX212">
        <v>-1</v>
      </c>
      <c r="BY212">
        <v>-1</v>
      </c>
      <c r="BZ212">
        <v>-1</v>
      </c>
      <c r="CA212" s="1">
        <v>41882</v>
      </c>
      <c r="CB212">
        <v>-1</v>
      </c>
      <c r="CC212" s="1">
        <v>41883</v>
      </c>
      <c r="CD212">
        <v>-1</v>
      </c>
      <c r="CE212" s="1">
        <v>43303</v>
      </c>
      <c r="CF212">
        <v>-1</v>
      </c>
      <c r="CG212" s="1">
        <v>41864</v>
      </c>
      <c r="CH212">
        <v>-1</v>
      </c>
      <c r="CI212">
        <v>-1</v>
      </c>
      <c r="CJ212">
        <v>-1</v>
      </c>
      <c r="CK212" s="1">
        <v>41815</v>
      </c>
      <c r="CL212">
        <v>-1</v>
      </c>
      <c r="CM212">
        <v>-1</v>
      </c>
      <c r="CN212">
        <v>-1</v>
      </c>
    </row>
    <row r="213" spans="1:92" x14ac:dyDescent="0.25">
      <c r="A213" s="1">
        <v>43553</v>
      </c>
      <c r="B213">
        <v>90.796000000000006</v>
      </c>
      <c r="C213" s="1">
        <v>41803</v>
      </c>
      <c r="D213">
        <v>-1</v>
      </c>
      <c r="E213" s="1">
        <v>44012</v>
      </c>
      <c r="F213">
        <v>23.292999999999999</v>
      </c>
      <c r="G213" s="1">
        <v>40332</v>
      </c>
      <c r="H213">
        <v>-1</v>
      </c>
      <c r="I213" s="1">
        <v>43980</v>
      </c>
      <c r="J213">
        <v>64.956000000000003</v>
      </c>
      <c r="K213" s="1">
        <v>41791</v>
      </c>
      <c r="L213">
        <v>-1</v>
      </c>
      <c r="M213" s="1">
        <v>40441</v>
      </c>
      <c r="N213">
        <v>-1</v>
      </c>
      <c r="O213" s="1">
        <v>40261</v>
      </c>
      <c r="P213">
        <v>-1</v>
      </c>
      <c r="Q213" s="1">
        <v>43553</v>
      </c>
      <c r="R213">
        <v>46.152000000000001</v>
      </c>
      <c r="S213" s="1">
        <v>43309</v>
      </c>
      <c r="T213">
        <v>-1</v>
      </c>
      <c r="U213" s="1">
        <v>42034</v>
      </c>
      <c r="V213">
        <v>-1</v>
      </c>
      <c r="W213" s="1">
        <v>42255</v>
      </c>
      <c r="X213">
        <v>-1</v>
      </c>
      <c r="Y213" s="1">
        <v>44440</v>
      </c>
      <c r="Z213">
        <v>-1</v>
      </c>
      <c r="AA213" s="1">
        <v>40453</v>
      </c>
      <c r="AB213">
        <v>-1</v>
      </c>
      <c r="AC213" s="1">
        <v>42648</v>
      </c>
      <c r="AD213">
        <v>-1</v>
      </c>
      <c r="AE213" s="1">
        <v>41121</v>
      </c>
      <c r="AF213">
        <v>-1</v>
      </c>
      <c r="AG213" s="1">
        <f>_xll.BDH(CONCATENATE("AUST"," CDS USD SR ",$B$3,"Y D14 CORP"),"PX_LAST",$B$1,$B$2,"Dates","S","Period","M","Array","","cols=2;rows=1")</f>
        <v>43189</v>
      </c>
      <c r="AH213">
        <v>-1</v>
      </c>
      <c r="AI213">
        <v>-1</v>
      </c>
      <c r="AJ213">
        <v>-1</v>
      </c>
      <c r="AK213">
        <v>-1</v>
      </c>
      <c r="AL213">
        <v>-1</v>
      </c>
      <c r="AM213">
        <v>-1</v>
      </c>
      <c r="AN213">
        <v>-1</v>
      </c>
      <c r="AO213" s="1">
        <v>43396</v>
      </c>
      <c r="AP213">
        <v>-1</v>
      </c>
      <c r="AQ213" s="1">
        <v>44597</v>
      </c>
      <c r="AR213">
        <v>-1</v>
      </c>
      <c r="AS213" s="1">
        <v>44598</v>
      </c>
      <c r="AT213">
        <v>-1</v>
      </c>
      <c r="AU213">
        <v>-1</v>
      </c>
      <c r="AV213">
        <v>-1</v>
      </c>
      <c r="AW213" s="1">
        <v>41835</v>
      </c>
      <c r="AX213">
        <v>-1</v>
      </c>
      <c r="AY213" s="1">
        <v>43374</v>
      </c>
      <c r="AZ213">
        <v>-1</v>
      </c>
      <c r="BA213">
        <v>-1</v>
      </c>
      <c r="BB213">
        <v>-1</v>
      </c>
      <c r="BC213" s="1">
        <v>41694</v>
      </c>
      <c r="BD213">
        <v>-1</v>
      </c>
      <c r="BE213">
        <v>-1</v>
      </c>
      <c r="BF213">
        <v>-1</v>
      </c>
      <c r="BG213">
        <v>-1</v>
      </c>
      <c r="BH213">
        <v>-1</v>
      </c>
      <c r="BI213" s="1">
        <v>43396</v>
      </c>
      <c r="BJ213">
        <v>-1</v>
      </c>
      <c r="BK213">
        <v>-1</v>
      </c>
      <c r="BL213">
        <v>-1</v>
      </c>
      <c r="BM213" s="1">
        <v>43396</v>
      </c>
      <c r="BN213">
        <v>-1</v>
      </c>
      <c r="BO213" s="1">
        <v>43398</v>
      </c>
      <c r="BP213">
        <v>-1</v>
      </c>
      <c r="BQ213">
        <v>-1</v>
      </c>
      <c r="BR213">
        <v>-1</v>
      </c>
      <c r="BS213" s="1">
        <v>43398</v>
      </c>
      <c r="BT213">
        <v>-1</v>
      </c>
      <c r="BU213">
        <v>-1</v>
      </c>
      <c r="BV213">
        <v>-1</v>
      </c>
      <c r="BW213" s="1">
        <v>41887</v>
      </c>
      <c r="BX213">
        <v>-1</v>
      </c>
      <c r="BY213">
        <v>-1</v>
      </c>
      <c r="BZ213">
        <v>-1</v>
      </c>
      <c r="CA213" s="1">
        <v>41883</v>
      </c>
      <c r="CB213">
        <v>-1</v>
      </c>
      <c r="CC213" s="1">
        <v>41884</v>
      </c>
      <c r="CD213">
        <v>-1</v>
      </c>
      <c r="CE213" s="1">
        <v>43304</v>
      </c>
      <c r="CF213">
        <v>-1</v>
      </c>
      <c r="CG213" s="1">
        <v>41865</v>
      </c>
      <c r="CH213">
        <v>-1</v>
      </c>
      <c r="CI213">
        <v>-1</v>
      </c>
      <c r="CJ213">
        <v>-1</v>
      </c>
      <c r="CK213" s="1">
        <v>41816</v>
      </c>
      <c r="CL213">
        <v>-1</v>
      </c>
      <c r="CM213">
        <v>-1</v>
      </c>
      <c r="CN213">
        <v>-1</v>
      </c>
    </row>
    <row r="214" spans="1:92" x14ac:dyDescent="0.25">
      <c r="A214" s="1">
        <v>43585</v>
      </c>
      <c r="B214">
        <v>80.152000000000001</v>
      </c>
      <c r="C214" s="1">
        <v>41804</v>
      </c>
      <c r="D214">
        <v>-1</v>
      </c>
      <c r="E214" s="1">
        <v>44043</v>
      </c>
      <c r="F214">
        <v>14.771000000000001</v>
      </c>
      <c r="G214" s="1">
        <v>40333</v>
      </c>
      <c r="H214">
        <v>-1</v>
      </c>
      <c r="I214" s="1">
        <v>44012</v>
      </c>
      <c r="J214">
        <v>57.207000000000001</v>
      </c>
      <c r="K214" s="1">
        <v>41792</v>
      </c>
      <c r="L214">
        <v>-1</v>
      </c>
      <c r="M214" s="1">
        <v>40442</v>
      </c>
      <c r="N214">
        <v>-1</v>
      </c>
      <c r="O214" s="1">
        <v>40262</v>
      </c>
      <c r="P214">
        <v>-1</v>
      </c>
      <c r="Q214" s="1">
        <v>43585</v>
      </c>
      <c r="R214">
        <v>36.725000000000001</v>
      </c>
      <c r="S214" s="1">
        <v>43310</v>
      </c>
      <c r="T214">
        <v>-1</v>
      </c>
      <c r="U214" s="1">
        <v>42035</v>
      </c>
      <c r="V214">
        <v>-1</v>
      </c>
      <c r="W214" s="1">
        <v>42256</v>
      </c>
      <c r="X214">
        <v>-1</v>
      </c>
      <c r="Y214" s="1">
        <v>44441</v>
      </c>
      <c r="Z214">
        <v>-1</v>
      </c>
      <c r="AA214" s="1">
        <v>40454</v>
      </c>
      <c r="AB214">
        <v>-1</v>
      </c>
      <c r="AC214" s="1">
        <v>42649</v>
      </c>
      <c r="AD214">
        <v>-1</v>
      </c>
      <c r="AE214" s="1">
        <v>41122</v>
      </c>
      <c r="AF214">
        <v>-1</v>
      </c>
      <c r="AG214" s="1">
        <f>_xll.BDH(CONCATENATE("AUST"," CDS USD SR ",$B$3,"Y D14 CORP"),"PX_LAST",$B$1,$B$2,"Dates","S","Period","M","Array","","cols=2;rows=1")</f>
        <v>43189</v>
      </c>
      <c r="AH214">
        <v>-1</v>
      </c>
      <c r="AI214">
        <v>-1</v>
      </c>
      <c r="AJ214">
        <v>-1</v>
      </c>
      <c r="AK214">
        <v>-1</v>
      </c>
      <c r="AL214">
        <v>-1</v>
      </c>
      <c r="AM214">
        <v>-1</v>
      </c>
      <c r="AN214">
        <v>-1</v>
      </c>
      <c r="AO214" s="1">
        <v>43397</v>
      </c>
      <c r="AP214">
        <v>-1</v>
      </c>
      <c r="AQ214" s="1">
        <v>44598</v>
      </c>
      <c r="AR214">
        <v>-1</v>
      </c>
      <c r="AS214" s="1">
        <v>44599</v>
      </c>
      <c r="AT214">
        <v>-1</v>
      </c>
      <c r="AU214">
        <v>-1</v>
      </c>
      <c r="AV214">
        <v>-1</v>
      </c>
      <c r="AW214" s="1">
        <v>41836</v>
      </c>
      <c r="AX214">
        <v>-1</v>
      </c>
      <c r="AY214" s="1">
        <v>43375</v>
      </c>
      <c r="AZ214">
        <v>-1</v>
      </c>
      <c r="BA214">
        <v>-1</v>
      </c>
      <c r="BB214">
        <v>-1</v>
      </c>
      <c r="BC214" s="1">
        <v>41695</v>
      </c>
      <c r="BD214">
        <v>-1</v>
      </c>
      <c r="BE214">
        <v>-1</v>
      </c>
      <c r="BF214">
        <v>-1</v>
      </c>
      <c r="BG214">
        <v>-1</v>
      </c>
      <c r="BH214">
        <v>-1</v>
      </c>
      <c r="BI214" s="1">
        <v>43397</v>
      </c>
      <c r="BJ214">
        <v>-1</v>
      </c>
      <c r="BK214">
        <v>-1</v>
      </c>
      <c r="BL214">
        <v>-1</v>
      </c>
      <c r="BM214" s="1">
        <v>43397</v>
      </c>
      <c r="BN214">
        <v>-1</v>
      </c>
      <c r="BO214" s="1">
        <v>43399</v>
      </c>
      <c r="BP214">
        <v>-1</v>
      </c>
      <c r="BQ214">
        <v>-1</v>
      </c>
      <c r="BR214">
        <v>-1</v>
      </c>
      <c r="BS214" s="1">
        <v>43399</v>
      </c>
      <c r="BT214">
        <v>-1</v>
      </c>
      <c r="BU214">
        <v>-1</v>
      </c>
      <c r="BV214">
        <v>-1</v>
      </c>
      <c r="BW214" s="1">
        <v>41888</v>
      </c>
      <c r="BX214">
        <v>-1</v>
      </c>
      <c r="BY214">
        <v>-1</v>
      </c>
      <c r="BZ214">
        <v>-1</v>
      </c>
      <c r="CA214" s="1">
        <v>41884</v>
      </c>
      <c r="CB214">
        <v>-1</v>
      </c>
      <c r="CC214" s="1">
        <v>41885</v>
      </c>
      <c r="CD214">
        <v>-1</v>
      </c>
      <c r="CE214" s="1">
        <v>43305</v>
      </c>
      <c r="CF214">
        <v>-1</v>
      </c>
      <c r="CG214" s="1">
        <v>41866</v>
      </c>
      <c r="CH214">
        <v>-1</v>
      </c>
      <c r="CI214">
        <v>-1</v>
      </c>
      <c r="CJ214">
        <v>-1</v>
      </c>
      <c r="CK214" s="1">
        <v>41817</v>
      </c>
      <c r="CL214">
        <v>-1</v>
      </c>
      <c r="CM214">
        <v>-1</v>
      </c>
      <c r="CN214">
        <v>-1</v>
      </c>
    </row>
    <row r="215" spans="1:92" x14ac:dyDescent="0.25">
      <c r="A215" s="1">
        <v>43616</v>
      </c>
      <c r="B215">
        <v>87.375</v>
      </c>
      <c r="C215" s="1">
        <v>41805</v>
      </c>
      <c r="D215">
        <v>-1</v>
      </c>
      <c r="E215" s="1">
        <v>44074</v>
      </c>
      <c r="F215">
        <v>9.1180000000000003</v>
      </c>
      <c r="G215" s="1">
        <v>40334</v>
      </c>
      <c r="H215">
        <v>-1</v>
      </c>
      <c r="I215" s="1">
        <v>44043</v>
      </c>
      <c r="J215">
        <v>34.643000000000001</v>
      </c>
      <c r="K215" s="1">
        <v>41793</v>
      </c>
      <c r="L215">
        <v>-1</v>
      </c>
      <c r="M215" s="1">
        <v>40443</v>
      </c>
      <c r="N215">
        <v>-1</v>
      </c>
      <c r="O215" s="1">
        <v>40263</v>
      </c>
      <c r="P215">
        <v>-1</v>
      </c>
      <c r="Q215" s="1">
        <v>43616</v>
      </c>
      <c r="R215">
        <v>53.567</v>
      </c>
      <c r="S215" s="1">
        <v>43311</v>
      </c>
      <c r="T215">
        <v>-1</v>
      </c>
      <c r="U215" s="1">
        <v>42036</v>
      </c>
      <c r="V215">
        <v>-1</v>
      </c>
      <c r="W215" s="1">
        <v>42257</v>
      </c>
      <c r="X215">
        <v>-1</v>
      </c>
      <c r="Y215" s="1">
        <v>44442</v>
      </c>
      <c r="Z215">
        <v>-1</v>
      </c>
      <c r="AA215" s="1">
        <v>40455</v>
      </c>
      <c r="AB215">
        <v>-1</v>
      </c>
      <c r="AC215" s="1">
        <v>42650</v>
      </c>
      <c r="AD215">
        <v>-1</v>
      </c>
      <c r="AE215" s="1">
        <v>41123</v>
      </c>
      <c r="AF215">
        <v>-1</v>
      </c>
      <c r="AG215" s="1">
        <f>_xll.BDH(CONCATENATE("AUST"," CDS USD SR ",$B$3,"Y D14 CORP"),"PX_LAST",$B$1,$B$2,"Dates","S","Period","M","Array","","cols=2;rows=1")</f>
        <v>43189</v>
      </c>
      <c r="AH215">
        <v>-1</v>
      </c>
      <c r="AI215">
        <v>-1</v>
      </c>
      <c r="AJ215">
        <v>-1</v>
      </c>
      <c r="AK215">
        <v>-1</v>
      </c>
      <c r="AL215">
        <v>-1</v>
      </c>
      <c r="AM215">
        <v>-1</v>
      </c>
      <c r="AN215">
        <v>-1</v>
      </c>
      <c r="AO215" s="1">
        <v>43398</v>
      </c>
      <c r="AP215">
        <v>-1</v>
      </c>
      <c r="AQ215" s="1">
        <v>44599</v>
      </c>
      <c r="AR215">
        <v>-1</v>
      </c>
      <c r="AS215" s="1">
        <v>44600</v>
      </c>
      <c r="AT215">
        <v>-1</v>
      </c>
      <c r="AU215">
        <v>-1</v>
      </c>
      <c r="AV215">
        <v>-1</v>
      </c>
      <c r="AW215" s="1">
        <v>41837</v>
      </c>
      <c r="AX215">
        <v>-1</v>
      </c>
      <c r="AY215" s="1">
        <v>43376</v>
      </c>
      <c r="AZ215">
        <v>-1</v>
      </c>
      <c r="BA215">
        <v>-1</v>
      </c>
      <c r="BB215">
        <v>-1</v>
      </c>
      <c r="BC215" s="1">
        <v>41696</v>
      </c>
      <c r="BD215">
        <v>-1</v>
      </c>
      <c r="BE215">
        <v>-1</v>
      </c>
      <c r="BF215">
        <v>-1</v>
      </c>
      <c r="BG215">
        <v>-1</v>
      </c>
      <c r="BH215">
        <v>-1</v>
      </c>
      <c r="BI215" s="1">
        <v>43398</v>
      </c>
      <c r="BJ215">
        <v>-1</v>
      </c>
      <c r="BK215">
        <v>-1</v>
      </c>
      <c r="BL215">
        <v>-1</v>
      </c>
      <c r="BM215" s="1">
        <v>43398</v>
      </c>
      <c r="BN215">
        <v>-1</v>
      </c>
      <c r="BO215" s="1">
        <v>43400</v>
      </c>
      <c r="BP215">
        <v>-1</v>
      </c>
      <c r="BQ215">
        <v>-1</v>
      </c>
      <c r="BR215">
        <v>-1</v>
      </c>
      <c r="BS215" s="1">
        <v>43400</v>
      </c>
      <c r="BT215">
        <v>-1</v>
      </c>
      <c r="BU215">
        <v>-1</v>
      </c>
      <c r="BV215">
        <v>-1</v>
      </c>
      <c r="BW215" s="1">
        <v>41889</v>
      </c>
      <c r="BX215">
        <v>-1</v>
      </c>
      <c r="BY215">
        <v>-1</v>
      </c>
      <c r="BZ215">
        <v>-1</v>
      </c>
      <c r="CA215" s="1">
        <v>41885</v>
      </c>
      <c r="CB215">
        <v>-1</v>
      </c>
      <c r="CC215" s="1">
        <v>41886</v>
      </c>
      <c r="CD215">
        <v>-1</v>
      </c>
      <c r="CE215" s="1">
        <v>43306</v>
      </c>
      <c r="CF215">
        <v>-1</v>
      </c>
      <c r="CG215" s="1">
        <v>41867</v>
      </c>
      <c r="CH215">
        <v>-1</v>
      </c>
      <c r="CI215">
        <v>-1</v>
      </c>
      <c r="CJ215">
        <v>-1</v>
      </c>
      <c r="CK215" s="1">
        <v>41818</v>
      </c>
      <c r="CL215">
        <v>-1</v>
      </c>
      <c r="CM215">
        <v>-1</v>
      </c>
      <c r="CN215">
        <v>-1</v>
      </c>
    </row>
    <row r="216" spans="1:92" x14ac:dyDescent="0.25">
      <c r="A216" s="1">
        <v>43644</v>
      </c>
      <c r="B216">
        <v>61.128</v>
      </c>
      <c r="C216" s="1">
        <v>41806</v>
      </c>
      <c r="D216">
        <v>-1</v>
      </c>
      <c r="E216" s="1">
        <v>44104</v>
      </c>
      <c r="F216">
        <v>18.757999999999999</v>
      </c>
      <c r="G216" s="1">
        <v>40335</v>
      </c>
      <c r="H216">
        <v>-1</v>
      </c>
      <c r="I216" s="1">
        <v>44074</v>
      </c>
      <c r="J216">
        <v>24.742999999999999</v>
      </c>
      <c r="K216" s="1">
        <v>41794</v>
      </c>
      <c r="L216">
        <v>-1</v>
      </c>
      <c r="M216" s="1">
        <v>40444</v>
      </c>
      <c r="N216">
        <v>-1</v>
      </c>
      <c r="O216" s="1">
        <v>40264</v>
      </c>
      <c r="P216">
        <v>-1</v>
      </c>
      <c r="Q216" s="1">
        <v>43644</v>
      </c>
      <c r="R216">
        <v>34.981000000000002</v>
      </c>
      <c r="S216" s="1">
        <v>43312</v>
      </c>
      <c r="T216">
        <v>-1</v>
      </c>
      <c r="U216" s="1">
        <v>42037</v>
      </c>
      <c r="V216">
        <v>-1</v>
      </c>
      <c r="W216" s="1">
        <v>42258</v>
      </c>
      <c r="X216">
        <v>-1</v>
      </c>
      <c r="Y216" s="1">
        <v>44443</v>
      </c>
      <c r="Z216">
        <v>-1</v>
      </c>
      <c r="AA216" s="1">
        <v>40456</v>
      </c>
      <c r="AB216">
        <v>-1</v>
      </c>
      <c r="AC216" s="1">
        <v>42651</v>
      </c>
      <c r="AD216">
        <v>-1</v>
      </c>
      <c r="AE216" s="1">
        <v>41124</v>
      </c>
      <c r="AF216">
        <v>-1</v>
      </c>
      <c r="AG216" s="1">
        <f>_xll.BDH(CONCATENATE("AUST"," CDS USD SR ",$B$3,"Y D14 CORP"),"PX_LAST",$B$1,$B$2,"Dates","S","Period","M","Array","","cols=2;rows=1")</f>
        <v>43189</v>
      </c>
      <c r="AH216">
        <v>-1</v>
      </c>
      <c r="AI216">
        <v>-1</v>
      </c>
      <c r="AJ216">
        <v>-1</v>
      </c>
      <c r="AK216">
        <v>-1</v>
      </c>
      <c r="AL216">
        <v>-1</v>
      </c>
      <c r="AM216">
        <v>-1</v>
      </c>
      <c r="AN216">
        <v>-1</v>
      </c>
      <c r="AO216" s="1">
        <v>43399</v>
      </c>
      <c r="AP216">
        <v>-1</v>
      </c>
      <c r="AQ216" s="1">
        <v>44600</v>
      </c>
      <c r="AR216">
        <v>-1</v>
      </c>
      <c r="AS216" s="1">
        <v>44601</v>
      </c>
      <c r="AT216">
        <v>-1</v>
      </c>
      <c r="AU216">
        <v>-1</v>
      </c>
      <c r="AV216">
        <v>-1</v>
      </c>
      <c r="AW216" s="1">
        <v>41838</v>
      </c>
      <c r="AX216">
        <v>-1</v>
      </c>
      <c r="AY216" s="1">
        <v>43377</v>
      </c>
      <c r="AZ216">
        <v>-1</v>
      </c>
      <c r="BA216">
        <v>-1</v>
      </c>
      <c r="BB216">
        <v>-1</v>
      </c>
      <c r="BC216" s="1">
        <v>41697</v>
      </c>
      <c r="BD216">
        <v>-1</v>
      </c>
      <c r="BE216">
        <v>-1</v>
      </c>
      <c r="BF216">
        <v>-1</v>
      </c>
      <c r="BG216">
        <v>-1</v>
      </c>
      <c r="BH216">
        <v>-1</v>
      </c>
      <c r="BI216" s="1">
        <v>43399</v>
      </c>
      <c r="BJ216">
        <v>-1</v>
      </c>
      <c r="BK216">
        <v>-1</v>
      </c>
      <c r="BL216">
        <v>-1</v>
      </c>
      <c r="BM216" s="1">
        <v>43399</v>
      </c>
      <c r="BN216">
        <v>-1</v>
      </c>
      <c r="BO216" s="1">
        <v>43401</v>
      </c>
      <c r="BP216">
        <v>-1</v>
      </c>
      <c r="BQ216">
        <v>-1</v>
      </c>
      <c r="BR216">
        <v>-1</v>
      </c>
      <c r="BS216" s="1">
        <v>43401</v>
      </c>
      <c r="BT216">
        <v>-1</v>
      </c>
      <c r="BU216">
        <v>-1</v>
      </c>
      <c r="BV216">
        <v>-1</v>
      </c>
      <c r="BW216" s="1">
        <v>41890</v>
      </c>
      <c r="BX216">
        <v>-1</v>
      </c>
      <c r="BY216">
        <v>-1</v>
      </c>
      <c r="BZ216">
        <v>-1</v>
      </c>
      <c r="CA216" s="1">
        <v>41886</v>
      </c>
      <c r="CB216">
        <v>-1</v>
      </c>
      <c r="CC216" s="1">
        <v>41887</v>
      </c>
      <c r="CD216">
        <v>-1</v>
      </c>
      <c r="CE216" s="1">
        <v>43307</v>
      </c>
      <c r="CF216">
        <v>-1</v>
      </c>
      <c r="CG216" s="1">
        <v>41868</v>
      </c>
      <c r="CH216">
        <v>-1</v>
      </c>
      <c r="CI216">
        <v>-1</v>
      </c>
      <c r="CJ216">
        <v>-1</v>
      </c>
      <c r="CK216" s="1">
        <v>41819</v>
      </c>
      <c r="CL216">
        <v>-1</v>
      </c>
      <c r="CM216">
        <v>-1</v>
      </c>
      <c r="CN216">
        <v>-1</v>
      </c>
    </row>
    <row r="217" spans="1:92" x14ac:dyDescent="0.25">
      <c r="A217" s="1">
        <v>43677</v>
      </c>
      <c r="B217">
        <v>47.665999999999997</v>
      </c>
      <c r="C217" s="1">
        <v>41807</v>
      </c>
      <c r="D217">
        <v>-1</v>
      </c>
      <c r="E217" s="1">
        <v>44134</v>
      </c>
      <c r="F217">
        <v>11.981999999999999</v>
      </c>
      <c r="G217" s="1">
        <v>40336</v>
      </c>
      <c r="H217">
        <v>-1</v>
      </c>
      <c r="I217" s="1">
        <v>44104</v>
      </c>
      <c r="J217">
        <v>54.706000000000003</v>
      </c>
      <c r="K217" s="1">
        <v>41795</v>
      </c>
      <c r="L217">
        <v>-1</v>
      </c>
      <c r="M217" s="1">
        <v>40445</v>
      </c>
      <c r="N217">
        <v>-1</v>
      </c>
      <c r="O217" s="1">
        <v>40265</v>
      </c>
      <c r="P217">
        <v>-1</v>
      </c>
      <c r="Q217" s="1">
        <v>43677</v>
      </c>
      <c r="R217">
        <v>42.252000000000002</v>
      </c>
      <c r="S217" s="1">
        <v>43313</v>
      </c>
      <c r="T217">
        <v>-1</v>
      </c>
      <c r="U217" s="1">
        <v>42038</v>
      </c>
      <c r="V217">
        <v>-1</v>
      </c>
      <c r="W217" s="1">
        <v>42259</v>
      </c>
      <c r="X217">
        <v>-1</v>
      </c>
      <c r="Y217" s="1">
        <v>44444</v>
      </c>
      <c r="Z217">
        <v>-1</v>
      </c>
      <c r="AA217" s="1">
        <v>40457</v>
      </c>
      <c r="AB217">
        <v>-1</v>
      </c>
      <c r="AC217" s="1">
        <v>42652</v>
      </c>
      <c r="AD217">
        <v>-1</v>
      </c>
      <c r="AE217" s="1">
        <v>41125</v>
      </c>
      <c r="AF217">
        <v>-1</v>
      </c>
      <c r="AG217" s="1">
        <f>_xll.BDH(CONCATENATE("AUST"," CDS USD SR ",$B$3,"Y D14 CORP"),"PX_LAST",$B$1,$B$2,"Dates","S","Period","M","Array","","cols=2;rows=1")</f>
        <v>43189</v>
      </c>
      <c r="AH217">
        <v>-1</v>
      </c>
      <c r="AI217">
        <v>-1</v>
      </c>
      <c r="AJ217">
        <v>-1</v>
      </c>
      <c r="AK217">
        <v>-1</v>
      </c>
      <c r="AL217">
        <v>-1</v>
      </c>
      <c r="AM217">
        <v>-1</v>
      </c>
      <c r="AN217">
        <v>-1</v>
      </c>
      <c r="AO217" s="1">
        <v>43400</v>
      </c>
      <c r="AP217">
        <v>-1</v>
      </c>
      <c r="AQ217" s="1">
        <v>44601</v>
      </c>
      <c r="AR217">
        <v>-1</v>
      </c>
      <c r="AS217" s="1">
        <v>44602</v>
      </c>
      <c r="AT217">
        <v>-1</v>
      </c>
      <c r="AU217">
        <v>-1</v>
      </c>
      <c r="AV217">
        <v>-1</v>
      </c>
      <c r="AW217" s="1">
        <v>41839</v>
      </c>
      <c r="AX217">
        <v>-1</v>
      </c>
      <c r="AY217" s="1">
        <v>43378</v>
      </c>
      <c r="AZ217">
        <v>-1</v>
      </c>
      <c r="BA217">
        <v>-1</v>
      </c>
      <c r="BB217">
        <v>-1</v>
      </c>
      <c r="BC217" s="1">
        <v>41698</v>
      </c>
      <c r="BD217">
        <v>-1</v>
      </c>
      <c r="BE217">
        <v>-1</v>
      </c>
      <c r="BF217">
        <v>-1</v>
      </c>
      <c r="BG217">
        <v>-1</v>
      </c>
      <c r="BH217">
        <v>-1</v>
      </c>
      <c r="BI217" s="1">
        <v>43400</v>
      </c>
      <c r="BJ217">
        <v>-1</v>
      </c>
      <c r="BK217">
        <v>-1</v>
      </c>
      <c r="BL217">
        <v>-1</v>
      </c>
      <c r="BM217" s="1">
        <v>43400</v>
      </c>
      <c r="BN217">
        <v>-1</v>
      </c>
      <c r="BO217" s="1">
        <v>43402</v>
      </c>
      <c r="BP217">
        <v>-1</v>
      </c>
      <c r="BQ217">
        <v>-1</v>
      </c>
      <c r="BR217">
        <v>-1</v>
      </c>
      <c r="BS217" s="1">
        <v>43402</v>
      </c>
      <c r="BT217">
        <v>-1</v>
      </c>
      <c r="BU217">
        <v>-1</v>
      </c>
      <c r="BV217">
        <v>-1</v>
      </c>
      <c r="BW217" s="1">
        <v>41891</v>
      </c>
      <c r="BX217">
        <v>-1</v>
      </c>
      <c r="BY217">
        <v>-1</v>
      </c>
      <c r="BZ217">
        <v>-1</v>
      </c>
      <c r="CA217" s="1">
        <v>41887</v>
      </c>
      <c r="CB217">
        <v>-1</v>
      </c>
      <c r="CC217" s="1">
        <v>41888</v>
      </c>
      <c r="CD217">
        <v>-1</v>
      </c>
      <c r="CE217" s="1">
        <v>43308</v>
      </c>
      <c r="CF217">
        <v>-1</v>
      </c>
      <c r="CG217" s="1">
        <v>41869</v>
      </c>
      <c r="CH217">
        <v>-1</v>
      </c>
      <c r="CI217">
        <v>-1</v>
      </c>
      <c r="CJ217">
        <v>-1</v>
      </c>
      <c r="CK217" s="1">
        <v>41820</v>
      </c>
      <c r="CL217">
        <v>-1</v>
      </c>
      <c r="CM217">
        <v>-1</v>
      </c>
      <c r="CN217">
        <v>-1</v>
      </c>
    </row>
    <row r="218" spans="1:92" x14ac:dyDescent="0.25">
      <c r="A218" s="1">
        <v>43707</v>
      </c>
      <c r="B218">
        <v>58.186999999999998</v>
      </c>
      <c r="C218" s="1">
        <v>41808</v>
      </c>
      <c r="D218">
        <v>-1</v>
      </c>
      <c r="E218" s="1">
        <v>44165</v>
      </c>
      <c r="F218">
        <v>7.9859999999999998</v>
      </c>
      <c r="G218" s="1">
        <v>40337</v>
      </c>
      <c r="H218">
        <v>-1</v>
      </c>
      <c r="I218" s="1">
        <v>44134</v>
      </c>
      <c r="J218">
        <v>34.502000000000002</v>
      </c>
      <c r="K218" s="1">
        <v>41796</v>
      </c>
      <c r="L218">
        <v>-1</v>
      </c>
      <c r="M218" s="1">
        <v>40446</v>
      </c>
      <c r="N218">
        <v>-1</v>
      </c>
      <c r="O218" s="1">
        <v>40266</v>
      </c>
      <c r="P218">
        <v>-1</v>
      </c>
      <c r="Q218" s="1">
        <v>43707</v>
      </c>
      <c r="R218">
        <v>42.295999999999999</v>
      </c>
      <c r="S218" s="1">
        <v>43314</v>
      </c>
      <c r="T218">
        <v>-1</v>
      </c>
      <c r="U218" s="1">
        <v>42039</v>
      </c>
      <c r="V218">
        <v>-1</v>
      </c>
      <c r="W218" s="1">
        <v>42260</v>
      </c>
      <c r="X218">
        <v>-1</v>
      </c>
      <c r="Y218" s="1">
        <v>44445</v>
      </c>
      <c r="Z218">
        <v>-1</v>
      </c>
      <c r="AA218" s="1">
        <v>40458</v>
      </c>
      <c r="AB218">
        <v>-1</v>
      </c>
      <c r="AC218" s="1">
        <v>42653</v>
      </c>
      <c r="AD218">
        <v>-1</v>
      </c>
      <c r="AE218" s="1">
        <v>41126</v>
      </c>
      <c r="AF218">
        <v>-1</v>
      </c>
      <c r="AG218" s="1">
        <f>_xll.BDH(CONCATENATE("AUST"," CDS USD SR ",$B$3,"Y D14 CORP"),"PX_LAST",$B$1,$B$2,"Dates","S","Period","M","Array","","cols=2;rows=1")</f>
        <v>43189</v>
      </c>
      <c r="AH218">
        <v>-1</v>
      </c>
      <c r="AI218">
        <v>-1</v>
      </c>
      <c r="AJ218">
        <v>-1</v>
      </c>
      <c r="AK218">
        <v>-1</v>
      </c>
      <c r="AL218">
        <v>-1</v>
      </c>
      <c r="AM218">
        <v>-1</v>
      </c>
      <c r="AN218">
        <v>-1</v>
      </c>
      <c r="AO218" s="1">
        <v>43401</v>
      </c>
      <c r="AP218">
        <v>-1</v>
      </c>
      <c r="AQ218" s="1">
        <v>44602</v>
      </c>
      <c r="AR218">
        <v>-1</v>
      </c>
      <c r="AS218" s="1">
        <v>44603</v>
      </c>
      <c r="AT218">
        <v>-1</v>
      </c>
      <c r="AU218">
        <v>-1</v>
      </c>
      <c r="AV218">
        <v>-1</v>
      </c>
      <c r="AW218" s="1">
        <v>41840</v>
      </c>
      <c r="AX218">
        <v>-1</v>
      </c>
      <c r="AY218" s="1">
        <v>43379</v>
      </c>
      <c r="AZ218">
        <v>-1</v>
      </c>
      <c r="BA218">
        <v>-1</v>
      </c>
      <c r="BB218">
        <v>-1</v>
      </c>
      <c r="BC218" s="1">
        <v>41699</v>
      </c>
      <c r="BD218">
        <v>-1</v>
      </c>
      <c r="BE218">
        <v>-1</v>
      </c>
      <c r="BF218">
        <v>-1</v>
      </c>
      <c r="BG218">
        <v>-1</v>
      </c>
      <c r="BH218">
        <v>-1</v>
      </c>
      <c r="BI218" s="1">
        <v>43401</v>
      </c>
      <c r="BJ218">
        <v>-1</v>
      </c>
      <c r="BK218">
        <v>-1</v>
      </c>
      <c r="BL218">
        <v>-1</v>
      </c>
      <c r="BM218" s="1">
        <v>43401</v>
      </c>
      <c r="BN218">
        <v>-1</v>
      </c>
      <c r="BO218" s="1">
        <v>43403</v>
      </c>
      <c r="BP218">
        <v>-1</v>
      </c>
      <c r="BQ218">
        <v>-1</v>
      </c>
      <c r="BR218">
        <v>-1</v>
      </c>
      <c r="BS218" s="1">
        <v>43403</v>
      </c>
      <c r="BT218">
        <v>-1</v>
      </c>
      <c r="BU218">
        <v>-1</v>
      </c>
      <c r="BV218">
        <v>-1</v>
      </c>
      <c r="BW218" s="1">
        <v>41892</v>
      </c>
      <c r="BX218">
        <v>-1</v>
      </c>
      <c r="BY218">
        <v>-1</v>
      </c>
      <c r="BZ218">
        <v>-1</v>
      </c>
      <c r="CA218" s="1">
        <v>41888</v>
      </c>
      <c r="CB218">
        <v>-1</v>
      </c>
      <c r="CC218" s="1">
        <v>41889</v>
      </c>
      <c r="CD218">
        <v>-1</v>
      </c>
      <c r="CE218" s="1">
        <v>43309</v>
      </c>
      <c r="CF218">
        <v>-1</v>
      </c>
      <c r="CG218" s="1">
        <v>41870</v>
      </c>
      <c r="CH218">
        <v>-1</v>
      </c>
      <c r="CI218">
        <v>-1</v>
      </c>
      <c r="CJ218">
        <v>-1</v>
      </c>
      <c r="CK218" s="1">
        <v>41821</v>
      </c>
      <c r="CL218">
        <v>-1</v>
      </c>
      <c r="CM218">
        <v>-1</v>
      </c>
      <c r="CN218">
        <v>-1</v>
      </c>
    </row>
    <row r="219" spans="1:92" x14ac:dyDescent="0.25">
      <c r="A219" s="1">
        <v>43738</v>
      </c>
      <c r="B219">
        <v>56.539000000000001</v>
      </c>
      <c r="C219" s="1">
        <v>41809</v>
      </c>
      <c r="D219">
        <v>-1</v>
      </c>
      <c r="E219" s="1">
        <v>44196</v>
      </c>
      <c r="F219">
        <v>8.1289999999999996</v>
      </c>
      <c r="G219" s="1">
        <v>40338</v>
      </c>
      <c r="H219">
        <v>-1</v>
      </c>
      <c r="I219" s="1">
        <v>44165</v>
      </c>
      <c r="J219">
        <v>18.346</v>
      </c>
      <c r="K219" s="1">
        <v>41797</v>
      </c>
      <c r="L219">
        <v>-1</v>
      </c>
      <c r="M219" s="1">
        <v>40447</v>
      </c>
      <c r="N219">
        <v>-1</v>
      </c>
      <c r="O219" s="1">
        <v>40267</v>
      </c>
      <c r="P219">
        <v>-1</v>
      </c>
      <c r="Q219" s="1">
        <v>43738</v>
      </c>
      <c r="R219">
        <v>40.387</v>
      </c>
      <c r="S219" s="1">
        <v>43315</v>
      </c>
      <c r="T219">
        <v>-1</v>
      </c>
      <c r="U219" s="1">
        <v>42040</v>
      </c>
      <c r="V219">
        <v>-1</v>
      </c>
      <c r="W219" s="1">
        <v>42261</v>
      </c>
      <c r="X219">
        <v>-1</v>
      </c>
      <c r="Y219" s="1">
        <v>44446</v>
      </c>
      <c r="Z219">
        <v>-1</v>
      </c>
      <c r="AA219" s="1">
        <v>40459</v>
      </c>
      <c r="AB219">
        <v>-1</v>
      </c>
      <c r="AC219" s="1">
        <v>42654</v>
      </c>
      <c r="AD219">
        <v>-1</v>
      </c>
      <c r="AE219" s="1">
        <v>41127</v>
      </c>
      <c r="AF219">
        <v>-1</v>
      </c>
      <c r="AG219" s="1">
        <f>_xll.BDH(CONCATENATE("AUST"," CDS USD SR ",$B$3,"Y D14 CORP"),"PX_LAST",$B$1,$B$2,"Dates","S","Period","M","Array","","cols=2;rows=1")</f>
        <v>43189</v>
      </c>
      <c r="AH219">
        <v>-1</v>
      </c>
      <c r="AI219">
        <v>-1</v>
      </c>
      <c r="AJ219">
        <v>-1</v>
      </c>
      <c r="AK219">
        <v>-1</v>
      </c>
      <c r="AL219">
        <v>-1</v>
      </c>
      <c r="AM219">
        <v>-1</v>
      </c>
      <c r="AN219">
        <v>-1</v>
      </c>
      <c r="AO219" s="1">
        <v>43402</v>
      </c>
      <c r="AP219">
        <v>-1</v>
      </c>
      <c r="AQ219" s="1">
        <v>44603</v>
      </c>
      <c r="AR219">
        <v>-1</v>
      </c>
      <c r="AS219" s="1">
        <v>44604</v>
      </c>
      <c r="AT219">
        <v>-1</v>
      </c>
      <c r="AU219">
        <v>-1</v>
      </c>
      <c r="AV219">
        <v>-1</v>
      </c>
      <c r="AW219" s="1">
        <v>41841</v>
      </c>
      <c r="AX219">
        <v>-1</v>
      </c>
      <c r="AY219" s="1">
        <v>43380</v>
      </c>
      <c r="AZ219">
        <v>-1</v>
      </c>
      <c r="BA219">
        <v>-1</v>
      </c>
      <c r="BB219">
        <v>-1</v>
      </c>
      <c r="BC219" s="1">
        <v>41700</v>
      </c>
      <c r="BD219">
        <v>-1</v>
      </c>
      <c r="BE219">
        <v>-1</v>
      </c>
      <c r="BF219">
        <v>-1</v>
      </c>
      <c r="BG219">
        <v>-1</v>
      </c>
      <c r="BH219">
        <v>-1</v>
      </c>
      <c r="BI219" s="1">
        <v>43402</v>
      </c>
      <c r="BJ219">
        <v>-1</v>
      </c>
      <c r="BK219">
        <v>-1</v>
      </c>
      <c r="BL219">
        <v>-1</v>
      </c>
      <c r="BM219" s="1">
        <v>43402</v>
      </c>
      <c r="BN219">
        <v>-1</v>
      </c>
      <c r="BO219" s="1">
        <v>43404</v>
      </c>
      <c r="BP219">
        <v>-1</v>
      </c>
      <c r="BQ219">
        <v>-1</v>
      </c>
      <c r="BR219">
        <v>-1</v>
      </c>
      <c r="BS219" s="1">
        <v>43404</v>
      </c>
      <c r="BT219">
        <v>-1</v>
      </c>
      <c r="BU219">
        <v>-1</v>
      </c>
      <c r="BV219">
        <v>-1</v>
      </c>
      <c r="BW219" s="1">
        <v>41893</v>
      </c>
      <c r="BX219">
        <v>-1</v>
      </c>
      <c r="BY219">
        <v>-1</v>
      </c>
      <c r="BZ219">
        <v>-1</v>
      </c>
      <c r="CA219" s="1">
        <v>41889</v>
      </c>
      <c r="CB219">
        <v>-1</v>
      </c>
      <c r="CC219" s="1">
        <v>41890</v>
      </c>
      <c r="CD219">
        <v>-1</v>
      </c>
      <c r="CE219" s="1">
        <v>43310</v>
      </c>
      <c r="CF219">
        <v>-1</v>
      </c>
      <c r="CG219" s="1">
        <v>41871</v>
      </c>
      <c r="CH219">
        <v>-1</v>
      </c>
      <c r="CI219">
        <v>-1</v>
      </c>
      <c r="CJ219">
        <v>-1</v>
      </c>
      <c r="CK219" s="1">
        <v>41822</v>
      </c>
      <c r="CL219">
        <v>-1</v>
      </c>
      <c r="CM219">
        <v>-1</v>
      </c>
      <c r="CN219">
        <v>-1</v>
      </c>
    </row>
    <row r="220" spans="1:92" x14ac:dyDescent="0.25">
      <c r="A220" s="1">
        <v>43769</v>
      </c>
      <c r="B220">
        <v>45.011000000000003</v>
      </c>
      <c r="C220" s="1">
        <v>41810</v>
      </c>
      <c r="D220">
        <v>-1</v>
      </c>
      <c r="E220" s="1">
        <v>44253</v>
      </c>
      <c r="F220">
        <v>12.016</v>
      </c>
      <c r="G220" s="1">
        <v>40339</v>
      </c>
      <c r="H220">
        <v>-1</v>
      </c>
      <c r="I220" s="1">
        <v>44196</v>
      </c>
      <c r="J220">
        <v>18.044</v>
      </c>
      <c r="K220" s="1">
        <v>41798</v>
      </c>
      <c r="L220">
        <v>-1</v>
      </c>
      <c r="M220" s="1">
        <v>40448</v>
      </c>
      <c r="N220">
        <v>-1</v>
      </c>
      <c r="O220" s="1">
        <v>40268</v>
      </c>
      <c r="P220">
        <v>-1</v>
      </c>
      <c r="Q220" s="1">
        <v>43769</v>
      </c>
      <c r="R220">
        <v>24.87</v>
      </c>
      <c r="S220" s="1">
        <v>43316</v>
      </c>
      <c r="T220">
        <v>-1</v>
      </c>
      <c r="U220" s="1">
        <v>42041</v>
      </c>
      <c r="V220">
        <v>-1</v>
      </c>
      <c r="W220" s="1">
        <v>42262</v>
      </c>
      <c r="X220">
        <v>-1</v>
      </c>
      <c r="Y220" s="1">
        <v>44447</v>
      </c>
      <c r="Z220">
        <v>-1</v>
      </c>
      <c r="AA220" s="1">
        <v>40460</v>
      </c>
      <c r="AB220">
        <v>-1</v>
      </c>
      <c r="AC220" s="1">
        <v>42655</v>
      </c>
      <c r="AD220">
        <v>-1</v>
      </c>
      <c r="AE220" s="1">
        <v>41128</v>
      </c>
      <c r="AF220">
        <v>-1</v>
      </c>
      <c r="AG220" s="1">
        <f>_xll.BDH(CONCATENATE("AUST"," CDS USD SR ",$B$3,"Y D14 CORP"),"PX_LAST",$B$1,$B$2,"Dates","S","Period","M","Array","","cols=2;rows=1")</f>
        <v>43189</v>
      </c>
      <c r="AH220">
        <v>-1</v>
      </c>
      <c r="AI220">
        <v>-1</v>
      </c>
      <c r="AJ220">
        <v>-1</v>
      </c>
      <c r="AK220">
        <v>-1</v>
      </c>
      <c r="AL220">
        <v>-1</v>
      </c>
      <c r="AM220">
        <v>-1</v>
      </c>
      <c r="AN220">
        <v>-1</v>
      </c>
      <c r="AO220" s="1">
        <v>43403</v>
      </c>
      <c r="AP220">
        <v>-1</v>
      </c>
      <c r="AQ220" s="1">
        <v>44604</v>
      </c>
      <c r="AR220">
        <v>-1</v>
      </c>
      <c r="AS220" s="1">
        <v>44605</v>
      </c>
      <c r="AT220">
        <v>-1</v>
      </c>
      <c r="AU220">
        <v>-1</v>
      </c>
      <c r="AV220">
        <v>-1</v>
      </c>
      <c r="AW220" s="1">
        <v>41842</v>
      </c>
      <c r="AX220">
        <v>-1</v>
      </c>
      <c r="AY220" s="1">
        <v>43381</v>
      </c>
      <c r="AZ220">
        <v>-1</v>
      </c>
      <c r="BA220">
        <v>-1</v>
      </c>
      <c r="BB220">
        <v>-1</v>
      </c>
      <c r="BC220" s="1">
        <v>41701</v>
      </c>
      <c r="BD220">
        <v>-1</v>
      </c>
      <c r="BE220">
        <v>-1</v>
      </c>
      <c r="BF220">
        <v>-1</v>
      </c>
      <c r="BG220">
        <v>-1</v>
      </c>
      <c r="BH220">
        <v>-1</v>
      </c>
      <c r="BI220" s="1">
        <v>43403</v>
      </c>
      <c r="BJ220">
        <v>-1</v>
      </c>
      <c r="BK220">
        <v>-1</v>
      </c>
      <c r="BL220">
        <v>-1</v>
      </c>
      <c r="BM220" s="1">
        <v>43403</v>
      </c>
      <c r="BN220">
        <v>-1</v>
      </c>
      <c r="BO220" s="1">
        <v>43405</v>
      </c>
      <c r="BP220">
        <v>-1</v>
      </c>
      <c r="BQ220">
        <v>-1</v>
      </c>
      <c r="BR220">
        <v>-1</v>
      </c>
      <c r="BS220" s="1">
        <v>43405</v>
      </c>
      <c r="BT220">
        <v>-1</v>
      </c>
      <c r="BU220">
        <v>-1</v>
      </c>
      <c r="BV220">
        <v>-1</v>
      </c>
      <c r="BW220" s="1">
        <v>41894</v>
      </c>
      <c r="BX220">
        <v>-1</v>
      </c>
      <c r="BY220">
        <v>-1</v>
      </c>
      <c r="BZ220">
        <v>-1</v>
      </c>
      <c r="CA220" s="1">
        <v>41890</v>
      </c>
      <c r="CB220">
        <v>-1</v>
      </c>
      <c r="CC220" s="1">
        <v>41891</v>
      </c>
      <c r="CD220">
        <v>-1</v>
      </c>
      <c r="CE220" s="1">
        <v>43311</v>
      </c>
      <c r="CF220">
        <v>-1</v>
      </c>
      <c r="CG220" s="1">
        <v>41872</v>
      </c>
      <c r="CH220">
        <v>-1</v>
      </c>
      <c r="CI220">
        <v>-1</v>
      </c>
      <c r="CJ220">
        <v>-1</v>
      </c>
      <c r="CK220" s="1">
        <v>41823</v>
      </c>
      <c r="CL220">
        <v>-1</v>
      </c>
      <c r="CM220">
        <v>-1</v>
      </c>
      <c r="CN220">
        <v>-1</v>
      </c>
    </row>
    <row r="221" spans="1:92" x14ac:dyDescent="0.25">
      <c r="A221" s="1">
        <v>43798</v>
      </c>
      <c r="B221">
        <v>48.432000000000002</v>
      </c>
      <c r="C221" s="1">
        <v>41811</v>
      </c>
      <c r="D221">
        <v>-1</v>
      </c>
      <c r="E221" s="1">
        <v>44286</v>
      </c>
      <c r="F221">
        <v>15.053000000000001</v>
      </c>
      <c r="G221" s="1">
        <v>40340</v>
      </c>
      <c r="H221">
        <v>-1</v>
      </c>
      <c r="I221" s="1">
        <v>44225</v>
      </c>
      <c r="J221">
        <v>31.931000000000001</v>
      </c>
      <c r="K221" s="1">
        <v>41799</v>
      </c>
      <c r="L221">
        <v>-1</v>
      </c>
      <c r="M221" s="1">
        <v>40449</v>
      </c>
      <c r="N221">
        <v>-1</v>
      </c>
      <c r="O221" s="1">
        <v>40269</v>
      </c>
      <c r="P221">
        <v>-1</v>
      </c>
      <c r="Q221" s="1">
        <v>43798</v>
      </c>
      <c r="R221">
        <v>25.696999999999999</v>
      </c>
      <c r="S221" s="1">
        <v>43317</v>
      </c>
      <c r="T221">
        <v>-1</v>
      </c>
      <c r="U221" s="1">
        <v>42042</v>
      </c>
      <c r="V221">
        <v>-1</v>
      </c>
      <c r="W221" s="1">
        <v>42263</v>
      </c>
      <c r="X221">
        <v>-1</v>
      </c>
      <c r="Y221" s="1">
        <v>44448</v>
      </c>
      <c r="Z221">
        <v>-1</v>
      </c>
      <c r="AA221" s="1">
        <v>40461</v>
      </c>
      <c r="AB221">
        <v>-1</v>
      </c>
      <c r="AC221" s="1">
        <v>42656</v>
      </c>
      <c r="AD221">
        <v>-1</v>
      </c>
      <c r="AE221" s="1">
        <v>41129</v>
      </c>
      <c r="AF221">
        <v>-1</v>
      </c>
      <c r="AG221" s="1">
        <f>_xll.BDH(CONCATENATE("AUST"," CDS USD SR ",$B$3,"Y D14 CORP"),"PX_LAST",$B$1,$B$2,"Dates","S","Period","M","Array","","cols=2;rows=1")</f>
        <v>43189</v>
      </c>
      <c r="AH221">
        <v>-1</v>
      </c>
      <c r="AI221">
        <v>-1</v>
      </c>
      <c r="AJ221">
        <v>-1</v>
      </c>
      <c r="AK221">
        <v>-1</v>
      </c>
      <c r="AL221">
        <v>-1</v>
      </c>
      <c r="AM221">
        <v>-1</v>
      </c>
      <c r="AN221">
        <v>-1</v>
      </c>
      <c r="AO221" s="1">
        <v>43404</v>
      </c>
      <c r="AP221">
        <v>-1</v>
      </c>
      <c r="AQ221" s="1">
        <v>44605</v>
      </c>
      <c r="AR221">
        <v>-1</v>
      </c>
      <c r="AS221" s="1">
        <v>44606</v>
      </c>
      <c r="AT221">
        <v>-1</v>
      </c>
      <c r="AU221">
        <v>-1</v>
      </c>
      <c r="AV221">
        <v>-1</v>
      </c>
      <c r="AW221" s="1">
        <v>41843</v>
      </c>
      <c r="AX221">
        <v>-1</v>
      </c>
      <c r="AY221" s="1">
        <v>43382</v>
      </c>
      <c r="AZ221">
        <v>-1</v>
      </c>
      <c r="BA221">
        <v>-1</v>
      </c>
      <c r="BB221">
        <v>-1</v>
      </c>
      <c r="BC221" s="1">
        <v>41702</v>
      </c>
      <c r="BD221">
        <v>-1</v>
      </c>
      <c r="BE221">
        <v>-1</v>
      </c>
      <c r="BF221">
        <v>-1</v>
      </c>
      <c r="BG221">
        <v>-1</v>
      </c>
      <c r="BH221">
        <v>-1</v>
      </c>
      <c r="BI221" s="1">
        <v>43404</v>
      </c>
      <c r="BJ221">
        <v>-1</v>
      </c>
      <c r="BK221">
        <v>-1</v>
      </c>
      <c r="BL221">
        <v>-1</v>
      </c>
      <c r="BM221" s="1">
        <v>43404</v>
      </c>
      <c r="BN221">
        <v>-1</v>
      </c>
      <c r="BO221" s="1">
        <v>43406</v>
      </c>
      <c r="BP221">
        <v>-1</v>
      </c>
      <c r="BQ221">
        <v>-1</v>
      </c>
      <c r="BR221">
        <v>-1</v>
      </c>
      <c r="BS221" s="1">
        <v>43406</v>
      </c>
      <c r="BT221">
        <v>-1</v>
      </c>
      <c r="BU221">
        <v>-1</v>
      </c>
      <c r="BV221">
        <v>-1</v>
      </c>
      <c r="BW221" s="1">
        <v>41895</v>
      </c>
      <c r="BX221">
        <v>-1</v>
      </c>
      <c r="BY221">
        <v>-1</v>
      </c>
      <c r="BZ221">
        <v>-1</v>
      </c>
      <c r="CA221" s="1">
        <v>41891</v>
      </c>
      <c r="CB221">
        <v>-1</v>
      </c>
      <c r="CC221" s="1">
        <v>41892</v>
      </c>
      <c r="CD221">
        <v>-1</v>
      </c>
      <c r="CE221" s="1">
        <v>43312</v>
      </c>
      <c r="CF221">
        <v>-1</v>
      </c>
      <c r="CG221" s="1">
        <v>41873</v>
      </c>
      <c r="CH221">
        <v>-1</v>
      </c>
      <c r="CI221">
        <v>-1</v>
      </c>
      <c r="CJ221">
        <v>-1</v>
      </c>
      <c r="CK221" s="1">
        <v>41824</v>
      </c>
      <c r="CL221">
        <v>-1</v>
      </c>
      <c r="CM221">
        <v>-1</v>
      </c>
      <c r="CN221">
        <v>-1</v>
      </c>
    </row>
    <row r="222" spans="1:92" x14ac:dyDescent="0.25">
      <c r="A222" s="1">
        <v>43830</v>
      </c>
      <c r="B222">
        <v>38.549999999999997</v>
      </c>
      <c r="C222" s="1">
        <v>41812</v>
      </c>
      <c r="D222">
        <v>-1</v>
      </c>
      <c r="E222" s="1">
        <v>44316</v>
      </c>
      <c r="F222">
        <v>12.112</v>
      </c>
      <c r="G222" s="1">
        <v>40341</v>
      </c>
      <c r="H222">
        <v>-1</v>
      </c>
      <c r="I222" s="1">
        <v>44253</v>
      </c>
      <c r="J222">
        <v>35.765999999999998</v>
      </c>
      <c r="K222" s="1">
        <v>41800</v>
      </c>
      <c r="L222">
        <v>-1</v>
      </c>
      <c r="M222" s="1">
        <v>40450</v>
      </c>
      <c r="N222">
        <v>-1</v>
      </c>
      <c r="O222" s="1">
        <v>40270</v>
      </c>
      <c r="P222">
        <v>-1</v>
      </c>
      <c r="Q222" s="1">
        <v>43830</v>
      </c>
      <c r="R222">
        <v>21.896999999999998</v>
      </c>
      <c r="S222" s="1">
        <v>43318</v>
      </c>
      <c r="T222">
        <v>-1</v>
      </c>
      <c r="U222" s="1">
        <v>42043</v>
      </c>
      <c r="V222">
        <v>-1</v>
      </c>
      <c r="W222" s="1">
        <v>42264</v>
      </c>
      <c r="X222">
        <v>-1</v>
      </c>
      <c r="Y222" s="1">
        <v>44449</v>
      </c>
      <c r="Z222">
        <v>-1</v>
      </c>
      <c r="AA222" s="1">
        <v>40462</v>
      </c>
      <c r="AB222">
        <v>-1</v>
      </c>
      <c r="AC222" s="1">
        <v>42657</v>
      </c>
      <c r="AD222">
        <v>-1</v>
      </c>
      <c r="AE222" s="1">
        <v>41130</v>
      </c>
      <c r="AF222">
        <v>-1</v>
      </c>
      <c r="AG222" s="1">
        <f>_xll.BDH(CONCATENATE("AUST"," CDS USD SR ",$B$3,"Y D14 CORP"),"PX_LAST",$B$1,$B$2,"Dates","S","Period","M","Array","","cols=2;rows=1")</f>
        <v>43189</v>
      </c>
      <c r="AH222">
        <v>-1</v>
      </c>
      <c r="AI222">
        <v>-1</v>
      </c>
      <c r="AJ222">
        <v>-1</v>
      </c>
      <c r="AK222">
        <v>-1</v>
      </c>
      <c r="AL222">
        <v>-1</v>
      </c>
      <c r="AM222">
        <v>-1</v>
      </c>
      <c r="AN222">
        <v>-1</v>
      </c>
      <c r="AO222" s="1">
        <v>43405</v>
      </c>
      <c r="AP222">
        <v>-1</v>
      </c>
      <c r="AQ222" s="1">
        <v>44606</v>
      </c>
      <c r="AR222">
        <v>-1</v>
      </c>
      <c r="AS222" s="1">
        <v>44607</v>
      </c>
      <c r="AT222">
        <v>-1</v>
      </c>
      <c r="AU222">
        <v>-1</v>
      </c>
      <c r="AV222">
        <v>-1</v>
      </c>
      <c r="AW222" s="1">
        <v>41844</v>
      </c>
      <c r="AX222">
        <v>-1</v>
      </c>
      <c r="AY222" s="1">
        <v>43383</v>
      </c>
      <c r="AZ222">
        <v>-1</v>
      </c>
      <c r="BA222">
        <v>-1</v>
      </c>
      <c r="BB222">
        <v>-1</v>
      </c>
      <c r="BC222" s="1">
        <v>41703</v>
      </c>
      <c r="BD222">
        <v>-1</v>
      </c>
      <c r="BE222">
        <v>-1</v>
      </c>
      <c r="BF222">
        <v>-1</v>
      </c>
      <c r="BG222">
        <v>-1</v>
      </c>
      <c r="BH222">
        <v>-1</v>
      </c>
      <c r="BI222" s="1">
        <v>43405</v>
      </c>
      <c r="BJ222">
        <v>-1</v>
      </c>
      <c r="BK222">
        <v>-1</v>
      </c>
      <c r="BL222">
        <v>-1</v>
      </c>
      <c r="BM222" s="1">
        <v>43405</v>
      </c>
      <c r="BN222">
        <v>-1</v>
      </c>
      <c r="BO222" s="1">
        <v>43407</v>
      </c>
      <c r="BP222">
        <v>-1</v>
      </c>
      <c r="BQ222">
        <v>-1</v>
      </c>
      <c r="BR222">
        <v>-1</v>
      </c>
      <c r="BS222" s="1">
        <v>43407</v>
      </c>
      <c r="BT222">
        <v>-1</v>
      </c>
      <c r="BU222">
        <v>-1</v>
      </c>
      <c r="BV222">
        <v>-1</v>
      </c>
      <c r="BW222" s="1">
        <v>41896</v>
      </c>
      <c r="BX222">
        <v>-1</v>
      </c>
      <c r="BY222">
        <v>-1</v>
      </c>
      <c r="BZ222">
        <v>-1</v>
      </c>
      <c r="CA222" s="1">
        <v>41892</v>
      </c>
      <c r="CB222">
        <v>-1</v>
      </c>
      <c r="CC222" s="1">
        <v>41893</v>
      </c>
      <c r="CD222">
        <v>-1</v>
      </c>
      <c r="CE222" s="1">
        <v>43313</v>
      </c>
      <c r="CF222">
        <v>-1</v>
      </c>
      <c r="CG222" s="1">
        <v>41874</v>
      </c>
      <c r="CH222">
        <v>-1</v>
      </c>
      <c r="CI222">
        <v>-1</v>
      </c>
      <c r="CJ222">
        <v>-1</v>
      </c>
      <c r="CK222" s="1">
        <v>41825</v>
      </c>
      <c r="CL222">
        <v>-1</v>
      </c>
      <c r="CM222">
        <v>-1</v>
      </c>
      <c r="CN222">
        <v>-1</v>
      </c>
    </row>
    <row r="223" spans="1:92" x14ac:dyDescent="0.25">
      <c r="A223" s="1">
        <v>43861</v>
      </c>
      <c r="B223">
        <v>41.46</v>
      </c>
      <c r="C223" s="1">
        <v>41813</v>
      </c>
      <c r="D223">
        <v>-1</v>
      </c>
      <c r="E223" s="1">
        <v>44347</v>
      </c>
      <c r="F223">
        <v>20.042999999999999</v>
      </c>
      <c r="G223" s="1">
        <v>40342</v>
      </c>
      <c r="H223">
        <v>-1</v>
      </c>
      <c r="I223" s="1">
        <v>44286</v>
      </c>
      <c r="J223">
        <v>46.396999999999998</v>
      </c>
      <c r="K223" s="1">
        <v>41801</v>
      </c>
      <c r="L223">
        <v>-1</v>
      </c>
      <c r="M223" s="1">
        <v>40451</v>
      </c>
      <c r="N223">
        <v>-1</v>
      </c>
      <c r="O223" s="1">
        <v>40271</v>
      </c>
      <c r="P223">
        <v>-1</v>
      </c>
      <c r="Q223" s="1">
        <v>43861</v>
      </c>
      <c r="R223">
        <v>25.027999999999999</v>
      </c>
      <c r="S223" s="1">
        <v>43319</v>
      </c>
      <c r="T223">
        <v>-1</v>
      </c>
      <c r="U223" s="1">
        <v>42044</v>
      </c>
      <c r="V223">
        <v>-1</v>
      </c>
      <c r="W223" s="1">
        <v>42265</v>
      </c>
      <c r="X223">
        <v>-1</v>
      </c>
      <c r="Y223" s="1">
        <v>44450</v>
      </c>
      <c r="Z223">
        <v>-1</v>
      </c>
      <c r="AA223" s="1">
        <v>40463</v>
      </c>
      <c r="AB223">
        <v>-1</v>
      </c>
      <c r="AC223" s="1">
        <v>42658</v>
      </c>
      <c r="AD223">
        <v>-1</v>
      </c>
      <c r="AE223" s="1">
        <v>41131</v>
      </c>
      <c r="AF223">
        <v>-1</v>
      </c>
      <c r="AG223" s="1">
        <f>_xll.BDH(CONCATENATE("AUST"," CDS USD SR ",$B$3,"Y D14 CORP"),"PX_LAST",$B$1,$B$2,"Dates","S","Period","M","Array","","cols=2;rows=1")</f>
        <v>43189</v>
      </c>
      <c r="AH223">
        <v>-1</v>
      </c>
      <c r="AI223">
        <v>-1</v>
      </c>
      <c r="AJ223">
        <v>-1</v>
      </c>
      <c r="AK223">
        <v>-1</v>
      </c>
      <c r="AL223">
        <v>-1</v>
      </c>
      <c r="AM223">
        <v>-1</v>
      </c>
      <c r="AN223">
        <v>-1</v>
      </c>
      <c r="AO223" s="1">
        <v>43406</v>
      </c>
      <c r="AP223">
        <v>-1</v>
      </c>
      <c r="AQ223" s="1">
        <v>44607</v>
      </c>
      <c r="AR223">
        <v>-1</v>
      </c>
      <c r="AS223" s="1">
        <v>44608</v>
      </c>
      <c r="AT223">
        <v>-1</v>
      </c>
      <c r="AU223">
        <v>-1</v>
      </c>
      <c r="AV223">
        <v>-1</v>
      </c>
      <c r="AW223" s="1">
        <v>41845</v>
      </c>
      <c r="AX223">
        <v>-1</v>
      </c>
      <c r="AY223" s="1">
        <v>43384</v>
      </c>
      <c r="AZ223">
        <v>-1</v>
      </c>
      <c r="BA223">
        <v>-1</v>
      </c>
      <c r="BB223">
        <v>-1</v>
      </c>
      <c r="BC223" s="1">
        <v>41704</v>
      </c>
      <c r="BD223">
        <v>-1</v>
      </c>
      <c r="BE223">
        <v>-1</v>
      </c>
      <c r="BF223">
        <v>-1</v>
      </c>
      <c r="BG223">
        <v>-1</v>
      </c>
      <c r="BH223">
        <v>-1</v>
      </c>
      <c r="BI223" s="1">
        <v>43406</v>
      </c>
      <c r="BJ223">
        <v>-1</v>
      </c>
      <c r="BK223">
        <v>-1</v>
      </c>
      <c r="BL223">
        <v>-1</v>
      </c>
      <c r="BM223" s="1">
        <v>43406</v>
      </c>
      <c r="BN223">
        <v>-1</v>
      </c>
      <c r="BO223" s="1">
        <v>43408</v>
      </c>
      <c r="BP223">
        <v>-1</v>
      </c>
      <c r="BQ223">
        <v>-1</v>
      </c>
      <c r="BR223">
        <v>-1</v>
      </c>
      <c r="BS223" s="1">
        <v>43408</v>
      </c>
      <c r="BT223">
        <v>-1</v>
      </c>
      <c r="BU223">
        <v>-1</v>
      </c>
      <c r="BV223">
        <v>-1</v>
      </c>
      <c r="BW223" s="1">
        <v>41897</v>
      </c>
      <c r="BX223">
        <v>-1</v>
      </c>
      <c r="BY223">
        <v>-1</v>
      </c>
      <c r="BZ223">
        <v>-1</v>
      </c>
      <c r="CA223" s="1">
        <v>41893</v>
      </c>
      <c r="CB223">
        <v>-1</v>
      </c>
      <c r="CC223" s="1">
        <v>41894</v>
      </c>
      <c r="CD223">
        <v>-1</v>
      </c>
      <c r="CE223" s="1">
        <v>43314</v>
      </c>
      <c r="CF223">
        <v>-1</v>
      </c>
      <c r="CG223" s="1">
        <v>41875</v>
      </c>
      <c r="CH223">
        <v>-1</v>
      </c>
      <c r="CI223">
        <v>-1</v>
      </c>
      <c r="CJ223">
        <v>-1</v>
      </c>
      <c r="CK223" s="1">
        <v>41826</v>
      </c>
      <c r="CL223">
        <v>-1</v>
      </c>
      <c r="CM223">
        <v>-1</v>
      </c>
      <c r="CN223">
        <v>-1</v>
      </c>
    </row>
    <row r="224" spans="1:92" x14ac:dyDescent="0.25">
      <c r="A224" s="1">
        <v>43889</v>
      </c>
      <c r="B224">
        <v>59.807000000000002</v>
      </c>
      <c r="C224" s="1">
        <v>41814</v>
      </c>
      <c r="D224">
        <v>-1</v>
      </c>
      <c r="E224" s="1">
        <v>44377</v>
      </c>
      <c r="F224">
        <v>15.614000000000001</v>
      </c>
      <c r="G224" s="1">
        <v>40343</v>
      </c>
      <c r="H224">
        <v>-1</v>
      </c>
      <c r="I224" s="1">
        <v>44316</v>
      </c>
      <c r="J224">
        <v>41.073</v>
      </c>
      <c r="K224" s="1">
        <v>41802</v>
      </c>
      <c r="L224">
        <v>-1</v>
      </c>
      <c r="M224" s="1">
        <v>40452</v>
      </c>
      <c r="N224">
        <v>-1</v>
      </c>
      <c r="O224" s="1">
        <v>40272</v>
      </c>
      <c r="P224">
        <v>-1</v>
      </c>
      <c r="Q224" s="1">
        <v>43889</v>
      </c>
      <c r="R224">
        <v>42.319000000000003</v>
      </c>
      <c r="S224" s="1">
        <v>43320</v>
      </c>
      <c r="T224">
        <v>-1</v>
      </c>
      <c r="U224" s="1">
        <v>42045</v>
      </c>
      <c r="V224">
        <v>-1</v>
      </c>
      <c r="W224" s="1">
        <v>42266</v>
      </c>
      <c r="X224">
        <v>-1</v>
      </c>
      <c r="Y224" s="1">
        <v>44451</v>
      </c>
      <c r="Z224">
        <v>-1</v>
      </c>
      <c r="AA224" s="1">
        <v>40464</v>
      </c>
      <c r="AB224">
        <v>-1</v>
      </c>
      <c r="AC224" s="1">
        <v>42659</v>
      </c>
      <c r="AD224">
        <v>-1</v>
      </c>
      <c r="AE224" s="1">
        <v>41132</v>
      </c>
      <c r="AF224">
        <v>-1</v>
      </c>
      <c r="AG224" s="1">
        <f>_xll.BDH(CONCATENATE("AUST"," CDS USD SR ",$B$3,"Y D14 CORP"),"PX_LAST",$B$1,$B$2,"Dates","S","Period","M","Array","","cols=2;rows=1")</f>
        <v>43189</v>
      </c>
      <c r="AH224">
        <v>-1</v>
      </c>
      <c r="AI224">
        <v>-1</v>
      </c>
      <c r="AJ224">
        <v>-1</v>
      </c>
      <c r="AK224">
        <v>-1</v>
      </c>
      <c r="AL224">
        <v>-1</v>
      </c>
      <c r="AM224">
        <v>-1</v>
      </c>
      <c r="AN224">
        <v>-1</v>
      </c>
      <c r="AO224" s="1">
        <v>43407</v>
      </c>
      <c r="AP224">
        <v>-1</v>
      </c>
      <c r="AQ224" s="1">
        <v>44608</v>
      </c>
      <c r="AR224">
        <v>-1</v>
      </c>
      <c r="AS224" s="1">
        <v>44609</v>
      </c>
      <c r="AT224">
        <v>-1</v>
      </c>
      <c r="AU224">
        <v>-1</v>
      </c>
      <c r="AV224">
        <v>-1</v>
      </c>
      <c r="AW224" s="1">
        <v>41846</v>
      </c>
      <c r="AX224">
        <v>-1</v>
      </c>
      <c r="AY224" s="1">
        <v>43385</v>
      </c>
      <c r="AZ224">
        <v>-1</v>
      </c>
      <c r="BA224">
        <v>-1</v>
      </c>
      <c r="BB224">
        <v>-1</v>
      </c>
      <c r="BC224" s="1">
        <v>41705</v>
      </c>
      <c r="BD224">
        <v>-1</v>
      </c>
      <c r="BE224">
        <v>-1</v>
      </c>
      <c r="BF224">
        <v>-1</v>
      </c>
      <c r="BG224">
        <v>-1</v>
      </c>
      <c r="BH224">
        <v>-1</v>
      </c>
      <c r="BI224" s="1">
        <v>43407</v>
      </c>
      <c r="BJ224">
        <v>-1</v>
      </c>
      <c r="BK224">
        <v>-1</v>
      </c>
      <c r="BL224">
        <v>-1</v>
      </c>
      <c r="BM224" s="1">
        <v>43407</v>
      </c>
      <c r="BN224">
        <v>-1</v>
      </c>
      <c r="BO224" s="1">
        <v>43409</v>
      </c>
      <c r="BP224">
        <v>-1</v>
      </c>
      <c r="BQ224">
        <v>-1</v>
      </c>
      <c r="BR224">
        <v>-1</v>
      </c>
      <c r="BS224" s="1">
        <v>43409</v>
      </c>
      <c r="BT224">
        <v>-1</v>
      </c>
      <c r="BU224">
        <v>-1</v>
      </c>
      <c r="BV224">
        <v>-1</v>
      </c>
      <c r="BW224" s="1">
        <v>41898</v>
      </c>
      <c r="BX224">
        <v>-1</v>
      </c>
      <c r="BY224">
        <v>-1</v>
      </c>
      <c r="BZ224">
        <v>-1</v>
      </c>
      <c r="CA224" s="1">
        <v>41894</v>
      </c>
      <c r="CB224">
        <v>-1</v>
      </c>
      <c r="CC224" s="1">
        <v>41895</v>
      </c>
      <c r="CD224">
        <v>-1</v>
      </c>
      <c r="CE224" s="1">
        <v>43315</v>
      </c>
      <c r="CF224">
        <v>-1</v>
      </c>
      <c r="CG224" s="1">
        <v>41876</v>
      </c>
      <c r="CH224">
        <v>-1</v>
      </c>
      <c r="CI224">
        <v>-1</v>
      </c>
      <c r="CJ224">
        <v>-1</v>
      </c>
      <c r="CK224" s="1">
        <v>41827</v>
      </c>
      <c r="CL224">
        <v>-1</v>
      </c>
      <c r="CM224">
        <v>-1</v>
      </c>
      <c r="CN224">
        <v>-1</v>
      </c>
    </row>
    <row r="225" spans="1:92" x14ac:dyDescent="0.25">
      <c r="A225" s="1">
        <v>43921</v>
      </c>
      <c r="B225">
        <v>135.12299999999999</v>
      </c>
      <c r="C225" s="1">
        <v>41815</v>
      </c>
      <c r="D225">
        <v>-1</v>
      </c>
      <c r="E225" s="1">
        <v>44407</v>
      </c>
      <c r="F225">
        <v>21.422000000000001</v>
      </c>
      <c r="G225" s="1">
        <v>40344</v>
      </c>
      <c r="H225">
        <v>-1</v>
      </c>
      <c r="I225" s="1">
        <v>44347</v>
      </c>
      <c r="J225">
        <v>50.75</v>
      </c>
      <c r="K225" s="1">
        <v>41803</v>
      </c>
      <c r="L225">
        <v>-1</v>
      </c>
      <c r="M225" s="1">
        <v>40453</v>
      </c>
      <c r="N225">
        <v>-1</v>
      </c>
      <c r="O225" s="1">
        <v>40273</v>
      </c>
      <c r="P225">
        <v>-1</v>
      </c>
      <c r="Q225" s="1">
        <v>43921</v>
      </c>
      <c r="R225">
        <v>115.28100000000001</v>
      </c>
      <c r="S225" s="1">
        <v>43321</v>
      </c>
      <c r="T225">
        <v>-1</v>
      </c>
      <c r="U225" s="1">
        <v>42046</v>
      </c>
      <c r="V225">
        <v>-1</v>
      </c>
      <c r="W225" s="1">
        <v>42267</v>
      </c>
      <c r="X225">
        <v>-1</v>
      </c>
      <c r="Y225" s="1">
        <v>44452</v>
      </c>
      <c r="Z225">
        <v>-1</v>
      </c>
      <c r="AA225" s="1">
        <v>40465</v>
      </c>
      <c r="AB225">
        <v>-1</v>
      </c>
      <c r="AC225" s="1">
        <v>42660</v>
      </c>
      <c r="AD225">
        <v>-1</v>
      </c>
      <c r="AE225" s="1">
        <v>41133</v>
      </c>
      <c r="AF225">
        <v>-1</v>
      </c>
      <c r="AG225" s="1">
        <f>_xll.BDH(CONCATENATE("AUST"," CDS USD SR ",$B$3,"Y D14 CORP"),"PX_LAST",$B$1,$B$2,"Dates","S","Period","M","Array","","cols=2;rows=1")</f>
        <v>43189</v>
      </c>
      <c r="AH225">
        <v>-1</v>
      </c>
      <c r="AI225">
        <v>-1</v>
      </c>
      <c r="AJ225">
        <v>-1</v>
      </c>
      <c r="AK225">
        <v>-1</v>
      </c>
      <c r="AL225">
        <v>-1</v>
      </c>
      <c r="AM225">
        <v>-1</v>
      </c>
      <c r="AN225">
        <v>-1</v>
      </c>
      <c r="AO225" s="1">
        <v>43408</v>
      </c>
      <c r="AP225">
        <v>-1</v>
      </c>
      <c r="AQ225" s="1">
        <v>44609</v>
      </c>
      <c r="AR225">
        <v>-1</v>
      </c>
      <c r="AS225" s="1">
        <v>44610</v>
      </c>
      <c r="AT225">
        <v>-1</v>
      </c>
      <c r="AU225">
        <v>-1</v>
      </c>
      <c r="AV225">
        <v>-1</v>
      </c>
      <c r="AW225" s="1">
        <v>41847</v>
      </c>
      <c r="AX225">
        <v>-1</v>
      </c>
      <c r="AY225" s="1">
        <v>43386</v>
      </c>
      <c r="AZ225">
        <v>-1</v>
      </c>
      <c r="BA225">
        <v>-1</v>
      </c>
      <c r="BB225">
        <v>-1</v>
      </c>
      <c r="BC225" s="1">
        <v>41706</v>
      </c>
      <c r="BD225">
        <v>-1</v>
      </c>
      <c r="BE225">
        <v>-1</v>
      </c>
      <c r="BF225">
        <v>-1</v>
      </c>
      <c r="BG225">
        <v>-1</v>
      </c>
      <c r="BH225">
        <v>-1</v>
      </c>
      <c r="BI225" s="1">
        <v>43408</v>
      </c>
      <c r="BJ225">
        <v>-1</v>
      </c>
      <c r="BK225">
        <v>-1</v>
      </c>
      <c r="BL225">
        <v>-1</v>
      </c>
      <c r="BM225" s="1">
        <v>43408</v>
      </c>
      <c r="BN225">
        <v>-1</v>
      </c>
      <c r="BO225" s="1">
        <v>43410</v>
      </c>
      <c r="BP225">
        <v>-1</v>
      </c>
      <c r="BQ225">
        <v>-1</v>
      </c>
      <c r="BR225">
        <v>-1</v>
      </c>
      <c r="BS225" s="1">
        <v>43410</v>
      </c>
      <c r="BT225">
        <v>-1</v>
      </c>
      <c r="BU225">
        <v>-1</v>
      </c>
      <c r="BV225">
        <v>-1</v>
      </c>
      <c r="BW225" s="1">
        <v>41899</v>
      </c>
      <c r="BX225">
        <v>-1</v>
      </c>
      <c r="BY225">
        <v>-1</v>
      </c>
      <c r="BZ225">
        <v>-1</v>
      </c>
      <c r="CA225" s="1">
        <v>41895</v>
      </c>
      <c r="CB225">
        <v>-1</v>
      </c>
      <c r="CC225" s="1">
        <v>41896</v>
      </c>
      <c r="CD225">
        <v>-1</v>
      </c>
      <c r="CE225" s="1">
        <v>43316</v>
      </c>
      <c r="CF225">
        <v>-1</v>
      </c>
      <c r="CG225" s="1">
        <v>41877</v>
      </c>
      <c r="CH225">
        <v>-1</v>
      </c>
      <c r="CI225">
        <v>-1</v>
      </c>
      <c r="CJ225">
        <v>-1</v>
      </c>
      <c r="CK225" s="1">
        <v>41828</v>
      </c>
      <c r="CL225">
        <v>-1</v>
      </c>
      <c r="CM225">
        <v>-1</v>
      </c>
      <c r="CN225">
        <v>-1</v>
      </c>
    </row>
    <row r="226" spans="1:92" x14ac:dyDescent="0.25">
      <c r="A226" s="1">
        <v>43951</v>
      </c>
      <c r="B226">
        <v>158.52199999999999</v>
      </c>
      <c r="C226" s="1">
        <v>41816</v>
      </c>
      <c r="D226">
        <v>-1</v>
      </c>
      <c r="E226" s="1">
        <v>44438</v>
      </c>
      <c r="F226">
        <v>-1</v>
      </c>
      <c r="G226" s="1">
        <v>40345</v>
      </c>
      <c r="H226">
        <v>-1</v>
      </c>
      <c r="I226" s="1">
        <v>44377</v>
      </c>
      <c r="J226">
        <v>45.680999999999997</v>
      </c>
      <c r="K226" s="1">
        <v>41804</v>
      </c>
      <c r="L226">
        <v>-1</v>
      </c>
      <c r="M226" s="1">
        <v>40454</v>
      </c>
      <c r="N226">
        <v>-1</v>
      </c>
      <c r="O226" s="1">
        <v>40274</v>
      </c>
      <c r="P226">
        <v>-1</v>
      </c>
      <c r="Q226" s="1">
        <v>43951</v>
      </c>
      <c r="R226">
        <v>120.94</v>
      </c>
      <c r="S226" s="1">
        <v>43322</v>
      </c>
      <c r="T226">
        <v>-1</v>
      </c>
      <c r="U226" s="1">
        <v>42047</v>
      </c>
      <c r="V226">
        <v>-1</v>
      </c>
      <c r="W226" s="1">
        <v>42268</v>
      </c>
      <c r="X226">
        <v>-1</v>
      </c>
      <c r="Y226" s="1">
        <v>44453</v>
      </c>
      <c r="Z226">
        <v>-1</v>
      </c>
      <c r="AA226" s="1">
        <v>40466</v>
      </c>
      <c r="AB226">
        <v>-1</v>
      </c>
      <c r="AC226" s="1">
        <v>42661</v>
      </c>
      <c r="AD226">
        <v>-1</v>
      </c>
      <c r="AE226" s="1">
        <v>41134</v>
      </c>
      <c r="AF226">
        <v>-1</v>
      </c>
      <c r="AG226" s="1">
        <f>_xll.BDH(CONCATENATE("AUST"," CDS USD SR ",$B$3,"Y D14 CORP"),"PX_LAST",$B$1,$B$2,"Dates","S","Period","M","Array","","cols=2;rows=1")</f>
        <v>43189</v>
      </c>
      <c r="AH226">
        <v>-1</v>
      </c>
      <c r="AI226">
        <v>-1</v>
      </c>
      <c r="AJ226">
        <v>-1</v>
      </c>
      <c r="AK226">
        <v>-1</v>
      </c>
      <c r="AL226">
        <v>-1</v>
      </c>
      <c r="AM226">
        <v>-1</v>
      </c>
      <c r="AN226">
        <v>-1</v>
      </c>
      <c r="AO226" s="1">
        <v>43409</v>
      </c>
      <c r="AP226">
        <v>-1</v>
      </c>
      <c r="AQ226" s="1">
        <v>44610</v>
      </c>
      <c r="AR226">
        <v>-1</v>
      </c>
      <c r="AS226" s="1">
        <v>44611</v>
      </c>
      <c r="AT226">
        <v>-1</v>
      </c>
      <c r="AU226">
        <v>-1</v>
      </c>
      <c r="AV226">
        <v>-1</v>
      </c>
      <c r="AW226" s="1">
        <v>41848</v>
      </c>
      <c r="AX226">
        <v>-1</v>
      </c>
      <c r="AY226" s="1">
        <v>43387</v>
      </c>
      <c r="AZ226">
        <v>-1</v>
      </c>
      <c r="BA226">
        <v>-1</v>
      </c>
      <c r="BB226">
        <v>-1</v>
      </c>
      <c r="BC226" s="1">
        <v>41707</v>
      </c>
      <c r="BD226">
        <v>-1</v>
      </c>
      <c r="BE226">
        <v>-1</v>
      </c>
      <c r="BF226">
        <v>-1</v>
      </c>
      <c r="BG226">
        <v>-1</v>
      </c>
      <c r="BH226">
        <v>-1</v>
      </c>
      <c r="BI226" s="1">
        <v>43409</v>
      </c>
      <c r="BJ226">
        <v>-1</v>
      </c>
      <c r="BK226">
        <v>-1</v>
      </c>
      <c r="BL226">
        <v>-1</v>
      </c>
      <c r="BM226" s="1">
        <v>43409</v>
      </c>
      <c r="BN226">
        <v>-1</v>
      </c>
      <c r="BO226" s="1">
        <v>43411</v>
      </c>
      <c r="BP226">
        <v>-1</v>
      </c>
      <c r="BQ226">
        <v>-1</v>
      </c>
      <c r="BR226">
        <v>-1</v>
      </c>
      <c r="BS226" s="1">
        <v>43411</v>
      </c>
      <c r="BT226">
        <v>-1</v>
      </c>
      <c r="BU226">
        <v>-1</v>
      </c>
      <c r="BV226">
        <v>-1</v>
      </c>
      <c r="BW226" s="1">
        <v>41900</v>
      </c>
      <c r="BX226">
        <v>-1</v>
      </c>
      <c r="BY226">
        <v>-1</v>
      </c>
      <c r="BZ226">
        <v>-1</v>
      </c>
      <c r="CA226" s="1">
        <v>41896</v>
      </c>
      <c r="CB226">
        <v>-1</v>
      </c>
      <c r="CC226" s="1">
        <v>41897</v>
      </c>
      <c r="CD226">
        <v>-1</v>
      </c>
      <c r="CE226" s="1">
        <v>43317</v>
      </c>
      <c r="CF226">
        <v>-1</v>
      </c>
      <c r="CG226" s="1">
        <v>41878</v>
      </c>
      <c r="CH226">
        <v>-1</v>
      </c>
      <c r="CI226">
        <v>-1</v>
      </c>
      <c r="CJ226">
        <v>-1</v>
      </c>
      <c r="CK226" s="1">
        <v>41829</v>
      </c>
      <c r="CL226">
        <v>-1</v>
      </c>
      <c r="CM226">
        <v>-1</v>
      </c>
      <c r="CN226">
        <v>-1</v>
      </c>
    </row>
    <row r="227" spans="1:92" x14ac:dyDescent="0.25">
      <c r="A227" s="1">
        <v>43980</v>
      </c>
      <c r="B227">
        <v>126.494</v>
      </c>
      <c r="C227" s="1">
        <v>41817</v>
      </c>
      <c r="D227">
        <v>-1</v>
      </c>
      <c r="E227" s="1">
        <v>44469</v>
      </c>
      <c r="F227">
        <v>-1</v>
      </c>
      <c r="G227" s="1">
        <v>40346</v>
      </c>
      <c r="H227">
        <v>-1</v>
      </c>
      <c r="I227" s="1">
        <v>44407</v>
      </c>
      <c r="J227">
        <v>53.390999999999998</v>
      </c>
      <c r="K227" s="1">
        <v>41805</v>
      </c>
      <c r="L227">
        <v>-1</v>
      </c>
      <c r="M227" s="1">
        <v>40455</v>
      </c>
      <c r="N227">
        <v>-1</v>
      </c>
      <c r="O227" s="1">
        <v>40275</v>
      </c>
      <c r="P227">
        <v>-1</v>
      </c>
      <c r="Q227" s="1">
        <v>43980</v>
      </c>
      <c r="R227">
        <v>64.322999999999993</v>
      </c>
      <c r="S227" s="1">
        <v>43323</v>
      </c>
      <c r="T227">
        <v>-1</v>
      </c>
      <c r="U227" s="1">
        <v>42048</v>
      </c>
      <c r="V227">
        <v>-1</v>
      </c>
      <c r="W227" s="1">
        <v>42269</v>
      </c>
      <c r="X227">
        <v>-1</v>
      </c>
      <c r="Y227" s="1">
        <v>44454</v>
      </c>
      <c r="Z227">
        <v>-1</v>
      </c>
      <c r="AA227" s="1">
        <v>40467</v>
      </c>
      <c r="AB227">
        <v>-1</v>
      </c>
      <c r="AC227" s="1">
        <v>42662</v>
      </c>
      <c r="AD227">
        <v>-1</v>
      </c>
      <c r="AE227" s="1">
        <v>41135</v>
      </c>
      <c r="AF227">
        <v>-1</v>
      </c>
      <c r="AG227" s="1">
        <f>_xll.BDH(CONCATENATE("AUST"," CDS USD SR ",$B$3,"Y D14 CORP"),"PX_LAST",$B$1,$B$2,"Dates","S","Period","M","Array","","cols=2;rows=1")</f>
        <v>43189</v>
      </c>
      <c r="AH227">
        <v>-1</v>
      </c>
      <c r="AI227">
        <v>-1</v>
      </c>
      <c r="AJ227">
        <v>-1</v>
      </c>
      <c r="AK227">
        <v>-1</v>
      </c>
      <c r="AL227">
        <v>-1</v>
      </c>
      <c r="AM227">
        <v>-1</v>
      </c>
      <c r="AN227">
        <v>-1</v>
      </c>
      <c r="AO227" s="1">
        <v>43410</v>
      </c>
      <c r="AP227">
        <v>-1</v>
      </c>
      <c r="AQ227" s="1">
        <v>44611</v>
      </c>
      <c r="AR227">
        <v>-1</v>
      </c>
      <c r="AS227" s="1">
        <v>44612</v>
      </c>
      <c r="AT227">
        <v>-1</v>
      </c>
      <c r="AU227">
        <v>-1</v>
      </c>
      <c r="AV227">
        <v>-1</v>
      </c>
      <c r="AW227" s="1">
        <v>41849</v>
      </c>
      <c r="AX227">
        <v>-1</v>
      </c>
      <c r="AY227" s="1">
        <v>43388</v>
      </c>
      <c r="AZ227">
        <v>-1</v>
      </c>
      <c r="BA227">
        <v>-1</v>
      </c>
      <c r="BB227">
        <v>-1</v>
      </c>
      <c r="BC227" s="1">
        <v>41708</v>
      </c>
      <c r="BD227">
        <v>-1</v>
      </c>
      <c r="BE227">
        <v>-1</v>
      </c>
      <c r="BF227">
        <v>-1</v>
      </c>
      <c r="BG227">
        <v>-1</v>
      </c>
      <c r="BH227">
        <v>-1</v>
      </c>
      <c r="BI227" s="1">
        <v>43410</v>
      </c>
      <c r="BJ227">
        <v>-1</v>
      </c>
      <c r="BK227">
        <v>-1</v>
      </c>
      <c r="BL227">
        <v>-1</v>
      </c>
      <c r="BM227" s="1">
        <v>43410</v>
      </c>
      <c r="BN227">
        <v>-1</v>
      </c>
      <c r="BO227" s="1">
        <v>43412</v>
      </c>
      <c r="BP227">
        <v>-1</v>
      </c>
      <c r="BQ227">
        <v>-1</v>
      </c>
      <c r="BR227">
        <v>-1</v>
      </c>
      <c r="BS227" s="1">
        <v>43412</v>
      </c>
      <c r="BT227">
        <v>-1</v>
      </c>
      <c r="BU227">
        <v>-1</v>
      </c>
      <c r="BV227">
        <v>-1</v>
      </c>
      <c r="BW227" s="1">
        <v>41901</v>
      </c>
      <c r="BX227">
        <v>-1</v>
      </c>
      <c r="BY227">
        <v>-1</v>
      </c>
      <c r="BZ227">
        <v>-1</v>
      </c>
      <c r="CA227" s="1">
        <v>41897</v>
      </c>
      <c r="CB227">
        <v>-1</v>
      </c>
      <c r="CC227" s="1">
        <v>41898</v>
      </c>
      <c r="CD227">
        <v>-1</v>
      </c>
      <c r="CE227" s="1">
        <v>43318</v>
      </c>
      <c r="CF227">
        <v>-1</v>
      </c>
      <c r="CG227" s="1">
        <v>41879</v>
      </c>
      <c r="CH227">
        <v>-1</v>
      </c>
      <c r="CI227">
        <v>-1</v>
      </c>
      <c r="CJ227">
        <v>-1</v>
      </c>
      <c r="CK227" s="1">
        <v>41830</v>
      </c>
      <c r="CL227">
        <v>-1</v>
      </c>
      <c r="CM227">
        <v>-1</v>
      </c>
      <c r="CN227">
        <v>-1</v>
      </c>
    </row>
    <row r="228" spans="1:92" x14ac:dyDescent="0.25">
      <c r="A228" s="1">
        <v>44012</v>
      </c>
      <c r="B228">
        <v>115.386</v>
      </c>
      <c r="C228" s="1">
        <v>41818</v>
      </c>
      <c r="D228">
        <v>-1</v>
      </c>
      <c r="E228" s="1">
        <v>44499</v>
      </c>
      <c r="F228">
        <v>-1</v>
      </c>
      <c r="G228" s="1">
        <v>40347</v>
      </c>
      <c r="H228">
        <v>-1</v>
      </c>
      <c r="I228" s="1">
        <v>44438</v>
      </c>
      <c r="J228">
        <v>-1</v>
      </c>
      <c r="K228" s="1">
        <v>41806</v>
      </c>
      <c r="L228">
        <v>-1</v>
      </c>
      <c r="M228" s="1">
        <v>40456</v>
      </c>
      <c r="N228">
        <v>-1</v>
      </c>
      <c r="O228" s="1">
        <v>40276</v>
      </c>
      <c r="P228">
        <v>-1</v>
      </c>
      <c r="Q228" s="1">
        <v>44012</v>
      </c>
      <c r="R228">
        <v>56.593000000000004</v>
      </c>
      <c r="S228" s="1">
        <v>43324</v>
      </c>
      <c r="T228">
        <v>-1</v>
      </c>
      <c r="U228" s="1">
        <v>42049</v>
      </c>
      <c r="V228">
        <v>-1</v>
      </c>
      <c r="W228" s="1">
        <v>42270</v>
      </c>
      <c r="X228">
        <v>-1</v>
      </c>
      <c r="Y228" s="1">
        <v>44455</v>
      </c>
      <c r="Z228">
        <v>-1</v>
      </c>
      <c r="AA228" s="1">
        <v>40468</v>
      </c>
      <c r="AB228">
        <v>-1</v>
      </c>
      <c r="AC228" s="1">
        <v>42663</v>
      </c>
      <c r="AD228">
        <v>-1</v>
      </c>
      <c r="AE228" s="1">
        <v>41136</v>
      </c>
      <c r="AF228">
        <v>-1</v>
      </c>
      <c r="AG228" s="1">
        <f>_xll.BDH(CONCATENATE("AUST"," CDS USD SR ",$B$3,"Y D14 CORP"),"PX_LAST",$B$1,$B$2,"Dates","S","Period","M","Array","","cols=2;rows=1")</f>
        <v>43189</v>
      </c>
      <c r="AH228">
        <v>-1</v>
      </c>
      <c r="AI228">
        <v>-1</v>
      </c>
      <c r="AJ228">
        <v>-1</v>
      </c>
      <c r="AK228">
        <v>-1</v>
      </c>
      <c r="AL228">
        <v>-1</v>
      </c>
      <c r="AM228">
        <v>-1</v>
      </c>
      <c r="AN228">
        <v>-1</v>
      </c>
      <c r="AO228" s="1">
        <v>43411</v>
      </c>
      <c r="AP228">
        <v>-1</v>
      </c>
      <c r="AQ228" s="1">
        <v>44612</v>
      </c>
      <c r="AR228">
        <v>-1</v>
      </c>
      <c r="AS228" s="1">
        <v>44613</v>
      </c>
      <c r="AT228">
        <v>-1</v>
      </c>
      <c r="AU228">
        <v>-1</v>
      </c>
      <c r="AV228">
        <v>-1</v>
      </c>
      <c r="AW228" s="1">
        <v>41850</v>
      </c>
      <c r="AX228">
        <v>-1</v>
      </c>
      <c r="AY228" s="1">
        <v>43389</v>
      </c>
      <c r="AZ228">
        <v>-1</v>
      </c>
      <c r="BA228">
        <v>-1</v>
      </c>
      <c r="BB228">
        <v>-1</v>
      </c>
      <c r="BC228" s="1">
        <v>41709</v>
      </c>
      <c r="BD228">
        <v>-1</v>
      </c>
      <c r="BE228">
        <v>-1</v>
      </c>
      <c r="BF228">
        <v>-1</v>
      </c>
      <c r="BG228">
        <v>-1</v>
      </c>
      <c r="BH228">
        <v>-1</v>
      </c>
      <c r="BI228" s="1">
        <v>43411</v>
      </c>
      <c r="BJ228">
        <v>-1</v>
      </c>
      <c r="BK228">
        <v>-1</v>
      </c>
      <c r="BL228">
        <v>-1</v>
      </c>
      <c r="BM228" s="1">
        <v>43411</v>
      </c>
      <c r="BN228">
        <v>-1</v>
      </c>
      <c r="BO228" s="1">
        <v>43413</v>
      </c>
      <c r="BP228">
        <v>-1</v>
      </c>
      <c r="BQ228">
        <v>-1</v>
      </c>
      <c r="BR228">
        <v>-1</v>
      </c>
      <c r="BS228" s="1">
        <v>43413</v>
      </c>
      <c r="BT228">
        <v>-1</v>
      </c>
      <c r="BU228">
        <v>-1</v>
      </c>
      <c r="BV228">
        <v>-1</v>
      </c>
      <c r="BW228" s="1">
        <v>41902</v>
      </c>
      <c r="BX228">
        <v>-1</v>
      </c>
      <c r="BY228">
        <v>-1</v>
      </c>
      <c r="BZ228">
        <v>-1</v>
      </c>
      <c r="CA228" s="1">
        <v>41898</v>
      </c>
      <c r="CB228">
        <v>-1</v>
      </c>
      <c r="CC228" s="1">
        <v>41899</v>
      </c>
      <c r="CD228">
        <v>-1</v>
      </c>
      <c r="CE228" s="1">
        <v>43319</v>
      </c>
      <c r="CF228">
        <v>-1</v>
      </c>
      <c r="CG228" s="1">
        <v>41880</v>
      </c>
      <c r="CH228">
        <v>-1</v>
      </c>
      <c r="CI228">
        <v>-1</v>
      </c>
      <c r="CJ228">
        <v>-1</v>
      </c>
      <c r="CK228" s="1">
        <v>41831</v>
      </c>
      <c r="CL228">
        <v>-1</v>
      </c>
      <c r="CM228">
        <v>-1</v>
      </c>
      <c r="CN228">
        <v>-1</v>
      </c>
    </row>
    <row r="229" spans="1:92" x14ac:dyDescent="0.25">
      <c r="A229" s="1">
        <v>44043</v>
      </c>
      <c r="B229">
        <v>85.192999999999998</v>
      </c>
      <c r="C229" s="1">
        <v>41819</v>
      </c>
      <c r="D229">
        <v>-1</v>
      </c>
      <c r="E229" s="1">
        <v>44530</v>
      </c>
      <c r="F229">
        <v>-1</v>
      </c>
      <c r="G229" s="1">
        <v>40348</v>
      </c>
      <c r="H229">
        <v>-1</v>
      </c>
      <c r="I229" s="1">
        <v>44469</v>
      </c>
      <c r="J229">
        <v>-1</v>
      </c>
      <c r="K229" s="1">
        <v>41807</v>
      </c>
      <c r="L229">
        <v>-1</v>
      </c>
      <c r="M229" s="1">
        <v>40457</v>
      </c>
      <c r="N229">
        <v>-1</v>
      </c>
      <c r="O229" s="1">
        <v>40277</v>
      </c>
      <c r="P229">
        <v>-1</v>
      </c>
      <c r="Q229" s="1">
        <v>44043</v>
      </c>
      <c r="R229">
        <v>43.996000000000002</v>
      </c>
      <c r="S229" s="1">
        <v>43325</v>
      </c>
      <c r="T229">
        <v>-1</v>
      </c>
      <c r="U229" s="1">
        <v>42050</v>
      </c>
      <c r="V229">
        <v>-1</v>
      </c>
      <c r="W229" s="1">
        <v>42271</v>
      </c>
      <c r="X229">
        <v>-1</v>
      </c>
      <c r="Y229" s="1">
        <v>44456</v>
      </c>
      <c r="Z229">
        <v>-1</v>
      </c>
      <c r="AA229" s="1">
        <v>40469</v>
      </c>
      <c r="AB229">
        <v>-1</v>
      </c>
      <c r="AC229" s="1">
        <v>42664</v>
      </c>
      <c r="AD229">
        <v>-1</v>
      </c>
      <c r="AE229" s="1">
        <v>41137</v>
      </c>
      <c r="AF229">
        <v>-1</v>
      </c>
      <c r="AG229" s="1">
        <f>_xll.BDH(CONCATENATE("AUST"," CDS USD SR ",$B$3,"Y D14 CORP"),"PX_LAST",$B$1,$B$2,"Dates","S","Period","M","Array","","cols=2;rows=1")</f>
        <v>43189</v>
      </c>
      <c r="AH229">
        <v>-1</v>
      </c>
      <c r="AI229">
        <v>-1</v>
      </c>
      <c r="AJ229">
        <v>-1</v>
      </c>
      <c r="AK229">
        <v>-1</v>
      </c>
      <c r="AL229">
        <v>-1</v>
      </c>
      <c r="AM229">
        <v>-1</v>
      </c>
      <c r="AN229">
        <v>-1</v>
      </c>
      <c r="AO229" s="1">
        <v>43412</v>
      </c>
      <c r="AP229">
        <v>-1</v>
      </c>
      <c r="AQ229" s="1">
        <v>44613</v>
      </c>
      <c r="AR229">
        <v>-1</v>
      </c>
      <c r="AS229" s="1">
        <v>44614</v>
      </c>
      <c r="AT229">
        <v>-1</v>
      </c>
      <c r="AU229">
        <v>-1</v>
      </c>
      <c r="AV229">
        <v>-1</v>
      </c>
      <c r="AW229" s="1">
        <v>41851</v>
      </c>
      <c r="AX229">
        <v>-1</v>
      </c>
      <c r="AY229" s="1">
        <v>43390</v>
      </c>
      <c r="AZ229">
        <v>-1</v>
      </c>
      <c r="BA229">
        <v>-1</v>
      </c>
      <c r="BB229">
        <v>-1</v>
      </c>
      <c r="BC229" s="1">
        <v>41710</v>
      </c>
      <c r="BD229">
        <v>-1</v>
      </c>
      <c r="BE229">
        <v>-1</v>
      </c>
      <c r="BF229">
        <v>-1</v>
      </c>
      <c r="BG229">
        <v>-1</v>
      </c>
      <c r="BH229">
        <v>-1</v>
      </c>
      <c r="BI229" s="1">
        <v>43412</v>
      </c>
      <c r="BJ229">
        <v>-1</v>
      </c>
      <c r="BK229">
        <v>-1</v>
      </c>
      <c r="BL229">
        <v>-1</v>
      </c>
      <c r="BM229" s="1">
        <v>43412</v>
      </c>
      <c r="BN229">
        <v>-1</v>
      </c>
      <c r="BO229" s="1">
        <v>43414</v>
      </c>
      <c r="BP229">
        <v>-1</v>
      </c>
      <c r="BQ229">
        <v>-1</v>
      </c>
      <c r="BR229">
        <v>-1</v>
      </c>
      <c r="BS229" s="1">
        <v>43414</v>
      </c>
      <c r="BT229">
        <v>-1</v>
      </c>
      <c r="BU229">
        <v>-1</v>
      </c>
      <c r="BV229">
        <v>-1</v>
      </c>
      <c r="BW229" s="1">
        <v>41903</v>
      </c>
      <c r="BX229">
        <v>-1</v>
      </c>
      <c r="BY229">
        <v>-1</v>
      </c>
      <c r="BZ229">
        <v>-1</v>
      </c>
      <c r="CA229" s="1">
        <v>41899</v>
      </c>
      <c r="CB229">
        <v>-1</v>
      </c>
      <c r="CC229" s="1">
        <v>41900</v>
      </c>
      <c r="CD229">
        <v>-1</v>
      </c>
      <c r="CE229" s="1">
        <v>43320</v>
      </c>
      <c r="CF229">
        <v>-1</v>
      </c>
      <c r="CG229" s="1">
        <v>41881</v>
      </c>
      <c r="CH229">
        <v>-1</v>
      </c>
      <c r="CI229">
        <v>-1</v>
      </c>
      <c r="CJ229">
        <v>-1</v>
      </c>
      <c r="CK229" s="1">
        <v>41832</v>
      </c>
      <c r="CL229">
        <v>-1</v>
      </c>
      <c r="CM229">
        <v>-1</v>
      </c>
      <c r="CN229">
        <v>-1</v>
      </c>
    </row>
    <row r="230" spans="1:92" x14ac:dyDescent="0.25">
      <c r="A230" s="1">
        <v>44074</v>
      </c>
      <c r="B230">
        <v>82.995999999999995</v>
      </c>
      <c r="C230" s="1">
        <v>41820</v>
      </c>
      <c r="D230">
        <v>-1</v>
      </c>
      <c r="E230" s="1">
        <v>44560</v>
      </c>
      <c r="F230">
        <v>-1</v>
      </c>
      <c r="G230" s="1">
        <v>40349</v>
      </c>
      <c r="H230">
        <v>-1</v>
      </c>
      <c r="I230" s="1">
        <v>44499</v>
      </c>
      <c r="J230">
        <v>-1</v>
      </c>
      <c r="K230" s="1">
        <v>41808</v>
      </c>
      <c r="L230">
        <v>-1</v>
      </c>
      <c r="M230" s="1">
        <v>40458</v>
      </c>
      <c r="N230">
        <v>-1</v>
      </c>
      <c r="O230" s="1">
        <v>40278</v>
      </c>
      <c r="P230">
        <v>-1</v>
      </c>
      <c r="Q230" s="1">
        <v>44074</v>
      </c>
      <c r="R230">
        <v>24.925000000000001</v>
      </c>
      <c r="S230" s="1">
        <v>43326</v>
      </c>
      <c r="T230">
        <v>-1</v>
      </c>
      <c r="U230" s="1">
        <v>42051</v>
      </c>
      <c r="V230">
        <v>-1</v>
      </c>
      <c r="W230" s="1">
        <v>42272</v>
      </c>
      <c r="X230">
        <v>-1</v>
      </c>
      <c r="Y230" s="1">
        <v>44457</v>
      </c>
      <c r="Z230">
        <v>-1</v>
      </c>
      <c r="AA230" s="1">
        <v>40470</v>
      </c>
      <c r="AB230">
        <v>-1</v>
      </c>
      <c r="AC230" s="1">
        <v>42665</v>
      </c>
      <c r="AD230">
        <v>-1</v>
      </c>
      <c r="AE230" s="1">
        <v>41138</v>
      </c>
      <c r="AF230">
        <v>-1</v>
      </c>
      <c r="AG230" s="1">
        <f>_xll.BDH(CONCATENATE("AUST"," CDS USD SR ",$B$3,"Y D14 CORP"),"PX_LAST",$B$1,$B$2,"Dates","S","Period","M","Array","","cols=2;rows=1")</f>
        <v>43189</v>
      </c>
      <c r="AH230">
        <v>-1</v>
      </c>
      <c r="AI230">
        <v>-1</v>
      </c>
      <c r="AJ230">
        <v>-1</v>
      </c>
      <c r="AK230">
        <v>-1</v>
      </c>
      <c r="AL230">
        <v>-1</v>
      </c>
      <c r="AM230">
        <v>-1</v>
      </c>
      <c r="AN230">
        <v>-1</v>
      </c>
      <c r="AO230" s="1">
        <v>43413</v>
      </c>
      <c r="AP230">
        <v>-1</v>
      </c>
      <c r="AQ230" s="1">
        <v>44614</v>
      </c>
      <c r="AR230">
        <v>-1</v>
      </c>
      <c r="AS230" s="1">
        <v>44615</v>
      </c>
      <c r="AT230">
        <v>-1</v>
      </c>
      <c r="AU230">
        <v>-1</v>
      </c>
      <c r="AV230">
        <v>-1</v>
      </c>
      <c r="AW230" s="1">
        <v>41852</v>
      </c>
      <c r="AX230">
        <v>-1</v>
      </c>
      <c r="AY230" s="1">
        <v>43391</v>
      </c>
      <c r="AZ230">
        <v>-1</v>
      </c>
      <c r="BA230">
        <v>-1</v>
      </c>
      <c r="BB230">
        <v>-1</v>
      </c>
      <c r="BC230" s="1">
        <v>41711</v>
      </c>
      <c r="BD230">
        <v>-1</v>
      </c>
      <c r="BE230">
        <v>-1</v>
      </c>
      <c r="BF230">
        <v>-1</v>
      </c>
      <c r="BG230">
        <v>-1</v>
      </c>
      <c r="BH230">
        <v>-1</v>
      </c>
      <c r="BI230" s="1">
        <v>43413</v>
      </c>
      <c r="BJ230">
        <v>-1</v>
      </c>
      <c r="BK230">
        <v>-1</v>
      </c>
      <c r="BL230">
        <v>-1</v>
      </c>
      <c r="BM230" s="1">
        <v>43413</v>
      </c>
      <c r="BN230">
        <v>-1</v>
      </c>
      <c r="BO230" s="1">
        <v>43415</v>
      </c>
      <c r="BP230">
        <v>-1</v>
      </c>
      <c r="BQ230">
        <v>-1</v>
      </c>
      <c r="BR230">
        <v>-1</v>
      </c>
      <c r="BS230" s="1">
        <v>43415</v>
      </c>
      <c r="BT230">
        <v>-1</v>
      </c>
      <c r="BU230">
        <v>-1</v>
      </c>
      <c r="BV230">
        <v>-1</v>
      </c>
      <c r="BW230" s="1">
        <v>41904</v>
      </c>
      <c r="BX230">
        <v>-1</v>
      </c>
      <c r="BY230">
        <v>-1</v>
      </c>
      <c r="BZ230">
        <v>-1</v>
      </c>
      <c r="CA230" s="1">
        <v>41900</v>
      </c>
      <c r="CB230">
        <v>-1</v>
      </c>
      <c r="CC230" s="1">
        <v>41901</v>
      </c>
      <c r="CD230">
        <v>-1</v>
      </c>
      <c r="CE230" s="1">
        <v>43321</v>
      </c>
      <c r="CF230">
        <v>-1</v>
      </c>
      <c r="CG230" s="1">
        <v>41882</v>
      </c>
      <c r="CH230">
        <v>-1</v>
      </c>
      <c r="CI230">
        <v>-1</v>
      </c>
      <c r="CJ230">
        <v>-1</v>
      </c>
      <c r="CK230" s="1">
        <v>41833</v>
      </c>
      <c r="CL230">
        <v>-1</v>
      </c>
      <c r="CM230">
        <v>-1</v>
      </c>
      <c r="CN230">
        <v>-1</v>
      </c>
    </row>
    <row r="231" spans="1:92" x14ac:dyDescent="0.25">
      <c r="A231" s="1">
        <v>44104</v>
      </c>
      <c r="B231">
        <v>107.495</v>
      </c>
      <c r="C231" s="1">
        <v>41821</v>
      </c>
      <c r="D231">
        <v>-1</v>
      </c>
      <c r="E231" s="1">
        <v>44591</v>
      </c>
      <c r="F231">
        <v>-1</v>
      </c>
      <c r="G231" s="1">
        <v>40350</v>
      </c>
      <c r="H231">
        <v>-1</v>
      </c>
      <c r="I231" s="1">
        <v>44530</v>
      </c>
      <c r="J231">
        <v>-1</v>
      </c>
      <c r="K231" s="1">
        <v>41809</v>
      </c>
      <c r="L231">
        <v>-1</v>
      </c>
      <c r="M231" s="1">
        <v>40459</v>
      </c>
      <c r="N231">
        <v>-1</v>
      </c>
      <c r="O231" s="1">
        <v>40279</v>
      </c>
      <c r="P231">
        <v>-1</v>
      </c>
      <c r="Q231" s="1">
        <v>44104</v>
      </c>
      <c r="R231">
        <v>49.220999999999997</v>
      </c>
      <c r="S231" s="1">
        <v>43327</v>
      </c>
      <c r="T231">
        <v>-1</v>
      </c>
      <c r="U231" s="1">
        <v>42052</v>
      </c>
      <c r="V231">
        <v>-1</v>
      </c>
      <c r="W231" s="1">
        <v>42273</v>
      </c>
      <c r="X231">
        <v>-1</v>
      </c>
      <c r="Y231" s="1">
        <v>44458</v>
      </c>
      <c r="Z231">
        <v>-1</v>
      </c>
      <c r="AA231" s="1">
        <v>40471</v>
      </c>
      <c r="AB231">
        <v>-1</v>
      </c>
      <c r="AC231" s="1">
        <v>42666</v>
      </c>
      <c r="AD231">
        <v>-1</v>
      </c>
      <c r="AE231" s="1">
        <v>41139</v>
      </c>
      <c r="AF231">
        <v>-1</v>
      </c>
      <c r="AG231" s="1">
        <f>_xll.BDH(CONCATENATE("AUST"," CDS USD SR ",$B$3,"Y D14 CORP"),"PX_LAST",$B$1,$B$2,"Dates","S","Period","M","Array","","cols=2;rows=1")</f>
        <v>43189</v>
      </c>
      <c r="AH231">
        <v>-1</v>
      </c>
      <c r="AI231">
        <v>-1</v>
      </c>
      <c r="AJ231">
        <v>-1</v>
      </c>
      <c r="AK231">
        <v>-1</v>
      </c>
      <c r="AL231">
        <v>-1</v>
      </c>
      <c r="AM231">
        <v>-1</v>
      </c>
      <c r="AN231">
        <v>-1</v>
      </c>
      <c r="AO231" s="1">
        <v>43414</v>
      </c>
      <c r="AP231">
        <v>-1</v>
      </c>
      <c r="AQ231" s="1">
        <v>44615</v>
      </c>
      <c r="AR231">
        <v>-1</v>
      </c>
      <c r="AS231" s="1">
        <v>44616</v>
      </c>
      <c r="AT231">
        <v>-1</v>
      </c>
      <c r="AU231">
        <v>-1</v>
      </c>
      <c r="AV231">
        <v>-1</v>
      </c>
      <c r="AW231" s="1">
        <v>41853</v>
      </c>
      <c r="AX231">
        <v>-1</v>
      </c>
      <c r="AY231" s="1">
        <v>43392</v>
      </c>
      <c r="AZ231">
        <v>-1</v>
      </c>
      <c r="BA231">
        <v>-1</v>
      </c>
      <c r="BB231">
        <v>-1</v>
      </c>
      <c r="BC231" s="1">
        <v>41712</v>
      </c>
      <c r="BD231">
        <v>-1</v>
      </c>
      <c r="BE231">
        <v>-1</v>
      </c>
      <c r="BF231">
        <v>-1</v>
      </c>
      <c r="BG231">
        <v>-1</v>
      </c>
      <c r="BH231">
        <v>-1</v>
      </c>
      <c r="BI231" s="1">
        <v>43414</v>
      </c>
      <c r="BJ231">
        <v>-1</v>
      </c>
      <c r="BK231">
        <v>-1</v>
      </c>
      <c r="BL231">
        <v>-1</v>
      </c>
      <c r="BM231" s="1">
        <v>43414</v>
      </c>
      <c r="BN231">
        <v>-1</v>
      </c>
      <c r="BO231" s="1">
        <v>43416</v>
      </c>
      <c r="BP231">
        <v>-1</v>
      </c>
      <c r="BQ231">
        <v>-1</v>
      </c>
      <c r="BR231">
        <v>-1</v>
      </c>
      <c r="BS231" s="1">
        <v>43416</v>
      </c>
      <c r="BT231">
        <v>-1</v>
      </c>
      <c r="BU231">
        <v>-1</v>
      </c>
      <c r="BV231">
        <v>-1</v>
      </c>
      <c r="BW231" s="1">
        <v>41905</v>
      </c>
      <c r="BX231">
        <v>-1</v>
      </c>
      <c r="BY231">
        <v>-1</v>
      </c>
      <c r="BZ231">
        <v>-1</v>
      </c>
      <c r="CA231" s="1">
        <v>41901</v>
      </c>
      <c r="CB231">
        <v>-1</v>
      </c>
      <c r="CC231" s="1">
        <v>41902</v>
      </c>
      <c r="CD231">
        <v>-1</v>
      </c>
      <c r="CE231" s="1">
        <v>43322</v>
      </c>
      <c r="CF231">
        <v>-1</v>
      </c>
      <c r="CG231" s="1">
        <v>41883</v>
      </c>
      <c r="CH231">
        <v>-1</v>
      </c>
      <c r="CI231">
        <v>-1</v>
      </c>
      <c r="CJ231">
        <v>-1</v>
      </c>
      <c r="CK231" s="1">
        <v>41834</v>
      </c>
      <c r="CL231">
        <v>-1</v>
      </c>
      <c r="CM231">
        <v>-1</v>
      </c>
      <c r="CN231">
        <v>-1</v>
      </c>
    </row>
    <row r="232" spans="1:92" x14ac:dyDescent="0.25">
      <c r="A232" s="1">
        <v>44134</v>
      </c>
      <c r="B232">
        <v>86.441000000000003</v>
      </c>
      <c r="C232" s="1">
        <v>41822</v>
      </c>
      <c r="D232">
        <v>-1</v>
      </c>
      <c r="E232" s="1">
        <v>44620</v>
      </c>
      <c r="F232">
        <v>-1</v>
      </c>
      <c r="G232" s="1">
        <v>40351</v>
      </c>
      <c r="H232">
        <v>-1</v>
      </c>
      <c r="I232" s="1">
        <v>44560</v>
      </c>
      <c r="J232">
        <v>-1</v>
      </c>
      <c r="K232" s="1">
        <v>41810</v>
      </c>
      <c r="L232">
        <v>-1</v>
      </c>
      <c r="M232" s="1">
        <v>40460</v>
      </c>
      <c r="N232">
        <v>-1</v>
      </c>
      <c r="O232" s="1">
        <v>40280</v>
      </c>
      <c r="P232">
        <v>-1</v>
      </c>
      <c r="Q232" s="1">
        <v>44134</v>
      </c>
      <c r="R232">
        <v>38.524999999999999</v>
      </c>
      <c r="S232" s="1">
        <v>43328</v>
      </c>
      <c r="T232">
        <v>-1</v>
      </c>
      <c r="U232" s="1">
        <v>42053</v>
      </c>
      <c r="V232">
        <v>-1</v>
      </c>
      <c r="W232" s="1">
        <v>42274</v>
      </c>
      <c r="X232">
        <v>-1</v>
      </c>
      <c r="Y232" s="1">
        <v>44459</v>
      </c>
      <c r="Z232">
        <v>-1</v>
      </c>
      <c r="AA232" s="1">
        <v>40472</v>
      </c>
      <c r="AB232">
        <v>-1</v>
      </c>
      <c r="AC232" s="1">
        <v>42667</v>
      </c>
      <c r="AD232">
        <v>-1</v>
      </c>
      <c r="AE232" s="1">
        <v>41140</v>
      </c>
      <c r="AF232">
        <v>-1</v>
      </c>
      <c r="AG232" s="1">
        <f>_xll.BDH(CONCATENATE("AUST"," CDS USD SR ",$B$3,"Y D14 CORP"),"PX_LAST",$B$1,$B$2,"Dates","S","Period","M","Array","","cols=2;rows=1")</f>
        <v>43189</v>
      </c>
      <c r="AH232">
        <v>-1</v>
      </c>
      <c r="AI232">
        <v>-1</v>
      </c>
      <c r="AJ232">
        <v>-1</v>
      </c>
      <c r="AK232">
        <v>-1</v>
      </c>
      <c r="AL232">
        <v>-1</v>
      </c>
      <c r="AM232">
        <v>-1</v>
      </c>
      <c r="AN232">
        <v>-1</v>
      </c>
      <c r="AO232" s="1">
        <v>43415</v>
      </c>
      <c r="AP232">
        <v>-1</v>
      </c>
      <c r="AQ232" s="1">
        <v>44616</v>
      </c>
      <c r="AR232">
        <v>-1</v>
      </c>
      <c r="AS232" s="1">
        <v>44617</v>
      </c>
      <c r="AT232">
        <v>-1</v>
      </c>
      <c r="AU232">
        <v>-1</v>
      </c>
      <c r="AV232">
        <v>-1</v>
      </c>
      <c r="AW232" s="1">
        <v>41854</v>
      </c>
      <c r="AX232">
        <v>-1</v>
      </c>
      <c r="AY232" s="1">
        <v>43393</v>
      </c>
      <c r="AZ232">
        <v>-1</v>
      </c>
      <c r="BA232">
        <v>-1</v>
      </c>
      <c r="BB232">
        <v>-1</v>
      </c>
      <c r="BC232" s="1">
        <v>41713</v>
      </c>
      <c r="BD232">
        <v>-1</v>
      </c>
      <c r="BE232">
        <v>-1</v>
      </c>
      <c r="BF232">
        <v>-1</v>
      </c>
      <c r="BG232">
        <v>-1</v>
      </c>
      <c r="BH232">
        <v>-1</v>
      </c>
      <c r="BI232" s="1">
        <v>43415</v>
      </c>
      <c r="BJ232">
        <v>-1</v>
      </c>
      <c r="BK232">
        <v>-1</v>
      </c>
      <c r="BL232">
        <v>-1</v>
      </c>
      <c r="BM232" s="1">
        <v>43415</v>
      </c>
      <c r="BN232">
        <v>-1</v>
      </c>
      <c r="BO232" s="1">
        <v>43417</v>
      </c>
      <c r="BP232">
        <v>-1</v>
      </c>
      <c r="BQ232">
        <v>-1</v>
      </c>
      <c r="BR232">
        <v>-1</v>
      </c>
      <c r="BS232" s="1">
        <v>43417</v>
      </c>
      <c r="BT232">
        <v>-1</v>
      </c>
      <c r="BU232">
        <v>-1</v>
      </c>
      <c r="BV232">
        <v>-1</v>
      </c>
      <c r="BW232" s="1">
        <v>41906</v>
      </c>
      <c r="BX232">
        <v>-1</v>
      </c>
      <c r="BY232">
        <v>-1</v>
      </c>
      <c r="BZ232">
        <v>-1</v>
      </c>
      <c r="CA232" s="1">
        <v>41902</v>
      </c>
      <c r="CB232">
        <v>-1</v>
      </c>
      <c r="CC232" s="1">
        <v>41903</v>
      </c>
      <c r="CD232">
        <v>-1</v>
      </c>
      <c r="CE232" s="1">
        <v>43323</v>
      </c>
      <c r="CF232">
        <v>-1</v>
      </c>
      <c r="CG232" s="1">
        <v>41884</v>
      </c>
      <c r="CH232">
        <v>-1</v>
      </c>
      <c r="CI232">
        <v>-1</v>
      </c>
      <c r="CJ232">
        <v>-1</v>
      </c>
      <c r="CK232" s="1">
        <v>41835</v>
      </c>
      <c r="CL232">
        <v>-1</v>
      </c>
      <c r="CM232">
        <v>-1</v>
      </c>
      <c r="CN232">
        <v>-1</v>
      </c>
    </row>
    <row r="233" spans="1:92" x14ac:dyDescent="0.25">
      <c r="A233" s="1">
        <v>44165</v>
      </c>
      <c r="B233">
        <v>56.076999999999998</v>
      </c>
      <c r="C233" s="1">
        <v>41823</v>
      </c>
      <c r="D233">
        <v>-1</v>
      </c>
      <c r="E233" s="1">
        <v>44650</v>
      </c>
      <c r="F233">
        <v>-1</v>
      </c>
      <c r="G233" s="1">
        <v>40352</v>
      </c>
      <c r="H233">
        <v>-1</v>
      </c>
      <c r="I233" s="1">
        <v>44591</v>
      </c>
      <c r="J233">
        <v>-1</v>
      </c>
      <c r="K233" s="1">
        <v>41811</v>
      </c>
      <c r="L233">
        <v>-1</v>
      </c>
      <c r="M233" s="1">
        <v>40461</v>
      </c>
      <c r="N233">
        <v>-1</v>
      </c>
      <c r="O233" s="1">
        <v>40281</v>
      </c>
      <c r="P233">
        <v>-1</v>
      </c>
      <c r="Q233" s="1">
        <v>44165</v>
      </c>
      <c r="R233">
        <v>18.375</v>
      </c>
      <c r="S233" s="1">
        <v>43329</v>
      </c>
      <c r="T233">
        <v>-1</v>
      </c>
      <c r="U233" s="1">
        <v>42054</v>
      </c>
      <c r="V233">
        <v>-1</v>
      </c>
      <c r="W233" s="1">
        <v>42275</v>
      </c>
      <c r="X233">
        <v>-1</v>
      </c>
      <c r="Y233" s="1">
        <v>44460</v>
      </c>
      <c r="Z233">
        <v>-1</v>
      </c>
      <c r="AA233" s="1">
        <v>40473</v>
      </c>
      <c r="AB233">
        <v>-1</v>
      </c>
      <c r="AC233" s="1">
        <v>42668</v>
      </c>
      <c r="AD233">
        <v>-1</v>
      </c>
      <c r="AE233" s="1">
        <v>41141</v>
      </c>
      <c r="AF233">
        <v>-1</v>
      </c>
      <c r="AG233" s="1">
        <f>_xll.BDH(CONCATENATE("AUST"," CDS USD SR ",$B$3,"Y D14 CORP"),"PX_LAST",$B$1,$B$2,"Dates","S","Period","M","Array","","cols=2;rows=1")</f>
        <v>43189</v>
      </c>
      <c r="AH233">
        <v>-1</v>
      </c>
      <c r="AI233">
        <v>-1</v>
      </c>
      <c r="AJ233">
        <v>-1</v>
      </c>
      <c r="AK233">
        <v>-1</v>
      </c>
      <c r="AL233">
        <v>-1</v>
      </c>
      <c r="AM233">
        <v>-1</v>
      </c>
      <c r="AN233">
        <v>-1</v>
      </c>
      <c r="AO233" s="1">
        <v>43416</v>
      </c>
      <c r="AP233">
        <v>-1</v>
      </c>
      <c r="AQ233" s="1">
        <v>44617</v>
      </c>
      <c r="AR233">
        <v>-1</v>
      </c>
      <c r="AS233" s="1">
        <v>44618</v>
      </c>
      <c r="AT233">
        <v>-1</v>
      </c>
      <c r="AU233">
        <v>-1</v>
      </c>
      <c r="AV233">
        <v>-1</v>
      </c>
      <c r="AW233" s="1">
        <v>41855</v>
      </c>
      <c r="AX233">
        <v>-1</v>
      </c>
      <c r="AY233" s="1">
        <v>43394</v>
      </c>
      <c r="AZ233">
        <v>-1</v>
      </c>
      <c r="BA233">
        <v>-1</v>
      </c>
      <c r="BB233">
        <v>-1</v>
      </c>
      <c r="BC233" s="1">
        <v>41714</v>
      </c>
      <c r="BD233">
        <v>-1</v>
      </c>
      <c r="BE233">
        <v>-1</v>
      </c>
      <c r="BF233">
        <v>-1</v>
      </c>
      <c r="BG233">
        <v>-1</v>
      </c>
      <c r="BH233">
        <v>-1</v>
      </c>
      <c r="BI233" s="1">
        <v>43416</v>
      </c>
      <c r="BJ233">
        <v>-1</v>
      </c>
      <c r="BK233">
        <v>-1</v>
      </c>
      <c r="BL233">
        <v>-1</v>
      </c>
      <c r="BM233" s="1">
        <v>43416</v>
      </c>
      <c r="BN233">
        <v>-1</v>
      </c>
      <c r="BO233" s="1">
        <v>43418</v>
      </c>
      <c r="BP233">
        <v>-1</v>
      </c>
      <c r="BQ233">
        <v>-1</v>
      </c>
      <c r="BR233">
        <v>-1</v>
      </c>
      <c r="BS233" s="1">
        <v>43418</v>
      </c>
      <c r="BT233">
        <v>-1</v>
      </c>
      <c r="BU233">
        <v>-1</v>
      </c>
      <c r="BV233">
        <v>-1</v>
      </c>
      <c r="BW233" s="1">
        <v>41907</v>
      </c>
      <c r="BX233">
        <v>-1</v>
      </c>
      <c r="BY233">
        <v>-1</v>
      </c>
      <c r="BZ233">
        <v>-1</v>
      </c>
      <c r="CA233" s="1">
        <v>41903</v>
      </c>
      <c r="CB233">
        <v>-1</v>
      </c>
      <c r="CC233" s="1">
        <v>41904</v>
      </c>
      <c r="CD233">
        <v>-1</v>
      </c>
      <c r="CE233" s="1">
        <v>43324</v>
      </c>
      <c r="CF233">
        <v>-1</v>
      </c>
      <c r="CG233" s="1">
        <v>41885</v>
      </c>
      <c r="CH233">
        <v>-1</v>
      </c>
      <c r="CI233">
        <v>-1</v>
      </c>
      <c r="CJ233">
        <v>-1</v>
      </c>
      <c r="CK233" s="1">
        <v>41836</v>
      </c>
      <c r="CL233">
        <v>-1</v>
      </c>
      <c r="CM233">
        <v>-1</v>
      </c>
      <c r="CN233">
        <v>-1</v>
      </c>
    </row>
    <row r="234" spans="1:92" x14ac:dyDescent="0.25">
      <c r="A234" s="1">
        <v>44196</v>
      </c>
      <c r="B234">
        <v>44.350999999999999</v>
      </c>
      <c r="C234" s="1">
        <v>41824</v>
      </c>
      <c r="D234">
        <v>-1</v>
      </c>
      <c r="E234" s="1">
        <v>44681</v>
      </c>
      <c r="F234">
        <v>-1</v>
      </c>
      <c r="G234" s="1">
        <v>40353</v>
      </c>
      <c r="H234">
        <v>-1</v>
      </c>
      <c r="I234" s="1">
        <v>44620</v>
      </c>
      <c r="J234">
        <v>-1</v>
      </c>
      <c r="K234" s="1">
        <v>41812</v>
      </c>
      <c r="L234">
        <v>-1</v>
      </c>
      <c r="M234" s="1">
        <v>40462</v>
      </c>
      <c r="N234">
        <v>-1</v>
      </c>
      <c r="O234" s="1">
        <v>40282</v>
      </c>
      <c r="P234">
        <v>-1</v>
      </c>
      <c r="Q234" s="1">
        <v>44196</v>
      </c>
      <c r="R234">
        <v>14.856</v>
      </c>
      <c r="S234" s="1">
        <v>43330</v>
      </c>
      <c r="T234">
        <v>-1</v>
      </c>
      <c r="U234" s="1">
        <v>42055</v>
      </c>
      <c r="V234">
        <v>-1</v>
      </c>
      <c r="W234" s="1">
        <v>42276</v>
      </c>
      <c r="X234">
        <v>-1</v>
      </c>
      <c r="Y234" s="1">
        <v>44461</v>
      </c>
      <c r="Z234">
        <v>-1</v>
      </c>
      <c r="AA234" s="1">
        <v>40474</v>
      </c>
      <c r="AB234">
        <v>-1</v>
      </c>
      <c r="AC234" s="1">
        <v>42669</v>
      </c>
      <c r="AD234">
        <v>-1</v>
      </c>
      <c r="AE234" s="1">
        <v>41142</v>
      </c>
      <c r="AF234">
        <v>-1</v>
      </c>
      <c r="AG234" s="1">
        <f>_xll.BDH(CONCATENATE("AUST"," CDS USD SR ",$B$3,"Y D14 CORP"),"PX_LAST",$B$1,$B$2,"Dates","S","Period","M","Array","","cols=2;rows=1")</f>
        <v>43189</v>
      </c>
      <c r="AH234">
        <v>-1</v>
      </c>
      <c r="AI234">
        <v>-1</v>
      </c>
      <c r="AJ234">
        <v>-1</v>
      </c>
      <c r="AK234">
        <v>-1</v>
      </c>
      <c r="AL234">
        <v>-1</v>
      </c>
      <c r="AM234">
        <v>-1</v>
      </c>
      <c r="AN234">
        <v>-1</v>
      </c>
      <c r="AO234" s="1">
        <v>43417</v>
      </c>
      <c r="AP234">
        <v>-1</v>
      </c>
      <c r="AQ234" s="1">
        <v>44618</v>
      </c>
      <c r="AR234">
        <v>-1</v>
      </c>
      <c r="AS234" s="1">
        <v>44619</v>
      </c>
      <c r="AT234">
        <v>-1</v>
      </c>
      <c r="AU234">
        <v>-1</v>
      </c>
      <c r="AV234">
        <v>-1</v>
      </c>
      <c r="AW234" s="1">
        <v>41856</v>
      </c>
      <c r="AX234">
        <v>-1</v>
      </c>
      <c r="AY234" s="1">
        <v>43395</v>
      </c>
      <c r="AZ234">
        <v>-1</v>
      </c>
      <c r="BA234">
        <v>-1</v>
      </c>
      <c r="BB234">
        <v>-1</v>
      </c>
      <c r="BC234" s="1">
        <v>41715</v>
      </c>
      <c r="BD234">
        <v>-1</v>
      </c>
      <c r="BE234">
        <v>-1</v>
      </c>
      <c r="BF234">
        <v>-1</v>
      </c>
      <c r="BG234">
        <v>-1</v>
      </c>
      <c r="BH234">
        <v>-1</v>
      </c>
      <c r="BI234" s="1">
        <v>43417</v>
      </c>
      <c r="BJ234">
        <v>-1</v>
      </c>
      <c r="BK234">
        <v>-1</v>
      </c>
      <c r="BL234">
        <v>-1</v>
      </c>
      <c r="BM234" s="1">
        <v>43417</v>
      </c>
      <c r="BN234">
        <v>-1</v>
      </c>
      <c r="BO234" s="1">
        <v>43419</v>
      </c>
      <c r="BP234">
        <v>-1</v>
      </c>
      <c r="BQ234">
        <v>-1</v>
      </c>
      <c r="BR234">
        <v>-1</v>
      </c>
      <c r="BS234" s="1">
        <v>43419</v>
      </c>
      <c r="BT234">
        <v>-1</v>
      </c>
      <c r="BU234">
        <v>-1</v>
      </c>
      <c r="BV234">
        <v>-1</v>
      </c>
      <c r="BW234" s="1">
        <v>41908</v>
      </c>
      <c r="BX234">
        <v>-1</v>
      </c>
      <c r="BY234">
        <v>-1</v>
      </c>
      <c r="BZ234">
        <v>-1</v>
      </c>
      <c r="CA234" s="1">
        <v>41904</v>
      </c>
      <c r="CB234">
        <v>-1</v>
      </c>
      <c r="CC234" s="1">
        <v>41905</v>
      </c>
      <c r="CD234">
        <v>-1</v>
      </c>
      <c r="CE234" s="1">
        <v>43325</v>
      </c>
      <c r="CF234">
        <v>-1</v>
      </c>
      <c r="CG234" s="1">
        <v>41886</v>
      </c>
      <c r="CH234">
        <v>-1</v>
      </c>
      <c r="CI234">
        <v>-1</v>
      </c>
      <c r="CJ234">
        <v>-1</v>
      </c>
      <c r="CK234" s="1">
        <v>41837</v>
      </c>
      <c r="CL234">
        <v>-1</v>
      </c>
      <c r="CM234">
        <v>-1</v>
      </c>
      <c r="CN234">
        <v>-1</v>
      </c>
    </row>
    <row r="235" spans="1:92" x14ac:dyDescent="0.25">
      <c r="A235" s="1">
        <v>44225</v>
      </c>
      <c r="B235">
        <v>59.277999999999999</v>
      </c>
      <c r="C235" s="1">
        <v>41825</v>
      </c>
      <c r="D235">
        <v>-1</v>
      </c>
      <c r="E235" s="1">
        <v>44711</v>
      </c>
      <c r="F235">
        <v>-1</v>
      </c>
      <c r="G235" s="1">
        <v>40354</v>
      </c>
      <c r="H235">
        <v>-1</v>
      </c>
      <c r="I235" s="1">
        <v>44650</v>
      </c>
      <c r="J235">
        <v>-1</v>
      </c>
      <c r="K235" s="1">
        <v>41813</v>
      </c>
      <c r="L235">
        <v>-1</v>
      </c>
      <c r="M235" s="1">
        <v>40463</v>
      </c>
      <c r="N235">
        <v>-1</v>
      </c>
      <c r="O235" s="1">
        <v>40283</v>
      </c>
      <c r="P235">
        <v>-1</v>
      </c>
      <c r="Q235" s="1">
        <v>44225</v>
      </c>
      <c r="R235">
        <v>24.071000000000002</v>
      </c>
      <c r="S235" s="1">
        <v>43331</v>
      </c>
      <c r="T235">
        <v>-1</v>
      </c>
      <c r="U235" s="1">
        <v>42056</v>
      </c>
      <c r="V235">
        <v>-1</v>
      </c>
      <c r="W235" s="1">
        <v>42277</v>
      </c>
      <c r="X235">
        <v>-1</v>
      </c>
      <c r="Y235" s="1">
        <v>44462</v>
      </c>
      <c r="Z235">
        <v>-1</v>
      </c>
      <c r="AA235" s="1">
        <v>40475</v>
      </c>
      <c r="AB235">
        <v>-1</v>
      </c>
      <c r="AC235" s="1">
        <v>42670</v>
      </c>
      <c r="AD235">
        <v>-1</v>
      </c>
      <c r="AE235" s="1">
        <v>41143</v>
      </c>
      <c r="AF235">
        <v>-1</v>
      </c>
      <c r="AG235" s="1">
        <f>_xll.BDH(CONCATENATE("AUST"," CDS USD SR ",$B$3,"Y D14 CORP"),"PX_LAST",$B$1,$B$2,"Dates","S","Period","M","Array","","cols=2;rows=1")</f>
        <v>43189</v>
      </c>
      <c r="AH235">
        <v>-1</v>
      </c>
      <c r="AI235">
        <v>-1</v>
      </c>
      <c r="AJ235">
        <v>-1</v>
      </c>
      <c r="AK235">
        <v>-1</v>
      </c>
      <c r="AL235">
        <v>-1</v>
      </c>
      <c r="AM235">
        <v>-1</v>
      </c>
      <c r="AN235">
        <v>-1</v>
      </c>
      <c r="AO235" s="1">
        <v>43418</v>
      </c>
      <c r="AP235">
        <v>-1</v>
      </c>
      <c r="AQ235" s="1">
        <v>44619</v>
      </c>
      <c r="AR235">
        <v>-1</v>
      </c>
      <c r="AS235" s="1">
        <v>44620</v>
      </c>
      <c r="AT235">
        <v>-1</v>
      </c>
      <c r="AU235">
        <v>-1</v>
      </c>
      <c r="AV235">
        <v>-1</v>
      </c>
      <c r="AW235" s="1">
        <v>41857</v>
      </c>
      <c r="AX235">
        <v>-1</v>
      </c>
      <c r="AY235" s="1">
        <v>43396</v>
      </c>
      <c r="AZ235">
        <v>-1</v>
      </c>
      <c r="BA235">
        <v>-1</v>
      </c>
      <c r="BB235">
        <v>-1</v>
      </c>
      <c r="BC235" s="1">
        <v>41716</v>
      </c>
      <c r="BD235">
        <v>-1</v>
      </c>
      <c r="BE235">
        <v>-1</v>
      </c>
      <c r="BF235">
        <v>-1</v>
      </c>
      <c r="BG235">
        <v>-1</v>
      </c>
      <c r="BH235">
        <v>-1</v>
      </c>
      <c r="BI235" s="1">
        <v>43418</v>
      </c>
      <c r="BJ235">
        <v>-1</v>
      </c>
      <c r="BK235">
        <v>-1</v>
      </c>
      <c r="BL235">
        <v>-1</v>
      </c>
      <c r="BM235" s="1">
        <v>43418</v>
      </c>
      <c r="BN235">
        <v>-1</v>
      </c>
      <c r="BO235" s="1">
        <v>43420</v>
      </c>
      <c r="BP235">
        <v>-1</v>
      </c>
      <c r="BQ235">
        <v>-1</v>
      </c>
      <c r="BR235">
        <v>-1</v>
      </c>
      <c r="BS235" s="1">
        <v>43420</v>
      </c>
      <c r="BT235">
        <v>-1</v>
      </c>
      <c r="BU235">
        <v>-1</v>
      </c>
      <c r="BV235">
        <v>-1</v>
      </c>
      <c r="BW235" s="1">
        <v>41909</v>
      </c>
      <c r="BX235">
        <v>-1</v>
      </c>
      <c r="BY235">
        <v>-1</v>
      </c>
      <c r="BZ235">
        <v>-1</v>
      </c>
      <c r="CA235" s="1">
        <v>41905</v>
      </c>
      <c r="CB235">
        <v>-1</v>
      </c>
      <c r="CC235" s="1">
        <v>41906</v>
      </c>
      <c r="CD235">
        <v>-1</v>
      </c>
      <c r="CE235" s="1">
        <v>43326</v>
      </c>
      <c r="CF235">
        <v>-1</v>
      </c>
      <c r="CG235" s="1">
        <v>41887</v>
      </c>
      <c r="CH235">
        <v>-1</v>
      </c>
      <c r="CI235">
        <v>-1</v>
      </c>
      <c r="CJ235">
        <v>-1</v>
      </c>
      <c r="CK235" s="1">
        <v>41838</v>
      </c>
      <c r="CL235">
        <v>-1</v>
      </c>
      <c r="CM235">
        <v>-1</v>
      </c>
      <c r="CN235">
        <v>-1</v>
      </c>
    </row>
    <row r="236" spans="1:92" x14ac:dyDescent="0.25">
      <c r="A236" s="1">
        <v>44253</v>
      </c>
      <c r="B236">
        <v>66.858000000000004</v>
      </c>
      <c r="C236" s="1">
        <v>41826</v>
      </c>
      <c r="D236">
        <v>-1</v>
      </c>
      <c r="E236" s="1">
        <v>44742</v>
      </c>
      <c r="F236">
        <v>-1</v>
      </c>
      <c r="G236" s="1">
        <v>40355</v>
      </c>
      <c r="H236">
        <v>-1</v>
      </c>
      <c r="I236" s="1">
        <v>44681</v>
      </c>
      <c r="J236">
        <v>-1</v>
      </c>
      <c r="K236" s="1">
        <v>41814</v>
      </c>
      <c r="L236">
        <v>-1</v>
      </c>
      <c r="M236" s="1">
        <v>40464</v>
      </c>
      <c r="N236">
        <v>-1</v>
      </c>
      <c r="O236" s="1">
        <v>40284</v>
      </c>
      <c r="P236">
        <v>-1</v>
      </c>
      <c r="Q236" s="1">
        <v>44253</v>
      </c>
      <c r="R236">
        <v>32.606999999999999</v>
      </c>
      <c r="S236" s="1">
        <v>43332</v>
      </c>
      <c r="T236">
        <v>-1</v>
      </c>
      <c r="U236" s="1">
        <v>42057</v>
      </c>
      <c r="V236">
        <v>-1</v>
      </c>
      <c r="W236" s="1">
        <v>42278</v>
      </c>
      <c r="X236">
        <v>-1</v>
      </c>
      <c r="Y236" s="1">
        <v>44463</v>
      </c>
      <c r="Z236">
        <v>-1</v>
      </c>
      <c r="AA236" s="1">
        <v>40476</v>
      </c>
      <c r="AB236">
        <v>-1</v>
      </c>
      <c r="AC236" s="1">
        <v>42671</v>
      </c>
      <c r="AD236">
        <v>-1</v>
      </c>
      <c r="AE236" s="1">
        <v>41144</v>
      </c>
      <c r="AF236">
        <v>-1</v>
      </c>
      <c r="AG236" s="1">
        <f>_xll.BDH(CONCATENATE("AUST"," CDS USD SR ",$B$3,"Y D14 CORP"),"PX_LAST",$B$1,$B$2,"Dates","S","Period","M","Array","","cols=2;rows=1")</f>
        <v>43189</v>
      </c>
      <c r="AH236">
        <v>-1</v>
      </c>
      <c r="AI236">
        <v>-1</v>
      </c>
      <c r="AJ236">
        <v>-1</v>
      </c>
      <c r="AK236">
        <v>-1</v>
      </c>
      <c r="AL236">
        <v>-1</v>
      </c>
      <c r="AM236">
        <v>-1</v>
      </c>
      <c r="AN236">
        <v>-1</v>
      </c>
      <c r="AO236" s="1">
        <v>43419</v>
      </c>
      <c r="AP236">
        <v>-1</v>
      </c>
      <c r="AQ236" s="1">
        <v>44620</v>
      </c>
      <c r="AR236">
        <v>-1</v>
      </c>
      <c r="AS236" s="1">
        <v>44621</v>
      </c>
      <c r="AT236">
        <v>-1</v>
      </c>
      <c r="AU236">
        <v>-1</v>
      </c>
      <c r="AV236">
        <v>-1</v>
      </c>
      <c r="AW236" s="1">
        <v>41858</v>
      </c>
      <c r="AX236">
        <v>-1</v>
      </c>
      <c r="AY236" s="1">
        <v>43397</v>
      </c>
      <c r="AZ236">
        <v>-1</v>
      </c>
      <c r="BA236">
        <v>-1</v>
      </c>
      <c r="BB236">
        <v>-1</v>
      </c>
      <c r="BC236" s="1">
        <v>41717</v>
      </c>
      <c r="BD236">
        <v>-1</v>
      </c>
      <c r="BE236">
        <v>-1</v>
      </c>
      <c r="BF236">
        <v>-1</v>
      </c>
      <c r="BG236">
        <v>-1</v>
      </c>
      <c r="BH236">
        <v>-1</v>
      </c>
      <c r="BI236" s="1">
        <v>43419</v>
      </c>
      <c r="BJ236">
        <v>-1</v>
      </c>
      <c r="BK236">
        <v>-1</v>
      </c>
      <c r="BL236">
        <v>-1</v>
      </c>
      <c r="BM236" s="1">
        <v>43419</v>
      </c>
      <c r="BN236">
        <v>-1</v>
      </c>
      <c r="BO236" s="1">
        <v>43421</v>
      </c>
      <c r="BP236">
        <v>-1</v>
      </c>
      <c r="BQ236">
        <v>-1</v>
      </c>
      <c r="BR236">
        <v>-1</v>
      </c>
      <c r="BS236" s="1">
        <v>43421</v>
      </c>
      <c r="BT236">
        <v>-1</v>
      </c>
      <c r="BU236">
        <v>-1</v>
      </c>
      <c r="BV236">
        <v>-1</v>
      </c>
      <c r="BW236" s="1">
        <v>41910</v>
      </c>
      <c r="BX236">
        <v>-1</v>
      </c>
      <c r="BY236">
        <v>-1</v>
      </c>
      <c r="BZ236">
        <v>-1</v>
      </c>
      <c r="CA236" s="1">
        <v>41906</v>
      </c>
      <c r="CB236">
        <v>-1</v>
      </c>
      <c r="CC236" s="1">
        <v>41907</v>
      </c>
      <c r="CD236">
        <v>-1</v>
      </c>
      <c r="CE236" s="1">
        <v>43327</v>
      </c>
      <c r="CF236">
        <v>-1</v>
      </c>
      <c r="CG236" s="1">
        <v>41888</v>
      </c>
      <c r="CH236">
        <v>-1</v>
      </c>
      <c r="CI236">
        <v>-1</v>
      </c>
      <c r="CJ236">
        <v>-1</v>
      </c>
      <c r="CK236" s="1">
        <v>41839</v>
      </c>
      <c r="CL236">
        <v>-1</v>
      </c>
      <c r="CM236">
        <v>-1</v>
      </c>
      <c r="CN236">
        <v>-1</v>
      </c>
    </row>
    <row r="237" spans="1:92" x14ac:dyDescent="0.25">
      <c r="A237" s="1">
        <v>44286</v>
      </c>
      <c r="B237">
        <v>91.097999999999999</v>
      </c>
      <c r="C237" s="1">
        <v>41827</v>
      </c>
      <c r="D237">
        <v>-1</v>
      </c>
      <c r="E237" s="1">
        <v>44772</v>
      </c>
      <c r="F237">
        <v>-1</v>
      </c>
      <c r="G237" s="1">
        <v>40356</v>
      </c>
      <c r="H237">
        <v>-1</v>
      </c>
      <c r="I237" s="1">
        <v>44711</v>
      </c>
      <c r="J237">
        <v>-1</v>
      </c>
      <c r="K237" s="1">
        <v>41815</v>
      </c>
      <c r="L237">
        <v>-1</v>
      </c>
      <c r="M237" s="1">
        <v>40465</v>
      </c>
      <c r="N237">
        <v>-1</v>
      </c>
      <c r="O237" s="1">
        <v>40285</v>
      </c>
      <c r="P237">
        <v>-1</v>
      </c>
      <c r="Q237" s="1">
        <v>44286</v>
      </c>
      <c r="R237">
        <v>36.887</v>
      </c>
      <c r="S237" s="1">
        <v>43333</v>
      </c>
      <c r="T237">
        <v>-1</v>
      </c>
      <c r="U237" s="1">
        <v>42058</v>
      </c>
      <c r="V237">
        <v>-1</v>
      </c>
      <c r="W237" s="1">
        <v>42279</v>
      </c>
      <c r="X237">
        <v>-1</v>
      </c>
      <c r="Y237" s="1">
        <v>44464</v>
      </c>
      <c r="Z237">
        <v>-1</v>
      </c>
      <c r="AA237" s="1">
        <v>40477</v>
      </c>
      <c r="AB237">
        <v>-1</v>
      </c>
      <c r="AC237" s="1">
        <v>42672</v>
      </c>
      <c r="AD237">
        <v>-1</v>
      </c>
      <c r="AE237" s="1">
        <v>41145</v>
      </c>
      <c r="AF237">
        <v>-1</v>
      </c>
      <c r="AG237" s="1">
        <f>_xll.BDH(CONCATENATE("AUST"," CDS USD SR ",$B$3,"Y D14 CORP"),"PX_LAST",$B$1,$B$2,"Dates","S","Period","M","Array","","cols=2;rows=1")</f>
        <v>43189</v>
      </c>
      <c r="AH237">
        <v>-1</v>
      </c>
      <c r="AI237">
        <v>-1</v>
      </c>
      <c r="AJ237">
        <v>-1</v>
      </c>
      <c r="AK237">
        <v>-1</v>
      </c>
      <c r="AL237">
        <v>-1</v>
      </c>
      <c r="AM237">
        <v>-1</v>
      </c>
      <c r="AN237">
        <v>-1</v>
      </c>
      <c r="AO237" s="1">
        <v>43420</v>
      </c>
      <c r="AP237">
        <v>-1</v>
      </c>
      <c r="AQ237" s="1">
        <v>44621</v>
      </c>
      <c r="AR237">
        <v>-1</v>
      </c>
      <c r="AS237" s="1">
        <v>44622</v>
      </c>
      <c r="AT237">
        <v>-1</v>
      </c>
      <c r="AU237">
        <v>-1</v>
      </c>
      <c r="AV237">
        <v>-1</v>
      </c>
      <c r="AW237" s="1">
        <v>41859</v>
      </c>
      <c r="AX237">
        <v>-1</v>
      </c>
      <c r="AY237" s="1">
        <v>43398</v>
      </c>
      <c r="AZ237">
        <v>-1</v>
      </c>
      <c r="BA237">
        <v>-1</v>
      </c>
      <c r="BB237">
        <v>-1</v>
      </c>
      <c r="BC237" s="1">
        <v>41718</v>
      </c>
      <c r="BD237">
        <v>-1</v>
      </c>
      <c r="BE237">
        <v>-1</v>
      </c>
      <c r="BF237">
        <v>-1</v>
      </c>
      <c r="BG237">
        <v>-1</v>
      </c>
      <c r="BH237">
        <v>-1</v>
      </c>
      <c r="BI237" s="1">
        <v>43420</v>
      </c>
      <c r="BJ237">
        <v>-1</v>
      </c>
      <c r="BK237">
        <v>-1</v>
      </c>
      <c r="BL237">
        <v>-1</v>
      </c>
      <c r="BM237" s="1">
        <v>43420</v>
      </c>
      <c r="BN237">
        <v>-1</v>
      </c>
      <c r="BO237" s="1">
        <v>43422</v>
      </c>
      <c r="BP237">
        <v>-1</v>
      </c>
      <c r="BQ237">
        <v>-1</v>
      </c>
      <c r="BR237">
        <v>-1</v>
      </c>
      <c r="BS237" s="1">
        <v>43422</v>
      </c>
      <c r="BT237">
        <v>-1</v>
      </c>
      <c r="BU237">
        <v>-1</v>
      </c>
      <c r="BV237">
        <v>-1</v>
      </c>
      <c r="BW237" s="1">
        <v>41911</v>
      </c>
      <c r="BX237">
        <v>-1</v>
      </c>
      <c r="BY237">
        <v>-1</v>
      </c>
      <c r="BZ237">
        <v>-1</v>
      </c>
      <c r="CA237" s="1">
        <v>41907</v>
      </c>
      <c r="CB237">
        <v>-1</v>
      </c>
      <c r="CC237" s="1">
        <v>41908</v>
      </c>
      <c r="CD237">
        <v>-1</v>
      </c>
      <c r="CE237" s="1">
        <v>43328</v>
      </c>
      <c r="CF237">
        <v>-1</v>
      </c>
      <c r="CG237" s="1">
        <v>41889</v>
      </c>
      <c r="CH237">
        <v>-1</v>
      </c>
      <c r="CI237">
        <v>-1</v>
      </c>
      <c r="CJ237">
        <v>-1</v>
      </c>
      <c r="CK237" s="1">
        <v>41840</v>
      </c>
      <c r="CL237">
        <v>-1</v>
      </c>
      <c r="CM237">
        <v>-1</v>
      </c>
      <c r="CN237">
        <v>-1</v>
      </c>
    </row>
    <row r="238" spans="1:92" x14ac:dyDescent="0.25">
      <c r="A238" s="1">
        <v>44316</v>
      </c>
      <c r="B238">
        <v>72.903999999999996</v>
      </c>
      <c r="C238" s="1">
        <v>41828</v>
      </c>
      <c r="D238">
        <v>-1</v>
      </c>
      <c r="E238" s="1">
        <v>44803</v>
      </c>
      <c r="F238">
        <v>-1</v>
      </c>
      <c r="G238" s="1">
        <v>40357</v>
      </c>
      <c r="H238">
        <v>-1</v>
      </c>
      <c r="I238" s="1">
        <v>44742</v>
      </c>
      <c r="J238">
        <v>-1</v>
      </c>
      <c r="K238" s="1">
        <v>41816</v>
      </c>
      <c r="L238">
        <v>-1</v>
      </c>
      <c r="M238" s="1">
        <v>40466</v>
      </c>
      <c r="N238">
        <v>-1</v>
      </c>
      <c r="O238" s="1">
        <v>40286</v>
      </c>
      <c r="P238">
        <v>-1</v>
      </c>
      <c r="Q238" s="1">
        <v>44316</v>
      </c>
      <c r="R238">
        <v>24.791</v>
      </c>
      <c r="S238" s="1">
        <v>43334</v>
      </c>
      <c r="T238">
        <v>-1</v>
      </c>
      <c r="U238" s="1">
        <v>42059</v>
      </c>
      <c r="V238">
        <v>-1</v>
      </c>
      <c r="W238" s="1">
        <v>42280</v>
      </c>
      <c r="X238">
        <v>-1</v>
      </c>
      <c r="Y238" s="1">
        <v>44465</v>
      </c>
      <c r="Z238">
        <v>-1</v>
      </c>
      <c r="AA238" s="1">
        <v>40478</v>
      </c>
      <c r="AB238">
        <v>-1</v>
      </c>
      <c r="AC238" s="1">
        <v>42673</v>
      </c>
      <c r="AD238">
        <v>-1</v>
      </c>
      <c r="AE238" s="1">
        <v>41146</v>
      </c>
      <c r="AF238">
        <v>-1</v>
      </c>
      <c r="AG238" s="1">
        <f>_xll.BDH(CONCATENATE("AUST"," CDS USD SR ",$B$3,"Y D14 CORP"),"PX_LAST",$B$1,$B$2,"Dates","S","Period","M","Array","","cols=2;rows=1")</f>
        <v>43189</v>
      </c>
      <c r="AH238">
        <v>-1</v>
      </c>
      <c r="AI238">
        <v>-1</v>
      </c>
      <c r="AJ238">
        <v>-1</v>
      </c>
      <c r="AK238">
        <v>-1</v>
      </c>
      <c r="AL238">
        <v>-1</v>
      </c>
      <c r="AM238">
        <v>-1</v>
      </c>
      <c r="AN238">
        <v>-1</v>
      </c>
      <c r="AO238" s="1">
        <v>43421</v>
      </c>
      <c r="AP238">
        <v>-1</v>
      </c>
      <c r="AQ238" s="1">
        <v>44622</v>
      </c>
      <c r="AR238">
        <v>-1</v>
      </c>
      <c r="AS238" s="1">
        <v>44623</v>
      </c>
      <c r="AT238">
        <v>-1</v>
      </c>
      <c r="AU238">
        <v>-1</v>
      </c>
      <c r="AV238">
        <v>-1</v>
      </c>
      <c r="AW238" s="1">
        <v>41860</v>
      </c>
      <c r="AX238">
        <v>-1</v>
      </c>
      <c r="AY238" s="1">
        <v>43399</v>
      </c>
      <c r="AZ238">
        <v>-1</v>
      </c>
      <c r="BA238">
        <v>-1</v>
      </c>
      <c r="BB238">
        <v>-1</v>
      </c>
      <c r="BC238" s="1">
        <v>41719</v>
      </c>
      <c r="BD238">
        <v>-1</v>
      </c>
      <c r="BE238">
        <v>-1</v>
      </c>
      <c r="BF238">
        <v>-1</v>
      </c>
      <c r="BG238">
        <v>-1</v>
      </c>
      <c r="BH238">
        <v>-1</v>
      </c>
      <c r="BI238" s="1">
        <v>43421</v>
      </c>
      <c r="BJ238">
        <v>-1</v>
      </c>
      <c r="BK238">
        <v>-1</v>
      </c>
      <c r="BL238">
        <v>-1</v>
      </c>
      <c r="BM238" s="1">
        <v>43421</v>
      </c>
      <c r="BN238">
        <v>-1</v>
      </c>
      <c r="BO238" s="1">
        <v>43423</v>
      </c>
      <c r="BP238">
        <v>-1</v>
      </c>
      <c r="BQ238">
        <v>-1</v>
      </c>
      <c r="BR238">
        <v>-1</v>
      </c>
      <c r="BS238" s="1">
        <v>43423</v>
      </c>
      <c r="BT238">
        <v>-1</v>
      </c>
      <c r="BU238">
        <v>-1</v>
      </c>
      <c r="BV238">
        <v>-1</v>
      </c>
      <c r="BW238" s="1">
        <v>41912</v>
      </c>
      <c r="BX238">
        <v>-1</v>
      </c>
      <c r="BY238">
        <v>-1</v>
      </c>
      <c r="BZ238">
        <v>-1</v>
      </c>
      <c r="CA238" s="1">
        <v>41908</v>
      </c>
      <c r="CB238">
        <v>-1</v>
      </c>
      <c r="CC238" s="1">
        <v>41909</v>
      </c>
      <c r="CD238">
        <v>-1</v>
      </c>
      <c r="CE238" s="1">
        <v>43329</v>
      </c>
      <c r="CF238">
        <v>-1</v>
      </c>
      <c r="CG238" s="1">
        <v>41890</v>
      </c>
      <c r="CH238">
        <v>-1</v>
      </c>
      <c r="CI238">
        <v>-1</v>
      </c>
      <c r="CJ238">
        <v>-1</v>
      </c>
      <c r="CK238" s="1">
        <v>41841</v>
      </c>
      <c r="CL238">
        <v>-1</v>
      </c>
      <c r="CM238">
        <v>-1</v>
      </c>
      <c r="CN238">
        <v>-1</v>
      </c>
    </row>
    <row r="239" spans="1:92" x14ac:dyDescent="0.25">
      <c r="A239" s="1">
        <v>44347</v>
      </c>
      <c r="B239">
        <v>61.03</v>
      </c>
      <c r="C239" s="1">
        <v>41829</v>
      </c>
      <c r="D239">
        <v>-1</v>
      </c>
      <c r="E239" s="1">
        <v>44834</v>
      </c>
      <c r="F239">
        <v>-1</v>
      </c>
      <c r="G239" s="1">
        <v>40358</v>
      </c>
      <c r="H239">
        <v>-1</v>
      </c>
      <c r="I239" s="1">
        <v>44772</v>
      </c>
      <c r="J239">
        <v>-1</v>
      </c>
      <c r="K239" s="1">
        <v>41817</v>
      </c>
      <c r="L239">
        <v>-1</v>
      </c>
      <c r="M239" s="1">
        <v>40467</v>
      </c>
      <c r="N239">
        <v>-1</v>
      </c>
      <c r="O239" s="1">
        <v>40287</v>
      </c>
      <c r="P239">
        <v>-1</v>
      </c>
      <c r="Q239" s="1">
        <v>44347</v>
      </c>
      <c r="R239">
        <v>25.76</v>
      </c>
      <c r="S239" s="1">
        <v>43335</v>
      </c>
      <c r="T239">
        <v>-1</v>
      </c>
      <c r="U239" s="1">
        <v>42060</v>
      </c>
      <c r="V239">
        <v>-1</v>
      </c>
      <c r="W239" s="1">
        <v>42281</v>
      </c>
      <c r="X239">
        <v>-1</v>
      </c>
      <c r="Y239" s="1">
        <v>44466</v>
      </c>
      <c r="Z239">
        <v>-1</v>
      </c>
      <c r="AA239" s="1">
        <v>40479</v>
      </c>
      <c r="AB239">
        <v>-1</v>
      </c>
      <c r="AC239" s="1">
        <v>42674</v>
      </c>
      <c r="AD239">
        <v>-1</v>
      </c>
      <c r="AE239" s="1">
        <v>41147</v>
      </c>
      <c r="AF239">
        <v>-1</v>
      </c>
      <c r="AG239" s="1">
        <f>_xll.BDH(CONCATENATE("AUST"," CDS USD SR ",$B$3,"Y D14 CORP"),"PX_LAST",$B$1,$B$2,"Dates","S","Period","M","Array","","cols=2;rows=1")</f>
        <v>43189</v>
      </c>
      <c r="AH239">
        <v>-1</v>
      </c>
      <c r="AI239">
        <v>-1</v>
      </c>
      <c r="AJ239">
        <v>-1</v>
      </c>
      <c r="AK239">
        <v>-1</v>
      </c>
      <c r="AL239">
        <v>-1</v>
      </c>
      <c r="AM239">
        <v>-1</v>
      </c>
      <c r="AN239">
        <v>-1</v>
      </c>
      <c r="AO239" s="1">
        <v>43422</v>
      </c>
      <c r="AP239">
        <v>-1</v>
      </c>
      <c r="AQ239" s="1">
        <v>44623</v>
      </c>
      <c r="AR239">
        <v>-1</v>
      </c>
      <c r="AS239" s="1">
        <v>44624</v>
      </c>
      <c r="AT239">
        <v>-1</v>
      </c>
      <c r="AU239">
        <v>-1</v>
      </c>
      <c r="AV239">
        <v>-1</v>
      </c>
      <c r="AW239" s="1">
        <v>41861</v>
      </c>
      <c r="AX239">
        <v>-1</v>
      </c>
      <c r="AY239" s="1">
        <v>43400</v>
      </c>
      <c r="AZ239">
        <v>-1</v>
      </c>
      <c r="BA239">
        <v>-1</v>
      </c>
      <c r="BB239">
        <v>-1</v>
      </c>
      <c r="BC239" s="1">
        <v>41720</v>
      </c>
      <c r="BD239">
        <v>-1</v>
      </c>
      <c r="BE239">
        <v>-1</v>
      </c>
      <c r="BF239">
        <v>-1</v>
      </c>
      <c r="BG239">
        <v>-1</v>
      </c>
      <c r="BH239">
        <v>-1</v>
      </c>
      <c r="BI239" s="1">
        <v>43422</v>
      </c>
      <c r="BJ239">
        <v>-1</v>
      </c>
      <c r="BK239">
        <v>-1</v>
      </c>
      <c r="BL239">
        <v>-1</v>
      </c>
      <c r="BM239" s="1">
        <v>43422</v>
      </c>
      <c r="BN239">
        <v>-1</v>
      </c>
      <c r="BO239" s="1">
        <v>43424</v>
      </c>
      <c r="BP239">
        <v>-1</v>
      </c>
      <c r="BQ239">
        <v>-1</v>
      </c>
      <c r="BR239">
        <v>-1</v>
      </c>
      <c r="BS239" s="1">
        <v>43424</v>
      </c>
      <c r="BT239">
        <v>-1</v>
      </c>
      <c r="BU239">
        <v>-1</v>
      </c>
      <c r="BV239">
        <v>-1</v>
      </c>
      <c r="BW239" s="1">
        <v>41913</v>
      </c>
      <c r="BX239">
        <v>-1</v>
      </c>
      <c r="BY239">
        <v>-1</v>
      </c>
      <c r="BZ239">
        <v>-1</v>
      </c>
      <c r="CA239" s="1">
        <v>41909</v>
      </c>
      <c r="CB239">
        <v>-1</v>
      </c>
      <c r="CC239" s="1">
        <v>41910</v>
      </c>
      <c r="CD239">
        <v>-1</v>
      </c>
      <c r="CE239" s="1">
        <v>43330</v>
      </c>
      <c r="CF239">
        <v>-1</v>
      </c>
      <c r="CG239" s="1">
        <v>41891</v>
      </c>
      <c r="CH239">
        <v>-1</v>
      </c>
      <c r="CI239">
        <v>-1</v>
      </c>
      <c r="CJ239">
        <v>-1</v>
      </c>
      <c r="CK239" s="1">
        <v>41842</v>
      </c>
      <c r="CL239">
        <v>-1</v>
      </c>
      <c r="CM239">
        <v>-1</v>
      </c>
      <c r="CN239">
        <v>-1</v>
      </c>
    </row>
    <row r="240" spans="1:92" x14ac:dyDescent="0.25">
      <c r="A240" s="1">
        <v>44377</v>
      </c>
      <c r="B240">
        <v>55.945999999999998</v>
      </c>
      <c r="C240" s="1">
        <v>41830</v>
      </c>
      <c r="D240">
        <v>-1</v>
      </c>
      <c r="E240" s="1">
        <v>44864</v>
      </c>
      <c r="F240">
        <v>-1</v>
      </c>
      <c r="G240" s="1">
        <v>40359</v>
      </c>
      <c r="H240">
        <v>-1</v>
      </c>
      <c r="I240" s="1">
        <v>44803</v>
      </c>
      <c r="J240">
        <v>-1</v>
      </c>
      <c r="K240" s="1">
        <v>41818</v>
      </c>
      <c r="L240">
        <v>-1</v>
      </c>
      <c r="M240" s="1">
        <v>40468</v>
      </c>
      <c r="N240">
        <v>-1</v>
      </c>
      <c r="O240" s="1">
        <v>40288</v>
      </c>
      <c r="P240">
        <v>-1</v>
      </c>
      <c r="Q240" s="1">
        <v>44377</v>
      </c>
      <c r="R240">
        <v>25.024999999999999</v>
      </c>
      <c r="S240" s="1">
        <v>43336</v>
      </c>
      <c r="T240">
        <v>-1</v>
      </c>
      <c r="U240" s="1">
        <v>42061</v>
      </c>
      <c r="V240">
        <v>-1</v>
      </c>
      <c r="W240" s="1">
        <v>42282</v>
      </c>
      <c r="X240">
        <v>-1</v>
      </c>
      <c r="Y240" s="1">
        <v>44467</v>
      </c>
      <c r="Z240">
        <v>-1</v>
      </c>
      <c r="AA240" s="1">
        <v>40480</v>
      </c>
      <c r="AB240">
        <v>-1</v>
      </c>
      <c r="AC240" s="1">
        <v>42675</v>
      </c>
      <c r="AD240">
        <v>-1</v>
      </c>
      <c r="AE240" s="1">
        <v>41148</v>
      </c>
      <c r="AF240">
        <v>-1</v>
      </c>
      <c r="AG240" s="1">
        <f>_xll.BDH(CONCATENATE("AUST"," CDS USD SR ",$B$3,"Y D14 CORP"),"PX_LAST",$B$1,$B$2,"Dates","S","Period","M","Array","","cols=2;rows=1")</f>
        <v>43189</v>
      </c>
      <c r="AH240">
        <v>-1</v>
      </c>
      <c r="AI240">
        <v>-1</v>
      </c>
      <c r="AJ240">
        <v>-1</v>
      </c>
      <c r="AK240">
        <v>-1</v>
      </c>
      <c r="AL240">
        <v>-1</v>
      </c>
      <c r="AM240">
        <v>-1</v>
      </c>
      <c r="AN240">
        <v>-1</v>
      </c>
      <c r="AO240" s="1">
        <v>43423</v>
      </c>
      <c r="AP240">
        <v>-1</v>
      </c>
      <c r="AQ240" s="1">
        <v>44624</v>
      </c>
      <c r="AR240">
        <v>-1</v>
      </c>
      <c r="AS240" s="1">
        <v>44625</v>
      </c>
      <c r="AT240">
        <v>-1</v>
      </c>
      <c r="AU240">
        <v>-1</v>
      </c>
      <c r="AV240">
        <v>-1</v>
      </c>
      <c r="AW240" s="1">
        <v>41862</v>
      </c>
      <c r="AX240">
        <v>-1</v>
      </c>
      <c r="AY240" s="1">
        <v>43401</v>
      </c>
      <c r="AZ240">
        <v>-1</v>
      </c>
      <c r="BA240">
        <v>-1</v>
      </c>
      <c r="BB240">
        <v>-1</v>
      </c>
      <c r="BC240" s="1">
        <v>41721</v>
      </c>
      <c r="BD240">
        <v>-1</v>
      </c>
      <c r="BE240">
        <v>-1</v>
      </c>
      <c r="BF240">
        <v>-1</v>
      </c>
      <c r="BG240">
        <v>-1</v>
      </c>
      <c r="BH240">
        <v>-1</v>
      </c>
      <c r="BI240" s="1">
        <v>43423</v>
      </c>
      <c r="BJ240">
        <v>-1</v>
      </c>
      <c r="BK240">
        <v>-1</v>
      </c>
      <c r="BL240">
        <v>-1</v>
      </c>
      <c r="BM240" s="1">
        <v>43423</v>
      </c>
      <c r="BN240">
        <v>-1</v>
      </c>
      <c r="BO240" s="1">
        <v>43425</v>
      </c>
      <c r="BP240">
        <v>-1</v>
      </c>
      <c r="BQ240">
        <v>-1</v>
      </c>
      <c r="BR240">
        <v>-1</v>
      </c>
      <c r="BS240" s="1">
        <v>43425</v>
      </c>
      <c r="BT240">
        <v>-1</v>
      </c>
      <c r="BU240">
        <v>-1</v>
      </c>
      <c r="BV240">
        <v>-1</v>
      </c>
      <c r="BW240" s="1">
        <v>41914</v>
      </c>
      <c r="BX240">
        <v>-1</v>
      </c>
      <c r="BY240">
        <v>-1</v>
      </c>
      <c r="BZ240">
        <v>-1</v>
      </c>
      <c r="CA240" s="1">
        <v>41910</v>
      </c>
      <c r="CB240">
        <v>-1</v>
      </c>
      <c r="CC240" s="1">
        <v>41911</v>
      </c>
      <c r="CD240">
        <v>-1</v>
      </c>
      <c r="CE240" s="1">
        <v>43331</v>
      </c>
      <c r="CF240">
        <v>-1</v>
      </c>
      <c r="CG240" s="1">
        <v>41892</v>
      </c>
      <c r="CH240">
        <v>-1</v>
      </c>
      <c r="CI240">
        <v>-1</v>
      </c>
      <c r="CJ240">
        <v>-1</v>
      </c>
      <c r="CK240" s="1">
        <v>41843</v>
      </c>
      <c r="CL240">
        <v>-1</v>
      </c>
      <c r="CM240">
        <v>-1</v>
      </c>
      <c r="CN240">
        <v>-1</v>
      </c>
    </row>
    <row r="241" spans="1:92" x14ac:dyDescent="0.25">
      <c r="A241" s="1">
        <v>44407</v>
      </c>
      <c r="B241">
        <v>61.37</v>
      </c>
      <c r="C241" s="1">
        <v>41831</v>
      </c>
      <c r="D241">
        <v>-1</v>
      </c>
      <c r="E241" s="1">
        <v>44895</v>
      </c>
      <c r="F241">
        <v>-1</v>
      </c>
      <c r="G241" s="1">
        <v>40360</v>
      </c>
      <c r="H241">
        <v>-1</v>
      </c>
      <c r="I241" s="1">
        <v>44834</v>
      </c>
      <c r="J241">
        <v>-1</v>
      </c>
      <c r="K241" s="1">
        <v>41819</v>
      </c>
      <c r="L241">
        <v>-1</v>
      </c>
      <c r="M241" s="1">
        <v>40469</v>
      </c>
      <c r="N241">
        <v>-1</v>
      </c>
      <c r="O241" s="1">
        <v>40289</v>
      </c>
      <c r="P241">
        <v>-1</v>
      </c>
      <c r="Q241" s="1">
        <v>44407</v>
      </c>
      <c r="R241">
        <v>27.513999999999999</v>
      </c>
      <c r="S241" s="1">
        <v>43337</v>
      </c>
      <c r="T241">
        <v>-1</v>
      </c>
      <c r="U241" s="1">
        <v>42062</v>
      </c>
      <c r="V241">
        <v>-1</v>
      </c>
      <c r="W241" s="1">
        <v>42283</v>
      </c>
      <c r="X241">
        <v>-1</v>
      </c>
      <c r="Y241" s="1">
        <v>44468</v>
      </c>
      <c r="Z241">
        <v>-1</v>
      </c>
      <c r="AA241" s="1">
        <v>40481</v>
      </c>
      <c r="AB241">
        <v>-1</v>
      </c>
      <c r="AC241" s="1">
        <v>42676</v>
      </c>
      <c r="AD241">
        <v>-1</v>
      </c>
      <c r="AE241" s="1">
        <v>41149</v>
      </c>
      <c r="AF241">
        <v>-1</v>
      </c>
      <c r="AG241" s="1">
        <f>_xll.BDH(CONCATENATE("AUST"," CDS USD SR ",$B$3,"Y D14 CORP"),"PX_LAST",$B$1,$B$2,"Dates","S","Period","M","Array","","cols=2;rows=1")</f>
        <v>43189</v>
      </c>
      <c r="AH241">
        <v>-1</v>
      </c>
      <c r="AI241">
        <v>-1</v>
      </c>
      <c r="AJ241">
        <v>-1</v>
      </c>
      <c r="AK241">
        <v>-1</v>
      </c>
      <c r="AL241">
        <v>-1</v>
      </c>
      <c r="AM241">
        <v>-1</v>
      </c>
      <c r="AN241">
        <v>-1</v>
      </c>
      <c r="AO241" s="1">
        <v>43424</v>
      </c>
      <c r="AP241">
        <v>-1</v>
      </c>
      <c r="AQ241" s="1">
        <v>44625</v>
      </c>
      <c r="AR241">
        <v>-1</v>
      </c>
      <c r="AS241" s="1">
        <v>44626</v>
      </c>
      <c r="AT241">
        <v>-1</v>
      </c>
      <c r="AU241">
        <v>-1</v>
      </c>
      <c r="AV241">
        <v>-1</v>
      </c>
      <c r="AW241" s="1">
        <v>41863</v>
      </c>
      <c r="AX241">
        <v>-1</v>
      </c>
      <c r="AY241" s="1">
        <v>43402</v>
      </c>
      <c r="AZ241">
        <v>-1</v>
      </c>
      <c r="BA241">
        <v>-1</v>
      </c>
      <c r="BB241">
        <v>-1</v>
      </c>
      <c r="BC241" s="1">
        <v>41722</v>
      </c>
      <c r="BD241">
        <v>-1</v>
      </c>
      <c r="BE241">
        <v>-1</v>
      </c>
      <c r="BF241">
        <v>-1</v>
      </c>
      <c r="BG241">
        <v>-1</v>
      </c>
      <c r="BH241">
        <v>-1</v>
      </c>
      <c r="BI241" s="1">
        <v>43424</v>
      </c>
      <c r="BJ241">
        <v>-1</v>
      </c>
      <c r="BK241">
        <v>-1</v>
      </c>
      <c r="BL241">
        <v>-1</v>
      </c>
      <c r="BM241" s="1">
        <v>43424</v>
      </c>
      <c r="BN241">
        <v>-1</v>
      </c>
      <c r="BO241" s="1">
        <v>43426</v>
      </c>
      <c r="BP241">
        <v>-1</v>
      </c>
      <c r="BQ241">
        <v>-1</v>
      </c>
      <c r="BR241">
        <v>-1</v>
      </c>
      <c r="BS241" s="1">
        <v>43426</v>
      </c>
      <c r="BT241">
        <v>-1</v>
      </c>
      <c r="BU241">
        <v>-1</v>
      </c>
      <c r="BV241">
        <v>-1</v>
      </c>
      <c r="BW241" s="1">
        <v>41915</v>
      </c>
      <c r="BX241">
        <v>-1</v>
      </c>
      <c r="BY241">
        <v>-1</v>
      </c>
      <c r="BZ241">
        <v>-1</v>
      </c>
      <c r="CA241" s="1">
        <v>41911</v>
      </c>
      <c r="CB241">
        <v>-1</v>
      </c>
      <c r="CC241" s="1">
        <v>41912</v>
      </c>
      <c r="CD241">
        <v>-1</v>
      </c>
      <c r="CE241" s="1">
        <v>43332</v>
      </c>
      <c r="CF241">
        <v>-1</v>
      </c>
      <c r="CG241" s="1">
        <v>41893</v>
      </c>
      <c r="CH241">
        <v>-1</v>
      </c>
      <c r="CI241">
        <v>-1</v>
      </c>
      <c r="CJ241">
        <v>-1</v>
      </c>
      <c r="CK241" s="1">
        <v>41844</v>
      </c>
      <c r="CL241">
        <v>-1</v>
      </c>
      <c r="CM241">
        <v>-1</v>
      </c>
      <c r="CN241">
        <v>-1</v>
      </c>
    </row>
    <row r="242" spans="1:92" x14ac:dyDescent="0.25">
      <c r="F242" s="1"/>
    </row>
    <row r="243" spans="1:92" x14ac:dyDescent="0.25">
      <c r="F243" s="1"/>
    </row>
    <row r="244" spans="1:92" x14ac:dyDescent="0.25">
      <c r="F244" s="1"/>
    </row>
    <row r="245" spans="1:92" x14ac:dyDescent="0.25">
      <c r="F245" s="1"/>
    </row>
    <row r="246" spans="1:92" x14ac:dyDescent="0.25">
      <c r="F246" s="1"/>
    </row>
    <row r="247" spans="1:92" x14ac:dyDescent="0.25">
      <c r="F247" s="1"/>
    </row>
    <row r="248" spans="1:92" x14ac:dyDescent="0.25">
      <c r="F248" s="1"/>
    </row>
    <row r="249" spans="1:92" x14ac:dyDescent="0.25">
      <c r="F249" s="1"/>
    </row>
    <row r="250" spans="1:92" x14ac:dyDescent="0.25">
      <c r="F250" s="1"/>
    </row>
    <row r="251" spans="1:92" x14ac:dyDescent="0.25">
      <c r="F251" s="1"/>
    </row>
    <row r="252" spans="1:92" x14ac:dyDescent="0.25">
      <c r="F252" s="1"/>
    </row>
    <row r="253" spans="1:92" x14ac:dyDescent="0.25">
      <c r="F253" s="1"/>
    </row>
    <row r="254" spans="1:92" x14ac:dyDescent="0.25">
      <c r="F254" s="1"/>
    </row>
    <row r="255" spans="1:92" x14ac:dyDescent="0.25">
      <c r="F255" s="1"/>
    </row>
    <row r="256" spans="1:92" x14ac:dyDescent="0.25">
      <c r="F256" s="1"/>
    </row>
    <row r="257" spans="6:6" x14ac:dyDescent="0.25">
      <c r="F257" s="1"/>
    </row>
    <row r="258" spans="6:6" x14ac:dyDescent="0.25">
      <c r="F258" s="1"/>
    </row>
    <row r="259" spans="6:6" x14ac:dyDescent="0.25">
      <c r="F259" s="1"/>
    </row>
    <row r="260" spans="6:6" x14ac:dyDescent="0.25">
      <c r="F260" s="1"/>
    </row>
    <row r="261" spans="6:6" x14ac:dyDescent="0.25">
      <c r="F261" s="1"/>
    </row>
    <row r="262" spans="6:6" x14ac:dyDescent="0.25">
      <c r="F262" s="1"/>
    </row>
    <row r="263" spans="6:6" x14ac:dyDescent="0.25">
      <c r="F263" s="1"/>
    </row>
    <row r="264" spans="6:6" x14ac:dyDescent="0.25">
      <c r="F264" s="1"/>
    </row>
    <row r="265" spans="6:6" x14ac:dyDescent="0.25">
      <c r="F265" s="1"/>
    </row>
    <row r="266" spans="6:6" x14ac:dyDescent="0.25">
      <c r="F266" s="1"/>
    </row>
    <row r="267" spans="6:6" x14ac:dyDescent="0.25">
      <c r="F267" s="1"/>
    </row>
    <row r="268" spans="6:6" x14ac:dyDescent="0.25">
      <c r="F268" s="1"/>
    </row>
    <row r="269" spans="6:6" x14ac:dyDescent="0.25">
      <c r="F269" s="1"/>
    </row>
    <row r="270" spans="6:6" x14ac:dyDescent="0.25">
      <c r="F270" s="1"/>
    </row>
    <row r="271" spans="6:6" x14ac:dyDescent="0.25">
      <c r="F271" s="1"/>
    </row>
    <row r="272" spans="6:6" x14ac:dyDescent="0.25">
      <c r="F272" s="1"/>
    </row>
    <row r="273" spans="6:6" x14ac:dyDescent="0.25">
      <c r="F273" s="1"/>
    </row>
    <row r="274" spans="6:6" x14ac:dyDescent="0.25">
      <c r="F274" s="1"/>
    </row>
    <row r="275" spans="6:6" x14ac:dyDescent="0.25">
      <c r="F275" s="1"/>
    </row>
    <row r="276" spans="6:6" x14ac:dyDescent="0.25">
      <c r="F276" s="1"/>
    </row>
    <row r="277" spans="6:6" x14ac:dyDescent="0.25">
      <c r="F277" s="1"/>
    </row>
    <row r="278" spans="6:6" x14ac:dyDescent="0.25">
      <c r="F278" s="1"/>
    </row>
    <row r="279" spans="6:6" x14ac:dyDescent="0.25">
      <c r="F279" s="1"/>
    </row>
    <row r="280" spans="6:6" x14ac:dyDescent="0.25">
      <c r="F280" s="1"/>
    </row>
    <row r="281" spans="6:6" x14ac:dyDescent="0.25">
      <c r="F281" s="1"/>
    </row>
    <row r="282" spans="6:6" x14ac:dyDescent="0.25">
      <c r="F282" s="1"/>
    </row>
    <row r="283" spans="6:6" x14ac:dyDescent="0.25">
      <c r="F283" s="1"/>
    </row>
    <row r="284" spans="6:6" x14ac:dyDescent="0.25">
      <c r="F284" s="1"/>
    </row>
    <row r="285" spans="6:6" x14ac:dyDescent="0.25">
      <c r="F285" s="1"/>
    </row>
    <row r="286" spans="6:6" x14ac:dyDescent="0.25">
      <c r="F286" s="1"/>
    </row>
    <row r="287" spans="6:6" x14ac:dyDescent="0.25">
      <c r="F287" s="1"/>
    </row>
    <row r="288" spans="6:6" x14ac:dyDescent="0.25">
      <c r="F288" s="1"/>
    </row>
    <row r="289" spans="6:6" x14ac:dyDescent="0.25">
      <c r="F289" s="1"/>
    </row>
    <row r="290" spans="6:6" x14ac:dyDescent="0.25">
      <c r="F290" s="1"/>
    </row>
    <row r="291" spans="6:6" x14ac:dyDescent="0.25">
      <c r="F291" s="1"/>
    </row>
    <row r="292" spans="6:6" x14ac:dyDescent="0.25">
      <c r="F292" s="1"/>
    </row>
    <row r="293" spans="6:6" x14ac:dyDescent="0.25">
      <c r="F293" s="1"/>
    </row>
    <row r="294" spans="6:6" x14ac:dyDescent="0.25">
      <c r="F294" s="1"/>
    </row>
    <row r="295" spans="6:6" x14ac:dyDescent="0.25">
      <c r="F295" s="1"/>
    </row>
    <row r="296" spans="6:6" x14ac:dyDescent="0.25">
      <c r="F296" s="1"/>
    </row>
    <row r="297" spans="6:6" x14ac:dyDescent="0.25">
      <c r="F297" s="1"/>
    </row>
    <row r="298" spans="6:6" x14ac:dyDescent="0.25">
      <c r="F298" s="1"/>
    </row>
    <row r="299" spans="6:6" x14ac:dyDescent="0.25">
      <c r="F299" s="1"/>
    </row>
    <row r="300" spans="6:6" x14ac:dyDescent="0.25">
      <c r="F300" s="1"/>
    </row>
    <row r="301" spans="6:6" x14ac:dyDescent="0.25">
      <c r="F301" s="1"/>
    </row>
    <row r="302" spans="6:6" x14ac:dyDescent="0.25">
      <c r="F302" s="1"/>
    </row>
    <row r="303" spans="6:6" x14ac:dyDescent="0.25">
      <c r="F303" s="1"/>
    </row>
    <row r="304" spans="6:6" x14ac:dyDescent="0.25">
      <c r="F304" s="1"/>
    </row>
    <row r="305" spans="6:6" x14ac:dyDescent="0.25">
      <c r="F305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09" spans="6:6" x14ac:dyDescent="0.25">
      <c r="F309" s="1"/>
    </row>
    <row r="310" spans="6:6" x14ac:dyDescent="0.25">
      <c r="F310" s="1"/>
    </row>
    <row r="311" spans="6:6" x14ac:dyDescent="0.25">
      <c r="F311" s="1"/>
    </row>
    <row r="312" spans="6:6" x14ac:dyDescent="0.25">
      <c r="F312" s="1"/>
    </row>
    <row r="313" spans="6:6" x14ac:dyDescent="0.25">
      <c r="F313" s="1"/>
    </row>
    <row r="314" spans="6:6" x14ac:dyDescent="0.25">
      <c r="F314" s="1"/>
    </row>
    <row r="315" spans="6:6" x14ac:dyDescent="0.25">
      <c r="F315" s="1"/>
    </row>
    <row r="316" spans="6:6" x14ac:dyDescent="0.25">
      <c r="F316" s="1"/>
    </row>
    <row r="317" spans="6:6" x14ac:dyDescent="0.25">
      <c r="F317" s="1"/>
    </row>
    <row r="318" spans="6:6" x14ac:dyDescent="0.25">
      <c r="F318" s="1"/>
    </row>
    <row r="319" spans="6:6" x14ac:dyDescent="0.25">
      <c r="F319" s="1"/>
    </row>
    <row r="320" spans="6:6" x14ac:dyDescent="0.25">
      <c r="F320" s="1"/>
    </row>
    <row r="321" spans="6:6" x14ac:dyDescent="0.25">
      <c r="F321" s="1"/>
    </row>
    <row r="322" spans="6:6" x14ac:dyDescent="0.25">
      <c r="F322" s="1"/>
    </row>
    <row r="323" spans="6:6" x14ac:dyDescent="0.25">
      <c r="F323" s="1"/>
    </row>
    <row r="324" spans="6:6" x14ac:dyDescent="0.25">
      <c r="F324" s="1"/>
    </row>
    <row r="325" spans="6:6" x14ac:dyDescent="0.25">
      <c r="F325" s="1"/>
    </row>
    <row r="326" spans="6:6" x14ac:dyDescent="0.25">
      <c r="F326" s="1"/>
    </row>
    <row r="327" spans="6:6" x14ac:dyDescent="0.25">
      <c r="F327" s="1"/>
    </row>
    <row r="328" spans="6:6" x14ac:dyDescent="0.25">
      <c r="F328" s="1"/>
    </row>
    <row r="329" spans="6:6" x14ac:dyDescent="0.25">
      <c r="F329" s="1"/>
    </row>
    <row r="330" spans="6:6" x14ac:dyDescent="0.25">
      <c r="F330" s="1"/>
    </row>
    <row r="331" spans="6:6" x14ac:dyDescent="0.25">
      <c r="F331" s="1"/>
    </row>
    <row r="332" spans="6:6" x14ac:dyDescent="0.25">
      <c r="F332" s="1"/>
    </row>
    <row r="333" spans="6:6" x14ac:dyDescent="0.25">
      <c r="F333" s="1"/>
    </row>
    <row r="334" spans="6:6" x14ac:dyDescent="0.25">
      <c r="F334" s="1"/>
    </row>
    <row r="335" spans="6:6" x14ac:dyDescent="0.25">
      <c r="F335" s="1"/>
    </row>
    <row r="336" spans="6:6" x14ac:dyDescent="0.25">
      <c r="F336" s="1"/>
    </row>
    <row r="337" spans="6:6" x14ac:dyDescent="0.25">
      <c r="F337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1" spans="6:6" x14ac:dyDescent="0.25">
      <c r="F341" s="1"/>
    </row>
    <row r="342" spans="6:6" x14ac:dyDescent="0.25">
      <c r="F342" s="1"/>
    </row>
    <row r="343" spans="6:6" x14ac:dyDescent="0.25">
      <c r="F343" s="1"/>
    </row>
    <row r="344" spans="6:6" x14ac:dyDescent="0.25">
      <c r="F344" s="1"/>
    </row>
    <row r="345" spans="6:6" x14ac:dyDescent="0.25">
      <c r="F345" s="1"/>
    </row>
    <row r="346" spans="6:6" x14ac:dyDescent="0.25">
      <c r="F346" s="1"/>
    </row>
    <row r="347" spans="6:6" x14ac:dyDescent="0.25">
      <c r="F347" s="1"/>
    </row>
    <row r="348" spans="6:6" x14ac:dyDescent="0.25">
      <c r="F348" s="1"/>
    </row>
    <row r="349" spans="6:6" x14ac:dyDescent="0.25">
      <c r="F349" s="1"/>
    </row>
    <row r="350" spans="6:6" x14ac:dyDescent="0.25">
      <c r="F350" s="1"/>
    </row>
    <row r="351" spans="6:6" x14ac:dyDescent="0.25">
      <c r="F351" s="1"/>
    </row>
    <row r="352" spans="6:6" x14ac:dyDescent="0.25">
      <c r="F352" s="1"/>
    </row>
    <row r="353" spans="6:6" x14ac:dyDescent="0.25">
      <c r="F353" s="1"/>
    </row>
    <row r="354" spans="6:6" x14ac:dyDescent="0.25">
      <c r="F354" s="1"/>
    </row>
    <row r="355" spans="6:6" x14ac:dyDescent="0.25">
      <c r="F355" s="1"/>
    </row>
    <row r="356" spans="6:6" x14ac:dyDescent="0.25">
      <c r="F356" s="1"/>
    </row>
    <row r="357" spans="6:6" x14ac:dyDescent="0.25">
      <c r="F357" s="1"/>
    </row>
    <row r="358" spans="6:6" x14ac:dyDescent="0.25">
      <c r="F358" s="1"/>
    </row>
    <row r="359" spans="6:6" x14ac:dyDescent="0.25">
      <c r="F359" s="1"/>
    </row>
    <row r="360" spans="6:6" x14ac:dyDescent="0.25">
      <c r="F360" s="1"/>
    </row>
    <row r="361" spans="6:6" x14ac:dyDescent="0.25">
      <c r="F361" s="1"/>
    </row>
    <row r="362" spans="6:6" x14ac:dyDescent="0.25">
      <c r="F362" s="1"/>
    </row>
    <row r="363" spans="6:6" x14ac:dyDescent="0.25">
      <c r="F363" s="1"/>
    </row>
    <row r="364" spans="6:6" x14ac:dyDescent="0.25">
      <c r="F364" s="1"/>
    </row>
    <row r="365" spans="6:6" x14ac:dyDescent="0.25">
      <c r="F365" s="1"/>
    </row>
    <row r="366" spans="6:6" x14ac:dyDescent="0.25">
      <c r="F366" s="1"/>
    </row>
    <row r="367" spans="6:6" x14ac:dyDescent="0.25">
      <c r="F367" s="1"/>
    </row>
    <row r="368" spans="6:6" x14ac:dyDescent="0.25">
      <c r="F368" s="1"/>
    </row>
    <row r="369" spans="6:6" x14ac:dyDescent="0.25">
      <c r="F369" s="1"/>
    </row>
    <row r="370" spans="6:6" x14ac:dyDescent="0.25">
      <c r="F370" s="1"/>
    </row>
    <row r="371" spans="6:6" x14ac:dyDescent="0.25">
      <c r="F371" s="1"/>
    </row>
    <row r="372" spans="6:6" x14ac:dyDescent="0.25">
      <c r="F372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76" spans="6:6" x14ac:dyDescent="0.25">
      <c r="F376" s="1"/>
    </row>
    <row r="377" spans="6:6" x14ac:dyDescent="0.25">
      <c r="F377" s="1"/>
    </row>
    <row r="378" spans="6:6" x14ac:dyDescent="0.25">
      <c r="F378" s="1"/>
    </row>
    <row r="379" spans="6:6" x14ac:dyDescent="0.25">
      <c r="F379" s="1"/>
    </row>
    <row r="380" spans="6:6" x14ac:dyDescent="0.25">
      <c r="F380" s="1"/>
    </row>
    <row r="381" spans="6:6" x14ac:dyDescent="0.25">
      <c r="F381" s="1"/>
    </row>
    <row r="382" spans="6:6" x14ac:dyDescent="0.25">
      <c r="F382" s="1"/>
    </row>
    <row r="383" spans="6:6" x14ac:dyDescent="0.25">
      <c r="F383" s="1"/>
    </row>
    <row r="384" spans="6:6" x14ac:dyDescent="0.25">
      <c r="F384" s="1"/>
    </row>
    <row r="385" spans="6:6" x14ac:dyDescent="0.25">
      <c r="F385" s="1"/>
    </row>
    <row r="386" spans="6:6" x14ac:dyDescent="0.25">
      <c r="F386" s="1"/>
    </row>
    <row r="387" spans="6:6" x14ac:dyDescent="0.25">
      <c r="F387" s="1"/>
    </row>
    <row r="388" spans="6:6" x14ac:dyDescent="0.25">
      <c r="F388" s="1"/>
    </row>
    <row r="389" spans="6:6" x14ac:dyDescent="0.25">
      <c r="F389" s="1"/>
    </row>
    <row r="390" spans="6:6" x14ac:dyDescent="0.25">
      <c r="F390" s="1"/>
    </row>
    <row r="391" spans="6:6" x14ac:dyDescent="0.25">
      <c r="F391" s="1"/>
    </row>
    <row r="392" spans="6:6" x14ac:dyDescent="0.25">
      <c r="F392" s="1"/>
    </row>
    <row r="393" spans="6:6" x14ac:dyDescent="0.25">
      <c r="F393" s="1"/>
    </row>
    <row r="394" spans="6:6" x14ac:dyDescent="0.25">
      <c r="F394" s="1"/>
    </row>
    <row r="395" spans="6:6" x14ac:dyDescent="0.25">
      <c r="F395" s="1"/>
    </row>
    <row r="396" spans="6:6" x14ac:dyDescent="0.25">
      <c r="F396" s="1"/>
    </row>
    <row r="397" spans="6:6" x14ac:dyDescent="0.25">
      <c r="F397" s="1"/>
    </row>
    <row r="398" spans="6:6" x14ac:dyDescent="0.25">
      <c r="F398" s="1"/>
    </row>
    <row r="399" spans="6:6" x14ac:dyDescent="0.25">
      <c r="F399" s="1"/>
    </row>
    <row r="400" spans="6:6" x14ac:dyDescent="0.25">
      <c r="F400" s="1"/>
    </row>
    <row r="401" spans="6:6" x14ac:dyDescent="0.25">
      <c r="F401" s="1"/>
    </row>
    <row r="402" spans="6:6" x14ac:dyDescent="0.25">
      <c r="F402" s="1"/>
    </row>
    <row r="403" spans="6:6" x14ac:dyDescent="0.25">
      <c r="F403" s="1"/>
    </row>
    <row r="404" spans="6:6" x14ac:dyDescent="0.25">
      <c r="F404" s="1"/>
    </row>
    <row r="405" spans="6:6" x14ac:dyDescent="0.25">
      <c r="F405" s="1"/>
    </row>
    <row r="406" spans="6:6" x14ac:dyDescent="0.25">
      <c r="F406" s="1"/>
    </row>
    <row r="407" spans="6:6" x14ac:dyDescent="0.25">
      <c r="F407" s="1"/>
    </row>
    <row r="408" spans="6:6" x14ac:dyDescent="0.25">
      <c r="F408" s="1"/>
    </row>
    <row r="409" spans="6:6" x14ac:dyDescent="0.25">
      <c r="F409" s="1"/>
    </row>
    <row r="410" spans="6:6" x14ac:dyDescent="0.25">
      <c r="F410" s="1"/>
    </row>
    <row r="411" spans="6:6" x14ac:dyDescent="0.25">
      <c r="F411" s="1"/>
    </row>
    <row r="412" spans="6:6" x14ac:dyDescent="0.25">
      <c r="F412" s="1"/>
    </row>
    <row r="413" spans="6:6" x14ac:dyDescent="0.25">
      <c r="F413" s="1"/>
    </row>
    <row r="414" spans="6:6" x14ac:dyDescent="0.25">
      <c r="F414" s="1"/>
    </row>
    <row r="415" spans="6:6" x14ac:dyDescent="0.25">
      <c r="F415" s="1"/>
    </row>
    <row r="416" spans="6:6" x14ac:dyDescent="0.25">
      <c r="F416" s="1"/>
    </row>
    <row r="417" spans="6:6" x14ac:dyDescent="0.25">
      <c r="F417" s="1"/>
    </row>
    <row r="418" spans="6:6" x14ac:dyDescent="0.25">
      <c r="F418" s="1"/>
    </row>
    <row r="419" spans="6:6" x14ac:dyDescent="0.25">
      <c r="F419" s="1"/>
    </row>
    <row r="420" spans="6:6" x14ac:dyDescent="0.25">
      <c r="F420" s="1"/>
    </row>
    <row r="421" spans="6:6" x14ac:dyDescent="0.25">
      <c r="F421" s="1"/>
    </row>
    <row r="422" spans="6:6" x14ac:dyDescent="0.25">
      <c r="F422" s="1"/>
    </row>
    <row r="423" spans="6:6" x14ac:dyDescent="0.25">
      <c r="F423" s="1"/>
    </row>
    <row r="424" spans="6:6" x14ac:dyDescent="0.25">
      <c r="F424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29" spans="6:6" x14ac:dyDescent="0.25">
      <c r="F429" s="1"/>
    </row>
    <row r="430" spans="6:6" x14ac:dyDescent="0.25">
      <c r="F430" s="1"/>
    </row>
    <row r="431" spans="6:6" x14ac:dyDescent="0.25">
      <c r="F431" s="1"/>
    </row>
    <row r="432" spans="6:6" x14ac:dyDescent="0.25">
      <c r="F432" s="1"/>
    </row>
    <row r="433" spans="6:6" x14ac:dyDescent="0.25">
      <c r="F433" s="1"/>
    </row>
    <row r="434" spans="6:6" x14ac:dyDescent="0.25">
      <c r="F434" s="1"/>
    </row>
    <row r="435" spans="6:6" x14ac:dyDescent="0.25">
      <c r="F435" s="1"/>
    </row>
    <row r="436" spans="6:6" x14ac:dyDescent="0.25">
      <c r="F436" s="1"/>
    </row>
    <row r="437" spans="6:6" x14ac:dyDescent="0.25">
      <c r="F437" s="1"/>
    </row>
    <row r="438" spans="6:6" x14ac:dyDescent="0.25">
      <c r="F438" s="1"/>
    </row>
    <row r="439" spans="6:6" x14ac:dyDescent="0.25">
      <c r="F439" s="1"/>
    </row>
    <row r="440" spans="6:6" x14ac:dyDescent="0.25">
      <c r="F440" s="1"/>
    </row>
    <row r="441" spans="6:6" x14ac:dyDescent="0.25">
      <c r="F441" s="1"/>
    </row>
    <row r="442" spans="6:6" x14ac:dyDescent="0.25">
      <c r="F442" s="1"/>
    </row>
    <row r="443" spans="6:6" x14ac:dyDescent="0.25">
      <c r="F443" s="1"/>
    </row>
    <row r="444" spans="6:6" x14ac:dyDescent="0.25">
      <c r="F444" s="1"/>
    </row>
    <row r="445" spans="6:6" x14ac:dyDescent="0.25">
      <c r="F445" s="1"/>
    </row>
    <row r="446" spans="6:6" x14ac:dyDescent="0.25">
      <c r="F446" s="1"/>
    </row>
    <row r="447" spans="6:6" x14ac:dyDescent="0.25">
      <c r="F447" s="1"/>
    </row>
    <row r="448" spans="6:6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6" x14ac:dyDescent="0.25">
      <c r="F3201" s="1"/>
    </row>
    <row r="3202" spans="6:6" x14ac:dyDescent="0.25">
      <c r="F3202" s="1"/>
    </row>
    <row r="3203" spans="6:6" x14ac:dyDescent="0.25">
      <c r="F3203" s="1"/>
    </row>
    <row r="3204" spans="6:6" x14ac:dyDescent="0.25">
      <c r="F3204" s="1"/>
    </row>
    <row r="3205" spans="6:6" x14ac:dyDescent="0.25">
      <c r="F3205" s="1"/>
    </row>
    <row r="3206" spans="6:6" x14ac:dyDescent="0.25">
      <c r="F3206" s="1"/>
    </row>
    <row r="3207" spans="6:6" x14ac:dyDescent="0.25">
      <c r="F3207" s="1"/>
    </row>
    <row r="3208" spans="6:6" x14ac:dyDescent="0.25">
      <c r="F3208" s="1"/>
    </row>
    <row r="3209" spans="6:6" x14ac:dyDescent="0.25">
      <c r="F3209" s="1"/>
    </row>
    <row r="3210" spans="6:6" x14ac:dyDescent="0.25">
      <c r="F3210" s="1"/>
    </row>
    <row r="3211" spans="6:6" x14ac:dyDescent="0.25">
      <c r="F3211" s="1"/>
    </row>
    <row r="3212" spans="6:6" x14ac:dyDescent="0.25">
      <c r="F3212" s="1"/>
    </row>
    <row r="3213" spans="6:6" x14ac:dyDescent="0.25">
      <c r="F3213" s="1"/>
    </row>
    <row r="3214" spans="6:6" x14ac:dyDescent="0.25">
      <c r="F3214" s="1"/>
    </row>
    <row r="3215" spans="6:6" x14ac:dyDescent="0.25">
      <c r="F3215" s="1"/>
    </row>
    <row r="3216" spans="6:6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6" x14ac:dyDescent="0.25">
      <c r="F4769" s="1"/>
    </row>
    <row r="4770" spans="6:6" x14ac:dyDescent="0.25">
      <c r="F4770" s="1"/>
    </row>
    <row r="4771" spans="6:6" x14ac:dyDescent="0.25">
      <c r="F4771" s="1"/>
    </row>
    <row r="4772" spans="6:6" x14ac:dyDescent="0.25">
      <c r="F4772" s="1"/>
    </row>
    <row r="4773" spans="6:6" x14ac:dyDescent="0.25">
      <c r="F4773" s="1"/>
    </row>
    <row r="4774" spans="6:6" x14ac:dyDescent="0.25">
      <c r="F4774" s="1"/>
    </row>
    <row r="4775" spans="6:6" x14ac:dyDescent="0.25">
      <c r="F4775" s="1"/>
    </row>
    <row r="4776" spans="6:6" x14ac:dyDescent="0.25">
      <c r="F4776" s="1"/>
    </row>
    <row r="4777" spans="6:6" x14ac:dyDescent="0.25">
      <c r="F4777" s="1"/>
    </row>
    <row r="4778" spans="6:6" x14ac:dyDescent="0.25">
      <c r="F4778" s="1"/>
    </row>
    <row r="4779" spans="6:6" x14ac:dyDescent="0.25">
      <c r="F4779" s="1"/>
    </row>
    <row r="4780" spans="6:6" x14ac:dyDescent="0.25">
      <c r="F4780" s="1"/>
    </row>
    <row r="4781" spans="6:6" x14ac:dyDescent="0.25">
      <c r="F4781" s="1"/>
    </row>
    <row r="4782" spans="6:6" x14ac:dyDescent="0.25">
      <c r="F4782" s="1"/>
    </row>
    <row r="4783" spans="6:6" x14ac:dyDescent="0.25">
      <c r="F4783" s="1"/>
    </row>
    <row r="4784" spans="6:6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260"/>
  <sheetViews>
    <sheetView workbookViewId="0">
      <pane xSplit="1" ySplit="1" topLeftCell="B137" activePane="bottomRight" state="frozen"/>
      <selection pane="topRight" activeCell="B1" sqref="B1"/>
      <selection pane="bottomLeft" activeCell="A2" sqref="A2"/>
      <selection pane="bottomRight" activeCell="E165" sqref="A1:CN260"/>
    </sheetView>
  </sheetViews>
  <sheetFormatPr defaultRowHeight="15" x14ac:dyDescent="0.25"/>
  <cols>
    <col min="1" max="1" width="10.7109375" bestFit="1" customWidth="1"/>
    <col min="2" max="2" width="14.85546875" customWidth="1"/>
    <col min="29" max="29" width="9.7109375" bestFit="1" customWidth="1"/>
  </cols>
  <sheetData>
    <row r="1" spans="1:92" x14ac:dyDescent="0.25">
      <c r="A1" t="s">
        <v>2</v>
      </c>
      <c r="B1" t="str">
        <f>CDS1Y_bbg!B4</f>
        <v>Brazil</v>
      </c>
      <c r="C1">
        <f>CDS1Y_bbg!C4</f>
        <v>0</v>
      </c>
      <c r="D1" t="str">
        <f>CDS1Y_bbg!D4</f>
        <v>Bulgaria</v>
      </c>
      <c r="E1">
        <f>CDS1Y_bbg!E4</f>
        <v>0</v>
      </c>
      <c r="F1" t="str">
        <f>CDS1Y_bbg!F4</f>
        <v>Chile</v>
      </c>
      <c r="G1">
        <f>CDS1Y_bbg!G4</f>
        <v>0</v>
      </c>
      <c r="H1" t="str">
        <f>CDS1Y_bbg!H4</f>
        <v>China</v>
      </c>
      <c r="I1">
        <f>CDS1Y_bbg!I4</f>
        <v>0</v>
      </c>
      <c r="J1" t="str">
        <f>CDS1Y_bbg!J4</f>
        <v>Colombia</v>
      </c>
      <c r="K1">
        <f>CDS1Y_bbg!K4</f>
        <v>0</v>
      </c>
      <c r="L1" t="str">
        <f>CDS1Y_bbg!L4</f>
        <v>Croatia</v>
      </c>
      <c r="M1">
        <f>CDS1Y_bbg!M4</f>
        <v>0</v>
      </c>
      <c r="N1" t="str">
        <f>CDS1Y_bbg!N4</f>
        <v>Korea</v>
      </c>
      <c r="O1">
        <f>CDS1Y_bbg!O4</f>
        <v>0</v>
      </c>
      <c r="P1" t="str">
        <f>CDS1Y_bbg!P4</f>
        <v>Malaysia</v>
      </c>
      <c r="Q1">
        <f>CDS1Y_bbg!Q4</f>
        <v>0</v>
      </c>
      <c r="R1" t="str">
        <f>CDS1Y_bbg!R4</f>
        <v>Mexico</v>
      </c>
      <c r="S1">
        <f>CDS1Y_bbg!S4</f>
        <v>0</v>
      </c>
      <c r="T1" t="str">
        <f>CDS1Y_bbg!T4</f>
        <v>Philippines</v>
      </c>
      <c r="U1">
        <f>CDS1Y_bbg!U4</f>
        <v>0</v>
      </c>
      <c r="V1" t="str">
        <f>CDS1Y_bbg!V4</f>
        <v>Poland</v>
      </c>
      <c r="W1">
        <f>CDS1Y_bbg!W4</f>
        <v>0</v>
      </c>
      <c r="X1" t="str">
        <f>CDS1Y_bbg!X4</f>
        <v>Russia</v>
      </c>
      <c r="Y1">
        <f>CDS1Y_bbg!Y4</f>
        <v>0</v>
      </c>
      <c r="Z1" t="str">
        <f>CDS1Y_bbg!Z4</f>
        <v>S.Africa</v>
      </c>
      <c r="AA1">
        <f>CDS1Y_bbg!AA4</f>
        <v>0</v>
      </c>
      <c r="AB1" t="str">
        <f>CDS1Y_bbg!AB4</f>
        <v>Thailand</v>
      </c>
      <c r="AC1">
        <f>CDS1Y_bbg!AC4</f>
        <v>0</v>
      </c>
      <c r="AD1" t="str">
        <f>CDS1Y_bbg!AD4</f>
        <v>Turkey</v>
      </c>
      <c r="AE1">
        <f>CDS1Y_bbg!AE4</f>
        <v>0</v>
      </c>
      <c r="AF1" t="str">
        <f>CDS1Y_bbg!AF4</f>
        <v>Australia</v>
      </c>
      <c r="AG1">
        <f>CDS1Y_bbg!AG4</f>
        <v>0</v>
      </c>
      <c r="AH1" t="str">
        <f>CDS1Y_bbg!AH4</f>
        <v>Austria</v>
      </c>
      <c r="AI1">
        <f>CDS1Y_bbg!AI4</f>
        <v>0</v>
      </c>
      <c r="AJ1" t="str">
        <f>CDS1Y_bbg!AJ4</f>
        <v>Belgium</v>
      </c>
      <c r="AK1">
        <f>CDS1Y_bbg!AK4</f>
        <v>0</v>
      </c>
      <c r="AL1" t="str">
        <f>CDS1Y_bbg!AL4</f>
        <v>Canada</v>
      </c>
      <c r="AM1">
        <f>CDS1Y_bbg!AM4</f>
        <v>0</v>
      </c>
      <c r="AN1" t="str">
        <f>CDS1Y_bbg!AN4</f>
        <v>Denmark</v>
      </c>
      <c r="AO1">
        <f>CDS1Y_bbg!AO4</f>
        <v>0</v>
      </c>
      <c r="AP1" t="str">
        <f>CDS1Y_bbg!AP4</f>
        <v>Finland</v>
      </c>
      <c r="AQ1">
        <f>CDS1Y_bbg!AQ4</f>
        <v>0</v>
      </c>
      <c r="AR1" t="str">
        <f>CDS1Y_bbg!AR4</f>
        <v>France</v>
      </c>
      <c r="AS1">
        <f>CDS1Y_bbg!AS4</f>
        <v>0</v>
      </c>
      <c r="AT1" t="str">
        <f>CDS1Y_bbg!AT4</f>
        <v>Germany</v>
      </c>
      <c r="AU1">
        <f>CDS1Y_bbg!AU4</f>
        <v>0</v>
      </c>
      <c r="AV1" t="str">
        <f>CDS1Y_bbg!AV4</f>
        <v>Hong Kong</v>
      </c>
      <c r="AW1">
        <f>CDS1Y_bbg!AW4</f>
        <v>0</v>
      </c>
      <c r="AX1" t="str">
        <f>CDS1Y_bbg!AX4</f>
        <v>Israel</v>
      </c>
      <c r="AY1">
        <f>CDS1Y_bbg!AY4</f>
        <v>0</v>
      </c>
      <c r="AZ1" t="str">
        <f>CDS1Y_bbg!AZ4</f>
        <v>Italy</v>
      </c>
      <c r="BA1">
        <f>CDS1Y_bbg!BA4</f>
        <v>0</v>
      </c>
      <c r="BB1" t="str">
        <f>CDS1Y_bbg!BB4</f>
        <v>Japan</v>
      </c>
      <c r="BC1">
        <f>CDS1Y_bbg!BC4</f>
        <v>0</v>
      </c>
      <c r="BD1" t="str">
        <f>CDS1Y_bbg!BD4</f>
        <v>Netherlands</v>
      </c>
      <c r="BE1">
        <f>CDS1Y_bbg!BE4</f>
        <v>0</v>
      </c>
      <c r="BF1" t="str">
        <f>CDS1Y_bbg!BF4</f>
        <v>New Zealand</v>
      </c>
      <c r="BG1">
        <f>CDS1Y_bbg!BG4</f>
        <v>0</v>
      </c>
      <c r="BH1" t="str">
        <f>CDS1Y_bbg!BH4</f>
        <v>Norway</v>
      </c>
      <c r="BI1">
        <f>CDS1Y_bbg!BI4</f>
        <v>0</v>
      </c>
      <c r="BJ1" t="str">
        <f>CDS1Y_bbg!BJ4</f>
        <v>Portugal</v>
      </c>
      <c r="BK1">
        <f>CDS1Y_bbg!BK4</f>
        <v>0</v>
      </c>
      <c r="BL1" t="str">
        <f>CDS1Y_bbg!BL4</f>
        <v>Singapore</v>
      </c>
      <c r="BM1">
        <f>CDS1Y_bbg!BM4</f>
        <v>0</v>
      </c>
      <c r="BN1" t="str">
        <f>CDS1Y_bbg!BN4</f>
        <v>Spain</v>
      </c>
      <c r="BO1">
        <f>CDS1Y_bbg!BO4</f>
        <v>0</v>
      </c>
      <c r="BP1" t="str">
        <f>CDS1Y_bbg!BP4</f>
        <v>Sweden</v>
      </c>
      <c r="BQ1">
        <f>CDS1Y_bbg!BQ4</f>
        <v>0</v>
      </c>
      <c r="BR1" t="str">
        <f>CDS1Y_bbg!BR4</f>
        <v>Switzerland</v>
      </c>
      <c r="BS1">
        <f>CDS1Y_bbg!BS4</f>
        <v>0</v>
      </c>
      <c r="BT1" t="str">
        <f>CDS1Y_bbg!BT4</f>
        <v>UK</v>
      </c>
      <c r="BU1">
        <f>CDS1Y_bbg!BU4</f>
        <v>0</v>
      </c>
      <c r="BV1" t="str">
        <f>CDS1Y_bbg!BV4</f>
        <v>US</v>
      </c>
      <c r="BW1">
        <f>CDS1Y_bbg!BW4</f>
        <v>0</v>
      </c>
      <c r="BX1" t="str">
        <f>CDS1Y_bbg!BX4</f>
        <v>Estonia</v>
      </c>
      <c r="BY1">
        <f>CDS1Y_bbg!BY4</f>
        <v>0</v>
      </c>
      <c r="BZ1" t="str">
        <f>CDS1Y_bbg!BZ4</f>
        <v>Iceland</v>
      </c>
      <c r="CA1">
        <f>CDS1Y_bbg!CA4</f>
        <v>0</v>
      </c>
      <c r="CB1" t="str">
        <f>CDS1Y_bbg!CB4</f>
        <v>Latvia</v>
      </c>
      <c r="CC1">
        <f>CDS1Y_bbg!CC4</f>
        <v>0</v>
      </c>
      <c r="CD1" t="str">
        <f>CDS1Y_bbg!CD4</f>
        <v>Lithuania</v>
      </c>
      <c r="CE1">
        <f>CDS1Y_bbg!CE4</f>
        <v>0</v>
      </c>
      <c r="CF1" t="str">
        <f>CDS1Y_bbg!CF4</f>
        <v>Slovakia</v>
      </c>
      <c r="CG1">
        <f>CDS1Y_bbg!CG4</f>
        <v>0</v>
      </c>
      <c r="CH1" t="str">
        <f>CDS1Y_bbg!CH4</f>
        <v>Czech Republic</v>
      </c>
      <c r="CI1">
        <f>CDS1Y_bbg!CI4</f>
        <v>0</v>
      </c>
      <c r="CJ1" t="str">
        <f>CDS1Y_bbg!CJ4</f>
        <v>Greece</v>
      </c>
      <c r="CK1">
        <f>CDS1Y_bbg!CK4</f>
        <v>0</v>
      </c>
      <c r="CL1" t="str">
        <f>CDS1Y_bbg!CL4</f>
        <v>Hungary</v>
      </c>
      <c r="CM1">
        <f>CDS1Y_bbg!CM4</f>
        <v>0</v>
      </c>
      <c r="CN1" t="str">
        <f>CDS1Y_bbg!CN4</f>
        <v>India</v>
      </c>
    </row>
    <row r="2" spans="1:92" x14ac:dyDescent="0.25">
      <c r="A2" s="1">
        <v>36556</v>
      </c>
      <c r="B2">
        <f>IFERROR(VLOOKUP($A2, CDS1Y_bbg!A$5:B$241,2), -1)</f>
        <v>-1</v>
      </c>
      <c r="C2">
        <f>IFERROR(VLOOKUP($A2, CDS1Y_bbg!B$5:C$241,2), -1)</f>
        <v>41831</v>
      </c>
      <c r="D2">
        <f>IFERROR(VLOOKUP($A2, CDS1Y_bbg!C$5:D$241,2), -1)</f>
        <v>-1</v>
      </c>
      <c r="E2">
        <f>IFERROR(VLOOKUP($A2, CDS1Y_bbg!D$5:E$241,2), -1)</f>
        <v>44895</v>
      </c>
      <c r="F2">
        <f>IFERROR(VLOOKUP($A2, CDS1Y_bbg!E$5:F$241,2), -1)</f>
        <v>-1</v>
      </c>
      <c r="G2">
        <f>IFERROR(VLOOKUP($A2, CDS1Y_bbg!F$5:G$241,2), -1)</f>
        <v>40360</v>
      </c>
      <c r="H2">
        <f>IFERROR(VLOOKUP($A2, CDS1Y_bbg!G$5:H$241,2), -1)</f>
        <v>-1</v>
      </c>
      <c r="I2">
        <f>IFERROR(VLOOKUP($A2, CDS1Y_bbg!H$5:I$241,2), -1)</f>
        <v>44834</v>
      </c>
      <c r="J2">
        <f>IFERROR(VLOOKUP($A2, CDS1Y_bbg!I$5:J$241,2), -1)</f>
        <v>-1</v>
      </c>
      <c r="K2">
        <f>IFERROR(VLOOKUP($A2, CDS1Y_bbg!J$5:K$241,2), -1)</f>
        <v>41819</v>
      </c>
      <c r="L2">
        <f>IFERROR(VLOOKUP($A2, CDS1Y_bbg!K$5:L$241,2), -1)</f>
        <v>-1</v>
      </c>
      <c r="M2">
        <f>IFERROR(VLOOKUP($A2, CDS1Y_bbg!L$5:M$241,2), -1)</f>
        <v>40469</v>
      </c>
      <c r="N2">
        <f>IFERROR(VLOOKUP($A2, CDS1Y_bbg!M$5:N$241,2), -1)</f>
        <v>-1</v>
      </c>
      <c r="O2">
        <f>IFERROR(VLOOKUP($A2, CDS1Y_bbg!N$5:O$241,2), -1)</f>
        <v>40289</v>
      </c>
      <c r="P2">
        <f>IFERROR(VLOOKUP($A2, CDS1Y_bbg!O$5:P$241,2), -1)</f>
        <v>-1</v>
      </c>
      <c r="Q2">
        <f>IFERROR(VLOOKUP($A2, CDS1Y_bbg!P$5:Q$241,2), -1)</f>
        <v>44407</v>
      </c>
      <c r="R2">
        <f>IFERROR(VLOOKUP($A2, CDS1Y_bbg!Q$5:R$241,2), -1)</f>
        <v>-1</v>
      </c>
      <c r="S2">
        <f>IFERROR(VLOOKUP($A2, CDS1Y_bbg!R$5:S$241,2), -1)</f>
        <v>43337</v>
      </c>
      <c r="T2">
        <f>IFERROR(VLOOKUP($A2, CDS1Y_bbg!S$5:T$241,2), -1)</f>
        <v>-1</v>
      </c>
      <c r="U2">
        <f>IFERROR(VLOOKUP($A2, CDS1Y_bbg!T$5:U$241,2), -1)</f>
        <v>42062</v>
      </c>
      <c r="V2">
        <f>IFERROR(VLOOKUP($A2, CDS1Y_bbg!U$5:V$241,2), -1)</f>
        <v>-1</v>
      </c>
      <c r="W2">
        <f>IFERROR(VLOOKUP($A2, CDS1Y_bbg!V$5:W$241,2), -1)</f>
        <v>42283</v>
      </c>
      <c r="X2">
        <f>IFERROR(VLOOKUP($A2, CDS1Y_bbg!W$5:X$241,2), -1)</f>
        <v>-1</v>
      </c>
      <c r="Y2">
        <f>IFERROR(VLOOKUP($A2, CDS1Y_bbg!X$5:Y$241,2), -1)</f>
        <v>44468</v>
      </c>
      <c r="Z2">
        <f>IFERROR(VLOOKUP($A2, CDS1Y_bbg!Y$5:Z$241,2), -1)</f>
        <v>-1</v>
      </c>
      <c r="AA2">
        <f>IFERROR(VLOOKUP($A2, CDS1Y_bbg!Z$5:AA$241,2), -1)</f>
        <v>40481</v>
      </c>
      <c r="AB2">
        <f>IFERROR(VLOOKUP($A2, CDS1Y_bbg!AA$5:AB$241,2), -1)</f>
        <v>-1</v>
      </c>
      <c r="AC2" s="1">
        <f>IFERROR(VLOOKUP($A2, CDS1Y_bbg!AB$5:AC$241,2), -1)</f>
        <v>42676</v>
      </c>
      <c r="AD2">
        <f>IFERROR(VLOOKUP($A2, CDS1Y_bbg!AC$5:AD$241,2), -1)</f>
        <v>-1</v>
      </c>
      <c r="AE2">
        <f>IFERROR(VLOOKUP($A2, CDS1Y_bbg!AD$5:AE$241,2), -1)</f>
        <v>41149</v>
      </c>
      <c r="AF2">
        <f>IFERROR(VLOOKUP($A2, CDS1Y_bbg!AE$5:AF$241,2), -1)</f>
        <v>-1</v>
      </c>
      <c r="AG2">
        <f>IFERROR(VLOOKUP($A2, CDS1Y_bbg!AF$5:AG$241,2), -1)</f>
        <v>43189</v>
      </c>
      <c r="AH2">
        <f>IFERROR(VLOOKUP($A2, CDS1Y_bbg!AG$5:AH$241,2), -1)</f>
        <v>-1</v>
      </c>
      <c r="AI2">
        <f>IFERROR(VLOOKUP($A2, CDS1Y_bbg!AH$5:AI$241,2), -1)</f>
        <v>-1</v>
      </c>
      <c r="AJ2">
        <f>IFERROR(VLOOKUP($A2, CDS1Y_bbg!AI$5:AJ$241,2), -1)</f>
        <v>-1</v>
      </c>
      <c r="AK2">
        <f>IFERROR(VLOOKUP($A2, CDS1Y_bbg!AJ$5:AK$241,2), -1)</f>
        <v>-1</v>
      </c>
      <c r="AL2">
        <f>IFERROR(VLOOKUP($A2, CDS1Y_bbg!AK$5:AL$241,2), -1)</f>
        <v>-1</v>
      </c>
      <c r="AM2">
        <f>IFERROR(VLOOKUP($A2, CDS1Y_bbg!AL$5:AM$241,2), -1)</f>
        <v>-1</v>
      </c>
      <c r="AN2">
        <f>IFERROR(VLOOKUP($A2, CDS1Y_bbg!AM$5:AN$241,2), -1)</f>
        <v>-1</v>
      </c>
      <c r="AO2">
        <f>IFERROR(VLOOKUP($A2, CDS1Y_bbg!AN$5:AO$241,2), -1)</f>
        <v>43424</v>
      </c>
      <c r="AP2">
        <f>IFERROR(VLOOKUP($A2, CDS1Y_bbg!AO$5:AP$241,2), -1)</f>
        <v>-1</v>
      </c>
      <c r="AQ2">
        <f>IFERROR(VLOOKUP($A2, CDS1Y_bbg!AP$5:AQ$241,2), -1)</f>
        <v>44625</v>
      </c>
      <c r="AR2">
        <f>IFERROR(VLOOKUP($A2, CDS1Y_bbg!AQ$5:AR$241,2), -1)</f>
        <v>-1</v>
      </c>
      <c r="AS2">
        <f>IFERROR(VLOOKUP($A2, CDS1Y_bbg!AR$5:AS$241,2), -1)</f>
        <v>44626</v>
      </c>
      <c r="AT2">
        <f>IFERROR(VLOOKUP($A2, CDS1Y_bbg!AS$5:AT$241,2), -1)</f>
        <v>-1</v>
      </c>
      <c r="AU2">
        <f>IFERROR(VLOOKUP($A2, CDS1Y_bbg!AT$5:AU$241,2), -1)</f>
        <v>-1</v>
      </c>
      <c r="AV2">
        <f>IFERROR(VLOOKUP($A2, CDS1Y_bbg!AU$5:AV$241,2), -1)</f>
        <v>-1</v>
      </c>
      <c r="AW2">
        <f>IFERROR(VLOOKUP($A2, CDS1Y_bbg!AV$5:AW$241,2), -1)</f>
        <v>41863</v>
      </c>
      <c r="AX2">
        <f>IFERROR(VLOOKUP($A2, CDS1Y_bbg!AW$5:AX$241,2), -1)</f>
        <v>-1</v>
      </c>
      <c r="AY2">
        <f>IFERROR(VLOOKUP($A2, CDS1Y_bbg!AX$5:AY$241,2), -1)</f>
        <v>43402</v>
      </c>
      <c r="AZ2">
        <f>IFERROR(VLOOKUP($A2, CDS1Y_bbg!AY$5:AZ$241,2), -1)</f>
        <v>-1</v>
      </c>
      <c r="BA2">
        <f>IFERROR(VLOOKUP($A2, CDS1Y_bbg!AZ$5:BA$241,2), -1)</f>
        <v>-1</v>
      </c>
      <c r="BB2">
        <f>IFERROR(VLOOKUP($A2, CDS1Y_bbg!BA$5:BB$241,2), -1)</f>
        <v>-1</v>
      </c>
      <c r="BC2">
        <f>IFERROR(VLOOKUP($A2, CDS1Y_bbg!BB$5:BC$241,2), -1)</f>
        <v>41722</v>
      </c>
      <c r="BD2">
        <f>IFERROR(VLOOKUP($A2, CDS1Y_bbg!BC$5:BD$241,2), -1)</f>
        <v>-1</v>
      </c>
      <c r="BE2">
        <f>IFERROR(VLOOKUP($A2, CDS1Y_bbg!BD$5:BE$241,2), -1)</f>
        <v>-1</v>
      </c>
      <c r="BF2">
        <f>IFERROR(VLOOKUP($A2, CDS1Y_bbg!BE$5:BF$241,2), -1)</f>
        <v>-1</v>
      </c>
      <c r="BG2">
        <f>IFERROR(VLOOKUP($A2, CDS1Y_bbg!BF$5:BG$241,2), -1)</f>
        <v>-1</v>
      </c>
      <c r="BH2">
        <f>IFERROR(VLOOKUP($A2, CDS1Y_bbg!BG$5:BH$241,2), -1)</f>
        <v>-1</v>
      </c>
      <c r="BI2">
        <f>IFERROR(VLOOKUP($A2, CDS1Y_bbg!BH$5:BI$241,2), -1)</f>
        <v>43424</v>
      </c>
      <c r="BJ2">
        <f>IFERROR(VLOOKUP($A2, CDS1Y_bbg!BI$5:BJ$241,2), -1)</f>
        <v>-1</v>
      </c>
      <c r="BK2">
        <f>IFERROR(VLOOKUP($A2, CDS1Y_bbg!BJ$5:BK$241,2), -1)</f>
        <v>-1</v>
      </c>
      <c r="BL2">
        <f>IFERROR(VLOOKUP($A2, CDS1Y_bbg!BK$5:BL$241,2), -1)</f>
        <v>-1</v>
      </c>
      <c r="BM2">
        <f>IFERROR(VLOOKUP($A2, CDS1Y_bbg!BL$5:BM$241,2), -1)</f>
        <v>43424</v>
      </c>
      <c r="BN2">
        <f>IFERROR(VLOOKUP($A2, CDS1Y_bbg!BM$5:BN$241,2), -1)</f>
        <v>-1</v>
      </c>
      <c r="BO2">
        <f>IFERROR(VLOOKUP($A2, CDS1Y_bbg!BN$5:BO$241,2), -1)</f>
        <v>43426</v>
      </c>
      <c r="BP2">
        <f>IFERROR(VLOOKUP($A2, CDS1Y_bbg!BO$5:BP$241,2), -1)</f>
        <v>-1</v>
      </c>
      <c r="BQ2">
        <f>IFERROR(VLOOKUP($A2, CDS1Y_bbg!BP$5:BQ$241,2), -1)</f>
        <v>-1</v>
      </c>
      <c r="BR2">
        <f>IFERROR(VLOOKUP($A2, CDS1Y_bbg!BQ$5:BR$241,2), -1)</f>
        <v>-1</v>
      </c>
      <c r="BS2">
        <f>IFERROR(VLOOKUP($A2, CDS1Y_bbg!BR$5:BS$241,2), -1)</f>
        <v>43426</v>
      </c>
      <c r="BT2">
        <f>IFERROR(VLOOKUP($A2, CDS1Y_bbg!BS$5:BT$241,2), -1)</f>
        <v>-1</v>
      </c>
      <c r="BU2">
        <f>IFERROR(VLOOKUP($A2, CDS1Y_bbg!BT$5:BU$241,2), -1)</f>
        <v>-1</v>
      </c>
      <c r="BV2">
        <f>IFERROR(VLOOKUP($A2, CDS1Y_bbg!BU$5:BV$241,2), -1)</f>
        <v>-1</v>
      </c>
      <c r="BW2">
        <f>IFERROR(VLOOKUP($A2, CDS1Y_bbg!BV$5:BW$241,2), -1)</f>
        <v>41915</v>
      </c>
      <c r="BX2">
        <f>IFERROR(VLOOKUP($A2, CDS1Y_bbg!BW$5:BX$241,2), -1)</f>
        <v>-1</v>
      </c>
      <c r="BY2">
        <f>IFERROR(VLOOKUP($A2, CDS1Y_bbg!BX$5:BY$241,2), -1)</f>
        <v>-1</v>
      </c>
      <c r="BZ2">
        <f>IFERROR(VLOOKUP($A2, CDS1Y_bbg!BY$5:BZ$241,2), -1)</f>
        <v>-1</v>
      </c>
      <c r="CA2">
        <f>IFERROR(VLOOKUP($A2, CDS1Y_bbg!BZ$5:CA$241,2), -1)</f>
        <v>41911</v>
      </c>
      <c r="CB2">
        <f>IFERROR(VLOOKUP($A2, CDS1Y_bbg!CA$5:CB$241,2), -1)</f>
        <v>-1</v>
      </c>
      <c r="CC2">
        <f>IFERROR(VLOOKUP($A2, CDS1Y_bbg!CB$5:CC$241,2), -1)</f>
        <v>41912</v>
      </c>
      <c r="CD2">
        <f>IFERROR(VLOOKUP($A2, CDS1Y_bbg!CC$5:CD$241,2), -1)</f>
        <v>-1</v>
      </c>
      <c r="CE2">
        <f>IFERROR(VLOOKUP($A2, CDS1Y_bbg!CD$5:CE$241,2), -1)</f>
        <v>43332</v>
      </c>
      <c r="CF2">
        <f>IFERROR(VLOOKUP($A2, CDS1Y_bbg!CE$5:CF$241,2), -1)</f>
        <v>-1</v>
      </c>
      <c r="CG2">
        <f>IFERROR(VLOOKUP($A2, CDS1Y_bbg!CF$5:CG$241,2), -1)</f>
        <v>41893</v>
      </c>
      <c r="CH2">
        <f>IFERROR(VLOOKUP($A2, CDS1Y_bbg!CG$5:CH$241,2), -1)</f>
        <v>-1</v>
      </c>
      <c r="CI2">
        <f>IFERROR(VLOOKUP($A2, CDS1Y_bbg!CH$5:CI$241,2), -1)</f>
        <v>-1</v>
      </c>
      <c r="CJ2">
        <f>IFERROR(VLOOKUP($A2, CDS1Y_bbg!CI$5:CJ$241,2), -1)</f>
        <v>-1</v>
      </c>
      <c r="CK2">
        <f>IFERROR(VLOOKUP($A2, CDS1Y_bbg!CJ$5:CK$241,2), -1)</f>
        <v>41844</v>
      </c>
      <c r="CL2">
        <f>IFERROR(VLOOKUP($A2, CDS1Y_bbg!CK$5:CL$241,2), -1)</f>
        <v>-1</v>
      </c>
      <c r="CM2">
        <f>IFERROR(VLOOKUP($A2, CDS1Y_bbg!CL$5:CM$241,2), -1)</f>
        <v>-1</v>
      </c>
      <c r="CN2">
        <f>IFERROR(VLOOKUP($A2, CDS1Y_bbg!CM$5:CN$241,2), -1)</f>
        <v>-1</v>
      </c>
    </row>
    <row r="3" spans="1:92" x14ac:dyDescent="0.25">
      <c r="A3" s="1">
        <v>36585</v>
      </c>
      <c r="B3">
        <f>IFERROR(VLOOKUP($A3, CDS1Y_bbg!A$5:B$241,2), -1)</f>
        <v>-1</v>
      </c>
      <c r="D3">
        <f>IFERROR(VLOOKUP($A3, CDS1Y_bbg!C$5:D$241,2), -1)</f>
        <v>-1</v>
      </c>
      <c r="F3">
        <f>IFERROR(VLOOKUP($A3, CDS1Y_bbg!E$5:F$241,2), -1)</f>
        <v>-1</v>
      </c>
      <c r="H3">
        <f>IFERROR(VLOOKUP($A3, CDS1Y_bbg!G$5:H$241,2), -1)</f>
        <v>-1</v>
      </c>
      <c r="J3">
        <f>IFERROR(VLOOKUP($A3, CDS1Y_bbg!I$5:J$241,2), -1)</f>
        <v>-1</v>
      </c>
      <c r="L3">
        <f>IFERROR(VLOOKUP($A3, CDS1Y_bbg!K$5:L$241,2), -1)</f>
        <v>-1</v>
      </c>
      <c r="N3">
        <f>IFERROR(VLOOKUP($A3, CDS1Y_bbg!M$5:N$241,2), -1)</f>
        <v>-1</v>
      </c>
      <c r="P3">
        <f>IFERROR(VLOOKUP($A3, CDS1Y_bbg!O$5:P$241,2), -1)</f>
        <v>-1</v>
      </c>
      <c r="R3">
        <f>IFERROR(VLOOKUP($A3, CDS1Y_bbg!Q$5:R$241,2), -1)</f>
        <v>-1</v>
      </c>
      <c r="T3">
        <f>IFERROR(VLOOKUP($A3, CDS1Y_bbg!S$5:T$241,2), -1)</f>
        <v>-1</v>
      </c>
      <c r="V3">
        <f>IFERROR(VLOOKUP($A3, CDS1Y_bbg!U$5:V$241,2), -1)</f>
        <v>-1</v>
      </c>
      <c r="X3">
        <f>IFERROR(VLOOKUP($A3, CDS1Y_bbg!W$5:X$241,2), -1)</f>
        <v>-1</v>
      </c>
      <c r="Z3">
        <f>IFERROR(VLOOKUP($A3, CDS1Y_bbg!Y$5:Z$241,2), -1)</f>
        <v>-1</v>
      </c>
      <c r="AB3">
        <f>IFERROR(VLOOKUP($A3, CDS1Y_bbg!AA$5:AB$241,2), -1)</f>
        <v>-1</v>
      </c>
      <c r="AD3">
        <f>IFERROR(VLOOKUP($A3, CDS1Y_bbg!AC$5:AD$241,2), -1)</f>
        <v>-1</v>
      </c>
      <c r="AF3">
        <f>IFERROR(VLOOKUP($A3, CDS1Y_bbg!AE$5:AF$241,2), -1)</f>
        <v>-1</v>
      </c>
      <c r="AH3">
        <f>IFERROR(VLOOKUP($A3, CDS1Y_bbg!AG$5:AH$241,2), -1)</f>
        <v>-1</v>
      </c>
      <c r="AJ3">
        <f>IFERROR(VLOOKUP($A3, CDS1Y_bbg!AI$5:AJ$241,2), -1)</f>
        <v>-1</v>
      </c>
      <c r="AL3">
        <f>IFERROR(VLOOKUP($A3, CDS1Y_bbg!AK$5:AL$241,2), -1)</f>
        <v>-1</v>
      </c>
      <c r="AN3">
        <f>IFERROR(VLOOKUP($A3, CDS1Y_bbg!AM$5:AN$241,2), -1)</f>
        <v>-1</v>
      </c>
      <c r="AP3">
        <f>IFERROR(VLOOKUP($A3, CDS1Y_bbg!AO$5:AP$241,2), -1)</f>
        <v>-1</v>
      </c>
      <c r="AR3">
        <f>IFERROR(VLOOKUP($A3, CDS1Y_bbg!AQ$5:AR$241,2), -1)</f>
        <v>-1</v>
      </c>
      <c r="AT3">
        <f>IFERROR(VLOOKUP($A3, CDS1Y_bbg!AS$5:AT$241,2), -1)</f>
        <v>-1</v>
      </c>
      <c r="AV3">
        <f>IFERROR(VLOOKUP($A3, CDS1Y_bbg!AU$5:AV$241,2), -1)</f>
        <v>-1</v>
      </c>
      <c r="AX3">
        <f>IFERROR(VLOOKUP($A3, CDS1Y_bbg!AW$5:AX$241,2), -1)</f>
        <v>-1</v>
      </c>
      <c r="AZ3">
        <f>IFERROR(VLOOKUP($A3, CDS1Y_bbg!AY$5:AZ$241,2), -1)</f>
        <v>-1</v>
      </c>
      <c r="BB3">
        <f>IFERROR(VLOOKUP($A3, CDS1Y_bbg!BA$5:BB$241,2), -1)</f>
        <v>-1</v>
      </c>
      <c r="BD3">
        <f>IFERROR(VLOOKUP($A3, CDS1Y_bbg!BC$5:BD$241,2), -1)</f>
        <v>-1</v>
      </c>
      <c r="BF3">
        <f>IFERROR(VLOOKUP($A3, CDS1Y_bbg!BE$5:BF$241,2), -1)</f>
        <v>-1</v>
      </c>
      <c r="BH3">
        <f>IFERROR(VLOOKUP($A3, CDS1Y_bbg!BG$5:BH$241,2), -1)</f>
        <v>-1</v>
      </c>
      <c r="BJ3">
        <f>IFERROR(VLOOKUP($A3, CDS1Y_bbg!BI$5:BJ$241,2), -1)</f>
        <v>-1</v>
      </c>
      <c r="BL3">
        <f>IFERROR(VLOOKUP($A3, CDS1Y_bbg!BK$5:BL$241,2), -1)</f>
        <v>-1</v>
      </c>
      <c r="BN3">
        <f>IFERROR(VLOOKUP($A3, CDS1Y_bbg!BM$5:BN$241,2), -1)</f>
        <v>-1</v>
      </c>
      <c r="BP3">
        <f>IFERROR(VLOOKUP($A3, CDS1Y_bbg!BO$5:BP$241,2), -1)</f>
        <v>-1</v>
      </c>
      <c r="BR3">
        <f>IFERROR(VLOOKUP($A3, CDS1Y_bbg!BQ$5:BR$241,2), -1)</f>
        <v>-1</v>
      </c>
      <c r="BT3">
        <f>IFERROR(VLOOKUP($A3, CDS1Y_bbg!BS$5:BT$241,2), -1)</f>
        <v>-1</v>
      </c>
      <c r="BV3">
        <f>IFERROR(VLOOKUP($A3, CDS1Y_bbg!BU$5:BV$241,2), -1)</f>
        <v>-1</v>
      </c>
      <c r="BX3">
        <f>IFERROR(VLOOKUP($A3, CDS1Y_bbg!BW$5:BX$241,2), -1)</f>
        <v>-1</v>
      </c>
      <c r="BZ3">
        <f>IFERROR(VLOOKUP($A3, CDS1Y_bbg!BY$5:BZ$241,2), -1)</f>
        <v>-1</v>
      </c>
      <c r="CB3">
        <f>IFERROR(VLOOKUP($A3, CDS1Y_bbg!CA$5:CB$241,2), -1)</f>
        <v>-1</v>
      </c>
      <c r="CD3">
        <f>IFERROR(VLOOKUP($A3, CDS1Y_bbg!CC$5:CD$241,2), -1)</f>
        <v>-1</v>
      </c>
      <c r="CF3">
        <f>IFERROR(VLOOKUP($A3, CDS1Y_bbg!CE$5:CF$241,2), -1)</f>
        <v>-1</v>
      </c>
      <c r="CH3">
        <f>IFERROR(VLOOKUP($A3, CDS1Y_bbg!CG$5:CH$241,2), -1)</f>
        <v>-1</v>
      </c>
      <c r="CJ3">
        <f>IFERROR(VLOOKUP($A3, CDS1Y_bbg!CI$5:CJ$241,2), -1)</f>
        <v>-1</v>
      </c>
      <c r="CL3">
        <f>IFERROR(VLOOKUP($A3, CDS1Y_bbg!CK$5:CL$241,2), -1)</f>
        <v>-1</v>
      </c>
      <c r="CN3">
        <f>IFERROR(VLOOKUP($A3, CDS1Y_bbg!CM$5:CN$241,2), -1)</f>
        <v>-1</v>
      </c>
    </row>
    <row r="4" spans="1:92" x14ac:dyDescent="0.25">
      <c r="A4" s="1">
        <v>36616</v>
      </c>
      <c r="B4">
        <f>IFERROR(VLOOKUP($A4, CDS1Y_bbg!A$5:B$241,2), -1)</f>
        <v>-1</v>
      </c>
      <c r="D4">
        <f>IFERROR(VLOOKUP($A4, CDS1Y_bbg!C$5:D$241,2), -1)</f>
        <v>-1</v>
      </c>
      <c r="F4">
        <f>IFERROR(VLOOKUP($A4, CDS1Y_bbg!E$5:F$241,2), -1)</f>
        <v>-1</v>
      </c>
      <c r="H4">
        <f>IFERROR(VLOOKUP($A4, CDS1Y_bbg!G$5:H$241,2), -1)</f>
        <v>-1</v>
      </c>
      <c r="J4">
        <f>IFERROR(VLOOKUP($A4, CDS1Y_bbg!I$5:J$241,2), -1)</f>
        <v>-1</v>
      </c>
      <c r="L4">
        <f>IFERROR(VLOOKUP($A4, CDS1Y_bbg!K$5:L$241,2), -1)</f>
        <v>-1</v>
      </c>
      <c r="N4">
        <f>IFERROR(VLOOKUP($A4, CDS1Y_bbg!M$5:N$241,2), -1)</f>
        <v>-1</v>
      </c>
      <c r="P4">
        <f>IFERROR(VLOOKUP($A4, CDS1Y_bbg!O$5:P$241,2), -1)</f>
        <v>-1</v>
      </c>
      <c r="R4">
        <f>IFERROR(VLOOKUP($A4, CDS1Y_bbg!Q$5:R$241,2), -1)</f>
        <v>-1</v>
      </c>
      <c r="T4">
        <f>IFERROR(VLOOKUP($A4, CDS1Y_bbg!S$5:T$241,2), -1)</f>
        <v>-1</v>
      </c>
      <c r="V4">
        <f>IFERROR(VLOOKUP($A4, CDS1Y_bbg!U$5:V$241,2), -1)</f>
        <v>-1</v>
      </c>
      <c r="X4">
        <f>IFERROR(VLOOKUP($A4, CDS1Y_bbg!W$5:X$241,2), -1)</f>
        <v>-1</v>
      </c>
      <c r="Z4">
        <f>IFERROR(VLOOKUP($A4, CDS1Y_bbg!Y$5:Z$241,2), -1)</f>
        <v>-1</v>
      </c>
      <c r="AB4">
        <f>IFERROR(VLOOKUP($A4, CDS1Y_bbg!AA$5:AB$241,2), -1)</f>
        <v>-1</v>
      </c>
      <c r="AD4">
        <f>IFERROR(VLOOKUP($A4, CDS1Y_bbg!AC$5:AD$241,2), -1)</f>
        <v>-1</v>
      </c>
      <c r="AF4">
        <f>IFERROR(VLOOKUP($A4, CDS1Y_bbg!AE$5:AF$241,2), -1)</f>
        <v>-1</v>
      </c>
      <c r="AH4">
        <f>IFERROR(VLOOKUP($A4, CDS1Y_bbg!AG$5:AH$241,2), -1)</f>
        <v>-1</v>
      </c>
      <c r="AJ4">
        <f>IFERROR(VLOOKUP($A4, CDS1Y_bbg!AI$5:AJ$241,2), -1)</f>
        <v>-1</v>
      </c>
      <c r="AL4">
        <f>IFERROR(VLOOKUP($A4, CDS1Y_bbg!AK$5:AL$241,2), -1)</f>
        <v>-1</v>
      </c>
      <c r="AN4">
        <f>IFERROR(VLOOKUP($A4, CDS1Y_bbg!AM$5:AN$241,2), -1)</f>
        <v>-1</v>
      </c>
      <c r="AP4">
        <f>IFERROR(VLOOKUP($A4, CDS1Y_bbg!AO$5:AP$241,2), -1)</f>
        <v>-1</v>
      </c>
      <c r="AR4">
        <f>IFERROR(VLOOKUP($A4, CDS1Y_bbg!AQ$5:AR$241,2), -1)</f>
        <v>-1</v>
      </c>
      <c r="AT4">
        <f>IFERROR(VLOOKUP($A4, CDS1Y_bbg!AS$5:AT$241,2), -1)</f>
        <v>-1</v>
      </c>
      <c r="AV4">
        <f>IFERROR(VLOOKUP($A4, CDS1Y_bbg!AU$5:AV$241,2), -1)</f>
        <v>-1</v>
      </c>
      <c r="AX4">
        <f>IFERROR(VLOOKUP($A4, CDS1Y_bbg!AW$5:AX$241,2), -1)</f>
        <v>-1</v>
      </c>
      <c r="AZ4">
        <f>IFERROR(VLOOKUP($A4, CDS1Y_bbg!AY$5:AZ$241,2), -1)</f>
        <v>-1</v>
      </c>
      <c r="BB4">
        <f>IFERROR(VLOOKUP($A4, CDS1Y_bbg!BA$5:BB$241,2), -1)</f>
        <v>-1</v>
      </c>
      <c r="BD4">
        <f>IFERROR(VLOOKUP($A4, CDS1Y_bbg!BC$5:BD$241,2), -1)</f>
        <v>-1</v>
      </c>
      <c r="BF4">
        <f>IFERROR(VLOOKUP($A4, CDS1Y_bbg!BE$5:BF$241,2), -1)</f>
        <v>-1</v>
      </c>
      <c r="BH4">
        <f>IFERROR(VLOOKUP($A4, CDS1Y_bbg!BG$5:BH$241,2), -1)</f>
        <v>-1</v>
      </c>
      <c r="BJ4">
        <f>IFERROR(VLOOKUP($A4, CDS1Y_bbg!BI$5:BJ$241,2), -1)</f>
        <v>-1</v>
      </c>
      <c r="BL4">
        <f>IFERROR(VLOOKUP($A4, CDS1Y_bbg!BK$5:BL$241,2), -1)</f>
        <v>-1</v>
      </c>
      <c r="BN4">
        <f>IFERROR(VLOOKUP($A4, CDS1Y_bbg!BM$5:BN$241,2), -1)</f>
        <v>-1</v>
      </c>
      <c r="BP4">
        <f>IFERROR(VLOOKUP($A4, CDS1Y_bbg!BO$5:BP$241,2), -1)</f>
        <v>-1</v>
      </c>
      <c r="BR4">
        <f>IFERROR(VLOOKUP($A4, CDS1Y_bbg!BQ$5:BR$241,2), -1)</f>
        <v>-1</v>
      </c>
      <c r="BT4">
        <f>IFERROR(VLOOKUP($A4, CDS1Y_bbg!BS$5:BT$241,2), -1)</f>
        <v>-1</v>
      </c>
      <c r="BV4">
        <f>IFERROR(VLOOKUP($A4, CDS1Y_bbg!BU$5:BV$241,2), -1)</f>
        <v>-1</v>
      </c>
      <c r="BX4">
        <f>IFERROR(VLOOKUP($A4, CDS1Y_bbg!BW$5:BX$241,2), -1)</f>
        <v>-1</v>
      </c>
      <c r="BZ4">
        <f>IFERROR(VLOOKUP($A4, CDS1Y_bbg!BY$5:BZ$241,2), -1)</f>
        <v>-1</v>
      </c>
      <c r="CB4">
        <f>IFERROR(VLOOKUP($A4, CDS1Y_bbg!CA$5:CB$241,2), -1)</f>
        <v>-1</v>
      </c>
      <c r="CD4">
        <f>IFERROR(VLOOKUP($A4, CDS1Y_bbg!CC$5:CD$241,2), -1)</f>
        <v>-1</v>
      </c>
      <c r="CF4">
        <f>IFERROR(VLOOKUP($A4, CDS1Y_bbg!CE$5:CF$241,2), -1)</f>
        <v>-1</v>
      </c>
      <c r="CH4">
        <f>IFERROR(VLOOKUP($A4, CDS1Y_bbg!CG$5:CH$241,2), -1)</f>
        <v>-1</v>
      </c>
      <c r="CJ4">
        <f>IFERROR(VLOOKUP($A4, CDS1Y_bbg!CI$5:CJ$241,2), -1)</f>
        <v>-1</v>
      </c>
      <c r="CL4">
        <f>IFERROR(VLOOKUP($A4, CDS1Y_bbg!CK$5:CL$241,2), -1)</f>
        <v>-1</v>
      </c>
      <c r="CN4">
        <f>IFERROR(VLOOKUP($A4, CDS1Y_bbg!CM$5:CN$241,2), -1)</f>
        <v>-1</v>
      </c>
    </row>
    <row r="5" spans="1:92" x14ac:dyDescent="0.25">
      <c r="A5" s="1">
        <v>36646</v>
      </c>
      <c r="B5">
        <f>IFERROR(VLOOKUP($A5, CDS1Y_bbg!A$5:B$241,2), -1)</f>
        <v>-1</v>
      </c>
      <c r="D5">
        <f>IFERROR(VLOOKUP($A5, CDS1Y_bbg!C$5:D$241,2), -1)</f>
        <v>-1</v>
      </c>
      <c r="F5">
        <f>IFERROR(VLOOKUP($A5, CDS1Y_bbg!E$5:F$241,2), -1)</f>
        <v>-1</v>
      </c>
      <c r="H5">
        <f>IFERROR(VLOOKUP($A5, CDS1Y_bbg!G$5:H$241,2), -1)</f>
        <v>-1</v>
      </c>
      <c r="J5">
        <f>IFERROR(VLOOKUP($A5, CDS1Y_bbg!I$5:J$241,2), -1)</f>
        <v>-1</v>
      </c>
      <c r="L5">
        <f>IFERROR(VLOOKUP($A5, CDS1Y_bbg!K$5:L$241,2), -1)</f>
        <v>-1</v>
      </c>
      <c r="N5">
        <f>IFERROR(VLOOKUP($A5, CDS1Y_bbg!M$5:N$241,2), -1)</f>
        <v>-1</v>
      </c>
      <c r="P5">
        <f>IFERROR(VLOOKUP($A5, CDS1Y_bbg!O$5:P$241,2), -1)</f>
        <v>-1</v>
      </c>
      <c r="R5">
        <f>IFERROR(VLOOKUP($A5, CDS1Y_bbg!Q$5:R$241,2), -1)</f>
        <v>-1</v>
      </c>
      <c r="T5">
        <f>IFERROR(VLOOKUP($A5, CDS1Y_bbg!S$5:T$241,2), -1)</f>
        <v>-1</v>
      </c>
      <c r="V5">
        <f>IFERROR(VLOOKUP($A5, CDS1Y_bbg!U$5:V$241,2), -1)</f>
        <v>-1</v>
      </c>
      <c r="X5">
        <f>IFERROR(VLOOKUP($A5, CDS1Y_bbg!W$5:X$241,2), -1)</f>
        <v>-1</v>
      </c>
      <c r="Z5">
        <f>IFERROR(VLOOKUP($A5, CDS1Y_bbg!Y$5:Z$241,2), -1)</f>
        <v>-1</v>
      </c>
      <c r="AB5">
        <f>IFERROR(VLOOKUP($A5, CDS1Y_bbg!AA$5:AB$241,2), -1)</f>
        <v>-1</v>
      </c>
      <c r="AD5">
        <f>IFERROR(VLOOKUP($A5, CDS1Y_bbg!AC$5:AD$241,2), -1)</f>
        <v>-1</v>
      </c>
      <c r="AF5">
        <f>IFERROR(VLOOKUP($A5, CDS1Y_bbg!AE$5:AF$241,2), -1)</f>
        <v>-1</v>
      </c>
      <c r="AH5">
        <f>IFERROR(VLOOKUP($A5, CDS1Y_bbg!AG$5:AH$241,2), -1)</f>
        <v>-1</v>
      </c>
      <c r="AJ5">
        <f>IFERROR(VLOOKUP($A5, CDS1Y_bbg!AI$5:AJ$241,2), -1)</f>
        <v>-1</v>
      </c>
      <c r="AL5">
        <f>IFERROR(VLOOKUP($A5, CDS1Y_bbg!AK$5:AL$241,2), -1)</f>
        <v>-1</v>
      </c>
      <c r="AN5">
        <f>IFERROR(VLOOKUP($A5, CDS1Y_bbg!AM$5:AN$241,2), -1)</f>
        <v>-1</v>
      </c>
      <c r="AP5">
        <f>IFERROR(VLOOKUP($A5, CDS1Y_bbg!AO$5:AP$241,2), -1)</f>
        <v>-1</v>
      </c>
      <c r="AR5">
        <f>IFERROR(VLOOKUP($A5, CDS1Y_bbg!AQ$5:AR$241,2), -1)</f>
        <v>-1</v>
      </c>
      <c r="AT5">
        <f>IFERROR(VLOOKUP($A5, CDS1Y_bbg!AS$5:AT$241,2), -1)</f>
        <v>-1</v>
      </c>
      <c r="AV5">
        <f>IFERROR(VLOOKUP($A5, CDS1Y_bbg!AU$5:AV$241,2), -1)</f>
        <v>-1</v>
      </c>
      <c r="AX5">
        <f>IFERROR(VLOOKUP($A5, CDS1Y_bbg!AW$5:AX$241,2), -1)</f>
        <v>-1</v>
      </c>
      <c r="AZ5">
        <f>IFERROR(VLOOKUP($A5, CDS1Y_bbg!AY$5:AZ$241,2), -1)</f>
        <v>-1</v>
      </c>
      <c r="BB5">
        <f>IFERROR(VLOOKUP($A5, CDS1Y_bbg!BA$5:BB$241,2), -1)</f>
        <v>-1</v>
      </c>
      <c r="BD5">
        <f>IFERROR(VLOOKUP($A5, CDS1Y_bbg!BC$5:BD$241,2), -1)</f>
        <v>-1</v>
      </c>
      <c r="BF5">
        <f>IFERROR(VLOOKUP($A5, CDS1Y_bbg!BE$5:BF$241,2), -1)</f>
        <v>-1</v>
      </c>
      <c r="BH5">
        <f>IFERROR(VLOOKUP($A5, CDS1Y_bbg!BG$5:BH$241,2), -1)</f>
        <v>-1</v>
      </c>
      <c r="BJ5">
        <f>IFERROR(VLOOKUP($A5, CDS1Y_bbg!BI$5:BJ$241,2), -1)</f>
        <v>-1</v>
      </c>
      <c r="BL5">
        <f>IFERROR(VLOOKUP($A5, CDS1Y_bbg!BK$5:BL$241,2), -1)</f>
        <v>-1</v>
      </c>
      <c r="BN5">
        <f>IFERROR(VLOOKUP($A5, CDS1Y_bbg!BM$5:BN$241,2), -1)</f>
        <v>-1</v>
      </c>
      <c r="BP5">
        <f>IFERROR(VLOOKUP($A5, CDS1Y_bbg!BO$5:BP$241,2), -1)</f>
        <v>-1</v>
      </c>
      <c r="BR5">
        <f>IFERROR(VLOOKUP($A5, CDS1Y_bbg!BQ$5:BR$241,2), -1)</f>
        <v>-1</v>
      </c>
      <c r="BT5">
        <f>IFERROR(VLOOKUP($A5, CDS1Y_bbg!BS$5:BT$241,2), -1)</f>
        <v>-1</v>
      </c>
      <c r="BV5">
        <f>IFERROR(VLOOKUP($A5, CDS1Y_bbg!BU$5:BV$241,2), -1)</f>
        <v>-1</v>
      </c>
      <c r="BX5">
        <f>IFERROR(VLOOKUP($A5, CDS1Y_bbg!BW$5:BX$241,2), -1)</f>
        <v>-1</v>
      </c>
      <c r="BZ5">
        <f>IFERROR(VLOOKUP($A5, CDS1Y_bbg!BY$5:BZ$241,2), -1)</f>
        <v>-1</v>
      </c>
      <c r="CB5">
        <f>IFERROR(VLOOKUP($A5, CDS1Y_bbg!CA$5:CB$241,2), -1)</f>
        <v>-1</v>
      </c>
      <c r="CD5">
        <f>IFERROR(VLOOKUP($A5, CDS1Y_bbg!CC$5:CD$241,2), -1)</f>
        <v>-1</v>
      </c>
      <c r="CF5">
        <f>IFERROR(VLOOKUP($A5, CDS1Y_bbg!CE$5:CF$241,2), -1)</f>
        <v>-1</v>
      </c>
      <c r="CH5">
        <f>IFERROR(VLOOKUP($A5, CDS1Y_bbg!CG$5:CH$241,2), -1)</f>
        <v>-1</v>
      </c>
      <c r="CJ5">
        <f>IFERROR(VLOOKUP($A5, CDS1Y_bbg!CI$5:CJ$241,2), -1)</f>
        <v>-1</v>
      </c>
      <c r="CL5">
        <f>IFERROR(VLOOKUP($A5, CDS1Y_bbg!CK$5:CL$241,2), -1)</f>
        <v>-1</v>
      </c>
      <c r="CN5">
        <f>IFERROR(VLOOKUP($A5, CDS1Y_bbg!CM$5:CN$241,2), -1)</f>
        <v>-1</v>
      </c>
    </row>
    <row r="6" spans="1:92" x14ac:dyDescent="0.25">
      <c r="A6" s="1">
        <v>36677</v>
      </c>
      <c r="B6">
        <f>IFERROR(VLOOKUP($A6, CDS1Y_bbg!A$5:B$241,2), -1)</f>
        <v>-1</v>
      </c>
      <c r="D6">
        <f>IFERROR(VLOOKUP($A6, CDS1Y_bbg!C$5:D$241,2), -1)</f>
        <v>-1</v>
      </c>
      <c r="F6">
        <f>IFERROR(VLOOKUP($A6, CDS1Y_bbg!E$5:F$241,2), -1)</f>
        <v>-1</v>
      </c>
      <c r="H6">
        <f>IFERROR(VLOOKUP($A6, CDS1Y_bbg!G$5:H$241,2), -1)</f>
        <v>-1</v>
      </c>
      <c r="J6">
        <f>IFERROR(VLOOKUP($A6, CDS1Y_bbg!I$5:J$241,2), -1)</f>
        <v>-1</v>
      </c>
      <c r="L6">
        <f>IFERROR(VLOOKUP($A6, CDS1Y_bbg!K$5:L$241,2), -1)</f>
        <v>-1</v>
      </c>
      <c r="N6">
        <f>IFERROR(VLOOKUP($A6, CDS1Y_bbg!M$5:N$241,2), -1)</f>
        <v>-1</v>
      </c>
      <c r="P6">
        <f>IFERROR(VLOOKUP($A6, CDS1Y_bbg!O$5:P$241,2), -1)</f>
        <v>-1</v>
      </c>
      <c r="R6">
        <f>IFERROR(VLOOKUP($A6, CDS1Y_bbg!Q$5:R$241,2), -1)</f>
        <v>-1</v>
      </c>
      <c r="T6">
        <f>IFERROR(VLOOKUP($A6, CDS1Y_bbg!S$5:T$241,2), -1)</f>
        <v>-1</v>
      </c>
      <c r="V6">
        <f>IFERROR(VLOOKUP($A6, CDS1Y_bbg!U$5:V$241,2), -1)</f>
        <v>-1</v>
      </c>
      <c r="X6">
        <f>IFERROR(VLOOKUP($A6, CDS1Y_bbg!W$5:X$241,2), -1)</f>
        <v>-1</v>
      </c>
      <c r="Z6">
        <f>IFERROR(VLOOKUP($A6, CDS1Y_bbg!Y$5:Z$241,2), -1)</f>
        <v>-1</v>
      </c>
      <c r="AB6">
        <f>IFERROR(VLOOKUP($A6, CDS1Y_bbg!AA$5:AB$241,2), -1)</f>
        <v>-1</v>
      </c>
      <c r="AD6">
        <f>IFERROR(VLOOKUP($A6, CDS1Y_bbg!AC$5:AD$241,2), -1)</f>
        <v>-1</v>
      </c>
      <c r="AF6">
        <f>IFERROR(VLOOKUP($A6, CDS1Y_bbg!AE$5:AF$241,2), -1)</f>
        <v>-1</v>
      </c>
      <c r="AH6">
        <f>IFERROR(VLOOKUP($A6, CDS1Y_bbg!AG$5:AH$241,2), -1)</f>
        <v>-1</v>
      </c>
      <c r="AJ6">
        <f>IFERROR(VLOOKUP($A6, CDS1Y_bbg!AI$5:AJ$241,2), -1)</f>
        <v>-1</v>
      </c>
      <c r="AL6">
        <f>IFERROR(VLOOKUP($A6, CDS1Y_bbg!AK$5:AL$241,2), -1)</f>
        <v>-1</v>
      </c>
      <c r="AN6">
        <f>IFERROR(VLOOKUP($A6, CDS1Y_bbg!AM$5:AN$241,2), -1)</f>
        <v>-1</v>
      </c>
      <c r="AP6">
        <f>IFERROR(VLOOKUP($A6, CDS1Y_bbg!AO$5:AP$241,2), -1)</f>
        <v>-1</v>
      </c>
      <c r="AR6">
        <f>IFERROR(VLOOKUP($A6, CDS1Y_bbg!AQ$5:AR$241,2), -1)</f>
        <v>-1</v>
      </c>
      <c r="AT6">
        <f>IFERROR(VLOOKUP($A6, CDS1Y_bbg!AS$5:AT$241,2), -1)</f>
        <v>-1</v>
      </c>
      <c r="AV6">
        <f>IFERROR(VLOOKUP($A6, CDS1Y_bbg!AU$5:AV$241,2), -1)</f>
        <v>-1</v>
      </c>
      <c r="AX6">
        <f>IFERROR(VLOOKUP($A6, CDS1Y_bbg!AW$5:AX$241,2), -1)</f>
        <v>-1</v>
      </c>
      <c r="AZ6">
        <f>IFERROR(VLOOKUP($A6, CDS1Y_bbg!AY$5:AZ$241,2), -1)</f>
        <v>-1</v>
      </c>
      <c r="BB6">
        <f>IFERROR(VLOOKUP($A6, CDS1Y_bbg!BA$5:BB$241,2), -1)</f>
        <v>-1</v>
      </c>
      <c r="BD6">
        <f>IFERROR(VLOOKUP($A6, CDS1Y_bbg!BC$5:BD$241,2), -1)</f>
        <v>-1</v>
      </c>
      <c r="BF6">
        <f>IFERROR(VLOOKUP($A6, CDS1Y_bbg!BE$5:BF$241,2), -1)</f>
        <v>-1</v>
      </c>
      <c r="BH6">
        <f>IFERROR(VLOOKUP($A6, CDS1Y_bbg!BG$5:BH$241,2), -1)</f>
        <v>-1</v>
      </c>
      <c r="BJ6">
        <f>IFERROR(VLOOKUP($A6, CDS1Y_bbg!BI$5:BJ$241,2), -1)</f>
        <v>-1</v>
      </c>
      <c r="BL6">
        <f>IFERROR(VLOOKUP($A6, CDS1Y_bbg!BK$5:BL$241,2), -1)</f>
        <v>-1</v>
      </c>
      <c r="BN6">
        <f>IFERROR(VLOOKUP($A6, CDS1Y_bbg!BM$5:BN$241,2), -1)</f>
        <v>-1</v>
      </c>
      <c r="BP6">
        <f>IFERROR(VLOOKUP($A6, CDS1Y_bbg!BO$5:BP$241,2), -1)</f>
        <v>-1</v>
      </c>
      <c r="BR6">
        <f>IFERROR(VLOOKUP($A6, CDS1Y_bbg!BQ$5:BR$241,2), -1)</f>
        <v>-1</v>
      </c>
      <c r="BT6">
        <f>IFERROR(VLOOKUP($A6, CDS1Y_bbg!BS$5:BT$241,2), -1)</f>
        <v>-1</v>
      </c>
      <c r="BV6">
        <f>IFERROR(VLOOKUP($A6, CDS1Y_bbg!BU$5:BV$241,2), -1)</f>
        <v>-1</v>
      </c>
      <c r="BX6">
        <f>IFERROR(VLOOKUP($A6, CDS1Y_bbg!BW$5:BX$241,2), -1)</f>
        <v>-1</v>
      </c>
      <c r="BZ6">
        <f>IFERROR(VLOOKUP($A6, CDS1Y_bbg!BY$5:BZ$241,2), -1)</f>
        <v>-1</v>
      </c>
      <c r="CB6">
        <f>IFERROR(VLOOKUP($A6, CDS1Y_bbg!CA$5:CB$241,2), -1)</f>
        <v>-1</v>
      </c>
      <c r="CD6">
        <f>IFERROR(VLOOKUP($A6, CDS1Y_bbg!CC$5:CD$241,2), -1)</f>
        <v>-1</v>
      </c>
      <c r="CF6">
        <f>IFERROR(VLOOKUP($A6, CDS1Y_bbg!CE$5:CF$241,2), -1)</f>
        <v>-1</v>
      </c>
      <c r="CH6">
        <f>IFERROR(VLOOKUP($A6, CDS1Y_bbg!CG$5:CH$241,2), -1)</f>
        <v>-1</v>
      </c>
      <c r="CJ6">
        <f>IFERROR(VLOOKUP($A6, CDS1Y_bbg!CI$5:CJ$241,2), -1)</f>
        <v>-1</v>
      </c>
      <c r="CL6">
        <f>IFERROR(VLOOKUP($A6, CDS1Y_bbg!CK$5:CL$241,2), -1)</f>
        <v>-1</v>
      </c>
      <c r="CN6">
        <f>IFERROR(VLOOKUP($A6, CDS1Y_bbg!CM$5:CN$241,2), -1)</f>
        <v>-1</v>
      </c>
    </row>
    <row r="7" spans="1:92" x14ac:dyDescent="0.25">
      <c r="A7" s="1">
        <v>36707</v>
      </c>
      <c r="B7">
        <f>IFERROR(VLOOKUP($A7, CDS1Y_bbg!A$5:B$241,2), -1)</f>
        <v>-1</v>
      </c>
      <c r="D7">
        <f>IFERROR(VLOOKUP($A7, CDS1Y_bbg!C$5:D$241,2), -1)</f>
        <v>-1</v>
      </c>
      <c r="F7">
        <f>IFERROR(VLOOKUP($A7, CDS1Y_bbg!E$5:F$241,2), -1)</f>
        <v>-1</v>
      </c>
      <c r="H7">
        <f>IFERROR(VLOOKUP($A7, CDS1Y_bbg!G$5:H$241,2), -1)</f>
        <v>-1</v>
      </c>
      <c r="J7">
        <f>IFERROR(VLOOKUP($A7, CDS1Y_bbg!I$5:J$241,2), -1)</f>
        <v>-1</v>
      </c>
      <c r="L7">
        <f>IFERROR(VLOOKUP($A7, CDS1Y_bbg!K$5:L$241,2), -1)</f>
        <v>-1</v>
      </c>
      <c r="N7">
        <f>IFERROR(VLOOKUP($A7, CDS1Y_bbg!M$5:N$241,2), -1)</f>
        <v>-1</v>
      </c>
      <c r="P7">
        <f>IFERROR(VLOOKUP($A7, CDS1Y_bbg!O$5:P$241,2), -1)</f>
        <v>-1</v>
      </c>
      <c r="R7">
        <f>IFERROR(VLOOKUP($A7, CDS1Y_bbg!Q$5:R$241,2), -1)</f>
        <v>-1</v>
      </c>
      <c r="T7">
        <f>IFERROR(VLOOKUP($A7, CDS1Y_bbg!S$5:T$241,2), -1)</f>
        <v>-1</v>
      </c>
      <c r="V7">
        <f>IFERROR(VLOOKUP($A7, CDS1Y_bbg!U$5:V$241,2), -1)</f>
        <v>-1</v>
      </c>
      <c r="X7">
        <f>IFERROR(VLOOKUP($A7, CDS1Y_bbg!W$5:X$241,2), -1)</f>
        <v>-1</v>
      </c>
      <c r="Z7">
        <f>IFERROR(VLOOKUP($A7, CDS1Y_bbg!Y$5:Z$241,2), -1)</f>
        <v>-1</v>
      </c>
      <c r="AB7">
        <f>IFERROR(VLOOKUP($A7, CDS1Y_bbg!AA$5:AB$241,2), -1)</f>
        <v>-1</v>
      </c>
      <c r="AD7">
        <f>IFERROR(VLOOKUP($A7, CDS1Y_bbg!AC$5:AD$241,2), -1)</f>
        <v>-1</v>
      </c>
      <c r="AF7">
        <f>IFERROR(VLOOKUP($A7, CDS1Y_bbg!AE$5:AF$241,2), -1)</f>
        <v>-1</v>
      </c>
      <c r="AH7">
        <f>IFERROR(VLOOKUP($A7, CDS1Y_bbg!AG$5:AH$241,2), -1)</f>
        <v>-1</v>
      </c>
      <c r="AJ7">
        <f>IFERROR(VLOOKUP($A7, CDS1Y_bbg!AI$5:AJ$241,2), -1)</f>
        <v>-1</v>
      </c>
      <c r="AL7">
        <f>IFERROR(VLOOKUP($A7, CDS1Y_bbg!AK$5:AL$241,2), -1)</f>
        <v>-1</v>
      </c>
      <c r="AN7">
        <f>IFERROR(VLOOKUP($A7, CDS1Y_bbg!AM$5:AN$241,2), -1)</f>
        <v>-1</v>
      </c>
      <c r="AP7">
        <f>IFERROR(VLOOKUP($A7, CDS1Y_bbg!AO$5:AP$241,2), -1)</f>
        <v>-1</v>
      </c>
      <c r="AR7">
        <f>IFERROR(VLOOKUP($A7, CDS1Y_bbg!AQ$5:AR$241,2), -1)</f>
        <v>-1</v>
      </c>
      <c r="AT7">
        <f>IFERROR(VLOOKUP($A7, CDS1Y_bbg!AS$5:AT$241,2), -1)</f>
        <v>-1</v>
      </c>
      <c r="AV7">
        <f>IFERROR(VLOOKUP($A7, CDS1Y_bbg!AU$5:AV$241,2), -1)</f>
        <v>-1</v>
      </c>
      <c r="AX7">
        <f>IFERROR(VLOOKUP($A7, CDS1Y_bbg!AW$5:AX$241,2), -1)</f>
        <v>-1</v>
      </c>
      <c r="AZ7">
        <f>IFERROR(VLOOKUP($A7, CDS1Y_bbg!AY$5:AZ$241,2), -1)</f>
        <v>-1</v>
      </c>
      <c r="BB7">
        <f>IFERROR(VLOOKUP($A7, CDS1Y_bbg!BA$5:BB$241,2), -1)</f>
        <v>-1</v>
      </c>
      <c r="BD7">
        <f>IFERROR(VLOOKUP($A7, CDS1Y_bbg!BC$5:BD$241,2), -1)</f>
        <v>-1</v>
      </c>
      <c r="BF7">
        <f>IFERROR(VLOOKUP($A7, CDS1Y_bbg!BE$5:BF$241,2), -1)</f>
        <v>-1</v>
      </c>
      <c r="BH7">
        <f>IFERROR(VLOOKUP($A7, CDS1Y_bbg!BG$5:BH$241,2), -1)</f>
        <v>-1</v>
      </c>
      <c r="BJ7">
        <f>IFERROR(VLOOKUP($A7, CDS1Y_bbg!BI$5:BJ$241,2), -1)</f>
        <v>-1</v>
      </c>
      <c r="BL7">
        <f>IFERROR(VLOOKUP($A7, CDS1Y_bbg!BK$5:BL$241,2), -1)</f>
        <v>-1</v>
      </c>
      <c r="BN7">
        <f>IFERROR(VLOOKUP($A7, CDS1Y_bbg!BM$5:BN$241,2), -1)</f>
        <v>-1</v>
      </c>
      <c r="BP7">
        <f>IFERROR(VLOOKUP($A7, CDS1Y_bbg!BO$5:BP$241,2), -1)</f>
        <v>-1</v>
      </c>
      <c r="BR7">
        <f>IFERROR(VLOOKUP($A7, CDS1Y_bbg!BQ$5:BR$241,2), -1)</f>
        <v>-1</v>
      </c>
      <c r="BT7">
        <f>IFERROR(VLOOKUP($A7, CDS1Y_bbg!BS$5:BT$241,2), -1)</f>
        <v>-1</v>
      </c>
      <c r="BV7">
        <f>IFERROR(VLOOKUP($A7, CDS1Y_bbg!BU$5:BV$241,2), -1)</f>
        <v>-1</v>
      </c>
      <c r="BX7">
        <f>IFERROR(VLOOKUP($A7, CDS1Y_bbg!BW$5:BX$241,2), -1)</f>
        <v>-1</v>
      </c>
      <c r="BZ7">
        <f>IFERROR(VLOOKUP($A7, CDS1Y_bbg!BY$5:BZ$241,2), -1)</f>
        <v>-1</v>
      </c>
      <c r="CB7">
        <f>IFERROR(VLOOKUP($A7, CDS1Y_bbg!CA$5:CB$241,2), -1)</f>
        <v>-1</v>
      </c>
      <c r="CD7">
        <f>IFERROR(VLOOKUP($A7, CDS1Y_bbg!CC$5:CD$241,2), -1)</f>
        <v>-1</v>
      </c>
      <c r="CF7">
        <f>IFERROR(VLOOKUP($A7, CDS1Y_bbg!CE$5:CF$241,2), -1)</f>
        <v>-1</v>
      </c>
      <c r="CH7">
        <f>IFERROR(VLOOKUP($A7, CDS1Y_bbg!CG$5:CH$241,2), -1)</f>
        <v>-1</v>
      </c>
      <c r="CJ7">
        <f>IFERROR(VLOOKUP($A7, CDS1Y_bbg!CI$5:CJ$241,2), -1)</f>
        <v>-1</v>
      </c>
      <c r="CL7">
        <f>IFERROR(VLOOKUP($A7, CDS1Y_bbg!CK$5:CL$241,2), -1)</f>
        <v>-1</v>
      </c>
      <c r="CN7">
        <f>IFERROR(VLOOKUP($A7, CDS1Y_bbg!CM$5:CN$241,2), -1)</f>
        <v>-1</v>
      </c>
    </row>
    <row r="8" spans="1:92" x14ac:dyDescent="0.25">
      <c r="A8" s="1">
        <v>36738</v>
      </c>
      <c r="B8">
        <f>IFERROR(VLOOKUP($A8, CDS1Y_bbg!A$5:B$241,2), -1)</f>
        <v>-1</v>
      </c>
      <c r="D8">
        <f>IFERROR(VLOOKUP($A8, CDS1Y_bbg!C$5:D$241,2), -1)</f>
        <v>-1</v>
      </c>
      <c r="F8">
        <f>IFERROR(VLOOKUP($A8, CDS1Y_bbg!E$5:F$241,2), -1)</f>
        <v>-1</v>
      </c>
      <c r="H8">
        <f>IFERROR(VLOOKUP($A8, CDS1Y_bbg!G$5:H$241,2), -1)</f>
        <v>-1</v>
      </c>
      <c r="J8">
        <f>IFERROR(VLOOKUP($A8, CDS1Y_bbg!I$5:J$241,2), -1)</f>
        <v>-1</v>
      </c>
      <c r="L8">
        <f>IFERROR(VLOOKUP($A8, CDS1Y_bbg!K$5:L$241,2), -1)</f>
        <v>-1</v>
      </c>
      <c r="N8">
        <f>IFERROR(VLOOKUP($A8, CDS1Y_bbg!M$5:N$241,2), -1)</f>
        <v>-1</v>
      </c>
      <c r="P8">
        <f>IFERROR(VLOOKUP($A8, CDS1Y_bbg!O$5:P$241,2), -1)</f>
        <v>-1</v>
      </c>
      <c r="R8">
        <f>IFERROR(VLOOKUP($A8, CDS1Y_bbg!Q$5:R$241,2), -1)</f>
        <v>-1</v>
      </c>
      <c r="T8">
        <f>IFERROR(VLOOKUP($A8, CDS1Y_bbg!S$5:T$241,2), -1)</f>
        <v>-1</v>
      </c>
      <c r="V8">
        <f>IFERROR(VLOOKUP($A8, CDS1Y_bbg!U$5:V$241,2), -1)</f>
        <v>-1</v>
      </c>
      <c r="X8">
        <f>IFERROR(VLOOKUP($A8, CDS1Y_bbg!W$5:X$241,2), -1)</f>
        <v>-1</v>
      </c>
      <c r="Z8">
        <f>IFERROR(VLOOKUP($A8, CDS1Y_bbg!Y$5:Z$241,2), -1)</f>
        <v>-1</v>
      </c>
      <c r="AB8">
        <f>IFERROR(VLOOKUP($A8, CDS1Y_bbg!AA$5:AB$241,2), -1)</f>
        <v>-1</v>
      </c>
      <c r="AD8">
        <f>IFERROR(VLOOKUP($A8, CDS1Y_bbg!AC$5:AD$241,2), -1)</f>
        <v>-1</v>
      </c>
      <c r="AF8">
        <f>IFERROR(VLOOKUP($A8, CDS1Y_bbg!AE$5:AF$241,2), -1)</f>
        <v>-1</v>
      </c>
      <c r="AH8">
        <f>IFERROR(VLOOKUP($A8, CDS1Y_bbg!AG$5:AH$241,2), -1)</f>
        <v>-1</v>
      </c>
      <c r="AJ8">
        <f>IFERROR(VLOOKUP($A8, CDS1Y_bbg!AI$5:AJ$241,2), -1)</f>
        <v>-1</v>
      </c>
      <c r="AL8">
        <f>IFERROR(VLOOKUP($A8, CDS1Y_bbg!AK$5:AL$241,2), -1)</f>
        <v>-1</v>
      </c>
      <c r="AN8">
        <f>IFERROR(VLOOKUP($A8, CDS1Y_bbg!AM$5:AN$241,2), -1)</f>
        <v>-1</v>
      </c>
      <c r="AP8">
        <f>IFERROR(VLOOKUP($A8, CDS1Y_bbg!AO$5:AP$241,2), -1)</f>
        <v>-1</v>
      </c>
      <c r="AR8">
        <f>IFERROR(VLOOKUP($A8, CDS1Y_bbg!AQ$5:AR$241,2), -1)</f>
        <v>-1</v>
      </c>
      <c r="AT8">
        <f>IFERROR(VLOOKUP($A8, CDS1Y_bbg!AS$5:AT$241,2), -1)</f>
        <v>-1</v>
      </c>
      <c r="AV8">
        <f>IFERROR(VLOOKUP($A8, CDS1Y_bbg!AU$5:AV$241,2), -1)</f>
        <v>-1</v>
      </c>
      <c r="AX8">
        <f>IFERROR(VLOOKUP($A8, CDS1Y_bbg!AW$5:AX$241,2), -1)</f>
        <v>-1</v>
      </c>
      <c r="AZ8">
        <f>IFERROR(VLOOKUP($A8, CDS1Y_bbg!AY$5:AZ$241,2), -1)</f>
        <v>-1</v>
      </c>
      <c r="BB8">
        <f>IFERROR(VLOOKUP($A8, CDS1Y_bbg!BA$5:BB$241,2), -1)</f>
        <v>-1</v>
      </c>
      <c r="BD8">
        <f>IFERROR(VLOOKUP($A8, CDS1Y_bbg!BC$5:BD$241,2), -1)</f>
        <v>-1</v>
      </c>
      <c r="BF8">
        <f>IFERROR(VLOOKUP($A8, CDS1Y_bbg!BE$5:BF$241,2), -1)</f>
        <v>-1</v>
      </c>
      <c r="BH8">
        <f>IFERROR(VLOOKUP($A8, CDS1Y_bbg!BG$5:BH$241,2), -1)</f>
        <v>-1</v>
      </c>
      <c r="BJ8">
        <f>IFERROR(VLOOKUP($A8, CDS1Y_bbg!BI$5:BJ$241,2), -1)</f>
        <v>-1</v>
      </c>
      <c r="BL8">
        <f>IFERROR(VLOOKUP($A8, CDS1Y_bbg!BK$5:BL$241,2), -1)</f>
        <v>-1</v>
      </c>
      <c r="BN8">
        <f>IFERROR(VLOOKUP($A8, CDS1Y_bbg!BM$5:BN$241,2), -1)</f>
        <v>-1</v>
      </c>
      <c r="BP8">
        <f>IFERROR(VLOOKUP($A8, CDS1Y_bbg!BO$5:BP$241,2), -1)</f>
        <v>-1</v>
      </c>
      <c r="BR8">
        <f>IFERROR(VLOOKUP($A8, CDS1Y_bbg!BQ$5:BR$241,2), -1)</f>
        <v>-1</v>
      </c>
      <c r="BT8">
        <f>IFERROR(VLOOKUP($A8, CDS1Y_bbg!BS$5:BT$241,2), -1)</f>
        <v>-1</v>
      </c>
      <c r="BV8">
        <f>IFERROR(VLOOKUP($A8, CDS1Y_bbg!BU$5:BV$241,2), -1)</f>
        <v>-1</v>
      </c>
      <c r="BX8">
        <f>IFERROR(VLOOKUP($A8, CDS1Y_bbg!BW$5:BX$241,2), -1)</f>
        <v>-1</v>
      </c>
      <c r="BZ8">
        <f>IFERROR(VLOOKUP($A8, CDS1Y_bbg!BY$5:BZ$241,2), -1)</f>
        <v>-1</v>
      </c>
      <c r="CB8">
        <f>IFERROR(VLOOKUP($A8, CDS1Y_bbg!CA$5:CB$241,2), -1)</f>
        <v>-1</v>
      </c>
      <c r="CD8">
        <f>IFERROR(VLOOKUP($A8, CDS1Y_bbg!CC$5:CD$241,2), -1)</f>
        <v>-1</v>
      </c>
      <c r="CF8">
        <f>IFERROR(VLOOKUP($A8, CDS1Y_bbg!CE$5:CF$241,2), -1)</f>
        <v>-1</v>
      </c>
      <c r="CH8">
        <f>IFERROR(VLOOKUP($A8, CDS1Y_bbg!CG$5:CH$241,2), -1)</f>
        <v>-1</v>
      </c>
      <c r="CJ8">
        <f>IFERROR(VLOOKUP($A8, CDS1Y_bbg!CI$5:CJ$241,2), -1)</f>
        <v>-1</v>
      </c>
      <c r="CL8">
        <f>IFERROR(VLOOKUP($A8, CDS1Y_bbg!CK$5:CL$241,2), -1)</f>
        <v>-1</v>
      </c>
      <c r="CN8">
        <f>IFERROR(VLOOKUP($A8, CDS1Y_bbg!CM$5:CN$241,2), -1)</f>
        <v>-1</v>
      </c>
    </row>
    <row r="9" spans="1:92" x14ac:dyDescent="0.25">
      <c r="A9" s="1">
        <v>36769</v>
      </c>
      <c r="B9">
        <f>IFERROR(VLOOKUP($A9, CDS1Y_bbg!A$5:B$241,2), -1)</f>
        <v>-1</v>
      </c>
      <c r="D9">
        <f>IFERROR(VLOOKUP($A9, CDS1Y_bbg!C$5:D$241,2), -1)</f>
        <v>-1</v>
      </c>
      <c r="F9">
        <f>IFERROR(VLOOKUP($A9, CDS1Y_bbg!E$5:F$241,2), -1)</f>
        <v>-1</v>
      </c>
      <c r="H9">
        <f>IFERROR(VLOOKUP($A9, CDS1Y_bbg!G$5:H$241,2), -1)</f>
        <v>-1</v>
      </c>
      <c r="J9">
        <f>IFERROR(VLOOKUP($A9, CDS1Y_bbg!I$5:J$241,2), -1)</f>
        <v>-1</v>
      </c>
      <c r="L9">
        <f>IFERROR(VLOOKUP($A9, CDS1Y_bbg!K$5:L$241,2), -1)</f>
        <v>-1</v>
      </c>
      <c r="N9">
        <f>IFERROR(VLOOKUP($A9, CDS1Y_bbg!M$5:N$241,2), -1)</f>
        <v>-1</v>
      </c>
      <c r="P9">
        <f>IFERROR(VLOOKUP($A9, CDS1Y_bbg!O$5:P$241,2), -1)</f>
        <v>-1</v>
      </c>
      <c r="R9">
        <f>IFERROR(VLOOKUP($A9, CDS1Y_bbg!Q$5:R$241,2), -1)</f>
        <v>-1</v>
      </c>
      <c r="T9">
        <f>IFERROR(VLOOKUP($A9, CDS1Y_bbg!S$5:T$241,2), -1)</f>
        <v>-1</v>
      </c>
      <c r="V9">
        <f>IFERROR(VLOOKUP($A9, CDS1Y_bbg!U$5:V$241,2), -1)</f>
        <v>-1</v>
      </c>
      <c r="X9">
        <f>IFERROR(VLOOKUP($A9, CDS1Y_bbg!W$5:X$241,2), -1)</f>
        <v>-1</v>
      </c>
      <c r="Z9">
        <f>IFERROR(VLOOKUP($A9, CDS1Y_bbg!Y$5:Z$241,2), -1)</f>
        <v>-1</v>
      </c>
      <c r="AB9">
        <f>IFERROR(VLOOKUP($A9, CDS1Y_bbg!AA$5:AB$241,2), -1)</f>
        <v>-1</v>
      </c>
      <c r="AD9">
        <f>IFERROR(VLOOKUP($A9, CDS1Y_bbg!AC$5:AD$241,2), -1)</f>
        <v>-1</v>
      </c>
      <c r="AF9">
        <f>IFERROR(VLOOKUP($A9, CDS1Y_bbg!AE$5:AF$241,2), -1)</f>
        <v>-1</v>
      </c>
      <c r="AH9">
        <f>IFERROR(VLOOKUP($A9, CDS1Y_bbg!AG$5:AH$241,2), -1)</f>
        <v>-1</v>
      </c>
      <c r="AJ9">
        <f>IFERROR(VLOOKUP($A9, CDS1Y_bbg!AI$5:AJ$241,2), -1)</f>
        <v>-1</v>
      </c>
      <c r="AL9">
        <f>IFERROR(VLOOKUP($A9, CDS1Y_bbg!AK$5:AL$241,2), -1)</f>
        <v>-1</v>
      </c>
      <c r="AN9">
        <f>IFERROR(VLOOKUP($A9, CDS1Y_bbg!AM$5:AN$241,2), -1)</f>
        <v>-1</v>
      </c>
      <c r="AP9">
        <f>IFERROR(VLOOKUP($A9, CDS1Y_bbg!AO$5:AP$241,2), -1)</f>
        <v>-1</v>
      </c>
      <c r="AR9">
        <f>IFERROR(VLOOKUP($A9, CDS1Y_bbg!AQ$5:AR$241,2), -1)</f>
        <v>-1</v>
      </c>
      <c r="AT9">
        <f>IFERROR(VLOOKUP($A9, CDS1Y_bbg!AS$5:AT$241,2), -1)</f>
        <v>-1</v>
      </c>
      <c r="AV9">
        <f>IFERROR(VLOOKUP($A9, CDS1Y_bbg!AU$5:AV$241,2), -1)</f>
        <v>-1</v>
      </c>
      <c r="AX9">
        <f>IFERROR(VLOOKUP($A9, CDS1Y_bbg!AW$5:AX$241,2), -1)</f>
        <v>-1</v>
      </c>
      <c r="AZ9">
        <f>IFERROR(VLOOKUP($A9, CDS1Y_bbg!AY$5:AZ$241,2), -1)</f>
        <v>-1</v>
      </c>
      <c r="BB9">
        <f>IFERROR(VLOOKUP($A9, CDS1Y_bbg!BA$5:BB$241,2), -1)</f>
        <v>-1</v>
      </c>
      <c r="BD9">
        <f>IFERROR(VLOOKUP($A9, CDS1Y_bbg!BC$5:BD$241,2), -1)</f>
        <v>-1</v>
      </c>
      <c r="BF9">
        <f>IFERROR(VLOOKUP($A9, CDS1Y_bbg!BE$5:BF$241,2), -1)</f>
        <v>-1</v>
      </c>
      <c r="BH9">
        <f>IFERROR(VLOOKUP($A9, CDS1Y_bbg!BG$5:BH$241,2), -1)</f>
        <v>-1</v>
      </c>
      <c r="BJ9">
        <f>IFERROR(VLOOKUP($A9, CDS1Y_bbg!BI$5:BJ$241,2), -1)</f>
        <v>-1</v>
      </c>
      <c r="BL9">
        <f>IFERROR(VLOOKUP($A9, CDS1Y_bbg!BK$5:BL$241,2), -1)</f>
        <v>-1</v>
      </c>
      <c r="BN9">
        <f>IFERROR(VLOOKUP($A9, CDS1Y_bbg!BM$5:BN$241,2), -1)</f>
        <v>-1</v>
      </c>
      <c r="BP9">
        <f>IFERROR(VLOOKUP($A9, CDS1Y_bbg!BO$5:BP$241,2), -1)</f>
        <v>-1</v>
      </c>
      <c r="BR9">
        <f>IFERROR(VLOOKUP($A9, CDS1Y_bbg!BQ$5:BR$241,2), -1)</f>
        <v>-1</v>
      </c>
      <c r="BT9">
        <f>IFERROR(VLOOKUP($A9, CDS1Y_bbg!BS$5:BT$241,2), -1)</f>
        <v>-1</v>
      </c>
      <c r="BV9">
        <f>IFERROR(VLOOKUP($A9, CDS1Y_bbg!BU$5:BV$241,2), -1)</f>
        <v>-1</v>
      </c>
      <c r="BX9">
        <f>IFERROR(VLOOKUP($A9, CDS1Y_bbg!BW$5:BX$241,2), -1)</f>
        <v>-1</v>
      </c>
      <c r="BZ9">
        <f>IFERROR(VLOOKUP($A9, CDS1Y_bbg!BY$5:BZ$241,2), -1)</f>
        <v>-1</v>
      </c>
      <c r="CB9">
        <f>IFERROR(VLOOKUP($A9, CDS1Y_bbg!CA$5:CB$241,2), -1)</f>
        <v>-1</v>
      </c>
      <c r="CD9">
        <f>IFERROR(VLOOKUP($A9, CDS1Y_bbg!CC$5:CD$241,2), -1)</f>
        <v>-1</v>
      </c>
      <c r="CF9">
        <f>IFERROR(VLOOKUP($A9, CDS1Y_bbg!CE$5:CF$241,2), -1)</f>
        <v>-1</v>
      </c>
      <c r="CH9">
        <f>IFERROR(VLOOKUP($A9, CDS1Y_bbg!CG$5:CH$241,2), -1)</f>
        <v>-1</v>
      </c>
      <c r="CJ9">
        <f>IFERROR(VLOOKUP($A9, CDS1Y_bbg!CI$5:CJ$241,2), -1)</f>
        <v>-1</v>
      </c>
      <c r="CL9">
        <f>IFERROR(VLOOKUP($A9, CDS1Y_bbg!CK$5:CL$241,2), -1)</f>
        <v>-1</v>
      </c>
      <c r="CN9">
        <f>IFERROR(VLOOKUP($A9, CDS1Y_bbg!CM$5:CN$241,2), -1)</f>
        <v>-1</v>
      </c>
    </row>
    <row r="10" spans="1:92" x14ac:dyDescent="0.25">
      <c r="A10" s="1">
        <v>36799</v>
      </c>
      <c r="B10">
        <f>IFERROR(VLOOKUP($A10, CDS1Y_bbg!A$5:B$241,2), -1)</f>
        <v>-1</v>
      </c>
      <c r="D10">
        <f>IFERROR(VLOOKUP($A10, CDS1Y_bbg!C$5:D$241,2), -1)</f>
        <v>-1</v>
      </c>
      <c r="F10">
        <f>IFERROR(VLOOKUP($A10, CDS1Y_bbg!E$5:F$241,2), -1)</f>
        <v>-1</v>
      </c>
      <c r="H10">
        <f>IFERROR(VLOOKUP($A10, CDS1Y_bbg!G$5:H$241,2), -1)</f>
        <v>-1</v>
      </c>
      <c r="J10">
        <f>IFERROR(VLOOKUP($A10, CDS1Y_bbg!I$5:J$241,2), -1)</f>
        <v>-1</v>
      </c>
      <c r="L10">
        <f>IFERROR(VLOOKUP($A10, CDS1Y_bbg!K$5:L$241,2), -1)</f>
        <v>-1</v>
      </c>
      <c r="N10">
        <f>IFERROR(VLOOKUP($A10, CDS1Y_bbg!M$5:N$241,2), -1)</f>
        <v>-1</v>
      </c>
      <c r="P10">
        <f>IFERROR(VLOOKUP($A10, CDS1Y_bbg!O$5:P$241,2), -1)</f>
        <v>-1</v>
      </c>
      <c r="R10">
        <f>IFERROR(VLOOKUP($A10, CDS1Y_bbg!Q$5:R$241,2), -1)</f>
        <v>-1</v>
      </c>
      <c r="T10">
        <f>IFERROR(VLOOKUP($A10, CDS1Y_bbg!S$5:T$241,2), -1)</f>
        <v>-1</v>
      </c>
      <c r="V10">
        <f>IFERROR(VLOOKUP($A10, CDS1Y_bbg!U$5:V$241,2), -1)</f>
        <v>-1</v>
      </c>
      <c r="X10">
        <f>IFERROR(VLOOKUP($A10, CDS1Y_bbg!W$5:X$241,2), -1)</f>
        <v>-1</v>
      </c>
      <c r="Z10">
        <f>IFERROR(VLOOKUP($A10, CDS1Y_bbg!Y$5:Z$241,2), -1)</f>
        <v>-1</v>
      </c>
      <c r="AB10">
        <f>IFERROR(VLOOKUP($A10, CDS1Y_bbg!AA$5:AB$241,2), -1)</f>
        <v>-1</v>
      </c>
      <c r="AD10">
        <f>IFERROR(VLOOKUP($A10, CDS1Y_bbg!AC$5:AD$241,2), -1)</f>
        <v>-1</v>
      </c>
      <c r="AF10">
        <f>IFERROR(VLOOKUP($A10, CDS1Y_bbg!AE$5:AF$241,2), -1)</f>
        <v>-1</v>
      </c>
      <c r="AH10">
        <f>IFERROR(VLOOKUP($A10, CDS1Y_bbg!AG$5:AH$241,2), -1)</f>
        <v>-1</v>
      </c>
      <c r="AJ10">
        <f>IFERROR(VLOOKUP($A10, CDS1Y_bbg!AI$5:AJ$241,2), -1)</f>
        <v>-1</v>
      </c>
      <c r="AL10">
        <f>IFERROR(VLOOKUP($A10, CDS1Y_bbg!AK$5:AL$241,2), -1)</f>
        <v>-1</v>
      </c>
      <c r="AN10">
        <f>IFERROR(VLOOKUP($A10, CDS1Y_bbg!AM$5:AN$241,2), -1)</f>
        <v>-1</v>
      </c>
      <c r="AP10">
        <f>IFERROR(VLOOKUP($A10, CDS1Y_bbg!AO$5:AP$241,2), -1)</f>
        <v>-1</v>
      </c>
      <c r="AR10">
        <f>IFERROR(VLOOKUP($A10, CDS1Y_bbg!AQ$5:AR$241,2), -1)</f>
        <v>-1</v>
      </c>
      <c r="AT10">
        <f>IFERROR(VLOOKUP($A10, CDS1Y_bbg!AS$5:AT$241,2), -1)</f>
        <v>-1</v>
      </c>
      <c r="AV10">
        <f>IFERROR(VLOOKUP($A10, CDS1Y_bbg!AU$5:AV$241,2), -1)</f>
        <v>-1</v>
      </c>
      <c r="AX10">
        <f>IFERROR(VLOOKUP($A10, CDS1Y_bbg!AW$5:AX$241,2), -1)</f>
        <v>-1</v>
      </c>
      <c r="AZ10">
        <f>IFERROR(VLOOKUP($A10, CDS1Y_bbg!AY$5:AZ$241,2), -1)</f>
        <v>-1</v>
      </c>
      <c r="BB10">
        <f>IFERROR(VLOOKUP($A10, CDS1Y_bbg!BA$5:BB$241,2), -1)</f>
        <v>-1</v>
      </c>
      <c r="BD10">
        <f>IFERROR(VLOOKUP($A10, CDS1Y_bbg!BC$5:BD$241,2), -1)</f>
        <v>-1</v>
      </c>
      <c r="BF10">
        <f>IFERROR(VLOOKUP($A10, CDS1Y_bbg!BE$5:BF$241,2), -1)</f>
        <v>-1</v>
      </c>
      <c r="BH10">
        <f>IFERROR(VLOOKUP($A10, CDS1Y_bbg!BG$5:BH$241,2), -1)</f>
        <v>-1</v>
      </c>
      <c r="BJ10">
        <f>IFERROR(VLOOKUP($A10, CDS1Y_bbg!BI$5:BJ$241,2), -1)</f>
        <v>-1</v>
      </c>
      <c r="BL10">
        <f>IFERROR(VLOOKUP($A10, CDS1Y_bbg!BK$5:BL$241,2), -1)</f>
        <v>-1</v>
      </c>
      <c r="BN10">
        <f>IFERROR(VLOOKUP($A10, CDS1Y_bbg!BM$5:BN$241,2), -1)</f>
        <v>-1</v>
      </c>
      <c r="BP10">
        <f>IFERROR(VLOOKUP($A10, CDS1Y_bbg!BO$5:BP$241,2), -1)</f>
        <v>-1</v>
      </c>
      <c r="BR10">
        <f>IFERROR(VLOOKUP($A10, CDS1Y_bbg!BQ$5:BR$241,2), -1)</f>
        <v>-1</v>
      </c>
      <c r="BT10">
        <f>IFERROR(VLOOKUP($A10, CDS1Y_bbg!BS$5:BT$241,2), -1)</f>
        <v>-1</v>
      </c>
      <c r="BV10">
        <f>IFERROR(VLOOKUP($A10, CDS1Y_bbg!BU$5:BV$241,2), -1)</f>
        <v>-1</v>
      </c>
      <c r="BX10">
        <f>IFERROR(VLOOKUP($A10, CDS1Y_bbg!BW$5:BX$241,2), -1)</f>
        <v>-1</v>
      </c>
      <c r="BZ10">
        <f>IFERROR(VLOOKUP($A10, CDS1Y_bbg!BY$5:BZ$241,2), -1)</f>
        <v>-1</v>
      </c>
      <c r="CB10">
        <f>IFERROR(VLOOKUP($A10, CDS1Y_bbg!CA$5:CB$241,2), -1)</f>
        <v>-1</v>
      </c>
      <c r="CD10">
        <f>IFERROR(VLOOKUP($A10, CDS1Y_bbg!CC$5:CD$241,2), -1)</f>
        <v>-1</v>
      </c>
      <c r="CF10">
        <f>IFERROR(VLOOKUP($A10, CDS1Y_bbg!CE$5:CF$241,2), -1)</f>
        <v>-1</v>
      </c>
      <c r="CH10">
        <f>IFERROR(VLOOKUP($A10, CDS1Y_bbg!CG$5:CH$241,2), -1)</f>
        <v>-1</v>
      </c>
      <c r="CJ10">
        <f>IFERROR(VLOOKUP($A10, CDS1Y_bbg!CI$5:CJ$241,2), -1)</f>
        <v>-1</v>
      </c>
      <c r="CL10">
        <f>IFERROR(VLOOKUP($A10, CDS1Y_bbg!CK$5:CL$241,2), -1)</f>
        <v>-1</v>
      </c>
      <c r="CN10">
        <f>IFERROR(VLOOKUP($A10, CDS1Y_bbg!CM$5:CN$241,2), -1)</f>
        <v>-1</v>
      </c>
    </row>
    <row r="11" spans="1:92" x14ac:dyDescent="0.25">
      <c r="A11" s="1">
        <v>36830</v>
      </c>
      <c r="B11">
        <f>IFERROR(VLOOKUP($A11, CDS1Y_bbg!A$5:B$241,2), -1)</f>
        <v>-1</v>
      </c>
      <c r="D11">
        <f>IFERROR(VLOOKUP($A11, CDS1Y_bbg!C$5:D$241,2), -1)</f>
        <v>-1</v>
      </c>
      <c r="F11">
        <f>IFERROR(VLOOKUP($A11, CDS1Y_bbg!E$5:F$241,2), -1)</f>
        <v>-1</v>
      </c>
      <c r="H11">
        <f>IFERROR(VLOOKUP($A11, CDS1Y_bbg!G$5:H$241,2), -1)</f>
        <v>-1</v>
      </c>
      <c r="J11">
        <f>IFERROR(VLOOKUP($A11, CDS1Y_bbg!I$5:J$241,2), -1)</f>
        <v>-1</v>
      </c>
      <c r="L11">
        <f>IFERROR(VLOOKUP($A11, CDS1Y_bbg!K$5:L$241,2), -1)</f>
        <v>-1</v>
      </c>
      <c r="N11">
        <f>IFERROR(VLOOKUP($A11, CDS1Y_bbg!M$5:N$241,2), -1)</f>
        <v>-1</v>
      </c>
      <c r="P11">
        <f>IFERROR(VLOOKUP($A11, CDS1Y_bbg!O$5:P$241,2), -1)</f>
        <v>-1</v>
      </c>
      <c r="R11">
        <f>IFERROR(VLOOKUP($A11, CDS1Y_bbg!Q$5:R$241,2), -1)</f>
        <v>-1</v>
      </c>
      <c r="T11">
        <f>IFERROR(VLOOKUP($A11, CDS1Y_bbg!S$5:T$241,2), -1)</f>
        <v>-1</v>
      </c>
      <c r="V11">
        <f>IFERROR(VLOOKUP($A11, CDS1Y_bbg!U$5:V$241,2), -1)</f>
        <v>-1</v>
      </c>
      <c r="X11">
        <f>IFERROR(VLOOKUP($A11, CDS1Y_bbg!W$5:X$241,2), -1)</f>
        <v>772.5</v>
      </c>
      <c r="Z11">
        <f>IFERROR(VLOOKUP($A11, CDS1Y_bbg!Y$5:Z$241,2), -1)</f>
        <v>-1</v>
      </c>
      <c r="AB11">
        <f>IFERROR(VLOOKUP($A11, CDS1Y_bbg!AA$5:AB$241,2), -1)</f>
        <v>-1</v>
      </c>
      <c r="AD11">
        <f>IFERROR(VLOOKUP($A11, CDS1Y_bbg!AC$5:AD$241,2), -1)</f>
        <v>-1</v>
      </c>
      <c r="AF11">
        <f>IFERROR(VLOOKUP($A11, CDS1Y_bbg!AE$5:AF$241,2), -1)</f>
        <v>-1</v>
      </c>
      <c r="AH11">
        <f>IFERROR(VLOOKUP($A11, CDS1Y_bbg!AG$5:AH$241,2), -1)</f>
        <v>-1</v>
      </c>
      <c r="AJ11">
        <f>IFERROR(VLOOKUP($A11, CDS1Y_bbg!AI$5:AJ$241,2), -1)</f>
        <v>-1</v>
      </c>
      <c r="AL11">
        <f>IFERROR(VLOOKUP($A11, CDS1Y_bbg!AK$5:AL$241,2), -1)</f>
        <v>-1</v>
      </c>
      <c r="AN11">
        <f>IFERROR(VLOOKUP($A11, CDS1Y_bbg!AM$5:AN$241,2), -1)</f>
        <v>-1</v>
      </c>
      <c r="AP11">
        <f>IFERROR(VLOOKUP($A11, CDS1Y_bbg!AO$5:AP$241,2), -1)</f>
        <v>-1</v>
      </c>
      <c r="AR11">
        <f>IFERROR(VLOOKUP($A11, CDS1Y_bbg!AQ$5:AR$241,2), -1)</f>
        <v>-1</v>
      </c>
      <c r="AT11">
        <f>IFERROR(VLOOKUP($A11, CDS1Y_bbg!AS$5:AT$241,2), -1)</f>
        <v>-1</v>
      </c>
      <c r="AV11">
        <f>IFERROR(VLOOKUP($A11, CDS1Y_bbg!AU$5:AV$241,2), -1)</f>
        <v>-1</v>
      </c>
      <c r="AX11">
        <f>IFERROR(VLOOKUP($A11, CDS1Y_bbg!AW$5:AX$241,2), -1)</f>
        <v>-1</v>
      </c>
      <c r="AZ11">
        <f>IFERROR(VLOOKUP($A11, CDS1Y_bbg!AY$5:AZ$241,2), -1)</f>
        <v>-1</v>
      </c>
      <c r="BB11">
        <f>IFERROR(VLOOKUP($A11, CDS1Y_bbg!BA$5:BB$241,2), -1)</f>
        <v>-1</v>
      </c>
      <c r="BD11">
        <f>IFERROR(VLOOKUP($A11, CDS1Y_bbg!BC$5:BD$241,2), -1)</f>
        <v>-1</v>
      </c>
      <c r="BF11">
        <f>IFERROR(VLOOKUP($A11, CDS1Y_bbg!BE$5:BF$241,2), -1)</f>
        <v>-1</v>
      </c>
      <c r="BH11">
        <f>IFERROR(VLOOKUP($A11, CDS1Y_bbg!BG$5:BH$241,2), -1)</f>
        <v>-1</v>
      </c>
      <c r="BJ11">
        <f>IFERROR(VLOOKUP($A11, CDS1Y_bbg!BI$5:BJ$241,2), -1)</f>
        <v>-1</v>
      </c>
      <c r="BL11">
        <f>IFERROR(VLOOKUP($A11, CDS1Y_bbg!BK$5:BL$241,2), -1)</f>
        <v>-1</v>
      </c>
      <c r="BN11">
        <f>IFERROR(VLOOKUP($A11, CDS1Y_bbg!BM$5:BN$241,2), -1)</f>
        <v>-1</v>
      </c>
      <c r="BP11">
        <f>IFERROR(VLOOKUP($A11, CDS1Y_bbg!BO$5:BP$241,2), -1)</f>
        <v>-1</v>
      </c>
      <c r="BR11">
        <f>IFERROR(VLOOKUP($A11, CDS1Y_bbg!BQ$5:BR$241,2), -1)</f>
        <v>-1</v>
      </c>
      <c r="BT11">
        <f>IFERROR(VLOOKUP($A11, CDS1Y_bbg!BS$5:BT$241,2), -1)</f>
        <v>-1</v>
      </c>
      <c r="BV11">
        <f>IFERROR(VLOOKUP($A11, CDS1Y_bbg!BU$5:BV$241,2), -1)</f>
        <v>-1</v>
      </c>
      <c r="BX11">
        <f>IFERROR(VLOOKUP($A11, CDS1Y_bbg!BW$5:BX$241,2), -1)</f>
        <v>-1</v>
      </c>
      <c r="BZ11">
        <f>IFERROR(VLOOKUP($A11, CDS1Y_bbg!BY$5:BZ$241,2), -1)</f>
        <v>-1</v>
      </c>
      <c r="CB11">
        <f>IFERROR(VLOOKUP($A11, CDS1Y_bbg!CA$5:CB$241,2), -1)</f>
        <v>-1</v>
      </c>
      <c r="CD11">
        <f>IFERROR(VLOOKUP($A11, CDS1Y_bbg!CC$5:CD$241,2), -1)</f>
        <v>-1</v>
      </c>
      <c r="CF11">
        <f>IFERROR(VLOOKUP($A11, CDS1Y_bbg!CE$5:CF$241,2), -1)</f>
        <v>-1</v>
      </c>
      <c r="CH11">
        <f>IFERROR(VLOOKUP($A11, CDS1Y_bbg!CG$5:CH$241,2), -1)</f>
        <v>-1</v>
      </c>
      <c r="CJ11">
        <f>IFERROR(VLOOKUP($A11, CDS1Y_bbg!CI$5:CJ$241,2), -1)</f>
        <v>-1</v>
      </c>
      <c r="CL11">
        <f>IFERROR(VLOOKUP($A11, CDS1Y_bbg!CK$5:CL$241,2), -1)</f>
        <v>-1</v>
      </c>
      <c r="CN11">
        <f>IFERROR(VLOOKUP($A11, CDS1Y_bbg!CM$5:CN$241,2), -1)</f>
        <v>-1</v>
      </c>
    </row>
    <row r="12" spans="1:92" x14ac:dyDescent="0.25">
      <c r="A12" s="1">
        <v>36860</v>
      </c>
      <c r="B12">
        <f>IFERROR(VLOOKUP($A12, CDS1Y_bbg!A$5:B$241,2), -1)</f>
        <v>-1</v>
      </c>
      <c r="D12">
        <f>IFERROR(VLOOKUP($A12, CDS1Y_bbg!C$5:D$241,2), -1)</f>
        <v>-1</v>
      </c>
      <c r="F12">
        <f>IFERROR(VLOOKUP($A12, CDS1Y_bbg!E$5:F$241,2), -1)</f>
        <v>-1</v>
      </c>
      <c r="H12">
        <f>IFERROR(VLOOKUP($A12, CDS1Y_bbg!G$5:H$241,2), -1)</f>
        <v>-1</v>
      </c>
      <c r="J12">
        <f>IFERROR(VLOOKUP($A12, CDS1Y_bbg!I$5:J$241,2), -1)</f>
        <v>-1</v>
      </c>
      <c r="L12">
        <f>IFERROR(VLOOKUP($A12, CDS1Y_bbg!K$5:L$241,2), -1)</f>
        <v>-1</v>
      </c>
      <c r="N12">
        <f>IFERROR(VLOOKUP($A12, CDS1Y_bbg!M$5:N$241,2), -1)</f>
        <v>-1</v>
      </c>
      <c r="P12">
        <f>IFERROR(VLOOKUP($A12, CDS1Y_bbg!O$5:P$241,2), -1)</f>
        <v>-1</v>
      </c>
      <c r="R12">
        <f>IFERROR(VLOOKUP($A12, CDS1Y_bbg!Q$5:R$241,2), -1)</f>
        <v>-1</v>
      </c>
      <c r="T12">
        <f>IFERROR(VLOOKUP($A12, CDS1Y_bbg!S$5:T$241,2), -1)</f>
        <v>-1</v>
      </c>
      <c r="V12">
        <f>IFERROR(VLOOKUP($A12, CDS1Y_bbg!U$5:V$241,2), -1)</f>
        <v>-1</v>
      </c>
      <c r="X12">
        <f>IFERROR(VLOOKUP($A12, CDS1Y_bbg!W$5:X$241,2), -1)</f>
        <v>806.25</v>
      </c>
      <c r="Z12">
        <f>IFERROR(VLOOKUP($A12, CDS1Y_bbg!Y$5:Z$241,2), -1)</f>
        <v>-1</v>
      </c>
      <c r="AB12">
        <f>IFERROR(VLOOKUP($A12, CDS1Y_bbg!AA$5:AB$241,2), -1)</f>
        <v>-1</v>
      </c>
      <c r="AD12">
        <f>IFERROR(VLOOKUP($A12, CDS1Y_bbg!AC$5:AD$241,2), -1)</f>
        <v>-1</v>
      </c>
      <c r="AF12">
        <f>IFERROR(VLOOKUP($A12, CDS1Y_bbg!AE$5:AF$241,2), -1)</f>
        <v>-1</v>
      </c>
      <c r="AH12">
        <f>IFERROR(VLOOKUP($A12, CDS1Y_bbg!AG$5:AH$241,2), -1)</f>
        <v>-1</v>
      </c>
      <c r="AJ12">
        <f>IFERROR(VLOOKUP($A12, CDS1Y_bbg!AI$5:AJ$241,2), -1)</f>
        <v>-1</v>
      </c>
      <c r="AL12">
        <f>IFERROR(VLOOKUP($A12, CDS1Y_bbg!AK$5:AL$241,2), -1)</f>
        <v>-1</v>
      </c>
      <c r="AN12">
        <f>IFERROR(VLOOKUP($A12, CDS1Y_bbg!AM$5:AN$241,2), -1)</f>
        <v>-1</v>
      </c>
      <c r="AP12">
        <f>IFERROR(VLOOKUP($A12, CDS1Y_bbg!AO$5:AP$241,2), -1)</f>
        <v>-1</v>
      </c>
      <c r="AR12">
        <f>IFERROR(VLOOKUP($A12, CDS1Y_bbg!AQ$5:AR$241,2), -1)</f>
        <v>-1</v>
      </c>
      <c r="AT12">
        <f>IFERROR(VLOOKUP($A12, CDS1Y_bbg!AS$5:AT$241,2), -1)</f>
        <v>-1</v>
      </c>
      <c r="AV12">
        <f>IFERROR(VLOOKUP($A12, CDS1Y_bbg!AU$5:AV$241,2), -1)</f>
        <v>-1</v>
      </c>
      <c r="AX12">
        <f>IFERROR(VLOOKUP($A12, CDS1Y_bbg!AW$5:AX$241,2), -1)</f>
        <v>-1</v>
      </c>
      <c r="AZ12">
        <f>IFERROR(VLOOKUP($A12, CDS1Y_bbg!AY$5:AZ$241,2), -1)</f>
        <v>-1</v>
      </c>
      <c r="BB12">
        <f>IFERROR(VLOOKUP($A12, CDS1Y_bbg!BA$5:BB$241,2), -1)</f>
        <v>-1</v>
      </c>
      <c r="BD12">
        <f>IFERROR(VLOOKUP($A12, CDS1Y_bbg!BC$5:BD$241,2), -1)</f>
        <v>-1</v>
      </c>
      <c r="BF12">
        <f>IFERROR(VLOOKUP($A12, CDS1Y_bbg!BE$5:BF$241,2), -1)</f>
        <v>-1</v>
      </c>
      <c r="BH12">
        <f>IFERROR(VLOOKUP($A12, CDS1Y_bbg!BG$5:BH$241,2), -1)</f>
        <v>-1</v>
      </c>
      <c r="BJ12">
        <f>IFERROR(VLOOKUP($A12, CDS1Y_bbg!BI$5:BJ$241,2), -1)</f>
        <v>-1</v>
      </c>
      <c r="BL12">
        <f>IFERROR(VLOOKUP($A12, CDS1Y_bbg!BK$5:BL$241,2), -1)</f>
        <v>-1</v>
      </c>
      <c r="BN12">
        <f>IFERROR(VLOOKUP($A12, CDS1Y_bbg!BM$5:BN$241,2), -1)</f>
        <v>-1</v>
      </c>
      <c r="BP12">
        <f>IFERROR(VLOOKUP($A12, CDS1Y_bbg!BO$5:BP$241,2), -1)</f>
        <v>-1</v>
      </c>
      <c r="BR12">
        <f>IFERROR(VLOOKUP($A12, CDS1Y_bbg!BQ$5:BR$241,2), -1)</f>
        <v>-1</v>
      </c>
      <c r="BT12">
        <f>IFERROR(VLOOKUP($A12, CDS1Y_bbg!BS$5:BT$241,2), -1)</f>
        <v>-1</v>
      </c>
      <c r="BV12">
        <f>IFERROR(VLOOKUP($A12, CDS1Y_bbg!BU$5:BV$241,2), -1)</f>
        <v>-1</v>
      </c>
      <c r="BX12">
        <f>IFERROR(VLOOKUP($A12, CDS1Y_bbg!BW$5:BX$241,2), -1)</f>
        <v>-1</v>
      </c>
      <c r="BZ12">
        <f>IFERROR(VLOOKUP($A12, CDS1Y_bbg!BY$5:BZ$241,2), -1)</f>
        <v>-1</v>
      </c>
      <c r="CB12">
        <f>IFERROR(VLOOKUP($A12, CDS1Y_bbg!CA$5:CB$241,2), -1)</f>
        <v>-1</v>
      </c>
      <c r="CD12">
        <f>IFERROR(VLOOKUP($A12, CDS1Y_bbg!CC$5:CD$241,2), -1)</f>
        <v>-1</v>
      </c>
      <c r="CF12">
        <f>IFERROR(VLOOKUP($A12, CDS1Y_bbg!CE$5:CF$241,2), -1)</f>
        <v>-1</v>
      </c>
      <c r="CH12">
        <f>IFERROR(VLOOKUP($A12, CDS1Y_bbg!CG$5:CH$241,2), -1)</f>
        <v>-1</v>
      </c>
      <c r="CJ12">
        <f>IFERROR(VLOOKUP($A12, CDS1Y_bbg!CI$5:CJ$241,2), -1)</f>
        <v>-1</v>
      </c>
      <c r="CL12">
        <f>IFERROR(VLOOKUP($A12, CDS1Y_bbg!CK$5:CL$241,2), -1)</f>
        <v>-1</v>
      </c>
      <c r="CN12">
        <f>IFERROR(VLOOKUP($A12, CDS1Y_bbg!CM$5:CN$241,2), -1)</f>
        <v>-1</v>
      </c>
    </row>
    <row r="13" spans="1:92" x14ac:dyDescent="0.25">
      <c r="A13" s="1">
        <v>36891</v>
      </c>
      <c r="B13">
        <f>IFERROR(VLOOKUP($A13, CDS1Y_bbg!A$5:B$241,2), -1)</f>
        <v>-1</v>
      </c>
      <c r="D13">
        <f>IFERROR(VLOOKUP($A13, CDS1Y_bbg!C$5:D$241,2), -1)</f>
        <v>-1</v>
      </c>
      <c r="F13">
        <f>IFERROR(VLOOKUP($A13, CDS1Y_bbg!E$5:F$241,2), -1)</f>
        <v>-1</v>
      </c>
      <c r="H13">
        <f>IFERROR(VLOOKUP($A13, CDS1Y_bbg!G$5:H$241,2), -1)</f>
        <v>-1</v>
      </c>
      <c r="J13">
        <f>IFERROR(VLOOKUP($A13, CDS1Y_bbg!I$5:J$241,2), -1)</f>
        <v>-1</v>
      </c>
      <c r="L13">
        <f>IFERROR(VLOOKUP($A13, CDS1Y_bbg!K$5:L$241,2), -1)</f>
        <v>-1</v>
      </c>
      <c r="N13">
        <f>IFERROR(VLOOKUP($A13, CDS1Y_bbg!M$5:N$241,2), -1)</f>
        <v>-1</v>
      </c>
      <c r="P13">
        <f>IFERROR(VLOOKUP($A13, CDS1Y_bbg!O$5:P$241,2), -1)</f>
        <v>-1</v>
      </c>
      <c r="R13">
        <f>IFERROR(VLOOKUP($A13, CDS1Y_bbg!Q$5:R$241,2), -1)</f>
        <v>-1</v>
      </c>
      <c r="T13">
        <f>IFERROR(VLOOKUP($A13, CDS1Y_bbg!S$5:T$241,2), -1)</f>
        <v>-1</v>
      </c>
      <c r="V13">
        <f>IFERROR(VLOOKUP($A13, CDS1Y_bbg!U$5:V$241,2), -1)</f>
        <v>-1</v>
      </c>
      <c r="X13">
        <f>IFERROR(VLOOKUP($A13, CDS1Y_bbg!W$5:X$241,2), -1)</f>
        <v>835</v>
      </c>
      <c r="Z13">
        <f>IFERROR(VLOOKUP($A13, CDS1Y_bbg!Y$5:Z$241,2), -1)</f>
        <v>-1</v>
      </c>
      <c r="AB13">
        <f>IFERROR(VLOOKUP($A13, CDS1Y_bbg!AA$5:AB$241,2), -1)</f>
        <v>-1</v>
      </c>
      <c r="AD13">
        <f>IFERROR(VLOOKUP($A13, CDS1Y_bbg!AC$5:AD$241,2), -1)</f>
        <v>-1</v>
      </c>
      <c r="AF13">
        <f>IFERROR(VLOOKUP($A13, CDS1Y_bbg!AE$5:AF$241,2), -1)</f>
        <v>-1</v>
      </c>
      <c r="AH13">
        <f>IFERROR(VLOOKUP($A13, CDS1Y_bbg!AG$5:AH$241,2), -1)</f>
        <v>-1</v>
      </c>
      <c r="AJ13">
        <f>IFERROR(VLOOKUP($A13, CDS1Y_bbg!AI$5:AJ$241,2), -1)</f>
        <v>-1</v>
      </c>
      <c r="AL13">
        <f>IFERROR(VLOOKUP($A13, CDS1Y_bbg!AK$5:AL$241,2), -1)</f>
        <v>-1</v>
      </c>
      <c r="AN13">
        <f>IFERROR(VLOOKUP($A13, CDS1Y_bbg!AM$5:AN$241,2), -1)</f>
        <v>-1</v>
      </c>
      <c r="AP13">
        <f>IFERROR(VLOOKUP($A13, CDS1Y_bbg!AO$5:AP$241,2), -1)</f>
        <v>-1</v>
      </c>
      <c r="AR13">
        <f>IFERROR(VLOOKUP($A13, CDS1Y_bbg!AQ$5:AR$241,2), -1)</f>
        <v>-1</v>
      </c>
      <c r="AT13">
        <f>IFERROR(VLOOKUP($A13, CDS1Y_bbg!AS$5:AT$241,2), -1)</f>
        <v>-1</v>
      </c>
      <c r="AV13">
        <f>IFERROR(VLOOKUP($A13, CDS1Y_bbg!AU$5:AV$241,2), -1)</f>
        <v>-1</v>
      </c>
      <c r="AX13">
        <f>IFERROR(VLOOKUP($A13, CDS1Y_bbg!AW$5:AX$241,2), -1)</f>
        <v>-1</v>
      </c>
      <c r="AZ13">
        <f>IFERROR(VLOOKUP($A13, CDS1Y_bbg!AY$5:AZ$241,2), -1)</f>
        <v>-1</v>
      </c>
      <c r="BB13">
        <f>IFERROR(VLOOKUP($A13, CDS1Y_bbg!BA$5:BB$241,2), -1)</f>
        <v>-1</v>
      </c>
      <c r="BD13">
        <f>IFERROR(VLOOKUP($A13, CDS1Y_bbg!BC$5:BD$241,2), -1)</f>
        <v>-1</v>
      </c>
      <c r="BF13">
        <f>IFERROR(VLOOKUP($A13, CDS1Y_bbg!BE$5:BF$241,2), -1)</f>
        <v>-1</v>
      </c>
      <c r="BH13">
        <f>IFERROR(VLOOKUP($A13, CDS1Y_bbg!BG$5:BH$241,2), -1)</f>
        <v>-1</v>
      </c>
      <c r="BJ13">
        <f>IFERROR(VLOOKUP($A13, CDS1Y_bbg!BI$5:BJ$241,2), -1)</f>
        <v>-1</v>
      </c>
      <c r="BL13">
        <f>IFERROR(VLOOKUP($A13, CDS1Y_bbg!BK$5:BL$241,2), -1)</f>
        <v>-1</v>
      </c>
      <c r="BN13">
        <f>IFERROR(VLOOKUP($A13, CDS1Y_bbg!BM$5:BN$241,2), -1)</f>
        <v>-1</v>
      </c>
      <c r="BP13">
        <f>IFERROR(VLOOKUP($A13, CDS1Y_bbg!BO$5:BP$241,2), -1)</f>
        <v>-1</v>
      </c>
      <c r="BR13">
        <f>IFERROR(VLOOKUP($A13, CDS1Y_bbg!BQ$5:BR$241,2), -1)</f>
        <v>-1</v>
      </c>
      <c r="BT13">
        <f>IFERROR(VLOOKUP($A13, CDS1Y_bbg!BS$5:BT$241,2), -1)</f>
        <v>-1</v>
      </c>
      <c r="BV13">
        <f>IFERROR(VLOOKUP($A13, CDS1Y_bbg!BU$5:BV$241,2), -1)</f>
        <v>-1</v>
      </c>
      <c r="BX13">
        <f>IFERROR(VLOOKUP($A13, CDS1Y_bbg!BW$5:BX$241,2), -1)</f>
        <v>-1</v>
      </c>
      <c r="BZ13">
        <f>IFERROR(VLOOKUP($A13, CDS1Y_bbg!BY$5:BZ$241,2), -1)</f>
        <v>-1</v>
      </c>
      <c r="CB13">
        <f>IFERROR(VLOOKUP($A13, CDS1Y_bbg!CA$5:CB$241,2), -1)</f>
        <v>-1</v>
      </c>
      <c r="CD13">
        <f>IFERROR(VLOOKUP($A13, CDS1Y_bbg!CC$5:CD$241,2), -1)</f>
        <v>-1</v>
      </c>
      <c r="CF13">
        <f>IFERROR(VLOOKUP($A13, CDS1Y_bbg!CE$5:CF$241,2), -1)</f>
        <v>-1</v>
      </c>
      <c r="CH13">
        <f>IFERROR(VLOOKUP($A13, CDS1Y_bbg!CG$5:CH$241,2), -1)</f>
        <v>-1</v>
      </c>
      <c r="CJ13">
        <f>IFERROR(VLOOKUP($A13, CDS1Y_bbg!CI$5:CJ$241,2), -1)</f>
        <v>-1</v>
      </c>
      <c r="CL13">
        <f>IFERROR(VLOOKUP($A13, CDS1Y_bbg!CK$5:CL$241,2), -1)</f>
        <v>-1</v>
      </c>
      <c r="CN13">
        <f>IFERROR(VLOOKUP($A13, CDS1Y_bbg!CM$5:CN$241,2), -1)</f>
        <v>-1</v>
      </c>
    </row>
    <row r="14" spans="1:92" x14ac:dyDescent="0.25">
      <c r="A14" s="1">
        <v>36922</v>
      </c>
      <c r="B14">
        <f>IFERROR(VLOOKUP($A14, CDS1Y_bbg!A$5:B$241,2), -1)</f>
        <v>-1</v>
      </c>
      <c r="D14">
        <f>IFERROR(VLOOKUP($A14, CDS1Y_bbg!C$5:D$241,2), -1)</f>
        <v>-1</v>
      </c>
      <c r="F14">
        <f>IFERROR(VLOOKUP($A14, CDS1Y_bbg!E$5:F$241,2), -1)</f>
        <v>-1</v>
      </c>
      <c r="H14">
        <f>IFERROR(VLOOKUP($A14, CDS1Y_bbg!G$5:H$241,2), -1)</f>
        <v>-1</v>
      </c>
      <c r="J14">
        <f>IFERROR(VLOOKUP($A14, CDS1Y_bbg!I$5:J$241,2), -1)</f>
        <v>-1</v>
      </c>
      <c r="L14">
        <f>IFERROR(VLOOKUP($A14, CDS1Y_bbg!K$5:L$241,2), -1)</f>
        <v>-1</v>
      </c>
      <c r="N14">
        <f>IFERROR(VLOOKUP($A14, CDS1Y_bbg!M$5:N$241,2), -1)</f>
        <v>-1</v>
      </c>
      <c r="P14">
        <f>IFERROR(VLOOKUP($A14, CDS1Y_bbg!O$5:P$241,2), -1)</f>
        <v>-1</v>
      </c>
      <c r="R14">
        <f>IFERROR(VLOOKUP($A14, CDS1Y_bbg!Q$5:R$241,2), -1)</f>
        <v>-1</v>
      </c>
      <c r="T14">
        <f>IFERROR(VLOOKUP($A14, CDS1Y_bbg!S$5:T$241,2), -1)</f>
        <v>-1</v>
      </c>
      <c r="V14">
        <f>IFERROR(VLOOKUP($A14, CDS1Y_bbg!U$5:V$241,2), -1)</f>
        <v>-1</v>
      </c>
      <c r="X14">
        <f>IFERROR(VLOOKUP($A14, CDS1Y_bbg!W$5:X$241,2), -1)</f>
        <v>800</v>
      </c>
      <c r="Z14">
        <f>IFERROR(VLOOKUP($A14, CDS1Y_bbg!Y$5:Z$241,2), -1)</f>
        <v>-1</v>
      </c>
      <c r="AB14">
        <f>IFERROR(VLOOKUP($A14, CDS1Y_bbg!AA$5:AB$241,2), -1)</f>
        <v>-1</v>
      </c>
      <c r="AD14">
        <f>IFERROR(VLOOKUP($A14, CDS1Y_bbg!AC$5:AD$241,2), -1)</f>
        <v>-1</v>
      </c>
      <c r="AF14">
        <f>IFERROR(VLOOKUP($A14, CDS1Y_bbg!AE$5:AF$241,2), -1)</f>
        <v>-1</v>
      </c>
      <c r="AH14">
        <f>IFERROR(VLOOKUP($A14, CDS1Y_bbg!AG$5:AH$241,2), -1)</f>
        <v>-1</v>
      </c>
      <c r="AJ14">
        <f>IFERROR(VLOOKUP($A14, CDS1Y_bbg!AI$5:AJ$241,2), -1)</f>
        <v>-1</v>
      </c>
      <c r="AL14">
        <f>IFERROR(VLOOKUP($A14, CDS1Y_bbg!AK$5:AL$241,2), -1)</f>
        <v>-1</v>
      </c>
      <c r="AN14">
        <f>IFERROR(VLOOKUP($A14, CDS1Y_bbg!AM$5:AN$241,2), -1)</f>
        <v>-1</v>
      </c>
      <c r="AP14">
        <f>IFERROR(VLOOKUP($A14, CDS1Y_bbg!AO$5:AP$241,2), -1)</f>
        <v>-1</v>
      </c>
      <c r="AR14">
        <f>IFERROR(VLOOKUP($A14, CDS1Y_bbg!AQ$5:AR$241,2), -1)</f>
        <v>-1</v>
      </c>
      <c r="AT14">
        <f>IFERROR(VLOOKUP($A14, CDS1Y_bbg!AS$5:AT$241,2), -1)</f>
        <v>-1</v>
      </c>
      <c r="AV14">
        <f>IFERROR(VLOOKUP($A14, CDS1Y_bbg!AU$5:AV$241,2), -1)</f>
        <v>-1</v>
      </c>
      <c r="AX14">
        <f>IFERROR(VLOOKUP($A14, CDS1Y_bbg!AW$5:AX$241,2), -1)</f>
        <v>-1</v>
      </c>
      <c r="AZ14">
        <f>IFERROR(VLOOKUP($A14, CDS1Y_bbg!AY$5:AZ$241,2), -1)</f>
        <v>-1</v>
      </c>
      <c r="BB14">
        <f>IFERROR(VLOOKUP($A14, CDS1Y_bbg!BA$5:BB$241,2), -1)</f>
        <v>-1</v>
      </c>
      <c r="BD14">
        <f>IFERROR(VLOOKUP($A14, CDS1Y_bbg!BC$5:BD$241,2), -1)</f>
        <v>-1</v>
      </c>
      <c r="BF14">
        <f>IFERROR(VLOOKUP($A14, CDS1Y_bbg!BE$5:BF$241,2), -1)</f>
        <v>-1</v>
      </c>
      <c r="BH14">
        <f>IFERROR(VLOOKUP($A14, CDS1Y_bbg!BG$5:BH$241,2), -1)</f>
        <v>-1</v>
      </c>
      <c r="BJ14">
        <f>IFERROR(VLOOKUP($A14, CDS1Y_bbg!BI$5:BJ$241,2), -1)</f>
        <v>-1</v>
      </c>
      <c r="BL14">
        <f>IFERROR(VLOOKUP($A14, CDS1Y_bbg!BK$5:BL$241,2), -1)</f>
        <v>-1</v>
      </c>
      <c r="BN14">
        <f>IFERROR(VLOOKUP($A14, CDS1Y_bbg!BM$5:BN$241,2), -1)</f>
        <v>-1</v>
      </c>
      <c r="BP14">
        <f>IFERROR(VLOOKUP($A14, CDS1Y_bbg!BO$5:BP$241,2), -1)</f>
        <v>-1</v>
      </c>
      <c r="BR14">
        <f>IFERROR(VLOOKUP($A14, CDS1Y_bbg!BQ$5:BR$241,2), -1)</f>
        <v>-1</v>
      </c>
      <c r="BT14">
        <f>IFERROR(VLOOKUP($A14, CDS1Y_bbg!BS$5:BT$241,2), -1)</f>
        <v>-1</v>
      </c>
      <c r="BV14">
        <f>IFERROR(VLOOKUP($A14, CDS1Y_bbg!BU$5:BV$241,2), -1)</f>
        <v>-1</v>
      </c>
      <c r="BX14">
        <f>IFERROR(VLOOKUP($A14, CDS1Y_bbg!BW$5:BX$241,2), -1)</f>
        <v>-1</v>
      </c>
      <c r="BZ14">
        <f>IFERROR(VLOOKUP($A14, CDS1Y_bbg!BY$5:BZ$241,2), -1)</f>
        <v>-1</v>
      </c>
      <c r="CB14">
        <f>IFERROR(VLOOKUP($A14, CDS1Y_bbg!CA$5:CB$241,2), -1)</f>
        <v>-1</v>
      </c>
      <c r="CD14">
        <f>IFERROR(VLOOKUP($A14, CDS1Y_bbg!CC$5:CD$241,2), -1)</f>
        <v>-1</v>
      </c>
      <c r="CF14">
        <f>IFERROR(VLOOKUP($A14, CDS1Y_bbg!CE$5:CF$241,2), -1)</f>
        <v>-1</v>
      </c>
      <c r="CH14">
        <f>IFERROR(VLOOKUP($A14, CDS1Y_bbg!CG$5:CH$241,2), -1)</f>
        <v>-1</v>
      </c>
      <c r="CJ14">
        <f>IFERROR(VLOOKUP($A14, CDS1Y_bbg!CI$5:CJ$241,2), -1)</f>
        <v>-1</v>
      </c>
      <c r="CL14">
        <f>IFERROR(VLOOKUP($A14, CDS1Y_bbg!CK$5:CL$241,2), -1)</f>
        <v>-1</v>
      </c>
      <c r="CN14">
        <f>IFERROR(VLOOKUP($A14, CDS1Y_bbg!CM$5:CN$241,2), -1)</f>
        <v>-1</v>
      </c>
    </row>
    <row r="15" spans="1:92" x14ac:dyDescent="0.25">
      <c r="A15" s="1">
        <v>36950</v>
      </c>
      <c r="B15">
        <f>IFERROR(VLOOKUP($A15, CDS1Y_bbg!A$5:B$241,2), -1)</f>
        <v>-1</v>
      </c>
      <c r="D15">
        <f>IFERROR(VLOOKUP($A15, CDS1Y_bbg!C$5:D$241,2), -1)</f>
        <v>-1</v>
      </c>
      <c r="F15">
        <f>IFERROR(VLOOKUP($A15, CDS1Y_bbg!E$5:F$241,2), -1)</f>
        <v>-1</v>
      </c>
      <c r="H15">
        <f>IFERROR(VLOOKUP($A15, CDS1Y_bbg!G$5:H$241,2), -1)</f>
        <v>-1</v>
      </c>
      <c r="J15">
        <f>IFERROR(VLOOKUP($A15, CDS1Y_bbg!I$5:J$241,2), -1)</f>
        <v>-1</v>
      </c>
      <c r="L15">
        <f>IFERROR(VLOOKUP($A15, CDS1Y_bbg!K$5:L$241,2), -1)</f>
        <v>-1</v>
      </c>
      <c r="N15">
        <f>IFERROR(VLOOKUP($A15, CDS1Y_bbg!M$5:N$241,2), -1)</f>
        <v>-1</v>
      </c>
      <c r="P15">
        <f>IFERROR(VLOOKUP($A15, CDS1Y_bbg!O$5:P$241,2), -1)</f>
        <v>-1</v>
      </c>
      <c r="R15">
        <f>IFERROR(VLOOKUP($A15, CDS1Y_bbg!Q$5:R$241,2), -1)</f>
        <v>-1</v>
      </c>
      <c r="T15">
        <f>IFERROR(VLOOKUP($A15, CDS1Y_bbg!S$5:T$241,2), -1)</f>
        <v>-1</v>
      </c>
      <c r="V15">
        <f>IFERROR(VLOOKUP($A15, CDS1Y_bbg!U$5:V$241,2), -1)</f>
        <v>-1</v>
      </c>
      <c r="X15">
        <f>IFERROR(VLOOKUP($A15, CDS1Y_bbg!W$5:X$241,2), -1)</f>
        <v>755.91200000000003</v>
      </c>
      <c r="Z15">
        <f>IFERROR(VLOOKUP($A15, CDS1Y_bbg!Y$5:Z$241,2), -1)</f>
        <v>-1</v>
      </c>
      <c r="AB15">
        <f>IFERROR(VLOOKUP($A15, CDS1Y_bbg!AA$5:AB$241,2), -1)</f>
        <v>-1</v>
      </c>
      <c r="AD15">
        <f>IFERROR(VLOOKUP($A15, CDS1Y_bbg!AC$5:AD$241,2), -1)</f>
        <v>-1</v>
      </c>
      <c r="AF15">
        <f>IFERROR(VLOOKUP($A15, CDS1Y_bbg!AE$5:AF$241,2), -1)</f>
        <v>-1</v>
      </c>
      <c r="AH15">
        <f>IFERROR(VLOOKUP($A15, CDS1Y_bbg!AG$5:AH$241,2), -1)</f>
        <v>-1</v>
      </c>
      <c r="AJ15">
        <f>IFERROR(VLOOKUP($A15, CDS1Y_bbg!AI$5:AJ$241,2), -1)</f>
        <v>-1</v>
      </c>
      <c r="AL15">
        <f>IFERROR(VLOOKUP($A15, CDS1Y_bbg!AK$5:AL$241,2), -1)</f>
        <v>-1</v>
      </c>
      <c r="AN15">
        <f>IFERROR(VLOOKUP($A15, CDS1Y_bbg!AM$5:AN$241,2), -1)</f>
        <v>-1</v>
      </c>
      <c r="AP15">
        <f>IFERROR(VLOOKUP($A15, CDS1Y_bbg!AO$5:AP$241,2), -1)</f>
        <v>-1</v>
      </c>
      <c r="AR15">
        <f>IFERROR(VLOOKUP($A15, CDS1Y_bbg!AQ$5:AR$241,2), -1)</f>
        <v>-1</v>
      </c>
      <c r="AT15">
        <f>IFERROR(VLOOKUP($A15, CDS1Y_bbg!AS$5:AT$241,2), -1)</f>
        <v>-1</v>
      </c>
      <c r="AV15">
        <f>IFERROR(VLOOKUP($A15, CDS1Y_bbg!AU$5:AV$241,2), -1)</f>
        <v>-1</v>
      </c>
      <c r="AX15">
        <f>IFERROR(VLOOKUP($A15, CDS1Y_bbg!AW$5:AX$241,2), -1)</f>
        <v>-1</v>
      </c>
      <c r="AZ15">
        <f>IFERROR(VLOOKUP($A15, CDS1Y_bbg!AY$5:AZ$241,2), -1)</f>
        <v>-1</v>
      </c>
      <c r="BB15">
        <f>IFERROR(VLOOKUP($A15, CDS1Y_bbg!BA$5:BB$241,2), -1)</f>
        <v>-1</v>
      </c>
      <c r="BD15">
        <f>IFERROR(VLOOKUP($A15, CDS1Y_bbg!BC$5:BD$241,2), -1)</f>
        <v>-1</v>
      </c>
      <c r="BF15">
        <f>IFERROR(VLOOKUP($A15, CDS1Y_bbg!BE$5:BF$241,2), -1)</f>
        <v>-1</v>
      </c>
      <c r="BH15">
        <f>IFERROR(VLOOKUP($A15, CDS1Y_bbg!BG$5:BH$241,2), -1)</f>
        <v>-1</v>
      </c>
      <c r="BJ15">
        <f>IFERROR(VLOOKUP($A15, CDS1Y_bbg!BI$5:BJ$241,2), -1)</f>
        <v>-1</v>
      </c>
      <c r="BL15">
        <f>IFERROR(VLOOKUP($A15, CDS1Y_bbg!BK$5:BL$241,2), -1)</f>
        <v>-1</v>
      </c>
      <c r="BN15">
        <f>IFERROR(VLOOKUP($A15, CDS1Y_bbg!BM$5:BN$241,2), -1)</f>
        <v>-1</v>
      </c>
      <c r="BP15">
        <f>IFERROR(VLOOKUP($A15, CDS1Y_bbg!BO$5:BP$241,2), -1)</f>
        <v>-1</v>
      </c>
      <c r="BR15">
        <f>IFERROR(VLOOKUP($A15, CDS1Y_bbg!BQ$5:BR$241,2), -1)</f>
        <v>-1</v>
      </c>
      <c r="BT15">
        <f>IFERROR(VLOOKUP($A15, CDS1Y_bbg!BS$5:BT$241,2), -1)</f>
        <v>-1</v>
      </c>
      <c r="BV15">
        <f>IFERROR(VLOOKUP($A15, CDS1Y_bbg!BU$5:BV$241,2), -1)</f>
        <v>-1</v>
      </c>
      <c r="BX15">
        <f>IFERROR(VLOOKUP($A15, CDS1Y_bbg!BW$5:BX$241,2), -1)</f>
        <v>-1</v>
      </c>
      <c r="BZ15">
        <f>IFERROR(VLOOKUP($A15, CDS1Y_bbg!BY$5:BZ$241,2), -1)</f>
        <v>-1</v>
      </c>
      <c r="CB15">
        <f>IFERROR(VLOOKUP($A15, CDS1Y_bbg!CA$5:CB$241,2), -1)</f>
        <v>-1</v>
      </c>
      <c r="CD15">
        <f>IFERROR(VLOOKUP($A15, CDS1Y_bbg!CC$5:CD$241,2), -1)</f>
        <v>-1</v>
      </c>
      <c r="CF15">
        <f>IFERROR(VLOOKUP($A15, CDS1Y_bbg!CE$5:CF$241,2), -1)</f>
        <v>-1</v>
      </c>
      <c r="CH15">
        <f>IFERROR(VLOOKUP($A15, CDS1Y_bbg!CG$5:CH$241,2), -1)</f>
        <v>-1</v>
      </c>
      <c r="CJ15">
        <f>IFERROR(VLOOKUP($A15, CDS1Y_bbg!CI$5:CJ$241,2), -1)</f>
        <v>-1</v>
      </c>
      <c r="CL15">
        <f>IFERROR(VLOOKUP($A15, CDS1Y_bbg!CK$5:CL$241,2), -1)</f>
        <v>-1</v>
      </c>
      <c r="CN15">
        <f>IFERROR(VLOOKUP($A15, CDS1Y_bbg!CM$5:CN$241,2), -1)</f>
        <v>-1</v>
      </c>
    </row>
    <row r="16" spans="1:92" x14ac:dyDescent="0.25">
      <c r="A16" s="1">
        <v>36981</v>
      </c>
      <c r="B16">
        <f>IFERROR(VLOOKUP($A16, CDS1Y_bbg!A$5:B$241,2), -1)</f>
        <v>-1</v>
      </c>
      <c r="D16">
        <f>IFERROR(VLOOKUP($A16, CDS1Y_bbg!C$5:D$241,2), -1)</f>
        <v>-1</v>
      </c>
      <c r="F16">
        <f>IFERROR(VLOOKUP($A16, CDS1Y_bbg!E$5:F$241,2), -1)</f>
        <v>-1</v>
      </c>
      <c r="H16">
        <f>IFERROR(VLOOKUP($A16, CDS1Y_bbg!G$5:H$241,2), -1)</f>
        <v>-1</v>
      </c>
      <c r="J16">
        <f>IFERROR(VLOOKUP($A16, CDS1Y_bbg!I$5:J$241,2), -1)</f>
        <v>-1</v>
      </c>
      <c r="L16">
        <f>IFERROR(VLOOKUP($A16, CDS1Y_bbg!K$5:L$241,2), -1)</f>
        <v>-1</v>
      </c>
      <c r="N16">
        <f>IFERROR(VLOOKUP($A16, CDS1Y_bbg!M$5:N$241,2), -1)</f>
        <v>-1</v>
      </c>
      <c r="P16">
        <f>IFERROR(VLOOKUP($A16, CDS1Y_bbg!O$5:P$241,2), -1)</f>
        <v>-1</v>
      </c>
      <c r="R16">
        <f>IFERROR(VLOOKUP($A16, CDS1Y_bbg!Q$5:R$241,2), -1)</f>
        <v>-1</v>
      </c>
      <c r="T16">
        <f>IFERROR(VLOOKUP($A16, CDS1Y_bbg!S$5:T$241,2), -1)</f>
        <v>-1</v>
      </c>
      <c r="V16">
        <f>IFERROR(VLOOKUP($A16, CDS1Y_bbg!U$5:V$241,2), -1)</f>
        <v>-1</v>
      </c>
      <c r="X16">
        <f>IFERROR(VLOOKUP($A16, CDS1Y_bbg!W$5:X$241,2), -1)</f>
        <v>789.29399999999998</v>
      </c>
      <c r="Z16">
        <f>IFERROR(VLOOKUP($A16, CDS1Y_bbg!Y$5:Z$241,2), -1)</f>
        <v>-1</v>
      </c>
      <c r="AB16">
        <f>IFERROR(VLOOKUP($A16, CDS1Y_bbg!AA$5:AB$241,2), -1)</f>
        <v>-1</v>
      </c>
      <c r="AD16">
        <f>IFERROR(VLOOKUP($A16, CDS1Y_bbg!AC$5:AD$241,2), -1)</f>
        <v>-1</v>
      </c>
      <c r="AF16">
        <f>IFERROR(VLOOKUP($A16, CDS1Y_bbg!AE$5:AF$241,2), -1)</f>
        <v>-1</v>
      </c>
      <c r="AH16">
        <f>IFERROR(VLOOKUP($A16, CDS1Y_bbg!AG$5:AH$241,2), -1)</f>
        <v>-1</v>
      </c>
      <c r="AJ16">
        <f>IFERROR(VLOOKUP($A16, CDS1Y_bbg!AI$5:AJ$241,2), -1)</f>
        <v>-1</v>
      </c>
      <c r="AL16">
        <f>IFERROR(VLOOKUP($A16, CDS1Y_bbg!AK$5:AL$241,2), -1)</f>
        <v>-1</v>
      </c>
      <c r="AN16">
        <f>IFERROR(VLOOKUP($A16, CDS1Y_bbg!AM$5:AN$241,2), -1)</f>
        <v>-1</v>
      </c>
      <c r="AP16">
        <f>IFERROR(VLOOKUP($A16, CDS1Y_bbg!AO$5:AP$241,2), -1)</f>
        <v>-1</v>
      </c>
      <c r="AR16">
        <f>IFERROR(VLOOKUP($A16, CDS1Y_bbg!AQ$5:AR$241,2), -1)</f>
        <v>-1</v>
      </c>
      <c r="AT16">
        <f>IFERROR(VLOOKUP($A16, CDS1Y_bbg!AS$5:AT$241,2), -1)</f>
        <v>-1</v>
      </c>
      <c r="AV16">
        <f>IFERROR(VLOOKUP($A16, CDS1Y_bbg!AU$5:AV$241,2), -1)</f>
        <v>-1</v>
      </c>
      <c r="AX16">
        <f>IFERROR(VLOOKUP($A16, CDS1Y_bbg!AW$5:AX$241,2), -1)</f>
        <v>-1</v>
      </c>
      <c r="AZ16">
        <f>IFERROR(VLOOKUP($A16, CDS1Y_bbg!AY$5:AZ$241,2), -1)</f>
        <v>-1</v>
      </c>
      <c r="BB16">
        <f>IFERROR(VLOOKUP($A16, CDS1Y_bbg!BA$5:BB$241,2), -1)</f>
        <v>-1</v>
      </c>
      <c r="BD16">
        <f>IFERROR(VLOOKUP($A16, CDS1Y_bbg!BC$5:BD$241,2), -1)</f>
        <v>-1</v>
      </c>
      <c r="BF16">
        <f>IFERROR(VLOOKUP($A16, CDS1Y_bbg!BE$5:BF$241,2), -1)</f>
        <v>-1</v>
      </c>
      <c r="BH16">
        <f>IFERROR(VLOOKUP($A16, CDS1Y_bbg!BG$5:BH$241,2), -1)</f>
        <v>-1</v>
      </c>
      <c r="BJ16">
        <f>IFERROR(VLOOKUP($A16, CDS1Y_bbg!BI$5:BJ$241,2), -1)</f>
        <v>-1</v>
      </c>
      <c r="BL16">
        <f>IFERROR(VLOOKUP($A16, CDS1Y_bbg!BK$5:BL$241,2), -1)</f>
        <v>-1</v>
      </c>
      <c r="BN16">
        <f>IFERROR(VLOOKUP($A16, CDS1Y_bbg!BM$5:BN$241,2), -1)</f>
        <v>-1</v>
      </c>
      <c r="BP16">
        <f>IFERROR(VLOOKUP($A16, CDS1Y_bbg!BO$5:BP$241,2), -1)</f>
        <v>-1</v>
      </c>
      <c r="BR16">
        <f>IFERROR(VLOOKUP($A16, CDS1Y_bbg!BQ$5:BR$241,2), -1)</f>
        <v>-1</v>
      </c>
      <c r="BT16">
        <f>IFERROR(VLOOKUP($A16, CDS1Y_bbg!BS$5:BT$241,2), -1)</f>
        <v>-1</v>
      </c>
      <c r="BV16">
        <f>IFERROR(VLOOKUP($A16, CDS1Y_bbg!BU$5:BV$241,2), -1)</f>
        <v>-1</v>
      </c>
      <c r="BX16">
        <f>IFERROR(VLOOKUP($A16, CDS1Y_bbg!BW$5:BX$241,2), -1)</f>
        <v>-1</v>
      </c>
      <c r="BZ16">
        <f>IFERROR(VLOOKUP($A16, CDS1Y_bbg!BY$5:BZ$241,2), -1)</f>
        <v>-1</v>
      </c>
      <c r="CB16">
        <f>IFERROR(VLOOKUP($A16, CDS1Y_bbg!CA$5:CB$241,2), -1)</f>
        <v>-1</v>
      </c>
      <c r="CD16">
        <f>IFERROR(VLOOKUP($A16, CDS1Y_bbg!CC$5:CD$241,2), -1)</f>
        <v>-1</v>
      </c>
      <c r="CF16">
        <f>IFERROR(VLOOKUP($A16, CDS1Y_bbg!CE$5:CF$241,2), -1)</f>
        <v>-1</v>
      </c>
      <c r="CH16">
        <f>IFERROR(VLOOKUP($A16, CDS1Y_bbg!CG$5:CH$241,2), -1)</f>
        <v>-1</v>
      </c>
      <c r="CJ16">
        <f>IFERROR(VLOOKUP($A16, CDS1Y_bbg!CI$5:CJ$241,2), -1)</f>
        <v>-1</v>
      </c>
      <c r="CL16">
        <f>IFERROR(VLOOKUP($A16, CDS1Y_bbg!CK$5:CL$241,2), -1)</f>
        <v>-1</v>
      </c>
      <c r="CN16">
        <f>IFERROR(VLOOKUP($A16, CDS1Y_bbg!CM$5:CN$241,2), -1)</f>
        <v>-1</v>
      </c>
    </row>
    <row r="17" spans="1:92" x14ac:dyDescent="0.25">
      <c r="A17" s="1">
        <v>37011</v>
      </c>
      <c r="B17">
        <f>IFERROR(VLOOKUP($A17, CDS1Y_bbg!A$5:B$241,2), -1)</f>
        <v>-1</v>
      </c>
      <c r="D17">
        <f>IFERROR(VLOOKUP($A17, CDS1Y_bbg!C$5:D$241,2), -1)</f>
        <v>-1</v>
      </c>
      <c r="F17">
        <f>IFERROR(VLOOKUP($A17, CDS1Y_bbg!E$5:F$241,2), -1)</f>
        <v>-1</v>
      </c>
      <c r="H17">
        <f>IFERROR(VLOOKUP($A17, CDS1Y_bbg!G$5:H$241,2), -1)</f>
        <v>-1</v>
      </c>
      <c r="J17">
        <f>IFERROR(VLOOKUP($A17, CDS1Y_bbg!I$5:J$241,2), -1)</f>
        <v>-1</v>
      </c>
      <c r="L17">
        <f>IFERROR(VLOOKUP($A17, CDS1Y_bbg!K$5:L$241,2), -1)</f>
        <v>-1</v>
      </c>
      <c r="N17">
        <f>IFERROR(VLOOKUP($A17, CDS1Y_bbg!M$5:N$241,2), -1)</f>
        <v>-1</v>
      </c>
      <c r="P17">
        <f>IFERROR(VLOOKUP($A17, CDS1Y_bbg!O$5:P$241,2), -1)</f>
        <v>-1</v>
      </c>
      <c r="R17">
        <f>IFERROR(VLOOKUP($A17, CDS1Y_bbg!Q$5:R$241,2), -1)</f>
        <v>-1</v>
      </c>
      <c r="T17">
        <f>IFERROR(VLOOKUP($A17, CDS1Y_bbg!S$5:T$241,2), -1)</f>
        <v>-1</v>
      </c>
      <c r="V17">
        <f>IFERROR(VLOOKUP($A17, CDS1Y_bbg!U$5:V$241,2), -1)</f>
        <v>-1</v>
      </c>
      <c r="X17">
        <f>IFERROR(VLOOKUP($A17, CDS1Y_bbg!W$5:X$241,2), -1)</f>
        <v>725</v>
      </c>
      <c r="Z17">
        <f>IFERROR(VLOOKUP($A17, CDS1Y_bbg!Y$5:Z$241,2), -1)</f>
        <v>-1</v>
      </c>
      <c r="AB17">
        <f>IFERROR(VLOOKUP($A17, CDS1Y_bbg!AA$5:AB$241,2), -1)</f>
        <v>-1</v>
      </c>
      <c r="AD17">
        <f>IFERROR(VLOOKUP($A17, CDS1Y_bbg!AC$5:AD$241,2), -1)</f>
        <v>-1</v>
      </c>
      <c r="AF17">
        <f>IFERROR(VLOOKUP($A17, CDS1Y_bbg!AE$5:AF$241,2), -1)</f>
        <v>-1</v>
      </c>
      <c r="AH17">
        <f>IFERROR(VLOOKUP($A17, CDS1Y_bbg!AG$5:AH$241,2), -1)</f>
        <v>-1</v>
      </c>
      <c r="AJ17">
        <f>IFERROR(VLOOKUP($A17, CDS1Y_bbg!AI$5:AJ$241,2), -1)</f>
        <v>-1</v>
      </c>
      <c r="AL17">
        <f>IFERROR(VLOOKUP($A17, CDS1Y_bbg!AK$5:AL$241,2), -1)</f>
        <v>-1</v>
      </c>
      <c r="AN17">
        <f>IFERROR(VLOOKUP($A17, CDS1Y_bbg!AM$5:AN$241,2), -1)</f>
        <v>-1</v>
      </c>
      <c r="AP17">
        <f>IFERROR(VLOOKUP($A17, CDS1Y_bbg!AO$5:AP$241,2), -1)</f>
        <v>-1</v>
      </c>
      <c r="AR17">
        <f>IFERROR(VLOOKUP($A17, CDS1Y_bbg!AQ$5:AR$241,2), -1)</f>
        <v>-1</v>
      </c>
      <c r="AT17">
        <f>IFERROR(VLOOKUP($A17, CDS1Y_bbg!AS$5:AT$241,2), -1)</f>
        <v>-1</v>
      </c>
      <c r="AV17">
        <f>IFERROR(VLOOKUP($A17, CDS1Y_bbg!AU$5:AV$241,2), -1)</f>
        <v>-1</v>
      </c>
      <c r="AX17">
        <f>IFERROR(VLOOKUP($A17, CDS1Y_bbg!AW$5:AX$241,2), -1)</f>
        <v>-1</v>
      </c>
      <c r="AZ17">
        <f>IFERROR(VLOOKUP($A17, CDS1Y_bbg!AY$5:AZ$241,2), -1)</f>
        <v>-1</v>
      </c>
      <c r="BB17">
        <f>IFERROR(VLOOKUP($A17, CDS1Y_bbg!BA$5:BB$241,2), -1)</f>
        <v>-1</v>
      </c>
      <c r="BD17">
        <f>IFERROR(VLOOKUP($A17, CDS1Y_bbg!BC$5:BD$241,2), -1)</f>
        <v>-1</v>
      </c>
      <c r="BF17">
        <f>IFERROR(VLOOKUP($A17, CDS1Y_bbg!BE$5:BF$241,2), -1)</f>
        <v>-1</v>
      </c>
      <c r="BH17">
        <f>IFERROR(VLOOKUP($A17, CDS1Y_bbg!BG$5:BH$241,2), -1)</f>
        <v>-1</v>
      </c>
      <c r="BJ17">
        <f>IFERROR(VLOOKUP($A17, CDS1Y_bbg!BI$5:BJ$241,2), -1)</f>
        <v>-1</v>
      </c>
      <c r="BL17">
        <f>IFERROR(VLOOKUP($A17, CDS1Y_bbg!BK$5:BL$241,2), -1)</f>
        <v>-1</v>
      </c>
      <c r="BN17">
        <f>IFERROR(VLOOKUP($A17, CDS1Y_bbg!BM$5:BN$241,2), -1)</f>
        <v>-1</v>
      </c>
      <c r="BP17">
        <f>IFERROR(VLOOKUP($A17, CDS1Y_bbg!BO$5:BP$241,2), -1)</f>
        <v>-1</v>
      </c>
      <c r="BR17">
        <f>IFERROR(VLOOKUP($A17, CDS1Y_bbg!BQ$5:BR$241,2), -1)</f>
        <v>-1</v>
      </c>
      <c r="BT17">
        <f>IFERROR(VLOOKUP($A17, CDS1Y_bbg!BS$5:BT$241,2), -1)</f>
        <v>-1</v>
      </c>
      <c r="BV17">
        <f>IFERROR(VLOOKUP($A17, CDS1Y_bbg!BU$5:BV$241,2), -1)</f>
        <v>-1</v>
      </c>
      <c r="BX17">
        <f>IFERROR(VLOOKUP($A17, CDS1Y_bbg!BW$5:BX$241,2), -1)</f>
        <v>-1</v>
      </c>
      <c r="BZ17">
        <f>IFERROR(VLOOKUP($A17, CDS1Y_bbg!BY$5:BZ$241,2), -1)</f>
        <v>-1</v>
      </c>
      <c r="CB17">
        <f>IFERROR(VLOOKUP($A17, CDS1Y_bbg!CA$5:CB$241,2), -1)</f>
        <v>-1</v>
      </c>
      <c r="CD17">
        <f>IFERROR(VLOOKUP($A17, CDS1Y_bbg!CC$5:CD$241,2), -1)</f>
        <v>-1</v>
      </c>
      <c r="CF17">
        <f>IFERROR(VLOOKUP($A17, CDS1Y_bbg!CE$5:CF$241,2), -1)</f>
        <v>-1</v>
      </c>
      <c r="CH17">
        <f>IFERROR(VLOOKUP($A17, CDS1Y_bbg!CG$5:CH$241,2), -1)</f>
        <v>-1</v>
      </c>
      <c r="CJ17">
        <f>IFERROR(VLOOKUP($A17, CDS1Y_bbg!CI$5:CJ$241,2), -1)</f>
        <v>-1</v>
      </c>
      <c r="CL17">
        <f>IFERROR(VLOOKUP($A17, CDS1Y_bbg!CK$5:CL$241,2), -1)</f>
        <v>-1</v>
      </c>
      <c r="CN17">
        <f>IFERROR(VLOOKUP($A17, CDS1Y_bbg!CM$5:CN$241,2), -1)</f>
        <v>-1</v>
      </c>
    </row>
    <row r="18" spans="1:92" x14ac:dyDescent="0.25">
      <c r="A18" s="1">
        <v>37042</v>
      </c>
      <c r="B18">
        <f>IFERROR(VLOOKUP($A18, CDS1Y_bbg!A$5:B$241,2), -1)</f>
        <v>-1</v>
      </c>
      <c r="D18">
        <f>IFERROR(VLOOKUP($A18, CDS1Y_bbg!C$5:D$241,2), -1)</f>
        <v>-1</v>
      </c>
      <c r="F18">
        <f>IFERROR(VLOOKUP($A18, CDS1Y_bbg!E$5:F$241,2), -1)</f>
        <v>-1</v>
      </c>
      <c r="H18">
        <f>IFERROR(VLOOKUP($A18, CDS1Y_bbg!G$5:H$241,2), -1)</f>
        <v>-1</v>
      </c>
      <c r="J18">
        <f>IFERROR(VLOOKUP($A18, CDS1Y_bbg!I$5:J$241,2), -1)</f>
        <v>-1</v>
      </c>
      <c r="L18">
        <f>IFERROR(VLOOKUP($A18, CDS1Y_bbg!K$5:L$241,2), -1)</f>
        <v>-1</v>
      </c>
      <c r="N18">
        <f>IFERROR(VLOOKUP($A18, CDS1Y_bbg!M$5:N$241,2), -1)</f>
        <v>-1</v>
      </c>
      <c r="P18">
        <f>IFERROR(VLOOKUP($A18, CDS1Y_bbg!O$5:P$241,2), -1)</f>
        <v>-1</v>
      </c>
      <c r="R18">
        <f>IFERROR(VLOOKUP($A18, CDS1Y_bbg!Q$5:R$241,2), -1)</f>
        <v>-1</v>
      </c>
      <c r="T18">
        <f>IFERROR(VLOOKUP($A18, CDS1Y_bbg!S$5:T$241,2), -1)</f>
        <v>-1</v>
      </c>
      <c r="V18">
        <f>IFERROR(VLOOKUP($A18, CDS1Y_bbg!U$5:V$241,2), -1)</f>
        <v>-1</v>
      </c>
      <c r="X18">
        <f>IFERROR(VLOOKUP($A18, CDS1Y_bbg!W$5:X$241,2), -1)</f>
        <v>647.5</v>
      </c>
      <c r="Z18">
        <f>IFERROR(VLOOKUP($A18, CDS1Y_bbg!Y$5:Z$241,2), -1)</f>
        <v>-1</v>
      </c>
      <c r="AB18">
        <f>IFERROR(VLOOKUP($A18, CDS1Y_bbg!AA$5:AB$241,2), -1)</f>
        <v>-1</v>
      </c>
      <c r="AD18">
        <f>IFERROR(VLOOKUP($A18, CDS1Y_bbg!AC$5:AD$241,2), -1)</f>
        <v>-1</v>
      </c>
      <c r="AF18">
        <f>IFERROR(VLOOKUP($A18, CDS1Y_bbg!AE$5:AF$241,2), -1)</f>
        <v>-1</v>
      </c>
      <c r="AH18">
        <f>IFERROR(VLOOKUP($A18, CDS1Y_bbg!AG$5:AH$241,2), -1)</f>
        <v>-1</v>
      </c>
      <c r="AJ18">
        <f>IFERROR(VLOOKUP($A18, CDS1Y_bbg!AI$5:AJ$241,2), -1)</f>
        <v>-1</v>
      </c>
      <c r="AL18">
        <f>IFERROR(VLOOKUP($A18, CDS1Y_bbg!AK$5:AL$241,2), -1)</f>
        <v>-1</v>
      </c>
      <c r="AN18">
        <f>IFERROR(VLOOKUP($A18, CDS1Y_bbg!AM$5:AN$241,2), -1)</f>
        <v>-1</v>
      </c>
      <c r="AP18">
        <f>IFERROR(VLOOKUP($A18, CDS1Y_bbg!AO$5:AP$241,2), -1)</f>
        <v>-1</v>
      </c>
      <c r="AR18">
        <f>IFERROR(VLOOKUP($A18, CDS1Y_bbg!AQ$5:AR$241,2), -1)</f>
        <v>-1</v>
      </c>
      <c r="AT18">
        <f>IFERROR(VLOOKUP($A18, CDS1Y_bbg!AS$5:AT$241,2), -1)</f>
        <v>-1</v>
      </c>
      <c r="AV18">
        <f>IFERROR(VLOOKUP($A18, CDS1Y_bbg!AU$5:AV$241,2), -1)</f>
        <v>-1</v>
      </c>
      <c r="AX18">
        <f>IFERROR(VLOOKUP($A18, CDS1Y_bbg!AW$5:AX$241,2), -1)</f>
        <v>-1</v>
      </c>
      <c r="AZ18">
        <f>IFERROR(VLOOKUP($A18, CDS1Y_bbg!AY$5:AZ$241,2), -1)</f>
        <v>-1</v>
      </c>
      <c r="BB18">
        <f>IFERROR(VLOOKUP($A18, CDS1Y_bbg!BA$5:BB$241,2), -1)</f>
        <v>-1</v>
      </c>
      <c r="BD18">
        <f>IFERROR(VLOOKUP($A18, CDS1Y_bbg!BC$5:BD$241,2), -1)</f>
        <v>-1</v>
      </c>
      <c r="BF18">
        <f>IFERROR(VLOOKUP($A18, CDS1Y_bbg!BE$5:BF$241,2), -1)</f>
        <v>-1</v>
      </c>
      <c r="BH18">
        <f>IFERROR(VLOOKUP($A18, CDS1Y_bbg!BG$5:BH$241,2), -1)</f>
        <v>-1</v>
      </c>
      <c r="BJ18">
        <f>IFERROR(VLOOKUP($A18, CDS1Y_bbg!BI$5:BJ$241,2), -1)</f>
        <v>-1</v>
      </c>
      <c r="BL18">
        <f>IFERROR(VLOOKUP($A18, CDS1Y_bbg!BK$5:BL$241,2), -1)</f>
        <v>-1</v>
      </c>
      <c r="BN18">
        <f>IFERROR(VLOOKUP($A18, CDS1Y_bbg!BM$5:BN$241,2), -1)</f>
        <v>-1</v>
      </c>
      <c r="BP18">
        <f>IFERROR(VLOOKUP($A18, CDS1Y_bbg!BO$5:BP$241,2), -1)</f>
        <v>-1</v>
      </c>
      <c r="BR18">
        <f>IFERROR(VLOOKUP($A18, CDS1Y_bbg!BQ$5:BR$241,2), -1)</f>
        <v>-1</v>
      </c>
      <c r="BT18">
        <f>IFERROR(VLOOKUP($A18, CDS1Y_bbg!BS$5:BT$241,2), -1)</f>
        <v>-1</v>
      </c>
      <c r="BV18">
        <f>IFERROR(VLOOKUP($A18, CDS1Y_bbg!BU$5:BV$241,2), -1)</f>
        <v>-1</v>
      </c>
      <c r="BX18">
        <f>IFERROR(VLOOKUP($A18, CDS1Y_bbg!BW$5:BX$241,2), -1)</f>
        <v>-1</v>
      </c>
      <c r="BZ18">
        <f>IFERROR(VLOOKUP($A18, CDS1Y_bbg!BY$5:BZ$241,2), -1)</f>
        <v>-1</v>
      </c>
      <c r="CB18">
        <f>IFERROR(VLOOKUP($A18, CDS1Y_bbg!CA$5:CB$241,2), -1)</f>
        <v>-1</v>
      </c>
      <c r="CD18">
        <f>IFERROR(VLOOKUP($A18, CDS1Y_bbg!CC$5:CD$241,2), -1)</f>
        <v>-1</v>
      </c>
      <c r="CF18">
        <f>IFERROR(VLOOKUP($A18, CDS1Y_bbg!CE$5:CF$241,2), -1)</f>
        <v>-1</v>
      </c>
      <c r="CH18">
        <f>IFERROR(VLOOKUP($A18, CDS1Y_bbg!CG$5:CH$241,2), -1)</f>
        <v>-1</v>
      </c>
      <c r="CJ18">
        <f>IFERROR(VLOOKUP($A18, CDS1Y_bbg!CI$5:CJ$241,2), -1)</f>
        <v>-1</v>
      </c>
      <c r="CL18">
        <f>IFERROR(VLOOKUP($A18, CDS1Y_bbg!CK$5:CL$241,2), -1)</f>
        <v>-1</v>
      </c>
      <c r="CN18">
        <f>IFERROR(VLOOKUP($A18, CDS1Y_bbg!CM$5:CN$241,2), -1)</f>
        <v>-1</v>
      </c>
    </row>
    <row r="19" spans="1:92" x14ac:dyDescent="0.25">
      <c r="A19" s="1">
        <v>37072</v>
      </c>
      <c r="B19">
        <f>IFERROR(VLOOKUP($A19, CDS1Y_bbg!A$5:B$241,2), -1)</f>
        <v>-1</v>
      </c>
      <c r="D19">
        <f>IFERROR(VLOOKUP($A19, CDS1Y_bbg!C$5:D$241,2), -1)</f>
        <v>-1</v>
      </c>
      <c r="F19">
        <f>IFERROR(VLOOKUP($A19, CDS1Y_bbg!E$5:F$241,2), -1)</f>
        <v>-1</v>
      </c>
      <c r="H19">
        <f>IFERROR(VLOOKUP($A19, CDS1Y_bbg!G$5:H$241,2), -1)</f>
        <v>-1</v>
      </c>
      <c r="J19">
        <f>IFERROR(VLOOKUP($A19, CDS1Y_bbg!I$5:J$241,2), -1)</f>
        <v>-1</v>
      </c>
      <c r="L19">
        <f>IFERROR(VLOOKUP($A19, CDS1Y_bbg!K$5:L$241,2), -1)</f>
        <v>-1</v>
      </c>
      <c r="N19">
        <f>IFERROR(VLOOKUP($A19, CDS1Y_bbg!M$5:N$241,2), -1)</f>
        <v>-1</v>
      </c>
      <c r="P19">
        <f>IFERROR(VLOOKUP($A19, CDS1Y_bbg!O$5:P$241,2), -1)</f>
        <v>-1</v>
      </c>
      <c r="R19">
        <f>IFERROR(VLOOKUP($A19, CDS1Y_bbg!Q$5:R$241,2), -1)</f>
        <v>-1</v>
      </c>
      <c r="T19">
        <f>IFERROR(VLOOKUP($A19, CDS1Y_bbg!S$5:T$241,2), -1)</f>
        <v>-1</v>
      </c>
      <c r="V19">
        <f>IFERROR(VLOOKUP($A19, CDS1Y_bbg!U$5:V$241,2), -1)</f>
        <v>-1</v>
      </c>
      <c r="X19">
        <f>IFERROR(VLOOKUP($A19, CDS1Y_bbg!W$5:X$241,2), -1)</f>
        <v>562.5</v>
      </c>
      <c r="Z19">
        <f>IFERROR(VLOOKUP($A19, CDS1Y_bbg!Y$5:Z$241,2), -1)</f>
        <v>-1</v>
      </c>
      <c r="AB19">
        <f>IFERROR(VLOOKUP($A19, CDS1Y_bbg!AA$5:AB$241,2), -1)</f>
        <v>-1</v>
      </c>
      <c r="AD19">
        <f>IFERROR(VLOOKUP($A19, CDS1Y_bbg!AC$5:AD$241,2), -1)</f>
        <v>-1</v>
      </c>
      <c r="AF19">
        <f>IFERROR(VLOOKUP($A19, CDS1Y_bbg!AE$5:AF$241,2), -1)</f>
        <v>-1</v>
      </c>
      <c r="AH19">
        <f>IFERROR(VLOOKUP($A19, CDS1Y_bbg!AG$5:AH$241,2), -1)</f>
        <v>-1</v>
      </c>
      <c r="AJ19">
        <f>IFERROR(VLOOKUP($A19, CDS1Y_bbg!AI$5:AJ$241,2), -1)</f>
        <v>-1</v>
      </c>
      <c r="AL19">
        <f>IFERROR(VLOOKUP($A19, CDS1Y_bbg!AK$5:AL$241,2), -1)</f>
        <v>-1</v>
      </c>
      <c r="AN19">
        <f>IFERROR(VLOOKUP($A19, CDS1Y_bbg!AM$5:AN$241,2), -1)</f>
        <v>-1</v>
      </c>
      <c r="AP19">
        <f>IFERROR(VLOOKUP($A19, CDS1Y_bbg!AO$5:AP$241,2), -1)</f>
        <v>-1</v>
      </c>
      <c r="AR19">
        <f>IFERROR(VLOOKUP($A19, CDS1Y_bbg!AQ$5:AR$241,2), -1)</f>
        <v>-1</v>
      </c>
      <c r="AT19">
        <f>IFERROR(VLOOKUP($A19, CDS1Y_bbg!AS$5:AT$241,2), -1)</f>
        <v>-1</v>
      </c>
      <c r="AV19">
        <f>IFERROR(VLOOKUP($A19, CDS1Y_bbg!AU$5:AV$241,2), -1)</f>
        <v>-1</v>
      </c>
      <c r="AX19">
        <f>IFERROR(VLOOKUP($A19, CDS1Y_bbg!AW$5:AX$241,2), -1)</f>
        <v>-1</v>
      </c>
      <c r="AZ19">
        <f>IFERROR(VLOOKUP($A19, CDS1Y_bbg!AY$5:AZ$241,2), -1)</f>
        <v>-1</v>
      </c>
      <c r="BB19">
        <f>IFERROR(VLOOKUP($A19, CDS1Y_bbg!BA$5:BB$241,2), -1)</f>
        <v>-1</v>
      </c>
      <c r="BD19">
        <f>IFERROR(VLOOKUP($A19, CDS1Y_bbg!BC$5:BD$241,2), -1)</f>
        <v>-1</v>
      </c>
      <c r="BF19">
        <f>IFERROR(VLOOKUP($A19, CDS1Y_bbg!BE$5:BF$241,2), -1)</f>
        <v>-1</v>
      </c>
      <c r="BH19">
        <f>IFERROR(VLOOKUP($A19, CDS1Y_bbg!BG$5:BH$241,2), -1)</f>
        <v>-1</v>
      </c>
      <c r="BJ19">
        <f>IFERROR(VLOOKUP($A19, CDS1Y_bbg!BI$5:BJ$241,2), -1)</f>
        <v>-1</v>
      </c>
      <c r="BL19">
        <f>IFERROR(VLOOKUP($A19, CDS1Y_bbg!BK$5:BL$241,2), -1)</f>
        <v>-1</v>
      </c>
      <c r="BN19">
        <f>IFERROR(VLOOKUP($A19, CDS1Y_bbg!BM$5:BN$241,2), -1)</f>
        <v>-1</v>
      </c>
      <c r="BP19">
        <f>IFERROR(VLOOKUP($A19, CDS1Y_bbg!BO$5:BP$241,2), -1)</f>
        <v>-1</v>
      </c>
      <c r="BR19">
        <f>IFERROR(VLOOKUP($A19, CDS1Y_bbg!BQ$5:BR$241,2), -1)</f>
        <v>-1</v>
      </c>
      <c r="BT19">
        <f>IFERROR(VLOOKUP($A19, CDS1Y_bbg!BS$5:BT$241,2), -1)</f>
        <v>-1</v>
      </c>
      <c r="BV19">
        <f>IFERROR(VLOOKUP($A19, CDS1Y_bbg!BU$5:BV$241,2), -1)</f>
        <v>-1</v>
      </c>
      <c r="BX19">
        <f>IFERROR(VLOOKUP($A19, CDS1Y_bbg!BW$5:BX$241,2), -1)</f>
        <v>-1</v>
      </c>
      <c r="BZ19">
        <f>IFERROR(VLOOKUP($A19, CDS1Y_bbg!BY$5:BZ$241,2), -1)</f>
        <v>-1</v>
      </c>
      <c r="CB19">
        <f>IFERROR(VLOOKUP($A19, CDS1Y_bbg!CA$5:CB$241,2), -1)</f>
        <v>-1</v>
      </c>
      <c r="CD19">
        <f>IFERROR(VLOOKUP($A19, CDS1Y_bbg!CC$5:CD$241,2), -1)</f>
        <v>-1</v>
      </c>
      <c r="CF19">
        <f>IFERROR(VLOOKUP($A19, CDS1Y_bbg!CE$5:CF$241,2), -1)</f>
        <v>-1</v>
      </c>
      <c r="CH19">
        <f>IFERROR(VLOOKUP($A19, CDS1Y_bbg!CG$5:CH$241,2), -1)</f>
        <v>-1</v>
      </c>
      <c r="CJ19">
        <f>IFERROR(VLOOKUP($A19, CDS1Y_bbg!CI$5:CJ$241,2), -1)</f>
        <v>-1</v>
      </c>
      <c r="CL19">
        <f>IFERROR(VLOOKUP($A19, CDS1Y_bbg!CK$5:CL$241,2), -1)</f>
        <v>-1</v>
      </c>
      <c r="CN19">
        <f>IFERROR(VLOOKUP($A19, CDS1Y_bbg!CM$5:CN$241,2), -1)</f>
        <v>-1</v>
      </c>
    </row>
    <row r="20" spans="1:92" x14ac:dyDescent="0.25">
      <c r="A20" s="1">
        <v>37103</v>
      </c>
      <c r="B20">
        <f>IFERROR(VLOOKUP($A20, CDS1Y_bbg!A$5:B$241,2), -1)</f>
        <v>-1</v>
      </c>
      <c r="D20">
        <f>IFERROR(VLOOKUP($A20, CDS1Y_bbg!C$5:D$241,2), -1)</f>
        <v>-1</v>
      </c>
      <c r="F20">
        <f>IFERROR(VLOOKUP($A20, CDS1Y_bbg!E$5:F$241,2), -1)</f>
        <v>-1</v>
      </c>
      <c r="H20">
        <f>IFERROR(VLOOKUP($A20, CDS1Y_bbg!G$5:H$241,2), -1)</f>
        <v>-1</v>
      </c>
      <c r="J20">
        <f>IFERROR(VLOOKUP($A20, CDS1Y_bbg!I$5:J$241,2), -1)</f>
        <v>-1</v>
      </c>
      <c r="L20">
        <f>IFERROR(VLOOKUP($A20, CDS1Y_bbg!K$5:L$241,2), -1)</f>
        <v>-1</v>
      </c>
      <c r="N20">
        <f>IFERROR(VLOOKUP($A20, CDS1Y_bbg!M$5:N$241,2), -1)</f>
        <v>-1</v>
      </c>
      <c r="P20">
        <f>IFERROR(VLOOKUP($A20, CDS1Y_bbg!O$5:P$241,2), -1)</f>
        <v>-1</v>
      </c>
      <c r="R20">
        <f>IFERROR(VLOOKUP($A20, CDS1Y_bbg!Q$5:R$241,2), -1)</f>
        <v>-1</v>
      </c>
      <c r="T20">
        <f>IFERROR(VLOOKUP($A20, CDS1Y_bbg!S$5:T$241,2), -1)</f>
        <v>-1</v>
      </c>
      <c r="V20">
        <f>IFERROR(VLOOKUP($A20, CDS1Y_bbg!U$5:V$241,2), -1)</f>
        <v>-1</v>
      </c>
      <c r="X20">
        <f>IFERROR(VLOOKUP($A20, CDS1Y_bbg!W$5:X$241,2), -1)</f>
        <v>640</v>
      </c>
      <c r="Z20">
        <f>IFERROR(VLOOKUP($A20, CDS1Y_bbg!Y$5:Z$241,2), -1)</f>
        <v>-1</v>
      </c>
      <c r="AB20">
        <f>IFERROR(VLOOKUP($A20, CDS1Y_bbg!AA$5:AB$241,2), -1)</f>
        <v>-1</v>
      </c>
      <c r="AD20">
        <f>IFERROR(VLOOKUP($A20, CDS1Y_bbg!AC$5:AD$241,2), -1)</f>
        <v>-1</v>
      </c>
      <c r="AF20">
        <f>IFERROR(VLOOKUP($A20, CDS1Y_bbg!AE$5:AF$241,2), -1)</f>
        <v>-1</v>
      </c>
      <c r="AH20">
        <f>IFERROR(VLOOKUP($A20, CDS1Y_bbg!AG$5:AH$241,2), -1)</f>
        <v>-1</v>
      </c>
      <c r="AJ20">
        <f>IFERROR(VLOOKUP($A20, CDS1Y_bbg!AI$5:AJ$241,2), -1)</f>
        <v>-1</v>
      </c>
      <c r="AL20">
        <f>IFERROR(VLOOKUP($A20, CDS1Y_bbg!AK$5:AL$241,2), -1)</f>
        <v>-1</v>
      </c>
      <c r="AN20">
        <f>IFERROR(VLOOKUP($A20, CDS1Y_bbg!AM$5:AN$241,2), -1)</f>
        <v>-1</v>
      </c>
      <c r="AP20">
        <f>IFERROR(VLOOKUP($A20, CDS1Y_bbg!AO$5:AP$241,2), -1)</f>
        <v>-1</v>
      </c>
      <c r="AR20">
        <f>IFERROR(VLOOKUP($A20, CDS1Y_bbg!AQ$5:AR$241,2), -1)</f>
        <v>-1</v>
      </c>
      <c r="AT20">
        <f>IFERROR(VLOOKUP($A20, CDS1Y_bbg!AS$5:AT$241,2), -1)</f>
        <v>-1</v>
      </c>
      <c r="AV20">
        <f>IFERROR(VLOOKUP($A20, CDS1Y_bbg!AU$5:AV$241,2), -1)</f>
        <v>-1</v>
      </c>
      <c r="AX20">
        <f>IFERROR(VLOOKUP($A20, CDS1Y_bbg!AW$5:AX$241,2), -1)</f>
        <v>-1</v>
      </c>
      <c r="AZ20">
        <f>IFERROR(VLOOKUP($A20, CDS1Y_bbg!AY$5:AZ$241,2), -1)</f>
        <v>-1</v>
      </c>
      <c r="BB20">
        <f>IFERROR(VLOOKUP($A20, CDS1Y_bbg!BA$5:BB$241,2), -1)</f>
        <v>-1</v>
      </c>
      <c r="BD20">
        <f>IFERROR(VLOOKUP($A20, CDS1Y_bbg!BC$5:BD$241,2), -1)</f>
        <v>-1</v>
      </c>
      <c r="BF20">
        <f>IFERROR(VLOOKUP($A20, CDS1Y_bbg!BE$5:BF$241,2), -1)</f>
        <v>-1</v>
      </c>
      <c r="BH20">
        <f>IFERROR(VLOOKUP($A20, CDS1Y_bbg!BG$5:BH$241,2), -1)</f>
        <v>-1</v>
      </c>
      <c r="BJ20">
        <f>IFERROR(VLOOKUP($A20, CDS1Y_bbg!BI$5:BJ$241,2), -1)</f>
        <v>-1</v>
      </c>
      <c r="BL20">
        <f>IFERROR(VLOOKUP($A20, CDS1Y_bbg!BK$5:BL$241,2), -1)</f>
        <v>-1</v>
      </c>
      <c r="BN20">
        <f>IFERROR(VLOOKUP($A20, CDS1Y_bbg!BM$5:BN$241,2), -1)</f>
        <v>-1</v>
      </c>
      <c r="BP20">
        <f>IFERROR(VLOOKUP($A20, CDS1Y_bbg!BO$5:BP$241,2), -1)</f>
        <v>-1</v>
      </c>
      <c r="BR20">
        <f>IFERROR(VLOOKUP($A20, CDS1Y_bbg!BQ$5:BR$241,2), -1)</f>
        <v>-1</v>
      </c>
      <c r="BT20">
        <f>IFERROR(VLOOKUP($A20, CDS1Y_bbg!BS$5:BT$241,2), -1)</f>
        <v>-1</v>
      </c>
      <c r="BV20">
        <f>IFERROR(VLOOKUP($A20, CDS1Y_bbg!BU$5:BV$241,2), -1)</f>
        <v>-1</v>
      </c>
      <c r="BX20">
        <f>IFERROR(VLOOKUP($A20, CDS1Y_bbg!BW$5:BX$241,2), -1)</f>
        <v>-1</v>
      </c>
      <c r="BZ20">
        <f>IFERROR(VLOOKUP($A20, CDS1Y_bbg!BY$5:BZ$241,2), -1)</f>
        <v>-1</v>
      </c>
      <c r="CB20">
        <f>IFERROR(VLOOKUP($A20, CDS1Y_bbg!CA$5:CB$241,2), -1)</f>
        <v>-1</v>
      </c>
      <c r="CD20">
        <f>IFERROR(VLOOKUP($A20, CDS1Y_bbg!CC$5:CD$241,2), -1)</f>
        <v>-1</v>
      </c>
      <c r="CF20">
        <f>IFERROR(VLOOKUP($A20, CDS1Y_bbg!CE$5:CF$241,2), -1)</f>
        <v>-1</v>
      </c>
      <c r="CH20">
        <f>IFERROR(VLOOKUP($A20, CDS1Y_bbg!CG$5:CH$241,2), -1)</f>
        <v>-1</v>
      </c>
      <c r="CJ20">
        <f>IFERROR(VLOOKUP($A20, CDS1Y_bbg!CI$5:CJ$241,2), -1)</f>
        <v>-1</v>
      </c>
      <c r="CL20">
        <f>IFERROR(VLOOKUP($A20, CDS1Y_bbg!CK$5:CL$241,2), -1)</f>
        <v>-1</v>
      </c>
      <c r="CN20">
        <f>IFERROR(VLOOKUP($A20, CDS1Y_bbg!CM$5:CN$241,2), -1)</f>
        <v>-1</v>
      </c>
    </row>
    <row r="21" spans="1:92" x14ac:dyDescent="0.25">
      <c r="A21" s="1">
        <v>37134</v>
      </c>
      <c r="B21">
        <f>IFERROR(VLOOKUP($A21, CDS1Y_bbg!A$5:B$241,2), -1)</f>
        <v>-1</v>
      </c>
      <c r="D21">
        <f>IFERROR(VLOOKUP($A21, CDS1Y_bbg!C$5:D$241,2), -1)</f>
        <v>-1</v>
      </c>
      <c r="F21">
        <f>IFERROR(VLOOKUP($A21, CDS1Y_bbg!E$5:F$241,2), -1)</f>
        <v>-1</v>
      </c>
      <c r="H21">
        <f>IFERROR(VLOOKUP($A21, CDS1Y_bbg!G$5:H$241,2), -1)</f>
        <v>-1</v>
      </c>
      <c r="J21">
        <f>IFERROR(VLOOKUP($A21, CDS1Y_bbg!I$5:J$241,2), -1)</f>
        <v>-1</v>
      </c>
      <c r="L21">
        <f>IFERROR(VLOOKUP($A21, CDS1Y_bbg!K$5:L$241,2), -1)</f>
        <v>-1</v>
      </c>
      <c r="N21">
        <f>IFERROR(VLOOKUP($A21, CDS1Y_bbg!M$5:N$241,2), -1)</f>
        <v>-1</v>
      </c>
      <c r="P21">
        <f>IFERROR(VLOOKUP($A21, CDS1Y_bbg!O$5:P$241,2), -1)</f>
        <v>-1</v>
      </c>
      <c r="R21">
        <f>IFERROR(VLOOKUP($A21, CDS1Y_bbg!Q$5:R$241,2), -1)</f>
        <v>-1</v>
      </c>
      <c r="T21">
        <f>IFERROR(VLOOKUP($A21, CDS1Y_bbg!S$5:T$241,2), -1)</f>
        <v>-1</v>
      </c>
      <c r="V21">
        <f>IFERROR(VLOOKUP($A21, CDS1Y_bbg!U$5:V$241,2), -1)</f>
        <v>-1</v>
      </c>
      <c r="X21">
        <f>IFERROR(VLOOKUP($A21, CDS1Y_bbg!W$5:X$241,2), -1)</f>
        <v>527.5</v>
      </c>
      <c r="Z21">
        <f>IFERROR(VLOOKUP($A21, CDS1Y_bbg!Y$5:Z$241,2), -1)</f>
        <v>-1</v>
      </c>
      <c r="AB21">
        <f>IFERROR(VLOOKUP($A21, CDS1Y_bbg!AA$5:AB$241,2), -1)</f>
        <v>-1</v>
      </c>
      <c r="AD21">
        <f>IFERROR(VLOOKUP($A21, CDS1Y_bbg!AC$5:AD$241,2), -1)</f>
        <v>-1</v>
      </c>
      <c r="AF21">
        <f>IFERROR(VLOOKUP($A21, CDS1Y_bbg!AE$5:AF$241,2), -1)</f>
        <v>-1</v>
      </c>
      <c r="AH21">
        <f>IFERROR(VLOOKUP($A21, CDS1Y_bbg!AG$5:AH$241,2), -1)</f>
        <v>-1</v>
      </c>
      <c r="AJ21">
        <f>IFERROR(VLOOKUP($A21, CDS1Y_bbg!AI$5:AJ$241,2), -1)</f>
        <v>-1</v>
      </c>
      <c r="AL21">
        <f>IFERROR(VLOOKUP($A21, CDS1Y_bbg!AK$5:AL$241,2), -1)</f>
        <v>-1</v>
      </c>
      <c r="AN21">
        <f>IFERROR(VLOOKUP($A21, CDS1Y_bbg!AM$5:AN$241,2), -1)</f>
        <v>-1</v>
      </c>
      <c r="AP21">
        <f>IFERROR(VLOOKUP($A21, CDS1Y_bbg!AO$5:AP$241,2), -1)</f>
        <v>-1</v>
      </c>
      <c r="AR21">
        <f>IFERROR(VLOOKUP($A21, CDS1Y_bbg!AQ$5:AR$241,2), -1)</f>
        <v>-1</v>
      </c>
      <c r="AT21">
        <f>IFERROR(VLOOKUP($A21, CDS1Y_bbg!AS$5:AT$241,2), -1)</f>
        <v>-1</v>
      </c>
      <c r="AV21">
        <f>IFERROR(VLOOKUP($A21, CDS1Y_bbg!AU$5:AV$241,2), -1)</f>
        <v>-1</v>
      </c>
      <c r="AX21">
        <f>IFERROR(VLOOKUP($A21, CDS1Y_bbg!AW$5:AX$241,2), -1)</f>
        <v>-1</v>
      </c>
      <c r="AZ21">
        <f>IFERROR(VLOOKUP($A21, CDS1Y_bbg!AY$5:AZ$241,2), -1)</f>
        <v>-1</v>
      </c>
      <c r="BB21">
        <f>IFERROR(VLOOKUP($A21, CDS1Y_bbg!BA$5:BB$241,2), -1)</f>
        <v>-1</v>
      </c>
      <c r="BD21">
        <f>IFERROR(VLOOKUP($A21, CDS1Y_bbg!BC$5:BD$241,2), -1)</f>
        <v>-1</v>
      </c>
      <c r="BF21">
        <f>IFERROR(VLOOKUP($A21, CDS1Y_bbg!BE$5:BF$241,2), -1)</f>
        <v>-1</v>
      </c>
      <c r="BH21">
        <f>IFERROR(VLOOKUP($A21, CDS1Y_bbg!BG$5:BH$241,2), -1)</f>
        <v>-1</v>
      </c>
      <c r="BJ21">
        <f>IFERROR(VLOOKUP($A21, CDS1Y_bbg!BI$5:BJ$241,2), -1)</f>
        <v>-1</v>
      </c>
      <c r="BL21">
        <f>IFERROR(VLOOKUP($A21, CDS1Y_bbg!BK$5:BL$241,2), -1)</f>
        <v>-1</v>
      </c>
      <c r="BN21">
        <f>IFERROR(VLOOKUP($A21, CDS1Y_bbg!BM$5:BN$241,2), -1)</f>
        <v>-1</v>
      </c>
      <c r="BP21">
        <f>IFERROR(VLOOKUP($A21, CDS1Y_bbg!BO$5:BP$241,2), -1)</f>
        <v>-1</v>
      </c>
      <c r="BR21">
        <f>IFERROR(VLOOKUP($A21, CDS1Y_bbg!BQ$5:BR$241,2), -1)</f>
        <v>-1</v>
      </c>
      <c r="BT21">
        <f>IFERROR(VLOOKUP($A21, CDS1Y_bbg!BS$5:BT$241,2), -1)</f>
        <v>-1</v>
      </c>
      <c r="BV21">
        <f>IFERROR(VLOOKUP($A21, CDS1Y_bbg!BU$5:BV$241,2), -1)</f>
        <v>-1</v>
      </c>
      <c r="BX21">
        <f>IFERROR(VLOOKUP($A21, CDS1Y_bbg!BW$5:BX$241,2), -1)</f>
        <v>-1</v>
      </c>
      <c r="BZ21">
        <f>IFERROR(VLOOKUP($A21, CDS1Y_bbg!BY$5:BZ$241,2), -1)</f>
        <v>-1</v>
      </c>
      <c r="CB21">
        <f>IFERROR(VLOOKUP($A21, CDS1Y_bbg!CA$5:CB$241,2), -1)</f>
        <v>-1</v>
      </c>
      <c r="CD21">
        <f>IFERROR(VLOOKUP($A21, CDS1Y_bbg!CC$5:CD$241,2), -1)</f>
        <v>-1</v>
      </c>
      <c r="CF21">
        <f>IFERROR(VLOOKUP($A21, CDS1Y_bbg!CE$5:CF$241,2), -1)</f>
        <v>-1</v>
      </c>
      <c r="CH21">
        <f>IFERROR(VLOOKUP($A21, CDS1Y_bbg!CG$5:CH$241,2), -1)</f>
        <v>-1</v>
      </c>
      <c r="CJ21">
        <f>IFERROR(VLOOKUP($A21, CDS1Y_bbg!CI$5:CJ$241,2), -1)</f>
        <v>-1</v>
      </c>
      <c r="CL21">
        <f>IFERROR(VLOOKUP($A21, CDS1Y_bbg!CK$5:CL$241,2), -1)</f>
        <v>-1</v>
      </c>
      <c r="CN21">
        <f>IFERROR(VLOOKUP($A21, CDS1Y_bbg!CM$5:CN$241,2), -1)</f>
        <v>-1</v>
      </c>
    </row>
    <row r="22" spans="1:92" x14ac:dyDescent="0.25">
      <c r="A22" s="1">
        <v>37164</v>
      </c>
      <c r="B22">
        <f>IFERROR(VLOOKUP($A22, CDS1Y_bbg!A$5:B$241,2), -1)</f>
        <v>-1</v>
      </c>
      <c r="D22">
        <f>IFERROR(VLOOKUP($A22, CDS1Y_bbg!C$5:D$241,2), -1)</f>
        <v>-1</v>
      </c>
      <c r="F22">
        <f>IFERROR(VLOOKUP($A22, CDS1Y_bbg!E$5:F$241,2), -1)</f>
        <v>-1</v>
      </c>
      <c r="H22">
        <f>IFERROR(VLOOKUP($A22, CDS1Y_bbg!G$5:H$241,2), -1)</f>
        <v>-1</v>
      </c>
      <c r="J22">
        <f>IFERROR(VLOOKUP($A22, CDS1Y_bbg!I$5:J$241,2), -1)</f>
        <v>-1</v>
      </c>
      <c r="L22">
        <f>IFERROR(VLOOKUP($A22, CDS1Y_bbg!K$5:L$241,2), -1)</f>
        <v>-1</v>
      </c>
      <c r="N22">
        <f>IFERROR(VLOOKUP($A22, CDS1Y_bbg!M$5:N$241,2), -1)</f>
        <v>-1</v>
      </c>
      <c r="P22">
        <f>IFERROR(VLOOKUP($A22, CDS1Y_bbg!O$5:P$241,2), -1)</f>
        <v>-1</v>
      </c>
      <c r="R22">
        <f>IFERROR(VLOOKUP($A22, CDS1Y_bbg!Q$5:R$241,2), -1)</f>
        <v>-1</v>
      </c>
      <c r="T22">
        <f>IFERROR(VLOOKUP($A22, CDS1Y_bbg!S$5:T$241,2), -1)</f>
        <v>-1</v>
      </c>
      <c r="V22">
        <f>IFERROR(VLOOKUP($A22, CDS1Y_bbg!U$5:V$241,2), -1)</f>
        <v>-1</v>
      </c>
      <c r="X22">
        <f>IFERROR(VLOOKUP($A22, CDS1Y_bbg!W$5:X$241,2), -1)</f>
        <v>620</v>
      </c>
      <c r="Z22">
        <f>IFERROR(VLOOKUP($A22, CDS1Y_bbg!Y$5:Z$241,2), -1)</f>
        <v>-1</v>
      </c>
      <c r="AB22">
        <f>IFERROR(VLOOKUP($A22, CDS1Y_bbg!AA$5:AB$241,2), -1)</f>
        <v>-1</v>
      </c>
      <c r="AD22">
        <f>IFERROR(VLOOKUP($A22, CDS1Y_bbg!AC$5:AD$241,2), -1)</f>
        <v>-1</v>
      </c>
      <c r="AF22">
        <f>IFERROR(VLOOKUP($A22, CDS1Y_bbg!AE$5:AF$241,2), -1)</f>
        <v>-1</v>
      </c>
      <c r="AH22">
        <f>IFERROR(VLOOKUP($A22, CDS1Y_bbg!AG$5:AH$241,2), -1)</f>
        <v>-1</v>
      </c>
      <c r="AJ22">
        <f>IFERROR(VLOOKUP($A22, CDS1Y_bbg!AI$5:AJ$241,2), -1)</f>
        <v>-1</v>
      </c>
      <c r="AL22">
        <f>IFERROR(VLOOKUP($A22, CDS1Y_bbg!AK$5:AL$241,2), -1)</f>
        <v>-1</v>
      </c>
      <c r="AN22">
        <f>IFERROR(VLOOKUP($A22, CDS1Y_bbg!AM$5:AN$241,2), -1)</f>
        <v>-1</v>
      </c>
      <c r="AP22">
        <f>IFERROR(VLOOKUP($A22, CDS1Y_bbg!AO$5:AP$241,2), -1)</f>
        <v>-1</v>
      </c>
      <c r="AR22">
        <f>IFERROR(VLOOKUP($A22, CDS1Y_bbg!AQ$5:AR$241,2), -1)</f>
        <v>-1</v>
      </c>
      <c r="AT22">
        <f>IFERROR(VLOOKUP($A22, CDS1Y_bbg!AS$5:AT$241,2), -1)</f>
        <v>-1</v>
      </c>
      <c r="AV22">
        <f>IFERROR(VLOOKUP($A22, CDS1Y_bbg!AU$5:AV$241,2), -1)</f>
        <v>-1</v>
      </c>
      <c r="AX22">
        <f>IFERROR(VLOOKUP($A22, CDS1Y_bbg!AW$5:AX$241,2), -1)</f>
        <v>-1</v>
      </c>
      <c r="AZ22">
        <f>IFERROR(VLOOKUP($A22, CDS1Y_bbg!AY$5:AZ$241,2), -1)</f>
        <v>-1</v>
      </c>
      <c r="BB22">
        <f>IFERROR(VLOOKUP($A22, CDS1Y_bbg!BA$5:BB$241,2), -1)</f>
        <v>-1</v>
      </c>
      <c r="BD22">
        <f>IFERROR(VLOOKUP($A22, CDS1Y_bbg!BC$5:BD$241,2), -1)</f>
        <v>-1</v>
      </c>
      <c r="BF22">
        <f>IFERROR(VLOOKUP($A22, CDS1Y_bbg!BE$5:BF$241,2), -1)</f>
        <v>-1</v>
      </c>
      <c r="BH22">
        <f>IFERROR(VLOOKUP($A22, CDS1Y_bbg!BG$5:BH$241,2), -1)</f>
        <v>-1</v>
      </c>
      <c r="BJ22">
        <f>IFERROR(VLOOKUP($A22, CDS1Y_bbg!BI$5:BJ$241,2), -1)</f>
        <v>-1</v>
      </c>
      <c r="BL22">
        <f>IFERROR(VLOOKUP($A22, CDS1Y_bbg!BK$5:BL$241,2), -1)</f>
        <v>-1</v>
      </c>
      <c r="BN22">
        <f>IFERROR(VLOOKUP($A22, CDS1Y_bbg!BM$5:BN$241,2), -1)</f>
        <v>-1</v>
      </c>
      <c r="BP22">
        <f>IFERROR(VLOOKUP($A22, CDS1Y_bbg!BO$5:BP$241,2), -1)</f>
        <v>-1</v>
      </c>
      <c r="BR22">
        <f>IFERROR(VLOOKUP($A22, CDS1Y_bbg!BQ$5:BR$241,2), -1)</f>
        <v>-1</v>
      </c>
      <c r="BT22">
        <f>IFERROR(VLOOKUP($A22, CDS1Y_bbg!BS$5:BT$241,2), -1)</f>
        <v>-1</v>
      </c>
      <c r="BV22">
        <f>IFERROR(VLOOKUP($A22, CDS1Y_bbg!BU$5:BV$241,2), -1)</f>
        <v>-1</v>
      </c>
      <c r="BX22">
        <f>IFERROR(VLOOKUP($A22, CDS1Y_bbg!BW$5:BX$241,2), -1)</f>
        <v>-1</v>
      </c>
      <c r="BZ22">
        <f>IFERROR(VLOOKUP($A22, CDS1Y_bbg!BY$5:BZ$241,2), -1)</f>
        <v>-1</v>
      </c>
      <c r="CB22">
        <f>IFERROR(VLOOKUP($A22, CDS1Y_bbg!CA$5:CB$241,2), -1)</f>
        <v>-1</v>
      </c>
      <c r="CD22">
        <f>IFERROR(VLOOKUP($A22, CDS1Y_bbg!CC$5:CD$241,2), -1)</f>
        <v>-1</v>
      </c>
      <c r="CF22">
        <f>IFERROR(VLOOKUP($A22, CDS1Y_bbg!CE$5:CF$241,2), -1)</f>
        <v>-1</v>
      </c>
      <c r="CH22">
        <f>IFERROR(VLOOKUP($A22, CDS1Y_bbg!CG$5:CH$241,2), -1)</f>
        <v>-1</v>
      </c>
      <c r="CJ22">
        <f>IFERROR(VLOOKUP($A22, CDS1Y_bbg!CI$5:CJ$241,2), -1)</f>
        <v>-1</v>
      </c>
      <c r="CL22">
        <f>IFERROR(VLOOKUP($A22, CDS1Y_bbg!CK$5:CL$241,2), -1)</f>
        <v>-1</v>
      </c>
      <c r="CN22">
        <f>IFERROR(VLOOKUP($A22, CDS1Y_bbg!CM$5:CN$241,2), -1)</f>
        <v>-1</v>
      </c>
    </row>
    <row r="23" spans="1:92" x14ac:dyDescent="0.25">
      <c r="A23" s="1">
        <v>37195</v>
      </c>
      <c r="B23">
        <f>IFERROR(VLOOKUP($A23, CDS1Y_bbg!A$5:B$241,2), -1)</f>
        <v>-1</v>
      </c>
      <c r="D23">
        <f>IFERROR(VLOOKUP($A23, CDS1Y_bbg!C$5:D$241,2), -1)</f>
        <v>-1</v>
      </c>
      <c r="F23">
        <f>IFERROR(VLOOKUP($A23, CDS1Y_bbg!E$5:F$241,2), -1)</f>
        <v>-1</v>
      </c>
      <c r="H23">
        <f>IFERROR(VLOOKUP($A23, CDS1Y_bbg!G$5:H$241,2), -1)</f>
        <v>-1</v>
      </c>
      <c r="J23">
        <f>IFERROR(VLOOKUP($A23, CDS1Y_bbg!I$5:J$241,2), -1)</f>
        <v>-1</v>
      </c>
      <c r="L23">
        <f>IFERROR(VLOOKUP($A23, CDS1Y_bbg!K$5:L$241,2), -1)</f>
        <v>-1</v>
      </c>
      <c r="N23">
        <f>IFERROR(VLOOKUP($A23, CDS1Y_bbg!M$5:N$241,2), -1)</f>
        <v>-1</v>
      </c>
      <c r="P23">
        <f>IFERROR(VLOOKUP($A23, CDS1Y_bbg!O$5:P$241,2), -1)</f>
        <v>-1</v>
      </c>
      <c r="R23">
        <f>IFERROR(VLOOKUP($A23, CDS1Y_bbg!Q$5:R$241,2), -1)</f>
        <v>-1</v>
      </c>
      <c r="T23">
        <f>IFERROR(VLOOKUP($A23, CDS1Y_bbg!S$5:T$241,2), -1)</f>
        <v>-1</v>
      </c>
      <c r="V23">
        <f>IFERROR(VLOOKUP($A23, CDS1Y_bbg!U$5:V$241,2), -1)</f>
        <v>-1</v>
      </c>
      <c r="X23">
        <f>IFERROR(VLOOKUP($A23, CDS1Y_bbg!W$5:X$241,2), -1)</f>
        <v>595</v>
      </c>
      <c r="Z23">
        <f>IFERROR(VLOOKUP($A23, CDS1Y_bbg!Y$5:Z$241,2), -1)</f>
        <v>-1</v>
      </c>
      <c r="AB23">
        <f>IFERROR(VLOOKUP($A23, CDS1Y_bbg!AA$5:AB$241,2), -1)</f>
        <v>-1</v>
      </c>
      <c r="AD23">
        <f>IFERROR(VLOOKUP($A23, CDS1Y_bbg!AC$5:AD$241,2), -1)</f>
        <v>-1</v>
      </c>
      <c r="AF23">
        <f>IFERROR(VLOOKUP($A23, CDS1Y_bbg!AE$5:AF$241,2), -1)</f>
        <v>-1</v>
      </c>
      <c r="AH23">
        <f>IFERROR(VLOOKUP($A23, CDS1Y_bbg!AG$5:AH$241,2), -1)</f>
        <v>-1</v>
      </c>
      <c r="AJ23">
        <f>IFERROR(VLOOKUP($A23, CDS1Y_bbg!AI$5:AJ$241,2), -1)</f>
        <v>-1</v>
      </c>
      <c r="AL23">
        <f>IFERROR(VLOOKUP($A23, CDS1Y_bbg!AK$5:AL$241,2), -1)</f>
        <v>-1</v>
      </c>
      <c r="AN23">
        <f>IFERROR(VLOOKUP($A23, CDS1Y_bbg!AM$5:AN$241,2), -1)</f>
        <v>-1</v>
      </c>
      <c r="AP23">
        <f>IFERROR(VLOOKUP($A23, CDS1Y_bbg!AO$5:AP$241,2), -1)</f>
        <v>-1</v>
      </c>
      <c r="AR23">
        <f>IFERROR(VLOOKUP($A23, CDS1Y_bbg!AQ$5:AR$241,2), -1)</f>
        <v>-1</v>
      </c>
      <c r="AT23">
        <f>IFERROR(VLOOKUP($A23, CDS1Y_bbg!AS$5:AT$241,2), -1)</f>
        <v>-1</v>
      </c>
      <c r="AV23">
        <f>IFERROR(VLOOKUP($A23, CDS1Y_bbg!AU$5:AV$241,2), -1)</f>
        <v>-1</v>
      </c>
      <c r="AX23">
        <f>IFERROR(VLOOKUP($A23, CDS1Y_bbg!AW$5:AX$241,2), -1)</f>
        <v>-1</v>
      </c>
      <c r="AZ23">
        <f>IFERROR(VLOOKUP($A23, CDS1Y_bbg!AY$5:AZ$241,2), -1)</f>
        <v>-1</v>
      </c>
      <c r="BB23">
        <f>IFERROR(VLOOKUP($A23, CDS1Y_bbg!BA$5:BB$241,2), -1)</f>
        <v>-1</v>
      </c>
      <c r="BD23">
        <f>IFERROR(VLOOKUP($A23, CDS1Y_bbg!BC$5:BD$241,2), -1)</f>
        <v>-1</v>
      </c>
      <c r="BF23">
        <f>IFERROR(VLOOKUP($A23, CDS1Y_bbg!BE$5:BF$241,2), -1)</f>
        <v>-1</v>
      </c>
      <c r="BH23">
        <f>IFERROR(VLOOKUP($A23, CDS1Y_bbg!BG$5:BH$241,2), -1)</f>
        <v>-1</v>
      </c>
      <c r="BJ23">
        <f>IFERROR(VLOOKUP($A23, CDS1Y_bbg!BI$5:BJ$241,2), -1)</f>
        <v>-1</v>
      </c>
      <c r="BL23">
        <f>IFERROR(VLOOKUP($A23, CDS1Y_bbg!BK$5:BL$241,2), -1)</f>
        <v>-1</v>
      </c>
      <c r="BN23">
        <f>IFERROR(VLOOKUP($A23, CDS1Y_bbg!BM$5:BN$241,2), -1)</f>
        <v>-1</v>
      </c>
      <c r="BP23">
        <f>IFERROR(VLOOKUP($A23, CDS1Y_bbg!BO$5:BP$241,2), -1)</f>
        <v>-1</v>
      </c>
      <c r="BR23">
        <f>IFERROR(VLOOKUP($A23, CDS1Y_bbg!BQ$5:BR$241,2), -1)</f>
        <v>-1</v>
      </c>
      <c r="BT23">
        <f>IFERROR(VLOOKUP($A23, CDS1Y_bbg!BS$5:BT$241,2), -1)</f>
        <v>-1</v>
      </c>
      <c r="BV23">
        <f>IFERROR(VLOOKUP($A23, CDS1Y_bbg!BU$5:BV$241,2), -1)</f>
        <v>-1</v>
      </c>
      <c r="BX23">
        <f>IFERROR(VLOOKUP($A23, CDS1Y_bbg!BW$5:BX$241,2), -1)</f>
        <v>-1</v>
      </c>
      <c r="BZ23">
        <f>IFERROR(VLOOKUP($A23, CDS1Y_bbg!BY$5:BZ$241,2), -1)</f>
        <v>-1</v>
      </c>
      <c r="CB23">
        <f>IFERROR(VLOOKUP($A23, CDS1Y_bbg!CA$5:CB$241,2), -1)</f>
        <v>-1</v>
      </c>
      <c r="CD23">
        <f>IFERROR(VLOOKUP($A23, CDS1Y_bbg!CC$5:CD$241,2), -1)</f>
        <v>-1</v>
      </c>
      <c r="CF23">
        <f>IFERROR(VLOOKUP($A23, CDS1Y_bbg!CE$5:CF$241,2), -1)</f>
        <v>-1</v>
      </c>
      <c r="CH23">
        <f>IFERROR(VLOOKUP($A23, CDS1Y_bbg!CG$5:CH$241,2), -1)</f>
        <v>-1</v>
      </c>
      <c r="CJ23">
        <f>IFERROR(VLOOKUP($A23, CDS1Y_bbg!CI$5:CJ$241,2), -1)</f>
        <v>-1</v>
      </c>
      <c r="CL23">
        <f>IFERROR(VLOOKUP($A23, CDS1Y_bbg!CK$5:CL$241,2), -1)</f>
        <v>-1</v>
      </c>
      <c r="CN23">
        <f>IFERROR(VLOOKUP($A23, CDS1Y_bbg!CM$5:CN$241,2), -1)</f>
        <v>-1</v>
      </c>
    </row>
    <row r="24" spans="1:92" x14ac:dyDescent="0.25">
      <c r="A24" s="1">
        <v>37225</v>
      </c>
      <c r="B24">
        <f>IFERROR(VLOOKUP($A24, CDS1Y_bbg!A$5:B$241,2), -1)</f>
        <v>393.75</v>
      </c>
      <c r="D24">
        <f>IFERROR(VLOOKUP($A24, CDS1Y_bbg!C$5:D$241,2), -1)</f>
        <v>-1</v>
      </c>
      <c r="F24">
        <f>IFERROR(VLOOKUP($A24, CDS1Y_bbg!E$5:F$241,2), -1)</f>
        <v>-1</v>
      </c>
      <c r="H24">
        <f>IFERROR(VLOOKUP($A24, CDS1Y_bbg!G$5:H$241,2), -1)</f>
        <v>-1</v>
      </c>
      <c r="J24">
        <f>IFERROR(VLOOKUP($A24, CDS1Y_bbg!I$5:J$241,2), -1)</f>
        <v>-1</v>
      </c>
      <c r="L24">
        <f>IFERROR(VLOOKUP($A24, CDS1Y_bbg!K$5:L$241,2), -1)</f>
        <v>-1</v>
      </c>
      <c r="N24">
        <f>IFERROR(VLOOKUP($A24, CDS1Y_bbg!M$5:N$241,2), -1)</f>
        <v>-1</v>
      </c>
      <c r="P24">
        <f>IFERROR(VLOOKUP($A24, CDS1Y_bbg!O$5:P$241,2), -1)</f>
        <v>-1</v>
      </c>
      <c r="R24">
        <f>IFERROR(VLOOKUP($A24, CDS1Y_bbg!Q$5:R$241,2), -1)</f>
        <v>115</v>
      </c>
      <c r="T24">
        <f>IFERROR(VLOOKUP($A24, CDS1Y_bbg!S$5:T$241,2), -1)</f>
        <v>-1</v>
      </c>
      <c r="V24">
        <f>IFERROR(VLOOKUP($A24, CDS1Y_bbg!U$5:V$241,2), -1)</f>
        <v>-1</v>
      </c>
      <c r="X24">
        <f>IFERROR(VLOOKUP($A24, CDS1Y_bbg!W$5:X$241,2), -1)</f>
        <v>477.5</v>
      </c>
      <c r="Z24">
        <f>IFERROR(VLOOKUP($A24, CDS1Y_bbg!Y$5:Z$241,2), -1)</f>
        <v>115</v>
      </c>
      <c r="AB24">
        <f>IFERROR(VLOOKUP($A24, CDS1Y_bbg!AA$5:AB$241,2), -1)</f>
        <v>-1</v>
      </c>
      <c r="AD24">
        <f>IFERROR(VLOOKUP($A24, CDS1Y_bbg!AC$5:AD$241,2), -1)</f>
        <v>-1</v>
      </c>
      <c r="AF24">
        <f>IFERROR(VLOOKUP($A24, CDS1Y_bbg!AE$5:AF$241,2), -1)</f>
        <v>-1</v>
      </c>
      <c r="AH24">
        <f>IFERROR(VLOOKUP($A24, CDS1Y_bbg!AG$5:AH$241,2), -1)</f>
        <v>-1</v>
      </c>
      <c r="AJ24">
        <f>IFERROR(VLOOKUP($A24, CDS1Y_bbg!AI$5:AJ$241,2), -1)</f>
        <v>-1</v>
      </c>
      <c r="AL24">
        <f>IFERROR(VLOOKUP($A24, CDS1Y_bbg!AK$5:AL$241,2), -1)</f>
        <v>-1</v>
      </c>
      <c r="AN24">
        <f>IFERROR(VLOOKUP($A24, CDS1Y_bbg!AM$5:AN$241,2), -1)</f>
        <v>-1</v>
      </c>
      <c r="AP24">
        <f>IFERROR(VLOOKUP($A24, CDS1Y_bbg!AO$5:AP$241,2), -1)</f>
        <v>-1</v>
      </c>
      <c r="AR24">
        <f>IFERROR(VLOOKUP($A24, CDS1Y_bbg!AQ$5:AR$241,2), -1)</f>
        <v>-1</v>
      </c>
      <c r="AT24">
        <f>IFERROR(VLOOKUP($A24, CDS1Y_bbg!AS$5:AT$241,2), -1)</f>
        <v>-1</v>
      </c>
      <c r="AV24">
        <f>IFERROR(VLOOKUP($A24, CDS1Y_bbg!AU$5:AV$241,2), -1)</f>
        <v>-1</v>
      </c>
      <c r="AX24">
        <f>IFERROR(VLOOKUP($A24, CDS1Y_bbg!AW$5:AX$241,2), -1)</f>
        <v>-1</v>
      </c>
      <c r="AZ24">
        <f>IFERROR(VLOOKUP($A24, CDS1Y_bbg!AY$5:AZ$241,2), -1)</f>
        <v>-1</v>
      </c>
      <c r="BB24">
        <f>IFERROR(VLOOKUP($A24, CDS1Y_bbg!BA$5:BB$241,2), -1)</f>
        <v>-1</v>
      </c>
      <c r="BD24">
        <f>IFERROR(VLOOKUP($A24, CDS1Y_bbg!BC$5:BD$241,2), -1)</f>
        <v>-1</v>
      </c>
      <c r="BF24">
        <f>IFERROR(VLOOKUP($A24, CDS1Y_bbg!BE$5:BF$241,2), -1)</f>
        <v>-1</v>
      </c>
      <c r="BH24">
        <f>IFERROR(VLOOKUP($A24, CDS1Y_bbg!BG$5:BH$241,2), -1)</f>
        <v>-1</v>
      </c>
      <c r="BJ24">
        <f>IFERROR(VLOOKUP($A24, CDS1Y_bbg!BI$5:BJ$241,2), -1)</f>
        <v>-1</v>
      </c>
      <c r="BL24">
        <f>IFERROR(VLOOKUP($A24, CDS1Y_bbg!BK$5:BL$241,2), -1)</f>
        <v>-1</v>
      </c>
      <c r="BN24">
        <f>IFERROR(VLOOKUP($A24, CDS1Y_bbg!BM$5:BN$241,2), -1)</f>
        <v>-1</v>
      </c>
      <c r="BP24">
        <f>IFERROR(VLOOKUP($A24, CDS1Y_bbg!BO$5:BP$241,2), -1)</f>
        <v>-1</v>
      </c>
      <c r="BR24">
        <f>IFERROR(VLOOKUP($A24, CDS1Y_bbg!BQ$5:BR$241,2), -1)</f>
        <v>-1</v>
      </c>
      <c r="BT24">
        <f>IFERROR(VLOOKUP($A24, CDS1Y_bbg!BS$5:BT$241,2), -1)</f>
        <v>-1</v>
      </c>
      <c r="BV24">
        <f>IFERROR(VLOOKUP($A24, CDS1Y_bbg!BU$5:BV$241,2), -1)</f>
        <v>-1</v>
      </c>
      <c r="BX24">
        <f>IFERROR(VLOOKUP($A24, CDS1Y_bbg!BW$5:BX$241,2), -1)</f>
        <v>-1</v>
      </c>
      <c r="BZ24">
        <f>IFERROR(VLOOKUP($A24, CDS1Y_bbg!BY$5:BZ$241,2), -1)</f>
        <v>-1</v>
      </c>
      <c r="CB24">
        <f>IFERROR(VLOOKUP($A24, CDS1Y_bbg!CA$5:CB$241,2), -1)</f>
        <v>-1</v>
      </c>
      <c r="CD24">
        <f>IFERROR(VLOOKUP($A24, CDS1Y_bbg!CC$5:CD$241,2), -1)</f>
        <v>-1</v>
      </c>
      <c r="CF24">
        <f>IFERROR(VLOOKUP($A24, CDS1Y_bbg!CE$5:CF$241,2), -1)</f>
        <v>-1</v>
      </c>
      <c r="CH24">
        <f>IFERROR(VLOOKUP($A24, CDS1Y_bbg!CG$5:CH$241,2), -1)</f>
        <v>-1</v>
      </c>
      <c r="CJ24">
        <f>IFERROR(VLOOKUP($A24, CDS1Y_bbg!CI$5:CJ$241,2), -1)</f>
        <v>-1</v>
      </c>
      <c r="CL24">
        <f>IFERROR(VLOOKUP($A24, CDS1Y_bbg!CK$5:CL$241,2), -1)</f>
        <v>-1</v>
      </c>
      <c r="CN24">
        <f>IFERROR(VLOOKUP($A24, CDS1Y_bbg!CM$5:CN$241,2), -1)</f>
        <v>-1</v>
      </c>
    </row>
    <row r="25" spans="1:92" x14ac:dyDescent="0.25">
      <c r="A25" s="1">
        <v>37256</v>
      </c>
      <c r="B25">
        <f>IFERROR(VLOOKUP($A25, CDS1Y_bbg!A$5:B$241,2), -1)</f>
        <v>322.5</v>
      </c>
      <c r="D25">
        <f>IFERROR(VLOOKUP($A25, CDS1Y_bbg!C$5:D$241,2), -1)</f>
        <v>-1</v>
      </c>
      <c r="F25">
        <f>IFERROR(VLOOKUP($A25, CDS1Y_bbg!E$5:F$241,2), -1)</f>
        <v>-1</v>
      </c>
      <c r="H25">
        <f>IFERROR(VLOOKUP($A25, CDS1Y_bbg!G$5:H$241,2), -1)</f>
        <v>-1</v>
      </c>
      <c r="J25">
        <f>IFERROR(VLOOKUP($A25, CDS1Y_bbg!I$5:J$241,2), -1)</f>
        <v>-1</v>
      </c>
      <c r="L25">
        <f>IFERROR(VLOOKUP($A25, CDS1Y_bbg!K$5:L$241,2), -1)</f>
        <v>177.5</v>
      </c>
      <c r="N25">
        <f>IFERROR(VLOOKUP($A25, CDS1Y_bbg!M$5:N$241,2), -1)</f>
        <v>-1</v>
      </c>
      <c r="P25">
        <f>IFERROR(VLOOKUP($A25, CDS1Y_bbg!O$5:P$241,2), -1)</f>
        <v>-1</v>
      </c>
      <c r="R25">
        <f>IFERROR(VLOOKUP($A25, CDS1Y_bbg!Q$5:R$241,2), -1)</f>
        <v>95</v>
      </c>
      <c r="T25">
        <f>IFERROR(VLOOKUP($A25, CDS1Y_bbg!S$5:T$241,2), -1)</f>
        <v>-1</v>
      </c>
      <c r="V25">
        <f>IFERROR(VLOOKUP($A25, CDS1Y_bbg!U$5:V$241,2), -1)</f>
        <v>-1</v>
      </c>
      <c r="X25">
        <f>IFERROR(VLOOKUP($A25, CDS1Y_bbg!W$5:X$241,2), -1)</f>
        <v>460</v>
      </c>
      <c r="Z25">
        <f>IFERROR(VLOOKUP($A25, CDS1Y_bbg!Y$5:Z$241,2), -1)</f>
        <v>117.5</v>
      </c>
      <c r="AB25">
        <f>IFERROR(VLOOKUP($A25, CDS1Y_bbg!AA$5:AB$241,2), -1)</f>
        <v>-1</v>
      </c>
      <c r="AD25">
        <f>IFERROR(VLOOKUP($A25, CDS1Y_bbg!AC$5:AD$241,2), -1)</f>
        <v>-1</v>
      </c>
      <c r="AF25">
        <f>IFERROR(VLOOKUP($A25, CDS1Y_bbg!AE$5:AF$241,2), -1)</f>
        <v>-1</v>
      </c>
      <c r="AH25">
        <f>IFERROR(VLOOKUP($A25, CDS1Y_bbg!AG$5:AH$241,2), -1)</f>
        <v>-1</v>
      </c>
      <c r="AJ25">
        <f>IFERROR(VLOOKUP($A25, CDS1Y_bbg!AI$5:AJ$241,2), -1)</f>
        <v>-1</v>
      </c>
      <c r="AL25">
        <f>IFERROR(VLOOKUP($A25, CDS1Y_bbg!AK$5:AL$241,2), -1)</f>
        <v>-1</v>
      </c>
      <c r="AN25">
        <f>IFERROR(VLOOKUP($A25, CDS1Y_bbg!AM$5:AN$241,2), -1)</f>
        <v>-1</v>
      </c>
      <c r="AP25">
        <f>IFERROR(VLOOKUP($A25, CDS1Y_bbg!AO$5:AP$241,2), -1)</f>
        <v>-1</v>
      </c>
      <c r="AR25">
        <f>IFERROR(VLOOKUP($A25, CDS1Y_bbg!AQ$5:AR$241,2), -1)</f>
        <v>-1</v>
      </c>
      <c r="AT25">
        <f>IFERROR(VLOOKUP($A25, CDS1Y_bbg!AS$5:AT$241,2), -1)</f>
        <v>-1</v>
      </c>
      <c r="AV25">
        <f>IFERROR(VLOOKUP($A25, CDS1Y_bbg!AU$5:AV$241,2), -1)</f>
        <v>-1</v>
      </c>
      <c r="AX25">
        <f>IFERROR(VLOOKUP($A25, CDS1Y_bbg!AW$5:AX$241,2), -1)</f>
        <v>-1</v>
      </c>
      <c r="AZ25">
        <f>IFERROR(VLOOKUP($A25, CDS1Y_bbg!AY$5:AZ$241,2), -1)</f>
        <v>-1</v>
      </c>
      <c r="BB25">
        <f>IFERROR(VLOOKUP($A25, CDS1Y_bbg!BA$5:BB$241,2), -1)</f>
        <v>-1</v>
      </c>
      <c r="BD25">
        <f>IFERROR(VLOOKUP($A25, CDS1Y_bbg!BC$5:BD$241,2), -1)</f>
        <v>-1</v>
      </c>
      <c r="BF25">
        <f>IFERROR(VLOOKUP($A25, CDS1Y_bbg!BE$5:BF$241,2), -1)</f>
        <v>-1</v>
      </c>
      <c r="BH25">
        <f>IFERROR(VLOOKUP($A25, CDS1Y_bbg!BG$5:BH$241,2), -1)</f>
        <v>-1</v>
      </c>
      <c r="BJ25">
        <f>IFERROR(VLOOKUP($A25, CDS1Y_bbg!BI$5:BJ$241,2), -1)</f>
        <v>-1</v>
      </c>
      <c r="BL25">
        <f>IFERROR(VLOOKUP($A25, CDS1Y_bbg!BK$5:BL$241,2), -1)</f>
        <v>-1</v>
      </c>
      <c r="BN25">
        <f>IFERROR(VLOOKUP($A25, CDS1Y_bbg!BM$5:BN$241,2), -1)</f>
        <v>-1</v>
      </c>
      <c r="BP25">
        <f>IFERROR(VLOOKUP($A25, CDS1Y_bbg!BO$5:BP$241,2), -1)</f>
        <v>-1</v>
      </c>
      <c r="BR25">
        <f>IFERROR(VLOOKUP($A25, CDS1Y_bbg!BQ$5:BR$241,2), -1)</f>
        <v>-1</v>
      </c>
      <c r="BT25">
        <f>IFERROR(VLOOKUP($A25, CDS1Y_bbg!BS$5:BT$241,2), -1)</f>
        <v>-1</v>
      </c>
      <c r="BV25">
        <f>IFERROR(VLOOKUP($A25, CDS1Y_bbg!BU$5:BV$241,2), -1)</f>
        <v>-1</v>
      </c>
      <c r="BX25">
        <f>IFERROR(VLOOKUP($A25, CDS1Y_bbg!BW$5:BX$241,2), -1)</f>
        <v>-1</v>
      </c>
      <c r="BZ25">
        <f>IFERROR(VLOOKUP($A25, CDS1Y_bbg!BY$5:BZ$241,2), -1)</f>
        <v>-1</v>
      </c>
      <c r="CB25">
        <f>IFERROR(VLOOKUP($A25, CDS1Y_bbg!CA$5:CB$241,2), -1)</f>
        <v>-1</v>
      </c>
      <c r="CD25">
        <f>IFERROR(VLOOKUP($A25, CDS1Y_bbg!CC$5:CD$241,2), -1)</f>
        <v>-1</v>
      </c>
      <c r="CF25">
        <f>IFERROR(VLOOKUP($A25, CDS1Y_bbg!CE$5:CF$241,2), -1)</f>
        <v>-1</v>
      </c>
      <c r="CH25">
        <f>IFERROR(VLOOKUP($A25, CDS1Y_bbg!CG$5:CH$241,2), -1)</f>
        <v>-1</v>
      </c>
      <c r="CJ25">
        <f>IFERROR(VLOOKUP($A25, CDS1Y_bbg!CI$5:CJ$241,2), -1)</f>
        <v>-1</v>
      </c>
      <c r="CL25">
        <f>IFERROR(VLOOKUP($A25, CDS1Y_bbg!CK$5:CL$241,2), -1)</f>
        <v>-1</v>
      </c>
      <c r="CN25">
        <f>IFERROR(VLOOKUP($A25, CDS1Y_bbg!CM$5:CN$241,2), -1)</f>
        <v>-1</v>
      </c>
    </row>
    <row r="26" spans="1:92" x14ac:dyDescent="0.25">
      <c r="A26" s="1">
        <v>37287</v>
      </c>
      <c r="B26">
        <f>IFERROR(VLOOKUP($A26, CDS1Y_bbg!A$5:B$241,2), -1)</f>
        <v>345</v>
      </c>
      <c r="D26">
        <f>IFERROR(VLOOKUP($A26, CDS1Y_bbg!C$5:D$241,2), -1)</f>
        <v>-1</v>
      </c>
      <c r="F26">
        <f>IFERROR(VLOOKUP($A26, CDS1Y_bbg!E$5:F$241,2), -1)</f>
        <v>-1</v>
      </c>
      <c r="H26">
        <f>IFERROR(VLOOKUP($A26, CDS1Y_bbg!G$5:H$241,2), -1)</f>
        <v>-1</v>
      </c>
      <c r="J26">
        <f>IFERROR(VLOOKUP($A26, CDS1Y_bbg!I$5:J$241,2), -1)</f>
        <v>-1</v>
      </c>
      <c r="L26">
        <f>IFERROR(VLOOKUP($A26, CDS1Y_bbg!K$5:L$241,2), -1)</f>
        <v>177.5</v>
      </c>
      <c r="N26">
        <f>IFERROR(VLOOKUP($A26, CDS1Y_bbg!M$5:N$241,2), -1)</f>
        <v>-1</v>
      </c>
      <c r="P26">
        <f>IFERROR(VLOOKUP($A26, CDS1Y_bbg!O$5:P$241,2), -1)</f>
        <v>102.5</v>
      </c>
      <c r="R26">
        <f>IFERROR(VLOOKUP($A26, CDS1Y_bbg!Q$5:R$241,2), -1)</f>
        <v>97.5</v>
      </c>
      <c r="T26">
        <f>IFERROR(VLOOKUP($A26, CDS1Y_bbg!S$5:T$241,2), -1)</f>
        <v>-1</v>
      </c>
      <c r="V26">
        <f>IFERROR(VLOOKUP($A26, CDS1Y_bbg!U$5:V$241,2), -1)</f>
        <v>-1</v>
      </c>
      <c r="X26">
        <f>IFERROR(VLOOKUP($A26, CDS1Y_bbg!W$5:X$241,2), -1)</f>
        <v>328.33300000000003</v>
      </c>
      <c r="Z26">
        <f>IFERROR(VLOOKUP($A26, CDS1Y_bbg!Y$5:Z$241,2), -1)</f>
        <v>111.25</v>
      </c>
      <c r="AB26">
        <f>IFERROR(VLOOKUP($A26, CDS1Y_bbg!AA$5:AB$241,2), -1)</f>
        <v>-1</v>
      </c>
      <c r="AD26">
        <f>IFERROR(VLOOKUP($A26, CDS1Y_bbg!AC$5:AD$241,2), -1)</f>
        <v>-1</v>
      </c>
      <c r="AF26">
        <f>IFERROR(VLOOKUP($A26, CDS1Y_bbg!AE$5:AF$241,2), -1)</f>
        <v>-1</v>
      </c>
      <c r="AH26">
        <f>IFERROR(VLOOKUP($A26, CDS1Y_bbg!AG$5:AH$241,2), -1)</f>
        <v>-1</v>
      </c>
      <c r="AJ26">
        <f>IFERROR(VLOOKUP($A26, CDS1Y_bbg!AI$5:AJ$241,2), -1)</f>
        <v>-1</v>
      </c>
      <c r="AL26">
        <f>IFERROR(VLOOKUP($A26, CDS1Y_bbg!AK$5:AL$241,2), -1)</f>
        <v>-1</v>
      </c>
      <c r="AN26">
        <f>IFERROR(VLOOKUP($A26, CDS1Y_bbg!AM$5:AN$241,2), -1)</f>
        <v>-1</v>
      </c>
      <c r="AP26">
        <f>IFERROR(VLOOKUP($A26, CDS1Y_bbg!AO$5:AP$241,2), -1)</f>
        <v>-1</v>
      </c>
      <c r="AR26">
        <f>IFERROR(VLOOKUP($A26, CDS1Y_bbg!AQ$5:AR$241,2), -1)</f>
        <v>-1</v>
      </c>
      <c r="AT26">
        <f>IFERROR(VLOOKUP($A26, CDS1Y_bbg!AS$5:AT$241,2), -1)</f>
        <v>-1</v>
      </c>
      <c r="AV26">
        <f>IFERROR(VLOOKUP($A26, CDS1Y_bbg!AU$5:AV$241,2), -1)</f>
        <v>-1</v>
      </c>
      <c r="AX26">
        <f>IFERROR(VLOOKUP($A26, CDS1Y_bbg!AW$5:AX$241,2), -1)</f>
        <v>-1</v>
      </c>
      <c r="AZ26">
        <f>IFERROR(VLOOKUP($A26, CDS1Y_bbg!AY$5:AZ$241,2), -1)</f>
        <v>-1</v>
      </c>
      <c r="BB26">
        <f>IFERROR(VLOOKUP($A26, CDS1Y_bbg!BA$5:BB$241,2), -1)</f>
        <v>-1</v>
      </c>
      <c r="BD26">
        <f>IFERROR(VLOOKUP($A26, CDS1Y_bbg!BC$5:BD$241,2), -1)</f>
        <v>-1</v>
      </c>
      <c r="BF26">
        <f>IFERROR(VLOOKUP($A26, CDS1Y_bbg!BE$5:BF$241,2), -1)</f>
        <v>-1</v>
      </c>
      <c r="BH26">
        <f>IFERROR(VLOOKUP($A26, CDS1Y_bbg!BG$5:BH$241,2), -1)</f>
        <v>-1</v>
      </c>
      <c r="BJ26">
        <f>IFERROR(VLOOKUP($A26, CDS1Y_bbg!BI$5:BJ$241,2), -1)</f>
        <v>-1</v>
      </c>
      <c r="BL26">
        <f>IFERROR(VLOOKUP($A26, CDS1Y_bbg!BK$5:BL$241,2), -1)</f>
        <v>-1</v>
      </c>
      <c r="BN26">
        <f>IFERROR(VLOOKUP($A26, CDS1Y_bbg!BM$5:BN$241,2), -1)</f>
        <v>-1</v>
      </c>
      <c r="BP26">
        <f>IFERROR(VLOOKUP($A26, CDS1Y_bbg!BO$5:BP$241,2), -1)</f>
        <v>-1</v>
      </c>
      <c r="BR26">
        <f>IFERROR(VLOOKUP($A26, CDS1Y_bbg!BQ$5:BR$241,2), -1)</f>
        <v>-1</v>
      </c>
      <c r="BT26">
        <f>IFERROR(VLOOKUP($A26, CDS1Y_bbg!BS$5:BT$241,2), -1)</f>
        <v>-1</v>
      </c>
      <c r="BV26">
        <f>IFERROR(VLOOKUP($A26, CDS1Y_bbg!BU$5:BV$241,2), -1)</f>
        <v>-1</v>
      </c>
      <c r="BX26">
        <f>IFERROR(VLOOKUP($A26, CDS1Y_bbg!BW$5:BX$241,2), -1)</f>
        <v>-1</v>
      </c>
      <c r="BZ26">
        <f>IFERROR(VLOOKUP($A26, CDS1Y_bbg!BY$5:BZ$241,2), -1)</f>
        <v>-1</v>
      </c>
      <c r="CB26">
        <f>IFERROR(VLOOKUP($A26, CDS1Y_bbg!CA$5:CB$241,2), -1)</f>
        <v>-1</v>
      </c>
      <c r="CD26">
        <f>IFERROR(VLOOKUP($A26, CDS1Y_bbg!CC$5:CD$241,2), -1)</f>
        <v>-1</v>
      </c>
      <c r="CF26">
        <f>IFERROR(VLOOKUP($A26, CDS1Y_bbg!CE$5:CF$241,2), -1)</f>
        <v>-1</v>
      </c>
      <c r="CH26">
        <f>IFERROR(VLOOKUP($A26, CDS1Y_bbg!CG$5:CH$241,2), -1)</f>
        <v>-1</v>
      </c>
      <c r="CJ26">
        <f>IFERROR(VLOOKUP($A26, CDS1Y_bbg!CI$5:CJ$241,2), -1)</f>
        <v>-1</v>
      </c>
      <c r="CL26">
        <f>IFERROR(VLOOKUP($A26, CDS1Y_bbg!CK$5:CL$241,2), -1)</f>
        <v>-1</v>
      </c>
      <c r="CN26">
        <f>IFERROR(VLOOKUP($A26, CDS1Y_bbg!CM$5:CN$241,2), -1)</f>
        <v>-1</v>
      </c>
    </row>
    <row r="27" spans="1:92" x14ac:dyDescent="0.25">
      <c r="A27" s="1">
        <v>37315</v>
      </c>
      <c r="B27">
        <f>IFERROR(VLOOKUP($A27, CDS1Y_bbg!A$5:B$241,2), -1)</f>
        <v>337.5</v>
      </c>
      <c r="D27">
        <f>IFERROR(VLOOKUP($A27, CDS1Y_bbg!C$5:D$241,2), -1)</f>
        <v>-1</v>
      </c>
      <c r="F27">
        <f>IFERROR(VLOOKUP($A27, CDS1Y_bbg!E$5:F$241,2), -1)</f>
        <v>-1</v>
      </c>
      <c r="H27">
        <f>IFERROR(VLOOKUP($A27, CDS1Y_bbg!G$5:H$241,2), -1)</f>
        <v>-1</v>
      </c>
      <c r="J27">
        <f>IFERROR(VLOOKUP($A27, CDS1Y_bbg!I$5:J$241,2), -1)</f>
        <v>-1</v>
      </c>
      <c r="L27">
        <f>IFERROR(VLOOKUP($A27, CDS1Y_bbg!K$5:L$241,2), -1)</f>
        <v>161.25</v>
      </c>
      <c r="N27">
        <f>IFERROR(VLOOKUP($A27, CDS1Y_bbg!M$5:N$241,2), -1)</f>
        <v>31.25</v>
      </c>
      <c r="P27">
        <f>IFERROR(VLOOKUP($A27, CDS1Y_bbg!O$5:P$241,2), -1)</f>
        <v>102.5</v>
      </c>
      <c r="R27">
        <f>IFERROR(VLOOKUP($A27, CDS1Y_bbg!Q$5:R$241,2), -1)</f>
        <v>88.75</v>
      </c>
      <c r="T27">
        <f>IFERROR(VLOOKUP($A27, CDS1Y_bbg!S$5:T$241,2), -1)</f>
        <v>-1</v>
      </c>
      <c r="V27">
        <f>IFERROR(VLOOKUP($A27, CDS1Y_bbg!U$5:V$241,2), -1)</f>
        <v>-1</v>
      </c>
      <c r="X27">
        <f>IFERROR(VLOOKUP($A27, CDS1Y_bbg!W$5:X$241,2), -1)</f>
        <v>288.33300000000003</v>
      </c>
      <c r="Z27">
        <f>IFERROR(VLOOKUP($A27, CDS1Y_bbg!Y$5:Z$241,2), -1)</f>
        <v>118.75</v>
      </c>
      <c r="AB27">
        <f>IFERROR(VLOOKUP($A27, CDS1Y_bbg!AA$5:AB$241,2), -1)</f>
        <v>-1</v>
      </c>
      <c r="AD27">
        <f>IFERROR(VLOOKUP($A27, CDS1Y_bbg!AC$5:AD$241,2), -1)</f>
        <v>-1</v>
      </c>
      <c r="AF27">
        <f>IFERROR(VLOOKUP($A27, CDS1Y_bbg!AE$5:AF$241,2), -1)</f>
        <v>-1</v>
      </c>
      <c r="AH27">
        <f>IFERROR(VLOOKUP($A27, CDS1Y_bbg!AG$5:AH$241,2), -1)</f>
        <v>-1</v>
      </c>
      <c r="AJ27">
        <f>IFERROR(VLOOKUP($A27, CDS1Y_bbg!AI$5:AJ$241,2), -1)</f>
        <v>-1</v>
      </c>
      <c r="AL27">
        <f>IFERROR(VLOOKUP($A27, CDS1Y_bbg!AK$5:AL$241,2), -1)</f>
        <v>-1</v>
      </c>
      <c r="AN27">
        <f>IFERROR(VLOOKUP($A27, CDS1Y_bbg!AM$5:AN$241,2), -1)</f>
        <v>-1</v>
      </c>
      <c r="AP27">
        <f>IFERROR(VLOOKUP($A27, CDS1Y_bbg!AO$5:AP$241,2), -1)</f>
        <v>-1</v>
      </c>
      <c r="AR27">
        <f>IFERROR(VLOOKUP($A27, CDS1Y_bbg!AQ$5:AR$241,2), -1)</f>
        <v>-1</v>
      </c>
      <c r="AT27">
        <f>IFERROR(VLOOKUP($A27, CDS1Y_bbg!AS$5:AT$241,2), -1)</f>
        <v>-1</v>
      </c>
      <c r="AV27">
        <f>IFERROR(VLOOKUP($A27, CDS1Y_bbg!AU$5:AV$241,2), -1)</f>
        <v>-1</v>
      </c>
      <c r="AX27">
        <f>IFERROR(VLOOKUP($A27, CDS1Y_bbg!AW$5:AX$241,2), -1)</f>
        <v>-1</v>
      </c>
      <c r="AZ27">
        <f>IFERROR(VLOOKUP($A27, CDS1Y_bbg!AY$5:AZ$241,2), -1)</f>
        <v>-1</v>
      </c>
      <c r="BB27">
        <f>IFERROR(VLOOKUP($A27, CDS1Y_bbg!BA$5:BB$241,2), -1)</f>
        <v>-1</v>
      </c>
      <c r="BD27">
        <f>IFERROR(VLOOKUP($A27, CDS1Y_bbg!BC$5:BD$241,2), -1)</f>
        <v>-1</v>
      </c>
      <c r="BF27">
        <f>IFERROR(VLOOKUP($A27, CDS1Y_bbg!BE$5:BF$241,2), -1)</f>
        <v>-1</v>
      </c>
      <c r="BH27">
        <f>IFERROR(VLOOKUP($A27, CDS1Y_bbg!BG$5:BH$241,2), -1)</f>
        <v>-1</v>
      </c>
      <c r="BJ27">
        <f>IFERROR(VLOOKUP($A27, CDS1Y_bbg!BI$5:BJ$241,2), -1)</f>
        <v>-1</v>
      </c>
      <c r="BL27">
        <f>IFERROR(VLOOKUP($A27, CDS1Y_bbg!BK$5:BL$241,2), -1)</f>
        <v>-1</v>
      </c>
      <c r="BN27">
        <f>IFERROR(VLOOKUP($A27, CDS1Y_bbg!BM$5:BN$241,2), -1)</f>
        <v>-1</v>
      </c>
      <c r="BP27">
        <f>IFERROR(VLOOKUP($A27, CDS1Y_bbg!BO$5:BP$241,2), -1)</f>
        <v>-1</v>
      </c>
      <c r="BR27">
        <f>IFERROR(VLOOKUP($A27, CDS1Y_bbg!BQ$5:BR$241,2), -1)</f>
        <v>-1</v>
      </c>
      <c r="BT27">
        <f>IFERROR(VLOOKUP($A27, CDS1Y_bbg!BS$5:BT$241,2), -1)</f>
        <v>-1</v>
      </c>
      <c r="BV27">
        <f>IFERROR(VLOOKUP($A27, CDS1Y_bbg!BU$5:BV$241,2), -1)</f>
        <v>-1</v>
      </c>
      <c r="BX27">
        <f>IFERROR(VLOOKUP($A27, CDS1Y_bbg!BW$5:BX$241,2), -1)</f>
        <v>-1</v>
      </c>
      <c r="BZ27">
        <f>IFERROR(VLOOKUP($A27, CDS1Y_bbg!BY$5:BZ$241,2), -1)</f>
        <v>-1</v>
      </c>
      <c r="CB27">
        <f>IFERROR(VLOOKUP($A27, CDS1Y_bbg!CA$5:CB$241,2), -1)</f>
        <v>-1</v>
      </c>
      <c r="CD27">
        <f>IFERROR(VLOOKUP($A27, CDS1Y_bbg!CC$5:CD$241,2), -1)</f>
        <v>-1</v>
      </c>
      <c r="CF27">
        <f>IFERROR(VLOOKUP($A27, CDS1Y_bbg!CE$5:CF$241,2), -1)</f>
        <v>-1</v>
      </c>
      <c r="CH27">
        <f>IFERROR(VLOOKUP($A27, CDS1Y_bbg!CG$5:CH$241,2), -1)</f>
        <v>-1</v>
      </c>
      <c r="CJ27">
        <f>IFERROR(VLOOKUP($A27, CDS1Y_bbg!CI$5:CJ$241,2), -1)</f>
        <v>-1</v>
      </c>
      <c r="CL27">
        <f>IFERROR(VLOOKUP($A27, CDS1Y_bbg!CK$5:CL$241,2), -1)</f>
        <v>-1</v>
      </c>
      <c r="CN27">
        <f>IFERROR(VLOOKUP($A27, CDS1Y_bbg!CM$5:CN$241,2), -1)</f>
        <v>-1</v>
      </c>
    </row>
    <row r="28" spans="1:92" x14ac:dyDescent="0.25">
      <c r="A28" s="1">
        <v>37344</v>
      </c>
      <c r="B28">
        <f>IFERROR(VLOOKUP($A28, CDS1Y_bbg!A$5:B$241,2), -1)</f>
        <v>302.5</v>
      </c>
      <c r="D28">
        <f>IFERROR(VLOOKUP($A28, CDS1Y_bbg!C$5:D$241,2), -1)</f>
        <v>-1</v>
      </c>
      <c r="F28">
        <f>IFERROR(VLOOKUP($A28, CDS1Y_bbg!E$5:F$241,2), -1)</f>
        <v>-1</v>
      </c>
      <c r="H28">
        <f>IFERROR(VLOOKUP($A28, CDS1Y_bbg!G$5:H$241,2), -1)</f>
        <v>-1</v>
      </c>
      <c r="J28">
        <f>IFERROR(VLOOKUP($A28, CDS1Y_bbg!I$5:J$241,2), -1)</f>
        <v>-1</v>
      </c>
      <c r="L28">
        <f>IFERROR(VLOOKUP($A28, CDS1Y_bbg!K$5:L$241,2), -1)</f>
        <v>77.5</v>
      </c>
      <c r="N28">
        <f>IFERROR(VLOOKUP($A28, CDS1Y_bbg!M$5:N$241,2), -1)</f>
        <v>30</v>
      </c>
      <c r="P28">
        <f>IFERROR(VLOOKUP($A28, CDS1Y_bbg!O$5:P$241,2), -1)</f>
        <v>87.5</v>
      </c>
      <c r="R28">
        <f>IFERROR(VLOOKUP($A28, CDS1Y_bbg!Q$5:R$241,2), -1)</f>
        <v>75.5</v>
      </c>
      <c r="T28">
        <f>IFERROR(VLOOKUP($A28, CDS1Y_bbg!S$5:T$241,2), -1)</f>
        <v>-1</v>
      </c>
      <c r="V28">
        <f>IFERROR(VLOOKUP($A28, CDS1Y_bbg!U$5:V$241,2), -1)</f>
        <v>19.25</v>
      </c>
      <c r="X28">
        <f>IFERROR(VLOOKUP($A28, CDS1Y_bbg!W$5:X$241,2), -1)</f>
        <v>274.83300000000003</v>
      </c>
      <c r="Z28">
        <f>IFERROR(VLOOKUP($A28, CDS1Y_bbg!Y$5:Z$241,2), -1)</f>
        <v>95</v>
      </c>
      <c r="AB28">
        <f>IFERROR(VLOOKUP($A28, CDS1Y_bbg!AA$5:AB$241,2), -1)</f>
        <v>-1</v>
      </c>
      <c r="AD28">
        <f>IFERROR(VLOOKUP($A28, CDS1Y_bbg!AC$5:AD$241,2), -1)</f>
        <v>336.25</v>
      </c>
      <c r="AF28">
        <f>IFERROR(VLOOKUP($A28, CDS1Y_bbg!AE$5:AF$241,2), -1)</f>
        <v>-1</v>
      </c>
      <c r="AH28">
        <f>IFERROR(VLOOKUP($A28, CDS1Y_bbg!AG$5:AH$241,2), -1)</f>
        <v>-1</v>
      </c>
      <c r="AJ28">
        <f>IFERROR(VLOOKUP($A28, CDS1Y_bbg!AI$5:AJ$241,2), -1)</f>
        <v>-1</v>
      </c>
      <c r="AL28">
        <f>IFERROR(VLOOKUP($A28, CDS1Y_bbg!AK$5:AL$241,2), -1)</f>
        <v>-1</v>
      </c>
      <c r="AN28">
        <f>IFERROR(VLOOKUP($A28, CDS1Y_bbg!AM$5:AN$241,2), -1)</f>
        <v>-1</v>
      </c>
      <c r="AP28">
        <f>IFERROR(VLOOKUP($A28, CDS1Y_bbg!AO$5:AP$241,2), -1)</f>
        <v>-1</v>
      </c>
      <c r="AR28">
        <f>IFERROR(VLOOKUP($A28, CDS1Y_bbg!AQ$5:AR$241,2), -1)</f>
        <v>-1</v>
      </c>
      <c r="AT28">
        <f>IFERROR(VLOOKUP($A28, CDS1Y_bbg!AS$5:AT$241,2), -1)</f>
        <v>-1</v>
      </c>
      <c r="AV28">
        <f>IFERROR(VLOOKUP($A28, CDS1Y_bbg!AU$5:AV$241,2), -1)</f>
        <v>-1</v>
      </c>
      <c r="AX28">
        <f>IFERROR(VLOOKUP($A28, CDS1Y_bbg!AW$5:AX$241,2), -1)</f>
        <v>-1</v>
      </c>
      <c r="AZ28">
        <f>IFERROR(VLOOKUP($A28, CDS1Y_bbg!AY$5:AZ$241,2), -1)</f>
        <v>-1</v>
      </c>
      <c r="BB28">
        <f>IFERROR(VLOOKUP($A28, CDS1Y_bbg!BA$5:BB$241,2), -1)</f>
        <v>-1</v>
      </c>
      <c r="BD28">
        <f>IFERROR(VLOOKUP($A28, CDS1Y_bbg!BC$5:BD$241,2), -1)</f>
        <v>-1</v>
      </c>
      <c r="BF28">
        <f>IFERROR(VLOOKUP($A28, CDS1Y_bbg!BE$5:BF$241,2), -1)</f>
        <v>-1</v>
      </c>
      <c r="BH28">
        <f>IFERROR(VLOOKUP($A28, CDS1Y_bbg!BG$5:BH$241,2), -1)</f>
        <v>-1</v>
      </c>
      <c r="BJ28">
        <f>IFERROR(VLOOKUP($A28, CDS1Y_bbg!BI$5:BJ$241,2), -1)</f>
        <v>-1</v>
      </c>
      <c r="BL28">
        <f>IFERROR(VLOOKUP($A28, CDS1Y_bbg!BK$5:BL$241,2), -1)</f>
        <v>-1</v>
      </c>
      <c r="BN28">
        <f>IFERROR(VLOOKUP($A28, CDS1Y_bbg!BM$5:BN$241,2), -1)</f>
        <v>-1</v>
      </c>
      <c r="BP28">
        <f>IFERROR(VLOOKUP($A28, CDS1Y_bbg!BO$5:BP$241,2), -1)</f>
        <v>-1</v>
      </c>
      <c r="BR28">
        <f>IFERROR(VLOOKUP($A28, CDS1Y_bbg!BQ$5:BR$241,2), -1)</f>
        <v>-1</v>
      </c>
      <c r="BT28">
        <f>IFERROR(VLOOKUP($A28, CDS1Y_bbg!BS$5:BT$241,2), -1)</f>
        <v>-1</v>
      </c>
      <c r="BV28">
        <f>IFERROR(VLOOKUP($A28, CDS1Y_bbg!BU$5:BV$241,2), -1)</f>
        <v>-1</v>
      </c>
      <c r="BX28">
        <f>IFERROR(VLOOKUP($A28, CDS1Y_bbg!BW$5:BX$241,2), -1)</f>
        <v>-1</v>
      </c>
      <c r="BZ28">
        <f>IFERROR(VLOOKUP($A28, CDS1Y_bbg!BY$5:BZ$241,2), -1)</f>
        <v>-1</v>
      </c>
      <c r="CB28">
        <f>IFERROR(VLOOKUP($A28, CDS1Y_bbg!CA$5:CB$241,2), -1)</f>
        <v>-1</v>
      </c>
      <c r="CD28">
        <f>IFERROR(VLOOKUP($A28, CDS1Y_bbg!CC$5:CD$241,2), -1)</f>
        <v>-1</v>
      </c>
      <c r="CF28">
        <f>IFERROR(VLOOKUP($A28, CDS1Y_bbg!CE$5:CF$241,2), -1)</f>
        <v>-1</v>
      </c>
      <c r="CH28">
        <f>IFERROR(VLOOKUP($A28, CDS1Y_bbg!CG$5:CH$241,2), -1)</f>
        <v>-1</v>
      </c>
      <c r="CJ28">
        <f>IFERROR(VLOOKUP($A28, CDS1Y_bbg!CI$5:CJ$241,2), -1)</f>
        <v>-1</v>
      </c>
      <c r="CL28">
        <f>IFERROR(VLOOKUP($A28, CDS1Y_bbg!CK$5:CL$241,2), -1)</f>
        <v>-1</v>
      </c>
      <c r="CN28">
        <f>IFERROR(VLOOKUP($A28, CDS1Y_bbg!CM$5:CN$241,2), -1)</f>
        <v>-1</v>
      </c>
    </row>
    <row r="29" spans="1:92" x14ac:dyDescent="0.25">
      <c r="A29" s="1">
        <v>37376</v>
      </c>
      <c r="B29">
        <f>IFERROR(VLOOKUP($A29, CDS1Y_bbg!A$5:B$241,2), -1)</f>
        <v>372.5</v>
      </c>
      <c r="D29">
        <f>IFERROR(VLOOKUP($A29, CDS1Y_bbg!C$5:D$241,2), -1)</f>
        <v>-1</v>
      </c>
      <c r="F29">
        <f>IFERROR(VLOOKUP($A29, CDS1Y_bbg!E$5:F$241,2), -1)</f>
        <v>-1</v>
      </c>
      <c r="H29">
        <f>IFERROR(VLOOKUP($A29, CDS1Y_bbg!G$5:H$241,2), -1)</f>
        <v>-1</v>
      </c>
      <c r="J29">
        <f>IFERROR(VLOOKUP($A29, CDS1Y_bbg!I$5:J$241,2), -1)</f>
        <v>-1</v>
      </c>
      <c r="L29">
        <f>IFERROR(VLOOKUP($A29, CDS1Y_bbg!K$5:L$241,2), -1)</f>
        <v>65</v>
      </c>
      <c r="N29">
        <f>IFERROR(VLOOKUP($A29, CDS1Y_bbg!M$5:N$241,2), -1)</f>
        <v>27.5</v>
      </c>
      <c r="P29">
        <f>IFERROR(VLOOKUP($A29, CDS1Y_bbg!O$5:P$241,2), -1)</f>
        <v>91.25</v>
      </c>
      <c r="R29">
        <f>IFERROR(VLOOKUP($A29, CDS1Y_bbg!Q$5:R$241,2), -1)</f>
        <v>66.25</v>
      </c>
      <c r="T29">
        <f>IFERROR(VLOOKUP($A29, CDS1Y_bbg!S$5:T$241,2), -1)</f>
        <v>-1</v>
      </c>
      <c r="V29">
        <f>IFERROR(VLOOKUP($A29, CDS1Y_bbg!U$5:V$241,2), -1)</f>
        <v>22</v>
      </c>
      <c r="X29">
        <f>IFERROR(VLOOKUP($A29, CDS1Y_bbg!W$5:X$241,2), -1)</f>
        <v>262</v>
      </c>
      <c r="Z29">
        <f>IFERROR(VLOOKUP($A29, CDS1Y_bbg!Y$5:Z$241,2), -1)</f>
        <v>85</v>
      </c>
      <c r="AB29">
        <f>IFERROR(VLOOKUP($A29, CDS1Y_bbg!AA$5:AB$241,2), -1)</f>
        <v>-1</v>
      </c>
      <c r="AD29">
        <f>IFERROR(VLOOKUP($A29, CDS1Y_bbg!AC$5:AD$241,2), -1)</f>
        <v>318.75</v>
      </c>
      <c r="AF29">
        <f>IFERROR(VLOOKUP($A29, CDS1Y_bbg!AE$5:AF$241,2), -1)</f>
        <v>-1</v>
      </c>
      <c r="AH29">
        <f>IFERROR(VLOOKUP($A29, CDS1Y_bbg!AG$5:AH$241,2), -1)</f>
        <v>-1</v>
      </c>
      <c r="AJ29">
        <f>IFERROR(VLOOKUP($A29, CDS1Y_bbg!AI$5:AJ$241,2), -1)</f>
        <v>-1</v>
      </c>
      <c r="AL29">
        <f>IFERROR(VLOOKUP($A29, CDS1Y_bbg!AK$5:AL$241,2), -1)</f>
        <v>-1</v>
      </c>
      <c r="AN29">
        <f>IFERROR(VLOOKUP($A29, CDS1Y_bbg!AM$5:AN$241,2), -1)</f>
        <v>-1</v>
      </c>
      <c r="AP29">
        <f>IFERROR(VLOOKUP($A29, CDS1Y_bbg!AO$5:AP$241,2), -1)</f>
        <v>-1</v>
      </c>
      <c r="AR29">
        <f>IFERROR(VLOOKUP($A29, CDS1Y_bbg!AQ$5:AR$241,2), -1)</f>
        <v>-1</v>
      </c>
      <c r="AT29">
        <f>IFERROR(VLOOKUP($A29, CDS1Y_bbg!AS$5:AT$241,2), -1)</f>
        <v>-1</v>
      </c>
      <c r="AV29">
        <f>IFERROR(VLOOKUP($A29, CDS1Y_bbg!AU$5:AV$241,2), -1)</f>
        <v>-1</v>
      </c>
      <c r="AX29">
        <f>IFERROR(VLOOKUP($A29, CDS1Y_bbg!AW$5:AX$241,2), -1)</f>
        <v>-1</v>
      </c>
      <c r="AZ29">
        <f>IFERROR(VLOOKUP($A29, CDS1Y_bbg!AY$5:AZ$241,2), -1)</f>
        <v>-1</v>
      </c>
      <c r="BB29">
        <f>IFERROR(VLOOKUP($A29, CDS1Y_bbg!BA$5:BB$241,2), -1)</f>
        <v>-1</v>
      </c>
      <c r="BD29">
        <f>IFERROR(VLOOKUP($A29, CDS1Y_bbg!BC$5:BD$241,2), -1)</f>
        <v>-1</v>
      </c>
      <c r="BF29">
        <f>IFERROR(VLOOKUP($A29, CDS1Y_bbg!BE$5:BF$241,2), -1)</f>
        <v>-1</v>
      </c>
      <c r="BH29">
        <f>IFERROR(VLOOKUP($A29, CDS1Y_bbg!BG$5:BH$241,2), -1)</f>
        <v>-1</v>
      </c>
      <c r="BJ29">
        <f>IFERROR(VLOOKUP($A29, CDS1Y_bbg!BI$5:BJ$241,2), -1)</f>
        <v>-1</v>
      </c>
      <c r="BL29">
        <f>IFERROR(VLOOKUP($A29, CDS1Y_bbg!BK$5:BL$241,2), -1)</f>
        <v>-1</v>
      </c>
      <c r="BN29">
        <f>IFERROR(VLOOKUP($A29, CDS1Y_bbg!BM$5:BN$241,2), -1)</f>
        <v>-1</v>
      </c>
      <c r="BP29">
        <f>IFERROR(VLOOKUP($A29, CDS1Y_bbg!BO$5:BP$241,2), -1)</f>
        <v>-1</v>
      </c>
      <c r="BR29">
        <f>IFERROR(VLOOKUP($A29, CDS1Y_bbg!BQ$5:BR$241,2), -1)</f>
        <v>-1</v>
      </c>
      <c r="BT29">
        <f>IFERROR(VLOOKUP($A29, CDS1Y_bbg!BS$5:BT$241,2), -1)</f>
        <v>-1</v>
      </c>
      <c r="BV29">
        <f>IFERROR(VLOOKUP($A29, CDS1Y_bbg!BU$5:BV$241,2), -1)</f>
        <v>-1</v>
      </c>
      <c r="BX29">
        <f>IFERROR(VLOOKUP($A29, CDS1Y_bbg!BW$5:BX$241,2), -1)</f>
        <v>-1</v>
      </c>
      <c r="BZ29">
        <f>IFERROR(VLOOKUP($A29, CDS1Y_bbg!BY$5:BZ$241,2), -1)</f>
        <v>-1</v>
      </c>
      <c r="CB29">
        <f>IFERROR(VLOOKUP($A29, CDS1Y_bbg!CA$5:CB$241,2), -1)</f>
        <v>-1</v>
      </c>
      <c r="CD29">
        <f>IFERROR(VLOOKUP($A29, CDS1Y_bbg!CC$5:CD$241,2), -1)</f>
        <v>-1</v>
      </c>
      <c r="CF29">
        <f>IFERROR(VLOOKUP($A29, CDS1Y_bbg!CE$5:CF$241,2), -1)</f>
        <v>-1</v>
      </c>
      <c r="CH29">
        <f>IFERROR(VLOOKUP($A29, CDS1Y_bbg!CG$5:CH$241,2), -1)</f>
        <v>-1</v>
      </c>
      <c r="CJ29">
        <f>IFERROR(VLOOKUP($A29, CDS1Y_bbg!CI$5:CJ$241,2), -1)</f>
        <v>-1</v>
      </c>
      <c r="CL29">
        <f>IFERROR(VLOOKUP($A29, CDS1Y_bbg!CK$5:CL$241,2), -1)</f>
        <v>-1</v>
      </c>
      <c r="CN29">
        <f>IFERROR(VLOOKUP($A29, CDS1Y_bbg!CM$5:CN$241,2), -1)</f>
        <v>-1</v>
      </c>
    </row>
    <row r="30" spans="1:92" x14ac:dyDescent="0.25">
      <c r="A30" s="1">
        <v>37407</v>
      </c>
      <c r="B30">
        <f>IFERROR(VLOOKUP($A30, CDS1Y_bbg!A$5:B$241,2), -1)</f>
        <v>722.5</v>
      </c>
      <c r="D30">
        <f>IFERROR(VLOOKUP($A30, CDS1Y_bbg!C$5:D$241,2), -1)</f>
        <v>-1</v>
      </c>
      <c r="F30">
        <f>IFERROR(VLOOKUP($A30, CDS1Y_bbg!E$5:F$241,2), -1)</f>
        <v>-1</v>
      </c>
      <c r="H30">
        <f>IFERROR(VLOOKUP($A30, CDS1Y_bbg!G$5:H$241,2), -1)</f>
        <v>-1</v>
      </c>
      <c r="J30">
        <f>IFERROR(VLOOKUP($A30, CDS1Y_bbg!I$5:J$241,2), -1)</f>
        <v>-1</v>
      </c>
      <c r="L30">
        <f>IFERROR(VLOOKUP($A30, CDS1Y_bbg!K$5:L$241,2), -1)</f>
        <v>70</v>
      </c>
      <c r="N30">
        <f>IFERROR(VLOOKUP($A30, CDS1Y_bbg!M$5:N$241,2), -1)</f>
        <v>30</v>
      </c>
      <c r="P30">
        <f>IFERROR(VLOOKUP($A30, CDS1Y_bbg!O$5:P$241,2), -1)</f>
        <v>97.5</v>
      </c>
      <c r="R30">
        <f>IFERROR(VLOOKUP($A30, CDS1Y_bbg!Q$5:R$241,2), -1)</f>
        <v>67.5</v>
      </c>
      <c r="T30">
        <f>IFERROR(VLOOKUP($A30, CDS1Y_bbg!S$5:T$241,2), -1)</f>
        <v>-1</v>
      </c>
      <c r="V30">
        <f>IFERROR(VLOOKUP($A30, CDS1Y_bbg!U$5:V$241,2), -1)</f>
        <v>25</v>
      </c>
      <c r="X30">
        <f>IFERROR(VLOOKUP($A30, CDS1Y_bbg!W$5:X$241,2), -1)</f>
        <v>288.33300000000003</v>
      </c>
      <c r="Z30">
        <f>IFERROR(VLOOKUP($A30, CDS1Y_bbg!Y$5:Z$241,2), -1)</f>
        <v>82.5</v>
      </c>
      <c r="AB30">
        <f>IFERROR(VLOOKUP($A30, CDS1Y_bbg!AA$5:AB$241,2), -1)</f>
        <v>-1</v>
      </c>
      <c r="AD30">
        <f>IFERROR(VLOOKUP($A30, CDS1Y_bbg!AC$5:AD$241,2), -1)</f>
        <v>402.5</v>
      </c>
      <c r="AF30">
        <f>IFERROR(VLOOKUP($A30, CDS1Y_bbg!AE$5:AF$241,2), -1)</f>
        <v>-1</v>
      </c>
      <c r="AH30">
        <f>IFERROR(VLOOKUP($A30, CDS1Y_bbg!AG$5:AH$241,2), -1)</f>
        <v>-1</v>
      </c>
      <c r="AJ30">
        <f>IFERROR(VLOOKUP($A30, CDS1Y_bbg!AI$5:AJ$241,2), -1)</f>
        <v>-1</v>
      </c>
      <c r="AL30">
        <f>IFERROR(VLOOKUP($A30, CDS1Y_bbg!AK$5:AL$241,2), -1)</f>
        <v>-1</v>
      </c>
      <c r="AN30">
        <f>IFERROR(VLOOKUP($A30, CDS1Y_bbg!AM$5:AN$241,2), -1)</f>
        <v>-1</v>
      </c>
      <c r="AP30">
        <f>IFERROR(VLOOKUP($A30, CDS1Y_bbg!AO$5:AP$241,2), -1)</f>
        <v>-1</v>
      </c>
      <c r="AR30">
        <f>IFERROR(VLOOKUP($A30, CDS1Y_bbg!AQ$5:AR$241,2), -1)</f>
        <v>-1</v>
      </c>
      <c r="AT30">
        <f>IFERROR(VLOOKUP($A30, CDS1Y_bbg!AS$5:AT$241,2), -1)</f>
        <v>-1</v>
      </c>
      <c r="AV30">
        <f>IFERROR(VLOOKUP($A30, CDS1Y_bbg!AU$5:AV$241,2), -1)</f>
        <v>-1</v>
      </c>
      <c r="AX30">
        <f>IFERROR(VLOOKUP($A30, CDS1Y_bbg!AW$5:AX$241,2), -1)</f>
        <v>-1</v>
      </c>
      <c r="AZ30">
        <f>IFERROR(VLOOKUP($A30, CDS1Y_bbg!AY$5:AZ$241,2), -1)</f>
        <v>-1</v>
      </c>
      <c r="BB30">
        <f>IFERROR(VLOOKUP($A30, CDS1Y_bbg!BA$5:BB$241,2), -1)</f>
        <v>-1</v>
      </c>
      <c r="BD30">
        <f>IFERROR(VLOOKUP($A30, CDS1Y_bbg!BC$5:BD$241,2), -1)</f>
        <v>-1</v>
      </c>
      <c r="BF30">
        <f>IFERROR(VLOOKUP($A30, CDS1Y_bbg!BE$5:BF$241,2), -1)</f>
        <v>-1</v>
      </c>
      <c r="BH30">
        <f>IFERROR(VLOOKUP($A30, CDS1Y_bbg!BG$5:BH$241,2), -1)</f>
        <v>-1</v>
      </c>
      <c r="BJ30">
        <f>IFERROR(VLOOKUP($A30, CDS1Y_bbg!BI$5:BJ$241,2), -1)</f>
        <v>-1</v>
      </c>
      <c r="BL30">
        <f>IFERROR(VLOOKUP($A30, CDS1Y_bbg!BK$5:BL$241,2), -1)</f>
        <v>-1</v>
      </c>
      <c r="BN30">
        <f>IFERROR(VLOOKUP($A30, CDS1Y_bbg!BM$5:BN$241,2), -1)</f>
        <v>-1</v>
      </c>
      <c r="BP30">
        <f>IFERROR(VLOOKUP($A30, CDS1Y_bbg!BO$5:BP$241,2), -1)</f>
        <v>-1</v>
      </c>
      <c r="BR30">
        <f>IFERROR(VLOOKUP($A30, CDS1Y_bbg!BQ$5:BR$241,2), -1)</f>
        <v>-1</v>
      </c>
      <c r="BT30">
        <f>IFERROR(VLOOKUP($A30, CDS1Y_bbg!BS$5:BT$241,2), -1)</f>
        <v>-1</v>
      </c>
      <c r="BV30">
        <f>IFERROR(VLOOKUP($A30, CDS1Y_bbg!BU$5:BV$241,2), -1)</f>
        <v>-1</v>
      </c>
      <c r="BX30">
        <f>IFERROR(VLOOKUP($A30, CDS1Y_bbg!BW$5:BX$241,2), -1)</f>
        <v>-1</v>
      </c>
      <c r="BZ30">
        <f>IFERROR(VLOOKUP($A30, CDS1Y_bbg!BY$5:BZ$241,2), -1)</f>
        <v>-1</v>
      </c>
      <c r="CB30">
        <f>IFERROR(VLOOKUP($A30, CDS1Y_bbg!CA$5:CB$241,2), -1)</f>
        <v>-1</v>
      </c>
      <c r="CD30">
        <f>IFERROR(VLOOKUP($A30, CDS1Y_bbg!CC$5:CD$241,2), -1)</f>
        <v>-1</v>
      </c>
      <c r="CF30">
        <f>IFERROR(VLOOKUP($A30, CDS1Y_bbg!CE$5:CF$241,2), -1)</f>
        <v>-1</v>
      </c>
      <c r="CH30">
        <f>IFERROR(VLOOKUP($A30, CDS1Y_bbg!CG$5:CH$241,2), -1)</f>
        <v>-1</v>
      </c>
      <c r="CJ30">
        <f>IFERROR(VLOOKUP($A30, CDS1Y_bbg!CI$5:CJ$241,2), -1)</f>
        <v>-1</v>
      </c>
      <c r="CL30">
        <f>IFERROR(VLOOKUP($A30, CDS1Y_bbg!CK$5:CL$241,2), -1)</f>
        <v>-1</v>
      </c>
      <c r="CN30">
        <f>IFERROR(VLOOKUP($A30, CDS1Y_bbg!CM$5:CN$241,2), -1)</f>
        <v>-1</v>
      </c>
    </row>
    <row r="31" spans="1:92" x14ac:dyDescent="0.25">
      <c r="A31" s="1">
        <v>37435</v>
      </c>
      <c r="B31">
        <f>IFERROR(VLOOKUP($A31, CDS1Y_bbg!A$5:B$241,2), -1)</f>
        <v>2331.25</v>
      </c>
      <c r="D31">
        <f>IFERROR(VLOOKUP($A31, CDS1Y_bbg!C$5:D$241,2), -1)</f>
        <v>-1</v>
      </c>
      <c r="F31">
        <f>IFERROR(VLOOKUP($A31, CDS1Y_bbg!E$5:F$241,2), -1)</f>
        <v>-1</v>
      </c>
      <c r="H31">
        <f>IFERROR(VLOOKUP($A31, CDS1Y_bbg!G$5:H$241,2), -1)</f>
        <v>-1</v>
      </c>
      <c r="J31">
        <f>IFERROR(VLOOKUP($A31, CDS1Y_bbg!I$5:J$241,2), -1)</f>
        <v>-1</v>
      </c>
      <c r="L31">
        <f>IFERROR(VLOOKUP($A31, CDS1Y_bbg!K$5:L$241,2), -1)</f>
        <v>85</v>
      </c>
      <c r="N31">
        <f>IFERROR(VLOOKUP($A31, CDS1Y_bbg!M$5:N$241,2), -1)</f>
        <v>31.25</v>
      </c>
      <c r="P31">
        <f>IFERROR(VLOOKUP($A31, CDS1Y_bbg!O$5:P$241,2), -1)</f>
        <v>98.75</v>
      </c>
      <c r="R31">
        <f>IFERROR(VLOOKUP($A31, CDS1Y_bbg!Q$5:R$241,2), -1)</f>
        <v>110</v>
      </c>
      <c r="T31">
        <f>IFERROR(VLOOKUP($A31, CDS1Y_bbg!S$5:T$241,2), -1)</f>
        <v>-1</v>
      </c>
      <c r="V31">
        <f>IFERROR(VLOOKUP($A31, CDS1Y_bbg!U$5:V$241,2), -1)</f>
        <v>29</v>
      </c>
      <c r="X31">
        <f>IFERROR(VLOOKUP($A31, CDS1Y_bbg!W$5:X$241,2), -1)</f>
        <v>420</v>
      </c>
      <c r="Z31">
        <f>IFERROR(VLOOKUP($A31, CDS1Y_bbg!Y$5:Z$241,2), -1)</f>
        <v>97.5</v>
      </c>
      <c r="AB31">
        <f>IFERROR(VLOOKUP($A31, CDS1Y_bbg!AA$5:AB$241,2), -1)</f>
        <v>-1</v>
      </c>
      <c r="AD31">
        <f>IFERROR(VLOOKUP($A31, CDS1Y_bbg!AC$5:AD$241,2), -1)</f>
        <v>997.5</v>
      </c>
      <c r="AF31">
        <f>IFERROR(VLOOKUP($A31, CDS1Y_bbg!AE$5:AF$241,2), -1)</f>
        <v>-1</v>
      </c>
      <c r="AH31">
        <f>IFERROR(VLOOKUP($A31, CDS1Y_bbg!AG$5:AH$241,2), -1)</f>
        <v>-1</v>
      </c>
      <c r="AJ31">
        <f>IFERROR(VLOOKUP($A31, CDS1Y_bbg!AI$5:AJ$241,2), -1)</f>
        <v>-1</v>
      </c>
      <c r="AL31">
        <f>IFERROR(VLOOKUP($A31, CDS1Y_bbg!AK$5:AL$241,2), -1)</f>
        <v>-1</v>
      </c>
      <c r="AN31">
        <f>IFERROR(VLOOKUP($A31, CDS1Y_bbg!AM$5:AN$241,2), -1)</f>
        <v>-1</v>
      </c>
      <c r="AP31">
        <f>IFERROR(VLOOKUP($A31, CDS1Y_bbg!AO$5:AP$241,2), -1)</f>
        <v>-1</v>
      </c>
      <c r="AR31">
        <f>IFERROR(VLOOKUP($A31, CDS1Y_bbg!AQ$5:AR$241,2), -1)</f>
        <v>-1</v>
      </c>
      <c r="AT31">
        <f>IFERROR(VLOOKUP($A31, CDS1Y_bbg!AS$5:AT$241,2), -1)</f>
        <v>-1</v>
      </c>
      <c r="AV31">
        <f>IFERROR(VLOOKUP($A31, CDS1Y_bbg!AU$5:AV$241,2), -1)</f>
        <v>-1</v>
      </c>
      <c r="AX31">
        <f>IFERROR(VLOOKUP($A31, CDS1Y_bbg!AW$5:AX$241,2), -1)</f>
        <v>-1</v>
      </c>
      <c r="AZ31">
        <f>IFERROR(VLOOKUP($A31, CDS1Y_bbg!AY$5:AZ$241,2), -1)</f>
        <v>-1</v>
      </c>
      <c r="BB31">
        <f>IFERROR(VLOOKUP($A31, CDS1Y_bbg!BA$5:BB$241,2), -1)</f>
        <v>-1</v>
      </c>
      <c r="BD31">
        <f>IFERROR(VLOOKUP($A31, CDS1Y_bbg!BC$5:BD$241,2), -1)</f>
        <v>-1</v>
      </c>
      <c r="BF31">
        <f>IFERROR(VLOOKUP($A31, CDS1Y_bbg!BE$5:BF$241,2), -1)</f>
        <v>-1</v>
      </c>
      <c r="BH31">
        <f>IFERROR(VLOOKUP($A31, CDS1Y_bbg!BG$5:BH$241,2), -1)</f>
        <v>-1</v>
      </c>
      <c r="BJ31">
        <f>IFERROR(VLOOKUP($A31, CDS1Y_bbg!BI$5:BJ$241,2), -1)</f>
        <v>-1</v>
      </c>
      <c r="BL31">
        <f>IFERROR(VLOOKUP($A31, CDS1Y_bbg!BK$5:BL$241,2), -1)</f>
        <v>-1</v>
      </c>
      <c r="BN31">
        <f>IFERROR(VLOOKUP($A31, CDS1Y_bbg!BM$5:BN$241,2), -1)</f>
        <v>-1</v>
      </c>
      <c r="BP31">
        <f>IFERROR(VLOOKUP($A31, CDS1Y_bbg!BO$5:BP$241,2), -1)</f>
        <v>-1</v>
      </c>
      <c r="BR31">
        <f>IFERROR(VLOOKUP($A31, CDS1Y_bbg!BQ$5:BR$241,2), -1)</f>
        <v>-1</v>
      </c>
      <c r="BT31">
        <f>IFERROR(VLOOKUP($A31, CDS1Y_bbg!BS$5:BT$241,2), -1)</f>
        <v>-1</v>
      </c>
      <c r="BV31">
        <f>IFERROR(VLOOKUP($A31, CDS1Y_bbg!BU$5:BV$241,2), -1)</f>
        <v>-1</v>
      </c>
      <c r="BX31">
        <f>IFERROR(VLOOKUP($A31, CDS1Y_bbg!BW$5:BX$241,2), -1)</f>
        <v>-1</v>
      </c>
      <c r="BZ31">
        <f>IFERROR(VLOOKUP($A31, CDS1Y_bbg!BY$5:BZ$241,2), -1)</f>
        <v>-1</v>
      </c>
      <c r="CB31">
        <f>IFERROR(VLOOKUP($A31, CDS1Y_bbg!CA$5:CB$241,2), -1)</f>
        <v>-1</v>
      </c>
      <c r="CD31">
        <f>IFERROR(VLOOKUP($A31, CDS1Y_bbg!CC$5:CD$241,2), -1)</f>
        <v>-1</v>
      </c>
      <c r="CF31">
        <f>IFERROR(VLOOKUP($A31, CDS1Y_bbg!CE$5:CF$241,2), -1)</f>
        <v>-1</v>
      </c>
      <c r="CH31">
        <f>IFERROR(VLOOKUP($A31, CDS1Y_bbg!CG$5:CH$241,2), -1)</f>
        <v>-1</v>
      </c>
      <c r="CJ31">
        <f>IFERROR(VLOOKUP($A31, CDS1Y_bbg!CI$5:CJ$241,2), -1)</f>
        <v>-1</v>
      </c>
      <c r="CL31">
        <f>IFERROR(VLOOKUP($A31, CDS1Y_bbg!CK$5:CL$241,2), -1)</f>
        <v>-1</v>
      </c>
      <c r="CN31">
        <f>IFERROR(VLOOKUP($A31, CDS1Y_bbg!CM$5:CN$241,2), -1)</f>
        <v>-1</v>
      </c>
    </row>
    <row r="32" spans="1:92" x14ac:dyDescent="0.25">
      <c r="A32" s="1">
        <v>37468</v>
      </c>
      <c r="B32">
        <f>IFERROR(VLOOKUP($A32, CDS1Y_bbg!A$5:B$241,2), -1)</f>
        <v>3737.5</v>
      </c>
      <c r="D32">
        <f>IFERROR(VLOOKUP($A32, CDS1Y_bbg!C$5:D$241,2), -1)</f>
        <v>-1</v>
      </c>
      <c r="F32">
        <f>IFERROR(VLOOKUP($A32, CDS1Y_bbg!E$5:F$241,2), -1)</f>
        <v>-1</v>
      </c>
      <c r="H32">
        <f>IFERROR(VLOOKUP($A32, CDS1Y_bbg!G$5:H$241,2), -1)</f>
        <v>-1</v>
      </c>
      <c r="J32">
        <f>IFERROR(VLOOKUP($A32, CDS1Y_bbg!I$5:J$241,2), -1)</f>
        <v>-1</v>
      </c>
      <c r="L32">
        <f>IFERROR(VLOOKUP($A32, CDS1Y_bbg!K$5:L$241,2), -1)</f>
        <v>97.5</v>
      </c>
      <c r="N32">
        <f>IFERROR(VLOOKUP($A32, CDS1Y_bbg!M$5:N$241,2), -1)</f>
        <v>35</v>
      </c>
      <c r="P32">
        <f>IFERROR(VLOOKUP($A32, CDS1Y_bbg!O$5:P$241,2), -1)</f>
        <v>101.25</v>
      </c>
      <c r="R32">
        <f>IFERROR(VLOOKUP($A32, CDS1Y_bbg!Q$5:R$241,2), -1)</f>
        <v>125</v>
      </c>
      <c r="T32">
        <f>IFERROR(VLOOKUP($A32, CDS1Y_bbg!S$5:T$241,2), -1)</f>
        <v>-1</v>
      </c>
      <c r="V32">
        <f>IFERROR(VLOOKUP($A32, CDS1Y_bbg!U$5:V$241,2), -1)</f>
        <v>38.5</v>
      </c>
      <c r="X32">
        <f>IFERROR(VLOOKUP($A32, CDS1Y_bbg!W$5:X$241,2), -1)</f>
        <v>445</v>
      </c>
      <c r="Z32">
        <f>IFERROR(VLOOKUP($A32, CDS1Y_bbg!Y$5:Z$241,2), -1)</f>
        <v>92.5</v>
      </c>
      <c r="AB32">
        <f>IFERROR(VLOOKUP($A32, CDS1Y_bbg!AA$5:AB$241,2), -1)</f>
        <v>-1</v>
      </c>
      <c r="AD32">
        <f>IFERROR(VLOOKUP($A32, CDS1Y_bbg!AC$5:AD$241,2), -1)</f>
        <v>1275</v>
      </c>
      <c r="AF32">
        <f>IFERROR(VLOOKUP($A32, CDS1Y_bbg!AE$5:AF$241,2), -1)</f>
        <v>-1</v>
      </c>
      <c r="AH32">
        <f>IFERROR(VLOOKUP($A32, CDS1Y_bbg!AG$5:AH$241,2), -1)</f>
        <v>-1</v>
      </c>
      <c r="AJ32">
        <f>IFERROR(VLOOKUP($A32, CDS1Y_bbg!AI$5:AJ$241,2), -1)</f>
        <v>-1</v>
      </c>
      <c r="AL32">
        <f>IFERROR(VLOOKUP($A32, CDS1Y_bbg!AK$5:AL$241,2), -1)</f>
        <v>-1</v>
      </c>
      <c r="AN32">
        <f>IFERROR(VLOOKUP($A32, CDS1Y_bbg!AM$5:AN$241,2), -1)</f>
        <v>-1</v>
      </c>
      <c r="AP32">
        <f>IFERROR(VLOOKUP($A32, CDS1Y_bbg!AO$5:AP$241,2), -1)</f>
        <v>-1</v>
      </c>
      <c r="AR32">
        <f>IFERROR(VLOOKUP($A32, CDS1Y_bbg!AQ$5:AR$241,2), -1)</f>
        <v>-1</v>
      </c>
      <c r="AT32">
        <f>IFERROR(VLOOKUP($A32, CDS1Y_bbg!AS$5:AT$241,2), -1)</f>
        <v>-1</v>
      </c>
      <c r="AV32">
        <f>IFERROR(VLOOKUP($A32, CDS1Y_bbg!AU$5:AV$241,2), -1)</f>
        <v>-1</v>
      </c>
      <c r="AX32">
        <f>IFERROR(VLOOKUP($A32, CDS1Y_bbg!AW$5:AX$241,2), -1)</f>
        <v>-1</v>
      </c>
      <c r="AZ32">
        <f>IFERROR(VLOOKUP($A32, CDS1Y_bbg!AY$5:AZ$241,2), -1)</f>
        <v>-1</v>
      </c>
      <c r="BB32">
        <f>IFERROR(VLOOKUP($A32, CDS1Y_bbg!BA$5:BB$241,2), -1)</f>
        <v>-1</v>
      </c>
      <c r="BD32">
        <f>IFERROR(VLOOKUP($A32, CDS1Y_bbg!BC$5:BD$241,2), -1)</f>
        <v>-1</v>
      </c>
      <c r="BF32">
        <f>IFERROR(VLOOKUP($A32, CDS1Y_bbg!BE$5:BF$241,2), -1)</f>
        <v>-1</v>
      </c>
      <c r="BH32">
        <f>IFERROR(VLOOKUP($A32, CDS1Y_bbg!BG$5:BH$241,2), -1)</f>
        <v>-1</v>
      </c>
      <c r="BJ32">
        <f>IFERROR(VLOOKUP($A32, CDS1Y_bbg!BI$5:BJ$241,2), -1)</f>
        <v>-1</v>
      </c>
      <c r="BL32">
        <f>IFERROR(VLOOKUP($A32, CDS1Y_bbg!BK$5:BL$241,2), -1)</f>
        <v>-1</v>
      </c>
      <c r="BN32">
        <f>IFERROR(VLOOKUP($A32, CDS1Y_bbg!BM$5:BN$241,2), -1)</f>
        <v>-1</v>
      </c>
      <c r="BP32">
        <f>IFERROR(VLOOKUP($A32, CDS1Y_bbg!BO$5:BP$241,2), -1)</f>
        <v>-1</v>
      </c>
      <c r="BR32">
        <f>IFERROR(VLOOKUP($A32, CDS1Y_bbg!BQ$5:BR$241,2), -1)</f>
        <v>-1</v>
      </c>
      <c r="BT32">
        <f>IFERROR(VLOOKUP($A32, CDS1Y_bbg!BS$5:BT$241,2), -1)</f>
        <v>-1</v>
      </c>
      <c r="BV32">
        <f>IFERROR(VLOOKUP($A32, CDS1Y_bbg!BU$5:BV$241,2), -1)</f>
        <v>-1</v>
      </c>
      <c r="BX32">
        <f>IFERROR(VLOOKUP($A32, CDS1Y_bbg!BW$5:BX$241,2), -1)</f>
        <v>-1</v>
      </c>
      <c r="BZ32">
        <f>IFERROR(VLOOKUP($A32, CDS1Y_bbg!BY$5:BZ$241,2), -1)</f>
        <v>-1</v>
      </c>
      <c r="CB32">
        <f>IFERROR(VLOOKUP($A32, CDS1Y_bbg!CA$5:CB$241,2), -1)</f>
        <v>-1</v>
      </c>
      <c r="CD32">
        <f>IFERROR(VLOOKUP($A32, CDS1Y_bbg!CC$5:CD$241,2), -1)</f>
        <v>-1</v>
      </c>
      <c r="CF32">
        <f>IFERROR(VLOOKUP($A32, CDS1Y_bbg!CE$5:CF$241,2), -1)</f>
        <v>-1</v>
      </c>
      <c r="CH32">
        <f>IFERROR(VLOOKUP($A32, CDS1Y_bbg!CG$5:CH$241,2), -1)</f>
        <v>-1</v>
      </c>
      <c r="CJ32">
        <f>IFERROR(VLOOKUP($A32, CDS1Y_bbg!CI$5:CJ$241,2), -1)</f>
        <v>-1</v>
      </c>
      <c r="CL32">
        <f>IFERROR(VLOOKUP($A32, CDS1Y_bbg!CK$5:CL$241,2), -1)</f>
        <v>-1</v>
      </c>
      <c r="CN32">
        <f>IFERROR(VLOOKUP($A32, CDS1Y_bbg!CM$5:CN$241,2), -1)</f>
        <v>-1</v>
      </c>
    </row>
    <row r="33" spans="1:92" x14ac:dyDescent="0.25">
      <c r="A33" s="1">
        <v>37498</v>
      </c>
      <c r="B33">
        <f>IFERROR(VLOOKUP($A33, CDS1Y_bbg!A$5:B$241,2), -1)</f>
        <v>3230</v>
      </c>
      <c r="D33">
        <f>IFERROR(VLOOKUP($A33, CDS1Y_bbg!C$5:D$241,2), -1)</f>
        <v>-1</v>
      </c>
      <c r="F33">
        <f>IFERROR(VLOOKUP($A33, CDS1Y_bbg!E$5:F$241,2), -1)</f>
        <v>-1</v>
      </c>
      <c r="H33">
        <f>IFERROR(VLOOKUP($A33, CDS1Y_bbg!G$5:H$241,2), -1)</f>
        <v>-1</v>
      </c>
      <c r="J33">
        <f>IFERROR(VLOOKUP($A33, CDS1Y_bbg!I$5:J$241,2), -1)</f>
        <v>-1</v>
      </c>
      <c r="L33">
        <f>IFERROR(VLOOKUP($A33, CDS1Y_bbg!K$5:L$241,2), -1)</f>
        <v>90</v>
      </c>
      <c r="N33">
        <f>IFERROR(VLOOKUP($A33, CDS1Y_bbg!M$5:N$241,2), -1)</f>
        <v>40</v>
      </c>
      <c r="P33">
        <f>IFERROR(VLOOKUP($A33, CDS1Y_bbg!O$5:P$241,2), -1)</f>
        <v>100</v>
      </c>
      <c r="R33">
        <f>IFERROR(VLOOKUP($A33, CDS1Y_bbg!Q$5:R$241,2), -1)</f>
        <v>130</v>
      </c>
      <c r="T33">
        <f>IFERROR(VLOOKUP($A33, CDS1Y_bbg!S$5:T$241,2), -1)</f>
        <v>-1</v>
      </c>
      <c r="V33">
        <f>IFERROR(VLOOKUP($A33, CDS1Y_bbg!U$5:V$241,2), -1)</f>
        <v>36</v>
      </c>
      <c r="X33">
        <f>IFERROR(VLOOKUP($A33, CDS1Y_bbg!W$5:X$241,2), -1)</f>
        <v>415.16699999999997</v>
      </c>
      <c r="Z33">
        <f>IFERROR(VLOOKUP($A33, CDS1Y_bbg!Y$5:Z$241,2), -1)</f>
        <v>100</v>
      </c>
      <c r="AB33">
        <f>IFERROR(VLOOKUP($A33, CDS1Y_bbg!AA$5:AB$241,2), -1)</f>
        <v>-1</v>
      </c>
      <c r="AD33">
        <f>IFERROR(VLOOKUP($A33, CDS1Y_bbg!AC$5:AD$241,2), -1)</f>
        <v>1075</v>
      </c>
      <c r="AF33">
        <f>IFERROR(VLOOKUP($A33, CDS1Y_bbg!AE$5:AF$241,2), -1)</f>
        <v>-1</v>
      </c>
      <c r="AH33">
        <f>IFERROR(VLOOKUP($A33, CDS1Y_bbg!AG$5:AH$241,2), -1)</f>
        <v>-1</v>
      </c>
      <c r="AJ33">
        <f>IFERROR(VLOOKUP($A33, CDS1Y_bbg!AI$5:AJ$241,2), -1)</f>
        <v>-1</v>
      </c>
      <c r="AL33">
        <f>IFERROR(VLOOKUP($A33, CDS1Y_bbg!AK$5:AL$241,2), -1)</f>
        <v>-1</v>
      </c>
      <c r="AN33">
        <f>IFERROR(VLOOKUP($A33, CDS1Y_bbg!AM$5:AN$241,2), -1)</f>
        <v>-1</v>
      </c>
      <c r="AP33">
        <f>IFERROR(VLOOKUP($A33, CDS1Y_bbg!AO$5:AP$241,2), -1)</f>
        <v>-1</v>
      </c>
      <c r="AR33">
        <f>IFERROR(VLOOKUP($A33, CDS1Y_bbg!AQ$5:AR$241,2), -1)</f>
        <v>-1</v>
      </c>
      <c r="AT33">
        <f>IFERROR(VLOOKUP($A33, CDS1Y_bbg!AS$5:AT$241,2), -1)</f>
        <v>-1</v>
      </c>
      <c r="AV33">
        <f>IFERROR(VLOOKUP($A33, CDS1Y_bbg!AU$5:AV$241,2), -1)</f>
        <v>-1</v>
      </c>
      <c r="AX33">
        <f>IFERROR(VLOOKUP($A33, CDS1Y_bbg!AW$5:AX$241,2), -1)</f>
        <v>-1</v>
      </c>
      <c r="AZ33">
        <f>IFERROR(VLOOKUP($A33, CDS1Y_bbg!AY$5:AZ$241,2), -1)</f>
        <v>-1</v>
      </c>
      <c r="BB33">
        <f>IFERROR(VLOOKUP($A33, CDS1Y_bbg!BA$5:BB$241,2), -1)</f>
        <v>-1</v>
      </c>
      <c r="BD33">
        <f>IFERROR(VLOOKUP($A33, CDS1Y_bbg!BC$5:BD$241,2), -1)</f>
        <v>-1</v>
      </c>
      <c r="BF33">
        <f>IFERROR(VLOOKUP($A33, CDS1Y_bbg!BE$5:BF$241,2), -1)</f>
        <v>-1</v>
      </c>
      <c r="BH33">
        <f>IFERROR(VLOOKUP($A33, CDS1Y_bbg!BG$5:BH$241,2), -1)</f>
        <v>-1</v>
      </c>
      <c r="BJ33">
        <f>IFERROR(VLOOKUP($A33, CDS1Y_bbg!BI$5:BJ$241,2), -1)</f>
        <v>-1</v>
      </c>
      <c r="BL33">
        <f>IFERROR(VLOOKUP($A33, CDS1Y_bbg!BK$5:BL$241,2), -1)</f>
        <v>-1</v>
      </c>
      <c r="BN33">
        <f>IFERROR(VLOOKUP($A33, CDS1Y_bbg!BM$5:BN$241,2), -1)</f>
        <v>-1</v>
      </c>
      <c r="BP33">
        <f>IFERROR(VLOOKUP($A33, CDS1Y_bbg!BO$5:BP$241,2), -1)</f>
        <v>-1</v>
      </c>
      <c r="BR33">
        <f>IFERROR(VLOOKUP($A33, CDS1Y_bbg!BQ$5:BR$241,2), -1)</f>
        <v>-1</v>
      </c>
      <c r="BT33">
        <f>IFERROR(VLOOKUP($A33, CDS1Y_bbg!BS$5:BT$241,2), -1)</f>
        <v>-1</v>
      </c>
      <c r="BV33">
        <f>IFERROR(VLOOKUP($A33, CDS1Y_bbg!BU$5:BV$241,2), -1)</f>
        <v>-1</v>
      </c>
      <c r="BX33">
        <f>IFERROR(VLOOKUP($A33, CDS1Y_bbg!BW$5:BX$241,2), -1)</f>
        <v>-1</v>
      </c>
      <c r="BZ33">
        <f>IFERROR(VLOOKUP($A33, CDS1Y_bbg!BY$5:BZ$241,2), -1)</f>
        <v>-1</v>
      </c>
      <c r="CB33">
        <f>IFERROR(VLOOKUP($A33, CDS1Y_bbg!CA$5:CB$241,2), -1)</f>
        <v>-1</v>
      </c>
      <c r="CD33">
        <f>IFERROR(VLOOKUP($A33, CDS1Y_bbg!CC$5:CD$241,2), -1)</f>
        <v>-1</v>
      </c>
      <c r="CF33">
        <f>IFERROR(VLOOKUP($A33, CDS1Y_bbg!CE$5:CF$241,2), -1)</f>
        <v>-1</v>
      </c>
      <c r="CH33">
        <f>IFERROR(VLOOKUP($A33, CDS1Y_bbg!CG$5:CH$241,2), -1)</f>
        <v>-1</v>
      </c>
      <c r="CJ33">
        <f>IFERROR(VLOOKUP($A33, CDS1Y_bbg!CI$5:CJ$241,2), -1)</f>
        <v>-1</v>
      </c>
      <c r="CL33">
        <f>IFERROR(VLOOKUP($A33, CDS1Y_bbg!CK$5:CL$241,2), -1)</f>
        <v>-1</v>
      </c>
      <c r="CN33">
        <f>IFERROR(VLOOKUP($A33, CDS1Y_bbg!CM$5:CN$241,2), -1)</f>
        <v>-1</v>
      </c>
    </row>
    <row r="34" spans="1:92" x14ac:dyDescent="0.25">
      <c r="A34" s="1">
        <v>37529</v>
      </c>
      <c r="B34">
        <f>IFERROR(VLOOKUP($A34, CDS1Y_bbg!A$5:B$241,2), -1)</f>
        <v>4565</v>
      </c>
      <c r="D34">
        <f>IFERROR(VLOOKUP($A34, CDS1Y_bbg!C$5:D$241,2), -1)</f>
        <v>-1</v>
      </c>
      <c r="F34">
        <f>IFERROR(VLOOKUP($A34, CDS1Y_bbg!E$5:F$241,2), -1)</f>
        <v>-1</v>
      </c>
      <c r="H34">
        <f>IFERROR(VLOOKUP($A34, CDS1Y_bbg!G$5:H$241,2), -1)</f>
        <v>-1</v>
      </c>
      <c r="J34">
        <f>IFERROR(VLOOKUP($A34, CDS1Y_bbg!I$5:J$241,2), -1)</f>
        <v>-1</v>
      </c>
      <c r="L34">
        <f>IFERROR(VLOOKUP($A34, CDS1Y_bbg!K$5:L$241,2), -1)</f>
        <v>100</v>
      </c>
      <c r="N34">
        <f>IFERROR(VLOOKUP($A34, CDS1Y_bbg!M$5:N$241,2), -1)</f>
        <v>35</v>
      </c>
      <c r="P34">
        <f>IFERROR(VLOOKUP($A34, CDS1Y_bbg!O$5:P$241,2), -1)</f>
        <v>97.5</v>
      </c>
      <c r="R34">
        <f>IFERROR(VLOOKUP($A34, CDS1Y_bbg!Q$5:R$241,2), -1)</f>
        <v>133.75</v>
      </c>
      <c r="T34">
        <f>IFERROR(VLOOKUP($A34, CDS1Y_bbg!S$5:T$241,2), -1)</f>
        <v>-1</v>
      </c>
      <c r="V34">
        <f>IFERROR(VLOOKUP($A34, CDS1Y_bbg!U$5:V$241,2), -1)</f>
        <v>36</v>
      </c>
      <c r="X34">
        <f>IFERROR(VLOOKUP($A34, CDS1Y_bbg!W$5:X$241,2), -1)</f>
        <v>398.33300000000003</v>
      </c>
      <c r="Z34">
        <f>IFERROR(VLOOKUP($A34, CDS1Y_bbg!Y$5:Z$241,2), -1)</f>
        <v>105</v>
      </c>
      <c r="AB34">
        <f>IFERROR(VLOOKUP($A34, CDS1Y_bbg!AA$5:AB$241,2), -1)</f>
        <v>-1</v>
      </c>
      <c r="AD34">
        <f>IFERROR(VLOOKUP($A34, CDS1Y_bbg!AC$5:AD$241,2), -1)</f>
        <v>1070</v>
      </c>
      <c r="AF34">
        <f>IFERROR(VLOOKUP($A34, CDS1Y_bbg!AE$5:AF$241,2), -1)</f>
        <v>-1</v>
      </c>
      <c r="AH34">
        <f>IFERROR(VLOOKUP($A34, CDS1Y_bbg!AG$5:AH$241,2), -1)</f>
        <v>-1</v>
      </c>
      <c r="AJ34">
        <f>IFERROR(VLOOKUP($A34, CDS1Y_bbg!AI$5:AJ$241,2), -1)</f>
        <v>-1</v>
      </c>
      <c r="AL34">
        <f>IFERROR(VLOOKUP($A34, CDS1Y_bbg!AK$5:AL$241,2), -1)</f>
        <v>-1</v>
      </c>
      <c r="AN34">
        <f>IFERROR(VLOOKUP($A34, CDS1Y_bbg!AM$5:AN$241,2), -1)</f>
        <v>-1</v>
      </c>
      <c r="AP34">
        <f>IFERROR(VLOOKUP($A34, CDS1Y_bbg!AO$5:AP$241,2), -1)</f>
        <v>-1</v>
      </c>
      <c r="AR34">
        <f>IFERROR(VLOOKUP($A34, CDS1Y_bbg!AQ$5:AR$241,2), -1)</f>
        <v>-1</v>
      </c>
      <c r="AT34">
        <f>IFERROR(VLOOKUP($A34, CDS1Y_bbg!AS$5:AT$241,2), -1)</f>
        <v>-1</v>
      </c>
      <c r="AV34">
        <f>IFERROR(VLOOKUP($A34, CDS1Y_bbg!AU$5:AV$241,2), -1)</f>
        <v>-1</v>
      </c>
      <c r="AX34">
        <f>IFERROR(VLOOKUP($A34, CDS1Y_bbg!AW$5:AX$241,2), -1)</f>
        <v>-1</v>
      </c>
      <c r="AZ34">
        <f>IFERROR(VLOOKUP($A34, CDS1Y_bbg!AY$5:AZ$241,2), -1)</f>
        <v>-1</v>
      </c>
      <c r="BB34">
        <f>IFERROR(VLOOKUP($A34, CDS1Y_bbg!BA$5:BB$241,2), -1)</f>
        <v>-1</v>
      </c>
      <c r="BD34">
        <f>IFERROR(VLOOKUP($A34, CDS1Y_bbg!BC$5:BD$241,2), -1)</f>
        <v>-1</v>
      </c>
      <c r="BF34">
        <f>IFERROR(VLOOKUP($A34, CDS1Y_bbg!BE$5:BF$241,2), -1)</f>
        <v>-1</v>
      </c>
      <c r="BH34">
        <f>IFERROR(VLOOKUP($A34, CDS1Y_bbg!BG$5:BH$241,2), -1)</f>
        <v>-1</v>
      </c>
      <c r="BJ34">
        <f>IFERROR(VLOOKUP($A34, CDS1Y_bbg!BI$5:BJ$241,2), -1)</f>
        <v>-1</v>
      </c>
      <c r="BL34">
        <f>IFERROR(VLOOKUP($A34, CDS1Y_bbg!BK$5:BL$241,2), -1)</f>
        <v>-1</v>
      </c>
      <c r="BN34">
        <f>IFERROR(VLOOKUP($A34, CDS1Y_bbg!BM$5:BN$241,2), -1)</f>
        <v>-1</v>
      </c>
      <c r="BP34">
        <f>IFERROR(VLOOKUP($A34, CDS1Y_bbg!BO$5:BP$241,2), -1)</f>
        <v>-1</v>
      </c>
      <c r="BR34">
        <f>IFERROR(VLOOKUP($A34, CDS1Y_bbg!BQ$5:BR$241,2), -1)</f>
        <v>-1</v>
      </c>
      <c r="BT34">
        <f>IFERROR(VLOOKUP($A34, CDS1Y_bbg!BS$5:BT$241,2), -1)</f>
        <v>-1</v>
      </c>
      <c r="BV34">
        <f>IFERROR(VLOOKUP($A34, CDS1Y_bbg!BU$5:BV$241,2), -1)</f>
        <v>-1</v>
      </c>
      <c r="BX34">
        <f>IFERROR(VLOOKUP($A34, CDS1Y_bbg!BW$5:BX$241,2), -1)</f>
        <v>-1</v>
      </c>
      <c r="BZ34">
        <f>IFERROR(VLOOKUP($A34, CDS1Y_bbg!BY$5:BZ$241,2), -1)</f>
        <v>-1</v>
      </c>
      <c r="CB34">
        <f>IFERROR(VLOOKUP($A34, CDS1Y_bbg!CA$5:CB$241,2), -1)</f>
        <v>-1</v>
      </c>
      <c r="CD34">
        <f>IFERROR(VLOOKUP($A34, CDS1Y_bbg!CC$5:CD$241,2), -1)</f>
        <v>-1</v>
      </c>
      <c r="CF34">
        <f>IFERROR(VLOOKUP($A34, CDS1Y_bbg!CE$5:CF$241,2), -1)</f>
        <v>-1</v>
      </c>
      <c r="CH34">
        <f>IFERROR(VLOOKUP($A34, CDS1Y_bbg!CG$5:CH$241,2), -1)</f>
        <v>-1</v>
      </c>
      <c r="CJ34">
        <f>IFERROR(VLOOKUP($A34, CDS1Y_bbg!CI$5:CJ$241,2), -1)</f>
        <v>-1</v>
      </c>
      <c r="CL34">
        <f>IFERROR(VLOOKUP($A34, CDS1Y_bbg!CK$5:CL$241,2), -1)</f>
        <v>-1</v>
      </c>
      <c r="CN34">
        <f>IFERROR(VLOOKUP($A34, CDS1Y_bbg!CM$5:CN$241,2), -1)</f>
        <v>-1</v>
      </c>
    </row>
    <row r="35" spans="1:92" x14ac:dyDescent="0.25">
      <c r="A35" s="1">
        <v>37560</v>
      </c>
      <c r="B35">
        <f>IFERROR(VLOOKUP($A35, CDS1Y_bbg!A$5:B$241,2), -1)</f>
        <v>3697.5</v>
      </c>
      <c r="D35">
        <f>IFERROR(VLOOKUP($A35, CDS1Y_bbg!C$5:D$241,2), -1)</f>
        <v>-1</v>
      </c>
      <c r="F35">
        <f>IFERROR(VLOOKUP($A35, CDS1Y_bbg!E$5:F$241,2), -1)</f>
        <v>-1</v>
      </c>
      <c r="H35">
        <f>IFERROR(VLOOKUP($A35, CDS1Y_bbg!G$5:H$241,2), -1)</f>
        <v>-1</v>
      </c>
      <c r="J35">
        <f>IFERROR(VLOOKUP($A35, CDS1Y_bbg!I$5:J$241,2), -1)</f>
        <v>-1</v>
      </c>
      <c r="L35">
        <f>IFERROR(VLOOKUP($A35, CDS1Y_bbg!K$5:L$241,2), -1)</f>
        <v>90</v>
      </c>
      <c r="N35">
        <f>IFERROR(VLOOKUP($A35, CDS1Y_bbg!M$5:N$241,2), -1)</f>
        <v>40</v>
      </c>
      <c r="P35">
        <f>IFERROR(VLOOKUP($A35, CDS1Y_bbg!O$5:P$241,2), -1)</f>
        <v>102.5</v>
      </c>
      <c r="R35">
        <f>IFERROR(VLOOKUP($A35, CDS1Y_bbg!Q$5:R$241,2), -1)</f>
        <v>107.5</v>
      </c>
      <c r="T35">
        <f>IFERROR(VLOOKUP($A35, CDS1Y_bbg!S$5:T$241,2), -1)</f>
        <v>-1</v>
      </c>
      <c r="V35">
        <f>IFERROR(VLOOKUP($A35, CDS1Y_bbg!U$5:V$241,2), -1)</f>
        <v>32</v>
      </c>
      <c r="X35">
        <f>IFERROR(VLOOKUP($A35, CDS1Y_bbg!W$5:X$241,2), -1)</f>
        <v>327.5</v>
      </c>
      <c r="Z35">
        <f>IFERROR(VLOOKUP($A35, CDS1Y_bbg!Y$5:Z$241,2), -1)</f>
        <v>115</v>
      </c>
      <c r="AB35">
        <f>IFERROR(VLOOKUP($A35, CDS1Y_bbg!AA$5:AB$241,2), -1)</f>
        <v>-1</v>
      </c>
      <c r="AD35">
        <f>IFERROR(VLOOKUP($A35, CDS1Y_bbg!AC$5:AD$241,2), -1)</f>
        <v>842.5</v>
      </c>
      <c r="AF35">
        <f>IFERROR(VLOOKUP($A35, CDS1Y_bbg!AE$5:AF$241,2), -1)</f>
        <v>-1</v>
      </c>
      <c r="AH35">
        <f>IFERROR(VLOOKUP($A35, CDS1Y_bbg!AG$5:AH$241,2), -1)</f>
        <v>-1</v>
      </c>
      <c r="AJ35">
        <f>IFERROR(VLOOKUP($A35, CDS1Y_bbg!AI$5:AJ$241,2), -1)</f>
        <v>-1</v>
      </c>
      <c r="AL35">
        <f>IFERROR(VLOOKUP($A35, CDS1Y_bbg!AK$5:AL$241,2), -1)</f>
        <v>-1</v>
      </c>
      <c r="AN35">
        <f>IFERROR(VLOOKUP($A35, CDS1Y_bbg!AM$5:AN$241,2), -1)</f>
        <v>-1</v>
      </c>
      <c r="AP35">
        <f>IFERROR(VLOOKUP($A35, CDS1Y_bbg!AO$5:AP$241,2), -1)</f>
        <v>-1</v>
      </c>
      <c r="AR35">
        <f>IFERROR(VLOOKUP($A35, CDS1Y_bbg!AQ$5:AR$241,2), -1)</f>
        <v>-1</v>
      </c>
      <c r="AT35">
        <f>IFERROR(VLOOKUP($A35, CDS1Y_bbg!AS$5:AT$241,2), -1)</f>
        <v>-1</v>
      </c>
      <c r="AV35">
        <f>IFERROR(VLOOKUP($A35, CDS1Y_bbg!AU$5:AV$241,2), -1)</f>
        <v>-1</v>
      </c>
      <c r="AX35">
        <f>IFERROR(VLOOKUP($A35, CDS1Y_bbg!AW$5:AX$241,2), -1)</f>
        <v>-1</v>
      </c>
      <c r="AZ35">
        <f>IFERROR(VLOOKUP($A35, CDS1Y_bbg!AY$5:AZ$241,2), -1)</f>
        <v>-1</v>
      </c>
      <c r="BB35">
        <f>IFERROR(VLOOKUP($A35, CDS1Y_bbg!BA$5:BB$241,2), -1)</f>
        <v>-1</v>
      </c>
      <c r="BD35">
        <f>IFERROR(VLOOKUP($A35, CDS1Y_bbg!BC$5:BD$241,2), -1)</f>
        <v>-1</v>
      </c>
      <c r="BF35">
        <f>IFERROR(VLOOKUP($A35, CDS1Y_bbg!BE$5:BF$241,2), -1)</f>
        <v>-1</v>
      </c>
      <c r="BH35">
        <f>IFERROR(VLOOKUP($A35, CDS1Y_bbg!BG$5:BH$241,2), -1)</f>
        <v>-1</v>
      </c>
      <c r="BJ35">
        <f>IFERROR(VLOOKUP($A35, CDS1Y_bbg!BI$5:BJ$241,2), -1)</f>
        <v>-1</v>
      </c>
      <c r="BL35">
        <f>IFERROR(VLOOKUP($A35, CDS1Y_bbg!BK$5:BL$241,2), -1)</f>
        <v>-1</v>
      </c>
      <c r="BN35">
        <f>IFERROR(VLOOKUP($A35, CDS1Y_bbg!BM$5:BN$241,2), -1)</f>
        <v>-1</v>
      </c>
      <c r="BP35">
        <f>IFERROR(VLOOKUP($A35, CDS1Y_bbg!BO$5:BP$241,2), -1)</f>
        <v>-1</v>
      </c>
      <c r="BR35">
        <f>IFERROR(VLOOKUP($A35, CDS1Y_bbg!BQ$5:BR$241,2), -1)</f>
        <v>-1</v>
      </c>
      <c r="BT35">
        <f>IFERROR(VLOOKUP($A35, CDS1Y_bbg!BS$5:BT$241,2), -1)</f>
        <v>-1</v>
      </c>
      <c r="BV35">
        <f>IFERROR(VLOOKUP($A35, CDS1Y_bbg!BU$5:BV$241,2), -1)</f>
        <v>-1</v>
      </c>
      <c r="BX35">
        <f>IFERROR(VLOOKUP($A35, CDS1Y_bbg!BW$5:BX$241,2), -1)</f>
        <v>-1</v>
      </c>
      <c r="BZ35">
        <f>IFERROR(VLOOKUP($A35, CDS1Y_bbg!BY$5:BZ$241,2), -1)</f>
        <v>-1</v>
      </c>
      <c r="CB35">
        <f>IFERROR(VLOOKUP($A35, CDS1Y_bbg!CA$5:CB$241,2), -1)</f>
        <v>-1</v>
      </c>
      <c r="CD35">
        <f>IFERROR(VLOOKUP($A35, CDS1Y_bbg!CC$5:CD$241,2), -1)</f>
        <v>-1</v>
      </c>
      <c r="CF35">
        <f>IFERROR(VLOOKUP($A35, CDS1Y_bbg!CE$5:CF$241,2), -1)</f>
        <v>-1</v>
      </c>
      <c r="CH35">
        <f>IFERROR(VLOOKUP($A35, CDS1Y_bbg!CG$5:CH$241,2), -1)</f>
        <v>-1</v>
      </c>
      <c r="CJ35">
        <f>IFERROR(VLOOKUP($A35, CDS1Y_bbg!CI$5:CJ$241,2), -1)</f>
        <v>-1</v>
      </c>
      <c r="CL35">
        <f>IFERROR(VLOOKUP($A35, CDS1Y_bbg!CK$5:CL$241,2), -1)</f>
        <v>-1</v>
      </c>
      <c r="CN35">
        <f>IFERROR(VLOOKUP($A35, CDS1Y_bbg!CM$5:CN$241,2), -1)</f>
        <v>-1</v>
      </c>
    </row>
    <row r="36" spans="1:92" x14ac:dyDescent="0.25">
      <c r="A36" s="1">
        <v>37589</v>
      </c>
      <c r="B36">
        <f>IFERROR(VLOOKUP($A36, CDS1Y_bbg!A$5:B$241,2), -1)</f>
        <v>3050</v>
      </c>
      <c r="D36">
        <f>IFERROR(VLOOKUP($A36, CDS1Y_bbg!C$5:D$241,2), -1)</f>
        <v>-1</v>
      </c>
      <c r="F36">
        <f>IFERROR(VLOOKUP($A36, CDS1Y_bbg!E$5:F$241,2), -1)</f>
        <v>-1</v>
      </c>
      <c r="H36">
        <f>IFERROR(VLOOKUP($A36, CDS1Y_bbg!G$5:H$241,2), -1)</f>
        <v>-1</v>
      </c>
      <c r="J36">
        <f>IFERROR(VLOOKUP($A36, CDS1Y_bbg!I$5:J$241,2), -1)</f>
        <v>-1</v>
      </c>
      <c r="L36">
        <f>IFERROR(VLOOKUP($A36, CDS1Y_bbg!K$5:L$241,2), -1)</f>
        <v>77.5</v>
      </c>
      <c r="N36">
        <f>IFERROR(VLOOKUP($A36, CDS1Y_bbg!M$5:N$241,2), -1)</f>
        <v>36.049999999999997</v>
      </c>
      <c r="P36">
        <f>IFERROR(VLOOKUP($A36, CDS1Y_bbg!O$5:P$241,2), -1)</f>
        <v>102.5</v>
      </c>
      <c r="R36">
        <f>IFERROR(VLOOKUP($A36, CDS1Y_bbg!Q$5:R$241,2), -1)</f>
        <v>90</v>
      </c>
      <c r="T36">
        <f>IFERROR(VLOOKUP($A36, CDS1Y_bbg!S$5:T$241,2), -1)</f>
        <v>-1</v>
      </c>
      <c r="V36">
        <f>IFERROR(VLOOKUP($A36, CDS1Y_bbg!U$5:V$241,2), -1)</f>
        <v>22</v>
      </c>
      <c r="X36">
        <f>IFERROR(VLOOKUP($A36, CDS1Y_bbg!W$5:X$241,2), -1)</f>
        <v>350</v>
      </c>
      <c r="Z36">
        <f>IFERROR(VLOOKUP($A36, CDS1Y_bbg!Y$5:Z$241,2), -1)</f>
        <v>102.5</v>
      </c>
      <c r="AB36">
        <f>IFERROR(VLOOKUP($A36, CDS1Y_bbg!AA$5:AB$241,2), -1)</f>
        <v>-1</v>
      </c>
      <c r="AD36">
        <f>IFERROR(VLOOKUP($A36, CDS1Y_bbg!AC$5:AD$241,2), -1)</f>
        <v>520</v>
      </c>
      <c r="AF36">
        <f>IFERROR(VLOOKUP($A36, CDS1Y_bbg!AE$5:AF$241,2), -1)</f>
        <v>-1</v>
      </c>
      <c r="AH36">
        <f>IFERROR(VLOOKUP($A36, CDS1Y_bbg!AG$5:AH$241,2), -1)</f>
        <v>-1</v>
      </c>
      <c r="AJ36">
        <f>IFERROR(VLOOKUP($A36, CDS1Y_bbg!AI$5:AJ$241,2), -1)</f>
        <v>-1</v>
      </c>
      <c r="AL36">
        <f>IFERROR(VLOOKUP($A36, CDS1Y_bbg!AK$5:AL$241,2), -1)</f>
        <v>-1</v>
      </c>
      <c r="AN36">
        <f>IFERROR(VLOOKUP($A36, CDS1Y_bbg!AM$5:AN$241,2), -1)</f>
        <v>-1</v>
      </c>
      <c r="AP36">
        <f>IFERROR(VLOOKUP($A36, CDS1Y_bbg!AO$5:AP$241,2), -1)</f>
        <v>-1</v>
      </c>
      <c r="AR36">
        <f>IFERROR(VLOOKUP($A36, CDS1Y_bbg!AQ$5:AR$241,2), -1)</f>
        <v>-1</v>
      </c>
      <c r="AT36">
        <f>IFERROR(VLOOKUP($A36, CDS1Y_bbg!AS$5:AT$241,2), -1)</f>
        <v>-1</v>
      </c>
      <c r="AV36">
        <f>IFERROR(VLOOKUP($A36, CDS1Y_bbg!AU$5:AV$241,2), -1)</f>
        <v>-1</v>
      </c>
      <c r="AX36">
        <f>IFERROR(VLOOKUP($A36, CDS1Y_bbg!AW$5:AX$241,2), -1)</f>
        <v>-1</v>
      </c>
      <c r="AZ36">
        <f>IFERROR(VLOOKUP($A36, CDS1Y_bbg!AY$5:AZ$241,2), -1)</f>
        <v>-1</v>
      </c>
      <c r="BB36">
        <f>IFERROR(VLOOKUP($A36, CDS1Y_bbg!BA$5:BB$241,2), -1)</f>
        <v>-1</v>
      </c>
      <c r="BD36">
        <f>IFERROR(VLOOKUP($A36, CDS1Y_bbg!BC$5:BD$241,2), -1)</f>
        <v>-1</v>
      </c>
      <c r="BF36">
        <f>IFERROR(VLOOKUP($A36, CDS1Y_bbg!BE$5:BF$241,2), -1)</f>
        <v>-1</v>
      </c>
      <c r="BH36">
        <f>IFERROR(VLOOKUP($A36, CDS1Y_bbg!BG$5:BH$241,2), -1)</f>
        <v>-1</v>
      </c>
      <c r="BJ36">
        <f>IFERROR(VLOOKUP($A36, CDS1Y_bbg!BI$5:BJ$241,2), -1)</f>
        <v>-1</v>
      </c>
      <c r="BL36">
        <f>IFERROR(VLOOKUP($A36, CDS1Y_bbg!BK$5:BL$241,2), -1)</f>
        <v>-1</v>
      </c>
      <c r="BN36">
        <f>IFERROR(VLOOKUP($A36, CDS1Y_bbg!BM$5:BN$241,2), -1)</f>
        <v>-1</v>
      </c>
      <c r="BP36">
        <f>IFERROR(VLOOKUP($A36, CDS1Y_bbg!BO$5:BP$241,2), -1)</f>
        <v>-1</v>
      </c>
      <c r="BR36">
        <f>IFERROR(VLOOKUP($A36, CDS1Y_bbg!BQ$5:BR$241,2), -1)</f>
        <v>-1</v>
      </c>
      <c r="BT36">
        <f>IFERROR(VLOOKUP($A36, CDS1Y_bbg!BS$5:BT$241,2), -1)</f>
        <v>-1</v>
      </c>
      <c r="BV36">
        <f>IFERROR(VLOOKUP($A36, CDS1Y_bbg!BU$5:BV$241,2), -1)</f>
        <v>-1</v>
      </c>
      <c r="BX36">
        <f>IFERROR(VLOOKUP($A36, CDS1Y_bbg!BW$5:BX$241,2), -1)</f>
        <v>-1</v>
      </c>
      <c r="BZ36">
        <f>IFERROR(VLOOKUP($A36, CDS1Y_bbg!BY$5:BZ$241,2), -1)</f>
        <v>-1</v>
      </c>
      <c r="CB36">
        <f>IFERROR(VLOOKUP($A36, CDS1Y_bbg!CA$5:CB$241,2), -1)</f>
        <v>-1</v>
      </c>
      <c r="CD36">
        <f>IFERROR(VLOOKUP($A36, CDS1Y_bbg!CC$5:CD$241,2), -1)</f>
        <v>-1</v>
      </c>
      <c r="CF36">
        <f>IFERROR(VLOOKUP($A36, CDS1Y_bbg!CE$5:CF$241,2), -1)</f>
        <v>-1</v>
      </c>
      <c r="CH36">
        <f>IFERROR(VLOOKUP($A36, CDS1Y_bbg!CG$5:CH$241,2), -1)</f>
        <v>-1</v>
      </c>
      <c r="CJ36">
        <f>IFERROR(VLOOKUP($A36, CDS1Y_bbg!CI$5:CJ$241,2), -1)</f>
        <v>-1</v>
      </c>
      <c r="CL36">
        <f>IFERROR(VLOOKUP($A36, CDS1Y_bbg!CK$5:CL$241,2), -1)</f>
        <v>-1</v>
      </c>
      <c r="CN36">
        <f>IFERROR(VLOOKUP($A36, CDS1Y_bbg!CM$5:CN$241,2), -1)</f>
        <v>-1</v>
      </c>
    </row>
    <row r="37" spans="1:92" x14ac:dyDescent="0.25">
      <c r="A37" s="1">
        <v>37621</v>
      </c>
      <c r="B37">
        <f>IFERROR(VLOOKUP($A37, CDS1Y_bbg!A$5:B$241,2), -1)</f>
        <v>2520</v>
      </c>
      <c r="D37">
        <f>IFERROR(VLOOKUP($A37, CDS1Y_bbg!C$5:D$241,2), -1)</f>
        <v>-1</v>
      </c>
      <c r="F37">
        <f>IFERROR(VLOOKUP($A37, CDS1Y_bbg!E$5:F$241,2), -1)</f>
        <v>-1</v>
      </c>
      <c r="H37">
        <f>IFERROR(VLOOKUP($A37, CDS1Y_bbg!G$5:H$241,2), -1)</f>
        <v>-1</v>
      </c>
      <c r="J37">
        <f>IFERROR(VLOOKUP($A37, CDS1Y_bbg!I$5:J$241,2), -1)</f>
        <v>-1</v>
      </c>
      <c r="L37">
        <f>IFERROR(VLOOKUP($A37, CDS1Y_bbg!K$5:L$241,2), -1)</f>
        <v>70</v>
      </c>
      <c r="N37">
        <f>IFERROR(VLOOKUP($A37, CDS1Y_bbg!M$5:N$241,2), -1)</f>
        <v>36.049999999999997</v>
      </c>
      <c r="P37">
        <f>IFERROR(VLOOKUP($A37, CDS1Y_bbg!O$5:P$241,2), -1)</f>
        <v>100</v>
      </c>
      <c r="R37">
        <f>IFERROR(VLOOKUP($A37, CDS1Y_bbg!Q$5:R$241,2), -1)</f>
        <v>60</v>
      </c>
      <c r="T37">
        <f>IFERROR(VLOOKUP($A37, CDS1Y_bbg!S$5:T$241,2), -1)</f>
        <v>-1</v>
      </c>
      <c r="V37">
        <f>IFERROR(VLOOKUP($A37, CDS1Y_bbg!U$5:V$241,2), -1)</f>
        <v>24.5</v>
      </c>
      <c r="X37">
        <f>IFERROR(VLOOKUP($A37, CDS1Y_bbg!W$5:X$241,2), -1)</f>
        <v>321.66699999999997</v>
      </c>
      <c r="Z37">
        <f>IFERROR(VLOOKUP($A37, CDS1Y_bbg!Y$5:Z$241,2), -1)</f>
        <v>93.5</v>
      </c>
      <c r="AB37">
        <f>IFERROR(VLOOKUP($A37, CDS1Y_bbg!AA$5:AB$241,2), -1)</f>
        <v>-1</v>
      </c>
      <c r="AD37">
        <f>IFERROR(VLOOKUP($A37, CDS1Y_bbg!AC$5:AD$241,2), -1)</f>
        <v>565</v>
      </c>
      <c r="AF37">
        <f>IFERROR(VLOOKUP($A37, CDS1Y_bbg!AE$5:AF$241,2), -1)</f>
        <v>-1</v>
      </c>
      <c r="AH37">
        <f>IFERROR(VLOOKUP($A37, CDS1Y_bbg!AG$5:AH$241,2), -1)</f>
        <v>-1</v>
      </c>
      <c r="AJ37">
        <f>IFERROR(VLOOKUP($A37, CDS1Y_bbg!AI$5:AJ$241,2), -1)</f>
        <v>-1</v>
      </c>
      <c r="AL37">
        <f>IFERROR(VLOOKUP($A37, CDS1Y_bbg!AK$5:AL$241,2), -1)</f>
        <v>-1</v>
      </c>
      <c r="AN37">
        <f>IFERROR(VLOOKUP($A37, CDS1Y_bbg!AM$5:AN$241,2), -1)</f>
        <v>-1</v>
      </c>
      <c r="AP37">
        <f>IFERROR(VLOOKUP($A37, CDS1Y_bbg!AO$5:AP$241,2), -1)</f>
        <v>-1</v>
      </c>
      <c r="AR37">
        <f>IFERROR(VLOOKUP($A37, CDS1Y_bbg!AQ$5:AR$241,2), -1)</f>
        <v>-1</v>
      </c>
      <c r="AT37">
        <f>IFERROR(VLOOKUP($A37, CDS1Y_bbg!AS$5:AT$241,2), -1)</f>
        <v>-1</v>
      </c>
      <c r="AV37">
        <f>IFERROR(VLOOKUP($A37, CDS1Y_bbg!AU$5:AV$241,2), -1)</f>
        <v>-1</v>
      </c>
      <c r="AX37">
        <f>IFERROR(VLOOKUP($A37, CDS1Y_bbg!AW$5:AX$241,2), -1)</f>
        <v>-1</v>
      </c>
      <c r="AZ37">
        <f>IFERROR(VLOOKUP($A37, CDS1Y_bbg!AY$5:AZ$241,2), -1)</f>
        <v>-1</v>
      </c>
      <c r="BB37">
        <f>IFERROR(VLOOKUP($A37, CDS1Y_bbg!BA$5:BB$241,2), -1)</f>
        <v>-1</v>
      </c>
      <c r="BD37">
        <f>IFERROR(VLOOKUP($A37, CDS1Y_bbg!BC$5:BD$241,2), -1)</f>
        <v>-1</v>
      </c>
      <c r="BF37">
        <f>IFERROR(VLOOKUP($A37, CDS1Y_bbg!BE$5:BF$241,2), -1)</f>
        <v>-1</v>
      </c>
      <c r="BH37">
        <f>IFERROR(VLOOKUP($A37, CDS1Y_bbg!BG$5:BH$241,2), -1)</f>
        <v>-1</v>
      </c>
      <c r="BJ37">
        <f>IFERROR(VLOOKUP($A37, CDS1Y_bbg!BI$5:BJ$241,2), -1)</f>
        <v>-1</v>
      </c>
      <c r="BL37">
        <f>IFERROR(VLOOKUP($A37, CDS1Y_bbg!BK$5:BL$241,2), -1)</f>
        <v>-1</v>
      </c>
      <c r="BN37">
        <f>IFERROR(VLOOKUP($A37, CDS1Y_bbg!BM$5:BN$241,2), -1)</f>
        <v>-1</v>
      </c>
      <c r="BP37">
        <f>IFERROR(VLOOKUP($A37, CDS1Y_bbg!BO$5:BP$241,2), -1)</f>
        <v>-1</v>
      </c>
      <c r="BR37">
        <f>IFERROR(VLOOKUP($A37, CDS1Y_bbg!BQ$5:BR$241,2), -1)</f>
        <v>-1</v>
      </c>
      <c r="BT37">
        <f>IFERROR(VLOOKUP($A37, CDS1Y_bbg!BS$5:BT$241,2), -1)</f>
        <v>-1</v>
      </c>
      <c r="BV37">
        <f>IFERROR(VLOOKUP($A37, CDS1Y_bbg!BU$5:BV$241,2), -1)</f>
        <v>-1</v>
      </c>
      <c r="BX37">
        <f>IFERROR(VLOOKUP($A37, CDS1Y_bbg!BW$5:BX$241,2), -1)</f>
        <v>-1</v>
      </c>
      <c r="BZ37">
        <f>IFERROR(VLOOKUP($A37, CDS1Y_bbg!BY$5:BZ$241,2), -1)</f>
        <v>-1</v>
      </c>
      <c r="CB37">
        <f>IFERROR(VLOOKUP($A37, CDS1Y_bbg!CA$5:CB$241,2), -1)</f>
        <v>-1</v>
      </c>
      <c r="CD37">
        <f>IFERROR(VLOOKUP($A37, CDS1Y_bbg!CC$5:CD$241,2), -1)</f>
        <v>-1</v>
      </c>
      <c r="CF37">
        <f>IFERROR(VLOOKUP($A37, CDS1Y_bbg!CE$5:CF$241,2), -1)</f>
        <v>-1</v>
      </c>
      <c r="CH37">
        <f>IFERROR(VLOOKUP($A37, CDS1Y_bbg!CG$5:CH$241,2), -1)</f>
        <v>-1</v>
      </c>
      <c r="CJ37">
        <f>IFERROR(VLOOKUP($A37, CDS1Y_bbg!CI$5:CJ$241,2), -1)</f>
        <v>-1</v>
      </c>
      <c r="CL37">
        <f>IFERROR(VLOOKUP($A37, CDS1Y_bbg!CK$5:CL$241,2), -1)</f>
        <v>-1</v>
      </c>
      <c r="CN37">
        <f>IFERROR(VLOOKUP($A37, CDS1Y_bbg!CM$5:CN$241,2), -1)</f>
        <v>-1</v>
      </c>
    </row>
    <row r="38" spans="1:92" x14ac:dyDescent="0.25">
      <c r="A38" s="1">
        <v>37652</v>
      </c>
      <c r="B38">
        <f>IFERROR(VLOOKUP($A38, CDS1Y_bbg!A$5:B$241,2), -1)</f>
        <v>1063.3330000000001</v>
      </c>
      <c r="D38">
        <f>IFERROR(VLOOKUP($A38, CDS1Y_bbg!C$5:D$241,2), -1)</f>
        <v>80</v>
      </c>
      <c r="F38">
        <f>IFERROR(VLOOKUP($A38, CDS1Y_bbg!E$5:F$241,2), -1)</f>
        <v>40</v>
      </c>
      <c r="H38">
        <f>IFERROR(VLOOKUP($A38, CDS1Y_bbg!G$5:H$241,2), -1)</f>
        <v>35</v>
      </c>
      <c r="J38">
        <f>IFERROR(VLOOKUP($A38, CDS1Y_bbg!I$5:J$241,2), -1)</f>
        <v>332.5</v>
      </c>
      <c r="L38">
        <f>IFERROR(VLOOKUP($A38, CDS1Y_bbg!K$5:L$241,2), -1)</f>
        <v>58.332999999999998</v>
      </c>
      <c r="N38">
        <f>IFERROR(VLOOKUP($A38, CDS1Y_bbg!M$5:N$241,2), -1)</f>
        <v>35.933</v>
      </c>
      <c r="P38">
        <f>IFERROR(VLOOKUP($A38, CDS1Y_bbg!O$5:P$241,2), -1)</f>
        <v>45.067</v>
      </c>
      <c r="R38">
        <f>IFERROR(VLOOKUP($A38, CDS1Y_bbg!Q$5:R$241,2), -1)</f>
        <v>65</v>
      </c>
      <c r="T38">
        <f>IFERROR(VLOOKUP($A38, CDS1Y_bbg!S$5:T$241,2), -1)</f>
        <v>212.5</v>
      </c>
      <c r="V38">
        <f>IFERROR(VLOOKUP($A38, CDS1Y_bbg!U$5:V$241,2), -1)</f>
        <v>22.332999999999998</v>
      </c>
      <c r="X38">
        <f>IFERROR(VLOOKUP($A38, CDS1Y_bbg!W$5:X$241,2), -1)</f>
        <v>226.25</v>
      </c>
      <c r="Z38">
        <f>IFERROR(VLOOKUP($A38, CDS1Y_bbg!Y$5:Z$241,2), -1)</f>
        <v>74.167000000000002</v>
      </c>
      <c r="AB38">
        <f>IFERROR(VLOOKUP($A38, CDS1Y_bbg!AA$5:AB$241,2), -1)</f>
        <v>72.5</v>
      </c>
      <c r="AD38">
        <f>IFERROR(VLOOKUP($A38, CDS1Y_bbg!AC$5:AD$241,2), -1)</f>
        <v>561.66700000000003</v>
      </c>
      <c r="AF38">
        <f>IFERROR(VLOOKUP($A38, CDS1Y_bbg!AE$5:AF$241,2), -1)</f>
        <v>-1</v>
      </c>
      <c r="AH38">
        <f>IFERROR(VLOOKUP($A38, CDS1Y_bbg!AG$5:AH$241,2), -1)</f>
        <v>-1</v>
      </c>
      <c r="AJ38">
        <f>IFERROR(VLOOKUP($A38, CDS1Y_bbg!AI$5:AJ$241,2), -1)</f>
        <v>-1</v>
      </c>
      <c r="AL38">
        <f>IFERROR(VLOOKUP($A38, CDS1Y_bbg!AK$5:AL$241,2), -1)</f>
        <v>-1</v>
      </c>
      <c r="AN38">
        <f>IFERROR(VLOOKUP($A38, CDS1Y_bbg!AM$5:AN$241,2), -1)</f>
        <v>-1</v>
      </c>
      <c r="AP38">
        <f>IFERROR(VLOOKUP($A38, CDS1Y_bbg!AO$5:AP$241,2), -1)</f>
        <v>-1</v>
      </c>
      <c r="AR38">
        <f>IFERROR(VLOOKUP($A38, CDS1Y_bbg!AQ$5:AR$241,2), -1)</f>
        <v>-1</v>
      </c>
      <c r="AT38">
        <f>IFERROR(VLOOKUP($A38, CDS1Y_bbg!AS$5:AT$241,2), -1)</f>
        <v>-1</v>
      </c>
      <c r="AV38">
        <f>IFERROR(VLOOKUP($A38, CDS1Y_bbg!AU$5:AV$241,2), -1)</f>
        <v>-1</v>
      </c>
      <c r="AX38">
        <f>IFERROR(VLOOKUP($A38, CDS1Y_bbg!AW$5:AX$241,2), -1)</f>
        <v>-1</v>
      </c>
      <c r="AZ38">
        <f>IFERROR(VLOOKUP($A38, CDS1Y_bbg!AY$5:AZ$241,2), -1)</f>
        <v>-1</v>
      </c>
      <c r="BB38">
        <f>IFERROR(VLOOKUP($A38, CDS1Y_bbg!BA$5:BB$241,2), -1)</f>
        <v>-1</v>
      </c>
      <c r="BD38">
        <f>IFERROR(VLOOKUP($A38, CDS1Y_bbg!BC$5:BD$241,2), -1)</f>
        <v>-1</v>
      </c>
      <c r="BF38">
        <f>IFERROR(VLOOKUP($A38, CDS1Y_bbg!BE$5:BF$241,2), -1)</f>
        <v>-1</v>
      </c>
      <c r="BH38">
        <f>IFERROR(VLOOKUP($A38, CDS1Y_bbg!BG$5:BH$241,2), -1)</f>
        <v>-1</v>
      </c>
      <c r="BJ38">
        <f>IFERROR(VLOOKUP($A38, CDS1Y_bbg!BI$5:BJ$241,2), -1)</f>
        <v>-1</v>
      </c>
      <c r="BL38">
        <f>IFERROR(VLOOKUP($A38, CDS1Y_bbg!BK$5:BL$241,2), -1)</f>
        <v>-1</v>
      </c>
      <c r="BN38">
        <f>IFERROR(VLOOKUP($A38, CDS1Y_bbg!BM$5:BN$241,2), -1)</f>
        <v>-1</v>
      </c>
      <c r="BP38">
        <f>IFERROR(VLOOKUP($A38, CDS1Y_bbg!BO$5:BP$241,2), -1)</f>
        <v>-1</v>
      </c>
      <c r="BR38">
        <f>IFERROR(VLOOKUP($A38, CDS1Y_bbg!BQ$5:BR$241,2), -1)</f>
        <v>-1</v>
      </c>
      <c r="BT38">
        <f>IFERROR(VLOOKUP($A38, CDS1Y_bbg!BS$5:BT$241,2), -1)</f>
        <v>-1</v>
      </c>
      <c r="BV38">
        <f>IFERROR(VLOOKUP($A38, CDS1Y_bbg!BU$5:BV$241,2), -1)</f>
        <v>-1</v>
      </c>
      <c r="BX38">
        <f>IFERROR(VLOOKUP($A38, CDS1Y_bbg!BW$5:BX$241,2), -1)</f>
        <v>-1</v>
      </c>
      <c r="BZ38">
        <f>IFERROR(VLOOKUP($A38, CDS1Y_bbg!BY$5:BZ$241,2), -1)</f>
        <v>-1</v>
      </c>
      <c r="CB38">
        <f>IFERROR(VLOOKUP($A38, CDS1Y_bbg!CA$5:CB$241,2), -1)</f>
        <v>-1</v>
      </c>
      <c r="CD38">
        <f>IFERROR(VLOOKUP($A38, CDS1Y_bbg!CC$5:CD$241,2), -1)</f>
        <v>-1</v>
      </c>
      <c r="CF38">
        <f>IFERROR(VLOOKUP($A38, CDS1Y_bbg!CE$5:CF$241,2), -1)</f>
        <v>30</v>
      </c>
      <c r="CH38">
        <f>IFERROR(VLOOKUP($A38, CDS1Y_bbg!CG$5:CH$241,2), -1)</f>
        <v>-1</v>
      </c>
      <c r="CJ38">
        <f>IFERROR(VLOOKUP($A38, CDS1Y_bbg!CI$5:CJ$241,2), -1)</f>
        <v>-1</v>
      </c>
      <c r="CL38">
        <f>IFERROR(VLOOKUP($A38, CDS1Y_bbg!CK$5:CL$241,2), -1)</f>
        <v>-1</v>
      </c>
      <c r="CN38">
        <f>IFERROR(VLOOKUP($A38, CDS1Y_bbg!CM$5:CN$241,2), -1)</f>
        <v>-1</v>
      </c>
    </row>
    <row r="39" spans="1:92" x14ac:dyDescent="0.25">
      <c r="A39" s="1">
        <v>37680</v>
      </c>
      <c r="B39">
        <f>IFERROR(VLOOKUP($A39, CDS1Y_bbg!A$5:B$241,2), -1)</f>
        <v>848.33299999999997</v>
      </c>
      <c r="D39">
        <f>IFERROR(VLOOKUP($A39, CDS1Y_bbg!C$5:D$241,2), -1)</f>
        <v>72.5</v>
      </c>
      <c r="F39">
        <f>IFERROR(VLOOKUP($A39, CDS1Y_bbg!E$5:F$241,2), -1)</f>
        <v>39</v>
      </c>
      <c r="H39">
        <f>IFERROR(VLOOKUP($A39, CDS1Y_bbg!G$5:H$241,2), -1)</f>
        <v>37.5</v>
      </c>
      <c r="J39">
        <f>IFERROR(VLOOKUP($A39, CDS1Y_bbg!I$5:J$241,2), -1)</f>
        <v>331.25</v>
      </c>
      <c r="L39">
        <f>IFERROR(VLOOKUP($A39, CDS1Y_bbg!K$5:L$241,2), -1)</f>
        <v>55</v>
      </c>
      <c r="N39">
        <f>IFERROR(VLOOKUP($A39, CDS1Y_bbg!M$5:N$241,2), -1)</f>
        <v>66.033000000000001</v>
      </c>
      <c r="P39">
        <f>IFERROR(VLOOKUP($A39, CDS1Y_bbg!O$5:P$241,2), -1)</f>
        <v>49.167000000000002</v>
      </c>
      <c r="R39">
        <f>IFERROR(VLOOKUP($A39, CDS1Y_bbg!Q$5:R$241,2), -1)</f>
        <v>60</v>
      </c>
      <c r="T39">
        <f>IFERROR(VLOOKUP($A39, CDS1Y_bbg!S$5:T$241,2), -1)</f>
        <v>230</v>
      </c>
      <c r="V39">
        <f>IFERROR(VLOOKUP($A39, CDS1Y_bbg!U$5:V$241,2), -1)</f>
        <v>20.332999999999998</v>
      </c>
      <c r="X39">
        <f>IFERROR(VLOOKUP($A39, CDS1Y_bbg!W$5:X$241,2), -1)</f>
        <v>201.875</v>
      </c>
      <c r="Z39">
        <f>IFERROR(VLOOKUP($A39, CDS1Y_bbg!Y$5:Z$241,2), -1)</f>
        <v>67.5</v>
      </c>
      <c r="AB39">
        <f>IFERROR(VLOOKUP($A39, CDS1Y_bbg!AA$5:AB$241,2), -1)</f>
        <v>80</v>
      </c>
      <c r="AD39">
        <f>IFERROR(VLOOKUP($A39, CDS1Y_bbg!AC$5:AD$241,2), -1)</f>
        <v>478.33300000000003</v>
      </c>
      <c r="AF39">
        <f>IFERROR(VLOOKUP($A39, CDS1Y_bbg!AE$5:AF$241,2), -1)</f>
        <v>-1</v>
      </c>
      <c r="AH39">
        <f>IFERROR(VLOOKUP($A39, CDS1Y_bbg!AG$5:AH$241,2), -1)</f>
        <v>-1</v>
      </c>
      <c r="AJ39">
        <f>IFERROR(VLOOKUP($A39, CDS1Y_bbg!AI$5:AJ$241,2), -1)</f>
        <v>-1</v>
      </c>
      <c r="AL39">
        <f>IFERROR(VLOOKUP($A39, CDS1Y_bbg!AK$5:AL$241,2), -1)</f>
        <v>-1</v>
      </c>
      <c r="AN39">
        <f>IFERROR(VLOOKUP($A39, CDS1Y_bbg!AM$5:AN$241,2), -1)</f>
        <v>-1</v>
      </c>
      <c r="AP39">
        <f>IFERROR(VLOOKUP($A39, CDS1Y_bbg!AO$5:AP$241,2), -1)</f>
        <v>-1</v>
      </c>
      <c r="AR39">
        <f>IFERROR(VLOOKUP($A39, CDS1Y_bbg!AQ$5:AR$241,2), -1)</f>
        <v>-1</v>
      </c>
      <c r="AT39">
        <f>IFERROR(VLOOKUP($A39, CDS1Y_bbg!AS$5:AT$241,2), -1)</f>
        <v>-1</v>
      </c>
      <c r="AV39">
        <f>IFERROR(VLOOKUP($A39, CDS1Y_bbg!AU$5:AV$241,2), -1)</f>
        <v>-1</v>
      </c>
      <c r="AX39">
        <f>IFERROR(VLOOKUP($A39, CDS1Y_bbg!AW$5:AX$241,2), -1)</f>
        <v>-1</v>
      </c>
      <c r="AZ39">
        <f>IFERROR(VLOOKUP($A39, CDS1Y_bbg!AY$5:AZ$241,2), -1)</f>
        <v>-1</v>
      </c>
      <c r="BB39">
        <f>IFERROR(VLOOKUP($A39, CDS1Y_bbg!BA$5:BB$241,2), -1)</f>
        <v>-1</v>
      </c>
      <c r="BD39">
        <f>IFERROR(VLOOKUP($A39, CDS1Y_bbg!BC$5:BD$241,2), -1)</f>
        <v>-1</v>
      </c>
      <c r="BF39">
        <f>IFERROR(VLOOKUP($A39, CDS1Y_bbg!BE$5:BF$241,2), -1)</f>
        <v>-1</v>
      </c>
      <c r="BH39">
        <f>IFERROR(VLOOKUP($A39, CDS1Y_bbg!BG$5:BH$241,2), -1)</f>
        <v>-1</v>
      </c>
      <c r="BJ39">
        <f>IFERROR(VLOOKUP($A39, CDS1Y_bbg!BI$5:BJ$241,2), -1)</f>
        <v>-1</v>
      </c>
      <c r="BL39">
        <f>IFERROR(VLOOKUP($A39, CDS1Y_bbg!BK$5:BL$241,2), -1)</f>
        <v>-1</v>
      </c>
      <c r="BN39">
        <f>IFERROR(VLOOKUP($A39, CDS1Y_bbg!BM$5:BN$241,2), -1)</f>
        <v>-1</v>
      </c>
      <c r="BP39">
        <f>IFERROR(VLOOKUP($A39, CDS1Y_bbg!BO$5:BP$241,2), -1)</f>
        <v>-1</v>
      </c>
      <c r="BR39">
        <f>IFERROR(VLOOKUP($A39, CDS1Y_bbg!BQ$5:BR$241,2), -1)</f>
        <v>-1</v>
      </c>
      <c r="BT39">
        <f>IFERROR(VLOOKUP($A39, CDS1Y_bbg!BS$5:BT$241,2), -1)</f>
        <v>-1</v>
      </c>
      <c r="BV39">
        <f>IFERROR(VLOOKUP($A39, CDS1Y_bbg!BU$5:BV$241,2), -1)</f>
        <v>-1</v>
      </c>
      <c r="BX39">
        <f>IFERROR(VLOOKUP($A39, CDS1Y_bbg!BW$5:BX$241,2), -1)</f>
        <v>-1</v>
      </c>
      <c r="BZ39">
        <f>IFERROR(VLOOKUP($A39, CDS1Y_bbg!BY$5:BZ$241,2), -1)</f>
        <v>-1</v>
      </c>
      <c r="CB39">
        <f>IFERROR(VLOOKUP($A39, CDS1Y_bbg!CA$5:CB$241,2), -1)</f>
        <v>-1</v>
      </c>
      <c r="CD39">
        <f>IFERROR(VLOOKUP($A39, CDS1Y_bbg!CC$5:CD$241,2), -1)</f>
        <v>-1</v>
      </c>
      <c r="CF39">
        <f>IFERROR(VLOOKUP($A39, CDS1Y_bbg!CE$5:CF$241,2), -1)</f>
        <v>30</v>
      </c>
      <c r="CH39">
        <f>IFERROR(VLOOKUP($A39, CDS1Y_bbg!CG$5:CH$241,2), -1)</f>
        <v>-1</v>
      </c>
      <c r="CJ39">
        <f>IFERROR(VLOOKUP($A39, CDS1Y_bbg!CI$5:CJ$241,2), -1)</f>
        <v>-1</v>
      </c>
      <c r="CL39">
        <f>IFERROR(VLOOKUP($A39, CDS1Y_bbg!CK$5:CL$241,2), -1)</f>
        <v>-1</v>
      </c>
      <c r="CN39">
        <f>IFERROR(VLOOKUP($A39, CDS1Y_bbg!CM$5:CN$241,2), -1)</f>
        <v>-1</v>
      </c>
    </row>
    <row r="40" spans="1:92" x14ac:dyDescent="0.25">
      <c r="A40" s="1">
        <v>37711</v>
      </c>
      <c r="B40">
        <f>IFERROR(VLOOKUP($A40, CDS1Y_bbg!A$5:B$241,2), -1)</f>
        <v>688.33299999999997</v>
      </c>
      <c r="D40">
        <f>IFERROR(VLOOKUP($A40, CDS1Y_bbg!C$5:D$241,2), -1)</f>
        <v>87.5</v>
      </c>
      <c r="F40">
        <f>IFERROR(VLOOKUP($A40, CDS1Y_bbg!E$5:F$241,2), -1)</f>
        <v>40</v>
      </c>
      <c r="H40">
        <f>IFERROR(VLOOKUP($A40, CDS1Y_bbg!G$5:H$241,2), -1)</f>
        <v>37.5</v>
      </c>
      <c r="J40">
        <f>IFERROR(VLOOKUP($A40, CDS1Y_bbg!I$5:J$241,2), -1)</f>
        <v>247.5</v>
      </c>
      <c r="L40">
        <f>IFERROR(VLOOKUP($A40, CDS1Y_bbg!K$5:L$241,2), -1)</f>
        <v>80</v>
      </c>
      <c r="N40">
        <f>IFERROR(VLOOKUP($A40, CDS1Y_bbg!M$5:N$241,2), -1)</f>
        <v>123.333</v>
      </c>
      <c r="P40">
        <f>IFERROR(VLOOKUP($A40, CDS1Y_bbg!O$5:P$241,2), -1)</f>
        <v>57.5</v>
      </c>
      <c r="R40">
        <f>IFERROR(VLOOKUP($A40, CDS1Y_bbg!Q$5:R$241,2), -1)</f>
        <v>52</v>
      </c>
      <c r="T40">
        <f>IFERROR(VLOOKUP($A40, CDS1Y_bbg!S$5:T$241,2), -1)</f>
        <v>260</v>
      </c>
      <c r="V40">
        <f>IFERROR(VLOOKUP($A40, CDS1Y_bbg!U$5:V$241,2), -1)</f>
        <v>27.167000000000002</v>
      </c>
      <c r="X40">
        <f>IFERROR(VLOOKUP($A40, CDS1Y_bbg!W$5:X$241,2), -1)</f>
        <v>213.75</v>
      </c>
      <c r="Z40">
        <f>IFERROR(VLOOKUP($A40, CDS1Y_bbg!Y$5:Z$241,2), -1)</f>
        <v>65</v>
      </c>
      <c r="AB40">
        <f>IFERROR(VLOOKUP($A40, CDS1Y_bbg!AA$5:AB$241,2), -1)</f>
        <v>80</v>
      </c>
      <c r="AD40">
        <f>IFERROR(VLOOKUP($A40, CDS1Y_bbg!AC$5:AD$241,2), -1)</f>
        <v>1266.6669999999999</v>
      </c>
      <c r="AF40">
        <f>IFERROR(VLOOKUP($A40, CDS1Y_bbg!AE$5:AF$241,2), -1)</f>
        <v>-1</v>
      </c>
      <c r="AH40">
        <f>IFERROR(VLOOKUP($A40, CDS1Y_bbg!AG$5:AH$241,2), -1)</f>
        <v>-1</v>
      </c>
      <c r="AJ40">
        <f>IFERROR(VLOOKUP($A40, CDS1Y_bbg!AI$5:AJ$241,2), -1)</f>
        <v>-1</v>
      </c>
      <c r="AL40">
        <f>IFERROR(VLOOKUP($A40, CDS1Y_bbg!AK$5:AL$241,2), -1)</f>
        <v>-1</v>
      </c>
      <c r="AN40">
        <f>IFERROR(VLOOKUP($A40, CDS1Y_bbg!AM$5:AN$241,2), -1)</f>
        <v>-1</v>
      </c>
      <c r="AP40">
        <f>IFERROR(VLOOKUP($A40, CDS1Y_bbg!AO$5:AP$241,2), -1)</f>
        <v>-1</v>
      </c>
      <c r="AR40">
        <f>IFERROR(VLOOKUP($A40, CDS1Y_bbg!AQ$5:AR$241,2), -1)</f>
        <v>-1</v>
      </c>
      <c r="AT40">
        <f>IFERROR(VLOOKUP($A40, CDS1Y_bbg!AS$5:AT$241,2), -1)</f>
        <v>-1</v>
      </c>
      <c r="AV40">
        <f>IFERROR(VLOOKUP($A40, CDS1Y_bbg!AU$5:AV$241,2), -1)</f>
        <v>-1</v>
      </c>
      <c r="AX40">
        <f>IFERROR(VLOOKUP($A40, CDS1Y_bbg!AW$5:AX$241,2), -1)</f>
        <v>-1</v>
      </c>
      <c r="AZ40">
        <f>IFERROR(VLOOKUP($A40, CDS1Y_bbg!AY$5:AZ$241,2), -1)</f>
        <v>-1</v>
      </c>
      <c r="BB40">
        <f>IFERROR(VLOOKUP($A40, CDS1Y_bbg!BA$5:BB$241,2), -1)</f>
        <v>-1</v>
      </c>
      <c r="BD40">
        <f>IFERROR(VLOOKUP($A40, CDS1Y_bbg!BC$5:BD$241,2), -1)</f>
        <v>-1</v>
      </c>
      <c r="BF40">
        <f>IFERROR(VLOOKUP($A40, CDS1Y_bbg!BE$5:BF$241,2), -1)</f>
        <v>-1</v>
      </c>
      <c r="BH40">
        <f>IFERROR(VLOOKUP($A40, CDS1Y_bbg!BG$5:BH$241,2), -1)</f>
        <v>-1</v>
      </c>
      <c r="BJ40">
        <f>IFERROR(VLOOKUP($A40, CDS1Y_bbg!BI$5:BJ$241,2), -1)</f>
        <v>-1</v>
      </c>
      <c r="BL40">
        <f>IFERROR(VLOOKUP($A40, CDS1Y_bbg!BK$5:BL$241,2), -1)</f>
        <v>-1</v>
      </c>
      <c r="BN40">
        <f>IFERROR(VLOOKUP($A40, CDS1Y_bbg!BM$5:BN$241,2), -1)</f>
        <v>-1</v>
      </c>
      <c r="BP40">
        <f>IFERROR(VLOOKUP($A40, CDS1Y_bbg!BO$5:BP$241,2), -1)</f>
        <v>-1</v>
      </c>
      <c r="BR40">
        <f>IFERROR(VLOOKUP($A40, CDS1Y_bbg!BQ$5:BR$241,2), -1)</f>
        <v>-1</v>
      </c>
      <c r="BT40">
        <f>IFERROR(VLOOKUP($A40, CDS1Y_bbg!BS$5:BT$241,2), -1)</f>
        <v>-1</v>
      </c>
      <c r="BV40">
        <f>IFERROR(VLOOKUP($A40, CDS1Y_bbg!BU$5:BV$241,2), -1)</f>
        <v>-1</v>
      </c>
      <c r="BX40">
        <f>IFERROR(VLOOKUP($A40, CDS1Y_bbg!BW$5:BX$241,2), -1)</f>
        <v>-1</v>
      </c>
      <c r="BZ40">
        <f>IFERROR(VLOOKUP($A40, CDS1Y_bbg!BY$5:BZ$241,2), -1)</f>
        <v>-1</v>
      </c>
      <c r="CB40">
        <f>IFERROR(VLOOKUP($A40, CDS1Y_bbg!CA$5:CB$241,2), -1)</f>
        <v>-1</v>
      </c>
      <c r="CD40">
        <f>IFERROR(VLOOKUP($A40, CDS1Y_bbg!CC$5:CD$241,2), -1)</f>
        <v>-1</v>
      </c>
      <c r="CF40">
        <f>IFERROR(VLOOKUP($A40, CDS1Y_bbg!CE$5:CF$241,2), -1)</f>
        <v>28.75</v>
      </c>
      <c r="CH40">
        <f>IFERROR(VLOOKUP($A40, CDS1Y_bbg!CG$5:CH$241,2), -1)</f>
        <v>-1</v>
      </c>
      <c r="CJ40">
        <f>IFERROR(VLOOKUP($A40, CDS1Y_bbg!CI$5:CJ$241,2), -1)</f>
        <v>-1</v>
      </c>
      <c r="CL40">
        <f>IFERROR(VLOOKUP($A40, CDS1Y_bbg!CK$5:CL$241,2), -1)</f>
        <v>-1</v>
      </c>
      <c r="CN40">
        <f>IFERROR(VLOOKUP($A40, CDS1Y_bbg!CM$5:CN$241,2), -1)</f>
        <v>-1</v>
      </c>
    </row>
    <row r="41" spans="1:92" x14ac:dyDescent="0.25">
      <c r="A41" s="1">
        <v>37741</v>
      </c>
      <c r="B41">
        <f>IFERROR(VLOOKUP($A41, CDS1Y_bbg!A$5:B$241,2), -1)</f>
        <v>475</v>
      </c>
      <c r="D41">
        <f>IFERROR(VLOOKUP($A41, CDS1Y_bbg!C$5:D$241,2), -1)</f>
        <v>82.5</v>
      </c>
      <c r="F41">
        <f>IFERROR(VLOOKUP($A41, CDS1Y_bbg!E$5:F$241,2), -1)</f>
        <v>35</v>
      </c>
      <c r="H41">
        <f>IFERROR(VLOOKUP($A41, CDS1Y_bbg!G$5:H$241,2), -1)</f>
        <v>19</v>
      </c>
      <c r="J41">
        <f>IFERROR(VLOOKUP($A41, CDS1Y_bbg!I$5:J$241,2), -1)</f>
        <v>187.5</v>
      </c>
      <c r="L41">
        <f>IFERROR(VLOOKUP($A41, CDS1Y_bbg!K$5:L$241,2), -1)</f>
        <v>70</v>
      </c>
      <c r="N41">
        <f>IFERROR(VLOOKUP($A41, CDS1Y_bbg!M$5:N$241,2), -1)</f>
        <v>61.667000000000002</v>
      </c>
      <c r="P41">
        <f>IFERROR(VLOOKUP($A41, CDS1Y_bbg!O$5:P$241,2), -1)</f>
        <v>44.332999999999998</v>
      </c>
      <c r="R41">
        <f>IFERROR(VLOOKUP($A41, CDS1Y_bbg!Q$5:R$241,2), -1)</f>
        <v>41.667000000000002</v>
      </c>
      <c r="T41">
        <f>IFERROR(VLOOKUP($A41, CDS1Y_bbg!S$5:T$241,2), -1)</f>
        <v>182.5</v>
      </c>
      <c r="V41">
        <f>IFERROR(VLOOKUP($A41, CDS1Y_bbg!U$5:V$241,2), -1)</f>
        <v>22</v>
      </c>
      <c r="X41">
        <f>IFERROR(VLOOKUP($A41, CDS1Y_bbg!W$5:X$241,2), -1)</f>
        <v>178.75</v>
      </c>
      <c r="Z41">
        <f>IFERROR(VLOOKUP($A41, CDS1Y_bbg!Y$5:Z$241,2), -1)</f>
        <v>61.667000000000002</v>
      </c>
      <c r="AB41">
        <f>IFERROR(VLOOKUP($A41, CDS1Y_bbg!AA$5:AB$241,2), -1)</f>
        <v>38.75</v>
      </c>
      <c r="AD41">
        <f>IFERROR(VLOOKUP($A41, CDS1Y_bbg!AC$5:AD$241,2), -1)</f>
        <v>670</v>
      </c>
      <c r="AF41">
        <f>IFERROR(VLOOKUP($A41, CDS1Y_bbg!AE$5:AF$241,2), -1)</f>
        <v>-1</v>
      </c>
      <c r="AH41">
        <f>IFERROR(VLOOKUP($A41, CDS1Y_bbg!AG$5:AH$241,2), -1)</f>
        <v>-1</v>
      </c>
      <c r="AJ41">
        <f>IFERROR(VLOOKUP($A41, CDS1Y_bbg!AI$5:AJ$241,2), -1)</f>
        <v>-1</v>
      </c>
      <c r="AL41">
        <f>IFERROR(VLOOKUP($A41, CDS1Y_bbg!AK$5:AL$241,2), -1)</f>
        <v>-1</v>
      </c>
      <c r="AN41">
        <f>IFERROR(VLOOKUP($A41, CDS1Y_bbg!AM$5:AN$241,2), -1)</f>
        <v>-1</v>
      </c>
      <c r="AP41">
        <f>IFERROR(VLOOKUP($A41, CDS1Y_bbg!AO$5:AP$241,2), -1)</f>
        <v>-1</v>
      </c>
      <c r="AR41">
        <f>IFERROR(VLOOKUP($A41, CDS1Y_bbg!AQ$5:AR$241,2), -1)</f>
        <v>-1</v>
      </c>
      <c r="AT41">
        <f>IFERROR(VLOOKUP($A41, CDS1Y_bbg!AS$5:AT$241,2), -1)</f>
        <v>-1</v>
      </c>
      <c r="AV41">
        <f>IFERROR(VLOOKUP($A41, CDS1Y_bbg!AU$5:AV$241,2), -1)</f>
        <v>-1</v>
      </c>
      <c r="AX41">
        <f>IFERROR(VLOOKUP($A41, CDS1Y_bbg!AW$5:AX$241,2), -1)</f>
        <v>-1</v>
      </c>
      <c r="AZ41">
        <f>IFERROR(VLOOKUP($A41, CDS1Y_bbg!AY$5:AZ$241,2), -1)</f>
        <v>-1</v>
      </c>
      <c r="BB41">
        <f>IFERROR(VLOOKUP($A41, CDS1Y_bbg!BA$5:BB$241,2), -1)</f>
        <v>-1</v>
      </c>
      <c r="BD41">
        <f>IFERROR(VLOOKUP($A41, CDS1Y_bbg!BC$5:BD$241,2), -1)</f>
        <v>-1</v>
      </c>
      <c r="BF41">
        <f>IFERROR(VLOOKUP($A41, CDS1Y_bbg!BE$5:BF$241,2), -1)</f>
        <v>-1</v>
      </c>
      <c r="BH41">
        <f>IFERROR(VLOOKUP($A41, CDS1Y_bbg!BG$5:BH$241,2), -1)</f>
        <v>-1</v>
      </c>
      <c r="BJ41">
        <f>IFERROR(VLOOKUP($A41, CDS1Y_bbg!BI$5:BJ$241,2), -1)</f>
        <v>-1</v>
      </c>
      <c r="BL41">
        <f>IFERROR(VLOOKUP($A41, CDS1Y_bbg!BK$5:BL$241,2), -1)</f>
        <v>-1</v>
      </c>
      <c r="BN41">
        <f>IFERROR(VLOOKUP($A41, CDS1Y_bbg!BM$5:BN$241,2), -1)</f>
        <v>-1</v>
      </c>
      <c r="BP41">
        <f>IFERROR(VLOOKUP($A41, CDS1Y_bbg!BO$5:BP$241,2), -1)</f>
        <v>-1</v>
      </c>
      <c r="BR41">
        <f>IFERROR(VLOOKUP($A41, CDS1Y_bbg!BQ$5:BR$241,2), -1)</f>
        <v>-1</v>
      </c>
      <c r="BT41">
        <f>IFERROR(VLOOKUP($A41, CDS1Y_bbg!BS$5:BT$241,2), -1)</f>
        <v>-1</v>
      </c>
      <c r="BV41">
        <f>IFERROR(VLOOKUP($A41, CDS1Y_bbg!BU$5:BV$241,2), -1)</f>
        <v>-1</v>
      </c>
      <c r="BX41">
        <f>IFERROR(VLOOKUP($A41, CDS1Y_bbg!BW$5:BX$241,2), -1)</f>
        <v>-1</v>
      </c>
      <c r="BZ41">
        <f>IFERROR(VLOOKUP($A41, CDS1Y_bbg!BY$5:BZ$241,2), -1)</f>
        <v>-1</v>
      </c>
      <c r="CB41">
        <f>IFERROR(VLOOKUP($A41, CDS1Y_bbg!CA$5:CB$241,2), -1)</f>
        <v>-1</v>
      </c>
      <c r="CD41">
        <f>IFERROR(VLOOKUP($A41, CDS1Y_bbg!CC$5:CD$241,2), -1)</f>
        <v>-1</v>
      </c>
      <c r="CF41">
        <f>IFERROR(VLOOKUP($A41, CDS1Y_bbg!CE$5:CF$241,2), -1)</f>
        <v>28.75</v>
      </c>
      <c r="CH41">
        <f>IFERROR(VLOOKUP($A41, CDS1Y_bbg!CG$5:CH$241,2), -1)</f>
        <v>-1</v>
      </c>
      <c r="CJ41">
        <f>IFERROR(VLOOKUP($A41, CDS1Y_bbg!CI$5:CJ$241,2), -1)</f>
        <v>-1</v>
      </c>
      <c r="CL41">
        <f>IFERROR(VLOOKUP($A41, CDS1Y_bbg!CK$5:CL$241,2), -1)</f>
        <v>-1</v>
      </c>
      <c r="CN41">
        <f>IFERROR(VLOOKUP($A41, CDS1Y_bbg!CM$5:CN$241,2), -1)</f>
        <v>-1</v>
      </c>
    </row>
    <row r="42" spans="1:92" x14ac:dyDescent="0.25">
      <c r="A42" s="1">
        <v>37771</v>
      </c>
      <c r="B42">
        <f>IFERROR(VLOOKUP($A42, CDS1Y_bbg!A$5:B$241,2), -1)</f>
        <v>360</v>
      </c>
      <c r="D42">
        <f>IFERROR(VLOOKUP($A42, CDS1Y_bbg!C$5:D$241,2), -1)</f>
        <v>70</v>
      </c>
      <c r="F42">
        <f>IFERROR(VLOOKUP($A42, CDS1Y_bbg!E$5:F$241,2), -1)</f>
        <v>34</v>
      </c>
      <c r="H42">
        <f>IFERROR(VLOOKUP($A42, CDS1Y_bbg!G$5:H$241,2), -1)</f>
        <v>19</v>
      </c>
      <c r="J42">
        <f>IFERROR(VLOOKUP($A42, CDS1Y_bbg!I$5:J$241,2), -1)</f>
        <v>180</v>
      </c>
      <c r="L42">
        <f>IFERROR(VLOOKUP($A42, CDS1Y_bbg!K$5:L$241,2), -1)</f>
        <v>70</v>
      </c>
      <c r="N42">
        <f>IFERROR(VLOOKUP($A42, CDS1Y_bbg!M$5:N$241,2), -1)</f>
        <v>51.167000000000002</v>
      </c>
      <c r="P42">
        <f>IFERROR(VLOOKUP($A42, CDS1Y_bbg!O$5:P$241,2), -1)</f>
        <v>41.832999999999998</v>
      </c>
      <c r="R42">
        <f>IFERROR(VLOOKUP($A42, CDS1Y_bbg!Q$5:R$241,2), -1)</f>
        <v>50</v>
      </c>
      <c r="T42">
        <f>IFERROR(VLOOKUP($A42, CDS1Y_bbg!S$5:T$241,2), -1)</f>
        <v>168.5</v>
      </c>
      <c r="V42">
        <f>IFERROR(VLOOKUP($A42, CDS1Y_bbg!U$5:V$241,2), -1)</f>
        <v>22.332999999999998</v>
      </c>
      <c r="X42">
        <f>IFERROR(VLOOKUP($A42, CDS1Y_bbg!W$5:X$241,2), -1)</f>
        <v>157.625</v>
      </c>
      <c r="Z42">
        <f>IFERROR(VLOOKUP($A42, CDS1Y_bbg!Y$5:Z$241,2), -1)</f>
        <v>56.667000000000002</v>
      </c>
      <c r="AB42">
        <f>IFERROR(VLOOKUP($A42, CDS1Y_bbg!AA$5:AB$241,2), -1)</f>
        <v>35</v>
      </c>
      <c r="AD42">
        <f>IFERROR(VLOOKUP($A42, CDS1Y_bbg!AC$5:AD$241,2), -1)</f>
        <v>581.66700000000003</v>
      </c>
      <c r="AF42">
        <f>IFERROR(VLOOKUP($A42, CDS1Y_bbg!AE$5:AF$241,2), -1)</f>
        <v>-1</v>
      </c>
      <c r="AH42">
        <f>IFERROR(VLOOKUP($A42, CDS1Y_bbg!AG$5:AH$241,2), -1)</f>
        <v>-1</v>
      </c>
      <c r="AJ42">
        <f>IFERROR(VLOOKUP($A42, CDS1Y_bbg!AI$5:AJ$241,2), -1)</f>
        <v>-1</v>
      </c>
      <c r="AL42">
        <f>IFERROR(VLOOKUP($A42, CDS1Y_bbg!AK$5:AL$241,2), -1)</f>
        <v>-1</v>
      </c>
      <c r="AN42">
        <f>IFERROR(VLOOKUP($A42, CDS1Y_bbg!AM$5:AN$241,2), -1)</f>
        <v>-1</v>
      </c>
      <c r="AP42">
        <f>IFERROR(VLOOKUP($A42, CDS1Y_bbg!AO$5:AP$241,2), -1)</f>
        <v>-1</v>
      </c>
      <c r="AR42">
        <f>IFERROR(VLOOKUP($A42, CDS1Y_bbg!AQ$5:AR$241,2), -1)</f>
        <v>-1</v>
      </c>
      <c r="AT42">
        <f>IFERROR(VLOOKUP($A42, CDS1Y_bbg!AS$5:AT$241,2), -1)</f>
        <v>-1</v>
      </c>
      <c r="AV42">
        <f>IFERROR(VLOOKUP($A42, CDS1Y_bbg!AU$5:AV$241,2), -1)</f>
        <v>-1</v>
      </c>
      <c r="AX42">
        <f>IFERROR(VLOOKUP($A42, CDS1Y_bbg!AW$5:AX$241,2), -1)</f>
        <v>-1</v>
      </c>
      <c r="AZ42">
        <f>IFERROR(VLOOKUP($A42, CDS1Y_bbg!AY$5:AZ$241,2), -1)</f>
        <v>-1</v>
      </c>
      <c r="BB42">
        <f>IFERROR(VLOOKUP($A42, CDS1Y_bbg!BA$5:BB$241,2), -1)</f>
        <v>-1</v>
      </c>
      <c r="BD42">
        <f>IFERROR(VLOOKUP($A42, CDS1Y_bbg!BC$5:BD$241,2), -1)</f>
        <v>-1</v>
      </c>
      <c r="BF42">
        <f>IFERROR(VLOOKUP($A42, CDS1Y_bbg!BE$5:BF$241,2), -1)</f>
        <v>-1</v>
      </c>
      <c r="BH42">
        <f>IFERROR(VLOOKUP($A42, CDS1Y_bbg!BG$5:BH$241,2), -1)</f>
        <v>-1</v>
      </c>
      <c r="BJ42">
        <f>IFERROR(VLOOKUP($A42, CDS1Y_bbg!BI$5:BJ$241,2), -1)</f>
        <v>-1</v>
      </c>
      <c r="BL42">
        <f>IFERROR(VLOOKUP($A42, CDS1Y_bbg!BK$5:BL$241,2), -1)</f>
        <v>-1</v>
      </c>
      <c r="BN42">
        <f>IFERROR(VLOOKUP($A42, CDS1Y_bbg!BM$5:BN$241,2), -1)</f>
        <v>-1</v>
      </c>
      <c r="BP42">
        <f>IFERROR(VLOOKUP($A42, CDS1Y_bbg!BO$5:BP$241,2), -1)</f>
        <v>-1</v>
      </c>
      <c r="BR42">
        <f>IFERROR(VLOOKUP($A42, CDS1Y_bbg!BQ$5:BR$241,2), -1)</f>
        <v>-1</v>
      </c>
      <c r="BT42">
        <f>IFERROR(VLOOKUP($A42, CDS1Y_bbg!BS$5:BT$241,2), -1)</f>
        <v>-1</v>
      </c>
      <c r="BV42">
        <f>IFERROR(VLOOKUP($A42, CDS1Y_bbg!BU$5:BV$241,2), -1)</f>
        <v>-1</v>
      </c>
      <c r="BX42">
        <f>IFERROR(VLOOKUP($A42, CDS1Y_bbg!BW$5:BX$241,2), -1)</f>
        <v>-1</v>
      </c>
      <c r="BZ42">
        <f>IFERROR(VLOOKUP($A42, CDS1Y_bbg!BY$5:BZ$241,2), -1)</f>
        <v>-1</v>
      </c>
      <c r="CB42">
        <f>IFERROR(VLOOKUP($A42, CDS1Y_bbg!CA$5:CB$241,2), -1)</f>
        <v>-1</v>
      </c>
      <c r="CD42">
        <f>IFERROR(VLOOKUP($A42, CDS1Y_bbg!CC$5:CD$241,2), -1)</f>
        <v>-1</v>
      </c>
      <c r="CF42">
        <f>IFERROR(VLOOKUP($A42, CDS1Y_bbg!CE$5:CF$241,2), -1)</f>
        <v>26.25</v>
      </c>
      <c r="CH42">
        <f>IFERROR(VLOOKUP($A42, CDS1Y_bbg!CG$5:CH$241,2), -1)</f>
        <v>-1</v>
      </c>
      <c r="CJ42">
        <f>IFERROR(VLOOKUP($A42, CDS1Y_bbg!CI$5:CJ$241,2), -1)</f>
        <v>-1</v>
      </c>
      <c r="CL42">
        <f>IFERROR(VLOOKUP($A42, CDS1Y_bbg!CK$5:CL$241,2), -1)</f>
        <v>-1</v>
      </c>
      <c r="CN42">
        <f>IFERROR(VLOOKUP($A42, CDS1Y_bbg!CM$5:CN$241,2), -1)</f>
        <v>-1</v>
      </c>
    </row>
    <row r="43" spans="1:92" x14ac:dyDescent="0.25">
      <c r="A43" s="1">
        <v>37802</v>
      </c>
      <c r="B43">
        <f>IFERROR(VLOOKUP($A43, CDS1Y_bbg!A$5:B$241,2), -1)</f>
        <v>336.66699999999997</v>
      </c>
      <c r="D43">
        <f>IFERROR(VLOOKUP($A43, CDS1Y_bbg!C$5:D$241,2), -1)</f>
        <v>77.332999999999998</v>
      </c>
      <c r="F43">
        <f>IFERROR(VLOOKUP($A43, CDS1Y_bbg!E$5:F$241,2), -1)</f>
        <v>35</v>
      </c>
      <c r="H43">
        <f>IFERROR(VLOOKUP($A43, CDS1Y_bbg!G$5:H$241,2), -1)</f>
        <v>15.5</v>
      </c>
      <c r="J43">
        <f>IFERROR(VLOOKUP($A43, CDS1Y_bbg!I$5:J$241,2), -1)</f>
        <v>132.5</v>
      </c>
      <c r="L43">
        <f>IFERROR(VLOOKUP($A43, CDS1Y_bbg!K$5:L$241,2), -1)</f>
        <v>54.25</v>
      </c>
      <c r="N43">
        <f>IFERROR(VLOOKUP($A43, CDS1Y_bbg!M$5:N$241,2), -1)</f>
        <v>55.732999999999997</v>
      </c>
      <c r="P43">
        <f>IFERROR(VLOOKUP($A43, CDS1Y_bbg!O$5:P$241,2), -1)</f>
        <v>35.832999999999998</v>
      </c>
      <c r="R43">
        <f>IFERROR(VLOOKUP($A43, CDS1Y_bbg!Q$5:R$241,2), -1)</f>
        <v>42.332999999999998</v>
      </c>
      <c r="T43">
        <f>IFERROR(VLOOKUP($A43, CDS1Y_bbg!S$5:T$241,2), -1)</f>
        <v>152.69999999999999</v>
      </c>
      <c r="V43">
        <f>IFERROR(VLOOKUP($A43, CDS1Y_bbg!U$5:V$241,2), -1)</f>
        <v>20.625</v>
      </c>
      <c r="X43">
        <f>IFERROR(VLOOKUP($A43, CDS1Y_bbg!W$5:X$241,2), -1)</f>
        <v>112.333</v>
      </c>
      <c r="Z43">
        <f>IFERROR(VLOOKUP($A43, CDS1Y_bbg!Y$5:Z$241,2), -1)</f>
        <v>59.667000000000002</v>
      </c>
      <c r="AB43">
        <f>IFERROR(VLOOKUP($A43, CDS1Y_bbg!AA$5:AB$241,2), -1)</f>
        <v>29</v>
      </c>
      <c r="AD43">
        <f>IFERROR(VLOOKUP($A43, CDS1Y_bbg!AC$5:AD$241,2), -1)</f>
        <v>540</v>
      </c>
      <c r="AF43">
        <f>IFERROR(VLOOKUP($A43, CDS1Y_bbg!AE$5:AF$241,2), -1)</f>
        <v>-1</v>
      </c>
      <c r="AH43">
        <f>IFERROR(VLOOKUP($A43, CDS1Y_bbg!AG$5:AH$241,2), -1)</f>
        <v>-1</v>
      </c>
      <c r="AJ43">
        <f>IFERROR(VLOOKUP($A43, CDS1Y_bbg!AI$5:AJ$241,2), -1)</f>
        <v>-1</v>
      </c>
      <c r="AL43">
        <f>IFERROR(VLOOKUP($A43, CDS1Y_bbg!AK$5:AL$241,2), -1)</f>
        <v>-1</v>
      </c>
      <c r="AN43">
        <f>IFERROR(VLOOKUP($A43, CDS1Y_bbg!AM$5:AN$241,2), -1)</f>
        <v>-1</v>
      </c>
      <c r="AP43">
        <f>IFERROR(VLOOKUP($A43, CDS1Y_bbg!AO$5:AP$241,2), -1)</f>
        <v>-1</v>
      </c>
      <c r="AR43">
        <f>IFERROR(VLOOKUP($A43, CDS1Y_bbg!AQ$5:AR$241,2), -1)</f>
        <v>-1</v>
      </c>
      <c r="AT43">
        <f>IFERROR(VLOOKUP($A43, CDS1Y_bbg!AS$5:AT$241,2), -1)</f>
        <v>-1</v>
      </c>
      <c r="AV43">
        <f>IFERROR(VLOOKUP($A43, CDS1Y_bbg!AU$5:AV$241,2), -1)</f>
        <v>-1</v>
      </c>
      <c r="AX43">
        <f>IFERROR(VLOOKUP($A43, CDS1Y_bbg!AW$5:AX$241,2), -1)</f>
        <v>-1</v>
      </c>
      <c r="AZ43">
        <f>IFERROR(VLOOKUP($A43, CDS1Y_bbg!AY$5:AZ$241,2), -1)</f>
        <v>-1</v>
      </c>
      <c r="BB43">
        <f>IFERROR(VLOOKUP($A43, CDS1Y_bbg!BA$5:BB$241,2), -1)</f>
        <v>-1</v>
      </c>
      <c r="BD43">
        <f>IFERROR(VLOOKUP($A43, CDS1Y_bbg!BC$5:BD$241,2), -1)</f>
        <v>-1</v>
      </c>
      <c r="BF43">
        <f>IFERROR(VLOOKUP($A43, CDS1Y_bbg!BE$5:BF$241,2), -1)</f>
        <v>-1</v>
      </c>
      <c r="BH43">
        <f>IFERROR(VLOOKUP($A43, CDS1Y_bbg!BG$5:BH$241,2), -1)</f>
        <v>-1</v>
      </c>
      <c r="BJ43">
        <f>IFERROR(VLOOKUP($A43, CDS1Y_bbg!BI$5:BJ$241,2), -1)</f>
        <v>-1</v>
      </c>
      <c r="BL43">
        <f>IFERROR(VLOOKUP($A43, CDS1Y_bbg!BK$5:BL$241,2), -1)</f>
        <v>-1</v>
      </c>
      <c r="BN43">
        <f>IFERROR(VLOOKUP($A43, CDS1Y_bbg!BM$5:BN$241,2), -1)</f>
        <v>-1</v>
      </c>
      <c r="BP43">
        <f>IFERROR(VLOOKUP($A43, CDS1Y_bbg!BO$5:BP$241,2), -1)</f>
        <v>-1</v>
      </c>
      <c r="BR43">
        <f>IFERROR(VLOOKUP($A43, CDS1Y_bbg!BQ$5:BR$241,2), -1)</f>
        <v>-1</v>
      </c>
      <c r="BT43">
        <f>IFERROR(VLOOKUP($A43, CDS1Y_bbg!BS$5:BT$241,2), -1)</f>
        <v>-1</v>
      </c>
      <c r="BV43">
        <f>IFERROR(VLOOKUP($A43, CDS1Y_bbg!BU$5:BV$241,2), -1)</f>
        <v>-1</v>
      </c>
      <c r="BX43">
        <f>IFERROR(VLOOKUP($A43, CDS1Y_bbg!BW$5:BX$241,2), -1)</f>
        <v>-1</v>
      </c>
      <c r="BZ43">
        <f>IFERROR(VLOOKUP($A43, CDS1Y_bbg!BY$5:BZ$241,2), -1)</f>
        <v>-1</v>
      </c>
      <c r="CB43">
        <f>IFERROR(VLOOKUP($A43, CDS1Y_bbg!CA$5:CB$241,2), -1)</f>
        <v>-1</v>
      </c>
      <c r="CD43">
        <f>IFERROR(VLOOKUP($A43, CDS1Y_bbg!CC$5:CD$241,2), -1)</f>
        <v>-1</v>
      </c>
      <c r="CF43">
        <f>IFERROR(VLOOKUP($A43, CDS1Y_bbg!CE$5:CF$241,2), -1)</f>
        <v>17.75</v>
      </c>
      <c r="CH43">
        <f>IFERROR(VLOOKUP($A43, CDS1Y_bbg!CG$5:CH$241,2), -1)</f>
        <v>-1</v>
      </c>
      <c r="CJ43">
        <f>IFERROR(VLOOKUP($A43, CDS1Y_bbg!CI$5:CJ$241,2), -1)</f>
        <v>-1</v>
      </c>
      <c r="CL43">
        <f>IFERROR(VLOOKUP($A43, CDS1Y_bbg!CK$5:CL$241,2), -1)</f>
        <v>-1</v>
      </c>
      <c r="CN43">
        <f>IFERROR(VLOOKUP($A43, CDS1Y_bbg!CM$5:CN$241,2), -1)</f>
        <v>-1</v>
      </c>
    </row>
    <row r="44" spans="1:92" x14ac:dyDescent="0.25">
      <c r="A44" s="1">
        <v>37833</v>
      </c>
      <c r="B44">
        <f>IFERROR(VLOOKUP($A44, CDS1Y_bbg!A$5:B$241,2), -1)</f>
        <v>288.33300000000003</v>
      </c>
      <c r="D44">
        <f>IFERROR(VLOOKUP($A44, CDS1Y_bbg!C$5:D$241,2), -1)</f>
        <v>67</v>
      </c>
      <c r="F44">
        <f>IFERROR(VLOOKUP($A44, CDS1Y_bbg!E$5:F$241,2), -1)</f>
        <v>33.5</v>
      </c>
      <c r="H44">
        <f>IFERROR(VLOOKUP($A44, CDS1Y_bbg!G$5:H$241,2), -1)</f>
        <v>12.25</v>
      </c>
      <c r="J44">
        <f>IFERROR(VLOOKUP($A44, CDS1Y_bbg!I$5:J$241,2), -1)</f>
        <v>135</v>
      </c>
      <c r="L44">
        <f>IFERROR(VLOOKUP($A44, CDS1Y_bbg!K$5:L$241,2), -1)</f>
        <v>54.375</v>
      </c>
      <c r="N44">
        <f>IFERROR(VLOOKUP($A44, CDS1Y_bbg!M$5:N$241,2), -1)</f>
        <v>54.267000000000003</v>
      </c>
      <c r="P44">
        <f>IFERROR(VLOOKUP($A44, CDS1Y_bbg!O$5:P$241,2), -1)</f>
        <v>32.567</v>
      </c>
      <c r="R44">
        <f>IFERROR(VLOOKUP($A44, CDS1Y_bbg!Q$5:R$241,2), -1)</f>
        <v>33.332999999999998</v>
      </c>
      <c r="T44">
        <f>IFERROR(VLOOKUP($A44, CDS1Y_bbg!S$5:T$241,2), -1)</f>
        <v>134.19999999999999</v>
      </c>
      <c r="V44">
        <f>IFERROR(VLOOKUP($A44, CDS1Y_bbg!U$5:V$241,2), -1)</f>
        <v>17.25</v>
      </c>
      <c r="X44">
        <f>IFERROR(VLOOKUP($A44, CDS1Y_bbg!W$5:X$241,2), -1)</f>
        <v>107.833</v>
      </c>
      <c r="Z44">
        <f>IFERROR(VLOOKUP($A44, CDS1Y_bbg!Y$5:Z$241,2), -1)</f>
        <v>59.167000000000002</v>
      </c>
      <c r="AB44">
        <f>IFERROR(VLOOKUP($A44, CDS1Y_bbg!AA$5:AB$241,2), -1)</f>
        <v>25.45</v>
      </c>
      <c r="AD44">
        <f>IFERROR(VLOOKUP($A44, CDS1Y_bbg!AC$5:AD$241,2), -1)</f>
        <v>399</v>
      </c>
      <c r="AF44">
        <f>IFERROR(VLOOKUP($A44, CDS1Y_bbg!AE$5:AF$241,2), -1)</f>
        <v>-1</v>
      </c>
      <c r="AH44">
        <f>IFERROR(VLOOKUP($A44, CDS1Y_bbg!AG$5:AH$241,2), -1)</f>
        <v>-1</v>
      </c>
      <c r="AJ44">
        <f>IFERROR(VLOOKUP($A44, CDS1Y_bbg!AI$5:AJ$241,2), -1)</f>
        <v>-1</v>
      </c>
      <c r="AL44">
        <f>IFERROR(VLOOKUP($A44, CDS1Y_bbg!AK$5:AL$241,2), -1)</f>
        <v>-1</v>
      </c>
      <c r="AN44">
        <f>IFERROR(VLOOKUP($A44, CDS1Y_bbg!AM$5:AN$241,2), -1)</f>
        <v>-1</v>
      </c>
      <c r="AP44">
        <f>IFERROR(VLOOKUP($A44, CDS1Y_bbg!AO$5:AP$241,2), -1)</f>
        <v>-1</v>
      </c>
      <c r="AR44">
        <f>IFERROR(VLOOKUP($A44, CDS1Y_bbg!AQ$5:AR$241,2), -1)</f>
        <v>-1</v>
      </c>
      <c r="AT44">
        <f>IFERROR(VLOOKUP($A44, CDS1Y_bbg!AS$5:AT$241,2), -1)</f>
        <v>-1</v>
      </c>
      <c r="AV44">
        <f>IFERROR(VLOOKUP($A44, CDS1Y_bbg!AU$5:AV$241,2), -1)</f>
        <v>-1</v>
      </c>
      <c r="AX44">
        <f>IFERROR(VLOOKUP($A44, CDS1Y_bbg!AW$5:AX$241,2), -1)</f>
        <v>-1</v>
      </c>
      <c r="AZ44">
        <f>IFERROR(VLOOKUP($A44, CDS1Y_bbg!AY$5:AZ$241,2), -1)</f>
        <v>-1</v>
      </c>
      <c r="BB44">
        <f>IFERROR(VLOOKUP($A44, CDS1Y_bbg!BA$5:BB$241,2), -1)</f>
        <v>-1</v>
      </c>
      <c r="BD44">
        <f>IFERROR(VLOOKUP($A44, CDS1Y_bbg!BC$5:BD$241,2), -1)</f>
        <v>-1</v>
      </c>
      <c r="BF44">
        <f>IFERROR(VLOOKUP($A44, CDS1Y_bbg!BE$5:BF$241,2), -1)</f>
        <v>-1</v>
      </c>
      <c r="BH44">
        <f>IFERROR(VLOOKUP($A44, CDS1Y_bbg!BG$5:BH$241,2), -1)</f>
        <v>-1</v>
      </c>
      <c r="BJ44">
        <f>IFERROR(VLOOKUP($A44, CDS1Y_bbg!BI$5:BJ$241,2), -1)</f>
        <v>-1</v>
      </c>
      <c r="BL44">
        <f>IFERROR(VLOOKUP($A44, CDS1Y_bbg!BK$5:BL$241,2), -1)</f>
        <v>-1</v>
      </c>
      <c r="BN44">
        <f>IFERROR(VLOOKUP($A44, CDS1Y_bbg!BM$5:BN$241,2), -1)</f>
        <v>-1</v>
      </c>
      <c r="BP44">
        <f>IFERROR(VLOOKUP($A44, CDS1Y_bbg!BO$5:BP$241,2), -1)</f>
        <v>-1</v>
      </c>
      <c r="BR44">
        <f>IFERROR(VLOOKUP($A44, CDS1Y_bbg!BQ$5:BR$241,2), -1)</f>
        <v>-1</v>
      </c>
      <c r="BT44">
        <f>IFERROR(VLOOKUP($A44, CDS1Y_bbg!BS$5:BT$241,2), -1)</f>
        <v>-1</v>
      </c>
      <c r="BV44">
        <f>IFERROR(VLOOKUP($A44, CDS1Y_bbg!BU$5:BV$241,2), -1)</f>
        <v>-1</v>
      </c>
      <c r="BX44">
        <f>IFERROR(VLOOKUP($A44, CDS1Y_bbg!BW$5:BX$241,2), -1)</f>
        <v>-1</v>
      </c>
      <c r="BZ44">
        <f>IFERROR(VLOOKUP($A44, CDS1Y_bbg!BY$5:BZ$241,2), -1)</f>
        <v>-1</v>
      </c>
      <c r="CB44">
        <f>IFERROR(VLOOKUP($A44, CDS1Y_bbg!CA$5:CB$241,2), -1)</f>
        <v>-1</v>
      </c>
      <c r="CD44">
        <f>IFERROR(VLOOKUP($A44, CDS1Y_bbg!CC$5:CD$241,2), -1)</f>
        <v>-1</v>
      </c>
      <c r="CF44">
        <f>IFERROR(VLOOKUP($A44, CDS1Y_bbg!CE$5:CF$241,2), -1)</f>
        <v>15</v>
      </c>
      <c r="CH44">
        <f>IFERROR(VLOOKUP($A44, CDS1Y_bbg!CG$5:CH$241,2), -1)</f>
        <v>-1</v>
      </c>
      <c r="CJ44">
        <f>IFERROR(VLOOKUP($A44, CDS1Y_bbg!CI$5:CJ$241,2), -1)</f>
        <v>-1</v>
      </c>
      <c r="CL44">
        <f>IFERROR(VLOOKUP($A44, CDS1Y_bbg!CK$5:CL$241,2), -1)</f>
        <v>-1</v>
      </c>
      <c r="CN44">
        <f>IFERROR(VLOOKUP($A44, CDS1Y_bbg!CM$5:CN$241,2), -1)</f>
        <v>-1</v>
      </c>
    </row>
    <row r="45" spans="1:92" x14ac:dyDescent="0.25">
      <c r="A45" s="1">
        <v>37862</v>
      </c>
      <c r="B45">
        <f>IFERROR(VLOOKUP($A45, CDS1Y_bbg!A$5:B$241,2), -1)</f>
        <v>256.54899999999998</v>
      </c>
      <c r="D45">
        <f>IFERROR(VLOOKUP($A45, CDS1Y_bbg!C$5:D$241,2), -1)</f>
        <v>75</v>
      </c>
      <c r="F45">
        <f>IFERROR(VLOOKUP($A45, CDS1Y_bbg!E$5:F$241,2), -1)</f>
        <v>23.48</v>
      </c>
      <c r="H45">
        <f>IFERROR(VLOOKUP($A45, CDS1Y_bbg!G$5:H$241,2), -1)</f>
        <v>11.25</v>
      </c>
      <c r="J45">
        <f>IFERROR(VLOOKUP($A45, CDS1Y_bbg!I$5:J$241,2), -1)</f>
        <v>137.398</v>
      </c>
      <c r="L45">
        <f>IFERROR(VLOOKUP($A45, CDS1Y_bbg!K$5:L$241,2), -1)</f>
        <v>60.25</v>
      </c>
      <c r="N45">
        <f>IFERROR(VLOOKUP($A45, CDS1Y_bbg!M$5:N$241,2), -1)</f>
        <v>38.133000000000003</v>
      </c>
      <c r="P45">
        <f>IFERROR(VLOOKUP($A45, CDS1Y_bbg!O$5:P$241,2), -1)</f>
        <v>20.6</v>
      </c>
      <c r="R45">
        <f>IFERROR(VLOOKUP($A45, CDS1Y_bbg!Q$5:R$241,2), -1)</f>
        <v>33.332999999999998</v>
      </c>
      <c r="T45">
        <f>IFERROR(VLOOKUP($A45, CDS1Y_bbg!S$5:T$241,2), -1)</f>
        <v>123.35</v>
      </c>
      <c r="V45">
        <f>IFERROR(VLOOKUP($A45, CDS1Y_bbg!U$5:V$241,2), -1)</f>
        <v>11.5</v>
      </c>
      <c r="X45">
        <f>IFERROR(VLOOKUP($A45, CDS1Y_bbg!W$5:X$241,2), -1)</f>
        <v>149.25</v>
      </c>
      <c r="Z45">
        <f>IFERROR(VLOOKUP($A45, CDS1Y_bbg!Y$5:Z$241,2), -1)</f>
        <v>56.332999999999998</v>
      </c>
      <c r="AB45">
        <f>IFERROR(VLOOKUP($A45, CDS1Y_bbg!AA$5:AB$241,2), -1)</f>
        <v>19</v>
      </c>
      <c r="AD45">
        <f>IFERROR(VLOOKUP($A45, CDS1Y_bbg!AC$5:AD$241,2), -1)</f>
        <v>366.66699999999997</v>
      </c>
      <c r="AF45">
        <f>IFERROR(VLOOKUP($A45, CDS1Y_bbg!AE$5:AF$241,2), -1)</f>
        <v>-1</v>
      </c>
      <c r="AH45">
        <f>IFERROR(VLOOKUP($A45, CDS1Y_bbg!AG$5:AH$241,2), -1)</f>
        <v>-1</v>
      </c>
      <c r="AJ45">
        <f>IFERROR(VLOOKUP($A45, CDS1Y_bbg!AI$5:AJ$241,2), -1)</f>
        <v>-1</v>
      </c>
      <c r="AL45">
        <f>IFERROR(VLOOKUP($A45, CDS1Y_bbg!AK$5:AL$241,2), -1)</f>
        <v>-1</v>
      </c>
      <c r="AN45">
        <f>IFERROR(VLOOKUP($A45, CDS1Y_bbg!AM$5:AN$241,2), -1)</f>
        <v>-1</v>
      </c>
      <c r="AP45">
        <f>IFERROR(VLOOKUP($A45, CDS1Y_bbg!AO$5:AP$241,2), -1)</f>
        <v>-1</v>
      </c>
      <c r="AR45">
        <f>IFERROR(VLOOKUP($A45, CDS1Y_bbg!AQ$5:AR$241,2), -1)</f>
        <v>-1</v>
      </c>
      <c r="AT45">
        <f>IFERROR(VLOOKUP($A45, CDS1Y_bbg!AS$5:AT$241,2), -1)</f>
        <v>-1</v>
      </c>
      <c r="AV45">
        <f>IFERROR(VLOOKUP($A45, CDS1Y_bbg!AU$5:AV$241,2), -1)</f>
        <v>-1</v>
      </c>
      <c r="AX45">
        <f>IFERROR(VLOOKUP($A45, CDS1Y_bbg!AW$5:AX$241,2), -1)</f>
        <v>-1</v>
      </c>
      <c r="AZ45">
        <f>IFERROR(VLOOKUP($A45, CDS1Y_bbg!AY$5:AZ$241,2), -1)</f>
        <v>-1</v>
      </c>
      <c r="BB45">
        <f>IFERROR(VLOOKUP($A45, CDS1Y_bbg!BA$5:BB$241,2), -1)</f>
        <v>-1</v>
      </c>
      <c r="BD45">
        <f>IFERROR(VLOOKUP($A45, CDS1Y_bbg!BC$5:BD$241,2), -1)</f>
        <v>-1</v>
      </c>
      <c r="BF45">
        <f>IFERROR(VLOOKUP($A45, CDS1Y_bbg!BE$5:BF$241,2), -1)</f>
        <v>-1</v>
      </c>
      <c r="BH45">
        <f>IFERROR(VLOOKUP($A45, CDS1Y_bbg!BG$5:BH$241,2), -1)</f>
        <v>-1</v>
      </c>
      <c r="BJ45">
        <f>IFERROR(VLOOKUP($A45, CDS1Y_bbg!BI$5:BJ$241,2), -1)</f>
        <v>-1</v>
      </c>
      <c r="BL45">
        <f>IFERROR(VLOOKUP($A45, CDS1Y_bbg!BK$5:BL$241,2), -1)</f>
        <v>-1</v>
      </c>
      <c r="BN45">
        <f>IFERROR(VLOOKUP($A45, CDS1Y_bbg!BM$5:BN$241,2), -1)</f>
        <v>-1</v>
      </c>
      <c r="BP45">
        <f>IFERROR(VLOOKUP($A45, CDS1Y_bbg!BO$5:BP$241,2), -1)</f>
        <v>-1</v>
      </c>
      <c r="BR45">
        <f>IFERROR(VLOOKUP($A45, CDS1Y_bbg!BQ$5:BR$241,2), -1)</f>
        <v>-1</v>
      </c>
      <c r="BT45">
        <f>IFERROR(VLOOKUP($A45, CDS1Y_bbg!BS$5:BT$241,2), -1)</f>
        <v>-1</v>
      </c>
      <c r="BV45">
        <f>IFERROR(VLOOKUP($A45, CDS1Y_bbg!BU$5:BV$241,2), -1)</f>
        <v>-1</v>
      </c>
      <c r="BX45">
        <f>IFERROR(VLOOKUP($A45, CDS1Y_bbg!BW$5:BX$241,2), -1)</f>
        <v>-1</v>
      </c>
      <c r="BZ45">
        <f>IFERROR(VLOOKUP($A45, CDS1Y_bbg!BY$5:BZ$241,2), -1)</f>
        <v>-1</v>
      </c>
      <c r="CB45">
        <f>IFERROR(VLOOKUP($A45, CDS1Y_bbg!CA$5:CB$241,2), -1)</f>
        <v>-1</v>
      </c>
      <c r="CD45">
        <f>IFERROR(VLOOKUP($A45, CDS1Y_bbg!CC$5:CD$241,2), -1)</f>
        <v>-1</v>
      </c>
      <c r="CF45">
        <f>IFERROR(VLOOKUP($A45, CDS1Y_bbg!CE$5:CF$241,2), -1)</f>
        <v>15</v>
      </c>
      <c r="CH45">
        <f>IFERROR(VLOOKUP($A45, CDS1Y_bbg!CG$5:CH$241,2), -1)</f>
        <v>-1</v>
      </c>
      <c r="CJ45">
        <f>IFERROR(VLOOKUP($A45, CDS1Y_bbg!CI$5:CJ$241,2), -1)</f>
        <v>-1</v>
      </c>
      <c r="CL45">
        <f>IFERROR(VLOOKUP($A45, CDS1Y_bbg!CK$5:CL$241,2), -1)</f>
        <v>-1</v>
      </c>
      <c r="CN45">
        <f>IFERROR(VLOOKUP($A45, CDS1Y_bbg!CM$5:CN$241,2), -1)</f>
        <v>-1</v>
      </c>
    </row>
    <row r="46" spans="1:92" x14ac:dyDescent="0.25">
      <c r="A46" s="1">
        <v>37894</v>
      </c>
      <c r="B46">
        <f>IFERROR(VLOOKUP($A46, CDS1Y_bbg!A$5:B$241,2), -1)</f>
        <v>219.923</v>
      </c>
      <c r="D46">
        <f>IFERROR(VLOOKUP($A46, CDS1Y_bbg!C$5:D$241,2), -1)</f>
        <v>84</v>
      </c>
      <c r="F46">
        <f>IFERROR(VLOOKUP($A46, CDS1Y_bbg!E$5:F$241,2), -1)</f>
        <v>22.981999999999999</v>
      </c>
      <c r="H46">
        <f>IFERROR(VLOOKUP($A46, CDS1Y_bbg!G$5:H$241,2), -1)</f>
        <v>12.25</v>
      </c>
      <c r="J46">
        <f>IFERROR(VLOOKUP($A46, CDS1Y_bbg!I$5:J$241,2), -1)</f>
        <v>147.40899999999999</v>
      </c>
      <c r="L46">
        <f>IFERROR(VLOOKUP($A46, CDS1Y_bbg!K$5:L$241,2), -1)</f>
        <v>56.332999999999998</v>
      </c>
      <c r="N46">
        <f>IFERROR(VLOOKUP($A46, CDS1Y_bbg!M$5:N$241,2), -1)</f>
        <v>36.65</v>
      </c>
      <c r="P46">
        <f>IFERROR(VLOOKUP($A46, CDS1Y_bbg!O$5:P$241,2), -1)</f>
        <v>24.55</v>
      </c>
      <c r="R46">
        <f>IFERROR(VLOOKUP($A46, CDS1Y_bbg!Q$5:R$241,2), -1)</f>
        <v>30.832999999999998</v>
      </c>
      <c r="T46">
        <f>IFERROR(VLOOKUP($A46, CDS1Y_bbg!S$5:T$241,2), -1)</f>
        <v>140.85</v>
      </c>
      <c r="V46">
        <f>IFERROR(VLOOKUP($A46, CDS1Y_bbg!U$5:V$241,2), -1)</f>
        <v>14.667</v>
      </c>
      <c r="X46">
        <f>IFERROR(VLOOKUP($A46, CDS1Y_bbg!W$5:X$241,2), -1)</f>
        <v>109.5</v>
      </c>
      <c r="Z46">
        <f>IFERROR(VLOOKUP($A46, CDS1Y_bbg!Y$5:Z$241,2), -1)</f>
        <v>47.5</v>
      </c>
      <c r="AB46">
        <f>IFERROR(VLOOKUP($A46, CDS1Y_bbg!AA$5:AB$241,2), -1)</f>
        <v>16.5</v>
      </c>
      <c r="AD46">
        <f>IFERROR(VLOOKUP($A46, CDS1Y_bbg!AC$5:AD$241,2), -1)</f>
        <v>305</v>
      </c>
      <c r="AF46">
        <f>IFERROR(VLOOKUP($A46, CDS1Y_bbg!AE$5:AF$241,2), -1)</f>
        <v>-1</v>
      </c>
      <c r="AH46">
        <f>IFERROR(VLOOKUP($A46, CDS1Y_bbg!AG$5:AH$241,2), -1)</f>
        <v>-1</v>
      </c>
      <c r="AJ46">
        <f>IFERROR(VLOOKUP($A46, CDS1Y_bbg!AI$5:AJ$241,2), -1)</f>
        <v>-1</v>
      </c>
      <c r="AL46">
        <f>IFERROR(VLOOKUP($A46, CDS1Y_bbg!AK$5:AL$241,2), -1)</f>
        <v>-1</v>
      </c>
      <c r="AN46">
        <f>IFERROR(VLOOKUP($A46, CDS1Y_bbg!AM$5:AN$241,2), -1)</f>
        <v>-1</v>
      </c>
      <c r="AP46">
        <f>IFERROR(VLOOKUP($A46, CDS1Y_bbg!AO$5:AP$241,2), -1)</f>
        <v>-1</v>
      </c>
      <c r="AR46">
        <f>IFERROR(VLOOKUP($A46, CDS1Y_bbg!AQ$5:AR$241,2), -1)</f>
        <v>-1</v>
      </c>
      <c r="AT46">
        <f>IFERROR(VLOOKUP($A46, CDS1Y_bbg!AS$5:AT$241,2), -1)</f>
        <v>-1</v>
      </c>
      <c r="AV46">
        <f>IFERROR(VLOOKUP($A46, CDS1Y_bbg!AU$5:AV$241,2), -1)</f>
        <v>-1</v>
      </c>
      <c r="AX46">
        <f>IFERROR(VLOOKUP($A46, CDS1Y_bbg!AW$5:AX$241,2), -1)</f>
        <v>-1</v>
      </c>
      <c r="AZ46">
        <f>IFERROR(VLOOKUP($A46, CDS1Y_bbg!AY$5:AZ$241,2), -1)</f>
        <v>-1</v>
      </c>
      <c r="BB46">
        <f>IFERROR(VLOOKUP($A46, CDS1Y_bbg!BA$5:BB$241,2), -1)</f>
        <v>-1</v>
      </c>
      <c r="BD46">
        <f>IFERROR(VLOOKUP($A46, CDS1Y_bbg!BC$5:BD$241,2), -1)</f>
        <v>-1</v>
      </c>
      <c r="BF46">
        <f>IFERROR(VLOOKUP($A46, CDS1Y_bbg!BE$5:BF$241,2), -1)</f>
        <v>-1</v>
      </c>
      <c r="BH46">
        <f>IFERROR(VLOOKUP($A46, CDS1Y_bbg!BG$5:BH$241,2), -1)</f>
        <v>-1</v>
      </c>
      <c r="BJ46">
        <f>IFERROR(VLOOKUP($A46, CDS1Y_bbg!BI$5:BJ$241,2), -1)</f>
        <v>-1</v>
      </c>
      <c r="BL46">
        <f>IFERROR(VLOOKUP($A46, CDS1Y_bbg!BK$5:BL$241,2), -1)</f>
        <v>-1</v>
      </c>
      <c r="BN46">
        <f>IFERROR(VLOOKUP($A46, CDS1Y_bbg!BM$5:BN$241,2), -1)</f>
        <v>-1</v>
      </c>
      <c r="BP46">
        <f>IFERROR(VLOOKUP($A46, CDS1Y_bbg!BO$5:BP$241,2), -1)</f>
        <v>-1</v>
      </c>
      <c r="BR46">
        <f>IFERROR(VLOOKUP($A46, CDS1Y_bbg!BQ$5:BR$241,2), -1)</f>
        <v>-1</v>
      </c>
      <c r="BT46">
        <f>IFERROR(VLOOKUP($A46, CDS1Y_bbg!BS$5:BT$241,2), -1)</f>
        <v>-1</v>
      </c>
      <c r="BV46">
        <f>IFERROR(VLOOKUP($A46, CDS1Y_bbg!BU$5:BV$241,2), -1)</f>
        <v>-1</v>
      </c>
      <c r="BX46">
        <f>IFERROR(VLOOKUP($A46, CDS1Y_bbg!BW$5:BX$241,2), -1)</f>
        <v>-1</v>
      </c>
      <c r="BZ46">
        <f>IFERROR(VLOOKUP($A46, CDS1Y_bbg!BY$5:BZ$241,2), -1)</f>
        <v>-1</v>
      </c>
      <c r="CB46">
        <f>IFERROR(VLOOKUP($A46, CDS1Y_bbg!CA$5:CB$241,2), -1)</f>
        <v>-1</v>
      </c>
      <c r="CD46">
        <f>IFERROR(VLOOKUP($A46, CDS1Y_bbg!CC$5:CD$241,2), -1)</f>
        <v>-1</v>
      </c>
      <c r="CF46">
        <f>IFERROR(VLOOKUP($A46, CDS1Y_bbg!CE$5:CF$241,2), -1)</f>
        <v>12.5</v>
      </c>
      <c r="CH46">
        <f>IFERROR(VLOOKUP($A46, CDS1Y_bbg!CG$5:CH$241,2), -1)</f>
        <v>-1</v>
      </c>
      <c r="CJ46">
        <f>IFERROR(VLOOKUP($A46, CDS1Y_bbg!CI$5:CJ$241,2), -1)</f>
        <v>-1</v>
      </c>
      <c r="CL46">
        <f>IFERROR(VLOOKUP($A46, CDS1Y_bbg!CK$5:CL$241,2), -1)</f>
        <v>-1</v>
      </c>
      <c r="CN46">
        <f>IFERROR(VLOOKUP($A46, CDS1Y_bbg!CM$5:CN$241,2), -1)</f>
        <v>-1</v>
      </c>
    </row>
    <row r="47" spans="1:92" x14ac:dyDescent="0.25">
      <c r="A47" s="1">
        <v>37925</v>
      </c>
      <c r="B47">
        <f>IFERROR(VLOOKUP($A47, CDS1Y_bbg!A$5:B$241,2), -1)</f>
        <v>144.93799999999999</v>
      </c>
      <c r="D47">
        <f>IFERROR(VLOOKUP($A47, CDS1Y_bbg!C$5:D$241,2), -1)</f>
        <v>66.5</v>
      </c>
      <c r="F47">
        <f>IFERROR(VLOOKUP($A47, CDS1Y_bbg!E$5:F$241,2), -1)</f>
        <v>22.981999999999999</v>
      </c>
      <c r="H47">
        <f>IFERROR(VLOOKUP($A47, CDS1Y_bbg!G$5:H$241,2), -1)</f>
        <v>8</v>
      </c>
      <c r="J47">
        <f>IFERROR(VLOOKUP($A47, CDS1Y_bbg!I$5:J$241,2), -1)</f>
        <v>137.40299999999999</v>
      </c>
      <c r="L47">
        <f>IFERROR(VLOOKUP($A47, CDS1Y_bbg!K$5:L$241,2), -1)</f>
        <v>52.5</v>
      </c>
      <c r="N47">
        <f>IFERROR(VLOOKUP($A47, CDS1Y_bbg!M$5:N$241,2), -1)</f>
        <v>38.4</v>
      </c>
      <c r="P47">
        <f>IFERROR(VLOOKUP($A47, CDS1Y_bbg!O$5:P$241,2), -1)</f>
        <v>21.95</v>
      </c>
      <c r="R47">
        <f>IFERROR(VLOOKUP($A47, CDS1Y_bbg!Q$5:R$241,2), -1)</f>
        <v>27.917000000000002</v>
      </c>
      <c r="T47">
        <f>IFERROR(VLOOKUP($A47, CDS1Y_bbg!S$5:T$241,2), -1)</f>
        <v>150.667</v>
      </c>
      <c r="V47">
        <f>IFERROR(VLOOKUP($A47, CDS1Y_bbg!U$5:V$241,2), -1)</f>
        <v>17</v>
      </c>
      <c r="X47">
        <f>IFERROR(VLOOKUP($A47, CDS1Y_bbg!W$5:X$241,2), -1)</f>
        <v>99</v>
      </c>
      <c r="Z47">
        <f>IFERROR(VLOOKUP($A47, CDS1Y_bbg!Y$5:Z$241,2), -1)</f>
        <v>38.75</v>
      </c>
      <c r="AB47">
        <f>IFERROR(VLOOKUP($A47, CDS1Y_bbg!AA$5:AB$241,2), -1)</f>
        <v>11.6</v>
      </c>
      <c r="AD47">
        <f>IFERROR(VLOOKUP($A47, CDS1Y_bbg!AC$5:AD$241,2), -1)</f>
        <v>197.5</v>
      </c>
      <c r="AF47">
        <f>IFERROR(VLOOKUP($A47, CDS1Y_bbg!AE$5:AF$241,2), -1)</f>
        <v>-1</v>
      </c>
      <c r="AH47">
        <f>IFERROR(VLOOKUP($A47, CDS1Y_bbg!AG$5:AH$241,2), -1)</f>
        <v>-1</v>
      </c>
      <c r="AJ47">
        <f>IFERROR(VLOOKUP($A47, CDS1Y_bbg!AI$5:AJ$241,2), -1)</f>
        <v>-1</v>
      </c>
      <c r="AL47">
        <f>IFERROR(VLOOKUP($A47, CDS1Y_bbg!AK$5:AL$241,2), -1)</f>
        <v>-1</v>
      </c>
      <c r="AN47">
        <f>IFERROR(VLOOKUP($A47, CDS1Y_bbg!AM$5:AN$241,2), -1)</f>
        <v>-1</v>
      </c>
      <c r="AP47">
        <f>IFERROR(VLOOKUP($A47, CDS1Y_bbg!AO$5:AP$241,2), -1)</f>
        <v>-1</v>
      </c>
      <c r="AR47">
        <f>IFERROR(VLOOKUP($A47, CDS1Y_bbg!AQ$5:AR$241,2), -1)</f>
        <v>-1</v>
      </c>
      <c r="AT47">
        <f>IFERROR(VLOOKUP($A47, CDS1Y_bbg!AS$5:AT$241,2), -1)</f>
        <v>-1</v>
      </c>
      <c r="AV47">
        <f>IFERROR(VLOOKUP($A47, CDS1Y_bbg!AU$5:AV$241,2), -1)</f>
        <v>-1</v>
      </c>
      <c r="AX47">
        <f>IFERROR(VLOOKUP($A47, CDS1Y_bbg!AW$5:AX$241,2), -1)</f>
        <v>-1</v>
      </c>
      <c r="AZ47">
        <f>IFERROR(VLOOKUP($A47, CDS1Y_bbg!AY$5:AZ$241,2), -1)</f>
        <v>-1</v>
      </c>
      <c r="BB47">
        <f>IFERROR(VLOOKUP($A47, CDS1Y_bbg!BA$5:BB$241,2), -1)</f>
        <v>-1</v>
      </c>
      <c r="BD47">
        <f>IFERROR(VLOOKUP($A47, CDS1Y_bbg!BC$5:BD$241,2), -1)</f>
        <v>-1</v>
      </c>
      <c r="BF47">
        <f>IFERROR(VLOOKUP($A47, CDS1Y_bbg!BE$5:BF$241,2), -1)</f>
        <v>-1</v>
      </c>
      <c r="BH47">
        <f>IFERROR(VLOOKUP($A47, CDS1Y_bbg!BG$5:BH$241,2), -1)</f>
        <v>-1</v>
      </c>
      <c r="BJ47">
        <f>IFERROR(VLOOKUP($A47, CDS1Y_bbg!BI$5:BJ$241,2), -1)</f>
        <v>-1</v>
      </c>
      <c r="BL47">
        <f>IFERROR(VLOOKUP($A47, CDS1Y_bbg!BK$5:BL$241,2), -1)</f>
        <v>-1</v>
      </c>
      <c r="BN47">
        <f>IFERROR(VLOOKUP($A47, CDS1Y_bbg!BM$5:BN$241,2), -1)</f>
        <v>-1</v>
      </c>
      <c r="BP47">
        <f>IFERROR(VLOOKUP($A47, CDS1Y_bbg!BO$5:BP$241,2), -1)</f>
        <v>-1</v>
      </c>
      <c r="BR47">
        <f>IFERROR(VLOOKUP($A47, CDS1Y_bbg!BQ$5:BR$241,2), -1)</f>
        <v>-1</v>
      </c>
      <c r="BT47">
        <f>IFERROR(VLOOKUP($A47, CDS1Y_bbg!BS$5:BT$241,2), -1)</f>
        <v>-1</v>
      </c>
      <c r="BV47">
        <f>IFERROR(VLOOKUP($A47, CDS1Y_bbg!BU$5:BV$241,2), -1)</f>
        <v>-1</v>
      </c>
      <c r="BX47">
        <f>IFERROR(VLOOKUP($A47, CDS1Y_bbg!BW$5:BX$241,2), -1)</f>
        <v>-1</v>
      </c>
      <c r="BZ47">
        <f>IFERROR(VLOOKUP($A47, CDS1Y_bbg!BY$5:BZ$241,2), -1)</f>
        <v>-1</v>
      </c>
      <c r="CB47">
        <f>IFERROR(VLOOKUP($A47, CDS1Y_bbg!CA$5:CB$241,2), -1)</f>
        <v>-1</v>
      </c>
      <c r="CD47">
        <f>IFERROR(VLOOKUP($A47, CDS1Y_bbg!CC$5:CD$241,2), -1)</f>
        <v>-1</v>
      </c>
      <c r="CF47">
        <f>IFERROR(VLOOKUP($A47, CDS1Y_bbg!CE$5:CF$241,2), -1)</f>
        <v>12.5</v>
      </c>
      <c r="CH47">
        <f>IFERROR(VLOOKUP($A47, CDS1Y_bbg!CG$5:CH$241,2), -1)</f>
        <v>-1</v>
      </c>
      <c r="CJ47">
        <f>IFERROR(VLOOKUP($A47, CDS1Y_bbg!CI$5:CJ$241,2), -1)</f>
        <v>-1</v>
      </c>
      <c r="CL47">
        <f>IFERROR(VLOOKUP($A47, CDS1Y_bbg!CK$5:CL$241,2), -1)</f>
        <v>-1</v>
      </c>
      <c r="CN47">
        <f>IFERROR(VLOOKUP($A47, CDS1Y_bbg!CM$5:CN$241,2), -1)</f>
        <v>-1</v>
      </c>
    </row>
    <row r="48" spans="1:92" x14ac:dyDescent="0.25">
      <c r="A48" s="1">
        <v>37953</v>
      </c>
      <c r="B48">
        <f>IFERROR(VLOOKUP($A48, CDS1Y_bbg!A$5:B$241,2), -1)</f>
        <v>87.450999999999993</v>
      </c>
      <c r="D48">
        <f>IFERROR(VLOOKUP($A48, CDS1Y_bbg!C$5:D$241,2), -1)</f>
        <v>100.833</v>
      </c>
      <c r="F48">
        <f>IFERROR(VLOOKUP($A48, CDS1Y_bbg!E$5:F$241,2), -1)</f>
        <v>14.237</v>
      </c>
      <c r="H48">
        <f>IFERROR(VLOOKUP($A48, CDS1Y_bbg!G$5:H$241,2), -1)</f>
        <v>10</v>
      </c>
      <c r="J48">
        <f>IFERROR(VLOOKUP($A48, CDS1Y_bbg!I$5:J$241,2), -1)</f>
        <v>129.904</v>
      </c>
      <c r="L48">
        <f>IFERROR(VLOOKUP($A48, CDS1Y_bbg!K$5:L$241,2), -1)</f>
        <v>70.25</v>
      </c>
      <c r="N48">
        <f>IFERROR(VLOOKUP($A48, CDS1Y_bbg!M$5:N$241,2), -1)</f>
        <v>39.840000000000003</v>
      </c>
      <c r="P48">
        <f>IFERROR(VLOOKUP($A48, CDS1Y_bbg!O$5:P$241,2), -1)</f>
        <v>18.23</v>
      </c>
      <c r="R48">
        <f>IFERROR(VLOOKUP($A48, CDS1Y_bbg!Q$5:R$241,2), -1)</f>
        <v>42.5</v>
      </c>
      <c r="T48">
        <f>IFERROR(VLOOKUP($A48, CDS1Y_bbg!S$5:T$241,2), -1)</f>
        <v>215</v>
      </c>
      <c r="V48">
        <f>IFERROR(VLOOKUP($A48, CDS1Y_bbg!U$5:V$241,2), -1)</f>
        <v>29.832999999999998</v>
      </c>
      <c r="X48">
        <f>IFERROR(VLOOKUP($A48, CDS1Y_bbg!W$5:X$241,2), -1)</f>
        <v>101.833</v>
      </c>
      <c r="Z48">
        <f>IFERROR(VLOOKUP($A48, CDS1Y_bbg!Y$5:Z$241,2), -1)</f>
        <v>76.667000000000002</v>
      </c>
      <c r="AB48">
        <f>IFERROR(VLOOKUP($A48, CDS1Y_bbg!AA$5:AB$241,2), -1)</f>
        <v>10.664999999999999</v>
      </c>
      <c r="AD48">
        <f>IFERROR(VLOOKUP($A48, CDS1Y_bbg!AC$5:AD$241,2), -1)</f>
        <v>244.875</v>
      </c>
      <c r="AF48">
        <f>IFERROR(VLOOKUP($A48, CDS1Y_bbg!AE$5:AF$241,2), -1)</f>
        <v>-1</v>
      </c>
      <c r="AH48">
        <f>IFERROR(VLOOKUP($A48, CDS1Y_bbg!AG$5:AH$241,2), -1)</f>
        <v>-1</v>
      </c>
      <c r="AJ48">
        <f>IFERROR(VLOOKUP($A48, CDS1Y_bbg!AI$5:AJ$241,2), -1)</f>
        <v>-1</v>
      </c>
      <c r="AL48">
        <f>IFERROR(VLOOKUP($A48, CDS1Y_bbg!AK$5:AL$241,2), -1)</f>
        <v>-1</v>
      </c>
      <c r="AN48">
        <f>IFERROR(VLOOKUP($A48, CDS1Y_bbg!AM$5:AN$241,2), -1)</f>
        <v>-1</v>
      </c>
      <c r="AP48">
        <f>IFERROR(VLOOKUP($A48, CDS1Y_bbg!AO$5:AP$241,2), -1)</f>
        <v>-1</v>
      </c>
      <c r="AR48">
        <f>IFERROR(VLOOKUP($A48, CDS1Y_bbg!AQ$5:AR$241,2), -1)</f>
        <v>-1</v>
      </c>
      <c r="AT48">
        <f>IFERROR(VLOOKUP($A48, CDS1Y_bbg!AS$5:AT$241,2), -1)</f>
        <v>-1</v>
      </c>
      <c r="AV48">
        <f>IFERROR(VLOOKUP($A48, CDS1Y_bbg!AU$5:AV$241,2), -1)</f>
        <v>-1</v>
      </c>
      <c r="AX48">
        <f>IFERROR(VLOOKUP($A48, CDS1Y_bbg!AW$5:AX$241,2), -1)</f>
        <v>-1</v>
      </c>
      <c r="AZ48">
        <f>IFERROR(VLOOKUP($A48, CDS1Y_bbg!AY$5:AZ$241,2), -1)</f>
        <v>-1</v>
      </c>
      <c r="BB48">
        <f>IFERROR(VLOOKUP($A48, CDS1Y_bbg!BA$5:BB$241,2), -1)</f>
        <v>-1</v>
      </c>
      <c r="BD48">
        <f>IFERROR(VLOOKUP($A48, CDS1Y_bbg!BC$5:BD$241,2), -1)</f>
        <v>-1</v>
      </c>
      <c r="BF48">
        <f>IFERROR(VLOOKUP($A48, CDS1Y_bbg!BE$5:BF$241,2), -1)</f>
        <v>-1</v>
      </c>
      <c r="BH48">
        <f>IFERROR(VLOOKUP($A48, CDS1Y_bbg!BG$5:BH$241,2), -1)</f>
        <v>-1</v>
      </c>
      <c r="BJ48">
        <f>IFERROR(VLOOKUP($A48, CDS1Y_bbg!BI$5:BJ$241,2), -1)</f>
        <v>-1</v>
      </c>
      <c r="BL48">
        <f>IFERROR(VLOOKUP($A48, CDS1Y_bbg!BK$5:BL$241,2), -1)</f>
        <v>-1</v>
      </c>
      <c r="BN48">
        <f>IFERROR(VLOOKUP($A48, CDS1Y_bbg!BM$5:BN$241,2), -1)</f>
        <v>-1</v>
      </c>
      <c r="BP48">
        <f>IFERROR(VLOOKUP($A48, CDS1Y_bbg!BO$5:BP$241,2), -1)</f>
        <v>-1</v>
      </c>
      <c r="BR48">
        <f>IFERROR(VLOOKUP($A48, CDS1Y_bbg!BQ$5:BR$241,2), -1)</f>
        <v>-1</v>
      </c>
      <c r="BT48">
        <f>IFERROR(VLOOKUP($A48, CDS1Y_bbg!BS$5:BT$241,2), -1)</f>
        <v>-1</v>
      </c>
      <c r="BV48">
        <f>IFERROR(VLOOKUP($A48, CDS1Y_bbg!BU$5:BV$241,2), -1)</f>
        <v>-1</v>
      </c>
      <c r="BX48">
        <f>IFERROR(VLOOKUP($A48, CDS1Y_bbg!BW$5:BX$241,2), -1)</f>
        <v>-1</v>
      </c>
      <c r="BZ48">
        <f>IFERROR(VLOOKUP($A48, CDS1Y_bbg!BY$5:BZ$241,2), -1)</f>
        <v>-1</v>
      </c>
      <c r="CB48">
        <f>IFERROR(VLOOKUP($A48, CDS1Y_bbg!CA$5:CB$241,2), -1)</f>
        <v>-1</v>
      </c>
      <c r="CD48">
        <f>IFERROR(VLOOKUP($A48, CDS1Y_bbg!CC$5:CD$241,2), -1)</f>
        <v>-1</v>
      </c>
      <c r="CF48">
        <f>IFERROR(VLOOKUP($A48, CDS1Y_bbg!CE$5:CF$241,2), -1)</f>
        <v>22.5</v>
      </c>
      <c r="CH48">
        <f>IFERROR(VLOOKUP($A48, CDS1Y_bbg!CG$5:CH$241,2), -1)</f>
        <v>-1</v>
      </c>
      <c r="CJ48">
        <f>IFERROR(VLOOKUP($A48, CDS1Y_bbg!CI$5:CJ$241,2), -1)</f>
        <v>-1</v>
      </c>
      <c r="CL48">
        <f>IFERROR(VLOOKUP($A48, CDS1Y_bbg!CK$5:CL$241,2), -1)</f>
        <v>12.5</v>
      </c>
      <c r="CN48">
        <f>IFERROR(VLOOKUP($A48, CDS1Y_bbg!CM$5:CN$241,2), -1)</f>
        <v>-1</v>
      </c>
    </row>
    <row r="49" spans="1:92" x14ac:dyDescent="0.25">
      <c r="A49" s="1">
        <v>37986</v>
      </c>
      <c r="B49">
        <f>IFERROR(VLOOKUP($A49, CDS1Y_bbg!A$5:B$241,2), -1)</f>
        <v>108.282</v>
      </c>
      <c r="D49">
        <f>IFERROR(VLOOKUP($A49, CDS1Y_bbg!C$5:D$241,2), -1)</f>
        <v>66.5</v>
      </c>
      <c r="F49">
        <f>IFERROR(VLOOKUP($A49, CDS1Y_bbg!E$5:F$241,2), -1)</f>
        <v>14.988</v>
      </c>
      <c r="H49">
        <f>IFERROR(VLOOKUP($A49, CDS1Y_bbg!G$5:H$241,2), -1)</f>
        <v>9.25</v>
      </c>
      <c r="J49">
        <f>IFERROR(VLOOKUP($A49, CDS1Y_bbg!I$5:J$241,2), -1)</f>
        <v>113.28</v>
      </c>
      <c r="L49">
        <f>IFERROR(VLOOKUP($A49, CDS1Y_bbg!K$5:L$241,2), -1)</f>
        <v>47.5</v>
      </c>
      <c r="N49">
        <f>IFERROR(VLOOKUP($A49, CDS1Y_bbg!M$5:N$241,2), -1)</f>
        <v>20.5</v>
      </c>
      <c r="P49">
        <f>IFERROR(VLOOKUP($A49, CDS1Y_bbg!O$5:P$241,2), -1)</f>
        <v>11.27</v>
      </c>
      <c r="R49">
        <f>IFERROR(VLOOKUP($A49, CDS1Y_bbg!Q$5:R$241,2), -1)</f>
        <v>41.5</v>
      </c>
      <c r="T49">
        <f>IFERROR(VLOOKUP($A49, CDS1Y_bbg!S$5:T$241,2), -1)</f>
        <v>196.32</v>
      </c>
      <c r="V49">
        <f>IFERROR(VLOOKUP($A49, CDS1Y_bbg!U$5:V$241,2), -1)</f>
        <v>16.5</v>
      </c>
      <c r="X49">
        <f>IFERROR(VLOOKUP($A49, CDS1Y_bbg!W$5:X$241,2), -1)</f>
        <v>103.875</v>
      </c>
      <c r="Z49">
        <f>IFERROR(VLOOKUP($A49, CDS1Y_bbg!Y$5:Z$241,2), -1)</f>
        <v>35</v>
      </c>
      <c r="AB49">
        <f>IFERROR(VLOOKUP($A49, CDS1Y_bbg!AA$5:AB$241,2), -1)</f>
        <v>11.225</v>
      </c>
      <c r="AD49">
        <f>IFERROR(VLOOKUP($A49, CDS1Y_bbg!AC$5:AD$241,2), -1)</f>
        <v>136.833</v>
      </c>
      <c r="AF49">
        <f>IFERROR(VLOOKUP($A49, CDS1Y_bbg!AE$5:AF$241,2), -1)</f>
        <v>-1</v>
      </c>
      <c r="AH49">
        <f>IFERROR(VLOOKUP($A49, CDS1Y_bbg!AG$5:AH$241,2), -1)</f>
        <v>-1</v>
      </c>
      <c r="AJ49">
        <f>IFERROR(VLOOKUP($A49, CDS1Y_bbg!AI$5:AJ$241,2), -1)</f>
        <v>-1</v>
      </c>
      <c r="AL49">
        <f>IFERROR(VLOOKUP($A49, CDS1Y_bbg!AK$5:AL$241,2), -1)</f>
        <v>-1</v>
      </c>
      <c r="AN49">
        <f>IFERROR(VLOOKUP($A49, CDS1Y_bbg!AM$5:AN$241,2), -1)</f>
        <v>-1</v>
      </c>
      <c r="AP49">
        <f>IFERROR(VLOOKUP($A49, CDS1Y_bbg!AO$5:AP$241,2), -1)</f>
        <v>-1</v>
      </c>
      <c r="AR49">
        <f>IFERROR(VLOOKUP($A49, CDS1Y_bbg!AQ$5:AR$241,2), -1)</f>
        <v>-1</v>
      </c>
      <c r="AT49">
        <f>IFERROR(VLOOKUP($A49, CDS1Y_bbg!AS$5:AT$241,2), -1)</f>
        <v>-1</v>
      </c>
      <c r="AV49">
        <f>IFERROR(VLOOKUP($A49, CDS1Y_bbg!AU$5:AV$241,2), -1)</f>
        <v>-1</v>
      </c>
      <c r="AX49">
        <f>IFERROR(VLOOKUP($A49, CDS1Y_bbg!AW$5:AX$241,2), -1)</f>
        <v>-1</v>
      </c>
      <c r="AZ49">
        <f>IFERROR(VLOOKUP($A49, CDS1Y_bbg!AY$5:AZ$241,2), -1)</f>
        <v>-1</v>
      </c>
      <c r="BB49">
        <f>IFERROR(VLOOKUP($A49, CDS1Y_bbg!BA$5:BB$241,2), -1)</f>
        <v>-1</v>
      </c>
      <c r="BD49">
        <f>IFERROR(VLOOKUP($A49, CDS1Y_bbg!BC$5:BD$241,2), -1)</f>
        <v>-1</v>
      </c>
      <c r="BF49">
        <f>IFERROR(VLOOKUP($A49, CDS1Y_bbg!BE$5:BF$241,2), -1)</f>
        <v>-1</v>
      </c>
      <c r="BH49">
        <f>IFERROR(VLOOKUP($A49, CDS1Y_bbg!BG$5:BH$241,2), -1)</f>
        <v>-1</v>
      </c>
      <c r="BJ49">
        <f>IFERROR(VLOOKUP($A49, CDS1Y_bbg!BI$5:BJ$241,2), -1)</f>
        <v>-1</v>
      </c>
      <c r="BL49">
        <f>IFERROR(VLOOKUP($A49, CDS1Y_bbg!BK$5:BL$241,2), -1)</f>
        <v>-1</v>
      </c>
      <c r="BN49">
        <f>IFERROR(VLOOKUP($A49, CDS1Y_bbg!BM$5:BN$241,2), -1)</f>
        <v>-1</v>
      </c>
      <c r="BP49">
        <f>IFERROR(VLOOKUP($A49, CDS1Y_bbg!BO$5:BP$241,2), -1)</f>
        <v>-1</v>
      </c>
      <c r="BR49">
        <f>IFERROR(VLOOKUP($A49, CDS1Y_bbg!BQ$5:BR$241,2), -1)</f>
        <v>-1</v>
      </c>
      <c r="BT49">
        <f>IFERROR(VLOOKUP($A49, CDS1Y_bbg!BS$5:BT$241,2), -1)</f>
        <v>-1</v>
      </c>
      <c r="BV49">
        <f>IFERROR(VLOOKUP($A49, CDS1Y_bbg!BU$5:BV$241,2), -1)</f>
        <v>-1</v>
      </c>
      <c r="BX49">
        <f>IFERROR(VLOOKUP($A49, CDS1Y_bbg!BW$5:BX$241,2), -1)</f>
        <v>-1</v>
      </c>
      <c r="BZ49">
        <f>IFERROR(VLOOKUP($A49, CDS1Y_bbg!BY$5:BZ$241,2), -1)</f>
        <v>-1</v>
      </c>
      <c r="CB49">
        <f>IFERROR(VLOOKUP($A49, CDS1Y_bbg!CA$5:CB$241,2), -1)</f>
        <v>-1</v>
      </c>
      <c r="CD49">
        <f>IFERROR(VLOOKUP($A49, CDS1Y_bbg!CC$5:CD$241,2), -1)</f>
        <v>-1</v>
      </c>
      <c r="CF49">
        <f>IFERROR(VLOOKUP($A49, CDS1Y_bbg!CE$5:CF$241,2), -1)</f>
        <v>31.25</v>
      </c>
      <c r="CH49">
        <f>IFERROR(VLOOKUP($A49, CDS1Y_bbg!CG$5:CH$241,2), -1)</f>
        <v>-1</v>
      </c>
      <c r="CJ49">
        <f>IFERROR(VLOOKUP($A49, CDS1Y_bbg!CI$5:CJ$241,2), -1)</f>
        <v>-1</v>
      </c>
      <c r="CL49">
        <f>IFERROR(VLOOKUP($A49, CDS1Y_bbg!CK$5:CL$241,2), -1)</f>
        <v>12.5</v>
      </c>
      <c r="CN49">
        <f>IFERROR(VLOOKUP($A49, CDS1Y_bbg!CM$5:CN$241,2), -1)</f>
        <v>-1</v>
      </c>
    </row>
    <row r="50" spans="1:92" x14ac:dyDescent="0.25">
      <c r="A50" s="1">
        <v>38016</v>
      </c>
      <c r="B50">
        <f>IFERROR(VLOOKUP($A50, CDS1Y_bbg!A$5:B$241,2), -1)</f>
        <v>188.261</v>
      </c>
      <c r="D50">
        <f>IFERROR(VLOOKUP($A50, CDS1Y_bbg!C$5:D$241,2), -1)</f>
        <v>71.5</v>
      </c>
      <c r="F50">
        <f>IFERROR(VLOOKUP($A50, CDS1Y_bbg!E$5:F$241,2), -1)</f>
        <v>14.991</v>
      </c>
      <c r="H50">
        <f>IFERROR(VLOOKUP($A50, CDS1Y_bbg!G$5:H$241,2), -1)</f>
        <v>11.29</v>
      </c>
      <c r="J50">
        <f>IFERROR(VLOOKUP($A50, CDS1Y_bbg!I$5:J$241,2), -1)</f>
        <v>169.88800000000001</v>
      </c>
      <c r="L50">
        <f>IFERROR(VLOOKUP($A50, CDS1Y_bbg!K$5:L$241,2), -1)</f>
        <v>42.5</v>
      </c>
      <c r="N50">
        <f>IFERROR(VLOOKUP($A50, CDS1Y_bbg!M$5:N$241,2), -1)</f>
        <v>31.652999999999999</v>
      </c>
      <c r="P50">
        <f>IFERROR(VLOOKUP($A50, CDS1Y_bbg!O$5:P$241,2), -1)</f>
        <v>17.425000000000001</v>
      </c>
      <c r="R50">
        <f>IFERROR(VLOOKUP($A50, CDS1Y_bbg!Q$5:R$241,2), -1)</f>
        <v>45</v>
      </c>
      <c r="T50">
        <f>IFERROR(VLOOKUP($A50, CDS1Y_bbg!S$5:T$241,2), -1)</f>
        <v>213.98699999999999</v>
      </c>
      <c r="V50">
        <f>IFERROR(VLOOKUP($A50, CDS1Y_bbg!U$5:V$241,2), -1)</f>
        <v>11.75</v>
      </c>
      <c r="X50">
        <f>IFERROR(VLOOKUP($A50, CDS1Y_bbg!W$5:X$241,2), -1)</f>
        <v>102.833</v>
      </c>
      <c r="Z50">
        <f>IFERROR(VLOOKUP($A50, CDS1Y_bbg!Y$5:Z$241,2), -1)</f>
        <v>37.5</v>
      </c>
      <c r="AB50">
        <f>IFERROR(VLOOKUP($A50, CDS1Y_bbg!AA$5:AB$241,2), -1)</f>
        <v>15.22</v>
      </c>
      <c r="AD50">
        <f>IFERROR(VLOOKUP($A50, CDS1Y_bbg!AC$5:AD$241,2), -1)</f>
        <v>179.167</v>
      </c>
      <c r="AF50">
        <f>IFERROR(VLOOKUP($A50, CDS1Y_bbg!AE$5:AF$241,2), -1)</f>
        <v>-1</v>
      </c>
      <c r="AH50">
        <f>IFERROR(VLOOKUP($A50, CDS1Y_bbg!AG$5:AH$241,2), -1)</f>
        <v>-1</v>
      </c>
      <c r="AJ50">
        <f>IFERROR(VLOOKUP($A50, CDS1Y_bbg!AI$5:AJ$241,2), -1)</f>
        <v>-1</v>
      </c>
      <c r="AL50">
        <f>IFERROR(VLOOKUP($A50, CDS1Y_bbg!AK$5:AL$241,2), -1)</f>
        <v>-1</v>
      </c>
      <c r="AN50">
        <f>IFERROR(VLOOKUP($A50, CDS1Y_bbg!AM$5:AN$241,2), -1)</f>
        <v>-1</v>
      </c>
      <c r="AP50">
        <f>IFERROR(VLOOKUP($A50, CDS1Y_bbg!AO$5:AP$241,2), -1)</f>
        <v>-1</v>
      </c>
      <c r="AR50">
        <f>IFERROR(VLOOKUP($A50, CDS1Y_bbg!AQ$5:AR$241,2), -1)</f>
        <v>-1</v>
      </c>
      <c r="AT50">
        <f>IFERROR(VLOOKUP($A50, CDS1Y_bbg!AS$5:AT$241,2), -1)</f>
        <v>-1</v>
      </c>
      <c r="AV50">
        <f>IFERROR(VLOOKUP($A50, CDS1Y_bbg!AU$5:AV$241,2), -1)</f>
        <v>-1</v>
      </c>
      <c r="AX50">
        <f>IFERROR(VLOOKUP($A50, CDS1Y_bbg!AW$5:AX$241,2), -1)</f>
        <v>-1</v>
      </c>
      <c r="AZ50">
        <f>IFERROR(VLOOKUP($A50, CDS1Y_bbg!AY$5:AZ$241,2), -1)</f>
        <v>-1</v>
      </c>
      <c r="BB50">
        <f>IFERROR(VLOOKUP($A50, CDS1Y_bbg!BA$5:BB$241,2), -1)</f>
        <v>-1</v>
      </c>
      <c r="BD50">
        <f>IFERROR(VLOOKUP($A50, CDS1Y_bbg!BC$5:BD$241,2), -1)</f>
        <v>-1</v>
      </c>
      <c r="BF50">
        <f>IFERROR(VLOOKUP($A50, CDS1Y_bbg!BE$5:BF$241,2), -1)</f>
        <v>-1</v>
      </c>
      <c r="BH50">
        <f>IFERROR(VLOOKUP($A50, CDS1Y_bbg!BG$5:BH$241,2), -1)</f>
        <v>-1</v>
      </c>
      <c r="BJ50">
        <f>IFERROR(VLOOKUP($A50, CDS1Y_bbg!BI$5:BJ$241,2), -1)</f>
        <v>-1</v>
      </c>
      <c r="BL50">
        <f>IFERROR(VLOOKUP($A50, CDS1Y_bbg!BK$5:BL$241,2), -1)</f>
        <v>-1</v>
      </c>
      <c r="BN50">
        <f>IFERROR(VLOOKUP($A50, CDS1Y_bbg!BM$5:BN$241,2), -1)</f>
        <v>-1</v>
      </c>
      <c r="BP50">
        <f>IFERROR(VLOOKUP($A50, CDS1Y_bbg!BO$5:BP$241,2), -1)</f>
        <v>-1</v>
      </c>
      <c r="BR50">
        <f>IFERROR(VLOOKUP($A50, CDS1Y_bbg!BQ$5:BR$241,2), -1)</f>
        <v>-1</v>
      </c>
      <c r="BT50">
        <f>IFERROR(VLOOKUP($A50, CDS1Y_bbg!BS$5:BT$241,2), -1)</f>
        <v>-1</v>
      </c>
      <c r="BV50">
        <f>IFERROR(VLOOKUP($A50, CDS1Y_bbg!BU$5:BV$241,2), -1)</f>
        <v>-1</v>
      </c>
      <c r="BX50">
        <f>IFERROR(VLOOKUP($A50, CDS1Y_bbg!BW$5:BX$241,2), -1)</f>
        <v>-1</v>
      </c>
      <c r="BZ50">
        <f>IFERROR(VLOOKUP($A50, CDS1Y_bbg!BY$5:BZ$241,2), -1)</f>
        <v>-1</v>
      </c>
      <c r="CB50">
        <f>IFERROR(VLOOKUP($A50, CDS1Y_bbg!CA$5:CB$241,2), -1)</f>
        <v>-1</v>
      </c>
      <c r="CD50">
        <f>IFERROR(VLOOKUP($A50, CDS1Y_bbg!CC$5:CD$241,2), -1)</f>
        <v>-1</v>
      </c>
      <c r="CF50">
        <f>IFERROR(VLOOKUP($A50, CDS1Y_bbg!CE$5:CF$241,2), -1)</f>
        <v>31.25</v>
      </c>
      <c r="CH50">
        <f>IFERROR(VLOOKUP($A50, CDS1Y_bbg!CG$5:CH$241,2), -1)</f>
        <v>-1</v>
      </c>
      <c r="CJ50">
        <f>IFERROR(VLOOKUP($A50, CDS1Y_bbg!CI$5:CJ$241,2), -1)</f>
        <v>-1</v>
      </c>
      <c r="CL50">
        <f>IFERROR(VLOOKUP($A50, CDS1Y_bbg!CK$5:CL$241,2), -1)</f>
        <v>12.75</v>
      </c>
      <c r="CN50">
        <f>IFERROR(VLOOKUP($A50, CDS1Y_bbg!CM$5:CN$241,2), -1)</f>
        <v>-1</v>
      </c>
    </row>
    <row r="51" spans="1:92" x14ac:dyDescent="0.25">
      <c r="A51" s="1">
        <v>38044</v>
      </c>
      <c r="B51">
        <f>IFERROR(VLOOKUP($A51, CDS1Y_bbg!A$5:B$241,2), -1)</f>
        <v>209.92400000000001</v>
      </c>
      <c r="D51">
        <f>IFERROR(VLOOKUP($A51, CDS1Y_bbg!C$5:D$241,2), -1)</f>
        <v>59.5</v>
      </c>
      <c r="F51">
        <f>IFERROR(VLOOKUP($A51, CDS1Y_bbg!E$5:F$241,2), -1)</f>
        <v>14.991</v>
      </c>
      <c r="H51">
        <f>IFERROR(VLOOKUP($A51, CDS1Y_bbg!G$5:H$241,2), -1)</f>
        <v>10.69</v>
      </c>
      <c r="J51">
        <f>IFERROR(VLOOKUP($A51, CDS1Y_bbg!I$5:J$241,2), -1)</f>
        <v>117.423</v>
      </c>
      <c r="L51">
        <f>IFERROR(VLOOKUP($A51, CDS1Y_bbg!K$5:L$241,2), -1)</f>
        <v>46.667000000000002</v>
      </c>
      <c r="N51">
        <f>IFERROR(VLOOKUP($A51, CDS1Y_bbg!M$5:N$241,2), -1)</f>
        <v>26.57</v>
      </c>
      <c r="P51">
        <f>IFERROR(VLOOKUP($A51, CDS1Y_bbg!O$5:P$241,2), -1)</f>
        <v>17.260000000000002</v>
      </c>
      <c r="R51">
        <f>IFERROR(VLOOKUP($A51, CDS1Y_bbg!Q$5:R$241,2), -1)</f>
        <v>28.5</v>
      </c>
      <c r="T51">
        <f>IFERROR(VLOOKUP($A51, CDS1Y_bbg!S$5:T$241,2), -1)</f>
        <v>255.2</v>
      </c>
      <c r="V51">
        <f>IFERROR(VLOOKUP($A51, CDS1Y_bbg!U$5:V$241,2), -1)</f>
        <v>14</v>
      </c>
      <c r="X51">
        <f>IFERROR(VLOOKUP($A51, CDS1Y_bbg!W$5:X$241,2), -1)</f>
        <v>96.25</v>
      </c>
      <c r="Z51">
        <f>IFERROR(VLOOKUP($A51, CDS1Y_bbg!Y$5:Z$241,2), -1)</f>
        <v>40</v>
      </c>
      <c r="AB51">
        <f>IFERROR(VLOOKUP($A51, CDS1Y_bbg!AA$5:AB$241,2), -1)</f>
        <v>15.935</v>
      </c>
      <c r="AD51">
        <f>IFERROR(VLOOKUP($A51, CDS1Y_bbg!AC$5:AD$241,2), -1)</f>
        <v>178.333</v>
      </c>
      <c r="AF51">
        <f>IFERROR(VLOOKUP($A51, CDS1Y_bbg!AE$5:AF$241,2), -1)</f>
        <v>-1</v>
      </c>
      <c r="AH51">
        <f>IFERROR(VLOOKUP($A51, CDS1Y_bbg!AG$5:AH$241,2), -1)</f>
        <v>-1</v>
      </c>
      <c r="AJ51">
        <f>IFERROR(VLOOKUP($A51, CDS1Y_bbg!AI$5:AJ$241,2), -1)</f>
        <v>-1</v>
      </c>
      <c r="AL51">
        <f>IFERROR(VLOOKUP($A51, CDS1Y_bbg!AK$5:AL$241,2), -1)</f>
        <v>-1</v>
      </c>
      <c r="AN51">
        <f>IFERROR(VLOOKUP($A51, CDS1Y_bbg!AM$5:AN$241,2), -1)</f>
        <v>-1</v>
      </c>
      <c r="AP51">
        <f>IFERROR(VLOOKUP($A51, CDS1Y_bbg!AO$5:AP$241,2), -1)</f>
        <v>-1</v>
      </c>
      <c r="AR51">
        <f>IFERROR(VLOOKUP($A51, CDS1Y_bbg!AQ$5:AR$241,2), -1)</f>
        <v>-1</v>
      </c>
      <c r="AT51">
        <f>IFERROR(VLOOKUP($A51, CDS1Y_bbg!AS$5:AT$241,2), -1)</f>
        <v>-1</v>
      </c>
      <c r="AV51">
        <f>IFERROR(VLOOKUP($A51, CDS1Y_bbg!AU$5:AV$241,2), -1)</f>
        <v>-1</v>
      </c>
      <c r="AX51">
        <f>IFERROR(VLOOKUP($A51, CDS1Y_bbg!AW$5:AX$241,2), -1)</f>
        <v>-1</v>
      </c>
      <c r="AZ51">
        <f>IFERROR(VLOOKUP($A51, CDS1Y_bbg!AY$5:AZ$241,2), -1)</f>
        <v>-1</v>
      </c>
      <c r="BB51">
        <f>IFERROR(VLOOKUP($A51, CDS1Y_bbg!BA$5:BB$241,2), -1)</f>
        <v>-1</v>
      </c>
      <c r="BD51">
        <f>IFERROR(VLOOKUP($A51, CDS1Y_bbg!BC$5:BD$241,2), -1)</f>
        <v>-1</v>
      </c>
      <c r="BF51">
        <f>IFERROR(VLOOKUP($A51, CDS1Y_bbg!BE$5:BF$241,2), -1)</f>
        <v>-1</v>
      </c>
      <c r="BH51">
        <f>IFERROR(VLOOKUP($A51, CDS1Y_bbg!BG$5:BH$241,2), -1)</f>
        <v>-1</v>
      </c>
      <c r="BJ51">
        <f>IFERROR(VLOOKUP($A51, CDS1Y_bbg!BI$5:BJ$241,2), -1)</f>
        <v>-1</v>
      </c>
      <c r="BL51">
        <f>IFERROR(VLOOKUP($A51, CDS1Y_bbg!BK$5:BL$241,2), -1)</f>
        <v>-1</v>
      </c>
      <c r="BN51">
        <f>IFERROR(VLOOKUP($A51, CDS1Y_bbg!BM$5:BN$241,2), -1)</f>
        <v>-1</v>
      </c>
      <c r="BP51">
        <f>IFERROR(VLOOKUP($A51, CDS1Y_bbg!BO$5:BP$241,2), -1)</f>
        <v>-1</v>
      </c>
      <c r="BR51">
        <f>IFERROR(VLOOKUP($A51, CDS1Y_bbg!BQ$5:BR$241,2), -1)</f>
        <v>-1</v>
      </c>
      <c r="BT51">
        <f>IFERROR(VLOOKUP($A51, CDS1Y_bbg!BS$5:BT$241,2), -1)</f>
        <v>-1</v>
      </c>
      <c r="BV51">
        <f>IFERROR(VLOOKUP($A51, CDS1Y_bbg!BU$5:BV$241,2), -1)</f>
        <v>-1</v>
      </c>
      <c r="BX51">
        <f>IFERROR(VLOOKUP($A51, CDS1Y_bbg!BW$5:BX$241,2), -1)</f>
        <v>-1</v>
      </c>
      <c r="BZ51">
        <f>IFERROR(VLOOKUP($A51, CDS1Y_bbg!BY$5:BZ$241,2), -1)</f>
        <v>-1</v>
      </c>
      <c r="CB51">
        <f>IFERROR(VLOOKUP($A51, CDS1Y_bbg!CA$5:CB$241,2), -1)</f>
        <v>-1</v>
      </c>
      <c r="CD51">
        <f>IFERROR(VLOOKUP($A51, CDS1Y_bbg!CC$5:CD$241,2), -1)</f>
        <v>-1</v>
      </c>
      <c r="CF51">
        <f>IFERROR(VLOOKUP($A51, CDS1Y_bbg!CE$5:CF$241,2), -1)</f>
        <v>31.25</v>
      </c>
      <c r="CH51">
        <f>IFERROR(VLOOKUP($A51, CDS1Y_bbg!CG$5:CH$241,2), -1)</f>
        <v>-1</v>
      </c>
      <c r="CJ51">
        <f>IFERROR(VLOOKUP($A51, CDS1Y_bbg!CI$5:CJ$241,2), -1)</f>
        <v>-1</v>
      </c>
      <c r="CL51">
        <f>IFERROR(VLOOKUP($A51, CDS1Y_bbg!CK$5:CL$241,2), -1)</f>
        <v>12</v>
      </c>
      <c r="CN51">
        <f>IFERROR(VLOOKUP($A51, CDS1Y_bbg!CM$5:CN$241,2), -1)</f>
        <v>-1</v>
      </c>
    </row>
    <row r="52" spans="1:92" x14ac:dyDescent="0.25">
      <c r="A52" s="1">
        <v>38077</v>
      </c>
      <c r="B52">
        <f>IFERROR(VLOOKUP($A52, CDS1Y_bbg!A$5:B$241,2), -1)</f>
        <v>184.947</v>
      </c>
      <c r="D52">
        <f>IFERROR(VLOOKUP($A52, CDS1Y_bbg!C$5:D$241,2), -1)</f>
        <v>53.5</v>
      </c>
      <c r="F52">
        <f>IFERROR(VLOOKUP($A52, CDS1Y_bbg!E$5:F$241,2), -1)</f>
        <v>17.491</v>
      </c>
      <c r="H52">
        <f>IFERROR(VLOOKUP($A52, CDS1Y_bbg!G$5:H$241,2), -1)</f>
        <v>13.5</v>
      </c>
      <c r="J52">
        <f>IFERROR(VLOOKUP($A52, CDS1Y_bbg!I$5:J$241,2), -1)</f>
        <v>84.962000000000003</v>
      </c>
      <c r="L52">
        <f>IFERROR(VLOOKUP($A52, CDS1Y_bbg!K$5:L$241,2), -1)</f>
        <v>41.25</v>
      </c>
      <c r="N52">
        <f>IFERROR(VLOOKUP($A52, CDS1Y_bbg!M$5:N$241,2), -1)</f>
        <v>25.082999999999998</v>
      </c>
      <c r="P52">
        <f>IFERROR(VLOOKUP($A52, CDS1Y_bbg!O$5:P$241,2), -1)</f>
        <v>18.25</v>
      </c>
      <c r="R52">
        <f>IFERROR(VLOOKUP($A52, CDS1Y_bbg!Q$5:R$241,2), -1)</f>
        <v>28.332999999999998</v>
      </c>
      <c r="T52">
        <f>IFERROR(VLOOKUP($A52, CDS1Y_bbg!S$5:T$241,2), -1)</f>
        <v>287.5</v>
      </c>
      <c r="V52">
        <f>IFERROR(VLOOKUP($A52, CDS1Y_bbg!U$5:V$241,2), -1)</f>
        <v>16.5</v>
      </c>
      <c r="X52">
        <f>IFERROR(VLOOKUP($A52, CDS1Y_bbg!W$5:X$241,2), -1)</f>
        <v>85.832999999999998</v>
      </c>
      <c r="Z52">
        <f>IFERROR(VLOOKUP($A52, CDS1Y_bbg!Y$5:Z$241,2), -1)</f>
        <v>35</v>
      </c>
      <c r="AB52">
        <f>IFERROR(VLOOKUP($A52, CDS1Y_bbg!AA$5:AB$241,2), -1)</f>
        <v>16.5</v>
      </c>
      <c r="AD52">
        <f>IFERROR(VLOOKUP($A52, CDS1Y_bbg!AC$5:AD$241,2), -1)</f>
        <v>118.333</v>
      </c>
      <c r="AF52">
        <f>IFERROR(VLOOKUP($A52, CDS1Y_bbg!AE$5:AF$241,2), -1)</f>
        <v>-1</v>
      </c>
      <c r="AH52">
        <f>IFERROR(VLOOKUP($A52, CDS1Y_bbg!AG$5:AH$241,2), -1)</f>
        <v>-1</v>
      </c>
      <c r="AJ52">
        <f>IFERROR(VLOOKUP($A52, CDS1Y_bbg!AI$5:AJ$241,2), -1)</f>
        <v>-1</v>
      </c>
      <c r="AL52">
        <f>IFERROR(VLOOKUP($A52, CDS1Y_bbg!AK$5:AL$241,2), -1)</f>
        <v>-1</v>
      </c>
      <c r="AN52">
        <f>IFERROR(VLOOKUP($A52, CDS1Y_bbg!AM$5:AN$241,2), -1)</f>
        <v>-1</v>
      </c>
      <c r="AP52">
        <f>IFERROR(VLOOKUP($A52, CDS1Y_bbg!AO$5:AP$241,2), -1)</f>
        <v>-1</v>
      </c>
      <c r="AR52">
        <f>IFERROR(VLOOKUP($A52, CDS1Y_bbg!AQ$5:AR$241,2), -1)</f>
        <v>-1</v>
      </c>
      <c r="AT52">
        <f>IFERROR(VLOOKUP($A52, CDS1Y_bbg!AS$5:AT$241,2), -1)</f>
        <v>-1</v>
      </c>
      <c r="AV52">
        <f>IFERROR(VLOOKUP($A52, CDS1Y_bbg!AU$5:AV$241,2), -1)</f>
        <v>-1</v>
      </c>
      <c r="AX52">
        <f>IFERROR(VLOOKUP($A52, CDS1Y_bbg!AW$5:AX$241,2), -1)</f>
        <v>-1</v>
      </c>
      <c r="AZ52">
        <f>IFERROR(VLOOKUP($A52, CDS1Y_bbg!AY$5:AZ$241,2), -1)</f>
        <v>-1</v>
      </c>
      <c r="BB52">
        <f>IFERROR(VLOOKUP($A52, CDS1Y_bbg!BA$5:BB$241,2), -1)</f>
        <v>-1</v>
      </c>
      <c r="BD52">
        <f>IFERROR(VLOOKUP($A52, CDS1Y_bbg!BC$5:BD$241,2), -1)</f>
        <v>-1</v>
      </c>
      <c r="BF52">
        <f>IFERROR(VLOOKUP($A52, CDS1Y_bbg!BE$5:BF$241,2), -1)</f>
        <v>-1</v>
      </c>
      <c r="BH52">
        <f>IFERROR(VLOOKUP($A52, CDS1Y_bbg!BG$5:BH$241,2), -1)</f>
        <v>-1</v>
      </c>
      <c r="BJ52">
        <f>IFERROR(VLOOKUP($A52, CDS1Y_bbg!BI$5:BJ$241,2), -1)</f>
        <v>-1</v>
      </c>
      <c r="BL52">
        <f>IFERROR(VLOOKUP($A52, CDS1Y_bbg!BK$5:BL$241,2), -1)</f>
        <v>-1</v>
      </c>
      <c r="BN52">
        <f>IFERROR(VLOOKUP($A52, CDS1Y_bbg!BM$5:BN$241,2), -1)</f>
        <v>-1</v>
      </c>
      <c r="BP52">
        <f>IFERROR(VLOOKUP($A52, CDS1Y_bbg!BO$5:BP$241,2), -1)</f>
        <v>-1</v>
      </c>
      <c r="BR52">
        <f>IFERROR(VLOOKUP($A52, CDS1Y_bbg!BQ$5:BR$241,2), -1)</f>
        <v>-1</v>
      </c>
      <c r="BT52">
        <f>IFERROR(VLOOKUP($A52, CDS1Y_bbg!BS$5:BT$241,2), -1)</f>
        <v>-1</v>
      </c>
      <c r="BV52">
        <f>IFERROR(VLOOKUP($A52, CDS1Y_bbg!BU$5:BV$241,2), -1)</f>
        <v>-1</v>
      </c>
      <c r="BX52">
        <f>IFERROR(VLOOKUP($A52, CDS1Y_bbg!BW$5:BX$241,2), -1)</f>
        <v>-1</v>
      </c>
      <c r="BZ52">
        <f>IFERROR(VLOOKUP($A52, CDS1Y_bbg!BY$5:BZ$241,2), -1)</f>
        <v>-1</v>
      </c>
      <c r="CB52">
        <f>IFERROR(VLOOKUP($A52, CDS1Y_bbg!CA$5:CB$241,2), -1)</f>
        <v>-1</v>
      </c>
      <c r="CD52">
        <f>IFERROR(VLOOKUP($A52, CDS1Y_bbg!CC$5:CD$241,2), -1)</f>
        <v>-1</v>
      </c>
      <c r="CF52">
        <f>IFERROR(VLOOKUP($A52, CDS1Y_bbg!CE$5:CF$241,2), -1)</f>
        <v>18</v>
      </c>
      <c r="CH52">
        <f>IFERROR(VLOOKUP($A52, CDS1Y_bbg!CG$5:CH$241,2), -1)</f>
        <v>-1</v>
      </c>
      <c r="CJ52">
        <f>IFERROR(VLOOKUP($A52, CDS1Y_bbg!CI$5:CJ$241,2), -1)</f>
        <v>-1</v>
      </c>
      <c r="CL52">
        <f>IFERROR(VLOOKUP($A52, CDS1Y_bbg!CK$5:CL$241,2), -1)</f>
        <v>12</v>
      </c>
      <c r="CN52">
        <f>IFERROR(VLOOKUP($A52, CDS1Y_bbg!CM$5:CN$241,2), -1)</f>
        <v>-1</v>
      </c>
    </row>
    <row r="53" spans="1:92" x14ac:dyDescent="0.25">
      <c r="A53" s="1">
        <v>38107</v>
      </c>
      <c r="B53">
        <f>IFERROR(VLOOKUP($A53, CDS1Y_bbg!A$5:B$241,2), -1)</f>
        <v>308.33300000000003</v>
      </c>
      <c r="D53">
        <f>IFERROR(VLOOKUP($A53, CDS1Y_bbg!C$5:D$241,2), -1)</f>
        <v>41.5</v>
      </c>
      <c r="F53">
        <f>IFERROR(VLOOKUP($A53, CDS1Y_bbg!E$5:F$241,2), -1)</f>
        <v>13.989000000000001</v>
      </c>
      <c r="H53">
        <f>IFERROR(VLOOKUP($A53, CDS1Y_bbg!G$5:H$241,2), -1)</f>
        <v>16.387</v>
      </c>
      <c r="J53">
        <f>IFERROR(VLOOKUP($A53, CDS1Y_bbg!I$5:J$241,2), -1)</f>
        <v>151.19499999999999</v>
      </c>
      <c r="L53">
        <f>IFERROR(VLOOKUP($A53, CDS1Y_bbg!K$5:L$241,2), -1)</f>
        <v>40</v>
      </c>
      <c r="N53">
        <f>IFERROR(VLOOKUP($A53, CDS1Y_bbg!M$5:N$241,2), -1)</f>
        <v>32</v>
      </c>
      <c r="P53">
        <f>IFERROR(VLOOKUP($A53, CDS1Y_bbg!O$5:P$241,2), -1)</f>
        <v>20.215</v>
      </c>
      <c r="R53">
        <f>IFERROR(VLOOKUP($A53, CDS1Y_bbg!Q$5:R$241,2), -1)</f>
        <v>45.362000000000002</v>
      </c>
      <c r="T53">
        <f>IFERROR(VLOOKUP($A53, CDS1Y_bbg!S$5:T$241,2), -1)</f>
        <v>274.197</v>
      </c>
      <c r="V53">
        <f>IFERROR(VLOOKUP($A53, CDS1Y_bbg!U$5:V$241,2), -1)</f>
        <v>11.5</v>
      </c>
      <c r="X53">
        <f>IFERROR(VLOOKUP($A53, CDS1Y_bbg!W$5:X$241,2), -1)</f>
        <v>122.5</v>
      </c>
      <c r="Z53">
        <f>IFERROR(VLOOKUP($A53, CDS1Y_bbg!Y$5:Z$241,2), -1)</f>
        <v>34.375</v>
      </c>
      <c r="AB53">
        <f>IFERROR(VLOOKUP($A53, CDS1Y_bbg!AA$5:AB$241,2), -1)</f>
        <v>17.190000000000001</v>
      </c>
      <c r="AD53">
        <f>IFERROR(VLOOKUP($A53, CDS1Y_bbg!AC$5:AD$241,2), -1)</f>
        <v>203</v>
      </c>
      <c r="AF53">
        <f>IFERROR(VLOOKUP($A53, CDS1Y_bbg!AE$5:AF$241,2), -1)</f>
        <v>-1</v>
      </c>
      <c r="AH53">
        <f>IFERROR(VLOOKUP($A53, CDS1Y_bbg!AG$5:AH$241,2), -1)</f>
        <v>-1</v>
      </c>
      <c r="AJ53">
        <f>IFERROR(VLOOKUP($A53, CDS1Y_bbg!AI$5:AJ$241,2), -1)</f>
        <v>-1</v>
      </c>
      <c r="AL53">
        <f>IFERROR(VLOOKUP($A53, CDS1Y_bbg!AK$5:AL$241,2), -1)</f>
        <v>-1</v>
      </c>
      <c r="AN53">
        <f>IFERROR(VLOOKUP($A53, CDS1Y_bbg!AM$5:AN$241,2), -1)</f>
        <v>-1</v>
      </c>
      <c r="AP53">
        <f>IFERROR(VLOOKUP($A53, CDS1Y_bbg!AO$5:AP$241,2), -1)</f>
        <v>-1</v>
      </c>
      <c r="AR53">
        <f>IFERROR(VLOOKUP($A53, CDS1Y_bbg!AQ$5:AR$241,2), -1)</f>
        <v>-1</v>
      </c>
      <c r="AT53">
        <f>IFERROR(VLOOKUP($A53, CDS1Y_bbg!AS$5:AT$241,2), -1)</f>
        <v>-1</v>
      </c>
      <c r="AV53">
        <f>IFERROR(VLOOKUP($A53, CDS1Y_bbg!AU$5:AV$241,2), -1)</f>
        <v>-1</v>
      </c>
      <c r="AX53">
        <f>IFERROR(VLOOKUP($A53, CDS1Y_bbg!AW$5:AX$241,2), -1)</f>
        <v>-1</v>
      </c>
      <c r="AZ53">
        <f>IFERROR(VLOOKUP($A53, CDS1Y_bbg!AY$5:AZ$241,2), -1)</f>
        <v>-1</v>
      </c>
      <c r="BB53">
        <f>IFERROR(VLOOKUP($A53, CDS1Y_bbg!BA$5:BB$241,2), -1)</f>
        <v>-1</v>
      </c>
      <c r="BD53">
        <f>IFERROR(VLOOKUP($A53, CDS1Y_bbg!BC$5:BD$241,2), -1)</f>
        <v>-1</v>
      </c>
      <c r="BF53">
        <f>IFERROR(VLOOKUP($A53, CDS1Y_bbg!BE$5:BF$241,2), -1)</f>
        <v>-1</v>
      </c>
      <c r="BH53">
        <f>IFERROR(VLOOKUP($A53, CDS1Y_bbg!BG$5:BH$241,2), -1)</f>
        <v>-1</v>
      </c>
      <c r="BJ53">
        <f>IFERROR(VLOOKUP($A53, CDS1Y_bbg!BI$5:BJ$241,2), -1)</f>
        <v>-1</v>
      </c>
      <c r="BL53">
        <f>IFERROR(VLOOKUP($A53, CDS1Y_bbg!BK$5:BL$241,2), -1)</f>
        <v>-1</v>
      </c>
      <c r="BN53">
        <f>IFERROR(VLOOKUP($A53, CDS1Y_bbg!BM$5:BN$241,2), -1)</f>
        <v>-1</v>
      </c>
      <c r="BP53">
        <f>IFERROR(VLOOKUP($A53, CDS1Y_bbg!BO$5:BP$241,2), -1)</f>
        <v>-1</v>
      </c>
      <c r="BR53">
        <f>IFERROR(VLOOKUP($A53, CDS1Y_bbg!BQ$5:BR$241,2), -1)</f>
        <v>-1</v>
      </c>
      <c r="BT53">
        <f>IFERROR(VLOOKUP($A53, CDS1Y_bbg!BS$5:BT$241,2), -1)</f>
        <v>-1</v>
      </c>
      <c r="BV53">
        <f>IFERROR(VLOOKUP($A53, CDS1Y_bbg!BU$5:BV$241,2), -1)</f>
        <v>-1</v>
      </c>
      <c r="BX53">
        <f>IFERROR(VLOOKUP($A53, CDS1Y_bbg!BW$5:BX$241,2), -1)</f>
        <v>-1</v>
      </c>
      <c r="BZ53">
        <f>IFERROR(VLOOKUP($A53, CDS1Y_bbg!BY$5:BZ$241,2), -1)</f>
        <v>-1</v>
      </c>
      <c r="CB53">
        <f>IFERROR(VLOOKUP($A53, CDS1Y_bbg!CA$5:CB$241,2), -1)</f>
        <v>-1</v>
      </c>
      <c r="CD53">
        <f>IFERROR(VLOOKUP($A53, CDS1Y_bbg!CC$5:CD$241,2), -1)</f>
        <v>-1</v>
      </c>
      <c r="CF53">
        <f>IFERROR(VLOOKUP($A53, CDS1Y_bbg!CE$5:CF$241,2), -1)</f>
        <v>18</v>
      </c>
      <c r="CH53">
        <f>IFERROR(VLOOKUP($A53, CDS1Y_bbg!CG$5:CH$241,2), -1)</f>
        <v>-1</v>
      </c>
      <c r="CJ53">
        <f>IFERROR(VLOOKUP($A53, CDS1Y_bbg!CI$5:CJ$241,2), -1)</f>
        <v>-1</v>
      </c>
      <c r="CL53">
        <f>IFERROR(VLOOKUP($A53, CDS1Y_bbg!CK$5:CL$241,2), -1)</f>
        <v>10</v>
      </c>
      <c r="CN53">
        <f>IFERROR(VLOOKUP($A53, CDS1Y_bbg!CM$5:CN$241,2), -1)</f>
        <v>-1</v>
      </c>
    </row>
    <row r="54" spans="1:92" x14ac:dyDescent="0.25">
      <c r="A54" s="1">
        <v>38138</v>
      </c>
      <c r="B54">
        <f>IFERROR(VLOOKUP($A54, CDS1Y_bbg!A$5:B$241,2), -1)</f>
        <v>367.39499999999998</v>
      </c>
      <c r="D54">
        <f>IFERROR(VLOOKUP($A54, CDS1Y_bbg!C$5:D$241,2), -1)</f>
        <v>51.127000000000002</v>
      </c>
      <c r="F54">
        <f>IFERROR(VLOOKUP($A54, CDS1Y_bbg!E$5:F$241,2), -1)</f>
        <v>14.987</v>
      </c>
      <c r="H54">
        <f>IFERROR(VLOOKUP($A54, CDS1Y_bbg!G$5:H$241,2), -1)</f>
        <v>15.5</v>
      </c>
      <c r="J54">
        <f>IFERROR(VLOOKUP($A54, CDS1Y_bbg!I$5:J$241,2), -1)</f>
        <v>202.411</v>
      </c>
      <c r="L54">
        <f>IFERROR(VLOOKUP($A54, CDS1Y_bbg!K$5:L$241,2), -1)</f>
        <v>40.229999999999997</v>
      </c>
      <c r="N54">
        <f>IFERROR(VLOOKUP($A54, CDS1Y_bbg!M$5:N$241,2), -1)</f>
        <v>27</v>
      </c>
      <c r="P54">
        <f>IFERROR(VLOOKUP($A54, CDS1Y_bbg!O$5:P$241,2), -1)</f>
        <v>18</v>
      </c>
      <c r="R54">
        <f>IFERROR(VLOOKUP($A54, CDS1Y_bbg!Q$5:R$241,2), -1)</f>
        <v>42.359000000000002</v>
      </c>
      <c r="T54">
        <f>IFERROR(VLOOKUP($A54, CDS1Y_bbg!S$5:T$241,2), -1)</f>
        <v>283.75</v>
      </c>
      <c r="V54">
        <f>IFERROR(VLOOKUP($A54, CDS1Y_bbg!U$5:V$241,2), -1)</f>
        <v>13.845000000000001</v>
      </c>
      <c r="X54">
        <f>IFERROR(VLOOKUP($A54, CDS1Y_bbg!W$5:X$241,2), -1)</f>
        <v>126.23</v>
      </c>
      <c r="Z54">
        <f>IFERROR(VLOOKUP($A54, CDS1Y_bbg!Y$5:Z$241,2), -1)</f>
        <v>54.125</v>
      </c>
      <c r="AB54">
        <f>IFERROR(VLOOKUP($A54, CDS1Y_bbg!AA$5:AB$241,2), -1)</f>
        <v>16</v>
      </c>
      <c r="AD54">
        <f>IFERROR(VLOOKUP($A54, CDS1Y_bbg!AC$5:AD$241,2), -1)</f>
        <v>361.5</v>
      </c>
      <c r="AF54">
        <f>IFERROR(VLOOKUP($A54, CDS1Y_bbg!AE$5:AF$241,2), -1)</f>
        <v>-1</v>
      </c>
      <c r="AH54">
        <f>IFERROR(VLOOKUP($A54, CDS1Y_bbg!AG$5:AH$241,2), -1)</f>
        <v>-1</v>
      </c>
      <c r="AJ54">
        <f>IFERROR(VLOOKUP($A54, CDS1Y_bbg!AI$5:AJ$241,2), -1)</f>
        <v>-1</v>
      </c>
      <c r="AL54">
        <f>IFERROR(VLOOKUP($A54, CDS1Y_bbg!AK$5:AL$241,2), -1)</f>
        <v>-1</v>
      </c>
      <c r="AN54">
        <f>IFERROR(VLOOKUP($A54, CDS1Y_bbg!AM$5:AN$241,2), -1)</f>
        <v>-1</v>
      </c>
      <c r="AP54">
        <f>IFERROR(VLOOKUP($A54, CDS1Y_bbg!AO$5:AP$241,2), -1)</f>
        <v>-1</v>
      </c>
      <c r="AR54">
        <f>IFERROR(VLOOKUP($A54, CDS1Y_bbg!AQ$5:AR$241,2), -1)</f>
        <v>-1</v>
      </c>
      <c r="AT54">
        <f>IFERROR(VLOOKUP($A54, CDS1Y_bbg!AS$5:AT$241,2), -1)</f>
        <v>-1</v>
      </c>
      <c r="AV54">
        <f>IFERROR(VLOOKUP($A54, CDS1Y_bbg!AU$5:AV$241,2), -1)</f>
        <v>-1</v>
      </c>
      <c r="AX54">
        <f>IFERROR(VLOOKUP($A54, CDS1Y_bbg!AW$5:AX$241,2), -1)</f>
        <v>-1</v>
      </c>
      <c r="AZ54">
        <f>IFERROR(VLOOKUP($A54, CDS1Y_bbg!AY$5:AZ$241,2), -1)</f>
        <v>-1</v>
      </c>
      <c r="BB54">
        <f>IFERROR(VLOOKUP($A54, CDS1Y_bbg!BA$5:BB$241,2), -1)</f>
        <v>-1</v>
      </c>
      <c r="BD54">
        <f>IFERROR(VLOOKUP($A54, CDS1Y_bbg!BC$5:BD$241,2), -1)</f>
        <v>-1</v>
      </c>
      <c r="BF54">
        <f>IFERROR(VLOOKUP($A54, CDS1Y_bbg!BE$5:BF$241,2), -1)</f>
        <v>-1</v>
      </c>
      <c r="BH54">
        <f>IFERROR(VLOOKUP($A54, CDS1Y_bbg!BG$5:BH$241,2), -1)</f>
        <v>-1</v>
      </c>
      <c r="BJ54">
        <f>IFERROR(VLOOKUP($A54, CDS1Y_bbg!BI$5:BJ$241,2), -1)</f>
        <v>-1</v>
      </c>
      <c r="BL54">
        <f>IFERROR(VLOOKUP($A54, CDS1Y_bbg!BK$5:BL$241,2), -1)</f>
        <v>-1</v>
      </c>
      <c r="BN54">
        <f>IFERROR(VLOOKUP($A54, CDS1Y_bbg!BM$5:BN$241,2), -1)</f>
        <v>-1</v>
      </c>
      <c r="BP54">
        <f>IFERROR(VLOOKUP($A54, CDS1Y_bbg!BO$5:BP$241,2), -1)</f>
        <v>-1</v>
      </c>
      <c r="BR54">
        <f>IFERROR(VLOOKUP($A54, CDS1Y_bbg!BQ$5:BR$241,2), -1)</f>
        <v>-1</v>
      </c>
      <c r="BT54">
        <f>IFERROR(VLOOKUP($A54, CDS1Y_bbg!BS$5:BT$241,2), -1)</f>
        <v>-1</v>
      </c>
      <c r="BV54">
        <f>IFERROR(VLOOKUP($A54, CDS1Y_bbg!BU$5:BV$241,2), -1)</f>
        <v>-1</v>
      </c>
      <c r="BX54">
        <f>IFERROR(VLOOKUP($A54, CDS1Y_bbg!BW$5:BX$241,2), -1)</f>
        <v>-1</v>
      </c>
      <c r="BZ54">
        <f>IFERROR(VLOOKUP($A54, CDS1Y_bbg!BY$5:BZ$241,2), -1)</f>
        <v>-1</v>
      </c>
      <c r="CB54">
        <f>IFERROR(VLOOKUP($A54, CDS1Y_bbg!CA$5:CB$241,2), -1)</f>
        <v>-1</v>
      </c>
      <c r="CD54">
        <f>IFERROR(VLOOKUP($A54, CDS1Y_bbg!CC$5:CD$241,2), -1)</f>
        <v>-1</v>
      </c>
      <c r="CF54">
        <f>IFERROR(VLOOKUP($A54, CDS1Y_bbg!CE$5:CF$241,2), -1)</f>
        <v>18</v>
      </c>
      <c r="CH54">
        <f>IFERROR(VLOOKUP($A54, CDS1Y_bbg!CG$5:CH$241,2), -1)</f>
        <v>-1</v>
      </c>
      <c r="CJ54">
        <f>IFERROR(VLOOKUP($A54, CDS1Y_bbg!CI$5:CJ$241,2), -1)</f>
        <v>-1</v>
      </c>
      <c r="CL54">
        <f>IFERROR(VLOOKUP($A54, CDS1Y_bbg!CK$5:CL$241,2), -1)</f>
        <v>9.7270000000000003</v>
      </c>
      <c r="CN54">
        <f>IFERROR(VLOOKUP($A54, CDS1Y_bbg!CM$5:CN$241,2), -1)</f>
        <v>-1</v>
      </c>
    </row>
    <row r="55" spans="1:92" x14ac:dyDescent="0.25">
      <c r="A55" s="1">
        <v>38168</v>
      </c>
      <c r="B55">
        <f>IFERROR(VLOOKUP($A55, CDS1Y_bbg!A$5:B$241,2), -1)</f>
        <v>254.876</v>
      </c>
      <c r="D55">
        <f>IFERROR(VLOOKUP($A55, CDS1Y_bbg!C$5:D$241,2), -1)</f>
        <v>27.5</v>
      </c>
      <c r="F55">
        <f>IFERROR(VLOOKUP($A55, CDS1Y_bbg!E$5:F$241,2), -1)</f>
        <v>14.987</v>
      </c>
      <c r="H55">
        <f>IFERROR(VLOOKUP($A55, CDS1Y_bbg!G$5:H$241,2), -1)</f>
        <v>16.149999999999999</v>
      </c>
      <c r="J55">
        <f>IFERROR(VLOOKUP($A55, CDS1Y_bbg!I$5:J$241,2), -1)</f>
        <v>139.911</v>
      </c>
      <c r="L55">
        <f>IFERROR(VLOOKUP($A55, CDS1Y_bbg!K$5:L$241,2), -1)</f>
        <v>31.667000000000002</v>
      </c>
      <c r="N55">
        <f>IFERROR(VLOOKUP($A55, CDS1Y_bbg!M$5:N$241,2), -1)</f>
        <v>27</v>
      </c>
      <c r="P55">
        <f>IFERROR(VLOOKUP($A55, CDS1Y_bbg!O$5:P$241,2), -1)</f>
        <v>16.413</v>
      </c>
      <c r="R55">
        <f>IFERROR(VLOOKUP($A55, CDS1Y_bbg!Q$5:R$241,2), -1)</f>
        <v>34.311999999999998</v>
      </c>
      <c r="T55">
        <f>IFERROR(VLOOKUP($A55, CDS1Y_bbg!S$5:T$241,2), -1)</f>
        <v>241</v>
      </c>
      <c r="V55">
        <f>IFERROR(VLOOKUP($A55, CDS1Y_bbg!U$5:V$241,2), -1)</f>
        <v>18</v>
      </c>
      <c r="X55">
        <f>IFERROR(VLOOKUP($A55, CDS1Y_bbg!W$5:X$241,2), -1)</f>
        <v>109.5</v>
      </c>
      <c r="Z55">
        <f>IFERROR(VLOOKUP($A55, CDS1Y_bbg!Y$5:Z$241,2), -1)</f>
        <v>34.582999999999998</v>
      </c>
      <c r="AB55">
        <f>IFERROR(VLOOKUP($A55, CDS1Y_bbg!AA$5:AB$241,2), -1)</f>
        <v>19.215</v>
      </c>
      <c r="AD55">
        <f>IFERROR(VLOOKUP($A55, CDS1Y_bbg!AC$5:AD$241,2), -1)</f>
        <v>251.25</v>
      </c>
      <c r="AF55">
        <f>IFERROR(VLOOKUP($A55, CDS1Y_bbg!AE$5:AF$241,2), -1)</f>
        <v>-1</v>
      </c>
      <c r="AH55">
        <f>IFERROR(VLOOKUP($A55, CDS1Y_bbg!AG$5:AH$241,2), -1)</f>
        <v>-1</v>
      </c>
      <c r="AJ55">
        <f>IFERROR(VLOOKUP($A55, CDS1Y_bbg!AI$5:AJ$241,2), -1)</f>
        <v>-1</v>
      </c>
      <c r="AL55">
        <f>IFERROR(VLOOKUP($A55, CDS1Y_bbg!AK$5:AL$241,2), -1)</f>
        <v>-1</v>
      </c>
      <c r="AN55">
        <f>IFERROR(VLOOKUP($A55, CDS1Y_bbg!AM$5:AN$241,2), -1)</f>
        <v>-1</v>
      </c>
      <c r="AP55">
        <f>IFERROR(VLOOKUP($A55, CDS1Y_bbg!AO$5:AP$241,2), -1)</f>
        <v>-1</v>
      </c>
      <c r="AR55">
        <f>IFERROR(VLOOKUP($A55, CDS1Y_bbg!AQ$5:AR$241,2), -1)</f>
        <v>-1</v>
      </c>
      <c r="AT55">
        <f>IFERROR(VLOOKUP($A55, CDS1Y_bbg!AS$5:AT$241,2), -1)</f>
        <v>-1</v>
      </c>
      <c r="AV55">
        <f>IFERROR(VLOOKUP($A55, CDS1Y_bbg!AU$5:AV$241,2), -1)</f>
        <v>-1</v>
      </c>
      <c r="AX55">
        <f>IFERROR(VLOOKUP($A55, CDS1Y_bbg!AW$5:AX$241,2), -1)</f>
        <v>-1</v>
      </c>
      <c r="AZ55">
        <f>IFERROR(VLOOKUP($A55, CDS1Y_bbg!AY$5:AZ$241,2), -1)</f>
        <v>-1</v>
      </c>
      <c r="BB55">
        <f>IFERROR(VLOOKUP($A55, CDS1Y_bbg!BA$5:BB$241,2), -1)</f>
        <v>-1</v>
      </c>
      <c r="BD55">
        <f>IFERROR(VLOOKUP($A55, CDS1Y_bbg!BC$5:BD$241,2), -1)</f>
        <v>-1</v>
      </c>
      <c r="BF55">
        <f>IFERROR(VLOOKUP($A55, CDS1Y_bbg!BE$5:BF$241,2), -1)</f>
        <v>-1</v>
      </c>
      <c r="BH55">
        <f>IFERROR(VLOOKUP($A55, CDS1Y_bbg!BG$5:BH$241,2), -1)</f>
        <v>-1</v>
      </c>
      <c r="BJ55">
        <f>IFERROR(VLOOKUP($A55, CDS1Y_bbg!BI$5:BJ$241,2), -1)</f>
        <v>-1</v>
      </c>
      <c r="BL55">
        <f>IFERROR(VLOOKUP($A55, CDS1Y_bbg!BK$5:BL$241,2), -1)</f>
        <v>-1</v>
      </c>
      <c r="BN55">
        <f>IFERROR(VLOOKUP($A55, CDS1Y_bbg!BM$5:BN$241,2), -1)</f>
        <v>-1</v>
      </c>
      <c r="BP55">
        <f>IFERROR(VLOOKUP($A55, CDS1Y_bbg!BO$5:BP$241,2), -1)</f>
        <v>-1</v>
      </c>
      <c r="BR55">
        <f>IFERROR(VLOOKUP($A55, CDS1Y_bbg!BQ$5:BR$241,2), -1)</f>
        <v>-1</v>
      </c>
      <c r="BT55">
        <f>IFERROR(VLOOKUP($A55, CDS1Y_bbg!BS$5:BT$241,2), -1)</f>
        <v>-1</v>
      </c>
      <c r="BV55">
        <f>IFERROR(VLOOKUP($A55, CDS1Y_bbg!BU$5:BV$241,2), -1)</f>
        <v>-1</v>
      </c>
      <c r="BX55">
        <f>IFERROR(VLOOKUP($A55, CDS1Y_bbg!BW$5:BX$241,2), -1)</f>
        <v>-1</v>
      </c>
      <c r="BZ55">
        <f>IFERROR(VLOOKUP($A55, CDS1Y_bbg!BY$5:BZ$241,2), -1)</f>
        <v>-1</v>
      </c>
      <c r="CB55">
        <f>IFERROR(VLOOKUP($A55, CDS1Y_bbg!CA$5:CB$241,2), -1)</f>
        <v>-1</v>
      </c>
      <c r="CD55">
        <f>IFERROR(VLOOKUP($A55, CDS1Y_bbg!CC$5:CD$241,2), -1)</f>
        <v>-1</v>
      </c>
      <c r="CF55">
        <f>IFERROR(VLOOKUP($A55, CDS1Y_bbg!CE$5:CF$241,2), -1)</f>
        <v>18</v>
      </c>
      <c r="CH55">
        <f>IFERROR(VLOOKUP($A55, CDS1Y_bbg!CG$5:CH$241,2), -1)</f>
        <v>-1</v>
      </c>
      <c r="CJ55">
        <f>IFERROR(VLOOKUP($A55, CDS1Y_bbg!CI$5:CJ$241,2), -1)</f>
        <v>-1</v>
      </c>
      <c r="CL55">
        <f>IFERROR(VLOOKUP($A55, CDS1Y_bbg!CK$5:CL$241,2), -1)</f>
        <v>8.173</v>
      </c>
      <c r="CN55">
        <f>IFERROR(VLOOKUP($A55, CDS1Y_bbg!CM$5:CN$241,2), -1)</f>
        <v>-1</v>
      </c>
    </row>
    <row r="56" spans="1:92" x14ac:dyDescent="0.25">
      <c r="A56" s="1">
        <v>38198</v>
      </c>
      <c r="B56">
        <f>IFERROR(VLOOKUP($A56, CDS1Y_bbg!A$5:B$241,2), -1)</f>
        <v>164.167</v>
      </c>
      <c r="D56">
        <f>IFERROR(VLOOKUP($A56, CDS1Y_bbg!C$5:D$241,2), -1)</f>
        <v>22.986999999999998</v>
      </c>
      <c r="F56">
        <f>IFERROR(VLOOKUP($A56, CDS1Y_bbg!E$5:F$241,2), -1)</f>
        <v>11.484999999999999</v>
      </c>
      <c r="H56">
        <f>IFERROR(VLOOKUP($A56, CDS1Y_bbg!G$5:H$241,2), -1)</f>
        <v>11.337</v>
      </c>
      <c r="J56">
        <f>IFERROR(VLOOKUP($A56, CDS1Y_bbg!I$5:J$241,2), -1)</f>
        <v>117.45</v>
      </c>
      <c r="L56">
        <f>IFERROR(VLOOKUP($A56, CDS1Y_bbg!K$5:L$241,2), -1)</f>
        <v>27.5</v>
      </c>
      <c r="N56">
        <f>IFERROR(VLOOKUP($A56, CDS1Y_bbg!M$5:N$241,2), -1)</f>
        <v>23.562999999999999</v>
      </c>
      <c r="P56">
        <f>IFERROR(VLOOKUP($A56, CDS1Y_bbg!O$5:P$241,2), -1)</f>
        <v>11.678000000000001</v>
      </c>
      <c r="R56">
        <f>IFERROR(VLOOKUP($A56, CDS1Y_bbg!Q$5:R$241,2), -1)</f>
        <v>32.484000000000002</v>
      </c>
      <c r="T56">
        <f>IFERROR(VLOOKUP($A56, CDS1Y_bbg!S$5:T$241,2), -1)</f>
        <v>194.47499999999999</v>
      </c>
      <c r="V56">
        <f>IFERROR(VLOOKUP($A56, CDS1Y_bbg!U$5:V$241,2), -1)</f>
        <v>6.75</v>
      </c>
      <c r="X56">
        <f>IFERROR(VLOOKUP($A56, CDS1Y_bbg!W$5:X$241,2), -1)</f>
        <v>96.125</v>
      </c>
      <c r="Z56">
        <f>IFERROR(VLOOKUP($A56, CDS1Y_bbg!Y$5:Z$241,2), -1)</f>
        <v>32</v>
      </c>
      <c r="AB56">
        <f>IFERROR(VLOOKUP($A56, CDS1Y_bbg!AA$5:AB$241,2), -1)</f>
        <v>12.936999999999999</v>
      </c>
      <c r="AD56">
        <f>IFERROR(VLOOKUP($A56, CDS1Y_bbg!AC$5:AD$241,2), -1)</f>
        <v>163.875</v>
      </c>
      <c r="AF56">
        <f>IFERROR(VLOOKUP($A56, CDS1Y_bbg!AE$5:AF$241,2), -1)</f>
        <v>-1</v>
      </c>
      <c r="AH56">
        <f>IFERROR(VLOOKUP($A56, CDS1Y_bbg!AG$5:AH$241,2), -1)</f>
        <v>-1</v>
      </c>
      <c r="AJ56">
        <f>IFERROR(VLOOKUP($A56, CDS1Y_bbg!AI$5:AJ$241,2), -1)</f>
        <v>-1</v>
      </c>
      <c r="AL56">
        <f>IFERROR(VLOOKUP($A56, CDS1Y_bbg!AK$5:AL$241,2), -1)</f>
        <v>-1</v>
      </c>
      <c r="AN56">
        <f>IFERROR(VLOOKUP($A56, CDS1Y_bbg!AM$5:AN$241,2), -1)</f>
        <v>-1</v>
      </c>
      <c r="AP56">
        <f>IFERROR(VLOOKUP($A56, CDS1Y_bbg!AO$5:AP$241,2), -1)</f>
        <v>-1</v>
      </c>
      <c r="AR56">
        <f>IFERROR(VLOOKUP($A56, CDS1Y_bbg!AQ$5:AR$241,2), -1)</f>
        <v>-1</v>
      </c>
      <c r="AT56">
        <f>IFERROR(VLOOKUP($A56, CDS1Y_bbg!AS$5:AT$241,2), -1)</f>
        <v>-1</v>
      </c>
      <c r="AV56">
        <f>IFERROR(VLOOKUP($A56, CDS1Y_bbg!AU$5:AV$241,2), -1)</f>
        <v>-1</v>
      </c>
      <c r="AX56">
        <f>IFERROR(VLOOKUP($A56, CDS1Y_bbg!AW$5:AX$241,2), -1)</f>
        <v>-1</v>
      </c>
      <c r="AZ56">
        <f>IFERROR(VLOOKUP($A56, CDS1Y_bbg!AY$5:AZ$241,2), -1)</f>
        <v>8.7449999999999992</v>
      </c>
      <c r="BB56">
        <f>IFERROR(VLOOKUP($A56, CDS1Y_bbg!BA$5:BB$241,2), -1)</f>
        <v>-1</v>
      </c>
      <c r="BD56">
        <f>IFERROR(VLOOKUP($A56, CDS1Y_bbg!BC$5:BD$241,2), -1)</f>
        <v>-1</v>
      </c>
      <c r="BF56">
        <f>IFERROR(VLOOKUP($A56, CDS1Y_bbg!BE$5:BF$241,2), -1)</f>
        <v>-1</v>
      </c>
      <c r="BH56">
        <f>IFERROR(VLOOKUP($A56, CDS1Y_bbg!BG$5:BH$241,2), -1)</f>
        <v>-1</v>
      </c>
      <c r="BJ56">
        <f>IFERROR(VLOOKUP($A56, CDS1Y_bbg!BI$5:BJ$241,2), -1)</f>
        <v>-1</v>
      </c>
      <c r="BL56">
        <f>IFERROR(VLOOKUP($A56, CDS1Y_bbg!BK$5:BL$241,2), -1)</f>
        <v>-1</v>
      </c>
      <c r="BN56">
        <f>IFERROR(VLOOKUP($A56, CDS1Y_bbg!BM$5:BN$241,2), -1)</f>
        <v>-1</v>
      </c>
      <c r="BP56">
        <f>IFERROR(VLOOKUP($A56, CDS1Y_bbg!BO$5:BP$241,2), -1)</f>
        <v>-1</v>
      </c>
      <c r="BR56">
        <f>IFERROR(VLOOKUP($A56, CDS1Y_bbg!BQ$5:BR$241,2), -1)</f>
        <v>-1</v>
      </c>
      <c r="BT56">
        <f>IFERROR(VLOOKUP($A56, CDS1Y_bbg!BS$5:BT$241,2), -1)</f>
        <v>-1</v>
      </c>
      <c r="BV56">
        <f>IFERROR(VLOOKUP($A56, CDS1Y_bbg!BU$5:BV$241,2), -1)</f>
        <v>-1</v>
      </c>
      <c r="BX56">
        <f>IFERROR(VLOOKUP($A56, CDS1Y_bbg!BW$5:BX$241,2), -1)</f>
        <v>-1</v>
      </c>
      <c r="BZ56">
        <f>IFERROR(VLOOKUP($A56, CDS1Y_bbg!BY$5:BZ$241,2), -1)</f>
        <v>-1</v>
      </c>
      <c r="CB56">
        <f>IFERROR(VLOOKUP($A56, CDS1Y_bbg!CA$5:CB$241,2), -1)</f>
        <v>-1</v>
      </c>
      <c r="CD56">
        <f>IFERROR(VLOOKUP($A56, CDS1Y_bbg!CC$5:CD$241,2), -1)</f>
        <v>-1</v>
      </c>
      <c r="CF56">
        <f>IFERROR(VLOOKUP($A56, CDS1Y_bbg!CE$5:CF$241,2), -1)</f>
        <v>18</v>
      </c>
      <c r="CH56">
        <f>IFERROR(VLOOKUP($A56, CDS1Y_bbg!CG$5:CH$241,2), -1)</f>
        <v>-1</v>
      </c>
      <c r="CJ56">
        <f>IFERROR(VLOOKUP($A56, CDS1Y_bbg!CI$5:CJ$241,2), -1)</f>
        <v>-1</v>
      </c>
      <c r="CL56">
        <f>IFERROR(VLOOKUP($A56, CDS1Y_bbg!CK$5:CL$241,2), -1)</f>
        <v>7.97</v>
      </c>
      <c r="CN56">
        <f>IFERROR(VLOOKUP($A56, CDS1Y_bbg!CM$5:CN$241,2), -1)</f>
        <v>-1</v>
      </c>
    </row>
    <row r="57" spans="1:92" x14ac:dyDescent="0.25">
      <c r="A57" s="1">
        <v>38230</v>
      </c>
      <c r="B57">
        <f>IFERROR(VLOOKUP($A57, CDS1Y_bbg!A$5:B$241,2), -1)</f>
        <v>88.75</v>
      </c>
      <c r="D57">
        <f>IFERROR(VLOOKUP($A57, CDS1Y_bbg!C$5:D$241,2), -1)</f>
        <v>22.74</v>
      </c>
      <c r="F57">
        <f>IFERROR(VLOOKUP($A57, CDS1Y_bbg!E$5:F$241,2), -1)</f>
        <v>11.486000000000001</v>
      </c>
      <c r="H57">
        <f>IFERROR(VLOOKUP($A57, CDS1Y_bbg!G$5:H$241,2), -1)</f>
        <v>8.5</v>
      </c>
      <c r="J57">
        <f>IFERROR(VLOOKUP($A57, CDS1Y_bbg!I$5:J$241,2), -1)</f>
        <v>130</v>
      </c>
      <c r="L57">
        <f>IFERROR(VLOOKUP($A57, CDS1Y_bbg!K$5:L$241,2), -1)</f>
        <v>18.059999999999999</v>
      </c>
      <c r="N57">
        <f>IFERROR(VLOOKUP($A57, CDS1Y_bbg!M$5:N$241,2), -1)</f>
        <v>14</v>
      </c>
      <c r="P57">
        <f>IFERROR(VLOOKUP($A57, CDS1Y_bbg!O$5:P$241,2), -1)</f>
        <v>10</v>
      </c>
      <c r="R57">
        <f>IFERROR(VLOOKUP($A57, CDS1Y_bbg!Q$5:R$241,2), -1)</f>
        <v>27</v>
      </c>
      <c r="T57">
        <f>IFERROR(VLOOKUP($A57, CDS1Y_bbg!S$5:T$241,2), -1)</f>
        <v>158</v>
      </c>
      <c r="V57">
        <f>IFERROR(VLOOKUP($A57, CDS1Y_bbg!U$5:V$241,2), -1)</f>
        <v>5.71</v>
      </c>
      <c r="X57">
        <f>IFERROR(VLOOKUP($A57, CDS1Y_bbg!W$5:X$241,2), -1)</f>
        <v>89.5</v>
      </c>
      <c r="Z57">
        <f>IFERROR(VLOOKUP($A57, CDS1Y_bbg!Y$5:Z$241,2), -1)</f>
        <v>22.167000000000002</v>
      </c>
      <c r="AB57">
        <f>IFERROR(VLOOKUP($A57, CDS1Y_bbg!AA$5:AB$241,2), -1)</f>
        <v>9.5</v>
      </c>
      <c r="AD57">
        <f>IFERROR(VLOOKUP($A57, CDS1Y_bbg!AC$5:AD$241,2), -1)</f>
        <v>121.833</v>
      </c>
      <c r="AF57">
        <f>IFERROR(VLOOKUP($A57, CDS1Y_bbg!AE$5:AF$241,2), -1)</f>
        <v>-1</v>
      </c>
      <c r="AH57">
        <f>IFERROR(VLOOKUP($A57, CDS1Y_bbg!AG$5:AH$241,2), -1)</f>
        <v>-1</v>
      </c>
      <c r="AJ57">
        <f>IFERROR(VLOOKUP($A57, CDS1Y_bbg!AI$5:AJ$241,2), -1)</f>
        <v>-1</v>
      </c>
      <c r="AL57">
        <f>IFERROR(VLOOKUP($A57, CDS1Y_bbg!AK$5:AL$241,2), -1)</f>
        <v>-1</v>
      </c>
      <c r="AN57">
        <f>IFERROR(VLOOKUP($A57, CDS1Y_bbg!AM$5:AN$241,2), -1)</f>
        <v>-1</v>
      </c>
      <c r="AP57">
        <f>IFERROR(VLOOKUP($A57, CDS1Y_bbg!AO$5:AP$241,2), -1)</f>
        <v>-1</v>
      </c>
      <c r="AR57">
        <f>IFERROR(VLOOKUP($A57, CDS1Y_bbg!AQ$5:AR$241,2), -1)</f>
        <v>-1</v>
      </c>
      <c r="AT57">
        <f>IFERROR(VLOOKUP($A57, CDS1Y_bbg!AS$5:AT$241,2), -1)</f>
        <v>-1</v>
      </c>
      <c r="AV57">
        <f>IFERROR(VLOOKUP($A57, CDS1Y_bbg!AU$5:AV$241,2), -1)</f>
        <v>-1</v>
      </c>
      <c r="AX57">
        <f>IFERROR(VLOOKUP($A57, CDS1Y_bbg!AW$5:AX$241,2), -1)</f>
        <v>19.5</v>
      </c>
      <c r="AZ57">
        <f>IFERROR(VLOOKUP($A57, CDS1Y_bbg!AY$5:AZ$241,2), -1)</f>
        <v>8.8550000000000004</v>
      </c>
      <c r="BB57">
        <f>IFERROR(VLOOKUP($A57, CDS1Y_bbg!BA$5:BB$241,2), -1)</f>
        <v>-1</v>
      </c>
      <c r="BD57">
        <f>IFERROR(VLOOKUP($A57, CDS1Y_bbg!BC$5:BD$241,2), -1)</f>
        <v>-1</v>
      </c>
      <c r="BF57">
        <f>IFERROR(VLOOKUP($A57, CDS1Y_bbg!BE$5:BF$241,2), -1)</f>
        <v>-1</v>
      </c>
      <c r="BH57">
        <f>IFERROR(VLOOKUP($A57, CDS1Y_bbg!BG$5:BH$241,2), -1)</f>
        <v>-1</v>
      </c>
      <c r="BJ57">
        <f>IFERROR(VLOOKUP($A57, CDS1Y_bbg!BI$5:BJ$241,2), -1)</f>
        <v>-1</v>
      </c>
      <c r="BL57">
        <f>IFERROR(VLOOKUP($A57, CDS1Y_bbg!BK$5:BL$241,2), -1)</f>
        <v>-1</v>
      </c>
      <c r="BN57">
        <f>IFERROR(VLOOKUP($A57, CDS1Y_bbg!BM$5:BN$241,2), -1)</f>
        <v>-1</v>
      </c>
      <c r="BP57">
        <f>IFERROR(VLOOKUP($A57, CDS1Y_bbg!BO$5:BP$241,2), -1)</f>
        <v>-1</v>
      </c>
      <c r="BR57">
        <f>IFERROR(VLOOKUP($A57, CDS1Y_bbg!BQ$5:BR$241,2), -1)</f>
        <v>-1</v>
      </c>
      <c r="BT57">
        <f>IFERROR(VLOOKUP($A57, CDS1Y_bbg!BS$5:BT$241,2), -1)</f>
        <v>-1</v>
      </c>
      <c r="BV57">
        <f>IFERROR(VLOOKUP($A57, CDS1Y_bbg!BU$5:BV$241,2), -1)</f>
        <v>-1</v>
      </c>
      <c r="BX57">
        <f>IFERROR(VLOOKUP($A57, CDS1Y_bbg!BW$5:BX$241,2), -1)</f>
        <v>-1</v>
      </c>
      <c r="BZ57">
        <f>IFERROR(VLOOKUP($A57, CDS1Y_bbg!BY$5:BZ$241,2), -1)</f>
        <v>-1</v>
      </c>
      <c r="CB57">
        <f>IFERROR(VLOOKUP($A57, CDS1Y_bbg!CA$5:CB$241,2), -1)</f>
        <v>-1</v>
      </c>
      <c r="CD57">
        <f>IFERROR(VLOOKUP($A57, CDS1Y_bbg!CC$5:CD$241,2), -1)</f>
        <v>-1</v>
      </c>
      <c r="CF57">
        <f>IFERROR(VLOOKUP($A57, CDS1Y_bbg!CE$5:CF$241,2), -1)</f>
        <v>18</v>
      </c>
      <c r="CH57">
        <f>IFERROR(VLOOKUP($A57, CDS1Y_bbg!CG$5:CH$241,2), -1)</f>
        <v>-1</v>
      </c>
      <c r="CJ57">
        <f>IFERROR(VLOOKUP($A57, CDS1Y_bbg!CI$5:CJ$241,2), -1)</f>
        <v>-1</v>
      </c>
      <c r="CL57">
        <f>IFERROR(VLOOKUP($A57, CDS1Y_bbg!CK$5:CL$241,2), -1)</f>
        <v>5.84</v>
      </c>
      <c r="CN57">
        <f>IFERROR(VLOOKUP($A57, CDS1Y_bbg!CM$5:CN$241,2), -1)</f>
        <v>-1</v>
      </c>
    </row>
    <row r="58" spans="1:92" x14ac:dyDescent="0.25">
      <c r="A58" s="1">
        <v>38260</v>
      </c>
      <c r="B58">
        <f>IFERROR(VLOOKUP($A58, CDS1Y_bbg!A$5:B$241,2), -1)</f>
        <v>93.75</v>
      </c>
      <c r="D58">
        <f>IFERROR(VLOOKUP($A58, CDS1Y_bbg!C$5:D$241,2), -1)</f>
        <v>14.987</v>
      </c>
      <c r="F58">
        <f>IFERROR(VLOOKUP($A58, CDS1Y_bbg!E$5:F$241,2), -1)</f>
        <v>9</v>
      </c>
      <c r="H58">
        <f>IFERROR(VLOOKUP($A58, CDS1Y_bbg!G$5:H$241,2), -1)</f>
        <v>11</v>
      </c>
      <c r="J58">
        <f>IFERROR(VLOOKUP($A58, CDS1Y_bbg!I$5:J$241,2), -1)</f>
        <v>108.333</v>
      </c>
      <c r="L58">
        <f>IFERROR(VLOOKUP($A58, CDS1Y_bbg!K$5:L$241,2), -1)</f>
        <v>16.817</v>
      </c>
      <c r="N58">
        <f>IFERROR(VLOOKUP($A58, CDS1Y_bbg!M$5:N$241,2), -1)</f>
        <v>16</v>
      </c>
      <c r="P58">
        <f>IFERROR(VLOOKUP($A58, CDS1Y_bbg!O$5:P$241,2), -1)</f>
        <v>10.75</v>
      </c>
      <c r="R58">
        <f>IFERROR(VLOOKUP($A58, CDS1Y_bbg!Q$5:R$241,2), -1)</f>
        <v>24.332999999999998</v>
      </c>
      <c r="T58">
        <f>IFERROR(VLOOKUP($A58, CDS1Y_bbg!S$5:T$241,2), -1)</f>
        <v>173</v>
      </c>
      <c r="V58">
        <f>IFERROR(VLOOKUP($A58, CDS1Y_bbg!U$5:V$241,2), -1)</f>
        <v>5.5449999999999999</v>
      </c>
      <c r="X58">
        <f>IFERROR(VLOOKUP($A58, CDS1Y_bbg!W$5:X$241,2), -1)</f>
        <v>86</v>
      </c>
      <c r="Z58">
        <f>IFERROR(VLOOKUP($A58, CDS1Y_bbg!Y$5:Z$241,2), -1)</f>
        <v>20.332999999999998</v>
      </c>
      <c r="AB58">
        <f>IFERROR(VLOOKUP($A58, CDS1Y_bbg!AA$5:AB$241,2), -1)</f>
        <v>12.25</v>
      </c>
      <c r="AD58">
        <f>IFERROR(VLOOKUP($A58, CDS1Y_bbg!AC$5:AD$241,2), -1)</f>
        <v>122.75</v>
      </c>
      <c r="AF58">
        <f>IFERROR(VLOOKUP($A58, CDS1Y_bbg!AE$5:AF$241,2), -1)</f>
        <v>-1</v>
      </c>
      <c r="AH58">
        <f>IFERROR(VLOOKUP($A58, CDS1Y_bbg!AG$5:AH$241,2), -1)</f>
        <v>-1</v>
      </c>
      <c r="AJ58">
        <f>IFERROR(VLOOKUP($A58, CDS1Y_bbg!AI$5:AJ$241,2), -1)</f>
        <v>-1</v>
      </c>
      <c r="AL58">
        <f>IFERROR(VLOOKUP($A58, CDS1Y_bbg!AK$5:AL$241,2), -1)</f>
        <v>-1</v>
      </c>
      <c r="AN58">
        <f>IFERROR(VLOOKUP($A58, CDS1Y_bbg!AM$5:AN$241,2), -1)</f>
        <v>-1</v>
      </c>
      <c r="AP58">
        <f>IFERROR(VLOOKUP($A58, CDS1Y_bbg!AO$5:AP$241,2), -1)</f>
        <v>-1</v>
      </c>
      <c r="AR58">
        <f>IFERROR(VLOOKUP($A58, CDS1Y_bbg!AQ$5:AR$241,2), -1)</f>
        <v>-1</v>
      </c>
      <c r="AT58">
        <f>IFERROR(VLOOKUP($A58, CDS1Y_bbg!AS$5:AT$241,2), -1)</f>
        <v>-1</v>
      </c>
      <c r="AV58">
        <f>IFERROR(VLOOKUP($A58, CDS1Y_bbg!AU$5:AV$241,2), -1)</f>
        <v>-1</v>
      </c>
      <c r="AX58">
        <f>IFERROR(VLOOKUP($A58, CDS1Y_bbg!AW$5:AX$241,2), -1)</f>
        <v>17</v>
      </c>
      <c r="AZ58">
        <f>IFERROR(VLOOKUP($A58, CDS1Y_bbg!AY$5:AZ$241,2), -1)</f>
        <v>7.76</v>
      </c>
      <c r="BB58">
        <f>IFERROR(VLOOKUP($A58, CDS1Y_bbg!BA$5:BB$241,2), -1)</f>
        <v>-1</v>
      </c>
      <c r="BD58">
        <f>IFERROR(VLOOKUP($A58, CDS1Y_bbg!BC$5:BD$241,2), -1)</f>
        <v>-1</v>
      </c>
      <c r="BF58">
        <f>IFERROR(VLOOKUP($A58, CDS1Y_bbg!BE$5:BF$241,2), -1)</f>
        <v>-1</v>
      </c>
      <c r="BH58">
        <f>IFERROR(VLOOKUP($A58, CDS1Y_bbg!BG$5:BH$241,2), -1)</f>
        <v>-1</v>
      </c>
      <c r="BJ58">
        <f>IFERROR(VLOOKUP($A58, CDS1Y_bbg!BI$5:BJ$241,2), -1)</f>
        <v>-1</v>
      </c>
      <c r="BL58">
        <f>IFERROR(VLOOKUP($A58, CDS1Y_bbg!BK$5:BL$241,2), -1)</f>
        <v>-1</v>
      </c>
      <c r="BN58">
        <f>IFERROR(VLOOKUP($A58, CDS1Y_bbg!BM$5:BN$241,2), -1)</f>
        <v>-1</v>
      </c>
      <c r="BP58">
        <f>IFERROR(VLOOKUP($A58, CDS1Y_bbg!BO$5:BP$241,2), -1)</f>
        <v>-1</v>
      </c>
      <c r="BR58">
        <f>IFERROR(VLOOKUP($A58, CDS1Y_bbg!BQ$5:BR$241,2), -1)</f>
        <v>-1</v>
      </c>
      <c r="BT58">
        <f>IFERROR(VLOOKUP($A58, CDS1Y_bbg!BS$5:BT$241,2), -1)</f>
        <v>-1</v>
      </c>
      <c r="BV58">
        <f>IFERROR(VLOOKUP($A58, CDS1Y_bbg!BU$5:BV$241,2), -1)</f>
        <v>-1</v>
      </c>
      <c r="BX58">
        <f>IFERROR(VLOOKUP($A58, CDS1Y_bbg!BW$5:BX$241,2), -1)</f>
        <v>-1</v>
      </c>
      <c r="BZ58">
        <f>IFERROR(VLOOKUP($A58, CDS1Y_bbg!BY$5:BZ$241,2), -1)</f>
        <v>-1</v>
      </c>
      <c r="CB58">
        <f>IFERROR(VLOOKUP($A58, CDS1Y_bbg!CA$5:CB$241,2), -1)</f>
        <v>-1</v>
      </c>
      <c r="CD58">
        <f>IFERROR(VLOOKUP($A58, CDS1Y_bbg!CC$5:CD$241,2), -1)</f>
        <v>-1</v>
      </c>
      <c r="CF58">
        <f>IFERROR(VLOOKUP($A58, CDS1Y_bbg!CE$5:CF$241,2), -1)</f>
        <v>18</v>
      </c>
      <c r="CH58">
        <f>IFERROR(VLOOKUP($A58, CDS1Y_bbg!CG$5:CH$241,2), -1)</f>
        <v>-1</v>
      </c>
      <c r="CJ58">
        <f>IFERROR(VLOOKUP($A58, CDS1Y_bbg!CI$5:CJ$241,2), -1)</f>
        <v>-1</v>
      </c>
      <c r="CL58">
        <f>IFERROR(VLOOKUP($A58, CDS1Y_bbg!CK$5:CL$241,2), -1)</f>
        <v>6.86</v>
      </c>
      <c r="CN58">
        <f>IFERROR(VLOOKUP($A58, CDS1Y_bbg!CM$5:CN$241,2), -1)</f>
        <v>-1</v>
      </c>
    </row>
    <row r="59" spans="1:92" x14ac:dyDescent="0.25">
      <c r="A59" s="1">
        <v>38289</v>
      </c>
      <c r="B59">
        <f>IFERROR(VLOOKUP($A59, CDS1Y_bbg!A$5:B$241,2), -1)</f>
        <v>88</v>
      </c>
      <c r="D59">
        <f>IFERROR(VLOOKUP($A59, CDS1Y_bbg!C$5:D$241,2), -1)</f>
        <v>15.57</v>
      </c>
      <c r="F59">
        <f>IFERROR(VLOOKUP($A59, CDS1Y_bbg!E$5:F$241,2), -1)</f>
        <v>9</v>
      </c>
      <c r="H59">
        <f>IFERROR(VLOOKUP($A59, CDS1Y_bbg!G$5:H$241,2), -1)</f>
        <v>9</v>
      </c>
      <c r="J59">
        <f>IFERROR(VLOOKUP($A59, CDS1Y_bbg!I$5:J$241,2), -1)</f>
        <v>95</v>
      </c>
      <c r="L59">
        <f>IFERROR(VLOOKUP($A59, CDS1Y_bbg!K$5:L$241,2), -1)</f>
        <v>14.324999999999999</v>
      </c>
      <c r="N59">
        <f>IFERROR(VLOOKUP($A59, CDS1Y_bbg!M$5:N$241,2), -1)</f>
        <v>13.25</v>
      </c>
      <c r="P59">
        <f>IFERROR(VLOOKUP($A59, CDS1Y_bbg!O$5:P$241,2), -1)</f>
        <v>10.75</v>
      </c>
      <c r="R59">
        <f>IFERROR(VLOOKUP($A59, CDS1Y_bbg!Q$5:R$241,2), -1)</f>
        <v>27</v>
      </c>
      <c r="T59">
        <f>IFERROR(VLOOKUP($A59, CDS1Y_bbg!S$5:T$241,2), -1)</f>
        <v>227.5</v>
      </c>
      <c r="V59">
        <f>IFERROR(VLOOKUP($A59, CDS1Y_bbg!U$5:V$241,2), -1)</f>
        <v>5.5549999999999997</v>
      </c>
      <c r="X59">
        <f>IFERROR(VLOOKUP($A59, CDS1Y_bbg!W$5:X$241,2), -1)</f>
        <v>71.400000000000006</v>
      </c>
      <c r="Z59">
        <f>IFERROR(VLOOKUP($A59, CDS1Y_bbg!Y$5:Z$241,2), -1)</f>
        <v>14.333</v>
      </c>
      <c r="AB59">
        <f>IFERROR(VLOOKUP($A59, CDS1Y_bbg!AA$5:AB$241,2), -1)</f>
        <v>9.75</v>
      </c>
      <c r="AD59">
        <f>IFERROR(VLOOKUP($A59, CDS1Y_bbg!AC$5:AD$241,2), -1)</f>
        <v>116.25</v>
      </c>
      <c r="AF59">
        <f>IFERROR(VLOOKUP($A59, CDS1Y_bbg!AE$5:AF$241,2), -1)</f>
        <v>-1</v>
      </c>
      <c r="AH59">
        <f>IFERROR(VLOOKUP($A59, CDS1Y_bbg!AG$5:AH$241,2), -1)</f>
        <v>-1</v>
      </c>
      <c r="AJ59">
        <f>IFERROR(VLOOKUP($A59, CDS1Y_bbg!AI$5:AJ$241,2), -1)</f>
        <v>-1</v>
      </c>
      <c r="AL59">
        <f>IFERROR(VLOOKUP($A59, CDS1Y_bbg!AK$5:AL$241,2), -1)</f>
        <v>-1</v>
      </c>
      <c r="AN59">
        <f>IFERROR(VLOOKUP($A59, CDS1Y_bbg!AM$5:AN$241,2), -1)</f>
        <v>-1</v>
      </c>
      <c r="AP59">
        <f>IFERROR(VLOOKUP($A59, CDS1Y_bbg!AO$5:AP$241,2), -1)</f>
        <v>-1</v>
      </c>
      <c r="AR59">
        <f>IFERROR(VLOOKUP($A59, CDS1Y_bbg!AQ$5:AR$241,2), -1)</f>
        <v>-1</v>
      </c>
      <c r="AT59">
        <f>IFERROR(VLOOKUP($A59, CDS1Y_bbg!AS$5:AT$241,2), -1)</f>
        <v>-1</v>
      </c>
      <c r="AV59">
        <f>IFERROR(VLOOKUP($A59, CDS1Y_bbg!AU$5:AV$241,2), -1)</f>
        <v>-1</v>
      </c>
      <c r="AX59">
        <f>IFERROR(VLOOKUP($A59, CDS1Y_bbg!AW$5:AX$241,2), -1)</f>
        <v>17.5</v>
      </c>
      <c r="AZ59">
        <f>IFERROR(VLOOKUP($A59, CDS1Y_bbg!AY$5:AZ$241,2), -1)</f>
        <v>7.6219999999999999</v>
      </c>
      <c r="BB59">
        <f>IFERROR(VLOOKUP($A59, CDS1Y_bbg!BA$5:BB$241,2), -1)</f>
        <v>-1</v>
      </c>
      <c r="BD59">
        <f>IFERROR(VLOOKUP($A59, CDS1Y_bbg!BC$5:BD$241,2), -1)</f>
        <v>-1</v>
      </c>
      <c r="BF59">
        <f>IFERROR(VLOOKUP($A59, CDS1Y_bbg!BE$5:BF$241,2), -1)</f>
        <v>-1</v>
      </c>
      <c r="BH59">
        <f>IFERROR(VLOOKUP($A59, CDS1Y_bbg!BG$5:BH$241,2), -1)</f>
        <v>-1</v>
      </c>
      <c r="BJ59">
        <f>IFERROR(VLOOKUP($A59, CDS1Y_bbg!BI$5:BJ$241,2), -1)</f>
        <v>-1</v>
      </c>
      <c r="BL59">
        <f>IFERROR(VLOOKUP($A59, CDS1Y_bbg!BK$5:BL$241,2), -1)</f>
        <v>-1</v>
      </c>
      <c r="BN59">
        <f>IFERROR(VLOOKUP($A59, CDS1Y_bbg!BM$5:BN$241,2), -1)</f>
        <v>-1</v>
      </c>
      <c r="BP59">
        <f>IFERROR(VLOOKUP($A59, CDS1Y_bbg!BO$5:BP$241,2), -1)</f>
        <v>-1</v>
      </c>
      <c r="BR59">
        <f>IFERROR(VLOOKUP($A59, CDS1Y_bbg!BQ$5:BR$241,2), -1)</f>
        <v>-1</v>
      </c>
      <c r="BT59">
        <f>IFERROR(VLOOKUP($A59, CDS1Y_bbg!BS$5:BT$241,2), -1)</f>
        <v>-1</v>
      </c>
      <c r="BV59">
        <f>IFERROR(VLOOKUP($A59, CDS1Y_bbg!BU$5:BV$241,2), -1)</f>
        <v>-1</v>
      </c>
      <c r="BX59">
        <f>IFERROR(VLOOKUP($A59, CDS1Y_bbg!BW$5:BX$241,2), -1)</f>
        <v>-1</v>
      </c>
      <c r="BZ59">
        <f>IFERROR(VLOOKUP($A59, CDS1Y_bbg!BY$5:BZ$241,2), -1)</f>
        <v>-1</v>
      </c>
      <c r="CB59">
        <f>IFERROR(VLOOKUP($A59, CDS1Y_bbg!CA$5:CB$241,2), -1)</f>
        <v>-1</v>
      </c>
      <c r="CD59">
        <f>IFERROR(VLOOKUP($A59, CDS1Y_bbg!CC$5:CD$241,2), -1)</f>
        <v>-1</v>
      </c>
      <c r="CF59">
        <f>IFERROR(VLOOKUP($A59, CDS1Y_bbg!CE$5:CF$241,2), -1)</f>
        <v>18</v>
      </c>
      <c r="CH59">
        <f>IFERROR(VLOOKUP($A59, CDS1Y_bbg!CG$5:CH$241,2), -1)</f>
        <v>-1</v>
      </c>
      <c r="CJ59">
        <f>IFERROR(VLOOKUP($A59, CDS1Y_bbg!CI$5:CJ$241,2), -1)</f>
        <v>-1</v>
      </c>
      <c r="CL59">
        <f>IFERROR(VLOOKUP($A59, CDS1Y_bbg!CK$5:CL$241,2), -1)</f>
        <v>5.54</v>
      </c>
      <c r="CN59">
        <f>IFERROR(VLOOKUP($A59, CDS1Y_bbg!CM$5:CN$241,2), -1)</f>
        <v>-1</v>
      </c>
    </row>
    <row r="60" spans="1:92" x14ac:dyDescent="0.25">
      <c r="A60" s="1">
        <v>38321</v>
      </c>
      <c r="B60">
        <f>IFERROR(VLOOKUP($A60, CDS1Y_bbg!A$5:B$241,2), -1)</f>
        <v>78.75</v>
      </c>
      <c r="D60">
        <f>IFERROR(VLOOKUP($A60, CDS1Y_bbg!C$5:D$241,2), -1)</f>
        <v>13.167</v>
      </c>
      <c r="F60">
        <f>IFERROR(VLOOKUP($A60, CDS1Y_bbg!E$5:F$241,2), -1)</f>
        <v>9</v>
      </c>
      <c r="H60">
        <f>IFERROR(VLOOKUP($A60, CDS1Y_bbg!G$5:H$241,2), -1)</f>
        <v>8.5</v>
      </c>
      <c r="J60">
        <f>IFERROR(VLOOKUP($A60, CDS1Y_bbg!I$5:J$241,2), -1)</f>
        <v>92.5</v>
      </c>
      <c r="L60">
        <f>IFERROR(VLOOKUP($A60, CDS1Y_bbg!K$5:L$241,2), -1)</f>
        <v>13.313000000000001</v>
      </c>
      <c r="N60">
        <f>IFERROR(VLOOKUP($A60, CDS1Y_bbg!M$5:N$241,2), -1)</f>
        <v>12.167</v>
      </c>
      <c r="P60">
        <f>IFERROR(VLOOKUP($A60, CDS1Y_bbg!O$5:P$241,2), -1)</f>
        <v>10</v>
      </c>
      <c r="R60">
        <f>IFERROR(VLOOKUP($A60, CDS1Y_bbg!Q$5:R$241,2), -1)</f>
        <v>24.375</v>
      </c>
      <c r="T60">
        <f>IFERROR(VLOOKUP($A60, CDS1Y_bbg!S$5:T$241,2), -1)</f>
        <v>205.25</v>
      </c>
      <c r="V60">
        <f>IFERROR(VLOOKUP($A60, CDS1Y_bbg!U$5:V$241,2), -1)</f>
        <v>5.25</v>
      </c>
      <c r="X60">
        <f>IFERROR(VLOOKUP($A60, CDS1Y_bbg!W$5:X$241,2), -1)</f>
        <v>80.320999999999998</v>
      </c>
      <c r="Z60">
        <f>IFERROR(VLOOKUP($A60, CDS1Y_bbg!Y$5:Z$241,2), -1)</f>
        <v>14.563000000000001</v>
      </c>
      <c r="AB60">
        <f>IFERROR(VLOOKUP($A60, CDS1Y_bbg!AA$5:AB$241,2), -1)</f>
        <v>12.75</v>
      </c>
      <c r="AD60">
        <f>IFERROR(VLOOKUP($A60, CDS1Y_bbg!AC$5:AD$241,2), -1)</f>
        <v>100.375</v>
      </c>
      <c r="AF60">
        <f>IFERROR(VLOOKUP($A60, CDS1Y_bbg!AE$5:AF$241,2), -1)</f>
        <v>-1</v>
      </c>
      <c r="AH60">
        <f>IFERROR(VLOOKUP($A60, CDS1Y_bbg!AG$5:AH$241,2), -1)</f>
        <v>-1</v>
      </c>
      <c r="AJ60">
        <f>IFERROR(VLOOKUP($A60, CDS1Y_bbg!AI$5:AJ$241,2), -1)</f>
        <v>-1</v>
      </c>
      <c r="AL60">
        <f>IFERROR(VLOOKUP($A60, CDS1Y_bbg!AK$5:AL$241,2), -1)</f>
        <v>-1</v>
      </c>
      <c r="AN60">
        <f>IFERROR(VLOOKUP($A60, CDS1Y_bbg!AM$5:AN$241,2), -1)</f>
        <v>-1</v>
      </c>
      <c r="AP60">
        <f>IFERROR(VLOOKUP($A60, CDS1Y_bbg!AO$5:AP$241,2), -1)</f>
        <v>-1</v>
      </c>
      <c r="AR60">
        <f>IFERROR(VLOOKUP($A60, CDS1Y_bbg!AQ$5:AR$241,2), -1)</f>
        <v>-1</v>
      </c>
      <c r="AT60">
        <f>IFERROR(VLOOKUP($A60, CDS1Y_bbg!AS$5:AT$241,2), -1)</f>
        <v>-1</v>
      </c>
      <c r="AV60">
        <f>IFERROR(VLOOKUP($A60, CDS1Y_bbg!AU$5:AV$241,2), -1)</f>
        <v>-1</v>
      </c>
      <c r="AX60">
        <f>IFERROR(VLOOKUP($A60, CDS1Y_bbg!AW$5:AX$241,2), -1)</f>
        <v>10.5</v>
      </c>
      <c r="AZ60">
        <f>IFERROR(VLOOKUP($A60, CDS1Y_bbg!AY$5:AZ$241,2), -1)</f>
        <v>7.6840000000000002</v>
      </c>
      <c r="BB60">
        <f>IFERROR(VLOOKUP($A60, CDS1Y_bbg!BA$5:BB$241,2), -1)</f>
        <v>-1</v>
      </c>
      <c r="BD60">
        <f>IFERROR(VLOOKUP($A60, CDS1Y_bbg!BC$5:BD$241,2), -1)</f>
        <v>-1</v>
      </c>
      <c r="BF60">
        <f>IFERROR(VLOOKUP($A60, CDS1Y_bbg!BE$5:BF$241,2), -1)</f>
        <v>-1</v>
      </c>
      <c r="BH60">
        <f>IFERROR(VLOOKUP($A60, CDS1Y_bbg!BG$5:BH$241,2), -1)</f>
        <v>-1</v>
      </c>
      <c r="BJ60">
        <f>IFERROR(VLOOKUP($A60, CDS1Y_bbg!BI$5:BJ$241,2), -1)</f>
        <v>-1</v>
      </c>
      <c r="BL60">
        <f>IFERROR(VLOOKUP($A60, CDS1Y_bbg!BK$5:BL$241,2), -1)</f>
        <v>-1</v>
      </c>
      <c r="BN60">
        <f>IFERROR(VLOOKUP($A60, CDS1Y_bbg!BM$5:BN$241,2), -1)</f>
        <v>-1</v>
      </c>
      <c r="BP60">
        <f>IFERROR(VLOOKUP($A60, CDS1Y_bbg!BO$5:BP$241,2), -1)</f>
        <v>-1</v>
      </c>
      <c r="BR60">
        <f>IFERROR(VLOOKUP($A60, CDS1Y_bbg!BQ$5:BR$241,2), -1)</f>
        <v>-1</v>
      </c>
      <c r="BT60">
        <f>IFERROR(VLOOKUP($A60, CDS1Y_bbg!BS$5:BT$241,2), -1)</f>
        <v>-1</v>
      </c>
      <c r="BV60">
        <f>IFERROR(VLOOKUP($A60, CDS1Y_bbg!BU$5:BV$241,2), -1)</f>
        <v>-1</v>
      </c>
      <c r="BX60">
        <f>IFERROR(VLOOKUP($A60, CDS1Y_bbg!BW$5:BX$241,2), -1)</f>
        <v>-1</v>
      </c>
      <c r="BZ60">
        <f>IFERROR(VLOOKUP($A60, CDS1Y_bbg!BY$5:BZ$241,2), -1)</f>
        <v>-1</v>
      </c>
      <c r="CB60">
        <f>IFERROR(VLOOKUP($A60, CDS1Y_bbg!CA$5:CB$241,2), -1)</f>
        <v>-1</v>
      </c>
      <c r="CD60">
        <f>IFERROR(VLOOKUP($A60, CDS1Y_bbg!CC$5:CD$241,2), -1)</f>
        <v>-1</v>
      </c>
      <c r="CF60">
        <f>IFERROR(VLOOKUP($A60, CDS1Y_bbg!CE$5:CF$241,2), -1)</f>
        <v>18</v>
      </c>
      <c r="CH60">
        <f>IFERROR(VLOOKUP($A60, CDS1Y_bbg!CG$5:CH$241,2), -1)</f>
        <v>-1</v>
      </c>
      <c r="CJ60">
        <f>IFERROR(VLOOKUP($A60, CDS1Y_bbg!CI$5:CJ$241,2), -1)</f>
        <v>-1</v>
      </c>
      <c r="CL60">
        <f>IFERROR(VLOOKUP($A60, CDS1Y_bbg!CK$5:CL$241,2), -1)</f>
        <v>5.6669999999999998</v>
      </c>
      <c r="CN60">
        <f>IFERROR(VLOOKUP($A60, CDS1Y_bbg!CM$5:CN$241,2), -1)</f>
        <v>-1</v>
      </c>
    </row>
    <row r="61" spans="1:92" x14ac:dyDescent="0.25">
      <c r="A61" s="1">
        <v>38352</v>
      </c>
      <c r="B61">
        <f>IFERROR(VLOOKUP($A61, CDS1Y_bbg!A$5:B$241,2), -1)</f>
        <v>72.167000000000002</v>
      </c>
      <c r="D61">
        <f>IFERROR(VLOOKUP($A61, CDS1Y_bbg!C$5:D$241,2), -1)</f>
        <v>13.2</v>
      </c>
      <c r="F61">
        <f>IFERROR(VLOOKUP($A61, CDS1Y_bbg!E$5:F$241,2), -1)</f>
        <v>12</v>
      </c>
      <c r="H61">
        <f>IFERROR(VLOOKUP($A61, CDS1Y_bbg!G$5:H$241,2), -1)</f>
        <v>10</v>
      </c>
      <c r="J61">
        <f>IFERROR(VLOOKUP($A61, CDS1Y_bbg!I$5:J$241,2), -1)</f>
        <v>78.75</v>
      </c>
      <c r="L61">
        <f>IFERROR(VLOOKUP($A61, CDS1Y_bbg!K$5:L$241,2), -1)</f>
        <v>13.087</v>
      </c>
      <c r="N61">
        <f>IFERROR(VLOOKUP($A61, CDS1Y_bbg!M$5:N$241,2), -1)</f>
        <v>11.5</v>
      </c>
      <c r="P61">
        <f>IFERROR(VLOOKUP($A61, CDS1Y_bbg!O$5:P$241,2), -1)</f>
        <v>9.3330000000000002</v>
      </c>
      <c r="R61">
        <f>IFERROR(VLOOKUP($A61, CDS1Y_bbg!Q$5:R$241,2), -1)</f>
        <v>23</v>
      </c>
      <c r="T61">
        <f>IFERROR(VLOOKUP($A61, CDS1Y_bbg!S$5:T$241,2), -1)</f>
        <v>180</v>
      </c>
      <c r="V61">
        <f>IFERROR(VLOOKUP($A61, CDS1Y_bbg!U$5:V$241,2), -1)</f>
        <v>6.2169999999999996</v>
      </c>
      <c r="X61">
        <f>IFERROR(VLOOKUP($A61, CDS1Y_bbg!W$5:X$241,2), -1)</f>
        <v>82.25</v>
      </c>
      <c r="Z61">
        <f>IFERROR(VLOOKUP($A61, CDS1Y_bbg!Y$5:Z$241,2), -1)</f>
        <v>11.5</v>
      </c>
      <c r="AB61">
        <f>IFERROR(VLOOKUP($A61, CDS1Y_bbg!AA$5:AB$241,2), -1)</f>
        <v>11.25</v>
      </c>
      <c r="AD61">
        <f>IFERROR(VLOOKUP($A61, CDS1Y_bbg!AC$5:AD$241,2), -1)</f>
        <v>94.286000000000001</v>
      </c>
      <c r="AF61">
        <f>IFERROR(VLOOKUP($A61, CDS1Y_bbg!AE$5:AF$241,2), -1)</f>
        <v>-1</v>
      </c>
      <c r="AH61">
        <f>IFERROR(VLOOKUP($A61, CDS1Y_bbg!AG$5:AH$241,2), -1)</f>
        <v>-1</v>
      </c>
      <c r="AJ61">
        <f>IFERROR(VLOOKUP($A61, CDS1Y_bbg!AI$5:AJ$241,2), -1)</f>
        <v>-1</v>
      </c>
      <c r="AL61">
        <f>IFERROR(VLOOKUP($A61, CDS1Y_bbg!AK$5:AL$241,2), -1)</f>
        <v>-1</v>
      </c>
      <c r="AN61">
        <f>IFERROR(VLOOKUP($A61, CDS1Y_bbg!AM$5:AN$241,2), -1)</f>
        <v>-1</v>
      </c>
      <c r="AP61">
        <f>IFERROR(VLOOKUP($A61, CDS1Y_bbg!AO$5:AP$241,2), -1)</f>
        <v>-1</v>
      </c>
      <c r="AR61">
        <f>IFERROR(VLOOKUP($A61, CDS1Y_bbg!AQ$5:AR$241,2), -1)</f>
        <v>-1</v>
      </c>
      <c r="AT61">
        <f>IFERROR(VLOOKUP($A61, CDS1Y_bbg!AS$5:AT$241,2), -1)</f>
        <v>-1</v>
      </c>
      <c r="AV61">
        <f>IFERROR(VLOOKUP($A61, CDS1Y_bbg!AU$5:AV$241,2), -1)</f>
        <v>-1</v>
      </c>
      <c r="AX61">
        <f>IFERROR(VLOOKUP($A61, CDS1Y_bbg!AW$5:AX$241,2), -1)</f>
        <v>10.5</v>
      </c>
      <c r="AZ61">
        <f>IFERROR(VLOOKUP($A61, CDS1Y_bbg!AY$5:AZ$241,2), -1)</f>
        <v>7.86</v>
      </c>
      <c r="BB61">
        <f>IFERROR(VLOOKUP($A61, CDS1Y_bbg!BA$5:BB$241,2), -1)</f>
        <v>-1</v>
      </c>
      <c r="BD61">
        <f>IFERROR(VLOOKUP($A61, CDS1Y_bbg!BC$5:BD$241,2), -1)</f>
        <v>-1</v>
      </c>
      <c r="BF61">
        <f>IFERROR(VLOOKUP($A61, CDS1Y_bbg!BE$5:BF$241,2), -1)</f>
        <v>-1</v>
      </c>
      <c r="BH61">
        <f>IFERROR(VLOOKUP($A61, CDS1Y_bbg!BG$5:BH$241,2), -1)</f>
        <v>-1</v>
      </c>
      <c r="BJ61">
        <f>IFERROR(VLOOKUP($A61, CDS1Y_bbg!BI$5:BJ$241,2), -1)</f>
        <v>-1</v>
      </c>
      <c r="BL61">
        <f>IFERROR(VLOOKUP($A61, CDS1Y_bbg!BK$5:BL$241,2), -1)</f>
        <v>-1</v>
      </c>
      <c r="BN61">
        <f>IFERROR(VLOOKUP($A61, CDS1Y_bbg!BM$5:BN$241,2), -1)</f>
        <v>-1</v>
      </c>
      <c r="BP61">
        <f>IFERROR(VLOOKUP($A61, CDS1Y_bbg!BO$5:BP$241,2), -1)</f>
        <v>-1</v>
      </c>
      <c r="BR61">
        <f>IFERROR(VLOOKUP($A61, CDS1Y_bbg!BQ$5:BR$241,2), -1)</f>
        <v>-1</v>
      </c>
      <c r="BT61">
        <f>IFERROR(VLOOKUP($A61, CDS1Y_bbg!BS$5:BT$241,2), -1)</f>
        <v>-1</v>
      </c>
      <c r="BV61">
        <f>IFERROR(VLOOKUP($A61, CDS1Y_bbg!BU$5:BV$241,2), -1)</f>
        <v>-1</v>
      </c>
      <c r="BX61">
        <f>IFERROR(VLOOKUP($A61, CDS1Y_bbg!BW$5:BX$241,2), -1)</f>
        <v>-1</v>
      </c>
      <c r="BZ61">
        <f>IFERROR(VLOOKUP($A61, CDS1Y_bbg!BY$5:BZ$241,2), -1)</f>
        <v>-1</v>
      </c>
      <c r="CB61">
        <f>IFERROR(VLOOKUP($A61, CDS1Y_bbg!CA$5:CB$241,2), -1)</f>
        <v>-1</v>
      </c>
      <c r="CD61">
        <f>IFERROR(VLOOKUP($A61, CDS1Y_bbg!CC$5:CD$241,2), -1)</f>
        <v>-1</v>
      </c>
      <c r="CF61">
        <f>IFERROR(VLOOKUP($A61, CDS1Y_bbg!CE$5:CF$241,2), -1)</f>
        <v>8.75</v>
      </c>
      <c r="CH61">
        <f>IFERROR(VLOOKUP($A61, CDS1Y_bbg!CG$5:CH$241,2), -1)</f>
        <v>-1</v>
      </c>
      <c r="CJ61">
        <f>IFERROR(VLOOKUP($A61, CDS1Y_bbg!CI$5:CJ$241,2), -1)</f>
        <v>-1</v>
      </c>
      <c r="CL61">
        <f>IFERROR(VLOOKUP($A61, CDS1Y_bbg!CK$5:CL$241,2), -1)</f>
        <v>5.63</v>
      </c>
      <c r="CN61">
        <f>IFERROR(VLOOKUP($A61, CDS1Y_bbg!CM$5:CN$241,2), -1)</f>
        <v>-1</v>
      </c>
    </row>
    <row r="62" spans="1:92" x14ac:dyDescent="0.25">
      <c r="A62" s="1">
        <v>38383</v>
      </c>
      <c r="B62">
        <f>IFERROR(VLOOKUP($A62, CDS1Y_bbg!A$5:B$241,2), -1)</f>
        <v>80</v>
      </c>
      <c r="D62">
        <f>IFERROR(VLOOKUP($A62, CDS1Y_bbg!C$5:D$241,2), -1)</f>
        <v>13.821</v>
      </c>
      <c r="F62">
        <f>IFERROR(VLOOKUP($A62, CDS1Y_bbg!E$5:F$241,2), -1)</f>
        <v>12</v>
      </c>
      <c r="H62">
        <f>IFERROR(VLOOKUP($A62, CDS1Y_bbg!G$5:H$241,2), -1)</f>
        <v>10</v>
      </c>
      <c r="J62">
        <f>IFERROR(VLOOKUP($A62, CDS1Y_bbg!I$5:J$241,2), -1)</f>
        <v>72.5</v>
      </c>
      <c r="L62">
        <f>IFERROR(VLOOKUP($A62, CDS1Y_bbg!K$5:L$241,2), -1)</f>
        <v>11.863</v>
      </c>
      <c r="N62">
        <f>IFERROR(VLOOKUP($A62, CDS1Y_bbg!M$5:N$241,2), -1)</f>
        <v>16</v>
      </c>
      <c r="P62">
        <f>IFERROR(VLOOKUP($A62, CDS1Y_bbg!O$5:P$241,2), -1)</f>
        <v>10.25</v>
      </c>
      <c r="R62">
        <f>IFERROR(VLOOKUP($A62, CDS1Y_bbg!Q$5:R$241,2), -1)</f>
        <v>26.832999999999998</v>
      </c>
      <c r="T62">
        <f>IFERROR(VLOOKUP($A62, CDS1Y_bbg!S$5:T$241,2), -1)</f>
        <v>124.75</v>
      </c>
      <c r="V62">
        <f>IFERROR(VLOOKUP($A62, CDS1Y_bbg!U$5:V$241,2), -1)</f>
        <v>6.452</v>
      </c>
      <c r="X62">
        <f>IFERROR(VLOOKUP($A62, CDS1Y_bbg!W$5:X$241,2), -1)</f>
        <v>62.417000000000002</v>
      </c>
      <c r="Z62">
        <f>IFERROR(VLOOKUP($A62, CDS1Y_bbg!Y$5:Z$241,2), -1)</f>
        <v>18.417000000000002</v>
      </c>
      <c r="AB62">
        <f>IFERROR(VLOOKUP($A62, CDS1Y_bbg!AA$5:AB$241,2), -1)</f>
        <v>10.167</v>
      </c>
      <c r="AD62">
        <f>IFERROR(VLOOKUP($A62, CDS1Y_bbg!AC$5:AD$241,2), -1)</f>
        <v>95.688000000000002</v>
      </c>
      <c r="AF62">
        <f>IFERROR(VLOOKUP($A62, CDS1Y_bbg!AE$5:AF$241,2), -1)</f>
        <v>-1</v>
      </c>
      <c r="AH62">
        <f>IFERROR(VLOOKUP($A62, CDS1Y_bbg!AG$5:AH$241,2), -1)</f>
        <v>-1</v>
      </c>
      <c r="AJ62">
        <f>IFERROR(VLOOKUP($A62, CDS1Y_bbg!AI$5:AJ$241,2), -1)</f>
        <v>-1</v>
      </c>
      <c r="AL62">
        <f>IFERROR(VLOOKUP($A62, CDS1Y_bbg!AK$5:AL$241,2), -1)</f>
        <v>-1</v>
      </c>
      <c r="AN62">
        <f>IFERROR(VLOOKUP($A62, CDS1Y_bbg!AM$5:AN$241,2), -1)</f>
        <v>-1</v>
      </c>
      <c r="AP62">
        <f>IFERROR(VLOOKUP($A62, CDS1Y_bbg!AO$5:AP$241,2), -1)</f>
        <v>-1</v>
      </c>
      <c r="AR62">
        <f>IFERROR(VLOOKUP($A62, CDS1Y_bbg!AQ$5:AR$241,2), -1)</f>
        <v>-1</v>
      </c>
      <c r="AT62">
        <f>IFERROR(VLOOKUP($A62, CDS1Y_bbg!AS$5:AT$241,2), -1)</f>
        <v>-1</v>
      </c>
      <c r="AV62">
        <f>IFERROR(VLOOKUP($A62, CDS1Y_bbg!AU$5:AV$241,2), -1)</f>
        <v>-1</v>
      </c>
      <c r="AX62">
        <f>IFERROR(VLOOKUP($A62, CDS1Y_bbg!AW$5:AX$241,2), -1)</f>
        <v>10.5</v>
      </c>
      <c r="AZ62">
        <f>IFERROR(VLOOKUP($A62, CDS1Y_bbg!AY$5:AZ$241,2), -1)</f>
        <v>9.8569999999999993</v>
      </c>
      <c r="BB62">
        <f>IFERROR(VLOOKUP($A62, CDS1Y_bbg!BA$5:BB$241,2), -1)</f>
        <v>-1</v>
      </c>
      <c r="BD62">
        <f>IFERROR(VLOOKUP($A62, CDS1Y_bbg!BC$5:BD$241,2), -1)</f>
        <v>-1</v>
      </c>
      <c r="BF62">
        <f>IFERROR(VLOOKUP($A62, CDS1Y_bbg!BE$5:BF$241,2), -1)</f>
        <v>-1</v>
      </c>
      <c r="BH62">
        <f>IFERROR(VLOOKUP($A62, CDS1Y_bbg!BG$5:BH$241,2), -1)</f>
        <v>-1</v>
      </c>
      <c r="BJ62">
        <f>IFERROR(VLOOKUP($A62, CDS1Y_bbg!BI$5:BJ$241,2), -1)</f>
        <v>-1</v>
      </c>
      <c r="BL62">
        <f>IFERROR(VLOOKUP($A62, CDS1Y_bbg!BK$5:BL$241,2), -1)</f>
        <v>-1</v>
      </c>
      <c r="BN62">
        <f>IFERROR(VLOOKUP($A62, CDS1Y_bbg!BM$5:BN$241,2), -1)</f>
        <v>-1</v>
      </c>
      <c r="BP62">
        <f>IFERROR(VLOOKUP($A62, CDS1Y_bbg!BO$5:BP$241,2), -1)</f>
        <v>-1</v>
      </c>
      <c r="BR62">
        <f>IFERROR(VLOOKUP($A62, CDS1Y_bbg!BQ$5:BR$241,2), -1)</f>
        <v>-1</v>
      </c>
      <c r="BT62">
        <f>IFERROR(VLOOKUP($A62, CDS1Y_bbg!BS$5:BT$241,2), -1)</f>
        <v>-1</v>
      </c>
      <c r="BV62">
        <f>IFERROR(VLOOKUP($A62, CDS1Y_bbg!BU$5:BV$241,2), -1)</f>
        <v>-1</v>
      </c>
      <c r="BX62">
        <f>IFERROR(VLOOKUP($A62, CDS1Y_bbg!BW$5:BX$241,2), -1)</f>
        <v>-1</v>
      </c>
      <c r="BZ62">
        <f>IFERROR(VLOOKUP($A62, CDS1Y_bbg!BY$5:BZ$241,2), -1)</f>
        <v>-1</v>
      </c>
      <c r="CB62">
        <f>IFERROR(VLOOKUP($A62, CDS1Y_bbg!CA$5:CB$241,2), -1)</f>
        <v>-1</v>
      </c>
      <c r="CD62">
        <f>IFERROR(VLOOKUP($A62, CDS1Y_bbg!CC$5:CD$241,2), -1)</f>
        <v>-1</v>
      </c>
      <c r="CF62">
        <f>IFERROR(VLOOKUP($A62, CDS1Y_bbg!CE$5:CF$241,2), -1)</f>
        <v>8.75</v>
      </c>
      <c r="CH62">
        <f>IFERROR(VLOOKUP($A62, CDS1Y_bbg!CG$5:CH$241,2), -1)</f>
        <v>-1</v>
      </c>
      <c r="CJ62">
        <f>IFERROR(VLOOKUP($A62, CDS1Y_bbg!CI$5:CJ$241,2), -1)</f>
        <v>-1</v>
      </c>
      <c r="CL62">
        <f>IFERROR(VLOOKUP($A62, CDS1Y_bbg!CK$5:CL$241,2), -1)</f>
        <v>6.37</v>
      </c>
      <c r="CN62">
        <f>IFERROR(VLOOKUP($A62, CDS1Y_bbg!CM$5:CN$241,2), -1)</f>
        <v>-1</v>
      </c>
    </row>
    <row r="63" spans="1:92" x14ac:dyDescent="0.25">
      <c r="A63" s="1">
        <v>38411</v>
      </c>
      <c r="B63">
        <f>IFERROR(VLOOKUP($A63, CDS1Y_bbg!A$5:B$241,2), -1)</f>
        <v>61.667000000000002</v>
      </c>
      <c r="D63">
        <f>IFERROR(VLOOKUP($A63, CDS1Y_bbg!C$5:D$241,2), -1)</f>
        <v>10.282</v>
      </c>
      <c r="F63">
        <f>IFERROR(VLOOKUP($A63, CDS1Y_bbg!E$5:F$241,2), -1)</f>
        <v>13</v>
      </c>
      <c r="H63">
        <f>IFERROR(VLOOKUP($A63, CDS1Y_bbg!G$5:H$241,2), -1)</f>
        <v>9.5</v>
      </c>
      <c r="J63">
        <f>IFERROR(VLOOKUP($A63, CDS1Y_bbg!I$5:J$241,2), -1)</f>
        <v>57.5</v>
      </c>
      <c r="L63">
        <f>IFERROR(VLOOKUP($A63, CDS1Y_bbg!K$5:L$241,2), -1)</f>
        <v>11.535</v>
      </c>
      <c r="N63">
        <f>IFERROR(VLOOKUP($A63, CDS1Y_bbg!M$5:N$241,2), -1)</f>
        <v>15.5</v>
      </c>
      <c r="P63">
        <f>IFERROR(VLOOKUP($A63, CDS1Y_bbg!O$5:P$241,2), -1)</f>
        <v>13.417</v>
      </c>
      <c r="R63">
        <f>IFERROR(VLOOKUP($A63, CDS1Y_bbg!Q$5:R$241,2), -1)</f>
        <v>25.625</v>
      </c>
      <c r="T63">
        <f>IFERROR(VLOOKUP($A63, CDS1Y_bbg!S$5:T$241,2), -1)</f>
        <v>100.5</v>
      </c>
      <c r="V63">
        <f>IFERROR(VLOOKUP($A63, CDS1Y_bbg!U$5:V$241,2), -1)</f>
        <v>5.6479999999999997</v>
      </c>
      <c r="X63">
        <f>IFERROR(VLOOKUP($A63, CDS1Y_bbg!W$5:X$241,2), -1)</f>
        <v>51.933</v>
      </c>
      <c r="Z63">
        <f>IFERROR(VLOOKUP($A63, CDS1Y_bbg!Y$5:Z$241,2), -1)</f>
        <v>15.375</v>
      </c>
      <c r="AB63">
        <f>IFERROR(VLOOKUP($A63, CDS1Y_bbg!AA$5:AB$241,2), -1)</f>
        <v>11.125</v>
      </c>
      <c r="AD63">
        <f>IFERROR(VLOOKUP($A63, CDS1Y_bbg!AC$5:AD$241,2), -1)</f>
        <v>57.625</v>
      </c>
      <c r="AF63">
        <f>IFERROR(VLOOKUP($A63, CDS1Y_bbg!AE$5:AF$241,2), -1)</f>
        <v>-1</v>
      </c>
      <c r="AH63">
        <f>IFERROR(VLOOKUP($A63, CDS1Y_bbg!AG$5:AH$241,2), -1)</f>
        <v>-1</v>
      </c>
      <c r="AJ63">
        <f>IFERROR(VLOOKUP($A63, CDS1Y_bbg!AI$5:AJ$241,2), -1)</f>
        <v>-1</v>
      </c>
      <c r="AL63">
        <f>IFERROR(VLOOKUP($A63, CDS1Y_bbg!AK$5:AL$241,2), -1)</f>
        <v>-1</v>
      </c>
      <c r="AN63">
        <f>IFERROR(VLOOKUP($A63, CDS1Y_bbg!AM$5:AN$241,2), -1)</f>
        <v>-1</v>
      </c>
      <c r="AP63">
        <f>IFERROR(VLOOKUP($A63, CDS1Y_bbg!AO$5:AP$241,2), -1)</f>
        <v>-1</v>
      </c>
      <c r="AR63">
        <f>IFERROR(VLOOKUP($A63, CDS1Y_bbg!AQ$5:AR$241,2), -1)</f>
        <v>-1</v>
      </c>
      <c r="AT63">
        <f>IFERROR(VLOOKUP($A63, CDS1Y_bbg!AS$5:AT$241,2), -1)</f>
        <v>-1</v>
      </c>
      <c r="AV63">
        <f>IFERROR(VLOOKUP($A63, CDS1Y_bbg!AU$5:AV$241,2), -1)</f>
        <v>-1</v>
      </c>
      <c r="AX63">
        <f>IFERROR(VLOOKUP($A63, CDS1Y_bbg!AW$5:AX$241,2), -1)</f>
        <v>24.75</v>
      </c>
      <c r="AZ63">
        <f>IFERROR(VLOOKUP($A63, CDS1Y_bbg!AY$5:AZ$241,2), -1)</f>
        <v>9.8149999999999995</v>
      </c>
      <c r="BB63">
        <f>IFERROR(VLOOKUP($A63, CDS1Y_bbg!BA$5:BB$241,2), -1)</f>
        <v>-1</v>
      </c>
      <c r="BD63">
        <f>IFERROR(VLOOKUP($A63, CDS1Y_bbg!BC$5:BD$241,2), -1)</f>
        <v>-1</v>
      </c>
      <c r="BF63">
        <f>IFERROR(VLOOKUP($A63, CDS1Y_bbg!BE$5:BF$241,2), -1)</f>
        <v>-1</v>
      </c>
      <c r="BH63">
        <f>IFERROR(VLOOKUP($A63, CDS1Y_bbg!BG$5:BH$241,2), -1)</f>
        <v>-1</v>
      </c>
      <c r="BJ63">
        <f>IFERROR(VLOOKUP($A63, CDS1Y_bbg!BI$5:BJ$241,2), -1)</f>
        <v>-1</v>
      </c>
      <c r="BL63">
        <f>IFERROR(VLOOKUP($A63, CDS1Y_bbg!BK$5:BL$241,2), -1)</f>
        <v>-1</v>
      </c>
      <c r="BN63">
        <f>IFERROR(VLOOKUP($A63, CDS1Y_bbg!BM$5:BN$241,2), -1)</f>
        <v>-1</v>
      </c>
      <c r="BP63">
        <f>IFERROR(VLOOKUP($A63, CDS1Y_bbg!BO$5:BP$241,2), -1)</f>
        <v>-1</v>
      </c>
      <c r="BR63">
        <f>IFERROR(VLOOKUP($A63, CDS1Y_bbg!BQ$5:BR$241,2), -1)</f>
        <v>-1</v>
      </c>
      <c r="BT63">
        <f>IFERROR(VLOOKUP($A63, CDS1Y_bbg!BS$5:BT$241,2), -1)</f>
        <v>-1</v>
      </c>
      <c r="BV63">
        <f>IFERROR(VLOOKUP($A63, CDS1Y_bbg!BU$5:BV$241,2), -1)</f>
        <v>-1</v>
      </c>
      <c r="BX63">
        <f>IFERROR(VLOOKUP($A63, CDS1Y_bbg!BW$5:BX$241,2), -1)</f>
        <v>-1</v>
      </c>
      <c r="BZ63">
        <f>IFERROR(VLOOKUP($A63, CDS1Y_bbg!BY$5:BZ$241,2), -1)</f>
        <v>-1</v>
      </c>
      <c r="CB63">
        <f>IFERROR(VLOOKUP($A63, CDS1Y_bbg!CA$5:CB$241,2), -1)</f>
        <v>-1</v>
      </c>
      <c r="CD63">
        <f>IFERROR(VLOOKUP($A63, CDS1Y_bbg!CC$5:CD$241,2), -1)</f>
        <v>-1</v>
      </c>
      <c r="CF63">
        <f>IFERROR(VLOOKUP($A63, CDS1Y_bbg!CE$5:CF$241,2), -1)</f>
        <v>8.75</v>
      </c>
      <c r="CH63">
        <f>IFERROR(VLOOKUP($A63, CDS1Y_bbg!CG$5:CH$241,2), -1)</f>
        <v>-1</v>
      </c>
      <c r="CJ63">
        <f>IFERROR(VLOOKUP($A63, CDS1Y_bbg!CI$5:CJ$241,2), -1)</f>
        <v>-1</v>
      </c>
      <c r="CL63">
        <f>IFERROR(VLOOKUP($A63, CDS1Y_bbg!CK$5:CL$241,2), -1)</f>
        <v>5.3330000000000002</v>
      </c>
      <c r="CN63">
        <f>IFERROR(VLOOKUP($A63, CDS1Y_bbg!CM$5:CN$241,2), -1)</f>
        <v>-1</v>
      </c>
    </row>
    <row r="64" spans="1:92" x14ac:dyDescent="0.25">
      <c r="A64" s="1">
        <v>38442</v>
      </c>
      <c r="B64">
        <f>IFERROR(VLOOKUP($A64, CDS1Y_bbg!A$5:B$241,2), -1)</f>
        <v>95</v>
      </c>
      <c r="D64">
        <f>IFERROR(VLOOKUP($A64, CDS1Y_bbg!C$5:D$241,2), -1)</f>
        <v>12.058</v>
      </c>
      <c r="F64">
        <f>IFERROR(VLOOKUP($A64, CDS1Y_bbg!E$5:F$241,2), -1)</f>
        <v>9.0830000000000002</v>
      </c>
      <c r="H64">
        <f>IFERROR(VLOOKUP($A64, CDS1Y_bbg!G$5:H$241,2), -1)</f>
        <v>12</v>
      </c>
      <c r="J64">
        <f>IFERROR(VLOOKUP($A64, CDS1Y_bbg!I$5:J$241,2), -1)</f>
        <v>90.125</v>
      </c>
      <c r="L64">
        <f>IFERROR(VLOOKUP($A64, CDS1Y_bbg!K$5:L$241,2), -1)</f>
        <v>14.33</v>
      </c>
      <c r="N64">
        <f>IFERROR(VLOOKUP($A64, CDS1Y_bbg!M$5:N$241,2), -1)</f>
        <v>19.25</v>
      </c>
      <c r="P64">
        <f>IFERROR(VLOOKUP($A64, CDS1Y_bbg!O$5:P$241,2), -1)</f>
        <v>16.875</v>
      </c>
      <c r="R64">
        <f>IFERROR(VLOOKUP($A64, CDS1Y_bbg!Q$5:R$241,2), -1)</f>
        <v>31</v>
      </c>
      <c r="T64">
        <f>IFERROR(VLOOKUP($A64, CDS1Y_bbg!S$5:T$241,2), -1)</f>
        <v>136.375</v>
      </c>
      <c r="V64">
        <f>IFERROR(VLOOKUP($A64, CDS1Y_bbg!U$5:V$241,2), -1)</f>
        <v>5.3520000000000003</v>
      </c>
      <c r="X64">
        <f>IFERROR(VLOOKUP($A64, CDS1Y_bbg!W$5:X$241,2), -1)</f>
        <v>57.713999999999999</v>
      </c>
      <c r="Z64">
        <f>IFERROR(VLOOKUP($A64, CDS1Y_bbg!Y$5:Z$241,2), -1)</f>
        <v>30.125</v>
      </c>
      <c r="AB64">
        <f>IFERROR(VLOOKUP($A64, CDS1Y_bbg!AA$5:AB$241,2), -1)</f>
        <v>13</v>
      </c>
      <c r="AD64">
        <f>IFERROR(VLOOKUP($A64, CDS1Y_bbg!AC$5:AD$241,2), -1)</f>
        <v>95.5</v>
      </c>
      <c r="AF64">
        <f>IFERROR(VLOOKUP($A64, CDS1Y_bbg!AE$5:AF$241,2), -1)</f>
        <v>-1</v>
      </c>
      <c r="AH64">
        <f>IFERROR(VLOOKUP($A64, CDS1Y_bbg!AG$5:AH$241,2), -1)</f>
        <v>-1</v>
      </c>
      <c r="AJ64">
        <f>IFERROR(VLOOKUP($A64, CDS1Y_bbg!AI$5:AJ$241,2), -1)</f>
        <v>-1</v>
      </c>
      <c r="AL64">
        <f>IFERROR(VLOOKUP($A64, CDS1Y_bbg!AK$5:AL$241,2), -1)</f>
        <v>-1</v>
      </c>
      <c r="AN64">
        <f>IFERROR(VLOOKUP($A64, CDS1Y_bbg!AM$5:AN$241,2), -1)</f>
        <v>-1</v>
      </c>
      <c r="AP64">
        <f>IFERROR(VLOOKUP($A64, CDS1Y_bbg!AO$5:AP$241,2), -1)</f>
        <v>-1</v>
      </c>
      <c r="AR64">
        <f>IFERROR(VLOOKUP($A64, CDS1Y_bbg!AQ$5:AR$241,2), -1)</f>
        <v>-1</v>
      </c>
      <c r="AT64">
        <f>IFERROR(VLOOKUP($A64, CDS1Y_bbg!AS$5:AT$241,2), -1)</f>
        <v>-1</v>
      </c>
      <c r="AV64">
        <f>IFERROR(VLOOKUP($A64, CDS1Y_bbg!AU$5:AV$241,2), -1)</f>
        <v>-1</v>
      </c>
      <c r="AX64">
        <f>IFERROR(VLOOKUP($A64, CDS1Y_bbg!AW$5:AX$241,2), -1)</f>
        <v>33.5</v>
      </c>
      <c r="AZ64">
        <f>IFERROR(VLOOKUP($A64, CDS1Y_bbg!AY$5:AZ$241,2), -1)</f>
        <v>7.9719999999999995</v>
      </c>
      <c r="BB64">
        <f>IFERROR(VLOOKUP($A64, CDS1Y_bbg!BA$5:BB$241,2), -1)</f>
        <v>-1</v>
      </c>
      <c r="BD64">
        <f>IFERROR(VLOOKUP($A64, CDS1Y_bbg!BC$5:BD$241,2), -1)</f>
        <v>-1</v>
      </c>
      <c r="BF64">
        <f>IFERROR(VLOOKUP($A64, CDS1Y_bbg!BE$5:BF$241,2), -1)</f>
        <v>-1</v>
      </c>
      <c r="BH64">
        <f>IFERROR(VLOOKUP($A64, CDS1Y_bbg!BG$5:BH$241,2), -1)</f>
        <v>-1</v>
      </c>
      <c r="BJ64">
        <f>IFERROR(VLOOKUP($A64, CDS1Y_bbg!BI$5:BJ$241,2), -1)</f>
        <v>-1</v>
      </c>
      <c r="BL64">
        <f>IFERROR(VLOOKUP($A64, CDS1Y_bbg!BK$5:BL$241,2), -1)</f>
        <v>-1</v>
      </c>
      <c r="BN64">
        <f>IFERROR(VLOOKUP($A64, CDS1Y_bbg!BM$5:BN$241,2), -1)</f>
        <v>-1</v>
      </c>
      <c r="BP64">
        <f>IFERROR(VLOOKUP($A64, CDS1Y_bbg!BO$5:BP$241,2), -1)</f>
        <v>-1</v>
      </c>
      <c r="BR64">
        <f>IFERROR(VLOOKUP($A64, CDS1Y_bbg!BQ$5:BR$241,2), -1)</f>
        <v>-1</v>
      </c>
      <c r="BT64">
        <f>IFERROR(VLOOKUP($A64, CDS1Y_bbg!BS$5:BT$241,2), -1)</f>
        <v>-1</v>
      </c>
      <c r="BV64">
        <f>IFERROR(VLOOKUP($A64, CDS1Y_bbg!BU$5:BV$241,2), -1)</f>
        <v>-1</v>
      </c>
      <c r="BX64">
        <f>IFERROR(VLOOKUP($A64, CDS1Y_bbg!BW$5:BX$241,2), -1)</f>
        <v>-1</v>
      </c>
      <c r="BZ64">
        <f>IFERROR(VLOOKUP($A64, CDS1Y_bbg!BY$5:BZ$241,2), -1)</f>
        <v>-1</v>
      </c>
      <c r="CB64">
        <f>IFERROR(VLOOKUP($A64, CDS1Y_bbg!CA$5:CB$241,2), -1)</f>
        <v>-1</v>
      </c>
      <c r="CD64">
        <f>IFERROR(VLOOKUP($A64, CDS1Y_bbg!CC$5:CD$241,2), -1)</f>
        <v>-1</v>
      </c>
      <c r="CF64">
        <f>IFERROR(VLOOKUP($A64, CDS1Y_bbg!CE$5:CF$241,2), -1)</f>
        <v>8.75</v>
      </c>
      <c r="CH64">
        <f>IFERROR(VLOOKUP($A64, CDS1Y_bbg!CG$5:CH$241,2), -1)</f>
        <v>-1</v>
      </c>
      <c r="CJ64">
        <f>IFERROR(VLOOKUP($A64, CDS1Y_bbg!CI$5:CJ$241,2), -1)</f>
        <v>-1</v>
      </c>
      <c r="CL64">
        <f>IFERROR(VLOOKUP($A64, CDS1Y_bbg!CK$5:CL$241,2), -1)</f>
        <v>4.7830000000000004</v>
      </c>
      <c r="CN64">
        <f>IFERROR(VLOOKUP($A64, CDS1Y_bbg!CM$5:CN$241,2), -1)</f>
        <v>-1</v>
      </c>
    </row>
    <row r="65" spans="1:92" x14ac:dyDescent="0.25">
      <c r="A65" s="1">
        <v>38471</v>
      </c>
      <c r="B65">
        <f>IFERROR(VLOOKUP($A65, CDS1Y_bbg!A$5:B$241,2), -1)</f>
        <v>87.167000000000002</v>
      </c>
      <c r="D65">
        <f>IFERROR(VLOOKUP($A65, CDS1Y_bbg!C$5:D$241,2), -1)</f>
        <v>17.683</v>
      </c>
      <c r="F65">
        <f>IFERROR(VLOOKUP($A65, CDS1Y_bbg!E$5:F$241,2), -1)</f>
        <v>12.5</v>
      </c>
      <c r="H65">
        <f>IFERROR(VLOOKUP($A65, CDS1Y_bbg!G$5:H$241,2), -1)</f>
        <v>12.125</v>
      </c>
      <c r="J65">
        <f>IFERROR(VLOOKUP($A65, CDS1Y_bbg!I$5:J$241,2), -1)</f>
        <v>75</v>
      </c>
      <c r="L65">
        <f>IFERROR(VLOOKUP($A65, CDS1Y_bbg!K$5:L$241,2), -1)</f>
        <v>12.955</v>
      </c>
      <c r="N65">
        <f>IFERROR(VLOOKUP($A65, CDS1Y_bbg!M$5:N$241,2), -1)</f>
        <v>17.667000000000002</v>
      </c>
      <c r="P65">
        <f>IFERROR(VLOOKUP($A65, CDS1Y_bbg!O$5:P$241,2), -1)</f>
        <v>16.167000000000002</v>
      </c>
      <c r="R65">
        <f>IFERROR(VLOOKUP($A65, CDS1Y_bbg!Q$5:R$241,2), -1)</f>
        <v>34.875</v>
      </c>
      <c r="T65">
        <f>IFERROR(VLOOKUP($A65, CDS1Y_bbg!S$5:T$241,2), -1)</f>
        <v>145.833</v>
      </c>
      <c r="V65">
        <f>IFERROR(VLOOKUP($A65, CDS1Y_bbg!U$5:V$241,2), -1)</f>
        <v>6.452</v>
      </c>
      <c r="X65">
        <f>IFERROR(VLOOKUP($A65, CDS1Y_bbg!W$5:X$241,2), -1)</f>
        <v>55.167000000000002</v>
      </c>
      <c r="Z65">
        <f>IFERROR(VLOOKUP($A65, CDS1Y_bbg!Y$5:Z$241,2), -1)</f>
        <v>27</v>
      </c>
      <c r="AB65">
        <f>IFERROR(VLOOKUP($A65, CDS1Y_bbg!AA$5:AB$241,2), -1)</f>
        <v>13.625</v>
      </c>
      <c r="AD65">
        <f>IFERROR(VLOOKUP($A65, CDS1Y_bbg!AC$5:AD$241,2), -1)</f>
        <v>135.125</v>
      </c>
      <c r="AF65">
        <f>IFERROR(VLOOKUP($A65, CDS1Y_bbg!AE$5:AF$241,2), -1)</f>
        <v>-1</v>
      </c>
      <c r="AH65">
        <f>IFERROR(VLOOKUP($A65, CDS1Y_bbg!AG$5:AH$241,2), -1)</f>
        <v>-1</v>
      </c>
      <c r="AJ65">
        <f>IFERROR(VLOOKUP($A65, CDS1Y_bbg!AI$5:AJ$241,2), -1)</f>
        <v>-1</v>
      </c>
      <c r="AL65">
        <f>IFERROR(VLOOKUP($A65, CDS1Y_bbg!AK$5:AL$241,2), -1)</f>
        <v>-1</v>
      </c>
      <c r="AN65">
        <f>IFERROR(VLOOKUP($A65, CDS1Y_bbg!AM$5:AN$241,2), -1)</f>
        <v>-1</v>
      </c>
      <c r="AP65">
        <f>IFERROR(VLOOKUP($A65, CDS1Y_bbg!AO$5:AP$241,2), -1)</f>
        <v>-1</v>
      </c>
      <c r="AR65">
        <f>IFERROR(VLOOKUP($A65, CDS1Y_bbg!AQ$5:AR$241,2), -1)</f>
        <v>-1</v>
      </c>
      <c r="AT65">
        <f>IFERROR(VLOOKUP($A65, CDS1Y_bbg!AS$5:AT$241,2), -1)</f>
        <v>-1</v>
      </c>
      <c r="AV65">
        <f>IFERROR(VLOOKUP($A65, CDS1Y_bbg!AU$5:AV$241,2), -1)</f>
        <v>-1</v>
      </c>
      <c r="AX65">
        <f>IFERROR(VLOOKUP($A65, CDS1Y_bbg!AW$5:AX$241,2), -1)</f>
        <v>33.5</v>
      </c>
      <c r="AZ65">
        <f>IFERROR(VLOOKUP($A65, CDS1Y_bbg!AY$5:AZ$241,2), -1)</f>
        <v>7.9719999999999995</v>
      </c>
      <c r="BB65">
        <f>IFERROR(VLOOKUP($A65, CDS1Y_bbg!BA$5:BB$241,2), -1)</f>
        <v>-1</v>
      </c>
      <c r="BD65">
        <f>IFERROR(VLOOKUP($A65, CDS1Y_bbg!BC$5:BD$241,2), -1)</f>
        <v>-1</v>
      </c>
      <c r="BF65">
        <f>IFERROR(VLOOKUP($A65, CDS1Y_bbg!BE$5:BF$241,2), -1)</f>
        <v>-1</v>
      </c>
      <c r="BH65">
        <f>IFERROR(VLOOKUP($A65, CDS1Y_bbg!BG$5:BH$241,2), -1)</f>
        <v>-1</v>
      </c>
      <c r="BJ65">
        <f>IFERROR(VLOOKUP($A65, CDS1Y_bbg!BI$5:BJ$241,2), -1)</f>
        <v>-1</v>
      </c>
      <c r="BL65">
        <f>IFERROR(VLOOKUP($A65, CDS1Y_bbg!BK$5:BL$241,2), -1)</f>
        <v>-1</v>
      </c>
      <c r="BN65">
        <f>IFERROR(VLOOKUP($A65, CDS1Y_bbg!BM$5:BN$241,2), -1)</f>
        <v>-1</v>
      </c>
      <c r="BP65">
        <f>IFERROR(VLOOKUP($A65, CDS1Y_bbg!BO$5:BP$241,2), -1)</f>
        <v>-1</v>
      </c>
      <c r="BR65">
        <f>IFERROR(VLOOKUP($A65, CDS1Y_bbg!BQ$5:BR$241,2), -1)</f>
        <v>-1</v>
      </c>
      <c r="BT65">
        <f>IFERROR(VLOOKUP($A65, CDS1Y_bbg!BS$5:BT$241,2), -1)</f>
        <v>-1</v>
      </c>
      <c r="BV65">
        <f>IFERROR(VLOOKUP($A65, CDS1Y_bbg!BU$5:BV$241,2), -1)</f>
        <v>-1</v>
      </c>
      <c r="BX65">
        <f>IFERROR(VLOOKUP($A65, CDS1Y_bbg!BW$5:BX$241,2), -1)</f>
        <v>-1</v>
      </c>
      <c r="BZ65">
        <f>IFERROR(VLOOKUP($A65, CDS1Y_bbg!BY$5:BZ$241,2), -1)</f>
        <v>-1</v>
      </c>
      <c r="CB65">
        <f>IFERROR(VLOOKUP($A65, CDS1Y_bbg!CA$5:CB$241,2), -1)</f>
        <v>-1</v>
      </c>
      <c r="CD65">
        <f>IFERROR(VLOOKUP($A65, CDS1Y_bbg!CC$5:CD$241,2), -1)</f>
        <v>-1</v>
      </c>
      <c r="CF65">
        <f>IFERROR(VLOOKUP($A65, CDS1Y_bbg!CE$5:CF$241,2), -1)</f>
        <v>8.75</v>
      </c>
      <c r="CH65">
        <f>IFERROR(VLOOKUP($A65, CDS1Y_bbg!CG$5:CH$241,2), -1)</f>
        <v>-1</v>
      </c>
      <c r="CJ65">
        <f>IFERROR(VLOOKUP($A65, CDS1Y_bbg!CI$5:CJ$241,2), -1)</f>
        <v>-1</v>
      </c>
      <c r="CL65">
        <f>IFERROR(VLOOKUP($A65, CDS1Y_bbg!CK$5:CL$241,2), -1)</f>
        <v>5.8330000000000002</v>
      </c>
      <c r="CN65">
        <f>IFERROR(VLOOKUP($A65, CDS1Y_bbg!CM$5:CN$241,2), -1)</f>
        <v>-1</v>
      </c>
    </row>
    <row r="66" spans="1:92" x14ac:dyDescent="0.25">
      <c r="A66" s="1">
        <v>38503</v>
      </c>
      <c r="B66">
        <f>IFERROR(VLOOKUP($A66, CDS1Y_bbg!A$5:B$241,2), -1)</f>
        <v>61.667000000000002</v>
      </c>
      <c r="D66">
        <f>IFERROR(VLOOKUP($A66, CDS1Y_bbg!C$5:D$241,2), -1)</f>
        <v>12.808</v>
      </c>
      <c r="F66">
        <f>IFERROR(VLOOKUP($A66, CDS1Y_bbg!E$5:F$241,2), -1)</f>
        <v>6.5</v>
      </c>
      <c r="H66">
        <f>IFERROR(VLOOKUP($A66, CDS1Y_bbg!G$5:H$241,2), -1)</f>
        <v>12.667</v>
      </c>
      <c r="J66">
        <f>IFERROR(VLOOKUP($A66, CDS1Y_bbg!I$5:J$241,2), -1)</f>
        <v>58.75</v>
      </c>
      <c r="L66">
        <f>IFERROR(VLOOKUP($A66, CDS1Y_bbg!K$5:L$241,2), -1)</f>
        <v>14.58</v>
      </c>
      <c r="N66">
        <f>IFERROR(VLOOKUP($A66, CDS1Y_bbg!M$5:N$241,2), -1)</f>
        <v>16</v>
      </c>
      <c r="P66">
        <f>IFERROR(VLOOKUP($A66, CDS1Y_bbg!O$5:P$241,2), -1)</f>
        <v>14</v>
      </c>
      <c r="R66">
        <f>IFERROR(VLOOKUP($A66, CDS1Y_bbg!Q$5:R$241,2), -1)</f>
        <v>27.25</v>
      </c>
      <c r="T66">
        <f>IFERROR(VLOOKUP($A66, CDS1Y_bbg!S$5:T$241,2), -1)</f>
        <v>115.875</v>
      </c>
      <c r="V66">
        <f>IFERROR(VLOOKUP($A66, CDS1Y_bbg!U$5:V$241,2), -1)</f>
        <v>5.9399999999999995</v>
      </c>
      <c r="X66">
        <f>IFERROR(VLOOKUP($A66, CDS1Y_bbg!W$5:X$241,2), -1)</f>
        <v>54.582999999999998</v>
      </c>
      <c r="Z66">
        <f>IFERROR(VLOOKUP($A66, CDS1Y_bbg!Y$5:Z$241,2), -1)</f>
        <v>21.832999999999998</v>
      </c>
      <c r="AB66">
        <f>IFERROR(VLOOKUP($A66, CDS1Y_bbg!AA$5:AB$241,2), -1)</f>
        <v>12.167</v>
      </c>
      <c r="AD66">
        <f>IFERROR(VLOOKUP($A66, CDS1Y_bbg!AC$5:AD$241,2), -1)</f>
        <v>90.125</v>
      </c>
      <c r="AF66">
        <f>IFERROR(VLOOKUP($A66, CDS1Y_bbg!AE$5:AF$241,2), -1)</f>
        <v>-1</v>
      </c>
      <c r="AH66">
        <f>IFERROR(VLOOKUP($A66, CDS1Y_bbg!AG$5:AH$241,2), -1)</f>
        <v>-1</v>
      </c>
      <c r="AJ66">
        <f>IFERROR(VLOOKUP($A66, CDS1Y_bbg!AI$5:AJ$241,2), -1)</f>
        <v>-1</v>
      </c>
      <c r="AL66">
        <f>IFERROR(VLOOKUP($A66, CDS1Y_bbg!AK$5:AL$241,2), -1)</f>
        <v>-1</v>
      </c>
      <c r="AN66">
        <f>IFERROR(VLOOKUP($A66, CDS1Y_bbg!AM$5:AN$241,2), -1)</f>
        <v>-1</v>
      </c>
      <c r="AP66">
        <f>IFERROR(VLOOKUP($A66, CDS1Y_bbg!AO$5:AP$241,2), -1)</f>
        <v>-1</v>
      </c>
      <c r="AR66">
        <f>IFERROR(VLOOKUP($A66, CDS1Y_bbg!AQ$5:AR$241,2), -1)</f>
        <v>-1</v>
      </c>
      <c r="AT66">
        <f>IFERROR(VLOOKUP($A66, CDS1Y_bbg!AS$5:AT$241,2), -1)</f>
        <v>-1</v>
      </c>
      <c r="AV66">
        <f>IFERROR(VLOOKUP($A66, CDS1Y_bbg!AU$5:AV$241,2), -1)</f>
        <v>-1</v>
      </c>
      <c r="AX66">
        <f>IFERROR(VLOOKUP($A66, CDS1Y_bbg!AW$5:AX$241,2), -1)</f>
        <v>33.5</v>
      </c>
      <c r="AZ66">
        <f>IFERROR(VLOOKUP($A66, CDS1Y_bbg!AY$5:AZ$241,2), -1)</f>
        <v>7.9719999999999995</v>
      </c>
      <c r="BB66">
        <f>IFERROR(VLOOKUP($A66, CDS1Y_bbg!BA$5:BB$241,2), -1)</f>
        <v>-1</v>
      </c>
      <c r="BD66">
        <f>IFERROR(VLOOKUP($A66, CDS1Y_bbg!BC$5:BD$241,2), -1)</f>
        <v>-1</v>
      </c>
      <c r="BF66">
        <f>IFERROR(VLOOKUP($A66, CDS1Y_bbg!BE$5:BF$241,2), -1)</f>
        <v>-1</v>
      </c>
      <c r="BH66">
        <f>IFERROR(VLOOKUP($A66, CDS1Y_bbg!BG$5:BH$241,2), -1)</f>
        <v>-1</v>
      </c>
      <c r="BJ66">
        <f>IFERROR(VLOOKUP($A66, CDS1Y_bbg!BI$5:BJ$241,2), -1)</f>
        <v>-1</v>
      </c>
      <c r="BL66">
        <f>IFERROR(VLOOKUP($A66, CDS1Y_bbg!BK$5:BL$241,2), -1)</f>
        <v>-1</v>
      </c>
      <c r="BN66">
        <f>IFERROR(VLOOKUP($A66, CDS1Y_bbg!BM$5:BN$241,2), -1)</f>
        <v>-1</v>
      </c>
      <c r="BP66">
        <f>IFERROR(VLOOKUP($A66, CDS1Y_bbg!BO$5:BP$241,2), -1)</f>
        <v>-1</v>
      </c>
      <c r="BR66">
        <f>IFERROR(VLOOKUP($A66, CDS1Y_bbg!BQ$5:BR$241,2), -1)</f>
        <v>-1</v>
      </c>
      <c r="BT66">
        <f>IFERROR(VLOOKUP($A66, CDS1Y_bbg!BS$5:BT$241,2), -1)</f>
        <v>-1</v>
      </c>
      <c r="BV66">
        <f>IFERROR(VLOOKUP($A66, CDS1Y_bbg!BU$5:BV$241,2), -1)</f>
        <v>-1</v>
      </c>
      <c r="BX66">
        <f>IFERROR(VLOOKUP($A66, CDS1Y_bbg!BW$5:BX$241,2), -1)</f>
        <v>-1</v>
      </c>
      <c r="BZ66">
        <f>IFERROR(VLOOKUP($A66, CDS1Y_bbg!BY$5:BZ$241,2), -1)</f>
        <v>-1</v>
      </c>
      <c r="CB66">
        <f>IFERROR(VLOOKUP($A66, CDS1Y_bbg!CA$5:CB$241,2), -1)</f>
        <v>-1</v>
      </c>
      <c r="CD66">
        <f>IFERROR(VLOOKUP($A66, CDS1Y_bbg!CC$5:CD$241,2), -1)</f>
        <v>-1</v>
      </c>
      <c r="CF66">
        <f>IFERROR(VLOOKUP($A66, CDS1Y_bbg!CE$5:CF$241,2), -1)</f>
        <v>8.75</v>
      </c>
      <c r="CH66">
        <f>IFERROR(VLOOKUP($A66, CDS1Y_bbg!CG$5:CH$241,2), -1)</f>
        <v>-1</v>
      </c>
      <c r="CJ66">
        <f>IFERROR(VLOOKUP($A66, CDS1Y_bbg!CI$5:CJ$241,2), -1)</f>
        <v>-1</v>
      </c>
      <c r="CL66">
        <f>IFERROR(VLOOKUP($A66, CDS1Y_bbg!CK$5:CL$241,2), -1)</f>
        <v>5.8330000000000002</v>
      </c>
      <c r="CN66">
        <f>IFERROR(VLOOKUP($A66, CDS1Y_bbg!CM$5:CN$241,2), -1)</f>
        <v>-1</v>
      </c>
    </row>
    <row r="67" spans="1:92" x14ac:dyDescent="0.25">
      <c r="A67" s="1">
        <v>38533</v>
      </c>
      <c r="B67">
        <f>IFERROR(VLOOKUP($A67, CDS1Y_bbg!A$5:B$241,2), -1)</f>
        <v>60.25</v>
      </c>
      <c r="D67">
        <f>IFERROR(VLOOKUP($A67, CDS1Y_bbg!C$5:D$241,2), -1)</f>
        <v>12.545999999999999</v>
      </c>
      <c r="F67">
        <f>IFERROR(VLOOKUP($A67, CDS1Y_bbg!E$5:F$241,2), -1)</f>
        <v>7.3330000000000002</v>
      </c>
      <c r="H67">
        <f>IFERROR(VLOOKUP($A67, CDS1Y_bbg!G$5:H$241,2), -1)</f>
        <v>12.625</v>
      </c>
      <c r="J67">
        <f>IFERROR(VLOOKUP($A67, CDS1Y_bbg!I$5:J$241,2), -1)</f>
        <v>53.125</v>
      </c>
      <c r="L67">
        <f>IFERROR(VLOOKUP($A67, CDS1Y_bbg!K$5:L$241,2), -1)</f>
        <v>11.864000000000001</v>
      </c>
      <c r="N67">
        <f>IFERROR(VLOOKUP($A67, CDS1Y_bbg!M$5:N$241,2), -1)</f>
        <v>16.25</v>
      </c>
      <c r="P67">
        <f>IFERROR(VLOOKUP($A67, CDS1Y_bbg!O$5:P$241,2), -1)</f>
        <v>14</v>
      </c>
      <c r="R67">
        <f>IFERROR(VLOOKUP($A67, CDS1Y_bbg!Q$5:R$241,2), -1)</f>
        <v>24.167000000000002</v>
      </c>
      <c r="T67">
        <f>IFERROR(VLOOKUP($A67, CDS1Y_bbg!S$5:T$241,2), -1)</f>
        <v>134.358</v>
      </c>
      <c r="V67">
        <f>IFERROR(VLOOKUP($A67, CDS1Y_bbg!U$5:V$241,2), -1)</f>
        <v>5.8639999999999999</v>
      </c>
      <c r="X67">
        <f>IFERROR(VLOOKUP($A67, CDS1Y_bbg!W$5:X$241,2), -1)</f>
        <v>47.673000000000002</v>
      </c>
      <c r="Z67">
        <f>IFERROR(VLOOKUP($A67, CDS1Y_bbg!Y$5:Z$241,2), -1)</f>
        <v>13.167</v>
      </c>
      <c r="AB67">
        <f>IFERROR(VLOOKUP($A67, CDS1Y_bbg!AA$5:AB$241,2), -1)</f>
        <v>15.625</v>
      </c>
      <c r="AD67">
        <f>IFERROR(VLOOKUP($A67, CDS1Y_bbg!AC$5:AD$241,2), -1)</f>
        <v>85.2</v>
      </c>
      <c r="AF67">
        <f>IFERROR(VLOOKUP($A67, CDS1Y_bbg!AE$5:AF$241,2), -1)</f>
        <v>-1</v>
      </c>
      <c r="AH67">
        <f>IFERROR(VLOOKUP($A67, CDS1Y_bbg!AG$5:AH$241,2), -1)</f>
        <v>-1</v>
      </c>
      <c r="AJ67">
        <f>IFERROR(VLOOKUP($A67, CDS1Y_bbg!AI$5:AJ$241,2), -1)</f>
        <v>-1</v>
      </c>
      <c r="AL67">
        <f>IFERROR(VLOOKUP($A67, CDS1Y_bbg!AK$5:AL$241,2), -1)</f>
        <v>-1</v>
      </c>
      <c r="AN67">
        <f>IFERROR(VLOOKUP($A67, CDS1Y_bbg!AM$5:AN$241,2), -1)</f>
        <v>-1</v>
      </c>
      <c r="AP67">
        <f>IFERROR(VLOOKUP($A67, CDS1Y_bbg!AO$5:AP$241,2), -1)</f>
        <v>-1</v>
      </c>
      <c r="AR67">
        <f>IFERROR(VLOOKUP($A67, CDS1Y_bbg!AQ$5:AR$241,2), -1)</f>
        <v>-1</v>
      </c>
      <c r="AT67">
        <f>IFERROR(VLOOKUP($A67, CDS1Y_bbg!AS$5:AT$241,2), -1)</f>
        <v>-1</v>
      </c>
      <c r="AV67">
        <f>IFERROR(VLOOKUP($A67, CDS1Y_bbg!AU$5:AV$241,2), -1)</f>
        <v>-1</v>
      </c>
      <c r="AX67">
        <f>IFERROR(VLOOKUP($A67, CDS1Y_bbg!AW$5:AX$241,2), -1)</f>
        <v>33.5</v>
      </c>
      <c r="AZ67">
        <f>IFERROR(VLOOKUP($A67, CDS1Y_bbg!AY$5:AZ$241,2), -1)</f>
        <v>7.9719999999999995</v>
      </c>
      <c r="BB67">
        <f>IFERROR(VLOOKUP($A67, CDS1Y_bbg!BA$5:BB$241,2), -1)</f>
        <v>-1</v>
      </c>
      <c r="BD67">
        <f>IFERROR(VLOOKUP($A67, CDS1Y_bbg!BC$5:BD$241,2), -1)</f>
        <v>-1</v>
      </c>
      <c r="BF67">
        <f>IFERROR(VLOOKUP($A67, CDS1Y_bbg!BE$5:BF$241,2), -1)</f>
        <v>-1</v>
      </c>
      <c r="BH67">
        <f>IFERROR(VLOOKUP($A67, CDS1Y_bbg!BG$5:BH$241,2), -1)</f>
        <v>-1</v>
      </c>
      <c r="BJ67">
        <f>IFERROR(VLOOKUP($A67, CDS1Y_bbg!BI$5:BJ$241,2), -1)</f>
        <v>-1</v>
      </c>
      <c r="BL67">
        <f>IFERROR(VLOOKUP($A67, CDS1Y_bbg!BK$5:BL$241,2), -1)</f>
        <v>-1</v>
      </c>
      <c r="BN67">
        <f>IFERROR(VLOOKUP($A67, CDS1Y_bbg!BM$5:BN$241,2), -1)</f>
        <v>-1</v>
      </c>
      <c r="BP67">
        <f>IFERROR(VLOOKUP($A67, CDS1Y_bbg!BO$5:BP$241,2), -1)</f>
        <v>-1</v>
      </c>
      <c r="BR67">
        <f>IFERROR(VLOOKUP($A67, CDS1Y_bbg!BQ$5:BR$241,2), -1)</f>
        <v>-1</v>
      </c>
      <c r="BT67">
        <f>IFERROR(VLOOKUP($A67, CDS1Y_bbg!BS$5:BT$241,2), -1)</f>
        <v>-1</v>
      </c>
      <c r="BV67">
        <f>IFERROR(VLOOKUP($A67, CDS1Y_bbg!BU$5:BV$241,2), -1)</f>
        <v>-1</v>
      </c>
      <c r="BX67">
        <f>IFERROR(VLOOKUP($A67, CDS1Y_bbg!BW$5:BX$241,2), -1)</f>
        <v>-1</v>
      </c>
      <c r="BZ67">
        <f>IFERROR(VLOOKUP($A67, CDS1Y_bbg!BY$5:BZ$241,2), -1)</f>
        <v>-1</v>
      </c>
      <c r="CB67">
        <f>IFERROR(VLOOKUP($A67, CDS1Y_bbg!CA$5:CB$241,2), -1)</f>
        <v>-1</v>
      </c>
      <c r="CD67">
        <f>IFERROR(VLOOKUP($A67, CDS1Y_bbg!CC$5:CD$241,2), -1)</f>
        <v>-1</v>
      </c>
      <c r="CF67">
        <f>IFERROR(VLOOKUP($A67, CDS1Y_bbg!CE$5:CF$241,2), -1)</f>
        <v>8.75</v>
      </c>
      <c r="CH67">
        <f>IFERROR(VLOOKUP($A67, CDS1Y_bbg!CG$5:CH$241,2), -1)</f>
        <v>-1</v>
      </c>
      <c r="CJ67">
        <f>IFERROR(VLOOKUP($A67, CDS1Y_bbg!CI$5:CJ$241,2), -1)</f>
        <v>-1</v>
      </c>
      <c r="CL67">
        <f>IFERROR(VLOOKUP($A67, CDS1Y_bbg!CK$5:CL$241,2), -1)</f>
        <v>5.8330000000000002</v>
      </c>
      <c r="CN67">
        <f>IFERROR(VLOOKUP($A67, CDS1Y_bbg!CM$5:CN$241,2), -1)</f>
        <v>-1</v>
      </c>
    </row>
    <row r="68" spans="1:92" x14ac:dyDescent="0.25">
      <c r="A68" s="1">
        <v>38562</v>
      </c>
      <c r="B68">
        <f>IFERROR(VLOOKUP($A68, CDS1Y_bbg!A$5:B$241,2), -1)</f>
        <v>66.75</v>
      </c>
      <c r="D68">
        <f>IFERROR(VLOOKUP($A68, CDS1Y_bbg!C$5:D$241,2), -1)</f>
        <v>10.833</v>
      </c>
      <c r="F68">
        <f>IFERROR(VLOOKUP($A68, CDS1Y_bbg!E$5:F$241,2), -1)</f>
        <v>8.5</v>
      </c>
      <c r="H68">
        <f>IFERROR(VLOOKUP($A68, CDS1Y_bbg!G$5:H$241,2), -1)</f>
        <v>10.333</v>
      </c>
      <c r="J68">
        <f>IFERROR(VLOOKUP($A68, CDS1Y_bbg!I$5:J$241,2), -1)</f>
        <v>46</v>
      </c>
      <c r="L68">
        <f>IFERROR(VLOOKUP($A68, CDS1Y_bbg!K$5:L$241,2), -1)</f>
        <v>13.75</v>
      </c>
      <c r="N68">
        <f>IFERROR(VLOOKUP($A68, CDS1Y_bbg!M$5:N$241,2), -1)</f>
        <v>14.5</v>
      </c>
      <c r="P68">
        <f>IFERROR(VLOOKUP($A68, CDS1Y_bbg!O$5:P$241,2), -1)</f>
        <v>13.5</v>
      </c>
      <c r="R68">
        <f>IFERROR(VLOOKUP($A68, CDS1Y_bbg!Q$5:R$241,2), -1)</f>
        <v>23.332999999999998</v>
      </c>
      <c r="T68">
        <f>IFERROR(VLOOKUP($A68, CDS1Y_bbg!S$5:T$241,2), -1)</f>
        <v>146.13</v>
      </c>
      <c r="V68">
        <f>IFERROR(VLOOKUP($A68, CDS1Y_bbg!U$5:V$241,2), -1)</f>
        <v>6.125</v>
      </c>
      <c r="X68">
        <f>IFERROR(VLOOKUP($A68, CDS1Y_bbg!W$5:X$241,2), -1)</f>
        <v>39.378</v>
      </c>
      <c r="Z68">
        <f>IFERROR(VLOOKUP($A68, CDS1Y_bbg!Y$5:Z$241,2), -1)</f>
        <v>12.25</v>
      </c>
      <c r="AB68">
        <f>IFERROR(VLOOKUP($A68, CDS1Y_bbg!AA$5:AB$241,2), -1)</f>
        <v>12.75</v>
      </c>
      <c r="AD68">
        <f>IFERROR(VLOOKUP($A68, CDS1Y_bbg!AC$5:AD$241,2), -1)</f>
        <v>66.260000000000005</v>
      </c>
      <c r="AF68">
        <f>IFERROR(VLOOKUP($A68, CDS1Y_bbg!AE$5:AF$241,2), -1)</f>
        <v>-1</v>
      </c>
      <c r="AH68">
        <f>IFERROR(VLOOKUP($A68, CDS1Y_bbg!AG$5:AH$241,2), -1)</f>
        <v>-1</v>
      </c>
      <c r="AJ68">
        <f>IFERROR(VLOOKUP($A68, CDS1Y_bbg!AI$5:AJ$241,2), -1)</f>
        <v>-1</v>
      </c>
      <c r="AL68">
        <f>IFERROR(VLOOKUP($A68, CDS1Y_bbg!AK$5:AL$241,2), -1)</f>
        <v>-1</v>
      </c>
      <c r="AN68">
        <f>IFERROR(VLOOKUP($A68, CDS1Y_bbg!AM$5:AN$241,2), -1)</f>
        <v>-1</v>
      </c>
      <c r="AP68">
        <f>IFERROR(VLOOKUP($A68, CDS1Y_bbg!AO$5:AP$241,2), -1)</f>
        <v>-1</v>
      </c>
      <c r="AR68">
        <f>IFERROR(VLOOKUP($A68, CDS1Y_bbg!AQ$5:AR$241,2), -1)</f>
        <v>-1</v>
      </c>
      <c r="AT68">
        <f>IFERROR(VLOOKUP($A68, CDS1Y_bbg!AS$5:AT$241,2), -1)</f>
        <v>-1</v>
      </c>
      <c r="AV68">
        <f>IFERROR(VLOOKUP($A68, CDS1Y_bbg!AU$5:AV$241,2), -1)</f>
        <v>-1</v>
      </c>
      <c r="AX68">
        <f>IFERROR(VLOOKUP($A68, CDS1Y_bbg!AW$5:AX$241,2), -1)</f>
        <v>33.5</v>
      </c>
      <c r="AZ68">
        <f>IFERROR(VLOOKUP($A68, CDS1Y_bbg!AY$5:AZ$241,2), -1)</f>
        <v>7.9719999999999995</v>
      </c>
      <c r="BB68">
        <f>IFERROR(VLOOKUP($A68, CDS1Y_bbg!BA$5:BB$241,2), -1)</f>
        <v>-1</v>
      </c>
      <c r="BD68">
        <f>IFERROR(VLOOKUP($A68, CDS1Y_bbg!BC$5:BD$241,2), -1)</f>
        <v>-1</v>
      </c>
      <c r="BF68">
        <f>IFERROR(VLOOKUP($A68, CDS1Y_bbg!BE$5:BF$241,2), -1)</f>
        <v>-1</v>
      </c>
      <c r="BH68">
        <f>IFERROR(VLOOKUP($A68, CDS1Y_bbg!BG$5:BH$241,2), -1)</f>
        <v>-1</v>
      </c>
      <c r="BJ68">
        <f>IFERROR(VLOOKUP($A68, CDS1Y_bbg!BI$5:BJ$241,2), -1)</f>
        <v>-1</v>
      </c>
      <c r="BL68">
        <f>IFERROR(VLOOKUP($A68, CDS1Y_bbg!BK$5:BL$241,2), -1)</f>
        <v>-1</v>
      </c>
      <c r="BN68">
        <f>IFERROR(VLOOKUP($A68, CDS1Y_bbg!BM$5:BN$241,2), -1)</f>
        <v>-1</v>
      </c>
      <c r="BP68">
        <f>IFERROR(VLOOKUP($A68, CDS1Y_bbg!BO$5:BP$241,2), -1)</f>
        <v>-1</v>
      </c>
      <c r="BR68">
        <f>IFERROR(VLOOKUP($A68, CDS1Y_bbg!BQ$5:BR$241,2), -1)</f>
        <v>-1</v>
      </c>
      <c r="BT68">
        <f>IFERROR(VLOOKUP($A68, CDS1Y_bbg!BS$5:BT$241,2), -1)</f>
        <v>-1</v>
      </c>
      <c r="BV68">
        <f>IFERROR(VLOOKUP($A68, CDS1Y_bbg!BU$5:BV$241,2), -1)</f>
        <v>-1</v>
      </c>
      <c r="BX68">
        <f>IFERROR(VLOOKUP($A68, CDS1Y_bbg!BW$5:BX$241,2), -1)</f>
        <v>-1</v>
      </c>
      <c r="BZ68">
        <f>IFERROR(VLOOKUP($A68, CDS1Y_bbg!BY$5:BZ$241,2), -1)</f>
        <v>-1</v>
      </c>
      <c r="CB68">
        <f>IFERROR(VLOOKUP($A68, CDS1Y_bbg!CA$5:CB$241,2), -1)</f>
        <v>-1</v>
      </c>
      <c r="CD68">
        <f>IFERROR(VLOOKUP($A68, CDS1Y_bbg!CC$5:CD$241,2), -1)</f>
        <v>-1</v>
      </c>
      <c r="CF68">
        <f>IFERROR(VLOOKUP($A68, CDS1Y_bbg!CE$5:CF$241,2), -1)</f>
        <v>8.75</v>
      </c>
      <c r="CH68">
        <f>IFERROR(VLOOKUP($A68, CDS1Y_bbg!CG$5:CH$241,2), -1)</f>
        <v>-1</v>
      </c>
      <c r="CJ68">
        <f>IFERROR(VLOOKUP($A68, CDS1Y_bbg!CI$5:CJ$241,2), -1)</f>
        <v>-1</v>
      </c>
      <c r="CL68">
        <f>IFERROR(VLOOKUP($A68, CDS1Y_bbg!CK$5:CL$241,2), -1)</f>
        <v>7</v>
      </c>
      <c r="CN68">
        <f>IFERROR(VLOOKUP($A68, CDS1Y_bbg!CM$5:CN$241,2), -1)</f>
        <v>-1</v>
      </c>
    </row>
    <row r="69" spans="1:92" x14ac:dyDescent="0.25">
      <c r="A69" s="1">
        <v>38595</v>
      </c>
      <c r="B69">
        <f>IFERROR(VLOOKUP($A69, CDS1Y_bbg!A$5:B$241,2), -1)</f>
        <v>67.2</v>
      </c>
      <c r="D69">
        <f>IFERROR(VLOOKUP($A69, CDS1Y_bbg!C$5:D$241,2), -1)</f>
        <v>12.333</v>
      </c>
      <c r="F69">
        <f>IFERROR(VLOOKUP($A69, CDS1Y_bbg!E$5:F$241,2), -1)</f>
        <v>17.082999999999998</v>
      </c>
      <c r="H69">
        <f>IFERROR(VLOOKUP($A69, CDS1Y_bbg!G$5:H$241,2), -1)</f>
        <v>9.5</v>
      </c>
      <c r="J69">
        <f>IFERROR(VLOOKUP($A69, CDS1Y_bbg!I$5:J$241,2), -1)</f>
        <v>46</v>
      </c>
      <c r="L69">
        <f>IFERROR(VLOOKUP($A69, CDS1Y_bbg!K$5:L$241,2), -1)</f>
        <v>12.75</v>
      </c>
      <c r="N69">
        <f>IFERROR(VLOOKUP($A69, CDS1Y_bbg!M$5:N$241,2), -1)</f>
        <v>14.167</v>
      </c>
      <c r="P69">
        <f>IFERROR(VLOOKUP($A69, CDS1Y_bbg!O$5:P$241,2), -1)</f>
        <v>13.167</v>
      </c>
      <c r="R69">
        <f>IFERROR(VLOOKUP($A69, CDS1Y_bbg!Q$5:R$241,2), -1)</f>
        <v>22.1</v>
      </c>
      <c r="T69">
        <f>IFERROR(VLOOKUP($A69, CDS1Y_bbg!S$5:T$241,2), -1)</f>
        <v>133.096</v>
      </c>
      <c r="V69">
        <f>IFERROR(VLOOKUP($A69, CDS1Y_bbg!U$5:V$241,2), -1)</f>
        <v>5.6669999999999998</v>
      </c>
      <c r="X69">
        <f>IFERROR(VLOOKUP($A69, CDS1Y_bbg!W$5:X$241,2), -1)</f>
        <v>36.573</v>
      </c>
      <c r="Z69">
        <f>IFERROR(VLOOKUP($A69, CDS1Y_bbg!Y$5:Z$241,2), -1)</f>
        <v>11.875</v>
      </c>
      <c r="AB69">
        <f>IFERROR(VLOOKUP($A69, CDS1Y_bbg!AA$5:AB$241,2), -1)</f>
        <v>16.5</v>
      </c>
      <c r="AD69">
        <f>IFERROR(VLOOKUP($A69, CDS1Y_bbg!AC$5:AD$241,2), -1)</f>
        <v>67.400000000000006</v>
      </c>
      <c r="AF69">
        <f>IFERROR(VLOOKUP($A69, CDS1Y_bbg!AE$5:AF$241,2), -1)</f>
        <v>-1</v>
      </c>
      <c r="AH69">
        <f>IFERROR(VLOOKUP($A69, CDS1Y_bbg!AG$5:AH$241,2), -1)</f>
        <v>-1</v>
      </c>
      <c r="AJ69">
        <f>IFERROR(VLOOKUP($A69, CDS1Y_bbg!AI$5:AJ$241,2), -1)</f>
        <v>-1</v>
      </c>
      <c r="AL69">
        <f>IFERROR(VLOOKUP($A69, CDS1Y_bbg!AK$5:AL$241,2), -1)</f>
        <v>-1</v>
      </c>
      <c r="AN69">
        <f>IFERROR(VLOOKUP($A69, CDS1Y_bbg!AM$5:AN$241,2), -1)</f>
        <v>-1</v>
      </c>
      <c r="AP69">
        <f>IFERROR(VLOOKUP($A69, CDS1Y_bbg!AO$5:AP$241,2), -1)</f>
        <v>-1</v>
      </c>
      <c r="AR69">
        <f>IFERROR(VLOOKUP($A69, CDS1Y_bbg!AQ$5:AR$241,2), -1)</f>
        <v>-1</v>
      </c>
      <c r="AT69">
        <f>IFERROR(VLOOKUP($A69, CDS1Y_bbg!AS$5:AT$241,2), -1)</f>
        <v>-1</v>
      </c>
      <c r="AV69">
        <f>IFERROR(VLOOKUP($A69, CDS1Y_bbg!AU$5:AV$241,2), -1)</f>
        <v>-1</v>
      </c>
      <c r="AX69">
        <f>IFERROR(VLOOKUP($A69, CDS1Y_bbg!AW$5:AX$241,2), -1)</f>
        <v>33.5</v>
      </c>
      <c r="AZ69">
        <f>IFERROR(VLOOKUP($A69, CDS1Y_bbg!AY$5:AZ$241,2), -1)</f>
        <v>7.9719999999999995</v>
      </c>
      <c r="BB69">
        <f>IFERROR(VLOOKUP($A69, CDS1Y_bbg!BA$5:BB$241,2), -1)</f>
        <v>-1</v>
      </c>
      <c r="BD69">
        <f>IFERROR(VLOOKUP($A69, CDS1Y_bbg!BC$5:BD$241,2), -1)</f>
        <v>-1</v>
      </c>
      <c r="BF69">
        <f>IFERROR(VLOOKUP($A69, CDS1Y_bbg!BE$5:BF$241,2), -1)</f>
        <v>-1</v>
      </c>
      <c r="BH69">
        <f>IFERROR(VLOOKUP($A69, CDS1Y_bbg!BG$5:BH$241,2), -1)</f>
        <v>-1</v>
      </c>
      <c r="BJ69">
        <f>IFERROR(VLOOKUP($A69, CDS1Y_bbg!BI$5:BJ$241,2), -1)</f>
        <v>-1</v>
      </c>
      <c r="BL69">
        <f>IFERROR(VLOOKUP($A69, CDS1Y_bbg!BK$5:BL$241,2), -1)</f>
        <v>-1</v>
      </c>
      <c r="BN69">
        <f>IFERROR(VLOOKUP($A69, CDS1Y_bbg!BM$5:BN$241,2), -1)</f>
        <v>-1</v>
      </c>
      <c r="BP69">
        <f>IFERROR(VLOOKUP($A69, CDS1Y_bbg!BO$5:BP$241,2), -1)</f>
        <v>-1</v>
      </c>
      <c r="BR69">
        <f>IFERROR(VLOOKUP($A69, CDS1Y_bbg!BQ$5:BR$241,2), -1)</f>
        <v>-1</v>
      </c>
      <c r="BT69">
        <f>IFERROR(VLOOKUP($A69, CDS1Y_bbg!BS$5:BT$241,2), -1)</f>
        <v>-1</v>
      </c>
      <c r="BV69">
        <f>IFERROR(VLOOKUP($A69, CDS1Y_bbg!BU$5:BV$241,2), -1)</f>
        <v>-1</v>
      </c>
      <c r="BX69">
        <f>IFERROR(VLOOKUP($A69, CDS1Y_bbg!BW$5:BX$241,2), -1)</f>
        <v>-1</v>
      </c>
      <c r="BZ69">
        <f>IFERROR(VLOOKUP($A69, CDS1Y_bbg!BY$5:BZ$241,2), -1)</f>
        <v>-1</v>
      </c>
      <c r="CB69">
        <f>IFERROR(VLOOKUP($A69, CDS1Y_bbg!CA$5:CB$241,2), -1)</f>
        <v>-1</v>
      </c>
      <c r="CD69">
        <f>IFERROR(VLOOKUP($A69, CDS1Y_bbg!CC$5:CD$241,2), -1)</f>
        <v>-1</v>
      </c>
      <c r="CF69">
        <f>IFERROR(VLOOKUP($A69, CDS1Y_bbg!CE$5:CF$241,2), -1)</f>
        <v>8.75</v>
      </c>
      <c r="CH69">
        <f>IFERROR(VLOOKUP($A69, CDS1Y_bbg!CG$5:CH$241,2), -1)</f>
        <v>-1</v>
      </c>
      <c r="CJ69">
        <f>IFERROR(VLOOKUP($A69, CDS1Y_bbg!CI$5:CJ$241,2), -1)</f>
        <v>-1</v>
      </c>
      <c r="CL69">
        <f>IFERROR(VLOOKUP($A69, CDS1Y_bbg!CK$5:CL$241,2), -1)</f>
        <v>6</v>
      </c>
      <c r="CN69">
        <f>IFERROR(VLOOKUP($A69, CDS1Y_bbg!CM$5:CN$241,2), -1)</f>
        <v>-1</v>
      </c>
    </row>
    <row r="70" spans="1:92" x14ac:dyDescent="0.25">
      <c r="A70" s="1">
        <v>38625</v>
      </c>
      <c r="B70">
        <f>IFERROR(VLOOKUP($A70, CDS1Y_bbg!A$5:B$241,2), -1)</f>
        <v>49.875</v>
      </c>
      <c r="D70">
        <f>IFERROR(VLOOKUP($A70, CDS1Y_bbg!C$5:D$241,2), -1)</f>
        <v>9</v>
      </c>
      <c r="F70">
        <f>IFERROR(VLOOKUP($A70, CDS1Y_bbg!E$5:F$241,2), -1)</f>
        <v>17.167000000000002</v>
      </c>
      <c r="H70">
        <f>IFERROR(VLOOKUP($A70, CDS1Y_bbg!G$5:H$241,2), -1)</f>
        <v>8.5</v>
      </c>
      <c r="J70">
        <f>IFERROR(VLOOKUP($A70, CDS1Y_bbg!I$5:J$241,2), -1)</f>
        <v>40.799999999999997</v>
      </c>
      <c r="L70">
        <f>IFERROR(VLOOKUP($A70, CDS1Y_bbg!K$5:L$241,2), -1)</f>
        <v>11.5</v>
      </c>
      <c r="N70">
        <f>IFERROR(VLOOKUP($A70, CDS1Y_bbg!M$5:N$241,2), -1)</f>
        <v>10.375</v>
      </c>
      <c r="P70">
        <f>IFERROR(VLOOKUP($A70, CDS1Y_bbg!O$5:P$241,2), -1)</f>
        <v>11.25</v>
      </c>
      <c r="R70">
        <f>IFERROR(VLOOKUP($A70, CDS1Y_bbg!Q$5:R$241,2), -1)</f>
        <v>21</v>
      </c>
      <c r="T70">
        <f>IFERROR(VLOOKUP($A70, CDS1Y_bbg!S$5:T$241,2), -1)</f>
        <v>78.007999999999996</v>
      </c>
      <c r="V70">
        <f>IFERROR(VLOOKUP($A70, CDS1Y_bbg!U$5:V$241,2), -1)</f>
        <v>5.3330000000000002</v>
      </c>
      <c r="X70">
        <f>IFERROR(VLOOKUP($A70, CDS1Y_bbg!W$5:X$241,2), -1)</f>
        <v>30.75</v>
      </c>
      <c r="Z70">
        <f>IFERROR(VLOOKUP($A70, CDS1Y_bbg!Y$5:Z$241,2), -1)</f>
        <v>16.25</v>
      </c>
      <c r="AB70">
        <f>IFERROR(VLOOKUP($A70, CDS1Y_bbg!AA$5:AB$241,2), -1)</f>
        <v>12.625</v>
      </c>
      <c r="AD70">
        <f>IFERROR(VLOOKUP($A70, CDS1Y_bbg!AC$5:AD$241,2), -1)</f>
        <v>46.28</v>
      </c>
      <c r="AF70">
        <f>IFERROR(VLOOKUP($A70, CDS1Y_bbg!AE$5:AF$241,2), -1)</f>
        <v>-1</v>
      </c>
      <c r="AH70">
        <f>IFERROR(VLOOKUP($A70, CDS1Y_bbg!AG$5:AH$241,2), -1)</f>
        <v>-1</v>
      </c>
      <c r="AJ70">
        <f>IFERROR(VLOOKUP($A70, CDS1Y_bbg!AI$5:AJ$241,2), -1)</f>
        <v>-1</v>
      </c>
      <c r="AL70">
        <f>IFERROR(VLOOKUP($A70, CDS1Y_bbg!AK$5:AL$241,2), -1)</f>
        <v>-1</v>
      </c>
      <c r="AN70">
        <f>IFERROR(VLOOKUP($A70, CDS1Y_bbg!AM$5:AN$241,2), -1)</f>
        <v>-1</v>
      </c>
      <c r="AP70">
        <f>IFERROR(VLOOKUP($A70, CDS1Y_bbg!AO$5:AP$241,2), -1)</f>
        <v>-1</v>
      </c>
      <c r="AR70">
        <f>IFERROR(VLOOKUP($A70, CDS1Y_bbg!AQ$5:AR$241,2), -1)</f>
        <v>-1</v>
      </c>
      <c r="AT70">
        <f>IFERROR(VLOOKUP($A70, CDS1Y_bbg!AS$5:AT$241,2), -1)</f>
        <v>-1</v>
      </c>
      <c r="AV70">
        <f>IFERROR(VLOOKUP($A70, CDS1Y_bbg!AU$5:AV$241,2), -1)</f>
        <v>-1</v>
      </c>
      <c r="AX70">
        <f>IFERROR(VLOOKUP($A70, CDS1Y_bbg!AW$5:AX$241,2), -1)</f>
        <v>33.5</v>
      </c>
      <c r="AZ70">
        <f>IFERROR(VLOOKUP($A70, CDS1Y_bbg!AY$5:AZ$241,2), -1)</f>
        <v>7.9719999999999995</v>
      </c>
      <c r="BB70">
        <f>IFERROR(VLOOKUP($A70, CDS1Y_bbg!BA$5:BB$241,2), -1)</f>
        <v>-1</v>
      </c>
      <c r="BD70">
        <f>IFERROR(VLOOKUP($A70, CDS1Y_bbg!BC$5:BD$241,2), -1)</f>
        <v>-1</v>
      </c>
      <c r="BF70">
        <f>IFERROR(VLOOKUP($A70, CDS1Y_bbg!BE$5:BF$241,2), -1)</f>
        <v>-1</v>
      </c>
      <c r="BH70">
        <f>IFERROR(VLOOKUP($A70, CDS1Y_bbg!BG$5:BH$241,2), -1)</f>
        <v>-1</v>
      </c>
      <c r="BJ70">
        <f>IFERROR(VLOOKUP($A70, CDS1Y_bbg!BI$5:BJ$241,2), -1)</f>
        <v>-1</v>
      </c>
      <c r="BL70">
        <f>IFERROR(VLOOKUP($A70, CDS1Y_bbg!BK$5:BL$241,2), -1)</f>
        <v>-1</v>
      </c>
      <c r="BN70">
        <f>IFERROR(VLOOKUP($A70, CDS1Y_bbg!BM$5:BN$241,2), -1)</f>
        <v>-1</v>
      </c>
      <c r="BP70">
        <f>IFERROR(VLOOKUP($A70, CDS1Y_bbg!BO$5:BP$241,2), -1)</f>
        <v>-1</v>
      </c>
      <c r="BR70">
        <f>IFERROR(VLOOKUP($A70, CDS1Y_bbg!BQ$5:BR$241,2), -1)</f>
        <v>-1</v>
      </c>
      <c r="BT70">
        <f>IFERROR(VLOOKUP($A70, CDS1Y_bbg!BS$5:BT$241,2), -1)</f>
        <v>-1</v>
      </c>
      <c r="BV70">
        <f>IFERROR(VLOOKUP($A70, CDS1Y_bbg!BU$5:BV$241,2), -1)</f>
        <v>-1</v>
      </c>
      <c r="BX70">
        <f>IFERROR(VLOOKUP($A70, CDS1Y_bbg!BW$5:BX$241,2), -1)</f>
        <v>-1</v>
      </c>
      <c r="BZ70">
        <f>IFERROR(VLOOKUP($A70, CDS1Y_bbg!BY$5:BZ$241,2), -1)</f>
        <v>-1</v>
      </c>
      <c r="CB70">
        <f>IFERROR(VLOOKUP($A70, CDS1Y_bbg!CA$5:CB$241,2), -1)</f>
        <v>-1</v>
      </c>
      <c r="CD70">
        <f>IFERROR(VLOOKUP($A70, CDS1Y_bbg!CC$5:CD$241,2), -1)</f>
        <v>-1</v>
      </c>
      <c r="CF70">
        <f>IFERROR(VLOOKUP($A70, CDS1Y_bbg!CE$5:CF$241,2), -1)</f>
        <v>8.75</v>
      </c>
      <c r="CH70">
        <f>IFERROR(VLOOKUP($A70, CDS1Y_bbg!CG$5:CH$241,2), -1)</f>
        <v>-1</v>
      </c>
      <c r="CJ70">
        <f>IFERROR(VLOOKUP($A70, CDS1Y_bbg!CI$5:CJ$241,2), -1)</f>
        <v>-1</v>
      </c>
      <c r="CL70">
        <f>IFERROR(VLOOKUP($A70, CDS1Y_bbg!CK$5:CL$241,2), -1)</f>
        <v>5.6669999999999998</v>
      </c>
      <c r="CN70">
        <f>IFERROR(VLOOKUP($A70, CDS1Y_bbg!CM$5:CN$241,2), -1)</f>
        <v>-1</v>
      </c>
    </row>
    <row r="71" spans="1:92" x14ac:dyDescent="0.25">
      <c r="A71" s="1">
        <v>38656</v>
      </c>
      <c r="B71">
        <f>IFERROR(VLOOKUP($A71, CDS1Y_bbg!A$5:B$241,2), -1)</f>
        <v>55</v>
      </c>
      <c r="D71">
        <f>IFERROR(VLOOKUP($A71, CDS1Y_bbg!C$5:D$241,2), -1)</f>
        <v>14.5</v>
      </c>
      <c r="F71">
        <f>IFERROR(VLOOKUP($A71, CDS1Y_bbg!E$5:F$241,2), -1)</f>
        <v>8</v>
      </c>
      <c r="H71">
        <f>IFERROR(VLOOKUP($A71, CDS1Y_bbg!G$5:H$241,2), -1)</f>
        <v>8.5</v>
      </c>
      <c r="J71">
        <f>IFERROR(VLOOKUP($A71, CDS1Y_bbg!I$5:J$241,2), -1)</f>
        <v>48.875</v>
      </c>
      <c r="L71">
        <f>IFERROR(VLOOKUP($A71, CDS1Y_bbg!K$5:L$241,2), -1)</f>
        <v>13.167</v>
      </c>
      <c r="N71">
        <f>IFERROR(VLOOKUP($A71, CDS1Y_bbg!M$5:N$241,2), -1)</f>
        <v>11.375</v>
      </c>
      <c r="P71">
        <f>IFERROR(VLOOKUP($A71, CDS1Y_bbg!O$5:P$241,2), -1)</f>
        <v>11.375</v>
      </c>
      <c r="R71">
        <f>IFERROR(VLOOKUP($A71, CDS1Y_bbg!Q$5:R$241,2), -1)</f>
        <v>23.75</v>
      </c>
      <c r="T71">
        <f>IFERROR(VLOOKUP($A71, CDS1Y_bbg!S$5:T$241,2), -1)</f>
        <v>94.207999999999998</v>
      </c>
      <c r="V71">
        <f>IFERROR(VLOOKUP($A71, CDS1Y_bbg!U$5:V$241,2), -1)</f>
        <v>5.6669999999999998</v>
      </c>
      <c r="X71">
        <f>IFERROR(VLOOKUP($A71, CDS1Y_bbg!W$5:X$241,2), -1)</f>
        <v>46.45</v>
      </c>
      <c r="Z71">
        <f>IFERROR(VLOOKUP($A71, CDS1Y_bbg!Y$5:Z$241,2), -1)</f>
        <v>14.333</v>
      </c>
      <c r="AB71">
        <f>IFERROR(VLOOKUP($A71, CDS1Y_bbg!AA$5:AB$241,2), -1)</f>
        <v>14.125</v>
      </c>
      <c r="AD71">
        <f>IFERROR(VLOOKUP($A71, CDS1Y_bbg!AC$5:AD$241,2), -1)</f>
        <v>45</v>
      </c>
      <c r="AF71">
        <f>IFERROR(VLOOKUP($A71, CDS1Y_bbg!AE$5:AF$241,2), -1)</f>
        <v>-1</v>
      </c>
      <c r="AH71">
        <f>IFERROR(VLOOKUP($A71, CDS1Y_bbg!AG$5:AH$241,2), -1)</f>
        <v>-1</v>
      </c>
      <c r="AJ71">
        <f>IFERROR(VLOOKUP($A71, CDS1Y_bbg!AI$5:AJ$241,2), -1)</f>
        <v>-1</v>
      </c>
      <c r="AL71">
        <f>IFERROR(VLOOKUP($A71, CDS1Y_bbg!AK$5:AL$241,2), -1)</f>
        <v>-1</v>
      </c>
      <c r="AN71">
        <f>IFERROR(VLOOKUP($A71, CDS1Y_bbg!AM$5:AN$241,2), -1)</f>
        <v>-1</v>
      </c>
      <c r="AP71">
        <f>IFERROR(VLOOKUP($A71, CDS1Y_bbg!AO$5:AP$241,2), -1)</f>
        <v>-1</v>
      </c>
      <c r="AR71">
        <f>IFERROR(VLOOKUP($A71, CDS1Y_bbg!AQ$5:AR$241,2), -1)</f>
        <v>-1</v>
      </c>
      <c r="AT71">
        <f>IFERROR(VLOOKUP($A71, CDS1Y_bbg!AS$5:AT$241,2), -1)</f>
        <v>-1</v>
      </c>
      <c r="AV71">
        <f>IFERROR(VLOOKUP($A71, CDS1Y_bbg!AU$5:AV$241,2), -1)</f>
        <v>-1</v>
      </c>
      <c r="AX71">
        <f>IFERROR(VLOOKUP($A71, CDS1Y_bbg!AW$5:AX$241,2), -1)</f>
        <v>33.5</v>
      </c>
      <c r="AZ71">
        <f>IFERROR(VLOOKUP($A71, CDS1Y_bbg!AY$5:AZ$241,2), -1)</f>
        <v>7.9719999999999995</v>
      </c>
      <c r="BB71">
        <f>IFERROR(VLOOKUP($A71, CDS1Y_bbg!BA$5:BB$241,2), -1)</f>
        <v>-1</v>
      </c>
      <c r="BD71">
        <f>IFERROR(VLOOKUP($A71, CDS1Y_bbg!BC$5:BD$241,2), -1)</f>
        <v>-1</v>
      </c>
      <c r="BF71">
        <f>IFERROR(VLOOKUP($A71, CDS1Y_bbg!BE$5:BF$241,2), -1)</f>
        <v>-1</v>
      </c>
      <c r="BH71">
        <f>IFERROR(VLOOKUP($A71, CDS1Y_bbg!BG$5:BH$241,2), -1)</f>
        <v>-1</v>
      </c>
      <c r="BJ71">
        <f>IFERROR(VLOOKUP($A71, CDS1Y_bbg!BI$5:BJ$241,2), -1)</f>
        <v>-1</v>
      </c>
      <c r="BL71">
        <f>IFERROR(VLOOKUP($A71, CDS1Y_bbg!BK$5:BL$241,2), -1)</f>
        <v>-1</v>
      </c>
      <c r="BN71">
        <f>IFERROR(VLOOKUP($A71, CDS1Y_bbg!BM$5:BN$241,2), -1)</f>
        <v>-1</v>
      </c>
      <c r="BP71">
        <f>IFERROR(VLOOKUP($A71, CDS1Y_bbg!BO$5:BP$241,2), -1)</f>
        <v>-1</v>
      </c>
      <c r="BR71">
        <f>IFERROR(VLOOKUP($A71, CDS1Y_bbg!BQ$5:BR$241,2), -1)</f>
        <v>-1</v>
      </c>
      <c r="BT71">
        <f>IFERROR(VLOOKUP($A71, CDS1Y_bbg!BS$5:BT$241,2), -1)</f>
        <v>-1</v>
      </c>
      <c r="BV71">
        <f>IFERROR(VLOOKUP($A71, CDS1Y_bbg!BU$5:BV$241,2), -1)</f>
        <v>-1</v>
      </c>
      <c r="BX71">
        <f>IFERROR(VLOOKUP($A71, CDS1Y_bbg!BW$5:BX$241,2), -1)</f>
        <v>-1</v>
      </c>
      <c r="BZ71">
        <f>IFERROR(VLOOKUP($A71, CDS1Y_bbg!BY$5:BZ$241,2), -1)</f>
        <v>-1</v>
      </c>
      <c r="CB71">
        <f>IFERROR(VLOOKUP($A71, CDS1Y_bbg!CA$5:CB$241,2), -1)</f>
        <v>-1</v>
      </c>
      <c r="CD71">
        <f>IFERROR(VLOOKUP($A71, CDS1Y_bbg!CC$5:CD$241,2), -1)</f>
        <v>-1</v>
      </c>
      <c r="CF71">
        <f>IFERROR(VLOOKUP($A71, CDS1Y_bbg!CE$5:CF$241,2), -1)</f>
        <v>8.75</v>
      </c>
      <c r="CH71">
        <f>IFERROR(VLOOKUP($A71, CDS1Y_bbg!CG$5:CH$241,2), -1)</f>
        <v>-1</v>
      </c>
      <c r="CJ71">
        <f>IFERROR(VLOOKUP($A71, CDS1Y_bbg!CI$5:CJ$241,2), -1)</f>
        <v>-1</v>
      </c>
      <c r="CL71">
        <f>IFERROR(VLOOKUP($A71, CDS1Y_bbg!CK$5:CL$241,2), -1)</f>
        <v>6.1680000000000001</v>
      </c>
      <c r="CN71">
        <f>IFERROR(VLOOKUP($A71, CDS1Y_bbg!CM$5:CN$241,2), -1)</f>
        <v>-1</v>
      </c>
    </row>
    <row r="72" spans="1:92" x14ac:dyDescent="0.25">
      <c r="A72" s="1">
        <v>38686</v>
      </c>
      <c r="B72">
        <f>IFERROR(VLOOKUP($A72, CDS1Y_bbg!A$5:B$241,2), -1)</f>
        <v>42.8</v>
      </c>
      <c r="D72">
        <f>IFERROR(VLOOKUP($A72, CDS1Y_bbg!C$5:D$241,2), -1)</f>
        <v>13.3</v>
      </c>
      <c r="F72">
        <f>IFERROR(VLOOKUP($A72, CDS1Y_bbg!E$5:F$241,2), -1)</f>
        <v>7.6669999999999998</v>
      </c>
      <c r="H72">
        <f>IFERROR(VLOOKUP($A72, CDS1Y_bbg!G$5:H$241,2), -1)</f>
        <v>6.125</v>
      </c>
      <c r="J72">
        <f>IFERROR(VLOOKUP($A72, CDS1Y_bbg!I$5:J$241,2), -1)</f>
        <v>35.700000000000003</v>
      </c>
      <c r="L72">
        <f>IFERROR(VLOOKUP($A72, CDS1Y_bbg!K$5:L$241,2), -1)</f>
        <v>12</v>
      </c>
      <c r="N72">
        <f>IFERROR(VLOOKUP($A72, CDS1Y_bbg!M$5:N$241,2), -1)</f>
        <v>7</v>
      </c>
      <c r="P72">
        <f>IFERROR(VLOOKUP($A72, CDS1Y_bbg!O$5:P$241,2), -1)</f>
        <v>10</v>
      </c>
      <c r="R72">
        <f>IFERROR(VLOOKUP($A72, CDS1Y_bbg!Q$5:R$241,2), -1)</f>
        <v>19.899999999999999</v>
      </c>
      <c r="T72">
        <f>IFERROR(VLOOKUP($A72, CDS1Y_bbg!S$5:T$241,2), -1)</f>
        <v>60.667000000000002</v>
      </c>
      <c r="V72">
        <f>IFERROR(VLOOKUP($A72, CDS1Y_bbg!U$5:V$241,2), -1)</f>
        <v>6</v>
      </c>
      <c r="X72">
        <f>IFERROR(VLOOKUP($A72, CDS1Y_bbg!W$5:X$241,2), -1)</f>
        <v>35.429000000000002</v>
      </c>
      <c r="Z72">
        <f>IFERROR(VLOOKUP($A72, CDS1Y_bbg!Y$5:Z$241,2), -1)</f>
        <v>13.377000000000001</v>
      </c>
      <c r="AB72">
        <f>IFERROR(VLOOKUP($A72, CDS1Y_bbg!AA$5:AB$241,2), -1)</f>
        <v>13.875</v>
      </c>
      <c r="AD72">
        <f>IFERROR(VLOOKUP($A72, CDS1Y_bbg!AC$5:AD$241,2), -1)</f>
        <v>38.429000000000002</v>
      </c>
      <c r="AF72">
        <f>IFERROR(VLOOKUP($A72, CDS1Y_bbg!AE$5:AF$241,2), -1)</f>
        <v>-1</v>
      </c>
      <c r="AH72">
        <f>IFERROR(VLOOKUP($A72, CDS1Y_bbg!AG$5:AH$241,2), -1)</f>
        <v>-1</v>
      </c>
      <c r="AJ72">
        <f>IFERROR(VLOOKUP($A72, CDS1Y_bbg!AI$5:AJ$241,2), -1)</f>
        <v>-1</v>
      </c>
      <c r="AL72">
        <f>IFERROR(VLOOKUP($A72, CDS1Y_bbg!AK$5:AL$241,2), -1)</f>
        <v>-1</v>
      </c>
      <c r="AN72">
        <f>IFERROR(VLOOKUP($A72, CDS1Y_bbg!AM$5:AN$241,2), -1)</f>
        <v>-1</v>
      </c>
      <c r="AP72">
        <f>IFERROR(VLOOKUP($A72, CDS1Y_bbg!AO$5:AP$241,2), -1)</f>
        <v>-1</v>
      </c>
      <c r="AR72">
        <f>IFERROR(VLOOKUP($A72, CDS1Y_bbg!AQ$5:AR$241,2), -1)</f>
        <v>-1</v>
      </c>
      <c r="AT72">
        <f>IFERROR(VLOOKUP($A72, CDS1Y_bbg!AS$5:AT$241,2), -1)</f>
        <v>-1</v>
      </c>
      <c r="AV72">
        <f>IFERROR(VLOOKUP($A72, CDS1Y_bbg!AU$5:AV$241,2), -1)</f>
        <v>-1</v>
      </c>
      <c r="AX72">
        <f>IFERROR(VLOOKUP($A72, CDS1Y_bbg!AW$5:AX$241,2), -1)</f>
        <v>33.5</v>
      </c>
      <c r="AZ72">
        <f>IFERROR(VLOOKUP($A72, CDS1Y_bbg!AY$5:AZ$241,2), -1)</f>
        <v>7.9719999999999995</v>
      </c>
      <c r="BB72">
        <f>IFERROR(VLOOKUP($A72, CDS1Y_bbg!BA$5:BB$241,2), -1)</f>
        <v>-1</v>
      </c>
      <c r="BD72">
        <f>IFERROR(VLOOKUP($A72, CDS1Y_bbg!BC$5:BD$241,2), -1)</f>
        <v>-1</v>
      </c>
      <c r="BF72">
        <f>IFERROR(VLOOKUP($A72, CDS1Y_bbg!BE$5:BF$241,2), -1)</f>
        <v>-1</v>
      </c>
      <c r="BH72">
        <f>IFERROR(VLOOKUP($A72, CDS1Y_bbg!BG$5:BH$241,2), -1)</f>
        <v>-1</v>
      </c>
      <c r="BJ72">
        <f>IFERROR(VLOOKUP($A72, CDS1Y_bbg!BI$5:BJ$241,2), -1)</f>
        <v>-1</v>
      </c>
      <c r="BL72">
        <f>IFERROR(VLOOKUP($A72, CDS1Y_bbg!BK$5:BL$241,2), -1)</f>
        <v>-1</v>
      </c>
      <c r="BN72">
        <f>IFERROR(VLOOKUP($A72, CDS1Y_bbg!BM$5:BN$241,2), -1)</f>
        <v>-1</v>
      </c>
      <c r="BP72">
        <f>IFERROR(VLOOKUP($A72, CDS1Y_bbg!BO$5:BP$241,2), -1)</f>
        <v>-1</v>
      </c>
      <c r="BR72">
        <f>IFERROR(VLOOKUP($A72, CDS1Y_bbg!BQ$5:BR$241,2), -1)</f>
        <v>-1</v>
      </c>
      <c r="BT72">
        <f>IFERROR(VLOOKUP($A72, CDS1Y_bbg!BS$5:BT$241,2), -1)</f>
        <v>-1</v>
      </c>
      <c r="BV72">
        <f>IFERROR(VLOOKUP($A72, CDS1Y_bbg!BU$5:BV$241,2), -1)</f>
        <v>-1</v>
      </c>
      <c r="BX72">
        <f>IFERROR(VLOOKUP($A72, CDS1Y_bbg!BW$5:BX$241,2), -1)</f>
        <v>-1</v>
      </c>
      <c r="BZ72">
        <f>IFERROR(VLOOKUP($A72, CDS1Y_bbg!BY$5:BZ$241,2), -1)</f>
        <v>-1</v>
      </c>
      <c r="CB72">
        <f>IFERROR(VLOOKUP($A72, CDS1Y_bbg!CA$5:CB$241,2), -1)</f>
        <v>-1</v>
      </c>
      <c r="CD72">
        <f>IFERROR(VLOOKUP($A72, CDS1Y_bbg!CC$5:CD$241,2), -1)</f>
        <v>-1</v>
      </c>
      <c r="CF72">
        <f>IFERROR(VLOOKUP($A72, CDS1Y_bbg!CE$5:CF$241,2), -1)</f>
        <v>8.75</v>
      </c>
      <c r="CH72">
        <f>IFERROR(VLOOKUP($A72, CDS1Y_bbg!CG$5:CH$241,2), -1)</f>
        <v>-1</v>
      </c>
      <c r="CJ72">
        <f>IFERROR(VLOOKUP($A72, CDS1Y_bbg!CI$5:CJ$241,2), -1)</f>
        <v>-1</v>
      </c>
      <c r="CL72">
        <f>IFERROR(VLOOKUP($A72, CDS1Y_bbg!CK$5:CL$241,2), -1)</f>
        <v>8.0009999999999994</v>
      </c>
      <c r="CN72">
        <f>IFERROR(VLOOKUP($A72, CDS1Y_bbg!CM$5:CN$241,2), -1)</f>
        <v>-1</v>
      </c>
    </row>
    <row r="73" spans="1:92" x14ac:dyDescent="0.25">
      <c r="A73" s="1">
        <v>38716</v>
      </c>
      <c r="B73">
        <f>IFERROR(VLOOKUP($A73, CDS1Y_bbg!A$5:B$241,2), -1)</f>
        <v>37.125</v>
      </c>
      <c r="D73">
        <f>IFERROR(VLOOKUP($A73, CDS1Y_bbg!C$5:D$241,2), -1)</f>
        <v>12.75</v>
      </c>
      <c r="F73">
        <f>IFERROR(VLOOKUP($A73, CDS1Y_bbg!E$5:F$241,2), -1)</f>
        <v>8.5</v>
      </c>
      <c r="H73">
        <f>IFERROR(VLOOKUP($A73, CDS1Y_bbg!G$5:H$241,2), -1)</f>
        <v>6.75</v>
      </c>
      <c r="J73">
        <f>IFERROR(VLOOKUP($A73, CDS1Y_bbg!I$5:J$241,2), -1)</f>
        <v>35</v>
      </c>
      <c r="L73">
        <f>IFERROR(VLOOKUP($A73, CDS1Y_bbg!K$5:L$241,2), -1)</f>
        <v>12.5</v>
      </c>
      <c r="N73">
        <f>IFERROR(VLOOKUP($A73, CDS1Y_bbg!M$5:N$241,2), -1)</f>
        <v>7</v>
      </c>
      <c r="P73">
        <f>IFERROR(VLOOKUP($A73, CDS1Y_bbg!O$5:P$241,2), -1)</f>
        <v>10.75</v>
      </c>
      <c r="R73">
        <f>IFERROR(VLOOKUP($A73, CDS1Y_bbg!Q$5:R$241,2), -1)</f>
        <v>19.667000000000002</v>
      </c>
      <c r="T73">
        <f>IFERROR(VLOOKUP($A73, CDS1Y_bbg!S$5:T$241,2), -1)</f>
        <v>59</v>
      </c>
      <c r="V73">
        <f>IFERROR(VLOOKUP($A73, CDS1Y_bbg!U$5:V$241,2), -1)</f>
        <v>7.25</v>
      </c>
      <c r="X73">
        <f>IFERROR(VLOOKUP($A73, CDS1Y_bbg!W$5:X$241,2), -1)</f>
        <v>34.917000000000002</v>
      </c>
      <c r="Z73">
        <f>IFERROR(VLOOKUP($A73, CDS1Y_bbg!Y$5:Z$241,2), -1)</f>
        <v>12.5</v>
      </c>
      <c r="AB73">
        <f>IFERROR(VLOOKUP($A73, CDS1Y_bbg!AA$5:AB$241,2), -1)</f>
        <v>16.5</v>
      </c>
      <c r="AD73">
        <f>IFERROR(VLOOKUP($A73, CDS1Y_bbg!AC$5:AD$241,2), -1)</f>
        <v>37.5</v>
      </c>
      <c r="AF73">
        <f>IFERROR(VLOOKUP($A73, CDS1Y_bbg!AE$5:AF$241,2), -1)</f>
        <v>-1</v>
      </c>
      <c r="AH73">
        <f>IFERROR(VLOOKUP($A73, CDS1Y_bbg!AG$5:AH$241,2), -1)</f>
        <v>-1</v>
      </c>
      <c r="AJ73">
        <f>IFERROR(VLOOKUP($A73, CDS1Y_bbg!AI$5:AJ$241,2), -1)</f>
        <v>-1</v>
      </c>
      <c r="AL73">
        <f>IFERROR(VLOOKUP($A73, CDS1Y_bbg!AK$5:AL$241,2), -1)</f>
        <v>-1</v>
      </c>
      <c r="AN73">
        <f>IFERROR(VLOOKUP($A73, CDS1Y_bbg!AM$5:AN$241,2), -1)</f>
        <v>-1</v>
      </c>
      <c r="AP73">
        <f>IFERROR(VLOOKUP($A73, CDS1Y_bbg!AO$5:AP$241,2), -1)</f>
        <v>-1</v>
      </c>
      <c r="AR73">
        <f>IFERROR(VLOOKUP($A73, CDS1Y_bbg!AQ$5:AR$241,2), -1)</f>
        <v>-1</v>
      </c>
      <c r="AT73">
        <f>IFERROR(VLOOKUP($A73, CDS1Y_bbg!AS$5:AT$241,2), -1)</f>
        <v>-1</v>
      </c>
      <c r="AV73">
        <f>IFERROR(VLOOKUP($A73, CDS1Y_bbg!AU$5:AV$241,2), -1)</f>
        <v>-1</v>
      </c>
      <c r="AX73">
        <f>IFERROR(VLOOKUP($A73, CDS1Y_bbg!AW$5:AX$241,2), -1)</f>
        <v>33.5</v>
      </c>
      <c r="AZ73">
        <f>IFERROR(VLOOKUP($A73, CDS1Y_bbg!AY$5:AZ$241,2), -1)</f>
        <v>7.9719999999999995</v>
      </c>
      <c r="BB73">
        <f>IFERROR(VLOOKUP($A73, CDS1Y_bbg!BA$5:BB$241,2), -1)</f>
        <v>-1</v>
      </c>
      <c r="BD73">
        <f>IFERROR(VLOOKUP($A73, CDS1Y_bbg!BC$5:BD$241,2), -1)</f>
        <v>-1</v>
      </c>
      <c r="BF73">
        <f>IFERROR(VLOOKUP($A73, CDS1Y_bbg!BE$5:BF$241,2), -1)</f>
        <v>-1</v>
      </c>
      <c r="BH73">
        <f>IFERROR(VLOOKUP($A73, CDS1Y_bbg!BG$5:BH$241,2), -1)</f>
        <v>-1</v>
      </c>
      <c r="BJ73">
        <f>IFERROR(VLOOKUP($A73, CDS1Y_bbg!BI$5:BJ$241,2), -1)</f>
        <v>-1</v>
      </c>
      <c r="BL73">
        <f>IFERROR(VLOOKUP($A73, CDS1Y_bbg!BK$5:BL$241,2), -1)</f>
        <v>-1</v>
      </c>
      <c r="BN73">
        <f>IFERROR(VLOOKUP($A73, CDS1Y_bbg!BM$5:BN$241,2), -1)</f>
        <v>-1</v>
      </c>
      <c r="BP73">
        <f>IFERROR(VLOOKUP($A73, CDS1Y_bbg!BO$5:BP$241,2), -1)</f>
        <v>-1</v>
      </c>
      <c r="BR73">
        <f>IFERROR(VLOOKUP($A73, CDS1Y_bbg!BQ$5:BR$241,2), -1)</f>
        <v>-1</v>
      </c>
      <c r="BT73">
        <f>IFERROR(VLOOKUP($A73, CDS1Y_bbg!BS$5:BT$241,2), -1)</f>
        <v>-1</v>
      </c>
      <c r="BV73">
        <f>IFERROR(VLOOKUP($A73, CDS1Y_bbg!BU$5:BV$241,2), -1)</f>
        <v>-1</v>
      </c>
      <c r="BX73">
        <f>IFERROR(VLOOKUP($A73, CDS1Y_bbg!BW$5:BX$241,2), -1)</f>
        <v>-1</v>
      </c>
      <c r="BZ73">
        <f>IFERROR(VLOOKUP($A73, CDS1Y_bbg!BY$5:BZ$241,2), -1)</f>
        <v>-1</v>
      </c>
      <c r="CB73">
        <f>IFERROR(VLOOKUP($A73, CDS1Y_bbg!CA$5:CB$241,2), -1)</f>
        <v>-1</v>
      </c>
      <c r="CD73">
        <f>IFERROR(VLOOKUP($A73, CDS1Y_bbg!CC$5:CD$241,2), -1)</f>
        <v>-1</v>
      </c>
      <c r="CF73">
        <f>IFERROR(VLOOKUP($A73, CDS1Y_bbg!CE$5:CF$241,2), -1)</f>
        <v>8.75</v>
      </c>
      <c r="CH73">
        <f>IFERROR(VLOOKUP($A73, CDS1Y_bbg!CG$5:CH$241,2), -1)</f>
        <v>-1</v>
      </c>
      <c r="CJ73">
        <f>IFERROR(VLOOKUP($A73, CDS1Y_bbg!CI$5:CJ$241,2), -1)</f>
        <v>-1</v>
      </c>
      <c r="CL73">
        <f>IFERROR(VLOOKUP($A73, CDS1Y_bbg!CK$5:CL$241,2), -1)</f>
        <v>10.834</v>
      </c>
      <c r="CN73">
        <f>IFERROR(VLOOKUP($A73, CDS1Y_bbg!CM$5:CN$241,2), -1)</f>
        <v>-1</v>
      </c>
    </row>
    <row r="74" spans="1:92" x14ac:dyDescent="0.25">
      <c r="A74" s="1">
        <v>38748</v>
      </c>
      <c r="B74">
        <f>IFERROR(VLOOKUP($A74, CDS1Y_bbg!A$5:B$241,2), -1)</f>
        <v>31.1</v>
      </c>
      <c r="D74">
        <f>IFERROR(VLOOKUP($A74, CDS1Y_bbg!C$5:D$241,2), -1)</f>
        <v>13.833</v>
      </c>
      <c r="F74">
        <f>IFERROR(VLOOKUP($A74, CDS1Y_bbg!E$5:F$241,2), -1)</f>
        <v>8</v>
      </c>
      <c r="H74">
        <f>IFERROR(VLOOKUP($A74, CDS1Y_bbg!G$5:H$241,2), -1)</f>
        <v>6</v>
      </c>
      <c r="J74">
        <f>IFERROR(VLOOKUP($A74, CDS1Y_bbg!I$5:J$241,2), -1)</f>
        <v>31.5</v>
      </c>
      <c r="L74">
        <f>IFERROR(VLOOKUP($A74, CDS1Y_bbg!K$5:L$241,2), -1)</f>
        <v>12.5</v>
      </c>
      <c r="N74">
        <f>IFERROR(VLOOKUP($A74, CDS1Y_bbg!M$5:N$241,2), -1)</f>
        <v>6.75</v>
      </c>
      <c r="P74">
        <f>IFERROR(VLOOKUP($A74, CDS1Y_bbg!O$5:P$241,2), -1)</f>
        <v>7.5</v>
      </c>
      <c r="R74">
        <f>IFERROR(VLOOKUP($A74, CDS1Y_bbg!Q$5:R$241,2), -1)</f>
        <v>18.417000000000002</v>
      </c>
      <c r="T74">
        <f>IFERROR(VLOOKUP($A74, CDS1Y_bbg!S$5:T$241,2), -1)</f>
        <v>40.625</v>
      </c>
      <c r="V74">
        <f>IFERROR(VLOOKUP($A74, CDS1Y_bbg!U$5:V$241,2), -1)</f>
        <v>5.6669999999999998</v>
      </c>
      <c r="X74">
        <f>IFERROR(VLOOKUP($A74, CDS1Y_bbg!W$5:X$241,2), -1)</f>
        <v>31.35</v>
      </c>
      <c r="Z74">
        <f>IFERROR(VLOOKUP($A74, CDS1Y_bbg!Y$5:Z$241,2), -1)</f>
        <v>10.834</v>
      </c>
      <c r="AB74">
        <f>IFERROR(VLOOKUP($A74, CDS1Y_bbg!AA$5:AB$241,2), -1)</f>
        <v>9.8330000000000002</v>
      </c>
      <c r="AD74">
        <f>IFERROR(VLOOKUP($A74, CDS1Y_bbg!AC$5:AD$241,2), -1)</f>
        <v>36.625</v>
      </c>
      <c r="AF74">
        <f>IFERROR(VLOOKUP($A74, CDS1Y_bbg!AE$5:AF$241,2), -1)</f>
        <v>-1</v>
      </c>
      <c r="AH74">
        <f>IFERROR(VLOOKUP($A74, CDS1Y_bbg!AG$5:AH$241,2), -1)</f>
        <v>-1</v>
      </c>
      <c r="AJ74">
        <f>IFERROR(VLOOKUP($A74, CDS1Y_bbg!AI$5:AJ$241,2), -1)</f>
        <v>-1</v>
      </c>
      <c r="AL74">
        <f>IFERROR(VLOOKUP($A74, CDS1Y_bbg!AK$5:AL$241,2), -1)</f>
        <v>-1</v>
      </c>
      <c r="AN74">
        <f>IFERROR(VLOOKUP($A74, CDS1Y_bbg!AM$5:AN$241,2), -1)</f>
        <v>-1</v>
      </c>
      <c r="AP74">
        <f>IFERROR(VLOOKUP($A74, CDS1Y_bbg!AO$5:AP$241,2), -1)</f>
        <v>-1</v>
      </c>
      <c r="AR74">
        <f>IFERROR(VLOOKUP($A74, CDS1Y_bbg!AQ$5:AR$241,2), -1)</f>
        <v>-1</v>
      </c>
      <c r="AT74">
        <f>IFERROR(VLOOKUP($A74, CDS1Y_bbg!AS$5:AT$241,2), -1)</f>
        <v>-1</v>
      </c>
      <c r="AV74">
        <f>IFERROR(VLOOKUP($A74, CDS1Y_bbg!AU$5:AV$241,2), -1)</f>
        <v>-1</v>
      </c>
      <c r="AX74">
        <f>IFERROR(VLOOKUP($A74, CDS1Y_bbg!AW$5:AX$241,2), -1)</f>
        <v>33.5</v>
      </c>
      <c r="AZ74">
        <f>IFERROR(VLOOKUP($A74, CDS1Y_bbg!AY$5:AZ$241,2), -1)</f>
        <v>7.9719999999999995</v>
      </c>
      <c r="BB74">
        <f>IFERROR(VLOOKUP($A74, CDS1Y_bbg!BA$5:BB$241,2), -1)</f>
        <v>-1</v>
      </c>
      <c r="BD74">
        <f>IFERROR(VLOOKUP($A74, CDS1Y_bbg!BC$5:BD$241,2), -1)</f>
        <v>-1</v>
      </c>
      <c r="BF74">
        <f>IFERROR(VLOOKUP($A74, CDS1Y_bbg!BE$5:BF$241,2), -1)</f>
        <v>-1</v>
      </c>
      <c r="BH74">
        <f>IFERROR(VLOOKUP($A74, CDS1Y_bbg!BG$5:BH$241,2), -1)</f>
        <v>-1</v>
      </c>
      <c r="BJ74">
        <f>IFERROR(VLOOKUP($A74, CDS1Y_bbg!BI$5:BJ$241,2), -1)</f>
        <v>-1</v>
      </c>
      <c r="BL74">
        <f>IFERROR(VLOOKUP($A74, CDS1Y_bbg!BK$5:BL$241,2), -1)</f>
        <v>-1</v>
      </c>
      <c r="BN74">
        <f>IFERROR(VLOOKUP($A74, CDS1Y_bbg!BM$5:BN$241,2), -1)</f>
        <v>-1</v>
      </c>
      <c r="BP74">
        <f>IFERROR(VLOOKUP($A74, CDS1Y_bbg!BO$5:BP$241,2), -1)</f>
        <v>-1</v>
      </c>
      <c r="BR74">
        <f>IFERROR(VLOOKUP($A74, CDS1Y_bbg!BQ$5:BR$241,2), -1)</f>
        <v>-1</v>
      </c>
      <c r="BT74">
        <f>IFERROR(VLOOKUP($A74, CDS1Y_bbg!BS$5:BT$241,2), -1)</f>
        <v>-1</v>
      </c>
      <c r="BV74">
        <f>IFERROR(VLOOKUP($A74, CDS1Y_bbg!BU$5:BV$241,2), -1)</f>
        <v>-1</v>
      </c>
      <c r="BX74">
        <f>IFERROR(VLOOKUP($A74, CDS1Y_bbg!BW$5:BX$241,2), -1)</f>
        <v>-1</v>
      </c>
      <c r="BZ74">
        <f>IFERROR(VLOOKUP($A74, CDS1Y_bbg!BY$5:BZ$241,2), -1)</f>
        <v>-1</v>
      </c>
      <c r="CB74">
        <f>IFERROR(VLOOKUP($A74, CDS1Y_bbg!CA$5:CB$241,2), -1)</f>
        <v>-1</v>
      </c>
      <c r="CD74">
        <f>IFERROR(VLOOKUP($A74, CDS1Y_bbg!CC$5:CD$241,2), -1)</f>
        <v>-1</v>
      </c>
      <c r="CF74">
        <f>IFERROR(VLOOKUP($A74, CDS1Y_bbg!CE$5:CF$241,2), -1)</f>
        <v>2.75</v>
      </c>
      <c r="CH74">
        <f>IFERROR(VLOOKUP($A74, CDS1Y_bbg!CG$5:CH$241,2), -1)</f>
        <v>-1</v>
      </c>
      <c r="CJ74">
        <f>IFERROR(VLOOKUP($A74, CDS1Y_bbg!CI$5:CJ$241,2), -1)</f>
        <v>-1</v>
      </c>
      <c r="CL74">
        <f>IFERROR(VLOOKUP($A74, CDS1Y_bbg!CK$5:CL$241,2), -1)</f>
        <v>9.2520000000000007</v>
      </c>
      <c r="CN74">
        <f>IFERROR(VLOOKUP($A74, CDS1Y_bbg!CM$5:CN$241,2), -1)</f>
        <v>-1</v>
      </c>
    </row>
    <row r="75" spans="1:92" x14ac:dyDescent="0.25">
      <c r="A75" s="1">
        <v>38776</v>
      </c>
      <c r="B75">
        <f>IFERROR(VLOOKUP($A75, CDS1Y_bbg!A$5:B$241,2), -1)</f>
        <v>19.832999999999998</v>
      </c>
      <c r="D75">
        <f>IFERROR(VLOOKUP($A75, CDS1Y_bbg!C$5:D$241,2), -1)</f>
        <v>11.25</v>
      </c>
      <c r="F75">
        <f>IFERROR(VLOOKUP($A75, CDS1Y_bbg!E$5:F$241,2), -1)</f>
        <v>8.1669999999999998</v>
      </c>
      <c r="H75">
        <f>IFERROR(VLOOKUP($A75, CDS1Y_bbg!G$5:H$241,2), -1)</f>
        <v>6.5</v>
      </c>
      <c r="J75">
        <f>IFERROR(VLOOKUP($A75, CDS1Y_bbg!I$5:J$241,2), -1)</f>
        <v>19.7</v>
      </c>
      <c r="L75">
        <f>IFERROR(VLOOKUP($A75, CDS1Y_bbg!K$5:L$241,2), -1)</f>
        <v>11.5</v>
      </c>
      <c r="N75">
        <f>IFERROR(VLOOKUP($A75, CDS1Y_bbg!M$5:N$241,2), -1)</f>
        <v>7.1669999999999998</v>
      </c>
      <c r="P75">
        <f>IFERROR(VLOOKUP($A75, CDS1Y_bbg!O$5:P$241,2), -1)</f>
        <v>7.125</v>
      </c>
      <c r="R75">
        <f>IFERROR(VLOOKUP($A75, CDS1Y_bbg!Q$5:R$241,2), -1)</f>
        <v>14.417</v>
      </c>
      <c r="T75">
        <f>IFERROR(VLOOKUP($A75, CDS1Y_bbg!S$5:T$241,2), -1)</f>
        <v>43.5</v>
      </c>
      <c r="V75">
        <f>IFERROR(VLOOKUP($A75, CDS1Y_bbg!U$5:V$241,2), -1)</f>
        <v>6.3330000000000002</v>
      </c>
      <c r="X75">
        <f>IFERROR(VLOOKUP($A75, CDS1Y_bbg!W$5:X$241,2), -1)</f>
        <v>20.6</v>
      </c>
      <c r="Z75">
        <f>IFERROR(VLOOKUP($A75, CDS1Y_bbg!Y$5:Z$241,2), -1)</f>
        <v>10.667999999999999</v>
      </c>
      <c r="AB75">
        <f>IFERROR(VLOOKUP($A75, CDS1Y_bbg!AA$5:AB$241,2), -1)</f>
        <v>11.25</v>
      </c>
      <c r="AD75">
        <f>IFERROR(VLOOKUP($A75, CDS1Y_bbg!AC$5:AD$241,2), -1)</f>
        <v>23.75</v>
      </c>
      <c r="AF75">
        <f>IFERROR(VLOOKUP($A75, CDS1Y_bbg!AE$5:AF$241,2), -1)</f>
        <v>-1</v>
      </c>
      <c r="AH75">
        <f>IFERROR(VLOOKUP($A75, CDS1Y_bbg!AG$5:AH$241,2), -1)</f>
        <v>-1</v>
      </c>
      <c r="AJ75">
        <f>IFERROR(VLOOKUP($A75, CDS1Y_bbg!AI$5:AJ$241,2), -1)</f>
        <v>-1</v>
      </c>
      <c r="AL75">
        <f>IFERROR(VLOOKUP($A75, CDS1Y_bbg!AK$5:AL$241,2), -1)</f>
        <v>-1</v>
      </c>
      <c r="AN75">
        <f>IFERROR(VLOOKUP($A75, CDS1Y_bbg!AM$5:AN$241,2), -1)</f>
        <v>-1</v>
      </c>
      <c r="AP75">
        <f>IFERROR(VLOOKUP($A75, CDS1Y_bbg!AO$5:AP$241,2), -1)</f>
        <v>-1</v>
      </c>
      <c r="AR75">
        <f>IFERROR(VLOOKUP($A75, CDS1Y_bbg!AQ$5:AR$241,2), -1)</f>
        <v>-1</v>
      </c>
      <c r="AT75">
        <f>IFERROR(VLOOKUP($A75, CDS1Y_bbg!AS$5:AT$241,2), -1)</f>
        <v>-1</v>
      </c>
      <c r="AV75">
        <f>IFERROR(VLOOKUP($A75, CDS1Y_bbg!AU$5:AV$241,2), -1)</f>
        <v>-1</v>
      </c>
      <c r="AX75">
        <f>IFERROR(VLOOKUP($A75, CDS1Y_bbg!AW$5:AX$241,2), -1)</f>
        <v>33.5</v>
      </c>
      <c r="AZ75">
        <f>IFERROR(VLOOKUP($A75, CDS1Y_bbg!AY$5:AZ$241,2), -1)</f>
        <v>7.9719999999999995</v>
      </c>
      <c r="BB75">
        <f>IFERROR(VLOOKUP($A75, CDS1Y_bbg!BA$5:BB$241,2), -1)</f>
        <v>-1</v>
      </c>
      <c r="BD75">
        <f>IFERROR(VLOOKUP($A75, CDS1Y_bbg!BC$5:BD$241,2), -1)</f>
        <v>-1</v>
      </c>
      <c r="BF75">
        <f>IFERROR(VLOOKUP($A75, CDS1Y_bbg!BE$5:BF$241,2), -1)</f>
        <v>-1</v>
      </c>
      <c r="BH75">
        <f>IFERROR(VLOOKUP($A75, CDS1Y_bbg!BG$5:BH$241,2), -1)</f>
        <v>-1</v>
      </c>
      <c r="BJ75">
        <f>IFERROR(VLOOKUP($A75, CDS1Y_bbg!BI$5:BJ$241,2), -1)</f>
        <v>-1</v>
      </c>
      <c r="BL75">
        <f>IFERROR(VLOOKUP($A75, CDS1Y_bbg!BK$5:BL$241,2), -1)</f>
        <v>-1</v>
      </c>
      <c r="BN75">
        <f>IFERROR(VLOOKUP($A75, CDS1Y_bbg!BM$5:BN$241,2), -1)</f>
        <v>-1</v>
      </c>
      <c r="BP75">
        <f>IFERROR(VLOOKUP($A75, CDS1Y_bbg!BO$5:BP$241,2), -1)</f>
        <v>-1</v>
      </c>
      <c r="BR75">
        <f>IFERROR(VLOOKUP($A75, CDS1Y_bbg!BQ$5:BR$241,2), -1)</f>
        <v>-1</v>
      </c>
      <c r="BT75">
        <f>IFERROR(VLOOKUP($A75, CDS1Y_bbg!BS$5:BT$241,2), -1)</f>
        <v>-1</v>
      </c>
      <c r="BV75">
        <f>IFERROR(VLOOKUP($A75, CDS1Y_bbg!BU$5:BV$241,2), -1)</f>
        <v>-1</v>
      </c>
      <c r="BX75">
        <f>IFERROR(VLOOKUP($A75, CDS1Y_bbg!BW$5:BX$241,2), -1)</f>
        <v>-1</v>
      </c>
      <c r="BZ75">
        <f>IFERROR(VLOOKUP($A75, CDS1Y_bbg!BY$5:BZ$241,2), -1)</f>
        <v>-1</v>
      </c>
      <c r="CB75">
        <f>IFERROR(VLOOKUP($A75, CDS1Y_bbg!CA$5:CB$241,2), -1)</f>
        <v>-1</v>
      </c>
      <c r="CD75">
        <f>IFERROR(VLOOKUP($A75, CDS1Y_bbg!CC$5:CD$241,2), -1)</f>
        <v>-1</v>
      </c>
      <c r="CF75">
        <f>IFERROR(VLOOKUP($A75, CDS1Y_bbg!CE$5:CF$241,2), -1)</f>
        <v>2.75</v>
      </c>
      <c r="CH75">
        <f>IFERROR(VLOOKUP($A75, CDS1Y_bbg!CG$5:CH$241,2), -1)</f>
        <v>-1</v>
      </c>
      <c r="CJ75">
        <f>IFERROR(VLOOKUP($A75, CDS1Y_bbg!CI$5:CJ$241,2), -1)</f>
        <v>-1</v>
      </c>
      <c r="CL75">
        <f>IFERROR(VLOOKUP($A75, CDS1Y_bbg!CK$5:CL$241,2), -1)</f>
        <v>10.125999999999999</v>
      </c>
      <c r="CN75">
        <f>IFERROR(VLOOKUP($A75, CDS1Y_bbg!CM$5:CN$241,2), -1)</f>
        <v>-1</v>
      </c>
    </row>
    <row r="76" spans="1:92" x14ac:dyDescent="0.25">
      <c r="A76" s="1">
        <v>38807</v>
      </c>
      <c r="B76">
        <f>IFERROR(VLOOKUP($A76, CDS1Y_bbg!A$5:B$241,2), -1)</f>
        <v>27.625</v>
      </c>
      <c r="D76">
        <f>IFERROR(VLOOKUP($A76, CDS1Y_bbg!C$5:D$241,2), -1)</f>
        <v>11.5</v>
      </c>
      <c r="F76">
        <f>IFERROR(VLOOKUP($A76, CDS1Y_bbg!E$5:F$241,2), -1)</f>
        <v>6.875</v>
      </c>
      <c r="H76">
        <f>IFERROR(VLOOKUP($A76, CDS1Y_bbg!G$5:H$241,2), -1)</f>
        <v>7.5</v>
      </c>
      <c r="J76">
        <f>IFERROR(VLOOKUP($A76, CDS1Y_bbg!I$5:J$241,2), -1)</f>
        <v>26.713999999999999</v>
      </c>
      <c r="L76">
        <f>IFERROR(VLOOKUP($A76, CDS1Y_bbg!K$5:L$241,2), -1)</f>
        <v>11.3</v>
      </c>
      <c r="N76">
        <f>IFERROR(VLOOKUP($A76, CDS1Y_bbg!M$5:N$241,2), -1)</f>
        <v>7.1669999999999998</v>
      </c>
      <c r="P76">
        <f>IFERROR(VLOOKUP($A76, CDS1Y_bbg!O$5:P$241,2), -1)</f>
        <v>8.375</v>
      </c>
      <c r="R76">
        <f>IFERROR(VLOOKUP($A76, CDS1Y_bbg!Q$5:R$241,2), -1)</f>
        <v>19</v>
      </c>
      <c r="T76">
        <f>IFERROR(VLOOKUP($A76, CDS1Y_bbg!S$5:T$241,2), -1)</f>
        <v>52.5</v>
      </c>
      <c r="V76">
        <f>IFERROR(VLOOKUP($A76, CDS1Y_bbg!U$5:V$241,2), -1)</f>
        <v>7.5</v>
      </c>
      <c r="X76">
        <f>IFERROR(VLOOKUP($A76, CDS1Y_bbg!W$5:X$241,2), -1)</f>
        <v>26.928999999999998</v>
      </c>
      <c r="Z76">
        <f>IFERROR(VLOOKUP($A76, CDS1Y_bbg!Y$5:Z$241,2), -1)</f>
        <v>12.500999999999999</v>
      </c>
      <c r="AB76">
        <f>IFERROR(VLOOKUP($A76, CDS1Y_bbg!AA$5:AB$241,2), -1)</f>
        <v>15</v>
      </c>
      <c r="AD76">
        <f>IFERROR(VLOOKUP($A76, CDS1Y_bbg!AC$5:AD$241,2), -1)</f>
        <v>36.332999999999998</v>
      </c>
      <c r="AF76">
        <f>IFERROR(VLOOKUP($A76, CDS1Y_bbg!AE$5:AF$241,2), -1)</f>
        <v>-1</v>
      </c>
      <c r="AH76">
        <f>IFERROR(VLOOKUP($A76, CDS1Y_bbg!AG$5:AH$241,2), -1)</f>
        <v>-1</v>
      </c>
      <c r="AJ76">
        <f>IFERROR(VLOOKUP($A76, CDS1Y_bbg!AI$5:AJ$241,2), -1)</f>
        <v>-1</v>
      </c>
      <c r="AL76">
        <f>IFERROR(VLOOKUP($A76, CDS1Y_bbg!AK$5:AL$241,2), -1)</f>
        <v>-1</v>
      </c>
      <c r="AN76">
        <f>IFERROR(VLOOKUP($A76, CDS1Y_bbg!AM$5:AN$241,2), -1)</f>
        <v>-1</v>
      </c>
      <c r="AP76">
        <f>IFERROR(VLOOKUP($A76, CDS1Y_bbg!AO$5:AP$241,2), -1)</f>
        <v>-1</v>
      </c>
      <c r="AR76">
        <f>IFERROR(VLOOKUP($A76, CDS1Y_bbg!AQ$5:AR$241,2), -1)</f>
        <v>-1</v>
      </c>
      <c r="AT76">
        <f>IFERROR(VLOOKUP($A76, CDS1Y_bbg!AS$5:AT$241,2), -1)</f>
        <v>-1</v>
      </c>
      <c r="AV76">
        <f>IFERROR(VLOOKUP($A76, CDS1Y_bbg!AU$5:AV$241,2), -1)</f>
        <v>-1</v>
      </c>
      <c r="AX76">
        <f>IFERROR(VLOOKUP($A76, CDS1Y_bbg!AW$5:AX$241,2), -1)</f>
        <v>7</v>
      </c>
      <c r="AZ76">
        <f>IFERROR(VLOOKUP($A76, CDS1Y_bbg!AY$5:AZ$241,2), -1)</f>
        <v>7.9719999999999995</v>
      </c>
      <c r="BB76">
        <f>IFERROR(VLOOKUP($A76, CDS1Y_bbg!BA$5:BB$241,2), -1)</f>
        <v>-1</v>
      </c>
      <c r="BD76">
        <f>IFERROR(VLOOKUP($A76, CDS1Y_bbg!BC$5:BD$241,2), -1)</f>
        <v>-1</v>
      </c>
      <c r="BF76">
        <f>IFERROR(VLOOKUP($A76, CDS1Y_bbg!BE$5:BF$241,2), -1)</f>
        <v>-1</v>
      </c>
      <c r="BH76">
        <f>IFERROR(VLOOKUP($A76, CDS1Y_bbg!BG$5:BH$241,2), -1)</f>
        <v>-1</v>
      </c>
      <c r="BJ76">
        <f>IFERROR(VLOOKUP($A76, CDS1Y_bbg!BI$5:BJ$241,2), -1)</f>
        <v>-1</v>
      </c>
      <c r="BL76">
        <f>IFERROR(VLOOKUP($A76, CDS1Y_bbg!BK$5:BL$241,2), -1)</f>
        <v>-1</v>
      </c>
      <c r="BN76">
        <f>IFERROR(VLOOKUP($A76, CDS1Y_bbg!BM$5:BN$241,2), -1)</f>
        <v>-1</v>
      </c>
      <c r="BP76">
        <f>IFERROR(VLOOKUP($A76, CDS1Y_bbg!BO$5:BP$241,2), -1)</f>
        <v>-1</v>
      </c>
      <c r="BR76">
        <f>IFERROR(VLOOKUP($A76, CDS1Y_bbg!BQ$5:BR$241,2), -1)</f>
        <v>-1</v>
      </c>
      <c r="BT76">
        <f>IFERROR(VLOOKUP($A76, CDS1Y_bbg!BS$5:BT$241,2), -1)</f>
        <v>-1</v>
      </c>
      <c r="BV76">
        <f>IFERROR(VLOOKUP($A76, CDS1Y_bbg!BU$5:BV$241,2), -1)</f>
        <v>-1</v>
      </c>
      <c r="BX76">
        <f>IFERROR(VLOOKUP($A76, CDS1Y_bbg!BW$5:BX$241,2), -1)</f>
        <v>-1</v>
      </c>
      <c r="BZ76">
        <f>IFERROR(VLOOKUP($A76, CDS1Y_bbg!BY$5:BZ$241,2), -1)</f>
        <v>-1</v>
      </c>
      <c r="CB76">
        <f>IFERROR(VLOOKUP($A76, CDS1Y_bbg!CA$5:CB$241,2), -1)</f>
        <v>-1</v>
      </c>
      <c r="CD76">
        <f>IFERROR(VLOOKUP($A76, CDS1Y_bbg!CC$5:CD$241,2), -1)</f>
        <v>-1</v>
      </c>
      <c r="CF76">
        <f>IFERROR(VLOOKUP($A76, CDS1Y_bbg!CE$5:CF$241,2), -1)</f>
        <v>2.75</v>
      </c>
      <c r="CH76">
        <f>IFERROR(VLOOKUP($A76, CDS1Y_bbg!CG$5:CH$241,2), -1)</f>
        <v>-1</v>
      </c>
      <c r="CJ76">
        <f>IFERROR(VLOOKUP($A76, CDS1Y_bbg!CI$5:CJ$241,2), -1)</f>
        <v>-1</v>
      </c>
      <c r="CL76">
        <f>IFERROR(VLOOKUP($A76, CDS1Y_bbg!CK$5:CL$241,2), -1)</f>
        <v>10.500999999999999</v>
      </c>
      <c r="CN76">
        <f>IFERROR(VLOOKUP($A76, CDS1Y_bbg!CM$5:CN$241,2), -1)</f>
        <v>-1</v>
      </c>
    </row>
    <row r="77" spans="1:92" x14ac:dyDescent="0.25">
      <c r="A77" s="1">
        <v>38835</v>
      </c>
      <c r="B77">
        <f>IFERROR(VLOOKUP($A77, CDS1Y_bbg!A$5:B$241,2), -1)</f>
        <v>21.571000000000002</v>
      </c>
      <c r="D77">
        <f>IFERROR(VLOOKUP($A77, CDS1Y_bbg!C$5:D$241,2), -1)</f>
        <v>11.833</v>
      </c>
      <c r="F77">
        <f>IFERROR(VLOOKUP($A77, CDS1Y_bbg!E$5:F$241,2), -1)</f>
        <v>7.8330000000000002</v>
      </c>
      <c r="H77">
        <f>IFERROR(VLOOKUP($A77, CDS1Y_bbg!G$5:H$241,2), -1)</f>
        <v>6.5</v>
      </c>
      <c r="J77">
        <f>IFERROR(VLOOKUP($A77, CDS1Y_bbg!I$5:J$241,2), -1)</f>
        <v>22.3</v>
      </c>
      <c r="L77">
        <f>IFERROR(VLOOKUP($A77, CDS1Y_bbg!K$5:L$241,2), -1)</f>
        <v>11.625</v>
      </c>
      <c r="N77">
        <f>IFERROR(VLOOKUP($A77, CDS1Y_bbg!M$5:N$241,2), -1)</f>
        <v>6.8330000000000002</v>
      </c>
      <c r="P77">
        <f>IFERROR(VLOOKUP($A77, CDS1Y_bbg!O$5:P$241,2), -1)</f>
        <v>7.625</v>
      </c>
      <c r="R77">
        <f>IFERROR(VLOOKUP($A77, CDS1Y_bbg!Q$5:R$241,2), -1)</f>
        <v>19.571000000000002</v>
      </c>
      <c r="T77">
        <f>IFERROR(VLOOKUP($A77, CDS1Y_bbg!S$5:T$241,2), -1)</f>
        <v>53.582999999999998</v>
      </c>
      <c r="V77">
        <f>IFERROR(VLOOKUP($A77, CDS1Y_bbg!U$5:V$241,2), -1)</f>
        <v>8</v>
      </c>
      <c r="X77">
        <f>IFERROR(VLOOKUP($A77, CDS1Y_bbg!W$5:X$241,2), -1)</f>
        <v>30.375</v>
      </c>
      <c r="Z77">
        <f>IFERROR(VLOOKUP($A77, CDS1Y_bbg!Y$5:Z$241,2), -1)</f>
        <v>13.002000000000001</v>
      </c>
      <c r="AB77">
        <f>IFERROR(VLOOKUP($A77, CDS1Y_bbg!AA$5:AB$241,2), -1)</f>
        <v>11.333</v>
      </c>
      <c r="AD77">
        <f>IFERROR(VLOOKUP($A77, CDS1Y_bbg!AC$5:AD$241,2), -1)</f>
        <v>38.082999999999998</v>
      </c>
      <c r="AF77">
        <f>IFERROR(VLOOKUP($A77, CDS1Y_bbg!AE$5:AF$241,2), -1)</f>
        <v>-1</v>
      </c>
      <c r="AH77">
        <f>IFERROR(VLOOKUP($A77, CDS1Y_bbg!AG$5:AH$241,2), -1)</f>
        <v>-1</v>
      </c>
      <c r="AJ77">
        <f>IFERROR(VLOOKUP($A77, CDS1Y_bbg!AI$5:AJ$241,2), -1)</f>
        <v>-1</v>
      </c>
      <c r="AL77">
        <f>IFERROR(VLOOKUP($A77, CDS1Y_bbg!AK$5:AL$241,2), -1)</f>
        <v>-1</v>
      </c>
      <c r="AN77">
        <f>IFERROR(VLOOKUP($A77, CDS1Y_bbg!AM$5:AN$241,2), -1)</f>
        <v>-1</v>
      </c>
      <c r="AP77">
        <f>IFERROR(VLOOKUP($A77, CDS1Y_bbg!AO$5:AP$241,2), -1)</f>
        <v>-1</v>
      </c>
      <c r="AR77">
        <f>IFERROR(VLOOKUP($A77, CDS1Y_bbg!AQ$5:AR$241,2), -1)</f>
        <v>-1</v>
      </c>
      <c r="AT77">
        <f>IFERROR(VLOOKUP($A77, CDS1Y_bbg!AS$5:AT$241,2), -1)</f>
        <v>-1</v>
      </c>
      <c r="AV77">
        <f>IFERROR(VLOOKUP($A77, CDS1Y_bbg!AU$5:AV$241,2), -1)</f>
        <v>-1</v>
      </c>
      <c r="AX77">
        <f>IFERROR(VLOOKUP($A77, CDS1Y_bbg!AW$5:AX$241,2), -1)</f>
        <v>9</v>
      </c>
      <c r="AZ77">
        <f>IFERROR(VLOOKUP($A77, CDS1Y_bbg!AY$5:AZ$241,2), -1)</f>
        <v>7.9719999999999995</v>
      </c>
      <c r="BB77">
        <f>IFERROR(VLOOKUP($A77, CDS1Y_bbg!BA$5:BB$241,2), -1)</f>
        <v>-1</v>
      </c>
      <c r="BD77">
        <f>IFERROR(VLOOKUP($A77, CDS1Y_bbg!BC$5:BD$241,2), -1)</f>
        <v>-1</v>
      </c>
      <c r="BF77">
        <f>IFERROR(VLOOKUP($A77, CDS1Y_bbg!BE$5:BF$241,2), -1)</f>
        <v>-1</v>
      </c>
      <c r="BH77">
        <f>IFERROR(VLOOKUP($A77, CDS1Y_bbg!BG$5:BH$241,2), -1)</f>
        <v>-1</v>
      </c>
      <c r="BJ77">
        <f>IFERROR(VLOOKUP($A77, CDS1Y_bbg!BI$5:BJ$241,2), -1)</f>
        <v>-1</v>
      </c>
      <c r="BL77">
        <f>IFERROR(VLOOKUP($A77, CDS1Y_bbg!BK$5:BL$241,2), -1)</f>
        <v>-1</v>
      </c>
      <c r="BN77">
        <f>IFERROR(VLOOKUP($A77, CDS1Y_bbg!BM$5:BN$241,2), -1)</f>
        <v>-1</v>
      </c>
      <c r="BP77">
        <f>IFERROR(VLOOKUP($A77, CDS1Y_bbg!BO$5:BP$241,2), -1)</f>
        <v>-1</v>
      </c>
      <c r="BR77">
        <f>IFERROR(VLOOKUP($A77, CDS1Y_bbg!BQ$5:BR$241,2), -1)</f>
        <v>-1</v>
      </c>
      <c r="BT77">
        <f>IFERROR(VLOOKUP($A77, CDS1Y_bbg!BS$5:BT$241,2), -1)</f>
        <v>-1</v>
      </c>
      <c r="BV77">
        <f>IFERROR(VLOOKUP($A77, CDS1Y_bbg!BU$5:BV$241,2), -1)</f>
        <v>-1</v>
      </c>
      <c r="BX77">
        <f>IFERROR(VLOOKUP($A77, CDS1Y_bbg!BW$5:BX$241,2), -1)</f>
        <v>-1</v>
      </c>
      <c r="BZ77">
        <f>IFERROR(VLOOKUP($A77, CDS1Y_bbg!BY$5:BZ$241,2), -1)</f>
        <v>-1</v>
      </c>
      <c r="CB77">
        <f>IFERROR(VLOOKUP($A77, CDS1Y_bbg!CA$5:CB$241,2), -1)</f>
        <v>-1</v>
      </c>
      <c r="CD77">
        <f>IFERROR(VLOOKUP($A77, CDS1Y_bbg!CC$5:CD$241,2), -1)</f>
        <v>-1</v>
      </c>
      <c r="CF77">
        <f>IFERROR(VLOOKUP($A77, CDS1Y_bbg!CE$5:CF$241,2), -1)</f>
        <v>2.75</v>
      </c>
      <c r="CH77">
        <f>IFERROR(VLOOKUP($A77, CDS1Y_bbg!CG$5:CH$241,2), -1)</f>
        <v>-1</v>
      </c>
      <c r="CJ77">
        <f>IFERROR(VLOOKUP($A77, CDS1Y_bbg!CI$5:CJ$241,2), -1)</f>
        <v>-1</v>
      </c>
      <c r="CL77">
        <f>IFERROR(VLOOKUP($A77, CDS1Y_bbg!CK$5:CL$241,2), -1)</f>
        <v>11.877000000000001</v>
      </c>
      <c r="CN77">
        <f>IFERROR(VLOOKUP($A77, CDS1Y_bbg!CM$5:CN$241,2), -1)</f>
        <v>-1</v>
      </c>
    </row>
    <row r="78" spans="1:92" x14ac:dyDescent="0.25">
      <c r="A78" s="1">
        <v>38868</v>
      </c>
      <c r="B78">
        <f>IFERROR(VLOOKUP($A78, CDS1Y_bbg!A$5:B$241,2), -1)</f>
        <v>27.786000000000001</v>
      </c>
      <c r="D78">
        <f>IFERROR(VLOOKUP($A78, CDS1Y_bbg!C$5:D$241,2), -1)</f>
        <v>11.8</v>
      </c>
      <c r="F78">
        <f>IFERROR(VLOOKUP($A78, CDS1Y_bbg!E$5:F$241,2), -1)</f>
        <v>6.625</v>
      </c>
      <c r="H78">
        <f>IFERROR(VLOOKUP($A78, CDS1Y_bbg!G$5:H$241,2), -1)</f>
        <v>7</v>
      </c>
      <c r="J78">
        <f>IFERROR(VLOOKUP($A78, CDS1Y_bbg!I$5:J$241,2), -1)</f>
        <v>28.332999999999998</v>
      </c>
      <c r="L78">
        <f>IFERROR(VLOOKUP($A78, CDS1Y_bbg!K$5:L$241,2), -1)</f>
        <v>11.1</v>
      </c>
      <c r="N78">
        <f>IFERROR(VLOOKUP($A78, CDS1Y_bbg!M$5:N$241,2), -1)</f>
        <v>7.125</v>
      </c>
      <c r="P78">
        <f>IFERROR(VLOOKUP($A78, CDS1Y_bbg!O$5:P$241,2), -1)</f>
        <v>8.3330000000000002</v>
      </c>
      <c r="R78">
        <f>IFERROR(VLOOKUP($A78, CDS1Y_bbg!Q$5:R$241,2), -1)</f>
        <v>24</v>
      </c>
      <c r="T78">
        <f>IFERROR(VLOOKUP($A78, CDS1Y_bbg!S$5:T$241,2), -1)</f>
        <v>61.457999999999998</v>
      </c>
      <c r="V78">
        <f>IFERROR(VLOOKUP($A78, CDS1Y_bbg!U$5:V$241,2), -1)</f>
        <v>8.5</v>
      </c>
      <c r="X78">
        <f>IFERROR(VLOOKUP($A78, CDS1Y_bbg!W$5:X$241,2), -1)</f>
        <v>46.713999999999999</v>
      </c>
      <c r="Z78">
        <f>IFERROR(VLOOKUP($A78, CDS1Y_bbg!Y$5:Z$241,2), -1)</f>
        <v>20.876000000000001</v>
      </c>
      <c r="AB78">
        <f>IFERROR(VLOOKUP($A78, CDS1Y_bbg!AA$5:AB$241,2), -1)</f>
        <v>13.5</v>
      </c>
      <c r="AD78">
        <f>IFERROR(VLOOKUP($A78, CDS1Y_bbg!AC$5:AD$241,2), -1)</f>
        <v>68.667000000000002</v>
      </c>
      <c r="AF78">
        <f>IFERROR(VLOOKUP($A78, CDS1Y_bbg!AE$5:AF$241,2), -1)</f>
        <v>-1</v>
      </c>
      <c r="AH78">
        <f>IFERROR(VLOOKUP($A78, CDS1Y_bbg!AG$5:AH$241,2), -1)</f>
        <v>-1</v>
      </c>
      <c r="AJ78">
        <f>IFERROR(VLOOKUP($A78, CDS1Y_bbg!AI$5:AJ$241,2), -1)</f>
        <v>-1</v>
      </c>
      <c r="AL78">
        <f>IFERROR(VLOOKUP($A78, CDS1Y_bbg!AK$5:AL$241,2), -1)</f>
        <v>-1</v>
      </c>
      <c r="AN78">
        <f>IFERROR(VLOOKUP($A78, CDS1Y_bbg!AM$5:AN$241,2), -1)</f>
        <v>-1</v>
      </c>
      <c r="AP78">
        <f>IFERROR(VLOOKUP($A78, CDS1Y_bbg!AO$5:AP$241,2), -1)</f>
        <v>-1</v>
      </c>
      <c r="AR78">
        <f>IFERROR(VLOOKUP($A78, CDS1Y_bbg!AQ$5:AR$241,2), -1)</f>
        <v>-1</v>
      </c>
      <c r="AT78">
        <f>IFERROR(VLOOKUP($A78, CDS1Y_bbg!AS$5:AT$241,2), -1)</f>
        <v>-1</v>
      </c>
      <c r="AV78">
        <f>IFERROR(VLOOKUP($A78, CDS1Y_bbg!AU$5:AV$241,2), -1)</f>
        <v>-1</v>
      </c>
      <c r="AX78">
        <f>IFERROR(VLOOKUP($A78, CDS1Y_bbg!AW$5:AX$241,2), -1)</f>
        <v>12</v>
      </c>
      <c r="AZ78">
        <f>IFERROR(VLOOKUP($A78, CDS1Y_bbg!AY$5:AZ$241,2), -1)</f>
        <v>7.9719999999999995</v>
      </c>
      <c r="BB78">
        <f>IFERROR(VLOOKUP($A78, CDS1Y_bbg!BA$5:BB$241,2), -1)</f>
        <v>-1</v>
      </c>
      <c r="BD78">
        <f>IFERROR(VLOOKUP($A78, CDS1Y_bbg!BC$5:BD$241,2), -1)</f>
        <v>-1</v>
      </c>
      <c r="BF78">
        <f>IFERROR(VLOOKUP($A78, CDS1Y_bbg!BE$5:BF$241,2), -1)</f>
        <v>-1</v>
      </c>
      <c r="BH78">
        <f>IFERROR(VLOOKUP($A78, CDS1Y_bbg!BG$5:BH$241,2), -1)</f>
        <v>-1</v>
      </c>
      <c r="BJ78">
        <f>IFERROR(VLOOKUP($A78, CDS1Y_bbg!BI$5:BJ$241,2), -1)</f>
        <v>-1</v>
      </c>
      <c r="BL78">
        <f>IFERROR(VLOOKUP($A78, CDS1Y_bbg!BK$5:BL$241,2), -1)</f>
        <v>-1</v>
      </c>
      <c r="BN78">
        <f>IFERROR(VLOOKUP($A78, CDS1Y_bbg!BM$5:BN$241,2), -1)</f>
        <v>-1</v>
      </c>
      <c r="BP78">
        <f>IFERROR(VLOOKUP($A78, CDS1Y_bbg!BO$5:BP$241,2), -1)</f>
        <v>-1</v>
      </c>
      <c r="BR78">
        <f>IFERROR(VLOOKUP($A78, CDS1Y_bbg!BQ$5:BR$241,2), -1)</f>
        <v>-1</v>
      </c>
      <c r="BT78">
        <f>IFERROR(VLOOKUP($A78, CDS1Y_bbg!BS$5:BT$241,2), -1)</f>
        <v>-1</v>
      </c>
      <c r="BV78">
        <f>IFERROR(VLOOKUP($A78, CDS1Y_bbg!BU$5:BV$241,2), -1)</f>
        <v>-1</v>
      </c>
      <c r="BX78">
        <f>IFERROR(VLOOKUP($A78, CDS1Y_bbg!BW$5:BX$241,2), -1)</f>
        <v>-1</v>
      </c>
      <c r="BZ78">
        <f>IFERROR(VLOOKUP($A78, CDS1Y_bbg!BY$5:BZ$241,2), -1)</f>
        <v>-1</v>
      </c>
      <c r="CB78">
        <f>IFERROR(VLOOKUP($A78, CDS1Y_bbg!CA$5:CB$241,2), -1)</f>
        <v>-1</v>
      </c>
      <c r="CD78">
        <f>IFERROR(VLOOKUP($A78, CDS1Y_bbg!CC$5:CD$241,2), -1)</f>
        <v>-1</v>
      </c>
      <c r="CF78">
        <f>IFERROR(VLOOKUP($A78, CDS1Y_bbg!CE$5:CF$241,2), -1)</f>
        <v>3.75</v>
      </c>
      <c r="CH78">
        <f>IFERROR(VLOOKUP($A78, CDS1Y_bbg!CG$5:CH$241,2), -1)</f>
        <v>3.25</v>
      </c>
      <c r="CJ78">
        <f>IFERROR(VLOOKUP($A78, CDS1Y_bbg!CI$5:CJ$241,2), -1)</f>
        <v>-1</v>
      </c>
      <c r="CL78">
        <f>IFERROR(VLOOKUP($A78, CDS1Y_bbg!CK$5:CL$241,2), -1)</f>
        <v>10.750999999999999</v>
      </c>
      <c r="CN78">
        <f>IFERROR(VLOOKUP($A78, CDS1Y_bbg!CM$5:CN$241,2), -1)</f>
        <v>-1</v>
      </c>
    </row>
    <row r="79" spans="1:92" x14ac:dyDescent="0.25">
      <c r="A79" s="1">
        <v>38898</v>
      </c>
      <c r="B79">
        <f>IFERROR(VLOOKUP($A79, CDS1Y_bbg!A$5:B$241,2), -1)</f>
        <v>25.832999999999998</v>
      </c>
      <c r="D79">
        <f>IFERROR(VLOOKUP($A79, CDS1Y_bbg!C$5:D$241,2), -1)</f>
        <v>15.25</v>
      </c>
      <c r="F79">
        <f>IFERROR(VLOOKUP($A79, CDS1Y_bbg!E$5:F$241,2), -1)</f>
        <v>6.5</v>
      </c>
      <c r="H79">
        <f>IFERROR(VLOOKUP($A79, CDS1Y_bbg!G$5:H$241,2), -1)</f>
        <v>8</v>
      </c>
      <c r="J79">
        <f>IFERROR(VLOOKUP($A79, CDS1Y_bbg!I$5:J$241,2), -1)</f>
        <v>26.917000000000002</v>
      </c>
      <c r="L79">
        <f>IFERROR(VLOOKUP($A79, CDS1Y_bbg!K$5:L$241,2), -1)</f>
        <v>14.625</v>
      </c>
      <c r="N79">
        <f>IFERROR(VLOOKUP($A79, CDS1Y_bbg!M$5:N$241,2), -1)</f>
        <v>10.333</v>
      </c>
      <c r="P79">
        <f>IFERROR(VLOOKUP($A79, CDS1Y_bbg!O$5:P$241,2), -1)</f>
        <v>11.333</v>
      </c>
      <c r="R79">
        <f>IFERROR(VLOOKUP($A79, CDS1Y_bbg!Q$5:R$241,2), -1)</f>
        <v>22.082999999999998</v>
      </c>
      <c r="T79">
        <f>IFERROR(VLOOKUP($A79, CDS1Y_bbg!S$5:T$241,2), -1)</f>
        <v>81.332999999999998</v>
      </c>
      <c r="V79">
        <f>IFERROR(VLOOKUP($A79, CDS1Y_bbg!U$5:V$241,2), -1)</f>
        <v>10.667</v>
      </c>
      <c r="X79">
        <f>IFERROR(VLOOKUP($A79, CDS1Y_bbg!W$5:X$241,2), -1)</f>
        <v>38.75</v>
      </c>
      <c r="Z79">
        <f>IFERROR(VLOOKUP($A79, CDS1Y_bbg!Y$5:Z$241,2), -1)</f>
        <v>32.167999999999999</v>
      </c>
      <c r="AB79">
        <f>IFERROR(VLOOKUP($A79, CDS1Y_bbg!AA$5:AB$241,2), -1)</f>
        <v>15.5</v>
      </c>
      <c r="AD79">
        <f>IFERROR(VLOOKUP($A79, CDS1Y_bbg!AC$5:AD$241,2), -1)</f>
        <v>113.75</v>
      </c>
      <c r="AF79">
        <f>IFERROR(VLOOKUP($A79, CDS1Y_bbg!AE$5:AF$241,2), -1)</f>
        <v>-1</v>
      </c>
      <c r="AH79">
        <f>IFERROR(VLOOKUP($A79, CDS1Y_bbg!AG$5:AH$241,2), -1)</f>
        <v>-1</v>
      </c>
      <c r="AJ79">
        <f>IFERROR(VLOOKUP($A79, CDS1Y_bbg!AI$5:AJ$241,2), -1)</f>
        <v>-1</v>
      </c>
      <c r="AL79">
        <f>IFERROR(VLOOKUP($A79, CDS1Y_bbg!AK$5:AL$241,2), -1)</f>
        <v>-1</v>
      </c>
      <c r="AN79">
        <f>IFERROR(VLOOKUP($A79, CDS1Y_bbg!AM$5:AN$241,2), -1)</f>
        <v>-1</v>
      </c>
      <c r="AP79">
        <f>IFERROR(VLOOKUP($A79, CDS1Y_bbg!AO$5:AP$241,2), -1)</f>
        <v>-1</v>
      </c>
      <c r="AR79">
        <f>IFERROR(VLOOKUP($A79, CDS1Y_bbg!AQ$5:AR$241,2), -1)</f>
        <v>-1</v>
      </c>
      <c r="AT79">
        <f>IFERROR(VLOOKUP($A79, CDS1Y_bbg!AS$5:AT$241,2), -1)</f>
        <v>-1</v>
      </c>
      <c r="AV79">
        <f>IFERROR(VLOOKUP($A79, CDS1Y_bbg!AU$5:AV$241,2), -1)</f>
        <v>-1</v>
      </c>
      <c r="AX79">
        <f>IFERROR(VLOOKUP($A79, CDS1Y_bbg!AW$5:AX$241,2), -1)</f>
        <v>18</v>
      </c>
      <c r="AZ79">
        <f>IFERROR(VLOOKUP($A79, CDS1Y_bbg!AY$5:AZ$241,2), -1)</f>
        <v>7.9719999999999995</v>
      </c>
      <c r="BB79">
        <f>IFERROR(VLOOKUP($A79, CDS1Y_bbg!BA$5:BB$241,2), -1)</f>
        <v>-1</v>
      </c>
      <c r="BD79">
        <f>IFERROR(VLOOKUP($A79, CDS1Y_bbg!BC$5:BD$241,2), -1)</f>
        <v>-1</v>
      </c>
      <c r="BF79">
        <f>IFERROR(VLOOKUP($A79, CDS1Y_bbg!BE$5:BF$241,2), -1)</f>
        <v>-1</v>
      </c>
      <c r="BH79">
        <f>IFERROR(VLOOKUP($A79, CDS1Y_bbg!BG$5:BH$241,2), -1)</f>
        <v>-1</v>
      </c>
      <c r="BJ79">
        <f>IFERROR(VLOOKUP($A79, CDS1Y_bbg!BI$5:BJ$241,2), -1)</f>
        <v>-1</v>
      </c>
      <c r="BL79">
        <f>IFERROR(VLOOKUP($A79, CDS1Y_bbg!BK$5:BL$241,2), -1)</f>
        <v>-1</v>
      </c>
      <c r="BN79">
        <f>IFERROR(VLOOKUP($A79, CDS1Y_bbg!BM$5:BN$241,2), -1)</f>
        <v>-1</v>
      </c>
      <c r="BP79">
        <f>IFERROR(VLOOKUP($A79, CDS1Y_bbg!BO$5:BP$241,2), -1)</f>
        <v>-1</v>
      </c>
      <c r="BR79">
        <f>IFERROR(VLOOKUP($A79, CDS1Y_bbg!BQ$5:BR$241,2), -1)</f>
        <v>-1</v>
      </c>
      <c r="BT79">
        <f>IFERROR(VLOOKUP($A79, CDS1Y_bbg!BS$5:BT$241,2), -1)</f>
        <v>-1</v>
      </c>
      <c r="BV79">
        <f>IFERROR(VLOOKUP($A79, CDS1Y_bbg!BU$5:BV$241,2), -1)</f>
        <v>-1</v>
      </c>
      <c r="BX79">
        <f>IFERROR(VLOOKUP($A79, CDS1Y_bbg!BW$5:BX$241,2), -1)</f>
        <v>-1</v>
      </c>
      <c r="BZ79">
        <f>IFERROR(VLOOKUP($A79, CDS1Y_bbg!BY$5:BZ$241,2), -1)</f>
        <v>-1</v>
      </c>
      <c r="CB79">
        <f>IFERROR(VLOOKUP($A79, CDS1Y_bbg!CA$5:CB$241,2), -1)</f>
        <v>-1</v>
      </c>
      <c r="CD79">
        <f>IFERROR(VLOOKUP($A79, CDS1Y_bbg!CC$5:CD$241,2), -1)</f>
        <v>-1</v>
      </c>
      <c r="CF79">
        <f>IFERROR(VLOOKUP($A79, CDS1Y_bbg!CE$5:CF$241,2), -1)</f>
        <v>4</v>
      </c>
      <c r="CH79">
        <f>IFERROR(VLOOKUP($A79, CDS1Y_bbg!CG$5:CH$241,2), -1)</f>
        <v>3.25</v>
      </c>
      <c r="CJ79">
        <f>IFERROR(VLOOKUP($A79, CDS1Y_bbg!CI$5:CJ$241,2), -1)</f>
        <v>-1</v>
      </c>
      <c r="CL79">
        <f>IFERROR(VLOOKUP($A79, CDS1Y_bbg!CK$5:CL$241,2), -1)</f>
        <v>13.000999999999999</v>
      </c>
      <c r="CN79">
        <f>IFERROR(VLOOKUP($A79, CDS1Y_bbg!CM$5:CN$241,2), -1)</f>
        <v>-1</v>
      </c>
    </row>
    <row r="80" spans="1:92" x14ac:dyDescent="0.25">
      <c r="A80" s="1">
        <v>38929</v>
      </c>
      <c r="B80">
        <f>IFERROR(VLOOKUP($A80, CDS1Y_bbg!A$5:B$241,2), -1)</f>
        <v>23.7</v>
      </c>
      <c r="D80">
        <f>IFERROR(VLOOKUP($A80, CDS1Y_bbg!C$5:D$241,2), -1)</f>
        <v>11.9</v>
      </c>
      <c r="F80">
        <f>IFERROR(VLOOKUP($A80, CDS1Y_bbg!E$5:F$241,2), -1)</f>
        <v>6</v>
      </c>
      <c r="H80">
        <f>IFERROR(VLOOKUP($A80, CDS1Y_bbg!G$5:H$241,2), -1)</f>
        <v>6.5</v>
      </c>
      <c r="J80">
        <f>IFERROR(VLOOKUP($A80, CDS1Y_bbg!I$5:J$241,2), -1)</f>
        <v>25.375</v>
      </c>
      <c r="L80">
        <f>IFERROR(VLOOKUP($A80, CDS1Y_bbg!K$5:L$241,2), -1)</f>
        <v>12</v>
      </c>
      <c r="N80">
        <f>IFERROR(VLOOKUP($A80, CDS1Y_bbg!M$5:N$241,2), -1)</f>
        <v>8</v>
      </c>
      <c r="P80">
        <f>IFERROR(VLOOKUP($A80, CDS1Y_bbg!O$5:P$241,2), -1)</f>
        <v>9</v>
      </c>
      <c r="R80">
        <f>IFERROR(VLOOKUP($A80, CDS1Y_bbg!Q$5:R$241,2), -1)</f>
        <v>15.167</v>
      </c>
      <c r="T80">
        <f>IFERROR(VLOOKUP($A80, CDS1Y_bbg!S$5:T$241,2), -1)</f>
        <v>57</v>
      </c>
      <c r="V80">
        <f>IFERROR(VLOOKUP($A80, CDS1Y_bbg!U$5:V$241,2), -1)</f>
        <v>11.5</v>
      </c>
      <c r="X80">
        <f>IFERROR(VLOOKUP($A80, CDS1Y_bbg!W$5:X$241,2), -1)</f>
        <v>33.582999999999998</v>
      </c>
      <c r="Z80">
        <f>IFERROR(VLOOKUP($A80, CDS1Y_bbg!Y$5:Z$241,2), -1)</f>
        <v>18.501000000000001</v>
      </c>
      <c r="AB80">
        <f>IFERROR(VLOOKUP($A80, CDS1Y_bbg!AA$5:AB$241,2), -1)</f>
        <v>12.667</v>
      </c>
      <c r="AD80">
        <f>IFERROR(VLOOKUP($A80, CDS1Y_bbg!AC$5:AD$241,2), -1)</f>
        <v>74.95</v>
      </c>
      <c r="AF80">
        <f>IFERROR(VLOOKUP($A80, CDS1Y_bbg!AE$5:AF$241,2), -1)</f>
        <v>-1</v>
      </c>
      <c r="AH80">
        <f>IFERROR(VLOOKUP($A80, CDS1Y_bbg!AG$5:AH$241,2), -1)</f>
        <v>-1</v>
      </c>
      <c r="AJ80">
        <f>IFERROR(VLOOKUP($A80, CDS1Y_bbg!AI$5:AJ$241,2), -1)</f>
        <v>-1</v>
      </c>
      <c r="AL80">
        <f>IFERROR(VLOOKUP($A80, CDS1Y_bbg!AK$5:AL$241,2), -1)</f>
        <v>-1</v>
      </c>
      <c r="AN80">
        <f>IFERROR(VLOOKUP($A80, CDS1Y_bbg!AM$5:AN$241,2), -1)</f>
        <v>-1</v>
      </c>
      <c r="AP80">
        <f>IFERROR(VLOOKUP($A80, CDS1Y_bbg!AO$5:AP$241,2), -1)</f>
        <v>-1</v>
      </c>
      <c r="AR80">
        <f>IFERROR(VLOOKUP($A80, CDS1Y_bbg!AQ$5:AR$241,2), -1)</f>
        <v>-1</v>
      </c>
      <c r="AT80">
        <f>IFERROR(VLOOKUP($A80, CDS1Y_bbg!AS$5:AT$241,2), -1)</f>
        <v>-1</v>
      </c>
      <c r="AV80">
        <f>IFERROR(VLOOKUP($A80, CDS1Y_bbg!AU$5:AV$241,2), -1)</f>
        <v>-1</v>
      </c>
      <c r="AX80">
        <f>IFERROR(VLOOKUP($A80, CDS1Y_bbg!AW$5:AX$241,2), -1)</f>
        <v>16.5</v>
      </c>
      <c r="AZ80">
        <f>IFERROR(VLOOKUP($A80, CDS1Y_bbg!AY$5:AZ$241,2), -1)</f>
        <v>7.9719999999999995</v>
      </c>
      <c r="BB80">
        <f>IFERROR(VLOOKUP($A80, CDS1Y_bbg!BA$5:BB$241,2), -1)</f>
        <v>-1</v>
      </c>
      <c r="BD80">
        <f>IFERROR(VLOOKUP($A80, CDS1Y_bbg!BC$5:BD$241,2), -1)</f>
        <v>-1</v>
      </c>
      <c r="BF80">
        <f>IFERROR(VLOOKUP($A80, CDS1Y_bbg!BE$5:BF$241,2), -1)</f>
        <v>-1</v>
      </c>
      <c r="BH80">
        <f>IFERROR(VLOOKUP($A80, CDS1Y_bbg!BG$5:BH$241,2), -1)</f>
        <v>-1</v>
      </c>
      <c r="BJ80">
        <f>IFERROR(VLOOKUP($A80, CDS1Y_bbg!BI$5:BJ$241,2), -1)</f>
        <v>-1</v>
      </c>
      <c r="BL80">
        <f>IFERROR(VLOOKUP($A80, CDS1Y_bbg!BK$5:BL$241,2), -1)</f>
        <v>-1</v>
      </c>
      <c r="BN80">
        <f>IFERROR(VLOOKUP($A80, CDS1Y_bbg!BM$5:BN$241,2), -1)</f>
        <v>-1</v>
      </c>
      <c r="BP80">
        <f>IFERROR(VLOOKUP($A80, CDS1Y_bbg!BO$5:BP$241,2), -1)</f>
        <v>-1</v>
      </c>
      <c r="BR80">
        <f>IFERROR(VLOOKUP($A80, CDS1Y_bbg!BQ$5:BR$241,2), -1)</f>
        <v>-1</v>
      </c>
      <c r="BT80">
        <f>IFERROR(VLOOKUP($A80, CDS1Y_bbg!BS$5:BT$241,2), -1)</f>
        <v>-1</v>
      </c>
      <c r="BV80">
        <f>IFERROR(VLOOKUP($A80, CDS1Y_bbg!BU$5:BV$241,2), -1)</f>
        <v>-1</v>
      </c>
      <c r="BX80">
        <f>IFERROR(VLOOKUP($A80, CDS1Y_bbg!BW$5:BX$241,2), -1)</f>
        <v>-1</v>
      </c>
      <c r="BZ80">
        <f>IFERROR(VLOOKUP($A80, CDS1Y_bbg!BY$5:BZ$241,2), -1)</f>
        <v>-1</v>
      </c>
      <c r="CB80">
        <f>IFERROR(VLOOKUP($A80, CDS1Y_bbg!CA$5:CB$241,2), -1)</f>
        <v>-1</v>
      </c>
      <c r="CD80">
        <f>IFERROR(VLOOKUP($A80, CDS1Y_bbg!CC$5:CD$241,2), -1)</f>
        <v>-1</v>
      </c>
      <c r="CF80">
        <f>IFERROR(VLOOKUP($A80, CDS1Y_bbg!CE$5:CF$241,2), -1)</f>
        <v>4</v>
      </c>
      <c r="CH80">
        <f>IFERROR(VLOOKUP($A80, CDS1Y_bbg!CG$5:CH$241,2), -1)</f>
        <v>3.25</v>
      </c>
      <c r="CJ80">
        <f>IFERROR(VLOOKUP($A80, CDS1Y_bbg!CI$5:CJ$241,2), -1)</f>
        <v>-1</v>
      </c>
      <c r="CL80">
        <f>IFERROR(VLOOKUP($A80, CDS1Y_bbg!CK$5:CL$241,2), -1)</f>
        <v>11.167</v>
      </c>
      <c r="CN80">
        <f>IFERROR(VLOOKUP($A80, CDS1Y_bbg!CM$5:CN$241,2), -1)</f>
        <v>-1</v>
      </c>
    </row>
    <row r="81" spans="1:92" x14ac:dyDescent="0.25">
      <c r="A81" s="1">
        <v>38960</v>
      </c>
      <c r="B81">
        <f>IFERROR(VLOOKUP($A81, CDS1Y_bbg!A$5:B$241,2), -1)</f>
        <v>22</v>
      </c>
      <c r="D81">
        <f>IFERROR(VLOOKUP($A81, CDS1Y_bbg!C$5:D$241,2), -1)</f>
        <v>11.875</v>
      </c>
      <c r="F81">
        <f>IFERROR(VLOOKUP($A81, CDS1Y_bbg!E$5:F$241,2), -1)</f>
        <v>7</v>
      </c>
      <c r="H81">
        <f>IFERROR(VLOOKUP($A81, CDS1Y_bbg!G$5:H$241,2), -1)</f>
        <v>6.5</v>
      </c>
      <c r="J81">
        <f>IFERROR(VLOOKUP($A81, CDS1Y_bbg!I$5:J$241,2), -1)</f>
        <v>22.625</v>
      </c>
      <c r="L81">
        <f>IFERROR(VLOOKUP($A81, CDS1Y_bbg!K$5:L$241,2), -1)</f>
        <v>11.75</v>
      </c>
      <c r="N81">
        <f>IFERROR(VLOOKUP($A81, CDS1Y_bbg!M$5:N$241,2), -1)</f>
        <v>9.3330000000000002</v>
      </c>
      <c r="P81">
        <f>IFERROR(VLOOKUP($A81, CDS1Y_bbg!O$5:P$241,2), -1)</f>
        <v>9.3330000000000002</v>
      </c>
      <c r="R81">
        <f>IFERROR(VLOOKUP($A81, CDS1Y_bbg!Q$5:R$241,2), -1)</f>
        <v>14.4</v>
      </c>
      <c r="T81">
        <f>IFERROR(VLOOKUP($A81, CDS1Y_bbg!S$5:T$241,2), -1)</f>
        <v>53.563000000000002</v>
      </c>
      <c r="V81">
        <f>IFERROR(VLOOKUP($A81, CDS1Y_bbg!U$5:V$241,2), -1)</f>
        <v>8</v>
      </c>
      <c r="X81">
        <f>IFERROR(VLOOKUP($A81, CDS1Y_bbg!W$5:X$241,2), -1)</f>
        <v>28.082999999999998</v>
      </c>
      <c r="Z81">
        <f>IFERROR(VLOOKUP($A81, CDS1Y_bbg!Y$5:Z$241,2), -1)</f>
        <v>15.750999999999999</v>
      </c>
      <c r="AB81">
        <f>IFERROR(VLOOKUP($A81, CDS1Y_bbg!AA$5:AB$241,2), -1)</f>
        <v>13.5</v>
      </c>
      <c r="AD81">
        <f>IFERROR(VLOOKUP($A81, CDS1Y_bbg!AC$5:AD$241,2), -1)</f>
        <v>50.332999999999998</v>
      </c>
      <c r="AF81">
        <f>IFERROR(VLOOKUP($A81, CDS1Y_bbg!AE$5:AF$241,2), -1)</f>
        <v>-1</v>
      </c>
      <c r="AH81">
        <f>IFERROR(VLOOKUP($A81, CDS1Y_bbg!AG$5:AH$241,2), -1)</f>
        <v>-1</v>
      </c>
      <c r="AJ81">
        <f>IFERROR(VLOOKUP($A81, CDS1Y_bbg!AI$5:AJ$241,2), -1)</f>
        <v>-1</v>
      </c>
      <c r="AL81">
        <f>IFERROR(VLOOKUP($A81, CDS1Y_bbg!AK$5:AL$241,2), -1)</f>
        <v>-1</v>
      </c>
      <c r="AN81">
        <f>IFERROR(VLOOKUP($A81, CDS1Y_bbg!AM$5:AN$241,2), -1)</f>
        <v>-1</v>
      </c>
      <c r="AP81">
        <f>IFERROR(VLOOKUP($A81, CDS1Y_bbg!AO$5:AP$241,2), -1)</f>
        <v>-1</v>
      </c>
      <c r="AR81">
        <f>IFERROR(VLOOKUP($A81, CDS1Y_bbg!AQ$5:AR$241,2), -1)</f>
        <v>-1</v>
      </c>
      <c r="AT81">
        <f>IFERROR(VLOOKUP($A81, CDS1Y_bbg!AS$5:AT$241,2), -1)</f>
        <v>-1</v>
      </c>
      <c r="AV81">
        <f>IFERROR(VLOOKUP($A81, CDS1Y_bbg!AU$5:AV$241,2), -1)</f>
        <v>-1</v>
      </c>
      <c r="AX81">
        <f>IFERROR(VLOOKUP($A81, CDS1Y_bbg!AW$5:AX$241,2), -1)</f>
        <v>13.333</v>
      </c>
      <c r="AZ81">
        <f>IFERROR(VLOOKUP($A81, CDS1Y_bbg!AY$5:AZ$241,2), -1)</f>
        <v>7.9719999999999995</v>
      </c>
      <c r="BB81">
        <f>IFERROR(VLOOKUP($A81, CDS1Y_bbg!BA$5:BB$241,2), -1)</f>
        <v>-1</v>
      </c>
      <c r="BD81">
        <f>IFERROR(VLOOKUP($A81, CDS1Y_bbg!BC$5:BD$241,2), -1)</f>
        <v>-1</v>
      </c>
      <c r="BF81">
        <f>IFERROR(VLOOKUP($A81, CDS1Y_bbg!BE$5:BF$241,2), -1)</f>
        <v>-1</v>
      </c>
      <c r="BH81">
        <f>IFERROR(VLOOKUP($A81, CDS1Y_bbg!BG$5:BH$241,2), -1)</f>
        <v>-1</v>
      </c>
      <c r="BJ81">
        <f>IFERROR(VLOOKUP($A81, CDS1Y_bbg!BI$5:BJ$241,2), -1)</f>
        <v>-1</v>
      </c>
      <c r="BL81">
        <f>IFERROR(VLOOKUP($A81, CDS1Y_bbg!BK$5:BL$241,2), -1)</f>
        <v>-1</v>
      </c>
      <c r="BN81">
        <f>IFERROR(VLOOKUP($A81, CDS1Y_bbg!BM$5:BN$241,2), -1)</f>
        <v>-1</v>
      </c>
      <c r="BP81">
        <f>IFERROR(VLOOKUP($A81, CDS1Y_bbg!BO$5:BP$241,2), -1)</f>
        <v>-1</v>
      </c>
      <c r="BR81">
        <f>IFERROR(VLOOKUP($A81, CDS1Y_bbg!BQ$5:BR$241,2), -1)</f>
        <v>-1</v>
      </c>
      <c r="BT81">
        <f>IFERROR(VLOOKUP($A81, CDS1Y_bbg!BS$5:BT$241,2), -1)</f>
        <v>-1</v>
      </c>
      <c r="BV81">
        <f>IFERROR(VLOOKUP($A81, CDS1Y_bbg!BU$5:BV$241,2), -1)</f>
        <v>-1</v>
      </c>
      <c r="BX81">
        <f>IFERROR(VLOOKUP($A81, CDS1Y_bbg!BW$5:BX$241,2), -1)</f>
        <v>-1</v>
      </c>
      <c r="BZ81">
        <f>IFERROR(VLOOKUP($A81, CDS1Y_bbg!BY$5:BZ$241,2), -1)</f>
        <v>-1</v>
      </c>
      <c r="CB81">
        <f>IFERROR(VLOOKUP($A81, CDS1Y_bbg!CA$5:CB$241,2), -1)</f>
        <v>-1</v>
      </c>
      <c r="CD81">
        <f>IFERROR(VLOOKUP($A81, CDS1Y_bbg!CC$5:CD$241,2), -1)</f>
        <v>-1</v>
      </c>
      <c r="CF81">
        <f>IFERROR(VLOOKUP($A81, CDS1Y_bbg!CE$5:CF$241,2), -1)</f>
        <v>4</v>
      </c>
      <c r="CH81">
        <f>IFERROR(VLOOKUP($A81, CDS1Y_bbg!CG$5:CH$241,2), -1)</f>
        <v>3.25</v>
      </c>
      <c r="CJ81">
        <f>IFERROR(VLOOKUP($A81, CDS1Y_bbg!CI$5:CJ$241,2), -1)</f>
        <v>-1</v>
      </c>
      <c r="CL81">
        <f>IFERROR(VLOOKUP($A81, CDS1Y_bbg!CK$5:CL$241,2), -1)</f>
        <v>12.625999999999999</v>
      </c>
      <c r="CN81">
        <f>IFERROR(VLOOKUP($A81, CDS1Y_bbg!CM$5:CN$241,2), -1)</f>
        <v>-1</v>
      </c>
    </row>
    <row r="82" spans="1:92" x14ac:dyDescent="0.25">
      <c r="A82" s="1">
        <v>38989</v>
      </c>
      <c r="B82">
        <f>IFERROR(VLOOKUP($A82, CDS1Y_bbg!A$5:B$241,2), -1)</f>
        <v>27.5</v>
      </c>
      <c r="D82">
        <f>IFERROR(VLOOKUP($A82, CDS1Y_bbg!C$5:D$241,2), -1)</f>
        <v>12</v>
      </c>
      <c r="F82">
        <f>IFERROR(VLOOKUP($A82, CDS1Y_bbg!E$5:F$241,2), -1)</f>
        <v>6.875</v>
      </c>
      <c r="H82">
        <f>IFERROR(VLOOKUP($A82, CDS1Y_bbg!G$5:H$241,2), -1)</f>
        <v>7</v>
      </c>
      <c r="J82">
        <f>IFERROR(VLOOKUP($A82, CDS1Y_bbg!I$5:J$241,2), -1)</f>
        <v>30.213999999999999</v>
      </c>
      <c r="L82">
        <f>IFERROR(VLOOKUP($A82, CDS1Y_bbg!K$5:L$241,2), -1)</f>
        <v>13</v>
      </c>
      <c r="N82">
        <f>IFERROR(VLOOKUP($A82, CDS1Y_bbg!M$5:N$241,2), -1)</f>
        <v>9</v>
      </c>
      <c r="P82">
        <f>IFERROR(VLOOKUP($A82, CDS1Y_bbg!O$5:P$241,2), -1)</f>
        <v>8.75</v>
      </c>
      <c r="R82">
        <f>IFERROR(VLOOKUP($A82, CDS1Y_bbg!Q$5:R$241,2), -1)</f>
        <v>16.75</v>
      </c>
      <c r="T82">
        <f>IFERROR(VLOOKUP($A82, CDS1Y_bbg!S$5:T$241,2), -1)</f>
        <v>51.167000000000002</v>
      </c>
      <c r="V82">
        <f>IFERROR(VLOOKUP($A82, CDS1Y_bbg!U$5:V$241,2), -1)</f>
        <v>8.75</v>
      </c>
      <c r="X82">
        <f>IFERROR(VLOOKUP($A82, CDS1Y_bbg!W$5:X$241,2), -1)</f>
        <v>28.832999999999998</v>
      </c>
      <c r="Z82">
        <f>IFERROR(VLOOKUP($A82, CDS1Y_bbg!Y$5:Z$241,2), -1)</f>
        <v>18.501999999999999</v>
      </c>
      <c r="AB82">
        <f>IFERROR(VLOOKUP($A82, CDS1Y_bbg!AA$5:AB$241,2), -1)</f>
        <v>16.667000000000002</v>
      </c>
      <c r="AD82">
        <f>IFERROR(VLOOKUP($A82, CDS1Y_bbg!AC$5:AD$241,2), -1)</f>
        <v>50.429000000000002</v>
      </c>
      <c r="AF82">
        <f>IFERROR(VLOOKUP($A82, CDS1Y_bbg!AE$5:AF$241,2), -1)</f>
        <v>-1</v>
      </c>
      <c r="AH82">
        <f>IFERROR(VLOOKUP($A82, CDS1Y_bbg!AG$5:AH$241,2), -1)</f>
        <v>-1</v>
      </c>
      <c r="AJ82">
        <f>IFERROR(VLOOKUP($A82, CDS1Y_bbg!AI$5:AJ$241,2), -1)</f>
        <v>-1</v>
      </c>
      <c r="AL82">
        <f>IFERROR(VLOOKUP($A82, CDS1Y_bbg!AK$5:AL$241,2), -1)</f>
        <v>-1</v>
      </c>
      <c r="AN82">
        <f>IFERROR(VLOOKUP($A82, CDS1Y_bbg!AM$5:AN$241,2), -1)</f>
        <v>-1</v>
      </c>
      <c r="AP82">
        <f>IFERROR(VLOOKUP($A82, CDS1Y_bbg!AO$5:AP$241,2), -1)</f>
        <v>-1</v>
      </c>
      <c r="AR82">
        <f>IFERROR(VLOOKUP($A82, CDS1Y_bbg!AQ$5:AR$241,2), -1)</f>
        <v>-1</v>
      </c>
      <c r="AT82">
        <f>IFERROR(VLOOKUP($A82, CDS1Y_bbg!AS$5:AT$241,2), -1)</f>
        <v>-1</v>
      </c>
      <c r="AV82">
        <f>IFERROR(VLOOKUP($A82, CDS1Y_bbg!AU$5:AV$241,2), -1)</f>
        <v>-1</v>
      </c>
      <c r="AX82">
        <f>IFERROR(VLOOKUP($A82, CDS1Y_bbg!AW$5:AX$241,2), -1)</f>
        <v>15.5</v>
      </c>
      <c r="AZ82">
        <f>IFERROR(VLOOKUP($A82, CDS1Y_bbg!AY$5:AZ$241,2), -1)</f>
        <v>7.9719999999999995</v>
      </c>
      <c r="BB82">
        <f>IFERROR(VLOOKUP($A82, CDS1Y_bbg!BA$5:BB$241,2), -1)</f>
        <v>-1</v>
      </c>
      <c r="BD82">
        <f>IFERROR(VLOOKUP($A82, CDS1Y_bbg!BC$5:BD$241,2), -1)</f>
        <v>-1</v>
      </c>
      <c r="BF82">
        <f>IFERROR(VLOOKUP($A82, CDS1Y_bbg!BE$5:BF$241,2), -1)</f>
        <v>-1</v>
      </c>
      <c r="BH82">
        <f>IFERROR(VLOOKUP($A82, CDS1Y_bbg!BG$5:BH$241,2), -1)</f>
        <v>-1</v>
      </c>
      <c r="BJ82">
        <f>IFERROR(VLOOKUP($A82, CDS1Y_bbg!BI$5:BJ$241,2), -1)</f>
        <v>-1</v>
      </c>
      <c r="BL82">
        <f>IFERROR(VLOOKUP($A82, CDS1Y_bbg!BK$5:BL$241,2), -1)</f>
        <v>-1</v>
      </c>
      <c r="BN82">
        <f>IFERROR(VLOOKUP($A82, CDS1Y_bbg!BM$5:BN$241,2), -1)</f>
        <v>-1</v>
      </c>
      <c r="BP82">
        <f>IFERROR(VLOOKUP($A82, CDS1Y_bbg!BO$5:BP$241,2), -1)</f>
        <v>-1</v>
      </c>
      <c r="BR82">
        <f>IFERROR(VLOOKUP($A82, CDS1Y_bbg!BQ$5:BR$241,2), -1)</f>
        <v>-1</v>
      </c>
      <c r="BT82">
        <f>IFERROR(VLOOKUP($A82, CDS1Y_bbg!BS$5:BT$241,2), -1)</f>
        <v>-1</v>
      </c>
      <c r="BV82">
        <f>IFERROR(VLOOKUP($A82, CDS1Y_bbg!BU$5:BV$241,2), -1)</f>
        <v>-1</v>
      </c>
      <c r="BX82">
        <f>IFERROR(VLOOKUP($A82, CDS1Y_bbg!BW$5:BX$241,2), -1)</f>
        <v>-1</v>
      </c>
      <c r="BZ82">
        <f>IFERROR(VLOOKUP($A82, CDS1Y_bbg!BY$5:BZ$241,2), -1)</f>
        <v>-1</v>
      </c>
      <c r="CB82">
        <f>IFERROR(VLOOKUP($A82, CDS1Y_bbg!CA$5:CB$241,2), -1)</f>
        <v>-1</v>
      </c>
      <c r="CD82">
        <f>IFERROR(VLOOKUP($A82, CDS1Y_bbg!CC$5:CD$241,2), -1)</f>
        <v>-1</v>
      </c>
      <c r="CF82">
        <f>IFERROR(VLOOKUP($A82, CDS1Y_bbg!CE$5:CF$241,2), -1)</f>
        <v>4</v>
      </c>
      <c r="CH82">
        <f>IFERROR(VLOOKUP($A82, CDS1Y_bbg!CG$5:CH$241,2), -1)</f>
        <v>3.25</v>
      </c>
      <c r="CJ82">
        <f>IFERROR(VLOOKUP($A82, CDS1Y_bbg!CI$5:CJ$241,2), -1)</f>
        <v>-1</v>
      </c>
      <c r="CL82">
        <f>IFERROR(VLOOKUP($A82, CDS1Y_bbg!CK$5:CL$241,2), -1)</f>
        <v>14.335000000000001</v>
      </c>
      <c r="CN82">
        <f>IFERROR(VLOOKUP($A82, CDS1Y_bbg!CM$5:CN$241,2), -1)</f>
        <v>-1</v>
      </c>
    </row>
    <row r="83" spans="1:92" x14ac:dyDescent="0.25">
      <c r="A83" s="1">
        <v>39021</v>
      </c>
      <c r="B83">
        <f>IFERROR(VLOOKUP($A83, CDS1Y_bbg!A$5:B$241,2), -1)</f>
        <v>27.701999999999998</v>
      </c>
      <c r="D83">
        <f>IFERROR(VLOOKUP($A83, CDS1Y_bbg!C$5:D$241,2), -1)</f>
        <v>8.1669999999999998</v>
      </c>
      <c r="F83">
        <f>IFERROR(VLOOKUP($A83, CDS1Y_bbg!E$5:F$241,2), -1)</f>
        <v>8.1679999999999993</v>
      </c>
      <c r="H83">
        <f>IFERROR(VLOOKUP($A83, CDS1Y_bbg!G$5:H$241,2), -1)</f>
        <v>6</v>
      </c>
      <c r="J83">
        <f>IFERROR(VLOOKUP($A83, CDS1Y_bbg!I$5:J$241,2), -1)</f>
        <v>29.431000000000001</v>
      </c>
      <c r="L83">
        <f>IFERROR(VLOOKUP($A83, CDS1Y_bbg!K$5:L$241,2), -1)</f>
        <v>9.3759999999999994</v>
      </c>
      <c r="N83">
        <f>IFERROR(VLOOKUP($A83, CDS1Y_bbg!M$5:N$241,2), -1)</f>
        <v>13.335000000000001</v>
      </c>
      <c r="P83">
        <f>IFERROR(VLOOKUP($A83, CDS1Y_bbg!O$5:P$241,2), -1)</f>
        <v>9.0050000000000008</v>
      </c>
      <c r="R83">
        <f>IFERROR(VLOOKUP($A83, CDS1Y_bbg!Q$5:R$241,2), -1)</f>
        <v>14.083</v>
      </c>
      <c r="T83">
        <f>IFERROR(VLOOKUP($A83, CDS1Y_bbg!S$5:T$241,2), -1)</f>
        <v>37.664999999999999</v>
      </c>
      <c r="V83">
        <f>IFERROR(VLOOKUP($A83, CDS1Y_bbg!U$5:V$241,2), -1)</f>
        <v>8.1259999999999994</v>
      </c>
      <c r="X83">
        <f>IFERROR(VLOOKUP($A83, CDS1Y_bbg!W$5:X$241,2), -1)</f>
        <v>30.713999999999999</v>
      </c>
      <c r="Z83">
        <f>IFERROR(VLOOKUP($A83, CDS1Y_bbg!Y$5:Z$241,2), -1)</f>
        <v>14.074999999999999</v>
      </c>
      <c r="AB83">
        <f>IFERROR(VLOOKUP($A83, CDS1Y_bbg!AA$5:AB$241,2), -1)</f>
        <v>11.324999999999999</v>
      </c>
      <c r="AD83">
        <f>IFERROR(VLOOKUP($A83, CDS1Y_bbg!AC$5:AD$241,2), -1)</f>
        <v>41.179000000000002</v>
      </c>
      <c r="AF83">
        <f>IFERROR(VLOOKUP($A83, CDS1Y_bbg!AE$5:AF$241,2), -1)</f>
        <v>-1</v>
      </c>
      <c r="AH83">
        <f>IFERROR(VLOOKUP($A83, CDS1Y_bbg!AG$5:AH$241,2), -1)</f>
        <v>-1</v>
      </c>
      <c r="AJ83">
        <f>IFERROR(VLOOKUP($A83, CDS1Y_bbg!AI$5:AJ$241,2), -1)</f>
        <v>-1</v>
      </c>
      <c r="AL83">
        <f>IFERROR(VLOOKUP($A83, CDS1Y_bbg!AK$5:AL$241,2), -1)</f>
        <v>-1</v>
      </c>
      <c r="AN83">
        <f>IFERROR(VLOOKUP($A83, CDS1Y_bbg!AM$5:AN$241,2), -1)</f>
        <v>-1</v>
      </c>
      <c r="AP83">
        <f>IFERROR(VLOOKUP($A83, CDS1Y_bbg!AO$5:AP$241,2), -1)</f>
        <v>-1</v>
      </c>
      <c r="AR83">
        <f>IFERROR(VLOOKUP($A83, CDS1Y_bbg!AQ$5:AR$241,2), -1)</f>
        <v>-1</v>
      </c>
      <c r="AT83">
        <f>IFERROR(VLOOKUP($A83, CDS1Y_bbg!AS$5:AT$241,2), -1)</f>
        <v>-1</v>
      </c>
      <c r="AV83">
        <f>IFERROR(VLOOKUP($A83, CDS1Y_bbg!AU$5:AV$241,2), -1)</f>
        <v>-1</v>
      </c>
      <c r="AX83">
        <f>IFERROR(VLOOKUP($A83, CDS1Y_bbg!AW$5:AX$241,2), -1)</f>
        <v>13.175000000000001</v>
      </c>
      <c r="AZ83">
        <f>IFERROR(VLOOKUP($A83, CDS1Y_bbg!AY$5:AZ$241,2), -1)</f>
        <v>7.9719999999999995</v>
      </c>
      <c r="BB83">
        <f>IFERROR(VLOOKUP($A83, CDS1Y_bbg!BA$5:BB$241,2), -1)</f>
        <v>-1</v>
      </c>
      <c r="BD83">
        <f>IFERROR(VLOOKUP($A83, CDS1Y_bbg!BC$5:BD$241,2), -1)</f>
        <v>-1</v>
      </c>
      <c r="BF83">
        <f>IFERROR(VLOOKUP($A83, CDS1Y_bbg!BE$5:BF$241,2), -1)</f>
        <v>-1</v>
      </c>
      <c r="BH83">
        <f>IFERROR(VLOOKUP($A83, CDS1Y_bbg!BG$5:BH$241,2), -1)</f>
        <v>-1</v>
      </c>
      <c r="BJ83">
        <f>IFERROR(VLOOKUP($A83, CDS1Y_bbg!BI$5:BJ$241,2), -1)</f>
        <v>-1</v>
      </c>
      <c r="BL83">
        <f>IFERROR(VLOOKUP($A83, CDS1Y_bbg!BK$5:BL$241,2), -1)</f>
        <v>-1</v>
      </c>
      <c r="BN83">
        <f>IFERROR(VLOOKUP($A83, CDS1Y_bbg!BM$5:BN$241,2), -1)</f>
        <v>-1</v>
      </c>
      <c r="BP83">
        <f>IFERROR(VLOOKUP($A83, CDS1Y_bbg!BO$5:BP$241,2), -1)</f>
        <v>-1</v>
      </c>
      <c r="BR83">
        <f>IFERROR(VLOOKUP($A83, CDS1Y_bbg!BQ$5:BR$241,2), -1)</f>
        <v>-1</v>
      </c>
      <c r="BT83">
        <f>IFERROR(VLOOKUP($A83, CDS1Y_bbg!BS$5:BT$241,2), -1)</f>
        <v>-1</v>
      </c>
      <c r="BV83">
        <f>IFERROR(VLOOKUP($A83, CDS1Y_bbg!BU$5:BV$241,2), -1)</f>
        <v>-1</v>
      </c>
      <c r="BX83">
        <f>IFERROR(VLOOKUP($A83, CDS1Y_bbg!BW$5:BX$241,2), -1)</f>
        <v>-1</v>
      </c>
      <c r="BZ83">
        <f>IFERROR(VLOOKUP($A83, CDS1Y_bbg!BY$5:BZ$241,2), -1)</f>
        <v>-1</v>
      </c>
      <c r="CB83">
        <f>IFERROR(VLOOKUP($A83, CDS1Y_bbg!CA$5:CB$241,2), -1)</f>
        <v>-1</v>
      </c>
      <c r="CD83">
        <f>IFERROR(VLOOKUP($A83, CDS1Y_bbg!CC$5:CD$241,2), -1)</f>
        <v>-1</v>
      </c>
      <c r="CF83">
        <f>IFERROR(VLOOKUP($A83, CDS1Y_bbg!CE$5:CF$241,2), -1)</f>
        <v>4</v>
      </c>
      <c r="CH83">
        <f>IFERROR(VLOOKUP($A83, CDS1Y_bbg!CG$5:CH$241,2), -1)</f>
        <v>3</v>
      </c>
      <c r="CJ83">
        <f>IFERROR(VLOOKUP($A83, CDS1Y_bbg!CI$5:CJ$241,2), -1)</f>
        <v>-1</v>
      </c>
      <c r="CL83">
        <f>IFERROR(VLOOKUP($A83, CDS1Y_bbg!CK$5:CL$241,2), -1)</f>
        <v>9.8350000000000009</v>
      </c>
      <c r="CN83">
        <f>IFERROR(VLOOKUP($A83, CDS1Y_bbg!CM$5:CN$241,2), -1)</f>
        <v>-1</v>
      </c>
    </row>
    <row r="84" spans="1:92" x14ac:dyDescent="0.25">
      <c r="A84" s="1">
        <v>39051</v>
      </c>
      <c r="B84">
        <f>IFERROR(VLOOKUP($A84, CDS1Y_bbg!A$5:B$241,2), -1)</f>
        <v>22.963999999999999</v>
      </c>
      <c r="D84">
        <f>IFERROR(VLOOKUP($A84, CDS1Y_bbg!C$5:D$241,2), -1)</f>
        <v>8.5250000000000004</v>
      </c>
      <c r="F84">
        <f>IFERROR(VLOOKUP($A84, CDS1Y_bbg!E$5:F$241,2), -1)</f>
        <v>7.25</v>
      </c>
      <c r="H84">
        <f>IFERROR(VLOOKUP($A84, CDS1Y_bbg!G$5:H$241,2), -1)</f>
        <v>5</v>
      </c>
      <c r="J84">
        <f>IFERROR(VLOOKUP($A84, CDS1Y_bbg!I$5:J$241,2), -1)</f>
        <v>27.707000000000001</v>
      </c>
      <c r="L84">
        <f>IFERROR(VLOOKUP($A84, CDS1Y_bbg!K$5:L$241,2), -1)</f>
        <v>9.0009999999999994</v>
      </c>
      <c r="N84">
        <f>IFERROR(VLOOKUP($A84, CDS1Y_bbg!M$5:N$241,2), -1)</f>
        <v>9.5</v>
      </c>
      <c r="P84">
        <f>IFERROR(VLOOKUP($A84, CDS1Y_bbg!O$5:P$241,2), -1)</f>
        <v>6</v>
      </c>
      <c r="R84">
        <f>IFERROR(VLOOKUP($A84, CDS1Y_bbg!Q$5:R$241,2), -1)</f>
        <v>13.941000000000001</v>
      </c>
      <c r="T84">
        <f>IFERROR(VLOOKUP($A84, CDS1Y_bbg!S$5:T$241,2), -1)</f>
        <v>36.625</v>
      </c>
      <c r="V84">
        <f>IFERROR(VLOOKUP($A84, CDS1Y_bbg!U$5:V$241,2), -1)</f>
        <v>6.3760000000000003</v>
      </c>
      <c r="X84">
        <f>IFERROR(VLOOKUP($A84, CDS1Y_bbg!W$5:X$241,2), -1)</f>
        <v>29.375</v>
      </c>
      <c r="Z84">
        <f>IFERROR(VLOOKUP($A84, CDS1Y_bbg!Y$5:Z$241,2), -1)</f>
        <v>14.35</v>
      </c>
      <c r="AB84">
        <f>IFERROR(VLOOKUP($A84, CDS1Y_bbg!AA$5:AB$241,2), -1)</f>
        <v>10.005000000000001</v>
      </c>
      <c r="AD84">
        <f>IFERROR(VLOOKUP($A84, CDS1Y_bbg!AC$5:AD$241,2), -1)</f>
        <v>42.292999999999999</v>
      </c>
      <c r="AF84">
        <f>IFERROR(VLOOKUP($A84, CDS1Y_bbg!AE$5:AF$241,2), -1)</f>
        <v>-1</v>
      </c>
      <c r="AH84">
        <f>IFERROR(VLOOKUP($A84, CDS1Y_bbg!AG$5:AH$241,2), -1)</f>
        <v>-1</v>
      </c>
      <c r="AJ84">
        <f>IFERROR(VLOOKUP($A84, CDS1Y_bbg!AI$5:AJ$241,2), -1)</f>
        <v>-1</v>
      </c>
      <c r="AL84">
        <f>IFERROR(VLOOKUP($A84, CDS1Y_bbg!AK$5:AL$241,2), -1)</f>
        <v>-1</v>
      </c>
      <c r="AN84">
        <f>IFERROR(VLOOKUP($A84, CDS1Y_bbg!AM$5:AN$241,2), -1)</f>
        <v>-1</v>
      </c>
      <c r="AP84">
        <f>IFERROR(VLOOKUP($A84, CDS1Y_bbg!AO$5:AP$241,2), -1)</f>
        <v>-1</v>
      </c>
      <c r="AR84">
        <f>IFERROR(VLOOKUP($A84, CDS1Y_bbg!AQ$5:AR$241,2), -1)</f>
        <v>-1</v>
      </c>
      <c r="AT84">
        <f>IFERROR(VLOOKUP($A84, CDS1Y_bbg!AS$5:AT$241,2), -1)</f>
        <v>-1</v>
      </c>
      <c r="AV84">
        <f>IFERROR(VLOOKUP($A84, CDS1Y_bbg!AU$5:AV$241,2), -1)</f>
        <v>-1</v>
      </c>
      <c r="AX84">
        <f>IFERROR(VLOOKUP($A84, CDS1Y_bbg!AW$5:AX$241,2), -1)</f>
        <v>11.5</v>
      </c>
      <c r="AZ84">
        <f>IFERROR(VLOOKUP($A84, CDS1Y_bbg!AY$5:AZ$241,2), -1)</f>
        <v>7.9719999999999995</v>
      </c>
      <c r="BB84">
        <f>IFERROR(VLOOKUP($A84, CDS1Y_bbg!BA$5:BB$241,2), -1)</f>
        <v>-1</v>
      </c>
      <c r="BD84">
        <f>IFERROR(VLOOKUP($A84, CDS1Y_bbg!BC$5:BD$241,2), -1)</f>
        <v>-1</v>
      </c>
      <c r="BF84">
        <f>IFERROR(VLOOKUP($A84, CDS1Y_bbg!BE$5:BF$241,2), -1)</f>
        <v>-1</v>
      </c>
      <c r="BH84">
        <f>IFERROR(VLOOKUP($A84, CDS1Y_bbg!BG$5:BH$241,2), -1)</f>
        <v>-1</v>
      </c>
      <c r="BJ84">
        <f>IFERROR(VLOOKUP($A84, CDS1Y_bbg!BI$5:BJ$241,2), -1)</f>
        <v>-1</v>
      </c>
      <c r="BL84">
        <f>IFERROR(VLOOKUP($A84, CDS1Y_bbg!BK$5:BL$241,2), -1)</f>
        <v>-1</v>
      </c>
      <c r="BN84">
        <f>IFERROR(VLOOKUP($A84, CDS1Y_bbg!BM$5:BN$241,2), -1)</f>
        <v>-1</v>
      </c>
      <c r="BP84">
        <f>IFERROR(VLOOKUP($A84, CDS1Y_bbg!BO$5:BP$241,2), -1)</f>
        <v>-1</v>
      </c>
      <c r="BR84">
        <f>IFERROR(VLOOKUP($A84, CDS1Y_bbg!BQ$5:BR$241,2), -1)</f>
        <v>-1</v>
      </c>
      <c r="BT84">
        <f>IFERROR(VLOOKUP($A84, CDS1Y_bbg!BS$5:BT$241,2), -1)</f>
        <v>-1</v>
      </c>
      <c r="BV84">
        <f>IFERROR(VLOOKUP($A84, CDS1Y_bbg!BU$5:BV$241,2), -1)</f>
        <v>-1</v>
      </c>
      <c r="BX84">
        <f>IFERROR(VLOOKUP($A84, CDS1Y_bbg!BW$5:BX$241,2), -1)</f>
        <v>-1</v>
      </c>
      <c r="BZ84">
        <f>IFERROR(VLOOKUP($A84, CDS1Y_bbg!BY$5:BZ$241,2), -1)</f>
        <v>-1</v>
      </c>
      <c r="CB84">
        <f>IFERROR(VLOOKUP($A84, CDS1Y_bbg!CA$5:CB$241,2), -1)</f>
        <v>-1</v>
      </c>
      <c r="CD84">
        <f>IFERROR(VLOOKUP($A84, CDS1Y_bbg!CC$5:CD$241,2), -1)</f>
        <v>-1</v>
      </c>
      <c r="CF84">
        <f>IFERROR(VLOOKUP($A84, CDS1Y_bbg!CE$5:CF$241,2), -1)</f>
        <v>4.25</v>
      </c>
      <c r="CH84">
        <f>IFERROR(VLOOKUP($A84, CDS1Y_bbg!CG$5:CH$241,2), -1)</f>
        <v>3.5</v>
      </c>
      <c r="CJ84">
        <f>IFERROR(VLOOKUP($A84, CDS1Y_bbg!CI$5:CJ$241,2), -1)</f>
        <v>-1</v>
      </c>
      <c r="CL84">
        <f>IFERROR(VLOOKUP($A84, CDS1Y_bbg!CK$5:CL$241,2), -1)</f>
        <v>9.5020000000000007</v>
      </c>
      <c r="CN84">
        <f>IFERROR(VLOOKUP($A84, CDS1Y_bbg!CM$5:CN$241,2), -1)</f>
        <v>-1</v>
      </c>
    </row>
    <row r="85" spans="1:92" x14ac:dyDescent="0.25">
      <c r="A85" s="1">
        <v>39080</v>
      </c>
      <c r="B85">
        <f>IFERROR(VLOOKUP($A85, CDS1Y_bbg!A$5:B$241,2), -1)</f>
        <v>21.667000000000002</v>
      </c>
      <c r="D85">
        <f>IFERROR(VLOOKUP($A85, CDS1Y_bbg!C$5:D$241,2), -1)</f>
        <v>5.8330000000000002</v>
      </c>
      <c r="F85">
        <f>IFERROR(VLOOKUP($A85, CDS1Y_bbg!E$5:F$241,2), -1)</f>
        <v>7.1669999999999998</v>
      </c>
      <c r="H85">
        <f>IFERROR(VLOOKUP($A85, CDS1Y_bbg!G$5:H$241,2), -1)</f>
        <v>4</v>
      </c>
      <c r="J85">
        <f>IFERROR(VLOOKUP($A85, CDS1Y_bbg!I$5:J$241,2), -1)</f>
        <v>25.082999999999998</v>
      </c>
      <c r="L85">
        <f>IFERROR(VLOOKUP($A85, CDS1Y_bbg!K$5:L$241,2), -1)</f>
        <v>7.1689999999999996</v>
      </c>
      <c r="N85">
        <f>IFERROR(VLOOKUP($A85, CDS1Y_bbg!M$5:N$241,2), -1)</f>
        <v>8.6750000000000007</v>
      </c>
      <c r="P85">
        <f>IFERROR(VLOOKUP($A85, CDS1Y_bbg!O$5:P$241,2), -1)</f>
        <v>6.4950000000000001</v>
      </c>
      <c r="R85">
        <f>IFERROR(VLOOKUP($A85, CDS1Y_bbg!Q$5:R$241,2), -1)</f>
        <v>13.571</v>
      </c>
      <c r="T85">
        <f>IFERROR(VLOOKUP($A85, CDS1Y_bbg!S$5:T$241,2), -1)</f>
        <v>33</v>
      </c>
      <c r="V85">
        <f>IFERROR(VLOOKUP($A85, CDS1Y_bbg!U$5:V$241,2), -1)</f>
        <v>4.8760000000000003</v>
      </c>
      <c r="X85">
        <f>IFERROR(VLOOKUP($A85, CDS1Y_bbg!W$5:X$241,2), -1)</f>
        <v>25.5</v>
      </c>
      <c r="Z85">
        <f>IFERROR(VLOOKUP($A85, CDS1Y_bbg!Y$5:Z$241,2), -1)</f>
        <v>11.333</v>
      </c>
      <c r="AB85">
        <f>IFERROR(VLOOKUP($A85, CDS1Y_bbg!AA$5:AB$241,2), -1)</f>
        <v>10.835000000000001</v>
      </c>
      <c r="AD85">
        <f>IFERROR(VLOOKUP($A85, CDS1Y_bbg!AC$5:AD$241,2), -1)</f>
        <v>40.25</v>
      </c>
      <c r="AF85">
        <f>IFERROR(VLOOKUP($A85, CDS1Y_bbg!AE$5:AF$241,2), -1)</f>
        <v>-1</v>
      </c>
      <c r="AH85">
        <f>IFERROR(VLOOKUP($A85, CDS1Y_bbg!AG$5:AH$241,2), -1)</f>
        <v>-1</v>
      </c>
      <c r="AJ85">
        <f>IFERROR(VLOOKUP($A85, CDS1Y_bbg!AI$5:AJ$241,2), -1)</f>
        <v>-1</v>
      </c>
      <c r="AL85">
        <f>IFERROR(VLOOKUP($A85, CDS1Y_bbg!AK$5:AL$241,2), -1)</f>
        <v>-1</v>
      </c>
      <c r="AN85">
        <f>IFERROR(VLOOKUP($A85, CDS1Y_bbg!AM$5:AN$241,2), -1)</f>
        <v>-1</v>
      </c>
      <c r="AP85">
        <f>IFERROR(VLOOKUP($A85, CDS1Y_bbg!AO$5:AP$241,2), -1)</f>
        <v>-1</v>
      </c>
      <c r="AR85">
        <f>IFERROR(VLOOKUP($A85, CDS1Y_bbg!AQ$5:AR$241,2), -1)</f>
        <v>-1</v>
      </c>
      <c r="AT85">
        <f>IFERROR(VLOOKUP($A85, CDS1Y_bbg!AS$5:AT$241,2), -1)</f>
        <v>-1</v>
      </c>
      <c r="AV85">
        <f>IFERROR(VLOOKUP($A85, CDS1Y_bbg!AU$5:AV$241,2), -1)</f>
        <v>-1</v>
      </c>
      <c r="AX85">
        <f>IFERROR(VLOOKUP($A85, CDS1Y_bbg!AW$5:AX$241,2), -1)</f>
        <v>10.5</v>
      </c>
      <c r="AZ85">
        <f>IFERROR(VLOOKUP($A85, CDS1Y_bbg!AY$5:AZ$241,2), -1)</f>
        <v>7.9719999999999995</v>
      </c>
      <c r="BB85">
        <f>IFERROR(VLOOKUP($A85, CDS1Y_bbg!BA$5:BB$241,2), -1)</f>
        <v>-1</v>
      </c>
      <c r="BD85">
        <f>IFERROR(VLOOKUP($A85, CDS1Y_bbg!BC$5:BD$241,2), -1)</f>
        <v>-1</v>
      </c>
      <c r="BF85">
        <f>IFERROR(VLOOKUP($A85, CDS1Y_bbg!BE$5:BF$241,2), -1)</f>
        <v>-1</v>
      </c>
      <c r="BH85">
        <f>IFERROR(VLOOKUP($A85, CDS1Y_bbg!BG$5:BH$241,2), -1)</f>
        <v>-1</v>
      </c>
      <c r="BJ85">
        <f>IFERROR(VLOOKUP($A85, CDS1Y_bbg!BI$5:BJ$241,2), -1)</f>
        <v>-1</v>
      </c>
      <c r="BL85">
        <f>IFERROR(VLOOKUP($A85, CDS1Y_bbg!BK$5:BL$241,2), -1)</f>
        <v>-1</v>
      </c>
      <c r="BN85">
        <f>IFERROR(VLOOKUP($A85, CDS1Y_bbg!BM$5:BN$241,2), -1)</f>
        <v>-1</v>
      </c>
      <c r="BP85">
        <f>IFERROR(VLOOKUP($A85, CDS1Y_bbg!BO$5:BP$241,2), -1)</f>
        <v>-1</v>
      </c>
      <c r="BR85">
        <f>IFERROR(VLOOKUP($A85, CDS1Y_bbg!BQ$5:BR$241,2), -1)</f>
        <v>-1</v>
      </c>
      <c r="BT85">
        <f>IFERROR(VLOOKUP($A85, CDS1Y_bbg!BS$5:BT$241,2), -1)</f>
        <v>-1</v>
      </c>
      <c r="BV85">
        <f>IFERROR(VLOOKUP($A85, CDS1Y_bbg!BU$5:BV$241,2), -1)</f>
        <v>-1</v>
      </c>
      <c r="BX85">
        <f>IFERROR(VLOOKUP($A85, CDS1Y_bbg!BW$5:BX$241,2), -1)</f>
        <v>-1</v>
      </c>
      <c r="BZ85">
        <f>IFERROR(VLOOKUP($A85, CDS1Y_bbg!BY$5:BZ$241,2), -1)</f>
        <v>-1</v>
      </c>
      <c r="CB85">
        <f>IFERROR(VLOOKUP($A85, CDS1Y_bbg!CA$5:CB$241,2), -1)</f>
        <v>-1</v>
      </c>
      <c r="CD85">
        <f>IFERROR(VLOOKUP($A85, CDS1Y_bbg!CC$5:CD$241,2), -1)</f>
        <v>-1</v>
      </c>
      <c r="CF85">
        <f>IFERROR(VLOOKUP($A85, CDS1Y_bbg!CE$5:CF$241,2), -1)</f>
        <v>4.25</v>
      </c>
      <c r="CH85">
        <f>IFERROR(VLOOKUP($A85, CDS1Y_bbg!CG$5:CH$241,2), -1)</f>
        <v>3.25</v>
      </c>
      <c r="CJ85">
        <f>IFERROR(VLOOKUP($A85, CDS1Y_bbg!CI$5:CJ$241,2), -1)</f>
        <v>-1</v>
      </c>
      <c r="CL85">
        <f>IFERROR(VLOOKUP($A85, CDS1Y_bbg!CK$5:CL$241,2), -1)</f>
        <v>5.835</v>
      </c>
      <c r="CN85">
        <f>IFERROR(VLOOKUP($A85, CDS1Y_bbg!CM$5:CN$241,2), -1)</f>
        <v>-1</v>
      </c>
    </row>
    <row r="86" spans="1:92" x14ac:dyDescent="0.25">
      <c r="A86" s="1">
        <v>39113</v>
      </c>
      <c r="B86">
        <f>IFERROR(VLOOKUP($A86, CDS1Y_bbg!A$5:B$241,2), -1)</f>
        <v>23.047000000000001</v>
      </c>
      <c r="D86">
        <f>IFERROR(VLOOKUP($A86, CDS1Y_bbg!C$5:D$241,2), -1)</f>
        <v>5</v>
      </c>
      <c r="F86">
        <f>IFERROR(VLOOKUP($A86, CDS1Y_bbg!E$5:F$241,2), -1)</f>
        <v>6.6669999999999998</v>
      </c>
      <c r="H86">
        <f>IFERROR(VLOOKUP($A86, CDS1Y_bbg!G$5:H$241,2), -1)</f>
        <v>3.5</v>
      </c>
      <c r="J86">
        <f>IFERROR(VLOOKUP($A86, CDS1Y_bbg!I$5:J$241,2), -1)</f>
        <v>26.963999999999999</v>
      </c>
      <c r="L86">
        <f>IFERROR(VLOOKUP($A86, CDS1Y_bbg!K$5:L$241,2), -1)</f>
        <v>6.3339999999999996</v>
      </c>
      <c r="N86">
        <f>IFERROR(VLOOKUP($A86, CDS1Y_bbg!M$5:N$241,2), -1)</f>
        <v>8.5050000000000008</v>
      </c>
      <c r="P86">
        <f>IFERROR(VLOOKUP($A86, CDS1Y_bbg!O$5:P$241,2), -1)</f>
        <v>6.9539999999999997</v>
      </c>
      <c r="R86">
        <f>IFERROR(VLOOKUP($A86, CDS1Y_bbg!Q$5:R$241,2), -1)</f>
        <v>15.643000000000001</v>
      </c>
      <c r="T86">
        <f>IFERROR(VLOOKUP($A86, CDS1Y_bbg!S$5:T$241,2), -1)</f>
        <v>31.167999999999999</v>
      </c>
      <c r="V86">
        <f>IFERROR(VLOOKUP($A86, CDS1Y_bbg!U$5:V$241,2), -1)</f>
        <v>4.835</v>
      </c>
      <c r="X86">
        <f>IFERROR(VLOOKUP($A86, CDS1Y_bbg!W$5:X$241,2), -1)</f>
        <v>25.228999999999999</v>
      </c>
      <c r="Z86">
        <f>IFERROR(VLOOKUP($A86, CDS1Y_bbg!Y$5:Z$241,2), -1)</f>
        <v>10.167</v>
      </c>
      <c r="AB86">
        <f>IFERROR(VLOOKUP($A86, CDS1Y_bbg!AA$5:AB$241,2), -1)</f>
        <v>13.345000000000001</v>
      </c>
      <c r="AD86">
        <f>IFERROR(VLOOKUP($A86, CDS1Y_bbg!AC$5:AD$241,2), -1)</f>
        <v>38.401000000000003</v>
      </c>
      <c r="AF86">
        <f>IFERROR(VLOOKUP($A86, CDS1Y_bbg!AE$5:AF$241,2), -1)</f>
        <v>-1</v>
      </c>
      <c r="AH86">
        <f>IFERROR(VLOOKUP($A86, CDS1Y_bbg!AG$5:AH$241,2), -1)</f>
        <v>-1</v>
      </c>
      <c r="AJ86">
        <f>IFERROR(VLOOKUP($A86, CDS1Y_bbg!AI$5:AJ$241,2), -1)</f>
        <v>-1</v>
      </c>
      <c r="AL86">
        <f>IFERROR(VLOOKUP($A86, CDS1Y_bbg!AK$5:AL$241,2), -1)</f>
        <v>-1</v>
      </c>
      <c r="AN86">
        <f>IFERROR(VLOOKUP($A86, CDS1Y_bbg!AM$5:AN$241,2), -1)</f>
        <v>-1</v>
      </c>
      <c r="AP86">
        <f>IFERROR(VLOOKUP($A86, CDS1Y_bbg!AO$5:AP$241,2), -1)</f>
        <v>-1</v>
      </c>
      <c r="AR86">
        <f>IFERROR(VLOOKUP($A86, CDS1Y_bbg!AQ$5:AR$241,2), -1)</f>
        <v>-1</v>
      </c>
      <c r="AT86">
        <f>IFERROR(VLOOKUP($A86, CDS1Y_bbg!AS$5:AT$241,2), -1)</f>
        <v>-1</v>
      </c>
      <c r="AV86">
        <f>IFERROR(VLOOKUP($A86, CDS1Y_bbg!AU$5:AV$241,2), -1)</f>
        <v>-1</v>
      </c>
      <c r="AX86">
        <f>IFERROR(VLOOKUP($A86, CDS1Y_bbg!AW$5:AX$241,2), -1)</f>
        <v>13.667</v>
      </c>
      <c r="AZ86">
        <f>IFERROR(VLOOKUP($A86, CDS1Y_bbg!AY$5:AZ$241,2), -1)</f>
        <v>7.9719999999999995</v>
      </c>
      <c r="BB86">
        <f>IFERROR(VLOOKUP($A86, CDS1Y_bbg!BA$5:BB$241,2), -1)</f>
        <v>-1</v>
      </c>
      <c r="BD86">
        <f>IFERROR(VLOOKUP($A86, CDS1Y_bbg!BC$5:BD$241,2), -1)</f>
        <v>-1</v>
      </c>
      <c r="BF86">
        <f>IFERROR(VLOOKUP($A86, CDS1Y_bbg!BE$5:BF$241,2), -1)</f>
        <v>-1</v>
      </c>
      <c r="BH86">
        <f>IFERROR(VLOOKUP($A86, CDS1Y_bbg!BG$5:BH$241,2), -1)</f>
        <v>-1</v>
      </c>
      <c r="BJ86">
        <f>IFERROR(VLOOKUP($A86, CDS1Y_bbg!BI$5:BJ$241,2), -1)</f>
        <v>-1</v>
      </c>
      <c r="BL86">
        <f>IFERROR(VLOOKUP($A86, CDS1Y_bbg!BK$5:BL$241,2), -1)</f>
        <v>-1</v>
      </c>
      <c r="BN86">
        <f>IFERROR(VLOOKUP($A86, CDS1Y_bbg!BM$5:BN$241,2), -1)</f>
        <v>-1</v>
      </c>
      <c r="BP86">
        <f>IFERROR(VLOOKUP($A86, CDS1Y_bbg!BO$5:BP$241,2), -1)</f>
        <v>-1</v>
      </c>
      <c r="BR86">
        <f>IFERROR(VLOOKUP($A86, CDS1Y_bbg!BQ$5:BR$241,2), -1)</f>
        <v>-1</v>
      </c>
      <c r="BT86">
        <f>IFERROR(VLOOKUP($A86, CDS1Y_bbg!BS$5:BT$241,2), -1)</f>
        <v>-1</v>
      </c>
      <c r="BV86">
        <f>IFERROR(VLOOKUP($A86, CDS1Y_bbg!BU$5:BV$241,2), -1)</f>
        <v>-1</v>
      </c>
      <c r="BX86">
        <f>IFERROR(VLOOKUP($A86, CDS1Y_bbg!BW$5:BX$241,2), -1)</f>
        <v>-1</v>
      </c>
      <c r="BZ86">
        <f>IFERROR(VLOOKUP($A86, CDS1Y_bbg!BY$5:BZ$241,2), -1)</f>
        <v>-1</v>
      </c>
      <c r="CB86">
        <f>IFERROR(VLOOKUP($A86, CDS1Y_bbg!CA$5:CB$241,2), -1)</f>
        <v>-1</v>
      </c>
      <c r="CD86">
        <f>IFERROR(VLOOKUP($A86, CDS1Y_bbg!CC$5:CD$241,2), -1)</f>
        <v>-1</v>
      </c>
      <c r="CF86">
        <f>IFERROR(VLOOKUP($A86, CDS1Y_bbg!CE$5:CF$241,2), -1)</f>
        <v>3.75</v>
      </c>
      <c r="CH86">
        <f>IFERROR(VLOOKUP($A86, CDS1Y_bbg!CG$5:CH$241,2), -1)</f>
        <v>3.25</v>
      </c>
      <c r="CJ86">
        <f>IFERROR(VLOOKUP($A86, CDS1Y_bbg!CI$5:CJ$241,2), -1)</f>
        <v>-1</v>
      </c>
      <c r="CL86">
        <f>IFERROR(VLOOKUP($A86, CDS1Y_bbg!CK$5:CL$241,2), -1)</f>
        <v>7.0010000000000003</v>
      </c>
      <c r="CN86">
        <f>IFERROR(VLOOKUP($A86, CDS1Y_bbg!CM$5:CN$241,2), -1)</f>
        <v>-1</v>
      </c>
    </row>
    <row r="87" spans="1:92" x14ac:dyDescent="0.25">
      <c r="A87" s="1">
        <v>39141</v>
      </c>
      <c r="B87">
        <f>IFERROR(VLOOKUP($A87, CDS1Y_bbg!A$5:B$241,2), -1)</f>
        <v>22.356999999999999</v>
      </c>
      <c r="D87">
        <f>IFERROR(VLOOKUP($A87, CDS1Y_bbg!C$5:D$241,2), -1)</f>
        <v>5.6669999999999998</v>
      </c>
      <c r="F87">
        <f>IFERROR(VLOOKUP($A87, CDS1Y_bbg!E$5:F$241,2), -1)</f>
        <v>6</v>
      </c>
      <c r="H87">
        <f>IFERROR(VLOOKUP($A87, CDS1Y_bbg!G$5:H$241,2), -1)</f>
        <v>3.5</v>
      </c>
      <c r="J87">
        <f>IFERROR(VLOOKUP($A87, CDS1Y_bbg!I$5:J$241,2), -1)</f>
        <v>26.321000000000002</v>
      </c>
      <c r="L87">
        <f>IFERROR(VLOOKUP($A87, CDS1Y_bbg!K$5:L$241,2), -1)</f>
        <v>6.3339999999999996</v>
      </c>
      <c r="N87">
        <f>IFERROR(VLOOKUP($A87, CDS1Y_bbg!M$5:N$241,2), -1)</f>
        <v>8.0250000000000004</v>
      </c>
      <c r="P87">
        <f>IFERROR(VLOOKUP($A87, CDS1Y_bbg!O$5:P$241,2), -1)</f>
        <v>6.9180000000000001</v>
      </c>
      <c r="R87">
        <f>IFERROR(VLOOKUP($A87, CDS1Y_bbg!Q$5:R$241,2), -1)</f>
        <v>17.178999999999998</v>
      </c>
      <c r="T87">
        <f>IFERROR(VLOOKUP($A87, CDS1Y_bbg!S$5:T$241,2), -1)</f>
        <v>30.890999999999998</v>
      </c>
      <c r="V87">
        <f>IFERROR(VLOOKUP($A87, CDS1Y_bbg!U$5:V$241,2), -1)</f>
        <v>5.1669999999999998</v>
      </c>
      <c r="X87">
        <f>IFERROR(VLOOKUP($A87, CDS1Y_bbg!W$5:X$241,2), -1)</f>
        <v>25.902999999999999</v>
      </c>
      <c r="Z87">
        <f>IFERROR(VLOOKUP($A87, CDS1Y_bbg!Y$5:Z$241,2), -1)</f>
        <v>10.875</v>
      </c>
      <c r="AB87">
        <f>IFERROR(VLOOKUP($A87, CDS1Y_bbg!AA$5:AB$241,2), -1)</f>
        <v>15.17</v>
      </c>
      <c r="AD87">
        <f>IFERROR(VLOOKUP($A87, CDS1Y_bbg!AC$5:AD$241,2), -1)</f>
        <v>43.1</v>
      </c>
      <c r="AF87">
        <f>IFERROR(VLOOKUP($A87, CDS1Y_bbg!AE$5:AF$241,2), -1)</f>
        <v>-1</v>
      </c>
      <c r="AH87">
        <f>IFERROR(VLOOKUP($A87, CDS1Y_bbg!AG$5:AH$241,2), -1)</f>
        <v>-1</v>
      </c>
      <c r="AJ87">
        <f>IFERROR(VLOOKUP($A87, CDS1Y_bbg!AI$5:AJ$241,2), -1)</f>
        <v>-1</v>
      </c>
      <c r="AL87">
        <f>IFERROR(VLOOKUP($A87, CDS1Y_bbg!AK$5:AL$241,2), -1)</f>
        <v>-1</v>
      </c>
      <c r="AN87">
        <f>IFERROR(VLOOKUP($A87, CDS1Y_bbg!AM$5:AN$241,2), -1)</f>
        <v>-1</v>
      </c>
      <c r="AP87">
        <f>IFERROR(VLOOKUP($A87, CDS1Y_bbg!AO$5:AP$241,2), -1)</f>
        <v>-1</v>
      </c>
      <c r="AR87">
        <f>IFERROR(VLOOKUP($A87, CDS1Y_bbg!AQ$5:AR$241,2), -1)</f>
        <v>-1</v>
      </c>
      <c r="AT87">
        <f>IFERROR(VLOOKUP($A87, CDS1Y_bbg!AS$5:AT$241,2), -1)</f>
        <v>-1</v>
      </c>
      <c r="AV87">
        <f>IFERROR(VLOOKUP($A87, CDS1Y_bbg!AU$5:AV$241,2), -1)</f>
        <v>-1</v>
      </c>
      <c r="AX87">
        <f>IFERROR(VLOOKUP($A87, CDS1Y_bbg!AW$5:AX$241,2), -1)</f>
        <v>9.75</v>
      </c>
      <c r="AZ87">
        <f>IFERROR(VLOOKUP($A87, CDS1Y_bbg!AY$5:AZ$241,2), -1)</f>
        <v>7.9719999999999995</v>
      </c>
      <c r="BB87">
        <f>IFERROR(VLOOKUP($A87, CDS1Y_bbg!BA$5:BB$241,2), -1)</f>
        <v>-1</v>
      </c>
      <c r="BD87">
        <f>IFERROR(VLOOKUP($A87, CDS1Y_bbg!BC$5:BD$241,2), -1)</f>
        <v>-1</v>
      </c>
      <c r="BF87">
        <f>IFERROR(VLOOKUP($A87, CDS1Y_bbg!BE$5:BF$241,2), -1)</f>
        <v>-1</v>
      </c>
      <c r="BH87">
        <f>IFERROR(VLOOKUP($A87, CDS1Y_bbg!BG$5:BH$241,2), -1)</f>
        <v>-1</v>
      </c>
      <c r="BJ87">
        <f>IFERROR(VLOOKUP($A87, CDS1Y_bbg!BI$5:BJ$241,2), -1)</f>
        <v>-1</v>
      </c>
      <c r="BL87">
        <f>IFERROR(VLOOKUP($A87, CDS1Y_bbg!BK$5:BL$241,2), -1)</f>
        <v>-1</v>
      </c>
      <c r="BN87">
        <f>IFERROR(VLOOKUP($A87, CDS1Y_bbg!BM$5:BN$241,2), -1)</f>
        <v>-1</v>
      </c>
      <c r="BP87">
        <f>IFERROR(VLOOKUP($A87, CDS1Y_bbg!BO$5:BP$241,2), -1)</f>
        <v>-1</v>
      </c>
      <c r="BR87">
        <f>IFERROR(VLOOKUP($A87, CDS1Y_bbg!BQ$5:BR$241,2), -1)</f>
        <v>-1</v>
      </c>
      <c r="BT87">
        <f>IFERROR(VLOOKUP($A87, CDS1Y_bbg!BS$5:BT$241,2), -1)</f>
        <v>-1</v>
      </c>
      <c r="BV87">
        <f>IFERROR(VLOOKUP($A87, CDS1Y_bbg!BU$5:BV$241,2), -1)</f>
        <v>-1</v>
      </c>
      <c r="BX87">
        <f>IFERROR(VLOOKUP($A87, CDS1Y_bbg!BW$5:BX$241,2), -1)</f>
        <v>-1</v>
      </c>
      <c r="BZ87">
        <f>IFERROR(VLOOKUP($A87, CDS1Y_bbg!BY$5:BZ$241,2), -1)</f>
        <v>-1</v>
      </c>
      <c r="CB87">
        <f>IFERROR(VLOOKUP($A87, CDS1Y_bbg!CA$5:CB$241,2), -1)</f>
        <v>-1</v>
      </c>
      <c r="CD87">
        <f>IFERROR(VLOOKUP($A87, CDS1Y_bbg!CC$5:CD$241,2), -1)</f>
        <v>-1</v>
      </c>
      <c r="CF87">
        <f>IFERROR(VLOOKUP($A87, CDS1Y_bbg!CE$5:CF$241,2), -1)</f>
        <v>3.75</v>
      </c>
      <c r="CH87">
        <f>IFERROR(VLOOKUP($A87, CDS1Y_bbg!CG$5:CH$241,2), -1)</f>
        <v>3.25</v>
      </c>
      <c r="CJ87">
        <f>IFERROR(VLOOKUP($A87, CDS1Y_bbg!CI$5:CJ$241,2), -1)</f>
        <v>-1</v>
      </c>
      <c r="CL87">
        <f>IFERROR(VLOOKUP($A87, CDS1Y_bbg!CK$5:CL$241,2), -1)</f>
        <v>7.0019999999999998</v>
      </c>
      <c r="CN87">
        <f>IFERROR(VLOOKUP($A87, CDS1Y_bbg!CM$5:CN$241,2), -1)</f>
        <v>-1</v>
      </c>
    </row>
    <row r="88" spans="1:92" x14ac:dyDescent="0.25">
      <c r="A88" s="1">
        <v>39171</v>
      </c>
      <c r="B88">
        <f>IFERROR(VLOOKUP($A88, CDS1Y_bbg!A$5:B$241,2), -1)</f>
        <v>22.643000000000001</v>
      </c>
      <c r="D88">
        <f>IFERROR(VLOOKUP($A88, CDS1Y_bbg!C$5:D$241,2), -1)</f>
        <v>5.8330000000000002</v>
      </c>
      <c r="F88">
        <f>IFERROR(VLOOKUP($A88, CDS1Y_bbg!E$5:F$241,2), -1)</f>
        <v>6</v>
      </c>
      <c r="H88">
        <f>IFERROR(VLOOKUP($A88, CDS1Y_bbg!G$5:H$241,2), -1)</f>
        <v>3.5</v>
      </c>
      <c r="J88">
        <f>IFERROR(VLOOKUP($A88, CDS1Y_bbg!I$5:J$241,2), -1)</f>
        <v>23.826999999999998</v>
      </c>
      <c r="L88">
        <f>IFERROR(VLOOKUP($A88, CDS1Y_bbg!K$5:L$241,2), -1)</f>
        <v>6</v>
      </c>
      <c r="N88">
        <f>IFERROR(VLOOKUP($A88, CDS1Y_bbg!M$5:N$241,2), -1)</f>
        <v>9.0839999999999996</v>
      </c>
      <c r="P88">
        <f>IFERROR(VLOOKUP($A88, CDS1Y_bbg!O$5:P$241,2), -1)</f>
        <v>7.3559999999999999</v>
      </c>
      <c r="R88">
        <f>IFERROR(VLOOKUP($A88, CDS1Y_bbg!Q$5:R$241,2), -1)</f>
        <v>17.856999999999999</v>
      </c>
      <c r="T88">
        <f>IFERROR(VLOOKUP($A88, CDS1Y_bbg!S$5:T$241,2), -1)</f>
        <v>32.109000000000002</v>
      </c>
      <c r="V88">
        <f>IFERROR(VLOOKUP($A88, CDS1Y_bbg!U$5:V$241,2), -1)</f>
        <v>4.6669999999999998</v>
      </c>
      <c r="X88">
        <f>IFERROR(VLOOKUP($A88, CDS1Y_bbg!W$5:X$241,2), -1)</f>
        <v>24.774000000000001</v>
      </c>
      <c r="Z88">
        <f>IFERROR(VLOOKUP($A88, CDS1Y_bbg!Y$5:Z$241,2), -1)</f>
        <v>9.5</v>
      </c>
      <c r="AB88">
        <f>IFERROR(VLOOKUP($A88, CDS1Y_bbg!AA$5:AB$241,2), -1)</f>
        <v>16.593</v>
      </c>
      <c r="AD88">
        <f>IFERROR(VLOOKUP($A88, CDS1Y_bbg!AC$5:AD$241,2), -1)</f>
        <v>40.549999999999997</v>
      </c>
      <c r="AF88">
        <f>IFERROR(VLOOKUP($A88, CDS1Y_bbg!AE$5:AF$241,2), -1)</f>
        <v>-1</v>
      </c>
      <c r="AH88">
        <f>IFERROR(VLOOKUP($A88, CDS1Y_bbg!AG$5:AH$241,2), -1)</f>
        <v>-1</v>
      </c>
      <c r="AJ88">
        <f>IFERROR(VLOOKUP($A88, CDS1Y_bbg!AI$5:AJ$241,2), -1)</f>
        <v>-1</v>
      </c>
      <c r="AL88">
        <f>IFERROR(VLOOKUP($A88, CDS1Y_bbg!AK$5:AL$241,2), -1)</f>
        <v>-1</v>
      </c>
      <c r="AN88">
        <f>IFERROR(VLOOKUP($A88, CDS1Y_bbg!AM$5:AN$241,2), -1)</f>
        <v>-1</v>
      </c>
      <c r="AP88">
        <f>IFERROR(VLOOKUP($A88, CDS1Y_bbg!AO$5:AP$241,2), -1)</f>
        <v>-1</v>
      </c>
      <c r="AR88">
        <f>IFERROR(VLOOKUP($A88, CDS1Y_bbg!AQ$5:AR$241,2), -1)</f>
        <v>-1</v>
      </c>
      <c r="AT88">
        <f>IFERROR(VLOOKUP($A88, CDS1Y_bbg!AS$5:AT$241,2), -1)</f>
        <v>-1</v>
      </c>
      <c r="AV88">
        <f>IFERROR(VLOOKUP($A88, CDS1Y_bbg!AU$5:AV$241,2), -1)</f>
        <v>-1</v>
      </c>
      <c r="AX88">
        <f>IFERROR(VLOOKUP($A88, CDS1Y_bbg!AW$5:AX$241,2), -1)</f>
        <v>10.75</v>
      </c>
      <c r="AZ88">
        <f>IFERROR(VLOOKUP($A88, CDS1Y_bbg!AY$5:AZ$241,2), -1)</f>
        <v>7.9719999999999995</v>
      </c>
      <c r="BB88">
        <f>IFERROR(VLOOKUP($A88, CDS1Y_bbg!BA$5:BB$241,2), -1)</f>
        <v>-1</v>
      </c>
      <c r="BD88">
        <f>IFERROR(VLOOKUP($A88, CDS1Y_bbg!BC$5:BD$241,2), -1)</f>
        <v>-1</v>
      </c>
      <c r="BF88">
        <f>IFERROR(VLOOKUP($A88, CDS1Y_bbg!BE$5:BF$241,2), -1)</f>
        <v>-1</v>
      </c>
      <c r="BH88">
        <f>IFERROR(VLOOKUP($A88, CDS1Y_bbg!BG$5:BH$241,2), -1)</f>
        <v>-1</v>
      </c>
      <c r="BJ88">
        <f>IFERROR(VLOOKUP($A88, CDS1Y_bbg!BI$5:BJ$241,2), -1)</f>
        <v>-1</v>
      </c>
      <c r="BL88">
        <f>IFERROR(VLOOKUP($A88, CDS1Y_bbg!BK$5:BL$241,2), -1)</f>
        <v>-1</v>
      </c>
      <c r="BN88">
        <f>IFERROR(VLOOKUP($A88, CDS1Y_bbg!BM$5:BN$241,2), -1)</f>
        <v>-1</v>
      </c>
      <c r="BP88">
        <f>IFERROR(VLOOKUP($A88, CDS1Y_bbg!BO$5:BP$241,2), -1)</f>
        <v>-1</v>
      </c>
      <c r="BR88">
        <f>IFERROR(VLOOKUP($A88, CDS1Y_bbg!BQ$5:BR$241,2), -1)</f>
        <v>-1</v>
      </c>
      <c r="BT88">
        <f>IFERROR(VLOOKUP($A88, CDS1Y_bbg!BS$5:BT$241,2), -1)</f>
        <v>-1</v>
      </c>
      <c r="BV88">
        <f>IFERROR(VLOOKUP($A88, CDS1Y_bbg!BU$5:BV$241,2), -1)</f>
        <v>-1</v>
      </c>
      <c r="BX88">
        <f>IFERROR(VLOOKUP($A88, CDS1Y_bbg!BW$5:BX$241,2), -1)</f>
        <v>-1</v>
      </c>
      <c r="BZ88">
        <f>IFERROR(VLOOKUP($A88, CDS1Y_bbg!BY$5:BZ$241,2), -1)</f>
        <v>-1</v>
      </c>
      <c r="CB88">
        <f>IFERROR(VLOOKUP($A88, CDS1Y_bbg!CA$5:CB$241,2), -1)</f>
        <v>-1</v>
      </c>
      <c r="CD88">
        <f>IFERROR(VLOOKUP($A88, CDS1Y_bbg!CC$5:CD$241,2), -1)</f>
        <v>-1</v>
      </c>
      <c r="CF88">
        <f>IFERROR(VLOOKUP($A88, CDS1Y_bbg!CE$5:CF$241,2), -1)</f>
        <v>3.75</v>
      </c>
      <c r="CH88">
        <f>IFERROR(VLOOKUP($A88, CDS1Y_bbg!CG$5:CH$241,2), -1)</f>
        <v>1.2730000000000001</v>
      </c>
      <c r="CJ88">
        <f>IFERROR(VLOOKUP($A88, CDS1Y_bbg!CI$5:CJ$241,2), -1)</f>
        <v>-1</v>
      </c>
      <c r="CL88">
        <f>IFERROR(VLOOKUP($A88, CDS1Y_bbg!CK$5:CL$241,2), -1)</f>
        <v>7.1269999999999998</v>
      </c>
      <c r="CN88">
        <f>IFERROR(VLOOKUP($A88, CDS1Y_bbg!CM$5:CN$241,2), -1)</f>
        <v>-1</v>
      </c>
    </row>
    <row r="89" spans="1:92" x14ac:dyDescent="0.25">
      <c r="A89" s="1">
        <v>39202</v>
      </c>
      <c r="B89">
        <f>IFERROR(VLOOKUP($A89, CDS1Y_bbg!A$5:B$241,2), -1)</f>
        <v>21.062999999999999</v>
      </c>
      <c r="D89">
        <f>IFERROR(VLOOKUP($A89, CDS1Y_bbg!C$5:D$241,2), -1)</f>
        <v>4.5</v>
      </c>
      <c r="F89">
        <f>IFERROR(VLOOKUP($A89, CDS1Y_bbg!E$5:F$241,2), -1)</f>
        <v>6.14</v>
      </c>
      <c r="H89">
        <f>IFERROR(VLOOKUP($A89, CDS1Y_bbg!G$5:H$241,2), -1)</f>
        <v>3.1669999999999998</v>
      </c>
      <c r="J89">
        <f>IFERROR(VLOOKUP($A89, CDS1Y_bbg!I$5:J$241,2), -1)</f>
        <v>22.667000000000002</v>
      </c>
      <c r="L89">
        <f>IFERROR(VLOOKUP($A89, CDS1Y_bbg!K$5:L$241,2), -1)</f>
        <v>5.3339999999999996</v>
      </c>
      <c r="N89">
        <f>IFERROR(VLOOKUP($A89, CDS1Y_bbg!M$5:N$241,2), -1)</f>
        <v>8.8000000000000007</v>
      </c>
      <c r="P89">
        <f>IFERROR(VLOOKUP($A89, CDS1Y_bbg!O$5:P$241,2), -1)</f>
        <v>4.75</v>
      </c>
      <c r="R89">
        <f>IFERROR(VLOOKUP($A89, CDS1Y_bbg!Q$5:R$241,2), -1)</f>
        <v>16.533000000000001</v>
      </c>
      <c r="T89">
        <f>IFERROR(VLOOKUP($A89, CDS1Y_bbg!S$5:T$241,2), -1)</f>
        <v>28.5</v>
      </c>
      <c r="V89">
        <f>IFERROR(VLOOKUP($A89, CDS1Y_bbg!U$5:V$241,2), -1)</f>
        <v>2.8340000000000001</v>
      </c>
      <c r="X89">
        <f>IFERROR(VLOOKUP($A89, CDS1Y_bbg!W$5:X$241,2), -1)</f>
        <v>24.428999999999998</v>
      </c>
      <c r="Z89">
        <f>IFERROR(VLOOKUP($A89, CDS1Y_bbg!Y$5:Z$241,2), -1)</f>
        <v>8.7469999999999999</v>
      </c>
      <c r="AB89">
        <f>IFERROR(VLOOKUP($A89, CDS1Y_bbg!AA$5:AB$241,2), -1)</f>
        <v>13.576000000000001</v>
      </c>
      <c r="AD89">
        <f>IFERROR(VLOOKUP($A89, CDS1Y_bbg!AC$5:AD$241,2), -1)</f>
        <v>42.000999999999998</v>
      </c>
      <c r="AF89">
        <f>IFERROR(VLOOKUP($A89, CDS1Y_bbg!AE$5:AF$241,2), -1)</f>
        <v>-1</v>
      </c>
      <c r="AH89">
        <f>IFERROR(VLOOKUP($A89, CDS1Y_bbg!AG$5:AH$241,2), -1)</f>
        <v>-1</v>
      </c>
      <c r="AJ89">
        <f>IFERROR(VLOOKUP($A89, CDS1Y_bbg!AI$5:AJ$241,2), -1)</f>
        <v>-1</v>
      </c>
      <c r="AL89">
        <f>IFERROR(VLOOKUP($A89, CDS1Y_bbg!AK$5:AL$241,2), -1)</f>
        <v>-1</v>
      </c>
      <c r="AN89">
        <f>IFERROR(VLOOKUP($A89, CDS1Y_bbg!AM$5:AN$241,2), -1)</f>
        <v>-1</v>
      </c>
      <c r="AP89">
        <f>IFERROR(VLOOKUP($A89, CDS1Y_bbg!AO$5:AP$241,2), -1)</f>
        <v>-1</v>
      </c>
      <c r="AR89">
        <f>IFERROR(VLOOKUP($A89, CDS1Y_bbg!AQ$5:AR$241,2), -1)</f>
        <v>-1</v>
      </c>
      <c r="AT89">
        <f>IFERROR(VLOOKUP($A89, CDS1Y_bbg!AS$5:AT$241,2), -1)</f>
        <v>-1</v>
      </c>
      <c r="AV89">
        <f>IFERROR(VLOOKUP($A89, CDS1Y_bbg!AU$5:AV$241,2), -1)</f>
        <v>-1</v>
      </c>
      <c r="AX89">
        <f>IFERROR(VLOOKUP($A89, CDS1Y_bbg!AW$5:AX$241,2), -1)</f>
        <v>10.48</v>
      </c>
      <c r="AZ89">
        <f>IFERROR(VLOOKUP($A89, CDS1Y_bbg!AY$5:AZ$241,2), -1)</f>
        <v>7.9719999999999995</v>
      </c>
      <c r="BB89">
        <f>IFERROR(VLOOKUP($A89, CDS1Y_bbg!BA$5:BB$241,2), -1)</f>
        <v>-1</v>
      </c>
      <c r="BD89">
        <f>IFERROR(VLOOKUP($A89, CDS1Y_bbg!BC$5:BD$241,2), -1)</f>
        <v>-1</v>
      </c>
      <c r="BF89">
        <f>IFERROR(VLOOKUP($A89, CDS1Y_bbg!BE$5:BF$241,2), -1)</f>
        <v>-1</v>
      </c>
      <c r="BH89">
        <f>IFERROR(VLOOKUP($A89, CDS1Y_bbg!BG$5:BH$241,2), -1)</f>
        <v>-1</v>
      </c>
      <c r="BJ89">
        <f>IFERROR(VLOOKUP($A89, CDS1Y_bbg!BI$5:BJ$241,2), -1)</f>
        <v>-1</v>
      </c>
      <c r="BL89">
        <f>IFERROR(VLOOKUP($A89, CDS1Y_bbg!BK$5:BL$241,2), -1)</f>
        <v>-1</v>
      </c>
      <c r="BN89">
        <f>IFERROR(VLOOKUP($A89, CDS1Y_bbg!BM$5:BN$241,2), -1)</f>
        <v>-1</v>
      </c>
      <c r="BP89">
        <f>IFERROR(VLOOKUP($A89, CDS1Y_bbg!BO$5:BP$241,2), -1)</f>
        <v>-1</v>
      </c>
      <c r="BR89">
        <f>IFERROR(VLOOKUP($A89, CDS1Y_bbg!BQ$5:BR$241,2), -1)</f>
        <v>-1</v>
      </c>
      <c r="BT89">
        <f>IFERROR(VLOOKUP($A89, CDS1Y_bbg!BS$5:BT$241,2), -1)</f>
        <v>-1</v>
      </c>
      <c r="BV89">
        <f>IFERROR(VLOOKUP($A89, CDS1Y_bbg!BU$5:BV$241,2), -1)</f>
        <v>-1</v>
      </c>
      <c r="BX89">
        <f>IFERROR(VLOOKUP($A89, CDS1Y_bbg!BW$5:BX$241,2), -1)</f>
        <v>-1</v>
      </c>
      <c r="BZ89">
        <f>IFERROR(VLOOKUP($A89, CDS1Y_bbg!BY$5:BZ$241,2), -1)</f>
        <v>-1</v>
      </c>
      <c r="CB89">
        <f>IFERROR(VLOOKUP($A89, CDS1Y_bbg!CA$5:CB$241,2), -1)</f>
        <v>-1</v>
      </c>
      <c r="CD89">
        <f>IFERROR(VLOOKUP($A89, CDS1Y_bbg!CC$5:CD$241,2), -1)</f>
        <v>-1</v>
      </c>
      <c r="CF89">
        <f>IFERROR(VLOOKUP($A89, CDS1Y_bbg!CE$5:CF$241,2), -1)</f>
        <v>3.75</v>
      </c>
      <c r="CH89">
        <f>IFERROR(VLOOKUP($A89, CDS1Y_bbg!CG$5:CH$241,2), -1)</f>
        <v>2.5</v>
      </c>
      <c r="CJ89">
        <f>IFERROR(VLOOKUP($A89, CDS1Y_bbg!CI$5:CJ$241,2), -1)</f>
        <v>-1</v>
      </c>
      <c r="CL89">
        <f>IFERROR(VLOOKUP($A89, CDS1Y_bbg!CK$5:CL$241,2), -1)</f>
        <v>5.835</v>
      </c>
      <c r="CN89">
        <f>IFERROR(VLOOKUP($A89, CDS1Y_bbg!CM$5:CN$241,2), -1)</f>
        <v>-1</v>
      </c>
    </row>
    <row r="90" spans="1:92" x14ac:dyDescent="0.25">
      <c r="A90" s="1">
        <v>39233</v>
      </c>
      <c r="B90">
        <f>IFERROR(VLOOKUP($A90, CDS1Y_bbg!A$5:B$241,2), -1)</f>
        <v>21.187999999999999</v>
      </c>
      <c r="D90">
        <f>IFERROR(VLOOKUP($A90, CDS1Y_bbg!C$5:D$241,2), -1)</f>
        <v>4.0030000000000001</v>
      </c>
      <c r="F90">
        <f>IFERROR(VLOOKUP($A90, CDS1Y_bbg!E$5:F$241,2), -1)</f>
        <v>6</v>
      </c>
      <c r="H90">
        <f>IFERROR(VLOOKUP($A90, CDS1Y_bbg!G$5:H$241,2), -1)</f>
        <v>4</v>
      </c>
      <c r="J90">
        <f>IFERROR(VLOOKUP($A90, CDS1Y_bbg!I$5:J$241,2), -1)</f>
        <v>21.9</v>
      </c>
      <c r="L90">
        <f>IFERROR(VLOOKUP($A90, CDS1Y_bbg!K$5:L$241,2), -1)</f>
        <v>4.7510000000000003</v>
      </c>
      <c r="N90">
        <f>IFERROR(VLOOKUP($A90, CDS1Y_bbg!M$5:N$241,2), -1)</f>
        <v>8.6999999999999993</v>
      </c>
      <c r="P90">
        <f>IFERROR(VLOOKUP($A90, CDS1Y_bbg!O$5:P$241,2), -1)</f>
        <v>5.9</v>
      </c>
      <c r="R90">
        <f>IFERROR(VLOOKUP($A90, CDS1Y_bbg!Q$5:R$241,2), -1)</f>
        <v>14.882999999999999</v>
      </c>
      <c r="T90">
        <f>IFERROR(VLOOKUP($A90, CDS1Y_bbg!S$5:T$241,2), -1)</f>
        <v>31.3</v>
      </c>
      <c r="V90">
        <f>IFERROR(VLOOKUP($A90, CDS1Y_bbg!U$5:V$241,2), -1)</f>
        <v>2.8769999999999998</v>
      </c>
      <c r="X90">
        <f>IFERROR(VLOOKUP($A90, CDS1Y_bbg!W$5:X$241,2), -1)</f>
        <v>24.17</v>
      </c>
      <c r="Z90">
        <f>IFERROR(VLOOKUP($A90, CDS1Y_bbg!Y$5:Z$241,2), -1)</f>
        <v>6.75</v>
      </c>
      <c r="AB90">
        <f>IFERROR(VLOOKUP($A90, CDS1Y_bbg!AA$5:AB$241,2), -1)</f>
        <v>15.33</v>
      </c>
      <c r="AD90">
        <f>IFERROR(VLOOKUP($A90, CDS1Y_bbg!AC$5:AD$241,2), -1)</f>
        <v>32.901000000000003</v>
      </c>
      <c r="AF90">
        <f>IFERROR(VLOOKUP($A90, CDS1Y_bbg!AE$5:AF$241,2), -1)</f>
        <v>-1</v>
      </c>
      <c r="AH90">
        <f>IFERROR(VLOOKUP($A90, CDS1Y_bbg!AG$5:AH$241,2), -1)</f>
        <v>-1</v>
      </c>
      <c r="AJ90">
        <f>IFERROR(VLOOKUP($A90, CDS1Y_bbg!AI$5:AJ$241,2), -1)</f>
        <v>-1</v>
      </c>
      <c r="AL90">
        <f>IFERROR(VLOOKUP($A90, CDS1Y_bbg!AK$5:AL$241,2), -1)</f>
        <v>-1</v>
      </c>
      <c r="AN90">
        <f>IFERROR(VLOOKUP($A90, CDS1Y_bbg!AM$5:AN$241,2), -1)</f>
        <v>-1</v>
      </c>
      <c r="AP90">
        <f>IFERROR(VLOOKUP($A90, CDS1Y_bbg!AO$5:AP$241,2), -1)</f>
        <v>-1</v>
      </c>
      <c r="AR90">
        <f>IFERROR(VLOOKUP($A90, CDS1Y_bbg!AQ$5:AR$241,2), -1)</f>
        <v>-1</v>
      </c>
      <c r="AT90">
        <f>IFERROR(VLOOKUP($A90, CDS1Y_bbg!AS$5:AT$241,2), -1)</f>
        <v>-1</v>
      </c>
      <c r="AV90">
        <f>IFERROR(VLOOKUP($A90, CDS1Y_bbg!AU$5:AV$241,2), -1)</f>
        <v>-1</v>
      </c>
      <c r="AX90">
        <f>IFERROR(VLOOKUP($A90, CDS1Y_bbg!AW$5:AX$241,2), -1)</f>
        <v>9.8249999999999993</v>
      </c>
      <c r="AZ90">
        <f>IFERROR(VLOOKUP($A90, CDS1Y_bbg!AY$5:AZ$241,2), -1)</f>
        <v>7.9719999999999995</v>
      </c>
      <c r="BB90">
        <f>IFERROR(VLOOKUP($A90, CDS1Y_bbg!BA$5:BB$241,2), -1)</f>
        <v>-1</v>
      </c>
      <c r="BD90">
        <f>IFERROR(VLOOKUP($A90, CDS1Y_bbg!BC$5:BD$241,2), -1)</f>
        <v>-1</v>
      </c>
      <c r="BF90">
        <f>IFERROR(VLOOKUP($A90, CDS1Y_bbg!BE$5:BF$241,2), -1)</f>
        <v>-1</v>
      </c>
      <c r="BH90">
        <f>IFERROR(VLOOKUP($A90, CDS1Y_bbg!BG$5:BH$241,2), -1)</f>
        <v>-1</v>
      </c>
      <c r="BJ90">
        <f>IFERROR(VLOOKUP($A90, CDS1Y_bbg!BI$5:BJ$241,2), -1)</f>
        <v>-1</v>
      </c>
      <c r="BL90">
        <f>IFERROR(VLOOKUP($A90, CDS1Y_bbg!BK$5:BL$241,2), -1)</f>
        <v>-1</v>
      </c>
      <c r="BN90">
        <f>IFERROR(VLOOKUP($A90, CDS1Y_bbg!BM$5:BN$241,2), -1)</f>
        <v>-1</v>
      </c>
      <c r="BP90">
        <f>IFERROR(VLOOKUP($A90, CDS1Y_bbg!BO$5:BP$241,2), -1)</f>
        <v>-1</v>
      </c>
      <c r="BR90">
        <f>IFERROR(VLOOKUP($A90, CDS1Y_bbg!BQ$5:BR$241,2), -1)</f>
        <v>-1</v>
      </c>
      <c r="BT90">
        <f>IFERROR(VLOOKUP($A90, CDS1Y_bbg!BS$5:BT$241,2), -1)</f>
        <v>-1</v>
      </c>
      <c r="BV90">
        <f>IFERROR(VLOOKUP($A90, CDS1Y_bbg!BU$5:BV$241,2), -1)</f>
        <v>-1</v>
      </c>
      <c r="BX90">
        <f>IFERROR(VLOOKUP($A90, CDS1Y_bbg!BW$5:BX$241,2), -1)</f>
        <v>-1</v>
      </c>
      <c r="BZ90">
        <f>IFERROR(VLOOKUP($A90, CDS1Y_bbg!BY$5:BZ$241,2), -1)</f>
        <v>-1</v>
      </c>
      <c r="CB90">
        <f>IFERROR(VLOOKUP($A90, CDS1Y_bbg!CA$5:CB$241,2), -1)</f>
        <v>-1</v>
      </c>
      <c r="CD90">
        <f>IFERROR(VLOOKUP($A90, CDS1Y_bbg!CC$5:CD$241,2), -1)</f>
        <v>-1</v>
      </c>
      <c r="CF90">
        <f>IFERROR(VLOOKUP($A90, CDS1Y_bbg!CE$5:CF$241,2), -1)</f>
        <v>4.25</v>
      </c>
      <c r="CH90">
        <f>IFERROR(VLOOKUP($A90, CDS1Y_bbg!CG$5:CH$241,2), -1)</f>
        <v>2.75</v>
      </c>
      <c r="CJ90">
        <f>IFERROR(VLOOKUP($A90, CDS1Y_bbg!CI$5:CJ$241,2), -1)</f>
        <v>-1</v>
      </c>
      <c r="CL90">
        <f>IFERROR(VLOOKUP($A90, CDS1Y_bbg!CK$5:CL$241,2), -1)</f>
        <v>5.8339999999999996</v>
      </c>
      <c r="CN90">
        <f>IFERROR(VLOOKUP($A90, CDS1Y_bbg!CM$5:CN$241,2), -1)</f>
        <v>-1</v>
      </c>
    </row>
    <row r="91" spans="1:92" x14ac:dyDescent="0.25">
      <c r="A91" s="1">
        <v>39262</v>
      </c>
      <c r="B91">
        <f>IFERROR(VLOOKUP($A91, CDS1Y_bbg!A$5:B$241,2), -1)</f>
        <v>24.164000000000001</v>
      </c>
      <c r="D91">
        <f>IFERROR(VLOOKUP($A91, CDS1Y_bbg!C$5:D$241,2), -1)</f>
        <v>4.931</v>
      </c>
      <c r="F91">
        <f>IFERROR(VLOOKUP($A91, CDS1Y_bbg!E$5:F$241,2), -1)</f>
        <v>6.15</v>
      </c>
      <c r="H91">
        <f>IFERROR(VLOOKUP($A91, CDS1Y_bbg!G$5:H$241,2), -1)</f>
        <v>5</v>
      </c>
      <c r="J91">
        <f>IFERROR(VLOOKUP($A91, CDS1Y_bbg!I$5:J$241,2), -1)</f>
        <v>23.582999999999998</v>
      </c>
      <c r="L91">
        <f>IFERROR(VLOOKUP($A91, CDS1Y_bbg!K$5:L$241,2), -1)</f>
        <v>4.0010000000000003</v>
      </c>
      <c r="N91">
        <f>IFERROR(VLOOKUP($A91, CDS1Y_bbg!M$5:N$241,2), -1)</f>
        <v>8.5</v>
      </c>
      <c r="P91">
        <f>IFERROR(VLOOKUP($A91, CDS1Y_bbg!O$5:P$241,2), -1)</f>
        <v>6.95</v>
      </c>
      <c r="R91">
        <f>IFERROR(VLOOKUP($A91, CDS1Y_bbg!Q$5:R$241,2), -1)</f>
        <v>15.4</v>
      </c>
      <c r="T91">
        <f>IFERROR(VLOOKUP($A91, CDS1Y_bbg!S$5:T$241,2), -1)</f>
        <v>32.75</v>
      </c>
      <c r="V91">
        <f>IFERROR(VLOOKUP($A91, CDS1Y_bbg!U$5:V$241,2), -1)</f>
        <v>3.1259999999999999</v>
      </c>
      <c r="X91">
        <f>IFERROR(VLOOKUP($A91, CDS1Y_bbg!W$5:X$241,2), -1)</f>
        <v>26.1</v>
      </c>
      <c r="Z91">
        <f>IFERROR(VLOOKUP($A91, CDS1Y_bbg!Y$5:Z$241,2), -1)</f>
        <v>9.282</v>
      </c>
      <c r="AB91">
        <f>IFERROR(VLOOKUP($A91, CDS1Y_bbg!AA$5:AB$241,2), -1)</f>
        <v>15.824999999999999</v>
      </c>
      <c r="AD91">
        <f>IFERROR(VLOOKUP($A91, CDS1Y_bbg!AC$5:AD$241,2), -1)</f>
        <v>34.167000000000002</v>
      </c>
      <c r="AF91">
        <f>IFERROR(VLOOKUP($A91, CDS1Y_bbg!AE$5:AF$241,2), -1)</f>
        <v>-1</v>
      </c>
      <c r="AH91">
        <f>IFERROR(VLOOKUP($A91, CDS1Y_bbg!AG$5:AH$241,2), -1)</f>
        <v>-1</v>
      </c>
      <c r="AJ91">
        <f>IFERROR(VLOOKUP($A91, CDS1Y_bbg!AI$5:AJ$241,2), -1)</f>
        <v>-1</v>
      </c>
      <c r="AL91">
        <f>IFERROR(VLOOKUP($A91, CDS1Y_bbg!AK$5:AL$241,2), -1)</f>
        <v>-1</v>
      </c>
      <c r="AN91">
        <f>IFERROR(VLOOKUP($A91, CDS1Y_bbg!AM$5:AN$241,2), -1)</f>
        <v>-1</v>
      </c>
      <c r="AP91">
        <f>IFERROR(VLOOKUP($A91, CDS1Y_bbg!AO$5:AP$241,2), -1)</f>
        <v>-1</v>
      </c>
      <c r="AR91">
        <f>IFERROR(VLOOKUP($A91, CDS1Y_bbg!AQ$5:AR$241,2), -1)</f>
        <v>-1</v>
      </c>
      <c r="AT91">
        <f>IFERROR(VLOOKUP($A91, CDS1Y_bbg!AS$5:AT$241,2), -1)</f>
        <v>-1</v>
      </c>
      <c r="AV91">
        <f>IFERROR(VLOOKUP($A91, CDS1Y_bbg!AU$5:AV$241,2), -1)</f>
        <v>-1</v>
      </c>
      <c r="AX91">
        <f>IFERROR(VLOOKUP($A91, CDS1Y_bbg!AW$5:AX$241,2), -1)</f>
        <v>10.5</v>
      </c>
      <c r="AZ91">
        <f>IFERROR(VLOOKUP($A91, CDS1Y_bbg!AY$5:AZ$241,2), -1)</f>
        <v>7.9719999999999995</v>
      </c>
      <c r="BB91">
        <f>IFERROR(VLOOKUP($A91, CDS1Y_bbg!BA$5:BB$241,2), -1)</f>
        <v>-1</v>
      </c>
      <c r="BD91">
        <f>IFERROR(VLOOKUP($A91, CDS1Y_bbg!BC$5:BD$241,2), -1)</f>
        <v>-1</v>
      </c>
      <c r="BF91">
        <f>IFERROR(VLOOKUP($A91, CDS1Y_bbg!BE$5:BF$241,2), -1)</f>
        <v>-1</v>
      </c>
      <c r="BH91">
        <f>IFERROR(VLOOKUP($A91, CDS1Y_bbg!BG$5:BH$241,2), -1)</f>
        <v>-1</v>
      </c>
      <c r="BJ91">
        <f>IFERROR(VLOOKUP($A91, CDS1Y_bbg!BI$5:BJ$241,2), -1)</f>
        <v>-1</v>
      </c>
      <c r="BL91">
        <f>IFERROR(VLOOKUP($A91, CDS1Y_bbg!BK$5:BL$241,2), -1)</f>
        <v>-1</v>
      </c>
      <c r="BN91">
        <f>IFERROR(VLOOKUP($A91, CDS1Y_bbg!BM$5:BN$241,2), -1)</f>
        <v>-1</v>
      </c>
      <c r="BP91">
        <f>IFERROR(VLOOKUP($A91, CDS1Y_bbg!BO$5:BP$241,2), -1)</f>
        <v>-1</v>
      </c>
      <c r="BR91">
        <f>IFERROR(VLOOKUP($A91, CDS1Y_bbg!BQ$5:BR$241,2), -1)</f>
        <v>-1</v>
      </c>
      <c r="BT91">
        <f>IFERROR(VLOOKUP($A91, CDS1Y_bbg!BS$5:BT$241,2), -1)</f>
        <v>-1</v>
      </c>
      <c r="BV91">
        <f>IFERROR(VLOOKUP($A91, CDS1Y_bbg!BU$5:BV$241,2), -1)</f>
        <v>-1</v>
      </c>
      <c r="BX91">
        <f>IFERROR(VLOOKUP($A91, CDS1Y_bbg!BW$5:BX$241,2), -1)</f>
        <v>-1</v>
      </c>
      <c r="BZ91">
        <f>IFERROR(VLOOKUP($A91, CDS1Y_bbg!BY$5:BZ$241,2), -1)</f>
        <v>-1</v>
      </c>
      <c r="CB91">
        <f>IFERROR(VLOOKUP($A91, CDS1Y_bbg!CA$5:CB$241,2), -1)</f>
        <v>-1</v>
      </c>
      <c r="CD91">
        <f>IFERROR(VLOOKUP($A91, CDS1Y_bbg!CC$5:CD$241,2), -1)</f>
        <v>-1</v>
      </c>
      <c r="CF91">
        <f>IFERROR(VLOOKUP($A91, CDS1Y_bbg!CE$5:CF$241,2), -1)</f>
        <v>4.25</v>
      </c>
      <c r="CH91">
        <f>IFERROR(VLOOKUP($A91, CDS1Y_bbg!CG$5:CH$241,2), -1)</f>
        <v>2.75</v>
      </c>
      <c r="CJ91">
        <f>IFERROR(VLOOKUP($A91, CDS1Y_bbg!CI$5:CJ$241,2), -1)</f>
        <v>-1</v>
      </c>
      <c r="CL91">
        <f>IFERROR(VLOOKUP($A91, CDS1Y_bbg!CK$5:CL$241,2), -1)</f>
        <v>6.1669999999999998</v>
      </c>
      <c r="CN91">
        <f>IFERROR(VLOOKUP($A91, CDS1Y_bbg!CM$5:CN$241,2), -1)</f>
        <v>-1</v>
      </c>
    </row>
    <row r="92" spans="1:92" x14ac:dyDescent="0.25">
      <c r="A92" s="1">
        <v>39294</v>
      </c>
      <c r="B92">
        <f>IFERROR(VLOOKUP($A92, CDS1Y_bbg!A$5:B$241,2), -1)</f>
        <v>43.113999999999997</v>
      </c>
      <c r="D92">
        <f>IFERROR(VLOOKUP($A92, CDS1Y_bbg!C$5:D$241,2), -1)</f>
        <v>9.1349999999999998</v>
      </c>
      <c r="F92">
        <f>IFERROR(VLOOKUP($A92, CDS1Y_bbg!E$5:F$241,2), -1)</f>
        <v>9.2249999999999996</v>
      </c>
      <c r="H92">
        <f>IFERROR(VLOOKUP($A92, CDS1Y_bbg!G$5:H$241,2), -1)</f>
        <v>11</v>
      </c>
      <c r="J92">
        <f>IFERROR(VLOOKUP($A92, CDS1Y_bbg!I$5:J$241,2), -1)</f>
        <v>51.95</v>
      </c>
      <c r="L92">
        <f>IFERROR(VLOOKUP($A92, CDS1Y_bbg!K$5:L$241,2), -1)</f>
        <v>7.2510000000000003</v>
      </c>
      <c r="N92">
        <f>IFERROR(VLOOKUP($A92, CDS1Y_bbg!M$5:N$241,2), -1)</f>
        <v>14.33</v>
      </c>
      <c r="P92">
        <f>IFERROR(VLOOKUP($A92, CDS1Y_bbg!O$5:P$241,2), -1)</f>
        <v>17.047999999999998</v>
      </c>
      <c r="R92">
        <f>IFERROR(VLOOKUP($A92, CDS1Y_bbg!Q$5:R$241,2), -1)</f>
        <v>23.582999999999998</v>
      </c>
      <c r="T92">
        <f>IFERROR(VLOOKUP($A92, CDS1Y_bbg!S$5:T$241,2), -1)</f>
        <v>70.941000000000003</v>
      </c>
      <c r="V92">
        <f>IFERROR(VLOOKUP($A92, CDS1Y_bbg!U$5:V$241,2), -1)</f>
        <v>4.0019999999999998</v>
      </c>
      <c r="X92">
        <f>IFERROR(VLOOKUP($A92, CDS1Y_bbg!W$5:X$241,2), -1)</f>
        <v>38.299999999999997</v>
      </c>
      <c r="Z92">
        <f>IFERROR(VLOOKUP($A92, CDS1Y_bbg!Y$5:Z$241,2), -1)</f>
        <v>18.867999999999999</v>
      </c>
      <c r="AB92">
        <f>IFERROR(VLOOKUP($A92, CDS1Y_bbg!AA$5:AB$241,2), -1)</f>
        <v>23.405999999999999</v>
      </c>
      <c r="AD92">
        <f>IFERROR(VLOOKUP($A92, CDS1Y_bbg!AC$5:AD$241,2), -1)</f>
        <v>51.377000000000002</v>
      </c>
      <c r="AF92">
        <f>IFERROR(VLOOKUP($A92, CDS1Y_bbg!AE$5:AF$241,2), -1)</f>
        <v>-1</v>
      </c>
      <c r="AH92">
        <f>IFERROR(VLOOKUP($A92, CDS1Y_bbg!AG$5:AH$241,2), -1)</f>
        <v>-1</v>
      </c>
      <c r="AJ92">
        <f>IFERROR(VLOOKUP($A92, CDS1Y_bbg!AI$5:AJ$241,2), -1)</f>
        <v>-1</v>
      </c>
      <c r="AL92">
        <f>IFERROR(VLOOKUP($A92, CDS1Y_bbg!AK$5:AL$241,2), -1)</f>
        <v>-1</v>
      </c>
      <c r="AN92">
        <f>IFERROR(VLOOKUP($A92, CDS1Y_bbg!AM$5:AN$241,2), -1)</f>
        <v>-1</v>
      </c>
      <c r="AP92">
        <f>IFERROR(VLOOKUP($A92, CDS1Y_bbg!AO$5:AP$241,2), -1)</f>
        <v>-1</v>
      </c>
      <c r="AR92">
        <f>IFERROR(VLOOKUP($A92, CDS1Y_bbg!AQ$5:AR$241,2), -1)</f>
        <v>-1</v>
      </c>
      <c r="AT92">
        <f>IFERROR(VLOOKUP($A92, CDS1Y_bbg!AS$5:AT$241,2), -1)</f>
        <v>-1</v>
      </c>
      <c r="AV92">
        <f>IFERROR(VLOOKUP($A92, CDS1Y_bbg!AU$5:AV$241,2), -1)</f>
        <v>-1</v>
      </c>
      <c r="AX92">
        <f>IFERROR(VLOOKUP($A92, CDS1Y_bbg!AW$5:AX$241,2), -1)</f>
        <v>11.97</v>
      </c>
      <c r="AZ92">
        <f>IFERROR(VLOOKUP($A92, CDS1Y_bbg!AY$5:AZ$241,2), -1)</f>
        <v>7.9719999999999995</v>
      </c>
      <c r="BB92">
        <f>IFERROR(VLOOKUP($A92, CDS1Y_bbg!BA$5:BB$241,2), -1)</f>
        <v>-1</v>
      </c>
      <c r="BD92">
        <f>IFERROR(VLOOKUP($A92, CDS1Y_bbg!BC$5:BD$241,2), -1)</f>
        <v>-1</v>
      </c>
      <c r="BF92">
        <f>IFERROR(VLOOKUP($A92, CDS1Y_bbg!BE$5:BF$241,2), -1)</f>
        <v>-1</v>
      </c>
      <c r="BH92">
        <f>IFERROR(VLOOKUP($A92, CDS1Y_bbg!BG$5:BH$241,2), -1)</f>
        <v>-1</v>
      </c>
      <c r="BJ92">
        <f>IFERROR(VLOOKUP($A92, CDS1Y_bbg!BI$5:BJ$241,2), -1)</f>
        <v>-1</v>
      </c>
      <c r="BL92">
        <f>IFERROR(VLOOKUP($A92, CDS1Y_bbg!BK$5:BL$241,2), -1)</f>
        <v>-1</v>
      </c>
      <c r="BN92">
        <f>IFERROR(VLOOKUP($A92, CDS1Y_bbg!BM$5:BN$241,2), -1)</f>
        <v>-1</v>
      </c>
      <c r="BP92">
        <f>IFERROR(VLOOKUP($A92, CDS1Y_bbg!BO$5:BP$241,2), -1)</f>
        <v>-1</v>
      </c>
      <c r="BR92">
        <f>IFERROR(VLOOKUP($A92, CDS1Y_bbg!BQ$5:BR$241,2), -1)</f>
        <v>-1</v>
      </c>
      <c r="BT92">
        <f>IFERROR(VLOOKUP($A92, CDS1Y_bbg!BS$5:BT$241,2), -1)</f>
        <v>-1</v>
      </c>
      <c r="BV92">
        <f>IFERROR(VLOOKUP($A92, CDS1Y_bbg!BU$5:BV$241,2), -1)</f>
        <v>-1</v>
      </c>
      <c r="BX92">
        <f>IFERROR(VLOOKUP($A92, CDS1Y_bbg!BW$5:BX$241,2), -1)</f>
        <v>-1</v>
      </c>
      <c r="BZ92">
        <f>IFERROR(VLOOKUP($A92, CDS1Y_bbg!BY$5:BZ$241,2), -1)</f>
        <v>-1</v>
      </c>
      <c r="CB92">
        <f>IFERROR(VLOOKUP($A92, CDS1Y_bbg!CA$5:CB$241,2), -1)</f>
        <v>-1</v>
      </c>
      <c r="CD92">
        <f>IFERROR(VLOOKUP($A92, CDS1Y_bbg!CC$5:CD$241,2), -1)</f>
        <v>-1</v>
      </c>
      <c r="CF92">
        <f>IFERROR(VLOOKUP($A92, CDS1Y_bbg!CE$5:CF$241,2), -1)</f>
        <v>4.25</v>
      </c>
      <c r="CH92">
        <f>IFERROR(VLOOKUP($A92, CDS1Y_bbg!CG$5:CH$241,2), -1)</f>
        <v>2.75</v>
      </c>
      <c r="CJ92">
        <f>IFERROR(VLOOKUP($A92, CDS1Y_bbg!CI$5:CJ$241,2), -1)</f>
        <v>-1</v>
      </c>
      <c r="CL92">
        <f>IFERROR(VLOOKUP($A92, CDS1Y_bbg!CK$5:CL$241,2), -1)</f>
        <v>6.335</v>
      </c>
      <c r="CN92">
        <f>IFERROR(VLOOKUP($A92, CDS1Y_bbg!CM$5:CN$241,2), -1)</f>
        <v>-1</v>
      </c>
    </row>
    <row r="93" spans="1:92" x14ac:dyDescent="0.25">
      <c r="A93" s="1">
        <v>39325</v>
      </c>
      <c r="B93">
        <f>IFERROR(VLOOKUP($A93, CDS1Y_bbg!A$5:B$241,2), -1)</f>
        <v>46.148000000000003</v>
      </c>
      <c r="D93">
        <f>IFERROR(VLOOKUP($A93, CDS1Y_bbg!C$5:D$241,2), -1)</f>
        <v>8.7119999999999997</v>
      </c>
      <c r="F93">
        <f>IFERROR(VLOOKUP($A93, CDS1Y_bbg!E$5:F$241,2), -1)</f>
        <v>10.741</v>
      </c>
      <c r="H93">
        <f>IFERROR(VLOOKUP($A93, CDS1Y_bbg!G$5:H$241,2), -1)</f>
        <v>13</v>
      </c>
      <c r="J93">
        <f>IFERROR(VLOOKUP($A93, CDS1Y_bbg!I$5:J$241,2), -1)</f>
        <v>54.411000000000001</v>
      </c>
      <c r="L93">
        <f>IFERROR(VLOOKUP($A93, CDS1Y_bbg!K$5:L$241,2), -1)</f>
        <v>8.3350000000000009</v>
      </c>
      <c r="N93">
        <f>IFERROR(VLOOKUP($A93, CDS1Y_bbg!M$5:N$241,2), -1)</f>
        <v>20.335000000000001</v>
      </c>
      <c r="P93">
        <f>IFERROR(VLOOKUP($A93, CDS1Y_bbg!O$5:P$241,2), -1)</f>
        <v>20.401</v>
      </c>
      <c r="R93">
        <f>IFERROR(VLOOKUP($A93, CDS1Y_bbg!Q$5:R$241,2), -1)</f>
        <v>24.498000000000001</v>
      </c>
      <c r="T93">
        <f>IFERROR(VLOOKUP($A93, CDS1Y_bbg!S$5:T$241,2), -1)</f>
        <v>74.721999999999994</v>
      </c>
      <c r="V93">
        <f>IFERROR(VLOOKUP($A93, CDS1Y_bbg!U$5:V$241,2), -1)</f>
        <v>5.6680000000000001</v>
      </c>
      <c r="X93">
        <f>IFERROR(VLOOKUP($A93, CDS1Y_bbg!W$5:X$241,2), -1)</f>
        <v>57.067999999999998</v>
      </c>
      <c r="Z93">
        <f>IFERROR(VLOOKUP($A93, CDS1Y_bbg!Y$5:Z$241,2), -1)</f>
        <v>13.718999999999999</v>
      </c>
      <c r="AB93">
        <f>IFERROR(VLOOKUP($A93, CDS1Y_bbg!AA$5:AB$241,2), -1)</f>
        <v>25.143999999999998</v>
      </c>
      <c r="AD93">
        <f>IFERROR(VLOOKUP($A93, CDS1Y_bbg!AC$5:AD$241,2), -1)</f>
        <v>64.168000000000006</v>
      </c>
      <c r="AF93">
        <f>IFERROR(VLOOKUP($A93, CDS1Y_bbg!AE$5:AF$241,2), -1)</f>
        <v>-1</v>
      </c>
      <c r="AH93">
        <f>IFERROR(VLOOKUP($A93, CDS1Y_bbg!AG$5:AH$241,2), -1)</f>
        <v>-1</v>
      </c>
      <c r="AJ93">
        <f>IFERROR(VLOOKUP($A93, CDS1Y_bbg!AI$5:AJ$241,2), -1)</f>
        <v>-1</v>
      </c>
      <c r="AL93">
        <f>IFERROR(VLOOKUP($A93, CDS1Y_bbg!AK$5:AL$241,2), -1)</f>
        <v>-1</v>
      </c>
      <c r="AN93">
        <f>IFERROR(VLOOKUP($A93, CDS1Y_bbg!AM$5:AN$241,2), -1)</f>
        <v>-1</v>
      </c>
      <c r="AP93">
        <f>IFERROR(VLOOKUP($A93, CDS1Y_bbg!AO$5:AP$241,2), -1)</f>
        <v>-1</v>
      </c>
      <c r="AR93">
        <f>IFERROR(VLOOKUP($A93, CDS1Y_bbg!AQ$5:AR$241,2), -1)</f>
        <v>-1</v>
      </c>
      <c r="AT93">
        <f>IFERROR(VLOOKUP($A93, CDS1Y_bbg!AS$5:AT$241,2), -1)</f>
        <v>-1</v>
      </c>
      <c r="AV93">
        <f>IFERROR(VLOOKUP($A93, CDS1Y_bbg!AU$5:AV$241,2), -1)</f>
        <v>-1</v>
      </c>
      <c r="AX93">
        <f>IFERROR(VLOOKUP($A93, CDS1Y_bbg!AW$5:AX$241,2), -1)</f>
        <v>10.068</v>
      </c>
      <c r="AZ93">
        <f>IFERROR(VLOOKUP($A93, CDS1Y_bbg!AY$5:AZ$241,2), -1)</f>
        <v>7.9719999999999995</v>
      </c>
      <c r="BB93">
        <f>IFERROR(VLOOKUP($A93, CDS1Y_bbg!BA$5:BB$241,2), -1)</f>
        <v>-1</v>
      </c>
      <c r="BD93">
        <f>IFERROR(VLOOKUP($A93, CDS1Y_bbg!BC$5:BD$241,2), -1)</f>
        <v>-1</v>
      </c>
      <c r="BF93">
        <f>IFERROR(VLOOKUP($A93, CDS1Y_bbg!BE$5:BF$241,2), -1)</f>
        <v>-1</v>
      </c>
      <c r="BH93">
        <f>IFERROR(VLOOKUP($A93, CDS1Y_bbg!BG$5:BH$241,2), -1)</f>
        <v>-1</v>
      </c>
      <c r="BJ93">
        <f>IFERROR(VLOOKUP($A93, CDS1Y_bbg!BI$5:BJ$241,2), -1)</f>
        <v>-1</v>
      </c>
      <c r="BL93">
        <f>IFERROR(VLOOKUP($A93, CDS1Y_bbg!BK$5:BL$241,2), -1)</f>
        <v>-1</v>
      </c>
      <c r="BN93">
        <f>IFERROR(VLOOKUP($A93, CDS1Y_bbg!BM$5:BN$241,2), -1)</f>
        <v>-1</v>
      </c>
      <c r="BP93">
        <f>IFERROR(VLOOKUP($A93, CDS1Y_bbg!BO$5:BP$241,2), -1)</f>
        <v>-1</v>
      </c>
      <c r="BR93">
        <f>IFERROR(VLOOKUP($A93, CDS1Y_bbg!BQ$5:BR$241,2), -1)</f>
        <v>-1</v>
      </c>
      <c r="BT93">
        <f>IFERROR(VLOOKUP($A93, CDS1Y_bbg!BS$5:BT$241,2), -1)</f>
        <v>-1</v>
      </c>
      <c r="BV93">
        <f>IFERROR(VLOOKUP($A93, CDS1Y_bbg!BU$5:BV$241,2), -1)</f>
        <v>-1</v>
      </c>
      <c r="BX93">
        <f>IFERROR(VLOOKUP($A93, CDS1Y_bbg!BW$5:BX$241,2), -1)</f>
        <v>-1</v>
      </c>
      <c r="BZ93">
        <f>IFERROR(VLOOKUP($A93, CDS1Y_bbg!BY$5:BZ$241,2), -1)</f>
        <v>-1</v>
      </c>
      <c r="CB93">
        <f>IFERROR(VLOOKUP($A93, CDS1Y_bbg!CA$5:CB$241,2), -1)</f>
        <v>-1</v>
      </c>
      <c r="CD93">
        <f>IFERROR(VLOOKUP($A93, CDS1Y_bbg!CC$5:CD$241,2), -1)</f>
        <v>-1</v>
      </c>
      <c r="CF93">
        <f>IFERROR(VLOOKUP($A93, CDS1Y_bbg!CE$5:CF$241,2), -1)</f>
        <v>4.25</v>
      </c>
      <c r="CH93">
        <f>IFERROR(VLOOKUP($A93, CDS1Y_bbg!CG$5:CH$241,2), -1)</f>
        <v>2.75</v>
      </c>
      <c r="CJ93">
        <f>IFERROR(VLOOKUP($A93, CDS1Y_bbg!CI$5:CJ$241,2), -1)</f>
        <v>-1</v>
      </c>
      <c r="CL93">
        <f>IFERROR(VLOOKUP($A93, CDS1Y_bbg!CK$5:CL$241,2), -1)</f>
        <v>9.3339999999999996</v>
      </c>
      <c r="CN93">
        <f>IFERROR(VLOOKUP($A93, CDS1Y_bbg!CM$5:CN$241,2), -1)</f>
        <v>-1</v>
      </c>
    </row>
    <row r="94" spans="1:92" x14ac:dyDescent="0.25">
      <c r="A94" s="1">
        <v>39353</v>
      </c>
      <c r="B94">
        <f>IFERROR(VLOOKUP($A94, CDS1Y_bbg!A$5:B$241,2), -1)</f>
        <v>35.664999999999999</v>
      </c>
      <c r="D94">
        <f>IFERROR(VLOOKUP($A94, CDS1Y_bbg!C$5:D$241,2), -1)</f>
        <v>9.5310000000000006</v>
      </c>
      <c r="F94">
        <f>IFERROR(VLOOKUP($A94, CDS1Y_bbg!E$5:F$241,2), -1)</f>
        <v>7.6120000000000001</v>
      </c>
      <c r="H94">
        <f>IFERROR(VLOOKUP($A94, CDS1Y_bbg!G$5:H$241,2), -1)</f>
        <v>15.667</v>
      </c>
      <c r="J94">
        <f>IFERROR(VLOOKUP($A94, CDS1Y_bbg!I$5:J$241,2), -1)</f>
        <v>44.33</v>
      </c>
      <c r="L94">
        <f>IFERROR(VLOOKUP($A94, CDS1Y_bbg!K$5:L$241,2), -1)</f>
        <v>9.8360000000000003</v>
      </c>
      <c r="N94">
        <f>IFERROR(VLOOKUP($A94, CDS1Y_bbg!M$5:N$241,2), -1)</f>
        <v>19.550999999999998</v>
      </c>
      <c r="P94">
        <f>IFERROR(VLOOKUP($A94, CDS1Y_bbg!O$5:P$241,2), -1)</f>
        <v>20.289000000000001</v>
      </c>
      <c r="R94">
        <f>IFERROR(VLOOKUP($A94, CDS1Y_bbg!Q$5:R$241,2), -1)</f>
        <v>21.405999999999999</v>
      </c>
      <c r="T94">
        <f>IFERROR(VLOOKUP($A94, CDS1Y_bbg!S$5:T$241,2), -1)</f>
        <v>108.408</v>
      </c>
      <c r="V94">
        <f>IFERROR(VLOOKUP($A94, CDS1Y_bbg!U$5:V$241,2), -1)</f>
        <v>5.0010000000000003</v>
      </c>
      <c r="X94">
        <f>IFERROR(VLOOKUP($A94, CDS1Y_bbg!W$5:X$241,2), -1)</f>
        <v>51.173000000000002</v>
      </c>
      <c r="Z94">
        <f>IFERROR(VLOOKUP($A94, CDS1Y_bbg!Y$5:Z$241,2), -1)</f>
        <v>13.558999999999999</v>
      </c>
      <c r="AB94">
        <f>IFERROR(VLOOKUP($A94, CDS1Y_bbg!AA$5:AB$241,2), -1)</f>
        <v>33.484000000000002</v>
      </c>
      <c r="AD94">
        <f>IFERROR(VLOOKUP($A94, CDS1Y_bbg!AC$5:AD$241,2), -1)</f>
        <v>59.003</v>
      </c>
      <c r="AF94">
        <f>IFERROR(VLOOKUP($A94, CDS1Y_bbg!AE$5:AF$241,2), -1)</f>
        <v>-1</v>
      </c>
      <c r="AH94">
        <f>IFERROR(VLOOKUP($A94, CDS1Y_bbg!AG$5:AH$241,2), -1)</f>
        <v>-1</v>
      </c>
      <c r="AJ94">
        <f>IFERROR(VLOOKUP($A94, CDS1Y_bbg!AI$5:AJ$241,2), -1)</f>
        <v>-1</v>
      </c>
      <c r="AL94">
        <f>IFERROR(VLOOKUP($A94, CDS1Y_bbg!AK$5:AL$241,2), -1)</f>
        <v>-1</v>
      </c>
      <c r="AN94">
        <f>IFERROR(VLOOKUP($A94, CDS1Y_bbg!AM$5:AN$241,2), -1)</f>
        <v>-1</v>
      </c>
      <c r="AP94">
        <f>IFERROR(VLOOKUP($A94, CDS1Y_bbg!AO$5:AP$241,2), -1)</f>
        <v>-1</v>
      </c>
      <c r="AR94">
        <f>IFERROR(VLOOKUP($A94, CDS1Y_bbg!AQ$5:AR$241,2), -1)</f>
        <v>-1</v>
      </c>
      <c r="AT94">
        <f>IFERROR(VLOOKUP($A94, CDS1Y_bbg!AS$5:AT$241,2), -1)</f>
        <v>-1</v>
      </c>
      <c r="AV94">
        <f>IFERROR(VLOOKUP($A94, CDS1Y_bbg!AU$5:AV$241,2), -1)</f>
        <v>-1</v>
      </c>
      <c r="AX94">
        <f>IFERROR(VLOOKUP($A94, CDS1Y_bbg!AW$5:AX$241,2), -1)</f>
        <v>9.9979999999999993</v>
      </c>
      <c r="AZ94">
        <f>IFERROR(VLOOKUP($A94, CDS1Y_bbg!AY$5:AZ$241,2), -1)</f>
        <v>7.9719999999999995</v>
      </c>
      <c r="BB94">
        <f>IFERROR(VLOOKUP($A94, CDS1Y_bbg!BA$5:BB$241,2), -1)</f>
        <v>-1</v>
      </c>
      <c r="BD94">
        <f>IFERROR(VLOOKUP($A94, CDS1Y_bbg!BC$5:BD$241,2), -1)</f>
        <v>-1</v>
      </c>
      <c r="BF94">
        <f>IFERROR(VLOOKUP($A94, CDS1Y_bbg!BE$5:BF$241,2), -1)</f>
        <v>-1</v>
      </c>
      <c r="BH94">
        <f>IFERROR(VLOOKUP($A94, CDS1Y_bbg!BG$5:BH$241,2), -1)</f>
        <v>-1</v>
      </c>
      <c r="BJ94">
        <f>IFERROR(VLOOKUP($A94, CDS1Y_bbg!BI$5:BJ$241,2), -1)</f>
        <v>-1</v>
      </c>
      <c r="BL94">
        <f>IFERROR(VLOOKUP($A94, CDS1Y_bbg!BK$5:BL$241,2), -1)</f>
        <v>-1</v>
      </c>
      <c r="BN94">
        <f>IFERROR(VLOOKUP($A94, CDS1Y_bbg!BM$5:BN$241,2), -1)</f>
        <v>-1</v>
      </c>
      <c r="BP94">
        <f>IFERROR(VLOOKUP($A94, CDS1Y_bbg!BO$5:BP$241,2), -1)</f>
        <v>-1</v>
      </c>
      <c r="BR94">
        <f>IFERROR(VLOOKUP($A94, CDS1Y_bbg!BQ$5:BR$241,2), -1)</f>
        <v>-1</v>
      </c>
      <c r="BT94">
        <f>IFERROR(VLOOKUP($A94, CDS1Y_bbg!BS$5:BT$241,2), -1)</f>
        <v>-1</v>
      </c>
      <c r="BV94">
        <f>IFERROR(VLOOKUP($A94, CDS1Y_bbg!BU$5:BV$241,2), -1)</f>
        <v>-1</v>
      </c>
      <c r="BX94">
        <f>IFERROR(VLOOKUP($A94, CDS1Y_bbg!BW$5:BX$241,2), -1)</f>
        <v>-1</v>
      </c>
      <c r="BZ94">
        <f>IFERROR(VLOOKUP($A94, CDS1Y_bbg!BY$5:BZ$241,2), -1)</f>
        <v>-1</v>
      </c>
      <c r="CB94">
        <f>IFERROR(VLOOKUP($A94, CDS1Y_bbg!CA$5:CB$241,2), -1)</f>
        <v>-1</v>
      </c>
      <c r="CD94">
        <f>IFERROR(VLOOKUP($A94, CDS1Y_bbg!CC$5:CD$241,2), -1)</f>
        <v>-1</v>
      </c>
      <c r="CF94">
        <f>IFERROR(VLOOKUP($A94, CDS1Y_bbg!CE$5:CF$241,2), -1)</f>
        <v>4.25</v>
      </c>
      <c r="CH94">
        <f>IFERROR(VLOOKUP($A94, CDS1Y_bbg!CG$5:CH$241,2), -1)</f>
        <v>2.75</v>
      </c>
      <c r="CJ94">
        <f>IFERROR(VLOOKUP($A94, CDS1Y_bbg!CI$5:CJ$241,2), -1)</f>
        <v>-1</v>
      </c>
      <c r="CL94">
        <f>IFERROR(VLOOKUP($A94, CDS1Y_bbg!CK$5:CL$241,2), -1)</f>
        <v>10.504</v>
      </c>
      <c r="CN94">
        <f>IFERROR(VLOOKUP($A94, CDS1Y_bbg!CM$5:CN$241,2), -1)</f>
        <v>-1</v>
      </c>
    </row>
    <row r="95" spans="1:92" x14ac:dyDescent="0.25">
      <c r="A95" s="1">
        <v>39386</v>
      </c>
      <c r="B95">
        <f>IFERROR(VLOOKUP($A95, CDS1Y_bbg!A$5:B$241,2), -1)</f>
        <v>38</v>
      </c>
      <c r="D95">
        <f>IFERROR(VLOOKUP($A95, CDS1Y_bbg!C$5:D$241,2), -1)</f>
        <v>10.163</v>
      </c>
      <c r="F95">
        <f>IFERROR(VLOOKUP($A95, CDS1Y_bbg!E$5:F$241,2), -1)</f>
        <v>9.0920000000000005</v>
      </c>
      <c r="H95">
        <f>IFERROR(VLOOKUP($A95, CDS1Y_bbg!G$5:H$241,2), -1)</f>
        <v>18.332999999999998</v>
      </c>
      <c r="J95">
        <f>IFERROR(VLOOKUP($A95, CDS1Y_bbg!I$5:J$241,2), -1)</f>
        <v>44.838000000000001</v>
      </c>
      <c r="L95">
        <f>IFERROR(VLOOKUP($A95, CDS1Y_bbg!K$5:L$241,2), -1)</f>
        <v>10.167999999999999</v>
      </c>
      <c r="N95">
        <f>IFERROR(VLOOKUP($A95, CDS1Y_bbg!M$5:N$241,2), -1)</f>
        <v>19.645</v>
      </c>
      <c r="P95">
        <f>IFERROR(VLOOKUP($A95, CDS1Y_bbg!O$5:P$241,2), -1)</f>
        <v>12.817</v>
      </c>
      <c r="R95">
        <f>IFERROR(VLOOKUP($A95, CDS1Y_bbg!Q$5:R$241,2), -1)</f>
        <v>19.196000000000002</v>
      </c>
      <c r="T95">
        <f>IFERROR(VLOOKUP($A95, CDS1Y_bbg!S$5:T$241,2), -1)</f>
        <v>57.33</v>
      </c>
      <c r="V95">
        <f>IFERROR(VLOOKUP($A95, CDS1Y_bbg!U$5:V$241,2), -1)</f>
        <v>5.1689999999999996</v>
      </c>
      <c r="X95">
        <f>IFERROR(VLOOKUP($A95, CDS1Y_bbg!W$5:X$241,2), -1)</f>
        <v>49.401000000000003</v>
      </c>
      <c r="Z95">
        <f>IFERROR(VLOOKUP($A95, CDS1Y_bbg!Y$5:Z$241,2), -1)</f>
        <v>11.654999999999999</v>
      </c>
      <c r="AB95">
        <f>IFERROR(VLOOKUP($A95, CDS1Y_bbg!AA$5:AB$241,2), -1)</f>
        <v>20.376000000000001</v>
      </c>
      <c r="AD95">
        <f>IFERROR(VLOOKUP($A95, CDS1Y_bbg!AC$5:AD$241,2), -1)</f>
        <v>51.825000000000003</v>
      </c>
      <c r="AF95">
        <f>IFERROR(VLOOKUP($A95, CDS1Y_bbg!AE$5:AF$241,2), -1)</f>
        <v>-1</v>
      </c>
      <c r="AH95">
        <f>IFERROR(VLOOKUP($A95, CDS1Y_bbg!AG$5:AH$241,2), -1)</f>
        <v>-1</v>
      </c>
      <c r="AJ95">
        <f>IFERROR(VLOOKUP($A95, CDS1Y_bbg!AI$5:AJ$241,2), -1)</f>
        <v>-1</v>
      </c>
      <c r="AL95">
        <f>IFERROR(VLOOKUP($A95, CDS1Y_bbg!AK$5:AL$241,2), -1)</f>
        <v>-1</v>
      </c>
      <c r="AN95">
        <f>IFERROR(VLOOKUP($A95, CDS1Y_bbg!AM$5:AN$241,2), -1)</f>
        <v>-1</v>
      </c>
      <c r="AP95">
        <f>IFERROR(VLOOKUP($A95, CDS1Y_bbg!AO$5:AP$241,2), -1)</f>
        <v>-1</v>
      </c>
      <c r="AR95">
        <f>IFERROR(VLOOKUP($A95, CDS1Y_bbg!AQ$5:AR$241,2), -1)</f>
        <v>-1</v>
      </c>
      <c r="AT95">
        <f>IFERROR(VLOOKUP($A95, CDS1Y_bbg!AS$5:AT$241,2), -1)</f>
        <v>-1</v>
      </c>
      <c r="AV95">
        <f>IFERROR(VLOOKUP($A95, CDS1Y_bbg!AU$5:AV$241,2), -1)</f>
        <v>-1</v>
      </c>
      <c r="AX95">
        <f>IFERROR(VLOOKUP($A95, CDS1Y_bbg!AW$5:AX$241,2), -1)</f>
        <v>9.8979999999999997</v>
      </c>
      <c r="AZ95">
        <f>IFERROR(VLOOKUP($A95, CDS1Y_bbg!AY$5:AZ$241,2), -1)</f>
        <v>7.9719999999999995</v>
      </c>
      <c r="BB95">
        <f>IFERROR(VLOOKUP($A95, CDS1Y_bbg!BA$5:BB$241,2), -1)</f>
        <v>-1</v>
      </c>
      <c r="BD95">
        <f>IFERROR(VLOOKUP($A95, CDS1Y_bbg!BC$5:BD$241,2), -1)</f>
        <v>-1</v>
      </c>
      <c r="BF95">
        <f>IFERROR(VLOOKUP($A95, CDS1Y_bbg!BE$5:BF$241,2), -1)</f>
        <v>-1</v>
      </c>
      <c r="BH95">
        <f>IFERROR(VLOOKUP($A95, CDS1Y_bbg!BG$5:BH$241,2), -1)</f>
        <v>-1</v>
      </c>
      <c r="BJ95">
        <f>IFERROR(VLOOKUP($A95, CDS1Y_bbg!BI$5:BJ$241,2), -1)</f>
        <v>-1</v>
      </c>
      <c r="BL95">
        <f>IFERROR(VLOOKUP($A95, CDS1Y_bbg!BK$5:BL$241,2), -1)</f>
        <v>-1</v>
      </c>
      <c r="BN95">
        <f>IFERROR(VLOOKUP($A95, CDS1Y_bbg!BM$5:BN$241,2), -1)</f>
        <v>-1</v>
      </c>
      <c r="BP95">
        <f>IFERROR(VLOOKUP($A95, CDS1Y_bbg!BO$5:BP$241,2), -1)</f>
        <v>-1</v>
      </c>
      <c r="BR95">
        <f>IFERROR(VLOOKUP($A95, CDS1Y_bbg!BQ$5:BR$241,2), -1)</f>
        <v>-1</v>
      </c>
      <c r="BT95">
        <f>IFERROR(VLOOKUP($A95, CDS1Y_bbg!BS$5:BT$241,2), -1)</f>
        <v>-1</v>
      </c>
      <c r="BV95">
        <f>IFERROR(VLOOKUP($A95, CDS1Y_bbg!BU$5:BV$241,2), -1)</f>
        <v>-1</v>
      </c>
      <c r="BX95">
        <f>IFERROR(VLOOKUP($A95, CDS1Y_bbg!BW$5:BX$241,2), -1)</f>
        <v>-1</v>
      </c>
      <c r="BZ95">
        <f>IFERROR(VLOOKUP($A95, CDS1Y_bbg!BY$5:BZ$241,2), -1)</f>
        <v>-1</v>
      </c>
      <c r="CB95">
        <f>IFERROR(VLOOKUP($A95, CDS1Y_bbg!CA$5:CB$241,2), -1)</f>
        <v>-1</v>
      </c>
      <c r="CD95">
        <f>IFERROR(VLOOKUP($A95, CDS1Y_bbg!CC$5:CD$241,2), -1)</f>
        <v>-1</v>
      </c>
      <c r="CF95">
        <f>IFERROR(VLOOKUP($A95, CDS1Y_bbg!CE$5:CF$241,2), -1)</f>
        <v>4.25</v>
      </c>
      <c r="CH95">
        <f>IFERROR(VLOOKUP($A95, CDS1Y_bbg!CG$5:CH$241,2), -1)</f>
        <v>2.75</v>
      </c>
      <c r="CJ95">
        <f>IFERROR(VLOOKUP($A95, CDS1Y_bbg!CI$5:CJ$241,2), -1)</f>
        <v>-1</v>
      </c>
      <c r="CL95">
        <f>IFERROR(VLOOKUP($A95, CDS1Y_bbg!CK$5:CL$241,2), -1)</f>
        <v>9.8339999999999996</v>
      </c>
      <c r="CN95">
        <f>IFERROR(VLOOKUP($A95, CDS1Y_bbg!CM$5:CN$241,2), -1)</f>
        <v>-1</v>
      </c>
    </row>
    <row r="96" spans="1:92" x14ac:dyDescent="0.25">
      <c r="A96" s="1">
        <v>39416</v>
      </c>
      <c r="B96">
        <f>IFERROR(VLOOKUP($A96, CDS1Y_bbg!A$5:B$241,2), -1)</f>
        <v>50.625</v>
      </c>
      <c r="D96">
        <f>IFERROR(VLOOKUP($A96, CDS1Y_bbg!C$5:D$241,2), -1)</f>
        <v>25.492999999999999</v>
      </c>
      <c r="F96">
        <f>IFERROR(VLOOKUP($A96, CDS1Y_bbg!E$5:F$241,2), -1)</f>
        <v>16.175999999999998</v>
      </c>
      <c r="H96">
        <f>IFERROR(VLOOKUP($A96, CDS1Y_bbg!G$5:H$241,2), -1)</f>
        <v>13</v>
      </c>
      <c r="J96">
        <f>IFERROR(VLOOKUP($A96, CDS1Y_bbg!I$5:J$241,2), -1)</f>
        <v>69.2</v>
      </c>
      <c r="L96">
        <f>IFERROR(VLOOKUP($A96, CDS1Y_bbg!K$5:L$241,2), -1)</f>
        <v>23.835000000000001</v>
      </c>
      <c r="N96">
        <f>IFERROR(VLOOKUP($A96, CDS1Y_bbg!M$5:N$241,2), -1)</f>
        <v>28.285</v>
      </c>
      <c r="P96">
        <f>IFERROR(VLOOKUP($A96, CDS1Y_bbg!O$5:P$241,2), -1)</f>
        <v>28.22</v>
      </c>
      <c r="R96">
        <f>IFERROR(VLOOKUP($A96, CDS1Y_bbg!Q$5:R$241,2), -1)</f>
        <v>26.175000000000001</v>
      </c>
      <c r="T96">
        <f>IFERROR(VLOOKUP($A96, CDS1Y_bbg!S$5:T$241,2), -1)</f>
        <v>54.383000000000003</v>
      </c>
      <c r="V96">
        <f>IFERROR(VLOOKUP($A96, CDS1Y_bbg!U$5:V$241,2), -1)</f>
        <v>9.0030000000000001</v>
      </c>
      <c r="X96">
        <f>IFERROR(VLOOKUP($A96, CDS1Y_bbg!W$5:X$241,2), -1)</f>
        <v>69.852999999999994</v>
      </c>
      <c r="Z96">
        <f>IFERROR(VLOOKUP($A96, CDS1Y_bbg!Y$5:Z$241,2), -1)</f>
        <v>27.445</v>
      </c>
      <c r="AB96">
        <f>IFERROR(VLOOKUP($A96, CDS1Y_bbg!AA$5:AB$241,2), -1)</f>
        <v>23.399000000000001</v>
      </c>
      <c r="AD96">
        <f>IFERROR(VLOOKUP($A96, CDS1Y_bbg!AC$5:AD$241,2), -1)</f>
        <v>69.144999999999996</v>
      </c>
      <c r="AF96">
        <f>IFERROR(VLOOKUP($A96, CDS1Y_bbg!AE$5:AF$241,2), -1)</f>
        <v>-1</v>
      </c>
      <c r="AH96">
        <f>IFERROR(VLOOKUP($A96, CDS1Y_bbg!AG$5:AH$241,2), -1)</f>
        <v>-1</v>
      </c>
      <c r="AJ96">
        <f>IFERROR(VLOOKUP($A96, CDS1Y_bbg!AI$5:AJ$241,2), -1)</f>
        <v>-1</v>
      </c>
      <c r="AL96">
        <f>IFERROR(VLOOKUP($A96, CDS1Y_bbg!AK$5:AL$241,2), -1)</f>
        <v>-1</v>
      </c>
      <c r="AN96">
        <f>IFERROR(VLOOKUP($A96, CDS1Y_bbg!AM$5:AN$241,2), -1)</f>
        <v>-1</v>
      </c>
      <c r="AP96">
        <f>IFERROR(VLOOKUP($A96, CDS1Y_bbg!AO$5:AP$241,2), -1)</f>
        <v>-1</v>
      </c>
      <c r="AR96">
        <f>IFERROR(VLOOKUP($A96, CDS1Y_bbg!AQ$5:AR$241,2), -1)</f>
        <v>-1</v>
      </c>
      <c r="AT96">
        <f>IFERROR(VLOOKUP($A96, CDS1Y_bbg!AS$5:AT$241,2), -1)</f>
        <v>-1</v>
      </c>
      <c r="AV96">
        <f>IFERROR(VLOOKUP($A96, CDS1Y_bbg!AU$5:AV$241,2), -1)</f>
        <v>-1</v>
      </c>
      <c r="AX96">
        <f>IFERROR(VLOOKUP($A96, CDS1Y_bbg!AW$5:AX$241,2), -1)</f>
        <v>11.681000000000001</v>
      </c>
      <c r="AZ96">
        <f>IFERROR(VLOOKUP($A96, CDS1Y_bbg!AY$5:AZ$241,2), -1)</f>
        <v>7.9719999999999995</v>
      </c>
      <c r="BB96">
        <f>IFERROR(VLOOKUP($A96, CDS1Y_bbg!BA$5:BB$241,2), -1)</f>
        <v>-1</v>
      </c>
      <c r="BD96">
        <f>IFERROR(VLOOKUP($A96, CDS1Y_bbg!BC$5:BD$241,2), -1)</f>
        <v>-1</v>
      </c>
      <c r="BF96">
        <f>IFERROR(VLOOKUP($A96, CDS1Y_bbg!BE$5:BF$241,2), -1)</f>
        <v>-1</v>
      </c>
      <c r="BH96">
        <f>IFERROR(VLOOKUP($A96, CDS1Y_bbg!BG$5:BH$241,2), -1)</f>
        <v>-1</v>
      </c>
      <c r="BJ96">
        <f>IFERROR(VLOOKUP($A96, CDS1Y_bbg!BI$5:BJ$241,2), -1)</f>
        <v>-1</v>
      </c>
      <c r="BL96">
        <f>IFERROR(VLOOKUP($A96, CDS1Y_bbg!BK$5:BL$241,2), -1)</f>
        <v>-1</v>
      </c>
      <c r="BN96">
        <f>IFERROR(VLOOKUP($A96, CDS1Y_bbg!BM$5:BN$241,2), -1)</f>
        <v>-1</v>
      </c>
      <c r="BP96">
        <f>IFERROR(VLOOKUP($A96, CDS1Y_bbg!BO$5:BP$241,2), -1)</f>
        <v>-1</v>
      </c>
      <c r="BR96">
        <f>IFERROR(VLOOKUP($A96, CDS1Y_bbg!BQ$5:BR$241,2), -1)</f>
        <v>-1</v>
      </c>
      <c r="BT96">
        <f>IFERROR(VLOOKUP($A96, CDS1Y_bbg!BS$5:BT$241,2), -1)</f>
        <v>-1</v>
      </c>
      <c r="BV96">
        <f>IFERROR(VLOOKUP($A96, CDS1Y_bbg!BU$5:BV$241,2), -1)</f>
        <v>-1</v>
      </c>
      <c r="BX96">
        <f>IFERROR(VLOOKUP($A96, CDS1Y_bbg!BW$5:BX$241,2), -1)</f>
        <v>-1</v>
      </c>
      <c r="BZ96">
        <f>IFERROR(VLOOKUP($A96, CDS1Y_bbg!BY$5:BZ$241,2), -1)</f>
        <v>-1</v>
      </c>
      <c r="CB96">
        <f>IFERROR(VLOOKUP($A96, CDS1Y_bbg!CA$5:CB$241,2), -1)</f>
        <v>-1</v>
      </c>
      <c r="CD96">
        <f>IFERROR(VLOOKUP($A96, CDS1Y_bbg!CC$5:CD$241,2), -1)</f>
        <v>-1</v>
      </c>
      <c r="CF96">
        <f>IFERROR(VLOOKUP($A96, CDS1Y_bbg!CE$5:CF$241,2), -1)</f>
        <v>4.25</v>
      </c>
      <c r="CH96">
        <f>IFERROR(VLOOKUP($A96, CDS1Y_bbg!CG$5:CH$241,2), -1)</f>
        <v>2.75</v>
      </c>
      <c r="CJ96">
        <f>IFERROR(VLOOKUP($A96, CDS1Y_bbg!CI$5:CJ$241,2), -1)</f>
        <v>-1</v>
      </c>
      <c r="CL96">
        <f>IFERROR(VLOOKUP($A96, CDS1Y_bbg!CK$5:CL$241,2), -1)</f>
        <v>21.835000000000001</v>
      </c>
      <c r="CN96">
        <f>IFERROR(VLOOKUP($A96, CDS1Y_bbg!CM$5:CN$241,2), -1)</f>
        <v>-1</v>
      </c>
    </row>
    <row r="97" spans="1:92" x14ac:dyDescent="0.25">
      <c r="A97" s="1">
        <v>39447</v>
      </c>
      <c r="B97">
        <f>IFERROR(VLOOKUP($A97, CDS1Y_bbg!A$5:B$241,2), -1)</f>
        <v>46.777000000000001</v>
      </c>
      <c r="D97">
        <f>IFERROR(VLOOKUP($A97, CDS1Y_bbg!C$5:D$241,2), -1)</f>
        <v>42.725999999999999</v>
      </c>
      <c r="F97">
        <f>IFERROR(VLOOKUP($A97, CDS1Y_bbg!E$5:F$241,2), -1)</f>
        <v>17.265000000000001</v>
      </c>
      <c r="H97">
        <f>IFERROR(VLOOKUP($A97, CDS1Y_bbg!G$5:H$241,2), -1)</f>
        <v>24.25</v>
      </c>
      <c r="J97">
        <f>IFERROR(VLOOKUP($A97, CDS1Y_bbg!I$5:J$241,2), -1)</f>
        <v>56.127000000000002</v>
      </c>
      <c r="L97">
        <f>IFERROR(VLOOKUP($A97, CDS1Y_bbg!K$5:L$241,2), -1)</f>
        <v>30.253</v>
      </c>
      <c r="N97">
        <f>IFERROR(VLOOKUP($A97, CDS1Y_bbg!M$5:N$241,2), -1)</f>
        <v>45.655000000000001</v>
      </c>
      <c r="P97">
        <f>IFERROR(VLOOKUP($A97, CDS1Y_bbg!O$5:P$241,2), -1)</f>
        <v>34.25</v>
      </c>
      <c r="R97">
        <f>IFERROR(VLOOKUP($A97, CDS1Y_bbg!Q$5:R$241,2), -1)</f>
        <v>26.439</v>
      </c>
      <c r="T97">
        <f>IFERROR(VLOOKUP($A97, CDS1Y_bbg!S$5:T$241,2), -1)</f>
        <v>77.986000000000004</v>
      </c>
      <c r="V97">
        <f>IFERROR(VLOOKUP($A97, CDS1Y_bbg!U$5:V$241,2), -1)</f>
        <v>11.252000000000001</v>
      </c>
      <c r="X97">
        <f>IFERROR(VLOOKUP($A97, CDS1Y_bbg!W$5:X$241,2), -1)</f>
        <v>62.475000000000001</v>
      </c>
      <c r="Z97">
        <f>IFERROR(VLOOKUP($A97, CDS1Y_bbg!Y$5:Z$241,2), -1)</f>
        <v>35.838000000000001</v>
      </c>
      <c r="AB97">
        <f>IFERROR(VLOOKUP($A97, CDS1Y_bbg!AA$5:AB$241,2), -1)</f>
        <v>43.755000000000003</v>
      </c>
      <c r="AD97">
        <f>IFERROR(VLOOKUP($A97, CDS1Y_bbg!AC$5:AD$241,2), -1)</f>
        <v>54.591999999999999</v>
      </c>
      <c r="AF97">
        <f>IFERROR(VLOOKUP($A97, CDS1Y_bbg!AE$5:AF$241,2), -1)</f>
        <v>-1</v>
      </c>
      <c r="AH97">
        <f>IFERROR(VLOOKUP($A97, CDS1Y_bbg!AG$5:AH$241,2), -1)</f>
        <v>-1</v>
      </c>
      <c r="AJ97">
        <f>IFERROR(VLOOKUP($A97, CDS1Y_bbg!AI$5:AJ$241,2), -1)</f>
        <v>-1</v>
      </c>
      <c r="AL97">
        <f>IFERROR(VLOOKUP($A97, CDS1Y_bbg!AK$5:AL$241,2), -1)</f>
        <v>-1</v>
      </c>
      <c r="AN97">
        <f>IFERROR(VLOOKUP($A97, CDS1Y_bbg!AM$5:AN$241,2), -1)</f>
        <v>-1</v>
      </c>
      <c r="AP97">
        <f>IFERROR(VLOOKUP($A97, CDS1Y_bbg!AO$5:AP$241,2), -1)</f>
        <v>-1</v>
      </c>
      <c r="AR97">
        <f>IFERROR(VLOOKUP($A97, CDS1Y_bbg!AQ$5:AR$241,2), -1)</f>
        <v>-1</v>
      </c>
      <c r="AT97">
        <f>IFERROR(VLOOKUP($A97, CDS1Y_bbg!AS$5:AT$241,2), -1)</f>
        <v>-1</v>
      </c>
      <c r="AV97">
        <f>IFERROR(VLOOKUP($A97, CDS1Y_bbg!AU$5:AV$241,2), -1)</f>
        <v>-1</v>
      </c>
      <c r="AX97">
        <f>IFERROR(VLOOKUP($A97, CDS1Y_bbg!AW$5:AX$241,2), -1)</f>
        <v>19.762</v>
      </c>
      <c r="AZ97">
        <f>IFERROR(VLOOKUP($A97, CDS1Y_bbg!AY$5:AZ$241,2), -1)</f>
        <v>7.9719999999999995</v>
      </c>
      <c r="BB97">
        <f>IFERROR(VLOOKUP($A97, CDS1Y_bbg!BA$5:BB$241,2), -1)</f>
        <v>-1</v>
      </c>
      <c r="BD97">
        <f>IFERROR(VLOOKUP($A97, CDS1Y_bbg!BC$5:BD$241,2), -1)</f>
        <v>-1</v>
      </c>
      <c r="BF97">
        <f>IFERROR(VLOOKUP($A97, CDS1Y_bbg!BE$5:BF$241,2), -1)</f>
        <v>-1</v>
      </c>
      <c r="BH97">
        <f>IFERROR(VLOOKUP($A97, CDS1Y_bbg!BG$5:BH$241,2), -1)</f>
        <v>-1</v>
      </c>
      <c r="BJ97">
        <f>IFERROR(VLOOKUP($A97, CDS1Y_bbg!BI$5:BJ$241,2), -1)</f>
        <v>-1</v>
      </c>
      <c r="BL97">
        <f>IFERROR(VLOOKUP($A97, CDS1Y_bbg!BK$5:BL$241,2), -1)</f>
        <v>-1</v>
      </c>
      <c r="BN97">
        <f>IFERROR(VLOOKUP($A97, CDS1Y_bbg!BM$5:BN$241,2), -1)</f>
        <v>-1</v>
      </c>
      <c r="BP97">
        <f>IFERROR(VLOOKUP($A97, CDS1Y_bbg!BO$5:BP$241,2), -1)</f>
        <v>-1</v>
      </c>
      <c r="BR97">
        <f>IFERROR(VLOOKUP($A97, CDS1Y_bbg!BQ$5:BR$241,2), -1)</f>
        <v>-1</v>
      </c>
      <c r="BT97">
        <f>IFERROR(VLOOKUP($A97, CDS1Y_bbg!BS$5:BT$241,2), -1)</f>
        <v>-1</v>
      </c>
      <c r="BV97">
        <f>IFERROR(VLOOKUP($A97, CDS1Y_bbg!BU$5:BV$241,2), -1)</f>
        <v>-1</v>
      </c>
      <c r="BX97">
        <f>IFERROR(VLOOKUP($A97, CDS1Y_bbg!BW$5:BX$241,2), -1)</f>
        <v>-1</v>
      </c>
      <c r="BZ97">
        <f>IFERROR(VLOOKUP($A97, CDS1Y_bbg!BY$5:BZ$241,2), -1)</f>
        <v>-1</v>
      </c>
      <c r="CB97">
        <f>IFERROR(VLOOKUP($A97, CDS1Y_bbg!CA$5:CB$241,2), -1)</f>
        <v>-1</v>
      </c>
      <c r="CD97">
        <f>IFERROR(VLOOKUP($A97, CDS1Y_bbg!CC$5:CD$241,2), -1)</f>
        <v>-1</v>
      </c>
      <c r="CF97">
        <f>IFERROR(VLOOKUP($A97, CDS1Y_bbg!CE$5:CF$241,2), -1)</f>
        <v>4.25</v>
      </c>
      <c r="CH97">
        <f>IFERROR(VLOOKUP($A97, CDS1Y_bbg!CG$5:CH$241,2), -1)</f>
        <v>2.75</v>
      </c>
      <c r="CJ97">
        <f>IFERROR(VLOOKUP($A97, CDS1Y_bbg!CI$5:CJ$241,2), -1)</f>
        <v>-1</v>
      </c>
      <c r="CL97">
        <f>IFERROR(VLOOKUP($A97, CDS1Y_bbg!CK$5:CL$241,2), -1)</f>
        <v>26.251999999999999</v>
      </c>
      <c r="CN97">
        <f>IFERROR(VLOOKUP($A97, CDS1Y_bbg!CM$5:CN$241,2), -1)</f>
        <v>-1</v>
      </c>
    </row>
    <row r="98" spans="1:92" x14ac:dyDescent="0.25">
      <c r="A98" s="1">
        <v>39478</v>
      </c>
      <c r="B98">
        <f>IFERROR(VLOOKUP($A98, CDS1Y_bbg!A$5:B$241,2), -1)</f>
        <v>51.2</v>
      </c>
      <c r="D98">
        <f>IFERROR(VLOOKUP($A98, CDS1Y_bbg!C$5:D$241,2), -1)</f>
        <v>40.344999999999999</v>
      </c>
      <c r="F98">
        <f>IFERROR(VLOOKUP($A98, CDS1Y_bbg!E$5:F$241,2), -1)</f>
        <v>33.008000000000003</v>
      </c>
      <c r="H98">
        <f>IFERROR(VLOOKUP($A98, CDS1Y_bbg!G$5:H$241,2), -1)</f>
        <v>35.024999999999999</v>
      </c>
      <c r="J98">
        <f>IFERROR(VLOOKUP($A98, CDS1Y_bbg!I$5:J$241,2), -1)</f>
        <v>76.400000000000006</v>
      </c>
      <c r="L98">
        <f>IFERROR(VLOOKUP($A98, CDS1Y_bbg!K$5:L$241,2), -1)</f>
        <v>33.503999999999998</v>
      </c>
      <c r="N98">
        <f>IFERROR(VLOOKUP($A98, CDS1Y_bbg!M$5:N$241,2), -1)</f>
        <v>49.917000000000002</v>
      </c>
      <c r="P98">
        <f>IFERROR(VLOOKUP($A98, CDS1Y_bbg!O$5:P$241,2), -1)</f>
        <v>52.832000000000001</v>
      </c>
      <c r="R98">
        <f>IFERROR(VLOOKUP($A98, CDS1Y_bbg!Q$5:R$241,2), -1)</f>
        <v>36.494999999999997</v>
      </c>
      <c r="T98">
        <f>IFERROR(VLOOKUP($A98, CDS1Y_bbg!S$5:T$241,2), -1)</f>
        <v>98.935000000000002</v>
      </c>
      <c r="V98">
        <f>IFERROR(VLOOKUP($A98, CDS1Y_bbg!U$5:V$241,2), -1)</f>
        <v>12.753</v>
      </c>
      <c r="X98">
        <f>IFERROR(VLOOKUP($A98, CDS1Y_bbg!W$5:X$241,2), -1)</f>
        <v>71.004999999999995</v>
      </c>
      <c r="Z98">
        <f>IFERROR(VLOOKUP($A98, CDS1Y_bbg!Y$5:Z$241,2), -1)</f>
        <v>53.728999999999999</v>
      </c>
      <c r="AB98">
        <f>IFERROR(VLOOKUP($A98, CDS1Y_bbg!AA$5:AB$241,2), -1)</f>
        <v>38.884</v>
      </c>
      <c r="AD98">
        <f>IFERROR(VLOOKUP($A98, CDS1Y_bbg!AC$5:AD$241,2), -1)</f>
        <v>70.67</v>
      </c>
      <c r="AF98">
        <f>IFERROR(VLOOKUP($A98, CDS1Y_bbg!AE$5:AF$241,2), -1)</f>
        <v>-1</v>
      </c>
      <c r="AH98">
        <f>IFERROR(VLOOKUP($A98, CDS1Y_bbg!AG$5:AH$241,2), -1)</f>
        <v>-1</v>
      </c>
      <c r="AJ98">
        <f>IFERROR(VLOOKUP($A98, CDS1Y_bbg!AI$5:AJ$241,2), -1)</f>
        <v>-1</v>
      </c>
      <c r="AL98">
        <f>IFERROR(VLOOKUP($A98, CDS1Y_bbg!AK$5:AL$241,2), -1)</f>
        <v>-1</v>
      </c>
      <c r="AN98">
        <f>IFERROR(VLOOKUP($A98, CDS1Y_bbg!AM$5:AN$241,2), -1)</f>
        <v>-1</v>
      </c>
      <c r="AP98">
        <f>IFERROR(VLOOKUP($A98, CDS1Y_bbg!AO$5:AP$241,2), -1)</f>
        <v>-1</v>
      </c>
      <c r="AR98">
        <f>IFERROR(VLOOKUP($A98, CDS1Y_bbg!AQ$5:AR$241,2), -1)</f>
        <v>-1</v>
      </c>
      <c r="AT98">
        <f>IFERROR(VLOOKUP($A98, CDS1Y_bbg!AS$5:AT$241,2), -1)</f>
        <v>-1</v>
      </c>
      <c r="AV98">
        <f>IFERROR(VLOOKUP($A98, CDS1Y_bbg!AU$5:AV$241,2), -1)</f>
        <v>-1</v>
      </c>
      <c r="AX98">
        <f>IFERROR(VLOOKUP($A98, CDS1Y_bbg!AW$5:AX$241,2), -1)</f>
        <v>24.15</v>
      </c>
      <c r="AZ98">
        <f>IFERROR(VLOOKUP($A98, CDS1Y_bbg!AY$5:AZ$241,2), -1)</f>
        <v>7.9719999999999995</v>
      </c>
      <c r="BB98">
        <f>IFERROR(VLOOKUP($A98, CDS1Y_bbg!BA$5:BB$241,2), -1)</f>
        <v>-1</v>
      </c>
      <c r="BD98">
        <f>IFERROR(VLOOKUP($A98, CDS1Y_bbg!BC$5:BD$241,2), -1)</f>
        <v>-1</v>
      </c>
      <c r="BF98">
        <f>IFERROR(VLOOKUP($A98, CDS1Y_bbg!BE$5:BF$241,2), -1)</f>
        <v>-1</v>
      </c>
      <c r="BH98">
        <f>IFERROR(VLOOKUP($A98, CDS1Y_bbg!BG$5:BH$241,2), -1)</f>
        <v>-1</v>
      </c>
      <c r="BJ98">
        <f>IFERROR(VLOOKUP($A98, CDS1Y_bbg!BI$5:BJ$241,2), -1)</f>
        <v>-1</v>
      </c>
      <c r="BL98">
        <f>IFERROR(VLOOKUP($A98, CDS1Y_bbg!BK$5:BL$241,2), -1)</f>
        <v>-1</v>
      </c>
      <c r="BN98">
        <f>IFERROR(VLOOKUP($A98, CDS1Y_bbg!BM$5:BN$241,2), -1)</f>
        <v>-1</v>
      </c>
      <c r="BP98">
        <f>IFERROR(VLOOKUP($A98, CDS1Y_bbg!BO$5:BP$241,2), -1)</f>
        <v>-1</v>
      </c>
      <c r="BR98">
        <f>IFERROR(VLOOKUP($A98, CDS1Y_bbg!BQ$5:BR$241,2), -1)</f>
        <v>-1</v>
      </c>
      <c r="BT98">
        <f>IFERROR(VLOOKUP($A98, CDS1Y_bbg!BS$5:BT$241,2), -1)</f>
        <v>-1</v>
      </c>
      <c r="BV98">
        <f>IFERROR(VLOOKUP($A98, CDS1Y_bbg!BU$5:BV$241,2), -1)</f>
        <v>-1</v>
      </c>
      <c r="BX98">
        <f>IFERROR(VLOOKUP($A98, CDS1Y_bbg!BW$5:BX$241,2), -1)</f>
        <v>-1</v>
      </c>
      <c r="BZ98">
        <f>IFERROR(VLOOKUP($A98, CDS1Y_bbg!BY$5:BZ$241,2), -1)</f>
        <v>-1</v>
      </c>
      <c r="CB98">
        <f>IFERROR(VLOOKUP($A98, CDS1Y_bbg!CA$5:CB$241,2), -1)</f>
        <v>-1</v>
      </c>
      <c r="CD98">
        <f>IFERROR(VLOOKUP($A98, CDS1Y_bbg!CC$5:CD$241,2), -1)</f>
        <v>-1</v>
      </c>
      <c r="CF98">
        <f>IFERROR(VLOOKUP($A98, CDS1Y_bbg!CE$5:CF$241,2), -1)</f>
        <v>4.25</v>
      </c>
      <c r="CH98">
        <f>IFERROR(VLOOKUP($A98, CDS1Y_bbg!CG$5:CH$241,2), -1)</f>
        <v>2.75</v>
      </c>
      <c r="CJ98">
        <f>IFERROR(VLOOKUP($A98, CDS1Y_bbg!CI$5:CJ$241,2), -1)</f>
        <v>-1</v>
      </c>
      <c r="CL98">
        <f>IFERROR(VLOOKUP($A98, CDS1Y_bbg!CK$5:CL$241,2), -1)</f>
        <v>20.001999999999999</v>
      </c>
      <c r="CN98">
        <f>IFERROR(VLOOKUP($A98, CDS1Y_bbg!CM$5:CN$241,2), -1)</f>
        <v>-1</v>
      </c>
    </row>
    <row r="99" spans="1:92" x14ac:dyDescent="0.25">
      <c r="A99" s="1">
        <v>39507</v>
      </c>
      <c r="B99">
        <f>IFERROR(VLOOKUP($A99, CDS1Y_bbg!A$5:B$241,2), -1)</f>
        <v>48.222000000000001</v>
      </c>
      <c r="D99">
        <f>IFERROR(VLOOKUP($A99, CDS1Y_bbg!C$5:D$241,2), -1)</f>
        <v>51.54</v>
      </c>
      <c r="F99">
        <f>IFERROR(VLOOKUP($A99, CDS1Y_bbg!E$5:F$241,2), -1)</f>
        <v>20.154</v>
      </c>
      <c r="H99">
        <f>IFERROR(VLOOKUP($A99, CDS1Y_bbg!G$5:H$241,2), -1)</f>
        <v>45.116</v>
      </c>
      <c r="J99">
        <f>IFERROR(VLOOKUP($A99, CDS1Y_bbg!I$5:J$241,2), -1)</f>
        <v>76.375</v>
      </c>
      <c r="L99">
        <f>IFERROR(VLOOKUP($A99, CDS1Y_bbg!K$5:L$241,2), -1)</f>
        <v>39.502000000000002</v>
      </c>
      <c r="N99">
        <f>IFERROR(VLOOKUP($A99, CDS1Y_bbg!M$5:N$241,2), -1)</f>
        <v>70.631</v>
      </c>
      <c r="P99">
        <f>IFERROR(VLOOKUP($A99, CDS1Y_bbg!O$5:P$241,2), -1)</f>
        <v>60.92</v>
      </c>
      <c r="R99">
        <f>IFERROR(VLOOKUP($A99, CDS1Y_bbg!Q$5:R$241,2), -1)</f>
        <v>32.25</v>
      </c>
      <c r="T99">
        <f>IFERROR(VLOOKUP($A99, CDS1Y_bbg!S$5:T$241,2), -1)</f>
        <v>170.518</v>
      </c>
      <c r="V99">
        <f>IFERROR(VLOOKUP($A99, CDS1Y_bbg!U$5:V$241,2), -1)</f>
        <v>26.503</v>
      </c>
      <c r="X99">
        <f>IFERROR(VLOOKUP($A99, CDS1Y_bbg!W$5:X$241,2), -1)</f>
        <v>71.061000000000007</v>
      </c>
      <c r="Z99">
        <f>IFERROR(VLOOKUP($A99, CDS1Y_bbg!Y$5:Z$241,2), -1)</f>
        <v>71.173000000000002</v>
      </c>
      <c r="AB99">
        <f>IFERROR(VLOOKUP($A99, CDS1Y_bbg!AA$5:AB$241,2), -1)</f>
        <v>70.534000000000006</v>
      </c>
      <c r="AD99">
        <f>IFERROR(VLOOKUP($A99, CDS1Y_bbg!AC$5:AD$241,2), -1)</f>
        <v>86.352000000000004</v>
      </c>
      <c r="AF99">
        <f>IFERROR(VLOOKUP($A99, CDS1Y_bbg!AE$5:AF$241,2), -1)</f>
        <v>-1</v>
      </c>
      <c r="AH99">
        <f>IFERROR(VLOOKUP($A99, CDS1Y_bbg!AG$5:AH$241,2), -1)</f>
        <v>-1</v>
      </c>
      <c r="AJ99">
        <f>IFERROR(VLOOKUP($A99, CDS1Y_bbg!AI$5:AJ$241,2), -1)</f>
        <v>-1</v>
      </c>
      <c r="AL99">
        <f>IFERROR(VLOOKUP($A99, CDS1Y_bbg!AK$5:AL$241,2), -1)</f>
        <v>-1</v>
      </c>
      <c r="AN99">
        <f>IFERROR(VLOOKUP($A99, CDS1Y_bbg!AM$5:AN$241,2), -1)</f>
        <v>-1</v>
      </c>
      <c r="AP99">
        <f>IFERROR(VLOOKUP($A99, CDS1Y_bbg!AO$5:AP$241,2), -1)</f>
        <v>-1</v>
      </c>
      <c r="AR99">
        <f>IFERROR(VLOOKUP($A99, CDS1Y_bbg!AQ$5:AR$241,2), -1)</f>
        <v>-1</v>
      </c>
      <c r="AT99">
        <f>IFERROR(VLOOKUP($A99, CDS1Y_bbg!AS$5:AT$241,2), -1)</f>
        <v>-1</v>
      </c>
      <c r="AV99">
        <f>IFERROR(VLOOKUP($A99, CDS1Y_bbg!AU$5:AV$241,2), -1)</f>
        <v>-1</v>
      </c>
      <c r="AX99">
        <f>IFERROR(VLOOKUP($A99, CDS1Y_bbg!AW$5:AX$241,2), -1)</f>
        <v>28.858000000000001</v>
      </c>
      <c r="AZ99">
        <f>IFERROR(VLOOKUP($A99, CDS1Y_bbg!AY$5:AZ$241,2), -1)</f>
        <v>7.9719999999999995</v>
      </c>
      <c r="BB99">
        <f>IFERROR(VLOOKUP($A99, CDS1Y_bbg!BA$5:BB$241,2), -1)</f>
        <v>-1</v>
      </c>
      <c r="BD99">
        <f>IFERROR(VLOOKUP($A99, CDS1Y_bbg!BC$5:BD$241,2), -1)</f>
        <v>-1</v>
      </c>
      <c r="BF99">
        <f>IFERROR(VLOOKUP($A99, CDS1Y_bbg!BE$5:BF$241,2), -1)</f>
        <v>-1</v>
      </c>
      <c r="BH99">
        <f>IFERROR(VLOOKUP($A99, CDS1Y_bbg!BG$5:BH$241,2), -1)</f>
        <v>-1</v>
      </c>
      <c r="BJ99">
        <f>IFERROR(VLOOKUP($A99, CDS1Y_bbg!BI$5:BJ$241,2), -1)</f>
        <v>-1</v>
      </c>
      <c r="BL99">
        <f>IFERROR(VLOOKUP($A99, CDS1Y_bbg!BK$5:BL$241,2), -1)</f>
        <v>-1</v>
      </c>
      <c r="BN99">
        <f>IFERROR(VLOOKUP($A99, CDS1Y_bbg!BM$5:BN$241,2), -1)</f>
        <v>-1</v>
      </c>
      <c r="BP99">
        <f>IFERROR(VLOOKUP($A99, CDS1Y_bbg!BO$5:BP$241,2), -1)</f>
        <v>-1</v>
      </c>
      <c r="BR99">
        <f>IFERROR(VLOOKUP($A99, CDS1Y_bbg!BQ$5:BR$241,2), -1)</f>
        <v>-1</v>
      </c>
      <c r="BT99">
        <f>IFERROR(VLOOKUP($A99, CDS1Y_bbg!BS$5:BT$241,2), -1)</f>
        <v>-1</v>
      </c>
      <c r="BV99">
        <f>IFERROR(VLOOKUP($A99, CDS1Y_bbg!BU$5:BV$241,2), -1)</f>
        <v>-1</v>
      </c>
      <c r="BX99">
        <f>IFERROR(VLOOKUP($A99, CDS1Y_bbg!BW$5:BX$241,2), -1)</f>
        <v>-1</v>
      </c>
      <c r="BZ99">
        <f>IFERROR(VLOOKUP($A99, CDS1Y_bbg!BY$5:BZ$241,2), -1)</f>
        <v>-1</v>
      </c>
      <c r="CB99">
        <f>IFERROR(VLOOKUP($A99, CDS1Y_bbg!CA$5:CB$241,2), -1)</f>
        <v>-1</v>
      </c>
      <c r="CD99">
        <f>IFERROR(VLOOKUP($A99, CDS1Y_bbg!CC$5:CD$241,2), -1)</f>
        <v>-1</v>
      </c>
      <c r="CF99">
        <f>IFERROR(VLOOKUP($A99, CDS1Y_bbg!CE$5:CF$241,2), -1)</f>
        <v>4.25</v>
      </c>
      <c r="CH99">
        <f>IFERROR(VLOOKUP($A99, CDS1Y_bbg!CG$5:CH$241,2), -1)</f>
        <v>2.75</v>
      </c>
      <c r="CJ99">
        <f>IFERROR(VLOOKUP($A99, CDS1Y_bbg!CI$5:CJ$241,2), -1)</f>
        <v>-1</v>
      </c>
      <c r="CL99">
        <f>IFERROR(VLOOKUP($A99, CDS1Y_bbg!CK$5:CL$241,2), -1)</f>
        <v>37.003999999999998</v>
      </c>
      <c r="CN99">
        <f>IFERROR(VLOOKUP($A99, CDS1Y_bbg!CM$5:CN$241,2), -1)</f>
        <v>-1</v>
      </c>
    </row>
    <row r="100" spans="1:92" x14ac:dyDescent="0.25">
      <c r="A100" s="1">
        <v>39538</v>
      </c>
      <c r="B100">
        <f>IFERROR(VLOOKUP($A100, CDS1Y_bbg!A$5:B$241,2), -1)</f>
        <v>58.667000000000002</v>
      </c>
      <c r="D100">
        <f>IFERROR(VLOOKUP($A100, CDS1Y_bbg!C$5:D$241,2), -1)</f>
        <v>63.805999999999997</v>
      </c>
      <c r="F100">
        <f>IFERROR(VLOOKUP($A100, CDS1Y_bbg!E$5:F$241,2), -1)</f>
        <v>25.834</v>
      </c>
      <c r="H100">
        <f>IFERROR(VLOOKUP($A100, CDS1Y_bbg!G$5:H$241,2), -1)</f>
        <v>56.225000000000001</v>
      </c>
      <c r="J100">
        <f>IFERROR(VLOOKUP($A100, CDS1Y_bbg!I$5:J$241,2), -1)</f>
        <v>98.625</v>
      </c>
      <c r="L100">
        <f>IFERROR(VLOOKUP($A100, CDS1Y_bbg!K$5:L$241,2), -1)</f>
        <v>43.000999999999998</v>
      </c>
      <c r="N100">
        <f>IFERROR(VLOOKUP($A100, CDS1Y_bbg!M$5:N$241,2), -1)</f>
        <v>54.356000000000002</v>
      </c>
      <c r="P100">
        <f>IFERROR(VLOOKUP($A100, CDS1Y_bbg!O$5:P$241,2), -1)</f>
        <v>45.962000000000003</v>
      </c>
      <c r="R100">
        <f>IFERROR(VLOOKUP($A100, CDS1Y_bbg!Q$5:R$241,2), -1)</f>
        <v>30</v>
      </c>
      <c r="T100">
        <f>IFERROR(VLOOKUP($A100, CDS1Y_bbg!S$5:T$241,2), -1)</f>
        <v>95.66</v>
      </c>
      <c r="V100">
        <f>IFERROR(VLOOKUP($A100, CDS1Y_bbg!U$5:V$241,2), -1)</f>
        <v>30.001999999999999</v>
      </c>
      <c r="X100">
        <f>IFERROR(VLOOKUP($A100, CDS1Y_bbg!W$5:X$241,2), -1)</f>
        <v>72.796999999999997</v>
      </c>
      <c r="Z100">
        <f>IFERROR(VLOOKUP($A100, CDS1Y_bbg!Y$5:Z$241,2), -1)</f>
        <v>71.561999999999998</v>
      </c>
      <c r="AB100">
        <f>IFERROR(VLOOKUP($A100, CDS1Y_bbg!AA$5:AB$241,2), -1)</f>
        <v>45.828000000000003</v>
      </c>
      <c r="AD100">
        <f>IFERROR(VLOOKUP($A100, CDS1Y_bbg!AC$5:AD$241,2), -1)</f>
        <v>132.83799999999999</v>
      </c>
      <c r="AF100">
        <f>IFERROR(VLOOKUP($A100, CDS1Y_bbg!AE$5:AF$241,2), -1)</f>
        <v>-1</v>
      </c>
      <c r="AH100">
        <f>IFERROR(VLOOKUP($A100, CDS1Y_bbg!AG$5:AH$241,2), -1)</f>
        <v>-1</v>
      </c>
      <c r="AJ100">
        <f>IFERROR(VLOOKUP($A100, CDS1Y_bbg!AI$5:AJ$241,2), -1)</f>
        <v>-1</v>
      </c>
      <c r="AL100">
        <f>IFERROR(VLOOKUP($A100, CDS1Y_bbg!AK$5:AL$241,2), -1)</f>
        <v>-1</v>
      </c>
      <c r="AN100">
        <f>IFERROR(VLOOKUP($A100, CDS1Y_bbg!AM$5:AN$241,2), -1)</f>
        <v>-1</v>
      </c>
      <c r="AP100">
        <f>IFERROR(VLOOKUP($A100, CDS1Y_bbg!AO$5:AP$241,2), -1)</f>
        <v>-1</v>
      </c>
      <c r="AR100">
        <f>IFERROR(VLOOKUP($A100, CDS1Y_bbg!AQ$5:AR$241,2), -1)</f>
        <v>-1</v>
      </c>
      <c r="AT100">
        <f>IFERROR(VLOOKUP($A100, CDS1Y_bbg!AS$5:AT$241,2), -1)</f>
        <v>-1</v>
      </c>
      <c r="AV100">
        <f>IFERROR(VLOOKUP($A100, CDS1Y_bbg!AU$5:AV$241,2), -1)</f>
        <v>-1</v>
      </c>
      <c r="AX100">
        <f>IFERROR(VLOOKUP($A100, CDS1Y_bbg!AW$5:AX$241,2), -1)</f>
        <v>27.85</v>
      </c>
      <c r="AZ100">
        <f>IFERROR(VLOOKUP($A100, CDS1Y_bbg!AY$5:AZ$241,2), -1)</f>
        <v>7.9719999999999995</v>
      </c>
      <c r="BB100">
        <f>IFERROR(VLOOKUP($A100, CDS1Y_bbg!BA$5:BB$241,2), -1)</f>
        <v>-1</v>
      </c>
      <c r="BD100">
        <f>IFERROR(VLOOKUP($A100, CDS1Y_bbg!BC$5:BD$241,2), -1)</f>
        <v>-1</v>
      </c>
      <c r="BF100">
        <f>IFERROR(VLOOKUP($A100, CDS1Y_bbg!BE$5:BF$241,2), -1)</f>
        <v>-1</v>
      </c>
      <c r="BH100">
        <f>IFERROR(VLOOKUP($A100, CDS1Y_bbg!BG$5:BH$241,2), -1)</f>
        <v>-1</v>
      </c>
      <c r="BJ100">
        <f>IFERROR(VLOOKUP($A100, CDS1Y_bbg!BI$5:BJ$241,2), -1)</f>
        <v>-1</v>
      </c>
      <c r="BL100">
        <f>IFERROR(VLOOKUP($A100, CDS1Y_bbg!BK$5:BL$241,2), -1)</f>
        <v>-1</v>
      </c>
      <c r="BN100">
        <f>IFERROR(VLOOKUP($A100, CDS1Y_bbg!BM$5:BN$241,2), -1)</f>
        <v>-1</v>
      </c>
      <c r="BP100">
        <f>IFERROR(VLOOKUP($A100, CDS1Y_bbg!BO$5:BP$241,2), -1)</f>
        <v>-1</v>
      </c>
      <c r="BR100">
        <f>IFERROR(VLOOKUP($A100, CDS1Y_bbg!BQ$5:BR$241,2), -1)</f>
        <v>-1</v>
      </c>
      <c r="BT100">
        <f>IFERROR(VLOOKUP($A100, CDS1Y_bbg!BS$5:BT$241,2), -1)</f>
        <v>-1</v>
      </c>
      <c r="BV100">
        <f>IFERROR(VLOOKUP($A100, CDS1Y_bbg!BU$5:BV$241,2), -1)</f>
        <v>-1</v>
      </c>
      <c r="BX100">
        <f>IFERROR(VLOOKUP($A100, CDS1Y_bbg!BW$5:BX$241,2), -1)</f>
        <v>-1</v>
      </c>
      <c r="BZ100">
        <f>IFERROR(VLOOKUP($A100, CDS1Y_bbg!BY$5:BZ$241,2), -1)</f>
        <v>-1</v>
      </c>
      <c r="CB100">
        <f>IFERROR(VLOOKUP($A100, CDS1Y_bbg!CA$5:CB$241,2), -1)</f>
        <v>-1</v>
      </c>
      <c r="CD100">
        <f>IFERROR(VLOOKUP($A100, CDS1Y_bbg!CC$5:CD$241,2), -1)</f>
        <v>-1</v>
      </c>
      <c r="CF100">
        <f>IFERROR(VLOOKUP($A100, CDS1Y_bbg!CE$5:CF$241,2), -1)</f>
        <v>4.25</v>
      </c>
      <c r="CH100">
        <f>IFERROR(VLOOKUP($A100, CDS1Y_bbg!CG$5:CH$241,2), -1)</f>
        <v>2.75</v>
      </c>
      <c r="CJ100">
        <f>IFERROR(VLOOKUP($A100, CDS1Y_bbg!CI$5:CJ$241,2), -1)</f>
        <v>-1</v>
      </c>
      <c r="CL100">
        <f>IFERROR(VLOOKUP($A100, CDS1Y_bbg!CK$5:CL$241,2), -1)</f>
        <v>60.002000000000002</v>
      </c>
      <c r="CN100">
        <f>IFERROR(VLOOKUP($A100, CDS1Y_bbg!CM$5:CN$241,2), -1)</f>
        <v>-1</v>
      </c>
    </row>
    <row r="101" spans="1:92" x14ac:dyDescent="0.25">
      <c r="A101" s="1">
        <v>39568</v>
      </c>
      <c r="B101">
        <f>IFERROR(VLOOKUP($A101, CDS1Y_bbg!A$5:B$241,2), -1)</f>
        <v>32.332999999999998</v>
      </c>
      <c r="D101">
        <f>IFERROR(VLOOKUP($A101, CDS1Y_bbg!C$5:D$241,2), -1)</f>
        <v>31.901</v>
      </c>
      <c r="F101">
        <f>IFERROR(VLOOKUP($A101, CDS1Y_bbg!E$5:F$241,2), -1)</f>
        <v>17.309000000000001</v>
      </c>
      <c r="H101">
        <f>IFERROR(VLOOKUP($A101, CDS1Y_bbg!G$5:H$241,2), -1)</f>
        <v>26.626999999999999</v>
      </c>
      <c r="J101">
        <f>IFERROR(VLOOKUP($A101, CDS1Y_bbg!I$5:J$241,2), -1)</f>
        <v>57.703000000000003</v>
      </c>
      <c r="L101">
        <f>IFERROR(VLOOKUP($A101, CDS1Y_bbg!K$5:L$241,2), -1)</f>
        <v>22.835999999999999</v>
      </c>
      <c r="N101">
        <f>IFERROR(VLOOKUP($A101, CDS1Y_bbg!M$5:N$241,2), -1)</f>
        <v>34.008000000000003</v>
      </c>
      <c r="P101">
        <f>IFERROR(VLOOKUP($A101, CDS1Y_bbg!O$5:P$241,2), -1)</f>
        <v>28.282</v>
      </c>
      <c r="R101">
        <f>IFERROR(VLOOKUP($A101, CDS1Y_bbg!Q$5:R$241,2), -1)</f>
        <v>22.367999999999999</v>
      </c>
      <c r="T101">
        <f>IFERROR(VLOOKUP($A101, CDS1Y_bbg!S$5:T$241,2), -1)</f>
        <v>82.281999999999996</v>
      </c>
      <c r="V101">
        <f>IFERROR(VLOOKUP($A101, CDS1Y_bbg!U$5:V$241,2), -1)</f>
        <v>11.503</v>
      </c>
      <c r="X101">
        <f>IFERROR(VLOOKUP($A101, CDS1Y_bbg!W$5:X$241,2), -1)</f>
        <v>53.948999999999998</v>
      </c>
      <c r="Z101">
        <f>IFERROR(VLOOKUP($A101, CDS1Y_bbg!Y$5:Z$241,2), -1)</f>
        <v>40.520000000000003</v>
      </c>
      <c r="AB101">
        <f>IFERROR(VLOOKUP($A101, CDS1Y_bbg!AA$5:AB$241,2), -1)</f>
        <v>38.991999999999997</v>
      </c>
      <c r="AD101">
        <f>IFERROR(VLOOKUP($A101, CDS1Y_bbg!AC$5:AD$241,2), -1)</f>
        <v>78.659000000000006</v>
      </c>
      <c r="AF101">
        <f>IFERROR(VLOOKUP($A101, CDS1Y_bbg!AE$5:AF$241,2), -1)</f>
        <v>-1</v>
      </c>
      <c r="AH101">
        <f>IFERROR(VLOOKUP($A101, CDS1Y_bbg!AG$5:AH$241,2), -1)</f>
        <v>-1</v>
      </c>
      <c r="AJ101">
        <f>IFERROR(VLOOKUP($A101, CDS1Y_bbg!AI$5:AJ$241,2), -1)</f>
        <v>-1</v>
      </c>
      <c r="AL101">
        <f>IFERROR(VLOOKUP($A101, CDS1Y_bbg!AK$5:AL$241,2), -1)</f>
        <v>-1</v>
      </c>
      <c r="AN101">
        <f>IFERROR(VLOOKUP($A101, CDS1Y_bbg!AM$5:AN$241,2), -1)</f>
        <v>-1</v>
      </c>
      <c r="AP101">
        <f>IFERROR(VLOOKUP($A101, CDS1Y_bbg!AO$5:AP$241,2), -1)</f>
        <v>-1</v>
      </c>
      <c r="AR101">
        <f>IFERROR(VLOOKUP($A101, CDS1Y_bbg!AQ$5:AR$241,2), -1)</f>
        <v>-1</v>
      </c>
      <c r="AT101">
        <f>IFERROR(VLOOKUP($A101, CDS1Y_bbg!AS$5:AT$241,2), -1)</f>
        <v>-1</v>
      </c>
      <c r="AV101">
        <f>IFERROR(VLOOKUP($A101, CDS1Y_bbg!AU$5:AV$241,2), -1)</f>
        <v>-1</v>
      </c>
      <c r="AX101">
        <f>IFERROR(VLOOKUP($A101, CDS1Y_bbg!AW$5:AX$241,2), -1)</f>
        <v>18.98</v>
      </c>
      <c r="AZ101">
        <f>IFERROR(VLOOKUP($A101, CDS1Y_bbg!AY$5:AZ$241,2), -1)</f>
        <v>7.9719999999999995</v>
      </c>
      <c r="BB101">
        <f>IFERROR(VLOOKUP($A101, CDS1Y_bbg!BA$5:BB$241,2), -1)</f>
        <v>-1</v>
      </c>
      <c r="BD101">
        <f>IFERROR(VLOOKUP($A101, CDS1Y_bbg!BC$5:BD$241,2), -1)</f>
        <v>-1</v>
      </c>
      <c r="BF101">
        <f>IFERROR(VLOOKUP($A101, CDS1Y_bbg!BE$5:BF$241,2), -1)</f>
        <v>-1</v>
      </c>
      <c r="BH101">
        <f>IFERROR(VLOOKUP($A101, CDS1Y_bbg!BG$5:BH$241,2), -1)</f>
        <v>-1</v>
      </c>
      <c r="BJ101">
        <f>IFERROR(VLOOKUP($A101, CDS1Y_bbg!BI$5:BJ$241,2), -1)</f>
        <v>-1</v>
      </c>
      <c r="BL101">
        <f>IFERROR(VLOOKUP($A101, CDS1Y_bbg!BK$5:BL$241,2), -1)</f>
        <v>-1</v>
      </c>
      <c r="BN101">
        <f>IFERROR(VLOOKUP($A101, CDS1Y_bbg!BM$5:BN$241,2), -1)</f>
        <v>-1</v>
      </c>
      <c r="BP101">
        <f>IFERROR(VLOOKUP($A101, CDS1Y_bbg!BO$5:BP$241,2), -1)</f>
        <v>-1</v>
      </c>
      <c r="BR101">
        <f>IFERROR(VLOOKUP($A101, CDS1Y_bbg!BQ$5:BR$241,2), -1)</f>
        <v>-1</v>
      </c>
      <c r="BT101">
        <f>IFERROR(VLOOKUP($A101, CDS1Y_bbg!BS$5:BT$241,2), -1)</f>
        <v>-1</v>
      </c>
      <c r="BV101">
        <f>IFERROR(VLOOKUP($A101, CDS1Y_bbg!BU$5:BV$241,2), -1)</f>
        <v>-1</v>
      </c>
      <c r="BX101">
        <f>IFERROR(VLOOKUP($A101, CDS1Y_bbg!BW$5:BX$241,2), -1)</f>
        <v>-1</v>
      </c>
      <c r="BZ101">
        <f>IFERROR(VLOOKUP($A101, CDS1Y_bbg!BY$5:BZ$241,2), -1)</f>
        <v>-1</v>
      </c>
      <c r="CB101">
        <f>IFERROR(VLOOKUP($A101, CDS1Y_bbg!CA$5:CB$241,2), -1)</f>
        <v>-1</v>
      </c>
      <c r="CD101">
        <f>IFERROR(VLOOKUP($A101, CDS1Y_bbg!CC$5:CD$241,2), -1)</f>
        <v>-1</v>
      </c>
      <c r="CF101">
        <f>IFERROR(VLOOKUP($A101, CDS1Y_bbg!CE$5:CF$241,2), -1)</f>
        <v>4.25</v>
      </c>
      <c r="CH101">
        <f>IFERROR(VLOOKUP($A101, CDS1Y_bbg!CG$5:CH$241,2), -1)</f>
        <v>2.75</v>
      </c>
      <c r="CJ101">
        <f>IFERROR(VLOOKUP($A101, CDS1Y_bbg!CI$5:CJ$241,2), -1)</f>
        <v>-1</v>
      </c>
      <c r="CL101">
        <f>IFERROR(VLOOKUP($A101, CDS1Y_bbg!CK$5:CL$241,2), -1)</f>
        <v>31.004000000000001</v>
      </c>
      <c r="CN101">
        <f>IFERROR(VLOOKUP($A101, CDS1Y_bbg!CM$5:CN$241,2), -1)</f>
        <v>-1</v>
      </c>
    </row>
    <row r="102" spans="1:92" x14ac:dyDescent="0.25">
      <c r="A102" s="1">
        <v>39598</v>
      </c>
      <c r="B102">
        <f>IFERROR(VLOOKUP($A102, CDS1Y_bbg!A$5:B$241,2), -1)</f>
        <v>29.004999999999999</v>
      </c>
      <c r="D102">
        <f>IFERROR(VLOOKUP($A102, CDS1Y_bbg!C$5:D$241,2), -1)</f>
        <v>52.354999999999997</v>
      </c>
      <c r="F102">
        <f>IFERROR(VLOOKUP($A102, CDS1Y_bbg!E$5:F$241,2), -1)</f>
        <v>15.746</v>
      </c>
      <c r="H102">
        <f>IFERROR(VLOOKUP($A102, CDS1Y_bbg!G$5:H$241,2), -1)</f>
        <v>32.241999999999997</v>
      </c>
      <c r="J102">
        <f>IFERROR(VLOOKUP($A102, CDS1Y_bbg!I$5:J$241,2), -1)</f>
        <v>47.393000000000001</v>
      </c>
      <c r="L102">
        <f>IFERROR(VLOOKUP($A102, CDS1Y_bbg!K$5:L$241,2), -1)</f>
        <v>16.003</v>
      </c>
      <c r="N102">
        <f>IFERROR(VLOOKUP($A102, CDS1Y_bbg!M$5:N$241,2), -1)</f>
        <v>43.898000000000003</v>
      </c>
      <c r="P102">
        <f>IFERROR(VLOOKUP($A102, CDS1Y_bbg!O$5:P$241,2), -1)</f>
        <v>54.177</v>
      </c>
      <c r="R102">
        <f>IFERROR(VLOOKUP($A102, CDS1Y_bbg!Q$5:R$241,2), -1)</f>
        <v>28.391999999999999</v>
      </c>
      <c r="T102">
        <f>IFERROR(VLOOKUP($A102, CDS1Y_bbg!S$5:T$241,2), -1)</f>
        <v>95.153999999999996</v>
      </c>
      <c r="V102">
        <f>IFERROR(VLOOKUP($A102, CDS1Y_bbg!U$5:V$241,2), -1)</f>
        <v>12.003</v>
      </c>
      <c r="X102">
        <f>IFERROR(VLOOKUP($A102, CDS1Y_bbg!W$5:X$241,2), -1)</f>
        <v>40.33</v>
      </c>
      <c r="Z102">
        <f>IFERROR(VLOOKUP($A102, CDS1Y_bbg!Y$5:Z$241,2), -1)</f>
        <v>61.167000000000002</v>
      </c>
      <c r="AB102">
        <f>IFERROR(VLOOKUP($A102, CDS1Y_bbg!AA$5:AB$241,2), -1)</f>
        <v>33.338000000000001</v>
      </c>
      <c r="AD102">
        <f>IFERROR(VLOOKUP($A102, CDS1Y_bbg!AC$5:AD$241,2), -1)</f>
        <v>80.061999999999998</v>
      </c>
      <c r="AF102">
        <f>IFERROR(VLOOKUP($A102, CDS1Y_bbg!AE$5:AF$241,2), -1)</f>
        <v>-1</v>
      </c>
      <c r="AH102">
        <f>IFERROR(VLOOKUP($A102, CDS1Y_bbg!AG$5:AH$241,2), -1)</f>
        <v>-1</v>
      </c>
      <c r="AJ102">
        <f>IFERROR(VLOOKUP($A102, CDS1Y_bbg!AI$5:AJ$241,2), -1)</f>
        <v>-1</v>
      </c>
      <c r="AL102">
        <f>IFERROR(VLOOKUP($A102, CDS1Y_bbg!AK$5:AL$241,2), -1)</f>
        <v>-1</v>
      </c>
      <c r="AN102">
        <f>IFERROR(VLOOKUP($A102, CDS1Y_bbg!AM$5:AN$241,2), -1)</f>
        <v>-1</v>
      </c>
      <c r="AP102">
        <f>IFERROR(VLOOKUP($A102, CDS1Y_bbg!AO$5:AP$241,2), -1)</f>
        <v>-1</v>
      </c>
      <c r="AR102">
        <f>IFERROR(VLOOKUP($A102, CDS1Y_bbg!AQ$5:AR$241,2), -1)</f>
        <v>-1</v>
      </c>
      <c r="AT102">
        <f>IFERROR(VLOOKUP($A102, CDS1Y_bbg!AS$5:AT$241,2), -1)</f>
        <v>-1</v>
      </c>
      <c r="AV102">
        <f>IFERROR(VLOOKUP($A102, CDS1Y_bbg!AU$5:AV$241,2), -1)</f>
        <v>-1</v>
      </c>
      <c r="AX102">
        <f>IFERROR(VLOOKUP($A102, CDS1Y_bbg!AW$5:AX$241,2), -1)</f>
        <v>15</v>
      </c>
      <c r="AZ102">
        <f>IFERROR(VLOOKUP($A102, CDS1Y_bbg!AY$5:AZ$241,2), -1)</f>
        <v>7.9719999999999995</v>
      </c>
      <c r="BB102">
        <f>IFERROR(VLOOKUP($A102, CDS1Y_bbg!BA$5:BB$241,2), -1)</f>
        <v>-1</v>
      </c>
      <c r="BD102">
        <f>IFERROR(VLOOKUP($A102, CDS1Y_bbg!BC$5:BD$241,2), -1)</f>
        <v>-1</v>
      </c>
      <c r="BF102">
        <f>IFERROR(VLOOKUP($A102, CDS1Y_bbg!BE$5:BF$241,2), -1)</f>
        <v>-1</v>
      </c>
      <c r="BH102">
        <f>IFERROR(VLOOKUP($A102, CDS1Y_bbg!BG$5:BH$241,2), -1)</f>
        <v>-1</v>
      </c>
      <c r="BJ102">
        <f>IFERROR(VLOOKUP($A102, CDS1Y_bbg!BI$5:BJ$241,2), -1)</f>
        <v>-1</v>
      </c>
      <c r="BL102">
        <f>IFERROR(VLOOKUP($A102, CDS1Y_bbg!BK$5:BL$241,2), -1)</f>
        <v>-1</v>
      </c>
      <c r="BN102">
        <f>IFERROR(VLOOKUP($A102, CDS1Y_bbg!BM$5:BN$241,2), -1)</f>
        <v>-1</v>
      </c>
      <c r="BP102">
        <f>IFERROR(VLOOKUP($A102, CDS1Y_bbg!BO$5:BP$241,2), -1)</f>
        <v>-1</v>
      </c>
      <c r="BR102">
        <f>IFERROR(VLOOKUP($A102, CDS1Y_bbg!BQ$5:BR$241,2), -1)</f>
        <v>-1</v>
      </c>
      <c r="BT102">
        <f>IFERROR(VLOOKUP($A102, CDS1Y_bbg!BS$5:BT$241,2), -1)</f>
        <v>-1</v>
      </c>
      <c r="BV102">
        <f>IFERROR(VLOOKUP($A102, CDS1Y_bbg!BU$5:BV$241,2), -1)</f>
        <v>-1</v>
      </c>
      <c r="BX102">
        <f>IFERROR(VLOOKUP($A102, CDS1Y_bbg!BW$5:BX$241,2), -1)</f>
        <v>-1</v>
      </c>
      <c r="BZ102">
        <f>IFERROR(VLOOKUP($A102, CDS1Y_bbg!BY$5:BZ$241,2), -1)</f>
        <v>-1</v>
      </c>
      <c r="CB102">
        <f>IFERROR(VLOOKUP($A102, CDS1Y_bbg!CA$5:CB$241,2), -1)</f>
        <v>-1</v>
      </c>
      <c r="CD102">
        <f>IFERROR(VLOOKUP($A102, CDS1Y_bbg!CC$5:CD$241,2), -1)</f>
        <v>-1</v>
      </c>
      <c r="CF102">
        <f>IFERROR(VLOOKUP($A102, CDS1Y_bbg!CE$5:CF$241,2), -1)</f>
        <v>4.25</v>
      </c>
      <c r="CH102">
        <f>IFERROR(VLOOKUP($A102, CDS1Y_bbg!CG$5:CH$241,2), -1)</f>
        <v>2.75</v>
      </c>
      <c r="CJ102">
        <f>IFERROR(VLOOKUP($A102, CDS1Y_bbg!CI$5:CJ$241,2), -1)</f>
        <v>-1</v>
      </c>
      <c r="CL102">
        <f>IFERROR(VLOOKUP($A102, CDS1Y_bbg!CK$5:CL$241,2), -1)</f>
        <v>18.504000000000001</v>
      </c>
      <c r="CN102">
        <f>IFERROR(VLOOKUP($A102, CDS1Y_bbg!CM$5:CN$241,2), -1)</f>
        <v>-1</v>
      </c>
    </row>
    <row r="103" spans="1:92" x14ac:dyDescent="0.25">
      <c r="A103" s="1">
        <v>39629</v>
      </c>
      <c r="B103">
        <f>IFERROR(VLOOKUP($A103, CDS1Y_bbg!A$5:B$241,2), -1)</f>
        <v>37.015000000000001</v>
      </c>
      <c r="D103">
        <f>IFERROR(VLOOKUP($A103, CDS1Y_bbg!C$5:D$241,2), -1)</f>
        <v>72.421000000000006</v>
      </c>
      <c r="F103">
        <f>IFERROR(VLOOKUP($A103, CDS1Y_bbg!E$5:F$241,2), -1)</f>
        <v>19.306999999999999</v>
      </c>
      <c r="H103">
        <f>IFERROR(VLOOKUP($A103, CDS1Y_bbg!G$5:H$241,2), -1)</f>
        <v>45.74</v>
      </c>
      <c r="J103">
        <f>IFERROR(VLOOKUP($A103, CDS1Y_bbg!I$5:J$241,2), -1)</f>
        <v>62.881</v>
      </c>
      <c r="L103">
        <f>IFERROR(VLOOKUP($A103, CDS1Y_bbg!K$5:L$241,2), -1)</f>
        <v>26.439</v>
      </c>
      <c r="N103">
        <f>IFERROR(VLOOKUP($A103, CDS1Y_bbg!M$5:N$241,2), -1)</f>
        <v>42.701000000000001</v>
      </c>
      <c r="P103">
        <f>IFERROR(VLOOKUP($A103, CDS1Y_bbg!O$5:P$241,2), -1)</f>
        <v>61.472999999999999</v>
      </c>
      <c r="R103">
        <f>IFERROR(VLOOKUP($A103, CDS1Y_bbg!Q$5:R$241,2), -1)</f>
        <v>31.832999999999998</v>
      </c>
      <c r="T103">
        <f>IFERROR(VLOOKUP($A103, CDS1Y_bbg!S$5:T$241,2), -1)</f>
        <v>116.04</v>
      </c>
      <c r="V103">
        <f>IFERROR(VLOOKUP($A103, CDS1Y_bbg!U$5:V$241,2), -1)</f>
        <v>13.002000000000001</v>
      </c>
      <c r="X103">
        <f>IFERROR(VLOOKUP($A103, CDS1Y_bbg!W$5:X$241,2), -1)</f>
        <v>57.35</v>
      </c>
      <c r="Z103">
        <f>IFERROR(VLOOKUP($A103, CDS1Y_bbg!Y$5:Z$241,2), -1)</f>
        <v>70.965000000000003</v>
      </c>
      <c r="AB103">
        <f>IFERROR(VLOOKUP($A103, CDS1Y_bbg!AA$5:AB$241,2), -1)</f>
        <v>46.856000000000002</v>
      </c>
      <c r="AD103">
        <f>IFERROR(VLOOKUP($A103, CDS1Y_bbg!AC$5:AD$241,2), -1)</f>
        <v>103.836</v>
      </c>
      <c r="AF103">
        <f>IFERROR(VLOOKUP($A103, CDS1Y_bbg!AE$5:AF$241,2), -1)</f>
        <v>-1</v>
      </c>
      <c r="AH103">
        <f>IFERROR(VLOOKUP($A103, CDS1Y_bbg!AG$5:AH$241,2), -1)</f>
        <v>-1</v>
      </c>
      <c r="AJ103">
        <f>IFERROR(VLOOKUP($A103, CDS1Y_bbg!AI$5:AJ$241,2), -1)</f>
        <v>-1</v>
      </c>
      <c r="AL103">
        <f>IFERROR(VLOOKUP($A103, CDS1Y_bbg!AK$5:AL$241,2), -1)</f>
        <v>-1</v>
      </c>
      <c r="AN103">
        <f>IFERROR(VLOOKUP($A103, CDS1Y_bbg!AM$5:AN$241,2), -1)</f>
        <v>-1</v>
      </c>
      <c r="AP103">
        <f>IFERROR(VLOOKUP($A103, CDS1Y_bbg!AO$5:AP$241,2), -1)</f>
        <v>-1</v>
      </c>
      <c r="AR103">
        <f>IFERROR(VLOOKUP($A103, CDS1Y_bbg!AQ$5:AR$241,2), -1)</f>
        <v>-1</v>
      </c>
      <c r="AT103">
        <f>IFERROR(VLOOKUP($A103, CDS1Y_bbg!AS$5:AT$241,2), -1)</f>
        <v>-1</v>
      </c>
      <c r="AV103">
        <f>IFERROR(VLOOKUP($A103, CDS1Y_bbg!AU$5:AV$241,2), -1)</f>
        <v>-1</v>
      </c>
      <c r="AX103">
        <f>IFERROR(VLOOKUP($A103, CDS1Y_bbg!AW$5:AX$241,2), -1)</f>
        <v>25.978000000000002</v>
      </c>
      <c r="AZ103">
        <f>IFERROR(VLOOKUP($A103, CDS1Y_bbg!AY$5:AZ$241,2), -1)</f>
        <v>7.9719999999999995</v>
      </c>
      <c r="BB103">
        <f>IFERROR(VLOOKUP($A103, CDS1Y_bbg!BA$5:BB$241,2), -1)</f>
        <v>-1</v>
      </c>
      <c r="BD103">
        <f>IFERROR(VLOOKUP($A103, CDS1Y_bbg!BC$5:BD$241,2), -1)</f>
        <v>-1</v>
      </c>
      <c r="BF103">
        <f>IFERROR(VLOOKUP($A103, CDS1Y_bbg!BE$5:BF$241,2), -1)</f>
        <v>-1</v>
      </c>
      <c r="BH103">
        <f>IFERROR(VLOOKUP($A103, CDS1Y_bbg!BG$5:BH$241,2), -1)</f>
        <v>-1</v>
      </c>
      <c r="BJ103">
        <f>IFERROR(VLOOKUP($A103, CDS1Y_bbg!BI$5:BJ$241,2), -1)</f>
        <v>-1</v>
      </c>
      <c r="BL103">
        <f>IFERROR(VLOOKUP($A103, CDS1Y_bbg!BK$5:BL$241,2), -1)</f>
        <v>-1</v>
      </c>
      <c r="BN103">
        <f>IFERROR(VLOOKUP($A103, CDS1Y_bbg!BM$5:BN$241,2), -1)</f>
        <v>-1</v>
      </c>
      <c r="BP103">
        <f>IFERROR(VLOOKUP($A103, CDS1Y_bbg!BO$5:BP$241,2), -1)</f>
        <v>-1</v>
      </c>
      <c r="BR103">
        <f>IFERROR(VLOOKUP($A103, CDS1Y_bbg!BQ$5:BR$241,2), -1)</f>
        <v>-1</v>
      </c>
      <c r="BT103">
        <f>IFERROR(VLOOKUP($A103, CDS1Y_bbg!BS$5:BT$241,2), -1)</f>
        <v>-1</v>
      </c>
      <c r="BV103">
        <f>IFERROR(VLOOKUP($A103, CDS1Y_bbg!BU$5:BV$241,2), -1)</f>
        <v>-1</v>
      </c>
      <c r="BX103">
        <f>IFERROR(VLOOKUP($A103, CDS1Y_bbg!BW$5:BX$241,2), -1)</f>
        <v>-1</v>
      </c>
      <c r="BZ103">
        <f>IFERROR(VLOOKUP($A103, CDS1Y_bbg!BY$5:BZ$241,2), -1)</f>
        <v>-1</v>
      </c>
      <c r="CB103">
        <f>IFERROR(VLOOKUP($A103, CDS1Y_bbg!CA$5:CB$241,2), -1)</f>
        <v>-1</v>
      </c>
      <c r="CD103">
        <f>IFERROR(VLOOKUP($A103, CDS1Y_bbg!CC$5:CD$241,2), -1)</f>
        <v>-1</v>
      </c>
      <c r="CF103">
        <f>IFERROR(VLOOKUP($A103, CDS1Y_bbg!CE$5:CF$241,2), -1)</f>
        <v>4.25</v>
      </c>
      <c r="CH103">
        <f>IFERROR(VLOOKUP($A103, CDS1Y_bbg!CG$5:CH$241,2), -1)</f>
        <v>2.75</v>
      </c>
      <c r="CJ103">
        <f>IFERROR(VLOOKUP($A103, CDS1Y_bbg!CI$5:CJ$241,2), -1)</f>
        <v>-1</v>
      </c>
      <c r="CL103">
        <f>IFERROR(VLOOKUP($A103, CDS1Y_bbg!CK$5:CL$241,2), -1)</f>
        <v>18.504000000000001</v>
      </c>
      <c r="CN103">
        <f>IFERROR(VLOOKUP($A103, CDS1Y_bbg!CM$5:CN$241,2), -1)</f>
        <v>-1</v>
      </c>
    </row>
    <row r="104" spans="1:92" x14ac:dyDescent="0.25">
      <c r="A104" s="1">
        <v>39660</v>
      </c>
      <c r="B104">
        <f>IFERROR(VLOOKUP($A104, CDS1Y_bbg!A$5:B$241,2), -1)</f>
        <v>40.825000000000003</v>
      </c>
      <c r="D104">
        <f>IFERROR(VLOOKUP($A104, CDS1Y_bbg!C$5:D$241,2), -1)</f>
        <v>55.524999999999999</v>
      </c>
      <c r="F104">
        <f>IFERROR(VLOOKUP($A104, CDS1Y_bbg!E$5:F$241,2), -1)</f>
        <v>18.571000000000002</v>
      </c>
      <c r="H104">
        <f>IFERROR(VLOOKUP($A104, CDS1Y_bbg!G$5:H$241,2), -1)</f>
        <v>25.579000000000001</v>
      </c>
      <c r="J104">
        <f>IFERROR(VLOOKUP($A104, CDS1Y_bbg!I$5:J$241,2), -1)</f>
        <v>64.75</v>
      </c>
      <c r="L104">
        <f>IFERROR(VLOOKUP($A104, CDS1Y_bbg!K$5:L$241,2), -1)</f>
        <v>22.835000000000001</v>
      </c>
      <c r="N104">
        <f>IFERROR(VLOOKUP($A104, CDS1Y_bbg!M$5:N$241,2), -1)</f>
        <v>40.588999999999999</v>
      </c>
      <c r="P104">
        <f>IFERROR(VLOOKUP($A104, CDS1Y_bbg!O$5:P$241,2), -1)</f>
        <v>46.642000000000003</v>
      </c>
      <c r="R104">
        <f>IFERROR(VLOOKUP($A104, CDS1Y_bbg!Q$5:R$241,2), -1)</f>
        <v>30.975000000000001</v>
      </c>
      <c r="T104">
        <f>IFERROR(VLOOKUP($A104, CDS1Y_bbg!S$5:T$241,2), -1)</f>
        <v>99.188000000000002</v>
      </c>
      <c r="V104">
        <f>IFERROR(VLOOKUP($A104, CDS1Y_bbg!U$5:V$241,2), -1)</f>
        <v>18.001999999999999</v>
      </c>
      <c r="X104">
        <f>IFERROR(VLOOKUP($A104, CDS1Y_bbg!W$5:X$241,2), -1)</f>
        <v>49.241</v>
      </c>
      <c r="Z104">
        <f>IFERROR(VLOOKUP($A104, CDS1Y_bbg!Y$5:Z$241,2), -1)</f>
        <v>52.503</v>
      </c>
      <c r="AB104">
        <f>IFERROR(VLOOKUP($A104, CDS1Y_bbg!AA$5:AB$241,2), -1)</f>
        <v>36.027999999999999</v>
      </c>
      <c r="AD104">
        <f>IFERROR(VLOOKUP($A104, CDS1Y_bbg!AC$5:AD$241,2), -1)</f>
        <v>82.478999999999999</v>
      </c>
      <c r="AF104">
        <f>IFERROR(VLOOKUP($A104, CDS1Y_bbg!AE$5:AF$241,2), -1)</f>
        <v>-1</v>
      </c>
      <c r="AH104">
        <f>IFERROR(VLOOKUP($A104, CDS1Y_bbg!AG$5:AH$241,2), -1)</f>
        <v>-1</v>
      </c>
      <c r="AJ104">
        <f>IFERROR(VLOOKUP($A104, CDS1Y_bbg!AI$5:AJ$241,2), -1)</f>
        <v>-1</v>
      </c>
      <c r="AL104">
        <f>IFERROR(VLOOKUP($A104, CDS1Y_bbg!AK$5:AL$241,2), -1)</f>
        <v>-1</v>
      </c>
      <c r="AN104">
        <f>IFERROR(VLOOKUP($A104, CDS1Y_bbg!AM$5:AN$241,2), -1)</f>
        <v>-1</v>
      </c>
      <c r="AP104">
        <f>IFERROR(VLOOKUP($A104, CDS1Y_bbg!AO$5:AP$241,2), -1)</f>
        <v>-1</v>
      </c>
      <c r="AR104">
        <f>IFERROR(VLOOKUP($A104, CDS1Y_bbg!AQ$5:AR$241,2), -1)</f>
        <v>-1</v>
      </c>
      <c r="AT104">
        <f>IFERROR(VLOOKUP($A104, CDS1Y_bbg!AS$5:AT$241,2), -1)</f>
        <v>-1</v>
      </c>
      <c r="AV104">
        <f>IFERROR(VLOOKUP($A104, CDS1Y_bbg!AU$5:AV$241,2), -1)</f>
        <v>-1</v>
      </c>
      <c r="AX104">
        <f>IFERROR(VLOOKUP($A104, CDS1Y_bbg!AW$5:AX$241,2), -1)</f>
        <v>26.483000000000001</v>
      </c>
      <c r="AZ104">
        <f>IFERROR(VLOOKUP($A104, CDS1Y_bbg!AY$5:AZ$241,2), -1)</f>
        <v>7.9719999999999995</v>
      </c>
      <c r="BB104">
        <f>IFERROR(VLOOKUP($A104, CDS1Y_bbg!BA$5:BB$241,2), -1)</f>
        <v>-1</v>
      </c>
      <c r="BD104">
        <f>IFERROR(VLOOKUP($A104, CDS1Y_bbg!BC$5:BD$241,2), -1)</f>
        <v>-1</v>
      </c>
      <c r="BF104">
        <f>IFERROR(VLOOKUP($A104, CDS1Y_bbg!BE$5:BF$241,2), -1)</f>
        <v>-1</v>
      </c>
      <c r="BH104">
        <f>IFERROR(VLOOKUP($A104, CDS1Y_bbg!BG$5:BH$241,2), -1)</f>
        <v>-1</v>
      </c>
      <c r="BJ104">
        <f>IFERROR(VLOOKUP($A104, CDS1Y_bbg!BI$5:BJ$241,2), -1)</f>
        <v>-1</v>
      </c>
      <c r="BL104">
        <f>IFERROR(VLOOKUP($A104, CDS1Y_bbg!BK$5:BL$241,2), -1)</f>
        <v>-1</v>
      </c>
      <c r="BN104">
        <f>IFERROR(VLOOKUP($A104, CDS1Y_bbg!BM$5:BN$241,2), -1)</f>
        <v>-1</v>
      </c>
      <c r="BP104">
        <f>IFERROR(VLOOKUP($A104, CDS1Y_bbg!BO$5:BP$241,2), -1)</f>
        <v>-1</v>
      </c>
      <c r="BR104">
        <f>IFERROR(VLOOKUP($A104, CDS1Y_bbg!BQ$5:BR$241,2), -1)</f>
        <v>-1</v>
      </c>
      <c r="BT104">
        <f>IFERROR(VLOOKUP($A104, CDS1Y_bbg!BS$5:BT$241,2), -1)</f>
        <v>-1</v>
      </c>
      <c r="BV104">
        <f>IFERROR(VLOOKUP($A104, CDS1Y_bbg!BU$5:BV$241,2), -1)</f>
        <v>-1</v>
      </c>
      <c r="BX104">
        <f>IFERROR(VLOOKUP($A104, CDS1Y_bbg!BW$5:BX$241,2), -1)</f>
        <v>-1</v>
      </c>
      <c r="BZ104">
        <f>IFERROR(VLOOKUP($A104, CDS1Y_bbg!BY$5:BZ$241,2), -1)</f>
        <v>-1</v>
      </c>
      <c r="CB104">
        <f>IFERROR(VLOOKUP($A104, CDS1Y_bbg!CA$5:CB$241,2), -1)</f>
        <v>-1</v>
      </c>
      <c r="CD104">
        <f>IFERROR(VLOOKUP($A104, CDS1Y_bbg!CC$5:CD$241,2), -1)</f>
        <v>-1</v>
      </c>
      <c r="CF104">
        <f>IFERROR(VLOOKUP($A104, CDS1Y_bbg!CE$5:CF$241,2), -1)</f>
        <v>15</v>
      </c>
      <c r="CH104">
        <f>IFERROR(VLOOKUP($A104, CDS1Y_bbg!CG$5:CH$241,2), -1)</f>
        <v>2.75</v>
      </c>
      <c r="CJ104">
        <f>IFERROR(VLOOKUP($A104, CDS1Y_bbg!CI$5:CJ$241,2), -1)</f>
        <v>-1</v>
      </c>
      <c r="CL104">
        <f>IFERROR(VLOOKUP($A104, CDS1Y_bbg!CK$5:CL$241,2), -1)</f>
        <v>18.504000000000001</v>
      </c>
      <c r="CN104">
        <f>IFERROR(VLOOKUP($A104, CDS1Y_bbg!CM$5:CN$241,2), -1)</f>
        <v>-1</v>
      </c>
    </row>
    <row r="105" spans="1:92" x14ac:dyDescent="0.25">
      <c r="A105" s="1">
        <v>39689</v>
      </c>
      <c r="B105">
        <f>IFERROR(VLOOKUP($A105, CDS1Y_bbg!A$5:B$241,2), -1)</f>
        <v>42.174999999999997</v>
      </c>
      <c r="D105">
        <f>IFERROR(VLOOKUP($A105, CDS1Y_bbg!C$5:D$241,2), -1)</f>
        <v>71.105000000000004</v>
      </c>
      <c r="F105">
        <f>IFERROR(VLOOKUP($A105, CDS1Y_bbg!E$5:F$241,2), -1)</f>
        <v>18.802</v>
      </c>
      <c r="H105">
        <f>IFERROR(VLOOKUP($A105, CDS1Y_bbg!G$5:H$241,2), -1)</f>
        <v>32.207999999999998</v>
      </c>
      <c r="J105">
        <f>IFERROR(VLOOKUP($A105, CDS1Y_bbg!I$5:J$241,2), -1)</f>
        <v>66.656999999999996</v>
      </c>
      <c r="L105">
        <f>IFERROR(VLOOKUP($A105, CDS1Y_bbg!K$5:L$241,2), -1)</f>
        <v>30.001000000000001</v>
      </c>
      <c r="N105">
        <f>IFERROR(VLOOKUP($A105, CDS1Y_bbg!M$5:N$241,2), -1)</f>
        <v>53.994999999999997</v>
      </c>
      <c r="P105">
        <f>IFERROR(VLOOKUP($A105, CDS1Y_bbg!O$5:P$241,2), -1)</f>
        <v>63.5</v>
      </c>
      <c r="R105">
        <f>IFERROR(VLOOKUP($A105, CDS1Y_bbg!Q$5:R$241,2), -1)</f>
        <v>34.335000000000001</v>
      </c>
      <c r="T105">
        <f>IFERROR(VLOOKUP($A105, CDS1Y_bbg!S$5:T$241,2), -1)</f>
        <v>105.85</v>
      </c>
      <c r="V105">
        <f>IFERROR(VLOOKUP($A105, CDS1Y_bbg!U$5:V$241,2), -1)</f>
        <v>28.001999999999999</v>
      </c>
      <c r="X105">
        <f>IFERROR(VLOOKUP($A105, CDS1Y_bbg!W$5:X$241,2), -1)</f>
        <v>76.03</v>
      </c>
      <c r="Z105">
        <f>IFERROR(VLOOKUP($A105, CDS1Y_bbg!Y$5:Z$241,2), -1)</f>
        <v>57.838000000000001</v>
      </c>
      <c r="AB105">
        <f>IFERROR(VLOOKUP($A105, CDS1Y_bbg!AA$5:AB$241,2), -1)</f>
        <v>60.563000000000002</v>
      </c>
      <c r="AD105">
        <f>IFERROR(VLOOKUP($A105, CDS1Y_bbg!AC$5:AD$241,2), -1)</f>
        <v>85.322999999999993</v>
      </c>
      <c r="AF105">
        <f>IFERROR(VLOOKUP($A105, CDS1Y_bbg!AE$5:AF$241,2), -1)</f>
        <v>-1</v>
      </c>
      <c r="AH105">
        <f>IFERROR(VLOOKUP($A105, CDS1Y_bbg!AG$5:AH$241,2), -1)</f>
        <v>-1</v>
      </c>
      <c r="AJ105">
        <f>IFERROR(VLOOKUP($A105, CDS1Y_bbg!AI$5:AJ$241,2), -1)</f>
        <v>-1</v>
      </c>
      <c r="AL105">
        <f>IFERROR(VLOOKUP($A105, CDS1Y_bbg!AK$5:AL$241,2), -1)</f>
        <v>-1</v>
      </c>
      <c r="AN105">
        <f>IFERROR(VLOOKUP($A105, CDS1Y_bbg!AM$5:AN$241,2), -1)</f>
        <v>-1</v>
      </c>
      <c r="AP105">
        <f>IFERROR(VLOOKUP($A105, CDS1Y_bbg!AO$5:AP$241,2), -1)</f>
        <v>-1</v>
      </c>
      <c r="AR105">
        <f>IFERROR(VLOOKUP($A105, CDS1Y_bbg!AQ$5:AR$241,2), -1)</f>
        <v>-1</v>
      </c>
      <c r="AT105">
        <f>IFERROR(VLOOKUP($A105, CDS1Y_bbg!AS$5:AT$241,2), -1)</f>
        <v>-1</v>
      </c>
      <c r="AV105">
        <f>IFERROR(VLOOKUP($A105, CDS1Y_bbg!AU$5:AV$241,2), -1)</f>
        <v>-1</v>
      </c>
      <c r="AX105">
        <f>IFERROR(VLOOKUP($A105, CDS1Y_bbg!AW$5:AX$241,2), -1)</f>
        <v>27.884</v>
      </c>
      <c r="AZ105">
        <f>IFERROR(VLOOKUP($A105, CDS1Y_bbg!AY$5:AZ$241,2), -1)</f>
        <v>7.9719999999999995</v>
      </c>
      <c r="BB105">
        <f>IFERROR(VLOOKUP($A105, CDS1Y_bbg!BA$5:BB$241,2), -1)</f>
        <v>-1</v>
      </c>
      <c r="BD105">
        <f>IFERROR(VLOOKUP($A105, CDS1Y_bbg!BC$5:BD$241,2), -1)</f>
        <v>-1</v>
      </c>
      <c r="BF105">
        <f>IFERROR(VLOOKUP($A105, CDS1Y_bbg!BE$5:BF$241,2), -1)</f>
        <v>-1</v>
      </c>
      <c r="BH105">
        <f>IFERROR(VLOOKUP($A105, CDS1Y_bbg!BG$5:BH$241,2), -1)</f>
        <v>-1</v>
      </c>
      <c r="BJ105">
        <f>IFERROR(VLOOKUP($A105, CDS1Y_bbg!BI$5:BJ$241,2), -1)</f>
        <v>-1</v>
      </c>
      <c r="BL105">
        <f>IFERROR(VLOOKUP($A105, CDS1Y_bbg!BK$5:BL$241,2), -1)</f>
        <v>-1</v>
      </c>
      <c r="BN105">
        <f>IFERROR(VLOOKUP($A105, CDS1Y_bbg!BM$5:BN$241,2), -1)</f>
        <v>-1</v>
      </c>
      <c r="BP105">
        <f>IFERROR(VLOOKUP($A105, CDS1Y_bbg!BO$5:BP$241,2), -1)</f>
        <v>-1</v>
      </c>
      <c r="BR105">
        <f>IFERROR(VLOOKUP($A105, CDS1Y_bbg!BQ$5:BR$241,2), -1)</f>
        <v>-1</v>
      </c>
      <c r="BT105">
        <f>IFERROR(VLOOKUP($A105, CDS1Y_bbg!BS$5:BT$241,2), -1)</f>
        <v>-1</v>
      </c>
      <c r="BV105">
        <f>IFERROR(VLOOKUP($A105, CDS1Y_bbg!BU$5:BV$241,2), -1)</f>
        <v>-1</v>
      </c>
      <c r="BX105">
        <f>IFERROR(VLOOKUP($A105, CDS1Y_bbg!BW$5:BX$241,2), -1)</f>
        <v>-1</v>
      </c>
      <c r="BZ105">
        <f>IFERROR(VLOOKUP($A105, CDS1Y_bbg!BY$5:BZ$241,2), -1)</f>
        <v>-1</v>
      </c>
      <c r="CB105">
        <f>IFERROR(VLOOKUP($A105, CDS1Y_bbg!CA$5:CB$241,2), -1)</f>
        <v>-1</v>
      </c>
      <c r="CD105">
        <f>IFERROR(VLOOKUP($A105, CDS1Y_bbg!CC$5:CD$241,2), -1)</f>
        <v>-1</v>
      </c>
      <c r="CF105">
        <f>IFERROR(VLOOKUP($A105, CDS1Y_bbg!CE$5:CF$241,2), -1)</f>
        <v>15</v>
      </c>
      <c r="CH105">
        <f>IFERROR(VLOOKUP($A105, CDS1Y_bbg!CG$5:CH$241,2), -1)</f>
        <v>2.75</v>
      </c>
      <c r="CJ105">
        <f>IFERROR(VLOOKUP($A105, CDS1Y_bbg!CI$5:CJ$241,2), -1)</f>
        <v>-1</v>
      </c>
      <c r="CL105">
        <f>IFERROR(VLOOKUP($A105, CDS1Y_bbg!CK$5:CL$241,2), -1)</f>
        <v>18.504000000000001</v>
      </c>
      <c r="CN105">
        <f>IFERROR(VLOOKUP($A105, CDS1Y_bbg!CM$5:CN$241,2), -1)</f>
        <v>-1</v>
      </c>
    </row>
    <row r="106" spans="1:92" x14ac:dyDescent="0.25">
      <c r="A106" s="1">
        <v>39721</v>
      </c>
      <c r="B106">
        <f>IFERROR(VLOOKUP($A106, CDS1Y_bbg!A$5:B$241,2), -1)</f>
        <v>93.3</v>
      </c>
      <c r="D106">
        <f>IFERROR(VLOOKUP($A106, CDS1Y_bbg!C$5:D$241,2), -1)</f>
        <v>79.010000000000005</v>
      </c>
      <c r="F106">
        <f>IFERROR(VLOOKUP($A106, CDS1Y_bbg!E$5:F$241,2), -1)</f>
        <v>43.598999999999997</v>
      </c>
      <c r="H106">
        <f>IFERROR(VLOOKUP($A106, CDS1Y_bbg!G$5:H$241,2), -1)</f>
        <v>39.713000000000001</v>
      </c>
      <c r="J106">
        <f>IFERROR(VLOOKUP($A106, CDS1Y_bbg!I$5:J$241,2), -1)</f>
        <v>101.553</v>
      </c>
      <c r="L106">
        <f>IFERROR(VLOOKUP($A106, CDS1Y_bbg!K$5:L$241,2), -1)</f>
        <v>59.500999999999998</v>
      </c>
      <c r="N106">
        <f>IFERROR(VLOOKUP($A106, CDS1Y_bbg!M$5:N$241,2), -1)</f>
        <v>144.02000000000001</v>
      </c>
      <c r="P106">
        <f>IFERROR(VLOOKUP($A106, CDS1Y_bbg!O$5:P$241,2), -1)</f>
        <v>72.581000000000003</v>
      </c>
      <c r="R106">
        <f>IFERROR(VLOOKUP($A106, CDS1Y_bbg!Q$5:R$241,2), -1)</f>
        <v>62.689</v>
      </c>
      <c r="T106">
        <f>IFERROR(VLOOKUP($A106, CDS1Y_bbg!S$5:T$241,2), -1)</f>
        <v>132.44300000000001</v>
      </c>
      <c r="V106">
        <f>IFERROR(VLOOKUP($A106, CDS1Y_bbg!U$5:V$241,2), -1)</f>
        <v>30.359000000000002</v>
      </c>
      <c r="X106">
        <f>IFERROR(VLOOKUP($A106, CDS1Y_bbg!W$5:X$241,2), -1)</f>
        <v>230.99</v>
      </c>
      <c r="Z106">
        <f>IFERROR(VLOOKUP($A106, CDS1Y_bbg!Y$5:Z$241,2), -1)</f>
        <v>83.808999999999997</v>
      </c>
      <c r="AB106">
        <f>IFERROR(VLOOKUP($A106, CDS1Y_bbg!AA$5:AB$241,2), -1)</f>
        <v>84.281000000000006</v>
      </c>
      <c r="AD106">
        <f>IFERROR(VLOOKUP($A106, CDS1Y_bbg!AC$5:AD$241,2), -1)</f>
        <v>95.337999999999994</v>
      </c>
      <c r="AF106">
        <f>IFERROR(VLOOKUP($A106, CDS1Y_bbg!AE$5:AF$241,2), -1)</f>
        <v>-1</v>
      </c>
      <c r="AH106">
        <f>IFERROR(VLOOKUP($A106, CDS1Y_bbg!AG$5:AH$241,2), -1)</f>
        <v>-1</v>
      </c>
      <c r="AJ106">
        <f>IFERROR(VLOOKUP($A106, CDS1Y_bbg!AI$5:AJ$241,2), -1)</f>
        <v>-1</v>
      </c>
      <c r="AL106">
        <f>IFERROR(VLOOKUP($A106, CDS1Y_bbg!AK$5:AL$241,2), -1)</f>
        <v>-1</v>
      </c>
      <c r="AN106">
        <f>IFERROR(VLOOKUP($A106, CDS1Y_bbg!AM$5:AN$241,2), -1)</f>
        <v>-1</v>
      </c>
      <c r="AP106">
        <f>IFERROR(VLOOKUP($A106, CDS1Y_bbg!AO$5:AP$241,2), -1)</f>
        <v>-1</v>
      </c>
      <c r="AR106">
        <f>IFERROR(VLOOKUP($A106, CDS1Y_bbg!AQ$5:AR$241,2), -1)</f>
        <v>-1</v>
      </c>
      <c r="AT106">
        <f>IFERROR(VLOOKUP($A106, CDS1Y_bbg!AS$5:AT$241,2), -1)</f>
        <v>-1</v>
      </c>
      <c r="AV106">
        <f>IFERROR(VLOOKUP($A106, CDS1Y_bbg!AU$5:AV$241,2), -1)</f>
        <v>-1</v>
      </c>
      <c r="AX106">
        <f>IFERROR(VLOOKUP($A106, CDS1Y_bbg!AW$5:AX$241,2), -1)</f>
        <v>43.774000000000001</v>
      </c>
      <c r="AZ106">
        <f>IFERROR(VLOOKUP($A106, CDS1Y_bbg!AY$5:AZ$241,2), -1)</f>
        <v>7.9719999999999995</v>
      </c>
      <c r="BB106">
        <f>IFERROR(VLOOKUP($A106, CDS1Y_bbg!BA$5:BB$241,2), -1)</f>
        <v>-1</v>
      </c>
      <c r="BD106">
        <f>IFERROR(VLOOKUP($A106, CDS1Y_bbg!BC$5:BD$241,2), -1)</f>
        <v>-1</v>
      </c>
      <c r="BF106">
        <f>IFERROR(VLOOKUP($A106, CDS1Y_bbg!BE$5:BF$241,2), -1)</f>
        <v>-1</v>
      </c>
      <c r="BH106">
        <f>IFERROR(VLOOKUP($A106, CDS1Y_bbg!BG$5:BH$241,2), -1)</f>
        <v>-1</v>
      </c>
      <c r="BJ106">
        <f>IFERROR(VLOOKUP($A106, CDS1Y_bbg!BI$5:BJ$241,2), -1)</f>
        <v>-1</v>
      </c>
      <c r="BL106">
        <f>IFERROR(VLOOKUP($A106, CDS1Y_bbg!BK$5:BL$241,2), -1)</f>
        <v>-1</v>
      </c>
      <c r="BN106">
        <f>IFERROR(VLOOKUP($A106, CDS1Y_bbg!BM$5:BN$241,2), -1)</f>
        <v>-1</v>
      </c>
      <c r="BP106">
        <f>IFERROR(VLOOKUP($A106, CDS1Y_bbg!BO$5:BP$241,2), -1)</f>
        <v>-1</v>
      </c>
      <c r="BR106">
        <f>IFERROR(VLOOKUP($A106, CDS1Y_bbg!BQ$5:BR$241,2), -1)</f>
        <v>-1</v>
      </c>
      <c r="BT106">
        <f>IFERROR(VLOOKUP($A106, CDS1Y_bbg!BS$5:BT$241,2), -1)</f>
        <v>-1</v>
      </c>
      <c r="BV106">
        <f>IFERROR(VLOOKUP($A106, CDS1Y_bbg!BU$5:BV$241,2), -1)</f>
        <v>-1</v>
      </c>
      <c r="BX106">
        <f>IFERROR(VLOOKUP($A106, CDS1Y_bbg!BW$5:BX$241,2), -1)</f>
        <v>-1</v>
      </c>
      <c r="BZ106">
        <f>IFERROR(VLOOKUP($A106, CDS1Y_bbg!BY$5:BZ$241,2), -1)</f>
        <v>-1</v>
      </c>
      <c r="CB106">
        <f>IFERROR(VLOOKUP($A106, CDS1Y_bbg!CA$5:CB$241,2), -1)</f>
        <v>-1</v>
      </c>
      <c r="CD106">
        <f>IFERROR(VLOOKUP($A106, CDS1Y_bbg!CC$5:CD$241,2), -1)</f>
        <v>-1</v>
      </c>
      <c r="CF106">
        <f>IFERROR(VLOOKUP($A106, CDS1Y_bbg!CE$5:CF$241,2), -1)</f>
        <v>25.678999999999998</v>
      </c>
      <c r="CH106">
        <f>IFERROR(VLOOKUP($A106, CDS1Y_bbg!CG$5:CH$241,2), -1)</f>
        <v>2.75</v>
      </c>
      <c r="CJ106">
        <f>IFERROR(VLOOKUP($A106, CDS1Y_bbg!CI$5:CJ$241,2), -1)</f>
        <v>-1</v>
      </c>
      <c r="CL106">
        <f>IFERROR(VLOOKUP($A106, CDS1Y_bbg!CK$5:CL$241,2), -1)</f>
        <v>54.753999999999998</v>
      </c>
      <c r="CN106">
        <f>IFERROR(VLOOKUP($A106, CDS1Y_bbg!CM$5:CN$241,2), -1)</f>
        <v>-1</v>
      </c>
    </row>
    <row r="107" spans="1:92" x14ac:dyDescent="0.25">
      <c r="A107" s="1">
        <v>39752</v>
      </c>
      <c r="B107">
        <f>IFERROR(VLOOKUP($A107, CDS1Y_bbg!A$5:B$241,2), -1)</f>
        <v>306.83100000000002</v>
      </c>
      <c r="D107">
        <f>IFERROR(VLOOKUP($A107, CDS1Y_bbg!C$5:D$241,2), -1)</f>
        <v>358.82900000000001</v>
      </c>
      <c r="F107">
        <f>IFERROR(VLOOKUP($A107, CDS1Y_bbg!E$5:F$241,2), -1)</f>
        <v>112.69499999999999</v>
      </c>
      <c r="H107">
        <f>IFERROR(VLOOKUP($A107, CDS1Y_bbg!G$5:H$241,2), -1)</f>
        <v>107.104</v>
      </c>
      <c r="J107">
        <f>IFERROR(VLOOKUP($A107, CDS1Y_bbg!I$5:J$241,2), -1)</f>
        <v>292.56</v>
      </c>
      <c r="L107">
        <f>IFERROR(VLOOKUP($A107, CDS1Y_bbg!K$5:L$241,2), -1)</f>
        <v>234.501</v>
      </c>
      <c r="N107">
        <f>IFERROR(VLOOKUP($A107, CDS1Y_bbg!M$5:N$241,2), -1)</f>
        <v>372.10700000000003</v>
      </c>
      <c r="P107">
        <f>IFERROR(VLOOKUP($A107, CDS1Y_bbg!O$5:P$241,2), -1)</f>
        <v>173.93899999999999</v>
      </c>
      <c r="R107">
        <f>IFERROR(VLOOKUP($A107, CDS1Y_bbg!Q$5:R$241,2), -1)</f>
        <v>270.565</v>
      </c>
      <c r="T107">
        <f>IFERROR(VLOOKUP($A107, CDS1Y_bbg!S$5:T$241,2), -1)</f>
        <v>500</v>
      </c>
      <c r="V107">
        <f>IFERROR(VLOOKUP($A107, CDS1Y_bbg!U$5:V$241,2), -1)</f>
        <v>144.16900000000001</v>
      </c>
      <c r="X107">
        <f>IFERROR(VLOOKUP($A107, CDS1Y_bbg!W$5:X$241,2), -1)</f>
        <v>655.93100000000004</v>
      </c>
      <c r="Z107">
        <f>IFERROR(VLOOKUP($A107, CDS1Y_bbg!Y$5:Z$241,2), -1)</f>
        <v>285.03899999999999</v>
      </c>
      <c r="AB107">
        <f>IFERROR(VLOOKUP($A107, CDS1Y_bbg!AA$5:AB$241,2), -1)</f>
        <v>174.17</v>
      </c>
      <c r="AD107">
        <f>IFERROR(VLOOKUP($A107, CDS1Y_bbg!AC$5:AD$241,2), -1)</f>
        <v>457.83199999999999</v>
      </c>
      <c r="AF107">
        <f>IFERROR(VLOOKUP($A107, CDS1Y_bbg!AE$5:AF$241,2), -1)</f>
        <v>-1</v>
      </c>
      <c r="AH107">
        <f>IFERROR(VLOOKUP($A107, CDS1Y_bbg!AG$5:AH$241,2), -1)</f>
        <v>-1</v>
      </c>
      <c r="AJ107">
        <f>IFERROR(VLOOKUP($A107, CDS1Y_bbg!AI$5:AJ$241,2), -1)</f>
        <v>-1</v>
      </c>
      <c r="AL107">
        <f>IFERROR(VLOOKUP($A107, CDS1Y_bbg!AK$5:AL$241,2), -1)</f>
        <v>-1</v>
      </c>
      <c r="AN107">
        <f>IFERROR(VLOOKUP($A107, CDS1Y_bbg!AM$5:AN$241,2), -1)</f>
        <v>-1</v>
      </c>
      <c r="AP107">
        <f>IFERROR(VLOOKUP($A107, CDS1Y_bbg!AO$5:AP$241,2), -1)</f>
        <v>-1</v>
      </c>
      <c r="AR107">
        <f>IFERROR(VLOOKUP($A107, CDS1Y_bbg!AQ$5:AR$241,2), -1)</f>
        <v>-1</v>
      </c>
      <c r="AT107">
        <f>IFERROR(VLOOKUP($A107, CDS1Y_bbg!AS$5:AT$241,2), -1)</f>
        <v>-1</v>
      </c>
      <c r="AV107">
        <f>IFERROR(VLOOKUP($A107, CDS1Y_bbg!AU$5:AV$241,2), -1)</f>
        <v>-1</v>
      </c>
      <c r="AX107">
        <f>IFERROR(VLOOKUP($A107, CDS1Y_bbg!AW$5:AX$241,2), -1)</f>
        <v>109.70099999999999</v>
      </c>
      <c r="AZ107">
        <f>IFERROR(VLOOKUP($A107, CDS1Y_bbg!AY$5:AZ$241,2), -1)</f>
        <v>7.9719999999999995</v>
      </c>
      <c r="BB107">
        <f>IFERROR(VLOOKUP($A107, CDS1Y_bbg!BA$5:BB$241,2), -1)</f>
        <v>-1</v>
      </c>
      <c r="BD107">
        <f>IFERROR(VLOOKUP($A107, CDS1Y_bbg!BC$5:BD$241,2), -1)</f>
        <v>-1</v>
      </c>
      <c r="BF107">
        <f>IFERROR(VLOOKUP($A107, CDS1Y_bbg!BE$5:BF$241,2), -1)</f>
        <v>-1</v>
      </c>
      <c r="BH107">
        <f>IFERROR(VLOOKUP($A107, CDS1Y_bbg!BG$5:BH$241,2), -1)</f>
        <v>-1</v>
      </c>
      <c r="BJ107">
        <f>IFERROR(VLOOKUP($A107, CDS1Y_bbg!BI$5:BJ$241,2), -1)</f>
        <v>-1</v>
      </c>
      <c r="BL107">
        <f>IFERROR(VLOOKUP($A107, CDS1Y_bbg!BK$5:BL$241,2), -1)</f>
        <v>-1</v>
      </c>
      <c r="BN107">
        <f>IFERROR(VLOOKUP($A107, CDS1Y_bbg!BM$5:BN$241,2), -1)</f>
        <v>-1</v>
      </c>
      <c r="BP107">
        <f>IFERROR(VLOOKUP($A107, CDS1Y_bbg!BO$5:BP$241,2), -1)</f>
        <v>-1</v>
      </c>
      <c r="BR107">
        <f>IFERROR(VLOOKUP($A107, CDS1Y_bbg!BQ$5:BR$241,2), -1)</f>
        <v>-1</v>
      </c>
      <c r="BT107">
        <f>IFERROR(VLOOKUP($A107, CDS1Y_bbg!BS$5:BT$241,2), -1)</f>
        <v>-1</v>
      </c>
      <c r="BV107">
        <f>IFERROR(VLOOKUP($A107, CDS1Y_bbg!BU$5:BV$241,2), -1)</f>
        <v>-1</v>
      </c>
      <c r="BX107">
        <f>IFERROR(VLOOKUP($A107, CDS1Y_bbg!BW$5:BX$241,2), -1)</f>
        <v>-1</v>
      </c>
      <c r="BZ107">
        <f>IFERROR(VLOOKUP($A107, CDS1Y_bbg!BY$5:BZ$241,2), -1)</f>
        <v>-1</v>
      </c>
      <c r="CB107">
        <f>IFERROR(VLOOKUP($A107, CDS1Y_bbg!CA$5:CB$241,2), -1)</f>
        <v>-1</v>
      </c>
      <c r="CD107">
        <f>IFERROR(VLOOKUP($A107, CDS1Y_bbg!CC$5:CD$241,2), -1)</f>
        <v>-1</v>
      </c>
      <c r="CF107">
        <f>IFERROR(VLOOKUP($A107, CDS1Y_bbg!CE$5:CF$241,2), -1)</f>
        <v>112.45</v>
      </c>
      <c r="CH107">
        <f>IFERROR(VLOOKUP($A107, CDS1Y_bbg!CG$5:CH$241,2), -1)</f>
        <v>2.75</v>
      </c>
      <c r="CJ107">
        <f>IFERROR(VLOOKUP($A107, CDS1Y_bbg!CI$5:CJ$241,2), -1)</f>
        <v>-1</v>
      </c>
      <c r="CL107">
        <f>IFERROR(VLOOKUP($A107, CDS1Y_bbg!CK$5:CL$241,2), -1)</f>
        <v>261.75599999999997</v>
      </c>
      <c r="CN107">
        <f>IFERROR(VLOOKUP($A107, CDS1Y_bbg!CM$5:CN$241,2), -1)</f>
        <v>-1</v>
      </c>
    </row>
    <row r="108" spans="1:92" x14ac:dyDescent="0.25">
      <c r="A108" s="1">
        <v>39780</v>
      </c>
      <c r="B108">
        <f>IFERROR(VLOOKUP($A108, CDS1Y_bbg!A$5:B$241,2), -1)</f>
        <v>264.30500000000001</v>
      </c>
      <c r="D108">
        <f>IFERROR(VLOOKUP($A108, CDS1Y_bbg!C$5:D$241,2), -1)</f>
        <v>446.00900000000001</v>
      </c>
      <c r="F108">
        <f>IFERROR(VLOOKUP($A108, CDS1Y_bbg!E$5:F$241,2), -1)</f>
        <v>164.47800000000001</v>
      </c>
      <c r="H108">
        <f>IFERROR(VLOOKUP($A108, CDS1Y_bbg!G$5:H$241,2), -1)</f>
        <v>140.64599999999999</v>
      </c>
      <c r="J108">
        <f>IFERROR(VLOOKUP($A108, CDS1Y_bbg!I$5:J$241,2), -1)</f>
        <v>271.21100000000001</v>
      </c>
      <c r="L108">
        <f>IFERROR(VLOOKUP($A108, CDS1Y_bbg!K$5:L$241,2), -1)</f>
        <v>363.00099999999998</v>
      </c>
      <c r="N108">
        <f>IFERROR(VLOOKUP($A108, CDS1Y_bbg!M$5:N$241,2), -1)</f>
        <v>363.03800000000001</v>
      </c>
      <c r="P108">
        <f>IFERROR(VLOOKUP($A108, CDS1Y_bbg!O$5:P$241,2), -1)</f>
        <v>218.74</v>
      </c>
      <c r="R108">
        <f>IFERROR(VLOOKUP($A108, CDS1Y_bbg!Q$5:R$241,2), -1)</f>
        <v>264.30500000000001</v>
      </c>
      <c r="T108">
        <f>IFERROR(VLOOKUP($A108, CDS1Y_bbg!S$5:T$241,2), -1)</f>
        <v>379.79399999999998</v>
      </c>
      <c r="V108">
        <f>IFERROR(VLOOKUP($A108, CDS1Y_bbg!U$5:V$241,2), -1)</f>
        <v>160.25200000000001</v>
      </c>
      <c r="X108">
        <f>IFERROR(VLOOKUP($A108, CDS1Y_bbg!W$5:X$241,2), -1)</f>
        <v>983.88400000000001</v>
      </c>
      <c r="Z108">
        <f>IFERROR(VLOOKUP($A108, CDS1Y_bbg!Y$5:Z$241,2), -1)</f>
        <v>369.11799999999999</v>
      </c>
      <c r="AB108">
        <f>IFERROR(VLOOKUP($A108, CDS1Y_bbg!AA$5:AB$241,2), -1)</f>
        <v>228.738</v>
      </c>
      <c r="AD108">
        <f>IFERROR(VLOOKUP($A108, CDS1Y_bbg!AC$5:AD$241,2), -1)</f>
        <v>427.60500000000002</v>
      </c>
      <c r="AF108">
        <f>IFERROR(VLOOKUP($A108, CDS1Y_bbg!AE$5:AF$241,2), -1)</f>
        <v>-1</v>
      </c>
      <c r="AH108">
        <f>IFERROR(VLOOKUP($A108, CDS1Y_bbg!AG$5:AH$241,2), -1)</f>
        <v>-1</v>
      </c>
      <c r="AJ108">
        <f>IFERROR(VLOOKUP($A108, CDS1Y_bbg!AI$5:AJ$241,2), -1)</f>
        <v>-1</v>
      </c>
      <c r="AL108">
        <f>IFERROR(VLOOKUP($A108, CDS1Y_bbg!AK$5:AL$241,2), -1)</f>
        <v>-1</v>
      </c>
      <c r="AN108">
        <f>IFERROR(VLOOKUP($A108, CDS1Y_bbg!AM$5:AN$241,2), -1)</f>
        <v>-1</v>
      </c>
      <c r="AP108">
        <f>IFERROR(VLOOKUP($A108, CDS1Y_bbg!AO$5:AP$241,2), -1)</f>
        <v>-1</v>
      </c>
      <c r="AR108">
        <f>IFERROR(VLOOKUP($A108, CDS1Y_bbg!AQ$5:AR$241,2), -1)</f>
        <v>-1</v>
      </c>
      <c r="AT108">
        <f>IFERROR(VLOOKUP($A108, CDS1Y_bbg!AS$5:AT$241,2), -1)</f>
        <v>-1</v>
      </c>
      <c r="AV108">
        <f>IFERROR(VLOOKUP($A108, CDS1Y_bbg!AU$5:AV$241,2), -1)</f>
        <v>-1</v>
      </c>
      <c r="AX108">
        <f>IFERROR(VLOOKUP($A108, CDS1Y_bbg!AW$5:AX$241,2), -1)</f>
        <v>153.97900000000001</v>
      </c>
      <c r="AZ108">
        <f>IFERROR(VLOOKUP($A108, CDS1Y_bbg!AY$5:AZ$241,2), -1)</f>
        <v>7.9719999999999995</v>
      </c>
      <c r="BB108">
        <f>IFERROR(VLOOKUP($A108, CDS1Y_bbg!BA$5:BB$241,2), -1)</f>
        <v>-1</v>
      </c>
      <c r="BD108">
        <f>IFERROR(VLOOKUP($A108, CDS1Y_bbg!BC$5:BD$241,2), -1)</f>
        <v>-1</v>
      </c>
      <c r="BF108">
        <f>IFERROR(VLOOKUP($A108, CDS1Y_bbg!BE$5:BF$241,2), -1)</f>
        <v>-1</v>
      </c>
      <c r="BH108">
        <f>IFERROR(VLOOKUP($A108, CDS1Y_bbg!BG$5:BH$241,2), -1)</f>
        <v>-1</v>
      </c>
      <c r="BJ108">
        <f>IFERROR(VLOOKUP($A108, CDS1Y_bbg!BI$5:BJ$241,2), -1)</f>
        <v>-1</v>
      </c>
      <c r="BL108">
        <f>IFERROR(VLOOKUP($A108, CDS1Y_bbg!BK$5:BL$241,2), -1)</f>
        <v>-1</v>
      </c>
      <c r="BN108">
        <f>IFERROR(VLOOKUP($A108, CDS1Y_bbg!BM$5:BN$241,2), -1)</f>
        <v>-1</v>
      </c>
      <c r="BP108">
        <f>IFERROR(VLOOKUP($A108, CDS1Y_bbg!BO$5:BP$241,2), -1)</f>
        <v>-1</v>
      </c>
      <c r="BR108">
        <f>IFERROR(VLOOKUP($A108, CDS1Y_bbg!BQ$5:BR$241,2), -1)</f>
        <v>-1</v>
      </c>
      <c r="BT108">
        <f>IFERROR(VLOOKUP($A108, CDS1Y_bbg!BS$5:BT$241,2), -1)</f>
        <v>-1</v>
      </c>
      <c r="BV108">
        <f>IFERROR(VLOOKUP($A108, CDS1Y_bbg!BU$5:BV$241,2), -1)</f>
        <v>-1</v>
      </c>
      <c r="BX108">
        <f>IFERROR(VLOOKUP($A108, CDS1Y_bbg!BW$5:BX$241,2), -1)</f>
        <v>-1</v>
      </c>
      <c r="BZ108">
        <f>IFERROR(VLOOKUP($A108, CDS1Y_bbg!BY$5:BZ$241,2), -1)</f>
        <v>-1</v>
      </c>
      <c r="CB108">
        <f>IFERROR(VLOOKUP($A108, CDS1Y_bbg!CA$5:CB$241,2), -1)</f>
        <v>-1</v>
      </c>
      <c r="CD108">
        <f>IFERROR(VLOOKUP($A108, CDS1Y_bbg!CC$5:CD$241,2), -1)</f>
        <v>-1</v>
      </c>
      <c r="CF108">
        <f>IFERROR(VLOOKUP($A108, CDS1Y_bbg!CE$5:CF$241,2), -1)</f>
        <v>103.84</v>
      </c>
      <c r="CH108">
        <f>IFERROR(VLOOKUP($A108, CDS1Y_bbg!CG$5:CH$241,2), -1)</f>
        <v>2.75</v>
      </c>
      <c r="CJ108">
        <f>IFERROR(VLOOKUP($A108, CDS1Y_bbg!CI$5:CJ$241,2), -1)</f>
        <v>-1</v>
      </c>
      <c r="CL108">
        <f>IFERROR(VLOOKUP($A108, CDS1Y_bbg!CK$5:CL$241,2), -1)</f>
        <v>399.50299999999999</v>
      </c>
      <c r="CN108">
        <f>IFERROR(VLOOKUP($A108, CDS1Y_bbg!CM$5:CN$241,2), -1)</f>
        <v>-1</v>
      </c>
    </row>
    <row r="109" spans="1:92" x14ac:dyDescent="0.25">
      <c r="A109" s="1">
        <v>39813</v>
      </c>
      <c r="B109">
        <f>IFERROR(VLOOKUP($A109, CDS1Y_bbg!A$5:B$241,2), -1)</f>
        <v>227.102</v>
      </c>
      <c r="D109">
        <f>IFERROR(VLOOKUP($A109, CDS1Y_bbg!C$5:D$241,2), -1)</f>
        <v>505.93200000000002</v>
      </c>
      <c r="F109">
        <f>IFERROR(VLOOKUP($A109, CDS1Y_bbg!E$5:F$241,2), -1)</f>
        <v>124.13800000000001</v>
      </c>
      <c r="H109">
        <f>IFERROR(VLOOKUP($A109, CDS1Y_bbg!G$5:H$241,2), -1)</f>
        <v>152.50299999999999</v>
      </c>
      <c r="J109">
        <f>IFERROR(VLOOKUP($A109, CDS1Y_bbg!I$5:J$241,2), -1)</f>
        <v>238.059</v>
      </c>
      <c r="L109">
        <f>IFERROR(VLOOKUP($A109, CDS1Y_bbg!K$5:L$241,2), -1)</f>
        <v>412.37799999999999</v>
      </c>
      <c r="N109">
        <f>IFERROR(VLOOKUP($A109, CDS1Y_bbg!M$5:N$241,2), -1)</f>
        <v>311.05799999999999</v>
      </c>
      <c r="P109">
        <f>IFERROR(VLOOKUP($A109, CDS1Y_bbg!O$5:P$241,2), -1)</f>
        <v>166.518</v>
      </c>
      <c r="R109">
        <f>IFERROR(VLOOKUP($A109, CDS1Y_bbg!Q$5:R$241,2), -1)</f>
        <v>227.62</v>
      </c>
      <c r="T109">
        <f>IFERROR(VLOOKUP($A109, CDS1Y_bbg!S$5:T$241,2), -1)</f>
        <v>401.66699999999997</v>
      </c>
      <c r="V109">
        <f>IFERROR(VLOOKUP($A109, CDS1Y_bbg!U$5:V$241,2), -1)</f>
        <v>193.42</v>
      </c>
      <c r="X109">
        <f>IFERROR(VLOOKUP($A109, CDS1Y_bbg!W$5:X$241,2), -1)</f>
        <v>1101.82</v>
      </c>
      <c r="Z109">
        <f>IFERROR(VLOOKUP($A109, CDS1Y_bbg!Y$5:Z$241,2), -1)</f>
        <v>357.995</v>
      </c>
      <c r="AB109">
        <f>IFERROR(VLOOKUP($A109, CDS1Y_bbg!AA$5:AB$241,2), -1)</f>
        <v>223.346</v>
      </c>
      <c r="AD109">
        <f>IFERROR(VLOOKUP($A109, CDS1Y_bbg!AC$5:AD$241,2), -1)</f>
        <v>419.65100000000001</v>
      </c>
      <c r="AF109">
        <f>IFERROR(VLOOKUP($A109, CDS1Y_bbg!AE$5:AF$241,2), -1)</f>
        <v>-1</v>
      </c>
      <c r="AH109">
        <f>IFERROR(VLOOKUP($A109, CDS1Y_bbg!AG$5:AH$241,2), -1)</f>
        <v>-1</v>
      </c>
      <c r="AJ109">
        <f>IFERROR(VLOOKUP($A109, CDS1Y_bbg!AI$5:AJ$241,2), -1)</f>
        <v>-1</v>
      </c>
      <c r="AL109">
        <f>IFERROR(VLOOKUP($A109, CDS1Y_bbg!AK$5:AL$241,2), -1)</f>
        <v>-1</v>
      </c>
      <c r="AN109">
        <f>IFERROR(VLOOKUP($A109, CDS1Y_bbg!AM$5:AN$241,2), -1)</f>
        <v>-1</v>
      </c>
      <c r="AP109">
        <f>IFERROR(VLOOKUP($A109, CDS1Y_bbg!AO$5:AP$241,2), -1)</f>
        <v>-1</v>
      </c>
      <c r="AR109">
        <f>IFERROR(VLOOKUP($A109, CDS1Y_bbg!AQ$5:AR$241,2), -1)</f>
        <v>-1</v>
      </c>
      <c r="AT109">
        <f>IFERROR(VLOOKUP($A109, CDS1Y_bbg!AS$5:AT$241,2), -1)</f>
        <v>-1</v>
      </c>
      <c r="AV109">
        <f>IFERROR(VLOOKUP($A109, CDS1Y_bbg!AU$5:AV$241,2), -1)</f>
        <v>-1</v>
      </c>
      <c r="AX109">
        <f>IFERROR(VLOOKUP($A109, CDS1Y_bbg!AW$5:AX$241,2), -1)</f>
        <v>133.767</v>
      </c>
      <c r="AZ109">
        <f>IFERROR(VLOOKUP($A109, CDS1Y_bbg!AY$5:AZ$241,2), -1)</f>
        <v>7.9719999999999995</v>
      </c>
      <c r="BB109">
        <f>IFERROR(VLOOKUP($A109, CDS1Y_bbg!BA$5:BB$241,2), -1)</f>
        <v>-1</v>
      </c>
      <c r="BD109">
        <f>IFERROR(VLOOKUP($A109, CDS1Y_bbg!BC$5:BD$241,2), -1)</f>
        <v>-1</v>
      </c>
      <c r="BF109">
        <f>IFERROR(VLOOKUP($A109, CDS1Y_bbg!BE$5:BF$241,2), -1)</f>
        <v>-1</v>
      </c>
      <c r="BH109">
        <f>IFERROR(VLOOKUP($A109, CDS1Y_bbg!BG$5:BH$241,2), -1)</f>
        <v>-1</v>
      </c>
      <c r="BJ109">
        <f>IFERROR(VLOOKUP($A109, CDS1Y_bbg!BI$5:BJ$241,2), -1)</f>
        <v>-1</v>
      </c>
      <c r="BL109">
        <f>IFERROR(VLOOKUP($A109, CDS1Y_bbg!BK$5:BL$241,2), -1)</f>
        <v>-1</v>
      </c>
      <c r="BN109">
        <f>IFERROR(VLOOKUP($A109, CDS1Y_bbg!BM$5:BN$241,2), -1)</f>
        <v>-1</v>
      </c>
      <c r="BP109">
        <f>IFERROR(VLOOKUP($A109, CDS1Y_bbg!BO$5:BP$241,2), -1)</f>
        <v>-1</v>
      </c>
      <c r="BR109">
        <f>IFERROR(VLOOKUP($A109, CDS1Y_bbg!BQ$5:BR$241,2), -1)</f>
        <v>-1</v>
      </c>
      <c r="BT109">
        <f>IFERROR(VLOOKUP($A109, CDS1Y_bbg!BS$5:BT$241,2), -1)</f>
        <v>-1</v>
      </c>
      <c r="BV109">
        <f>IFERROR(VLOOKUP($A109, CDS1Y_bbg!BU$5:BV$241,2), -1)</f>
        <v>-1</v>
      </c>
      <c r="BX109">
        <f>IFERROR(VLOOKUP($A109, CDS1Y_bbg!BW$5:BX$241,2), -1)</f>
        <v>-1</v>
      </c>
      <c r="BZ109">
        <f>IFERROR(VLOOKUP($A109, CDS1Y_bbg!BY$5:BZ$241,2), -1)</f>
        <v>-1</v>
      </c>
      <c r="CB109">
        <f>IFERROR(VLOOKUP($A109, CDS1Y_bbg!CA$5:CB$241,2), -1)</f>
        <v>-1</v>
      </c>
      <c r="CD109">
        <f>IFERROR(VLOOKUP($A109, CDS1Y_bbg!CC$5:CD$241,2), -1)</f>
        <v>-1</v>
      </c>
      <c r="CF109">
        <f>IFERROR(VLOOKUP($A109, CDS1Y_bbg!CE$5:CF$241,2), -1)</f>
        <v>110.5</v>
      </c>
      <c r="CH109">
        <f>IFERROR(VLOOKUP($A109, CDS1Y_bbg!CG$5:CH$241,2), -1)</f>
        <v>2.75</v>
      </c>
      <c r="CJ109">
        <f>IFERROR(VLOOKUP($A109, CDS1Y_bbg!CI$5:CJ$241,2), -1)</f>
        <v>-1</v>
      </c>
      <c r="CL109">
        <f>IFERROR(VLOOKUP($A109, CDS1Y_bbg!CK$5:CL$241,2), -1)</f>
        <v>440.16899999999998</v>
      </c>
      <c r="CN109">
        <f>IFERROR(VLOOKUP($A109, CDS1Y_bbg!CM$5:CN$241,2), -1)</f>
        <v>-1</v>
      </c>
    </row>
    <row r="110" spans="1:92" x14ac:dyDescent="0.25">
      <c r="A110" s="1">
        <v>39843</v>
      </c>
      <c r="B110">
        <f>IFERROR(VLOOKUP($A110, CDS1Y_bbg!A$5:B$241,2), -1)</f>
        <v>227.28700000000001</v>
      </c>
      <c r="D110">
        <f>IFERROR(VLOOKUP($A110, CDS1Y_bbg!C$5:D$241,2), -1)</f>
        <v>479.52499999999998</v>
      </c>
      <c r="F110">
        <f>IFERROR(VLOOKUP($A110, CDS1Y_bbg!E$5:F$241,2), -1)</f>
        <v>166.31200000000001</v>
      </c>
      <c r="H110">
        <f>IFERROR(VLOOKUP($A110, CDS1Y_bbg!G$5:H$241,2), -1)</f>
        <v>171.80099999999999</v>
      </c>
      <c r="J110">
        <f>IFERROR(VLOOKUP($A110, CDS1Y_bbg!I$5:J$241,2), -1)</f>
        <v>263.125</v>
      </c>
      <c r="L110">
        <f>IFERROR(VLOOKUP($A110, CDS1Y_bbg!K$5:L$241,2), -1)</f>
        <v>417.38299999999998</v>
      </c>
      <c r="N110">
        <f>IFERROR(VLOOKUP($A110, CDS1Y_bbg!M$5:N$241,2), -1)</f>
        <v>331.50099999999998</v>
      </c>
      <c r="P110">
        <f>IFERROR(VLOOKUP($A110, CDS1Y_bbg!O$5:P$241,2), -1)</f>
        <v>190.62100000000001</v>
      </c>
      <c r="R110">
        <f>IFERROR(VLOOKUP($A110, CDS1Y_bbg!Q$5:R$241,2), -1)</f>
        <v>249.42500000000001</v>
      </c>
      <c r="T110">
        <f>IFERROR(VLOOKUP($A110, CDS1Y_bbg!S$5:T$241,2), -1)</f>
        <v>397.863</v>
      </c>
      <c r="V110">
        <f>IFERROR(VLOOKUP($A110, CDS1Y_bbg!U$5:V$241,2), -1)</f>
        <v>234.12799999999999</v>
      </c>
      <c r="X110">
        <f>IFERROR(VLOOKUP($A110, CDS1Y_bbg!W$5:X$241,2), -1)</f>
        <v>1053.672</v>
      </c>
      <c r="Z110">
        <f>IFERROR(VLOOKUP($A110, CDS1Y_bbg!Y$5:Z$241,2), -1)</f>
        <v>398.80599999999998</v>
      </c>
      <c r="AB110">
        <f>IFERROR(VLOOKUP($A110, CDS1Y_bbg!AA$5:AB$241,2), -1)</f>
        <v>201.51900000000001</v>
      </c>
      <c r="AD110">
        <f>IFERROR(VLOOKUP($A110, CDS1Y_bbg!AC$5:AD$241,2), -1)</f>
        <v>424.56299999999999</v>
      </c>
      <c r="AF110">
        <f>IFERROR(VLOOKUP($A110, CDS1Y_bbg!AE$5:AF$241,2), -1)</f>
        <v>-1</v>
      </c>
      <c r="AH110">
        <f>IFERROR(VLOOKUP($A110, CDS1Y_bbg!AG$5:AH$241,2), -1)</f>
        <v>-1</v>
      </c>
      <c r="AJ110">
        <f>IFERROR(VLOOKUP($A110, CDS1Y_bbg!AI$5:AJ$241,2), -1)</f>
        <v>-1</v>
      </c>
      <c r="AL110">
        <f>IFERROR(VLOOKUP($A110, CDS1Y_bbg!AK$5:AL$241,2), -1)</f>
        <v>-1</v>
      </c>
      <c r="AN110">
        <f>IFERROR(VLOOKUP($A110, CDS1Y_bbg!AM$5:AN$241,2), -1)</f>
        <v>-1</v>
      </c>
      <c r="AP110">
        <f>IFERROR(VLOOKUP($A110, CDS1Y_bbg!AO$5:AP$241,2), -1)</f>
        <v>-1</v>
      </c>
      <c r="AR110">
        <f>IFERROR(VLOOKUP($A110, CDS1Y_bbg!AQ$5:AR$241,2), -1)</f>
        <v>-1</v>
      </c>
      <c r="AT110">
        <f>IFERROR(VLOOKUP($A110, CDS1Y_bbg!AS$5:AT$241,2), -1)</f>
        <v>-1</v>
      </c>
      <c r="AV110">
        <f>IFERROR(VLOOKUP($A110, CDS1Y_bbg!AU$5:AV$241,2), -1)</f>
        <v>-1</v>
      </c>
      <c r="AX110">
        <f>IFERROR(VLOOKUP($A110, CDS1Y_bbg!AW$5:AX$241,2), -1)</f>
        <v>159.893</v>
      </c>
      <c r="AZ110">
        <f>IFERROR(VLOOKUP($A110, CDS1Y_bbg!AY$5:AZ$241,2), -1)</f>
        <v>7.9719999999999995</v>
      </c>
      <c r="BB110">
        <f>IFERROR(VLOOKUP($A110, CDS1Y_bbg!BA$5:BB$241,2), -1)</f>
        <v>-1</v>
      </c>
      <c r="BD110">
        <f>IFERROR(VLOOKUP($A110, CDS1Y_bbg!BC$5:BD$241,2), -1)</f>
        <v>-1</v>
      </c>
      <c r="BF110">
        <f>IFERROR(VLOOKUP($A110, CDS1Y_bbg!BE$5:BF$241,2), -1)</f>
        <v>-1</v>
      </c>
      <c r="BH110">
        <f>IFERROR(VLOOKUP($A110, CDS1Y_bbg!BG$5:BH$241,2), -1)</f>
        <v>-1</v>
      </c>
      <c r="BJ110">
        <f>IFERROR(VLOOKUP($A110, CDS1Y_bbg!BI$5:BJ$241,2), -1)</f>
        <v>-1</v>
      </c>
      <c r="BL110">
        <f>IFERROR(VLOOKUP($A110, CDS1Y_bbg!BK$5:BL$241,2), -1)</f>
        <v>-1</v>
      </c>
      <c r="BN110">
        <f>IFERROR(VLOOKUP($A110, CDS1Y_bbg!BM$5:BN$241,2), -1)</f>
        <v>-1</v>
      </c>
      <c r="BP110">
        <f>IFERROR(VLOOKUP($A110, CDS1Y_bbg!BO$5:BP$241,2), -1)</f>
        <v>-1</v>
      </c>
      <c r="BR110">
        <f>IFERROR(VLOOKUP($A110, CDS1Y_bbg!BQ$5:BR$241,2), -1)</f>
        <v>-1</v>
      </c>
      <c r="BT110">
        <f>IFERROR(VLOOKUP($A110, CDS1Y_bbg!BS$5:BT$241,2), -1)</f>
        <v>-1</v>
      </c>
      <c r="BV110">
        <f>IFERROR(VLOOKUP($A110, CDS1Y_bbg!BU$5:BV$241,2), -1)</f>
        <v>-1</v>
      </c>
      <c r="BX110">
        <f>IFERROR(VLOOKUP($A110, CDS1Y_bbg!BW$5:BX$241,2), -1)</f>
        <v>-1</v>
      </c>
      <c r="BZ110">
        <f>IFERROR(VLOOKUP($A110, CDS1Y_bbg!BY$5:BZ$241,2), -1)</f>
        <v>-1</v>
      </c>
      <c r="CB110">
        <f>IFERROR(VLOOKUP($A110, CDS1Y_bbg!CA$5:CB$241,2), -1)</f>
        <v>-1</v>
      </c>
      <c r="CD110">
        <f>IFERROR(VLOOKUP($A110, CDS1Y_bbg!CC$5:CD$241,2), -1)</f>
        <v>-1</v>
      </c>
      <c r="CF110">
        <f>IFERROR(VLOOKUP($A110, CDS1Y_bbg!CE$5:CF$241,2), -1)</f>
        <v>161.31299999999999</v>
      </c>
      <c r="CH110">
        <f>IFERROR(VLOOKUP($A110, CDS1Y_bbg!CG$5:CH$241,2), -1)</f>
        <v>204.887</v>
      </c>
      <c r="CJ110">
        <f>IFERROR(VLOOKUP($A110, CDS1Y_bbg!CI$5:CJ$241,2), -1)</f>
        <v>-1</v>
      </c>
      <c r="CL110">
        <f>IFERROR(VLOOKUP($A110, CDS1Y_bbg!CK$5:CL$241,2), -1)</f>
        <v>441.16899999999998</v>
      </c>
      <c r="CN110">
        <f>IFERROR(VLOOKUP($A110, CDS1Y_bbg!CM$5:CN$241,2), -1)</f>
        <v>-1</v>
      </c>
    </row>
    <row r="111" spans="1:92" x14ac:dyDescent="0.25">
      <c r="A111" s="1">
        <v>39871</v>
      </c>
      <c r="B111">
        <f>IFERROR(VLOOKUP($A111, CDS1Y_bbg!A$5:B$241,2), -1)</f>
        <v>260.346</v>
      </c>
      <c r="D111">
        <f>IFERROR(VLOOKUP($A111, CDS1Y_bbg!C$5:D$241,2), -1)</f>
        <v>610.17399999999998</v>
      </c>
      <c r="F111">
        <f>IFERROR(VLOOKUP($A111, CDS1Y_bbg!E$5:F$241,2), -1)</f>
        <v>190.35900000000001</v>
      </c>
      <c r="H111">
        <f>IFERROR(VLOOKUP($A111, CDS1Y_bbg!G$5:H$241,2), -1)</f>
        <v>198.95400000000001</v>
      </c>
      <c r="J111">
        <f>IFERROR(VLOOKUP($A111, CDS1Y_bbg!I$5:J$241,2), -1)</f>
        <v>346.00700000000001</v>
      </c>
      <c r="L111">
        <f>IFERROR(VLOOKUP($A111, CDS1Y_bbg!K$5:L$241,2), -1)</f>
        <v>521.202</v>
      </c>
      <c r="N111">
        <f>IFERROR(VLOOKUP($A111, CDS1Y_bbg!M$5:N$241,2), -1)</f>
        <v>427.62299999999999</v>
      </c>
      <c r="P111">
        <f>IFERROR(VLOOKUP($A111, CDS1Y_bbg!O$5:P$241,2), -1)</f>
        <v>232.95099999999999</v>
      </c>
      <c r="R111">
        <f>IFERROR(VLOOKUP($A111, CDS1Y_bbg!Q$5:R$241,2), -1)</f>
        <v>391.01</v>
      </c>
      <c r="T111">
        <f>IFERROR(VLOOKUP($A111, CDS1Y_bbg!S$5:T$241,2), -1)</f>
        <v>444.18799999999999</v>
      </c>
      <c r="V111">
        <f>IFERROR(VLOOKUP($A111, CDS1Y_bbg!U$5:V$241,2), -1)</f>
        <v>336.66800000000001</v>
      </c>
      <c r="X111">
        <f>IFERROR(VLOOKUP($A111, CDS1Y_bbg!W$5:X$241,2), -1)</f>
        <v>984.46799999999996</v>
      </c>
      <c r="Z111">
        <f>IFERROR(VLOOKUP($A111, CDS1Y_bbg!Y$5:Z$241,2), -1)</f>
        <v>436.85</v>
      </c>
      <c r="AB111">
        <f>IFERROR(VLOOKUP($A111, CDS1Y_bbg!AA$5:AB$241,2), -1)</f>
        <v>234.316</v>
      </c>
      <c r="AD111">
        <f>IFERROR(VLOOKUP($A111, CDS1Y_bbg!AC$5:AD$241,2), -1)</f>
        <v>477.82600000000002</v>
      </c>
      <c r="AF111">
        <f>IFERROR(VLOOKUP($A111, CDS1Y_bbg!AE$5:AF$241,2), -1)</f>
        <v>-1</v>
      </c>
      <c r="AH111">
        <f>IFERROR(VLOOKUP($A111, CDS1Y_bbg!AG$5:AH$241,2), -1)</f>
        <v>-1</v>
      </c>
      <c r="AJ111">
        <f>IFERROR(VLOOKUP($A111, CDS1Y_bbg!AI$5:AJ$241,2), -1)</f>
        <v>-1</v>
      </c>
      <c r="AL111">
        <f>IFERROR(VLOOKUP($A111, CDS1Y_bbg!AK$5:AL$241,2), -1)</f>
        <v>-1</v>
      </c>
      <c r="AN111">
        <f>IFERROR(VLOOKUP($A111, CDS1Y_bbg!AM$5:AN$241,2), -1)</f>
        <v>-1</v>
      </c>
      <c r="AP111">
        <f>IFERROR(VLOOKUP($A111, CDS1Y_bbg!AO$5:AP$241,2), -1)</f>
        <v>-1</v>
      </c>
      <c r="AR111">
        <f>IFERROR(VLOOKUP($A111, CDS1Y_bbg!AQ$5:AR$241,2), -1)</f>
        <v>-1</v>
      </c>
      <c r="AT111">
        <f>IFERROR(VLOOKUP($A111, CDS1Y_bbg!AS$5:AT$241,2), -1)</f>
        <v>-1</v>
      </c>
      <c r="AV111">
        <f>IFERROR(VLOOKUP($A111, CDS1Y_bbg!AU$5:AV$241,2), -1)</f>
        <v>-1</v>
      </c>
      <c r="AX111">
        <f>IFERROR(VLOOKUP($A111, CDS1Y_bbg!AW$5:AX$241,2), -1)</f>
        <v>224.37</v>
      </c>
      <c r="AZ111">
        <f>IFERROR(VLOOKUP($A111, CDS1Y_bbg!AY$5:AZ$241,2), -1)</f>
        <v>7.9719999999999995</v>
      </c>
      <c r="BB111">
        <f>IFERROR(VLOOKUP($A111, CDS1Y_bbg!BA$5:BB$241,2), -1)</f>
        <v>-1</v>
      </c>
      <c r="BD111">
        <f>IFERROR(VLOOKUP($A111, CDS1Y_bbg!BC$5:BD$241,2), -1)</f>
        <v>-1</v>
      </c>
      <c r="BF111">
        <f>IFERROR(VLOOKUP($A111, CDS1Y_bbg!BE$5:BF$241,2), -1)</f>
        <v>-1</v>
      </c>
      <c r="BH111">
        <f>IFERROR(VLOOKUP($A111, CDS1Y_bbg!BG$5:BH$241,2), -1)</f>
        <v>-1</v>
      </c>
      <c r="BJ111">
        <f>IFERROR(VLOOKUP($A111, CDS1Y_bbg!BI$5:BJ$241,2), -1)</f>
        <v>-1</v>
      </c>
      <c r="BL111">
        <f>IFERROR(VLOOKUP($A111, CDS1Y_bbg!BK$5:BL$241,2), -1)</f>
        <v>-1</v>
      </c>
      <c r="BN111">
        <f>IFERROR(VLOOKUP($A111, CDS1Y_bbg!BM$5:BN$241,2), -1)</f>
        <v>-1</v>
      </c>
      <c r="BP111">
        <f>IFERROR(VLOOKUP($A111, CDS1Y_bbg!BO$5:BP$241,2), -1)</f>
        <v>-1</v>
      </c>
      <c r="BR111">
        <f>IFERROR(VLOOKUP($A111, CDS1Y_bbg!BQ$5:BR$241,2), -1)</f>
        <v>-1</v>
      </c>
      <c r="BT111">
        <f>IFERROR(VLOOKUP($A111, CDS1Y_bbg!BS$5:BT$241,2), -1)</f>
        <v>-1</v>
      </c>
      <c r="BV111">
        <f>IFERROR(VLOOKUP($A111, CDS1Y_bbg!BU$5:BV$241,2), -1)</f>
        <v>-1</v>
      </c>
      <c r="BX111">
        <f>IFERROR(VLOOKUP($A111, CDS1Y_bbg!BW$5:BX$241,2), -1)</f>
        <v>-1</v>
      </c>
      <c r="BZ111">
        <f>IFERROR(VLOOKUP($A111, CDS1Y_bbg!BY$5:BZ$241,2), -1)</f>
        <v>-1</v>
      </c>
      <c r="CB111">
        <f>IFERROR(VLOOKUP($A111, CDS1Y_bbg!CA$5:CB$241,2), -1)</f>
        <v>-1</v>
      </c>
      <c r="CD111">
        <f>IFERROR(VLOOKUP($A111, CDS1Y_bbg!CC$5:CD$241,2), -1)</f>
        <v>-1</v>
      </c>
      <c r="CF111">
        <f>IFERROR(VLOOKUP($A111, CDS1Y_bbg!CE$5:CF$241,2), -1)</f>
        <v>198.9</v>
      </c>
      <c r="CH111">
        <f>IFERROR(VLOOKUP($A111, CDS1Y_bbg!CG$5:CH$241,2), -1)</f>
        <v>271.66300000000001</v>
      </c>
      <c r="CJ111">
        <f>IFERROR(VLOOKUP($A111, CDS1Y_bbg!CI$5:CJ$241,2), -1)</f>
        <v>-1</v>
      </c>
      <c r="CL111">
        <f>IFERROR(VLOOKUP($A111, CDS1Y_bbg!CK$5:CL$241,2), -1)</f>
        <v>574.43200000000002</v>
      </c>
      <c r="CN111">
        <f>IFERROR(VLOOKUP($A111, CDS1Y_bbg!CM$5:CN$241,2), -1)</f>
        <v>-1</v>
      </c>
    </row>
    <row r="112" spans="1:92" x14ac:dyDescent="0.25">
      <c r="A112" s="1">
        <v>39903</v>
      </c>
      <c r="B112">
        <f>IFERROR(VLOOKUP($A112, CDS1Y_bbg!A$5:B$241,2), -1)</f>
        <v>178.108</v>
      </c>
      <c r="D112">
        <f>IFERROR(VLOOKUP($A112, CDS1Y_bbg!C$5:D$241,2), -1)</f>
        <v>504.95600000000002</v>
      </c>
      <c r="F112">
        <f>IFERROR(VLOOKUP($A112, CDS1Y_bbg!E$5:F$241,2), -1)</f>
        <v>137.5</v>
      </c>
      <c r="H112">
        <f>IFERROR(VLOOKUP($A112, CDS1Y_bbg!G$5:H$241,2), -1)</f>
        <v>95.024000000000001</v>
      </c>
      <c r="J112">
        <f>IFERROR(VLOOKUP($A112, CDS1Y_bbg!I$5:J$241,2), -1)</f>
        <v>292.00299999999999</v>
      </c>
      <c r="L112">
        <f>IFERROR(VLOOKUP($A112, CDS1Y_bbg!K$5:L$241,2), -1)</f>
        <v>388.88900000000001</v>
      </c>
      <c r="N112">
        <f>IFERROR(VLOOKUP($A112, CDS1Y_bbg!M$5:N$241,2), -1)</f>
        <v>326.91899999999998</v>
      </c>
      <c r="P112">
        <f>IFERROR(VLOOKUP($A112, CDS1Y_bbg!O$5:P$241,2), -1)</f>
        <v>180.48699999999999</v>
      </c>
      <c r="R112">
        <f>IFERROR(VLOOKUP($A112, CDS1Y_bbg!Q$5:R$241,2), -1)</f>
        <v>311.91300000000001</v>
      </c>
      <c r="T112">
        <f>IFERROR(VLOOKUP($A112, CDS1Y_bbg!S$5:T$241,2), -1)</f>
        <v>362.38299999999998</v>
      </c>
      <c r="V112">
        <f>IFERROR(VLOOKUP($A112, CDS1Y_bbg!U$5:V$241,2), -1)</f>
        <v>220.50200000000001</v>
      </c>
      <c r="X112">
        <f>IFERROR(VLOOKUP($A112, CDS1Y_bbg!W$5:X$241,2), -1)</f>
        <v>546.44399999999996</v>
      </c>
      <c r="Z112">
        <f>IFERROR(VLOOKUP($A112, CDS1Y_bbg!Y$5:Z$241,2), -1)</f>
        <v>327.24799999999999</v>
      </c>
      <c r="AB112">
        <f>IFERROR(VLOOKUP($A112, CDS1Y_bbg!AA$5:AB$241,2), -1)</f>
        <v>171.14099999999999</v>
      </c>
      <c r="AD112">
        <f>IFERROR(VLOOKUP($A112, CDS1Y_bbg!AC$5:AD$241,2), -1)</f>
        <v>368.572</v>
      </c>
      <c r="AF112">
        <f>IFERROR(VLOOKUP($A112, CDS1Y_bbg!AE$5:AF$241,2), -1)</f>
        <v>-1</v>
      </c>
      <c r="AH112">
        <f>IFERROR(VLOOKUP($A112, CDS1Y_bbg!AG$5:AH$241,2), -1)</f>
        <v>-1</v>
      </c>
      <c r="AJ112">
        <f>IFERROR(VLOOKUP($A112, CDS1Y_bbg!AI$5:AJ$241,2), -1)</f>
        <v>-1</v>
      </c>
      <c r="AL112">
        <f>IFERROR(VLOOKUP($A112, CDS1Y_bbg!AK$5:AL$241,2), -1)</f>
        <v>-1</v>
      </c>
      <c r="AN112">
        <f>IFERROR(VLOOKUP($A112, CDS1Y_bbg!AM$5:AN$241,2), -1)</f>
        <v>-1</v>
      </c>
      <c r="AP112">
        <f>IFERROR(VLOOKUP($A112, CDS1Y_bbg!AO$5:AP$241,2), -1)</f>
        <v>-1</v>
      </c>
      <c r="AR112">
        <f>IFERROR(VLOOKUP($A112, CDS1Y_bbg!AQ$5:AR$241,2), -1)</f>
        <v>-1</v>
      </c>
      <c r="AT112">
        <f>IFERROR(VLOOKUP($A112, CDS1Y_bbg!AS$5:AT$241,2), -1)</f>
        <v>-1</v>
      </c>
      <c r="AV112">
        <f>IFERROR(VLOOKUP($A112, CDS1Y_bbg!AU$5:AV$241,2), -1)</f>
        <v>-1</v>
      </c>
      <c r="AX112">
        <f>IFERROR(VLOOKUP($A112, CDS1Y_bbg!AW$5:AX$241,2), -1)</f>
        <v>179.72900000000001</v>
      </c>
      <c r="AZ112">
        <f>IFERROR(VLOOKUP($A112, CDS1Y_bbg!AY$5:AZ$241,2), -1)</f>
        <v>7.9719999999999995</v>
      </c>
      <c r="BB112">
        <f>IFERROR(VLOOKUP($A112, CDS1Y_bbg!BA$5:BB$241,2), -1)</f>
        <v>-1</v>
      </c>
      <c r="BD112">
        <f>IFERROR(VLOOKUP($A112, CDS1Y_bbg!BC$5:BD$241,2), -1)</f>
        <v>-1</v>
      </c>
      <c r="BF112">
        <f>IFERROR(VLOOKUP($A112, CDS1Y_bbg!BE$5:BF$241,2), -1)</f>
        <v>-1</v>
      </c>
      <c r="BH112">
        <f>IFERROR(VLOOKUP($A112, CDS1Y_bbg!BG$5:BH$241,2), -1)</f>
        <v>-1</v>
      </c>
      <c r="BJ112">
        <f>IFERROR(VLOOKUP($A112, CDS1Y_bbg!BI$5:BJ$241,2), -1)</f>
        <v>-1</v>
      </c>
      <c r="BL112">
        <f>IFERROR(VLOOKUP($A112, CDS1Y_bbg!BK$5:BL$241,2), -1)</f>
        <v>-1</v>
      </c>
      <c r="BN112">
        <f>IFERROR(VLOOKUP($A112, CDS1Y_bbg!BM$5:BN$241,2), -1)</f>
        <v>-1</v>
      </c>
      <c r="BP112">
        <f>IFERROR(VLOOKUP($A112, CDS1Y_bbg!BO$5:BP$241,2), -1)</f>
        <v>-1</v>
      </c>
      <c r="BR112">
        <f>IFERROR(VLOOKUP($A112, CDS1Y_bbg!BQ$5:BR$241,2), -1)</f>
        <v>-1</v>
      </c>
      <c r="BT112">
        <f>IFERROR(VLOOKUP($A112, CDS1Y_bbg!BS$5:BT$241,2), -1)</f>
        <v>-1</v>
      </c>
      <c r="BV112">
        <f>IFERROR(VLOOKUP($A112, CDS1Y_bbg!BU$5:BV$241,2), -1)</f>
        <v>-1</v>
      </c>
      <c r="BX112">
        <f>IFERROR(VLOOKUP($A112, CDS1Y_bbg!BW$5:BX$241,2), -1)</f>
        <v>-1</v>
      </c>
      <c r="BZ112">
        <f>IFERROR(VLOOKUP($A112, CDS1Y_bbg!BY$5:BZ$241,2), -1)</f>
        <v>-1</v>
      </c>
      <c r="CB112">
        <f>IFERROR(VLOOKUP($A112, CDS1Y_bbg!CA$5:CB$241,2), -1)</f>
        <v>-1</v>
      </c>
      <c r="CD112">
        <f>IFERROR(VLOOKUP($A112, CDS1Y_bbg!CC$5:CD$241,2), -1)</f>
        <v>-1</v>
      </c>
      <c r="CF112">
        <f>IFERROR(VLOOKUP($A112, CDS1Y_bbg!CE$5:CF$241,2), -1)</f>
        <v>104.12</v>
      </c>
      <c r="CH112">
        <f>IFERROR(VLOOKUP($A112, CDS1Y_bbg!CG$5:CH$241,2), -1)</f>
        <v>190.47499999999999</v>
      </c>
      <c r="CJ112">
        <f>IFERROR(VLOOKUP($A112, CDS1Y_bbg!CI$5:CJ$241,2), -1)</f>
        <v>-1</v>
      </c>
      <c r="CL112">
        <f>IFERROR(VLOOKUP($A112, CDS1Y_bbg!CK$5:CL$241,2), -1)</f>
        <v>530.94899999999996</v>
      </c>
      <c r="CN112">
        <f>IFERROR(VLOOKUP($A112, CDS1Y_bbg!CM$5:CN$241,2), -1)</f>
        <v>-1</v>
      </c>
    </row>
    <row r="113" spans="1:92" x14ac:dyDescent="0.25">
      <c r="A113" s="1">
        <v>39933</v>
      </c>
      <c r="B113">
        <f>IFERROR(VLOOKUP($A113, CDS1Y_bbg!A$5:B$241,2), -1)</f>
        <v>119.64</v>
      </c>
      <c r="D113">
        <f>IFERROR(VLOOKUP($A113, CDS1Y_bbg!C$5:D$241,2), -1)</f>
        <v>403.40600000000001</v>
      </c>
      <c r="F113">
        <f>IFERROR(VLOOKUP($A113, CDS1Y_bbg!E$5:F$241,2), -1)</f>
        <v>75</v>
      </c>
      <c r="H113">
        <f>IFERROR(VLOOKUP($A113, CDS1Y_bbg!G$5:H$241,2), -1)</f>
        <v>108.438</v>
      </c>
      <c r="J113">
        <f>IFERROR(VLOOKUP($A113, CDS1Y_bbg!I$5:J$241,2), -1)</f>
        <v>192.23500000000001</v>
      </c>
      <c r="L113">
        <f>IFERROR(VLOOKUP($A113, CDS1Y_bbg!K$5:L$241,2), -1)</f>
        <v>289.34300000000002</v>
      </c>
      <c r="N113">
        <f>IFERROR(VLOOKUP($A113, CDS1Y_bbg!M$5:N$241,2), -1)</f>
        <v>235.90799999999999</v>
      </c>
      <c r="P113">
        <f>IFERROR(VLOOKUP($A113, CDS1Y_bbg!O$5:P$241,2), -1)</f>
        <v>148.65600000000001</v>
      </c>
      <c r="R113">
        <f>IFERROR(VLOOKUP($A113, CDS1Y_bbg!Q$5:R$241,2), -1)</f>
        <v>204.92599999999999</v>
      </c>
      <c r="T113">
        <f>IFERROR(VLOOKUP($A113, CDS1Y_bbg!S$5:T$241,2), -1)</f>
        <v>282.06</v>
      </c>
      <c r="V113">
        <f>IFERROR(VLOOKUP($A113, CDS1Y_bbg!U$5:V$241,2), -1)</f>
        <v>148.667</v>
      </c>
      <c r="X113">
        <f>IFERROR(VLOOKUP($A113, CDS1Y_bbg!W$5:X$241,2), -1)</f>
        <v>344.858</v>
      </c>
      <c r="Z113">
        <f>IFERROR(VLOOKUP($A113, CDS1Y_bbg!Y$5:Z$241,2), -1)</f>
        <v>205.74</v>
      </c>
      <c r="AB113">
        <f>IFERROR(VLOOKUP($A113, CDS1Y_bbg!AA$5:AB$241,2), -1)</f>
        <v>173.81200000000001</v>
      </c>
      <c r="AD113">
        <f>IFERROR(VLOOKUP($A113, CDS1Y_bbg!AC$5:AD$241,2), -1)</f>
        <v>240.03700000000001</v>
      </c>
      <c r="AF113">
        <f>IFERROR(VLOOKUP($A113, CDS1Y_bbg!AE$5:AF$241,2), -1)</f>
        <v>-1</v>
      </c>
      <c r="AH113">
        <f>IFERROR(VLOOKUP($A113, CDS1Y_bbg!AG$5:AH$241,2), -1)</f>
        <v>-1</v>
      </c>
      <c r="AJ113">
        <f>IFERROR(VLOOKUP($A113, CDS1Y_bbg!AI$5:AJ$241,2), -1)</f>
        <v>-1</v>
      </c>
      <c r="AL113">
        <f>IFERROR(VLOOKUP($A113, CDS1Y_bbg!AK$5:AL$241,2), -1)</f>
        <v>-1</v>
      </c>
      <c r="AN113">
        <f>IFERROR(VLOOKUP($A113, CDS1Y_bbg!AM$5:AN$241,2), -1)</f>
        <v>-1</v>
      </c>
      <c r="AP113">
        <f>IFERROR(VLOOKUP($A113, CDS1Y_bbg!AO$5:AP$241,2), -1)</f>
        <v>-1</v>
      </c>
      <c r="AR113">
        <f>IFERROR(VLOOKUP($A113, CDS1Y_bbg!AQ$5:AR$241,2), -1)</f>
        <v>-1</v>
      </c>
      <c r="AT113">
        <f>IFERROR(VLOOKUP($A113, CDS1Y_bbg!AS$5:AT$241,2), -1)</f>
        <v>-1</v>
      </c>
      <c r="AV113">
        <f>IFERROR(VLOOKUP($A113, CDS1Y_bbg!AU$5:AV$241,2), -1)</f>
        <v>-1</v>
      </c>
      <c r="AX113">
        <f>IFERROR(VLOOKUP($A113, CDS1Y_bbg!AW$5:AX$241,2), -1)</f>
        <v>123.361</v>
      </c>
      <c r="AZ113">
        <f>IFERROR(VLOOKUP($A113, CDS1Y_bbg!AY$5:AZ$241,2), -1)</f>
        <v>7.9719999999999995</v>
      </c>
      <c r="BB113">
        <f>IFERROR(VLOOKUP($A113, CDS1Y_bbg!BA$5:BB$241,2), -1)</f>
        <v>-1</v>
      </c>
      <c r="BD113">
        <f>IFERROR(VLOOKUP($A113, CDS1Y_bbg!BC$5:BD$241,2), -1)</f>
        <v>-1</v>
      </c>
      <c r="BF113">
        <f>IFERROR(VLOOKUP($A113, CDS1Y_bbg!BE$5:BF$241,2), -1)</f>
        <v>-1</v>
      </c>
      <c r="BH113">
        <f>IFERROR(VLOOKUP($A113, CDS1Y_bbg!BG$5:BH$241,2), -1)</f>
        <v>-1</v>
      </c>
      <c r="BJ113">
        <f>IFERROR(VLOOKUP($A113, CDS1Y_bbg!BI$5:BJ$241,2), -1)</f>
        <v>-1</v>
      </c>
      <c r="BL113">
        <f>IFERROR(VLOOKUP($A113, CDS1Y_bbg!BK$5:BL$241,2), -1)</f>
        <v>-1</v>
      </c>
      <c r="BN113">
        <f>IFERROR(VLOOKUP($A113, CDS1Y_bbg!BM$5:BN$241,2), -1)</f>
        <v>-1</v>
      </c>
      <c r="BP113">
        <f>IFERROR(VLOOKUP($A113, CDS1Y_bbg!BO$5:BP$241,2), -1)</f>
        <v>-1</v>
      </c>
      <c r="BR113">
        <f>IFERROR(VLOOKUP($A113, CDS1Y_bbg!BQ$5:BR$241,2), -1)</f>
        <v>-1</v>
      </c>
      <c r="BT113">
        <f>IFERROR(VLOOKUP($A113, CDS1Y_bbg!BS$5:BT$241,2), -1)</f>
        <v>-1</v>
      </c>
      <c r="BV113">
        <f>IFERROR(VLOOKUP($A113, CDS1Y_bbg!BU$5:BV$241,2), -1)</f>
        <v>-1</v>
      </c>
      <c r="BX113">
        <f>IFERROR(VLOOKUP($A113, CDS1Y_bbg!BW$5:BX$241,2), -1)</f>
        <v>-1</v>
      </c>
      <c r="BZ113">
        <f>IFERROR(VLOOKUP($A113, CDS1Y_bbg!BY$5:BZ$241,2), -1)</f>
        <v>-1</v>
      </c>
      <c r="CB113">
        <f>IFERROR(VLOOKUP($A113, CDS1Y_bbg!CA$5:CB$241,2), -1)</f>
        <v>-1</v>
      </c>
      <c r="CD113">
        <f>IFERROR(VLOOKUP($A113, CDS1Y_bbg!CC$5:CD$241,2), -1)</f>
        <v>-1</v>
      </c>
      <c r="CF113">
        <f>IFERROR(VLOOKUP($A113, CDS1Y_bbg!CE$5:CF$241,2), -1)</f>
        <v>76.900000000000006</v>
      </c>
      <c r="CH113">
        <f>IFERROR(VLOOKUP($A113, CDS1Y_bbg!CG$5:CH$241,2), -1)</f>
        <v>95.64</v>
      </c>
      <c r="CJ113">
        <f>IFERROR(VLOOKUP($A113, CDS1Y_bbg!CI$5:CJ$241,2), -1)</f>
        <v>-1</v>
      </c>
      <c r="CL113">
        <f>IFERROR(VLOOKUP($A113, CDS1Y_bbg!CK$5:CL$241,2), -1)</f>
        <v>413.18799999999999</v>
      </c>
      <c r="CN113">
        <f>IFERROR(VLOOKUP($A113, CDS1Y_bbg!CM$5:CN$241,2), -1)</f>
        <v>-1</v>
      </c>
    </row>
    <row r="114" spans="1:92" x14ac:dyDescent="0.25">
      <c r="A114" s="1">
        <v>39962</v>
      </c>
      <c r="B114">
        <f>IFERROR(VLOOKUP($A114, CDS1Y_bbg!A$5:B$241,2), -1)</f>
        <v>91.158000000000001</v>
      </c>
      <c r="D114">
        <f>IFERROR(VLOOKUP($A114, CDS1Y_bbg!C$5:D$241,2), -1)</f>
        <v>294.19799999999998</v>
      </c>
      <c r="F114">
        <f>IFERROR(VLOOKUP($A114, CDS1Y_bbg!E$5:F$241,2), -1)</f>
        <v>84.634</v>
      </c>
      <c r="H114">
        <f>IFERROR(VLOOKUP($A114, CDS1Y_bbg!G$5:H$241,2), -1)</f>
        <v>39.981000000000002</v>
      </c>
      <c r="J114">
        <f>IFERROR(VLOOKUP($A114, CDS1Y_bbg!I$5:J$241,2), -1)</f>
        <v>123.754</v>
      </c>
      <c r="L114">
        <f>IFERROR(VLOOKUP($A114, CDS1Y_bbg!K$5:L$241,2), -1)</f>
        <v>195.66800000000001</v>
      </c>
      <c r="N114">
        <f>IFERROR(VLOOKUP($A114, CDS1Y_bbg!M$5:N$241,2), -1)</f>
        <v>125.976</v>
      </c>
      <c r="P114">
        <f>IFERROR(VLOOKUP($A114, CDS1Y_bbg!O$5:P$241,2), -1)</f>
        <v>64.715999999999994</v>
      </c>
      <c r="R114">
        <f>IFERROR(VLOOKUP($A114, CDS1Y_bbg!Q$5:R$241,2), -1)</f>
        <v>129.089</v>
      </c>
      <c r="T114">
        <f>IFERROR(VLOOKUP($A114, CDS1Y_bbg!S$5:T$241,2), -1)</f>
        <v>188.595</v>
      </c>
      <c r="V114">
        <f>IFERROR(VLOOKUP($A114, CDS1Y_bbg!U$5:V$241,2), -1)</f>
        <v>135.33500000000001</v>
      </c>
      <c r="X114">
        <f>IFERROR(VLOOKUP($A114, CDS1Y_bbg!W$5:X$241,2), -1)</f>
        <v>226.36500000000001</v>
      </c>
      <c r="Z114">
        <f>IFERROR(VLOOKUP($A114, CDS1Y_bbg!Y$5:Z$241,2), -1)</f>
        <v>168.08099999999999</v>
      </c>
      <c r="AB114">
        <f>IFERROR(VLOOKUP($A114, CDS1Y_bbg!AA$5:AB$241,2), -1)</f>
        <v>72.866</v>
      </c>
      <c r="AD114">
        <f>IFERROR(VLOOKUP($A114, CDS1Y_bbg!AC$5:AD$241,2), -1)</f>
        <v>191.26599999999999</v>
      </c>
      <c r="AF114">
        <f>IFERROR(VLOOKUP($A114, CDS1Y_bbg!AE$5:AF$241,2), -1)</f>
        <v>-1</v>
      </c>
      <c r="AH114">
        <f>IFERROR(VLOOKUP($A114, CDS1Y_bbg!AG$5:AH$241,2), -1)</f>
        <v>-1</v>
      </c>
      <c r="AJ114">
        <f>IFERROR(VLOOKUP($A114, CDS1Y_bbg!AI$5:AJ$241,2), -1)</f>
        <v>-1</v>
      </c>
      <c r="AL114">
        <f>IFERROR(VLOOKUP($A114, CDS1Y_bbg!AK$5:AL$241,2), -1)</f>
        <v>-1</v>
      </c>
      <c r="AN114">
        <f>IFERROR(VLOOKUP($A114, CDS1Y_bbg!AM$5:AN$241,2), -1)</f>
        <v>-1</v>
      </c>
      <c r="AP114">
        <f>IFERROR(VLOOKUP($A114, CDS1Y_bbg!AO$5:AP$241,2), -1)</f>
        <v>-1</v>
      </c>
      <c r="AR114">
        <f>IFERROR(VLOOKUP($A114, CDS1Y_bbg!AQ$5:AR$241,2), -1)</f>
        <v>-1</v>
      </c>
      <c r="AT114">
        <f>IFERROR(VLOOKUP($A114, CDS1Y_bbg!AS$5:AT$241,2), -1)</f>
        <v>-1</v>
      </c>
      <c r="AV114">
        <f>IFERROR(VLOOKUP($A114, CDS1Y_bbg!AU$5:AV$241,2), -1)</f>
        <v>-1</v>
      </c>
      <c r="AX114">
        <f>IFERROR(VLOOKUP($A114, CDS1Y_bbg!AW$5:AX$241,2), -1)</f>
        <v>96.784000000000006</v>
      </c>
      <c r="AZ114">
        <f>IFERROR(VLOOKUP($A114, CDS1Y_bbg!AY$5:AZ$241,2), -1)</f>
        <v>7.9719999999999995</v>
      </c>
      <c r="BB114">
        <f>IFERROR(VLOOKUP($A114, CDS1Y_bbg!BA$5:BB$241,2), -1)</f>
        <v>-1</v>
      </c>
      <c r="BD114">
        <f>IFERROR(VLOOKUP($A114, CDS1Y_bbg!BC$5:BD$241,2), -1)</f>
        <v>-1</v>
      </c>
      <c r="BF114">
        <f>IFERROR(VLOOKUP($A114, CDS1Y_bbg!BE$5:BF$241,2), -1)</f>
        <v>-1</v>
      </c>
      <c r="BH114">
        <f>IFERROR(VLOOKUP($A114, CDS1Y_bbg!BG$5:BH$241,2), -1)</f>
        <v>-1</v>
      </c>
      <c r="BJ114">
        <f>IFERROR(VLOOKUP($A114, CDS1Y_bbg!BI$5:BJ$241,2), -1)</f>
        <v>-1</v>
      </c>
      <c r="BL114">
        <f>IFERROR(VLOOKUP($A114, CDS1Y_bbg!BK$5:BL$241,2), -1)</f>
        <v>-1</v>
      </c>
      <c r="BN114">
        <f>IFERROR(VLOOKUP($A114, CDS1Y_bbg!BM$5:BN$241,2), -1)</f>
        <v>-1</v>
      </c>
      <c r="BP114">
        <f>IFERROR(VLOOKUP($A114, CDS1Y_bbg!BO$5:BP$241,2), -1)</f>
        <v>-1</v>
      </c>
      <c r="BR114">
        <f>IFERROR(VLOOKUP($A114, CDS1Y_bbg!BQ$5:BR$241,2), -1)</f>
        <v>-1</v>
      </c>
      <c r="BT114">
        <f>IFERROR(VLOOKUP($A114, CDS1Y_bbg!BS$5:BT$241,2), -1)</f>
        <v>-1</v>
      </c>
      <c r="BV114">
        <f>IFERROR(VLOOKUP($A114, CDS1Y_bbg!BU$5:BV$241,2), -1)</f>
        <v>-1</v>
      </c>
      <c r="BX114">
        <f>IFERROR(VLOOKUP($A114, CDS1Y_bbg!BW$5:BX$241,2), -1)</f>
        <v>-1</v>
      </c>
      <c r="BZ114">
        <f>IFERROR(VLOOKUP($A114, CDS1Y_bbg!BY$5:BZ$241,2), -1)</f>
        <v>-1</v>
      </c>
      <c r="CB114">
        <f>IFERROR(VLOOKUP($A114, CDS1Y_bbg!CA$5:CB$241,2), -1)</f>
        <v>-1</v>
      </c>
      <c r="CD114">
        <f>IFERROR(VLOOKUP($A114, CDS1Y_bbg!CC$5:CD$241,2), -1)</f>
        <v>-1</v>
      </c>
      <c r="CF114">
        <f>IFERROR(VLOOKUP($A114, CDS1Y_bbg!CE$5:CF$241,2), -1)</f>
        <v>57.65</v>
      </c>
      <c r="CH114">
        <f>IFERROR(VLOOKUP($A114, CDS1Y_bbg!CG$5:CH$241,2), -1)</f>
        <v>67.662999999999997</v>
      </c>
      <c r="CJ114">
        <f>IFERROR(VLOOKUP($A114, CDS1Y_bbg!CI$5:CJ$241,2), -1)</f>
        <v>-1</v>
      </c>
      <c r="CL114">
        <f>IFERROR(VLOOKUP($A114, CDS1Y_bbg!CK$5:CL$241,2), -1)</f>
        <v>291.33699999999999</v>
      </c>
      <c r="CN114">
        <f>IFERROR(VLOOKUP($A114, CDS1Y_bbg!CM$5:CN$241,2), -1)</f>
        <v>-1</v>
      </c>
    </row>
    <row r="115" spans="1:92" x14ac:dyDescent="0.25">
      <c r="A115" s="1">
        <v>39994</v>
      </c>
      <c r="B115">
        <f>IFERROR(VLOOKUP($A115, CDS1Y_bbg!A$5:B$241,2), -1)</f>
        <v>105.1</v>
      </c>
      <c r="D115">
        <f>IFERROR(VLOOKUP($A115, CDS1Y_bbg!C$5:D$241,2), -1)</f>
        <v>382.47</v>
      </c>
      <c r="F115">
        <f>IFERROR(VLOOKUP($A115, CDS1Y_bbg!E$5:F$241,2), -1)</f>
        <v>55.003</v>
      </c>
      <c r="H115">
        <f>IFERROR(VLOOKUP($A115, CDS1Y_bbg!G$5:H$241,2), -1)</f>
        <v>53.551000000000002</v>
      </c>
      <c r="J115">
        <f>IFERROR(VLOOKUP($A115, CDS1Y_bbg!I$5:J$241,2), -1)</f>
        <v>113.875</v>
      </c>
      <c r="L115">
        <f>IFERROR(VLOOKUP($A115, CDS1Y_bbg!K$5:L$241,2), -1)</f>
        <v>247.33500000000001</v>
      </c>
      <c r="N115">
        <f>IFERROR(VLOOKUP($A115, CDS1Y_bbg!M$5:N$241,2), -1)</f>
        <v>170.55600000000001</v>
      </c>
      <c r="P115">
        <f>IFERROR(VLOOKUP($A115, CDS1Y_bbg!O$5:P$241,2), -1)</f>
        <v>70.77</v>
      </c>
      <c r="R115">
        <f>IFERROR(VLOOKUP($A115, CDS1Y_bbg!Q$5:R$241,2), -1)</f>
        <v>135.048</v>
      </c>
      <c r="T115">
        <f>IFERROR(VLOOKUP($A115, CDS1Y_bbg!S$5:T$241,2), -1)</f>
        <v>197.03399999999999</v>
      </c>
      <c r="V115">
        <f>IFERROR(VLOOKUP($A115, CDS1Y_bbg!U$5:V$241,2), -1)</f>
        <v>101.253</v>
      </c>
      <c r="X115">
        <f>IFERROR(VLOOKUP($A115, CDS1Y_bbg!W$5:X$241,2), -1)</f>
        <v>238.489</v>
      </c>
      <c r="Z115">
        <f>IFERROR(VLOOKUP($A115, CDS1Y_bbg!Y$5:Z$241,2), -1)</f>
        <v>145.19200000000001</v>
      </c>
      <c r="AB115">
        <f>IFERROR(VLOOKUP($A115, CDS1Y_bbg!AA$5:AB$241,2), -1)</f>
        <v>80.174999999999997</v>
      </c>
      <c r="AD115">
        <f>IFERROR(VLOOKUP($A115, CDS1Y_bbg!AC$5:AD$241,2), -1)</f>
        <v>174.53299999999999</v>
      </c>
      <c r="AF115">
        <f>IFERROR(VLOOKUP($A115, CDS1Y_bbg!AE$5:AF$241,2), -1)</f>
        <v>-1</v>
      </c>
      <c r="AH115">
        <f>IFERROR(VLOOKUP($A115, CDS1Y_bbg!AG$5:AH$241,2), -1)</f>
        <v>-1</v>
      </c>
      <c r="AJ115">
        <f>IFERROR(VLOOKUP($A115, CDS1Y_bbg!AI$5:AJ$241,2), -1)</f>
        <v>-1</v>
      </c>
      <c r="AL115">
        <f>IFERROR(VLOOKUP($A115, CDS1Y_bbg!AK$5:AL$241,2), -1)</f>
        <v>-1</v>
      </c>
      <c r="AN115">
        <f>IFERROR(VLOOKUP($A115, CDS1Y_bbg!AM$5:AN$241,2), -1)</f>
        <v>-1</v>
      </c>
      <c r="AP115">
        <f>IFERROR(VLOOKUP($A115, CDS1Y_bbg!AO$5:AP$241,2), -1)</f>
        <v>-1</v>
      </c>
      <c r="AR115">
        <f>IFERROR(VLOOKUP($A115, CDS1Y_bbg!AQ$5:AR$241,2), -1)</f>
        <v>-1</v>
      </c>
      <c r="AT115">
        <f>IFERROR(VLOOKUP($A115, CDS1Y_bbg!AS$5:AT$241,2), -1)</f>
        <v>-1</v>
      </c>
      <c r="AV115">
        <f>IFERROR(VLOOKUP($A115, CDS1Y_bbg!AU$5:AV$241,2), -1)</f>
        <v>-1</v>
      </c>
      <c r="AX115">
        <f>IFERROR(VLOOKUP($A115, CDS1Y_bbg!AW$5:AX$241,2), -1)</f>
        <v>104.33</v>
      </c>
      <c r="AZ115">
        <f>IFERROR(VLOOKUP($A115, CDS1Y_bbg!AY$5:AZ$241,2), -1)</f>
        <v>7.9719999999999995</v>
      </c>
      <c r="BB115">
        <f>IFERROR(VLOOKUP($A115, CDS1Y_bbg!BA$5:BB$241,2), -1)</f>
        <v>-1</v>
      </c>
      <c r="BD115">
        <f>IFERROR(VLOOKUP($A115, CDS1Y_bbg!BC$5:BD$241,2), -1)</f>
        <v>-1</v>
      </c>
      <c r="BF115">
        <f>IFERROR(VLOOKUP($A115, CDS1Y_bbg!BE$5:BF$241,2), -1)</f>
        <v>-1</v>
      </c>
      <c r="BH115">
        <f>IFERROR(VLOOKUP($A115, CDS1Y_bbg!BG$5:BH$241,2), -1)</f>
        <v>-1</v>
      </c>
      <c r="BJ115">
        <f>IFERROR(VLOOKUP($A115, CDS1Y_bbg!BI$5:BJ$241,2), -1)</f>
        <v>-1</v>
      </c>
      <c r="BL115">
        <f>IFERROR(VLOOKUP($A115, CDS1Y_bbg!BK$5:BL$241,2), -1)</f>
        <v>-1</v>
      </c>
      <c r="BN115">
        <f>IFERROR(VLOOKUP($A115, CDS1Y_bbg!BM$5:BN$241,2), -1)</f>
        <v>-1</v>
      </c>
      <c r="BP115">
        <f>IFERROR(VLOOKUP($A115, CDS1Y_bbg!BO$5:BP$241,2), -1)</f>
        <v>-1</v>
      </c>
      <c r="BR115">
        <f>IFERROR(VLOOKUP($A115, CDS1Y_bbg!BQ$5:BR$241,2), -1)</f>
        <v>-1</v>
      </c>
      <c r="BT115">
        <f>IFERROR(VLOOKUP($A115, CDS1Y_bbg!BS$5:BT$241,2), -1)</f>
        <v>-1</v>
      </c>
      <c r="BV115">
        <f>IFERROR(VLOOKUP($A115, CDS1Y_bbg!BU$5:BV$241,2), -1)</f>
        <v>-1</v>
      </c>
      <c r="BX115">
        <f>IFERROR(VLOOKUP($A115, CDS1Y_bbg!BW$5:BX$241,2), -1)</f>
        <v>-1</v>
      </c>
      <c r="BZ115">
        <f>IFERROR(VLOOKUP($A115, CDS1Y_bbg!BY$5:BZ$241,2), -1)</f>
        <v>-1</v>
      </c>
      <c r="CB115">
        <f>IFERROR(VLOOKUP($A115, CDS1Y_bbg!CA$5:CB$241,2), -1)</f>
        <v>-1</v>
      </c>
      <c r="CD115">
        <f>IFERROR(VLOOKUP($A115, CDS1Y_bbg!CC$5:CD$241,2), -1)</f>
        <v>-1</v>
      </c>
      <c r="CF115">
        <f>IFERROR(VLOOKUP($A115, CDS1Y_bbg!CE$5:CF$241,2), -1)</f>
        <v>57.28</v>
      </c>
      <c r="CH115">
        <f>IFERROR(VLOOKUP($A115, CDS1Y_bbg!CG$5:CH$241,2), -1)</f>
        <v>81.578000000000003</v>
      </c>
      <c r="CJ115">
        <f>IFERROR(VLOOKUP($A115, CDS1Y_bbg!CI$5:CJ$241,2), -1)</f>
        <v>-1</v>
      </c>
      <c r="CL115">
        <f>IFERROR(VLOOKUP($A115, CDS1Y_bbg!CK$5:CL$241,2), -1)</f>
        <v>313.33699999999999</v>
      </c>
      <c r="CN115">
        <f>IFERROR(VLOOKUP($A115, CDS1Y_bbg!CM$5:CN$241,2), -1)</f>
        <v>-1</v>
      </c>
    </row>
    <row r="116" spans="1:92" x14ac:dyDescent="0.25">
      <c r="A116" s="1">
        <v>40025</v>
      </c>
      <c r="B116">
        <f>IFERROR(VLOOKUP($A116, CDS1Y_bbg!A$5:B$241,2), -1)</f>
        <v>82.162999999999997</v>
      </c>
      <c r="D116">
        <f>IFERROR(VLOOKUP($A116, CDS1Y_bbg!C$5:D$241,2), -1)</f>
        <v>249.54499999999999</v>
      </c>
      <c r="F116">
        <f>IFERROR(VLOOKUP($A116, CDS1Y_bbg!E$5:F$241,2), -1)</f>
        <v>33.529000000000003</v>
      </c>
      <c r="H116">
        <f>IFERROR(VLOOKUP($A116, CDS1Y_bbg!G$5:H$241,2), -1)</f>
        <v>21.158000000000001</v>
      </c>
      <c r="J116">
        <f>IFERROR(VLOOKUP($A116, CDS1Y_bbg!I$5:J$241,2), -1)</f>
        <v>98.68</v>
      </c>
      <c r="L116">
        <f>IFERROR(VLOOKUP($A116, CDS1Y_bbg!K$5:L$241,2), -1)</f>
        <v>211.12700000000001</v>
      </c>
      <c r="N116">
        <f>IFERROR(VLOOKUP($A116, CDS1Y_bbg!M$5:N$241,2), -1)</f>
        <v>104.889</v>
      </c>
      <c r="P116">
        <f>IFERROR(VLOOKUP($A116, CDS1Y_bbg!O$5:P$241,2), -1)</f>
        <v>36.726999999999997</v>
      </c>
      <c r="R116">
        <f>IFERROR(VLOOKUP($A116, CDS1Y_bbg!Q$5:R$241,2), -1)</f>
        <v>106.325</v>
      </c>
      <c r="T116">
        <f>IFERROR(VLOOKUP($A116, CDS1Y_bbg!S$5:T$241,2), -1)</f>
        <v>139.74799999999999</v>
      </c>
      <c r="V116">
        <f>IFERROR(VLOOKUP($A116, CDS1Y_bbg!U$5:V$241,2), -1)</f>
        <v>74.709000000000003</v>
      </c>
      <c r="X116">
        <f>IFERROR(VLOOKUP($A116, CDS1Y_bbg!W$5:X$241,2), -1)</f>
        <v>157.702</v>
      </c>
      <c r="Z116">
        <f>IFERROR(VLOOKUP($A116, CDS1Y_bbg!Y$5:Z$241,2), -1)</f>
        <v>76.248000000000005</v>
      </c>
      <c r="AB116">
        <f>IFERROR(VLOOKUP($A116, CDS1Y_bbg!AA$5:AB$241,2), -1)</f>
        <v>42.53</v>
      </c>
      <c r="AD116">
        <f>IFERROR(VLOOKUP($A116, CDS1Y_bbg!AC$5:AD$241,2), -1)</f>
        <v>109.13800000000001</v>
      </c>
      <c r="AF116">
        <f>IFERROR(VLOOKUP($A116, CDS1Y_bbg!AE$5:AF$241,2), -1)</f>
        <v>18.834</v>
      </c>
      <c r="AH116">
        <f>IFERROR(VLOOKUP($A116, CDS1Y_bbg!AG$5:AH$241,2), -1)</f>
        <v>-1</v>
      </c>
      <c r="AJ116">
        <f>IFERROR(VLOOKUP($A116, CDS1Y_bbg!AI$5:AJ$241,2), -1)</f>
        <v>-1</v>
      </c>
      <c r="AL116">
        <f>IFERROR(VLOOKUP($A116, CDS1Y_bbg!AK$5:AL$241,2), -1)</f>
        <v>-1</v>
      </c>
      <c r="AN116">
        <f>IFERROR(VLOOKUP($A116, CDS1Y_bbg!AM$5:AN$241,2), -1)</f>
        <v>-1</v>
      </c>
      <c r="AP116">
        <f>IFERROR(VLOOKUP($A116, CDS1Y_bbg!AO$5:AP$241,2), -1)</f>
        <v>-1</v>
      </c>
      <c r="AR116">
        <f>IFERROR(VLOOKUP($A116, CDS1Y_bbg!AQ$5:AR$241,2), -1)</f>
        <v>-1</v>
      </c>
      <c r="AT116">
        <f>IFERROR(VLOOKUP($A116, CDS1Y_bbg!AS$5:AT$241,2), -1)</f>
        <v>-1</v>
      </c>
      <c r="AV116">
        <f>IFERROR(VLOOKUP($A116, CDS1Y_bbg!AU$5:AV$241,2), -1)</f>
        <v>-1</v>
      </c>
      <c r="AX116">
        <f>IFERROR(VLOOKUP($A116, CDS1Y_bbg!AW$5:AX$241,2), -1)</f>
        <v>61.058</v>
      </c>
      <c r="AZ116">
        <f>IFERROR(VLOOKUP($A116, CDS1Y_bbg!AY$5:AZ$241,2), -1)</f>
        <v>7.9719999999999995</v>
      </c>
      <c r="BB116">
        <f>IFERROR(VLOOKUP($A116, CDS1Y_bbg!BA$5:BB$241,2), -1)</f>
        <v>-1</v>
      </c>
      <c r="BD116">
        <f>IFERROR(VLOOKUP($A116, CDS1Y_bbg!BC$5:BD$241,2), -1)</f>
        <v>-1</v>
      </c>
      <c r="BF116">
        <f>IFERROR(VLOOKUP($A116, CDS1Y_bbg!BE$5:BF$241,2), -1)</f>
        <v>-1</v>
      </c>
      <c r="BH116">
        <f>IFERROR(VLOOKUP($A116, CDS1Y_bbg!BG$5:BH$241,2), -1)</f>
        <v>-1</v>
      </c>
      <c r="BJ116">
        <f>IFERROR(VLOOKUP($A116, CDS1Y_bbg!BI$5:BJ$241,2), -1)</f>
        <v>-1</v>
      </c>
      <c r="BL116">
        <f>IFERROR(VLOOKUP($A116, CDS1Y_bbg!BK$5:BL$241,2), -1)</f>
        <v>-1</v>
      </c>
      <c r="BN116">
        <f>IFERROR(VLOOKUP($A116, CDS1Y_bbg!BM$5:BN$241,2), -1)</f>
        <v>-1</v>
      </c>
      <c r="BP116">
        <f>IFERROR(VLOOKUP($A116, CDS1Y_bbg!BO$5:BP$241,2), -1)</f>
        <v>-1</v>
      </c>
      <c r="BR116">
        <f>IFERROR(VLOOKUP($A116, CDS1Y_bbg!BQ$5:BR$241,2), -1)</f>
        <v>-1</v>
      </c>
      <c r="BT116">
        <f>IFERROR(VLOOKUP($A116, CDS1Y_bbg!BS$5:BT$241,2), -1)</f>
        <v>-1</v>
      </c>
      <c r="BV116">
        <f>IFERROR(VLOOKUP($A116, CDS1Y_bbg!BU$5:BV$241,2), -1)</f>
        <v>-1</v>
      </c>
      <c r="BX116">
        <f>IFERROR(VLOOKUP($A116, CDS1Y_bbg!BW$5:BX$241,2), -1)</f>
        <v>-1</v>
      </c>
      <c r="BZ116">
        <f>IFERROR(VLOOKUP($A116, CDS1Y_bbg!BY$5:BZ$241,2), -1)</f>
        <v>-1</v>
      </c>
      <c r="CB116">
        <f>IFERROR(VLOOKUP($A116, CDS1Y_bbg!CA$5:CB$241,2), -1)</f>
        <v>-1</v>
      </c>
      <c r="CD116">
        <f>IFERROR(VLOOKUP($A116, CDS1Y_bbg!CC$5:CD$241,2), -1)</f>
        <v>-1</v>
      </c>
      <c r="CF116">
        <f>IFERROR(VLOOKUP($A116, CDS1Y_bbg!CE$5:CF$241,2), -1)</f>
        <v>56.6</v>
      </c>
      <c r="CH116">
        <f>IFERROR(VLOOKUP($A116, CDS1Y_bbg!CG$5:CH$241,2), -1)</f>
        <v>63.338000000000001</v>
      </c>
      <c r="CJ116">
        <f>IFERROR(VLOOKUP($A116, CDS1Y_bbg!CI$5:CJ$241,2), -1)</f>
        <v>-1</v>
      </c>
      <c r="CL116">
        <f>IFERROR(VLOOKUP($A116, CDS1Y_bbg!CK$5:CL$241,2), -1)</f>
        <v>207.67</v>
      </c>
      <c r="CN116">
        <f>IFERROR(VLOOKUP($A116, CDS1Y_bbg!CM$5:CN$241,2), -1)</f>
        <v>-1</v>
      </c>
    </row>
    <row r="117" spans="1:92" x14ac:dyDescent="0.25">
      <c r="A117" s="1">
        <v>40056</v>
      </c>
      <c r="B117">
        <f>IFERROR(VLOOKUP($A117, CDS1Y_bbg!A$5:B$241,2), -1)</f>
        <v>82.739000000000004</v>
      </c>
      <c r="D117">
        <f>IFERROR(VLOOKUP($A117, CDS1Y_bbg!C$5:D$241,2), -1)</f>
        <v>218.178</v>
      </c>
      <c r="F117">
        <f>IFERROR(VLOOKUP($A117, CDS1Y_bbg!E$5:F$241,2), -1)</f>
        <v>29.577999999999999</v>
      </c>
      <c r="H117">
        <f>IFERROR(VLOOKUP($A117, CDS1Y_bbg!G$5:H$241,2), -1)</f>
        <v>38.341999999999999</v>
      </c>
      <c r="J117">
        <f>IFERROR(VLOOKUP($A117, CDS1Y_bbg!I$5:J$241,2), -1)</f>
        <v>96.165999999999997</v>
      </c>
      <c r="L117">
        <f>IFERROR(VLOOKUP($A117, CDS1Y_bbg!K$5:L$241,2), -1)</f>
        <v>191.08500000000001</v>
      </c>
      <c r="N117">
        <f>IFERROR(VLOOKUP($A117, CDS1Y_bbg!M$5:N$241,2), -1)</f>
        <v>115.279</v>
      </c>
      <c r="P117">
        <f>IFERROR(VLOOKUP($A117, CDS1Y_bbg!O$5:P$241,2), -1)</f>
        <v>37.518000000000001</v>
      </c>
      <c r="R117">
        <f>IFERROR(VLOOKUP($A117, CDS1Y_bbg!Q$5:R$241,2), -1)</f>
        <v>122.551</v>
      </c>
      <c r="T117">
        <f>IFERROR(VLOOKUP($A117, CDS1Y_bbg!S$5:T$241,2), -1)</f>
        <v>142.83600000000001</v>
      </c>
      <c r="V117">
        <f>IFERROR(VLOOKUP($A117, CDS1Y_bbg!U$5:V$241,2), -1)</f>
        <v>75.5</v>
      </c>
      <c r="X117">
        <f>IFERROR(VLOOKUP($A117, CDS1Y_bbg!W$5:X$241,2), -1)</f>
        <v>153.67500000000001</v>
      </c>
      <c r="Z117">
        <f>IFERROR(VLOOKUP($A117, CDS1Y_bbg!Y$5:Z$241,2), -1)</f>
        <v>79.626999999999995</v>
      </c>
      <c r="AB117">
        <f>IFERROR(VLOOKUP($A117, CDS1Y_bbg!AA$5:AB$241,2), -1)</f>
        <v>42.709000000000003</v>
      </c>
      <c r="AD117">
        <f>IFERROR(VLOOKUP($A117, CDS1Y_bbg!AC$5:AD$241,2), -1)</f>
        <v>115.099</v>
      </c>
      <c r="AF117">
        <f>IFERROR(VLOOKUP($A117, CDS1Y_bbg!AE$5:AF$241,2), -1)</f>
        <v>26.047999999999998</v>
      </c>
      <c r="AH117">
        <f>IFERROR(VLOOKUP($A117, CDS1Y_bbg!AG$5:AH$241,2), -1)</f>
        <v>-1</v>
      </c>
      <c r="AJ117">
        <f>IFERROR(VLOOKUP($A117, CDS1Y_bbg!AI$5:AJ$241,2), -1)</f>
        <v>-1</v>
      </c>
      <c r="AL117">
        <f>IFERROR(VLOOKUP($A117, CDS1Y_bbg!AK$5:AL$241,2), -1)</f>
        <v>-1</v>
      </c>
      <c r="AN117">
        <f>IFERROR(VLOOKUP($A117, CDS1Y_bbg!AM$5:AN$241,2), -1)</f>
        <v>-1</v>
      </c>
      <c r="AP117">
        <f>IFERROR(VLOOKUP($A117, CDS1Y_bbg!AO$5:AP$241,2), -1)</f>
        <v>-1</v>
      </c>
      <c r="AR117">
        <f>IFERROR(VLOOKUP($A117, CDS1Y_bbg!AQ$5:AR$241,2), -1)</f>
        <v>-1</v>
      </c>
      <c r="AT117">
        <f>IFERROR(VLOOKUP($A117, CDS1Y_bbg!AS$5:AT$241,2), -1)</f>
        <v>-1</v>
      </c>
      <c r="AV117">
        <f>IFERROR(VLOOKUP($A117, CDS1Y_bbg!AU$5:AV$241,2), -1)</f>
        <v>-1</v>
      </c>
      <c r="AX117">
        <f>IFERROR(VLOOKUP($A117, CDS1Y_bbg!AW$5:AX$241,2), -1)</f>
        <v>60.637</v>
      </c>
      <c r="AZ117">
        <f>IFERROR(VLOOKUP($A117, CDS1Y_bbg!AY$5:AZ$241,2), -1)</f>
        <v>7.9719999999999995</v>
      </c>
      <c r="BB117">
        <f>IFERROR(VLOOKUP($A117, CDS1Y_bbg!BA$5:BB$241,2), -1)</f>
        <v>-1</v>
      </c>
      <c r="BD117">
        <f>IFERROR(VLOOKUP($A117, CDS1Y_bbg!BC$5:BD$241,2), -1)</f>
        <v>-1</v>
      </c>
      <c r="BF117">
        <f>IFERROR(VLOOKUP($A117, CDS1Y_bbg!BE$5:BF$241,2), -1)</f>
        <v>-1</v>
      </c>
      <c r="BH117">
        <f>IFERROR(VLOOKUP($A117, CDS1Y_bbg!BG$5:BH$241,2), -1)</f>
        <v>-1</v>
      </c>
      <c r="BJ117">
        <f>IFERROR(VLOOKUP($A117, CDS1Y_bbg!BI$5:BJ$241,2), -1)</f>
        <v>-1</v>
      </c>
      <c r="BL117">
        <f>IFERROR(VLOOKUP($A117, CDS1Y_bbg!BK$5:BL$241,2), -1)</f>
        <v>-1</v>
      </c>
      <c r="BN117">
        <f>IFERROR(VLOOKUP($A117, CDS1Y_bbg!BM$5:BN$241,2), -1)</f>
        <v>-1</v>
      </c>
      <c r="BP117">
        <f>IFERROR(VLOOKUP($A117, CDS1Y_bbg!BO$5:BP$241,2), -1)</f>
        <v>-1</v>
      </c>
      <c r="BR117">
        <f>IFERROR(VLOOKUP($A117, CDS1Y_bbg!BQ$5:BR$241,2), -1)</f>
        <v>-1</v>
      </c>
      <c r="BT117">
        <f>IFERROR(VLOOKUP($A117, CDS1Y_bbg!BS$5:BT$241,2), -1)</f>
        <v>-1</v>
      </c>
      <c r="BV117">
        <f>IFERROR(VLOOKUP($A117, CDS1Y_bbg!BU$5:BV$241,2), -1)</f>
        <v>-1</v>
      </c>
      <c r="BX117">
        <f>IFERROR(VLOOKUP($A117, CDS1Y_bbg!BW$5:BX$241,2), -1)</f>
        <v>-1</v>
      </c>
      <c r="BZ117">
        <f>IFERROR(VLOOKUP($A117, CDS1Y_bbg!BY$5:BZ$241,2), -1)</f>
        <v>-1</v>
      </c>
      <c r="CB117">
        <f>IFERROR(VLOOKUP($A117, CDS1Y_bbg!CA$5:CB$241,2), -1)</f>
        <v>-1</v>
      </c>
      <c r="CD117">
        <f>IFERROR(VLOOKUP($A117, CDS1Y_bbg!CC$5:CD$241,2), -1)</f>
        <v>-1</v>
      </c>
      <c r="CF117">
        <f>IFERROR(VLOOKUP($A117, CDS1Y_bbg!CE$5:CF$241,2), -1)</f>
        <v>46.14</v>
      </c>
      <c r="CH117">
        <f>IFERROR(VLOOKUP($A117, CDS1Y_bbg!CG$5:CH$241,2), -1)</f>
        <v>56.865000000000002</v>
      </c>
      <c r="CJ117">
        <f>IFERROR(VLOOKUP($A117, CDS1Y_bbg!CI$5:CJ$241,2), -1)</f>
        <v>-1</v>
      </c>
      <c r="CL117">
        <f>IFERROR(VLOOKUP($A117, CDS1Y_bbg!CK$5:CL$241,2), -1)</f>
        <v>171.33699999999999</v>
      </c>
      <c r="CN117">
        <f>IFERROR(VLOOKUP($A117, CDS1Y_bbg!CM$5:CN$241,2), -1)</f>
        <v>-1</v>
      </c>
    </row>
    <row r="118" spans="1:92" x14ac:dyDescent="0.25">
      <c r="A118" s="1">
        <v>40086</v>
      </c>
      <c r="B118">
        <f>IFERROR(VLOOKUP($A118, CDS1Y_bbg!A$5:B$241,2), -1)</f>
        <v>69.650999999999996</v>
      </c>
      <c r="D118">
        <f>IFERROR(VLOOKUP($A118, CDS1Y_bbg!C$5:D$241,2), -1)</f>
        <v>153.75200000000001</v>
      </c>
      <c r="F118">
        <f>IFERROR(VLOOKUP($A118, CDS1Y_bbg!E$5:F$241,2), -1)</f>
        <v>21.887</v>
      </c>
      <c r="H118">
        <f>IFERROR(VLOOKUP($A118, CDS1Y_bbg!G$5:H$241,2), -1)</f>
        <v>44.774999999999999</v>
      </c>
      <c r="J118">
        <f>IFERROR(VLOOKUP($A118, CDS1Y_bbg!I$5:J$241,2), -1)</f>
        <v>87.361999999999995</v>
      </c>
      <c r="L118">
        <f>IFERROR(VLOOKUP($A118, CDS1Y_bbg!K$5:L$241,2), -1)</f>
        <v>144.667</v>
      </c>
      <c r="N118">
        <f>IFERROR(VLOOKUP($A118, CDS1Y_bbg!M$5:N$241,2), -1)</f>
        <v>81.305999999999997</v>
      </c>
      <c r="P118">
        <f>IFERROR(VLOOKUP($A118, CDS1Y_bbg!O$5:P$241,2), -1)</f>
        <v>66.525000000000006</v>
      </c>
      <c r="R118">
        <f>IFERROR(VLOOKUP($A118, CDS1Y_bbg!Q$5:R$241,2), -1)</f>
        <v>103.154</v>
      </c>
      <c r="T118">
        <f>IFERROR(VLOOKUP($A118, CDS1Y_bbg!S$5:T$241,2), -1)</f>
        <v>125.08499999999999</v>
      </c>
      <c r="V118">
        <f>IFERROR(VLOOKUP($A118, CDS1Y_bbg!U$5:V$241,2), -1)</f>
        <v>85.332999999999998</v>
      </c>
      <c r="X118">
        <f>IFERROR(VLOOKUP($A118, CDS1Y_bbg!W$5:X$241,2), -1)</f>
        <v>87.028000000000006</v>
      </c>
      <c r="Z118">
        <f>IFERROR(VLOOKUP($A118, CDS1Y_bbg!Y$5:Z$241,2), -1)</f>
        <v>63.865000000000002</v>
      </c>
      <c r="AB118">
        <f>IFERROR(VLOOKUP($A118, CDS1Y_bbg!AA$5:AB$241,2), -1)</f>
        <v>66.671000000000006</v>
      </c>
      <c r="AD118">
        <f>IFERROR(VLOOKUP($A118, CDS1Y_bbg!AC$5:AD$241,2), -1)</f>
        <v>92.844999999999999</v>
      </c>
      <c r="AF118">
        <f>IFERROR(VLOOKUP($A118, CDS1Y_bbg!AE$5:AF$241,2), -1)</f>
        <v>14.029</v>
      </c>
      <c r="AH118">
        <f>IFERROR(VLOOKUP($A118, CDS1Y_bbg!AG$5:AH$241,2), -1)</f>
        <v>-1</v>
      </c>
      <c r="AJ118">
        <f>IFERROR(VLOOKUP($A118, CDS1Y_bbg!AI$5:AJ$241,2), -1)</f>
        <v>-1</v>
      </c>
      <c r="AL118">
        <f>IFERROR(VLOOKUP($A118, CDS1Y_bbg!AK$5:AL$241,2), -1)</f>
        <v>-1</v>
      </c>
      <c r="AN118">
        <f>IFERROR(VLOOKUP($A118, CDS1Y_bbg!AM$5:AN$241,2), -1)</f>
        <v>-1</v>
      </c>
      <c r="AP118">
        <f>IFERROR(VLOOKUP($A118, CDS1Y_bbg!AO$5:AP$241,2), -1)</f>
        <v>-1</v>
      </c>
      <c r="AR118">
        <f>IFERROR(VLOOKUP($A118, CDS1Y_bbg!AQ$5:AR$241,2), -1)</f>
        <v>-1</v>
      </c>
      <c r="AT118">
        <f>IFERROR(VLOOKUP($A118, CDS1Y_bbg!AS$5:AT$241,2), -1)</f>
        <v>-1</v>
      </c>
      <c r="AV118">
        <f>IFERROR(VLOOKUP($A118, CDS1Y_bbg!AU$5:AV$241,2), -1)</f>
        <v>-1</v>
      </c>
      <c r="AX118">
        <f>IFERROR(VLOOKUP($A118, CDS1Y_bbg!AW$5:AX$241,2), -1)</f>
        <v>39.198999999999998</v>
      </c>
      <c r="AZ118">
        <f>IFERROR(VLOOKUP($A118, CDS1Y_bbg!AY$5:AZ$241,2), -1)</f>
        <v>7.9719999999999995</v>
      </c>
      <c r="BB118">
        <f>IFERROR(VLOOKUP($A118, CDS1Y_bbg!BA$5:BB$241,2), -1)</f>
        <v>-1</v>
      </c>
      <c r="BD118">
        <f>IFERROR(VLOOKUP($A118, CDS1Y_bbg!BC$5:BD$241,2), -1)</f>
        <v>-1</v>
      </c>
      <c r="BF118">
        <f>IFERROR(VLOOKUP($A118, CDS1Y_bbg!BE$5:BF$241,2), -1)</f>
        <v>-1</v>
      </c>
      <c r="BH118">
        <f>IFERROR(VLOOKUP($A118, CDS1Y_bbg!BG$5:BH$241,2), -1)</f>
        <v>-1</v>
      </c>
      <c r="BJ118">
        <f>IFERROR(VLOOKUP($A118, CDS1Y_bbg!BI$5:BJ$241,2), -1)</f>
        <v>-1</v>
      </c>
      <c r="BL118">
        <f>IFERROR(VLOOKUP($A118, CDS1Y_bbg!BK$5:BL$241,2), -1)</f>
        <v>-1</v>
      </c>
      <c r="BN118">
        <f>IFERROR(VLOOKUP($A118, CDS1Y_bbg!BM$5:BN$241,2), -1)</f>
        <v>-1</v>
      </c>
      <c r="BP118">
        <f>IFERROR(VLOOKUP($A118, CDS1Y_bbg!BO$5:BP$241,2), -1)</f>
        <v>-1</v>
      </c>
      <c r="BR118">
        <f>IFERROR(VLOOKUP($A118, CDS1Y_bbg!BQ$5:BR$241,2), -1)</f>
        <v>-1</v>
      </c>
      <c r="BT118">
        <f>IFERROR(VLOOKUP($A118, CDS1Y_bbg!BS$5:BT$241,2), -1)</f>
        <v>-1</v>
      </c>
      <c r="BV118">
        <f>IFERROR(VLOOKUP($A118, CDS1Y_bbg!BU$5:BV$241,2), -1)</f>
        <v>-1</v>
      </c>
      <c r="BX118">
        <f>IFERROR(VLOOKUP($A118, CDS1Y_bbg!BW$5:BX$241,2), -1)</f>
        <v>-1</v>
      </c>
      <c r="BZ118">
        <f>IFERROR(VLOOKUP($A118, CDS1Y_bbg!BY$5:BZ$241,2), -1)</f>
        <v>-1</v>
      </c>
      <c r="CB118">
        <f>IFERROR(VLOOKUP($A118, CDS1Y_bbg!CA$5:CB$241,2), -1)</f>
        <v>569</v>
      </c>
      <c r="CD118">
        <f>IFERROR(VLOOKUP($A118, CDS1Y_bbg!CC$5:CD$241,2), -1)</f>
        <v>-1</v>
      </c>
      <c r="CF118">
        <f>IFERROR(VLOOKUP($A118, CDS1Y_bbg!CE$5:CF$241,2), -1)</f>
        <v>35.950000000000003</v>
      </c>
      <c r="CH118">
        <f>IFERROR(VLOOKUP($A118, CDS1Y_bbg!CG$5:CH$241,2), -1)</f>
        <v>50.938000000000002</v>
      </c>
      <c r="CJ118">
        <f>IFERROR(VLOOKUP($A118, CDS1Y_bbg!CI$5:CJ$241,2), -1)</f>
        <v>-1</v>
      </c>
      <c r="CL118">
        <f>IFERROR(VLOOKUP($A118, CDS1Y_bbg!CK$5:CL$241,2), -1)</f>
        <v>142.25399999999999</v>
      </c>
      <c r="CN118">
        <f>IFERROR(VLOOKUP($A118, CDS1Y_bbg!CM$5:CN$241,2), -1)</f>
        <v>-1</v>
      </c>
    </row>
    <row r="119" spans="1:92" x14ac:dyDescent="0.25">
      <c r="A119" s="1">
        <v>40116</v>
      </c>
      <c r="B119">
        <f>IFERROR(VLOOKUP($A119, CDS1Y_bbg!A$5:B$241,2), -1)</f>
        <v>73.126000000000005</v>
      </c>
      <c r="D119">
        <f>IFERROR(VLOOKUP($A119, CDS1Y_bbg!C$5:D$241,2), -1)</f>
        <v>174.16200000000001</v>
      </c>
      <c r="F119">
        <f>IFERROR(VLOOKUP($A119, CDS1Y_bbg!E$5:F$241,2), -1)</f>
        <v>29.120999999999999</v>
      </c>
      <c r="H119">
        <f>IFERROR(VLOOKUP($A119, CDS1Y_bbg!G$5:H$241,2), -1)</f>
        <v>27.14</v>
      </c>
      <c r="J119">
        <f>IFERROR(VLOOKUP($A119, CDS1Y_bbg!I$5:J$241,2), -1)</f>
        <v>93.334000000000003</v>
      </c>
      <c r="L119">
        <f>IFERROR(VLOOKUP($A119, CDS1Y_bbg!K$5:L$241,2), -1)</f>
        <v>228.33699999999999</v>
      </c>
      <c r="N119">
        <f>IFERROR(VLOOKUP($A119, CDS1Y_bbg!M$5:N$241,2), -1)</f>
        <v>63.21</v>
      </c>
      <c r="P119">
        <f>IFERROR(VLOOKUP($A119, CDS1Y_bbg!O$5:P$241,2), -1)</f>
        <v>22.096</v>
      </c>
      <c r="R119">
        <f>IFERROR(VLOOKUP($A119, CDS1Y_bbg!Q$5:R$241,2), -1)</f>
        <v>114.012</v>
      </c>
      <c r="T119">
        <f>IFERROR(VLOOKUP($A119, CDS1Y_bbg!S$5:T$241,2), -1)</f>
        <v>126.504</v>
      </c>
      <c r="V119">
        <f>IFERROR(VLOOKUP($A119, CDS1Y_bbg!U$5:V$241,2), -1)</f>
        <v>54.167999999999999</v>
      </c>
      <c r="X119">
        <f>IFERROR(VLOOKUP($A119, CDS1Y_bbg!W$5:X$241,2), -1)</f>
        <v>92.724000000000004</v>
      </c>
      <c r="Z119">
        <f>IFERROR(VLOOKUP($A119, CDS1Y_bbg!Y$5:Z$241,2), -1)</f>
        <v>66.418999999999997</v>
      </c>
      <c r="AB119">
        <f>IFERROR(VLOOKUP($A119, CDS1Y_bbg!AA$5:AB$241,2), -1)</f>
        <v>48.795000000000002</v>
      </c>
      <c r="AD119">
        <f>IFERROR(VLOOKUP($A119, CDS1Y_bbg!AC$5:AD$241,2), -1)</f>
        <v>87.52</v>
      </c>
      <c r="AF119">
        <f>IFERROR(VLOOKUP($A119, CDS1Y_bbg!AE$5:AF$241,2), -1)</f>
        <v>14.503</v>
      </c>
      <c r="AH119">
        <f>IFERROR(VLOOKUP($A119, CDS1Y_bbg!AG$5:AH$241,2), -1)</f>
        <v>-1</v>
      </c>
      <c r="AJ119">
        <f>IFERROR(VLOOKUP($A119, CDS1Y_bbg!AI$5:AJ$241,2), -1)</f>
        <v>-1</v>
      </c>
      <c r="AL119">
        <f>IFERROR(VLOOKUP($A119, CDS1Y_bbg!AK$5:AL$241,2), -1)</f>
        <v>-1</v>
      </c>
      <c r="AN119">
        <f>IFERROR(VLOOKUP($A119, CDS1Y_bbg!AM$5:AN$241,2), -1)</f>
        <v>-1</v>
      </c>
      <c r="AP119">
        <f>IFERROR(VLOOKUP($A119, CDS1Y_bbg!AO$5:AP$241,2), -1)</f>
        <v>-1</v>
      </c>
      <c r="AR119">
        <f>IFERROR(VLOOKUP($A119, CDS1Y_bbg!AQ$5:AR$241,2), -1)</f>
        <v>-1</v>
      </c>
      <c r="AT119">
        <f>IFERROR(VLOOKUP($A119, CDS1Y_bbg!AS$5:AT$241,2), -1)</f>
        <v>-1</v>
      </c>
      <c r="AV119">
        <f>IFERROR(VLOOKUP($A119, CDS1Y_bbg!AU$5:AV$241,2), -1)</f>
        <v>-1</v>
      </c>
      <c r="AX119">
        <f>IFERROR(VLOOKUP($A119, CDS1Y_bbg!AW$5:AX$241,2), -1)</f>
        <v>53.905999999999999</v>
      </c>
      <c r="AZ119">
        <f>IFERROR(VLOOKUP($A119, CDS1Y_bbg!AY$5:AZ$241,2), -1)</f>
        <v>7.9719999999999995</v>
      </c>
      <c r="BB119">
        <f>IFERROR(VLOOKUP($A119, CDS1Y_bbg!BA$5:BB$241,2), -1)</f>
        <v>-1</v>
      </c>
      <c r="BD119">
        <f>IFERROR(VLOOKUP($A119, CDS1Y_bbg!BC$5:BD$241,2), -1)</f>
        <v>-1</v>
      </c>
      <c r="BF119">
        <f>IFERROR(VLOOKUP($A119, CDS1Y_bbg!BE$5:BF$241,2), -1)</f>
        <v>-1</v>
      </c>
      <c r="BH119">
        <f>IFERROR(VLOOKUP($A119, CDS1Y_bbg!BG$5:BH$241,2), -1)</f>
        <v>-1</v>
      </c>
      <c r="BJ119">
        <f>IFERROR(VLOOKUP($A119, CDS1Y_bbg!BI$5:BJ$241,2), -1)</f>
        <v>-1</v>
      </c>
      <c r="BL119">
        <f>IFERROR(VLOOKUP($A119, CDS1Y_bbg!BK$5:BL$241,2), -1)</f>
        <v>-1</v>
      </c>
      <c r="BN119">
        <f>IFERROR(VLOOKUP($A119, CDS1Y_bbg!BM$5:BN$241,2), -1)</f>
        <v>-1</v>
      </c>
      <c r="BP119">
        <f>IFERROR(VLOOKUP($A119, CDS1Y_bbg!BO$5:BP$241,2), -1)</f>
        <v>-1</v>
      </c>
      <c r="BR119">
        <f>IFERROR(VLOOKUP($A119, CDS1Y_bbg!BQ$5:BR$241,2), -1)</f>
        <v>-1</v>
      </c>
      <c r="BT119">
        <f>IFERROR(VLOOKUP($A119, CDS1Y_bbg!BS$5:BT$241,2), -1)</f>
        <v>-1</v>
      </c>
      <c r="BV119">
        <f>IFERROR(VLOOKUP($A119, CDS1Y_bbg!BU$5:BV$241,2), -1)</f>
        <v>-1</v>
      </c>
      <c r="BX119">
        <f>IFERROR(VLOOKUP($A119, CDS1Y_bbg!BW$5:BX$241,2), -1)</f>
        <v>171.5</v>
      </c>
      <c r="BZ119">
        <f>IFERROR(VLOOKUP($A119, CDS1Y_bbg!BY$5:BZ$241,2), -1)</f>
        <v>-1</v>
      </c>
      <c r="CB119">
        <f>IFERROR(VLOOKUP($A119, CDS1Y_bbg!CA$5:CB$241,2), -1)</f>
        <v>664.5</v>
      </c>
      <c r="CD119">
        <f>IFERROR(VLOOKUP($A119, CDS1Y_bbg!CC$5:CD$241,2), -1)</f>
        <v>319</v>
      </c>
      <c r="CF119">
        <f>IFERROR(VLOOKUP($A119, CDS1Y_bbg!CE$5:CF$241,2), -1)</f>
        <v>34.75</v>
      </c>
      <c r="CH119">
        <f>IFERROR(VLOOKUP($A119, CDS1Y_bbg!CG$5:CH$241,2), -1)</f>
        <v>39.75</v>
      </c>
      <c r="CJ119">
        <f>IFERROR(VLOOKUP($A119, CDS1Y_bbg!CI$5:CJ$241,2), -1)</f>
        <v>-1</v>
      </c>
      <c r="CL119">
        <f>IFERROR(VLOOKUP($A119, CDS1Y_bbg!CK$5:CL$241,2), -1)</f>
        <v>124.003</v>
      </c>
      <c r="CN119">
        <f>IFERROR(VLOOKUP($A119, CDS1Y_bbg!CM$5:CN$241,2), -1)</f>
        <v>-1</v>
      </c>
    </row>
    <row r="120" spans="1:92" x14ac:dyDescent="0.25">
      <c r="A120" s="1">
        <v>40147</v>
      </c>
      <c r="B120">
        <f>IFERROR(VLOOKUP($A120, CDS1Y_bbg!A$5:B$241,2), -1)</f>
        <v>71.256</v>
      </c>
      <c r="D120">
        <f>IFERROR(VLOOKUP($A120, CDS1Y_bbg!C$5:D$241,2), -1)</f>
        <v>193.53200000000001</v>
      </c>
      <c r="F120">
        <f>IFERROR(VLOOKUP($A120, CDS1Y_bbg!E$5:F$241,2), -1)</f>
        <v>23.823</v>
      </c>
      <c r="H120">
        <f>IFERROR(VLOOKUP($A120, CDS1Y_bbg!G$5:H$241,2), -1)</f>
        <v>39.067</v>
      </c>
      <c r="J120">
        <f>IFERROR(VLOOKUP($A120, CDS1Y_bbg!I$5:J$241,2), -1)</f>
        <v>88.349000000000004</v>
      </c>
      <c r="L120">
        <f>IFERROR(VLOOKUP($A120, CDS1Y_bbg!K$5:L$241,2), -1)</f>
        <v>170.667</v>
      </c>
      <c r="N120">
        <f>IFERROR(VLOOKUP($A120, CDS1Y_bbg!M$5:N$241,2), -1)</f>
        <v>74.64</v>
      </c>
      <c r="P120">
        <f>IFERROR(VLOOKUP($A120, CDS1Y_bbg!O$5:P$241,2), -1)</f>
        <v>33.555</v>
      </c>
      <c r="R120">
        <f>IFERROR(VLOOKUP($A120, CDS1Y_bbg!Q$5:R$241,2), -1)</f>
        <v>89.57</v>
      </c>
      <c r="T120">
        <f>IFERROR(VLOOKUP($A120, CDS1Y_bbg!S$5:T$241,2), -1)</f>
        <v>84.174999999999997</v>
      </c>
      <c r="V120">
        <f>IFERROR(VLOOKUP($A120, CDS1Y_bbg!U$5:V$241,2), -1)</f>
        <v>63.502000000000002</v>
      </c>
      <c r="X120">
        <f>IFERROR(VLOOKUP($A120, CDS1Y_bbg!W$5:X$241,2), -1)</f>
        <v>109.209</v>
      </c>
      <c r="Z120">
        <f>IFERROR(VLOOKUP($A120, CDS1Y_bbg!Y$5:Z$241,2), -1)</f>
        <v>96.165999999999997</v>
      </c>
      <c r="AB120">
        <f>IFERROR(VLOOKUP($A120, CDS1Y_bbg!AA$5:AB$241,2), -1)</f>
        <v>66.926000000000002</v>
      </c>
      <c r="AD120">
        <f>IFERROR(VLOOKUP($A120, CDS1Y_bbg!AC$5:AD$241,2), -1)</f>
        <v>114.649</v>
      </c>
      <c r="AF120">
        <f>IFERROR(VLOOKUP($A120, CDS1Y_bbg!AE$5:AF$241,2), -1)</f>
        <v>14.503</v>
      </c>
      <c r="AH120">
        <f>IFERROR(VLOOKUP($A120, CDS1Y_bbg!AG$5:AH$241,2), -1)</f>
        <v>-1</v>
      </c>
      <c r="AJ120">
        <f>IFERROR(VLOOKUP($A120, CDS1Y_bbg!AI$5:AJ$241,2), -1)</f>
        <v>-1</v>
      </c>
      <c r="AL120">
        <f>IFERROR(VLOOKUP($A120, CDS1Y_bbg!AK$5:AL$241,2), -1)</f>
        <v>-1</v>
      </c>
      <c r="AN120">
        <f>IFERROR(VLOOKUP($A120, CDS1Y_bbg!AM$5:AN$241,2), -1)</f>
        <v>-1</v>
      </c>
      <c r="AP120">
        <f>IFERROR(VLOOKUP($A120, CDS1Y_bbg!AO$5:AP$241,2), -1)</f>
        <v>-1</v>
      </c>
      <c r="AR120">
        <f>IFERROR(VLOOKUP($A120, CDS1Y_bbg!AQ$5:AR$241,2), -1)</f>
        <v>-1</v>
      </c>
      <c r="AT120">
        <f>IFERROR(VLOOKUP($A120, CDS1Y_bbg!AS$5:AT$241,2), -1)</f>
        <v>-1</v>
      </c>
      <c r="AV120">
        <f>IFERROR(VLOOKUP($A120, CDS1Y_bbg!AU$5:AV$241,2), -1)</f>
        <v>-1</v>
      </c>
      <c r="AX120">
        <f>IFERROR(VLOOKUP($A120, CDS1Y_bbg!AW$5:AX$241,2), -1)</f>
        <v>73.19</v>
      </c>
      <c r="AZ120">
        <f>IFERROR(VLOOKUP($A120, CDS1Y_bbg!AY$5:AZ$241,2), -1)</f>
        <v>7.9719999999999995</v>
      </c>
      <c r="BB120">
        <f>IFERROR(VLOOKUP($A120, CDS1Y_bbg!BA$5:BB$241,2), -1)</f>
        <v>-1</v>
      </c>
      <c r="BD120">
        <f>IFERROR(VLOOKUP($A120, CDS1Y_bbg!BC$5:BD$241,2), -1)</f>
        <v>-1</v>
      </c>
      <c r="BF120">
        <f>IFERROR(VLOOKUP($A120, CDS1Y_bbg!BE$5:BF$241,2), -1)</f>
        <v>-1</v>
      </c>
      <c r="BH120">
        <f>IFERROR(VLOOKUP($A120, CDS1Y_bbg!BG$5:BH$241,2), -1)</f>
        <v>-1</v>
      </c>
      <c r="BJ120">
        <f>IFERROR(VLOOKUP($A120, CDS1Y_bbg!BI$5:BJ$241,2), -1)</f>
        <v>-1</v>
      </c>
      <c r="BL120">
        <f>IFERROR(VLOOKUP($A120, CDS1Y_bbg!BK$5:BL$241,2), -1)</f>
        <v>-1</v>
      </c>
      <c r="BN120">
        <f>IFERROR(VLOOKUP($A120, CDS1Y_bbg!BM$5:BN$241,2), -1)</f>
        <v>-1</v>
      </c>
      <c r="BP120">
        <f>IFERROR(VLOOKUP($A120, CDS1Y_bbg!BO$5:BP$241,2), -1)</f>
        <v>-1</v>
      </c>
      <c r="BR120">
        <f>IFERROR(VLOOKUP($A120, CDS1Y_bbg!BQ$5:BR$241,2), -1)</f>
        <v>-1</v>
      </c>
      <c r="BT120">
        <f>IFERROR(VLOOKUP($A120, CDS1Y_bbg!BS$5:BT$241,2), -1)</f>
        <v>-1</v>
      </c>
      <c r="BV120">
        <f>IFERROR(VLOOKUP($A120, CDS1Y_bbg!BU$5:BV$241,2), -1)</f>
        <v>-1</v>
      </c>
      <c r="BX120">
        <f>IFERROR(VLOOKUP($A120, CDS1Y_bbg!BW$5:BX$241,2), -1)</f>
        <v>170.00200000000001</v>
      </c>
      <c r="BZ120">
        <f>IFERROR(VLOOKUP($A120, CDS1Y_bbg!BY$5:BZ$241,2), -1)</f>
        <v>-1</v>
      </c>
      <c r="CB120">
        <f>IFERROR(VLOOKUP($A120, CDS1Y_bbg!CA$5:CB$241,2), -1)</f>
        <v>755</v>
      </c>
      <c r="CD120">
        <f>IFERROR(VLOOKUP($A120, CDS1Y_bbg!CC$5:CD$241,2), -1)</f>
        <v>356.5</v>
      </c>
      <c r="CF120">
        <f>IFERROR(VLOOKUP($A120, CDS1Y_bbg!CE$5:CF$241,2), -1)</f>
        <v>40.25</v>
      </c>
      <c r="CH120">
        <f>IFERROR(VLOOKUP($A120, CDS1Y_bbg!CG$5:CH$241,2), -1)</f>
        <v>48.25</v>
      </c>
      <c r="CJ120">
        <f>IFERROR(VLOOKUP($A120, CDS1Y_bbg!CI$5:CJ$241,2), -1)</f>
        <v>-1</v>
      </c>
      <c r="CL120">
        <f>IFERROR(VLOOKUP($A120, CDS1Y_bbg!CK$5:CL$241,2), -1)</f>
        <v>155.505</v>
      </c>
      <c r="CN120">
        <f>IFERROR(VLOOKUP($A120, CDS1Y_bbg!CM$5:CN$241,2), -1)</f>
        <v>-1</v>
      </c>
    </row>
    <row r="121" spans="1:92" x14ac:dyDescent="0.25">
      <c r="A121" s="1">
        <v>40178</v>
      </c>
      <c r="B121">
        <f>IFERROR(VLOOKUP($A121, CDS1Y_bbg!A$5:B$241,2), -1)</f>
        <v>62.505000000000003</v>
      </c>
      <c r="D121">
        <f>IFERROR(VLOOKUP($A121, CDS1Y_bbg!C$5:D$241,2), -1)</f>
        <v>185.73500000000001</v>
      </c>
      <c r="F121">
        <f>IFERROR(VLOOKUP($A121, CDS1Y_bbg!E$5:F$241,2), -1)</f>
        <v>26.507999999999999</v>
      </c>
      <c r="H121">
        <f>IFERROR(VLOOKUP($A121, CDS1Y_bbg!G$5:H$241,2), -1)</f>
        <v>39.067</v>
      </c>
      <c r="J121">
        <f>IFERROR(VLOOKUP($A121, CDS1Y_bbg!I$5:J$241,2), -1)</f>
        <v>76.183999999999997</v>
      </c>
      <c r="L121">
        <f>IFERROR(VLOOKUP($A121, CDS1Y_bbg!K$5:L$241,2), -1)</f>
        <v>177.83600000000001</v>
      </c>
      <c r="N121">
        <f>IFERROR(VLOOKUP($A121, CDS1Y_bbg!M$5:N$241,2), -1)</f>
        <v>74.64</v>
      </c>
      <c r="P121">
        <f>IFERROR(VLOOKUP($A121, CDS1Y_bbg!O$5:P$241,2), -1)</f>
        <v>-1</v>
      </c>
      <c r="R121">
        <f>IFERROR(VLOOKUP($A121, CDS1Y_bbg!Q$5:R$241,2), -1)</f>
        <v>73.688000000000002</v>
      </c>
      <c r="T121">
        <f>IFERROR(VLOOKUP($A121, CDS1Y_bbg!S$5:T$241,2), -1)</f>
        <v>84.174999999999997</v>
      </c>
      <c r="V121">
        <f>IFERROR(VLOOKUP($A121, CDS1Y_bbg!U$5:V$241,2), -1)</f>
        <v>77.168999999999997</v>
      </c>
      <c r="X121">
        <f>IFERROR(VLOOKUP($A121, CDS1Y_bbg!W$5:X$241,2), -1)</f>
        <v>89.162999999999997</v>
      </c>
      <c r="Z121">
        <f>IFERROR(VLOOKUP($A121, CDS1Y_bbg!Y$5:Z$241,2), -1)</f>
        <v>69.588999999999999</v>
      </c>
      <c r="AB121">
        <f>IFERROR(VLOOKUP($A121, CDS1Y_bbg!AA$5:AB$241,2), -1)</f>
        <v>66.926000000000002</v>
      </c>
      <c r="AD121">
        <f>IFERROR(VLOOKUP($A121, CDS1Y_bbg!AC$5:AD$241,2), -1)</f>
        <v>91.477000000000004</v>
      </c>
      <c r="AF121">
        <f>IFERROR(VLOOKUP($A121, CDS1Y_bbg!AE$5:AF$241,2), -1)</f>
        <v>36.722000000000001</v>
      </c>
      <c r="AH121">
        <f>IFERROR(VLOOKUP($A121, CDS1Y_bbg!AG$5:AH$241,2), -1)</f>
        <v>-1</v>
      </c>
      <c r="AJ121">
        <f>IFERROR(VLOOKUP($A121, CDS1Y_bbg!AI$5:AJ$241,2), -1)</f>
        <v>-1</v>
      </c>
      <c r="AL121">
        <f>IFERROR(VLOOKUP($A121, CDS1Y_bbg!AK$5:AL$241,2), -1)</f>
        <v>-1</v>
      </c>
      <c r="AN121">
        <f>IFERROR(VLOOKUP($A121, CDS1Y_bbg!AM$5:AN$241,2), -1)</f>
        <v>-1</v>
      </c>
      <c r="AP121">
        <f>IFERROR(VLOOKUP($A121, CDS1Y_bbg!AO$5:AP$241,2), -1)</f>
        <v>-1</v>
      </c>
      <c r="AR121">
        <f>IFERROR(VLOOKUP($A121, CDS1Y_bbg!AQ$5:AR$241,2), -1)</f>
        <v>-1</v>
      </c>
      <c r="AT121">
        <f>IFERROR(VLOOKUP($A121, CDS1Y_bbg!AS$5:AT$241,2), -1)</f>
        <v>-1</v>
      </c>
      <c r="AV121">
        <f>IFERROR(VLOOKUP($A121, CDS1Y_bbg!AU$5:AV$241,2), -1)</f>
        <v>-1</v>
      </c>
      <c r="AX121">
        <f>IFERROR(VLOOKUP($A121, CDS1Y_bbg!AW$5:AX$241,2), -1)</f>
        <v>65.989000000000004</v>
      </c>
      <c r="AZ121">
        <f>IFERROR(VLOOKUP($A121, CDS1Y_bbg!AY$5:AZ$241,2), -1)</f>
        <v>7.9719999999999995</v>
      </c>
      <c r="BB121">
        <f>IFERROR(VLOOKUP($A121, CDS1Y_bbg!BA$5:BB$241,2), -1)</f>
        <v>-1</v>
      </c>
      <c r="BD121">
        <f>IFERROR(VLOOKUP($A121, CDS1Y_bbg!BC$5:BD$241,2), -1)</f>
        <v>-1</v>
      </c>
      <c r="BF121">
        <f>IFERROR(VLOOKUP($A121, CDS1Y_bbg!BE$5:BF$241,2), -1)</f>
        <v>-1</v>
      </c>
      <c r="BH121">
        <f>IFERROR(VLOOKUP($A121, CDS1Y_bbg!BG$5:BH$241,2), -1)</f>
        <v>-1</v>
      </c>
      <c r="BJ121">
        <f>IFERROR(VLOOKUP($A121, CDS1Y_bbg!BI$5:BJ$241,2), -1)</f>
        <v>-1</v>
      </c>
      <c r="BL121">
        <f>IFERROR(VLOOKUP($A121, CDS1Y_bbg!BK$5:BL$241,2), -1)</f>
        <v>-1</v>
      </c>
      <c r="BN121">
        <f>IFERROR(VLOOKUP($A121, CDS1Y_bbg!BM$5:BN$241,2), -1)</f>
        <v>-1</v>
      </c>
      <c r="BP121">
        <f>IFERROR(VLOOKUP($A121, CDS1Y_bbg!BO$5:BP$241,2), -1)</f>
        <v>-1</v>
      </c>
      <c r="BR121">
        <f>IFERROR(VLOOKUP($A121, CDS1Y_bbg!BQ$5:BR$241,2), -1)</f>
        <v>-1</v>
      </c>
      <c r="BT121">
        <f>IFERROR(VLOOKUP($A121, CDS1Y_bbg!BS$5:BT$241,2), -1)</f>
        <v>-1</v>
      </c>
      <c r="BV121">
        <f>IFERROR(VLOOKUP($A121, CDS1Y_bbg!BU$5:BV$241,2), -1)</f>
        <v>-1</v>
      </c>
      <c r="BX121">
        <f>IFERROR(VLOOKUP($A121, CDS1Y_bbg!BW$5:BX$241,2), -1)</f>
        <v>143.50200000000001</v>
      </c>
      <c r="BZ121">
        <f>IFERROR(VLOOKUP($A121, CDS1Y_bbg!BY$5:BZ$241,2), -1)</f>
        <v>-1</v>
      </c>
      <c r="CB121">
        <f>IFERROR(VLOOKUP($A121, CDS1Y_bbg!CA$5:CB$241,2), -1)</f>
        <v>691</v>
      </c>
      <c r="CD121">
        <f>IFERROR(VLOOKUP($A121, CDS1Y_bbg!CC$5:CD$241,2), -1)</f>
        <v>321.5</v>
      </c>
      <c r="CF121">
        <f>IFERROR(VLOOKUP($A121, CDS1Y_bbg!CE$5:CF$241,2), -1)</f>
        <v>41.5</v>
      </c>
      <c r="CH121">
        <f>IFERROR(VLOOKUP($A121, CDS1Y_bbg!CG$5:CH$241,2), -1)</f>
        <v>50.832999999999998</v>
      </c>
      <c r="CJ121">
        <f>IFERROR(VLOOKUP($A121, CDS1Y_bbg!CI$5:CJ$241,2), -1)</f>
        <v>-1</v>
      </c>
      <c r="CL121">
        <f>IFERROR(VLOOKUP($A121, CDS1Y_bbg!CK$5:CL$241,2), -1)</f>
        <v>152.33600000000001</v>
      </c>
      <c r="CN121">
        <f>IFERROR(VLOOKUP($A121, CDS1Y_bbg!CM$5:CN$241,2), -1)</f>
        <v>-1</v>
      </c>
    </row>
    <row r="122" spans="1:92" x14ac:dyDescent="0.25">
      <c r="A122" s="1">
        <v>40207</v>
      </c>
      <c r="B122">
        <f>IFERROR(VLOOKUP($A122, CDS1Y_bbg!A$5:B$241,2), -1)</f>
        <v>73.832999999999998</v>
      </c>
      <c r="D122">
        <f>IFERROR(VLOOKUP($A122, CDS1Y_bbg!C$5:D$241,2), -1)</f>
        <v>170.68100000000001</v>
      </c>
      <c r="F122">
        <f>IFERROR(VLOOKUP($A122, CDS1Y_bbg!E$5:F$241,2), -1)</f>
        <v>35.591999999999999</v>
      </c>
      <c r="H122">
        <f>IFERROR(VLOOKUP($A122, CDS1Y_bbg!G$5:H$241,2), -1)</f>
        <v>40.241999999999997</v>
      </c>
      <c r="J122">
        <f>IFERROR(VLOOKUP($A122, CDS1Y_bbg!I$5:J$241,2), -1)</f>
        <v>92.936999999999998</v>
      </c>
      <c r="L122">
        <f>IFERROR(VLOOKUP($A122, CDS1Y_bbg!K$5:L$241,2), -1)</f>
        <v>169.548</v>
      </c>
      <c r="N122">
        <f>IFERROR(VLOOKUP($A122, CDS1Y_bbg!M$5:N$241,2), -1)</f>
        <v>75.662999999999997</v>
      </c>
      <c r="P122">
        <f>IFERROR(VLOOKUP($A122, CDS1Y_bbg!O$5:P$241,2), -1)</f>
        <v>-1</v>
      </c>
      <c r="R122">
        <f>IFERROR(VLOOKUP($A122, CDS1Y_bbg!Q$5:R$241,2), -1)</f>
        <v>84.471000000000004</v>
      </c>
      <c r="T122">
        <f>IFERROR(VLOOKUP($A122, CDS1Y_bbg!S$5:T$241,2), -1)</f>
        <v>100.33799999999999</v>
      </c>
      <c r="V122">
        <f>IFERROR(VLOOKUP($A122, CDS1Y_bbg!U$5:V$241,2), -1)</f>
        <v>68.963999999999999</v>
      </c>
      <c r="X122">
        <f>IFERROR(VLOOKUP($A122, CDS1Y_bbg!W$5:X$241,2), -1)</f>
        <v>88.608000000000004</v>
      </c>
      <c r="Z122">
        <f>IFERROR(VLOOKUP($A122, CDS1Y_bbg!Y$5:Z$241,2), -1)</f>
        <v>89.938000000000002</v>
      </c>
      <c r="AB122">
        <f>IFERROR(VLOOKUP($A122, CDS1Y_bbg!AA$5:AB$241,2), -1)</f>
        <v>47.816000000000003</v>
      </c>
      <c r="AD122">
        <f>IFERROR(VLOOKUP($A122, CDS1Y_bbg!AC$5:AD$241,2), -1)</f>
        <v>102.142</v>
      </c>
      <c r="AF122">
        <f>IFERROR(VLOOKUP($A122, CDS1Y_bbg!AE$5:AF$241,2), -1)</f>
        <v>19.826999999999998</v>
      </c>
      <c r="AH122">
        <f>IFERROR(VLOOKUP($A122, CDS1Y_bbg!AG$5:AH$241,2), -1)</f>
        <v>-1</v>
      </c>
      <c r="AJ122">
        <f>IFERROR(VLOOKUP($A122, CDS1Y_bbg!AI$5:AJ$241,2), -1)</f>
        <v>-1</v>
      </c>
      <c r="AL122">
        <f>IFERROR(VLOOKUP($A122, CDS1Y_bbg!AK$5:AL$241,2), -1)</f>
        <v>-1</v>
      </c>
      <c r="AN122">
        <f>IFERROR(VLOOKUP($A122, CDS1Y_bbg!AM$5:AN$241,2), -1)</f>
        <v>-1</v>
      </c>
      <c r="AP122">
        <f>IFERROR(VLOOKUP($A122, CDS1Y_bbg!AO$5:AP$241,2), -1)</f>
        <v>-1</v>
      </c>
      <c r="AR122">
        <f>IFERROR(VLOOKUP($A122, CDS1Y_bbg!AQ$5:AR$241,2), -1)</f>
        <v>-1</v>
      </c>
      <c r="AT122">
        <f>IFERROR(VLOOKUP($A122, CDS1Y_bbg!AS$5:AT$241,2), -1)</f>
        <v>-1</v>
      </c>
      <c r="AV122">
        <f>IFERROR(VLOOKUP($A122, CDS1Y_bbg!AU$5:AV$241,2), -1)</f>
        <v>-1</v>
      </c>
      <c r="AX122">
        <f>IFERROR(VLOOKUP($A122, CDS1Y_bbg!AW$5:AX$241,2), -1)</f>
        <v>61.042999999999999</v>
      </c>
      <c r="AZ122">
        <f>IFERROR(VLOOKUP($A122, CDS1Y_bbg!AY$5:AZ$241,2), -1)</f>
        <v>7.9719999999999995</v>
      </c>
      <c r="BB122">
        <f>IFERROR(VLOOKUP($A122, CDS1Y_bbg!BA$5:BB$241,2), -1)</f>
        <v>-1</v>
      </c>
      <c r="BD122">
        <f>IFERROR(VLOOKUP($A122, CDS1Y_bbg!BC$5:BD$241,2), -1)</f>
        <v>-1</v>
      </c>
      <c r="BF122">
        <f>IFERROR(VLOOKUP($A122, CDS1Y_bbg!BE$5:BF$241,2), -1)</f>
        <v>-1</v>
      </c>
      <c r="BH122">
        <f>IFERROR(VLOOKUP($A122, CDS1Y_bbg!BG$5:BH$241,2), -1)</f>
        <v>-1</v>
      </c>
      <c r="BJ122">
        <f>IFERROR(VLOOKUP($A122, CDS1Y_bbg!BI$5:BJ$241,2), -1)</f>
        <v>-1</v>
      </c>
      <c r="BL122">
        <f>IFERROR(VLOOKUP($A122, CDS1Y_bbg!BK$5:BL$241,2), -1)</f>
        <v>-1</v>
      </c>
      <c r="BN122">
        <f>IFERROR(VLOOKUP($A122, CDS1Y_bbg!BM$5:BN$241,2), -1)</f>
        <v>-1</v>
      </c>
      <c r="BP122">
        <f>IFERROR(VLOOKUP($A122, CDS1Y_bbg!BO$5:BP$241,2), -1)</f>
        <v>-1</v>
      </c>
      <c r="BR122">
        <f>IFERROR(VLOOKUP($A122, CDS1Y_bbg!BQ$5:BR$241,2), -1)</f>
        <v>-1</v>
      </c>
      <c r="BT122">
        <f>IFERROR(VLOOKUP($A122, CDS1Y_bbg!BS$5:BT$241,2), -1)</f>
        <v>-1</v>
      </c>
      <c r="BV122">
        <f>IFERROR(VLOOKUP($A122, CDS1Y_bbg!BU$5:BV$241,2), -1)</f>
        <v>-1</v>
      </c>
      <c r="BX122">
        <f>IFERROR(VLOOKUP($A122, CDS1Y_bbg!BW$5:BX$241,2), -1)</f>
        <v>98.168000000000006</v>
      </c>
      <c r="BZ122">
        <f>IFERROR(VLOOKUP($A122, CDS1Y_bbg!BY$5:BZ$241,2), -1)</f>
        <v>-1</v>
      </c>
      <c r="CB122">
        <f>IFERROR(VLOOKUP($A122, CDS1Y_bbg!CA$5:CB$241,2), -1)</f>
        <v>593.66700000000003</v>
      </c>
      <c r="CD122">
        <f>IFERROR(VLOOKUP($A122, CDS1Y_bbg!CC$5:CD$241,2), -1)</f>
        <v>276</v>
      </c>
      <c r="CF122">
        <f>IFERROR(VLOOKUP($A122, CDS1Y_bbg!CE$5:CF$241,2), -1)</f>
        <v>42.167000000000002</v>
      </c>
      <c r="CH122">
        <f>IFERROR(VLOOKUP($A122, CDS1Y_bbg!CG$5:CH$241,2), -1)</f>
        <v>52.167000000000002</v>
      </c>
      <c r="CJ122">
        <f>IFERROR(VLOOKUP($A122, CDS1Y_bbg!CI$5:CJ$241,2), -1)</f>
        <v>-1</v>
      </c>
      <c r="CL122">
        <f>IFERROR(VLOOKUP($A122, CDS1Y_bbg!CK$5:CL$241,2), -1)</f>
        <v>157.89500000000001</v>
      </c>
      <c r="CN122">
        <f>IFERROR(VLOOKUP($A122, CDS1Y_bbg!CM$5:CN$241,2), -1)</f>
        <v>-1</v>
      </c>
    </row>
    <row r="123" spans="1:92" x14ac:dyDescent="0.25">
      <c r="A123" s="1">
        <v>40235</v>
      </c>
      <c r="B123">
        <f>IFERROR(VLOOKUP($A123, CDS1Y_bbg!A$5:B$241,2), -1)</f>
        <v>66.001999999999995</v>
      </c>
      <c r="D123">
        <f>IFERROR(VLOOKUP($A123, CDS1Y_bbg!C$5:D$241,2), -1)</f>
        <v>183.01599999999999</v>
      </c>
      <c r="F123">
        <f>IFERROR(VLOOKUP($A123, CDS1Y_bbg!E$5:F$241,2), -1)</f>
        <v>33.168999999999997</v>
      </c>
      <c r="H123">
        <f>IFERROR(VLOOKUP($A123, CDS1Y_bbg!G$5:H$241,2), -1)</f>
        <v>-1</v>
      </c>
      <c r="J123">
        <f>IFERROR(VLOOKUP($A123, CDS1Y_bbg!I$5:J$241,2), -1)</f>
        <v>85.843999999999994</v>
      </c>
      <c r="L123">
        <f>IFERROR(VLOOKUP($A123, CDS1Y_bbg!K$5:L$241,2), -1)</f>
        <v>166.381</v>
      </c>
      <c r="N123">
        <f>IFERROR(VLOOKUP($A123, CDS1Y_bbg!M$5:N$241,2), -1)</f>
        <v>75.662999999999997</v>
      </c>
      <c r="P123">
        <f>IFERROR(VLOOKUP($A123, CDS1Y_bbg!O$5:P$241,2), -1)</f>
        <v>-1</v>
      </c>
      <c r="R123">
        <f>IFERROR(VLOOKUP($A123, CDS1Y_bbg!Q$5:R$241,2), -1)</f>
        <v>68.453999999999994</v>
      </c>
      <c r="T123">
        <f>IFERROR(VLOOKUP($A123, CDS1Y_bbg!S$5:T$241,2), -1)</f>
        <v>70.034999999999997</v>
      </c>
      <c r="V123">
        <f>IFERROR(VLOOKUP($A123, CDS1Y_bbg!U$5:V$241,2), -1)</f>
        <v>68.305000000000007</v>
      </c>
      <c r="X123">
        <f>IFERROR(VLOOKUP($A123, CDS1Y_bbg!W$5:X$241,2), -1)</f>
        <v>94.847999999999999</v>
      </c>
      <c r="Z123">
        <f>IFERROR(VLOOKUP($A123, CDS1Y_bbg!Y$5:Z$241,2), -1)</f>
        <v>92.498999999999995</v>
      </c>
      <c r="AB123">
        <f>IFERROR(VLOOKUP($A123, CDS1Y_bbg!AA$5:AB$241,2), -1)</f>
        <v>47.816000000000003</v>
      </c>
      <c r="AD123">
        <f>IFERROR(VLOOKUP($A123, CDS1Y_bbg!AC$5:AD$241,2), -1)</f>
        <v>120.124</v>
      </c>
      <c r="AF123">
        <f>IFERROR(VLOOKUP($A123, CDS1Y_bbg!AE$5:AF$241,2), -1)</f>
        <v>28.928999999999998</v>
      </c>
      <c r="AH123">
        <f>IFERROR(VLOOKUP($A123, CDS1Y_bbg!AG$5:AH$241,2), -1)</f>
        <v>-1</v>
      </c>
      <c r="AJ123">
        <f>IFERROR(VLOOKUP($A123, CDS1Y_bbg!AI$5:AJ$241,2), -1)</f>
        <v>-1</v>
      </c>
      <c r="AL123">
        <f>IFERROR(VLOOKUP($A123, CDS1Y_bbg!AK$5:AL$241,2), -1)</f>
        <v>-1</v>
      </c>
      <c r="AN123">
        <f>IFERROR(VLOOKUP($A123, CDS1Y_bbg!AM$5:AN$241,2), -1)</f>
        <v>-1</v>
      </c>
      <c r="AP123">
        <f>IFERROR(VLOOKUP($A123, CDS1Y_bbg!AO$5:AP$241,2), -1)</f>
        <v>-1</v>
      </c>
      <c r="AR123">
        <f>IFERROR(VLOOKUP($A123, CDS1Y_bbg!AQ$5:AR$241,2), -1)</f>
        <v>-1</v>
      </c>
      <c r="AT123">
        <f>IFERROR(VLOOKUP($A123, CDS1Y_bbg!AS$5:AT$241,2), -1)</f>
        <v>-1</v>
      </c>
      <c r="AV123">
        <f>IFERROR(VLOOKUP($A123, CDS1Y_bbg!AU$5:AV$241,2), -1)</f>
        <v>-1</v>
      </c>
      <c r="AX123">
        <f>IFERROR(VLOOKUP($A123, CDS1Y_bbg!AW$5:AX$241,2), -1)</f>
        <v>67.546000000000006</v>
      </c>
      <c r="AZ123">
        <f>IFERROR(VLOOKUP($A123, CDS1Y_bbg!AY$5:AZ$241,2), -1)</f>
        <v>7.9719999999999995</v>
      </c>
      <c r="BB123">
        <f>IFERROR(VLOOKUP($A123, CDS1Y_bbg!BA$5:BB$241,2), -1)</f>
        <v>-1</v>
      </c>
      <c r="BD123">
        <f>IFERROR(VLOOKUP($A123, CDS1Y_bbg!BC$5:BD$241,2), -1)</f>
        <v>-1</v>
      </c>
      <c r="BF123">
        <f>IFERROR(VLOOKUP($A123, CDS1Y_bbg!BE$5:BF$241,2), -1)</f>
        <v>-1</v>
      </c>
      <c r="BH123">
        <f>IFERROR(VLOOKUP($A123, CDS1Y_bbg!BG$5:BH$241,2), -1)</f>
        <v>-1</v>
      </c>
      <c r="BJ123">
        <f>IFERROR(VLOOKUP($A123, CDS1Y_bbg!BI$5:BJ$241,2), -1)</f>
        <v>-1</v>
      </c>
      <c r="BL123">
        <f>IFERROR(VLOOKUP($A123, CDS1Y_bbg!BK$5:BL$241,2), -1)</f>
        <v>-1</v>
      </c>
      <c r="BN123">
        <f>IFERROR(VLOOKUP($A123, CDS1Y_bbg!BM$5:BN$241,2), -1)</f>
        <v>-1</v>
      </c>
      <c r="BP123">
        <f>IFERROR(VLOOKUP($A123, CDS1Y_bbg!BO$5:BP$241,2), -1)</f>
        <v>-1</v>
      </c>
      <c r="BR123">
        <f>IFERROR(VLOOKUP($A123, CDS1Y_bbg!BQ$5:BR$241,2), -1)</f>
        <v>-1</v>
      </c>
      <c r="BT123">
        <f>IFERROR(VLOOKUP($A123, CDS1Y_bbg!BS$5:BT$241,2), -1)</f>
        <v>-1</v>
      </c>
      <c r="BV123">
        <f>IFERROR(VLOOKUP($A123, CDS1Y_bbg!BU$5:BV$241,2), -1)</f>
        <v>-1</v>
      </c>
      <c r="BX123">
        <f>IFERROR(VLOOKUP($A123, CDS1Y_bbg!BW$5:BX$241,2), -1)</f>
        <v>92.501000000000005</v>
      </c>
      <c r="BZ123">
        <f>IFERROR(VLOOKUP($A123, CDS1Y_bbg!BY$5:BZ$241,2), -1)</f>
        <v>-1</v>
      </c>
      <c r="CB123">
        <f>IFERROR(VLOOKUP($A123, CDS1Y_bbg!CA$5:CB$241,2), -1)</f>
        <v>654</v>
      </c>
      <c r="CD123">
        <f>IFERROR(VLOOKUP($A123, CDS1Y_bbg!CC$5:CD$241,2), -1)</f>
        <v>275.33300000000003</v>
      </c>
      <c r="CF123">
        <f>IFERROR(VLOOKUP($A123, CDS1Y_bbg!CE$5:CF$241,2), -1)</f>
        <v>44.167000000000002</v>
      </c>
      <c r="CH123">
        <f>IFERROR(VLOOKUP($A123, CDS1Y_bbg!CG$5:CH$241,2), -1)</f>
        <v>49.167000000000002</v>
      </c>
      <c r="CJ123">
        <f>IFERROR(VLOOKUP($A123, CDS1Y_bbg!CI$5:CJ$241,2), -1)</f>
        <v>-1</v>
      </c>
      <c r="CL123">
        <f>IFERROR(VLOOKUP($A123, CDS1Y_bbg!CK$5:CL$241,2), -1)</f>
        <v>157.393</v>
      </c>
      <c r="CN123">
        <f>IFERROR(VLOOKUP($A123, CDS1Y_bbg!CM$5:CN$241,2), -1)</f>
        <v>-1</v>
      </c>
    </row>
    <row r="124" spans="1:92" x14ac:dyDescent="0.25">
      <c r="A124" s="1">
        <v>40268</v>
      </c>
      <c r="B124">
        <f>IFERROR(VLOOKUP($A124, CDS1Y_bbg!A$5:B$241,2), -1)</f>
        <v>69.251000000000005</v>
      </c>
      <c r="D124">
        <f>IFERROR(VLOOKUP($A124, CDS1Y_bbg!C$5:D$241,2), -1)</f>
        <v>136.83799999999999</v>
      </c>
      <c r="F124">
        <f>IFERROR(VLOOKUP($A124, CDS1Y_bbg!E$5:F$241,2), -1)</f>
        <v>37.503999999999998</v>
      </c>
      <c r="H124">
        <f>IFERROR(VLOOKUP($A124, CDS1Y_bbg!G$5:H$241,2), -1)</f>
        <v>-1</v>
      </c>
      <c r="J124">
        <f>IFERROR(VLOOKUP($A124, CDS1Y_bbg!I$5:J$241,2), -1)</f>
        <v>80.706999999999994</v>
      </c>
      <c r="L124">
        <f>IFERROR(VLOOKUP($A124, CDS1Y_bbg!K$5:L$241,2), -1)</f>
        <v>133.834</v>
      </c>
      <c r="N124">
        <f>IFERROR(VLOOKUP($A124, CDS1Y_bbg!M$5:N$241,2), -1)</f>
        <v>31.986000000000001</v>
      </c>
      <c r="P124">
        <f>IFERROR(VLOOKUP($A124, CDS1Y_bbg!O$5:P$241,2), -1)</f>
        <v>-1</v>
      </c>
      <c r="R124">
        <f>IFERROR(VLOOKUP($A124, CDS1Y_bbg!Q$5:R$241,2), -1)</f>
        <v>61.902999999999999</v>
      </c>
      <c r="T124">
        <f>IFERROR(VLOOKUP($A124, CDS1Y_bbg!S$5:T$241,2), -1)</f>
        <v>80.47</v>
      </c>
      <c r="V124">
        <f>IFERROR(VLOOKUP($A124, CDS1Y_bbg!U$5:V$241,2), -1)</f>
        <v>50.648000000000003</v>
      </c>
      <c r="X124">
        <f>IFERROR(VLOOKUP($A124, CDS1Y_bbg!W$5:X$241,2), -1)</f>
        <v>63.868000000000002</v>
      </c>
      <c r="Z124">
        <f>IFERROR(VLOOKUP($A124, CDS1Y_bbg!Y$5:Z$241,2), -1)</f>
        <v>64.921999999999997</v>
      </c>
      <c r="AB124">
        <f>IFERROR(VLOOKUP($A124, CDS1Y_bbg!AA$5:AB$241,2), -1)</f>
        <v>47.816000000000003</v>
      </c>
      <c r="AD124">
        <f>IFERROR(VLOOKUP($A124, CDS1Y_bbg!AC$5:AD$241,2), -1)</f>
        <v>97.466999999999999</v>
      </c>
      <c r="AF124">
        <f>IFERROR(VLOOKUP($A124, CDS1Y_bbg!AE$5:AF$241,2), -1)</f>
        <v>22.84</v>
      </c>
      <c r="AH124">
        <f>IFERROR(VLOOKUP($A124, CDS1Y_bbg!AG$5:AH$241,2), -1)</f>
        <v>-1</v>
      </c>
      <c r="AJ124">
        <f>IFERROR(VLOOKUP($A124, CDS1Y_bbg!AI$5:AJ$241,2), -1)</f>
        <v>-1</v>
      </c>
      <c r="AL124">
        <f>IFERROR(VLOOKUP($A124, CDS1Y_bbg!AK$5:AL$241,2), -1)</f>
        <v>-1</v>
      </c>
      <c r="AN124">
        <f>IFERROR(VLOOKUP($A124, CDS1Y_bbg!AM$5:AN$241,2), -1)</f>
        <v>-1</v>
      </c>
      <c r="AP124">
        <f>IFERROR(VLOOKUP($A124, CDS1Y_bbg!AO$5:AP$241,2), -1)</f>
        <v>-1</v>
      </c>
      <c r="AR124">
        <f>IFERROR(VLOOKUP($A124, CDS1Y_bbg!AQ$5:AR$241,2), -1)</f>
        <v>-1</v>
      </c>
      <c r="AT124">
        <f>IFERROR(VLOOKUP($A124, CDS1Y_bbg!AS$5:AT$241,2), -1)</f>
        <v>-1</v>
      </c>
      <c r="AV124">
        <f>IFERROR(VLOOKUP($A124, CDS1Y_bbg!AU$5:AV$241,2), -1)</f>
        <v>-1</v>
      </c>
      <c r="AX124">
        <f>IFERROR(VLOOKUP($A124, CDS1Y_bbg!AW$5:AX$241,2), -1)</f>
        <v>51.658000000000001</v>
      </c>
      <c r="AZ124">
        <f>IFERROR(VLOOKUP($A124, CDS1Y_bbg!AY$5:AZ$241,2), -1)</f>
        <v>7.9719999999999995</v>
      </c>
      <c r="BB124">
        <f>IFERROR(VLOOKUP($A124, CDS1Y_bbg!BA$5:BB$241,2), -1)</f>
        <v>-1</v>
      </c>
      <c r="BD124">
        <f>IFERROR(VLOOKUP($A124, CDS1Y_bbg!BC$5:BD$241,2), -1)</f>
        <v>-1</v>
      </c>
      <c r="BF124">
        <f>IFERROR(VLOOKUP($A124, CDS1Y_bbg!BE$5:BF$241,2), -1)</f>
        <v>-1</v>
      </c>
      <c r="BH124">
        <f>IFERROR(VLOOKUP($A124, CDS1Y_bbg!BG$5:BH$241,2), -1)</f>
        <v>-1</v>
      </c>
      <c r="BJ124">
        <f>IFERROR(VLOOKUP($A124, CDS1Y_bbg!BI$5:BJ$241,2), -1)</f>
        <v>-1</v>
      </c>
      <c r="BL124">
        <f>IFERROR(VLOOKUP($A124, CDS1Y_bbg!BK$5:BL$241,2), -1)</f>
        <v>-1</v>
      </c>
      <c r="BN124">
        <f>IFERROR(VLOOKUP($A124, CDS1Y_bbg!BM$5:BN$241,2), -1)</f>
        <v>-1</v>
      </c>
      <c r="BP124">
        <f>IFERROR(VLOOKUP($A124, CDS1Y_bbg!BO$5:BP$241,2), -1)</f>
        <v>-1</v>
      </c>
      <c r="BR124">
        <f>IFERROR(VLOOKUP($A124, CDS1Y_bbg!BQ$5:BR$241,2), -1)</f>
        <v>-1</v>
      </c>
      <c r="BT124">
        <f>IFERROR(VLOOKUP($A124, CDS1Y_bbg!BS$5:BT$241,2), -1)</f>
        <v>-1</v>
      </c>
      <c r="BV124">
        <f>IFERROR(VLOOKUP($A124, CDS1Y_bbg!BU$5:BV$241,2), -1)</f>
        <v>-1</v>
      </c>
      <c r="BX124">
        <f>IFERROR(VLOOKUP($A124, CDS1Y_bbg!BW$5:BX$241,2), -1)</f>
        <v>73.001999999999995</v>
      </c>
      <c r="BZ124">
        <f>IFERROR(VLOOKUP($A124, CDS1Y_bbg!BY$5:BZ$241,2), -1)</f>
        <v>-1</v>
      </c>
      <c r="CB124">
        <f>IFERROR(VLOOKUP($A124, CDS1Y_bbg!CA$5:CB$241,2), -1)</f>
        <v>426.33300000000003</v>
      </c>
      <c r="CD124">
        <f>IFERROR(VLOOKUP($A124, CDS1Y_bbg!CC$5:CD$241,2), -1)</f>
        <v>207</v>
      </c>
      <c r="CF124">
        <f>IFERROR(VLOOKUP($A124, CDS1Y_bbg!CE$5:CF$241,2), -1)</f>
        <v>30.5</v>
      </c>
      <c r="CH124">
        <f>IFERROR(VLOOKUP($A124, CDS1Y_bbg!CG$5:CH$241,2), -1)</f>
        <v>35.5</v>
      </c>
      <c r="CJ124">
        <f>IFERROR(VLOOKUP($A124, CDS1Y_bbg!CI$5:CJ$241,2), -1)</f>
        <v>-1</v>
      </c>
      <c r="CL124">
        <f>IFERROR(VLOOKUP($A124, CDS1Y_bbg!CK$5:CL$241,2), -1)</f>
        <v>109.667</v>
      </c>
      <c r="CN124">
        <f>IFERROR(VLOOKUP($A124, CDS1Y_bbg!CM$5:CN$241,2), -1)</f>
        <v>-1</v>
      </c>
    </row>
    <row r="125" spans="1:92" x14ac:dyDescent="0.25">
      <c r="A125" s="1">
        <v>40298</v>
      </c>
      <c r="B125">
        <f>IFERROR(VLOOKUP($A125, CDS1Y_bbg!A$5:B$241,2), -1)</f>
        <v>66.471999999999994</v>
      </c>
      <c r="D125">
        <f>IFERROR(VLOOKUP($A125, CDS1Y_bbg!C$5:D$241,2), -1)</f>
        <v>147.07900000000001</v>
      </c>
      <c r="F125">
        <f>IFERROR(VLOOKUP($A125, CDS1Y_bbg!E$5:F$241,2), -1)</f>
        <v>36.829000000000001</v>
      </c>
      <c r="H125">
        <f>IFERROR(VLOOKUP($A125, CDS1Y_bbg!G$5:H$241,2), -1)</f>
        <v>-1</v>
      </c>
      <c r="J125">
        <f>IFERROR(VLOOKUP($A125, CDS1Y_bbg!I$5:J$241,2), -1)</f>
        <v>78.665000000000006</v>
      </c>
      <c r="L125">
        <f>IFERROR(VLOOKUP($A125, CDS1Y_bbg!K$5:L$241,2), -1)</f>
        <v>140.86000000000001</v>
      </c>
      <c r="N125">
        <f>IFERROR(VLOOKUP($A125, CDS1Y_bbg!M$5:N$241,2), -1)</f>
        <v>31.986000000000001</v>
      </c>
      <c r="P125">
        <f>IFERROR(VLOOKUP($A125, CDS1Y_bbg!O$5:P$241,2), -1)</f>
        <v>-1</v>
      </c>
      <c r="R125">
        <f>IFERROR(VLOOKUP($A125, CDS1Y_bbg!Q$5:R$241,2), -1)</f>
        <v>61.69</v>
      </c>
      <c r="T125">
        <f>IFERROR(VLOOKUP($A125, CDS1Y_bbg!S$5:T$241,2), -1)</f>
        <v>80.47</v>
      </c>
      <c r="V125">
        <f>IFERROR(VLOOKUP($A125, CDS1Y_bbg!U$5:V$241,2), -1)</f>
        <v>43</v>
      </c>
      <c r="X125">
        <f>IFERROR(VLOOKUP($A125, CDS1Y_bbg!W$5:X$241,2), -1)</f>
        <v>61.368000000000002</v>
      </c>
      <c r="Z125">
        <f>IFERROR(VLOOKUP($A125, CDS1Y_bbg!Y$5:Z$241,2), -1)</f>
        <v>61.963999999999999</v>
      </c>
      <c r="AB125">
        <f>IFERROR(VLOOKUP($A125, CDS1Y_bbg!AA$5:AB$241,2), -1)</f>
        <v>47.816000000000003</v>
      </c>
      <c r="AD125">
        <f>IFERROR(VLOOKUP($A125, CDS1Y_bbg!AC$5:AD$241,2), -1)</f>
        <v>91.661000000000001</v>
      </c>
      <c r="AF125">
        <f>IFERROR(VLOOKUP($A125, CDS1Y_bbg!AE$5:AF$241,2), -1)</f>
        <v>23.084</v>
      </c>
      <c r="AH125">
        <f>IFERROR(VLOOKUP($A125, CDS1Y_bbg!AG$5:AH$241,2), -1)</f>
        <v>-1</v>
      </c>
      <c r="AJ125">
        <f>IFERROR(VLOOKUP($A125, CDS1Y_bbg!AI$5:AJ$241,2), -1)</f>
        <v>-1</v>
      </c>
      <c r="AL125">
        <f>IFERROR(VLOOKUP($A125, CDS1Y_bbg!AK$5:AL$241,2), -1)</f>
        <v>-1</v>
      </c>
      <c r="AN125">
        <f>IFERROR(VLOOKUP($A125, CDS1Y_bbg!AM$5:AN$241,2), -1)</f>
        <v>-1</v>
      </c>
      <c r="AP125">
        <f>IFERROR(VLOOKUP($A125, CDS1Y_bbg!AO$5:AP$241,2), -1)</f>
        <v>-1</v>
      </c>
      <c r="AR125">
        <f>IFERROR(VLOOKUP($A125, CDS1Y_bbg!AQ$5:AR$241,2), -1)</f>
        <v>-1</v>
      </c>
      <c r="AT125">
        <f>IFERROR(VLOOKUP($A125, CDS1Y_bbg!AS$5:AT$241,2), -1)</f>
        <v>-1</v>
      </c>
      <c r="AV125">
        <f>IFERROR(VLOOKUP($A125, CDS1Y_bbg!AU$5:AV$241,2), -1)</f>
        <v>-1</v>
      </c>
      <c r="AX125">
        <f>IFERROR(VLOOKUP($A125, CDS1Y_bbg!AW$5:AX$241,2), -1)</f>
        <v>52.987000000000002</v>
      </c>
      <c r="AZ125">
        <f>IFERROR(VLOOKUP($A125, CDS1Y_bbg!AY$5:AZ$241,2), -1)</f>
        <v>7.9719999999999995</v>
      </c>
      <c r="BB125">
        <f>IFERROR(VLOOKUP($A125, CDS1Y_bbg!BA$5:BB$241,2), -1)</f>
        <v>-1</v>
      </c>
      <c r="BD125">
        <f>IFERROR(VLOOKUP($A125, CDS1Y_bbg!BC$5:BD$241,2), -1)</f>
        <v>-1</v>
      </c>
      <c r="BF125">
        <f>IFERROR(VLOOKUP($A125, CDS1Y_bbg!BE$5:BF$241,2), -1)</f>
        <v>-1</v>
      </c>
      <c r="BH125">
        <f>IFERROR(VLOOKUP($A125, CDS1Y_bbg!BG$5:BH$241,2), -1)</f>
        <v>-1</v>
      </c>
      <c r="BJ125">
        <f>IFERROR(VLOOKUP($A125, CDS1Y_bbg!BI$5:BJ$241,2), -1)</f>
        <v>-1</v>
      </c>
      <c r="BL125">
        <f>IFERROR(VLOOKUP($A125, CDS1Y_bbg!BK$5:BL$241,2), -1)</f>
        <v>-1</v>
      </c>
      <c r="BN125">
        <f>IFERROR(VLOOKUP($A125, CDS1Y_bbg!BM$5:BN$241,2), -1)</f>
        <v>-1</v>
      </c>
      <c r="BP125">
        <f>IFERROR(VLOOKUP($A125, CDS1Y_bbg!BO$5:BP$241,2), -1)</f>
        <v>-1</v>
      </c>
      <c r="BR125">
        <f>IFERROR(VLOOKUP($A125, CDS1Y_bbg!BQ$5:BR$241,2), -1)</f>
        <v>-1</v>
      </c>
      <c r="BT125">
        <f>IFERROR(VLOOKUP($A125, CDS1Y_bbg!BS$5:BT$241,2), -1)</f>
        <v>-1</v>
      </c>
      <c r="BV125">
        <f>IFERROR(VLOOKUP($A125, CDS1Y_bbg!BU$5:BV$241,2), -1)</f>
        <v>-1</v>
      </c>
      <c r="BX125">
        <f>IFERROR(VLOOKUP($A125, CDS1Y_bbg!BW$5:BX$241,2), -1)</f>
        <v>44.334000000000003</v>
      </c>
      <c r="BZ125">
        <f>IFERROR(VLOOKUP($A125, CDS1Y_bbg!BY$5:BZ$241,2), -1)</f>
        <v>-1</v>
      </c>
      <c r="CB125">
        <f>IFERROR(VLOOKUP($A125, CDS1Y_bbg!CA$5:CB$241,2), -1)</f>
        <v>408.66699999999997</v>
      </c>
      <c r="CD125">
        <f>IFERROR(VLOOKUP($A125, CDS1Y_bbg!CC$5:CD$241,2), -1)</f>
        <v>250.667</v>
      </c>
      <c r="CF125">
        <f>IFERROR(VLOOKUP($A125, CDS1Y_bbg!CE$5:CF$241,2), -1)</f>
        <v>32.332999999999998</v>
      </c>
      <c r="CH125">
        <f>IFERROR(VLOOKUP($A125, CDS1Y_bbg!CG$5:CH$241,2), -1)</f>
        <v>35.332999999999998</v>
      </c>
      <c r="CJ125">
        <f>IFERROR(VLOOKUP($A125, CDS1Y_bbg!CI$5:CJ$241,2), -1)</f>
        <v>-1</v>
      </c>
      <c r="CL125">
        <f>IFERROR(VLOOKUP($A125, CDS1Y_bbg!CK$5:CL$241,2), -1)</f>
        <v>117.86</v>
      </c>
      <c r="CN125">
        <f>IFERROR(VLOOKUP($A125, CDS1Y_bbg!CM$5:CN$241,2), -1)</f>
        <v>-1</v>
      </c>
    </row>
    <row r="126" spans="1:92" x14ac:dyDescent="0.25">
      <c r="A126" s="1">
        <v>40329</v>
      </c>
      <c r="B126">
        <f>IFERROR(VLOOKUP($A126, CDS1Y_bbg!A$5:B$241,2), -1)</f>
        <v>75.75</v>
      </c>
      <c r="D126">
        <f>IFERROR(VLOOKUP($A126, CDS1Y_bbg!C$5:D$241,2), -1)</f>
        <v>171.036</v>
      </c>
      <c r="F126">
        <f>IFERROR(VLOOKUP($A126, CDS1Y_bbg!E$5:F$241,2), -1)</f>
        <v>45.253999999999998</v>
      </c>
      <c r="H126">
        <f>IFERROR(VLOOKUP($A126, CDS1Y_bbg!G$5:H$241,2), -1)</f>
        <v>-1</v>
      </c>
      <c r="J126">
        <f>IFERROR(VLOOKUP($A126, CDS1Y_bbg!I$5:J$241,2), -1)</f>
        <v>93.165999999999997</v>
      </c>
      <c r="L126">
        <f>IFERROR(VLOOKUP($A126, CDS1Y_bbg!K$5:L$241,2), -1)</f>
        <v>164.858</v>
      </c>
      <c r="N126">
        <f>IFERROR(VLOOKUP($A126, CDS1Y_bbg!M$5:N$241,2), -1)</f>
        <v>64.45</v>
      </c>
      <c r="P126">
        <f>IFERROR(VLOOKUP($A126, CDS1Y_bbg!O$5:P$241,2), -1)</f>
        <v>-1</v>
      </c>
      <c r="R126">
        <f>IFERROR(VLOOKUP($A126, CDS1Y_bbg!Q$5:R$241,2), -1)</f>
        <v>74.483999999999995</v>
      </c>
      <c r="T126">
        <f>IFERROR(VLOOKUP($A126, CDS1Y_bbg!S$5:T$241,2), -1)</f>
        <v>83.478999999999999</v>
      </c>
      <c r="V126">
        <f>IFERROR(VLOOKUP($A126, CDS1Y_bbg!U$5:V$241,2), -1)</f>
        <v>80.227000000000004</v>
      </c>
      <c r="X126">
        <f>IFERROR(VLOOKUP($A126, CDS1Y_bbg!W$5:X$241,2), -1)</f>
        <v>108.566</v>
      </c>
      <c r="Z126">
        <f>IFERROR(VLOOKUP($A126, CDS1Y_bbg!Y$5:Z$241,2), -1)</f>
        <v>92.66</v>
      </c>
      <c r="AB126">
        <f>IFERROR(VLOOKUP($A126, CDS1Y_bbg!AA$5:AB$241,2), -1)</f>
        <v>95.908000000000001</v>
      </c>
      <c r="AD126">
        <f>IFERROR(VLOOKUP($A126, CDS1Y_bbg!AC$5:AD$241,2), -1)</f>
        <v>109.57599999999999</v>
      </c>
      <c r="AF126">
        <f>IFERROR(VLOOKUP($A126, CDS1Y_bbg!AE$5:AF$241,2), -1)</f>
        <v>32.841999999999999</v>
      </c>
      <c r="AH126">
        <f>IFERROR(VLOOKUP($A126, CDS1Y_bbg!AG$5:AH$241,2), -1)</f>
        <v>-1</v>
      </c>
      <c r="AJ126">
        <f>IFERROR(VLOOKUP($A126, CDS1Y_bbg!AI$5:AJ$241,2), -1)</f>
        <v>-1</v>
      </c>
      <c r="AL126">
        <f>IFERROR(VLOOKUP($A126, CDS1Y_bbg!AK$5:AL$241,2), -1)</f>
        <v>-1</v>
      </c>
      <c r="AN126">
        <f>IFERROR(VLOOKUP($A126, CDS1Y_bbg!AM$5:AN$241,2), -1)</f>
        <v>-1</v>
      </c>
      <c r="AP126">
        <f>IFERROR(VLOOKUP($A126, CDS1Y_bbg!AO$5:AP$241,2), -1)</f>
        <v>-1</v>
      </c>
      <c r="AR126">
        <f>IFERROR(VLOOKUP($A126, CDS1Y_bbg!AQ$5:AR$241,2), -1)</f>
        <v>-1</v>
      </c>
      <c r="AT126">
        <f>IFERROR(VLOOKUP($A126, CDS1Y_bbg!AS$5:AT$241,2), -1)</f>
        <v>-1</v>
      </c>
      <c r="AV126">
        <f>IFERROR(VLOOKUP($A126, CDS1Y_bbg!AU$5:AV$241,2), -1)</f>
        <v>-1</v>
      </c>
      <c r="AX126">
        <f>IFERROR(VLOOKUP($A126, CDS1Y_bbg!AW$5:AX$241,2), -1)</f>
        <v>55.752000000000002</v>
      </c>
      <c r="AZ126">
        <f>IFERROR(VLOOKUP($A126, CDS1Y_bbg!AY$5:AZ$241,2), -1)</f>
        <v>7.9719999999999995</v>
      </c>
      <c r="BB126">
        <f>IFERROR(VLOOKUP($A126, CDS1Y_bbg!BA$5:BB$241,2), -1)</f>
        <v>-1</v>
      </c>
      <c r="BD126">
        <f>IFERROR(VLOOKUP($A126, CDS1Y_bbg!BC$5:BD$241,2), -1)</f>
        <v>-1</v>
      </c>
      <c r="BF126">
        <f>IFERROR(VLOOKUP($A126, CDS1Y_bbg!BE$5:BF$241,2), -1)</f>
        <v>-1</v>
      </c>
      <c r="BH126">
        <f>IFERROR(VLOOKUP($A126, CDS1Y_bbg!BG$5:BH$241,2), -1)</f>
        <v>-1</v>
      </c>
      <c r="BJ126">
        <f>IFERROR(VLOOKUP($A126, CDS1Y_bbg!BI$5:BJ$241,2), -1)</f>
        <v>-1</v>
      </c>
      <c r="BL126">
        <f>IFERROR(VLOOKUP($A126, CDS1Y_bbg!BK$5:BL$241,2), -1)</f>
        <v>-1</v>
      </c>
      <c r="BN126">
        <f>IFERROR(VLOOKUP($A126, CDS1Y_bbg!BM$5:BN$241,2), -1)</f>
        <v>-1</v>
      </c>
      <c r="BP126">
        <f>IFERROR(VLOOKUP($A126, CDS1Y_bbg!BO$5:BP$241,2), -1)</f>
        <v>-1</v>
      </c>
      <c r="BR126">
        <f>IFERROR(VLOOKUP($A126, CDS1Y_bbg!BQ$5:BR$241,2), -1)</f>
        <v>-1</v>
      </c>
      <c r="BT126">
        <f>IFERROR(VLOOKUP($A126, CDS1Y_bbg!BS$5:BT$241,2), -1)</f>
        <v>-1</v>
      </c>
      <c r="BV126">
        <f>IFERROR(VLOOKUP($A126, CDS1Y_bbg!BU$5:BV$241,2), -1)</f>
        <v>-1</v>
      </c>
      <c r="BX126">
        <f>IFERROR(VLOOKUP($A126, CDS1Y_bbg!BW$5:BX$241,2), -1)</f>
        <v>39.5</v>
      </c>
      <c r="BZ126">
        <f>IFERROR(VLOOKUP($A126, CDS1Y_bbg!BY$5:BZ$241,2), -1)</f>
        <v>-1</v>
      </c>
      <c r="CB126">
        <f>IFERROR(VLOOKUP($A126, CDS1Y_bbg!CA$5:CB$241,2), -1)</f>
        <v>402.75</v>
      </c>
      <c r="CD126">
        <f>IFERROR(VLOOKUP($A126, CDS1Y_bbg!CC$5:CD$241,2), -1)</f>
        <v>269.32299999999998</v>
      </c>
      <c r="CF126">
        <f>IFERROR(VLOOKUP($A126, CDS1Y_bbg!CE$5:CF$241,2), -1)</f>
        <v>48.25</v>
      </c>
      <c r="CH126">
        <f>IFERROR(VLOOKUP($A126, CDS1Y_bbg!CG$5:CH$241,2), -1)</f>
        <v>56.768999999999998</v>
      </c>
      <c r="CJ126">
        <f>IFERROR(VLOOKUP($A126, CDS1Y_bbg!CI$5:CJ$241,2), -1)</f>
        <v>-1</v>
      </c>
      <c r="CL126">
        <f>IFERROR(VLOOKUP($A126, CDS1Y_bbg!CK$5:CL$241,2), -1)</f>
        <v>174.54400000000001</v>
      </c>
      <c r="CN126">
        <f>IFERROR(VLOOKUP($A126, CDS1Y_bbg!CM$5:CN$241,2), -1)</f>
        <v>-1</v>
      </c>
    </row>
    <row r="127" spans="1:92" x14ac:dyDescent="0.25">
      <c r="A127" s="1">
        <v>40359</v>
      </c>
      <c r="B127">
        <f>IFERROR(VLOOKUP($A127, CDS1Y_bbg!A$5:B$241,2), -1)</f>
        <v>80.488</v>
      </c>
      <c r="D127">
        <f>IFERROR(VLOOKUP($A127, CDS1Y_bbg!C$5:D$241,2), -1)</f>
        <v>316.90800000000002</v>
      </c>
      <c r="F127">
        <f>IFERROR(VLOOKUP($A127, CDS1Y_bbg!E$5:F$241,2), -1)</f>
        <v>46.985999999999997</v>
      </c>
      <c r="H127">
        <f>IFERROR(VLOOKUP($A127, CDS1Y_bbg!G$5:H$241,2), -1)</f>
        <v>-1</v>
      </c>
      <c r="J127">
        <f>IFERROR(VLOOKUP($A127, CDS1Y_bbg!I$5:J$241,2), -1)</f>
        <v>86.625</v>
      </c>
      <c r="L127">
        <f>IFERROR(VLOOKUP($A127, CDS1Y_bbg!K$5:L$241,2), -1)</f>
        <v>266.79899999999998</v>
      </c>
      <c r="N127">
        <f>IFERROR(VLOOKUP($A127, CDS1Y_bbg!M$5:N$241,2), -1)</f>
        <v>-1</v>
      </c>
      <c r="P127">
        <f>IFERROR(VLOOKUP($A127, CDS1Y_bbg!O$5:P$241,2), -1)</f>
        <v>-1</v>
      </c>
      <c r="R127">
        <f>IFERROR(VLOOKUP($A127, CDS1Y_bbg!Q$5:R$241,2), -1)</f>
        <v>82.727999999999994</v>
      </c>
      <c r="T127">
        <v>-1</v>
      </c>
      <c r="V127">
        <f>IFERROR(VLOOKUP($A127, CDS1Y_bbg!U$5:V$241,2), -1)</f>
        <v>99.116</v>
      </c>
      <c r="X127">
        <f>IFERROR(VLOOKUP($A127, CDS1Y_bbg!W$5:X$241,2), -1)</f>
        <v>122.501</v>
      </c>
      <c r="Z127">
        <f>IFERROR(VLOOKUP($A127, CDS1Y_bbg!Y$5:Z$241,2), -1)</f>
        <v>103.30800000000001</v>
      </c>
      <c r="AB127">
        <f>IFERROR(VLOOKUP($A127, CDS1Y_bbg!AA$5:AB$241,2), -1)</f>
        <v>-1</v>
      </c>
      <c r="AD127">
        <f>IFERROR(VLOOKUP($A127, CDS1Y_bbg!AC$5:AD$241,2), -1)</f>
        <v>120.392</v>
      </c>
      <c r="AF127">
        <f>IFERROR(VLOOKUP($A127, CDS1Y_bbg!AE$5:AF$241,2), -1)</f>
        <v>35.860999999999997</v>
      </c>
      <c r="AH127">
        <f>IFERROR(VLOOKUP($A127, CDS1Y_bbg!AG$5:AH$241,2), -1)</f>
        <v>-1</v>
      </c>
      <c r="AJ127">
        <f>IFERROR(VLOOKUP($A127, CDS1Y_bbg!AI$5:AJ$241,2), -1)</f>
        <v>-1</v>
      </c>
      <c r="AL127">
        <f>IFERROR(VLOOKUP($A127, CDS1Y_bbg!AK$5:AL$241,2), -1)</f>
        <v>-1</v>
      </c>
      <c r="AN127">
        <f>IFERROR(VLOOKUP($A127, CDS1Y_bbg!AM$5:AN$241,2), -1)</f>
        <v>-1</v>
      </c>
      <c r="AP127">
        <f>IFERROR(VLOOKUP($A127, CDS1Y_bbg!AO$5:AP$241,2), -1)</f>
        <v>-1</v>
      </c>
      <c r="AR127">
        <f>IFERROR(VLOOKUP($A127, CDS1Y_bbg!AQ$5:AR$241,2), -1)</f>
        <v>-1</v>
      </c>
      <c r="AT127">
        <f>IFERROR(VLOOKUP($A127, CDS1Y_bbg!AS$5:AT$241,2), -1)</f>
        <v>-1</v>
      </c>
      <c r="AV127">
        <f>IFERROR(VLOOKUP($A127, CDS1Y_bbg!AU$5:AV$241,2), -1)</f>
        <v>-1</v>
      </c>
      <c r="AX127">
        <f>IFERROR(VLOOKUP($A127, CDS1Y_bbg!AW$5:AX$241,2), -1)</f>
        <v>54.648000000000003</v>
      </c>
      <c r="AZ127">
        <f>IFERROR(VLOOKUP($A127, CDS1Y_bbg!AY$5:AZ$241,2), -1)</f>
        <v>7.9719999999999995</v>
      </c>
      <c r="BB127">
        <f>IFERROR(VLOOKUP($A127, CDS1Y_bbg!BA$5:BB$241,2), -1)</f>
        <v>-1</v>
      </c>
      <c r="BD127">
        <f>IFERROR(VLOOKUP($A127, CDS1Y_bbg!BC$5:BD$241,2), -1)</f>
        <v>-1</v>
      </c>
      <c r="BF127">
        <f>IFERROR(VLOOKUP($A127, CDS1Y_bbg!BE$5:BF$241,2), -1)</f>
        <v>-1</v>
      </c>
      <c r="BH127">
        <f>IFERROR(VLOOKUP($A127, CDS1Y_bbg!BG$5:BH$241,2), -1)</f>
        <v>-1</v>
      </c>
      <c r="BJ127">
        <f>IFERROR(VLOOKUP($A127, CDS1Y_bbg!BI$5:BJ$241,2), -1)</f>
        <v>-1</v>
      </c>
      <c r="BL127">
        <f>IFERROR(VLOOKUP($A127, CDS1Y_bbg!BK$5:BL$241,2), -1)</f>
        <v>-1</v>
      </c>
      <c r="BN127">
        <f>IFERROR(VLOOKUP($A127, CDS1Y_bbg!BM$5:BN$241,2), -1)</f>
        <v>-1</v>
      </c>
      <c r="BP127">
        <f>IFERROR(VLOOKUP($A127, CDS1Y_bbg!BO$5:BP$241,2), -1)</f>
        <v>-1</v>
      </c>
      <c r="BR127">
        <f>IFERROR(VLOOKUP($A127, CDS1Y_bbg!BQ$5:BR$241,2), -1)</f>
        <v>-1</v>
      </c>
      <c r="BT127">
        <f>IFERROR(VLOOKUP($A127, CDS1Y_bbg!BS$5:BT$241,2), -1)</f>
        <v>-1</v>
      </c>
      <c r="BV127">
        <f>IFERROR(VLOOKUP($A127, CDS1Y_bbg!BU$5:BV$241,2), -1)</f>
        <v>-1</v>
      </c>
      <c r="BX127">
        <f>IFERROR(VLOOKUP($A127, CDS1Y_bbg!BW$5:BX$241,2), -1)</f>
        <v>69.930999999999997</v>
      </c>
      <c r="BZ127">
        <f>IFERROR(VLOOKUP($A127, CDS1Y_bbg!BY$5:BZ$241,2), -1)</f>
        <v>-1</v>
      </c>
      <c r="CB127">
        <f>IFERROR(VLOOKUP($A127, CDS1Y_bbg!CA$5:CB$241,2), -1)</f>
        <v>383.60899999999998</v>
      </c>
      <c r="CD127">
        <f>IFERROR(VLOOKUP($A127, CDS1Y_bbg!CC$5:CD$241,2), -1)</f>
        <v>272.125</v>
      </c>
      <c r="CF127">
        <f>IFERROR(VLOOKUP($A127, CDS1Y_bbg!CE$5:CF$241,2), -1)</f>
        <v>52.155000000000001</v>
      </c>
      <c r="CH127">
        <f>IFERROR(VLOOKUP($A127, CDS1Y_bbg!CG$5:CH$241,2), -1)</f>
        <v>59.423999999999999</v>
      </c>
      <c r="CJ127">
        <f>IFERROR(VLOOKUP($A127, CDS1Y_bbg!CI$5:CJ$241,2), -1)</f>
        <v>-1</v>
      </c>
      <c r="CL127">
        <f>IFERROR(VLOOKUP($A127, CDS1Y_bbg!CK$5:CL$241,2), -1)</f>
        <v>311.85399999999998</v>
      </c>
      <c r="CN127">
        <f>IFERROR(VLOOKUP($A127, CDS1Y_bbg!CM$5:CN$241,2), -1)</f>
        <v>-1</v>
      </c>
    </row>
    <row r="128" spans="1:92" x14ac:dyDescent="0.25">
      <c r="A128" s="1">
        <v>40389</v>
      </c>
      <c r="B128">
        <f>IFERROR(VLOOKUP($A128, CDS1Y_bbg!A$5:B$241,2), -1)</f>
        <v>63.456000000000003</v>
      </c>
      <c r="D128">
        <f>IFERROR(VLOOKUP($A128, CDS1Y_bbg!C$5:D$241,2), -1)</f>
        <v>214.60400000000001</v>
      </c>
      <c r="F128">
        <f>IFERROR(VLOOKUP($A128, CDS1Y_bbg!E$5:F$241,2), -1)</f>
        <v>28.452000000000002</v>
      </c>
      <c r="H128">
        <f>IFERROR(VLOOKUP($A128, CDS1Y_bbg!G$5:H$241,2), -1)</f>
        <v>-1</v>
      </c>
      <c r="J128">
        <f>IFERROR(VLOOKUP($A128, CDS1Y_bbg!I$5:J$241,2), -1)</f>
        <v>67.668999999999997</v>
      </c>
      <c r="L128">
        <f>IFERROR(VLOOKUP($A128, CDS1Y_bbg!K$5:L$241,2), -1)</f>
        <v>210.179</v>
      </c>
      <c r="N128">
        <f>IFERROR(VLOOKUP($A128, CDS1Y_bbg!M$5:N$241,2), -1)</f>
        <v>-1</v>
      </c>
      <c r="P128">
        <f>IFERROR(VLOOKUP($A128, CDS1Y_bbg!O$5:P$241,2), -1)</f>
        <v>-1</v>
      </c>
      <c r="R128">
        <f>IFERROR(VLOOKUP($A128, CDS1Y_bbg!Q$5:R$241,2), -1)</f>
        <v>69.430000000000007</v>
      </c>
      <c r="T128">
        <v>-1</v>
      </c>
      <c r="V128">
        <f>IFERROR(VLOOKUP($A128, CDS1Y_bbg!U$5:V$241,2), -1)</f>
        <v>78.662999999999997</v>
      </c>
      <c r="X128">
        <f>IFERROR(VLOOKUP($A128, CDS1Y_bbg!W$5:X$241,2), -1)</f>
        <v>84.83</v>
      </c>
      <c r="Z128">
        <f>IFERROR(VLOOKUP($A128, CDS1Y_bbg!Y$5:Z$241,2), -1)</f>
        <v>74.376999999999995</v>
      </c>
      <c r="AB128">
        <f>IFERROR(VLOOKUP($A128, CDS1Y_bbg!AA$5:AB$241,2), -1)</f>
        <v>-1</v>
      </c>
      <c r="AD128">
        <f>IFERROR(VLOOKUP($A128, CDS1Y_bbg!AC$5:AD$241,2), -1)</f>
        <v>86.013999999999996</v>
      </c>
      <c r="AF128">
        <f>IFERROR(VLOOKUP($A128, CDS1Y_bbg!AE$5:AF$241,2), -1)</f>
        <v>33.25</v>
      </c>
      <c r="AH128">
        <f>IFERROR(VLOOKUP($A128, CDS1Y_bbg!AG$5:AH$241,2), -1)</f>
        <v>-1</v>
      </c>
      <c r="AJ128">
        <f>IFERROR(VLOOKUP($A128, CDS1Y_bbg!AI$5:AJ$241,2), -1)</f>
        <v>-1</v>
      </c>
      <c r="AL128">
        <f>IFERROR(VLOOKUP($A128, CDS1Y_bbg!AK$5:AL$241,2), -1)</f>
        <v>-1</v>
      </c>
      <c r="AN128">
        <f>IFERROR(VLOOKUP($A128, CDS1Y_bbg!AM$5:AN$241,2), -1)</f>
        <v>-1</v>
      </c>
      <c r="AP128">
        <f>IFERROR(VLOOKUP($A128, CDS1Y_bbg!AO$5:AP$241,2), -1)</f>
        <v>-1</v>
      </c>
      <c r="AR128">
        <f>IFERROR(VLOOKUP($A128, CDS1Y_bbg!AQ$5:AR$241,2), -1)</f>
        <v>-1</v>
      </c>
      <c r="AT128">
        <f>IFERROR(VLOOKUP($A128, CDS1Y_bbg!AS$5:AT$241,2), -1)</f>
        <v>-1</v>
      </c>
      <c r="AV128">
        <f>IFERROR(VLOOKUP($A128, CDS1Y_bbg!AU$5:AV$241,2), -1)</f>
        <v>-1</v>
      </c>
      <c r="AX128">
        <f>IFERROR(VLOOKUP($A128, CDS1Y_bbg!AW$5:AX$241,2), -1)</f>
        <v>52.335000000000001</v>
      </c>
      <c r="AZ128">
        <f>IFERROR(VLOOKUP($A128, CDS1Y_bbg!AY$5:AZ$241,2), -1)</f>
        <v>7.9719999999999995</v>
      </c>
      <c r="BB128">
        <f>IFERROR(VLOOKUP($A128, CDS1Y_bbg!BA$5:BB$241,2), -1)</f>
        <v>-1</v>
      </c>
      <c r="BD128">
        <f>IFERROR(VLOOKUP($A128, CDS1Y_bbg!BC$5:BD$241,2), -1)</f>
        <v>-1</v>
      </c>
      <c r="BF128">
        <f>IFERROR(VLOOKUP($A128, CDS1Y_bbg!BE$5:BF$241,2), -1)</f>
        <v>-1</v>
      </c>
      <c r="BH128">
        <f>IFERROR(VLOOKUP($A128, CDS1Y_bbg!BG$5:BH$241,2), -1)</f>
        <v>-1</v>
      </c>
      <c r="BJ128">
        <f>IFERROR(VLOOKUP($A128, CDS1Y_bbg!BI$5:BJ$241,2), -1)</f>
        <v>-1</v>
      </c>
      <c r="BL128">
        <f>IFERROR(VLOOKUP($A128, CDS1Y_bbg!BK$5:BL$241,2), -1)</f>
        <v>-1</v>
      </c>
      <c r="BN128">
        <f>IFERROR(VLOOKUP($A128, CDS1Y_bbg!BM$5:BN$241,2), -1)</f>
        <v>-1</v>
      </c>
      <c r="BP128">
        <f>IFERROR(VLOOKUP($A128, CDS1Y_bbg!BO$5:BP$241,2), -1)</f>
        <v>-1</v>
      </c>
      <c r="BR128">
        <f>IFERROR(VLOOKUP($A128, CDS1Y_bbg!BQ$5:BR$241,2), -1)</f>
        <v>-1</v>
      </c>
      <c r="BT128">
        <f>IFERROR(VLOOKUP($A128, CDS1Y_bbg!BS$5:BT$241,2), -1)</f>
        <v>-1</v>
      </c>
      <c r="BV128">
        <f>IFERROR(VLOOKUP($A128, CDS1Y_bbg!BU$5:BV$241,2), -1)</f>
        <v>-1</v>
      </c>
      <c r="BX128">
        <f>IFERROR(VLOOKUP($A128, CDS1Y_bbg!BW$5:BX$241,2), -1)</f>
        <v>64.102999999999994</v>
      </c>
      <c r="BZ128">
        <f>IFERROR(VLOOKUP($A128, CDS1Y_bbg!BY$5:BZ$241,2), -1)</f>
        <v>-1</v>
      </c>
      <c r="CB128">
        <f>IFERROR(VLOOKUP($A128, CDS1Y_bbg!CA$5:CB$241,2), -1)</f>
        <v>319.625</v>
      </c>
      <c r="CD128">
        <f>IFERROR(VLOOKUP($A128, CDS1Y_bbg!CC$5:CD$241,2), -1)</f>
        <v>214.47800000000001</v>
      </c>
      <c r="CF128">
        <f>IFERROR(VLOOKUP($A128, CDS1Y_bbg!CE$5:CF$241,2), -1)</f>
        <v>46.823</v>
      </c>
      <c r="CH128">
        <f>IFERROR(VLOOKUP($A128, CDS1Y_bbg!CG$5:CH$241,2), -1)</f>
        <v>51.738999999999997</v>
      </c>
      <c r="CJ128">
        <f>IFERROR(VLOOKUP($A128, CDS1Y_bbg!CI$5:CJ$241,2), -1)</f>
        <v>-1</v>
      </c>
      <c r="CL128">
        <f>IFERROR(VLOOKUP($A128, CDS1Y_bbg!CK$5:CL$241,2), -1)</f>
        <v>297.017</v>
      </c>
      <c r="CN128">
        <f>IFERROR(VLOOKUP($A128, CDS1Y_bbg!CM$5:CN$241,2), -1)</f>
        <v>-1</v>
      </c>
    </row>
    <row r="129" spans="1:92" x14ac:dyDescent="0.25">
      <c r="A129" s="1">
        <v>40421</v>
      </c>
      <c r="B129">
        <f>IFERROR(VLOOKUP($A129, CDS1Y_bbg!A$5:B$241,2), -1)</f>
        <v>75</v>
      </c>
      <c r="D129">
        <f>IFERROR(VLOOKUP($A129, CDS1Y_bbg!C$5:D$241,2), -1)</f>
        <v>254.369</v>
      </c>
      <c r="F129">
        <f>IFERROR(VLOOKUP($A129, CDS1Y_bbg!E$5:F$241,2), -1)</f>
        <v>36.279000000000003</v>
      </c>
      <c r="H129">
        <f>IFERROR(VLOOKUP($A129, CDS1Y_bbg!G$5:H$241,2), -1)</f>
        <v>-1</v>
      </c>
      <c r="J129">
        <f>IFERROR(VLOOKUP($A129, CDS1Y_bbg!I$5:J$241,2), -1)</f>
        <v>71.466999999999999</v>
      </c>
      <c r="L129">
        <f>IFERROR(VLOOKUP($A129, CDS1Y_bbg!K$5:L$241,2), -1)</f>
        <v>216.72900000000001</v>
      </c>
      <c r="N129">
        <f>IFERROR(VLOOKUP($A129, CDS1Y_bbg!M$5:N$241,2), -1)</f>
        <v>-1</v>
      </c>
      <c r="P129">
        <f>IFERROR(VLOOKUP($A129, CDS1Y_bbg!O$5:P$241,2), -1)</f>
        <v>-1</v>
      </c>
      <c r="R129">
        <f>IFERROR(VLOOKUP($A129, CDS1Y_bbg!Q$5:R$241,2), -1)</f>
        <v>83.26</v>
      </c>
      <c r="T129">
        <v>-1</v>
      </c>
      <c r="V129">
        <f>IFERROR(VLOOKUP($A129, CDS1Y_bbg!U$5:V$241,2), -1)</f>
        <v>92.495999999999995</v>
      </c>
      <c r="X129">
        <f>IFERROR(VLOOKUP($A129, CDS1Y_bbg!W$5:X$241,2), -1)</f>
        <v>102.00700000000001</v>
      </c>
      <c r="Z129">
        <f>IFERROR(VLOOKUP($A129, CDS1Y_bbg!Y$5:Z$241,2), -1)</f>
        <v>81.489000000000004</v>
      </c>
      <c r="AB129">
        <f>IFERROR(VLOOKUP($A129, CDS1Y_bbg!AA$5:AB$241,2), -1)</f>
        <v>-1</v>
      </c>
      <c r="AD129">
        <f>IFERROR(VLOOKUP($A129, CDS1Y_bbg!AC$5:AD$241,2), -1)</f>
        <v>99.427999999999997</v>
      </c>
      <c r="AF129">
        <f>IFERROR(VLOOKUP($A129, CDS1Y_bbg!AE$5:AF$241,2), -1)</f>
        <v>27.164999999999999</v>
      </c>
      <c r="AH129">
        <f>IFERROR(VLOOKUP($A129, CDS1Y_bbg!AG$5:AH$241,2), -1)</f>
        <v>-1</v>
      </c>
      <c r="AJ129">
        <f>IFERROR(VLOOKUP($A129, CDS1Y_bbg!AI$5:AJ$241,2), -1)</f>
        <v>-1</v>
      </c>
      <c r="AL129">
        <f>IFERROR(VLOOKUP($A129, CDS1Y_bbg!AK$5:AL$241,2), -1)</f>
        <v>-1</v>
      </c>
      <c r="AN129">
        <f>IFERROR(VLOOKUP($A129, CDS1Y_bbg!AM$5:AN$241,2), -1)</f>
        <v>-1</v>
      </c>
      <c r="AP129">
        <f>IFERROR(VLOOKUP($A129, CDS1Y_bbg!AO$5:AP$241,2), -1)</f>
        <v>-1</v>
      </c>
      <c r="AR129">
        <f>IFERROR(VLOOKUP($A129, CDS1Y_bbg!AQ$5:AR$241,2), -1)</f>
        <v>-1</v>
      </c>
      <c r="AT129">
        <f>IFERROR(VLOOKUP($A129, CDS1Y_bbg!AS$5:AT$241,2), -1)</f>
        <v>-1</v>
      </c>
      <c r="AV129">
        <f>IFERROR(VLOOKUP($A129, CDS1Y_bbg!AU$5:AV$241,2), -1)</f>
        <v>-1</v>
      </c>
      <c r="AX129">
        <f>IFERROR(VLOOKUP($A129, CDS1Y_bbg!AW$5:AX$241,2), -1)</f>
        <v>61.295999999999999</v>
      </c>
      <c r="AZ129">
        <f>IFERROR(VLOOKUP($A129, CDS1Y_bbg!AY$5:AZ$241,2), -1)</f>
        <v>7.9719999999999995</v>
      </c>
      <c r="BB129">
        <f>IFERROR(VLOOKUP($A129, CDS1Y_bbg!BA$5:BB$241,2), -1)</f>
        <v>-1</v>
      </c>
      <c r="BD129">
        <f>IFERROR(VLOOKUP($A129, CDS1Y_bbg!BC$5:BD$241,2), -1)</f>
        <v>-1</v>
      </c>
      <c r="BF129">
        <f>IFERROR(VLOOKUP($A129, CDS1Y_bbg!BE$5:BF$241,2), -1)</f>
        <v>-1</v>
      </c>
      <c r="BH129">
        <f>IFERROR(VLOOKUP($A129, CDS1Y_bbg!BG$5:BH$241,2), -1)</f>
        <v>-1</v>
      </c>
      <c r="BJ129">
        <f>IFERROR(VLOOKUP($A129, CDS1Y_bbg!BI$5:BJ$241,2), -1)</f>
        <v>-1</v>
      </c>
      <c r="BL129">
        <f>IFERROR(VLOOKUP($A129, CDS1Y_bbg!BK$5:BL$241,2), -1)</f>
        <v>-1</v>
      </c>
      <c r="BN129">
        <f>IFERROR(VLOOKUP($A129, CDS1Y_bbg!BM$5:BN$241,2), -1)</f>
        <v>-1</v>
      </c>
      <c r="BP129">
        <f>IFERROR(VLOOKUP($A129, CDS1Y_bbg!BO$5:BP$241,2), -1)</f>
        <v>-1</v>
      </c>
      <c r="BR129">
        <f>IFERROR(VLOOKUP($A129, CDS1Y_bbg!BQ$5:BR$241,2), -1)</f>
        <v>-1</v>
      </c>
      <c r="BT129">
        <f>IFERROR(VLOOKUP($A129, CDS1Y_bbg!BS$5:BT$241,2), -1)</f>
        <v>-1</v>
      </c>
      <c r="BV129">
        <f>IFERROR(VLOOKUP($A129, CDS1Y_bbg!BU$5:BV$241,2), -1)</f>
        <v>-1</v>
      </c>
      <c r="BX129">
        <f>IFERROR(VLOOKUP($A129, CDS1Y_bbg!BW$5:BX$241,2), -1)</f>
        <v>67.736999999999995</v>
      </c>
      <c r="BZ129">
        <f>IFERROR(VLOOKUP($A129, CDS1Y_bbg!BY$5:BZ$241,2), -1)</f>
        <v>-1</v>
      </c>
      <c r="CB129">
        <f>IFERROR(VLOOKUP($A129, CDS1Y_bbg!CA$5:CB$241,2), -1)</f>
        <v>311.61599999999999</v>
      </c>
      <c r="CD129">
        <f>IFERROR(VLOOKUP($A129, CDS1Y_bbg!CC$5:CD$241,2), -1)</f>
        <v>254.779</v>
      </c>
      <c r="CF129">
        <f>IFERROR(VLOOKUP($A129, CDS1Y_bbg!CE$5:CF$241,2), -1)</f>
        <v>45.103000000000002</v>
      </c>
      <c r="CH129">
        <f>IFERROR(VLOOKUP($A129, CDS1Y_bbg!CG$5:CH$241,2), -1)</f>
        <v>54.935000000000002</v>
      </c>
      <c r="CJ129">
        <f>IFERROR(VLOOKUP($A129, CDS1Y_bbg!CI$5:CJ$241,2), -1)</f>
        <v>-1</v>
      </c>
      <c r="CL129">
        <f>IFERROR(VLOOKUP($A129, CDS1Y_bbg!CK$5:CL$241,2), -1)</f>
        <v>327.95299999999997</v>
      </c>
      <c r="CN129">
        <f>IFERROR(VLOOKUP($A129, CDS1Y_bbg!CM$5:CN$241,2), -1)</f>
        <v>-1</v>
      </c>
    </row>
    <row r="130" spans="1:92" x14ac:dyDescent="0.25">
      <c r="A130" s="1">
        <v>40451</v>
      </c>
      <c r="B130">
        <f>IFERROR(VLOOKUP($A130, CDS1Y_bbg!A$5:B$241,2), -1)</f>
        <v>63.984000000000002</v>
      </c>
      <c r="D130">
        <f>IFERROR(VLOOKUP($A130, CDS1Y_bbg!C$5:D$241,2), -1)</f>
        <v>215.97399999999999</v>
      </c>
      <c r="F130">
        <f>IFERROR(VLOOKUP($A130, CDS1Y_bbg!E$5:F$241,2), -1)</f>
        <v>32.46</v>
      </c>
      <c r="H130">
        <f>IFERROR(VLOOKUP($A130, CDS1Y_bbg!G$5:H$241,2), -1)</f>
        <v>-1</v>
      </c>
      <c r="J130">
        <f>IFERROR(VLOOKUP($A130, CDS1Y_bbg!I$5:J$241,2), -1)</f>
        <v>60.655000000000001</v>
      </c>
      <c r="L130">
        <f>IFERROR(VLOOKUP($A130, CDS1Y_bbg!K$5:L$241,2), -1)</f>
        <v>149.38800000000001</v>
      </c>
      <c r="N130">
        <f>IFERROR(VLOOKUP($A130, CDS1Y_bbg!M$5:N$241,2), -1)</f>
        <v>-1</v>
      </c>
      <c r="P130">
        <f>IFERROR(VLOOKUP($A130, CDS1Y_bbg!O$5:P$241,2), -1)</f>
        <v>-1</v>
      </c>
      <c r="R130">
        <f>IFERROR(VLOOKUP($A130, CDS1Y_bbg!Q$5:R$241,2), -1)</f>
        <v>72.94</v>
      </c>
      <c r="T130">
        <v>-1</v>
      </c>
      <c r="V130">
        <f>IFERROR(VLOOKUP($A130, CDS1Y_bbg!U$5:V$241,2), -1)</f>
        <v>81.409000000000006</v>
      </c>
      <c r="X130">
        <f>IFERROR(VLOOKUP($A130, CDS1Y_bbg!W$5:X$241,2), -1)</f>
        <v>80.921000000000006</v>
      </c>
      <c r="Z130">
        <f>IFERROR(VLOOKUP($A130, CDS1Y_bbg!Y$5:Z$241,2), -1)</f>
        <v>72.483000000000004</v>
      </c>
      <c r="AB130">
        <f>IFERROR(VLOOKUP($A130, CDS1Y_bbg!AA$5:AB$241,2), -1)</f>
        <v>-1</v>
      </c>
      <c r="AD130">
        <f>IFERROR(VLOOKUP($A130, CDS1Y_bbg!AC$5:AD$241,2), -1)</f>
        <v>77.137</v>
      </c>
      <c r="AF130">
        <f>IFERROR(VLOOKUP($A130, CDS1Y_bbg!AE$5:AF$241,2), -1)</f>
        <v>26.628</v>
      </c>
      <c r="AH130">
        <f>IFERROR(VLOOKUP($A130, CDS1Y_bbg!AG$5:AH$241,2), -1)</f>
        <v>-1</v>
      </c>
      <c r="AJ130">
        <f>IFERROR(VLOOKUP($A130, CDS1Y_bbg!AI$5:AJ$241,2), -1)</f>
        <v>-1</v>
      </c>
      <c r="AL130">
        <f>IFERROR(VLOOKUP($A130, CDS1Y_bbg!AK$5:AL$241,2), -1)</f>
        <v>-1</v>
      </c>
      <c r="AN130">
        <f>IFERROR(VLOOKUP($A130, CDS1Y_bbg!AM$5:AN$241,2), -1)</f>
        <v>-1</v>
      </c>
      <c r="AP130">
        <f>IFERROR(VLOOKUP($A130, CDS1Y_bbg!AO$5:AP$241,2), -1)</f>
        <v>-1</v>
      </c>
      <c r="AR130">
        <f>IFERROR(VLOOKUP($A130, CDS1Y_bbg!AQ$5:AR$241,2), -1)</f>
        <v>-1</v>
      </c>
      <c r="AT130">
        <f>IFERROR(VLOOKUP($A130, CDS1Y_bbg!AS$5:AT$241,2), -1)</f>
        <v>-1</v>
      </c>
      <c r="AV130">
        <f>IFERROR(VLOOKUP($A130, CDS1Y_bbg!AU$5:AV$241,2), -1)</f>
        <v>-1</v>
      </c>
      <c r="AX130">
        <f>IFERROR(VLOOKUP($A130, CDS1Y_bbg!AW$5:AX$241,2), -1)</f>
        <v>57.679000000000002</v>
      </c>
      <c r="AZ130">
        <f>IFERROR(VLOOKUP($A130, CDS1Y_bbg!AY$5:AZ$241,2), -1)</f>
        <v>7.9719999999999995</v>
      </c>
      <c r="BB130">
        <f>IFERROR(VLOOKUP($A130, CDS1Y_bbg!BA$5:BB$241,2), -1)</f>
        <v>-1</v>
      </c>
      <c r="BD130">
        <f>IFERROR(VLOOKUP($A130, CDS1Y_bbg!BC$5:BD$241,2), -1)</f>
        <v>-1</v>
      </c>
      <c r="BF130">
        <f>IFERROR(VLOOKUP($A130, CDS1Y_bbg!BE$5:BF$241,2), -1)</f>
        <v>-1</v>
      </c>
      <c r="BH130">
        <f>IFERROR(VLOOKUP($A130, CDS1Y_bbg!BG$5:BH$241,2), -1)</f>
        <v>-1</v>
      </c>
      <c r="BJ130">
        <f>IFERROR(VLOOKUP($A130, CDS1Y_bbg!BI$5:BJ$241,2), -1)</f>
        <v>-1</v>
      </c>
      <c r="BL130">
        <f>IFERROR(VLOOKUP($A130, CDS1Y_bbg!BK$5:BL$241,2), -1)</f>
        <v>-1</v>
      </c>
      <c r="BN130">
        <f>IFERROR(VLOOKUP($A130, CDS1Y_bbg!BM$5:BN$241,2), -1)</f>
        <v>-1</v>
      </c>
      <c r="BP130">
        <f>IFERROR(VLOOKUP($A130, CDS1Y_bbg!BO$5:BP$241,2), -1)</f>
        <v>-1</v>
      </c>
      <c r="BR130">
        <f>IFERROR(VLOOKUP($A130, CDS1Y_bbg!BQ$5:BR$241,2), -1)</f>
        <v>-1</v>
      </c>
      <c r="BT130">
        <f>IFERROR(VLOOKUP($A130, CDS1Y_bbg!BS$5:BT$241,2), -1)</f>
        <v>-1</v>
      </c>
      <c r="BV130">
        <f>IFERROR(VLOOKUP($A130, CDS1Y_bbg!BU$5:BV$241,2), -1)</f>
        <v>-1</v>
      </c>
      <c r="BX130">
        <f>IFERROR(VLOOKUP($A130, CDS1Y_bbg!BW$5:BX$241,2), -1)</f>
        <v>65.736000000000004</v>
      </c>
      <c r="BZ130">
        <f>IFERROR(VLOOKUP($A130, CDS1Y_bbg!BY$5:BZ$241,2), -1)</f>
        <v>-1</v>
      </c>
      <c r="CB130">
        <f>IFERROR(VLOOKUP($A130, CDS1Y_bbg!CA$5:CB$241,2), -1)</f>
        <v>291.39499999999998</v>
      </c>
      <c r="CD130">
        <f>IFERROR(VLOOKUP($A130, CDS1Y_bbg!CC$5:CD$241,2), -1)</f>
        <v>244.15700000000001</v>
      </c>
      <c r="CF130">
        <f>IFERROR(VLOOKUP($A130, CDS1Y_bbg!CE$5:CF$241,2), -1)</f>
        <v>49.64</v>
      </c>
      <c r="CH130">
        <f>IFERROR(VLOOKUP($A130, CDS1Y_bbg!CG$5:CH$241,2), -1)</f>
        <v>53.033000000000001</v>
      </c>
      <c r="CJ130">
        <f>IFERROR(VLOOKUP($A130, CDS1Y_bbg!CI$5:CJ$241,2), -1)</f>
        <v>-1</v>
      </c>
      <c r="CL130">
        <f>IFERROR(VLOOKUP($A130, CDS1Y_bbg!CK$5:CL$241,2), -1)</f>
        <v>272.041</v>
      </c>
      <c r="CN130">
        <f>IFERROR(VLOOKUP($A130, CDS1Y_bbg!CM$5:CN$241,2), -1)</f>
        <v>-1</v>
      </c>
    </row>
    <row r="131" spans="1:92" x14ac:dyDescent="0.25">
      <c r="A131" s="1">
        <v>40480</v>
      </c>
      <c r="B131">
        <f>IFERROR(VLOOKUP($A131, CDS1Y_bbg!A$5:B$241,2), -1)</f>
        <v>60.167000000000002</v>
      </c>
      <c r="D131">
        <f>IFERROR(VLOOKUP($A131, CDS1Y_bbg!C$5:D$241,2), -1)</f>
        <v>162.06399999999999</v>
      </c>
      <c r="F131">
        <f>IFERROR(VLOOKUP($A131, CDS1Y_bbg!E$5:F$241,2), -1)</f>
        <v>25.282</v>
      </c>
      <c r="H131">
        <f>IFERROR(VLOOKUP($A131, CDS1Y_bbg!G$5:H$241,2), -1)</f>
        <v>-1</v>
      </c>
      <c r="J131">
        <f>IFERROR(VLOOKUP($A131, CDS1Y_bbg!I$5:J$241,2), -1)</f>
        <v>54.841999999999999</v>
      </c>
      <c r="L131">
        <f>IFERROR(VLOOKUP($A131, CDS1Y_bbg!K$5:L$241,2), -1)</f>
        <v>155.613</v>
      </c>
      <c r="N131">
        <f>IFERROR(VLOOKUP($A131, CDS1Y_bbg!M$5:N$241,2), -1)</f>
        <v>-1</v>
      </c>
      <c r="P131">
        <f>IFERROR(VLOOKUP($A131, CDS1Y_bbg!O$5:P$241,2), -1)</f>
        <v>-1</v>
      </c>
      <c r="R131">
        <f>IFERROR(VLOOKUP($A131, CDS1Y_bbg!Q$5:R$241,2), -1)</f>
        <v>59.713999999999999</v>
      </c>
      <c r="T131">
        <v>-1</v>
      </c>
      <c r="V131">
        <f>IFERROR(VLOOKUP($A131, CDS1Y_bbg!U$5:V$241,2), -1)</f>
        <v>44.542999999999999</v>
      </c>
      <c r="X131">
        <f>IFERROR(VLOOKUP($A131, CDS1Y_bbg!W$5:X$241,2), -1)</f>
        <v>49.674999999999997</v>
      </c>
      <c r="Z131">
        <f>IFERROR(VLOOKUP($A131, CDS1Y_bbg!Y$5:Z$241,2), -1)</f>
        <v>37.220999999999997</v>
      </c>
      <c r="AB131">
        <f>IFERROR(VLOOKUP($A131, CDS1Y_bbg!AA$5:AB$241,2), -1)</f>
        <v>-1</v>
      </c>
      <c r="AD131">
        <f>IFERROR(VLOOKUP($A131, CDS1Y_bbg!AC$5:AD$241,2), -1)</f>
        <v>44.735999999999997</v>
      </c>
      <c r="AF131">
        <f>IFERROR(VLOOKUP($A131, CDS1Y_bbg!AE$5:AF$241,2), -1)</f>
        <v>21.85</v>
      </c>
      <c r="AH131">
        <f>IFERROR(VLOOKUP($A131, CDS1Y_bbg!AG$5:AH$241,2), -1)</f>
        <v>-1</v>
      </c>
      <c r="AJ131">
        <f>IFERROR(VLOOKUP($A131, CDS1Y_bbg!AI$5:AJ$241,2), -1)</f>
        <v>-1</v>
      </c>
      <c r="AL131">
        <f>IFERROR(VLOOKUP($A131, CDS1Y_bbg!AK$5:AL$241,2), -1)</f>
        <v>-1</v>
      </c>
      <c r="AN131">
        <f>IFERROR(VLOOKUP($A131, CDS1Y_bbg!AM$5:AN$241,2), -1)</f>
        <v>-1</v>
      </c>
      <c r="AP131">
        <f>IFERROR(VLOOKUP($A131, CDS1Y_bbg!AO$5:AP$241,2), -1)</f>
        <v>-1</v>
      </c>
      <c r="AR131">
        <f>IFERROR(VLOOKUP($A131, CDS1Y_bbg!AQ$5:AR$241,2), -1)</f>
        <v>-1</v>
      </c>
      <c r="AT131">
        <f>IFERROR(VLOOKUP($A131, CDS1Y_bbg!AS$5:AT$241,2), -1)</f>
        <v>-1</v>
      </c>
      <c r="AV131">
        <f>IFERROR(VLOOKUP($A131, CDS1Y_bbg!AU$5:AV$241,2), -1)</f>
        <v>-1</v>
      </c>
      <c r="AX131">
        <f>IFERROR(VLOOKUP($A131, CDS1Y_bbg!AW$5:AX$241,2), -1)</f>
        <v>53.246000000000002</v>
      </c>
      <c r="AZ131">
        <f>IFERROR(VLOOKUP($A131, CDS1Y_bbg!AY$5:AZ$241,2), -1)</f>
        <v>7.9719999999999995</v>
      </c>
      <c r="BB131">
        <f>IFERROR(VLOOKUP($A131, CDS1Y_bbg!BA$5:BB$241,2), -1)</f>
        <v>-1</v>
      </c>
      <c r="BD131">
        <f>IFERROR(VLOOKUP($A131, CDS1Y_bbg!BC$5:BD$241,2), -1)</f>
        <v>-1</v>
      </c>
      <c r="BF131">
        <f>IFERROR(VLOOKUP($A131, CDS1Y_bbg!BE$5:BF$241,2), -1)</f>
        <v>-1</v>
      </c>
      <c r="BH131">
        <f>IFERROR(VLOOKUP($A131, CDS1Y_bbg!BG$5:BH$241,2), -1)</f>
        <v>-1</v>
      </c>
      <c r="BJ131">
        <f>IFERROR(VLOOKUP($A131, CDS1Y_bbg!BI$5:BJ$241,2), -1)</f>
        <v>-1</v>
      </c>
      <c r="BL131">
        <f>IFERROR(VLOOKUP($A131, CDS1Y_bbg!BK$5:BL$241,2), -1)</f>
        <v>-1</v>
      </c>
      <c r="BN131">
        <f>IFERROR(VLOOKUP($A131, CDS1Y_bbg!BM$5:BN$241,2), -1)</f>
        <v>-1</v>
      </c>
      <c r="BP131">
        <f>IFERROR(VLOOKUP($A131, CDS1Y_bbg!BO$5:BP$241,2), -1)</f>
        <v>-1</v>
      </c>
      <c r="BR131">
        <f>IFERROR(VLOOKUP($A131, CDS1Y_bbg!BQ$5:BR$241,2), -1)</f>
        <v>-1</v>
      </c>
      <c r="BT131">
        <f>IFERROR(VLOOKUP($A131, CDS1Y_bbg!BS$5:BT$241,2), -1)</f>
        <v>-1</v>
      </c>
      <c r="BV131">
        <f>IFERROR(VLOOKUP($A131, CDS1Y_bbg!BU$5:BV$241,2), -1)</f>
        <v>-1</v>
      </c>
      <c r="BX131">
        <f>IFERROR(VLOOKUP($A131, CDS1Y_bbg!BW$5:BX$241,2), -1)</f>
        <v>57.927</v>
      </c>
      <c r="BZ131">
        <f>IFERROR(VLOOKUP($A131, CDS1Y_bbg!BY$5:BZ$241,2), -1)</f>
        <v>-1</v>
      </c>
      <c r="CB131">
        <f>IFERROR(VLOOKUP($A131, CDS1Y_bbg!CA$5:CB$241,2), -1)</f>
        <v>246.00899999999999</v>
      </c>
      <c r="CD131">
        <f>IFERROR(VLOOKUP($A131, CDS1Y_bbg!CC$5:CD$241,2), -1)</f>
        <v>218.95699999999999</v>
      </c>
      <c r="CF131">
        <f>IFERROR(VLOOKUP($A131, CDS1Y_bbg!CE$5:CF$241,2), -1)</f>
        <v>43.854999999999997</v>
      </c>
      <c r="CH131">
        <f>IFERROR(VLOOKUP($A131, CDS1Y_bbg!CG$5:CH$241,2), -1)</f>
        <v>45.411999999999999</v>
      </c>
      <c r="CJ131">
        <f>IFERROR(VLOOKUP($A131, CDS1Y_bbg!CI$5:CJ$241,2), -1)</f>
        <v>-1</v>
      </c>
      <c r="CL131">
        <f>IFERROR(VLOOKUP($A131, CDS1Y_bbg!CK$5:CL$241,2), -1)</f>
        <v>215.48599999999999</v>
      </c>
      <c r="CN131">
        <f>IFERROR(VLOOKUP($A131, CDS1Y_bbg!CM$5:CN$241,2), -1)</f>
        <v>-1</v>
      </c>
    </row>
    <row r="132" spans="1:92" x14ac:dyDescent="0.25">
      <c r="A132" s="1">
        <v>40512</v>
      </c>
      <c r="B132">
        <f>IFERROR(VLOOKUP($A132, CDS1Y_bbg!A$5:B$241,2), -1)</f>
        <v>70.088999999999999</v>
      </c>
      <c r="D132">
        <f>IFERROR(VLOOKUP($A132, CDS1Y_bbg!C$5:D$241,2), -1)</f>
        <v>211.005</v>
      </c>
      <c r="F132">
        <f>IFERROR(VLOOKUP($A132, CDS1Y_bbg!E$5:F$241,2), -1)</f>
        <v>47.04</v>
      </c>
      <c r="H132">
        <f>IFERROR(VLOOKUP($A132, CDS1Y_bbg!G$5:H$241,2), -1)</f>
        <v>-1</v>
      </c>
      <c r="J132">
        <f>IFERROR(VLOOKUP($A132, CDS1Y_bbg!I$5:J$241,2), -1)</f>
        <v>72.510000000000005</v>
      </c>
      <c r="L132">
        <f>IFERROR(VLOOKUP($A132, CDS1Y_bbg!K$5:L$241,2), -1)</f>
        <v>199.80600000000001</v>
      </c>
      <c r="N132">
        <f>IFERROR(VLOOKUP($A132, CDS1Y_bbg!M$5:N$241,2), -1)</f>
        <v>-1</v>
      </c>
      <c r="P132">
        <f>IFERROR(VLOOKUP($A132, CDS1Y_bbg!O$5:P$241,2), -1)</f>
        <v>-1</v>
      </c>
      <c r="R132">
        <f>IFERROR(VLOOKUP($A132, CDS1Y_bbg!Q$5:R$241,2), -1)</f>
        <v>76.866</v>
      </c>
      <c r="T132">
        <v>-1</v>
      </c>
      <c r="V132">
        <f>IFERROR(VLOOKUP($A132, CDS1Y_bbg!U$5:V$241,2), -1)</f>
        <v>81.149000000000001</v>
      </c>
      <c r="X132">
        <f>IFERROR(VLOOKUP($A132, CDS1Y_bbg!W$5:X$241,2), -1)</f>
        <v>86.361999999999995</v>
      </c>
      <c r="Z132">
        <f>IFERROR(VLOOKUP($A132, CDS1Y_bbg!Y$5:Z$241,2), -1)</f>
        <v>62.036000000000001</v>
      </c>
      <c r="AB132">
        <f>IFERROR(VLOOKUP($A132, CDS1Y_bbg!AA$5:AB$241,2), -1)</f>
        <v>-1</v>
      </c>
      <c r="AD132">
        <f>IFERROR(VLOOKUP($A132, CDS1Y_bbg!AC$5:AD$241,2), -1)</f>
        <v>69.513999999999996</v>
      </c>
      <c r="AF132">
        <f>IFERROR(VLOOKUP($A132, CDS1Y_bbg!AE$5:AF$241,2), -1)</f>
        <v>22.541</v>
      </c>
      <c r="AH132">
        <f>IFERROR(VLOOKUP($A132, CDS1Y_bbg!AG$5:AH$241,2), -1)</f>
        <v>-1</v>
      </c>
      <c r="AJ132">
        <f>IFERROR(VLOOKUP($A132, CDS1Y_bbg!AI$5:AJ$241,2), -1)</f>
        <v>-1</v>
      </c>
      <c r="AL132">
        <f>IFERROR(VLOOKUP($A132, CDS1Y_bbg!AK$5:AL$241,2), -1)</f>
        <v>-1</v>
      </c>
      <c r="AN132">
        <f>IFERROR(VLOOKUP($A132, CDS1Y_bbg!AM$5:AN$241,2), -1)</f>
        <v>-1</v>
      </c>
      <c r="AP132">
        <f>IFERROR(VLOOKUP($A132, CDS1Y_bbg!AO$5:AP$241,2), -1)</f>
        <v>-1</v>
      </c>
      <c r="AR132">
        <f>IFERROR(VLOOKUP($A132, CDS1Y_bbg!AQ$5:AR$241,2), -1)</f>
        <v>-1</v>
      </c>
      <c r="AT132">
        <f>IFERROR(VLOOKUP($A132, CDS1Y_bbg!AS$5:AT$241,2), -1)</f>
        <v>-1</v>
      </c>
      <c r="AV132">
        <f>IFERROR(VLOOKUP($A132, CDS1Y_bbg!AU$5:AV$241,2), -1)</f>
        <v>-1</v>
      </c>
      <c r="AX132">
        <f>IFERROR(VLOOKUP($A132, CDS1Y_bbg!AW$5:AX$241,2), -1)</f>
        <v>56.658000000000001</v>
      </c>
      <c r="AZ132">
        <f>IFERROR(VLOOKUP($A132, CDS1Y_bbg!AY$5:AZ$241,2), -1)</f>
        <v>7.9719999999999995</v>
      </c>
      <c r="BB132">
        <f>IFERROR(VLOOKUP($A132, CDS1Y_bbg!BA$5:BB$241,2), -1)</f>
        <v>-1</v>
      </c>
      <c r="BD132">
        <f>IFERROR(VLOOKUP($A132, CDS1Y_bbg!BC$5:BD$241,2), -1)</f>
        <v>-1</v>
      </c>
      <c r="BF132">
        <f>IFERROR(VLOOKUP($A132, CDS1Y_bbg!BE$5:BF$241,2), -1)</f>
        <v>-1</v>
      </c>
      <c r="BH132">
        <f>IFERROR(VLOOKUP($A132, CDS1Y_bbg!BG$5:BH$241,2), -1)</f>
        <v>-1</v>
      </c>
      <c r="BJ132">
        <f>IFERROR(VLOOKUP($A132, CDS1Y_bbg!BI$5:BJ$241,2), -1)</f>
        <v>-1</v>
      </c>
      <c r="BL132">
        <f>IFERROR(VLOOKUP($A132, CDS1Y_bbg!BK$5:BL$241,2), -1)</f>
        <v>-1</v>
      </c>
      <c r="BN132">
        <f>IFERROR(VLOOKUP($A132, CDS1Y_bbg!BM$5:BN$241,2), -1)</f>
        <v>-1</v>
      </c>
      <c r="BP132">
        <f>IFERROR(VLOOKUP($A132, CDS1Y_bbg!BO$5:BP$241,2), -1)</f>
        <v>-1</v>
      </c>
      <c r="BR132">
        <f>IFERROR(VLOOKUP($A132, CDS1Y_bbg!BQ$5:BR$241,2), -1)</f>
        <v>-1</v>
      </c>
      <c r="BT132">
        <f>IFERROR(VLOOKUP($A132, CDS1Y_bbg!BS$5:BT$241,2), -1)</f>
        <v>-1</v>
      </c>
      <c r="BV132">
        <f>IFERROR(VLOOKUP($A132, CDS1Y_bbg!BU$5:BV$241,2), -1)</f>
        <v>-1</v>
      </c>
      <c r="BX132">
        <f>IFERROR(VLOOKUP($A132, CDS1Y_bbg!BW$5:BX$241,2), -1)</f>
        <v>60.146999999999998</v>
      </c>
      <c r="BZ132">
        <f>IFERROR(VLOOKUP($A132, CDS1Y_bbg!BY$5:BZ$241,2), -1)</f>
        <v>-1</v>
      </c>
      <c r="CB132">
        <f>IFERROR(VLOOKUP($A132, CDS1Y_bbg!CA$5:CB$241,2), -1)</f>
        <v>223.5</v>
      </c>
      <c r="CD132">
        <f>IFERROR(VLOOKUP($A132, CDS1Y_bbg!CC$5:CD$241,2), -1)</f>
        <v>254.11099999999999</v>
      </c>
      <c r="CF132">
        <f>IFERROR(VLOOKUP($A132, CDS1Y_bbg!CE$5:CF$241,2), -1)</f>
        <v>53.957000000000001</v>
      </c>
      <c r="CH132">
        <f>IFERROR(VLOOKUP($A132, CDS1Y_bbg!CG$5:CH$241,2), -1)</f>
        <v>58.667000000000002</v>
      </c>
      <c r="CJ132">
        <f>IFERROR(VLOOKUP($A132, CDS1Y_bbg!CI$5:CJ$241,2), -1)</f>
        <v>-1</v>
      </c>
      <c r="CL132">
        <f>IFERROR(VLOOKUP($A132, CDS1Y_bbg!CK$5:CL$241,2), -1)</f>
        <v>304.92399999999998</v>
      </c>
      <c r="CN132">
        <f>IFERROR(VLOOKUP($A132, CDS1Y_bbg!CM$5:CN$241,2), -1)</f>
        <v>-1</v>
      </c>
    </row>
    <row r="133" spans="1:92" x14ac:dyDescent="0.25">
      <c r="A133" s="1">
        <v>40543</v>
      </c>
      <c r="B133">
        <f>IFERROR(VLOOKUP($A133, CDS1Y_bbg!A$5:B$241,2), -1)</f>
        <v>61.851999999999997</v>
      </c>
      <c r="D133">
        <f>IFERROR(VLOOKUP($A133, CDS1Y_bbg!C$5:D$241,2), -1)</f>
        <v>183.483</v>
      </c>
      <c r="F133">
        <f>IFERROR(VLOOKUP($A133, CDS1Y_bbg!E$5:F$241,2), -1)</f>
        <v>40.950000000000003</v>
      </c>
      <c r="H133">
        <f>IFERROR(VLOOKUP($A133, CDS1Y_bbg!G$5:H$241,2), -1)</f>
        <v>-1</v>
      </c>
      <c r="J133">
        <f>IFERROR(VLOOKUP($A133, CDS1Y_bbg!I$5:J$241,2), -1)</f>
        <v>60.453000000000003</v>
      </c>
      <c r="L133">
        <f>IFERROR(VLOOKUP($A133, CDS1Y_bbg!K$5:L$241,2), -1)</f>
        <v>189.482</v>
      </c>
      <c r="N133">
        <f>IFERROR(VLOOKUP($A133, CDS1Y_bbg!M$5:N$241,2), -1)</f>
        <v>-1</v>
      </c>
      <c r="P133">
        <f>IFERROR(VLOOKUP($A133, CDS1Y_bbg!O$5:P$241,2), -1)</f>
        <v>-1</v>
      </c>
      <c r="R133">
        <f>IFERROR(VLOOKUP($A133, CDS1Y_bbg!Q$5:R$241,2), -1)</f>
        <v>64.608000000000004</v>
      </c>
      <c r="T133">
        <v>-1</v>
      </c>
      <c r="V133">
        <f>IFERROR(VLOOKUP($A133, CDS1Y_bbg!U$5:V$241,2), -1)</f>
        <v>83.834000000000003</v>
      </c>
      <c r="X133">
        <f>IFERROR(VLOOKUP($A133, CDS1Y_bbg!W$5:X$241,2), -1)</f>
        <v>57.344999999999999</v>
      </c>
      <c r="Z133">
        <f>IFERROR(VLOOKUP($A133, CDS1Y_bbg!Y$5:Z$241,2), -1)</f>
        <v>45.926000000000002</v>
      </c>
      <c r="AB133">
        <f>IFERROR(VLOOKUP($A133, CDS1Y_bbg!AA$5:AB$241,2), -1)</f>
        <v>-1</v>
      </c>
      <c r="AD133">
        <f>IFERROR(VLOOKUP($A133, CDS1Y_bbg!AC$5:AD$241,2), -1)</f>
        <v>55.585999999999999</v>
      </c>
      <c r="AF133">
        <f>IFERROR(VLOOKUP($A133, CDS1Y_bbg!AE$5:AF$241,2), -1)</f>
        <v>30.568000000000001</v>
      </c>
      <c r="AH133">
        <f>IFERROR(VLOOKUP($A133, CDS1Y_bbg!AG$5:AH$241,2), -1)</f>
        <v>-1</v>
      </c>
      <c r="AJ133">
        <f>IFERROR(VLOOKUP($A133, CDS1Y_bbg!AI$5:AJ$241,2), -1)</f>
        <v>-1</v>
      </c>
      <c r="AL133">
        <f>IFERROR(VLOOKUP($A133, CDS1Y_bbg!AK$5:AL$241,2), -1)</f>
        <v>-1</v>
      </c>
      <c r="AN133">
        <f>IFERROR(VLOOKUP($A133, CDS1Y_bbg!AM$5:AN$241,2), -1)</f>
        <v>-1</v>
      </c>
      <c r="AP133">
        <f>IFERROR(VLOOKUP($A133, CDS1Y_bbg!AO$5:AP$241,2), -1)</f>
        <v>-1</v>
      </c>
      <c r="AR133">
        <f>IFERROR(VLOOKUP($A133, CDS1Y_bbg!AQ$5:AR$241,2), -1)</f>
        <v>-1</v>
      </c>
      <c r="AT133">
        <f>IFERROR(VLOOKUP($A133, CDS1Y_bbg!AS$5:AT$241,2), -1)</f>
        <v>-1</v>
      </c>
      <c r="AV133">
        <f>IFERROR(VLOOKUP($A133, CDS1Y_bbg!AU$5:AV$241,2), -1)</f>
        <v>-1</v>
      </c>
      <c r="AX133">
        <f>IFERROR(VLOOKUP($A133, CDS1Y_bbg!AW$5:AX$241,2), -1)</f>
        <v>51.792999999999999</v>
      </c>
      <c r="AZ133">
        <f>IFERROR(VLOOKUP($A133, CDS1Y_bbg!AY$5:AZ$241,2), -1)</f>
        <v>7.9719999999999995</v>
      </c>
      <c r="BB133">
        <f>IFERROR(VLOOKUP($A133, CDS1Y_bbg!BA$5:BB$241,2), -1)</f>
        <v>-1</v>
      </c>
      <c r="BD133">
        <f>IFERROR(VLOOKUP($A133, CDS1Y_bbg!BC$5:BD$241,2), -1)</f>
        <v>-1</v>
      </c>
      <c r="BF133">
        <f>IFERROR(VLOOKUP($A133, CDS1Y_bbg!BE$5:BF$241,2), -1)</f>
        <v>-1</v>
      </c>
      <c r="BH133">
        <f>IFERROR(VLOOKUP($A133, CDS1Y_bbg!BG$5:BH$241,2), -1)</f>
        <v>-1</v>
      </c>
      <c r="BJ133">
        <f>IFERROR(VLOOKUP($A133, CDS1Y_bbg!BI$5:BJ$241,2), -1)</f>
        <v>-1</v>
      </c>
      <c r="BL133">
        <f>IFERROR(VLOOKUP($A133, CDS1Y_bbg!BK$5:BL$241,2), -1)</f>
        <v>-1</v>
      </c>
      <c r="BN133">
        <f>IFERROR(VLOOKUP($A133, CDS1Y_bbg!BM$5:BN$241,2), -1)</f>
        <v>-1</v>
      </c>
      <c r="BP133">
        <f>IFERROR(VLOOKUP($A133, CDS1Y_bbg!BO$5:BP$241,2), -1)</f>
        <v>-1</v>
      </c>
      <c r="BR133">
        <f>IFERROR(VLOOKUP($A133, CDS1Y_bbg!BQ$5:BR$241,2), -1)</f>
        <v>-1</v>
      </c>
      <c r="BT133">
        <f>IFERROR(VLOOKUP($A133, CDS1Y_bbg!BS$5:BT$241,2), -1)</f>
        <v>-1</v>
      </c>
      <c r="BV133">
        <f>IFERROR(VLOOKUP($A133, CDS1Y_bbg!BU$5:BV$241,2), -1)</f>
        <v>-1</v>
      </c>
      <c r="BX133">
        <f>IFERROR(VLOOKUP($A133, CDS1Y_bbg!BW$5:BX$241,2), -1)</f>
        <v>48.921999999999997</v>
      </c>
      <c r="BZ133">
        <f>IFERROR(VLOOKUP($A133, CDS1Y_bbg!BY$5:BZ$241,2), -1)</f>
        <v>-1</v>
      </c>
      <c r="CB133">
        <f>IFERROR(VLOOKUP($A133, CDS1Y_bbg!CA$5:CB$241,2), -1)</f>
        <v>222.78800000000001</v>
      </c>
      <c r="CD133">
        <f>IFERROR(VLOOKUP($A133, CDS1Y_bbg!CC$5:CD$241,2), -1)</f>
        <v>219.18600000000001</v>
      </c>
      <c r="CF133">
        <f>IFERROR(VLOOKUP($A133, CDS1Y_bbg!CE$5:CF$241,2), -1)</f>
        <v>44.692999999999998</v>
      </c>
      <c r="CH133">
        <f>IFERROR(VLOOKUP($A133, CDS1Y_bbg!CG$5:CH$241,2), -1)</f>
        <v>51.292000000000002</v>
      </c>
      <c r="CJ133">
        <f>IFERROR(VLOOKUP($A133, CDS1Y_bbg!CI$5:CJ$241,2), -1)</f>
        <v>-1</v>
      </c>
      <c r="CL133">
        <f>IFERROR(VLOOKUP($A133, CDS1Y_bbg!CK$5:CL$241,2), -1)</f>
        <v>304.22000000000003</v>
      </c>
      <c r="CN133">
        <f>IFERROR(VLOOKUP($A133, CDS1Y_bbg!CM$5:CN$241,2), -1)</f>
        <v>-1</v>
      </c>
    </row>
    <row r="134" spans="1:92" x14ac:dyDescent="0.25">
      <c r="A134" s="1">
        <v>40574</v>
      </c>
      <c r="B134">
        <f>IFERROR(VLOOKUP($A134, CDS1Y_bbg!A$5:B$241,2), -1)</f>
        <v>58.506</v>
      </c>
      <c r="D134">
        <f>IFERROR(VLOOKUP($A134, CDS1Y_bbg!C$5:D$241,2), -1)</f>
        <v>183.36</v>
      </c>
      <c r="F134">
        <f>IFERROR(VLOOKUP($A134, CDS1Y_bbg!E$5:F$241,2), -1)</f>
        <v>36.679000000000002</v>
      </c>
      <c r="H134">
        <f>IFERROR(VLOOKUP($A134, CDS1Y_bbg!G$5:H$241,2), -1)</f>
        <v>-1</v>
      </c>
      <c r="J134">
        <f>IFERROR(VLOOKUP($A134, CDS1Y_bbg!I$5:J$241,2), -1)</f>
        <v>59.661000000000001</v>
      </c>
      <c r="L134">
        <f>IFERROR(VLOOKUP($A134, CDS1Y_bbg!K$5:L$241,2), -1)</f>
        <v>209.577</v>
      </c>
      <c r="N134">
        <f>IFERROR(VLOOKUP($A134, CDS1Y_bbg!M$5:N$241,2), -1)</f>
        <v>-1</v>
      </c>
      <c r="P134">
        <f>IFERROR(VLOOKUP($A134, CDS1Y_bbg!O$5:P$241,2), -1)</f>
        <v>-1</v>
      </c>
      <c r="R134">
        <f>IFERROR(VLOOKUP($A134, CDS1Y_bbg!Q$5:R$241,2), -1)</f>
        <v>63.198999999999998</v>
      </c>
      <c r="T134">
        <v>-1</v>
      </c>
      <c r="V134">
        <f>IFERROR(VLOOKUP($A134, CDS1Y_bbg!U$5:V$241,2), -1)</f>
        <v>80.12</v>
      </c>
      <c r="X134">
        <f>IFERROR(VLOOKUP($A134, CDS1Y_bbg!W$5:X$241,2), -1)</f>
        <v>55.183999999999997</v>
      </c>
      <c r="Z134">
        <f>IFERROR(VLOOKUP($A134, CDS1Y_bbg!Y$5:Z$241,2), -1)</f>
        <v>52.192</v>
      </c>
      <c r="AB134">
        <f>IFERROR(VLOOKUP($A134, CDS1Y_bbg!AA$5:AB$241,2), -1)</f>
        <v>-1</v>
      </c>
      <c r="AD134">
        <f>IFERROR(VLOOKUP($A134, CDS1Y_bbg!AC$5:AD$241,2), -1)</f>
        <v>64.835999999999999</v>
      </c>
      <c r="AF134">
        <f>IFERROR(VLOOKUP($A134, CDS1Y_bbg!AE$5:AF$241,2), -1)</f>
        <v>34.526000000000003</v>
      </c>
      <c r="AH134">
        <f>IFERROR(VLOOKUP($A134, CDS1Y_bbg!AG$5:AH$241,2), -1)</f>
        <v>-1</v>
      </c>
      <c r="AJ134">
        <f>IFERROR(VLOOKUP($A134, CDS1Y_bbg!AI$5:AJ$241,2), -1)</f>
        <v>-1</v>
      </c>
      <c r="AL134">
        <f>IFERROR(VLOOKUP($A134, CDS1Y_bbg!AK$5:AL$241,2), -1)</f>
        <v>-1</v>
      </c>
      <c r="AN134">
        <f>IFERROR(VLOOKUP($A134, CDS1Y_bbg!AM$5:AN$241,2), -1)</f>
        <v>-1</v>
      </c>
      <c r="AP134">
        <f>IFERROR(VLOOKUP($A134, CDS1Y_bbg!AO$5:AP$241,2), -1)</f>
        <v>-1</v>
      </c>
      <c r="AR134">
        <f>IFERROR(VLOOKUP($A134, CDS1Y_bbg!AQ$5:AR$241,2), -1)</f>
        <v>-1</v>
      </c>
      <c r="AT134">
        <f>IFERROR(VLOOKUP($A134, CDS1Y_bbg!AS$5:AT$241,2), -1)</f>
        <v>-1</v>
      </c>
      <c r="AV134">
        <f>IFERROR(VLOOKUP($A134, CDS1Y_bbg!AU$5:AV$241,2), -1)</f>
        <v>-1</v>
      </c>
      <c r="AX134">
        <f>IFERROR(VLOOKUP($A134, CDS1Y_bbg!AW$5:AX$241,2), -1)</f>
        <v>74.92</v>
      </c>
      <c r="AZ134">
        <f>IFERROR(VLOOKUP($A134, CDS1Y_bbg!AY$5:AZ$241,2), -1)</f>
        <v>7.9719999999999995</v>
      </c>
      <c r="BB134">
        <f>IFERROR(VLOOKUP($A134, CDS1Y_bbg!BA$5:BB$241,2), -1)</f>
        <v>-1</v>
      </c>
      <c r="BD134">
        <f>IFERROR(VLOOKUP($A134, CDS1Y_bbg!BC$5:BD$241,2), -1)</f>
        <v>-1</v>
      </c>
      <c r="BF134">
        <f>IFERROR(VLOOKUP($A134, CDS1Y_bbg!BE$5:BF$241,2), -1)</f>
        <v>-1</v>
      </c>
      <c r="BH134">
        <f>IFERROR(VLOOKUP($A134, CDS1Y_bbg!BG$5:BH$241,2), -1)</f>
        <v>-1</v>
      </c>
      <c r="BJ134">
        <f>IFERROR(VLOOKUP($A134, CDS1Y_bbg!BI$5:BJ$241,2), -1)</f>
        <v>-1</v>
      </c>
      <c r="BL134">
        <f>IFERROR(VLOOKUP($A134, CDS1Y_bbg!BK$5:BL$241,2), -1)</f>
        <v>-1</v>
      </c>
      <c r="BN134">
        <f>IFERROR(VLOOKUP($A134, CDS1Y_bbg!BM$5:BN$241,2), -1)</f>
        <v>-1</v>
      </c>
      <c r="BP134">
        <f>IFERROR(VLOOKUP($A134, CDS1Y_bbg!BO$5:BP$241,2), -1)</f>
        <v>-1</v>
      </c>
      <c r="BR134">
        <f>IFERROR(VLOOKUP($A134, CDS1Y_bbg!BQ$5:BR$241,2), -1)</f>
        <v>-1</v>
      </c>
      <c r="BT134">
        <f>IFERROR(VLOOKUP($A134, CDS1Y_bbg!BS$5:BT$241,2), -1)</f>
        <v>-1</v>
      </c>
      <c r="BV134">
        <f>IFERROR(VLOOKUP($A134, CDS1Y_bbg!BU$5:BV$241,2), -1)</f>
        <v>-1</v>
      </c>
      <c r="BX134">
        <f>IFERROR(VLOOKUP($A134, CDS1Y_bbg!BW$5:BX$241,2), -1)</f>
        <v>62.04</v>
      </c>
      <c r="BZ134">
        <f>IFERROR(VLOOKUP($A134, CDS1Y_bbg!BY$5:BZ$241,2), -1)</f>
        <v>-1</v>
      </c>
      <c r="CB134">
        <f>IFERROR(VLOOKUP($A134, CDS1Y_bbg!CA$5:CB$241,2), -1)</f>
        <v>197.74700000000001</v>
      </c>
      <c r="CD134">
        <f>IFERROR(VLOOKUP($A134, CDS1Y_bbg!CC$5:CD$241,2), -1)</f>
        <v>231.38499999999999</v>
      </c>
      <c r="CF134">
        <f>IFERROR(VLOOKUP($A134, CDS1Y_bbg!CE$5:CF$241,2), -1)</f>
        <v>49.264000000000003</v>
      </c>
      <c r="CH134">
        <f>IFERROR(VLOOKUP($A134, CDS1Y_bbg!CG$5:CH$241,2), -1)</f>
        <v>48.732999999999997</v>
      </c>
      <c r="CJ134">
        <f>IFERROR(VLOOKUP($A134, CDS1Y_bbg!CI$5:CJ$241,2), -1)</f>
        <v>-1</v>
      </c>
      <c r="CL134">
        <f>IFERROR(VLOOKUP($A134, CDS1Y_bbg!CK$5:CL$241,2), -1)</f>
        <v>249.45</v>
      </c>
      <c r="CN134">
        <f>IFERROR(VLOOKUP($A134, CDS1Y_bbg!CM$5:CN$241,2), -1)</f>
        <v>-1</v>
      </c>
    </row>
    <row r="135" spans="1:92" x14ac:dyDescent="0.25">
      <c r="A135" s="1">
        <v>40602</v>
      </c>
      <c r="B135">
        <f>IFERROR(VLOOKUP($A135, CDS1Y_bbg!A$5:B$241,2), -1)</f>
        <v>52.703000000000003</v>
      </c>
      <c r="D135">
        <f>IFERROR(VLOOKUP($A135, CDS1Y_bbg!C$5:D$241,2), -1)</f>
        <v>177.976</v>
      </c>
      <c r="F135">
        <f>IFERROR(VLOOKUP($A135, CDS1Y_bbg!E$5:F$241,2), -1)</f>
        <v>32.936999999999998</v>
      </c>
      <c r="H135">
        <f>IFERROR(VLOOKUP($A135, CDS1Y_bbg!G$5:H$241,2), -1)</f>
        <v>-1</v>
      </c>
      <c r="J135">
        <f>IFERROR(VLOOKUP($A135, CDS1Y_bbg!I$5:J$241,2), -1)</f>
        <v>55.337000000000003</v>
      </c>
      <c r="L135">
        <f>IFERROR(VLOOKUP($A135, CDS1Y_bbg!K$5:L$241,2), -1)</f>
        <v>205.035</v>
      </c>
      <c r="N135">
        <f>IFERROR(VLOOKUP($A135, CDS1Y_bbg!M$5:N$241,2), -1)</f>
        <v>-1</v>
      </c>
      <c r="P135">
        <f>IFERROR(VLOOKUP($A135, CDS1Y_bbg!O$5:P$241,2), -1)</f>
        <v>-1</v>
      </c>
      <c r="R135">
        <f>IFERROR(VLOOKUP($A135, CDS1Y_bbg!Q$5:R$241,2), -1)</f>
        <v>56.411999999999999</v>
      </c>
      <c r="T135">
        <v>-1</v>
      </c>
      <c r="V135">
        <f>IFERROR(VLOOKUP($A135, CDS1Y_bbg!U$5:V$241,2), -1)</f>
        <v>69.296999999999997</v>
      </c>
      <c r="X135">
        <f>IFERROR(VLOOKUP($A135, CDS1Y_bbg!W$5:X$241,2), -1)</f>
        <v>44.354999999999997</v>
      </c>
      <c r="Z135">
        <f>IFERROR(VLOOKUP($A135, CDS1Y_bbg!Y$5:Z$241,2), -1)</f>
        <v>47.218000000000004</v>
      </c>
      <c r="AB135">
        <f>IFERROR(VLOOKUP($A135, CDS1Y_bbg!AA$5:AB$241,2), -1)</f>
        <v>-1</v>
      </c>
      <c r="AD135">
        <f>IFERROR(VLOOKUP($A135, CDS1Y_bbg!AC$5:AD$241,2), -1)</f>
        <v>66.298000000000002</v>
      </c>
      <c r="AF135">
        <f>IFERROR(VLOOKUP($A135, CDS1Y_bbg!AE$5:AF$241,2), -1)</f>
        <v>34.372999999999998</v>
      </c>
      <c r="AH135">
        <f>IFERROR(VLOOKUP($A135, CDS1Y_bbg!AG$5:AH$241,2), -1)</f>
        <v>-1</v>
      </c>
      <c r="AJ135">
        <f>IFERROR(VLOOKUP($A135, CDS1Y_bbg!AI$5:AJ$241,2), -1)</f>
        <v>-1</v>
      </c>
      <c r="AL135">
        <f>IFERROR(VLOOKUP($A135, CDS1Y_bbg!AK$5:AL$241,2), -1)</f>
        <v>-1</v>
      </c>
      <c r="AN135">
        <f>IFERROR(VLOOKUP($A135, CDS1Y_bbg!AM$5:AN$241,2), -1)</f>
        <v>-1</v>
      </c>
      <c r="AP135">
        <f>IFERROR(VLOOKUP($A135, CDS1Y_bbg!AO$5:AP$241,2), -1)</f>
        <v>-1</v>
      </c>
      <c r="AR135">
        <f>IFERROR(VLOOKUP($A135, CDS1Y_bbg!AQ$5:AR$241,2), -1)</f>
        <v>-1</v>
      </c>
      <c r="AT135">
        <f>IFERROR(VLOOKUP($A135, CDS1Y_bbg!AS$5:AT$241,2), -1)</f>
        <v>-1</v>
      </c>
      <c r="AV135">
        <f>IFERROR(VLOOKUP($A135, CDS1Y_bbg!AU$5:AV$241,2), -1)</f>
        <v>-1</v>
      </c>
      <c r="AX135">
        <f>IFERROR(VLOOKUP($A135, CDS1Y_bbg!AW$5:AX$241,2), -1)</f>
        <v>88.066999999999993</v>
      </c>
      <c r="AZ135">
        <f>IFERROR(VLOOKUP($A135, CDS1Y_bbg!AY$5:AZ$241,2), -1)</f>
        <v>7.9719999999999995</v>
      </c>
      <c r="BB135">
        <f>IFERROR(VLOOKUP($A135, CDS1Y_bbg!BA$5:BB$241,2), -1)</f>
        <v>-1</v>
      </c>
      <c r="BD135">
        <f>IFERROR(VLOOKUP($A135, CDS1Y_bbg!BC$5:BD$241,2), -1)</f>
        <v>-1</v>
      </c>
      <c r="BF135">
        <f>IFERROR(VLOOKUP($A135, CDS1Y_bbg!BE$5:BF$241,2), -1)</f>
        <v>-1</v>
      </c>
      <c r="BH135">
        <f>IFERROR(VLOOKUP($A135, CDS1Y_bbg!BG$5:BH$241,2), -1)</f>
        <v>-1</v>
      </c>
      <c r="BJ135">
        <f>IFERROR(VLOOKUP($A135, CDS1Y_bbg!BI$5:BJ$241,2), -1)</f>
        <v>-1</v>
      </c>
      <c r="BL135">
        <f>IFERROR(VLOOKUP($A135, CDS1Y_bbg!BK$5:BL$241,2), -1)</f>
        <v>-1</v>
      </c>
      <c r="BN135">
        <f>IFERROR(VLOOKUP($A135, CDS1Y_bbg!BM$5:BN$241,2), -1)</f>
        <v>-1</v>
      </c>
      <c r="BP135">
        <f>IFERROR(VLOOKUP($A135, CDS1Y_bbg!BO$5:BP$241,2), -1)</f>
        <v>-1</v>
      </c>
      <c r="BR135">
        <f>IFERROR(VLOOKUP($A135, CDS1Y_bbg!BQ$5:BR$241,2), -1)</f>
        <v>-1</v>
      </c>
      <c r="BT135">
        <f>IFERROR(VLOOKUP($A135, CDS1Y_bbg!BS$5:BT$241,2), -1)</f>
        <v>-1</v>
      </c>
      <c r="BV135">
        <f>IFERROR(VLOOKUP($A135, CDS1Y_bbg!BU$5:BV$241,2), -1)</f>
        <v>-1</v>
      </c>
      <c r="BX135">
        <f>IFERROR(VLOOKUP($A135, CDS1Y_bbg!BW$5:BX$241,2), -1)</f>
        <v>47.338999999999999</v>
      </c>
      <c r="BZ135">
        <f>IFERROR(VLOOKUP($A135, CDS1Y_bbg!BY$5:BZ$241,2), -1)</f>
        <v>-1</v>
      </c>
      <c r="CB135">
        <f>IFERROR(VLOOKUP($A135, CDS1Y_bbg!CA$5:CB$241,2), -1)</f>
        <v>208.10900000000001</v>
      </c>
      <c r="CD135">
        <f>IFERROR(VLOOKUP($A135, CDS1Y_bbg!CC$5:CD$241,2), -1)</f>
        <v>224.672</v>
      </c>
      <c r="CF135">
        <f>IFERROR(VLOOKUP($A135, CDS1Y_bbg!CE$5:CF$241,2), -1)</f>
        <v>49.095999999999997</v>
      </c>
      <c r="CH135">
        <f>IFERROR(VLOOKUP($A135, CDS1Y_bbg!CG$5:CH$241,2), -1)</f>
        <v>49.573</v>
      </c>
      <c r="CJ135">
        <f>IFERROR(VLOOKUP($A135, CDS1Y_bbg!CI$5:CJ$241,2), -1)</f>
        <v>-1</v>
      </c>
      <c r="CL135">
        <f>IFERROR(VLOOKUP($A135, CDS1Y_bbg!CK$5:CL$241,2), -1)</f>
        <v>194.79</v>
      </c>
      <c r="CN135">
        <f>IFERROR(VLOOKUP($A135, CDS1Y_bbg!CM$5:CN$241,2), -1)</f>
        <v>-1</v>
      </c>
    </row>
    <row r="136" spans="1:92" x14ac:dyDescent="0.25">
      <c r="A136" s="1">
        <v>40633</v>
      </c>
      <c r="B136">
        <f>IFERROR(VLOOKUP($A136, CDS1Y_bbg!A$5:B$241,2), -1)</f>
        <v>44.116</v>
      </c>
      <c r="D136">
        <f>IFERROR(VLOOKUP($A136, CDS1Y_bbg!C$5:D$241,2), -1)</f>
        <v>124.51900000000001</v>
      </c>
      <c r="F136">
        <f>IFERROR(VLOOKUP($A136, CDS1Y_bbg!E$5:F$241,2), -1)</f>
        <v>23.617000000000001</v>
      </c>
      <c r="H136">
        <f>IFERROR(VLOOKUP($A136, CDS1Y_bbg!G$5:H$241,2), -1)</f>
        <v>-1</v>
      </c>
      <c r="J136">
        <f>IFERROR(VLOOKUP($A136, CDS1Y_bbg!I$5:J$241,2), -1)</f>
        <v>43.347000000000001</v>
      </c>
      <c r="L136">
        <f>IFERROR(VLOOKUP($A136, CDS1Y_bbg!K$5:L$241,2), -1)</f>
        <v>163.39699999999999</v>
      </c>
      <c r="N136">
        <f>IFERROR(VLOOKUP($A136, CDS1Y_bbg!M$5:N$241,2), -1)</f>
        <v>-1</v>
      </c>
      <c r="P136">
        <f>IFERROR(VLOOKUP($A136, CDS1Y_bbg!O$5:P$241,2), -1)</f>
        <v>-1</v>
      </c>
      <c r="R136">
        <f>IFERROR(VLOOKUP($A136, CDS1Y_bbg!Q$5:R$241,2), -1)</f>
        <v>45.606000000000002</v>
      </c>
      <c r="T136">
        <v>-1</v>
      </c>
      <c r="V136">
        <f>IFERROR(VLOOKUP($A136, CDS1Y_bbg!U$5:V$241,2), -1)</f>
        <v>57.573</v>
      </c>
      <c r="X136">
        <f>IFERROR(VLOOKUP($A136, CDS1Y_bbg!W$5:X$241,2), -1)</f>
        <v>33.067999999999998</v>
      </c>
      <c r="Z136">
        <f>IFERROR(VLOOKUP($A136, CDS1Y_bbg!Y$5:Z$241,2), -1)</f>
        <v>30.167999999999999</v>
      </c>
      <c r="AB136">
        <f>IFERROR(VLOOKUP($A136, CDS1Y_bbg!AA$5:AB$241,2), -1)</f>
        <v>-1</v>
      </c>
      <c r="AD136">
        <f>IFERROR(VLOOKUP($A136, CDS1Y_bbg!AC$5:AD$241,2), -1)</f>
        <v>48.482999999999997</v>
      </c>
      <c r="AF136">
        <f>IFERROR(VLOOKUP($A136, CDS1Y_bbg!AE$5:AF$241,2), -1)</f>
        <v>34.372999999999998</v>
      </c>
      <c r="AH136">
        <f>IFERROR(VLOOKUP($A136, CDS1Y_bbg!AG$5:AH$241,2), -1)</f>
        <v>-1</v>
      </c>
      <c r="AJ136">
        <f>IFERROR(VLOOKUP($A136, CDS1Y_bbg!AI$5:AJ$241,2), -1)</f>
        <v>-1</v>
      </c>
      <c r="AL136">
        <f>IFERROR(VLOOKUP($A136, CDS1Y_bbg!AK$5:AL$241,2), -1)</f>
        <v>-1</v>
      </c>
      <c r="AN136">
        <f>IFERROR(VLOOKUP($A136, CDS1Y_bbg!AM$5:AN$241,2), -1)</f>
        <v>-1</v>
      </c>
      <c r="AP136">
        <f>IFERROR(VLOOKUP($A136, CDS1Y_bbg!AO$5:AP$241,2), -1)</f>
        <v>-1</v>
      </c>
      <c r="AR136">
        <f>IFERROR(VLOOKUP($A136, CDS1Y_bbg!AQ$5:AR$241,2), -1)</f>
        <v>-1</v>
      </c>
      <c r="AT136">
        <f>IFERROR(VLOOKUP($A136, CDS1Y_bbg!AS$5:AT$241,2), -1)</f>
        <v>-1</v>
      </c>
      <c r="AV136">
        <f>IFERROR(VLOOKUP($A136, CDS1Y_bbg!AU$5:AV$241,2), -1)</f>
        <v>-1</v>
      </c>
      <c r="AX136">
        <f>IFERROR(VLOOKUP($A136, CDS1Y_bbg!AW$5:AX$241,2), -1)</f>
        <v>69.518000000000001</v>
      </c>
      <c r="AZ136">
        <f>IFERROR(VLOOKUP($A136, CDS1Y_bbg!AY$5:AZ$241,2), -1)</f>
        <v>7.9719999999999995</v>
      </c>
      <c r="BB136">
        <f>IFERROR(VLOOKUP($A136, CDS1Y_bbg!BA$5:BB$241,2), -1)</f>
        <v>-1</v>
      </c>
      <c r="BD136">
        <f>IFERROR(VLOOKUP($A136, CDS1Y_bbg!BC$5:BD$241,2), -1)</f>
        <v>-1</v>
      </c>
      <c r="BF136">
        <f>IFERROR(VLOOKUP($A136, CDS1Y_bbg!BE$5:BF$241,2), -1)</f>
        <v>-1</v>
      </c>
      <c r="BH136">
        <f>IFERROR(VLOOKUP($A136, CDS1Y_bbg!BG$5:BH$241,2), -1)</f>
        <v>-1</v>
      </c>
      <c r="BJ136">
        <f>IFERROR(VLOOKUP($A136, CDS1Y_bbg!BI$5:BJ$241,2), -1)</f>
        <v>-1</v>
      </c>
      <c r="BL136">
        <f>IFERROR(VLOOKUP($A136, CDS1Y_bbg!BK$5:BL$241,2), -1)</f>
        <v>-1</v>
      </c>
      <c r="BN136">
        <f>IFERROR(VLOOKUP($A136, CDS1Y_bbg!BM$5:BN$241,2), -1)</f>
        <v>-1</v>
      </c>
      <c r="BP136">
        <f>IFERROR(VLOOKUP($A136, CDS1Y_bbg!BO$5:BP$241,2), -1)</f>
        <v>-1</v>
      </c>
      <c r="BR136">
        <f>IFERROR(VLOOKUP($A136, CDS1Y_bbg!BQ$5:BR$241,2), -1)</f>
        <v>-1</v>
      </c>
      <c r="BT136">
        <f>IFERROR(VLOOKUP($A136, CDS1Y_bbg!BS$5:BT$241,2), -1)</f>
        <v>-1</v>
      </c>
      <c r="BV136">
        <f>IFERROR(VLOOKUP($A136, CDS1Y_bbg!BU$5:BV$241,2), -1)</f>
        <v>-1</v>
      </c>
      <c r="BX136">
        <f>IFERROR(VLOOKUP($A136, CDS1Y_bbg!BW$5:BX$241,2), -1)</f>
        <v>47.566000000000003</v>
      </c>
      <c r="BZ136">
        <f>IFERROR(VLOOKUP($A136, CDS1Y_bbg!BY$5:BZ$241,2), -1)</f>
        <v>-1</v>
      </c>
      <c r="CB136">
        <f>IFERROR(VLOOKUP($A136, CDS1Y_bbg!CA$5:CB$241,2), -1)</f>
        <v>147.74100000000001</v>
      </c>
      <c r="CD136">
        <f>IFERROR(VLOOKUP($A136, CDS1Y_bbg!CC$5:CD$241,2), -1)</f>
        <v>187.233</v>
      </c>
      <c r="CF136">
        <f>IFERROR(VLOOKUP($A136, CDS1Y_bbg!CE$5:CF$241,2), -1)</f>
        <v>42.991</v>
      </c>
      <c r="CH136">
        <f>IFERROR(VLOOKUP($A136, CDS1Y_bbg!CG$5:CH$241,2), -1)</f>
        <v>43.959000000000003</v>
      </c>
      <c r="CJ136">
        <f>IFERROR(VLOOKUP($A136, CDS1Y_bbg!CI$5:CJ$241,2), -1)</f>
        <v>-1</v>
      </c>
      <c r="CL136">
        <f>IFERROR(VLOOKUP($A136, CDS1Y_bbg!CK$5:CL$241,2), -1)</f>
        <v>136.88900000000001</v>
      </c>
      <c r="CN136">
        <f>IFERROR(VLOOKUP($A136, CDS1Y_bbg!CM$5:CN$241,2), -1)</f>
        <v>-1</v>
      </c>
    </row>
    <row r="137" spans="1:92" x14ac:dyDescent="0.25">
      <c r="A137" s="1">
        <v>40662</v>
      </c>
      <c r="B137">
        <f>IFERROR(VLOOKUP($A137, CDS1Y_bbg!A$5:B$241,2), -1)</f>
        <v>39.72</v>
      </c>
      <c r="D137">
        <f>IFERROR(VLOOKUP($A137, CDS1Y_bbg!C$5:D$241,2), -1)</f>
        <v>91.802000000000007</v>
      </c>
      <c r="F137">
        <f>IFERROR(VLOOKUP($A137, CDS1Y_bbg!E$5:F$241,2), -1)</f>
        <v>23.001000000000001</v>
      </c>
      <c r="H137">
        <f>IFERROR(VLOOKUP($A137, CDS1Y_bbg!G$5:H$241,2), -1)</f>
        <v>-1</v>
      </c>
      <c r="J137">
        <f>IFERROR(VLOOKUP($A137, CDS1Y_bbg!I$5:J$241,2), -1)</f>
        <v>38.003</v>
      </c>
      <c r="L137">
        <f>IFERROR(VLOOKUP($A137, CDS1Y_bbg!K$5:L$241,2), -1)</f>
        <v>171.53899999999999</v>
      </c>
      <c r="N137">
        <f>IFERROR(VLOOKUP($A137, CDS1Y_bbg!M$5:N$241,2), -1)</f>
        <v>-1</v>
      </c>
      <c r="P137">
        <f>IFERROR(VLOOKUP($A137, CDS1Y_bbg!O$5:P$241,2), -1)</f>
        <v>-1</v>
      </c>
      <c r="R137">
        <f>IFERROR(VLOOKUP($A137, CDS1Y_bbg!Q$5:R$241,2), -1)</f>
        <v>35.015000000000001</v>
      </c>
      <c r="T137">
        <v>-1</v>
      </c>
      <c r="V137">
        <f>IFERROR(VLOOKUP($A137, CDS1Y_bbg!U$5:V$241,2), -1)</f>
        <v>49.853000000000002</v>
      </c>
      <c r="X137">
        <f>IFERROR(VLOOKUP($A137, CDS1Y_bbg!W$5:X$241,2), -1)</f>
        <v>34.838000000000001</v>
      </c>
      <c r="Z137">
        <f>IFERROR(VLOOKUP($A137, CDS1Y_bbg!Y$5:Z$241,2), -1)</f>
        <v>27.126999999999999</v>
      </c>
      <c r="AB137">
        <f>IFERROR(VLOOKUP($A137, CDS1Y_bbg!AA$5:AB$241,2), -1)</f>
        <v>-1</v>
      </c>
      <c r="AD137">
        <f>IFERROR(VLOOKUP($A137, CDS1Y_bbg!AC$5:AD$241,2), -1)</f>
        <v>46.363</v>
      </c>
      <c r="AF137">
        <f>IFERROR(VLOOKUP($A137, CDS1Y_bbg!AE$5:AF$241,2), -1)</f>
        <v>34.372999999999998</v>
      </c>
      <c r="AH137">
        <f>IFERROR(VLOOKUP($A137, CDS1Y_bbg!AG$5:AH$241,2), -1)</f>
        <v>-1</v>
      </c>
      <c r="AJ137">
        <f>IFERROR(VLOOKUP($A137, CDS1Y_bbg!AI$5:AJ$241,2), -1)</f>
        <v>-1</v>
      </c>
      <c r="AL137">
        <f>IFERROR(VLOOKUP($A137, CDS1Y_bbg!AK$5:AL$241,2), -1)</f>
        <v>-1</v>
      </c>
      <c r="AN137">
        <f>IFERROR(VLOOKUP($A137, CDS1Y_bbg!AM$5:AN$241,2), -1)</f>
        <v>-1</v>
      </c>
      <c r="AP137">
        <f>IFERROR(VLOOKUP($A137, CDS1Y_bbg!AO$5:AP$241,2), -1)</f>
        <v>-1</v>
      </c>
      <c r="AR137">
        <f>IFERROR(VLOOKUP($A137, CDS1Y_bbg!AQ$5:AR$241,2), -1)</f>
        <v>-1</v>
      </c>
      <c r="AT137">
        <f>IFERROR(VLOOKUP($A137, CDS1Y_bbg!AS$5:AT$241,2), -1)</f>
        <v>-1</v>
      </c>
      <c r="AV137">
        <f>IFERROR(VLOOKUP($A137, CDS1Y_bbg!AU$5:AV$241,2), -1)</f>
        <v>-1</v>
      </c>
      <c r="AX137">
        <f>IFERROR(VLOOKUP($A137, CDS1Y_bbg!AW$5:AX$241,2), -1)</f>
        <v>61.433</v>
      </c>
      <c r="AZ137">
        <f>IFERROR(VLOOKUP($A137, CDS1Y_bbg!AY$5:AZ$241,2), -1)</f>
        <v>7.9719999999999995</v>
      </c>
      <c r="BB137">
        <f>IFERROR(VLOOKUP($A137, CDS1Y_bbg!BA$5:BB$241,2), -1)</f>
        <v>-1</v>
      </c>
      <c r="BD137">
        <f>IFERROR(VLOOKUP($A137, CDS1Y_bbg!BC$5:BD$241,2), -1)</f>
        <v>-1</v>
      </c>
      <c r="BF137">
        <f>IFERROR(VLOOKUP($A137, CDS1Y_bbg!BE$5:BF$241,2), -1)</f>
        <v>-1</v>
      </c>
      <c r="BH137">
        <f>IFERROR(VLOOKUP($A137, CDS1Y_bbg!BG$5:BH$241,2), -1)</f>
        <v>-1</v>
      </c>
      <c r="BJ137">
        <f>IFERROR(VLOOKUP($A137, CDS1Y_bbg!BI$5:BJ$241,2), -1)</f>
        <v>-1</v>
      </c>
      <c r="BL137">
        <f>IFERROR(VLOOKUP($A137, CDS1Y_bbg!BK$5:BL$241,2), -1)</f>
        <v>-1</v>
      </c>
      <c r="BN137">
        <f>IFERROR(VLOOKUP($A137, CDS1Y_bbg!BM$5:BN$241,2), -1)</f>
        <v>-1</v>
      </c>
      <c r="BP137">
        <f>IFERROR(VLOOKUP($A137, CDS1Y_bbg!BO$5:BP$241,2), -1)</f>
        <v>-1</v>
      </c>
      <c r="BR137">
        <f>IFERROR(VLOOKUP($A137, CDS1Y_bbg!BQ$5:BR$241,2), -1)</f>
        <v>-1</v>
      </c>
      <c r="BT137">
        <f>IFERROR(VLOOKUP($A137, CDS1Y_bbg!BS$5:BT$241,2), -1)</f>
        <v>-1</v>
      </c>
      <c r="BV137">
        <f>IFERROR(VLOOKUP($A137, CDS1Y_bbg!BU$5:BV$241,2), -1)</f>
        <v>-1</v>
      </c>
      <c r="BX137">
        <f>IFERROR(VLOOKUP($A137, CDS1Y_bbg!BW$5:BX$241,2), -1)</f>
        <v>37.777999999999999</v>
      </c>
      <c r="BZ137">
        <f>IFERROR(VLOOKUP($A137, CDS1Y_bbg!BY$5:BZ$241,2), -1)</f>
        <v>-1</v>
      </c>
      <c r="CB137">
        <f>IFERROR(VLOOKUP($A137, CDS1Y_bbg!CA$5:CB$241,2), -1)</f>
        <v>110.114</v>
      </c>
      <c r="CD137">
        <f>IFERROR(VLOOKUP($A137, CDS1Y_bbg!CC$5:CD$241,2), -1)</f>
        <v>124.82899999999999</v>
      </c>
      <c r="CF137">
        <f>IFERROR(VLOOKUP($A137, CDS1Y_bbg!CE$5:CF$241,2), -1)</f>
        <v>41.292000000000002</v>
      </c>
      <c r="CH137">
        <f>IFERROR(VLOOKUP($A137, CDS1Y_bbg!CG$5:CH$241,2), -1)</f>
        <v>41.25</v>
      </c>
      <c r="CJ137">
        <f>IFERROR(VLOOKUP($A137, CDS1Y_bbg!CI$5:CJ$241,2), -1)</f>
        <v>-1</v>
      </c>
      <c r="CL137">
        <f>IFERROR(VLOOKUP($A137, CDS1Y_bbg!CK$5:CL$241,2), -1)</f>
        <v>124.38500000000001</v>
      </c>
      <c r="CN137">
        <f>IFERROR(VLOOKUP($A137, CDS1Y_bbg!CM$5:CN$241,2), -1)</f>
        <v>-1</v>
      </c>
    </row>
    <row r="138" spans="1:92" x14ac:dyDescent="0.25">
      <c r="A138" s="1">
        <v>40694</v>
      </c>
      <c r="B138">
        <f>IFERROR(VLOOKUP($A138, CDS1Y_bbg!A$5:B$241,2), -1)</f>
        <v>37.289000000000001</v>
      </c>
      <c r="D138">
        <f>IFERROR(VLOOKUP($A138, CDS1Y_bbg!C$5:D$241,2), -1)</f>
        <v>93.331000000000003</v>
      </c>
      <c r="F138">
        <f>IFERROR(VLOOKUP($A138, CDS1Y_bbg!E$5:F$241,2), -1)</f>
        <v>27.405000000000001</v>
      </c>
      <c r="H138">
        <f>IFERROR(VLOOKUP($A138, CDS1Y_bbg!G$5:H$241,2), -1)</f>
        <v>-1</v>
      </c>
      <c r="J138">
        <f>IFERROR(VLOOKUP($A138, CDS1Y_bbg!I$5:J$241,2), -1)</f>
        <v>35.456000000000003</v>
      </c>
      <c r="L138">
        <f>IFERROR(VLOOKUP($A138, CDS1Y_bbg!K$5:L$241,2), -1)</f>
        <v>120.764</v>
      </c>
      <c r="N138">
        <f>IFERROR(VLOOKUP($A138, CDS1Y_bbg!M$5:N$241,2), -1)</f>
        <v>-1</v>
      </c>
      <c r="P138">
        <f>IFERROR(VLOOKUP($A138, CDS1Y_bbg!O$5:P$241,2), -1)</f>
        <v>-1</v>
      </c>
      <c r="R138">
        <f>IFERROR(VLOOKUP($A138, CDS1Y_bbg!Q$5:R$241,2), -1)</f>
        <v>36.195</v>
      </c>
      <c r="T138">
        <v>-1</v>
      </c>
      <c r="V138">
        <f>IFERROR(VLOOKUP($A138, CDS1Y_bbg!U$5:V$241,2), -1)</f>
        <v>50.841000000000001</v>
      </c>
      <c r="X138">
        <f>IFERROR(VLOOKUP($A138, CDS1Y_bbg!W$5:X$241,2), -1)</f>
        <v>41.945</v>
      </c>
      <c r="Z138">
        <f>IFERROR(VLOOKUP($A138, CDS1Y_bbg!Y$5:Z$241,2), -1)</f>
        <v>33.162999999999997</v>
      </c>
      <c r="AB138">
        <f>IFERROR(VLOOKUP($A138, CDS1Y_bbg!AA$5:AB$241,2), -1)</f>
        <v>-1</v>
      </c>
      <c r="AD138">
        <f>IFERROR(VLOOKUP($A138, CDS1Y_bbg!AC$5:AD$241,2), -1)</f>
        <v>63.497999999999998</v>
      </c>
      <c r="AF138">
        <f>IFERROR(VLOOKUP($A138, CDS1Y_bbg!AE$5:AF$241,2), -1)</f>
        <v>34.372999999999998</v>
      </c>
      <c r="AH138">
        <f>IFERROR(VLOOKUP($A138, CDS1Y_bbg!AG$5:AH$241,2), -1)</f>
        <v>-1</v>
      </c>
      <c r="AJ138">
        <f>IFERROR(VLOOKUP($A138, CDS1Y_bbg!AI$5:AJ$241,2), -1)</f>
        <v>-1</v>
      </c>
      <c r="AL138">
        <f>IFERROR(VLOOKUP($A138, CDS1Y_bbg!AK$5:AL$241,2), -1)</f>
        <v>-1</v>
      </c>
      <c r="AN138">
        <f>IFERROR(VLOOKUP($A138, CDS1Y_bbg!AM$5:AN$241,2), -1)</f>
        <v>-1</v>
      </c>
      <c r="AP138">
        <f>IFERROR(VLOOKUP($A138, CDS1Y_bbg!AO$5:AP$241,2), -1)</f>
        <v>-1</v>
      </c>
      <c r="AR138">
        <f>IFERROR(VLOOKUP($A138, CDS1Y_bbg!AQ$5:AR$241,2), -1)</f>
        <v>-1</v>
      </c>
      <c r="AT138">
        <f>IFERROR(VLOOKUP($A138, CDS1Y_bbg!AS$5:AT$241,2), -1)</f>
        <v>-1</v>
      </c>
      <c r="AV138">
        <f>IFERROR(VLOOKUP($A138, CDS1Y_bbg!AU$5:AV$241,2), -1)</f>
        <v>-1</v>
      </c>
      <c r="AX138">
        <f>IFERROR(VLOOKUP($A138, CDS1Y_bbg!AW$5:AX$241,2), -1)</f>
        <v>63.954999999999998</v>
      </c>
      <c r="AZ138">
        <f>IFERROR(VLOOKUP($A138, CDS1Y_bbg!AY$5:AZ$241,2), -1)</f>
        <v>7.9719999999999995</v>
      </c>
      <c r="BB138">
        <f>IFERROR(VLOOKUP($A138, CDS1Y_bbg!BA$5:BB$241,2), -1)</f>
        <v>-1</v>
      </c>
      <c r="BD138">
        <f>IFERROR(VLOOKUP($A138, CDS1Y_bbg!BC$5:BD$241,2), -1)</f>
        <v>-1</v>
      </c>
      <c r="BF138">
        <f>IFERROR(VLOOKUP($A138, CDS1Y_bbg!BE$5:BF$241,2), -1)</f>
        <v>-1</v>
      </c>
      <c r="BH138">
        <f>IFERROR(VLOOKUP($A138, CDS1Y_bbg!BG$5:BH$241,2), -1)</f>
        <v>-1</v>
      </c>
      <c r="BJ138">
        <f>IFERROR(VLOOKUP($A138, CDS1Y_bbg!BI$5:BJ$241,2), -1)</f>
        <v>-1</v>
      </c>
      <c r="BL138">
        <f>IFERROR(VLOOKUP($A138, CDS1Y_bbg!BK$5:BL$241,2), -1)</f>
        <v>-1</v>
      </c>
      <c r="BN138">
        <f>IFERROR(VLOOKUP($A138, CDS1Y_bbg!BM$5:BN$241,2), -1)</f>
        <v>-1</v>
      </c>
      <c r="BP138">
        <f>IFERROR(VLOOKUP($A138, CDS1Y_bbg!BO$5:BP$241,2), -1)</f>
        <v>-1</v>
      </c>
      <c r="BR138">
        <f>IFERROR(VLOOKUP($A138, CDS1Y_bbg!BQ$5:BR$241,2), -1)</f>
        <v>-1</v>
      </c>
      <c r="BT138">
        <f>IFERROR(VLOOKUP($A138, CDS1Y_bbg!BS$5:BT$241,2), -1)</f>
        <v>-1</v>
      </c>
      <c r="BV138">
        <f>IFERROR(VLOOKUP($A138, CDS1Y_bbg!BU$5:BV$241,2), -1)</f>
        <v>-1</v>
      </c>
      <c r="BX138">
        <f>IFERROR(VLOOKUP($A138, CDS1Y_bbg!BW$5:BX$241,2), -1)</f>
        <v>35.247999999999998</v>
      </c>
      <c r="BZ138">
        <f>IFERROR(VLOOKUP($A138, CDS1Y_bbg!BY$5:BZ$241,2), -1)</f>
        <v>-1</v>
      </c>
      <c r="CB138">
        <f>IFERROR(VLOOKUP($A138, CDS1Y_bbg!CA$5:CB$241,2), -1)</f>
        <v>97.843000000000004</v>
      </c>
      <c r="CD138">
        <f>IFERROR(VLOOKUP($A138, CDS1Y_bbg!CC$5:CD$241,2), -1)</f>
        <v>115.27500000000001</v>
      </c>
      <c r="CF138">
        <f>IFERROR(VLOOKUP($A138, CDS1Y_bbg!CE$5:CF$241,2), -1)</f>
        <v>36.594000000000001</v>
      </c>
      <c r="CH138">
        <f>IFERROR(VLOOKUP($A138, CDS1Y_bbg!CG$5:CH$241,2), -1)</f>
        <v>26.213999999999999</v>
      </c>
      <c r="CJ138">
        <f>IFERROR(VLOOKUP($A138, CDS1Y_bbg!CI$5:CJ$241,2), -1)</f>
        <v>-1</v>
      </c>
      <c r="CL138">
        <f>IFERROR(VLOOKUP($A138, CDS1Y_bbg!CK$5:CL$241,2), -1)</f>
        <v>126.497</v>
      </c>
      <c r="CN138">
        <f>IFERROR(VLOOKUP($A138, CDS1Y_bbg!CM$5:CN$241,2), -1)</f>
        <v>-1</v>
      </c>
    </row>
    <row r="139" spans="1:92" x14ac:dyDescent="0.25">
      <c r="A139" s="1">
        <v>40724</v>
      </c>
      <c r="B139">
        <f>IFERROR(VLOOKUP($A139, CDS1Y_bbg!A$5:B$241,2), -1)</f>
        <v>42.146999999999998</v>
      </c>
      <c r="D139">
        <f>IFERROR(VLOOKUP($A139, CDS1Y_bbg!C$5:D$241,2), -1)</f>
        <v>91.852000000000004</v>
      </c>
      <c r="F139">
        <f>IFERROR(VLOOKUP($A139, CDS1Y_bbg!E$5:F$241,2), -1)</f>
        <v>36.484999999999999</v>
      </c>
      <c r="H139">
        <f>IFERROR(VLOOKUP($A139, CDS1Y_bbg!G$5:H$241,2), -1)</f>
        <v>-1</v>
      </c>
      <c r="J139">
        <f>IFERROR(VLOOKUP($A139, CDS1Y_bbg!I$5:J$241,2), -1)</f>
        <v>42.033999999999999</v>
      </c>
      <c r="L139">
        <f>IFERROR(VLOOKUP($A139, CDS1Y_bbg!K$5:L$241,2), -1)</f>
        <v>132.38800000000001</v>
      </c>
      <c r="N139">
        <f>IFERROR(VLOOKUP($A139, CDS1Y_bbg!M$5:N$241,2), -1)</f>
        <v>-1</v>
      </c>
      <c r="P139">
        <f>IFERROR(VLOOKUP($A139, CDS1Y_bbg!O$5:P$241,2), -1)</f>
        <v>-1</v>
      </c>
      <c r="R139">
        <f>IFERROR(VLOOKUP($A139, CDS1Y_bbg!Q$5:R$241,2), -1)</f>
        <v>40.127000000000002</v>
      </c>
      <c r="T139">
        <v>-1</v>
      </c>
      <c r="V139">
        <f>IFERROR(VLOOKUP($A139, CDS1Y_bbg!U$5:V$241,2), -1)</f>
        <v>60.296999999999997</v>
      </c>
      <c r="X139">
        <f>IFERROR(VLOOKUP($A139, CDS1Y_bbg!W$5:X$241,2), -1)</f>
        <v>48.973999999999997</v>
      </c>
      <c r="Z139">
        <f>IFERROR(VLOOKUP($A139, CDS1Y_bbg!Y$5:Z$241,2), -1)</f>
        <v>36.604999999999997</v>
      </c>
      <c r="AB139">
        <f>IFERROR(VLOOKUP($A139, CDS1Y_bbg!AA$5:AB$241,2), -1)</f>
        <v>-1</v>
      </c>
      <c r="AD139">
        <f>IFERROR(VLOOKUP($A139, CDS1Y_bbg!AC$5:AD$241,2), -1)</f>
        <v>65.632999999999996</v>
      </c>
      <c r="AF139">
        <f>IFERROR(VLOOKUP($A139, CDS1Y_bbg!AE$5:AF$241,2), -1)</f>
        <v>31.47</v>
      </c>
      <c r="AH139">
        <f>IFERROR(VLOOKUP($A139, CDS1Y_bbg!AG$5:AH$241,2), -1)</f>
        <v>-1</v>
      </c>
      <c r="AJ139">
        <f>IFERROR(VLOOKUP($A139, CDS1Y_bbg!AI$5:AJ$241,2), -1)</f>
        <v>-1</v>
      </c>
      <c r="AL139">
        <f>IFERROR(VLOOKUP($A139, CDS1Y_bbg!AK$5:AL$241,2), -1)</f>
        <v>-1</v>
      </c>
      <c r="AN139">
        <f>IFERROR(VLOOKUP($A139, CDS1Y_bbg!AM$5:AN$241,2), -1)</f>
        <v>-1</v>
      </c>
      <c r="AP139">
        <f>IFERROR(VLOOKUP($A139, CDS1Y_bbg!AO$5:AP$241,2), -1)</f>
        <v>-1</v>
      </c>
      <c r="AR139">
        <f>IFERROR(VLOOKUP($A139, CDS1Y_bbg!AQ$5:AR$241,2), -1)</f>
        <v>-1</v>
      </c>
      <c r="AT139">
        <f>IFERROR(VLOOKUP($A139, CDS1Y_bbg!AS$5:AT$241,2), -1)</f>
        <v>-1</v>
      </c>
      <c r="AV139">
        <f>IFERROR(VLOOKUP($A139, CDS1Y_bbg!AU$5:AV$241,2), -1)</f>
        <v>-1</v>
      </c>
      <c r="AX139">
        <f>IFERROR(VLOOKUP($A139, CDS1Y_bbg!AW$5:AX$241,2), -1)</f>
        <v>61.811</v>
      </c>
      <c r="AZ139">
        <f>IFERROR(VLOOKUP($A139, CDS1Y_bbg!AY$5:AZ$241,2), -1)</f>
        <v>7.9719999999999995</v>
      </c>
      <c r="BB139">
        <f>IFERROR(VLOOKUP($A139, CDS1Y_bbg!BA$5:BB$241,2), -1)</f>
        <v>-1</v>
      </c>
      <c r="BD139">
        <f>IFERROR(VLOOKUP($A139, CDS1Y_bbg!BC$5:BD$241,2), -1)</f>
        <v>-1</v>
      </c>
      <c r="BF139">
        <f>IFERROR(VLOOKUP($A139, CDS1Y_bbg!BE$5:BF$241,2), -1)</f>
        <v>-1</v>
      </c>
      <c r="BH139">
        <f>IFERROR(VLOOKUP($A139, CDS1Y_bbg!BG$5:BH$241,2), -1)</f>
        <v>-1</v>
      </c>
      <c r="BJ139">
        <f>IFERROR(VLOOKUP($A139, CDS1Y_bbg!BI$5:BJ$241,2), -1)</f>
        <v>-1</v>
      </c>
      <c r="BL139">
        <f>IFERROR(VLOOKUP($A139, CDS1Y_bbg!BK$5:BL$241,2), -1)</f>
        <v>-1</v>
      </c>
      <c r="BN139">
        <f>IFERROR(VLOOKUP($A139, CDS1Y_bbg!BM$5:BN$241,2), -1)</f>
        <v>-1</v>
      </c>
      <c r="BP139">
        <f>IFERROR(VLOOKUP($A139, CDS1Y_bbg!BO$5:BP$241,2), -1)</f>
        <v>-1</v>
      </c>
      <c r="BR139">
        <f>IFERROR(VLOOKUP($A139, CDS1Y_bbg!BQ$5:BR$241,2), -1)</f>
        <v>-1</v>
      </c>
      <c r="BT139">
        <f>IFERROR(VLOOKUP($A139, CDS1Y_bbg!BS$5:BT$241,2), -1)</f>
        <v>-1</v>
      </c>
      <c r="BV139">
        <f>IFERROR(VLOOKUP($A139, CDS1Y_bbg!BU$5:BV$241,2), -1)</f>
        <v>-1</v>
      </c>
      <c r="BX139">
        <f>IFERROR(VLOOKUP($A139, CDS1Y_bbg!BW$5:BX$241,2), -1)</f>
        <v>33.066000000000003</v>
      </c>
      <c r="BZ139">
        <f>IFERROR(VLOOKUP($A139, CDS1Y_bbg!BY$5:BZ$241,2), -1)</f>
        <v>-1</v>
      </c>
      <c r="CB139">
        <f>IFERROR(VLOOKUP($A139, CDS1Y_bbg!CA$5:CB$241,2), -1)</f>
        <v>102.47199999999999</v>
      </c>
      <c r="CD139">
        <f>IFERROR(VLOOKUP($A139, CDS1Y_bbg!CC$5:CD$241,2), -1)</f>
        <v>130.19999999999999</v>
      </c>
      <c r="CF139">
        <f>IFERROR(VLOOKUP($A139, CDS1Y_bbg!CE$5:CF$241,2), -1)</f>
        <v>39.771000000000001</v>
      </c>
      <c r="CH139">
        <f>IFERROR(VLOOKUP($A139, CDS1Y_bbg!CG$5:CH$241,2), -1)</f>
        <v>34.103999999999999</v>
      </c>
      <c r="CJ139">
        <f>IFERROR(VLOOKUP($A139, CDS1Y_bbg!CI$5:CJ$241,2), -1)</f>
        <v>-1</v>
      </c>
      <c r="CL139">
        <f>IFERROR(VLOOKUP($A139, CDS1Y_bbg!CK$5:CL$241,2), -1)</f>
        <v>137.47399999999999</v>
      </c>
      <c r="CN139">
        <f>IFERROR(VLOOKUP($A139, CDS1Y_bbg!CM$5:CN$241,2), -1)</f>
        <v>-1</v>
      </c>
    </row>
    <row r="140" spans="1:92" x14ac:dyDescent="0.25">
      <c r="A140" s="1">
        <v>40753</v>
      </c>
      <c r="B140">
        <f>IFERROR(VLOOKUP($A140, CDS1Y_bbg!A$5:B$241,2), -1)</f>
        <v>44.210999999999999</v>
      </c>
      <c r="D140">
        <f>IFERROR(VLOOKUP($A140, CDS1Y_bbg!C$5:D$241,2), -1)</f>
        <v>92.55</v>
      </c>
      <c r="F140">
        <f>IFERROR(VLOOKUP($A140, CDS1Y_bbg!E$5:F$241,2), -1)</f>
        <v>29.183</v>
      </c>
      <c r="H140">
        <f>IFERROR(VLOOKUP($A140, CDS1Y_bbg!G$5:H$241,2), -1)</f>
        <v>-1</v>
      </c>
      <c r="J140">
        <f>IFERROR(VLOOKUP($A140, CDS1Y_bbg!I$5:J$241,2), -1)</f>
        <v>43.606000000000002</v>
      </c>
      <c r="L140">
        <f>IFERROR(VLOOKUP($A140, CDS1Y_bbg!K$5:L$241,2), -1)</f>
        <v>175.3</v>
      </c>
      <c r="N140">
        <f>IFERROR(VLOOKUP($A140, CDS1Y_bbg!M$5:N$241,2), -1)</f>
        <v>-1</v>
      </c>
      <c r="P140">
        <f>IFERROR(VLOOKUP($A140, CDS1Y_bbg!O$5:P$241,2), -1)</f>
        <v>-1</v>
      </c>
      <c r="R140">
        <f>IFERROR(VLOOKUP($A140, CDS1Y_bbg!Q$5:R$241,2), -1)</f>
        <v>41.005000000000003</v>
      </c>
      <c r="T140">
        <v>-1</v>
      </c>
      <c r="V140">
        <f>IFERROR(VLOOKUP($A140, CDS1Y_bbg!U$5:V$241,2), -1)</f>
        <v>64.397999999999996</v>
      </c>
      <c r="X140">
        <f>IFERROR(VLOOKUP($A140, CDS1Y_bbg!W$5:X$241,2), -1)</f>
        <v>47.716999999999999</v>
      </c>
      <c r="Z140">
        <f>IFERROR(VLOOKUP($A140, CDS1Y_bbg!Y$5:Z$241,2), -1)</f>
        <v>43.374000000000002</v>
      </c>
      <c r="AB140">
        <f>IFERROR(VLOOKUP($A140, CDS1Y_bbg!AA$5:AB$241,2), -1)</f>
        <v>-1</v>
      </c>
      <c r="AD140">
        <f>IFERROR(VLOOKUP($A140, CDS1Y_bbg!AC$5:AD$241,2), -1)</f>
        <v>74.436000000000007</v>
      </c>
      <c r="AF140">
        <f>IFERROR(VLOOKUP($A140, CDS1Y_bbg!AE$5:AF$241,2), -1)</f>
        <v>32.381</v>
      </c>
      <c r="AH140">
        <f>IFERROR(VLOOKUP($A140, CDS1Y_bbg!AG$5:AH$241,2), -1)</f>
        <v>-1</v>
      </c>
      <c r="AJ140">
        <f>IFERROR(VLOOKUP($A140, CDS1Y_bbg!AI$5:AJ$241,2), -1)</f>
        <v>-1</v>
      </c>
      <c r="AL140">
        <f>IFERROR(VLOOKUP($A140, CDS1Y_bbg!AK$5:AL$241,2), -1)</f>
        <v>-1</v>
      </c>
      <c r="AN140">
        <f>IFERROR(VLOOKUP($A140, CDS1Y_bbg!AM$5:AN$241,2), -1)</f>
        <v>-1</v>
      </c>
      <c r="AP140">
        <f>IFERROR(VLOOKUP($A140, CDS1Y_bbg!AO$5:AP$241,2), -1)</f>
        <v>-1</v>
      </c>
      <c r="AR140">
        <f>IFERROR(VLOOKUP($A140, CDS1Y_bbg!AQ$5:AR$241,2), -1)</f>
        <v>-1</v>
      </c>
      <c r="AT140">
        <f>IFERROR(VLOOKUP($A140, CDS1Y_bbg!AS$5:AT$241,2), -1)</f>
        <v>-1</v>
      </c>
      <c r="AV140">
        <f>IFERROR(VLOOKUP($A140, CDS1Y_bbg!AU$5:AV$241,2), -1)</f>
        <v>-1</v>
      </c>
      <c r="AX140">
        <f>IFERROR(VLOOKUP($A140, CDS1Y_bbg!AW$5:AX$241,2), -1)</f>
        <v>62.366</v>
      </c>
      <c r="AZ140">
        <f>IFERROR(VLOOKUP($A140, CDS1Y_bbg!AY$5:AZ$241,2), -1)</f>
        <v>7.9719999999999995</v>
      </c>
      <c r="BB140">
        <f>IFERROR(VLOOKUP($A140, CDS1Y_bbg!BA$5:BB$241,2), -1)</f>
        <v>-1</v>
      </c>
      <c r="BD140">
        <f>IFERROR(VLOOKUP($A140, CDS1Y_bbg!BC$5:BD$241,2), -1)</f>
        <v>-1</v>
      </c>
      <c r="BF140">
        <f>IFERROR(VLOOKUP($A140, CDS1Y_bbg!BE$5:BF$241,2), -1)</f>
        <v>-1</v>
      </c>
      <c r="BH140">
        <f>IFERROR(VLOOKUP($A140, CDS1Y_bbg!BG$5:BH$241,2), -1)</f>
        <v>-1</v>
      </c>
      <c r="BJ140">
        <f>IFERROR(VLOOKUP($A140, CDS1Y_bbg!BI$5:BJ$241,2), -1)</f>
        <v>-1</v>
      </c>
      <c r="BL140">
        <f>IFERROR(VLOOKUP($A140, CDS1Y_bbg!BK$5:BL$241,2), -1)</f>
        <v>-1</v>
      </c>
      <c r="BN140">
        <f>IFERROR(VLOOKUP($A140, CDS1Y_bbg!BM$5:BN$241,2), -1)</f>
        <v>-1</v>
      </c>
      <c r="BP140">
        <f>IFERROR(VLOOKUP($A140, CDS1Y_bbg!BO$5:BP$241,2), -1)</f>
        <v>-1</v>
      </c>
      <c r="BR140">
        <f>IFERROR(VLOOKUP($A140, CDS1Y_bbg!BQ$5:BR$241,2), -1)</f>
        <v>-1</v>
      </c>
      <c r="BT140">
        <f>IFERROR(VLOOKUP($A140, CDS1Y_bbg!BS$5:BT$241,2), -1)</f>
        <v>-1</v>
      </c>
      <c r="BV140">
        <f>IFERROR(VLOOKUP($A140, CDS1Y_bbg!BU$5:BV$241,2), -1)</f>
        <v>-1</v>
      </c>
      <c r="BX140">
        <f>IFERROR(VLOOKUP($A140, CDS1Y_bbg!BW$5:BX$241,2), -1)</f>
        <v>42.5</v>
      </c>
      <c r="BZ140">
        <f>IFERROR(VLOOKUP($A140, CDS1Y_bbg!BY$5:BZ$241,2), -1)</f>
        <v>-1</v>
      </c>
      <c r="CB140">
        <f>IFERROR(VLOOKUP($A140, CDS1Y_bbg!CA$5:CB$241,2), -1)</f>
        <v>138.21100000000001</v>
      </c>
      <c r="CD140">
        <f>IFERROR(VLOOKUP($A140, CDS1Y_bbg!CC$5:CD$241,2), -1)</f>
        <v>137.5</v>
      </c>
      <c r="CF140">
        <f>IFERROR(VLOOKUP($A140, CDS1Y_bbg!CE$5:CF$241,2), -1)</f>
        <v>59.369</v>
      </c>
      <c r="CH140">
        <f>IFERROR(VLOOKUP($A140, CDS1Y_bbg!CG$5:CH$241,2), -1)</f>
        <v>48.387</v>
      </c>
      <c r="CJ140">
        <f>IFERROR(VLOOKUP($A140, CDS1Y_bbg!CI$5:CJ$241,2), -1)</f>
        <v>-1</v>
      </c>
      <c r="CL140">
        <f>IFERROR(VLOOKUP($A140, CDS1Y_bbg!CK$5:CL$241,2), -1)</f>
        <v>159.42099999999999</v>
      </c>
      <c r="CN140">
        <f>IFERROR(VLOOKUP($A140, CDS1Y_bbg!CM$5:CN$241,2), -1)</f>
        <v>-1</v>
      </c>
    </row>
    <row r="141" spans="1:92" x14ac:dyDescent="0.25">
      <c r="A141" s="1">
        <v>40786</v>
      </c>
      <c r="B141">
        <f>IFERROR(VLOOKUP($A141, CDS1Y_bbg!A$5:B$241,2), -1)</f>
        <v>56.337000000000003</v>
      </c>
      <c r="D141">
        <f>IFERROR(VLOOKUP($A141, CDS1Y_bbg!C$5:D$241,2), -1)</f>
        <v>131.203</v>
      </c>
      <c r="F141">
        <f>IFERROR(VLOOKUP($A141, CDS1Y_bbg!E$5:F$241,2), -1)</f>
        <v>40.411000000000001</v>
      </c>
      <c r="H141">
        <f>IFERROR(VLOOKUP($A141, CDS1Y_bbg!G$5:H$241,2), -1)</f>
        <v>-1</v>
      </c>
      <c r="J141">
        <f>IFERROR(VLOOKUP($A141, CDS1Y_bbg!I$5:J$241,2), -1)</f>
        <v>56.351999999999997</v>
      </c>
      <c r="L141">
        <f>IFERROR(VLOOKUP($A141, CDS1Y_bbg!K$5:L$241,2), -1)</f>
        <v>186.65299999999999</v>
      </c>
      <c r="N141">
        <f>IFERROR(VLOOKUP($A141, CDS1Y_bbg!M$5:N$241,2), -1)</f>
        <v>-1</v>
      </c>
      <c r="P141">
        <f>IFERROR(VLOOKUP($A141, CDS1Y_bbg!O$5:P$241,2), -1)</f>
        <v>-1</v>
      </c>
      <c r="R141">
        <f>IFERROR(VLOOKUP($A141, CDS1Y_bbg!Q$5:R$241,2), -1)</f>
        <v>57.311999999999998</v>
      </c>
      <c r="T141">
        <v>-1</v>
      </c>
      <c r="V141">
        <f>IFERROR(VLOOKUP($A141, CDS1Y_bbg!U$5:V$241,2), -1)</f>
        <v>101.68600000000001</v>
      </c>
      <c r="X141">
        <f>IFERROR(VLOOKUP($A141, CDS1Y_bbg!W$5:X$241,2), -1)</f>
        <v>96.887</v>
      </c>
      <c r="Z141">
        <f>IFERROR(VLOOKUP($A141, CDS1Y_bbg!Y$5:Z$241,2), -1)</f>
        <v>61.722999999999999</v>
      </c>
      <c r="AB141">
        <f>IFERROR(VLOOKUP($A141, CDS1Y_bbg!AA$5:AB$241,2), -1)</f>
        <v>-1</v>
      </c>
      <c r="AD141">
        <f>IFERROR(VLOOKUP($A141, CDS1Y_bbg!AC$5:AD$241,2), -1)</f>
        <v>106.63200000000001</v>
      </c>
      <c r="AF141">
        <f>IFERROR(VLOOKUP($A141, CDS1Y_bbg!AE$5:AF$241,2), -1)</f>
        <v>42.704999999999998</v>
      </c>
      <c r="AH141">
        <f>IFERROR(VLOOKUP($A141, CDS1Y_bbg!AG$5:AH$241,2), -1)</f>
        <v>-1</v>
      </c>
      <c r="AJ141">
        <f>IFERROR(VLOOKUP($A141, CDS1Y_bbg!AI$5:AJ$241,2), -1)</f>
        <v>-1</v>
      </c>
      <c r="AL141">
        <f>IFERROR(VLOOKUP($A141, CDS1Y_bbg!AK$5:AL$241,2), -1)</f>
        <v>-1</v>
      </c>
      <c r="AN141">
        <f>IFERROR(VLOOKUP($A141, CDS1Y_bbg!AM$5:AN$241,2), -1)</f>
        <v>-1</v>
      </c>
      <c r="AP141">
        <f>IFERROR(VLOOKUP($A141, CDS1Y_bbg!AO$5:AP$241,2), -1)</f>
        <v>-1</v>
      </c>
      <c r="AR141">
        <f>IFERROR(VLOOKUP($A141, CDS1Y_bbg!AQ$5:AR$241,2), -1)</f>
        <v>-1</v>
      </c>
      <c r="AT141">
        <f>IFERROR(VLOOKUP($A141, CDS1Y_bbg!AS$5:AT$241,2), -1)</f>
        <v>-1</v>
      </c>
      <c r="AV141">
        <f>IFERROR(VLOOKUP($A141, CDS1Y_bbg!AU$5:AV$241,2), -1)</f>
        <v>-1</v>
      </c>
      <c r="AX141">
        <f>IFERROR(VLOOKUP($A141, CDS1Y_bbg!AW$5:AX$241,2), -1)</f>
        <v>73.849999999999994</v>
      </c>
      <c r="AZ141">
        <f>IFERROR(VLOOKUP($A141, CDS1Y_bbg!AY$5:AZ$241,2), -1)</f>
        <v>7.9719999999999995</v>
      </c>
      <c r="BB141">
        <f>IFERROR(VLOOKUP($A141, CDS1Y_bbg!BA$5:BB$241,2), -1)</f>
        <v>-1</v>
      </c>
      <c r="BD141">
        <f>IFERROR(VLOOKUP($A141, CDS1Y_bbg!BC$5:BD$241,2), -1)</f>
        <v>-1</v>
      </c>
      <c r="BF141">
        <f>IFERROR(VLOOKUP($A141, CDS1Y_bbg!BE$5:BF$241,2), -1)</f>
        <v>-1</v>
      </c>
      <c r="BH141">
        <f>IFERROR(VLOOKUP($A141, CDS1Y_bbg!BG$5:BH$241,2), -1)</f>
        <v>-1</v>
      </c>
      <c r="BJ141">
        <f>IFERROR(VLOOKUP($A141, CDS1Y_bbg!BI$5:BJ$241,2), -1)</f>
        <v>-1</v>
      </c>
      <c r="BL141">
        <f>IFERROR(VLOOKUP($A141, CDS1Y_bbg!BK$5:BL$241,2), -1)</f>
        <v>-1</v>
      </c>
      <c r="BN141">
        <f>IFERROR(VLOOKUP($A141, CDS1Y_bbg!BM$5:BN$241,2), -1)</f>
        <v>-1</v>
      </c>
      <c r="BP141">
        <f>IFERROR(VLOOKUP($A141, CDS1Y_bbg!BO$5:BP$241,2), -1)</f>
        <v>-1</v>
      </c>
      <c r="BR141">
        <f>IFERROR(VLOOKUP($A141, CDS1Y_bbg!BQ$5:BR$241,2), -1)</f>
        <v>-1</v>
      </c>
      <c r="BT141">
        <f>IFERROR(VLOOKUP($A141, CDS1Y_bbg!BS$5:BT$241,2), -1)</f>
        <v>-1</v>
      </c>
      <c r="BV141">
        <f>IFERROR(VLOOKUP($A141, CDS1Y_bbg!BU$5:BV$241,2), -1)</f>
        <v>-1</v>
      </c>
      <c r="BX141">
        <f>IFERROR(VLOOKUP($A141, CDS1Y_bbg!BW$5:BX$241,2), -1)</f>
        <v>83.688999999999993</v>
      </c>
      <c r="BZ141">
        <f>IFERROR(VLOOKUP($A141, CDS1Y_bbg!BY$5:BZ$241,2), -1)</f>
        <v>-1</v>
      </c>
      <c r="CB141">
        <f>IFERROR(VLOOKUP($A141, CDS1Y_bbg!CA$5:CB$241,2), -1)</f>
        <v>153.565</v>
      </c>
      <c r="CD141">
        <f>IFERROR(VLOOKUP($A141, CDS1Y_bbg!CC$5:CD$241,2), -1)</f>
        <v>187.684</v>
      </c>
      <c r="CF141">
        <f>IFERROR(VLOOKUP($A141, CDS1Y_bbg!CE$5:CF$241,2), -1)</f>
        <v>88.941000000000003</v>
      </c>
      <c r="CH141">
        <f>IFERROR(VLOOKUP($A141, CDS1Y_bbg!CG$5:CH$241,2), -1)</f>
        <v>60.465000000000003</v>
      </c>
      <c r="CJ141">
        <f>IFERROR(VLOOKUP($A141, CDS1Y_bbg!CI$5:CJ$241,2), -1)</f>
        <v>-1</v>
      </c>
      <c r="CL141">
        <f>IFERROR(VLOOKUP($A141, CDS1Y_bbg!CK$5:CL$241,2), -1)</f>
        <v>232.238</v>
      </c>
      <c r="CN141">
        <f>IFERROR(VLOOKUP($A141, CDS1Y_bbg!CM$5:CN$241,2), -1)</f>
        <v>-1</v>
      </c>
    </row>
    <row r="142" spans="1:92" x14ac:dyDescent="0.25">
      <c r="A142" s="1">
        <v>40816</v>
      </c>
      <c r="B142">
        <f>IFERROR(VLOOKUP($A142, CDS1Y_bbg!A$5:B$241,2), -1)</f>
        <v>89.070999999999998</v>
      </c>
      <c r="D142">
        <f>IFERROR(VLOOKUP($A142, CDS1Y_bbg!C$5:D$241,2), -1)</f>
        <v>258.72899999999998</v>
      </c>
      <c r="F142">
        <f>IFERROR(VLOOKUP($A142, CDS1Y_bbg!E$5:F$241,2), -1)</f>
        <v>87.257999999999996</v>
      </c>
      <c r="H142">
        <f>IFERROR(VLOOKUP($A142, CDS1Y_bbg!G$5:H$241,2), -1)</f>
        <v>-1</v>
      </c>
      <c r="J142">
        <f>IFERROR(VLOOKUP($A142, CDS1Y_bbg!I$5:J$241,2), -1)</f>
        <v>84.370999999999995</v>
      </c>
      <c r="L142">
        <f>IFERROR(VLOOKUP($A142, CDS1Y_bbg!K$5:L$241,2), -1)</f>
        <v>253.32300000000001</v>
      </c>
      <c r="N142">
        <f>IFERROR(VLOOKUP($A142, CDS1Y_bbg!M$5:N$241,2), -1)</f>
        <v>-1</v>
      </c>
      <c r="P142">
        <f>IFERROR(VLOOKUP($A142, CDS1Y_bbg!O$5:P$241,2), -1)</f>
        <v>-1</v>
      </c>
      <c r="R142">
        <f>IFERROR(VLOOKUP($A142, CDS1Y_bbg!Q$5:R$241,2), -1)</f>
        <v>76.204999999999998</v>
      </c>
      <c r="T142">
        <v>-1</v>
      </c>
      <c r="V142">
        <f>IFERROR(VLOOKUP($A142, CDS1Y_bbg!U$5:V$241,2), -1)</f>
        <v>158.33500000000001</v>
      </c>
      <c r="X142">
        <f>IFERROR(VLOOKUP($A142, CDS1Y_bbg!W$5:X$241,2), -1)</f>
        <v>203.93</v>
      </c>
      <c r="Z142">
        <f>IFERROR(VLOOKUP($A142, CDS1Y_bbg!Y$5:Z$241,2), -1)</f>
        <v>124.32899999999999</v>
      </c>
      <c r="AB142">
        <f>IFERROR(VLOOKUP($A142, CDS1Y_bbg!AA$5:AB$241,2), -1)</f>
        <v>-1</v>
      </c>
      <c r="AD142">
        <f>IFERROR(VLOOKUP($A142, CDS1Y_bbg!AC$5:AD$241,2), -1)</f>
        <v>161.46600000000001</v>
      </c>
      <c r="AF142">
        <f>IFERROR(VLOOKUP($A142, CDS1Y_bbg!AE$5:AF$241,2), -1)</f>
        <v>54.69</v>
      </c>
      <c r="AH142">
        <f>IFERROR(VLOOKUP($A142, CDS1Y_bbg!AG$5:AH$241,2), -1)</f>
        <v>-1</v>
      </c>
      <c r="AJ142">
        <f>IFERROR(VLOOKUP($A142, CDS1Y_bbg!AI$5:AJ$241,2), -1)</f>
        <v>-1</v>
      </c>
      <c r="AL142">
        <f>IFERROR(VLOOKUP($A142, CDS1Y_bbg!AK$5:AL$241,2), -1)</f>
        <v>-1</v>
      </c>
      <c r="AN142">
        <f>IFERROR(VLOOKUP($A142, CDS1Y_bbg!AM$5:AN$241,2), -1)</f>
        <v>-1</v>
      </c>
      <c r="AP142">
        <f>IFERROR(VLOOKUP($A142, CDS1Y_bbg!AO$5:AP$241,2), -1)</f>
        <v>-1</v>
      </c>
      <c r="AR142">
        <f>IFERROR(VLOOKUP($A142, CDS1Y_bbg!AQ$5:AR$241,2), -1)</f>
        <v>-1</v>
      </c>
      <c r="AT142">
        <f>IFERROR(VLOOKUP($A142, CDS1Y_bbg!AS$5:AT$241,2), -1)</f>
        <v>-1</v>
      </c>
      <c r="AV142">
        <f>IFERROR(VLOOKUP($A142, CDS1Y_bbg!AU$5:AV$241,2), -1)</f>
        <v>-1</v>
      </c>
      <c r="AX142">
        <f>IFERROR(VLOOKUP($A142, CDS1Y_bbg!AW$5:AX$241,2), -1)</f>
        <v>122.017</v>
      </c>
      <c r="AZ142">
        <f>IFERROR(VLOOKUP($A142, CDS1Y_bbg!AY$5:AZ$241,2), -1)</f>
        <v>7.9719999999999995</v>
      </c>
      <c r="BB142">
        <f>IFERROR(VLOOKUP($A142, CDS1Y_bbg!BA$5:BB$241,2), -1)</f>
        <v>-1</v>
      </c>
      <c r="BD142">
        <f>IFERROR(VLOOKUP($A142, CDS1Y_bbg!BC$5:BD$241,2), -1)</f>
        <v>-1</v>
      </c>
      <c r="BF142">
        <f>IFERROR(VLOOKUP($A142, CDS1Y_bbg!BE$5:BF$241,2), -1)</f>
        <v>-1</v>
      </c>
      <c r="BH142">
        <f>IFERROR(VLOOKUP($A142, CDS1Y_bbg!BG$5:BH$241,2), -1)</f>
        <v>-1</v>
      </c>
      <c r="BJ142">
        <f>IFERROR(VLOOKUP($A142, CDS1Y_bbg!BI$5:BJ$241,2), -1)</f>
        <v>-1</v>
      </c>
      <c r="BL142">
        <f>IFERROR(VLOOKUP($A142, CDS1Y_bbg!BK$5:BL$241,2), -1)</f>
        <v>-1</v>
      </c>
      <c r="BN142">
        <f>IFERROR(VLOOKUP($A142, CDS1Y_bbg!BM$5:BN$241,2), -1)</f>
        <v>-1</v>
      </c>
      <c r="BP142">
        <f>IFERROR(VLOOKUP($A142, CDS1Y_bbg!BO$5:BP$241,2), -1)</f>
        <v>-1</v>
      </c>
      <c r="BR142">
        <f>IFERROR(VLOOKUP($A142, CDS1Y_bbg!BQ$5:BR$241,2), -1)</f>
        <v>-1</v>
      </c>
      <c r="BT142">
        <f>IFERROR(VLOOKUP($A142, CDS1Y_bbg!BS$5:BT$241,2), -1)</f>
        <v>-1</v>
      </c>
      <c r="BV142">
        <f>IFERROR(VLOOKUP($A142, CDS1Y_bbg!BU$5:BV$241,2), -1)</f>
        <v>-1</v>
      </c>
      <c r="BX142">
        <f>IFERROR(VLOOKUP($A142, CDS1Y_bbg!BW$5:BX$241,2), -1)</f>
        <v>100.164</v>
      </c>
      <c r="BZ142">
        <f>IFERROR(VLOOKUP($A142, CDS1Y_bbg!BY$5:BZ$241,2), -1)</f>
        <v>-1</v>
      </c>
      <c r="CB142">
        <f>IFERROR(VLOOKUP($A142, CDS1Y_bbg!CA$5:CB$241,2), -1)</f>
        <v>210.55500000000001</v>
      </c>
      <c r="CD142">
        <f>IFERROR(VLOOKUP($A142, CDS1Y_bbg!CC$5:CD$241,2), -1)</f>
        <v>272.5</v>
      </c>
      <c r="CF142">
        <f>IFERROR(VLOOKUP($A142, CDS1Y_bbg!CE$5:CF$241,2), -1)</f>
        <v>166.923</v>
      </c>
      <c r="CH142">
        <f>IFERROR(VLOOKUP($A142, CDS1Y_bbg!CG$5:CH$241,2), -1)</f>
        <v>105.102</v>
      </c>
      <c r="CJ142">
        <f>IFERROR(VLOOKUP($A142, CDS1Y_bbg!CI$5:CJ$241,2), -1)</f>
        <v>-1</v>
      </c>
      <c r="CL142">
        <f>IFERROR(VLOOKUP($A142, CDS1Y_bbg!CK$5:CL$241,2), -1)</f>
        <v>249.89599999999999</v>
      </c>
      <c r="CN142">
        <f>IFERROR(VLOOKUP($A142, CDS1Y_bbg!CM$5:CN$241,2), -1)</f>
        <v>-1</v>
      </c>
    </row>
    <row r="143" spans="1:92" x14ac:dyDescent="0.25">
      <c r="A143" s="1">
        <v>40847</v>
      </c>
      <c r="B143">
        <f>IFERROR(VLOOKUP($A143, CDS1Y_bbg!A$5:B$241,2), -1)</f>
        <v>58.530999999999999</v>
      </c>
      <c r="D143">
        <f>IFERROR(VLOOKUP($A143, CDS1Y_bbg!C$5:D$241,2), -1)</f>
        <v>185.054</v>
      </c>
      <c r="F143">
        <f>IFERROR(VLOOKUP($A143, CDS1Y_bbg!E$5:F$241,2), -1)</f>
        <v>48.238999999999997</v>
      </c>
      <c r="H143">
        <f>IFERROR(VLOOKUP($A143, CDS1Y_bbg!G$5:H$241,2), -1)</f>
        <v>-1</v>
      </c>
      <c r="J143">
        <f>IFERROR(VLOOKUP($A143, CDS1Y_bbg!I$5:J$241,2), -1)</f>
        <v>55.529000000000003</v>
      </c>
      <c r="L143">
        <f>IFERROR(VLOOKUP($A143, CDS1Y_bbg!K$5:L$241,2), -1)</f>
        <v>246.92500000000001</v>
      </c>
      <c r="N143">
        <f>IFERROR(VLOOKUP($A143, CDS1Y_bbg!M$5:N$241,2), -1)</f>
        <v>-1</v>
      </c>
      <c r="P143">
        <f>IFERROR(VLOOKUP($A143, CDS1Y_bbg!O$5:P$241,2), -1)</f>
        <v>-1</v>
      </c>
      <c r="R143">
        <f>IFERROR(VLOOKUP($A143, CDS1Y_bbg!Q$5:R$241,2), -1)</f>
        <v>45.768999999999998</v>
      </c>
      <c r="T143">
        <v>-1</v>
      </c>
      <c r="V143">
        <f>IFERROR(VLOOKUP($A143, CDS1Y_bbg!U$5:V$241,2), -1)</f>
        <v>114.014</v>
      </c>
      <c r="X143">
        <f>IFERROR(VLOOKUP($A143, CDS1Y_bbg!W$5:X$241,2), -1)</f>
        <v>103.63800000000001</v>
      </c>
      <c r="Z143">
        <f>IFERROR(VLOOKUP($A143, CDS1Y_bbg!Y$5:Z$241,2), -1)</f>
        <v>78.950999999999993</v>
      </c>
      <c r="AB143">
        <f>IFERROR(VLOOKUP($A143, CDS1Y_bbg!AA$5:AB$241,2), -1)</f>
        <v>-1</v>
      </c>
      <c r="AD143">
        <f>IFERROR(VLOOKUP($A143, CDS1Y_bbg!AC$5:AD$241,2), -1)</f>
        <v>127.405</v>
      </c>
      <c r="AF143">
        <f>IFERROR(VLOOKUP($A143, CDS1Y_bbg!AE$5:AF$241,2), -1)</f>
        <v>34.241999999999997</v>
      </c>
      <c r="AH143">
        <f>IFERROR(VLOOKUP($A143, CDS1Y_bbg!AG$5:AH$241,2), -1)</f>
        <v>-1</v>
      </c>
      <c r="AJ143">
        <f>IFERROR(VLOOKUP($A143, CDS1Y_bbg!AI$5:AJ$241,2), -1)</f>
        <v>-1</v>
      </c>
      <c r="AL143">
        <f>IFERROR(VLOOKUP($A143, CDS1Y_bbg!AK$5:AL$241,2), -1)</f>
        <v>-1</v>
      </c>
      <c r="AN143">
        <f>IFERROR(VLOOKUP($A143, CDS1Y_bbg!AM$5:AN$241,2), -1)</f>
        <v>-1</v>
      </c>
      <c r="AP143">
        <f>IFERROR(VLOOKUP($A143, CDS1Y_bbg!AO$5:AP$241,2), -1)</f>
        <v>-1</v>
      </c>
      <c r="AR143">
        <f>IFERROR(VLOOKUP($A143, CDS1Y_bbg!AQ$5:AR$241,2), -1)</f>
        <v>-1</v>
      </c>
      <c r="AT143">
        <f>IFERROR(VLOOKUP($A143, CDS1Y_bbg!AS$5:AT$241,2), -1)</f>
        <v>-1</v>
      </c>
      <c r="AV143">
        <f>IFERROR(VLOOKUP($A143, CDS1Y_bbg!AU$5:AV$241,2), -1)</f>
        <v>-1</v>
      </c>
      <c r="AX143">
        <f>IFERROR(VLOOKUP($A143, CDS1Y_bbg!AW$5:AX$241,2), -1)</f>
        <v>65.111999999999995</v>
      </c>
      <c r="AZ143">
        <f>IFERROR(VLOOKUP($A143, CDS1Y_bbg!AY$5:AZ$241,2), -1)</f>
        <v>7.9719999999999995</v>
      </c>
      <c r="BB143">
        <f>IFERROR(VLOOKUP($A143, CDS1Y_bbg!BA$5:BB$241,2), -1)</f>
        <v>-1</v>
      </c>
      <c r="BD143">
        <f>IFERROR(VLOOKUP($A143, CDS1Y_bbg!BC$5:BD$241,2), -1)</f>
        <v>-1</v>
      </c>
      <c r="BF143">
        <f>IFERROR(VLOOKUP($A143, CDS1Y_bbg!BE$5:BF$241,2), -1)</f>
        <v>-1</v>
      </c>
      <c r="BH143">
        <f>IFERROR(VLOOKUP($A143, CDS1Y_bbg!BG$5:BH$241,2), -1)</f>
        <v>-1</v>
      </c>
      <c r="BJ143">
        <f>IFERROR(VLOOKUP($A143, CDS1Y_bbg!BI$5:BJ$241,2), -1)</f>
        <v>-1</v>
      </c>
      <c r="BL143">
        <f>IFERROR(VLOOKUP($A143, CDS1Y_bbg!BK$5:BL$241,2), -1)</f>
        <v>-1</v>
      </c>
      <c r="BN143">
        <f>IFERROR(VLOOKUP($A143, CDS1Y_bbg!BM$5:BN$241,2), -1)</f>
        <v>-1</v>
      </c>
      <c r="BP143">
        <f>IFERROR(VLOOKUP($A143, CDS1Y_bbg!BO$5:BP$241,2), -1)</f>
        <v>-1</v>
      </c>
      <c r="BR143">
        <f>IFERROR(VLOOKUP($A143, CDS1Y_bbg!BQ$5:BR$241,2), -1)</f>
        <v>-1</v>
      </c>
      <c r="BT143">
        <f>IFERROR(VLOOKUP($A143, CDS1Y_bbg!BS$5:BT$241,2), -1)</f>
        <v>-1</v>
      </c>
      <c r="BV143">
        <f>IFERROR(VLOOKUP($A143, CDS1Y_bbg!BU$5:BV$241,2), -1)</f>
        <v>-1</v>
      </c>
      <c r="BX143">
        <f>IFERROR(VLOOKUP($A143, CDS1Y_bbg!BW$5:BX$241,2), -1)</f>
        <v>104.869</v>
      </c>
      <c r="BZ143">
        <f>IFERROR(VLOOKUP($A143, CDS1Y_bbg!BY$5:BZ$241,2), -1)</f>
        <v>-1</v>
      </c>
      <c r="CB143">
        <f>IFERROR(VLOOKUP($A143, CDS1Y_bbg!CA$5:CB$241,2), -1)</f>
        <v>156.25299999999999</v>
      </c>
      <c r="CD143">
        <f>IFERROR(VLOOKUP($A143, CDS1Y_bbg!CC$5:CD$241,2), -1)</f>
        <v>186</v>
      </c>
      <c r="CF143">
        <f>IFERROR(VLOOKUP($A143, CDS1Y_bbg!CE$5:CF$241,2), -1)</f>
        <v>139.83600000000001</v>
      </c>
      <c r="CH143">
        <f>IFERROR(VLOOKUP($A143, CDS1Y_bbg!CG$5:CH$241,2), -1)</f>
        <v>58.600999999999999</v>
      </c>
      <c r="CJ143">
        <f>IFERROR(VLOOKUP($A143, CDS1Y_bbg!CI$5:CJ$241,2), -1)</f>
        <v>-1</v>
      </c>
      <c r="CL143">
        <f>IFERROR(VLOOKUP($A143, CDS1Y_bbg!CK$5:CL$241,2), -1)</f>
        <v>396.57799999999997</v>
      </c>
      <c r="CN143">
        <f>IFERROR(VLOOKUP($A143, CDS1Y_bbg!CM$5:CN$241,2), -1)</f>
        <v>-1</v>
      </c>
    </row>
    <row r="144" spans="1:92" x14ac:dyDescent="0.25">
      <c r="A144" s="1">
        <v>40877</v>
      </c>
      <c r="B144">
        <f>IFERROR(VLOOKUP($A144, CDS1Y_bbg!A$5:B$241,2), -1)</f>
        <v>78.247</v>
      </c>
      <c r="D144">
        <f>IFERROR(VLOOKUP($A144, CDS1Y_bbg!C$5:D$241,2), -1)</f>
        <v>291.64100000000002</v>
      </c>
      <c r="F144">
        <f>IFERROR(VLOOKUP($A144, CDS1Y_bbg!E$5:F$241,2), -1)</f>
        <v>66.055000000000007</v>
      </c>
      <c r="H144">
        <f>IFERROR(VLOOKUP($A144, CDS1Y_bbg!G$5:H$241,2), -1)</f>
        <v>-1</v>
      </c>
      <c r="J144">
        <f>IFERROR(VLOOKUP($A144, CDS1Y_bbg!I$5:J$241,2), -1)</f>
        <v>65.813999999999993</v>
      </c>
      <c r="L144">
        <f>IFERROR(VLOOKUP($A144, CDS1Y_bbg!K$5:L$241,2), -1)</f>
        <v>430.34199999999998</v>
      </c>
      <c r="N144">
        <f>IFERROR(VLOOKUP($A144, CDS1Y_bbg!M$5:N$241,2), -1)</f>
        <v>-1</v>
      </c>
      <c r="P144">
        <f>IFERROR(VLOOKUP($A144, CDS1Y_bbg!O$5:P$241,2), -1)</f>
        <v>-1</v>
      </c>
      <c r="R144">
        <f>IFERROR(VLOOKUP($A144, CDS1Y_bbg!Q$5:R$241,2), -1)</f>
        <v>60.207000000000001</v>
      </c>
      <c r="T144">
        <v>-1</v>
      </c>
      <c r="V144">
        <f>IFERROR(VLOOKUP($A144, CDS1Y_bbg!U$5:V$241,2), -1)</f>
        <v>162.70400000000001</v>
      </c>
      <c r="X144">
        <f>IFERROR(VLOOKUP($A144, CDS1Y_bbg!W$5:X$241,2), -1)</f>
        <v>144.21600000000001</v>
      </c>
      <c r="Z144">
        <f>IFERROR(VLOOKUP($A144, CDS1Y_bbg!Y$5:Z$241,2), -1)</f>
        <v>103.806</v>
      </c>
      <c r="AB144">
        <f>IFERROR(VLOOKUP($A144, CDS1Y_bbg!AA$5:AB$241,2), -1)</f>
        <v>-1</v>
      </c>
      <c r="AD144">
        <f>IFERROR(VLOOKUP($A144, CDS1Y_bbg!AC$5:AD$241,2), -1)</f>
        <v>149.53800000000001</v>
      </c>
      <c r="AF144">
        <f>IFERROR(VLOOKUP($A144, CDS1Y_bbg!AE$5:AF$241,2), -1)</f>
        <v>52.371000000000002</v>
      </c>
      <c r="AH144">
        <f>IFERROR(VLOOKUP($A144, CDS1Y_bbg!AG$5:AH$241,2), -1)</f>
        <v>-1</v>
      </c>
      <c r="AJ144">
        <f>IFERROR(VLOOKUP($A144, CDS1Y_bbg!AI$5:AJ$241,2), -1)</f>
        <v>-1</v>
      </c>
      <c r="AL144">
        <f>IFERROR(VLOOKUP($A144, CDS1Y_bbg!AK$5:AL$241,2), -1)</f>
        <v>-1</v>
      </c>
      <c r="AN144">
        <f>IFERROR(VLOOKUP($A144, CDS1Y_bbg!AM$5:AN$241,2), -1)</f>
        <v>-1</v>
      </c>
      <c r="AP144">
        <f>IFERROR(VLOOKUP($A144, CDS1Y_bbg!AO$5:AP$241,2), -1)</f>
        <v>-1</v>
      </c>
      <c r="AR144">
        <f>IFERROR(VLOOKUP($A144, CDS1Y_bbg!AQ$5:AR$241,2), -1)</f>
        <v>-1</v>
      </c>
      <c r="AT144">
        <f>IFERROR(VLOOKUP($A144, CDS1Y_bbg!AS$5:AT$241,2), -1)</f>
        <v>-1</v>
      </c>
      <c r="AV144">
        <f>IFERROR(VLOOKUP($A144, CDS1Y_bbg!AU$5:AV$241,2), -1)</f>
        <v>-1</v>
      </c>
      <c r="AX144">
        <f>IFERROR(VLOOKUP($A144, CDS1Y_bbg!AW$5:AX$241,2), -1)</f>
        <v>116.175</v>
      </c>
      <c r="AZ144">
        <f>IFERROR(VLOOKUP($A144, CDS1Y_bbg!AY$5:AZ$241,2), -1)</f>
        <v>7.9719999999999995</v>
      </c>
      <c r="BB144">
        <f>IFERROR(VLOOKUP($A144, CDS1Y_bbg!BA$5:BB$241,2), -1)</f>
        <v>-1</v>
      </c>
      <c r="BD144">
        <f>IFERROR(VLOOKUP($A144, CDS1Y_bbg!BC$5:BD$241,2), -1)</f>
        <v>-1</v>
      </c>
      <c r="BF144">
        <f>IFERROR(VLOOKUP($A144, CDS1Y_bbg!BE$5:BF$241,2), -1)</f>
        <v>-1</v>
      </c>
      <c r="BH144">
        <f>IFERROR(VLOOKUP($A144, CDS1Y_bbg!BG$5:BH$241,2), -1)</f>
        <v>-1</v>
      </c>
      <c r="BJ144">
        <f>IFERROR(VLOOKUP($A144, CDS1Y_bbg!BI$5:BJ$241,2), -1)</f>
        <v>-1</v>
      </c>
      <c r="BL144">
        <f>IFERROR(VLOOKUP($A144, CDS1Y_bbg!BK$5:BL$241,2), -1)</f>
        <v>-1</v>
      </c>
      <c r="BN144">
        <f>IFERROR(VLOOKUP($A144, CDS1Y_bbg!BM$5:BN$241,2), -1)</f>
        <v>-1</v>
      </c>
      <c r="BP144">
        <f>IFERROR(VLOOKUP($A144, CDS1Y_bbg!BO$5:BP$241,2), -1)</f>
        <v>-1</v>
      </c>
      <c r="BR144">
        <f>IFERROR(VLOOKUP($A144, CDS1Y_bbg!BQ$5:BR$241,2), -1)</f>
        <v>-1</v>
      </c>
      <c r="BT144">
        <f>IFERROR(VLOOKUP($A144, CDS1Y_bbg!BS$5:BT$241,2), -1)</f>
        <v>-1</v>
      </c>
      <c r="BV144">
        <f>IFERROR(VLOOKUP($A144, CDS1Y_bbg!BU$5:BV$241,2), -1)</f>
        <v>-1</v>
      </c>
      <c r="BX144">
        <f>IFERROR(VLOOKUP($A144, CDS1Y_bbg!BW$5:BX$241,2), -1)</f>
        <v>110.643</v>
      </c>
      <c r="BZ144">
        <f>IFERROR(VLOOKUP($A144, CDS1Y_bbg!BY$5:BZ$241,2), -1)</f>
        <v>-1</v>
      </c>
      <c r="CB144">
        <f>IFERROR(VLOOKUP($A144, CDS1Y_bbg!CA$5:CB$241,2), -1)</f>
        <v>252.52500000000001</v>
      </c>
      <c r="CD144">
        <f>IFERROR(VLOOKUP($A144, CDS1Y_bbg!CC$5:CD$241,2), -1)</f>
        <v>282.79700000000003</v>
      </c>
      <c r="CF144">
        <f>IFERROR(VLOOKUP($A144, CDS1Y_bbg!CE$5:CF$241,2), -1)</f>
        <v>213.40799999999999</v>
      </c>
      <c r="CH144">
        <f>IFERROR(VLOOKUP($A144, CDS1Y_bbg!CG$5:CH$241,2), -1)</f>
        <v>118.124</v>
      </c>
      <c r="CJ144">
        <f>IFERROR(VLOOKUP($A144, CDS1Y_bbg!CI$5:CJ$241,2), -1)</f>
        <v>-1</v>
      </c>
      <c r="CL144">
        <f>IFERROR(VLOOKUP($A144, CDS1Y_bbg!CK$5:CL$241,2), -1)</f>
        <v>473.274</v>
      </c>
      <c r="CN144">
        <f>IFERROR(VLOOKUP($A144, CDS1Y_bbg!CM$5:CN$241,2), -1)</f>
        <v>-1</v>
      </c>
    </row>
    <row r="145" spans="1:92" x14ac:dyDescent="0.25">
      <c r="A145" s="1">
        <v>40907</v>
      </c>
      <c r="B145">
        <f>IFERROR(VLOOKUP($A145, CDS1Y_bbg!A$5:B$241,2), -1)</f>
        <v>84.951999999999998</v>
      </c>
      <c r="D145">
        <f>IFERROR(VLOOKUP($A145, CDS1Y_bbg!C$5:D$241,2), -1)</f>
        <v>300.75299999999999</v>
      </c>
      <c r="F145">
        <f>IFERROR(VLOOKUP($A145, CDS1Y_bbg!E$5:F$241,2), -1)</f>
        <v>62.923000000000002</v>
      </c>
      <c r="H145">
        <f>IFERROR(VLOOKUP($A145, CDS1Y_bbg!G$5:H$241,2), -1)</f>
        <v>-1</v>
      </c>
      <c r="J145">
        <f>IFERROR(VLOOKUP($A145, CDS1Y_bbg!I$5:J$241,2), -1)</f>
        <v>59.997999999999998</v>
      </c>
      <c r="L145">
        <f>IFERROR(VLOOKUP($A145, CDS1Y_bbg!K$5:L$241,2), -1)</f>
        <v>436.48500000000001</v>
      </c>
      <c r="N145">
        <f>IFERROR(VLOOKUP($A145, CDS1Y_bbg!M$5:N$241,2), -1)</f>
        <v>-1</v>
      </c>
      <c r="P145">
        <f>IFERROR(VLOOKUP($A145, CDS1Y_bbg!O$5:P$241,2), -1)</f>
        <v>-1</v>
      </c>
      <c r="R145">
        <f>IFERROR(VLOOKUP($A145, CDS1Y_bbg!Q$5:R$241,2), -1)</f>
        <v>60.228000000000002</v>
      </c>
      <c r="T145">
        <v>-1</v>
      </c>
      <c r="V145">
        <f>IFERROR(VLOOKUP($A145, CDS1Y_bbg!U$5:V$241,2), -1)</f>
        <v>161.48599999999999</v>
      </c>
      <c r="X145">
        <f>IFERROR(VLOOKUP($A145, CDS1Y_bbg!W$5:X$241,2), -1)</f>
        <v>164.143</v>
      </c>
      <c r="Z145">
        <f>IFERROR(VLOOKUP($A145, CDS1Y_bbg!Y$5:Z$241,2), -1)</f>
        <v>108.753</v>
      </c>
      <c r="AB145">
        <f>IFERROR(VLOOKUP($A145, CDS1Y_bbg!AA$5:AB$241,2), -1)</f>
        <v>-1</v>
      </c>
      <c r="AD145">
        <f>IFERROR(VLOOKUP($A145, CDS1Y_bbg!AC$5:AD$241,2), -1)</f>
        <v>161.352</v>
      </c>
      <c r="AF145">
        <f>IFERROR(VLOOKUP($A145, CDS1Y_bbg!AE$5:AF$241,2), -1)</f>
        <v>47.261000000000003</v>
      </c>
      <c r="AH145">
        <f>IFERROR(VLOOKUP($A145, CDS1Y_bbg!AG$5:AH$241,2), -1)</f>
        <v>-1</v>
      </c>
      <c r="AJ145">
        <f>IFERROR(VLOOKUP($A145, CDS1Y_bbg!AI$5:AJ$241,2), -1)</f>
        <v>-1</v>
      </c>
      <c r="AL145">
        <f>IFERROR(VLOOKUP($A145, CDS1Y_bbg!AK$5:AL$241,2), -1)</f>
        <v>-1</v>
      </c>
      <c r="AN145">
        <f>IFERROR(VLOOKUP($A145, CDS1Y_bbg!AM$5:AN$241,2), -1)</f>
        <v>-1</v>
      </c>
      <c r="AP145">
        <f>IFERROR(VLOOKUP($A145, CDS1Y_bbg!AO$5:AP$241,2), -1)</f>
        <v>-1</v>
      </c>
      <c r="AR145">
        <f>IFERROR(VLOOKUP($A145, CDS1Y_bbg!AQ$5:AR$241,2), -1)</f>
        <v>-1</v>
      </c>
      <c r="AT145">
        <f>IFERROR(VLOOKUP($A145, CDS1Y_bbg!AS$5:AT$241,2), -1)</f>
        <v>-1</v>
      </c>
      <c r="AV145">
        <f>IFERROR(VLOOKUP($A145, CDS1Y_bbg!AU$5:AV$241,2), -1)</f>
        <v>-1</v>
      </c>
      <c r="AX145">
        <f>IFERROR(VLOOKUP($A145, CDS1Y_bbg!AW$5:AX$241,2), -1)</f>
        <v>115.88</v>
      </c>
      <c r="AZ145">
        <f>IFERROR(VLOOKUP($A145, CDS1Y_bbg!AY$5:AZ$241,2), -1)</f>
        <v>7.9719999999999995</v>
      </c>
      <c r="BB145">
        <f>IFERROR(VLOOKUP($A145, CDS1Y_bbg!BA$5:BB$241,2), -1)</f>
        <v>-1</v>
      </c>
      <c r="BD145">
        <f>IFERROR(VLOOKUP($A145, CDS1Y_bbg!BC$5:BD$241,2), -1)</f>
        <v>-1</v>
      </c>
      <c r="BF145">
        <f>IFERROR(VLOOKUP($A145, CDS1Y_bbg!BE$5:BF$241,2), -1)</f>
        <v>-1</v>
      </c>
      <c r="BH145">
        <f>IFERROR(VLOOKUP($A145, CDS1Y_bbg!BG$5:BH$241,2), -1)</f>
        <v>-1</v>
      </c>
      <c r="BJ145">
        <f>IFERROR(VLOOKUP($A145, CDS1Y_bbg!BI$5:BJ$241,2), -1)</f>
        <v>-1</v>
      </c>
      <c r="BL145">
        <f>IFERROR(VLOOKUP($A145, CDS1Y_bbg!BK$5:BL$241,2), -1)</f>
        <v>-1</v>
      </c>
      <c r="BN145">
        <f>IFERROR(VLOOKUP($A145, CDS1Y_bbg!BM$5:BN$241,2), -1)</f>
        <v>-1</v>
      </c>
      <c r="BP145">
        <f>IFERROR(VLOOKUP($A145, CDS1Y_bbg!BO$5:BP$241,2), -1)</f>
        <v>-1</v>
      </c>
      <c r="BR145">
        <f>IFERROR(VLOOKUP($A145, CDS1Y_bbg!BQ$5:BR$241,2), -1)</f>
        <v>-1</v>
      </c>
      <c r="BT145">
        <f>IFERROR(VLOOKUP($A145, CDS1Y_bbg!BS$5:BT$241,2), -1)</f>
        <v>-1</v>
      </c>
      <c r="BV145">
        <f>IFERROR(VLOOKUP($A145, CDS1Y_bbg!BU$5:BV$241,2), -1)</f>
        <v>-1</v>
      </c>
      <c r="BX145">
        <f>IFERROR(VLOOKUP($A145, CDS1Y_bbg!BW$5:BX$241,2), -1)</f>
        <v>111.717</v>
      </c>
      <c r="BZ145">
        <f>IFERROR(VLOOKUP($A145, CDS1Y_bbg!BY$5:BZ$241,2), -1)</f>
        <v>-1</v>
      </c>
      <c r="CB145">
        <f>IFERROR(VLOOKUP($A145, CDS1Y_bbg!CA$5:CB$241,2), -1)</f>
        <v>304.43400000000003</v>
      </c>
      <c r="CD145">
        <f>IFERROR(VLOOKUP($A145, CDS1Y_bbg!CC$5:CD$241,2), -1)</f>
        <v>318.87400000000002</v>
      </c>
      <c r="CF145">
        <f>IFERROR(VLOOKUP($A145, CDS1Y_bbg!CE$5:CF$241,2), -1)</f>
        <v>210.53100000000001</v>
      </c>
      <c r="CH145">
        <f>IFERROR(VLOOKUP($A145, CDS1Y_bbg!CG$5:CH$241,2), -1)</f>
        <v>122.42100000000001</v>
      </c>
      <c r="CJ145">
        <f>IFERROR(VLOOKUP($A145, CDS1Y_bbg!CI$5:CJ$241,2), -1)</f>
        <v>-1</v>
      </c>
      <c r="CL145">
        <f>IFERROR(VLOOKUP($A145, CDS1Y_bbg!CK$5:CL$241,2), -1)</f>
        <v>520.08500000000004</v>
      </c>
      <c r="CN145">
        <f>IFERROR(VLOOKUP($A145, CDS1Y_bbg!CM$5:CN$241,2), -1)</f>
        <v>-1</v>
      </c>
    </row>
    <row r="146" spans="1:92" x14ac:dyDescent="0.25">
      <c r="A146" s="1">
        <v>40939</v>
      </c>
      <c r="B146">
        <f>IFERROR(VLOOKUP($A146, CDS1Y_bbg!A$5:B$241,2), -1)</f>
        <v>73.070999999999998</v>
      </c>
      <c r="D146">
        <f>IFERROR(VLOOKUP($A146, CDS1Y_bbg!C$5:D$241,2), -1)</f>
        <v>223.78</v>
      </c>
      <c r="F146">
        <f>IFERROR(VLOOKUP($A146, CDS1Y_bbg!E$5:F$241,2), -1)</f>
        <v>56.149000000000001</v>
      </c>
      <c r="H146">
        <f>IFERROR(VLOOKUP($A146, CDS1Y_bbg!G$5:H$241,2), -1)</f>
        <v>-1</v>
      </c>
      <c r="J146">
        <f>IFERROR(VLOOKUP($A146, CDS1Y_bbg!I$5:J$241,2), -1)</f>
        <v>55.313000000000002</v>
      </c>
      <c r="L146">
        <f>IFERROR(VLOOKUP($A146, CDS1Y_bbg!K$5:L$241,2), -1)</f>
        <v>374.13799999999998</v>
      </c>
      <c r="N146">
        <f>IFERROR(VLOOKUP($A146, CDS1Y_bbg!M$5:N$241,2), -1)</f>
        <v>-1</v>
      </c>
      <c r="P146">
        <f>IFERROR(VLOOKUP($A146, CDS1Y_bbg!O$5:P$241,2), -1)</f>
        <v>-1</v>
      </c>
      <c r="R146">
        <f>IFERROR(VLOOKUP($A146, CDS1Y_bbg!Q$5:R$241,2), -1)</f>
        <v>49.536999999999999</v>
      </c>
      <c r="T146">
        <v>-1</v>
      </c>
      <c r="V146">
        <f>IFERROR(VLOOKUP($A146, CDS1Y_bbg!U$5:V$241,2), -1)</f>
        <v>126.372</v>
      </c>
      <c r="X146">
        <f>IFERROR(VLOOKUP($A146, CDS1Y_bbg!W$5:X$241,2), -1)</f>
        <v>109.146</v>
      </c>
      <c r="Z146">
        <f>IFERROR(VLOOKUP($A146, CDS1Y_bbg!Y$5:Z$241,2), -1)</f>
        <v>91.613</v>
      </c>
      <c r="AB146">
        <f>IFERROR(VLOOKUP($A146, CDS1Y_bbg!AA$5:AB$241,2), -1)</f>
        <v>-1</v>
      </c>
      <c r="AD146">
        <f>IFERROR(VLOOKUP($A146, CDS1Y_bbg!AC$5:AD$241,2), -1)</f>
        <v>146.83000000000001</v>
      </c>
      <c r="AF146">
        <f>IFERROR(VLOOKUP($A146, CDS1Y_bbg!AE$5:AF$241,2), -1)</f>
        <v>47.283999999999999</v>
      </c>
      <c r="AH146">
        <f>IFERROR(VLOOKUP($A146, CDS1Y_bbg!AG$5:AH$241,2), -1)</f>
        <v>-1</v>
      </c>
      <c r="AJ146">
        <f>IFERROR(VLOOKUP($A146, CDS1Y_bbg!AI$5:AJ$241,2), -1)</f>
        <v>-1</v>
      </c>
      <c r="AL146">
        <f>IFERROR(VLOOKUP($A146, CDS1Y_bbg!AK$5:AL$241,2), -1)</f>
        <v>-1</v>
      </c>
      <c r="AN146">
        <f>IFERROR(VLOOKUP($A146, CDS1Y_bbg!AM$5:AN$241,2), -1)</f>
        <v>-1</v>
      </c>
      <c r="AP146">
        <f>IFERROR(VLOOKUP($A146, CDS1Y_bbg!AO$5:AP$241,2), -1)</f>
        <v>-1</v>
      </c>
      <c r="AR146">
        <f>IFERROR(VLOOKUP($A146, CDS1Y_bbg!AQ$5:AR$241,2), -1)</f>
        <v>-1</v>
      </c>
      <c r="AT146">
        <f>IFERROR(VLOOKUP($A146, CDS1Y_bbg!AS$5:AT$241,2), -1)</f>
        <v>-1</v>
      </c>
      <c r="AV146">
        <f>IFERROR(VLOOKUP($A146, CDS1Y_bbg!AU$5:AV$241,2), -1)</f>
        <v>-1</v>
      </c>
      <c r="AX146">
        <f>IFERROR(VLOOKUP($A146, CDS1Y_bbg!AW$5:AX$241,2), -1)</f>
        <v>112.03</v>
      </c>
      <c r="AZ146">
        <f>IFERROR(VLOOKUP($A146, CDS1Y_bbg!AY$5:AZ$241,2), -1)</f>
        <v>7.9719999999999995</v>
      </c>
      <c r="BB146">
        <f>IFERROR(VLOOKUP($A146, CDS1Y_bbg!BA$5:BB$241,2), -1)</f>
        <v>-1</v>
      </c>
      <c r="BD146">
        <f>IFERROR(VLOOKUP($A146, CDS1Y_bbg!BC$5:BD$241,2), -1)</f>
        <v>-1</v>
      </c>
      <c r="BF146">
        <f>IFERROR(VLOOKUP($A146, CDS1Y_bbg!BE$5:BF$241,2), -1)</f>
        <v>-1</v>
      </c>
      <c r="BH146">
        <f>IFERROR(VLOOKUP($A146, CDS1Y_bbg!BG$5:BH$241,2), -1)</f>
        <v>-1</v>
      </c>
      <c r="BJ146">
        <f>IFERROR(VLOOKUP($A146, CDS1Y_bbg!BI$5:BJ$241,2), -1)</f>
        <v>-1</v>
      </c>
      <c r="BL146">
        <f>IFERROR(VLOOKUP($A146, CDS1Y_bbg!BK$5:BL$241,2), -1)</f>
        <v>-1</v>
      </c>
      <c r="BN146">
        <f>IFERROR(VLOOKUP($A146, CDS1Y_bbg!BM$5:BN$241,2), -1)</f>
        <v>-1</v>
      </c>
      <c r="BP146">
        <f>IFERROR(VLOOKUP($A146, CDS1Y_bbg!BO$5:BP$241,2), -1)</f>
        <v>-1</v>
      </c>
      <c r="BR146">
        <f>IFERROR(VLOOKUP($A146, CDS1Y_bbg!BQ$5:BR$241,2), -1)</f>
        <v>-1</v>
      </c>
      <c r="BT146">
        <f>IFERROR(VLOOKUP($A146, CDS1Y_bbg!BS$5:BT$241,2), -1)</f>
        <v>-1</v>
      </c>
      <c r="BV146">
        <f>IFERROR(VLOOKUP($A146, CDS1Y_bbg!BU$5:BV$241,2), -1)</f>
        <v>-1</v>
      </c>
      <c r="BX146">
        <f>IFERROR(VLOOKUP($A146, CDS1Y_bbg!BW$5:BX$241,2), -1)</f>
        <v>81.808999999999997</v>
      </c>
      <c r="BZ146">
        <f>IFERROR(VLOOKUP($A146, CDS1Y_bbg!BY$5:BZ$241,2), -1)</f>
        <v>-1</v>
      </c>
      <c r="CB146">
        <f>IFERROR(VLOOKUP($A146, CDS1Y_bbg!CA$5:CB$241,2), -1)</f>
        <v>237.19900000000001</v>
      </c>
      <c r="CD146">
        <f>IFERROR(VLOOKUP($A146, CDS1Y_bbg!CC$5:CD$241,2), -1)</f>
        <v>247.61799999999999</v>
      </c>
      <c r="CF146">
        <f>IFERROR(VLOOKUP($A146, CDS1Y_bbg!CE$5:CF$241,2), -1)</f>
        <v>201.05500000000001</v>
      </c>
      <c r="CH146">
        <f>IFERROR(VLOOKUP($A146, CDS1Y_bbg!CG$5:CH$241,2), -1)</f>
        <v>83.728999999999999</v>
      </c>
      <c r="CJ146">
        <f>IFERROR(VLOOKUP($A146, CDS1Y_bbg!CI$5:CJ$241,2), -1)</f>
        <v>-1</v>
      </c>
      <c r="CL146">
        <f>IFERROR(VLOOKUP($A146, CDS1Y_bbg!CK$5:CL$241,2), -1)</f>
        <v>514.96299999999997</v>
      </c>
      <c r="CN146">
        <f>IFERROR(VLOOKUP($A146, CDS1Y_bbg!CM$5:CN$241,2), -1)</f>
        <v>-1</v>
      </c>
    </row>
    <row r="147" spans="1:92" x14ac:dyDescent="0.25">
      <c r="A147" s="1">
        <v>40968</v>
      </c>
      <c r="B147">
        <f>IFERROR(VLOOKUP($A147, CDS1Y_bbg!A$5:B$241,2), -1)</f>
        <v>70.034999999999997</v>
      </c>
      <c r="D147">
        <f>IFERROR(VLOOKUP($A147, CDS1Y_bbg!C$5:D$241,2), -1)</f>
        <v>165.87100000000001</v>
      </c>
      <c r="F147">
        <f>IFERROR(VLOOKUP($A147, CDS1Y_bbg!E$5:F$241,2), -1)</f>
        <v>46.075000000000003</v>
      </c>
      <c r="H147">
        <f>IFERROR(VLOOKUP($A147, CDS1Y_bbg!G$5:H$241,2), -1)</f>
        <v>-1</v>
      </c>
      <c r="J147">
        <f>IFERROR(VLOOKUP($A147, CDS1Y_bbg!I$5:J$241,2), -1)</f>
        <v>46.774999999999999</v>
      </c>
      <c r="L147">
        <f>IFERROR(VLOOKUP($A147, CDS1Y_bbg!K$5:L$241,2), -1)</f>
        <v>334.85199999999998</v>
      </c>
      <c r="N147">
        <f>IFERROR(VLOOKUP($A147, CDS1Y_bbg!M$5:N$241,2), -1)</f>
        <v>-1</v>
      </c>
      <c r="P147">
        <f>IFERROR(VLOOKUP($A147, CDS1Y_bbg!O$5:P$241,2), -1)</f>
        <v>-1</v>
      </c>
      <c r="R147">
        <f>IFERROR(VLOOKUP($A147, CDS1Y_bbg!Q$5:R$241,2), -1)</f>
        <v>47.16</v>
      </c>
      <c r="T147">
        <v>-1</v>
      </c>
      <c r="V147">
        <f>IFERROR(VLOOKUP($A147, CDS1Y_bbg!U$5:V$241,2), -1)</f>
        <v>73.766999999999996</v>
      </c>
      <c r="X147">
        <f>IFERROR(VLOOKUP($A147, CDS1Y_bbg!W$5:X$241,2), -1)</f>
        <v>74.564999999999998</v>
      </c>
      <c r="Z147">
        <f>IFERROR(VLOOKUP($A147, CDS1Y_bbg!Y$5:Z$241,2), -1)</f>
        <v>55.65</v>
      </c>
      <c r="AB147">
        <f>IFERROR(VLOOKUP($A147, CDS1Y_bbg!AA$5:AB$241,2), -1)</f>
        <v>-1</v>
      </c>
      <c r="AD147">
        <f>IFERROR(VLOOKUP($A147, CDS1Y_bbg!AC$5:AD$241,2), -1)</f>
        <v>116.49</v>
      </c>
      <c r="AF147">
        <f>IFERROR(VLOOKUP($A147, CDS1Y_bbg!AE$5:AF$241,2), -1)</f>
        <v>-1</v>
      </c>
      <c r="AH147">
        <f>IFERROR(VLOOKUP($A147, CDS1Y_bbg!AG$5:AH$241,2), -1)</f>
        <v>-1</v>
      </c>
      <c r="AJ147">
        <f>IFERROR(VLOOKUP($A147, CDS1Y_bbg!AI$5:AJ$241,2), -1)</f>
        <v>-1</v>
      </c>
      <c r="AL147">
        <f>IFERROR(VLOOKUP($A147, CDS1Y_bbg!AK$5:AL$241,2), -1)</f>
        <v>-1</v>
      </c>
      <c r="AN147">
        <f>IFERROR(VLOOKUP($A147, CDS1Y_bbg!AM$5:AN$241,2), -1)</f>
        <v>-1</v>
      </c>
      <c r="AP147">
        <f>IFERROR(VLOOKUP($A147, CDS1Y_bbg!AO$5:AP$241,2), -1)</f>
        <v>-1</v>
      </c>
      <c r="AR147">
        <f>IFERROR(VLOOKUP($A147, CDS1Y_bbg!AQ$5:AR$241,2), -1)</f>
        <v>-1</v>
      </c>
      <c r="AT147">
        <f>IFERROR(VLOOKUP($A147, CDS1Y_bbg!AS$5:AT$241,2), -1)</f>
        <v>-1</v>
      </c>
      <c r="AV147">
        <f>IFERROR(VLOOKUP($A147, CDS1Y_bbg!AU$5:AV$241,2), -1)</f>
        <v>-1</v>
      </c>
      <c r="AX147">
        <f>IFERROR(VLOOKUP($A147, CDS1Y_bbg!AW$5:AX$241,2), -1)</f>
        <v>99.125</v>
      </c>
      <c r="AZ147">
        <f>IFERROR(VLOOKUP($A147, CDS1Y_bbg!AY$5:AZ$241,2), -1)</f>
        <v>7.9719999999999995</v>
      </c>
      <c r="BB147">
        <f>IFERROR(VLOOKUP($A147, CDS1Y_bbg!BA$5:BB$241,2), -1)</f>
        <v>-1</v>
      </c>
      <c r="BD147">
        <f>IFERROR(VLOOKUP($A147, CDS1Y_bbg!BC$5:BD$241,2), -1)</f>
        <v>-1</v>
      </c>
      <c r="BF147">
        <f>IFERROR(VLOOKUP($A147, CDS1Y_bbg!BE$5:BF$241,2), -1)</f>
        <v>-1</v>
      </c>
      <c r="BH147">
        <f>IFERROR(VLOOKUP($A147, CDS1Y_bbg!BG$5:BH$241,2), -1)</f>
        <v>-1</v>
      </c>
      <c r="BJ147">
        <f>IFERROR(VLOOKUP($A147, CDS1Y_bbg!BI$5:BJ$241,2), -1)</f>
        <v>-1</v>
      </c>
      <c r="BL147">
        <f>IFERROR(VLOOKUP($A147, CDS1Y_bbg!BK$5:BL$241,2), -1)</f>
        <v>-1</v>
      </c>
      <c r="BN147">
        <f>IFERROR(VLOOKUP($A147, CDS1Y_bbg!BM$5:BN$241,2), -1)</f>
        <v>-1</v>
      </c>
      <c r="BP147">
        <f>IFERROR(VLOOKUP($A147, CDS1Y_bbg!BO$5:BP$241,2), -1)</f>
        <v>-1</v>
      </c>
      <c r="BR147">
        <f>IFERROR(VLOOKUP($A147, CDS1Y_bbg!BQ$5:BR$241,2), -1)</f>
        <v>-1</v>
      </c>
      <c r="BT147">
        <f>IFERROR(VLOOKUP($A147, CDS1Y_bbg!BS$5:BT$241,2), -1)</f>
        <v>-1</v>
      </c>
      <c r="BV147">
        <f>IFERROR(VLOOKUP($A147, CDS1Y_bbg!BU$5:BV$241,2), -1)</f>
        <v>-1</v>
      </c>
      <c r="BX147">
        <f>IFERROR(VLOOKUP($A147, CDS1Y_bbg!BW$5:BX$241,2), -1)</f>
        <v>75.709999999999994</v>
      </c>
      <c r="BZ147">
        <f>IFERROR(VLOOKUP($A147, CDS1Y_bbg!BY$5:BZ$241,2), -1)</f>
        <v>-1</v>
      </c>
      <c r="CB147">
        <f>IFERROR(VLOOKUP($A147, CDS1Y_bbg!CA$5:CB$241,2), -1)</f>
        <v>158.952</v>
      </c>
      <c r="CD147">
        <f>IFERROR(VLOOKUP($A147, CDS1Y_bbg!CC$5:CD$241,2), -1)</f>
        <v>172.31700000000001</v>
      </c>
      <c r="CF147">
        <f>IFERROR(VLOOKUP($A147, CDS1Y_bbg!CE$5:CF$241,2), -1)</f>
        <v>180.19800000000001</v>
      </c>
      <c r="CH147">
        <f>IFERROR(VLOOKUP($A147, CDS1Y_bbg!CG$5:CH$241,2), -1)</f>
        <v>71.549000000000007</v>
      </c>
      <c r="CJ147">
        <f>IFERROR(VLOOKUP($A147, CDS1Y_bbg!CI$5:CJ$241,2), -1)</f>
        <v>-1</v>
      </c>
      <c r="CL147">
        <f>IFERROR(VLOOKUP($A147, CDS1Y_bbg!CK$5:CL$241,2), -1)</f>
        <v>442.77300000000002</v>
      </c>
      <c r="CN147">
        <f>IFERROR(VLOOKUP($A147, CDS1Y_bbg!CM$5:CN$241,2), -1)</f>
        <v>-1</v>
      </c>
    </row>
    <row r="148" spans="1:92" x14ac:dyDescent="0.25">
      <c r="A148" s="1">
        <v>40998</v>
      </c>
      <c r="B148">
        <f>IFERROR(VLOOKUP($A148, CDS1Y_bbg!A$5:B$241,2), -1)</f>
        <v>52.246000000000002</v>
      </c>
      <c r="D148">
        <f>IFERROR(VLOOKUP($A148, CDS1Y_bbg!C$5:D$241,2), -1)</f>
        <v>127.203</v>
      </c>
      <c r="F148">
        <f>IFERROR(VLOOKUP($A148, CDS1Y_bbg!E$5:F$241,2), -1)</f>
        <v>42.523000000000003</v>
      </c>
      <c r="H148">
        <f>IFERROR(VLOOKUP($A148, CDS1Y_bbg!G$5:H$241,2), -1)</f>
        <v>-1</v>
      </c>
      <c r="J148">
        <f>IFERROR(VLOOKUP($A148, CDS1Y_bbg!I$5:J$241,2), -1)</f>
        <v>34.874000000000002</v>
      </c>
      <c r="L148">
        <f>IFERROR(VLOOKUP($A148, CDS1Y_bbg!K$5:L$241,2), -1)</f>
        <v>260.52300000000002</v>
      </c>
      <c r="N148">
        <f>IFERROR(VLOOKUP($A148, CDS1Y_bbg!M$5:N$241,2), -1)</f>
        <v>-1</v>
      </c>
      <c r="P148">
        <f>IFERROR(VLOOKUP($A148, CDS1Y_bbg!O$5:P$241,2), -1)</f>
        <v>-1</v>
      </c>
      <c r="R148">
        <f>IFERROR(VLOOKUP($A148, CDS1Y_bbg!Q$5:R$241,2), -1)</f>
        <v>35.886000000000003</v>
      </c>
      <c r="T148">
        <v>-1</v>
      </c>
      <c r="V148">
        <f>IFERROR(VLOOKUP($A148, CDS1Y_bbg!U$5:V$241,2), -1)</f>
        <v>53.933</v>
      </c>
      <c r="X148">
        <f>IFERROR(VLOOKUP($A148, CDS1Y_bbg!W$5:X$241,2), -1)</f>
        <v>62.744999999999997</v>
      </c>
      <c r="Z148">
        <f>IFERROR(VLOOKUP($A148, CDS1Y_bbg!Y$5:Z$241,2), -1)</f>
        <v>54.2</v>
      </c>
      <c r="AB148">
        <f>IFERROR(VLOOKUP($A148, CDS1Y_bbg!AA$5:AB$241,2), -1)</f>
        <v>-1</v>
      </c>
      <c r="AD148">
        <f>IFERROR(VLOOKUP($A148, CDS1Y_bbg!AC$5:AD$241,2), -1)</f>
        <v>94.424000000000007</v>
      </c>
      <c r="AF148">
        <f>IFERROR(VLOOKUP($A148, CDS1Y_bbg!AE$5:AF$241,2), -1)</f>
        <v>-1</v>
      </c>
      <c r="AH148">
        <f>IFERROR(VLOOKUP($A148, CDS1Y_bbg!AG$5:AH$241,2), -1)</f>
        <v>-1</v>
      </c>
      <c r="AJ148">
        <f>IFERROR(VLOOKUP($A148, CDS1Y_bbg!AI$5:AJ$241,2), -1)</f>
        <v>-1</v>
      </c>
      <c r="AL148">
        <f>IFERROR(VLOOKUP($A148, CDS1Y_bbg!AK$5:AL$241,2), -1)</f>
        <v>-1</v>
      </c>
      <c r="AN148">
        <f>IFERROR(VLOOKUP($A148, CDS1Y_bbg!AM$5:AN$241,2), -1)</f>
        <v>-1</v>
      </c>
      <c r="AP148">
        <f>IFERROR(VLOOKUP($A148, CDS1Y_bbg!AO$5:AP$241,2), -1)</f>
        <v>-1</v>
      </c>
      <c r="AR148">
        <f>IFERROR(VLOOKUP($A148, CDS1Y_bbg!AQ$5:AR$241,2), -1)</f>
        <v>-1</v>
      </c>
      <c r="AT148">
        <f>IFERROR(VLOOKUP($A148, CDS1Y_bbg!AS$5:AT$241,2), -1)</f>
        <v>-1</v>
      </c>
      <c r="AV148">
        <f>IFERROR(VLOOKUP($A148, CDS1Y_bbg!AU$5:AV$241,2), -1)</f>
        <v>-1</v>
      </c>
      <c r="AX148">
        <f>IFERROR(VLOOKUP($A148, CDS1Y_bbg!AW$5:AX$241,2), -1)</f>
        <v>101.874</v>
      </c>
      <c r="AZ148">
        <f>IFERROR(VLOOKUP($A148, CDS1Y_bbg!AY$5:AZ$241,2), -1)</f>
        <v>7.9719999999999995</v>
      </c>
      <c r="BB148">
        <f>IFERROR(VLOOKUP($A148, CDS1Y_bbg!BA$5:BB$241,2), -1)</f>
        <v>-1</v>
      </c>
      <c r="BD148">
        <f>IFERROR(VLOOKUP($A148, CDS1Y_bbg!BC$5:BD$241,2), -1)</f>
        <v>-1</v>
      </c>
      <c r="BF148">
        <f>IFERROR(VLOOKUP($A148, CDS1Y_bbg!BE$5:BF$241,2), -1)</f>
        <v>-1</v>
      </c>
      <c r="BH148">
        <f>IFERROR(VLOOKUP($A148, CDS1Y_bbg!BG$5:BH$241,2), -1)</f>
        <v>-1</v>
      </c>
      <c r="BJ148">
        <f>IFERROR(VLOOKUP($A148, CDS1Y_bbg!BI$5:BJ$241,2), -1)</f>
        <v>-1</v>
      </c>
      <c r="BL148">
        <f>IFERROR(VLOOKUP($A148, CDS1Y_bbg!BK$5:BL$241,2), -1)</f>
        <v>-1</v>
      </c>
      <c r="BN148">
        <f>IFERROR(VLOOKUP($A148, CDS1Y_bbg!BM$5:BN$241,2), -1)</f>
        <v>-1</v>
      </c>
      <c r="BP148">
        <f>IFERROR(VLOOKUP($A148, CDS1Y_bbg!BO$5:BP$241,2), -1)</f>
        <v>-1</v>
      </c>
      <c r="BR148">
        <f>IFERROR(VLOOKUP($A148, CDS1Y_bbg!BQ$5:BR$241,2), -1)</f>
        <v>-1</v>
      </c>
      <c r="BT148">
        <f>IFERROR(VLOOKUP($A148, CDS1Y_bbg!BS$5:BT$241,2), -1)</f>
        <v>-1</v>
      </c>
      <c r="BV148">
        <f>IFERROR(VLOOKUP($A148, CDS1Y_bbg!BU$5:BV$241,2), -1)</f>
        <v>-1</v>
      </c>
      <c r="BX148">
        <f>IFERROR(VLOOKUP($A148, CDS1Y_bbg!BW$5:BX$241,2), -1)</f>
        <v>58.743000000000002</v>
      </c>
      <c r="BZ148">
        <f>IFERROR(VLOOKUP($A148, CDS1Y_bbg!BY$5:BZ$241,2), -1)</f>
        <v>-1</v>
      </c>
      <c r="CB148">
        <f>IFERROR(VLOOKUP($A148, CDS1Y_bbg!CA$5:CB$241,2), -1)</f>
        <v>119.078</v>
      </c>
      <c r="CD148">
        <f>IFERROR(VLOOKUP($A148, CDS1Y_bbg!CC$5:CD$241,2), -1)</f>
        <v>146.86099999999999</v>
      </c>
      <c r="CF148">
        <f>IFERROR(VLOOKUP($A148, CDS1Y_bbg!CE$5:CF$241,2), -1)</f>
        <v>119.25700000000001</v>
      </c>
      <c r="CH148">
        <f>IFERROR(VLOOKUP($A148, CDS1Y_bbg!CG$5:CH$241,2), -1)</f>
        <v>53.148000000000003</v>
      </c>
      <c r="CJ148">
        <f>IFERROR(VLOOKUP($A148, CDS1Y_bbg!CI$5:CJ$241,2), -1)</f>
        <v>-1</v>
      </c>
      <c r="CL148">
        <f>IFERROR(VLOOKUP($A148, CDS1Y_bbg!CK$5:CL$241,2), -1)</f>
        <v>447.67099999999999</v>
      </c>
      <c r="CN148">
        <f>IFERROR(VLOOKUP($A148, CDS1Y_bbg!CM$5:CN$241,2), -1)</f>
        <v>-1</v>
      </c>
    </row>
    <row r="149" spans="1:92" x14ac:dyDescent="0.25">
      <c r="A149" s="1">
        <v>41029</v>
      </c>
      <c r="B149">
        <f>IFERROR(VLOOKUP($A149, CDS1Y_bbg!A$5:B$241,2), -1)</f>
        <v>55.768000000000001</v>
      </c>
      <c r="D149">
        <f>IFERROR(VLOOKUP($A149, CDS1Y_bbg!C$5:D$241,2), -1)</f>
        <v>154.495</v>
      </c>
      <c r="F149">
        <f>IFERROR(VLOOKUP($A149, CDS1Y_bbg!E$5:F$241,2), -1)</f>
        <v>38.302999999999997</v>
      </c>
      <c r="H149">
        <f>IFERROR(VLOOKUP($A149, CDS1Y_bbg!G$5:H$241,2), -1)</f>
        <v>-1</v>
      </c>
      <c r="J149">
        <f>IFERROR(VLOOKUP($A149, CDS1Y_bbg!I$5:J$241,2), -1)</f>
        <v>34.07</v>
      </c>
      <c r="L149">
        <f>IFERROR(VLOOKUP($A149, CDS1Y_bbg!K$5:L$241,2), -1)</f>
        <v>292.25400000000002</v>
      </c>
      <c r="N149">
        <f>IFERROR(VLOOKUP($A149, CDS1Y_bbg!M$5:N$241,2), -1)</f>
        <v>-1</v>
      </c>
      <c r="P149">
        <f>IFERROR(VLOOKUP($A149, CDS1Y_bbg!O$5:P$241,2), -1)</f>
        <v>-1</v>
      </c>
      <c r="R149">
        <f>IFERROR(VLOOKUP($A149, CDS1Y_bbg!Q$5:R$241,2), -1)</f>
        <v>34.737000000000002</v>
      </c>
      <c r="T149">
        <v>-1</v>
      </c>
      <c r="V149">
        <f>IFERROR(VLOOKUP($A149, CDS1Y_bbg!U$5:V$241,2), -1)</f>
        <v>75.608000000000004</v>
      </c>
      <c r="X149">
        <f>IFERROR(VLOOKUP($A149, CDS1Y_bbg!W$5:X$241,2), -1)</f>
        <v>70.698999999999998</v>
      </c>
      <c r="Z149">
        <f>IFERROR(VLOOKUP($A149, CDS1Y_bbg!Y$5:Z$241,2), -1)</f>
        <v>54.506</v>
      </c>
      <c r="AB149">
        <f>IFERROR(VLOOKUP($A149, CDS1Y_bbg!AA$5:AB$241,2), -1)</f>
        <v>-1</v>
      </c>
      <c r="AD149">
        <f>IFERROR(VLOOKUP($A149, CDS1Y_bbg!AC$5:AD$241,2), -1)</f>
        <v>98.069000000000003</v>
      </c>
      <c r="AF149">
        <f>IFERROR(VLOOKUP($A149, CDS1Y_bbg!AE$5:AF$241,2), -1)</f>
        <v>-1</v>
      </c>
      <c r="AH149">
        <f>IFERROR(VLOOKUP($A149, CDS1Y_bbg!AG$5:AH$241,2), -1)</f>
        <v>-1</v>
      </c>
      <c r="AJ149">
        <f>IFERROR(VLOOKUP($A149, CDS1Y_bbg!AI$5:AJ$241,2), -1)</f>
        <v>-1</v>
      </c>
      <c r="AL149">
        <f>IFERROR(VLOOKUP($A149, CDS1Y_bbg!AK$5:AL$241,2), -1)</f>
        <v>-1</v>
      </c>
      <c r="AN149">
        <f>IFERROR(VLOOKUP($A149, CDS1Y_bbg!AM$5:AN$241,2), -1)</f>
        <v>-1</v>
      </c>
      <c r="AP149">
        <f>IFERROR(VLOOKUP($A149, CDS1Y_bbg!AO$5:AP$241,2), -1)</f>
        <v>-1</v>
      </c>
      <c r="AR149">
        <f>IFERROR(VLOOKUP($A149, CDS1Y_bbg!AQ$5:AR$241,2), -1)</f>
        <v>-1</v>
      </c>
      <c r="AT149">
        <f>IFERROR(VLOOKUP($A149, CDS1Y_bbg!AS$5:AT$241,2), -1)</f>
        <v>-1</v>
      </c>
      <c r="AV149">
        <f>IFERROR(VLOOKUP($A149, CDS1Y_bbg!AU$5:AV$241,2), -1)</f>
        <v>-1</v>
      </c>
      <c r="AX149">
        <f>IFERROR(VLOOKUP($A149, CDS1Y_bbg!AW$5:AX$241,2), -1)</f>
        <v>100.32299999999999</v>
      </c>
      <c r="AZ149">
        <f>IFERROR(VLOOKUP($A149, CDS1Y_bbg!AY$5:AZ$241,2), -1)</f>
        <v>7.9719999999999995</v>
      </c>
      <c r="BB149">
        <f>IFERROR(VLOOKUP($A149, CDS1Y_bbg!BA$5:BB$241,2), -1)</f>
        <v>-1</v>
      </c>
      <c r="BD149">
        <f>IFERROR(VLOOKUP($A149, CDS1Y_bbg!BC$5:BD$241,2), -1)</f>
        <v>-1</v>
      </c>
      <c r="BF149">
        <f>IFERROR(VLOOKUP($A149, CDS1Y_bbg!BE$5:BF$241,2), -1)</f>
        <v>-1</v>
      </c>
      <c r="BH149">
        <f>IFERROR(VLOOKUP($A149, CDS1Y_bbg!BG$5:BH$241,2), -1)</f>
        <v>-1</v>
      </c>
      <c r="BJ149">
        <f>IFERROR(VLOOKUP($A149, CDS1Y_bbg!BI$5:BJ$241,2), -1)</f>
        <v>-1</v>
      </c>
      <c r="BL149">
        <f>IFERROR(VLOOKUP($A149, CDS1Y_bbg!BK$5:BL$241,2), -1)</f>
        <v>-1</v>
      </c>
      <c r="BN149">
        <f>IFERROR(VLOOKUP($A149, CDS1Y_bbg!BM$5:BN$241,2), -1)</f>
        <v>-1</v>
      </c>
      <c r="BP149">
        <f>IFERROR(VLOOKUP($A149, CDS1Y_bbg!BO$5:BP$241,2), -1)</f>
        <v>-1</v>
      </c>
      <c r="BR149">
        <f>IFERROR(VLOOKUP($A149, CDS1Y_bbg!BQ$5:BR$241,2), -1)</f>
        <v>-1</v>
      </c>
      <c r="BT149">
        <f>IFERROR(VLOOKUP($A149, CDS1Y_bbg!BS$5:BT$241,2), -1)</f>
        <v>-1</v>
      </c>
      <c r="BV149">
        <f>IFERROR(VLOOKUP($A149, CDS1Y_bbg!BU$5:BV$241,2), -1)</f>
        <v>-1</v>
      </c>
      <c r="BX149">
        <f>IFERROR(VLOOKUP($A149, CDS1Y_bbg!BW$5:BX$241,2), -1)</f>
        <v>59.277000000000001</v>
      </c>
      <c r="BZ149">
        <f>IFERROR(VLOOKUP($A149, CDS1Y_bbg!BY$5:BZ$241,2), -1)</f>
        <v>-1</v>
      </c>
      <c r="CB149">
        <f>IFERROR(VLOOKUP($A149, CDS1Y_bbg!CA$5:CB$241,2), -1)</f>
        <v>141.34299999999999</v>
      </c>
      <c r="CD149">
        <f>IFERROR(VLOOKUP($A149, CDS1Y_bbg!CC$5:CD$241,2), -1)</f>
        <v>148.81800000000001</v>
      </c>
      <c r="CF149">
        <f>IFERROR(VLOOKUP($A149, CDS1Y_bbg!CE$5:CF$241,2), -1)</f>
        <v>150.767</v>
      </c>
      <c r="CH149">
        <f>IFERROR(VLOOKUP($A149, CDS1Y_bbg!CG$5:CH$241,2), -1)</f>
        <v>50.091000000000001</v>
      </c>
      <c r="CJ149">
        <f>IFERROR(VLOOKUP($A149, CDS1Y_bbg!CI$5:CJ$241,2), -1)</f>
        <v>-1</v>
      </c>
      <c r="CL149">
        <f>IFERROR(VLOOKUP($A149, CDS1Y_bbg!CK$5:CL$241,2), -1)</f>
        <v>399.01600000000002</v>
      </c>
      <c r="CN149">
        <f>IFERROR(VLOOKUP($A149, CDS1Y_bbg!CM$5:CN$241,2), -1)</f>
        <v>-1</v>
      </c>
    </row>
    <row r="150" spans="1:92" x14ac:dyDescent="0.25">
      <c r="A150" s="1">
        <v>41060</v>
      </c>
      <c r="B150">
        <f>IFERROR(VLOOKUP($A150, CDS1Y_bbg!A$5:B$241,2), -1)</f>
        <v>84.738</v>
      </c>
      <c r="D150">
        <f>IFERROR(VLOOKUP($A150, CDS1Y_bbg!C$5:D$241,2), -1)</f>
        <v>242.452</v>
      </c>
      <c r="F150">
        <f>IFERROR(VLOOKUP($A150, CDS1Y_bbg!E$5:F$241,2), -1)</f>
        <v>61.691000000000003</v>
      </c>
      <c r="H150">
        <f>IFERROR(VLOOKUP($A150, CDS1Y_bbg!G$5:H$241,2), -1)</f>
        <v>-1</v>
      </c>
      <c r="J150">
        <f>IFERROR(VLOOKUP($A150, CDS1Y_bbg!I$5:J$241,2), -1)</f>
        <v>66.22</v>
      </c>
      <c r="L150">
        <f>IFERROR(VLOOKUP($A150, CDS1Y_bbg!K$5:L$241,2), -1)</f>
        <v>391.65600000000001</v>
      </c>
      <c r="N150">
        <f>IFERROR(VLOOKUP($A150, CDS1Y_bbg!M$5:N$241,2), -1)</f>
        <v>-1</v>
      </c>
      <c r="P150">
        <f>IFERROR(VLOOKUP($A150, CDS1Y_bbg!O$5:P$241,2), -1)</f>
        <v>-1</v>
      </c>
      <c r="R150">
        <f>IFERROR(VLOOKUP($A150, CDS1Y_bbg!Q$5:R$241,2), -1)</f>
        <v>63.655000000000001</v>
      </c>
      <c r="T150">
        <v>-1</v>
      </c>
      <c r="V150">
        <f>IFERROR(VLOOKUP($A150, CDS1Y_bbg!U$5:V$241,2), -1)</f>
        <v>146.911</v>
      </c>
      <c r="X150">
        <f>IFERROR(VLOOKUP($A150, CDS1Y_bbg!W$5:X$241,2), -1)</f>
        <v>133.50399999999999</v>
      </c>
      <c r="Z150">
        <f>IFERROR(VLOOKUP($A150, CDS1Y_bbg!Y$5:Z$241,2), -1)</f>
        <v>87.974999999999994</v>
      </c>
      <c r="AB150">
        <f>IFERROR(VLOOKUP($A150, CDS1Y_bbg!AA$5:AB$241,2), -1)</f>
        <v>-1</v>
      </c>
      <c r="AD150">
        <f>IFERROR(VLOOKUP($A150, CDS1Y_bbg!AC$5:AD$241,2), -1)</f>
        <v>157.50299999999999</v>
      </c>
      <c r="AF150">
        <f>IFERROR(VLOOKUP($A150, CDS1Y_bbg!AE$5:AF$241,2), -1)</f>
        <v>-1</v>
      </c>
      <c r="AH150">
        <f>IFERROR(VLOOKUP($A150, CDS1Y_bbg!AG$5:AH$241,2), -1)</f>
        <v>-1</v>
      </c>
      <c r="AJ150">
        <f>IFERROR(VLOOKUP($A150, CDS1Y_bbg!AI$5:AJ$241,2), -1)</f>
        <v>-1</v>
      </c>
      <c r="AL150">
        <f>IFERROR(VLOOKUP($A150, CDS1Y_bbg!AK$5:AL$241,2), -1)</f>
        <v>-1</v>
      </c>
      <c r="AN150">
        <f>IFERROR(VLOOKUP($A150, CDS1Y_bbg!AM$5:AN$241,2), -1)</f>
        <v>-1</v>
      </c>
      <c r="AP150">
        <f>IFERROR(VLOOKUP($A150, CDS1Y_bbg!AO$5:AP$241,2), -1)</f>
        <v>-1</v>
      </c>
      <c r="AR150">
        <f>IFERROR(VLOOKUP($A150, CDS1Y_bbg!AQ$5:AR$241,2), -1)</f>
        <v>-1</v>
      </c>
      <c r="AT150">
        <f>IFERROR(VLOOKUP($A150, CDS1Y_bbg!AS$5:AT$241,2), -1)</f>
        <v>-1</v>
      </c>
      <c r="AV150">
        <f>IFERROR(VLOOKUP($A150, CDS1Y_bbg!AU$5:AV$241,2), -1)</f>
        <v>-1</v>
      </c>
      <c r="AX150">
        <f>IFERROR(VLOOKUP($A150, CDS1Y_bbg!AW$5:AX$241,2), -1)</f>
        <v>104.68</v>
      </c>
      <c r="AZ150">
        <f>IFERROR(VLOOKUP($A150, CDS1Y_bbg!AY$5:AZ$241,2), -1)</f>
        <v>7.9719999999999995</v>
      </c>
      <c r="BB150">
        <f>IFERROR(VLOOKUP($A150, CDS1Y_bbg!BA$5:BB$241,2), -1)</f>
        <v>-1</v>
      </c>
      <c r="BD150">
        <f>IFERROR(VLOOKUP($A150, CDS1Y_bbg!BC$5:BD$241,2), -1)</f>
        <v>-1</v>
      </c>
      <c r="BF150">
        <f>IFERROR(VLOOKUP($A150, CDS1Y_bbg!BE$5:BF$241,2), -1)</f>
        <v>-1</v>
      </c>
      <c r="BH150">
        <f>IFERROR(VLOOKUP($A150, CDS1Y_bbg!BG$5:BH$241,2), -1)</f>
        <v>-1</v>
      </c>
      <c r="BJ150">
        <f>IFERROR(VLOOKUP($A150, CDS1Y_bbg!BI$5:BJ$241,2), -1)</f>
        <v>-1</v>
      </c>
      <c r="BL150">
        <f>IFERROR(VLOOKUP($A150, CDS1Y_bbg!BK$5:BL$241,2), -1)</f>
        <v>-1</v>
      </c>
      <c r="BN150">
        <f>IFERROR(VLOOKUP($A150, CDS1Y_bbg!BM$5:BN$241,2), -1)</f>
        <v>-1</v>
      </c>
      <c r="BP150">
        <f>IFERROR(VLOOKUP($A150, CDS1Y_bbg!BO$5:BP$241,2), -1)</f>
        <v>-1</v>
      </c>
      <c r="BR150">
        <f>IFERROR(VLOOKUP($A150, CDS1Y_bbg!BQ$5:BR$241,2), -1)</f>
        <v>-1</v>
      </c>
      <c r="BT150">
        <f>IFERROR(VLOOKUP($A150, CDS1Y_bbg!BS$5:BT$241,2), -1)</f>
        <v>-1</v>
      </c>
      <c r="BV150">
        <f>IFERROR(VLOOKUP($A150, CDS1Y_bbg!BU$5:BV$241,2), -1)</f>
        <v>-1</v>
      </c>
      <c r="BX150">
        <f>IFERROR(VLOOKUP($A150, CDS1Y_bbg!BW$5:BX$241,2), -1)</f>
        <v>56.981999999999999</v>
      </c>
      <c r="BZ150">
        <f>IFERROR(VLOOKUP($A150, CDS1Y_bbg!BY$5:BZ$241,2), -1)</f>
        <v>-1</v>
      </c>
      <c r="CB150">
        <f>IFERROR(VLOOKUP($A150, CDS1Y_bbg!CA$5:CB$241,2), -1)</f>
        <v>209.87</v>
      </c>
      <c r="CD150">
        <f>IFERROR(VLOOKUP($A150, CDS1Y_bbg!CC$5:CD$241,2), -1)</f>
        <v>209.87</v>
      </c>
      <c r="CF150">
        <f>IFERROR(VLOOKUP($A150, CDS1Y_bbg!CE$5:CF$241,2), -1)</f>
        <v>170.048</v>
      </c>
      <c r="CH150">
        <f>IFERROR(VLOOKUP($A150, CDS1Y_bbg!CG$5:CH$241,2), -1)</f>
        <v>64.507000000000005</v>
      </c>
      <c r="CJ150">
        <f>IFERROR(VLOOKUP($A150, CDS1Y_bbg!CI$5:CJ$241,2), -1)</f>
        <v>-1</v>
      </c>
      <c r="CL150">
        <f>IFERROR(VLOOKUP($A150, CDS1Y_bbg!CK$5:CL$241,2), -1)</f>
        <v>485.15800000000002</v>
      </c>
      <c r="CN150">
        <f>IFERROR(VLOOKUP($A150, CDS1Y_bbg!CM$5:CN$241,2), -1)</f>
        <v>-1</v>
      </c>
    </row>
    <row r="151" spans="1:92" x14ac:dyDescent="0.25">
      <c r="A151" s="1">
        <v>41089</v>
      </c>
      <c r="B151">
        <f>IFERROR(VLOOKUP($A151, CDS1Y_bbg!A$5:B$241,2), -1)</f>
        <v>67.350999999999999</v>
      </c>
      <c r="D151">
        <f>IFERROR(VLOOKUP($A151, CDS1Y_bbg!C$5:D$241,2), -1)</f>
        <v>194.69</v>
      </c>
      <c r="F151">
        <f>IFERROR(VLOOKUP($A151, CDS1Y_bbg!E$5:F$241,2), -1)</f>
        <v>51.253999999999998</v>
      </c>
      <c r="H151">
        <f>IFERROR(VLOOKUP($A151, CDS1Y_bbg!G$5:H$241,2), -1)</f>
        <v>-1</v>
      </c>
      <c r="J151">
        <f>IFERROR(VLOOKUP($A151, CDS1Y_bbg!I$5:J$241,2), -1)</f>
        <v>53.481999999999999</v>
      </c>
      <c r="L151">
        <f>IFERROR(VLOOKUP($A151, CDS1Y_bbg!K$5:L$241,2), -1)</f>
        <v>382.89</v>
      </c>
      <c r="N151">
        <f>IFERROR(VLOOKUP($A151, CDS1Y_bbg!M$5:N$241,2), -1)</f>
        <v>-1</v>
      </c>
      <c r="P151">
        <f>IFERROR(VLOOKUP($A151, CDS1Y_bbg!O$5:P$241,2), -1)</f>
        <v>-1</v>
      </c>
      <c r="R151">
        <f>IFERROR(VLOOKUP($A151, CDS1Y_bbg!Q$5:R$241,2), -1)</f>
        <v>48.587000000000003</v>
      </c>
      <c r="T151">
        <v>-1</v>
      </c>
      <c r="V151">
        <f>IFERROR(VLOOKUP($A151, CDS1Y_bbg!U$5:V$241,2), -1)</f>
        <v>84.025000000000006</v>
      </c>
      <c r="X151">
        <f>IFERROR(VLOOKUP($A151, CDS1Y_bbg!W$5:X$241,2), -1)</f>
        <v>94.724999999999994</v>
      </c>
      <c r="Z151">
        <f>IFERROR(VLOOKUP($A151, CDS1Y_bbg!Y$5:Z$241,2), -1)</f>
        <v>54.134999999999998</v>
      </c>
      <c r="AB151">
        <f>IFERROR(VLOOKUP($A151, CDS1Y_bbg!AA$5:AB$241,2), -1)</f>
        <v>-1</v>
      </c>
      <c r="AD151">
        <f>IFERROR(VLOOKUP($A151, CDS1Y_bbg!AC$5:AD$241,2), -1)</f>
        <v>109.49299999999999</v>
      </c>
      <c r="AF151">
        <f>IFERROR(VLOOKUP($A151, CDS1Y_bbg!AE$5:AF$241,2), -1)</f>
        <v>-1</v>
      </c>
      <c r="AH151">
        <f>IFERROR(VLOOKUP($A151, CDS1Y_bbg!AG$5:AH$241,2), -1)</f>
        <v>-1</v>
      </c>
      <c r="AJ151">
        <f>IFERROR(VLOOKUP($A151, CDS1Y_bbg!AI$5:AJ$241,2), -1)</f>
        <v>-1</v>
      </c>
      <c r="AL151">
        <f>IFERROR(VLOOKUP($A151, CDS1Y_bbg!AK$5:AL$241,2), -1)</f>
        <v>-1</v>
      </c>
      <c r="AN151">
        <f>IFERROR(VLOOKUP($A151, CDS1Y_bbg!AM$5:AN$241,2), -1)</f>
        <v>-1</v>
      </c>
      <c r="AP151">
        <f>IFERROR(VLOOKUP($A151, CDS1Y_bbg!AO$5:AP$241,2), -1)</f>
        <v>-1</v>
      </c>
      <c r="AR151">
        <f>IFERROR(VLOOKUP($A151, CDS1Y_bbg!AQ$5:AR$241,2), -1)</f>
        <v>-1</v>
      </c>
      <c r="AT151">
        <f>IFERROR(VLOOKUP($A151, CDS1Y_bbg!AS$5:AT$241,2), -1)</f>
        <v>-1</v>
      </c>
      <c r="AV151">
        <f>IFERROR(VLOOKUP($A151, CDS1Y_bbg!AU$5:AV$241,2), -1)</f>
        <v>-1</v>
      </c>
      <c r="AX151">
        <f>IFERROR(VLOOKUP($A151, CDS1Y_bbg!AW$5:AX$241,2), -1)</f>
        <v>81.980999999999995</v>
      </c>
      <c r="AZ151">
        <f>IFERROR(VLOOKUP($A151, CDS1Y_bbg!AY$5:AZ$241,2), -1)</f>
        <v>7.9719999999999995</v>
      </c>
      <c r="BB151">
        <f>IFERROR(VLOOKUP($A151, CDS1Y_bbg!BA$5:BB$241,2), -1)</f>
        <v>-1</v>
      </c>
      <c r="BD151">
        <f>IFERROR(VLOOKUP($A151, CDS1Y_bbg!BC$5:BD$241,2), -1)</f>
        <v>-1</v>
      </c>
      <c r="BF151">
        <f>IFERROR(VLOOKUP($A151, CDS1Y_bbg!BE$5:BF$241,2), -1)</f>
        <v>-1</v>
      </c>
      <c r="BH151">
        <f>IFERROR(VLOOKUP($A151, CDS1Y_bbg!BG$5:BH$241,2), -1)</f>
        <v>-1</v>
      </c>
      <c r="BJ151">
        <f>IFERROR(VLOOKUP($A151, CDS1Y_bbg!BI$5:BJ$241,2), -1)</f>
        <v>-1</v>
      </c>
      <c r="BL151">
        <f>IFERROR(VLOOKUP($A151, CDS1Y_bbg!BK$5:BL$241,2), -1)</f>
        <v>-1</v>
      </c>
      <c r="BN151">
        <f>IFERROR(VLOOKUP($A151, CDS1Y_bbg!BM$5:BN$241,2), -1)</f>
        <v>-1</v>
      </c>
      <c r="BP151">
        <f>IFERROR(VLOOKUP($A151, CDS1Y_bbg!BO$5:BP$241,2), -1)</f>
        <v>-1</v>
      </c>
      <c r="BR151">
        <f>IFERROR(VLOOKUP($A151, CDS1Y_bbg!BQ$5:BR$241,2), -1)</f>
        <v>-1</v>
      </c>
      <c r="BT151">
        <f>IFERROR(VLOOKUP($A151, CDS1Y_bbg!BS$5:BT$241,2), -1)</f>
        <v>-1</v>
      </c>
      <c r="BV151">
        <f>IFERROR(VLOOKUP($A151, CDS1Y_bbg!BU$5:BV$241,2), -1)</f>
        <v>-1</v>
      </c>
      <c r="BX151">
        <f>IFERROR(VLOOKUP($A151, CDS1Y_bbg!BW$5:BX$241,2), -1)</f>
        <v>50.182000000000002</v>
      </c>
      <c r="BZ151">
        <f>IFERROR(VLOOKUP($A151, CDS1Y_bbg!BY$5:BZ$241,2), -1)</f>
        <v>-1</v>
      </c>
      <c r="CB151">
        <f>IFERROR(VLOOKUP($A151, CDS1Y_bbg!CA$5:CB$241,2), -1)</f>
        <v>164.25399999999999</v>
      </c>
      <c r="CD151">
        <f>IFERROR(VLOOKUP($A151, CDS1Y_bbg!CC$5:CD$241,2), -1)</f>
        <v>152.25</v>
      </c>
      <c r="CF151">
        <f>IFERROR(VLOOKUP($A151, CDS1Y_bbg!CE$5:CF$241,2), -1)</f>
        <v>115.218</v>
      </c>
      <c r="CH151">
        <f>IFERROR(VLOOKUP($A151, CDS1Y_bbg!CG$5:CH$241,2), -1)</f>
        <v>59.75</v>
      </c>
      <c r="CJ151">
        <f>IFERROR(VLOOKUP($A151, CDS1Y_bbg!CI$5:CJ$241,2), -1)</f>
        <v>-1</v>
      </c>
      <c r="CL151">
        <f>IFERROR(VLOOKUP($A151, CDS1Y_bbg!CK$5:CL$241,2), -1)</f>
        <v>366.08</v>
      </c>
      <c r="CN151">
        <f>IFERROR(VLOOKUP($A151, CDS1Y_bbg!CM$5:CN$241,2), -1)</f>
        <v>-1</v>
      </c>
    </row>
    <row r="152" spans="1:92" x14ac:dyDescent="0.25">
      <c r="A152" s="1">
        <v>41121</v>
      </c>
      <c r="B152">
        <f>IFERROR(VLOOKUP($A152, CDS1Y_bbg!A$5:B$241,2), -1)</f>
        <v>47.622999999999998</v>
      </c>
      <c r="D152">
        <f>IFERROR(VLOOKUP($A152, CDS1Y_bbg!C$5:D$241,2), -1)</f>
        <v>149.292</v>
      </c>
      <c r="F152">
        <f>IFERROR(VLOOKUP($A152, CDS1Y_bbg!E$5:F$241,2), -1)</f>
        <v>39.396000000000001</v>
      </c>
      <c r="H152">
        <f>IFERROR(VLOOKUP($A152, CDS1Y_bbg!G$5:H$241,2), -1)</f>
        <v>-1</v>
      </c>
      <c r="J152">
        <f>IFERROR(VLOOKUP($A152, CDS1Y_bbg!I$5:J$241,2), -1)</f>
        <v>37.631</v>
      </c>
      <c r="L152">
        <f>IFERROR(VLOOKUP($A152, CDS1Y_bbg!K$5:L$241,2), -1)</f>
        <v>313.38499999999999</v>
      </c>
      <c r="N152">
        <f>IFERROR(VLOOKUP($A152, CDS1Y_bbg!M$5:N$241,2), -1)</f>
        <v>-1</v>
      </c>
      <c r="P152">
        <f>IFERROR(VLOOKUP($A152, CDS1Y_bbg!O$5:P$241,2), -1)</f>
        <v>-1</v>
      </c>
      <c r="R152">
        <f>IFERROR(VLOOKUP($A152, CDS1Y_bbg!Q$5:R$241,2), -1)</f>
        <v>29.856999999999999</v>
      </c>
      <c r="T152">
        <v>-1</v>
      </c>
      <c r="V152">
        <f>IFERROR(VLOOKUP($A152, CDS1Y_bbg!U$5:V$241,2), -1)</f>
        <v>49.417999999999999</v>
      </c>
      <c r="X152">
        <f>IFERROR(VLOOKUP($A152, CDS1Y_bbg!W$5:X$241,2), -1)</f>
        <v>44.024000000000001</v>
      </c>
      <c r="Z152">
        <f>IFERROR(VLOOKUP($A152, CDS1Y_bbg!Y$5:Z$241,2), -1)</f>
        <v>23.722999999999999</v>
      </c>
      <c r="AB152">
        <f>IFERROR(VLOOKUP($A152, CDS1Y_bbg!AA$5:AB$241,2), -1)</f>
        <v>-1</v>
      </c>
      <c r="AD152">
        <f>IFERROR(VLOOKUP($A152, CDS1Y_bbg!AC$5:AD$241,2), -1)</f>
        <v>43.832999999999998</v>
      </c>
      <c r="AF152">
        <f>IFERROR(VLOOKUP($A152, CDS1Y_bbg!AE$5:AF$241,2), -1)</f>
        <v>-1</v>
      </c>
      <c r="AH152">
        <f>IFERROR(VLOOKUP($A152, CDS1Y_bbg!AG$5:AH$241,2), -1)</f>
        <v>-1</v>
      </c>
      <c r="AJ152">
        <f>IFERROR(VLOOKUP($A152, CDS1Y_bbg!AI$5:AJ$241,2), -1)</f>
        <v>-1</v>
      </c>
      <c r="AL152">
        <f>IFERROR(VLOOKUP($A152, CDS1Y_bbg!AK$5:AL$241,2), -1)</f>
        <v>-1</v>
      </c>
      <c r="AN152">
        <f>IFERROR(VLOOKUP($A152, CDS1Y_bbg!AM$5:AN$241,2), -1)</f>
        <v>-1</v>
      </c>
      <c r="AP152">
        <f>IFERROR(VLOOKUP($A152, CDS1Y_bbg!AO$5:AP$241,2), -1)</f>
        <v>-1</v>
      </c>
      <c r="AR152">
        <f>IFERROR(VLOOKUP($A152, CDS1Y_bbg!AQ$5:AR$241,2), -1)</f>
        <v>-1</v>
      </c>
      <c r="AT152">
        <f>IFERROR(VLOOKUP($A152, CDS1Y_bbg!AS$5:AT$241,2), -1)</f>
        <v>-1</v>
      </c>
      <c r="AV152">
        <f>IFERROR(VLOOKUP($A152, CDS1Y_bbg!AU$5:AV$241,2), -1)</f>
        <v>-1</v>
      </c>
      <c r="AX152">
        <f>IFERROR(VLOOKUP($A152, CDS1Y_bbg!AW$5:AX$241,2), -1)</f>
        <v>62.295000000000002</v>
      </c>
      <c r="AZ152">
        <f>IFERROR(VLOOKUP($A152, CDS1Y_bbg!AY$5:AZ$241,2), -1)</f>
        <v>7.9719999999999995</v>
      </c>
      <c r="BB152">
        <f>IFERROR(VLOOKUP($A152, CDS1Y_bbg!BA$5:BB$241,2), -1)</f>
        <v>-1</v>
      </c>
      <c r="BD152">
        <f>IFERROR(VLOOKUP($A152, CDS1Y_bbg!BC$5:BD$241,2), -1)</f>
        <v>-1</v>
      </c>
      <c r="BF152">
        <f>IFERROR(VLOOKUP($A152, CDS1Y_bbg!BE$5:BF$241,2), -1)</f>
        <v>-1</v>
      </c>
      <c r="BH152">
        <f>IFERROR(VLOOKUP($A152, CDS1Y_bbg!BG$5:BH$241,2), -1)</f>
        <v>-1</v>
      </c>
      <c r="BJ152">
        <f>IFERROR(VLOOKUP($A152, CDS1Y_bbg!BI$5:BJ$241,2), -1)</f>
        <v>-1</v>
      </c>
      <c r="BL152">
        <f>IFERROR(VLOOKUP($A152, CDS1Y_bbg!BK$5:BL$241,2), -1)</f>
        <v>-1</v>
      </c>
      <c r="BN152">
        <f>IFERROR(VLOOKUP($A152, CDS1Y_bbg!BM$5:BN$241,2), -1)</f>
        <v>-1</v>
      </c>
      <c r="BP152">
        <f>IFERROR(VLOOKUP($A152, CDS1Y_bbg!BO$5:BP$241,2), -1)</f>
        <v>-1</v>
      </c>
      <c r="BR152">
        <f>IFERROR(VLOOKUP($A152, CDS1Y_bbg!BQ$5:BR$241,2), -1)</f>
        <v>-1</v>
      </c>
      <c r="BT152">
        <f>IFERROR(VLOOKUP($A152, CDS1Y_bbg!BS$5:BT$241,2), -1)</f>
        <v>-1</v>
      </c>
      <c r="BV152">
        <f>IFERROR(VLOOKUP($A152, CDS1Y_bbg!BU$5:BV$241,2), -1)</f>
        <v>-1</v>
      </c>
      <c r="BX152">
        <f>IFERROR(VLOOKUP($A152, CDS1Y_bbg!BW$5:BX$241,2), -1)</f>
        <v>51.670999999999999</v>
      </c>
      <c r="BZ152">
        <f>IFERROR(VLOOKUP($A152, CDS1Y_bbg!BY$5:BZ$241,2), -1)</f>
        <v>-1</v>
      </c>
      <c r="CB152">
        <f>IFERROR(VLOOKUP($A152, CDS1Y_bbg!CA$5:CB$241,2), -1)</f>
        <v>157.32499999999999</v>
      </c>
      <c r="CD152">
        <f>IFERROR(VLOOKUP($A152, CDS1Y_bbg!CC$5:CD$241,2), -1)</f>
        <v>97.369</v>
      </c>
      <c r="CF152">
        <f>IFERROR(VLOOKUP($A152, CDS1Y_bbg!CE$5:CF$241,2), -1)</f>
        <v>123.167</v>
      </c>
      <c r="CH152">
        <f>IFERROR(VLOOKUP($A152, CDS1Y_bbg!CG$5:CH$241,2), -1)</f>
        <v>47.924999999999997</v>
      </c>
      <c r="CJ152">
        <f>IFERROR(VLOOKUP($A152, CDS1Y_bbg!CI$5:CJ$241,2), -1)</f>
        <v>-1</v>
      </c>
      <c r="CL152">
        <f>IFERROR(VLOOKUP($A152, CDS1Y_bbg!CK$5:CL$241,2), -1)</f>
        <v>308.36700000000002</v>
      </c>
      <c r="CN152">
        <f>IFERROR(VLOOKUP($A152, CDS1Y_bbg!CM$5:CN$241,2), -1)</f>
        <v>-1</v>
      </c>
    </row>
    <row r="153" spans="1:92" x14ac:dyDescent="0.25">
      <c r="A153" s="1">
        <v>41152</v>
      </c>
      <c r="B153">
        <f>IFERROR(VLOOKUP($A153, CDS1Y_bbg!A$5:B$241,2), -1)</f>
        <v>45.061999999999998</v>
      </c>
      <c r="D153">
        <f>IFERROR(VLOOKUP($A153, CDS1Y_bbg!C$5:D$241,2), -1)</f>
        <v>115.06699999999999</v>
      </c>
      <c r="F153">
        <f>IFERROR(VLOOKUP($A153, CDS1Y_bbg!E$5:F$241,2), -1)</f>
        <v>37.131</v>
      </c>
      <c r="H153">
        <f>IFERROR(VLOOKUP($A153, CDS1Y_bbg!G$5:H$241,2), -1)</f>
        <v>-1</v>
      </c>
      <c r="J153">
        <f>IFERROR(VLOOKUP($A153, CDS1Y_bbg!I$5:J$241,2), -1)</f>
        <v>32.994999999999997</v>
      </c>
      <c r="L153">
        <f>IFERROR(VLOOKUP($A153, CDS1Y_bbg!K$5:L$241,2), -1)</f>
        <v>282.185</v>
      </c>
      <c r="N153">
        <f>IFERROR(VLOOKUP($A153, CDS1Y_bbg!M$5:N$241,2), -1)</f>
        <v>-1</v>
      </c>
      <c r="P153">
        <f>IFERROR(VLOOKUP($A153, CDS1Y_bbg!O$5:P$241,2), -1)</f>
        <v>-1</v>
      </c>
      <c r="R153">
        <f>IFERROR(VLOOKUP($A153, CDS1Y_bbg!Q$5:R$241,2), -1)</f>
        <v>29.05</v>
      </c>
      <c r="T153">
        <v>-1</v>
      </c>
      <c r="V153">
        <f>IFERROR(VLOOKUP($A153, CDS1Y_bbg!U$5:V$241,2), -1)</f>
        <v>33.023000000000003</v>
      </c>
      <c r="X153">
        <f>IFERROR(VLOOKUP($A153, CDS1Y_bbg!W$5:X$241,2), -1)</f>
        <v>35.512999999999998</v>
      </c>
      <c r="Z153">
        <f>IFERROR(VLOOKUP($A153, CDS1Y_bbg!Y$5:Z$241,2), -1)</f>
        <v>39.076000000000001</v>
      </c>
      <c r="AB153">
        <f>IFERROR(VLOOKUP($A153, CDS1Y_bbg!AA$5:AB$241,2), -1)</f>
        <v>-1</v>
      </c>
      <c r="AD153">
        <f>IFERROR(VLOOKUP($A153, CDS1Y_bbg!AC$5:AD$241,2), -1)</f>
        <v>56.308999999999997</v>
      </c>
      <c r="AF153">
        <f>IFERROR(VLOOKUP($A153, CDS1Y_bbg!AE$5:AF$241,2), -1)</f>
        <v>-1</v>
      </c>
      <c r="AH153">
        <f>IFERROR(VLOOKUP($A153, CDS1Y_bbg!AG$5:AH$241,2), -1)</f>
        <v>-1</v>
      </c>
      <c r="AJ153">
        <f>IFERROR(VLOOKUP($A153, CDS1Y_bbg!AI$5:AJ$241,2), -1)</f>
        <v>-1</v>
      </c>
      <c r="AL153">
        <f>IFERROR(VLOOKUP($A153, CDS1Y_bbg!AK$5:AL$241,2), -1)</f>
        <v>-1</v>
      </c>
      <c r="AN153">
        <f>IFERROR(VLOOKUP($A153, CDS1Y_bbg!AM$5:AN$241,2), -1)</f>
        <v>-1</v>
      </c>
      <c r="AP153">
        <f>IFERROR(VLOOKUP($A153, CDS1Y_bbg!AO$5:AP$241,2), -1)</f>
        <v>-1</v>
      </c>
      <c r="AR153">
        <f>IFERROR(VLOOKUP($A153, CDS1Y_bbg!AQ$5:AR$241,2), -1)</f>
        <v>-1</v>
      </c>
      <c r="AT153">
        <f>IFERROR(VLOOKUP($A153, CDS1Y_bbg!AS$5:AT$241,2), -1)</f>
        <v>-1</v>
      </c>
      <c r="AV153">
        <f>IFERROR(VLOOKUP($A153, CDS1Y_bbg!AU$5:AV$241,2), -1)</f>
        <v>-1</v>
      </c>
      <c r="AX153">
        <f>IFERROR(VLOOKUP($A153, CDS1Y_bbg!AW$5:AX$241,2), -1)</f>
        <v>70.644999999999996</v>
      </c>
      <c r="AZ153">
        <f>IFERROR(VLOOKUP($A153, CDS1Y_bbg!AY$5:AZ$241,2), -1)</f>
        <v>7.9719999999999995</v>
      </c>
      <c r="BB153">
        <f>IFERROR(VLOOKUP($A153, CDS1Y_bbg!BA$5:BB$241,2), -1)</f>
        <v>-1</v>
      </c>
      <c r="BD153">
        <f>IFERROR(VLOOKUP($A153, CDS1Y_bbg!BC$5:BD$241,2), -1)</f>
        <v>-1</v>
      </c>
      <c r="BF153">
        <f>IFERROR(VLOOKUP($A153, CDS1Y_bbg!BE$5:BF$241,2), -1)</f>
        <v>-1</v>
      </c>
      <c r="BH153">
        <f>IFERROR(VLOOKUP($A153, CDS1Y_bbg!BG$5:BH$241,2), -1)</f>
        <v>-1</v>
      </c>
      <c r="BJ153">
        <f>IFERROR(VLOOKUP($A153, CDS1Y_bbg!BI$5:BJ$241,2), -1)</f>
        <v>-1</v>
      </c>
      <c r="BL153">
        <f>IFERROR(VLOOKUP($A153, CDS1Y_bbg!BK$5:BL$241,2), -1)</f>
        <v>-1</v>
      </c>
      <c r="BN153">
        <f>IFERROR(VLOOKUP($A153, CDS1Y_bbg!BM$5:BN$241,2), -1)</f>
        <v>-1</v>
      </c>
      <c r="BP153">
        <f>IFERROR(VLOOKUP($A153, CDS1Y_bbg!BO$5:BP$241,2), -1)</f>
        <v>-1</v>
      </c>
      <c r="BR153">
        <f>IFERROR(VLOOKUP($A153, CDS1Y_bbg!BQ$5:BR$241,2), -1)</f>
        <v>-1</v>
      </c>
      <c r="BT153">
        <f>IFERROR(VLOOKUP($A153, CDS1Y_bbg!BS$5:BT$241,2), -1)</f>
        <v>-1</v>
      </c>
      <c r="BV153">
        <f>IFERROR(VLOOKUP($A153, CDS1Y_bbg!BU$5:BV$241,2), -1)</f>
        <v>-1</v>
      </c>
      <c r="BX153">
        <f>IFERROR(VLOOKUP($A153, CDS1Y_bbg!BW$5:BX$241,2), -1)</f>
        <v>56.304000000000002</v>
      </c>
      <c r="BZ153">
        <f>IFERROR(VLOOKUP($A153, CDS1Y_bbg!BY$5:BZ$241,2), -1)</f>
        <v>-1</v>
      </c>
      <c r="CB153">
        <f>IFERROR(VLOOKUP($A153, CDS1Y_bbg!CA$5:CB$241,2), -1)</f>
        <v>77.253</v>
      </c>
      <c r="CD153">
        <f>IFERROR(VLOOKUP($A153, CDS1Y_bbg!CC$5:CD$241,2), -1)</f>
        <v>86.727000000000004</v>
      </c>
      <c r="CF153">
        <f>IFERROR(VLOOKUP($A153, CDS1Y_bbg!CE$5:CF$241,2), -1)</f>
        <v>56.953000000000003</v>
      </c>
      <c r="CH153">
        <f>IFERROR(VLOOKUP($A153, CDS1Y_bbg!CG$5:CH$241,2), -1)</f>
        <v>38.246000000000002</v>
      </c>
      <c r="CJ153">
        <f>IFERROR(VLOOKUP($A153, CDS1Y_bbg!CI$5:CJ$241,2), -1)</f>
        <v>-1</v>
      </c>
      <c r="CL153">
        <f>IFERROR(VLOOKUP($A153, CDS1Y_bbg!CK$5:CL$241,2), -1)</f>
        <v>291.60300000000001</v>
      </c>
      <c r="CN153">
        <f>IFERROR(VLOOKUP($A153, CDS1Y_bbg!CM$5:CN$241,2), -1)</f>
        <v>-1</v>
      </c>
    </row>
    <row r="154" spans="1:92" x14ac:dyDescent="0.25">
      <c r="A154" s="1">
        <v>41180</v>
      </c>
      <c r="B154">
        <f>IFERROR(VLOOKUP($A154, CDS1Y_bbg!A$5:B$241,2), -1)</f>
        <v>35.33</v>
      </c>
      <c r="D154">
        <f>IFERROR(VLOOKUP($A154, CDS1Y_bbg!C$5:D$241,2), -1)</f>
        <v>72.742000000000004</v>
      </c>
      <c r="F154">
        <f>IFERROR(VLOOKUP($A154, CDS1Y_bbg!E$5:F$241,2), -1)</f>
        <v>31.404</v>
      </c>
      <c r="H154">
        <f>IFERROR(VLOOKUP($A154, CDS1Y_bbg!G$5:H$241,2), -1)</f>
        <v>-1</v>
      </c>
      <c r="J154">
        <f>IFERROR(VLOOKUP($A154, CDS1Y_bbg!I$5:J$241,2), -1)</f>
        <v>28.178999999999998</v>
      </c>
      <c r="L154">
        <f>IFERROR(VLOOKUP($A154, CDS1Y_bbg!K$5:L$241,2), -1)</f>
        <v>177.762</v>
      </c>
      <c r="N154">
        <f>IFERROR(VLOOKUP($A154, CDS1Y_bbg!M$5:N$241,2), -1)</f>
        <v>-1</v>
      </c>
      <c r="P154">
        <f>IFERROR(VLOOKUP($A154, CDS1Y_bbg!O$5:P$241,2), -1)</f>
        <v>-1</v>
      </c>
      <c r="R154">
        <f>IFERROR(VLOOKUP($A154, CDS1Y_bbg!Q$5:R$241,2), -1)</f>
        <v>28.638000000000002</v>
      </c>
      <c r="T154">
        <v>-1</v>
      </c>
      <c r="V154">
        <f>IFERROR(VLOOKUP($A154, CDS1Y_bbg!U$5:V$241,2), -1)</f>
        <v>22.885999999999999</v>
      </c>
      <c r="X154">
        <f>IFERROR(VLOOKUP($A154, CDS1Y_bbg!W$5:X$241,2), -1)</f>
        <v>49.835000000000001</v>
      </c>
      <c r="Z154">
        <f>IFERROR(VLOOKUP($A154, CDS1Y_bbg!Y$5:Z$241,2), -1)</f>
        <v>38.098999999999997</v>
      </c>
      <c r="AB154">
        <f>IFERROR(VLOOKUP($A154, CDS1Y_bbg!AA$5:AB$241,2), -1)</f>
        <v>-1</v>
      </c>
      <c r="AD154">
        <f>IFERROR(VLOOKUP($A154, CDS1Y_bbg!AC$5:AD$241,2), -1)</f>
        <v>63.387999999999998</v>
      </c>
      <c r="AF154">
        <f>IFERROR(VLOOKUP($A154, CDS1Y_bbg!AE$5:AF$241,2), -1)</f>
        <v>-1</v>
      </c>
      <c r="AH154">
        <f>IFERROR(VLOOKUP($A154, CDS1Y_bbg!AG$5:AH$241,2), -1)</f>
        <v>-1</v>
      </c>
      <c r="AJ154">
        <f>IFERROR(VLOOKUP($A154, CDS1Y_bbg!AI$5:AJ$241,2), -1)</f>
        <v>-1</v>
      </c>
      <c r="AL154">
        <f>IFERROR(VLOOKUP($A154, CDS1Y_bbg!AK$5:AL$241,2), -1)</f>
        <v>-1</v>
      </c>
      <c r="AN154">
        <f>IFERROR(VLOOKUP($A154, CDS1Y_bbg!AM$5:AN$241,2), -1)</f>
        <v>-1</v>
      </c>
      <c r="AP154">
        <f>IFERROR(VLOOKUP($A154, CDS1Y_bbg!AO$5:AP$241,2), -1)</f>
        <v>-1</v>
      </c>
      <c r="AR154">
        <f>IFERROR(VLOOKUP($A154, CDS1Y_bbg!AQ$5:AR$241,2), -1)</f>
        <v>-1</v>
      </c>
      <c r="AT154">
        <f>IFERROR(VLOOKUP($A154, CDS1Y_bbg!AS$5:AT$241,2), -1)</f>
        <v>-1</v>
      </c>
      <c r="AV154">
        <f>IFERROR(VLOOKUP($A154, CDS1Y_bbg!AU$5:AV$241,2), -1)</f>
        <v>-1</v>
      </c>
      <c r="AX154">
        <f>IFERROR(VLOOKUP($A154, CDS1Y_bbg!AW$5:AX$241,2), -1)</f>
        <v>62.247</v>
      </c>
      <c r="AZ154">
        <f>IFERROR(VLOOKUP($A154, CDS1Y_bbg!AY$5:AZ$241,2), -1)</f>
        <v>7.9719999999999995</v>
      </c>
      <c r="BB154">
        <f>IFERROR(VLOOKUP($A154, CDS1Y_bbg!BA$5:BB$241,2), -1)</f>
        <v>-1</v>
      </c>
      <c r="BD154">
        <f>IFERROR(VLOOKUP($A154, CDS1Y_bbg!BC$5:BD$241,2), -1)</f>
        <v>-1</v>
      </c>
      <c r="BF154">
        <f>IFERROR(VLOOKUP($A154, CDS1Y_bbg!BE$5:BF$241,2), -1)</f>
        <v>-1</v>
      </c>
      <c r="BH154">
        <f>IFERROR(VLOOKUP($A154, CDS1Y_bbg!BG$5:BH$241,2), -1)</f>
        <v>-1</v>
      </c>
      <c r="BJ154">
        <f>IFERROR(VLOOKUP($A154, CDS1Y_bbg!BI$5:BJ$241,2), -1)</f>
        <v>-1</v>
      </c>
      <c r="BL154">
        <f>IFERROR(VLOOKUP($A154, CDS1Y_bbg!BK$5:BL$241,2), -1)</f>
        <v>-1</v>
      </c>
      <c r="BN154">
        <f>IFERROR(VLOOKUP($A154, CDS1Y_bbg!BM$5:BN$241,2), -1)</f>
        <v>-1</v>
      </c>
      <c r="BP154">
        <f>IFERROR(VLOOKUP($A154, CDS1Y_bbg!BO$5:BP$241,2), -1)</f>
        <v>-1</v>
      </c>
      <c r="BR154">
        <f>IFERROR(VLOOKUP($A154, CDS1Y_bbg!BQ$5:BR$241,2), -1)</f>
        <v>-1</v>
      </c>
      <c r="BT154">
        <f>IFERROR(VLOOKUP($A154, CDS1Y_bbg!BS$5:BT$241,2), -1)</f>
        <v>-1</v>
      </c>
      <c r="BV154">
        <f>IFERROR(VLOOKUP($A154, CDS1Y_bbg!BU$5:BV$241,2), -1)</f>
        <v>-1</v>
      </c>
      <c r="BX154">
        <f>IFERROR(VLOOKUP($A154, CDS1Y_bbg!BW$5:BX$241,2), -1)</f>
        <v>40.701000000000001</v>
      </c>
      <c r="BZ154">
        <f>IFERROR(VLOOKUP($A154, CDS1Y_bbg!BY$5:BZ$241,2), -1)</f>
        <v>-1</v>
      </c>
      <c r="CB154">
        <f>IFERROR(VLOOKUP($A154, CDS1Y_bbg!CA$5:CB$241,2), -1)</f>
        <v>63.856000000000002</v>
      </c>
      <c r="CD154">
        <f>IFERROR(VLOOKUP($A154, CDS1Y_bbg!CC$5:CD$241,2), -1)</f>
        <v>97.754999999999995</v>
      </c>
      <c r="CF154">
        <f>IFERROR(VLOOKUP($A154, CDS1Y_bbg!CE$5:CF$241,2), -1)</f>
        <v>40.344000000000001</v>
      </c>
      <c r="CH154">
        <f>IFERROR(VLOOKUP($A154, CDS1Y_bbg!CG$5:CH$241,2), -1)</f>
        <v>31.542000000000002</v>
      </c>
      <c r="CJ154">
        <f>IFERROR(VLOOKUP($A154, CDS1Y_bbg!CI$5:CJ$241,2), -1)</f>
        <v>-1</v>
      </c>
      <c r="CL154">
        <f>IFERROR(VLOOKUP($A154, CDS1Y_bbg!CK$5:CL$241,2), -1)</f>
        <v>200.887</v>
      </c>
      <c r="CN154">
        <f>IFERROR(VLOOKUP($A154, CDS1Y_bbg!CM$5:CN$241,2), -1)</f>
        <v>-1</v>
      </c>
    </row>
    <row r="155" spans="1:92" x14ac:dyDescent="0.25">
      <c r="A155" s="1">
        <v>41213</v>
      </c>
      <c r="B155">
        <f>IFERROR(VLOOKUP($A155, CDS1Y_bbg!A$5:B$241,2), -1)</f>
        <v>33.976999999999997</v>
      </c>
      <c r="D155">
        <f>IFERROR(VLOOKUP($A155, CDS1Y_bbg!C$5:D$241,2), -1)</f>
        <v>30.082000000000001</v>
      </c>
      <c r="F155">
        <f>IFERROR(VLOOKUP($A155, CDS1Y_bbg!E$5:F$241,2), -1)</f>
        <v>26.341999999999999</v>
      </c>
      <c r="H155">
        <f>IFERROR(VLOOKUP($A155, CDS1Y_bbg!G$5:H$241,2), -1)</f>
        <v>-1</v>
      </c>
      <c r="J155">
        <f>IFERROR(VLOOKUP($A155, CDS1Y_bbg!I$5:J$241,2), -1)</f>
        <v>28.738</v>
      </c>
      <c r="L155">
        <f>IFERROR(VLOOKUP($A155, CDS1Y_bbg!K$5:L$241,2), -1)</f>
        <v>97.347999999999999</v>
      </c>
      <c r="N155">
        <f>IFERROR(VLOOKUP($A155, CDS1Y_bbg!M$5:N$241,2), -1)</f>
        <v>-1</v>
      </c>
      <c r="P155">
        <f>IFERROR(VLOOKUP($A155, CDS1Y_bbg!O$5:P$241,2), -1)</f>
        <v>-1</v>
      </c>
      <c r="R155">
        <f>IFERROR(VLOOKUP($A155, CDS1Y_bbg!Q$5:R$241,2), -1)</f>
        <v>28.888000000000002</v>
      </c>
      <c r="T155">
        <v>-1</v>
      </c>
      <c r="V155">
        <f>IFERROR(VLOOKUP($A155, CDS1Y_bbg!U$5:V$241,2), -1)</f>
        <v>13.747999999999999</v>
      </c>
      <c r="X155">
        <f>IFERROR(VLOOKUP($A155, CDS1Y_bbg!W$5:X$241,2), -1)</f>
        <v>52.298999999999999</v>
      </c>
      <c r="Z155">
        <f>IFERROR(VLOOKUP($A155, CDS1Y_bbg!Y$5:Z$241,2), -1)</f>
        <v>35.234999999999999</v>
      </c>
      <c r="AB155">
        <f>IFERROR(VLOOKUP($A155, CDS1Y_bbg!AA$5:AB$241,2), -1)</f>
        <v>-1</v>
      </c>
      <c r="AD155">
        <f>IFERROR(VLOOKUP($A155, CDS1Y_bbg!AC$5:AD$241,2), -1)</f>
        <v>60.954999999999998</v>
      </c>
      <c r="AF155">
        <f>IFERROR(VLOOKUP($A155, CDS1Y_bbg!AE$5:AF$241,2), -1)</f>
        <v>-1</v>
      </c>
      <c r="AH155">
        <f>IFERROR(VLOOKUP($A155, CDS1Y_bbg!AG$5:AH$241,2), -1)</f>
        <v>-1</v>
      </c>
      <c r="AJ155">
        <f>IFERROR(VLOOKUP($A155, CDS1Y_bbg!AI$5:AJ$241,2), -1)</f>
        <v>-1</v>
      </c>
      <c r="AL155">
        <f>IFERROR(VLOOKUP($A155, CDS1Y_bbg!AK$5:AL$241,2), -1)</f>
        <v>-1</v>
      </c>
      <c r="AN155">
        <f>IFERROR(VLOOKUP($A155, CDS1Y_bbg!AM$5:AN$241,2), -1)</f>
        <v>-1</v>
      </c>
      <c r="AP155">
        <f>IFERROR(VLOOKUP($A155, CDS1Y_bbg!AO$5:AP$241,2), -1)</f>
        <v>-1</v>
      </c>
      <c r="AR155">
        <f>IFERROR(VLOOKUP($A155, CDS1Y_bbg!AQ$5:AR$241,2), -1)</f>
        <v>-1</v>
      </c>
      <c r="AT155">
        <f>IFERROR(VLOOKUP($A155, CDS1Y_bbg!AS$5:AT$241,2), -1)</f>
        <v>-1</v>
      </c>
      <c r="AV155">
        <f>IFERROR(VLOOKUP($A155, CDS1Y_bbg!AU$5:AV$241,2), -1)</f>
        <v>-1</v>
      </c>
      <c r="AX155">
        <f>IFERROR(VLOOKUP($A155, CDS1Y_bbg!AW$5:AX$241,2), -1)</f>
        <v>54.170999999999999</v>
      </c>
      <c r="AZ155">
        <f>IFERROR(VLOOKUP($A155, CDS1Y_bbg!AY$5:AZ$241,2), -1)</f>
        <v>7.9719999999999995</v>
      </c>
      <c r="BB155">
        <f>IFERROR(VLOOKUP($A155, CDS1Y_bbg!BA$5:BB$241,2), -1)</f>
        <v>-1</v>
      </c>
      <c r="BD155">
        <f>IFERROR(VLOOKUP($A155, CDS1Y_bbg!BC$5:BD$241,2), -1)</f>
        <v>-1</v>
      </c>
      <c r="BF155">
        <f>IFERROR(VLOOKUP($A155, CDS1Y_bbg!BE$5:BF$241,2), -1)</f>
        <v>-1</v>
      </c>
      <c r="BH155">
        <f>IFERROR(VLOOKUP($A155, CDS1Y_bbg!BG$5:BH$241,2), -1)</f>
        <v>-1</v>
      </c>
      <c r="BJ155">
        <f>IFERROR(VLOOKUP($A155, CDS1Y_bbg!BI$5:BJ$241,2), -1)</f>
        <v>-1</v>
      </c>
      <c r="BL155">
        <f>IFERROR(VLOOKUP($A155, CDS1Y_bbg!BK$5:BL$241,2), -1)</f>
        <v>-1</v>
      </c>
      <c r="BN155">
        <f>IFERROR(VLOOKUP($A155, CDS1Y_bbg!BM$5:BN$241,2), -1)</f>
        <v>-1</v>
      </c>
      <c r="BP155">
        <f>IFERROR(VLOOKUP($A155, CDS1Y_bbg!BO$5:BP$241,2), -1)</f>
        <v>-1</v>
      </c>
      <c r="BR155">
        <f>IFERROR(VLOOKUP($A155, CDS1Y_bbg!BQ$5:BR$241,2), -1)</f>
        <v>-1</v>
      </c>
      <c r="BT155">
        <f>IFERROR(VLOOKUP($A155, CDS1Y_bbg!BS$5:BT$241,2), -1)</f>
        <v>-1</v>
      </c>
      <c r="BV155">
        <f>IFERROR(VLOOKUP($A155, CDS1Y_bbg!BU$5:BV$241,2), -1)</f>
        <v>-1</v>
      </c>
      <c r="BX155">
        <f>IFERROR(VLOOKUP($A155, CDS1Y_bbg!BW$5:BX$241,2), -1)</f>
        <v>41.95</v>
      </c>
      <c r="BZ155">
        <f>IFERROR(VLOOKUP($A155, CDS1Y_bbg!BY$5:BZ$241,2), -1)</f>
        <v>-1</v>
      </c>
      <c r="CB155">
        <f>IFERROR(VLOOKUP($A155, CDS1Y_bbg!CA$5:CB$241,2), -1)</f>
        <v>24.315999999999999</v>
      </c>
      <c r="CD155">
        <f>IFERROR(VLOOKUP($A155, CDS1Y_bbg!CC$5:CD$241,2), -1)</f>
        <v>44.38</v>
      </c>
      <c r="CF155">
        <f>IFERROR(VLOOKUP($A155, CDS1Y_bbg!CE$5:CF$241,2), -1)</f>
        <v>25.506</v>
      </c>
      <c r="CH155">
        <f>IFERROR(VLOOKUP($A155, CDS1Y_bbg!CG$5:CH$241,2), -1)</f>
        <v>29.119</v>
      </c>
      <c r="CJ155">
        <f>IFERROR(VLOOKUP($A155, CDS1Y_bbg!CI$5:CJ$241,2), -1)</f>
        <v>-1</v>
      </c>
      <c r="CL155">
        <f>IFERROR(VLOOKUP($A155, CDS1Y_bbg!CK$5:CL$241,2), -1)</f>
        <v>113.099</v>
      </c>
      <c r="CN155">
        <f>IFERROR(VLOOKUP($A155, CDS1Y_bbg!CM$5:CN$241,2), -1)</f>
        <v>-1</v>
      </c>
    </row>
    <row r="156" spans="1:92" x14ac:dyDescent="0.25">
      <c r="A156" s="1">
        <v>41243</v>
      </c>
      <c r="B156">
        <f>IFERROR(VLOOKUP($A156, CDS1Y_bbg!A$5:B$241,2), -1)</f>
        <v>36.143000000000001</v>
      </c>
      <c r="D156">
        <f>IFERROR(VLOOKUP($A156, CDS1Y_bbg!C$5:D$241,2), -1)</f>
        <v>22.468</v>
      </c>
      <c r="F156">
        <f>IFERROR(VLOOKUP($A156, CDS1Y_bbg!E$5:F$241,2), -1)</f>
        <v>22.901</v>
      </c>
      <c r="H156">
        <f>IFERROR(VLOOKUP($A156, CDS1Y_bbg!G$5:H$241,2), -1)</f>
        <v>-1</v>
      </c>
      <c r="J156">
        <f>IFERROR(VLOOKUP($A156, CDS1Y_bbg!I$5:J$241,2), -1)</f>
        <v>28.039000000000001</v>
      </c>
      <c r="L156">
        <f>IFERROR(VLOOKUP($A156, CDS1Y_bbg!K$5:L$241,2), -1)</f>
        <v>98.319000000000003</v>
      </c>
      <c r="N156">
        <f>IFERROR(VLOOKUP($A156, CDS1Y_bbg!M$5:N$241,2), -1)</f>
        <v>-1</v>
      </c>
      <c r="P156">
        <f>IFERROR(VLOOKUP($A156, CDS1Y_bbg!O$5:P$241,2), -1)</f>
        <v>-1</v>
      </c>
      <c r="R156">
        <f>IFERROR(VLOOKUP($A156, CDS1Y_bbg!Q$5:R$241,2), -1)</f>
        <v>26.414000000000001</v>
      </c>
      <c r="T156">
        <v>-1</v>
      </c>
      <c r="V156">
        <f>IFERROR(VLOOKUP($A156, CDS1Y_bbg!U$5:V$241,2), -1)</f>
        <v>11.403</v>
      </c>
      <c r="X156">
        <f>IFERROR(VLOOKUP($A156, CDS1Y_bbg!W$5:X$241,2), -1)</f>
        <v>47.146000000000001</v>
      </c>
      <c r="Z156">
        <f>IFERROR(VLOOKUP($A156, CDS1Y_bbg!Y$5:Z$241,2), -1)</f>
        <v>31.847999999999999</v>
      </c>
      <c r="AB156">
        <f>IFERROR(VLOOKUP($A156, CDS1Y_bbg!AA$5:AB$241,2), -1)</f>
        <v>-1</v>
      </c>
      <c r="AD156">
        <f>IFERROR(VLOOKUP($A156, CDS1Y_bbg!AC$5:AD$241,2), -1)</f>
        <v>39.164999999999999</v>
      </c>
      <c r="AF156">
        <f>IFERROR(VLOOKUP($A156, CDS1Y_bbg!AE$5:AF$241,2), -1)</f>
        <v>-1</v>
      </c>
      <c r="AH156">
        <f>IFERROR(VLOOKUP($A156, CDS1Y_bbg!AG$5:AH$241,2), -1)</f>
        <v>-1</v>
      </c>
      <c r="AJ156">
        <f>IFERROR(VLOOKUP($A156, CDS1Y_bbg!AI$5:AJ$241,2), -1)</f>
        <v>-1</v>
      </c>
      <c r="AL156">
        <f>IFERROR(VLOOKUP($A156, CDS1Y_bbg!AK$5:AL$241,2), -1)</f>
        <v>-1</v>
      </c>
      <c r="AN156">
        <f>IFERROR(VLOOKUP($A156, CDS1Y_bbg!AM$5:AN$241,2), -1)</f>
        <v>-1</v>
      </c>
      <c r="AP156">
        <f>IFERROR(VLOOKUP($A156, CDS1Y_bbg!AO$5:AP$241,2), -1)</f>
        <v>-1</v>
      </c>
      <c r="AR156">
        <f>IFERROR(VLOOKUP($A156, CDS1Y_bbg!AQ$5:AR$241,2), -1)</f>
        <v>-1</v>
      </c>
      <c r="AT156">
        <f>IFERROR(VLOOKUP($A156, CDS1Y_bbg!AS$5:AT$241,2), -1)</f>
        <v>-1</v>
      </c>
      <c r="AV156">
        <f>IFERROR(VLOOKUP($A156, CDS1Y_bbg!AU$5:AV$241,2), -1)</f>
        <v>-1</v>
      </c>
      <c r="AX156">
        <f>IFERROR(VLOOKUP($A156, CDS1Y_bbg!AW$5:AX$241,2), -1)</f>
        <v>40.494999999999997</v>
      </c>
      <c r="AZ156">
        <f>IFERROR(VLOOKUP($A156, CDS1Y_bbg!AY$5:AZ$241,2), -1)</f>
        <v>7.9719999999999995</v>
      </c>
      <c r="BB156">
        <f>IFERROR(VLOOKUP($A156, CDS1Y_bbg!BA$5:BB$241,2), -1)</f>
        <v>-1</v>
      </c>
      <c r="BD156">
        <f>IFERROR(VLOOKUP($A156, CDS1Y_bbg!BC$5:BD$241,2), -1)</f>
        <v>-1</v>
      </c>
      <c r="BF156">
        <f>IFERROR(VLOOKUP($A156, CDS1Y_bbg!BE$5:BF$241,2), -1)</f>
        <v>-1</v>
      </c>
      <c r="BH156">
        <f>IFERROR(VLOOKUP($A156, CDS1Y_bbg!BG$5:BH$241,2), -1)</f>
        <v>-1</v>
      </c>
      <c r="BJ156">
        <f>IFERROR(VLOOKUP($A156, CDS1Y_bbg!BI$5:BJ$241,2), -1)</f>
        <v>-1</v>
      </c>
      <c r="BL156">
        <f>IFERROR(VLOOKUP($A156, CDS1Y_bbg!BK$5:BL$241,2), -1)</f>
        <v>-1</v>
      </c>
      <c r="BN156">
        <f>IFERROR(VLOOKUP($A156, CDS1Y_bbg!BM$5:BN$241,2), -1)</f>
        <v>-1</v>
      </c>
      <c r="BP156">
        <f>IFERROR(VLOOKUP($A156, CDS1Y_bbg!BO$5:BP$241,2), -1)</f>
        <v>-1</v>
      </c>
      <c r="BR156">
        <f>IFERROR(VLOOKUP($A156, CDS1Y_bbg!BQ$5:BR$241,2), -1)</f>
        <v>-1</v>
      </c>
      <c r="BT156">
        <f>IFERROR(VLOOKUP($A156, CDS1Y_bbg!BS$5:BT$241,2), -1)</f>
        <v>-1</v>
      </c>
      <c r="BV156">
        <f>IFERROR(VLOOKUP($A156, CDS1Y_bbg!BU$5:BV$241,2), -1)</f>
        <v>-1</v>
      </c>
      <c r="BX156">
        <f>IFERROR(VLOOKUP($A156, CDS1Y_bbg!BW$5:BX$241,2), -1)</f>
        <v>25.056000000000001</v>
      </c>
      <c r="BZ156">
        <f>IFERROR(VLOOKUP($A156, CDS1Y_bbg!BY$5:BZ$241,2), -1)</f>
        <v>-1</v>
      </c>
      <c r="CB156">
        <f>IFERROR(VLOOKUP($A156, CDS1Y_bbg!CA$5:CB$241,2), -1)</f>
        <v>24.434999999999999</v>
      </c>
      <c r="CD156">
        <f>IFERROR(VLOOKUP($A156, CDS1Y_bbg!CC$5:CD$241,2), -1)</f>
        <v>29.709</v>
      </c>
      <c r="CF156">
        <f>IFERROR(VLOOKUP($A156, CDS1Y_bbg!CE$5:CF$241,2), -1)</f>
        <v>18.204000000000001</v>
      </c>
      <c r="CH156">
        <f>IFERROR(VLOOKUP($A156, CDS1Y_bbg!CG$5:CH$241,2), -1)</f>
        <v>18.8</v>
      </c>
      <c r="CJ156">
        <f>IFERROR(VLOOKUP($A156, CDS1Y_bbg!CI$5:CJ$241,2), -1)</f>
        <v>-1</v>
      </c>
      <c r="CL156">
        <f>IFERROR(VLOOKUP($A156, CDS1Y_bbg!CK$5:CL$241,2), -1)</f>
        <v>120.82299999999999</v>
      </c>
      <c r="CN156">
        <f>IFERROR(VLOOKUP($A156, CDS1Y_bbg!CM$5:CN$241,2), -1)</f>
        <v>-1</v>
      </c>
    </row>
    <row r="157" spans="1:92" x14ac:dyDescent="0.25">
      <c r="A157" s="1">
        <v>41274</v>
      </c>
      <c r="B157">
        <f>IFERROR(VLOOKUP($A157, CDS1Y_bbg!A$5:B$241,2), -1)</f>
        <v>39.981000000000002</v>
      </c>
      <c r="D157">
        <f>IFERROR(VLOOKUP($A157, CDS1Y_bbg!C$5:D$241,2), -1)</f>
        <v>18.614000000000001</v>
      </c>
      <c r="F157">
        <f>IFERROR(VLOOKUP($A157, CDS1Y_bbg!E$5:F$241,2), -1)</f>
        <v>18.388999999999999</v>
      </c>
      <c r="H157">
        <f>IFERROR(VLOOKUP($A157, CDS1Y_bbg!G$5:H$241,2), -1)</f>
        <v>-1</v>
      </c>
      <c r="J157">
        <f>IFERROR(VLOOKUP($A157, CDS1Y_bbg!I$5:J$241,2), -1)</f>
        <v>27.425000000000001</v>
      </c>
      <c r="L157">
        <f>IFERROR(VLOOKUP($A157, CDS1Y_bbg!K$5:L$241,2), -1)</f>
        <v>104.875</v>
      </c>
      <c r="N157">
        <f>IFERROR(VLOOKUP($A157, CDS1Y_bbg!M$5:N$241,2), -1)</f>
        <v>-1</v>
      </c>
      <c r="P157">
        <f>IFERROR(VLOOKUP($A157, CDS1Y_bbg!O$5:P$241,2), -1)</f>
        <v>-1</v>
      </c>
      <c r="R157">
        <f>IFERROR(VLOOKUP($A157, CDS1Y_bbg!Q$5:R$241,2), -1)</f>
        <v>29.690999999999999</v>
      </c>
      <c r="T157">
        <v>-1</v>
      </c>
      <c r="V157">
        <f>IFERROR(VLOOKUP($A157, CDS1Y_bbg!U$5:V$241,2), -1)</f>
        <v>15.305</v>
      </c>
      <c r="X157">
        <f>IFERROR(VLOOKUP($A157, CDS1Y_bbg!W$5:X$241,2), -1)</f>
        <v>33.637</v>
      </c>
      <c r="Z157">
        <f>IFERROR(VLOOKUP($A157, CDS1Y_bbg!Y$5:Z$241,2), -1)</f>
        <v>40.097000000000001</v>
      </c>
      <c r="AB157">
        <f>IFERROR(VLOOKUP($A157, CDS1Y_bbg!AA$5:AB$241,2), -1)</f>
        <v>-1</v>
      </c>
      <c r="AD157">
        <f>IFERROR(VLOOKUP($A157, CDS1Y_bbg!AC$5:AD$241,2), -1)</f>
        <v>33.238999999999997</v>
      </c>
      <c r="AF157">
        <f>IFERROR(VLOOKUP($A157, CDS1Y_bbg!AE$5:AF$241,2), -1)</f>
        <v>-1</v>
      </c>
      <c r="AH157">
        <f>IFERROR(VLOOKUP($A157, CDS1Y_bbg!AG$5:AH$241,2), -1)</f>
        <v>-1</v>
      </c>
      <c r="AJ157">
        <f>IFERROR(VLOOKUP($A157, CDS1Y_bbg!AI$5:AJ$241,2), -1)</f>
        <v>-1</v>
      </c>
      <c r="AL157">
        <f>IFERROR(VLOOKUP($A157, CDS1Y_bbg!AK$5:AL$241,2), -1)</f>
        <v>-1</v>
      </c>
      <c r="AN157">
        <f>IFERROR(VLOOKUP($A157, CDS1Y_bbg!AM$5:AN$241,2), -1)</f>
        <v>-1</v>
      </c>
      <c r="AP157">
        <f>IFERROR(VLOOKUP($A157, CDS1Y_bbg!AO$5:AP$241,2), -1)</f>
        <v>-1</v>
      </c>
      <c r="AR157">
        <f>IFERROR(VLOOKUP($A157, CDS1Y_bbg!AQ$5:AR$241,2), -1)</f>
        <v>-1</v>
      </c>
      <c r="AT157">
        <f>IFERROR(VLOOKUP($A157, CDS1Y_bbg!AS$5:AT$241,2), -1)</f>
        <v>-1</v>
      </c>
      <c r="AV157">
        <f>IFERROR(VLOOKUP($A157, CDS1Y_bbg!AU$5:AV$241,2), -1)</f>
        <v>-1</v>
      </c>
      <c r="AX157">
        <f>IFERROR(VLOOKUP($A157, CDS1Y_bbg!AW$5:AX$241,2), -1)</f>
        <v>41.823</v>
      </c>
      <c r="AZ157">
        <f>IFERROR(VLOOKUP($A157, CDS1Y_bbg!AY$5:AZ$241,2), -1)</f>
        <v>7.9719999999999995</v>
      </c>
      <c r="BB157">
        <f>IFERROR(VLOOKUP($A157, CDS1Y_bbg!BA$5:BB$241,2), -1)</f>
        <v>-1</v>
      </c>
      <c r="BD157">
        <f>IFERROR(VLOOKUP($A157, CDS1Y_bbg!BC$5:BD$241,2), -1)</f>
        <v>-1</v>
      </c>
      <c r="BF157">
        <f>IFERROR(VLOOKUP($A157, CDS1Y_bbg!BE$5:BF$241,2), -1)</f>
        <v>-1</v>
      </c>
      <c r="BH157">
        <f>IFERROR(VLOOKUP($A157, CDS1Y_bbg!BG$5:BH$241,2), -1)</f>
        <v>-1</v>
      </c>
      <c r="BJ157">
        <f>IFERROR(VLOOKUP($A157, CDS1Y_bbg!BI$5:BJ$241,2), -1)</f>
        <v>-1</v>
      </c>
      <c r="BL157">
        <f>IFERROR(VLOOKUP($A157, CDS1Y_bbg!BK$5:BL$241,2), -1)</f>
        <v>-1</v>
      </c>
      <c r="BN157">
        <f>IFERROR(VLOOKUP($A157, CDS1Y_bbg!BM$5:BN$241,2), -1)</f>
        <v>-1</v>
      </c>
      <c r="BP157">
        <f>IFERROR(VLOOKUP($A157, CDS1Y_bbg!BO$5:BP$241,2), -1)</f>
        <v>-1</v>
      </c>
      <c r="BR157">
        <f>IFERROR(VLOOKUP($A157, CDS1Y_bbg!BQ$5:BR$241,2), -1)</f>
        <v>-1</v>
      </c>
      <c r="BT157">
        <f>IFERROR(VLOOKUP($A157, CDS1Y_bbg!BS$5:BT$241,2), -1)</f>
        <v>-1</v>
      </c>
      <c r="BV157">
        <f>IFERROR(VLOOKUP($A157, CDS1Y_bbg!BU$5:BV$241,2), -1)</f>
        <v>-1</v>
      </c>
      <c r="BX157">
        <f>IFERROR(VLOOKUP($A157, CDS1Y_bbg!BW$5:BX$241,2), -1)</f>
        <v>34.968000000000004</v>
      </c>
      <c r="BZ157">
        <f>IFERROR(VLOOKUP($A157, CDS1Y_bbg!BY$5:BZ$241,2), -1)</f>
        <v>-1</v>
      </c>
      <c r="CB157">
        <f>IFERROR(VLOOKUP($A157, CDS1Y_bbg!CA$5:CB$241,2), -1)</f>
        <v>19.420999999999999</v>
      </c>
      <c r="CD157">
        <f>IFERROR(VLOOKUP($A157, CDS1Y_bbg!CC$5:CD$241,2), -1)</f>
        <v>54.838000000000001</v>
      </c>
      <c r="CF157">
        <f>IFERROR(VLOOKUP($A157, CDS1Y_bbg!CE$5:CF$241,2), -1)</f>
        <v>19.91</v>
      </c>
      <c r="CH157">
        <f>IFERROR(VLOOKUP($A157, CDS1Y_bbg!CG$5:CH$241,2), -1)</f>
        <v>16.451000000000001</v>
      </c>
      <c r="CJ157">
        <f>IFERROR(VLOOKUP($A157, CDS1Y_bbg!CI$5:CJ$241,2), -1)</f>
        <v>-1</v>
      </c>
      <c r="CL157">
        <f>IFERROR(VLOOKUP($A157, CDS1Y_bbg!CK$5:CL$241,2), -1)</f>
        <v>121.246</v>
      </c>
      <c r="CN157">
        <f>IFERROR(VLOOKUP($A157, CDS1Y_bbg!CM$5:CN$241,2), -1)</f>
        <v>-1</v>
      </c>
    </row>
    <row r="158" spans="1:92" x14ac:dyDescent="0.25">
      <c r="A158" s="1">
        <v>41305</v>
      </c>
      <c r="B158">
        <f>IFERROR(VLOOKUP($A158, CDS1Y_bbg!A$5:B$241,2), -1)</f>
        <v>50.115000000000002</v>
      </c>
      <c r="D158">
        <f>IFERROR(VLOOKUP($A158, CDS1Y_bbg!C$5:D$241,2), -1)</f>
        <v>25.128</v>
      </c>
      <c r="F158">
        <f>IFERROR(VLOOKUP($A158, CDS1Y_bbg!E$5:F$241,2), -1)</f>
        <v>19.728999999999999</v>
      </c>
      <c r="H158">
        <f>IFERROR(VLOOKUP($A158, CDS1Y_bbg!G$5:H$241,2), -1)</f>
        <v>-1</v>
      </c>
      <c r="J158">
        <f>IFERROR(VLOOKUP($A158, CDS1Y_bbg!I$5:J$241,2), -1)</f>
        <v>29.777999999999999</v>
      </c>
      <c r="L158">
        <f>IFERROR(VLOOKUP($A158, CDS1Y_bbg!K$5:L$241,2), -1)</f>
        <v>113.589</v>
      </c>
      <c r="N158">
        <f>IFERROR(VLOOKUP($A158, CDS1Y_bbg!M$5:N$241,2), -1)</f>
        <v>-1</v>
      </c>
      <c r="P158">
        <f>IFERROR(VLOOKUP($A158, CDS1Y_bbg!O$5:P$241,2), -1)</f>
        <v>-1</v>
      </c>
      <c r="R158">
        <f>IFERROR(VLOOKUP($A158, CDS1Y_bbg!Q$5:R$241,2), -1)</f>
        <v>31.577999999999999</v>
      </c>
      <c r="T158">
        <v>-1</v>
      </c>
      <c r="V158">
        <f>IFERROR(VLOOKUP($A158, CDS1Y_bbg!U$5:V$241,2), -1)</f>
        <v>21.440999999999999</v>
      </c>
      <c r="X158">
        <f>IFERROR(VLOOKUP($A158, CDS1Y_bbg!W$5:X$241,2), -1)</f>
        <v>38.908000000000001</v>
      </c>
      <c r="Z158">
        <f>IFERROR(VLOOKUP($A158, CDS1Y_bbg!Y$5:Z$241,2), -1)</f>
        <v>46.920999999999999</v>
      </c>
      <c r="AB158">
        <f>IFERROR(VLOOKUP($A158, CDS1Y_bbg!AA$5:AB$241,2), -1)</f>
        <v>-1</v>
      </c>
      <c r="AD158">
        <f>IFERROR(VLOOKUP($A158, CDS1Y_bbg!AC$5:AD$241,2), -1)</f>
        <v>48.220999999999997</v>
      </c>
      <c r="AF158">
        <f>IFERROR(VLOOKUP($A158, CDS1Y_bbg!AE$5:AF$241,2), -1)</f>
        <v>-1</v>
      </c>
      <c r="AH158">
        <f>IFERROR(VLOOKUP($A158, CDS1Y_bbg!AG$5:AH$241,2), -1)</f>
        <v>-1</v>
      </c>
      <c r="AJ158">
        <f>IFERROR(VLOOKUP($A158, CDS1Y_bbg!AI$5:AJ$241,2), -1)</f>
        <v>-1</v>
      </c>
      <c r="AL158">
        <f>IFERROR(VLOOKUP($A158, CDS1Y_bbg!AK$5:AL$241,2), -1)</f>
        <v>-1</v>
      </c>
      <c r="AN158">
        <f>IFERROR(VLOOKUP($A158, CDS1Y_bbg!AM$5:AN$241,2), -1)</f>
        <v>-1</v>
      </c>
      <c r="AP158">
        <f>IFERROR(VLOOKUP($A158, CDS1Y_bbg!AO$5:AP$241,2), -1)</f>
        <v>-1</v>
      </c>
      <c r="AR158">
        <f>IFERROR(VLOOKUP($A158, CDS1Y_bbg!AQ$5:AR$241,2), -1)</f>
        <v>-1</v>
      </c>
      <c r="AT158">
        <f>IFERROR(VLOOKUP($A158, CDS1Y_bbg!AS$5:AT$241,2), -1)</f>
        <v>-1</v>
      </c>
      <c r="AV158">
        <f>IFERROR(VLOOKUP($A158, CDS1Y_bbg!AU$5:AV$241,2), -1)</f>
        <v>-1</v>
      </c>
      <c r="AX158">
        <f>IFERROR(VLOOKUP($A158, CDS1Y_bbg!AW$5:AX$241,2), -1)</f>
        <v>35.567999999999998</v>
      </c>
      <c r="AZ158">
        <f>IFERROR(VLOOKUP($A158, CDS1Y_bbg!AY$5:AZ$241,2), -1)</f>
        <v>7.9719999999999995</v>
      </c>
      <c r="BB158">
        <f>IFERROR(VLOOKUP($A158, CDS1Y_bbg!BA$5:BB$241,2), -1)</f>
        <v>-1</v>
      </c>
      <c r="BD158">
        <f>IFERROR(VLOOKUP($A158, CDS1Y_bbg!BC$5:BD$241,2), -1)</f>
        <v>-1</v>
      </c>
      <c r="BF158">
        <f>IFERROR(VLOOKUP($A158, CDS1Y_bbg!BE$5:BF$241,2), -1)</f>
        <v>-1</v>
      </c>
      <c r="BH158">
        <f>IFERROR(VLOOKUP($A158, CDS1Y_bbg!BG$5:BH$241,2), -1)</f>
        <v>-1</v>
      </c>
      <c r="BJ158">
        <f>IFERROR(VLOOKUP($A158, CDS1Y_bbg!BI$5:BJ$241,2), -1)</f>
        <v>-1</v>
      </c>
      <c r="BL158">
        <f>IFERROR(VLOOKUP($A158, CDS1Y_bbg!BK$5:BL$241,2), -1)</f>
        <v>-1</v>
      </c>
      <c r="BN158">
        <f>IFERROR(VLOOKUP($A158, CDS1Y_bbg!BM$5:BN$241,2), -1)</f>
        <v>-1</v>
      </c>
      <c r="BP158">
        <f>IFERROR(VLOOKUP($A158, CDS1Y_bbg!BO$5:BP$241,2), -1)</f>
        <v>-1</v>
      </c>
      <c r="BR158">
        <f>IFERROR(VLOOKUP($A158, CDS1Y_bbg!BQ$5:BR$241,2), -1)</f>
        <v>-1</v>
      </c>
      <c r="BT158">
        <f>IFERROR(VLOOKUP($A158, CDS1Y_bbg!BS$5:BT$241,2), -1)</f>
        <v>-1</v>
      </c>
      <c r="BV158">
        <f>IFERROR(VLOOKUP($A158, CDS1Y_bbg!BU$5:BV$241,2), -1)</f>
        <v>-1</v>
      </c>
      <c r="BX158">
        <f>IFERROR(VLOOKUP($A158, CDS1Y_bbg!BW$5:BX$241,2), -1)</f>
        <v>20.911000000000001</v>
      </c>
      <c r="BZ158">
        <f>IFERROR(VLOOKUP($A158, CDS1Y_bbg!BY$5:BZ$241,2), -1)</f>
        <v>-1</v>
      </c>
      <c r="CB158">
        <f>IFERROR(VLOOKUP($A158, CDS1Y_bbg!CA$5:CB$241,2), -1)</f>
        <v>18.21</v>
      </c>
      <c r="CD158">
        <f>IFERROR(VLOOKUP($A158, CDS1Y_bbg!CC$5:CD$241,2), -1)</f>
        <v>19.693000000000001</v>
      </c>
      <c r="CF158">
        <f>IFERROR(VLOOKUP($A158, CDS1Y_bbg!CE$5:CF$241,2), -1)</f>
        <v>19.460999999999999</v>
      </c>
      <c r="CH158">
        <f>IFERROR(VLOOKUP($A158, CDS1Y_bbg!CG$5:CH$241,2), -1)</f>
        <v>18.079000000000001</v>
      </c>
      <c r="CJ158">
        <f>IFERROR(VLOOKUP($A158, CDS1Y_bbg!CI$5:CJ$241,2), -1)</f>
        <v>-1</v>
      </c>
      <c r="CL158">
        <f>IFERROR(VLOOKUP($A158, CDS1Y_bbg!CK$5:CL$241,2), -1)</f>
        <v>130.69999999999999</v>
      </c>
      <c r="CN158">
        <f>IFERROR(VLOOKUP($A158, CDS1Y_bbg!CM$5:CN$241,2), -1)</f>
        <v>-1</v>
      </c>
    </row>
    <row r="159" spans="1:92" x14ac:dyDescent="0.25">
      <c r="A159" s="1">
        <v>41333</v>
      </c>
      <c r="B159">
        <f>IFERROR(VLOOKUP($A159, CDS1Y_bbg!A$5:B$241,2), -1)</f>
        <v>61.222999999999999</v>
      </c>
      <c r="D159">
        <f>IFERROR(VLOOKUP($A159, CDS1Y_bbg!C$5:D$241,2), -1)</f>
        <v>46.939</v>
      </c>
      <c r="F159">
        <f>IFERROR(VLOOKUP($A159, CDS1Y_bbg!E$5:F$241,2), -1)</f>
        <v>17.847000000000001</v>
      </c>
      <c r="H159">
        <f>IFERROR(VLOOKUP($A159, CDS1Y_bbg!G$5:H$241,2), -1)</f>
        <v>-1</v>
      </c>
      <c r="J159">
        <f>IFERROR(VLOOKUP($A159, CDS1Y_bbg!I$5:J$241,2), -1)</f>
        <v>32.287999999999997</v>
      </c>
      <c r="L159">
        <f>IFERROR(VLOOKUP($A159, CDS1Y_bbg!K$5:L$241,2), -1)</f>
        <v>116.759</v>
      </c>
      <c r="N159">
        <f>IFERROR(VLOOKUP($A159, CDS1Y_bbg!M$5:N$241,2), -1)</f>
        <v>-1</v>
      </c>
      <c r="P159">
        <f>IFERROR(VLOOKUP($A159, CDS1Y_bbg!O$5:P$241,2), -1)</f>
        <v>-1</v>
      </c>
      <c r="R159">
        <f>IFERROR(VLOOKUP($A159, CDS1Y_bbg!Q$5:R$241,2), -1)</f>
        <v>36.179000000000002</v>
      </c>
      <c r="T159">
        <v>-1</v>
      </c>
      <c r="V159">
        <f>IFERROR(VLOOKUP($A159, CDS1Y_bbg!U$5:V$241,2), -1)</f>
        <v>30.596</v>
      </c>
      <c r="X159">
        <f>IFERROR(VLOOKUP($A159, CDS1Y_bbg!W$5:X$241,2), -1)</f>
        <v>51.648000000000003</v>
      </c>
      <c r="Z159">
        <f>IFERROR(VLOOKUP($A159, CDS1Y_bbg!Y$5:Z$241,2), -1)</f>
        <v>53.366999999999997</v>
      </c>
      <c r="AB159">
        <f>IFERROR(VLOOKUP($A159, CDS1Y_bbg!AA$5:AB$241,2), -1)</f>
        <v>-1</v>
      </c>
      <c r="AD159">
        <f>IFERROR(VLOOKUP($A159, CDS1Y_bbg!AC$5:AD$241,2), -1)</f>
        <v>55.082000000000001</v>
      </c>
      <c r="AF159">
        <f>IFERROR(VLOOKUP($A159, CDS1Y_bbg!AE$5:AF$241,2), -1)</f>
        <v>-1</v>
      </c>
      <c r="AH159">
        <f>IFERROR(VLOOKUP($A159, CDS1Y_bbg!AG$5:AH$241,2), -1)</f>
        <v>-1</v>
      </c>
      <c r="AJ159">
        <f>IFERROR(VLOOKUP($A159, CDS1Y_bbg!AI$5:AJ$241,2), -1)</f>
        <v>-1</v>
      </c>
      <c r="AL159">
        <f>IFERROR(VLOOKUP($A159, CDS1Y_bbg!AK$5:AL$241,2), -1)</f>
        <v>-1</v>
      </c>
      <c r="AN159">
        <f>IFERROR(VLOOKUP($A159, CDS1Y_bbg!AM$5:AN$241,2), -1)</f>
        <v>-1</v>
      </c>
      <c r="AP159">
        <f>IFERROR(VLOOKUP($A159, CDS1Y_bbg!AO$5:AP$241,2), -1)</f>
        <v>-1</v>
      </c>
      <c r="AR159">
        <f>IFERROR(VLOOKUP($A159, CDS1Y_bbg!AQ$5:AR$241,2), -1)</f>
        <v>-1</v>
      </c>
      <c r="AT159">
        <f>IFERROR(VLOOKUP($A159, CDS1Y_bbg!AS$5:AT$241,2), -1)</f>
        <v>-1</v>
      </c>
      <c r="AV159">
        <f>IFERROR(VLOOKUP($A159, CDS1Y_bbg!AU$5:AV$241,2), -1)</f>
        <v>-1</v>
      </c>
      <c r="AX159">
        <f>IFERROR(VLOOKUP($A159, CDS1Y_bbg!AW$5:AX$241,2), -1)</f>
        <v>33.655000000000001</v>
      </c>
      <c r="AZ159">
        <f>IFERROR(VLOOKUP($A159, CDS1Y_bbg!AY$5:AZ$241,2), -1)</f>
        <v>7.9719999999999995</v>
      </c>
      <c r="BB159">
        <f>IFERROR(VLOOKUP($A159, CDS1Y_bbg!BA$5:BB$241,2), -1)</f>
        <v>-1</v>
      </c>
      <c r="BD159">
        <f>IFERROR(VLOOKUP($A159, CDS1Y_bbg!BC$5:BD$241,2), -1)</f>
        <v>-1</v>
      </c>
      <c r="BF159">
        <f>IFERROR(VLOOKUP($A159, CDS1Y_bbg!BE$5:BF$241,2), -1)</f>
        <v>-1</v>
      </c>
      <c r="BH159">
        <f>IFERROR(VLOOKUP($A159, CDS1Y_bbg!BG$5:BH$241,2), -1)</f>
        <v>-1</v>
      </c>
      <c r="BJ159">
        <f>IFERROR(VLOOKUP($A159, CDS1Y_bbg!BI$5:BJ$241,2), -1)</f>
        <v>-1</v>
      </c>
      <c r="BL159">
        <f>IFERROR(VLOOKUP($A159, CDS1Y_bbg!BK$5:BL$241,2), -1)</f>
        <v>-1</v>
      </c>
      <c r="BN159">
        <f>IFERROR(VLOOKUP($A159, CDS1Y_bbg!BM$5:BN$241,2), -1)</f>
        <v>-1</v>
      </c>
      <c r="BP159">
        <f>IFERROR(VLOOKUP($A159, CDS1Y_bbg!BO$5:BP$241,2), -1)</f>
        <v>-1</v>
      </c>
      <c r="BR159">
        <f>IFERROR(VLOOKUP($A159, CDS1Y_bbg!BQ$5:BR$241,2), -1)</f>
        <v>-1</v>
      </c>
      <c r="BT159">
        <f>IFERROR(VLOOKUP($A159, CDS1Y_bbg!BS$5:BT$241,2), -1)</f>
        <v>-1</v>
      </c>
      <c r="BV159">
        <f>IFERROR(VLOOKUP($A159, CDS1Y_bbg!BU$5:BV$241,2), -1)</f>
        <v>-1</v>
      </c>
      <c r="BX159">
        <f>IFERROR(VLOOKUP($A159, CDS1Y_bbg!BW$5:BX$241,2), -1)</f>
        <v>34.539000000000001</v>
      </c>
      <c r="BZ159">
        <f>IFERROR(VLOOKUP($A159, CDS1Y_bbg!BY$5:BZ$241,2), -1)</f>
        <v>-1</v>
      </c>
      <c r="CB159">
        <f>IFERROR(VLOOKUP($A159, CDS1Y_bbg!CA$5:CB$241,2), -1)</f>
        <v>20.87</v>
      </c>
      <c r="CD159">
        <f>IFERROR(VLOOKUP($A159, CDS1Y_bbg!CC$5:CD$241,2), -1)</f>
        <v>21.013999999999999</v>
      </c>
      <c r="CF159">
        <f>IFERROR(VLOOKUP($A159, CDS1Y_bbg!CE$5:CF$241,2), -1)</f>
        <v>22.433</v>
      </c>
      <c r="CH159">
        <f>IFERROR(VLOOKUP($A159, CDS1Y_bbg!CG$5:CH$241,2), -1)</f>
        <v>20.361999999999998</v>
      </c>
      <c r="CJ159">
        <f>IFERROR(VLOOKUP($A159, CDS1Y_bbg!CI$5:CJ$241,2), -1)</f>
        <v>-1</v>
      </c>
      <c r="CL159">
        <f>IFERROR(VLOOKUP($A159, CDS1Y_bbg!CK$5:CL$241,2), -1)</f>
        <v>138.76900000000001</v>
      </c>
      <c r="CN159">
        <f>IFERROR(VLOOKUP($A159, CDS1Y_bbg!CM$5:CN$241,2), -1)</f>
        <v>-1</v>
      </c>
    </row>
    <row r="160" spans="1:92" x14ac:dyDescent="0.25">
      <c r="A160" s="1">
        <v>41362</v>
      </c>
      <c r="B160">
        <f>IFERROR(VLOOKUP($A160, CDS1Y_bbg!A$5:B$241,2), -1)</f>
        <v>67.488</v>
      </c>
      <c r="D160">
        <f>IFERROR(VLOOKUP($A160, CDS1Y_bbg!C$5:D$241,2), -1)</f>
        <v>42.427</v>
      </c>
      <c r="F160">
        <f>IFERROR(VLOOKUP($A160, CDS1Y_bbg!E$5:F$241,2), -1)</f>
        <v>17.196000000000002</v>
      </c>
      <c r="H160">
        <f>IFERROR(VLOOKUP($A160, CDS1Y_bbg!G$5:H$241,2), -1)</f>
        <v>-1</v>
      </c>
      <c r="J160">
        <f>IFERROR(VLOOKUP($A160, CDS1Y_bbg!I$5:J$241,2), -1)</f>
        <v>31.535</v>
      </c>
      <c r="L160">
        <f>IFERROR(VLOOKUP($A160, CDS1Y_bbg!K$5:L$241,2), -1)</f>
        <v>167.15799999999999</v>
      </c>
      <c r="N160">
        <f>IFERROR(VLOOKUP($A160, CDS1Y_bbg!M$5:N$241,2), -1)</f>
        <v>-1</v>
      </c>
      <c r="P160">
        <f>IFERROR(VLOOKUP($A160, CDS1Y_bbg!O$5:P$241,2), -1)</f>
        <v>-1</v>
      </c>
      <c r="R160">
        <f>IFERROR(VLOOKUP($A160, CDS1Y_bbg!Q$5:R$241,2), -1)</f>
        <v>31.152999999999999</v>
      </c>
      <c r="T160">
        <v>-1</v>
      </c>
      <c r="V160">
        <f>IFERROR(VLOOKUP($A160, CDS1Y_bbg!U$5:V$241,2), -1)</f>
        <v>32.027999999999999</v>
      </c>
      <c r="X160">
        <f>IFERROR(VLOOKUP($A160, CDS1Y_bbg!W$5:X$241,2), -1)</f>
        <v>64.843000000000004</v>
      </c>
      <c r="Z160">
        <f>IFERROR(VLOOKUP($A160, CDS1Y_bbg!Y$5:Z$241,2), -1)</f>
        <v>60.441000000000003</v>
      </c>
      <c r="AB160">
        <f>IFERROR(VLOOKUP($A160, CDS1Y_bbg!AA$5:AB$241,2), -1)</f>
        <v>-1</v>
      </c>
      <c r="AD160">
        <f>IFERROR(VLOOKUP($A160, CDS1Y_bbg!AC$5:AD$241,2), -1)</f>
        <v>61.517000000000003</v>
      </c>
      <c r="AF160">
        <f>IFERROR(VLOOKUP($A160, CDS1Y_bbg!AE$5:AF$241,2), -1)</f>
        <v>-1</v>
      </c>
      <c r="AH160">
        <f>IFERROR(VLOOKUP($A160, CDS1Y_bbg!AG$5:AH$241,2), -1)</f>
        <v>-1</v>
      </c>
      <c r="AJ160">
        <f>IFERROR(VLOOKUP($A160, CDS1Y_bbg!AI$5:AJ$241,2), -1)</f>
        <v>-1</v>
      </c>
      <c r="AL160">
        <f>IFERROR(VLOOKUP($A160, CDS1Y_bbg!AK$5:AL$241,2), -1)</f>
        <v>-1</v>
      </c>
      <c r="AN160">
        <f>IFERROR(VLOOKUP($A160, CDS1Y_bbg!AM$5:AN$241,2), -1)</f>
        <v>-1</v>
      </c>
      <c r="AP160">
        <f>IFERROR(VLOOKUP($A160, CDS1Y_bbg!AO$5:AP$241,2), -1)</f>
        <v>-1</v>
      </c>
      <c r="AR160">
        <f>IFERROR(VLOOKUP($A160, CDS1Y_bbg!AQ$5:AR$241,2), -1)</f>
        <v>-1</v>
      </c>
      <c r="AT160">
        <f>IFERROR(VLOOKUP($A160, CDS1Y_bbg!AS$5:AT$241,2), -1)</f>
        <v>-1</v>
      </c>
      <c r="AV160">
        <f>IFERROR(VLOOKUP($A160, CDS1Y_bbg!AU$5:AV$241,2), -1)</f>
        <v>-1</v>
      </c>
      <c r="AX160">
        <f>IFERROR(VLOOKUP($A160, CDS1Y_bbg!AW$5:AX$241,2), -1)</f>
        <v>33.084000000000003</v>
      </c>
      <c r="AZ160">
        <f>IFERROR(VLOOKUP($A160, CDS1Y_bbg!AY$5:AZ$241,2), -1)</f>
        <v>7.9719999999999995</v>
      </c>
      <c r="BB160">
        <f>IFERROR(VLOOKUP($A160, CDS1Y_bbg!BA$5:BB$241,2), -1)</f>
        <v>-1</v>
      </c>
      <c r="BD160">
        <f>IFERROR(VLOOKUP($A160, CDS1Y_bbg!BC$5:BD$241,2), -1)</f>
        <v>-1</v>
      </c>
      <c r="BF160">
        <f>IFERROR(VLOOKUP($A160, CDS1Y_bbg!BE$5:BF$241,2), -1)</f>
        <v>-1</v>
      </c>
      <c r="BH160">
        <f>IFERROR(VLOOKUP($A160, CDS1Y_bbg!BG$5:BH$241,2), -1)</f>
        <v>-1</v>
      </c>
      <c r="BJ160">
        <f>IFERROR(VLOOKUP($A160, CDS1Y_bbg!BI$5:BJ$241,2), -1)</f>
        <v>-1</v>
      </c>
      <c r="BL160">
        <f>IFERROR(VLOOKUP($A160, CDS1Y_bbg!BK$5:BL$241,2), -1)</f>
        <v>-1</v>
      </c>
      <c r="BN160">
        <f>IFERROR(VLOOKUP($A160, CDS1Y_bbg!BM$5:BN$241,2), -1)</f>
        <v>-1</v>
      </c>
      <c r="BP160">
        <f>IFERROR(VLOOKUP($A160, CDS1Y_bbg!BO$5:BP$241,2), -1)</f>
        <v>-1</v>
      </c>
      <c r="BR160">
        <f>IFERROR(VLOOKUP($A160, CDS1Y_bbg!BQ$5:BR$241,2), -1)</f>
        <v>-1</v>
      </c>
      <c r="BT160">
        <f>IFERROR(VLOOKUP($A160, CDS1Y_bbg!BS$5:BT$241,2), -1)</f>
        <v>-1</v>
      </c>
      <c r="BV160">
        <f>IFERROR(VLOOKUP($A160, CDS1Y_bbg!BU$5:BV$241,2), -1)</f>
        <v>-1</v>
      </c>
      <c r="BX160">
        <f>IFERROR(VLOOKUP($A160, CDS1Y_bbg!BW$5:BX$241,2), -1)</f>
        <v>26.738</v>
      </c>
      <c r="BZ160">
        <f>IFERROR(VLOOKUP($A160, CDS1Y_bbg!BY$5:BZ$241,2), -1)</f>
        <v>-1</v>
      </c>
      <c r="CB160">
        <f>IFERROR(VLOOKUP($A160, CDS1Y_bbg!CA$5:CB$241,2), -1)</f>
        <v>51.838000000000001</v>
      </c>
      <c r="CD160">
        <f>IFERROR(VLOOKUP($A160, CDS1Y_bbg!CC$5:CD$241,2), -1)</f>
        <v>38.634999999999998</v>
      </c>
      <c r="CF160">
        <f>IFERROR(VLOOKUP($A160, CDS1Y_bbg!CE$5:CF$241,2), -1)</f>
        <v>22.991</v>
      </c>
      <c r="CH160">
        <f>IFERROR(VLOOKUP($A160, CDS1Y_bbg!CG$5:CH$241,2), -1)</f>
        <v>23.164000000000001</v>
      </c>
      <c r="CJ160">
        <f>IFERROR(VLOOKUP($A160, CDS1Y_bbg!CI$5:CJ$241,2), -1)</f>
        <v>-1</v>
      </c>
      <c r="CL160">
        <f>IFERROR(VLOOKUP($A160, CDS1Y_bbg!CK$5:CL$241,2), -1)</f>
        <v>206.21600000000001</v>
      </c>
      <c r="CN160">
        <f>IFERROR(VLOOKUP($A160, CDS1Y_bbg!CM$5:CN$241,2), -1)</f>
        <v>-1</v>
      </c>
    </row>
    <row r="161" spans="1:92" x14ac:dyDescent="0.25">
      <c r="A161" s="1">
        <v>41394</v>
      </c>
      <c r="B161">
        <f>IFERROR(VLOOKUP($A161, CDS1Y_bbg!A$5:B$241,2), -1)</f>
        <v>43.499000000000002</v>
      </c>
      <c r="D161">
        <f>IFERROR(VLOOKUP($A161, CDS1Y_bbg!C$5:D$241,2), -1)</f>
        <v>29.469000000000001</v>
      </c>
      <c r="F161">
        <f>IFERROR(VLOOKUP($A161, CDS1Y_bbg!E$5:F$241,2), -1)</f>
        <v>17.065000000000001</v>
      </c>
      <c r="H161">
        <f>IFERROR(VLOOKUP($A161, CDS1Y_bbg!G$5:H$241,2), -1)</f>
        <v>-1</v>
      </c>
      <c r="J161">
        <f>IFERROR(VLOOKUP($A161, CDS1Y_bbg!I$5:J$241,2), -1)</f>
        <v>19.617999999999999</v>
      </c>
      <c r="L161">
        <f>IFERROR(VLOOKUP($A161, CDS1Y_bbg!K$5:L$241,2), -1)</f>
        <v>129.23599999999999</v>
      </c>
      <c r="N161">
        <f>IFERROR(VLOOKUP($A161, CDS1Y_bbg!M$5:N$241,2), -1)</f>
        <v>-1</v>
      </c>
      <c r="P161">
        <f>IFERROR(VLOOKUP($A161, CDS1Y_bbg!O$5:P$241,2), -1)</f>
        <v>-1</v>
      </c>
      <c r="R161">
        <f>IFERROR(VLOOKUP($A161, CDS1Y_bbg!Q$5:R$241,2), -1)</f>
        <v>22.154</v>
      </c>
      <c r="T161">
        <v>-1</v>
      </c>
      <c r="V161">
        <f>IFERROR(VLOOKUP($A161, CDS1Y_bbg!U$5:V$241,2), -1)</f>
        <v>18.512</v>
      </c>
      <c r="X161">
        <f>IFERROR(VLOOKUP($A161, CDS1Y_bbg!W$5:X$241,2), -1)</f>
        <v>48.451999999999998</v>
      </c>
      <c r="Z161">
        <f>IFERROR(VLOOKUP($A161, CDS1Y_bbg!Y$5:Z$241,2), -1)</f>
        <v>48.588000000000001</v>
      </c>
      <c r="AB161">
        <f>IFERROR(VLOOKUP($A161, CDS1Y_bbg!AA$5:AB$241,2), -1)</f>
        <v>-1</v>
      </c>
      <c r="AD161">
        <f>IFERROR(VLOOKUP($A161, CDS1Y_bbg!AC$5:AD$241,2), -1)</f>
        <v>45.029000000000003</v>
      </c>
      <c r="AF161">
        <f>IFERROR(VLOOKUP($A161, CDS1Y_bbg!AE$5:AF$241,2), -1)</f>
        <v>-1</v>
      </c>
      <c r="AH161">
        <f>IFERROR(VLOOKUP($A161, CDS1Y_bbg!AG$5:AH$241,2), -1)</f>
        <v>-1</v>
      </c>
      <c r="AJ161">
        <f>IFERROR(VLOOKUP($A161, CDS1Y_bbg!AI$5:AJ$241,2), -1)</f>
        <v>-1</v>
      </c>
      <c r="AL161">
        <f>IFERROR(VLOOKUP($A161, CDS1Y_bbg!AK$5:AL$241,2), -1)</f>
        <v>-1</v>
      </c>
      <c r="AN161">
        <f>IFERROR(VLOOKUP($A161, CDS1Y_bbg!AM$5:AN$241,2), -1)</f>
        <v>-1</v>
      </c>
      <c r="AP161">
        <f>IFERROR(VLOOKUP($A161, CDS1Y_bbg!AO$5:AP$241,2), -1)</f>
        <v>-1</v>
      </c>
      <c r="AR161">
        <f>IFERROR(VLOOKUP($A161, CDS1Y_bbg!AQ$5:AR$241,2), -1)</f>
        <v>-1</v>
      </c>
      <c r="AT161">
        <f>IFERROR(VLOOKUP($A161, CDS1Y_bbg!AS$5:AT$241,2), -1)</f>
        <v>-1</v>
      </c>
      <c r="AV161">
        <f>IFERROR(VLOOKUP($A161, CDS1Y_bbg!AU$5:AV$241,2), -1)</f>
        <v>-1</v>
      </c>
      <c r="AX161">
        <f>IFERROR(VLOOKUP($A161, CDS1Y_bbg!AW$5:AX$241,2), -1)</f>
        <v>23.896000000000001</v>
      </c>
      <c r="AZ161">
        <f>IFERROR(VLOOKUP($A161, CDS1Y_bbg!AY$5:AZ$241,2), -1)</f>
        <v>7.9719999999999995</v>
      </c>
      <c r="BB161">
        <f>IFERROR(VLOOKUP($A161, CDS1Y_bbg!BA$5:BB$241,2), -1)</f>
        <v>-1</v>
      </c>
      <c r="BD161">
        <f>IFERROR(VLOOKUP($A161, CDS1Y_bbg!BC$5:BD$241,2), -1)</f>
        <v>-1</v>
      </c>
      <c r="BF161">
        <f>IFERROR(VLOOKUP($A161, CDS1Y_bbg!BE$5:BF$241,2), -1)</f>
        <v>-1</v>
      </c>
      <c r="BH161">
        <f>IFERROR(VLOOKUP($A161, CDS1Y_bbg!BG$5:BH$241,2), -1)</f>
        <v>-1</v>
      </c>
      <c r="BJ161">
        <f>IFERROR(VLOOKUP($A161, CDS1Y_bbg!BI$5:BJ$241,2), -1)</f>
        <v>-1</v>
      </c>
      <c r="BL161">
        <f>IFERROR(VLOOKUP($A161, CDS1Y_bbg!BK$5:BL$241,2), -1)</f>
        <v>-1</v>
      </c>
      <c r="BN161">
        <f>IFERROR(VLOOKUP($A161, CDS1Y_bbg!BM$5:BN$241,2), -1)</f>
        <v>-1</v>
      </c>
      <c r="BP161">
        <f>IFERROR(VLOOKUP($A161, CDS1Y_bbg!BO$5:BP$241,2), -1)</f>
        <v>-1</v>
      </c>
      <c r="BR161">
        <f>IFERROR(VLOOKUP($A161, CDS1Y_bbg!BQ$5:BR$241,2), -1)</f>
        <v>-1</v>
      </c>
      <c r="BT161">
        <f>IFERROR(VLOOKUP($A161, CDS1Y_bbg!BS$5:BT$241,2), -1)</f>
        <v>-1</v>
      </c>
      <c r="BV161">
        <f>IFERROR(VLOOKUP($A161, CDS1Y_bbg!BU$5:BV$241,2), -1)</f>
        <v>-1</v>
      </c>
      <c r="BX161">
        <f>IFERROR(VLOOKUP($A161, CDS1Y_bbg!BW$5:BX$241,2), -1)</f>
        <v>33.844000000000001</v>
      </c>
      <c r="BZ161">
        <f>IFERROR(VLOOKUP($A161, CDS1Y_bbg!BY$5:BZ$241,2), -1)</f>
        <v>-1</v>
      </c>
      <c r="CB161">
        <f>IFERROR(VLOOKUP($A161, CDS1Y_bbg!CA$5:CB$241,2), -1)</f>
        <v>23.337</v>
      </c>
      <c r="CD161">
        <f>IFERROR(VLOOKUP($A161, CDS1Y_bbg!CC$5:CD$241,2), -1)</f>
        <v>25.527999999999999</v>
      </c>
      <c r="CF161">
        <f>IFERROR(VLOOKUP($A161, CDS1Y_bbg!CE$5:CF$241,2), -1)</f>
        <v>24.693000000000001</v>
      </c>
      <c r="CH161">
        <f>IFERROR(VLOOKUP($A161, CDS1Y_bbg!CG$5:CH$241,2), -1)</f>
        <v>17.344999999999999</v>
      </c>
      <c r="CJ161">
        <f>IFERROR(VLOOKUP($A161, CDS1Y_bbg!CI$5:CJ$241,2), -1)</f>
        <v>-1</v>
      </c>
      <c r="CL161">
        <f>IFERROR(VLOOKUP($A161, CDS1Y_bbg!CK$5:CL$241,2), -1)</f>
        <v>146.91399999999999</v>
      </c>
      <c r="CN161">
        <f>IFERROR(VLOOKUP($A161, CDS1Y_bbg!CM$5:CN$241,2), -1)</f>
        <v>-1</v>
      </c>
    </row>
    <row r="162" spans="1:92" x14ac:dyDescent="0.25">
      <c r="A162" s="1">
        <v>41425</v>
      </c>
      <c r="B162">
        <f>IFERROR(VLOOKUP($A162, CDS1Y_bbg!A$5:B$241,2), -1)</f>
        <v>72.015000000000001</v>
      </c>
      <c r="D162">
        <f>IFERROR(VLOOKUP($A162, CDS1Y_bbg!C$5:D$241,2), -1)</f>
        <v>36.451999999999998</v>
      </c>
      <c r="F162">
        <f>IFERROR(VLOOKUP($A162, CDS1Y_bbg!E$5:F$241,2), -1)</f>
        <v>26.34</v>
      </c>
      <c r="H162">
        <f>IFERROR(VLOOKUP($A162, CDS1Y_bbg!G$5:H$241,2), -1)</f>
        <v>-1</v>
      </c>
      <c r="J162">
        <f>IFERROR(VLOOKUP($A162, CDS1Y_bbg!I$5:J$241,2), -1)</f>
        <v>36.801000000000002</v>
      </c>
      <c r="L162">
        <f>IFERROR(VLOOKUP($A162, CDS1Y_bbg!K$5:L$241,2), -1)</f>
        <v>142.43700000000001</v>
      </c>
      <c r="N162">
        <f>IFERROR(VLOOKUP($A162, CDS1Y_bbg!M$5:N$241,2), -1)</f>
        <v>-1</v>
      </c>
      <c r="P162">
        <f>IFERROR(VLOOKUP($A162, CDS1Y_bbg!O$5:P$241,2), -1)</f>
        <v>-1</v>
      </c>
      <c r="R162">
        <f>IFERROR(VLOOKUP($A162, CDS1Y_bbg!Q$5:R$241,2), -1)</f>
        <v>38.994999999999997</v>
      </c>
      <c r="T162">
        <v>-1</v>
      </c>
      <c r="V162">
        <f>IFERROR(VLOOKUP($A162, CDS1Y_bbg!U$5:V$241,2), -1)</f>
        <v>13.836</v>
      </c>
      <c r="X162">
        <f>IFERROR(VLOOKUP($A162, CDS1Y_bbg!W$5:X$241,2), -1)</f>
        <v>60.088999999999999</v>
      </c>
      <c r="Z162">
        <f>IFERROR(VLOOKUP($A162, CDS1Y_bbg!Y$5:Z$241,2), -1)</f>
        <v>67.106999999999999</v>
      </c>
      <c r="AB162">
        <f>IFERROR(VLOOKUP($A162, CDS1Y_bbg!AA$5:AB$241,2), -1)</f>
        <v>-1</v>
      </c>
      <c r="AD162">
        <f>IFERROR(VLOOKUP($A162, CDS1Y_bbg!AC$5:AD$241,2), -1)</f>
        <v>57.759</v>
      </c>
      <c r="AF162">
        <f>IFERROR(VLOOKUP($A162, CDS1Y_bbg!AE$5:AF$241,2), -1)</f>
        <v>-1</v>
      </c>
      <c r="AH162">
        <f>IFERROR(VLOOKUP($A162, CDS1Y_bbg!AG$5:AH$241,2), -1)</f>
        <v>-1</v>
      </c>
      <c r="AJ162">
        <f>IFERROR(VLOOKUP($A162, CDS1Y_bbg!AI$5:AJ$241,2), -1)</f>
        <v>-1</v>
      </c>
      <c r="AL162">
        <f>IFERROR(VLOOKUP($A162, CDS1Y_bbg!AK$5:AL$241,2), -1)</f>
        <v>-1</v>
      </c>
      <c r="AN162">
        <f>IFERROR(VLOOKUP($A162, CDS1Y_bbg!AM$5:AN$241,2), -1)</f>
        <v>-1</v>
      </c>
      <c r="AP162">
        <f>IFERROR(VLOOKUP($A162, CDS1Y_bbg!AO$5:AP$241,2), -1)</f>
        <v>-1</v>
      </c>
      <c r="AR162">
        <f>IFERROR(VLOOKUP($A162, CDS1Y_bbg!AQ$5:AR$241,2), -1)</f>
        <v>-1</v>
      </c>
      <c r="AT162">
        <f>IFERROR(VLOOKUP($A162, CDS1Y_bbg!AS$5:AT$241,2), -1)</f>
        <v>-1</v>
      </c>
      <c r="AV162">
        <f>IFERROR(VLOOKUP($A162, CDS1Y_bbg!AU$5:AV$241,2), -1)</f>
        <v>-1</v>
      </c>
      <c r="AX162">
        <f>IFERROR(VLOOKUP($A162, CDS1Y_bbg!AW$5:AX$241,2), -1)</f>
        <v>30.588000000000001</v>
      </c>
      <c r="AZ162">
        <f>IFERROR(VLOOKUP($A162, CDS1Y_bbg!AY$5:AZ$241,2), -1)</f>
        <v>7.9719999999999995</v>
      </c>
      <c r="BB162">
        <f>IFERROR(VLOOKUP($A162, CDS1Y_bbg!BA$5:BB$241,2), -1)</f>
        <v>-1</v>
      </c>
      <c r="BD162">
        <f>IFERROR(VLOOKUP($A162, CDS1Y_bbg!BC$5:BD$241,2), -1)</f>
        <v>-1</v>
      </c>
      <c r="BF162">
        <f>IFERROR(VLOOKUP($A162, CDS1Y_bbg!BE$5:BF$241,2), -1)</f>
        <v>-1</v>
      </c>
      <c r="BH162">
        <f>IFERROR(VLOOKUP($A162, CDS1Y_bbg!BG$5:BH$241,2), -1)</f>
        <v>-1</v>
      </c>
      <c r="BJ162">
        <f>IFERROR(VLOOKUP($A162, CDS1Y_bbg!BI$5:BJ$241,2), -1)</f>
        <v>-1</v>
      </c>
      <c r="BL162">
        <f>IFERROR(VLOOKUP($A162, CDS1Y_bbg!BK$5:BL$241,2), -1)</f>
        <v>-1</v>
      </c>
      <c r="BN162">
        <f>IFERROR(VLOOKUP($A162, CDS1Y_bbg!BM$5:BN$241,2), -1)</f>
        <v>-1</v>
      </c>
      <c r="BP162">
        <f>IFERROR(VLOOKUP($A162, CDS1Y_bbg!BO$5:BP$241,2), -1)</f>
        <v>-1</v>
      </c>
      <c r="BR162">
        <f>IFERROR(VLOOKUP($A162, CDS1Y_bbg!BQ$5:BR$241,2), -1)</f>
        <v>-1</v>
      </c>
      <c r="BT162">
        <f>IFERROR(VLOOKUP($A162, CDS1Y_bbg!BS$5:BT$241,2), -1)</f>
        <v>-1</v>
      </c>
      <c r="BV162">
        <f>IFERROR(VLOOKUP($A162, CDS1Y_bbg!BU$5:BV$241,2), -1)</f>
        <v>-1</v>
      </c>
      <c r="BX162">
        <f>IFERROR(VLOOKUP($A162, CDS1Y_bbg!BW$5:BX$241,2), -1)</f>
        <v>21.977</v>
      </c>
      <c r="BZ162">
        <f>IFERROR(VLOOKUP($A162, CDS1Y_bbg!BY$5:BZ$241,2), -1)</f>
        <v>-1</v>
      </c>
      <c r="CB162">
        <f>IFERROR(VLOOKUP($A162, CDS1Y_bbg!CA$5:CB$241,2), -1)</f>
        <v>26.652000000000001</v>
      </c>
      <c r="CD162">
        <f>IFERROR(VLOOKUP($A162, CDS1Y_bbg!CC$5:CD$241,2), -1)</f>
        <v>30.033000000000001</v>
      </c>
      <c r="CF162">
        <f>IFERROR(VLOOKUP($A162, CDS1Y_bbg!CE$5:CF$241,2), -1)</f>
        <v>22.983000000000001</v>
      </c>
      <c r="CH162">
        <f>IFERROR(VLOOKUP($A162, CDS1Y_bbg!CG$5:CH$241,2), -1)</f>
        <v>17.791</v>
      </c>
      <c r="CJ162">
        <f>IFERROR(VLOOKUP($A162, CDS1Y_bbg!CI$5:CJ$241,2), -1)</f>
        <v>-1</v>
      </c>
      <c r="CL162">
        <f>IFERROR(VLOOKUP($A162, CDS1Y_bbg!CK$5:CL$241,2), -1)</f>
        <v>150.41300000000001</v>
      </c>
      <c r="CN162">
        <f>IFERROR(VLOOKUP($A162, CDS1Y_bbg!CM$5:CN$241,2), -1)</f>
        <v>-1</v>
      </c>
    </row>
    <row r="163" spans="1:92" x14ac:dyDescent="0.25">
      <c r="A163" s="1">
        <v>41453</v>
      </c>
      <c r="B163">
        <f>IFERROR(VLOOKUP($A163, CDS1Y_bbg!A$5:B$241,2), -1)</f>
        <v>100.313</v>
      </c>
      <c r="D163">
        <f>IFERROR(VLOOKUP($A163, CDS1Y_bbg!C$5:D$241,2), -1)</f>
        <v>48.860999999999997</v>
      </c>
      <c r="F163">
        <f>IFERROR(VLOOKUP($A163, CDS1Y_bbg!E$5:F$241,2), -1)</f>
        <v>48.006</v>
      </c>
      <c r="H163">
        <f>IFERROR(VLOOKUP($A163, CDS1Y_bbg!G$5:H$241,2), -1)</f>
        <v>-1</v>
      </c>
      <c r="J163">
        <f>IFERROR(VLOOKUP($A163, CDS1Y_bbg!I$5:J$241,2), -1)</f>
        <v>72.614000000000004</v>
      </c>
      <c r="L163">
        <f>IFERROR(VLOOKUP($A163, CDS1Y_bbg!K$5:L$241,2), -1)</f>
        <v>172.61500000000001</v>
      </c>
      <c r="N163">
        <f>IFERROR(VLOOKUP($A163, CDS1Y_bbg!M$5:N$241,2), -1)</f>
        <v>-1</v>
      </c>
      <c r="P163">
        <f>IFERROR(VLOOKUP($A163, CDS1Y_bbg!O$5:P$241,2), -1)</f>
        <v>-1</v>
      </c>
      <c r="R163">
        <f>IFERROR(VLOOKUP($A163, CDS1Y_bbg!Q$5:R$241,2), -1)</f>
        <v>64.978999999999999</v>
      </c>
      <c r="T163">
        <v>-1</v>
      </c>
      <c r="V163">
        <f>IFERROR(VLOOKUP($A163, CDS1Y_bbg!U$5:V$241,2), -1)</f>
        <v>52.639000000000003</v>
      </c>
      <c r="X163">
        <f>IFERROR(VLOOKUP($A163, CDS1Y_bbg!W$5:X$241,2), -1)</f>
        <v>103.18300000000001</v>
      </c>
      <c r="Z163">
        <f>IFERROR(VLOOKUP($A163, CDS1Y_bbg!Y$5:Z$241,2), -1)</f>
        <v>92.186999999999998</v>
      </c>
      <c r="AB163">
        <f>IFERROR(VLOOKUP($A163, CDS1Y_bbg!AA$5:AB$241,2), -1)</f>
        <v>-1</v>
      </c>
      <c r="AD163">
        <f>IFERROR(VLOOKUP($A163, CDS1Y_bbg!AC$5:AD$241,2), -1)</f>
        <v>98.421999999999997</v>
      </c>
      <c r="AF163">
        <f>IFERROR(VLOOKUP($A163, CDS1Y_bbg!AE$5:AF$241,2), -1)</f>
        <v>-1</v>
      </c>
      <c r="AH163">
        <f>IFERROR(VLOOKUP($A163, CDS1Y_bbg!AG$5:AH$241,2), -1)</f>
        <v>-1</v>
      </c>
      <c r="AJ163">
        <f>IFERROR(VLOOKUP($A163, CDS1Y_bbg!AI$5:AJ$241,2), -1)</f>
        <v>-1</v>
      </c>
      <c r="AL163">
        <f>IFERROR(VLOOKUP($A163, CDS1Y_bbg!AK$5:AL$241,2), -1)</f>
        <v>-1</v>
      </c>
      <c r="AN163">
        <f>IFERROR(VLOOKUP($A163, CDS1Y_bbg!AM$5:AN$241,2), -1)</f>
        <v>-1</v>
      </c>
      <c r="AP163">
        <f>IFERROR(VLOOKUP($A163, CDS1Y_bbg!AO$5:AP$241,2), -1)</f>
        <v>-1</v>
      </c>
      <c r="AR163">
        <f>IFERROR(VLOOKUP($A163, CDS1Y_bbg!AQ$5:AR$241,2), -1)</f>
        <v>-1</v>
      </c>
      <c r="AT163">
        <f>IFERROR(VLOOKUP($A163, CDS1Y_bbg!AS$5:AT$241,2), -1)</f>
        <v>-1</v>
      </c>
      <c r="AV163">
        <f>IFERROR(VLOOKUP($A163, CDS1Y_bbg!AU$5:AV$241,2), -1)</f>
        <v>-1</v>
      </c>
      <c r="AX163">
        <f>IFERROR(VLOOKUP($A163, CDS1Y_bbg!AW$5:AX$241,2), -1)</f>
        <v>38.426000000000002</v>
      </c>
      <c r="AZ163">
        <f>IFERROR(VLOOKUP($A163, CDS1Y_bbg!AY$5:AZ$241,2), -1)</f>
        <v>7.9719999999999995</v>
      </c>
      <c r="BB163">
        <f>IFERROR(VLOOKUP($A163, CDS1Y_bbg!BA$5:BB$241,2), -1)</f>
        <v>-1</v>
      </c>
      <c r="BD163">
        <f>IFERROR(VLOOKUP($A163, CDS1Y_bbg!BC$5:BD$241,2), -1)</f>
        <v>-1</v>
      </c>
      <c r="BF163">
        <f>IFERROR(VLOOKUP($A163, CDS1Y_bbg!BE$5:BF$241,2), -1)</f>
        <v>-1</v>
      </c>
      <c r="BH163">
        <f>IFERROR(VLOOKUP($A163, CDS1Y_bbg!BG$5:BH$241,2), -1)</f>
        <v>-1</v>
      </c>
      <c r="BJ163">
        <f>IFERROR(VLOOKUP($A163, CDS1Y_bbg!BI$5:BJ$241,2), -1)</f>
        <v>-1</v>
      </c>
      <c r="BL163">
        <f>IFERROR(VLOOKUP($A163, CDS1Y_bbg!BK$5:BL$241,2), -1)</f>
        <v>-1</v>
      </c>
      <c r="BN163">
        <f>IFERROR(VLOOKUP($A163, CDS1Y_bbg!BM$5:BN$241,2), -1)</f>
        <v>-1</v>
      </c>
      <c r="BP163">
        <f>IFERROR(VLOOKUP($A163, CDS1Y_bbg!BO$5:BP$241,2), -1)</f>
        <v>-1</v>
      </c>
      <c r="BR163">
        <f>IFERROR(VLOOKUP($A163, CDS1Y_bbg!BQ$5:BR$241,2), -1)</f>
        <v>-1</v>
      </c>
      <c r="BT163">
        <f>IFERROR(VLOOKUP($A163, CDS1Y_bbg!BS$5:BT$241,2), -1)</f>
        <v>-1</v>
      </c>
      <c r="BV163">
        <f>IFERROR(VLOOKUP($A163, CDS1Y_bbg!BU$5:BV$241,2), -1)</f>
        <v>-1</v>
      </c>
      <c r="BX163">
        <f>IFERROR(VLOOKUP($A163, CDS1Y_bbg!BW$5:BX$241,2), -1)</f>
        <v>35.369999999999997</v>
      </c>
      <c r="BZ163">
        <f>IFERROR(VLOOKUP($A163, CDS1Y_bbg!BY$5:BZ$241,2), -1)</f>
        <v>-1</v>
      </c>
      <c r="CB163">
        <f>IFERROR(VLOOKUP($A163, CDS1Y_bbg!CA$5:CB$241,2), -1)</f>
        <v>56.895000000000003</v>
      </c>
      <c r="CD163">
        <f>IFERROR(VLOOKUP($A163, CDS1Y_bbg!CC$5:CD$241,2), -1)</f>
        <v>46.646999999999998</v>
      </c>
      <c r="CF163">
        <f>IFERROR(VLOOKUP($A163, CDS1Y_bbg!CE$5:CF$241,2), -1)</f>
        <v>46.609000000000002</v>
      </c>
      <c r="CH163">
        <f>IFERROR(VLOOKUP($A163, CDS1Y_bbg!CG$5:CH$241,2), -1)</f>
        <v>27.545000000000002</v>
      </c>
      <c r="CJ163">
        <f>IFERROR(VLOOKUP($A163, CDS1Y_bbg!CI$5:CJ$241,2), -1)</f>
        <v>-1</v>
      </c>
      <c r="CL163">
        <f>IFERROR(VLOOKUP($A163, CDS1Y_bbg!CK$5:CL$241,2), -1)</f>
        <v>175.41</v>
      </c>
      <c r="CN163">
        <f>IFERROR(VLOOKUP($A163, CDS1Y_bbg!CM$5:CN$241,2), -1)</f>
        <v>-1</v>
      </c>
    </row>
    <row r="164" spans="1:92" x14ac:dyDescent="0.25">
      <c r="A164" s="1">
        <v>41486</v>
      </c>
      <c r="B164">
        <f>IFERROR(VLOOKUP($A164, CDS1Y_bbg!A$5:B$241,2), -1)</f>
        <v>87.168000000000006</v>
      </c>
      <c r="D164">
        <f>IFERROR(VLOOKUP($A164, CDS1Y_bbg!C$5:D$241,2), -1)</f>
        <v>40.677</v>
      </c>
      <c r="F164">
        <f>IFERROR(VLOOKUP($A164, CDS1Y_bbg!E$5:F$241,2), -1)</f>
        <v>43.158000000000001</v>
      </c>
      <c r="H164">
        <f>IFERROR(VLOOKUP($A164, CDS1Y_bbg!G$5:H$241,2), -1)</f>
        <v>-1</v>
      </c>
      <c r="J164">
        <f>IFERROR(VLOOKUP($A164, CDS1Y_bbg!I$5:J$241,2), -1)</f>
        <v>60.44</v>
      </c>
      <c r="L164">
        <f>IFERROR(VLOOKUP($A164, CDS1Y_bbg!K$5:L$241,2), -1)</f>
        <v>169.73</v>
      </c>
      <c r="N164">
        <f>IFERROR(VLOOKUP($A164, CDS1Y_bbg!M$5:N$241,2), -1)</f>
        <v>-1</v>
      </c>
      <c r="P164">
        <f>IFERROR(VLOOKUP($A164, CDS1Y_bbg!O$5:P$241,2), -1)</f>
        <v>-1</v>
      </c>
      <c r="R164">
        <f>IFERROR(VLOOKUP($A164, CDS1Y_bbg!Q$5:R$241,2), -1)</f>
        <v>57.741</v>
      </c>
      <c r="T164">
        <v>-1</v>
      </c>
      <c r="V164">
        <f>IFERROR(VLOOKUP($A164, CDS1Y_bbg!U$5:V$241,2), -1)</f>
        <v>28.068000000000001</v>
      </c>
      <c r="X164">
        <f>IFERROR(VLOOKUP($A164, CDS1Y_bbg!W$5:X$241,2), -1)</f>
        <v>98.552999999999997</v>
      </c>
      <c r="Z164">
        <f>IFERROR(VLOOKUP($A164, CDS1Y_bbg!Y$5:Z$241,2), -1)</f>
        <v>106.244</v>
      </c>
      <c r="AB164">
        <f>IFERROR(VLOOKUP($A164, CDS1Y_bbg!AA$5:AB$241,2), -1)</f>
        <v>-1</v>
      </c>
      <c r="AD164">
        <f>IFERROR(VLOOKUP($A164, CDS1Y_bbg!AC$5:AD$241,2), -1)</f>
        <v>120.72</v>
      </c>
      <c r="AF164">
        <f>IFERROR(VLOOKUP($A164, CDS1Y_bbg!AE$5:AF$241,2), -1)</f>
        <v>-1</v>
      </c>
      <c r="AH164">
        <f>IFERROR(VLOOKUP($A164, CDS1Y_bbg!AG$5:AH$241,2), -1)</f>
        <v>-1</v>
      </c>
      <c r="AJ164">
        <f>IFERROR(VLOOKUP($A164, CDS1Y_bbg!AI$5:AJ$241,2), -1)</f>
        <v>-1</v>
      </c>
      <c r="AL164">
        <f>IFERROR(VLOOKUP($A164, CDS1Y_bbg!AK$5:AL$241,2), -1)</f>
        <v>-1</v>
      </c>
      <c r="AN164">
        <f>IFERROR(VLOOKUP($A164, CDS1Y_bbg!AM$5:AN$241,2), -1)</f>
        <v>-1</v>
      </c>
      <c r="AP164">
        <f>IFERROR(VLOOKUP($A164, CDS1Y_bbg!AO$5:AP$241,2), -1)</f>
        <v>-1</v>
      </c>
      <c r="AR164">
        <f>IFERROR(VLOOKUP($A164, CDS1Y_bbg!AQ$5:AR$241,2), -1)</f>
        <v>-1</v>
      </c>
      <c r="AT164">
        <f>IFERROR(VLOOKUP($A164, CDS1Y_bbg!AS$5:AT$241,2), -1)</f>
        <v>-1</v>
      </c>
      <c r="AV164">
        <f>IFERROR(VLOOKUP($A164, CDS1Y_bbg!AU$5:AV$241,2), -1)</f>
        <v>-1</v>
      </c>
      <c r="AX164">
        <f>IFERROR(VLOOKUP($A164, CDS1Y_bbg!AW$5:AX$241,2), -1)</f>
        <v>20.934000000000001</v>
      </c>
      <c r="AZ164">
        <f>IFERROR(VLOOKUP($A164, CDS1Y_bbg!AY$5:AZ$241,2), -1)</f>
        <v>7.9719999999999995</v>
      </c>
      <c r="BB164">
        <f>IFERROR(VLOOKUP($A164, CDS1Y_bbg!BA$5:BB$241,2), -1)</f>
        <v>-1</v>
      </c>
      <c r="BD164">
        <f>IFERROR(VLOOKUP($A164, CDS1Y_bbg!BC$5:BD$241,2), -1)</f>
        <v>10.951000000000001</v>
      </c>
      <c r="BF164">
        <f>IFERROR(VLOOKUP($A164, CDS1Y_bbg!BE$5:BF$241,2), -1)</f>
        <v>-1</v>
      </c>
      <c r="BH164">
        <f>IFERROR(VLOOKUP($A164, CDS1Y_bbg!BG$5:BH$241,2), -1)</f>
        <v>-1</v>
      </c>
      <c r="BJ164">
        <f>IFERROR(VLOOKUP($A164, CDS1Y_bbg!BI$5:BJ$241,2), -1)</f>
        <v>-1</v>
      </c>
      <c r="BL164">
        <f>IFERROR(VLOOKUP($A164, CDS1Y_bbg!BK$5:BL$241,2), -1)</f>
        <v>-1</v>
      </c>
      <c r="BN164">
        <f>IFERROR(VLOOKUP($A164, CDS1Y_bbg!BM$5:BN$241,2), -1)</f>
        <v>-1</v>
      </c>
      <c r="BP164">
        <f>IFERROR(VLOOKUP($A164, CDS1Y_bbg!BO$5:BP$241,2), -1)</f>
        <v>-1</v>
      </c>
      <c r="BR164">
        <f>IFERROR(VLOOKUP($A164, CDS1Y_bbg!BQ$5:BR$241,2), -1)</f>
        <v>-1</v>
      </c>
      <c r="BT164">
        <f>IFERROR(VLOOKUP($A164, CDS1Y_bbg!BS$5:BT$241,2), -1)</f>
        <v>-1</v>
      </c>
      <c r="BV164">
        <f>IFERROR(VLOOKUP($A164, CDS1Y_bbg!BU$5:BV$241,2), -1)</f>
        <v>-1</v>
      </c>
      <c r="BX164">
        <f>IFERROR(VLOOKUP($A164, CDS1Y_bbg!BW$5:BX$241,2), -1)</f>
        <v>33.067999999999998</v>
      </c>
      <c r="BZ164">
        <f>IFERROR(VLOOKUP($A164, CDS1Y_bbg!BY$5:BZ$241,2), -1)</f>
        <v>-1</v>
      </c>
      <c r="CB164">
        <f>IFERROR(VLOOKUP($A164, CDS1Y_bbg!CA$5:CB$241,2), -1)</f>
        <v>48.859000000000002</v>
      </c>
      <c r="CD164">
        <f>IFERROR(VLOOKUP($A164, CDS1Y_bbg!CC$5:CD$241,2), -1)</f>
        <v>29.599</v>
      </c>
      <c r="CF164">
        <f>IFERROR(VLOOKUP($A164, CDS1Y_bbg!CE$5:CF$241,2), -1)</f>
        <v>39.381</v>
      </c>
      <c r="CH164">
        <f>IFERROR(VLOOKUP($A164, CDS1Y_bbg!CG$5:CH$241,2), -1)</f>
        <v>23.206</v>
      </c>
      <c r="CJ164">
        <f>IFERROR(VLOOKUP($A164, CDS1Y_bbg!CI$5:CJ$241,2), -1)</f>
        <v>-1</v>
      </c>
      <c r="CL164">
        <f>IFERROR(VLOOKUP($A164, CDS1Y_bbg!CK$5:CL$241,2), -1)</f>
        <v>165.857</v>
      </c>
      <c r="CN164">
        <f>IFERROR(VLOOKUP($A164, CDS1Y_bbg!CM$5:CN$241,2), -1)</f>
        <v>-1</v>
      </c>
    </row>
    <row r="165" spans="1:92" x14ac:dyDescent="0.25">
      <c r="A165" s="1">
        <v>41516</v>
      </c>
      <c r="B165">
        <f>IFERROR(VLOOKUP($A165, CDS1Y_bbg!A$5:B$241,2), -1)</f>
        <v>98.39</v>
      </c>
      <c r="D165">
        <f>IFERROR(VLOOKUP($A165, CDS1Y_bbg!C$5:D$241,2), -1)</f>
        <v>45.402000000000001</v>
      </c>
      <c r="F165">
        <f>IFERROR(VLOOKUP($A165, CDS1Y_bbg!E$5:F$241,2), -1)</f>
        <v>50.573</v>
      </c>
      <c r="H165">
        <f>IFERROR(VLOOKUP($A165, CDS1Y_bbg!G$5:H$241,2), -1)</f>
        <v>-1</v>
      </c>
      <c r="J165">
        <f>IFERROR(VLOOKUP($A165, CDS1Y_bbg!I$5:J$241,2), -1)</f>
        <v>67.116</v>
      </c>
      <c r="L165">
        <f>IFERROR(VLOOKUP($A165, CDS1Y_bbg!K$5:L$241,2), -1)</f>
        <v>177.131</v>
      </c>
      <c r="N165">
        <f>IFERROR(VLOOKUP($A165, CDS1Y_bbg!M$5:N$241,2), -1)</f>
        <v>-1</v>
      </c>
      <c r="P165">
        <f>IFERROR(VLOOKUP($A165, CDS1Y_bbg!O$5:P$241,2), -1)</f>
        <v>-1</v>
      </c>
      <c r="R165">
        <f>IFERROR(VLOOKUP($A165, CDS1Y_bbg!Q$5:R$241,2), -1)</f>
        <v>60.393000000000001</v>
      </c>
      <c r="T165">
        <v>-1</v>
      </c>
      <c r="V165">
        <f>IFERROR(VLOOKUP($A165, CDS1Y_bbg!U$5:V$241,2), -1)</f>
        <v>40.049999999999997</v>
      </c>
      <c r="X165">
        <f>IFERROR(VLOOKUP($A165, CDS1Y_bbg!W$5:X$241,2), -1)</f>
        <v>101.074</v>
      </c>
      <c r="Z165">
        <f>IFERROR(VLOOKUP($A165, CDS1Y_bbg!Y$5:Z$241,2), -1)</f>
        <v>121.56399999999999</v>
      </c>
      <c r="AB165">
        <f>IFERROR(VLOOKUP($A165, CDS1Y_bbg!AA$5:AB$241,2), -1)</f>
        <v>-1</v>
      </c>
      <c r="AD165">
        <f>IFERROR(VLOOKUP($A165, CDS1Y_bbg!AC$5:AD$241,2), -1)</f>
        <v>137.14599999999999</v>
      </c>
      <c r="AF165">
        <f>IFERROR(VLOOKUP($A165, CDS1Y_bbg!AE$5:AF$241,2), -1)</f>
        <v>-1</v>
      </c>
      <c r="AH165">
        <f>IFERROR(VLOOKUP($A165, CDS1Y_bbg!AG$5:AH$241,2), -1)</f>
        <v>-1</v>
      </c>
      <c r="AJ165">
        <f>IFERROR(VLOOKUP($A165, CDS1Y_bbg!AI$5:AJ$241,2), -1)</f>
        <v>-1</v>
      </c>
      <c r="AL165">
        <f>IFERROR(VLOOKUP($A165, CDS1Y_bbg!AK$5:AL$241,2), -1)</f>
        <v>-1</v>
      </c>
      <c r="AN165">
        <f>IFERROR(VLOOKUP($A165, CDS1Y_bbg!AM$5:AN$241,2), -1)</f>
        <v>-1</v>
      </c>
      <c r="AP165">
        <f>IFERROR(VLOOKUP($A165, CDS1Y_bbg!AO$5:AP$241,2), -1)</f>
        <v>-1</v>
      </c>
      <c r="AR165">
        <f>IFERROR(VLOOKUP($A165, CDS1Y_bbg!AQ$5:AR$241,2), -1)</f>
        <v>-1</v>
      </c>
      <c r="AT165">
        <f>IFERROR(VLOOKUP($A165, CDS1Y_bbg!AS$5:AT$241,2), -1)</f>
        <v>-1</v>
      </c>
      <c r="AV165">
        <f>IFERROR(VLOOKUP($A165, CDS1Y_bbg!AU$5:AV$241,2), -1)</f>
        <v>-1</v>
      </c>
      <c r="AX165">
        <f>IFERROR(VLOOKUP($A165, CDS1Y_bbg!AW$5:AX$241,2), -1)</f>
        <v>51.732999999999997</v>
      </c>
      <c r="AZ165">
        <f>IFERROR(VLOOKUP($A165, CDS1Y_bbg!AY$5:AZ$241,2), -1)</f>
        <v>7.9719999999999995</v>
      </c>
      <c r="BB165">
        <f>IFERROR(VLOOKUP($A165, CDS1Y_bbg!BA$5:BB$241,2), -1)</f>
        <v>-1</v>
      </c>
      <c r="BD165">
        <f>IFERROR(VLOOKUP($A165, CDS1Y_bbg!BC$5:BD$241,2), -1)</f>
        <v>-1</v>
      </c>
      <c r="BF165">
        <f>IFERROR(VLOOKUP($A165, CDS1Y_bbg!BE$5:BF$241,2), -1)</f>
        <v>-1</v>
      </c>
      <c r="BH165">
        <f>IFERROR(VLOOKUP($A165, CDS1Y_bbg!BG$5:BH$241,2), -1)</f>
        <v>-1</v>
      </c>
      <c r="BJ165">
        <f>IFERROR(VLOOKUP($A165, CDS1Y_bbg!BI$5:BJ$241,2), -1)</f>
        <v>-1</v>
      </c>
      <c r="BL165">
        <f>IFERROR(VLOOKUP($A165, CDS1Y_bbg!BK$5:BL$241,2), -1)</f>
        <v>-1</v>
      </c>
      <c r="BN165">
        <f>IFERROR(VLOOKUP($A165, CDS1Y_bbg!BM$5:BN$241,2), -1)</f>
        <v>-1</v>
      </c>
      <c r="BP165">
        <f>IFERROR(VLOOKUP($A165, CDS1Y_bbg!BO$5:BP$241,2), -1)</f>
        <v>-1</v>
      </c>
      <c r="BR165">
        <f>IFERROR(VLOOKUP($A165, CDS1Y_bbg!BQ$5:BR$241,2), -1)</f>
        <v>-1</v>
      </c>
      <c r="BT165">
        <f>IFERROR(VLOOKUP($A165, CDS1Y_bbg!BS$5:BT$241,2), -1)</f>
        <v>-1</v>
      </c>
      <c r="BV165">
        <f>IFERROR(VLOOKUP($A165, CDS1Y_bbg!BU$5:BV$241,2), -1)</f>
        <v>-1</v>
      </c>
      <c r="BX165">
        <f>IFERROR(VLOOKUP($A165, CDS1Y_bbg!BW$5:BX$241,2), -1)</f>
        <v>32.69</v>
      </c>
      <c r="BZ165">
        <f>IFERROR(VLOOKUP($A165, CDS1Y_bbg!BY$5:BZ$241,2), -1)</f>
        <v>-1</v>
      </c>
      <c r="CB165">
        <f>IFERROR(VLOOKUP($A165, CDS1Y_bbg!CA$5:CB$241,2), -1)</f>
        <v>50.82</v>
      </c>
      <c r="CD165">
        <f>IFERROR(VLOOKUP($A165, CDS1Y_bbg!CC$5:CD$241,2), -1)</f>
        <v>52.720999999999997</v>
      </c>
      <c r="CF165">
        <f>IFERROR(VLOOKUP($A165, CDS1Y_bbg!CE$5:CF$241,2), -1)</f>
        <v>30.440999999999999</v>
      </c>
      <c r="CH165">
        <f>IFERROR(VLOOKUP($A165, CDS1Y_bbg!CG$5:CH$241,2), -1)</f>
        <v>20.568999999999999</v>
      </c>
      <c r="CJ165">
        <f>IFERROR(VLOOKUP($A165, CDS1Y_bbg!CI$5:CJ$241,2), -1)</f>
        <v>-1</v>
      </c>
      <c r="CL165">
        <f>IFERROR(VLOOKUP($A165, CDS1Y_bbg!CK$5:CL$241,2), -1)</f>
        <v>167.79300000000001</v>
      </c>
      <c r="CN165">
        <f>IFERROR(VLOOKUP($A165, CDS1Y_bbg!CM$5:CN$241,2), -1)</f>
        <v>-1</v>
      </c>
    </row>
    <row r="166" spans="1:92" x14ac:dyDescent="0.25">
      <c r="A166" s="1">
        <v>41547</v>
      </c>
      <c r="B166">
        <f>IFERROR(VLOOKUP($A166, CDS1Y_bbg!A$5:B$241,2), -1)</f>
        <v>73.210999999999999</v>
      </c>
      <c r="D166">
        <f>IFERROR(VLOOKUP($A166, CDS1Y_bbg!C$5:D$241,2), -1)</f>
        <v>38.029000000000003</v>
      </c>
      <c r="F166">
        <f>IFERROR(VLOOKUP($A166, CDS1Y_bbg!E$5:F$241,2), -1)</f>
        <v>37.055</v>
      </c>
      <c r="H166">
        <f>IFERROR(VLOOKUP($A166, CDS1Y_bbg!G$5:H$241,2), -1)</f>
        <v>-1</v>
      </c>
      <c r="J166">
        <f>IFERROR(VLOOKUP($A166, CDS1Y_bbg!I$5:J$241,2), -1)</f>
        <v>61.137</v>
      </c>
      <c r="L166">
        <f>IFERROR(VLOOKUP($A166, CDS1Y_bbg!K$5:L$241,2), -1)</f>
        <v>170.43899999999999</v>
      </c>
      <c r="N166">
        <f>IFERROR(VLOOKUP($A166, CDS1Y_bbg!M$5:N$241,2), -1)</f>
        <v>-1</v>
      </c>
      <c r="P166">
        <f>IFERROR(VLOOKUP($A166, CDS1Y_bbg!O$5:P$241,2), -1)</f>
        <v>-1</v>
      </c>
      <c r="R166">
        <f>IFERROR(VLOOKUP($A166, CDS1Y_bbg!Q$5:R$241,2), -1)</f>
        <v>51.280999999999999</v>
      </c>
      <c r="T166">
        <v>-1</v>
      </c>
      <c r="V166">
        <f>IFERROR(VLOOKUP($A166, CDS1Y_bbg!U$5:V$241,2), -1)</f>
        <v>34.176000000000002</v>
      </c>
      <c r="X166">
        <f>IFERROR(VLOOKUP($A166, CDS1Y_bbg!W$5:X$241,2), -1)</f>
        <v>85.613</v>
      </c>
      <c r="Z166">
        <f>IFERROR(VLOOKUP($A166, CDS1Y_bbg!Y$5:Z$241,2), -1)</f>
        <v>78.022999999999996</v>
      </c>
      <c r="AB166">
        <f>IFERROR(VLOOKUP($A166, CDS1Y_bbg!AA$5:AB$241,2), -1)</f>
        <v>-1</v>
      </c>
      <c r="AD166">
        <f>IFERROR(VLOOKUP($A166, CDS1Y_bbg!AC$5:AD$241,2), -1)</f>
        <v>118.974</v>
      </c>
      <c r="AF166">
        <f>IFERROR(VLOOKUP($A166, CDS1Y_bbg!AE$5:AF$241,2), -1)</f>
        <v>-1</v>
      </c>
      <c r="AH166">
        <f>IFERROR(VLOOKUP($A166, CDS1Y_bbg!AG$5:AH$241,2), -1)</f>
        <v>-1</v>
      </c>
      <c r="AJ166">
        <f>IFERROR(VLOOKUP($A166, CDS1Y_bbg!AI$5:AJ$241,2), -1)</f>
        <v>-1</v>
      </c>
      <c r="AL166">
        <f>IFERROR(VLOOKUP($A166, CDS1Y_bbg!AK$5:AL$241,2), -1)</f>
        <v>-1</v>
      </c>
      <c r="AN166">
        <f>IFERROR(VLOOKUP($A166, CDS1Y_bbg!AM$5:AN$241,2), -1)</f>
        <v>-1</v>
      </c>
      <c r="AP166">
        <f>IFERROR(VLOOKUP($A166, CDS1Y_bbg!AO$5:AP$241,2), -1)</f>
        <v>-1</v>
      </c>
      <c r="AR166">
        <f>IFERROR(VLOOKUP($A166, CDS1Y_bbg!AQ$5:AR$241,2), -1)</f>
        <v>-1</v>
      </c>
      <c r="AT166">
        <f>IFERROR(VLOOKUP($A166, CDS1Y_bbg!AS$5:AT$241,2), -1)</f>
        <v>-1</v>
      </c>
      <c r="AV166">
        <f>IFERROR(VLOOKUP($A166, CDS1Y_bbg!AU$5:AV$241,2), -1)</f>
        <v>-1</v>
      </c>
      <c r="AX166">
        <f>IFERROR(VLOOKUP($A166, CDS1Y_bbg!AW$5:AX$241,2), -1)</f>
        <v>30.765999999999998</v>
      </c>
      <c r="AZ166">
        <f>IFERROR(VLOOKUP($A166, CDS1Y_bbg!AY$5:AZ$241,2), -1)</f>
        <v>7.9719999999999995</v>
      </c>
      <c r="BB166">
        <f>IFERROR(VLOOKUP($A166, CDS1Y_bbg!BA$5:BB$241,2), -1)</f>
        <v>-1</v>
      </c>
      <c r="BD166">
        <f>IFERROR(VLOOKUP($A166, CDS1Y_bbg!BC$5:BD$241,2), -1)</f>
        <v>-1</v>
      </c>
      <c r="BF166">
        <f>IFERROR(VLOOKUP($A166, CDS1Y_bbg!BE$5:BF$241,2), -1)</f>
        <v>-1</v>
      </c>
      <c r="BH166">
        <f>IFERROR(VLOOKUP($A166, CDS1Y_bbg!BG$5:BH$241,2), -1)</f>
        <v>-1</v>
      </c>
      <c r="BJ166">
        <f>IFERROR(VLOOKUP($A166, CDS1Y_bbg!BI$5:BJ$241,2), -1)</f>
        <v>-1</v>
      </c>
      <c r="BL166">
        <f>IFERROR(VLOOKUP($A166, CDS1Y_bbg!BK$5:BL$241,2), -1)</f>
        <v>-1</v>
      </c>
      <c r="BN166">
        <f>IFERROR(VLOOKUP($A166, CDS1Y_bbg!BM$5:BN$241,2), -1)</f>
        <v>-1</v>
      </c>
      <c r="BP166">
        <f>IFERROR(VLOOKUP($A166, CDS1Y_bbg!BO$5:BP$241,2), -1)</f>
        <v>-1</v>
      </c>
      <c r="BR166">
        <f>IFERROR(VLOOKUP($A166, CDS1Y_bbg!BQ$5:BR$241,2), -1)</f>
        <v>-1</v>
      </c>
      <c r="BT166">
        <f>IFERROR(VLOOKUP($A166, CDS1Y_bbg!BS$5:BT$241,2), -1)</f>
        <v>-1</v>
      </c>
      <c r="BV166">
        <f>IFERROR(VLOOKUP($A166, CDS1Y_bbg!BU$5:BV$241,2), -1)</f>
        <v>-1</v>
      </c>
      <c r="BX166">
        <f>IFERROR(VLOOKUP($A166, CDS1Y_bbg!BW$5:BX$241,2), -1)</f>
        <v>30.161999999999999</v>
      </c>
      <c r="BZ166">
        <f>IFERROR(VLOOKUP($A166, CDS1Y_bbg!BY$5:BZ$241,2), -1)</f>
        <v>-1</v>
      </c>
      <c r="CB166">
        <f>IFERROR(VLOOKUP($A166, CDS1Y_bbg!CA$5:CB$241,2), -1)</f>
        <v>39.131999999999998</v>
      </c>
      <c r="CD166">
        <f>IFERROR(VLOOKUP($A166, CDS1Y_bbg!CC$5:CD$241,2), -1)</f>
        <v>39.167000000000002</v>
      </c>
      <c r="CF166">
        <f>IFERROR(VLOOKUP($A166, CDS1Y_bbg!CE$5:CF$241,2), -1)</f>
        <v>27.786999999999999</v>
      </c>
      <c r="CH166">
        <f>IFERROR(VLOOKUP($A166, CDS1Y_bbg!CG$5:CH$241,2), -1)</f>
        <v>20.817</v>
      </c>
      <c r="CJ166">
        <f>IFERROR(VLOOKUP($A166, CDS1Y_bbg!CI$5:CJ$241,2), -1)</f>
        <v>-1</v>
      </c>
      <c r="CL166">
        <f>IFERROR(VLOOKUP($A166, CDS1Y_bbg!CK$5:CL$241,2), -1)</f>
        <v>138.874</v>
      </c>
      <c r="CN166">
        <f>IFERROR(VLOOKUP($A166, CDS1Y_bbg!CM$5:CN$241,2), -1)</f>
        <v>-1</v>
      </c>
    </row>
    <row r="167" spans="1:92" x14ac:dyDescent="0.25">
      <c r="A167" s="1">
        <v>41578</v>
      </c>
      <c r="B167">
        <f>IFERROR(VLOOKUP($A167, CDS1Y_bbg!A$5:B$241,2), -1)</f>
        <v>67.441999999999993</v>
      </c>
      <c r="D167">
        <f>IFERROR(VLOOKUP($A167, CDS1Y_bbg!C$5:D$241,2), -1)</f>
        <v>33.582000000000001</v>
      </c>
      <c r="F167">
        <f>IFERROR(VLOOKUP($A167, CDS1Y_bbg!E$5:F$241,2), -1)</f>
        <v>29.366</v>
      </c>
      <c r="H167">
        <f>IFERROR(VLOOKUP($A167, CDS1Y_bbg!G$5:H$241,2), -1)</f>
        <v>-1</v>
      </c>
      <c r="J167">
        <f>IFERROR(VLOOKUP($A167, CDS1Y_bbg!I$5:J$241,2), -1)</f>
        <v>54.375999999999998</v>
      </c>
      <c r="L167">
        <f>IFERROR(VLOOKUP($A167, CDS1Y_bbg!K$5:L$241,2), -1)</f>
        <v>159.756</v>
      </c>
      <c r="N167">
        <f>IFERROR(VLOOKUP($A167, CDS1Y_bbg!M$5:N$241,2), -1)</f>
        <v>-1</v>
      </c>
      <c r="P167">
        <f>IFERROR(VLOOKUP($A167, CDS1Y_bbg!O$5:P$241,2), -1)</f>
        <v>-1</v>
      </c>
      <c r="R167">
        <f>IFERROR(VLOOKUP($A167, CDS1Y_bbg!Q$5:R$241,2), -1)</f>
        <v>37.895000000000003</v>
      </c>
      <c r="T167">
        <v>-1</v>
      </c>
      <c r="V167">
        <f>IFERROR(VLOOKUP($A167, CDS1Y_bbg!U$5:V$241,2), -1)</f>
        <v>31.603000000000002</v>
      </c>
      <c r="X167">
        <f>IFERROR(VLOOKUP($A167, CDS1Y_bbg!W$5:X$241,2), -1)</f>
        <v>72.161000000000001</v>
      </c>
      <c r="Z167">
        <f>IFERROR(VLOOKUP($A167, CDS1Y_bbg!Y$5:Z$241,2), -1)</f>
        <v>64.671999999999997</v>
      </c>
      <c r="AB167">
        <f>IFERROR(VLOOKUP($A167, CDS1Y_bbg!AA$5:AB$241,2), -1)</f>
        <v>-1</v>
      </c>
      <c r="AD167">
        <f>IFERROR(VLOOKUP($A167, CDS1Y_bbg!AC$5:AD$241,2), -1)</f>
        <v>89.391000000000005</v>
      </c>
      <c r="AF167">
        <f>IFERROR(VLOOKUP($A167, CDS1Y_bbg!AE$5:AF$241,2), -1)</f>
        <v>-1</v>
      </c>
      <c r="AH167">
        <f>IFERROR(VLOOKUP($A167, CDS1Y_bbg!AG$5:AH$241,2), -1)</f>
        <v>-1</v>
      </c>
      <c r="AJ167">
        <f>IFERROR(VLOOKUP($A167, CDS1Y_bbg!AI$5:AJ$241,2), -1)</f>
        <v>-1</v>
      </c>
      <c r="AL167">
        <f>IFERROR(VLOOKUP($A167, CDS1Y_bbg!AK$5:AL$241,2), -1)</f>
        <v>-1</v>
      </c>
      <c r="AN167">
        <f>IFERROR(VLOOKUP($A167, CDS1Y_bbg!AM$5:AN$241,2), -1)</f>
        <v>-1</v>
      </c>
      <c r="AP167">
        <f>IFERROR(VLOOKUP($A167, CDS1Y_bbg!AO$5:AP$241,2), -1)</f>
        <v>-1</v>
      </c>
      <c r="AR167">
        <f>IFERROR(VLOOKUP($A167, CDS1Y_bbg!AQ$5:AR$241,2), -1)</f>
        <v>-1</v>
      </c>
      <c r="AT167">
        <f>IFERROR(VLOOKUP($A167, CDS1Y_bbg!AS$5:AT$241,2), -1)</f>
        <v>-1</v>
      </c>
      <c r="AV167">
        <f>IFERROR(VLOOKUP($A167, CDS1Y_bbg!AU$5:AV$241,2), -1)</f>
        <v>-1</v>
      </c>
      <c r="AX167">
        <f>IFERROR(VLOOKUP($A167, CDS1Y_bbg!AW$5:AX$241,2), -1)</f>
        <v>25.158000000000001</v>
      </c>
      <c r="AZ167">
        <f>IFERROR(VLOOKUP($A167, CDS1Y_bbg!AY$5:AZ$241,2), -1)</f>
        <v>7.9719999999999995</v>
      </c>
      <c r="BB167">
        <f>IFERROR(VLOOKUP($A167, CDS1Y_bbg!BA$5:BB$241,2), -1)</f>
        <v>-1</v>
      </c>
      <c r="BD167">
        <f>IFERROR(VLOOKUP($A167, CDS1Y_bbg!BC$5:BD$241,2), -1)</f>
        <v>-1</v>
      </c>
      <c r="BF167">
        <f>IFERROR(VLOOKUP($A167, CDS1Y_bbg!BE$5:BF$241,2), -1)</f>
        <v>-1</v>
      </c>
      <c r="BH167">
        <f>IFERROR(VLOOKUP($A167, CDS1Y_bbg!BG$5:BH$241,2), -1)</f>
        <v>-1</v>
      </c>
      <c r="BJ167">
        <f>IFERROR(VLOOKUP($A167, CDS1Y_bbg!BI$5:BJ$241,2), -1)</f>
        <v>-1</v>
      </c>
      <c r="BL167">
        <f>IFERROR(VLOOKUP($A167, CDS1Y_bbg!BK$5:BL$241,2), -1)</f>
        <v>-1</v>
      </c>
      <c r="BN167">
        <f>IFERROR(VLOOKUP($A167, CDS1Y_bbg!BM$5:BN$241,2), -1)</f>
        <v>-1</v>
      </c>
      <c r="BP167">
        <f>IFERROR(VLOOKUP($A167, CDS1Y_bbg!BO$5:BP$241,2), -1)</f>
        <v>-1</v>
      </c>
      <c r="BR167">
        <f>IFERROR(VLOOKUP($A167, CDS1Y_bbg!BQ$5:BR$241,2), -1)</f>
        <v>-1</v>
      </c>
      <c r="BT167">
        <f>IFERROR(VLOOKUP($A167, CDS1Y_bbg!BS$5:BT$241,2), -1)</f>
        <v>-1</v>
      </c>
      <c r="BV167">
        <f>IFERROR(VLOOKUP($A167, CDS1Y_bbg!BU$5:BV$241,2), -1)</f>
        <v>-1</v>
      </c>
      <c r="BX167">
        <f>IFERROR(VLOOKUP($A167, CDS1Y_bbg!BW$5:BX$241,2), -1)</f>
        <v>30.161999999999999</v>
      </c>
      <c r="BZ167">
        <f>IFERROR(VLOOKUP($A167, CDS1Y_bbg!BY$5:BZ$241,2), -1)</f>
        <v>-1</v>
      </c>
      <c r="CB167">
        <f>IFERROR(VLOOKUP($A167, CDS1Y_bbg!CA$5:CB$241,2), -1)</f>
        <v>39.212000000000003</v>
      </c>
      <c r="CD167">
        <f>IFERROR(VLOOKUP($A167, CDS1Y_bbg!CC$5:CD$241,2), -1)</f>
        <v>36.82</v>
      </c>
      <c r="CF167">
        <f>IFERROR(VLOOKUP($A167, CDS1Y_bbg!CE$5:CF$241,2), -1)</f>
        <v>15.311999999999999</v>
      </c>
      <c r="CH167">
        <f>IFERROR(VLOOKUP($A167, CDS1Y_bbg!CG$5:CH$241,2), -1)</f>
        <v>17.314</v>
      </c>
      <c r="CJ167">
        <f>IFERROR(VLOOKUP($A167, CDS1Y_bbg!CI$5:CJ$241,2), -1)</f>
        <v>-1</v>
      </c>
      <c r="CL167">
        <f>IFERROR(VLOOKUP($A167, CDS1Y_bbg!CK$5:CL$241,2), -1)</f>
        <v>115.264</v>
      </c>
      <c r="CN167">
        <f>IFERROR(VLOOKUP($A167, CDS1Y_bbg!CM$5:CN$241,2), -1)</f>
        <v>-1</v>
      </c>
    </row>
    <row r="168" spans="1:92" x14ac:dyDescent="0.25">
      <c r="A168" s="1">
        <v>41607</v>
      </c>
      <c r="B168">
        <f>IFERROR(VLOOKUP($A168, CDS1Y_bbg!A$5:B$241,2), -1)</f>
        <v>85.769000000000005</v>
      </c>
      <c r="D168">
        <f>IFERROR(VLOOKUP($A168, CDS1Y_bbg!C$5:D$241,2), -1)</f>
        <v>42.436</v>
      </c>
      <c r="F168">
        <f>IFERROR(VLOOKUP($A168, CDS1Y_bbg!E$5:F$241,2), -1)</f>
        <v>30.494</v>
      </c>
      <c r="H168">
        <f>IFERROR(VLOOKUP($A168, CDS1Y_bbg!G$5:H$241,2), -1)</f>
        <v>-1</v>
      </c>
      <c r="J168">
        <f>IFERROR(VLOOKUP($A168, CDS1Y_bbg!I$5:J$241,2), -1)</f>
        <v>56.601999999999997</v>
      </c>
      <c r="L168">
        <f>IFERROR(VLOOKUP($A168, CDS1Y_bbg!K$5:L$241,2), -1)</f>
        <v>183.72800000000001</v>
      </c>
      <c r="N168">
        <f>IFERROR(VLOOKUP($A168, CDS1Y_bbg!M$5:N$241,2), -1)</f>
        <v>-1</v>
      </c>
      <c r="P168">
        <f>IFERROR(VLOOKUP($A168, CDS1Y_bbg!O$5:P$241,2), -1)</f>
        <v>-1</v>
      </c>
      <c r="R168">
        <f>IFERROR(VLOOKUP($A168, CDS1Y_bbg!Q$5:R$241,2), -1)</f>
        <v>31.864999999999998</v>
      </c>
      <c r="T168">
        <v>-1</v>
      </c>
      <c r="V168">
        <f>IFERROR(VLOOKUP($A168, CDS1Y_bbg!U$5:V$241,2), -1)</f>
        <v>29.346</v>
      </c>
      <c r="X168">
        <f>IFERROR(VLOOKUP($A168, CDS1Y_bbg!W$5:X$241,2), -1)</f>
        <v>83.343000000000004</v>
      </c>
      <c r="Z168">
        <f>IFERROR(VLOOKUP($A168, CDS1Y_bbg!Y$5:Z$241,2), -1)</f>
        <v>74.677000000000007</v>
      </c>
      <c r="AB168">
        <f>IFERROR(VLOOKUP($A168, CDS1Y_bbg!AA$5:AB$241,2), -1)</f>
        <v>-1</v>
      </c>
      <c r="AD168">
        <f>IFERROR(VLOOKUP($A168, CDS1Y_bbg!AC$5:AD$241,2), -1)</f>
        <v>93.915999999999997</v>
      </c>
      <c r="AF168">
        <f>IFERROR(VLOOKUP($A168, CDS1Y_bbg!AE$5:AF$241,2), -1)</f>
        <v>-1</v>
      </c>
      <c r="AH168">
        <f>IFERROR(VLOOKUP($A168, CDS1Y_bbg!AG$5:AH$241,2), -1)</f>
        <v>-1</v>
      </c>
      <c r="AJ168">
        <f>IFERROR(VLOOKUP($A168, CDS1Y_bbg!AI$5:AJ$241,2), -1)</f>
        <v>-1</v>
      </c>
      <c r="AL168">
        <f>IFERROR(VLOOKUP($A168, CDS1Y_bbg!AK$5:AL$241,2), -1)</f>
        <v>-1</v>
      </c>
      <c r="AN168">
        <f>IFERROR(VLOOKUP($A168, CDS1Y_bbg!AM$5:AN$241,2), -1)</f>
        <v>-1</v>
      </c>
      <c r="AP168">
        <f>IFERROR(VLOOKUP($A168, CDS1Y_bbg!AO$5:AP$241,2), -1)</f>
        <v>-1</v>
      </c>
      <c r="AR168">
        <f>IFERROR(VLOOKUP($A168, CDS1Y_bbg!AQ$5:AR$241,2), -1)</f>
        <v>-1</v>
      </c>
      <c r="AT168">
        <f>IFERROR(VLOOKUP($A168, CDS1Y_bbg!AS$5:AT$241,2), -1)</f>
        <v>-1</v>
      </c>
      <c r="AV168">
        <f>IFERROR(VLOOKUP($A168, CDS1Y_bbg!AU$5:AV$241,2), -1)</f>
        <v>-1</v>
      </c>
      <c r="AX168">
        <f>IFERROR(VLOOKUP($A168, CDS1Y_bbg!AW$5:AX$241,2), -1)</f>
        <v>24.888000000000002</v>
      </c>
      <c r="AZ168">
        <f>IFERROR(VLOOKUP($A168, CDS1Y_bbg!AY$5:AZ$241,2), -1)</f>
        <v>7.9719999999999995</v>
      </c>
      <c r="BB168">
        <f>IFERROR(VLOOKUP($A168, CDS1Y_bbg!BA$5:BB$241,2), -1)</f>
        <v>-1</v>
      </c>
      <c r="BD168">
        <f>IFERROR(VLOOKUP($A168, CDS1Y_bbg!BC$5:BD$241,2), -1)</f>
        <v>-1</v>
      </c>
      <c r="BF168">
        <f>IFERROR(VLOOKUP($A168, CDS1Y_bbg!BE$5:BF$241,2), -1)</f>
        <v>-1</v>
      </c>
      <c r="BH168">
        <f>IFERROR(VLOOKUP($A168, CDS1Y_bbg!BG$5:BH$241,2), -1)</f>
        <v>-1</v>
      </c>
      <c r="BJ168">
        <f>IFERROR(VLOOKUP($A168, CDS1Y_bbg!BI$5:BJ$241,2), -1)</f>
        <v>-1</v>
      </c>
      <c r="BL168">
        <f>IFERROR(VLOOKUP($A168, CDS1Y_bbg!BK$5:BL$241,2), -1)</f>
        <v>-1</v>
      </c>
      <c r="BN168">
        <f>IFERROR(VLOOKUP($A168, CDS1Y_bbg!BM$5:BN$241,2), -1)</f>
        <v>-1</v>
      </c>
      <c r="BP168">
        <f>IFERROR(VLOOKUP($A168, CDS1Y_bbg!BO$5:BP$241,2), -1)</f>
        <v>-1</v>
      </c>
      <c r="BR168">
        <f>IFERROR(VLOOKUP($A168, CDS1Y_bbg!BQ$5:BR$241,2), -1)</f>
        <v>-1</v>
      </c>
      <c r="BT168">
        <f>IFERROR(VLOOKUP($A168, CDS1Y_bbg!BS$5:BT$241,2), -1)</f>
        <v>-1</v>
      </c>
      <c r="BV168">
        <f>IFERROR(VLOOKUP($A168, CDS1Y_bbg!BU$5:BV$241,2), -1)</f>
        <v>-1</v>
      </c>
      <c r="BX168">
        <f>IFERROR(VLOOKUP($A168, CDS1Y_bbg!BW$5:BX$241,2), -1)</f>
        <v>30.161999999999999</v>
      </c>
      <c r="BZ168">
        <f>IFERROR(VLOOKUP($A168, CDS1Y_bbg!BY$5:BZ$241,2), -1)</f>
        <v>-1</v>
      </c>
      <c r="CB168">
        <f>IFERROR(VLOOKUP($A168, CDS1Y_bbg!CA$5:CB$241,2), -1)</f>
        <v>41.554000000000002</v>
      </c>
      <c r="CD168">
        <f>IFERROR(VLOOKUP($A168, CDS1Y_bbg!CC$5:CD$241,2), -1)</f>
        <v>36.171999999999997</v>
      </c>
      <c r="CF168">
        <f>IFERROR(VLOOKUP($A168, CDS1Y_bbg!CE$5:CF$241,2), -1)</f>
        <v>15.282</v>
      </c>
      <c r="CH168">
        <f>IFERROR(VLOOKUP($A168, CDS1Y_bbg!CG$5:CH$241,2), -1)</f>
        <v>17.619</v>
      </c>
      <c r="CJ168">
        <f>IFERROR(VLOOKUP($A168, CDS1Y_bbg!CI$5:CJ$241,2), -1)</f>
        <v>-1</v>
      </c>
      <c r="CL168">
        <f>IFERROR(VLOOKUP($A168, CDS1Y_bbg!CK$5:CL$241,2), -1)</f>
        <v>117.614</v>
      </c>
      <c r="CN168">
        <f>IFERROR(VLOOKUP($A168, CDS1Y_bbg!CM$5:CN$241,2), -1)</f>
        <v>-1</v>
      </c>
    </row>
    <row r="169" spans="1:92" x14ac:dyDescent="0.25">
      <c r="A169" s="1">
        <v>41639</v>
      </c>
      <c r="B169">
        <f>IFERROR(VLOOKUP($A169, CDS1Y_bbg!A$5:B$241,2), -1)</f>
        <v>64</v>
      </c>
      <c r="D169">
        <f>IFERROR(VLOOKUP($A169, CDS1Y_bbg!C$5:D$241,2), -1)</f>
        <v>42.338999999999999</v>
      </c>
      <c r="F169">
        <f>IFERROR(VLOOKUP($A169, CDS1Y_bbg!E$5:F$241,2), -1)</f>
        <v>27.995000000000001</v>
      </c>
      <c r="H169">
        <f>IFERROR(VLOOKUP($A169, CDS1Y_bbg!G$5:H$241,2), -1)</f>
        <v>-1</v>
      </c>
      <c r="J169">
        <f>IFERROR(VLOOKUP($A169, CDS1Y_bbg!I$5:J$241,2), -1)</f>
        <v>44.331000000000003</v>
      </c>
      <c r="L169">
        <f>IFERROR(VLOOKUP($A169, CDS1Y_bbg!K$5:L$241,2), -1)</f>
        <v>185.34100000000001</v>
      </c>
      <c r="N169">
        <f>IFERROR(VLOOKUP($A169, CDS1Y_bbg!M$5:N$241,2), -1)</f>
        <v>-1</v>
      </c>
      <c r="P169">
        <f>IFERROR(VLOOKUP($A169, CDS1Y_bbg!O$5:P$241,2), -1)</f>
        <v>-1</v>
      </c>
      <c r="R169">
        <f>IFERROR(VLOOKUP($A169, CDS1Y_bbg!Q$5:R$241,2), -1)</f>
        <v>23.664999999999999</v>
      </c>
      <c r="T169">
        <v>-1</v>
      </c>
      <c r="V169">
        <f>IFERROR(VLOOKUP($A169, CDS1Y_bbg!U$5:V$241,2), -1)</f>
        <v>28.445</v>
      </c>
      <c r="X169">
        <f>IFERROR(VLOOKUP($A169, CDS1Y_bbg!W$5:X$241,2), -1)</f>
        <v>72.915000000000006</v>
      </c>
      <c r="Z169">
        <f>IFERROR(VLOOKUP($A169, CDS1Y_bbg!Y$5:Z$241,2), -1)</f>
        <v>76.254999999999995</v>
      </c>
      <c r="AB169">
        <f>IFERROR(VLOOKUP($A169, CDS1Y_bbg!AA$5:AB$241,2), -1)</f>
        <v>-1</v>
      </c>
      <c r="AD169">
        <f>IFERROR(VLOOKUP($A169, CDS1Y_bbg!AC$5:AD$241,2), -1)</f>
        <v>95.51</v>
      </c>
      <c r="AF169">
        <f>IFERROR(VLOOKUP($A169, CDS1Y_bbg!AE$5:AF$241,2), -1)</f>
        <v>-1</v>
      </c>
      <c r="AH169">
        <f>IFERROR(VLOOKUP($A169, CDS1Y_bbg!AG$5:AH$241,2), -1)</f>
        <v>-1</v>
      </c>
      <c r="AJ169">
        <f>IFERROR(VLOOKUP($A169, CDS1Y_bbg!AI$5:AJ$241,2), -1)</f>
        <v>-1</v>
      </c>
      <c r="AL169">
        <f>IFERROR(VLOOKUP($A169, CDS1Y_bbg!AK$5:AL$241,2), -1)</f>
        <v>-1</v>
      </c>
      <c r="AN169">
        <f>IFERROR(VLOOKUP($A169, CDS1Y_bbg!AM$5:AN$241,2), -1)</f>
        <v>-1</v>
      </c>
      <c r="AP169">
        <f>IFERROR(VLOOKUP($A169, CDS1Y_bbg!AO$5:AP$241,2), -1)</f>
        <v>-1</v>
      </c>
      <c r="AR169">
        <f>IFERROR(VLOOKUP($A169, CDS1Y_bbg!AQ$5:AR$241,2), -1)</f>
        <v>-1</v>
      </c>
      <c r="AT169">
        <f>IFERROR(VLOOKUP($A169, CDS1Y_bbg!AS$5:AT$241,2), -1)</f>
        <v>-1</v>
      </c>
      <c r="AV169">
        <f>IFERROR(VLOOKUP($A169, CDS1Y_bbg!AU$5:AV$241,2), -1)</f>
        <v>-1</v>
      </c>
      <c r="AX169">
        <f>IFERROR(VLOOKUP($A169, CDS1Y_bbg!AW$5:AX$241,2), -1)</f>
        <v>12.616</v>
      </c>
      <c r="AZ169">
        <f>IFERROR(VLOOKUP($A169, CDS1Y_bbg!AY$5:AZ$241,2), -1)</f>
        <v>7.9719999999999995</v>
      </c>
      <c r="BB169">
        <f>IFERROR(VLOOKUP($A169, CDS1Y_bbg!BA$5:BB$241,2), -1)</f>
        <v>-1</v>
      </c>
      <c r="BD169">
        <f>IFERROR(VLOOKUP($A169, CDS1Y_bbg!BC$5:BD$241,2), -1)</f>
        <v>-1</v>
      </c>
      <c r="BF169">
        <f>IFERROR(VLOOKUP($A169, CDS1Y_bbg!BE$5:BF$241,2), -1)</f>
        <v>-1</v>
      </c>
      <c r="BH169">
        <f>IFERROR(VLOOKUP($A169, CDS1Y_bbg!BG$5:BH$241,2), -1)</f>
        <v>-1</v>
      </c>
      <c r="BJ169">
        <f>IFERROR(VLOOKUP($A169, CDS1Y_bbg!BI$5:BJ$241,2), -1)</f>
        <v>-1</v>
      </c>
      <c r="BL169">
        <f>IFERROR(VLOOKUP($A169, CDS1Y_bbg!BK$5:BL$241,2), -1)</f>
        <v>-1</v>
      </c>
      <c r="BN169">
        <f>IFERROR(VLOOKUP($A169, CDS1Y_bbg!BM$5:BN$241,2), -1)</f>
        <v>-1</v>
      </c>
      <c r="BP169">
        <f>IFERROR(VLOOKUP($A169, CDS1Y_bbg!BO$5:BP$241,2), -1)</f>
        <v>-1</v>
      </c>
      <c r="BR169">
        <f>IFERROR(VLOOKUP($A169, CDS1Y_bbg!BQ$5:BR$241,2), -1)</f>
        <v>-1</v>
      </c>
      <c r="BT169">
        <f>IFERROR(VLOOKUP($A169, CDS1Y_bbg!BS$5:BT$241,2), -1)</f>
        <v>-1</v>
      </c>
      <c r="BV169">
        <f>IFERROR(VLOOKUP($A169, CDS1Y_bbg!BU$5:BV$241,2), -1)</f>
        <v>-1</v>
      </c>
      <c r="BX169">
        <f>IFERROR(VLOOKUP($A169, CDS1Y_bbg!BW$5:BX$241,2), -1)</f>
        <v>30.161999999999999</v>
      </c>
      <c r="BZ169">
        <f>IFERROR(VLOOKUP($A169, CDS1Y_bbg!BY$5:BZ$241,2), -1)</f>
        <v>-1</v>
      </c>
      <c r="CB169">
        <f>IFERROR(VLOOKUP($A169, CDS1Y_bbg!CA$5:CB$241,2), -1)</f>
        <v>32.58</v>
      </c>
      <c r="CD169">
        <f>IFERROR(VLOOKUP($A169, CDS1Y_bbg!CC$5:CD$241,2), -1)</f>
        <v>33.847999999999999</v>
      </c>
      <c r="CF169">
        <f>IFERROR(VLOOKUP($A169, CDS1Y_bbg!CE$5:CF$241,2), -1)</f>
        <v>15.47</v>
      </c>
      <c r="CH169">
        <f>IFERROR(VLOOKUP($A169, CDS1Y_bbg!CG$5:CH$241,2), -1)</f>
        <v>14.372999999999999</v>
      </c>
      <c r="CJ169">
        <f>IFERROR(VLOOKUP($A169, CDS1Y_bbg!CI$5:CJ$241,2), -1)</f>
        <v>-1</v>
      </c>
      <c r="CL169">
        <f>IFERROR(VLOOKUP($A169, CDS1Y_bbg!CK$5:CL$241,2), -1)</f>
        <v>116.634</v>
      </c>
      <c r="CN169">
        <f>IFERROR(VLOOKUP($A169, CDS1Y_bbg!CM$5:CN$241,2), -1)</f>
        <v>-1</v>
      </c>
    </row>
    <row r="170" spans="1:92" x14ac:dyDescent="0.25">
      <c r="A170" s="1">
        <v>41670</v>
      </c>
      <c r="B170">
        <f>IFERROR(VLOOKUP($A170, CDS1Y_bbg!A$5:B$241,2), -1)</f>
        <v>68.399000000000001</v>
      </c>
      <c r="D170">
        <f>IFERROR(VLOOKUP($A170, CDS1Y_bbg!C$5:D$241,2), -1)</f>
        <v>49.587000000000003</v>
      </c>
      <c r="F170">
        <f>IFERROR(VLOOKUP($A170, CDS1Y_bbg!E$5:F$241,2), -1)</f>
        <v>33.573999999999998</v>
      </c>
      <c r="H170">
        <f>IFERROR(VLOOKUP($A170, CDS1Y_bbg!G$5:H$241,2), -1)</f>
        <v>-1</v>
      </c>
      <c r="J170">
        <f>IFERROR(VLOOKUP($A170, CDS1Y_bbg!I$5:J$241,2), -1)</f>
        <v>50.609000000000002</v>
      </c>
      <c r="L170">
        <f>IFERROR(VLOOKUP($A170, CDS1Y_bbg!K$5:L$241,2), -1)</f>
        <v>179.10900000000001</v>
      </c>
      <c r="N170">
        <f>IFERROR(VLOOKUP($A170, CDS1Y_bbg!M$5:N$241,2), -1)</f>
        <v>-1</v>
      </c>
      <c r="P170">
        <f>IFERROR(VLOOKUP($A170, CDS1Y_bbg!O$5:P$241,2), -1)</f>
        <v>-1</v>
      </c>
      <c r="R170">
        <f>IFERROR(VLOOKUP($A170, CDS1Y_bbg!Q$5:R$241,2), -1)</f>
        <v>38.271000000000001</v>
      </c>
      <c r="T170">
        <v>-1</v>
      </c>
      <c r="V170">
        <f>IFERROR(VLOOKUP($A170, CDS1Y_bbg!U$5:V$241,2), -1)</f>
        <v>29.507000000000001</v>
      </c>
      <c r="X170">
        <f>IFERROR(VLOOKUP($A170, CDS1Y_bbg!W$5:X$241,2), -1)</f>
        <v>97.341999999999999</v>
      </c>
      <c r="Z170">
        <f>IFERROR(VLOOKUP($A170, CDS1Y_bbg!Y$5:Z$241,2), -1)</f>
        <v>107.41</v>
      </c>
      <c r="AB170">
        <f>IFERROR(VLOOKUP($A170, CDS1Y_bbg!AA$5:AB$241,2), -1)</f>
        <v>-1</v>
      </c>
      <c r="AD170">
        <f>IFERROR(VLOOKUP($A170, CDS1Y_bbg!AC$5:AD$241,2), -1)</f>
        <v>155.04</v>
      </c>
      <c r="AF170">
        <f>IFERROR(VLOOKUP($A170, CDS1Y_bbg!AE$5:AF$241,2), -1)</f>
        <v>-1</v>
      </c>
      <c r="AH170">
        <f>IFERROR(VLOOKUP($A170, CDS1Y_bbg!AG$5:AH$241,2), -1)</f>
        <v>-1</v>
      </c>
      <c r="AJ170">
        <f>IFERROR(VLOOKUP($A170, CDS1Y_bbg!AI$5:AJ$241,2), -1)</f>
        <v>-1</v>
      </c>
      <c r="AL170">
        <f>IFERROR(VLOOKUP($A170, CDS1Y_bbg!AK$5:AL$241,2), -1)</f>
        <v>-1</v>
      </c>
      <c r="AN170">
        <f>IFERROR(VLOOKUP($A170, CDS1Y_bbg!AM$5:AN$241,2), -1)</f>
        <v>-1</v>
      </c>
      <c r="AP170">
        <f>IFERROR(VLOOKUP($A170, CDS1Y_bbg!AO$5:AP$241,2), -1)</f>
        <v>-1</v>
      </c>
      <c r="AR170">
        <f>IFERROR(VLOOKUP($A170, CDS1Y_bbg!AQ$5:AR$241,2), -1)</f>
        <v>-1</v>
      </c>
      <c r="AT170">
        <f>IFERROR(VLOOKUP($A170, CDS1Y_bbg!AS$5:AT$241,2), -1)</f>
        <v>-1</v>
      </c>
      <c r="AV170">
        <f>IFERROR(VLOOKUP($A170, CDS1Y_bbg!AU$5:AV$241,2), -1)</f>
        <v>-1</v>
      </c>
      <c r="AX170">
        <f>IFERROR(VLOOKUP($A170, CDS1Y_bbg!AW$5:AX$241,2), -1)</f>
        <v>19.154</v>
      </c>
      <c r="AZ170">
        <f>IFERROR(VLOOKUP($A170, CDS1Y_bbg!AY$5:AZ$241,2), -1)</f>
        <v>7.9719999999999995</v>
      </c>
      <c r="BB170">
        <f>IFERROR(VLOOKUP($A170, CDS1Y_bbg!BA$5:BB$241,2), -1)</f>
        <v>-1</v>
      </c>
      <c r="BD170">
        <f>IFERROR(VLOOKUP($A170, CDS1Y_bbg!BC$5:BD$241,2), -1)</f>
        <v>-1</v>
      </c>
      <c r="BF170">
        <f>IFERROR(VLOOKUP($A170, CDS1Y_bbg!BE$5:BF$241,2), -1)</f>
        <v>-1</v>
      </c>
      <c r="BH170">
        <f>IFERROR(VLOOKUP($A170, CDS1Y_bbg!BG$5:BH$241,2), -1)</f>
        <v>-1</v>
      </c>
      <c r="BJ170">
        <f>IFERROR(VLOOKUP($A170, CDS1Y_bbg!BI$5:BJ$241,2), -1)</f>
        <v>-1</v>
      </c>
      <c r="BL170">
        <f>IFERROR(VLOOKUP($A170, CDS1Y_bbg!BK$5:BL$241,2), -1)</f>
        <v>-1</v>
      </c>
      <c r="BN170">
        <f>IFERROR(VLOOKUP($A170, CDS1Y_bbg!BM$5:BN$241,2), -1)</f>
        <v>-1</v>
      </c>
      <c r="BP170">
        <f>IFERROR(VLOOKUP($A170, CDS1Y_bbg!BO$5:BP$241,2), -1)</f>
        <v>-1</v>
      </c>
      <c r="BR170">
        <f>IFERROR(VLOOKUP($A170, CDS1Y_bbg!BQ$5:BR$241,2), -1)</f>
        <v>-1</v>
      </c>
      <c r="BT170">
        <f>IFERROR(VLOOKUP($A170, CDS1Y_bbg!BS$5:BT$241,2), -1)</f>
        <v>-1</v>
      </c>
      <c r="BV170">
        <f>IFERROR(VLOOKUP($A170, CDS1Y_bbg!BU$5:BV$241,2), -1)</f>
        <v>-1</v>
      </c>
      <c r="BX170">
        <f>IFERROR(VLOOKUP($A170, CDS1Y_bbg!BW$5:BX$241,2), -1)</f>
        <v>17.858000000000001</v>
      </c>
      <c r="BZ170">
        <f>IFERROR(VLOOKUP($A170, CDS1Y_bbg!BY$5:BZ$241,2), -1)</f>
        <v>-1</v>
      </c>
      <c r="CB170">
        <f>IFERROR(VLOOKUP($A170, CDS1Y_bbg!CA$5:CB$241,2), -1)</f>
        <v>29.876999999999999</v>
      </c>
      <c r="CD170">
        <f>IFERROR(VLOOKUP($A170, CDS1Y_bbg!CC$5:CD$241,2), -1)</f>
        <v>23.414000000000001</v>
      </c>
      <c r="CF170">
        <f>IFERROR(VLOOKUP($A170, CDS1Y_bbg!CE$5:CF$241,2), -1)</f>
        <v>22.975999999999999</v>
      </c>
      <c r="CH170">
        <f>IFERROR(VLOOKUP($A170, CDS1Y_bbg!CG$5:CH$241,2), -1)</f>
        <v>15.069000000000001</v>
      </c>
      <c r="CJ170">
        <f>IFERROR(VLOOKUP($A170, CDS1Y_bbg!CI$5:CJ$241,2), -1)</f>
        <v>-1</v>
      </c>
      <c r="CL170">
        <f>IFERROR(VLOOKUP($A170, CDS1Y_bbg!CK$5:CL$241,2), -1)</f>
        <v>127.03</v>
      </c>
      <c r="CN170">
        <f>IFERROR(VLOOKUP($A170, CDS1Y_bbg!CM$5:CN$241,2), -1)</f>
        <v>-1</v>
      </c>
    </row>
    <row r="171" spans="1:92" x14ac:dyDescent="0.25">
      <c r="A171" s="1">
        <v>41698</v>
      </c>
      <c r="B171">
        <f>IFERROR(VLOOKUP($A171, CDS1Y_bbg!A$5:B$241,2), -1)</f>
        <v>38.512</v>
      </c>
      <c r="D171">
        <f>IFERROR(VLOOKUP($A171, CDS1Y_bbg!C$5:D$241,2), -1)</f>
        <v>46.726999999999997</v>
      </c>
      <c r="F171">
        <f>IFERROR(VLOOKUP($A171, CDS1Y_bbg!E$5:F$241,2), -1)</f>
        <v>26.303999999999998</v>
      </c>
      <c r="H171">
        <f>IFERROR(VLOOKUP($A171, CDS1Y_bbg!G$5:H$241,2), -1)</f>
        <v>-1</v>
      </c>
      <c r="J171">
        <f>IFERROR(VLOOKUP($A171, CDS1Y_bbg!I$5:J$241,2), -1)</f>
        <v>31.262</v>
      </c>
      <c r="L171">
        <f>IFERROR(VLOOKUP($A171, CDS1Y_bbg!K$5:L$241,2), -1)</f>
        <v>152.83699999999999</v>
      </c>
      <c r="N171">
        <f>IFERROR(VLOOKUP($A171, CDS1Y_bbg!M$5:N$241,2), -1)</f>
        <v>-1</v>
      </c>
      <c r="P171">
        <f>IFERROR(VLOOKUP($A171, CDS1Y_bbg!O$5:P$241,2), -1)</f>
        <v>-1</v>
      </c>
      <c r="R171">
        <f>IFERROR(VLOOKUP($A171, CDS1Y_bbg!Q$5:R$241,2), -1)</f>
        <v>25.023</v>
      </c>
      <c r="T171">
        <v>-1</v>
      </c>
      <c r="V171">
        <f>IFERROR(VLOOKUP($A171, CDS1Y_bbg!U$5:V$241,2), -1)</f>
        <v>22.09</v>
      </c>
      <c r="X171">
        <f>IFERROR(VLOOKUP($A171, CDS1Y_bbg!W$5:X$241,2), -1)</f>
        <v>97.966999999999999</v>
      </c>
      <c r="Z171">
        <f>IFERROR(VLOOKUP($A171, CDS1Y_bbg!Y$5:Z$241,2), -1)</f>
        <v>77.393000000000001</v>
      </c>
      <c r="AB171">
        <f>IFERROR(VLOOKUP($A171, CDS1Y_bbg!AA$5:AB$241,2), -1)</f>
        <v>-1</v>
      </c>
      <c r="AD171">
        <f>IFERROR(VLOOKUP($A171, CDS1Y_bbg!AC$5:AD$241,2), -1)</f>
        <v>113.124</v>
      </c>
      <c r="AF171">
        <f>IFERROR(VLOOKUP($A171, CDS1Y_bbg!AE$5:AF$241,2), -1)</f>
        <v>-1</v>
      </c>
      <c r="AH171">
        <f>IFERROR(VLOOKUP($A171, CDS1Y_bbg!AG$5:AH$241,2), -1)</f>
        <v>-1</v>
      </c>
      <c r="AJ171">
        <f>IFERROR(VLOOKUP($A171, CDS1Y_bbg!AI$5:AJ$241,2), -1)</f>
        <v>-1</v>
      </c>
      <c r="AL171">
        <f>IFERROR(VLOOKUP($A171, CDS1Y_bbg!AK$5:AL$241,2), -1)</f>
        <v>-1</v>
      </c>
      <c r="AN171">
        <f>IFERROR(VLOOKUP($A171, CDS1Y_bbg!AM$5:AN$241,2), -1)</f>
        <v>-1</v>
      </c>
      <c r="AP171">
        <f>IFERROR(VLOOKUP($A171, CDS1Y_bbg!AO$5:AP$241,2), -1)</f>
        <v>-1</v>
      </c>
      <c r="AR171">
        <f>IFERROR(VLOOKUP($A171, CDS1Y_bbg!AQ$5:AR$241,2), -1)</f>
        <v>-1</v>
      </c>
      <c r="AT171">
        <f>IFERROR(VLOOKUP($A171, CDS1Y_bbg!AS$5:AT$241,2), -1)</f>
        <v>-1</v>
      </c>
      <c r="AV171">
        <f>IFERROR(VLOOKUP($A171, CDS1Y_bbg!AU$5:AV$241,2), -1)</f>
        <v>-1</v>
      </c>
      <c r="AX171">
        <f>IFERROR(VLOOKUP($A171, CDS1Y_bbg!AW$5:AX$241,2), -1)</f>
        <v>17.692</v>
      </c>
      <c r="AZ171">
        <f>IFERROR(VLOOKUP($A171, CDS1Y_bbg!AY$5:AZ$241,2), -1)</f>
        <v>7.9719999999999995</v>
      </c>
      <c r="BB171">
        <f>IFERROR(VLOOKUP($A171, CDS1Y_bbg!BA$5:BB$241,2), -1)</f>
        <v>-1</v>
      </c>
      <c r="BD171">
        <f>IFERROR(VLOOKUP($A171, CDS1Y_bbg!BC$5:BD$241,2), -1)</f>
        <v>-1</v>
      </c>
      <c r="BF171">
        <f>IFERROR(VLOOKUP($A171, CDS1Y_bbg!BE$5:BF$241,2), -1)</f>
        <v>-1</v>
      </c>
      <c r="BH171">
        <f>IFERROR(VLOOKUP($A171, CDS1Y_bbg!BG$5:BH$241,2), -1)</f>
        <v>-1</v>
      </c>
      <c r="BJ171">
        <f>IFERROR(VLOOKUP($A171, CDS1Y_bbg!BI$5:BJ$241,2), -1)</f>
        <v>-1</v>
      </c>
      <c r="BL171">
        <f>IFERROR(VLOOKUP($A171, CDS1Y_bbg!BK$5:BL$241,2), -1)</f>
        <v>-1</v>
      </c>
      <c r="BN171">
        <f>IFERROR(VLOOKUP($A171, CDS1Y_bbg!BM$5:BN$241,2), -1)</f>
        <v>-1</v>
      </c>
      <c r="BP171">
        <f>IFERROR(VLOOKUP($A171, CDS1Y_bbg!BO$5:BP$241,2), -1)</f>
        <v>-1</v>
      </c>
      <c r="BR171">
        <f>IFERROR(VLOOKUP($A171, CDS1Y_bbg!BQ$5:BR$241,2), -1)</f>
        <v>-1</v>
      </c>
      <c r="BT171">
        <f>IFERROR(VLOOKUP($A171, CDS1Y_bbg!BS$5:BT$241,2), -1)</f>
        <v>-1</v>
      </c>
      <c r="BV171">
        <f>IFERROR(VLOOKUP($A171, CDS1Y_bbg!BU$5:BV$241,2), -1)</f>
        <v>-1</v>
      </c>
      <c r="BX171">
        <f>IFERROR(VLOOKUP($A171, CDS1Y_bbg!BW$5:BX$241,2), -1)</f>
        <v>25.071999999999999</v>
      </c>
      <c r="BZ171">
        <f>IFERROR(VLOOKUP($A171, CDS1Y_bbg!BY$5:BZ$241,2), -1)</f>
        <v>-1</v>
      </c>
      <c r="CB171">
        <f>IFERROR(VLOOKUP($A171, CDS1Y_bbg!CA$5:CB$241,2), -1)</f>
        <v>29.966000000000001</v>
      </c>
      <c r="CD171">
        <f>IFERROR(VLOOKUP($A171, CDS1Y_bbg!CC$5:CD$241,2), -1)</f>
        <v>33.569000000000003</v>
      </c>
      <c r="CF171">
        <f>IFERROR(VLOOKUP($A171, CDS1Y_bbg!CE$5:CF$241,2), -1)</f>
        <v>22.797000000000001</v>
      </c>
      <c r="CH171">
        <f>IFERROR(VLOOKUP($A171, CDS1Y_bbg!CG$5:CH$241,2), -1)</f>
        <v>18.518000000000001</v>
      </c>
      <c r="CJ171">
        <f>IFERROR(VLOOKUP($A171, CDS1Y_bbg!CI$5:CJ$241,2), -1)</f>
        <v>-1</v>
      </c>
      <c r="CL171">
        <f>IFERROR(VLOOKUP($A171, CDS1Y_bbg!CK$5:CL$241,2), -1)</f>
        <v>96.156999999999996</v>
      </c>
      <c r="CN171">
        <f>IFERROR(VLOOKUP($A171, CDS1Y_bbg!CM$5:CN$241,2), -1)</f>
        <v>-1</v>
      </c>
    </row>
    <row r="172" spans="1:92" x14ac:dyDescent="0.25">
      <c r="A172" s="1">
        <v>41729</v>
      </c>
      <c r="B172">
        <f>IFERROR(VLOOKUP($A172, CDS1Y_bbg!A$5:B$241,2), -1)</f>
        <v>40.017000000000003</v>
      </c>
      <c r="D172">
        <f>IFERROR(VLOOKUP($A172, CDS1Y_bbg!C$5:D$241,2), -1)</f>
        <v>40.759</v>
      </c>
      <c r="F172">
        <f>IFERROR(VLOOKUP($A172, CDS1Y_bbg!E$5:F$241,2), -1)</f>
        <v>26.177</v>
      </c>
      <c r="H172">
        <f>IFERROR(VLOOKUP($A172, CDS1Y_bbg!G$5:H$241,2), -1)</f>
        <v>-1</v>
      </c>
      <c r="J172">
        <f>IFERROR(VLOOKUP($A172, CDS1Y_bbg!I$5:J$241,2), -1)</f>
        <v>31.667000000000002</v>
      </c>
      <c r="L172">
        <f>IFERROR(VLOOKUP($A172, CDS1Y_bbg!K$5:L$241,2), -1)</f>
        <v>132.44399999999999</v>
      </c>
      <c r="N172">
        <f>IFERROR(VLOOKUP($A172, CDS1Y_bbg!M$5:N$241,2), -1)</f>
        <v>-1</v>
      </c>
      <c r="P172">
        <f>IFERROR(VLOOKUP($A172, CDS1Y_bbg!O$5:P$241,2), -1)</f>
        <v>-1</v>
      </c>
      <c r="R172">
        <f>IFERROR(VLOOKUP($A172, CDS1Y_bbg!Q$5:R$241,2), -1)</f>
        <v>22.12</v>
      </c>
      <c r="T172">
        <v>-1</v>
      </c>
      <c r="V172">
        <f>IFERROR(VLOOKUP($A172, CDS1Y_bbg!U$5:V$241,2), -1)</f>
        <v>13.19</v>
      </c>
      <c r="X172">
        <f>IFERROR(VLOOKUP($A172, CDS1Y_bbg!W$5:X$241,2), -1)</f>
        <v>97.966999999999999</v>
      </c>
      <c r="Z172">
        <f>IFERROR(VLOOKUP($A172, CDS1Y_bbg!Y$5:Z$241,2), -1)</f>
        <v>68.33</v>
      </c>
      <c r="AB172">
        <f>IFERROR(VLOOKUP($A172, CDS1Y_bbg!AA$5:AB$241,2), -1)</f>
        <v>-1</v>
      </c>
      <c r="AD172">
        <f>IFERROR(VLOOKUP($A172, CDS1Y_bbg!AC$5:AD$241,2), -1)</f>
        <v>99.25</v>
      </c>
      <c r="AF172">
        <f>IFERROR(VLOOKUP($A172, CDS1Y_bbg!AE$5:AF$241,2), -1)</f>
        <v>-1</v>
      </c>
      <c r="AH172">
        <f>IFERROR(VLOOKUP($A172, CDS1Y_bbg!AG$5:AH$241,2), -1)</f>
        <v>-1</v>
      </c>
      <c r="AJ172">
        <f>IFERROR(VLOOKUP($A172, CDS1Y_bbg!AI$5:AJ$241,2), -1)</f>
        <v>-1</v>
      </c>
      <c r="AL172">
        <f>IFERROR(VLOOKUP($A172, CDS1Y_bbg!AK$5:AL$241,2), -1)</f>
        <v>-1</v>
      </c>
      <c r="AN172">
        <f>IFERROR(VLOOKUP($A172, CDS1Y_bbg!AM$5:AN$241,2), -1)</f>
        <v>-1</v>
      </c>
      <c r="AP172">
        <f>IFERROR(VLOOKUP($A172, CDS1Y_bbg!AO$5:AP$241,2), -1)</f>
        <v>-1</v>
      </c>
      <c r="AR172">
        <f>IFERROR(VLOOKUP($A172, CDS1Y_bbg!AQ$5:AR$241,2), -1)</f>
        <v>-1</v>
      </c>
      <c r="AT172">
        <f>IFERROR(VLOOKUP($A172, CDS1Y_bbg!AS$5:AT$241,2), -1)</f>
        <v>-1</v>
      </c>
      <c r="AV172">
        <f>IFERROR(VLOOKUP($A172, CDS1Y_bbg!AU$5:AV$241,2), -1)</f>
        <v>-1</v>
      </c>
      <c r="AX172">
        <f>IFERROR(VLOOKUP($A172, CDS1Y_bbg!AW$5:AX$241,2), -1)</f>
        <v>15.513</v>
      </c>
      <c r="AZ172">
        <f>IFERROR(VLOOKUP($A172, CDS1Y_bbg!AY$5:AZ$241,2), -1)</f>
        <v>7.9719999999999995</v>
      </c>
      <c r="BB172">
        <f>IFERROR(VLOOKUP($A172, CDS1Y_bbg!BA$5:BB$241,2), -1)</f>
        <v>-1</v>
      </c>
      <c r="BD172">
        <f>IFERROR(VLOOKUP($A172, CDS1Y_bbg!BC$5:BD$241,2), -1)</f>
        <v>-1</v>
      </c>
      <c r="BF172">
        <f>IFERROR(VLOOKUP($A172, CDS1Y_bbg!BE$5:BF$241,2), -1)</f>
        <v>-1</v>
      </c>
      <c r="BH172">
        <f>IFERROR(VLOOKUP($A172, CDS1Y_bbg!BG$5:BH$241,2), -1)</f>
        <v>-1</v>
      </c>
      <c r="BJ172">
        <f>IFERROR(VLOOKUP($A172, CDS1Y_bbg!BI$5:BJ$241,2), -1)</f>
        <v>-1</v>
      </c>
      <c r="BL172">
        <f>IFERROR(VLOOKUP($A172, CDS1Y_bbg!BK$5:BL$241,2), -1)</f>
        <v>-1</v>
      </c>
      <c r="BN172">
        <f>IFERROR(VLOOKUP($A172, CDS1Y_bbg!BM$5:BN$241,2), -1)</f>
        <v>-1</v>
      </c>
      <c r="BP172">
        <f>IFERROR(VLOOKUP($A172, CDS1Y_bbg!BO$5:BP$241,2), -1)</f>
        <v>-1</v>
      </c>
      <c r="BR172">
        <f>IFERROR(VLOOKUP($A172, CDS1Y_bbg!BQ$5:BR$241,2), -1)</f>
        <v>-1</v>
      </c>
      <c r="BT172">
        <f>IFERROR(VLOOKUP($A172, CDS1Y_bbg!BS$5:BT$241,2), -1)</f>
        <v>-1</v>
      </c>
      <c r="BV172">
        <f>IFERROR(VLOOKUP($A172, CDS1Y_bbg!BU$5:BV$241,2), -1)</f>
        <v>-1</v>
      </c>
      <c r="BX172">
        <f>IFERROR(VLOOKUP($A172, CDS1Y_bbg!BW$5:BX$241,2), -1)</f>
        <v>12.315</v>
      </c>
      <c r="BZ172">
        <f>IFERROR(VLOOKUP($A172, CDS1Y_bbg!BY$5:BZ$241,2), -1)</f>
        <v>-1</v>
      </c>
      <c r="CB172">
        <f>IFERROR(VLOOKUP($A172, CDS1Y_bbg!CA$5:CB$241,2), -1)</f>
        <v>51.23</v>
      </c>
      <c r="CD172">
        <f>IFERROR(VLOOKUP($A172, CDS1Y_bbg!CC$5:CD$241,2), -1)</f>
        <v>34.945</v>
      </c>
      <c r="CF172">
        <f>IFERROR(VLOOKUP($A172, CDS1Y_bbg!CE$5:CF$241,2), -1)</f>
        <v>19.571000000000002</v>
      </c>
      <c r="CH172">
        <f>IFERROR(VLOOKUP($A172, CDS1Y_bbg!CG$5:CH$241,2), -1)</f>
        <v>13.246</v>
      </c>
      <c r="CJ172">
        <f>IFERROR(VLOOKUP($A172, CDS1Y_bbg!CI$5:CJ$241,2), -1)</f>
        <v>-1</v>
      </c>
      <c r="CL172">
        <f>IFERROR(VLOOKUP($A172, CDS1Y_bbg!CK$5:CL$241,2), -1)</f>
        <v>88.875</v>
      </c>
      <c r="CN172">
        <f>IFERROR(VLOOKUP($A172, CDS1Y_bbg!CM$5:CN$241,2), -1)</f>
        <v>-1</v>
      </c>
    </row>
    <row r="173" spans="1:92" x14ac:dyDescent="0.25">
      <c r="A173" s="1">
        <v>41759</v>
      </c>
      <c r="B173">
        <f>IFERROR(VLOOKUP($A173, CDS1Y_bbg!A$5:B$241,2), -1)</f>
        <v>29.178000000000001</v>
      </c>
      <c r="D173">
        <f>IFERROR(VLOOKUP($A173, CDS1Y_bbg!C$5:D$241,2), -1)</f>
        <v>-1</v>
      </c>
      <c r="F173">
        <f>IFERROR(VLOOKUP($A173, CDS1Y_bbg!E$5:F$241,2), -1)</f>
        <v>23.603999999999999</v>
      </c>
      <c r="H173">
        <f>IFERROR(VLOOKUP($A173, CDS1Y_bbg!G$5:H$241,2), -1)</f>
        <v>-1</v>
      </c>
      <c r="J173">
        <f>IFERROR(VLOOKUP($A173, CDS1Y_bbg!I$5:J$241,2), -1)</f>
        <v>23.768999999999998</v>
      </c>
      <c r="L173">
        <f>IFERROR(VLOOKUP($A173, CDS1Y_bbg!K$5:L$241,2), -1)</f>
        <v>-1</v>
      </c>
      <c r="N173">
        <f>IFERROR(VLOOKUP($A173, CDS1Y_bbg!M$5:N$241,2), -1)</f>
        <v>-1</v>
      </c>
      <c r="P173">
        <f>IFERROR(VLOOKUP($A173, CDS1Y_bbg!O$5:P$241,2), -1)</f>
        <v>-1</v>
      </c>
      <c r="R173">
        <f>IFERROR(VLOOKUP($A173, CDS1Y_bbg!Q$5:R$241,2), -1)</f>
        <v>23.355</v>
      </c>
      <c r="T173">
        <v>-1</v>
      </c>
      <c r="V173">
        <f>IFERROR(VLOOKUP($A173, CDS1Y_bbg!U$5:V$241,2), -1)</f>
        <v>13.19</v>
      </c>
      <c r="X173">
        <f>IFERROR(VLOOKUP($A173, CDS1Y_bbg!W$5:X$241,2), -1)</f>
        <v>97.966999999999999</v>
      </c>
      <c r="Z173">
        <f>IFERROR(VLOOKUP($A173, CDS1Y_bbg!Y$5:Z$241,2), -1)</f>
        <v>68.188000000000002</v>
      </c>
      <c r="AB173">
        <f>IFERROR(VLOOKUP($A173, CDS1Y_bbg!AA$5:AB$241,2), -1)</f>
        <v>-1</v>
      </c>
      <c r="AD173">
        <f>IFERROR(VLOOKUP($A173, CDS1Y_bbg!AC$5:AD$241,2), -1)</f>
        <v>84.926000000000002</v>
      </c>
      <c r="AF173">
        <f>IFERROR(VLOOKUP($A173, CDS1Y_bbg!AE$5:AF$241,2), -1)</f>
        <v>-1</v>
      </c>
      <c r="AH173">
        <f>IFERROR(VLOOKUP($A173, CDS1Y_bbg!AG$5:AH$241,2), -1)</f>
        <v>-1</v>
      </c>
      <c r="AJ173">
        <f>IFERROR(VLOOKUP($A173, CDS1Y_bbg!AI$5:AJ$241,2), -1)</f>
        <v>-1</v>
      </c>
      <c r="AL173">
        <f>IFERROR(VLOOKUP($A173, CDS1Y_bbg!AK$5:AL$241,2), -1)</f>
        <v>-1</v>
      </c>
      <c r="AN173">
        <f>IFERROR(VLOOKUP($A173, CDS1Y_bbg!AM$5:AN$241,2), -1)</f>
        <v>-1</v>
      </c>
      <c r="AP173">
        <f>IFERROR(VLOOKUP($A173, CDS1Y_bbg!AO$5:AP$241,2), -1)</f>
        <v>-1</v>
      </c>
      <c r="AR173">
        <f>IFERROR(VLOOKUP($A173, CDS1Y_bbg!AQ$5:AR$241,2), -1)</f>
        <v>-1</v>
      </c>
      <c r="AT173">
        <f>IFERROR(VLOOKUP($A173, CDS1Y_bbg!AS$5:AT$241,2), -1)</f>
        <v>-1</v>
      </c>
      <c r="AV173">
        <f>IFERROR(VLOOKUP($A173, CDS1Y_bbg!AU$5:AV$241,2), -1)</f>
        <v>-1</v>
      </c>
      <c r="AX173">
        <f>IFERROR(VLOOKUP($A173, CDS1Y_bbg!AW$5:AX$241,2), -1)</f>
        <v>-1</v>
      </c>
      <c r="AZ173">
        <f>IFERROR(VLOOKUP($A173, CDS1Y_bbg!AY$5:AZ$241,2), -1)</f>
        <v>7.9719999999999995</v>
      </c>
      <c r="BB173">
        <f>IFERROR(VLOOKUP($A173, CDS1Y_bbg!BA$5:BB$241,2), -1)</f>
        <v>-1</v>
      </c>
      <c r="BD173">
        <f>IFERROR(VLOOKUP($A173, CDS1Y_bbg!BC$5:BD$241,2), -1)</f>
        <v>-1</v>
      </c>
      <c r="BF173">
        <f>IFERROR(VLOOKUP($A173, CDS1Y_bbg!BE$5:BF$241,2), -1)</f>
        <v>-1</v>
      </c>
      <c r="BH173">
        <f>IFERROR(VLOOKUP($A173, CDS1Y_bbg!BG$5:BH$241,2), -1)</f>
        <v>-1</v>
      </c>
      <c r="BJ173">
        <f>IFERROR(VLOOKUP($A173, CDS1Y_bbg!BI$5:BJ$241,2), -1)</f>
        <v>-1</v>
      </c>
      <c r="BL173">
        <f>IFERROR(VLOOKUP($A173, CDS1Y_bbg!BK$5:BL$241,2), -1)</f>
        <v>-1</v>
      </c>
      <c r="BN173">
        <f>IFERROR(VLOOKUP($A173, CDS1Y_bbg!BM$5:BN$241,2), -1)</f>
        <v>-1</v>
      </c>
      <c r="BP173">
        <f>IFERROR(VLOOKUP($A173, CDS1Y_bbg!BO$5:BP$241,2), -1)</f>
        <v>-1</v>
      </c>
      <c r="BR173">
        <f>IFERROR(VLOOKUP($A173, CDS1Y_bbg!BQ$5:BR$241,2), -1)</f>
        <v>-1</v>
      </c>
      <c r="BT173">
        <f>IFERROR(VLOOKUP($A173, CDS1Y_bbg!BS$5:BT$241,2), -1)</f>
        <v>-1</v>
      </c>
      <c r="BV173">
        <f>IFERROR(VLOOKUP($A173, CDS1Y_bbg!BU$5:BV$241,2), -1)</f>
        <v>-1</v>
      </c>
      <c r="BX173">
        <f>IFERROR(VLOOKUP($A173, CDS1Y_bbg!BW$5:BX$241,2), -1)</f>
        <v>-1</v>
      </c>
      <c r="BZ173">
        <f>IFERROR(VLOOKUP($A173, CDS1Y_bbg!BY$5:BZ$241,2), -1)</f>
        <v>-1</v>
      </c>
      <c r="CB173">
        <f>IFERROR(VLOOKUP($A173, CDS1Y_bbg!CA$5:CB$241,2), -1)</f>
        <v>-1</v>
      </c>
      <c r="CD173">
        <f>IFERROR(VLOOKUP($A173, CDS1Y_bbg!CC$5:CD$241,2), -1)</f>
        <v>-1</v>
      </c>
      <c r="CF173">
        <f>IFERROR(VLOOKUP($A173, CDS1Y_bbg!CE$5:CF$241,2), -1)</f>
        <v>19.571000000000002</v>
      </c>
      <c r="CH173">
        <f>IFERROR(VLOOKUP($A173, CDS1Y_bbg!CG$5:CH$241,2), -1)</f>
        <v>-1</v>
      </c>
      <c r="CJ173">
        <f>IFERROR(VLOOKUP($A173, CDS1Y_bbg!CI$5:CJ$241,2), -1)</f>
        <v>-1</v>
      </c>
      <c r="CL173">
        <f>IFERROR(VLOOKUP($A173, CDS1Y_bbg!CK$5:CL$241,2), -1)</f>
        <v>-1</v>
      </c>
      <c r="CN173">
        <f>IFERROR(VLOOKUP($A173, CDS1Y_bbg!CM$5:CN$241,2), -1)</f>
        <v>-1</v>
      </c>
    </row>
    <row r="174" spans="1:92" x14ac:dyDescent="0.25">
      <c r="A174" s="1">
        <v>41789</v>
      </c>
      <c r="B174">
        <f>IFERROR(VLOOKUP($A174, CDS1Y_bbg!A$5:B$241,2), -1)</f>
        <v>30.007999999999999</v>
      </c>
      <c r="D174">
        <f>IFERROR(VLOOKUP($A174, CDS1Y_bbg!C$5:D$241,2), -1)</f>
        <v>-1</v>
      </c>
      <c r="F174">
        <f>IFERROR(VLOOKUP($A174, CDS1Y_bbg!E$5:F$241,2), -1)</f>
        <v>18.183</v>
      </c>
      <c r="H174">
        <f>IFERROR(VLOOKUP($A174, CDS1Y_bbg!G$5:H$241,2), -1)</f>
        <v>-1</v>
      </c>
      <c r="J174">
        <f>IFERROR(VLOOKUP($A174, CDS1Y_bbg!I$5:J$241,2), -1)</f>
        <v>16.175000000000001</v>
      </c>
      <c r="L174">
        <f>IFERROR(VLOOKUP($A174, CDS1Y_bbg!K$5:L$241,2), -1)</f>
        <v>-1</v>
      </c>
      <c r="N174">
        <f>IFERROR(VLOOKUP($A174, CDS1Y_bbg!M$5:N$241,2), -1)</f>
        <v>-1</v>
      </c>
      <c r="P174">
        <f>IFERROR(VLOOKUP($A174, CDS1Y_bbg!O$5:P$241,2), -1)</f>
        <v>-1</v>
      </c>
      <c r="R174">
        <f>IFERROR(VLOOKUP($A174, CDS1Y_bbg!Q$5:R$241,2), -1)</f>
        <v>18.443999999999999</v>
      </c>
      <c r="T174">
        <v>-1</v>
      </c>
      <c r="V174">
        <f>IFERROR(VLOOKUP($A174, CDS1Y_bbg!U$5:V$241,2), -1)</f>
        <v>13.19</v>
      </c>
      <c r="X174">
        <f>IFERROR(VLOOKUP($A174, CDS1Y_bbg!W$5:X$241,2), -1)</f>
        <v>130.322</v>
      </c>
      <c r="Z174">
        <f>IFERROR(VLOOKUP($A174, CDS1Y_bbg!Y$5:Z$241,2), -1)</f>
        <v>65.611000000000004</v>
      </c>
      <c r="AB174">
        <f>IFERROR(VLOOKUP($A174, CDS1Y_bbg!AA$5:AB$241,2), -1)</f>
        <v>-1</v>
      </c>
      <c r="AD174">
        <f>IFERROR(VLOOKUP($A174, CDS1Y_bbg!AC$5:AD$241,2), -1)</f>
        <v>72.531000000000006</v>
      </c>
      <c r="AF174">
        <f>IFERROR(VLOOKUP($A174, CDS1Y_bbg!AE$5:AF$241,2), -1)</f>
        <v>-1</v>
      </c>
      <c r="AH174">
        <f>IFERROR(VLOOKUP($A174, CDS1Y_bbg!AG$5:AH$241,2), -1)</f>
        <v>-1</v>
      </c>
      <c r="AJ174">
        <f>IFERROR(VLOOKUP($A174, CDS1Y_bbg!AI$5:AJ$241,2), -1)</f>
        <v>-1</v>
      </c>
      <c r="AL174">
        <f>IFERROR(VLOOKUP($A174, CDS1Y_bbg!AK$5:AL$241,2), -1)</f>
        <v>-1</v>
      </c>
      <c r="AN174">
        <f>IFERROR(VLOOKUP($A174, CDS1Y_bbg!AM$5:AN$241,2), -1)</f>
        <v>-1</v>
      </c>
      <c r="AP174">
        <f>IFERROR(VLOOKUP($A174, CDS1Y_bbg!AO$5:AP$241,2), -1)</f>
        <v>-1</v>
      </c>
      <c r="AR174">
        <f>IFERROR(VLOOKUP($A174, CDS1Y_bbg!AQ$5:AR$241,2), -1)</f>
        <v>-1</v>
      </c>
      <c r="AT174">
        <f>IFERROR(VLOOKUP($A174, CDS1Y_bbg!AS$5:AT$241,2), -1)</f>
        <v>-1</v>
      </c>
      <c r="AV174">
        <f>IFERROR(VLOOKUP($A174, CDS1Y_bbg!AU$5:AV$241,2), -1)</f>
        <v>-1</v>
      </c>
      <c r="AX174">
        <f>IFERROR(VLOOKUP($A174, CDS1Y_bbg!AW$5:AX$241,2), -1)</f>
        <v>-1</v>
      </c>
      <c r="AZ174">
        <f>IFERROR(VLOOKUP($A174, CDS1Y_bbg!AY$5:AZ$241,2), -1)</f>
        <v>7.9719999999999995</v>
      </c>
      <c r="BB174">
        <f>IFERROR(VLOOKUP($A174, CDS1Y_bbg!BA$5:BB$241,2), -1)</f>
        <v>-1</v>
      </c>
      <c r="BD174">
        <f>IFERROR(VLOOKUP($A174, CDS1Y_bbg!BC$5:BD$241,2), -1)</f>
        <v>-1</v>
      </c>
      <c r="BF174">
        <f>IFERROR(VLOOKUP($A174, CDS1Y_bbg!BE$5:BF$241,2), -1)</f>
        <v>-1</v>
      </c>
      <c r="BH174">
        <f>IFERROR(VLOOKUP($A174, CDS1Y_bbg!BG$5:BH$241,2), -1)</f>
        <v>-1</v>
      </c>
      <c r="BJ174">
        <f>IFERROR(VLOOKUP($A174, CDS1Y_bbg!BI$5:BJ$241,2), -1)</f>
        <v>-1</v>
      </c>
      <c r="BL174">
        <f>IFERROR(VLOOKUP($A174, CDS1Y_bbg!BK$5:BL$241,2), -1)</f>
        <v>-1</v>
      </c>
      <c r="BN174">
        <f>IFERROR(VLOOKUP($A174, CDS1Y_bbg!BM$5:BN$241,2), -1)</f>
        <v>-1</v>
      </c>
      <c r="BP174">
        <f>IFERROR(VLOOKUP($A174, CDS1Y_bbg!BO$5:BP$241,2), -1)</f>
        <v>-1</v>
      </c>
      <c r="BR174">
        <f>IFERROR(VLOOKUP($A174, CDS1Y_bbg!BQ$5:BR$241,2), -1)</f>
        <v>-1</v>
      </c>
      <c r="BT174">
        <f>IFERROR(VLOOKUP($A174, CDS1Y_bbg!BS$5:BT$241,2), -1)</f>
        <v>-1</v>
      </c>
      <c r="BV174">
        <f>IFERROR(VLOOKUP($A174, CDS1Y_bbg!BU$5:BV$241,2), -1)</f>
        <v>-1</v>
      </c>
      <c r="BX174">
        <f>IFERROR(VLOOKUP($A174, CDS1Y_bbg!BW$5:BX$241,2), -1)</f>
        <v>-1</v>
      </c>
      <c r="BZ174">
        <f>IFERROR(VLOOKUP($A174, CDS1Y_bbg!BY$5:BZ$241,2), -1)</f>
        <v>-1</v>
      </c>
      <c r="CB174">
        <f>IFERROR(VLOOKUP($A174, CDS1Y_bbg!CA$5:CB$241,2), -1)</f>
        <v>-1</v>
      </c>
      <c r="CD174">
        <f>IFERROR(VLOOKUP($A174, CDS1Y_bbg!CC$5:CD$241,2), -1)</f>
        <v>-1</v>
      </c>
      <c r="CF174">
        <f>IFERROR(VLOOKUP($A174, CDS1Y_bbg!CE$5:CF$241,2), -1)</f>
        <v>19.571000000000002</v>
      </c>
      <c r="CH174">
        <f>IFERROR(VLOOKUP($A174, CDS1Y_bbg!CG$5:CH$241,2), -1)</f>
        <v>-1</v>
      </c>
      <c r="CJ174">
        <f>IFERROR(VLOOKUP($A174, CDS1Y_bbg!CI$5:CJ$241,2), -1)</f>
        <v>-1</v>
      </c>
      <c r="CL174">
        <f>IFERROR(VLOOKUP($A174, CDS1Y_bbg!CK$5:CL$241,2), -1)</f>
        <v>-1</v>
      </c>
      <c r="CN174">
        <f>IFERROR(VLOOKUP($A174, CDS1Y_bbg!CM$5:CN$241,2), -1)</f>
        <v>-1</v>
      </c>
    </row>
    <row r="175" spans="1:92" x14ac:dyDescent="0.25">
      <c r="A175" s="1">
        <v>41820</v>
      </c>
      <c r="B175">
        <f>IFERROR(VLOOKUP($A175, CDS1Y_bbg!A$5:B$241,2), -1)</f>
        <v>35</v>
      </c>
      <c r="D175">
        <f>IFERROR(VLOOKUP($A175, CDS1Y_bbg!C$5:D$241,2), -1)</f>
        <v>-1</v>
      </c>
      <c r="F175">
        <f>IFERROR(VLOOKUP($A175, CDS1Y_bbg!E$5:F$241,2), -1)</f>
        <v>15.164999999999999</v>
      </c>
      <c r="H175">
        <f>IFERROR(VLOOKUP($A175, CDS1Y_bbg!G$5:H$241,2), -1)</f>
        <v>-1</v>
      </c>
      <c r="J175">
        <f>IFERROR(VLOOKUP($A175, CDS1Y_bbg!I$5:J$241,2), -1)</f>
        <v>19.5</v>
      </c>
      <c r="L175">
        <f>IFERROR(VLOOKUP($A175, CDS1Y_bbg!K$5:L$241,2), -1)</f>
        <v>-1</v>
      </c>
      <c r="N175">
        <f>IFERROR(VLOOKUP($A175, CDS1Y_bbg!M$5:N$241,2), -1)</f>
        <v>-1</v>
      </c>
      <c r="P175">
        <f>IFERROR(VLOOKUP($A175, CDS1Y_bbg!O$5:P$241,2), -1)</f>
        <v>-1</v>
      </c>
      <c r="R175">
        <f>IFERROR(VLOOKUP($A175, CDS1Y_bbg!Q$5:R$241,2), -1)</f>
        <v>17</v>
      </c>
      <c r="T175">
        <v>-1</v>
      </c>
      <c r="V175">
        <f>IFERROR(VLOOKUP($A175, CDS1Y_bbg!U$5:V$241,2), -1)</f>
        <v>13.19</v>
      </c>
      <c r="X175">
        <f>IFERROR(VLOOKUP($A175, CDS1Y_bbg!W$5:X$241,2), -1)</f>
        <v>96.760999999999996</v>
      </c>
      <c r="Z175">
        <f>IFERROR(VLOOKUP($A175, CDS1Y_bbg!Y$5:Z$241,2), -1)</f>
        <v>65.611000000000004</v>
      </c>
      <c r="AB175">
        <f>IFERROR(VLOOKUP($A175, CDS1Y_bbg!AA$5:AB$241,2), -1)</f>
        <v>-1</v>
      </c>
      <c r="AD175">
        <f>IFERROR(VLOOKUP($A175, CDS1Y_bbg!AC$5:AD$241,2), -1)</f>
        <v>87.174999999999997</v>
      </c>
      <c r="AF175">
        <f>IFERROR(VLOOKUP($A175, CDS1Y_bbg!AE$5:AF$241,2), -1)</f>
        <v>-1</v>
      </c>
      <c r="AH175">
        <f>IFERROR(VLOOKUP($A175, CDS1Y_bbg!AG$5:AH$241,2), -1)</f>
        <v>-1</v>
      </c>
      <c r="AJ175">
        <f>IFERROR(VLOOKUP($A175, CDS1Y_bbg!AI$5:AJ$241,2), -1)</f>
        <v>-1</v>
      </c>
      <c r="AL175">
        <f>IFERROR(VLOOKUP($A175, CDS1Y_bbg!AK$5:AL$241,2), -1)</f>
        <v>-1</v>
      </c>
      <c r="AN175">
        <f>IFERROR(VLOOKUP($A175, CDS1Y_bbg!AM$5:AN$241,2), -1)</f>
        <v>-1</v>
      </c>
      <c r="AP175">
        <f>IFERROR(VLOOKUP($A175, CDS1Y_bbg!AO$5:AP$241,2), -1)</f>
        <v>-1</v>
      </c>
      <c r="AR175">
        <f>IFERROR(VLOOKUP($A175, CDS1Y_bbg!AQ$5:AR$241,2), -1)</f>
        <v>-1</v>
      </c>
      <c r="AT175">
        <f>IFERROR(VLOOKUP($A175, CDS1Y_bbg!AS$5:AT$241,2), -1)</f>
        <v>-1</v>
      </c>
      <c r="AV175">
        <f>IFERROR(VLOOKUP($A175, CDS1Y_bbg!AU$5:AV$241,2), -1)</f>
        <v>-1</v>
      </c>
      <c r="AX175">
        <f>IFERROR(VLOOKUP($A175, CDS1Y_bbg!AW$5:AX$241,2), -1)</f>
        <v>-1</v>
      </c>
      <c r="AZ175">
        <f>IFERROR(VLOOKUP($A175, CDS1Y_bbg!AY$5:AZ$241,2), -1)</f>
        <v>7.9719999999999995</v>
      </c>
      <c r="BB175">
        <f>IFERROR(VLOOKUP($A175, CDS1Y_bbg!BA$5:BB$241,2), -1)</f>
        <v>-1</v>
      </c>
      <c r="BD175">
        <f>IFERROR(VLOOKUP($A175, CDS1Y_bbg!BC$5:BD$241,2), -1)</f>
        <v>-1</v>
      </c>
      <c r="BF175">
        <f>IFERROR(VLOOKUP($A175, CDS1Y_bbg!BE$5:BF$241,2), -1)</f>
        <v>-1</v>
      </c>
      <c r="BH175">
        <f>IFERROR(VLOOKUP($A175, CDS1Y_bbg!BG$5:BH$241,2), -1)</f>
        <v>-1</v>
      </c>
      <c r="BJ175">
        <f>IFERROR(VLOOKUP($A175, CDS1Y_bbg!BI$5:BJ$241,2), -1)</f>
        <v>-1</v>
      </c>
      <c r="BL175">
        <f>IFERROR(VLOOKUP($A175, CDS1Y_bbg!BK$5:BL$241,2), -1)</f>
        <v>-1</v>
      </c>
      <c r="BN175">
        <f>IFERROR(VLOOKUP($A175, CDS1Y_bbg!BM$5:BN$241,2), -1)</f>
        <v>-1</v>
      </c>
      <c r="BP175">
        <f>IFERROR(VLOOKUP($A175, CDS1Y_bbg!BO$5:BP$241,2), -1)</f>
        <v>-1</v>
      </c>
      <c r="BR175">
        <f>IFERROR(VLOOKUP($A175, CDS1Y_bbg!BQ$5:BR$241,2), -1)</f>
        <v>-1</v>
      </c>
      <c r="BT175">
        <f>IFERROR(VLOOKUP($A175, CDS1Y_bbg!BS$5:BT$241,2), -1)</f>
        <v>-1</v>
      </c>
      <c r="BV175">
        <f>IFERROR(VLOOKUP($A175, CDS1Y_bbg!BU$5:BV$241,2), -1)</f>
        <v>-1</v>
      </c>
      <c r="BX175">
        <f>IFERROR(VLOOKUP($A175, CDS1Y_bbg!BW$5:BX$241,2), -1)</f>
        <v>-1</v>
      </c>
      <c r="BZ175">
        <f>IFERROR(VLOOKUP($A175, CDS1Y_bbg!BY$5:BZ$241,2), -1)</f>
        <v>-1</v>
      </c>
      <c r="CB175">
        <f>IFERROR(VLOOKUP($A175, CDS1Y_bbg!CA$5:CB$241,2), -1)</f>
        <v>-1</v>
      </c>
      <c r="CD175">
        <f>IFERROR(VLOOKUP($A175, CDS1Y_bbg!CC$5:CD$241,2), -1)</f>
        <v>-1</v>
      </c>
      <c r="CF175">
        <f>IFERROR(VLOOKUP($A175, CDS1Y_bbg!CE$5:CF$241,2), -1)</f>
        <v>19.571000000000002</v>
      </c>
      <c r="CH175">
        <f>IFERROR(VLOOKUP($A175, CDS1Y_bbg!CG$5:CH$241,2), -1)</f>
        <v>-1</v>
      </c>
      <c r="CJ175">
        <f>IFERROR(VLOOKUP($A175, CDS1Y_bbg!CI$5:CJ$241,2), -1)</f>
        <v>-1</v>
      </c>
      <c r="CL175">
        <f>IFERROR(VLOOKUP($A175, CDS1Y_bbg!CK$5:CL$241,2), -1)</f>
        <v>-1</v>
      </c>
      <c r="CN175">
        <f>IFERROR(VLOOKUP($A175, CDS1Y_bbg!CM$5:CN$241,2), -1)</f>
        <v>-1</v>
      </c>
    </row>
    <row r="176" spans="1:92" x14ac:dyDescent="0.25">
      <c r="A176" s="1">
        <v>41851</v>
      </c>
      <c r="B176">
        <f>IFERROR(VLOOKUP($A176, CDS1Y_bbg!A$5:B$241,2), -1)</f>
        <v>42.869</v>
      </c>
      <c r="D176">
        <f>IFERROR(VLOOKUP($A176, CDS1Y_bbg!C$5:D$241,2), -1)</f>
        <v>-1</v>
      </c>
      <c r="F176">
        <f>IFERROR(VLOOKUP($A176, CDS1Y_bbg!E$5:F$241,2), -1)</f>
        <v>23.998999999999999</v>
      </c>
      <c r="H176">
        <f>IFERROR(VLOOKUP($A176, CDS1Y_bbg!G$5:H$241,2), -1)</f>
        <v>-1</v>
      </c>
      <c r="J176">
        <f>IFERROR(VLOOKUP($A176, CDS1Y_bbg!I$5:J$241,2), -1)</f>
        <v>28.625</v>
      </c>
      <c r="L176">
        <f>IFERROR(VLOOKUP($A176, CDS1Y_bbg!K$5:L$241,2), -1)</f>
        <v>-1</v>
      </c>
      <c r="N176">
        <f>IFERROR(VLOOKUP($A176, CDS1Y_bbg!M$5:N$241,2), -1)</f>
        <v>-1</v>
      </c>
      <c r="P176">
        <f>IFERROR(VLOOKUP($A176, CDS1Y_bbg!O$5:P$241,2), -1)</f>
        <v>-1</v>
      </c>
      <c r="R176">
        <f>IFERROR(VLOOKUP($A176, CDS1Y_bbg!Q$5:R$241,2), -1)</f>
        <v>26.082999999999998</v>
      </c>
      <c r="T176">
        <v>-1</v>
      </c>
      <c r="V176">
        <f>IFERROR(VLOOKUP($A176, CDS1Y_bbg!U$5:V$241,2), -1)</f>
        <v>13.19</v>
      </c>
      <c r="X176">
        <f>IFERROR(VLOOKUP($A176, CDS1Y_bbg!W$5:X$241,2), -1)</f>
        <v>140.904</v>
      </c>
      <c r="Z176">
        <f>IFERROR(VLOOKUP($A176, CDS1Y_bbg!Y$5:Z$241,2), -1)</f>
        <v>71.649000000000001</v>
      </c>
      <c r="AB176">
        <f>IFERROR(VLOOKUP($A176, CDS1Y_bbg!AA$5:AB$241,2), -1)</f>
        <v>-1</v>
      </c>
      <c r="AD176">
        <f>IFERROR(VLOOKUP($A176, CDS1Y_bbg!AC$5:AD$241,2), -1)</f>
        <v>71.540999999999997</v>
      </c>
      <c r="AF176">
        <f>IFERROR(VLOOKUP($A176, CDS1Y_bbg!AE$5:AF$241,2), -1)</f>
        <v>-1</v>
      </c>
      <c r="AH176">
        <f>IFERROR(VLOOKUP($A176, CDS1Y_bbg!AG$5:AH$241,2), -1)</f>
        <v>-1</v>
      </c>
      <c r="AJ176">
        <f>IFERROR(VLOOKUP($A176, CDS1Y_bbg!AI$5:AJ$241,2), -1)</f>
        <v>-1</v>
      </c>
      <c r="AL176">
        <f>IFERROR(VLOOKUP($A176, CDS1Y_bbg!AK$5:AL$241,2), -1)</f>
        <v>-1</v>
      </c>
      <c r="AN176">
        <f>IFERROR(VLOOKUP($A176, CDS1Y_bbg!AM$5:AN$241,2), -1)</f>
        <v>-1</v>
      </c>
      <c r="AP176">
        <f>IFERROR(VLOOKUP($A176, CDS1Y_bbg!AO$5:AP$241,2), -1)</f>
        <v>-1</v>
      </c>
      <c r="AR176">
        <f>IFERROR(VLOOKUP($A176, CDS1Y_bbg!AQ$5:AR$241,2), -1)</f>
        <v>-1</v>
      </c>
      <c r="AT176">
        <f>IFERROR(VLOOKUP($A176, CDS1Y_bbg!AS$5:AT$241,2), -1)</f>
        <v>-1</v>
      </c>
      <c r="AV176">
        <f>IFERROR(VLOOKUP($A176, CDS1Y_bbg!AU$5:AV$241,2), -1)</f>
        <v>-1</v>
      </c>
      <c r="AX176">
        <f>IFERROR(VLOOKUP($A176, CDS1Y_bbg!AW$5:AX$241,2), -1)</f>
        <v>-1</v>
      </c>
      <c r="AZ176">
        <f>IFERROR(VLOOKUP($A176, CDS1Y_bbg!AY$5:AZ$241,2), -1)</f>
        <v>7.9719999999999995</v>
      </c>
      <c r="BB176">
        <f>IFERROR(VLOOKUP($A176, CDS1Y_bbg!BA$5:BB$241,2), -1)</f>
        <v>-1</v>
      </c>
      <c r="BD176">
        <f>IFERROR(VLOOKUP($A176, CDS1Y_bbg!BC$5:BD$241,2), -1)</f>
        <v>-1</v>
      </c>
      <c r="BF176">
        <f>IFERROR(VLOOKUP($A176, CDS1Y_bbg!BE$5:BF$241,2), -1)</f>
        <v>-1</v>
      </c>
      <c r="BH176">
        <f>IFERROR(VLOOKUP($A176, CDS1Y_bbg!BG$5:BH$241,2), -1)</f>
        <v>-1</v>
      </c>
      <c r="BJ176">
        <f>IFERROR(VLOOKUP($A176, CDS1Y_bbg!BI$5:BJ$241,2), -1)</f>
        <v>-1</v>
      </c>
      <c r="BL176">
        <f>IFERROR(VLOOKUP($A176, CDS1Y_bbg!BK$5:BL$241,2), -1)</f>
        <v>-1</v>
      </c>
      <c r="BN176">
        <f>IFERROR(VLOOKUP($A176, CDS1Y_bbg!BM$5:BN$241,2), -1)</f>
        <v>-1</v>
      </c>
      <c r="BP176">
        <f>IFERROR(VLOOKUP($A176, CDS1Y_bbg!BO$5:BP$241,2), -1)</f>
        <v>-1</v>
      </c>
      <c r="BR176">
        <f>IFERROR(VLOOKUP($A176, CDS1Y_bbg!BQ$5:BR$241,2), -1)</f>
        <v>-1</v>
      </c>
      <c r="BT176">
        <f>IFERROR(VLOOKUP($A176, CDS1Y_bbg!BS$5:BT$241,2), -1)</f>
        <v>-1</v>
      </c>
      <c r="BV176">
        <f>IFERROR(VLOOKUP($A176, CDS1Y_bbg!BU$5:BV$241,2), -1)</f>
        <v>-1</v>
      </c>
      <c r="BX176">
        <f>IFERROR(VLOOKUP($A176, CDS1Y_bbg!BW$5:BX$241,2), -1)</f>
        <v>-1</v>
      </c>
      <c r="BZ176">
        <f>IFERROR(VLOOKUP($A176, CDS1Y_bbg!BY$5:BZ$241,2), -1)</f>
        <v>-1</v>
      </c>
      <c r="CB176">
        <f>IFERROR(VLOOKUP($A176, CDS1Y_bbg!CA$5:CB$241,2), -1)</f>
        <v>-1</v>
      </c>
      <c r="CD176">
        <f>IFERROR(VLOOKUP($A176, CDS1Y_bbg!CC$5:CD$241,2), -1)</f>
        <v>-1</v>
      </c>
      <c r="CF176">
        <f>IFERROR(VLOOKUP($A176, CDS1Y_bbg!CE$5:CF$241,2), -1)</f>
        <v>19.571000000000002</v>
      </c>
      <c r="CH176">
        <f>IFERROR(VLOOKUP($A176, CDS1Y_bbg!CG$5:CH$241,2), -1)</f>
        <v>-1</v>
      </c>
      <c r="CJ176">
        <f>IFERROR(VLOOKUP($A176, CDS1Y_bbg!CI$5:CJ$241,2), -1)</f>
        <v>-1</v>
      </c>
      <c r="CL176">
        <f>IFERROR(VLOOKUP($A176, CDS1Y_bbg!CK$5:CL$241,2), -1)</f>
        <v>-1</v>
      </c>
      <c r="CN176">
        <f>IFERROR(VLOOKUP($A176, CDS1Y_bbg!CM$5:CN$241,2), -1)</f>
        <v>-1</v>
      </c>
    </row>
    <row r="177" spans="1:92" x14ac:dyDescent="0.25">
      <c r="A177" s="1">
        <v>41880</v>
      </c>
      <c r="B177">
        <f>IFERROR(VLOOKUP($A177, CDS1Y_bbg!A$5:B$241,2), -1)</f>
        <v>32.052</v>
      </c>
      <c r="D177">
        <f>IFERROR(VLOOKUP($A177, CDS1Y_bbg!C$5:D$241,2), -1)</f>
        <v>-1</v>
      </c>
      <c r="F177">
        <f>IFERROR(VLOOKUP($A177, CDS1Y_bbg!E$5:F$241,2), -1)</f>
        <v>16.21</v>
      </c>
      <c r="H177">
        <f>IFERROR(VLOOKUP($A177, CDS1Y_bbg!G$5:H$241,2), -1)</f>
        <v>-1</v>
      </c>
      <c r="J177">
        <f>IFERROR(VLOOKUP($A177, CDS1Y_bbg!I$5:J$241,2), -1)</f>
        <v>22.212</v>
      </c>
      <c r="L177">
        <f>IFERROR(VLOOKUP($A177, CDS1Y_bbg!K$5:L$241,2), -1)</f>
        <v>-1</v>
      </c>
      <c r="N177">
        <f>IFERROR(VLOOKUP($A177, CDS1Y_bbg!M$5:N$241,2), -1)</f>
        <v>-1</v>
      </c>
      <c r="P177">
        <f>IFERROR(VLOOKUP($A177, CDS1Y_bbg!O$5:P$241,2), -1)</f>
        <v>-1</v>
      </c>
      <c r="R177">
        <f>IFERROR(VLOOKUP($A177, CDS1Y_bbg!Q$5:R$241,2), -1)</f>
        <v>17.712</v>
      </c>
      <c r="T177">
        <v>-1</v>
      </c>
      <c r="V177">
        <f>IFERROR(VLOOKUP($A177, CDS1Y_bbg!U$5:V$241,2), -1)</f>
        <v>13.19</v>
      </c>
      <c r="X177">
        <f>IFERROR(VLOOKUP($A177, CDS1Y_bbg!W$5:X$241,2), -1)</f>
        <v>170.21100000000001</v>
      </c>
      <c r="Z177">
        <f>IFERROR(VLOOKUP($A177, CDS1Y_bbg!Y$5:Z$241,2), -1)</f>
        <v>57.511000000000003</v>
      </c>
      <c r="AB177">
        <f>IFERROR(VLOOKUP($A177, CDS1Y_bbg!AA$5:AB$241,2), -1)</f>
        <v>-1</v>
      </c>
      <c r="AD177">
        <f>IFERROR(VLOOKUP($A177, CDS1Y_bbg!AC$5:AD$241,2), -1)</f>
        <v>70.596000000000004</v>
      </c>
      <c r="AF177">
        <f>IFERROR(VLOOKUP($A177, CDS1Y_bbg!AE$5:AF$241,2), -1)</f>
        <v>-1</v>
      </c>
      <c r="AH177">
        <f>IFERROR(VLOOKUP($A177, CDS1Y_bbg!AG$5:AH$241,2), -1)</f>
        <v>-1</v>
      </c>
      <c r="AJ177">
        <f>IFERROR(VLOOKUP($A177, CDS1Y_bbg!AI$5:AJ$241,2), -1)</f>
        <v>-1</v>
      </c>
      <c r="AL177">
        <f>IFERROR(VLOOKUP($A177, CDS1Y_bbg!AK$5:AL$241,2), -1)</f>
        <v>-1</v>
      </c>
      <c r="AN177">
        <f>IFERROR(VLOOKUP($A177, CDS1Y_bbg!AM$5:AN$241,2), -1)</f>
        <v>-1</v>
      </c>
      <c r="AP177">
        <f>IFERROR(VLOOKUP($A177, CDS1Y_bbg!AO$5:AP$241,2), -1)</f>
        <v>-1</v>
      </c>
      <c r="AR177">
        <f>IFERROR(VLOOKUP($A177, CDS1Y_bbg!AQ$5:AR$241,2), -1)</f>
        <v>-1</v>
      </c>
      <c r="AT177">
        <f>IFERROR(VLOOKUP($A177, CDS1Y_bbg!AS$5:AT$241,2), -1)</f>
        <v>-1</v>
      </c>
      <c r="AV177">
        <f>IFERROR(VLOOKUP($A177, CDS1Y_bbg!AU$5:AV$241,2), -1)</f>
        <v>-1</v>
      </c>
      <c r="AX177">
        <f>IFERROR(VLOOKUP($A177, CDS1Y_bbg!AW$5:AX$241,2), -1)</f>
        <v>-1</v>
      </c>
      <c r="AZ177">
        <f>IFERROR(VLOOKUP($A177, CDS1Y_bbg!AY$5:AZ$241,2), -1)</f>
        <v>7.9719999999999995</v>
      </c>
      <c r="BB177">
        <f>IFERROR(VLOOKUP($A177, CDS1Y_bbg!BA$5:BB$241,2), -1)</f>
        <v>-1</v>
      </c>
      <c r="BD177">
        <f>IFERROR(VLOOKUP($A177, CDS1Y_bbg!BC$5:BD$241,2), -1)</f>
        <v>-1</v>
      </c>
      <c r="BF177">
        <f>IFERROR(VLOOKUP($A177, CDS1Y_bbg!BE$5:BF$241,2), -1)</f>
        <v>-1</v>
      </c>
      <c r="BH177">
        <f>IFERROR(VLOOKUP($A177, CDS1Y_bbg!BG$5:BH$241,2), -1)</f>
        <v>-1</v>
      </c>
      <c r="BJ177">
        <f>IFERROR(VLOOKUP($A177, CDS1Y_bbg!BI$5:BJ$241,2), -1)</f>
        <v>-1</v>
      </c>
      <c r="BL177">
        <f>IFERROR(VLOOKUP($A177, CDS1Y_bbg!BK$5:BL$241,2), -1)</f>
        <v>-1</v>
      </c>
      <c r="BN177">
        <f>IFERROR(VLOOKUP($A177, CDS1Y_bbg!BM$5:BN$241,2), -1)</f>
        <v>-1</v>
      </c>
      <c r="BP177">
        <f>IFERROR(VLOOKUP($A177, CDS1Y_bbg!BO$5:BP$241,2), -1)</f>
        <v>-1</v>
      </c>
      <c r="BR177">
        <f>IFERROR(VLOOKUP($A177, CDS1Y_bbg!BQ$5:BR$241,2), -1)</f>
        <v>-1</v>
      </c>
      <c r="BT177">
        <f>IFERROR(VLOOKUP($A177, CDS1Y_bbg!BS$5:BT$241,2), -1)</f>
        <v>-1</v>
      </c>
      <c r="BV177">
        <f>IFERROR(VLOOKUP($A177, CDS1Y_bbg!BU$5:BV$241,2), -1)</f>
        <v>-1</v>
      </c>
      <c r="BX177">
        <f>IFERROR(VLOOKUP($A177, CDS1Y_bbg!BW$5:BX$241,2), -1)</f>
        <v>-1</v>
      </c>
      <c r="BZ177">
        <f>IFERROR(VLOOKUP($A177, CDS1Y_bbg!BY$5:BZ$241,2), -1)</f>
        <v>-1</v>
      </c>
      <c r="CB177">
        <f>IFERROR(VLOOKUP($A177, CDS1Y_bbg!CA$5:CB$241,2), -1)</f>
        <v>-1</v>
      </c>
      <c r="CD177">
        <f>IFERROR(VLOOKUP($A177, CDS1Y_bbg!CC$5:CD$241,2), -1)</f>
        <v>-1</v>
      </c>
      <c r="CF177">
        <f>IFERROR(VLOOKUP($A177, CDS1Y_bbg!CE$5:CF$241,2), -1)</f>
        <v>19.571000000000002</v>
      </c>
      <c r="CH177">
        <f>IFERROR(VLOOKUP($A177, CDS1Y_bbg!CG$5:CH$241,2), -1)</f>
        <v>-1</v>
      </c>
      <c r="CJ177">
        <f>IFERROR(VLOOKUP($A177, CDS1Y_bbg!CI$5:CJ$241,2), -1)</f>
        <v>-1</v>
      </c>
      <c r="CL177">
        <f>IFERROR(VLOOKUP($A177, CDS1Y_bbg!CK$5:CL$241,2), -1)</f>
        <v>-1</v>
      </c>
      <c r="CN177">
        <f>IFERROR(VLOOKUP($A177, CDS1Y_bbg!CM$5:CN$241,2), -1)</f>
        <v>-1</v>
      </c>
    </row>
    <row r="178" spans="1:92" x14ac:dyDescent="0.25">
      <c r="A178" s="1">
        <v>41912</v>
      </c>
      <c r="B178">
        <f>IFERROR(VLOOKUP($A178, CDS1Y_bbg!A$5:B$241,2), -1)</f>
        <v>62.588000000000001</v>
      </c>
      <c r="D178">
        <f>IFERROR(VLOOKUP($A178, CDS1Y_bbg!C$5:D$241,2), -1)</f>
        <v>-1</v>
      </c>
      <c r="F178">
        <f>IFERROR(VLOOKUP($A178, CDS1Y_bbg!E$5:F$241,2), -1)</f>
        <v>20.273</v>
      </c>
      <c r="H178">
        <f>IFERROR(VLOOKUP($A178, CDS1Y_bbg!G$5:H$241,2), -1)</f>
        <v>-1</v>
      </c>
      <c r="J178">
        <f>IFERROR(VLOOKUP($A178, CDS1Y_bbg!I$5:J$241,2), -1)</f>
        <v>29.724</v>
      </c>
      <c r="L178">
        <f>IFERROR(VLOOKUP($A178, CDS1Y_bbg!K$5:L$241,2), -1)</f>
        <v>-1</v>
      </c>
      <c r="N178">
        <f>IFERROR(VLOOKUP($A178, CDS1Y_bbg!M$5:N$241,2), -1)</f>
        <v>-1</v>
      </c>
      <c r="P178">
        <f>IFERROR(VLOOKUP($A178, CDS1Y_bbg!O$5:P$241,2), -1)</f>
        <v>-1</v>
      </c>
      <c r="R178">
        <f>IFERROR(VLOOKUP($A178, CDS1Y_bbg!Q$5:R$241,2), -1)</f>
        <v>30.007999999999999</v>
      </c>
      <c r="T178">
        <v>-1</v>
      </c>
      <c r="V178">
        <f>IFERROR(VLOOKUP($A178, CDS1Y_bbg!U$5:V$241,2), -1)</f>
        <v>13.19</v>
      </c>
      <c r="X178">
        <f>IFERROR(VLOOKUP($A178, CDS1Y_bbg!W$5:X$241,2), -1)</f>
        <v>169.51900000000001</v>
      </c>
      <c r="Z178">
        <f>IFERROR(VLOOKUP($A178, CDS1Y_bbg!Y$5:Z$241,2), -1)</f>
        <v>71.760000000000005</v>
      </c>
      <c r="AB178">
        <f>IFERROR(VLOOKUP($A178, CDS1Y_bbg!AA$5:AB$241,2), -1)</f>
        <v>-1</v>
      </c>
      <c r="AD178">
        <f>IFERROR(VLOOKUP($A178, CDS1Y_bbg!AC$5:AD$241,2), -1)</f>
        <v>96.721999999999994</v>
      </c>
      <c r="AF178">
        <f>IFERROR(VLOOKUP($A178, CDS1Y_bbg!AE$5:AF$241,2), -1)</f>
        <v>-1</v>
      </c>
      <c r="AH178">
        <f>IFERROR(VLOOKUP($A178, CDS1Y_bbg!AG$5:AH$241,2), -1)</f>
        <v>-1</v>
      </c>
      <c r="AJ178">
        <f>IFERROR(VLOOKUP($A178, CDS1Y_bbg!AI$5:AJ$241,2), -1)</f>
        <v>-1</v>
      </c>
      <c r="AL178">
        <f>IFERROR(VLOOKUP($A178, CDS1Y_bbg!AK$5:AL$241,2), -1)</f>
        <v>-1</v>
      </c>
      <c r="AN178">
        <f>IFERROR(VLOOKUP($A178, CDS1Y_bbg!AM$5:AN$241,2), -1)</f>
        <v>-1</v>
      </c>
      <c r="AP178">
        <f>IFERROR(VLOOKUP($A178, CDS1Y_bbg!AO$5:AP$241,2), -1)</f>
        <v>-1</v>
      </c>
      <c r="AR178">
        <f>IFERROR(VLOOKUP($A178, CDS1Y_bbg!AQ$5:AR$241,2), -1)</f>
        <v>-1</v>
      </c>
      <c r="AT178">
        <f>IFERROR(VLOOKUP($A178, CDS1Y_bbg!AS$5:AT$241,2), -1)</f>
        <v>-1</v>
      </c>
      <c r="AV178">
        <f>IFERROR(VLOOKUP($A178, CDS1Y_bbg!AU$5:AV$241,2), -1)</f>
        <v>-1</v>
      </c>
      <c r="AX178">
        <f>IFERROR(VLOOKUP($A178, CDS1Y_bbg!AW$5:AX$241,2), -1)</f>
        <v>-1</v>
      </c>
      <c r="AZ178">
        <f>IFERROR(VLOOKUP($A178, CDS1Y_bbg!AY$5:AZ$241,2), -1)</f>
        <v>7.9719999999999995</v>
      </c>
      <c r="BB178">
        <f>IFERROR(VLOOKUP($A178, CDS1Y_bbg!BA$5:BB$241,2), -1)</f>
        <v>-1</v>
      </c>
      <c r="BD178">
        <f>IFERROR(VLOOKUP($A178, CDS1Y_bbg!BC$5:BD$241,2), -1)</f>
        <v>-1</v>
      </c>
      <c r="BF178">
        <f>IFERROR(VLOOKUP($A178, CDS1Y_bbg!BE$5:BF$241,2), -1)</f>
        <v>-1</v>
      </c>
      <c r="BH178">
        <f>IFERROR(VLOOKUP($A178, CDS1Y_bbg!BG$5:BH$241,2), -1)</f>
        <v>-1</v>
      </c>
      <c r="BJ178">
        <f>IFERROR(VLOOKUP($A178, CDS1Y_bbg!BI$5:BJ$241,2), -1)</f>
        <v>-1</v>
      </c>
      <c r="BL178">
        <f>IFERROR(VLOOKUP($A178, CDS1Y_bbg!BK$5:BL$241,2), -1)</f>
        <v>-1</v>
      </c>
      <c r="BN178">
        <f>IFERROR(VLOOKUP($A178, CDS1Y_bbg!BM$5:BN$241,2), -1)</f>
        <v>-1</v>
      </c>
      <c r="BP178">
        <f>IFERROR(VLOOKUP($A178, CDS1Y_bbg!BO$5:BP$241,2), -1)</f>
        <v>-1</v>
      </c>
      <c r="BR178">
        <f>IFERROR(VLOOKUP($A178, CDS1Y_bbg!BQ$5:BR$241,2), -1)</f>
        <v>-1</v>
      </c>
      <c r="BT178">
        <f>IFERROR(VLOOKUP($A178, CDS1Y_bbg!BS$5:BT$241,2), -1)</f>
        <v>-1</v>
      </c>
      <c r="BV178">
        <f>IFERROR(VLOOKUP($A178, CDS1Y_bbg!BU$5:BV$241,2), -1)</f>
        <v>-1</v>
      </c>
      <c r="BX178">
        <f>IFERROR(VLOOKUP($A178, CDS1Y_bbg!BW$5:BX$241,2), -1)</f>
        <v>-1</v>
      </c>
      <c r="BZ178">
        <f>IFERROR(VLOOKUP($A178, CDS1Y_bbg!BY$5:BZ$241,2), -1)</f>
        <v>-1</v>
      </c>
      <c r="CB178">
        <f>IFERROR(VLOOKUP($A178, CDS1Y_bbg!CA$5:CB$241,2), -1)</f>
        <v>-1</v>
      </c>
      <c r="CD178">
        <f>IFERROR(VLOOKUP($A178, CDS1Y_bbg!CC$5:CD$241,2), -1)</f>
        <v>-1</v>
      </c>
      <c r="CF178">
        <f>IFERROR(VLOOKUP($A178, CDS1Y_bbg!CE$5:CF$241,2), -1)</f>
        <v>19.571000000000002</v>
      </c>
      <c r="CH178">
        <f>IFERROR(VLOOKUP($A178, CDS1Y_bbg!CG$5:CH$241,2), -1)</f>
        <v>-1</v>
      </c>
      <c r="CJ178">
        <f>IFERROR(VLOOKUP($A178, CDS1Y_bbg!CI$5:CJ$241,2), -1)</f>
        <v>-1</v>
      </c>
      <c r="CL178">
        <f>IFERROR(VLOOKUP($A178, CDS1Y_bbg!CK$5:CL$241,2), -1)</f>
        <v>-1</v>
      </c>
      <c r="CN178">
        <f>IFERROR(VLOOKUP($A178, CDS1Y_bbg!CM$5:CN$241,2), -1)</f>
        <v>-1</v>
      </c>
    </row>
    <row r="179" spans="1:92" x14ac:dyDescent="0.25">
      <c r="A179" s="1">
        <v>41943</v>
      </c>
      <c r="B179">
        <f>IFERROR(VLOOKUP($A179, CDS1Y_bbg!A$5:B$241,2), -1)</f>
        <v>49.067</v>
      </c>
      <c r="D179">
        <f>IFERROR(VLOOKUP($A179, CDS1Y_bbg!C$5:D$241,2), -1)</f>
        <v>-1</v>
      </c>
      <c r="F179">
        <f>IFERROR(VLOOKUP($A179, CDS1Y_bbg!E$5:F$241,2), -1)</f>
        <v>17.335999999999999</v>
      </c>
      <c r="H179">
        <f>IFERROR(VLOOKUP($A179, CDS1Y_bbg!G$5:H$241,2), -1)</f>
        <v>-1</v>
      </c>
      <c r="J179">
        <f>IFERROR(VLOOKUP($A179, CDS1Y_bbg!I$5:J$241,2), -1)</f>
        <v>25.571999999999999</v>
      </c>
      <c r="L179">
        <f>IFERROR(VLOOKUP($A179, CDS1Y_bbg!K$5:L$241,2), -1)</f>
        <v>-1</v>
      </c>
      <c r="N179">
        <f>IFERROR(VLOOKUP($A179, CDS1Y_bbg!M$5:N$241,2), -1)</f>
        <v>-1</v>
      </c>
      <c r="P179">
        <f>IFERROR(VLOOKUP($A179, CDS1Y_bbg!O$5:P$241,2), -1)</f>
        <v>-1</v>
      </c>
      <c r="R179">
        <f>IFERROR(VLOOKUP($A179, CDS1Y_bbg!Q$5:R$241,2), -1)</f>
        <v>27.532</v>
      </c>
      <c r="T179">
        <v>-1</v>
      </c>
      <c r="V179">
        <f>IFERROR(VLOOKUP($A179, CDS1Y_bbg!U$5:V$241,2), -1)</f>
        <v>13.19</v>
      </c>
      <c r="X179">
        <f>IFERROR(VLOOKUP($A179, CDS1Y_bbg!W$5:X$241,2), -1)</f>
        <v>169.51900000000001</v>
      </c>
      <c r="Z179">
        <f>IFERROR(VLOOKUP($A179, CDS1Y_bbg!Y$5:Z$241,2), -1)</f>
        <v>64.480999999999995</v>
      </c>
      <c r="AB179">
        <f>IFERROR(VLOOKUP($A179, CDS1Y_bbg!AA$5:AB$241,2), -1)</f>
        <v>-1</v>
      </c>
      <c r="AD179">
        <f>IFERROR(VLOOKUP($A179, CDS1Y_bbg!AC$5:AD$241,2), -1)</f>
        <v>62.228999999999999</v>
      </c>
      <c r="AF179">
        <f>IFERROR(VLOOKUP($A179, CDS1Y_bbg!AE$5:AF$241,2), -1)</f>
        <v>-1</v>
      </c>
      <c r="AH179">
        <f>IFERROR(VLOOKUP($A179, CDS1Y_bbg!AG$5:AH$241,2), -1)</f>
        <v>-1</v>
      </c>
      <c r="AJ179">
        <f>IFERROR(VLOOKUP($A179, CDS1Y_bbg!AI$5:AJ$241,2), -1)</f>
        <v>-1</v>
      </c>
      <c r="AL179">
        <f>IFERROR(VLOOKUP($A179, CDS1Y_bbg!AK$5:AL$241,2), -1)</f>
        <v>-1</v>
      </c>
      <c r="AN179">
        <f>IFERROR(VLOOKUP($A179, CDS1Y_bbg!AM$5:AN$241,2), -1)</f>
        <v>-1</v>
      </c>
      <c r="AP179">
        <f>IFERROR(VLOOKUP($A179, CDS1Y_bbg!AO$5:AP$241,2), -1)</f>
        <v>-1</v>
      </c>
      <c r="AR179">
        <f>IFERROR(VLOOKUP($A179, CDS1Y_bbg!AQ$5:AR$241,2), -1)</f>
        <v>-1</v>
      </c>
      <c r="AT179">
        <f>IFERROR(VLOOKUP($A179, CDS1Y_bbg!AS$5:AT$241,2), -1)</f>
        <v>-1</v>
      </c>
      <c r="AV179">
        <f>IFERROR(VLOOKUP($A179, CDS1Y_bbg!AU$5:AV$241,2), -1)</f>
        <v>-1</v>
      </c>
      <c r="AX179">
        <f>IFERROR(VLOOKUP($A179, CDS1Y_bbg!AW$5:AX$241,2), -1)</f>
        <v>-1</v>
      </c>
      <c r="AZ179">
        <f>IFERROR(VLOOKUP($A179, CDS1Y_bbg!AY$5:AZ$241,2), -1)</f>
        <v>7.9719999999999995</v>
      </c>
      <c r="BB179">
        <f>IFERROR(VLOOKUP($A179, CDS1Y_bbg!BA$5:BB$241,2), -1)</f>
        <v>-1</v>
      </c>
      <c r="BD179">
        <f>IFERROR(VLOOKUP($A179, CDS1Y_bbg!BC$5:BD$241,2), -1)</f>
        <v>-1</v>
      </c>
      <c r="BF179">
        <f>IFERROR(VLOOKUP($A179, CDS1Y_bbg!BE$5:BF$241,2), -1)</f>
        <v>-1</v>
      </c>
      <c r="BH179">
        <f>IFERROR(VLOOKUP($A179, CDS1Y_bbg!BG$5:BH$241,2), -1)</f>
        <v>-1</v>
      </c>
      <c r="BJ179">
        <f>IFERROR(VLOOKUP($A179, CDS1Y_bbg!BI$5:BJ$241,2), -1)</f>
        <v>-1</v>
      </c>
      <c r="BL179">
        <f>IFERROR(VLOOKUP($A179, CDS1Y_bbg!BK$5:BL$241,2), -1)</f>
        <v>-1</v>
      </c>
      <c r="BN179">
        <f>IFERROR(VLOOKUP($A179, CDS1Y_bbg!BM$5:BN$241,2), -1)</f>
        <v>-1</v>
      </c>
      <c r="BP179">
        <f>IFERROR(VLOOKUP($A179, CDS1Y_bbg!BO$5:BP$241,2), -1)</f>
        <v>-1</v>
      </c>
      <c r="BR179">
        <f>IFERROR(VLOOKUP($A179, CDS1Y_bbg!BQ$5:BR$241,2), -1)</f>
        <v>-1</v>
      </c>
      <c r="BT179">
        <f>IFERROR(VLOOKUP($A179, CDS1Y_bbg!BS$5:BT$241,2), -1)</f>
        <v>-1</v>
      </c>
      <c r="BV179">
        <f>IFERROR(VLOOKUP($A179, CDS1Y_bbg!BU$5:BV$241,2), -1)</f>
        <v>-1</v>
      </c>
      <c r="BX179">
        <f>IFERROR(VLOOKUP($A179, CDS1Y_bbg!BW$5:BX$241,2), -1)</f>
        <v>-1</v>
      </c>
      <c r="BZ179">
        <f>IFERROR(VLOOKUP($A179, CDS1Y_bbg!BY$5:BZ$241,2), -1)</f>
        <v>-1</v>
      </c>
      <c r="CB179">
        <f>IFERROR(VLOOKUP($A179, CDS1Y_bbg!CA$5:CB$241,2), -1)</f>
        <v>-1</v>
      </c>
      <c r="CD179">
        <f>IFERROR(VLOOKUP($A179, CDS1Y_bbg!CC$5:CD$241,2), -1)</f>
        <v>-1</v>
      </c>
      <c r="CF179">
        <f>IFERROR(VLOOKUP($A179, CDS1Y_bbg!CE$5:CF$241,2), -1)</f>
        <v>19.571000000000002</v>
      </c>
      <c r="CH179">
        <f>IFERROR(VLOOKUP($A179, CDS1Y_bbg!CG$5:CH$241,2), -1)</f>
        <v>-1</v>
      </c>
      <c r="CJ179">
        <f>IFERROR(VLOOKUP($A179, CDS1Y_bbg!CI$5:CJ$241,2), -1)</f>
        <v>-1</v>
      </c>
      <c r="CL179">
        <f>IFERROR(VLOOKUP($A179, CDS1Y_bbg!CK$5:CL$241,2), -1)</f>
        <v>-1</v>
      </c>
      <c r="CN179">
        <f>IFERROR(VLOOKUP($A179, CDS1Y_bbg!CM$5:CN$241,2), -1)</f>
        <v>-1</v>
      </c>
    </row>
    <row r="180" spans="1:92" x14ac:dyDescent="0.25">
      <c r="A180" s="1">
        <v>41971</v>
      </c>
      <c r="B180">
        <f>IFERROR(VLOOKUP($A180, CDS1Y_bbg!A$5:B$241,2), -1)</f>
        <v>48.189</v>
      </c>
      <c r="D180">
        <f>IFERROR(VLOOKUP($A180, CDS1Y_bbg!C$5:D$241,2), -1)</f>
        <v>-1</v>
      </c>
      <c r="F180">
        <f>IFERROR(VLOOKUP($A180, CDS1Y_bbg!E$5:F$241,2), -1)</f>
        <v>20.902999999999999</v>
      </c>
      <c r="H180">
        <f>IFERROR(VLOOKUP($A180, CDS1Y_bbg!G$5:H$241,2), -1)</f>
        <v>-1</v>
      </c>
      <c r="J180">
        <f>IFERROR(VLOOKUP($A180, CDS1Y_bbg!I$5:J$241,2), -1)</f>
        <v>33.052999999999997</v>
      </c>
      <c r="L180">
        <f>IFERROR(VLOOKUP($A180, CDS1Y_bbg!K$5:L$241,2), -1)</f>
        <v>-1</v>
      </c>
      <c r="N180">
        <f>IFERROR(VLOOKUP($A180, CDS1Y_bbg!M$5:N$241,2), -1)</f>
        <v>-1</v>
      </c>
      <c r="P180">
        <f>IFERROR(VLOOKUP($A180, CDS1Y_bbg!O$5:P$241,2), -1)</f>
        <v>-1</v>
      </c>
      <c r="R180">
        <f>IFERROR(VLOOKUP($A180, CDS1Y_bbg!Q$5:R$241,2), -1)</f>
        <v>28.344000000000001</v>
      </c>
      <c r="T180">
        <v>-1</v>
      </c>
      <c r="V180">
        <f>IFERROR(VLOOKUP($A180, CDS1Y_bbg!U$5:V$241,2), -1)</f>
        <v>13.182</v>
      </c>
      <c r="X180">
        <f>IFERROR(VLOOKUP($A180, CDS1Y_bbg!W$5:X$241,2), -1)</f>
        <v>203.214</v>
      </c>
      <c r="Z180">
        <f>IFERROR(VLOOKUP($A180, CDS1Y_bbg!Y$5:Z$241,2), -1)</f>
        <v>43.578000000000003</v>
      </c>
      <c r="AB180">
        <f>IFERROR(VLOOKUP($A180, CDS1Y_bbg!AA$5:AB$241,2), -1)</f>
        <v>-1</v>
      </c>
      <c r="AD180">
        <f>IFERROR(VLOOKUP($A180, CDS1Y_bbg!AC$5:AD$241,2), -1)</f>
        <v>52.564999999999998</v>
      </c>
      <c r="AF180">
        <f>IFERROR(VLOOKUP($A180, CDS1Y_bbg!AE$5:AF$241,2), -1)</f>
        <v>-1</v>
      </c>
      <c r="AH180">
        <f>IFERROR(VLOOKUP($A180, CDS1Y_bbg!AG$5:AH$241,2), -1)</f>
        <v>-1</v>
      </c>
      <c r="AJ180">
        <f>IFERROR(VLOOKUP($A180, CDS1Y_bbg!AI$5:AJ$241,2), -1)</f>
        <v>-1</v>
      </c>
      <c r="AL180">
        <f>IFERROR(VLOOKUP($A180, CDS1Y_bbg!AK$5:AL$241,2), -1)</f>
        <v>-1</v>
      </c>
      <c r="AN180">
        <f>IFERROR(VLOOKUP($A180, CDS1Y_bbg!AM$5:AN$241,2), -1)</f>
        <v>-1</v>
      </c>
      <c r="AP180">
        <f>IFERROR(VLOOKUP($A180, CDS1Y_bbg!AO$5:AP$241,2), -1)</f>
        <v>-1</v>
      </c>
      <c r="AR180">
        <f>IFERROR(VLOOKUP($A180, CDS1Y_bbg!AQ$5:AR$241,2), -1)</f>
        <v>-1</v>
      </c>
      <c r="AT180">
        <f>IFERROR(VLOOKUP($A180, CDS1Y_bbg!AS$5:AT$241,2), -1)</f>
        <v>-1</v>
      </c>
      <c r="AV180">
        <f>IFERROR(VLOOKUP($A180, CDS1Y_bbg!AU$5:AV$241,2), -1)</f>
        <v>-1</v>
      </c>
      <c r="AX180">
        <f>IFERROR(VLOOKUP($A180, CDS1Y_bbg!AW$5:AX$241,2), -1)</f>
        <v>-1</v>
      </c>
      <c r="AZ180">
        <f>IFERROR(VLOOKUP($A180, CDS1Y_bbg!AY$5:AZ$241,2), -1)</f>
        <v>7.9719999999999995</v>
      </c>
      <c r="BB180">
        <f>IFERROR(VLOOKUP($A180, CDS1Y_bbg!BA$5:BB$241,2), -1)</f>
        <v>-1</v>
      </c>
      <c r="BD180">
        <f>IFERROR(VLOOKUP($A180, CDS1Y_bbg!BC$5:BD$241,2), -1)</f>
        <v>-1</v>
      </c>
      <c r="BF180">
        <f>IFERROR(VLOOKUP($A180, CDS1Y_bbg!BE$5:BF$241,2), -1)</f>
        <v>-1</v>
      </c>
      <c r="BH180">
        <f>IFERROR(VLOOKUP($A180, CDS1Y_bbg!BG$5:BH$241,2), -1)</f>
        <v>-1</v>
      </c>
      <c r="BJ180">
        <f>IFERROR(VLOOKUP($A180, CDS1Y_bbg!BI$5:BJ$241,2), -1)</f>
        <v>-1</v>
      </c>
      <c r="BL180">
        <f>IFERROR(VLOOKUP($A180, CDS1Y_bbg!BK$5:BL$241,2), -1)</f>
        <v>-1</v>
      </c>
      <c r="BN180">
        <f>IFERROR(VLOOKUP($A180, CDS1Y_bbg!BM$5:BN$241,2), -1)</f>
        <v>-1</v>
      </c>
      <c r="BP180">
        <f>IFERROR(VLOOKUP($A180, CDS1Y_bbg!BO$5:BP$241,2), -1)</f>
        <v>-1</v>
      </c>
      <c r="BR180">
        <f>IFERROR(VLOOKUP($A180, CDS1Y_bbg!BQ$5:BR$241,2), -1)</f>
        <v>-1</v>
      </c>
      <c r="BT180">
        <f>IFERROR(VLOOKUP($A180, CDS1Y_bbg!BS$5:BT$241,2), -1)</f>
        <v>-1</v>
      </c>
      <c r="BV180">
        <f>IFERROR(VLOOKUP($A180, CDS1Y_bbg!BU$5:BV$241,2), -1)</f>
        <v>-1</v>
      </c>
      <c r="BX180">
        <f>IFERROR(VLOOKUP($A180, CDS1Y_bbg!BW$5:BX$241,2), -1)</f>
        <v>-1</v>
      </c>
      <c r="BZ180">
        <f>IFERROR(VLOOKUP($A180, CDS1Y_bbg!BY$5:BZ$241,2), -1)</f>
        <v>-1</v>
      </c>
      <c r="CB180">
        <f>IFERROR(VLOOKUP($A180, CDS1Y_bbg!CA$5:CB$241,2), -1)</f>
        <v>-1</v>
      </c>
      <c r="CD180">
        <f>IFERROR(VLOOKUP($A180, CDS1Y_bbg!CC$5:CD$241,2), -1)</f>
        <v>-1</v>
      </c>
      <c r="CF180">
        <f>IFERROR(VLOOKUP($A180, CDS1Y_bbg!CE$5:CF$241,2), -1)</f>
        <v>19.571000000000002</v>
      </c>
      <c r="CH180">
        <f>IFERROR(VLOOKUP($A180, CDS1Y_bbg!CG$5:CH$241,2), -1)</f>
        <v>-1</v>
      </c>
      <c r="CJ180">
        <f>IFERROR(VLOOKUP($A180, CDS1Y_bbg!CI$5:CJ$241,2), -1)</f>
        <v>-1</v>
      </c>
      <c r="CL180">
        <f>IFERROR(VLOOKUP($A180, CDS1Y_bbg!CK$5:CL$241,2), -1)</f>
        <v>-1</v>
      </c>
      <c r="CN180">
        <f>IFERROR(VLOOKUP($A180, CDS1Y_bbg!CM$5:CN$241,2), -1)</f>
        <v>-1</v>
      </c>
    </row>
    <row r="181" spans="1:92" x14ac:dyDescent="0.25">
      <c r="A181" s="1">
        <v>42004</v>
      </c>
      <c r="B181">
        <f>IFERROR(VLOOKUP($A181, CDS1Y_bbg!A$5:B$241,2), -1)</f>
        <v>102.687</v>
      </c>
      <c r="D181">
        <f>IFERROR(VLOOKUP($A181, CDS1Y_bbg!C$5:D$241,2), -1)</f>
        <v>-1</v>
      </c>
      <c r="F181">
        <f>IFERROR(VLOOKUP($A181, CDS1Y_bbg!E$5:F$241,2), -1)</f>
        <v>35.634</v>
      </c>
      <c r="H181">
        <f>IFERROR(VLOOKUP($A181, CDS1Y_bbg!G$5:H$241,2), -1)</f>
        <v>-1</v>
      </c>
      <c r="J181">
        <f>IFERROR(VLOOKUP($A181, CDS1Y_bbg!I$5:J$241,2), -1)</f>
        <v>64.063000000000002</v>
      </c>
      <c r="L181">
        <f>IFERROR(VLOOKUP($A181, CDS1Y_bbg!K$5:L$241,2), -1)</f>
        <v>-1</v>
      </c>
      <c r="N181">
        <f>IFERROR(VLOOKUP($A181, CDS1Y_bbg!M$5:N$241,2), -1)</f>
        <v>-1</v>
      </c>
      <c r="P181">
        <f>IFERROR(VLOOKUP($A181, CDS1Y_bbg!O$5:P$241,2), -1)</f>
        <v>-1</v>
      </c>
      <c r="R181">
        <f>IFERROR(VLOOKUP($A181, CDS1Y_bbg!Q$5:R$241,2), -1)</f>
        <v>43.000999999999998</v>
      </c>
      <c r="T181">
        <v>-1</v>
      </c>
      <c r="V181">
        <f>IFERROR(VLOOKUP($A181, CDS1Y_bbg!U$5:V$241,2), -1)</f>
        <v>-1</v>
      </c>
      <c r="X181">
        <f>IFERROR(VLOOKUP($A181, CDS1Y_bbg!W$5:X$241,2), -1)</f>
        <v>285.565</v>
      </c>
      <c r="Z181">
        <f>IFERROR(VLOOKUP($A181, CDS1Y_bbg!Y$5:Z$241,2), -1)</f>
        <v>58.325000000000003</v>
      </c>
      <c r="AB181">
        <f>IFERROR(VLOOKUP($A181, CDS1Y_bbg!AA$5:AB$241,2), -1)</f>
        <v>-1</v>
      </c>
      <c r="AD181">
        <f>IFERROR(VLOOKUP($A181, CDS1Y_bbg!AC$5:AD$241,2), -1)</f>
        <v>75.444999999999993</v>
      </c>
      <c r="AF181">
        <f>IFERROR(VLOOKUP($A181, CDS1Y_bbg!AE$5:AF$241,2), -1)</f>
        <v>-1</v>
      </c>
      <c r="AH181">
        <f>IFERROR(VLOOKUP($A181, CDS1Y_bbg!AG$5:AH$241,2), -1)</f>
        <v>-1</v>
      </c>
      <c r="AJ181">
        <f>IFERROR(VLOOKUP($A181, CDS1Y_bbg!AI$5:AJ$241,2), -1)</f>
        <v>-1</v>
      </c>
      <c r="AL181">
        <f>IFERROR(VLOOKUP($A181, CDS1Y_bbg!AK$5:AL$241,2), -1)</f>
        <v>-1</v>
      </c>
      <c r="AN181">
        <f>IFERROR(VLOOKUP($A181, CDS1Y_bbg!AM$5:AN$241,2), -1)</f>
        <v>-1</v>
      </c>
      <c r="AP181">
        <f>IFERROR(VLOOKUP($A181, CDS1Y_bbg!AO$5:AP$241,2), -1)</f>
        <v>-1</v>
      </c>
      <c r="AR181">
        <f>IFERROR(VLOOKUP($A181, CDS1Y_bbg!AQ$5:AR$241,2), -1)</f>
        <v>11.792</v>
      </c>
      <c r="AT181">
        <f>IFERROR(VLOOKUP($A181, CDS1Y_bbg!AS$5:AT$241,2), -1)</f>
        <v>-1</v>
      </c>
      <c r="AV181">
        <f>IFERROR(VLOOKUP($A181, CDS1Y_bbg!AU$5:AV$241,2), -1)</f>
        <v>-1</v>
      </c>
      <c r="AX181">
        <f>IFERROR(VLOOKUP($A181, CDS1Y_bbg!AW$5:AX$241,2), -1)</f>
        <v>-1</v>
      </c>
      <c r="AZ181">
        <f>IFERROR(VLOOKUP($A181, CDS1Y_bbg!AY$5:AZ$241,2), -1)</f>
        <v>7.9719999999999995</v>
      </c>
      <c r="BB181">
        <f>IFERROR(VLOOKUP($A181, CDS1Y_bbg!BA$5:BB$241,2), -1)</f>
        <v>-1</v>
      </c>
      <c r="BD181">
        <f>IFERROR(VLOOKUP($A181, CDS1Y_bbg!BC$5:BD$241,2), -1)</f>
        <v>-1</v>
      </c>
      <c r="BF181">
        <f>IFERROR(VLOOKUP($A181, CDS1Y_bbg!BE$5:BF$241,2), -1)</f>
        <v>-1</v>
      </c>
      <c r="BH181">
        <f>IFERROR(VLOOKUP($A181, CDS1Y_bbg!BG$5:BH$241,2), -1)</f>
        <v>-1</v>
      </c>
      <c r="BJ181">
        <f>IFERROR(VLOOKUP($A181, CDS1Y_bbg!BI$5:BJ$241,2), -1)</f>
        <v>-1</v>
      </c>
      <c r="BL181">
        <f>IFERROR(VLOOKUP($A181, CDS1Y_bbg!BK$5:BL$241,2), -1)</f>
        <v>-1</v>
      </c>
      <c r="BN181">
        <f>IFERROR(VLOOKUP($A181, CDS1Y_bbg!BM$5:BN$241,2), -1)</f>
        <v>-1</v>
      </c>
      <c r="BP181">
        <f>IFERROR(VLOOKUP($A181, CDS1Y_bbg!BO$5:BP$241,2), -1)</f>
        <v>-1</v>
      </c>
      <c r="BR181">
        <f>IFERROR(VLOOKUP($A181, CDS1Y_bbg!BQ$5:BR$241,2), -1)</f>
        <v>-1</v>
      </c>
      <c r="BT181">
        <f>IFERROR(VLOOKUP($A181, CDS1Y_bbg!BS$5:BT$241,2), -1)</f>
        <v>-1</v>
      </c>
      <c r="BV181">
        <f>IFERROR(VLOOKUP($A181, CDS1Y_bbg!BU$5:BV$241,2), -1)</f>
        <v>-1</v>
      </c>
      <c r="BX181">
        <f>IFERROR(VLOOKUP($A181, CDS1Y_bbg!BW$5:BX$241,2), -1)</f>
        <v>-1</v>
      </c>
      <c r="BZ181">
        <f>IFERROR(VLOOKUP($A181, CDS1Y_bbg!BY$5:BZ$241,2), -1)</f>
        <v>-1</v>
      </c>
      <c r="CB181">
        <f>IFERROR(VLOOKUP($A181, CDS1Y_bbg!CA$5:CB$241,2), -1)</f>
        <v>-1</v>
      </c>
      <c r="CD181">
        <f>IFERROR(VLOOKUP($A181, CDS1Y_bbg!CC$5:CD$241,2), -1)</f>
        <v>-1</v>
      </c>
      <c r="CF181">
        <f>IFERROR(VLOOKUP($A181, CDS1Y_bbg!CE$5:CF$241,2), -1)</f>
        <v>19.571000000000002</v>
      </c>
      <c r="CH181">
        <f>IFERROR(VLOOKUP($A181, CDS1Y_bbg!CG$5:CH$241,2), -1)</f>
        <v>-1</v>
      </c>
      <c r="CJ181">
        <f>IFERROR(VLOOKUP($A181, CDS1Y_bbg!CI$5:CJ$241,2), -1)</f>
        <v>-1</v>
      </c>
      <c r="CL181">
        <f>IFERROR(VLOOKUP($A181, CDS1Y_bbg!CK$5:CL$241,2), -1)</f>
        <v>-1</v>
      </c>
      <c r="CN181">
        <f>IFERROR(VLOOKUP($A181, CDS1Y_bbg!CM$5:CN$241,2), -1)</f>
        <v>-1</v>
      </c>
    </row>
    <row r="182" spans="1:92" x14ac:dyDescent="0.25">
      <c r="A182" s="1">
        <v>42034</v>
      </c>
      <c r="B182">
        <f>IFERROR(VLOOKUP($A182, CDS1Y_bbg!A$5:B$241,2), -1)</f>
        <v>114.09699999999999</v>
      </c>
      <c r="D182">
        <f>IFERROR(VLOOKUP($A182, CDS1Y_bbg!C$5:D$241,2), -1)</f>
        <v>-1</v>
      </c>
      <c r="F182">
        <f>IFERROR(VLOOKUP($A182, CDS1Y_bbg!E$5:F$241,2), -1)</f>
        <v>43.905000000000001</v>
      </c>
      <c r="H182">
        <f>IFERROR(VLOOKUP($A182, CDS1Y_bbg!G$5:H$241,2), -1)</f>
        <v>-1</v>
      </c>
      <c r="J182">
        <f>IFERROR(VLOOKUP($A182, CDS1Y_bbg!I$5:J$241,2), -1)</f>
        <v>75.626999999999995</v>
      </c>
      <c r="L182">
        <f>IFERROR(VLOOKUP($A182, CDS1Y_bbg!K$5:L$241,2), -1)</f>
        <v>-1</v>
      </c>
      <c r="N182">
        <f>IFERROR(VLOOKUP($A182, CDS1Y_bbg!M$5:N$241,2), -1)</f>
        <v>-1</v>
      </c>
      <c r="P182">
        <f>IFERROR(VLOOKUP($A182, CDS1Y_bbg!O$5:P$241,2), -1)</f>
        <v>-1</v>
      </c>
      <c r="R182">
        <f>IFERROR(VLOOKUP($A182, CDS1Y_bbg!Q$5:R$241,2), -1)</f>
        <v>51.210999999999999</v>
      </c>
      <c r="T182">
        <v>-1</v>
      </c>
      <c r="V182">
        <f>IFERROR(VLOOKUP($A182, CDS1Y_bbg!U$5:V$241,2), -1)</f>
        <v>-1</v>
      </c>
      <c r="X182">
        <f>IFERROR(VLOOKUP($A182, CDS1Y_bbg!W$5:X$241,2), -1)</f>
        <v>285.565</v>
      </c>
      <c r="Z182">
        <f>IFERROR(VLOOKUP($A182, CDS1Y_bbg!Y$5:Z$241,2), -1)</f>
        <v>62.414999999999999</v>
      </c>
      <c r="AB182">
        <f>IFERROR(VLOOKUP($A182, CDS1Y_bbg!AA$5:AB$241,2), -1)</f>
        <v>-1</v>
      </c>
      <c r="AD182">
        <f>IFERROR(VLOOKUP($A182, CDS1Y_bbg!AC$5:AD$241,2), -1)</f>
        <v>76.186999999999998</v>
      </c>
      <c r="AF182">
        <f>IFERROR(VLOOKUP($A182, CDS1Y_bbg!AE$5:AF$241,2), -1)</f>
        <v>-1</v>
      </c>
      <c r="AH182">
        <f>IFERROR(VLOOKUP($A182, CDS1Y_bbg!AG$5:AH$241,2), -1)</f>
        <v>-1</v>
      </c>
      <c r="AJ182">
        <f>IFERROR(VLOOKUP($A182, CDS1Y_bbg!AI$5:AJ$241,2), -1)</f>
        <v>-1</v>
      </c>
      <c r="AL182">
        <f>IFERROR(VLOOKUP($A182, CDS1Y_bbg!AK$5:AL$241,2), -1)</f>
        <v>-1</v>
      </c>
      <c r="AN182">
        <f>IFERROR(VLOOKUP($A182, CDS1Y_bbg!AM$5:AN$241,2), -1)</f>
        <v>-1</v>
      </c>
      <c r="AP182">
        <f>IFERROR(VLOOKUP($A182, CDS1Y_bbg!AO$5:AP$241,2), -1)</f>
        <v>-1</v>
      </c>
      <c r="AR182">
        <f>IFERROR(VLOOKUP($A182, CDS1Y_bbg!AQ$5:AR$241,2), -1)</f>
        <v>11.792</v>
      </c>
      <c r="AT182">
        <f>IFERROR(VLOOKUP($A182, CDS1Y_bbg!AS$5:AT$241,2), -1)</f>
        <v>-1</v>
      </c>
      <c r="AV182">
        <f>IFERROR(VLOOKUP($A182, CDS1Y_bbg!AU$5:AV$241,2), -1)</f>
        <v>-1</v>
      </c>
      <c r="AX182">
        <f>IFERROR(VLOOKUP($A182, CDS1Y_bbg!AW$5:AX$241,2), -1)</f>
        <v>-1</v>
      </c>
      <c r="AZ182">
        <f>IFERROR(VLOOKUP($A182, CDS1Y_bbg!AY$5:AZ$241,2), -1)</f>
        <v>7.9719999999999995</v>
      </c>
      <c r="BB182">
        <f>IFERROR(VLOOKUP($A182, CDS1Y_bbg!BA$5:BB$241,2), -1)</f>
        <v>-1</v>
      </c>
      <c r="BD182">
        <f>IFERROR(VLOOKUP($A182, CDS1Y_bbg!BC$5:BD$241,2), -1)</f>
        <v>-1</v>
      </c>
      <c r="BF182">
        <f>IFERROR(VLOOKUP($A182, CDS1Y_bbg!BE$5:BF$241,2), -1)</f>
        <v>-1</v>
      </c>
      <c r="BH182">
        <f>IFERROR(VLOOKUP($A182, CDS1Y_bbg!BG$5:BH$241,2), -1)</f>
        <v>-1</v>
      </c>
      <c r="BJ182">
        <f>IFERROR(VLOOKUP($A182, CDS1Y_bbg!BI$5:BJ$241,2), -1)</f>
        <v>-1</v>
      </c>
      <c r="BL182">
        <f>IFERROR(VLOOKUP($A182, CDS1Y_bbg!BK$5:BL$241,2), -1)</f>
        <v>-1</v>
      </c>
      <c r="BN182">
        <f>IFERROR(VLOOKUP($A182, CDS1Y_bbg!BM$5:BN$241,2), -1)</f>
        <v>-1</v>
      </c>
      <c r="BP182">
        <f>IFERROR(VLOOKUP($A182, CDS1Y_bbg!BO$5:BP$241,2), -1)</f>
        <v>-1</v>
      </c>
      <c r="BR182">
        <f>IFERROR(VLOOKUP($A182, CDS1Y_bbg!BQ$5:BR$241,2), -1)</f>
        <v>-1</v>
      </c>
      <c r="BT182">
        <f>IFERROR(VLOOKUP($A182, CDS1Y_bbg!BS$5:BT$241,2), -1)</f>
        <v>-1</v>
      </c>
      <c r="BV182">
        <f>IFERROR(VLOOKUP($A182, CDS1Y_bbg!BU$5:BV$241,2), -1)</f>
        <v>-1</v>
      </c>
      <c r="BX182">
        <f>IFERROR(VLOOKUP($A182, CDS1Y_bbg!BW$5:BX$241,2), -1)</f>
        <v>-1</v>
      </c>
      <c r="BZ182">
        <f>IFERROR(VLOOKUP($A182, CDS1Y_bbg!BY$5:BZ$241,2), -1)</f>
        <v>-1</v>
      </c>
      <c r="CB182">
        <f>IFERROR(VLOOKUP($A182, CDS1Y_bbg!CA$5:CB$241,2), -1)</f>
        <v>-1</v>
      </c>
      <c r="CD182">
        <f>IFERROR(VLOOKUP($A182, CDS1Y_bbg!CC$5:CD$241,2), -1)</f>
        <v>-1</v>
      </c>
      <c r="CF182">
        <f>IFERROR(VLOOKUP($A182, CDS1Y_bbg!CE$5:CF$241,2), -1)</f>
        <v>19.571000000000002</v>
      </c>
      <c r="CH182">
        <f>IFERROR(VLOOKUP($A182, CDS1Y_bbg!CG$5:CH$241,2), -1)</f>
        <v>-1</v>
      </c>
      <c r="CJ182">
        <f>IFERROR(VLOOKUP($A182, CDS1Y_bbg!CI$5:CJ$241,2), -1)</f>
        <v>-1</v>
      </c>
      <c r="CL182">
        <f>IFERROR(VLOOKUP($A182, CDS1Y_bbg!CK$5:CL$241,2), -1)</f>
        <v>-1</v>
      </c>
      <c r="CN182">
        <f>IFERROR(VLOOKUP($A182, CDS1Y_bbg!CM$5:CN$241,2), -1)</f>
        <v>-1</v>
      </c>
    </row>
    <row r="183" spans="1:92" x14ac:dyDescent="0.25">
      <c r="A183" s="1">
        <v>42062</v>
      </c>
      <c r="B183">
        <f>IFERROR(VLOOKUP($A183, CDS1Y_bbg!A$5:B$241,2), -1)</f>
        <v>111.89700000000001</v>
      </c>
      <c r="D183">
        <f>IFERROR(VLOOKUP($A183, CDS1Y_bbg!C$5:D$241,2), -1)</f>
        <v>-1</v>
      </c>
      <c r="F183">
        <f>IFERROR(VLOOKUP($A183, CDS1Y_bbg!E$5:F$241,2), -1)</f>
        <v>33.591000000000001</v>
      </c>
      <c r="H183">
        <f>IFERROR(VLOOKUP($A183, CDS1Y_bbg!G$5:H$241,2), -1)</f>
        <v>-1</v>
      </c>
      <c r="J183">
        <f>IFERROR(VLOOKUP($A183, CDS1Y_bbg!I$5:J$241,2), -1)</f>
        <v>56.018999999999998</v>
      </c>
      <c r="L183">
        <f>IFERROR(VLOOKUP($A183, CDS1Y_bbg!K$5:L$241,2), -1)</f>
        <v>-1</v>
      </c>
      <c r="N183">
        <f>IFERROR(VLOOKUP($A183, CDS1Y_bbg!M$5:N$241,2), -1)</f>
        <v>-1</v>
      </c>
      <c r="P183">
        <f>IFERROR(VLOOKUP($A183, CDS1Y_bbg!O$5:P$241,2), -1)</f>
        <v>-1</v>
      </c>
      <c r="R183">
        <f>IFERROR(VLOOKUP($A183, CDS1Y_bbg!Q$5:R$241,2), -1)</f>
        <v>42.262</v>
      </c>
      <c r="T183">
        <v>-1</v>
      </c>
      <c r="V183">
        <f>IFERROR(VLOOKUP($A183, CDS1Y_bbg!U$5:V$241,2), -1)</f>
        <v>-1</v>
      </c>
      <c r="X183">
        <f>IFERROR(VLOOKUP($A183, CDS1Y_bbg!W$5:X$241,2), -1)</f>
        <v>285.565</v>
      </c>
      <c r="Z183">
        <f>IFERROR(VLOOKUP($A183, CDS1Y_bbg!Y$5:Z$241,2), -1)</f>
        <v>55.009</v>
      </c>
      <c r="AB183">
        <f>IFERROR(VLOOKUP($A183, CDS1Y_bbg!AA$5:AB$241,2), -1)</f>
        <v>-1</v>
      </c>
      <c r="AD183">
        <f>IFERROR(VLOOKUP($A183, CDS1Y_bbg!AC$5:AD$241,2), -1)</f>
        <v>84.942999999999998</v>
      </c>
      <c r="AF183">
        <f>IFERROR(VLOOKUP($A183, CDS1Y_bbg!AE$5:AF$241,2), -1)</f>
        <v>-1</v>
      </c>
      <c r="AH183">
        <f>IFERROR(VLOOKUP($A183, CDS1Y_bbg!AG$5:AH$241,2), -1)</f>
        <v>-1</v>
      </c>
      <c r="AJ183">
        <f>IFERROR(VLOOKUP($A183, CDS1Y_bbg!AI$5:AJ$241,2), -1)</f>
        <v>-1</v>
      </c>
      <c r="AL183">
        <f>IFERROR(VLOOKUP($A183, CDS1Y_bbg!AK$5:AL$241,2), -1)</f>
        <v>-1</v>
      </c>
      <c r="AN183">
        <f>IFERROR(VLOOKUP($A183, CDS1Y_bbg!AM$5:AN$241,2), -1)</f>
        <v>-1</v>
      </c>
      <c r="AP183">
        <f>IFERROR(VLOOKUP($A183, CDS1Y_bbg!AO$5:AP$241,2), -1)</f>
        <v>-1</v>
      </c>
      <c r="AR183">
        <f>IFERROR(VLOOKUP($A183, CDS1Y_bbg!AQ$5:AR$241,2), -1)</f>
        <v>11.792</v>
      </c>
      <c r="AT183">
        <f>IFERROR(VLOOKUP($A183, CDS1Y_bbg!AS$5:AT$241,2), -1)</f>
        <v>-1</v>
      </c>
      <c r="AV183">
        <f>IFERROR(VLOOKUP($A183, CDS1Y_bbg!AU$5:AV$241,2), -1)</f>
        <v>-1</v>
      </c>
      <c r="AX183">
        <f>IFERROR(VLOOKUP($A183, CDS1Y_bbg!AW$5:AX$241,2), -1)</f>
        <v>-1</v>
      </c>
      <c r="AZ183">
        <f>IFERROR(VLOOKUP($A183, CDS1Y_bbg!AY$5:AZ$241,2), -1)</f>
        <v>48.151000000000003</v>
      </c>
      <c r="BB183">
        <f>IFERROR(VLOOKUP($A183, CDS1Y_bbg!BA$5:BB$241,2), -1)</f>
        <v>-1</v>
      </c>
      <c r="BD183">
        <f>IFERROR(VLOOKUP($A183, CDS1Y_bbg!BC$5:BD$241,2), -1)</f>
        <v>-1</v>
      </c>
      <c r="BF183">
        <f>IFERROR(VLOOKUP($A183, CDS1Y_bbg!BE$5:BF$241,2), -1)</f>
        <v>-1</v>
      </c>
      <c r="BH183">
        <f>IFERROR(VLOOKUP($A183, CDS1Y_bbg!BG$5:BH$241,2), -1)</f>
        <v>-1</v>
      </c>
      <c r="BJ183">
        <f>IFERROR(VLOOKUP($A183, CDS1Y_bbg!BI$5:BJ$241,2), -1)</f>
        <v>-1</v>
      </c>
      <c r="BL183">
        <f>IFERROR(VLOOKUP($A183, CDS1Y_bbg!BK$5:BL$241,2), -1)</f>
        <v>-1</v>
      </c>
      <c r="BN183">
        <f>IFERROR(VLOOKUP($A183, CDS1Y_bbg!BM$5:BN$241,2), -1)</f>
        <v>-1</v>
      </c>
      <c r="BP183">
        <f>IFERROR(VLOOKUP($A183, CDS1Y_bbg!BO$5:BP$241,2), -1)</f>
        <v>-1</v>
      </c>
      <c r="BR183">
        <f>IFERROR(VLOOKUP($A183, CDS1Y_bbg!BQ$5:BR$241,2), -1)</f>
        <v>-1</v>
      </c>
      <c r="BT183">
        <f>IFERROR(VLOOKUP($A183, CDS1Y_bbg!BS$5:BT$241,2), -1)</f>
        <v>-1</v>
      </c>
      <c r="BV183">
        <f>IFERROR(VLOOKUP($A183, CDS1Y_bbg!BU$5:BV$241,2), -1)</f>
        <v>-1</v>
      </c>
      <c r="BX183">
        <f>IFERROR(VLOOKUP($A183, CDS1Y_bbg!BW$5:BX$241,2), -1)</f>
        <v>-1</v>
      </c>
      <c r="BZ183">
        <f>IFERROR(VLOOKUP($A183, CDS1Y_bbg!BY$5:BZ$241,2), -1)</f>
        <v>-1</v>
      </c>
      <c r="CB183">
        <f>IFERROR(VLOOKUP($A183, CDS1Y_bbg!CA$5:CB$241,2), -1)</f>
        <v>-1</v>
      </c>
      <c r="CD183">
        <f>IFERROR(VLOOKUP($A183, CDS1Y_bbg!CC$5:CD$241,2), -1)</f>
        <v>-1</v>
      </c>
      <c r="CF183">
        <f>IFERROR(VLOOKUP($A183, CDS1Y_bbg!CE$5:CF$241,2), -1)</f>
        <v>19.571000000000002</v>
      </c>
      <c r="CH183">
        <f>IFERROR(VLOOKUP($A183, CDS1Y_bbg!CG$5:CH$241,2), -1)</f>
        <v>-1</v>
      </c>
      <c r="CJ183">
        <f>IFERROR(VLOOKUP($A183, CDS1Y_bbg!CI$5:CJ$241,2), -1)</f>
        <v>-1</v>
      </c>
      <c r="CL183">
        <f>IFERROR(VLOOKUP($A183, CDS1Y_bbg!CK$5:CL$241,2), -1)</f>
        <v>-1</v>
      </c>
      <c r="CN183">
        <f>IFERROR(VLOOKUP($A183, CDS1Y_bbg!CM$5:CN$241,2), -1)</f>
        <v>-1</v>
      </c>
    </row>
    <row r="184" spans="1:92" x14ac:dyDescent="0.25">
      <c r="A184" s="1">
        <v>42094</v>
      </c>
      <c r="B184">
        <f>IFERROR(VLOOKUP($A184, CDS1Y_bbg!A$5:B$241,2), -1)</f>
        <v>123.70399999999999</v>
      </c>
      <c r="D184">
        <f>IFERROR(VLOOKUP($A184, CDS1Y_bbg!C$5:D$241,2), -1)</f>
        <v>-1</v>
      </c>
      <c r="F184">
        <f>IFERROR(VLOOKUP($A184, CDS1Y_bbg!E$5:F$241,2), -1)</f>
        <v>26.693999999999999</v>
      </c>
      <c r="H184">
        <f>IFERROR(VLOOKUP($A184, CDS1Y_bbg!G$5:H$241,2), -1)</f>
        <v>-1</v>
      </c>
      <c r="J184">
        <f>IFERROR(VLOOKUP($A184, CDS1Y_bbg!I$5:J$241,2), -1)</f>
        <v>73.653999999999996</v>
      </c>
      <c r="L184">
        <f>IFERROR(VLOOKUP($A184, CDS1Y_bbg!K$5:L$241,2), -1)</f>
        <v>-1</v>
      </c>
      <c r="N184">
        <f>IFERROR(VLOOKUP($A184, CDS1Y_bbg!M$5:N$241,2), -1)</f>
        <v>-1</v>
      </c>
      <c r="P184">
        <f>IFERROR(VLOOKUP($A184, CDS1Y_bbg!O$5:P$241,2), -1)</f>
        <v>-1</v>
      </c>
      <c r="R184">
        <f>IFERROR(VLOOKUP($A184, CDS1Y_bbg!Q$5:R$241,2), -1)</f>
        <v>60.578000000000003</v>
      </c>
      <c r="T184">
        <v>-1</v>
      </c>
      <c r="V184">
        <f>IFERROR(VLOOKUP($A184, CDS1Y_bbg!U$5:V$241,2), -1)</f>
        <v>-1</v>
      </c>
      <c r="X184">
        <f>IFERROR(VLOOKUP($A184, CDS1Y_bbg!W$5:X$241,2), -1)</f>
        <v>203.42699999999999</v>
      </c>
      <c r="Z184">
        <f>IFERROR(VLOOKUP($A184, CDS1Y_bbg!Y$5:Z$241,2), -1)</f>
        <v>66.224000000000004</v>
      </c>
      <c r="AB184">
        <f>IFERROR(VLOOKUP($A184, CDS1Y_bbg!AA$5:AB$241,2), -1)</f>
        <v>-1</v>
      </c>
      <c r="AD184">
        <f>IFERROR(VLOOKUP($A184, CDS1Y_bbg!AC$5:AD$241,2), -1)</f>
        <v>90.212000000000003</v>
      </c>
      <c r="AF184">
        <f>IFERROR(VLOOKUP($A184, CDS1Y_bbg!AE$5:AF$241,2), -1)</f>
        <v>-1</v>
      </c>
      <c r="AH184">
        <f>IFERROR(VLOOKUP($A184, CDS1Y_bbg!AG$5:AH$241,2), -1)</f>
        <v>-1</v>
      </c>
      <c r="AJ184">
        <f>IFERROR(VLOOKUP($A184, CDS1Y_bbg!AI$5:AJ$241,2), -1)</f>
        <v>-1</v>
      </c>
      <c r="AL184">
        <f>IFERROR(VLOOKUP($A184, CDS1Y_bbg!AK$5:AL$241,2), -1)</f>
        <v>-1</v>
      </c>
      <c r="AN184">
        <f>IFERROR(VLOOKUP($A184, CDS1Y_bbg!AM$5:AN$241,2), -1)</f>
        <v>-1</v>
      </c>
      <c r="AP184">
        <f>IFERROR(VLOOKUP($A184, CDS1Y_bbg!AO$5:AP$241,2), -1)</f>
        <v>3.9279999999999999</v>
      </c>
      <c r="AR184">
        <f>IFERROR(VLOOKUP($A184, CDS1Y_bbg!AQ$5:AR$241,2), -1)</f>
        <v>11.792</v>
      </c>
      <c r="AT184">
        <f>IFERROR(VLOOKUP($A184, CDS1Y_bbg!AS$5:AT$241,2), -1)</f>
        <v>-1</v>
      </c>
      <c r="AV184">
        <f>IFERROR(VLOOKUP($A184, CDS1Y_bbg!AU$5:AV$241,2), -1)</f>
        <v>-1</v>
      </c>
      <c r="AX184">
        <f>IFERROR(VLOOKUP($A184, CDS1Y_bbg!AW$5:AX$241,2), -1)</f>
        <v>-1</v>
      </c>
      <c r="AZ184">
        <f>IFERROR(VLOOKUP($A184, CDS1Y_bbg!AY$5:AZ$241,2), -1)</f>
        <v>53.262999999999998</v>
      </c>
      <c r="BB184">
        <f>IFERROR(VLOOKUP($A184, CDS1Y_bbg!BA$5:BB$241,2), -1)</f>
        <v>-1</v>
      </c>
      <c r="BD184">
        <f>IFERROR(VLOOKUP($A184, CDS1Y_bbg!BC$5:BD$241,2), -1)</f>
        <v>-1</v>
      </c>
      <c r="BF184">
        <f>IFERROR(VLOOKUP($A184, CDS1Y_bbg!BE$5:BF$241,2), -1)</f>
        <v>-1</v>
      </c>
      <c r="BH184">
        <f>IFERROR(VLOOKUP($A184, CDS1Y_bbg!BG$5:BH$241,2), -1)</f>
        <v>-1</v>
      </c>
      <c r="BJ184">
        <f>IFERROR(VLOOKUP($A184, CDS1Y_bbg!BI$5:BJ$241,2), -1)</f>
        <v>50.759</v>
      </c>
      <c r="BL184">
        <f>IFERROR(VLOOKUP($A184, CDS1Y_bbg!BK$5:BL$241,2), -1)</f>
        <v>-1</v>
      </c>
      <c r="BN184">
        <f>IFERROR(VLOOKUP($A184, CDS1Y_bbg!BM$5:BN$241,2), -1)</f>
        <v>35.875999999999998</v>
      </c>
      <c r="BP184">
        <f>IFERROR(VLOOKUP($A184, CDS1Y_bbg!BO$5:BP$241,2), -1)</f>
        <v>-1</v>
      </c>
      <c r="BR184">
        <f>IFERROR(VLOOKUP($A184, CDS1Y_bbg!BQ$5:BR$241,2), -1)</f>
        <v>-1</v>
      </c>
      <c r="BT184">
        <f>IFERROR(VLOOKUP($A184, CDS1Y_bbg!BS$5:BT$241,2), -1)</f>
        <v>-1</v>
      </c>
      <c r="BV184">
        <f>IFERROR(VLOOKUP($A184, CDS1Y_bbg!BU$5:BV$241,2), -1)</f>
        <v>-1</v>
      </c>
      <c r="BX184">
        <f>IFERROR(VLOOKUP($A184, CDS1Y_bbg!BW$5:BX$241,2), -1)</f>
        <v>-1</v>
      </c>
      <c r="BZ184">
        <f>IFERROR(VLOOKUP($A184, CDS1Y_bbg!BY$5:BZ$241,2), -1)</f>
        <v>-1</v>
      </c>
      <c r="CB184">
        <f>IFERROR(VLOOKUP($A184, CDS1Y_bbg!CA$5:CB$241,2), -1)</f>
        <v>-1</v>
      </c>
      <c r="CD184">
        <f>IFERROR(VLOOKUP($A184, CDS1Y_bbg!CC$5:CD$241,2), -1)</f>
        <v>-1</v>
      </c>
      <c r="CF184">
        <f>IFERROR(VLOOKUP($A184, CDS1Y_bbg!CE$5:CF$241,2), -1)</f>
        <v>19.571000000000002</v>
      </c>
      <c r="CH184">
        <f>IFERROR(VLOOKUP($A184, CDS1Y_bbg!CG$5:CH$241,2), -1)</f>
        <v>-1</v>
      </c>
      <c r="CJ184">
        <f>IFERROR(VLOOKUP($A184, CDS1Y_bbg!CI$5:CJ$241,2), -1)</f>
        <v>-1</v>
      </c>
      <c r="CL184">
        <f>IFERROR(VLOOKUP($A184, CDS1Y_bbg!CK$5:CL$241,2), -1)</f>
        <v>-1</v>
      </c>
      <c r="CN184">
        <f>IFERROR(VLOOKUP($A184, CDS1Y_bbg!CM$5:CN$241,2), -1)</f>
        <v>-1</v>
      </c>
    </row>
    <row r="185" spans="1:92" x14ac:dyDescent="0.25">
      <c r="A185" s="1">
        <v>42124</v>
      </c>
      <c r="B185">
        <f>IFERROR(VLOOKUP($A185, CDS1Y_bbg!A$5:B$241,2), -1)</f>
        <v>95.009</v>
      </c>
      <c r="D185">
        <f>IFERROR(VLOOKUP($A185, CDS1Y_bbg!C$5:D$241,2), -1)</f>
        <v>-1</v>
      </c>
      <c r="F185">
        <f>IFERROR(VLOOKUP($A185, CDS1Y_bbg!E$5:F$241,2), -1)</f>
        <v>32.308999999999997</v>
      </c>
      <c r="H185">
        <f>IFERROR(VLOOKUP($A185, CDS1Y_bbg!G$5:H$241,2), -1)</f>
        <v>-1</v>
      </c>
      <c r="J185">
        <f>IFERROR(VLOOKUP($A185, CDS1Y_bbg!I$5:J$241,2), -1)</f>
        <v>59.865000000000002</v>
      </c>
      <c r="L185">
        <f>IFERROR(VLOOKUP($A185, CDS1Y_bbg!K$5:L$241,2), -1)</f>
        <v>-1</v>
      </c>
      <c r="N185">
        <f>IFERROR(VLOOKUP($A185, CDS1Y_bbg!M$5:N$241,2), -1)</f>
        <v>-1</v>
      </c>
      <c r="P185">
        <f>IFERROR(VLOOKUP($A185, CDS1Y_bbg!O$5:P$241,2), -1)</f>
        <v>-1</v>
      </c>
      <c r="R185">
        <f>IFERROR(VLOOKUP($A185, CDS1Y_bbg!Q$5:R$241,2), -1)</f>
        <v>56.08</v>
      </c>
      <c r="T185">
        <v>-1</v>
      </c>
      <c r="V185">
        <f>IFERROR(VLOOKUP($A185, CDS1Y_bbg!U$5:V$241,2), -1)</f>
        <v>-1</v>
      </c>
      <c r="X185">
        <f>IFERROR(VLOOKUP($A185, CDS1Y_bbg!W$5:X$241,2), -1)</f>
        <v>203.42699999999999</v>
      </c>
      <c r="Z185">
        <f>IFERROR(VLOOKUP($A185, CDS1Y_bbg!Y$5:Z$241,2), -1)</f>
        <v>66.966999999999999</v>
      </c>
      <c r="AB185">
        <f>IFERROR(VLOOKUP($A185, CDS1Y_bbg!AA$5:AB$241,2), -1)</f>
        <v>-1</v>
      </c>
      <c r="AD185">
        <f>IFERROR(VLOOKUP($A185, CDS1Y_bbg!AC$5:AD$241,2), -1)</f>
        <v>103.651</v>
      </c>
      <c r="AF185">
        <f>IFERROR(VLOOKUP($A185, CDS1Y_bbg!AE$5:AF$241,2), -1)</f>
        <v>-1</v>
      </c>
      <c r="AH185">
        <f>IFERROR(VLOOKUP($A185, CDS1Y_bbg!AG$5:AH$241,2), -1)</f>
        <v>-1</v>
      </c>
      <c r="AJ185">
        <f>IFERROR(VLOOKUP($A185, CDS1Y_bbg!AI$5:AJ$241,2), -1)</f>
        <v>-1</v>
      </c>
      <c r="AL185">
        <f>IFERROR(VLOOKUP($A185, CDS1Y_bbg!AK$5:AL$241,2), -1)</f>
        <v>-1</v>
      </c>
      <c r="AN185">
        <f>IFERROR(VLOOKUP($A185, CDS1Y_bbg!AM$5:AN$241,2), -1)</f>
        <v>-1</v>
      </c>
      <c r="AP185">
        <f>IFERROR(VLOOKUP($A185, CDS1Y_bbg!AO$5:AP$241,2), -1)</f>
        <v>3.9279999999999999</v>
      </c>
      <c r="AR185">
        <f>IFERROR(VLOOKUP($A185, CDS1Y_bbg!AQ$5:AR$241,2), -1)</f>
        <v>11.792</v>
      </c>
      <c r="AT185">
        <f>IFERROR(VLOOKUP($A185, CDS1Y_bbg!AS$5:AT$241,2), -1)</f>
        <v>-1</v>
      </c>
      <c r="AV185">
        <f>IFERROR(VLOOKUP($A185, CDS1Y_bbg!AU$5:AV$241,2), -1)</f>
        <v>-1</v>
      </c>
      <c r="AX185">
        <f>IFERROR(VLOOKUP($A185, CDS1Y_bbg!AW$5:AX$241,2), -1)</f>
        <v>-1</v>
      </c>
      <c r="AZ185">
        <f>IFERROR(VLOOKUP($A185, CDS1Y_bbg!AY$5:AZ$241,2), -1)</f>
        <v>53.262999999999998</v>
      </c>
      <c r="BB185">
        <f>IFERROR(VLOOKUP($A185, CDS1Y_bbg!BA$5:BB$241,2), -1)</f>
        <v>-1</v>
      </c>
      <c r="BD185">
        <f>IFERROR(VLOOKUP($A185, CDS1Y_bbg!BC$5:BD$241,2), -1)</f>
        <v>-1</v>
      </c>
      <c r="BF185">
        <f>IFERROR(VLOOKUP($A185, CDS1Y_bbg!BE$5:BF$241,2), -1)</f>
        <v>-1</v>
      </c>
      <c r="BH185">
        <f>IFERROR(VLOOKUP($A185, CDS1Y_bbg!BG$5:BH$241,2), -1)</f>
        <v>-1</v>
      </c>
      <c r="BJ185">
        <f>IFERROR(VLOOKUP($A185, CDS1Y_bbg!BI$5:BJ$241,2), -1)</f>
        <v>50.759</v>
      </c>
      <c r="BL185">
        <f>IFERROR(VLOOKUP($A185, CDS1Y_bbg!BK$5:BL$241,2), -1)</f>
        <v>-1</v>
      </c>
      <c r="BN185">
        <f>IFERROR(VLOOKUP($A185, CDS1Y_bbg!BM$5:BN$241,2), -1)</f>
        <v>35.875999999999998</v>
      </c>
      <c r="BP185">
        <f>IFERROR(VLOOKUP($A185, CDS1Y_bbg!BO$5:BP$241,2), -1)</f>
        <v>-1</v>
      </c>
      <c r="BR185">
        <f>IFERROR(VLOOKUP($A185, CDS1Y_bbg!BQ$5:BR$241,2), -1)</f>
        <v>-1</v>
      </c>
      <c r="BT185">
        <f>IFERROR(VLOOKUP($A185, CDS1Y_bbg!BS$5:BT$241,2), -1)</f>
        <v>-1</v>
      </c>
      <c r="BV185">
        <f>IFERROR(VLOOKUP($A185, CDS1Y_bbg!BU$5:BV$241,2), -1)</f>
        <v>-1</v>
      </c>
      <c r="BX185">
        <f>IFERROR(VLOOKUP($A185, CDS1Y_bbg!BW$5:BX$241,2), -1)</f>
        <v>-1</v>
      </c>
      <c r="BZ185">
        <f>IFERROR(VLOOKUP($A185, CDS1Y_bbg!BY$5:BZ$241,2), -1)</f>
        <v>-1</v>
      </c>
      <c r="CB185">
        <f>IFERROR(VLOOKUP($A185, CDS1Y_bbg!CA$5:CB$241,2), -1)</f>
        <v>-1</v>
      </c>
      <c r="CD185">
        <f>IFERROR(VLOOKUP($A185, CDS1Y_bbg!CC$5:CD$241,2), -1)</f>
        <v>-1</v>
      </c>
      <c r="CF185">
        <f>IFERROR(VLOOKUP($A185, CDS1Y_bbg!CE$5:CF$241,2), -1)</f>
        <v>19.571000000000002</v>
      </c>
      <c r="CH185">
        <f>IFERROR(VLOOKUP($A185, CDS1Y_bbg!CG$5:CH$241,2), -1)</f>
        <v>-1</v>
      </c>
      <c r="CJ185">
        <f>IFERROR(VLOOKUP($A185, CDS1Y_bbg!CI$5:CJ$241,2), -1)</f>
        <v>-1</v>
      </c>
      <c r="CL185">
        <f>IFERROR(VLOOKUP($A185, CDS1Y_bbg!CK$5:CL$241,2), -1)</f>
        <v>-1</v>
      </c>
      <c r="CN185">
        <f>IFERROR(VLOOKUP($A185, CDS1Y_bbg!CM$5:CN$241,2), -1)</f>
        <v>-1</v>
      </c>
    </row>
    <row r="186" spans="1:92" x14ac:dyDescent="0.25">
      <c r="A186" s="1">
        <v>42153</v>
      </c>
      <c r="B186">
        <f>IFERROR(VLOOKUP($A186, CDS1Y_bbg!A$5:B$241,2), -1)</f>
        <v>90.034999999999997</v>
      </c>
      <c r="D186">
        <f>IFERROR(VLOOKUP($A186, CDS1Y_bbg!C$5:D$241,2), -1)</f>
        <v>-1</v>
      </c>
      <c r="F186">
        <f>IFERROR(VLOOKUP($A186, CDS1Y_bbg!E$5:F$241,2), -1)</f>
        <v>23.099</v>
      </c>
      <c r="H186">
        <f>IFERROR(VLOOKUP($A186, CDS1Y_bbg!G$5:H$241,2), -1)</f>
        <v>-1</v>
      </c>
      <c r="J186">
        <f>IFERROR(VLOOKUP($A186, CDS1Y_bbg!I$5:J$241,2), -1)</f>
        <v>63.970999999999997</v>
      </c>
      <c r="L186">
        <f>IFERROR(VLOOKUP($A186, CDS1Y_bbg!K$5:L$241,2), -1)</f>
        <v>-1</v>
      </c>
      <c r="N186">
        <f>IFERROR(VLOOKUP($A186, CDS1Y_bbg!M$5:N$241,2), -1)</f>
        <v>-1</v>
      </c>
      <c r="P186">
        <f>IFERROR(VLOOKUP($A186, CDS1Y_bbg!O$5:P$241,2), -1)</f>
        <v>-1</v>
      </c>
      <c r="R186">
        <f>IFERROR(VLOOKUP($A186, CDS1Y_bbg!Q$5:R$241,2), -1)</f>
        <v>53.146000000000001</v>
      </c>
      <c r="T186">
        <v>-1</v>
      </c>
      <c r="V186">
        <f>IFERROR(VLOOKUP($A186, CDS1Y_bbg!U$5:V$241,2), -1)</f>
        <v>-1</v>
      </c>
      <c r="X186">
        <f>IFERROR(VLOOKUP($A186, CDS1Y_bbg!W$5:X$241,2), -1)</f>
        <v>203.42699999999999</v>
      </c>
      <c r="Z186">
        <f>IFERROR(VLOOKUP($A186, CDS1Y_bbg!Y$5:Z$241,2), -1)</f>
        <v>62.921999999999997</v>
      </c>
      <c r="AB186">
        <f>IFERROR(VLOOKUP($A186, CDS1Y_bbg!AA$5:AB$241,2), -1)</f>
        <v>-1</v>
      </c>
      <c r="AD186">
        <f>IFERROR(VLOOKUP($A186, CDS1Y_bbg!AC$5:AD$241,2), -1)</f>
        <v>90.751999999999995</v>
      </c>
      <c r="AF186">
        <f>IFERROR(VLOOKUP($A186, CDS1Y_bbg!AE$5:AF$241,2), -1)</f>
        <v>-1</v>
      </c>
      <c r="AH186">
        <f>IFERROR(VLOOKUP($A186, CDS1Y_bbg!AG$5:AH$241,2), -1)</f>
        <v>-1</v>
      </c>
      <c r="AJ186">
        <f>IFERROR(VLOOKUP($A186, CDS1Y_bbg!AI$5:AJ$241,2), -1)</f>
        <v>-1</v>
      </c>
      <c r="AL186">
        <f>IFERROR(VLOOKUP($A186, CDS1Y_bbg!AK$5:AL$241,2), -1)</f>
        <v>-1</v>
      </c>
      <c r="AN186">
        <f>IFERROR(VLOOKUP($A186, CDS1Y_bbg!AM$5:AN$241,2), -1)</f>
        <v>-1</v>
      </c>
      <c r="AP186">
        <f>IFERROR(VLOOKUP($A186, CDS1Y_bbg!AO$5:AP$241,2), -1)</f>
        <v>3.9279999999999999</v>
      </c>
      <c r="AR186">
        <f>IFERROR(VLOOKUP($A186, CDS1Y_bbg!AQ$5:AR$241,2), -1)</f>
        <v>11.792</v>
      </c>
      <c r="AT186">
        <f>IFERROR(VLOOKUP($A186, CDS1Y_bbg!AS$5:AT$241,2), -1)</f>
        <v>-1</v>
      </c>
      <c r="AV186">
        <f>IFERROR(VLOOKUP($A186, CDS1Y_bbg!AU$5:AV$241,2), -1)</f>
        <v>-1</v>
      </c>
      <c r="AX186">
        <f>IFERROR(VLOOKUP($A186, CDS1Y_bbg!AW$5:AX$241,2), -1)</f>
        <v>-1</v>
      </c>
      <c r="AZ186">
        <f>IFERROR(VLOOKUP($A186, CDS1Y_bbg!AY$5:AZ$241,2), -1)</f>
        <v>46.677999999999997</v>
      </c>
      <c r="BB186">
        <f>IFERROR(VLOOKUP($A186, CDS1Y_bbg!BA$5:BB$241,2), -1)</f>
        <v>-1</v>
      </c>
      <c r="BD186">
        <f>IFERROR(VLOOKUP($A186, CDS1Y_bbg!BC$5:BD$241,2), -1)</f>
        <v>-1</v>
      </c>
      <c r="BF186">
        <f>IFERROR(VLOOKUP($A186, CDS1Y_bbg!BE$5:BF$241,2), -1)</f>
        <v>-1</v>
      </c>
      <c r="BH186">
        <f>IFERROR(VLOOKUP($A186, CDS1Y_bbg!BG$5:BH$241,2), -1)</f>
        <v>-1</v>
      </c>
      <c r="BJ186">
        <f>IFERROR(VLOOKUP($A186, CDS1Y_bbg!BI$5:BJ$241,2), -1)</f>
        <v>50.759</v>
      </c>
      <c r="BL186">
        <f>IFERROR(VLOOKUP($A186, CDS1Y_bbg!BK$5:BL$241,2), -1)</f>
        <v>-1</v>
      </c>
      <c r="BN186">
        <f>IFERROR(VLOOKUP($A186, CDS1Y_bbg!BM$5:BN$241,2), -1)</f>
        <v>35.875999999999998</v>
      </c>
      <c r="BP186">
        <f>IFERROR(VLOOKUP($A186, CDS1Y_bbg!BO$5:BP$241,2), -1)</f>
        <v>-1</v>
      </c>
      <c r="BR186">
        <f>IFERROR(VLOOKUP($A186, CDS1Y_bbg!BQ$5:BR$241,2), -1)</f>
        <v>-1</v>
      </c>
      <c r="BT186">
        <f>IFERROR(VLOOKUP($A186, CDS1Y_bbg!BS$5:BT$241,2), -1)</f>
        <v>-1</v>
      </c>
      <c r="BV186">
        <f>IFERROR(VLOOKUP($A186, CDS1Y_bbg!BU$5:BV$241,2), -1)</f>
        <v>-1</v>
      </c>
      <c r="BX186">
        <f>IFERROR(VLOOKUP($A186, CDS1Y_bbg!BW$5:BX$241,2), -1)</f>
        <v>-1</v>
      </c>
      <c r="BZ186">
        <f>IFERROR(VLOOKUP($A186, CDS1Y_bbg!BY$5:BZ$241,2), -1)</f>
        <v>-1</v>
      </c>
      <c r="CB186">
        <f>IFERROR(VLOOKUP($A186, CDS1Y_bbg!CA$5:CB$241,2), -1)</f>
        <v>-1</v>
      </c>
      <c r="CD186">
        <f>IFERROR(VLOOKUP($A186, CDS1Y_bbg!CC$5:CD$241,2), -1)</f>
        <v>-1</v>
      </c>
      <c r="CF186">
        <f>IFERROR(VLOOKUP($A186, CDS1Y_bbg!CE$5:CF$241,2), -1)</f>
        <v>19.571000000000002</v>
      </c>
      <c r="CH186">
        <f>IFERROR(VLOOKUP($A186, CDS1Y_bbg!CG$5:CH$241,2), -1)</f>
        <v>-1</v>
      </c>
      <c r="CJ186">
        <f>IFERROR(VLOOKUP($A186, CDS1Y_bbg!CI$5:CJ$241,2), -1)</f>
        <v>-1</v>
      </c>
      <c r="CL186">
        <f>IFERROR(VLOOKUP($A186, CDS1Y_bbg!CK$5:CL$241,2), -1)</f>
        <v>-1</v>
      </c>
      <c r="CN186">
        <f>IFERROR(VLOOKUP($A186, CDS1Y_bbg!CM$5:CN$241,2), -1)</f>
        <v>-1</v>
      </c>
    </row>
    <row r="187" spans="1:92" x14ac:dyDescent="0.25">
      <c r="A187" s="1">
        <v>42185</v>
      </c>
      <c r="B187">
        <f>IFERROR(VLOOKUP($A187, CDS1Y_bbg!A$5:B$241,2), -1)</f>
        <v>103.486</v>
      </c>
      <c r="D187">
        <f>IFERROR(VLOOKUP($A187, CDS1Y_bbg!C$5:D$241,2), -1)</f>
        <v>-1</v>
      </c>
      <c r="F187">
        <f>IFERROR(VLOOKUP($A187, CDS1Y_bbg!E$5:F$241,2), -1)</f>
        <v>30.251999999999999</v>
      </c>
      <c r="H187">
        <f>IFERROR(VLOOKUP($A187, CDS1Y_bbg!G$5:H$241,2), -1)</f>
        <v>-1</v>
      </c>
      <c r="J187">
        <f>IFERROR(VLOOKUP($A187, CDS1Y_bbg!I$5:J$241,2), -1)</f>
        <v>81.614999999999995</v>
      </c>
      <c r="L187">
        <f>IFERROR(VLOOKUP($A187, CDS1Y_bbg!K$5:L$241,2), -1)</f>
        <v>-1</v>
      </c>
      <c r="N187">
        <f>IFERROR(VLOOKUP($A187, CDS1Y_bbg!M$5:N$241,2), -1)</f>
        <v>-1</v>
      </c>
      <c r="P187">
        <f>IFERROR(VLOOKUP($A187, CDS1Y_bbg!O$5:P$241,2), -1)</f>
        <v>-1</v>
      </c>
      <c r="R187">
        <f>IFERROR(VLOOKUP($A187, CDS1Y_bbg!Q$5:R$241,2), -1)</f>
        <v>58.024000000000001</v>
      </c>
      <c r="T187">
        <v>-1</v>
      </c>
      <c r="V187">
        <f>IFERROR(VLOOKUP($A187, CDS1Y_bbg!U$5:V$241,2), -1)</f>
        <v>-1</v>
      </c>
      <c r="X187">
        <f>IFERROR(VLOOKUP($A187, CDS1Y_bbg!W$5:X$241,2), -1)</f>
        <v>203.42699999999999</v>
      </c>
      <c r="Z187">
        <f>IFERROR(VLOOKUP($A187, CDS1Y_bbg!Y$5:Z$241,2), -1)</f>
        <v>68.185000000000002</v>
      </c>
      <c r="AB187">
        <f>IFERROR(VLOOKUP($A187, CDS1Y_bbg!AA$5:AB$241,2), -1)</f>
        <v>-1</v>
      </c>
      <c r="AD187">
        <f>IFERROR(VLOOKUP($A187, CDS1Y_bbg!AC$5:AD$241,2), -1)</f>
        <v>103.194</v>
      </c>
      <c r="AF187">
        <f>IFERROR(VLOOKUP($A187, CDS1Y_bbg!AE$5:AF$241,2), -1)</f>
        <v>-1</v>
      </c>
      <c r="AH187">
        <f>IFERROR(VLOOKUP($A187, CDS1Y_bbg!AG$5:AH$241,2), -1)</f>
        <v>-1</v>
      </c>
      <c r="AJ187">
        <f>IFERROR(VLOOKUP($A187, CDS1Y_bbg!AI$5:AJ$241,2), -1)</f>
        <v>-1</v>
      </c>
      <c r="AL187">
        <f>IFERROR(VLOOKUP($A187, CDS1Y_bbg!AK$5:AL$241,2), -1)</f>
        <v>-1</v>
      </c>
      <c r="AN187">
        <f>IFERROR(VLOOKUP($A187, CDS1Y_bbg!AM$5:AN$241,2), -1)</f>
        <v>-1</v>
      </c>
      <c r="AP187">
        <f>IFERROR(VLOOKUP($A187, CDS1Y_bbg!AO$5:AP$241,2), -1)</f>
        <v>3.9279999999999999</v>
      </c>
      <c r="AR187">
        <f>IFERROR(VLOOKUP($A187, CDS1Y_bbg!AQ$5:AR$241,2), -1)</f>
        <v>11.792</v>
      </c>
      <c r="AT187">
        <f>IFERROR(VLOOKUP($A187, CDS1Y_bbg!AS$5:AT$241,2), -1)</f>
        <v>-1</v>
      </c>
      <c r="AV187">
        <f>IFERROR(VLOOKUP($A187, CDS1Y_bbg!AU$5:AV$241,2), -1)</f>
        <v>-1</v>
      </c>
      <c r="AX187">
        <f>IFERROR(VLOOKUP($A187, CDS1Y_bbg!AW$5:AX$241,2), -1)</f>
        <v>-1</v>
      </c>
      <c r="AZ187">
        <f>IFERROR(VLOOKUP($A187, CDS1Y_bbg!AY$5:AZ$241,2), -1)</f>
        <v>62.49</v>
      </c>
      <c r="BB187">
        <f>IFERROR(VLOOKUP($A187, CDS1Y_bbg!BA$5:BB$241,2), -1)</f>
        <v>-1</v>
      </c>
      <c r="BD187">
        <f>IFERROR(VLOOKUP($A187, CDS1Y_bbg!BC$5:BD$241,2), -1)</f>
        <v>-1</v>
      </c>
      <c r="BF187">
        <f>IFERROR(VLOOKUP($A187, CDS1Y_bbg!BE$5:BF$241,2), -1)</f>
        <v>-1</v>
      </c>
      <c r="BH187">
        <f>IFERROR(VLOOKUP($A187, CDS1Y_bbg!BG$5:BH$241,2), -1)</f>
        <v>-1</v>
      </c>
      <c r="BJ187">
        <f>IFERROR(VLOOKUP($A187, CDS1Y_bbg!BI$5:BJ$241,2), -1)</f>
        <v>50.759</v>
      </c>
      <c r="BL187">
        <f>IFERROR(VLOOKUP($A187, CDS1Y_bbg!BK$5:BL$241,2), -1)</f>
        <v>-1</v>
      </c>
      <c r="BN187">
        <f>IFERROR(VLOOKUP($A187, CDS1Y_bbg!BM$5:BN$241,2), -1)</f>
        <v>35.875999999999998</v>
      </c>
      <c r="BP187">
        <f>IFERROR(VLOOKUP($A187, CDS1Y_bbg!BO$5:BP$241,2), -1)</f>
        <v>-1</v>
      </c>
      <c r="BR187">
        <f>IFERROR(VLOOKUP($A187, CDS1Y_bbg!BQ$5:BR$241,2), -1)</f>
        <v>-1</v>
      </c>
      <c r="BT187">
        <f>IFERROR(VLOOKUP($A187, CDS1Y_bbg!BS$5:BT$241,2), -1)</f>
        <v>-1</v>
      </c>
      <c r="BV187">
        <f>IFERROR(VLOOKUP($A187, CDS1Y_bbg!BU$5:BV$241,2), -1)</f>
        <v>-1</v>
      </c>
      <c r="BX187">
        <f>IFERROR(VLOOKUP($A187, CDS1Y_bbg!BW$5:BX$241,2), -1)</f>
        <v>-1</v>
      </c>
      <c r="BZ187">
        <f>IFERROR(VLOOKUP($A187, CDS1Y_bbg!BY$5:BZ$241,2), -1)</f>
        <v>-1</v>
      </c>
      <c r="CB187">
        <f>IFERROR(VLOOKUP($A187, CDS1Y_bbg!CA$5:CB$241,2), -1)</f>
        <v>-1</v>
      </c>
      <c r="CD187">
        <f>IFERROR(VLOOKUP($A187, CDS1Y_bbg!CC$5:CD$241,2), -1)</f>
        <v>-1</v>
      </c>
      <c r="CF187">
        <f>IFERROR(VLOOKUP($A187, CDS1Y_bbg!CE$5:CF$241,2), -1)</f>
        <v>19.571000000000002</v>
      </c>
      <c r="CH187">
        <f>IFERROR(VLOOKUP($A187, CDS1Y_bbg!CG$5:CH$241,2), -1)</f>
        <v>-1</v>
      </c>
      <c r="CJ187">
        <f>IFERROR(VLOOKUP($A187, CDS1Y_bbg!CI$5:CJ$241,2), -1)</f>
        <v>-1</v>
      </c>
      <c r="CL187">
        <f>IFERROR(VLOOKUP($A187, CDS1Y_bbg!CK$5:CL$241,2), -1)</f>
        <v>-1</v>
      </c>
      <c r="CN187">
        <f>IFERROR(VLOOKUP($A187, CDS1Y_bbg!CM$5:CN$241,2), -1)</f>
        <v>-1</v>
      </c>
    </row>
    <row r="188" spans="1:92" x14ac:dyDescent="0.25">
      <c r="A188" s="1">
        <v>42216</v>
      </c>
      <c r="B188">
        <f>IFERROR(VLOOKUP($A188, CDS1Y_bbg!A$5:B$241,2), -1)</f>
        <v>106.30500000000001</v>
      </c>
      <c r="D188">
        <f>IFERROR(VLOOKUP($A188, CDS1Y_bbg!C$5:D$241,2), -1)</f>
        <v>-1</v>
      </c>
      <c r="F188">
        <f>IFERROR(VLOOKUP($A188, CDS1Y_bbg!E$5:F$241,2), -1)</f>
        <v>42.82</v>
      </c>
      <c r="H188">
        <f>IFERROR(VLOOKUP($A188, CDS1Y_bbg!G$5:H$241,2), -1)</f>
        <v>-1</v>
      </c>
      <c r="J188">
        <f>IFERROR(VLOOKUP($A188, CDS1Y_bbg!I$5:J$241,2), -1)</f>
        <v>89.215000000000003</v>
      </c>
      <c r="L188">
        <f>IFERROR(VLOOKUP($A188, CDS1Y_bbg!K$5:L$241,2), -1)</f>
        <v>-1</v>
      </c>
      <c r="N188">
        <f>IFERROR(VLOOKUP($A188, CDS1Y_bbg!M$5:N$241,2), -1)</f>
        <v>-1</v>
      </c>
      <c r="P188">
        <f>IFERROR(VLOOKUP($A188, CDS1Y_bbg!O$5:P$241,2), -1)</f>
        <v>-1</v>
      </c>
      <c r="R188">
        <f>IFERROR(VLOOKUP($A188, CDS1Y_bbg!Q$5:R$241,2), -1)</f>
        <v>56.29</v>
      </c>
      <c r="T188">
        <v>-1</v>
      </c>
      <c r="V188">
        <f>IFERROR(VLOOKUP($A188, CDS1Y_bbg!U$5:V$241,2), -1)</f>
        <v>-1</v>
      </c>
      <c r="X188">
        <f>IFERROR(VLOOKUP($A188, CDS1Y_bbg!W$5:X$241,2), -1)</f>
        <v>226.04900000000001</v>
      </c>
      <c r="Z188">
        <f>IFERROR(VLOOKUP($A188, CDS1Y_bbg!Y$5:Z$241,2), -1)</f>
        <v>73.33</v>
      </c>
      <c r="AB188">
        <f>IFERROR(VLOOKUP($A188, CDS1Y_bbg!AA$5:AB$241,2), -1)</f>
        <v>-1</v>
      </c>
      <c r="AD188">
        <f>IFERROR(VLOOKUP($A188, CDS1Y_bbg!AC$5:AD$241,2), -1)</f>
        <v>110.426</v>
      </c>
      <c r="AF188">
        <f>IFERROR(VLOOKUP($A188, CDS1Y_bbg!AE$5:AF$241,2), -1)</f>
        <v>-1</v>
      </c>
      <c r="AH188">
        <f>IFERROR(VLOOKUP($A188, CDS1Y_bbg!AG$5:AH$241,2), -1)</f>
        <v>-1</v>
      </c>
      <c r="AJ188">
        <f>IFERROR(VLOOKUP($A188, CDS1Y_bbg!AI$5:AJ$241,2), -1)</f>
        <v>-1</v>
      </c>
      <c r="AL188">
        <f>IFERROR(VLOOKUP($A188, CDS1Y_bbg!AK$5:AL$241,2), -1)</f>
        <v>-1</v>
      </c>
      <c r="AN188">
        <f>IFERROR(VLOOKUP($A188, CDS1Y_bbg!AM$5:AN$241,2), -1)</f>
        <v>-1</v>
      </c>
      <c r="AP188">
        <f>IFERROR(VLOOKUP($A188, CDS1Y_bbg!AO$5:AP$241,2), -1)</f>
        <v>3.9279999999999999</v>
      </c>
      <c r="AR188">
        <f>IFERROR(VLOOKUP($A188, CDS1Y_bbg!AQ$5:AR$241,2), -1)</f>
        <v>11.792</v>
      </c>
      <c r="AT188">
        <f>IFERROR(VLOOKUP($A188, CDS1Y_bbg!AS$5:AT$241,2), -1)</f>
        <v>-1</v>
      </c>
      <c r="AV188">
        <f>IFERROR(VLOOKUP($A188, CDS1Y_bbg!AU$5:AV$241,2), -1)</f>
        <v>-1</v>
      </c>
      <c r="AX188">
        <f>IFERROR(VLOOKUP($A188, CDS1Y_bbg!AW$5:AX$241,2), -1)</f>
        <v>-1</v>
      </c>
      <c r="AZ188">
        <f>IFERROR(VLOOKUP($A188, CDS1Y_bbg!AY$5:AZ$241,2), -1)</f>
        <v>62.49</v>
      </c>
      <c r="BB188">
        <f>IFERROR(VLOOKUP($A188, CDS1Y_bbg!BA$5:BB$241,2), -1)</f>
        <v>-1</v>
      </c>
      <c r="BD188">
        <f>IFERROR(VLOOKUP($A188, CDS1Y_bbg!BC$5:BD$241,2), -1)</f>
        <v>-1</v>
      </c>
      <c r="BF188">
        <f>IFERROR(VLOOKUP($A188, CDS1Y_bbg!BE$5:BF$241,2), -1)</f>
        <v>-1</v>
      </c>
      <c r="BH188">
        <f>IFERROR(VLOOKUP($A188, CDS1Y_bbg!BG$5:BH$241,2), -1)</f>
        <v>-1</v>
      </c>
      <c r="BJ188">
        <f>IFERROR(VLOOKUP($A188, CDS1Y_bbg!BI$5:BJ$241,2), -1)</f>
        <v>50.759</v>
      </c>
      <c r="BL188">
        <f>IFERROR(VLOOKUP($A188, CDS1Y_bbg!BK$5:BL$241,2), -1)</f>
        <v>-1</v>
      </c>
      <c r="BN188">
        <f>IFERROR(VLOOKUP($A188, CDS1Y_bbg!BM$5:BN$241,2), -1)</f>
        <v>35.875999999999998</v>
      </c>
      <c r="BP188">
        <f>IFERROR(VLOOKUP($A188, CDS1Y_bbg!BO$5:BP$241,2), -1)</f>
        <v>-1</v>
      </c>
      <c r="BR188">
        <f>IFERROR(VLOOKUP($A188, CDS1Y_bbg!BQ$5:BR$241,2), -1)</f>
        <v>-1</v>
      </c>
      <c r="BT188">
        <f>IFERROR(VLOOKUP($A188, CDS1Y_bbg!BS$5:BT$241,2), -1)</f>
        <v>-1</v>
      </c>
      <c r="BV188">
        <f>IFERROR(VLOOKUP($A188, CDS1Y_bbg!BU$5:BV$241,2), -1)</f>
        <v>-1</v>
      </c>
      <c r="BX188">
        <f>IFERROR(VLOOKUP($A188, CDS1Y_bbg!BW$5:BX$241,2), -1)</f>
        <v>-1</v>
      </c>
      <c r="BZ188">
        <f>IFERROR(VLOOKUP($A188, CDS1Y_bbg!BY$5:BZ$241,2), -1)</f>
        <v>-1</v>
      </c>
      <c r="CB188">
        <f>IFERROR(VLOOKUP($A188, CDS1Y_bbg!CA$5:CB$241,2), -1)</f>
        <v>-1</v>
      </c>
      <c r="CD188">
        <f>IFERROR(VLOOKUP($A188, CDS1Y_bbg!CC$5:CD$241,2), -1)</f>
        <v>-1</v>
      </c>
      <c r="CF188">
        <f>IFERROR(VLOOKUP($A188, CDS1Y_bbg!CE$5:CF$241,2), -1)</f>
        <v>19.571000000000002</v>
      </c>
      <c r="CH188">
        <f>IFERROR(VLOOKUP($A188, CDS1Y_bbg!CG$5:CH$241,2), -1)</f>
        <v>-1</v>
      </c>
      <c r="CJ188">
        <f>IFERROR(VLOOKUP($A188, CDS1Y_bbg!CI$5:CJ$241,2), -1)</f>
        <v>-1</v>
      </c>
      <c r="CL188">
        <f>IFERROR(VLOOKUP($A188, CDS1Y_bbg!CK$5:CL$241,2), -1)</f>
        <v>-1</v>
      </c>
      <c r="CN188">
        <f>IFERROR(VLOOKUP($A188, CDS1Y_bbg!CM$5:CN$241,2), -1)</f>
        <v>-1</v>
      </c>
    </row>
    <row r="189" spans="1:92" x14ac:dyDescent="0.25">
      <c r="A189" s="1">
        <v>42247</v>
      </c>
      <c r="B189">
        <f>IFERROR(VLOOKUP($A189, CDS1Y_bbg!A$5:B$241,2), -1)</f>
        <v>146.69</v>
      </c>
      <c r="D189">
        <f>IFERROR(VLOOKUP($A189, CDS1Y_bbg!C$5:D$241,2), -1)</f>
        <v>-1</v>
      </c>
      <c r="F189">
        <f>IFERROR(VLOOKUP($A189, CDS1Y_bbg!E$5:F$241,2), -1)</f>
        <v>53.348999999999997</v>
      </c>
      <c r="H189">
        <f>IFERROR(VLOOKUP($A189, CDS1Y_bbg!G$5:H$241,2), -1)</f>
        <v>-1</v>
      </c>
      <c r="J189">
        <f>IFERROR(VLOOKUP($A189, CDS1Y_bbg!I$5:J$241,2), -1)</f>
        <v>111.393</v>
      </c>
      <c r="L189">
        <f>IFERROR(VLOOKUP($A189, CDS1Y_bbg!K$5:L$241,2), -1)</f>
        <v>-1</v>
      </c>
      <c r="N189">
        <f>IFERROR(VLOOKUP($A189, CDS1Y_bbg!M$5:N$241,2), -1)</f>
        <v>-1</v>
      </c>
      <c r="P189">
        <f>IFERROR(VLOOKUP($A189, CDS1Y_bbg!O$5:P$241,2), -1)</f>
        <v>-1</v>
      </c>
      <c r="R189">
        <f>IFERROR(VLOOKUP($A189, CDS1Y_bbg!Q$5:R$241,2), -1)</f>
        <v>58.61</v>
      </c>
      <c r="T189">
        <v>-1</v>
      </c>
      <c r="V189">
        <f>IFERROR(VLOOKUP($A189, CDS1Y_bbg!U$5:V$241,2), -1)</f>
        <v>-1</v>
      </c>
      <c r="X189">
        <f>IFERROR(VLOOKUP($A189, CDS1Y_bbg!W$5:X$241,2), -1)</f>
        <v>-1</v>
      </c>
      <c r="Z189">
        <f>IFERROR(VLOOKUP($A189, CDS1Y_bbg!Y$5:Z$241,2), -1)</f>
        <v>103.501</v>
      </c>
      <c r="AB189">
        <f>IFERROR(VLOOKUP($A189, CDS1Y_bbg!AA$5:AB$241,2), -1)</f>
        <v>-1</v>
      </c>
      <c r="AD189">
        <f>IFERROR(VLOOKUP($A189, CDS1Y_bbg!AC$5:AD$241,2), -1)</f>
        <v>121.65900000000001</v>
      </c>
      <c r="AF189">
        <f>IFERROR(VLOOKUP($A189, CDS1Y_bbg!AE$5:AF$241,2), -1)</f>
        <v>-1</v>
      </c>
      <c r="AH189">
        <f>IFERROR(VLOOKUP($A189, CDS1Y_bbg!AG$5:AH$241,2), -1)</f>
        <v>-1</v>
      </c>
      <c r="AJ189">
        <f>IFERROR(VLOOKUP($A189, CDS1Y_bbg!AI$5:AJ$241,2), -1)</f>
        <v>-1</v>
      </c>
      <c r="AL189">
        <f>IFERROR(VLOOKUP($A189, CDS1Y_bbg!AK$5:AL$241,2), -1)</f>
        <v>-1</v>
      </c>
      <c r="AN189">
        <f>IFERROR(VLOOKUP($A189, CDS1Y_bbg!AM$5:AN$241,2), -1)</f>
        <v>-1</v>
      </c>
      <c r="AP189">
        <f>IFERROR(VLOOKUP($A189, CDS1Y_bbg!AO$5:AP$241,2), -1)</f>
        <v>3.9279999999999999</v>
      </c>
      <c r="AR189">
        <f>IFERROR(VLOOKUP($A189, CDS1Y_bbg!AQ$5:AR$241,2), -1)</f>
        <v>11.792</v>
      </c>
      <c r="AT189">
        <f>IFERROR(VLOOKUP($A189, CDS1Y_bbg!AS$5:AT$241,2), -1)</f>
        <v>-1</v>
      </c>
      <c r="AV189">
        <f>IFERROR(VLOOKUP($A189, CDS1Y_bbg!AU$5:AV$241,2), -1)</f>
        <v>-1</v>
      </c>
      <c r="AX189">
        <f>IFERROR(VLOOKUP($A189, CDS1Y_bbg!AW$5:AX$241,2), -1)</f>
        <v>-1</v>
      </c>
      <c r="AZ189">
        <f>IFERROR(VLOOKUP($A189, CDS1Y_bbg!AY$5:AZ$241,2), -1)</f>
        <v>62.49</v>
      </c>
      <c r="BB189">
        <f>IFERROR(VLOOKUP($A189, CDS1Y_bbg!BA$5:BB$241,2), -1)</f>
        <v>-1</v>
      </c>
      <c r="BD189">
        <f>IFERROR(VLOOKUP($A189, CDS1Y_bbg!BC$5:BD$241,2), -1)</f>
        <v>-1</v>
      </c>
      <c r="BF189">
        <f>IFERROR(VLOOKUP($A189, CDS1Y_bbg!BE$5:BF$241,2), -1)</f>
        <v>-1</v>
      </c>
      <c r="BH189">
        <f>IFERROR(VLOOKUP($A189, CDS1Y_bbg!BG$5:BH$241,2), -1)</f>
        <v>-1</v>
      </c>
      <c r="BJ189">
        <f>IFERROR(VLOOKUP($A189, CDS1Y_bbg!BI$5:BJ$241,2), -1)</f>
        <v>50.759</v>
      </c>
      <c r="BL189">
        <f>IFERROR(VLOOKUP($A189, CDS1Y_bbg!BK$5:BL$241,2), -1)</f>
        <v>-1</v>
      </c>
      <c r="BN189">
        <f>IFERROR(VLOOKUP($A189, CDS1Y_bbg!BM$5:BN$241,2), -1)</f>
        <v>35.875999999999998</v>
      </c>
      <c r="BP189">
        <f>IFERROR(VLOOKUP($A189, CDS1Y_bbg!BO$5:BP$241,2), -1)</f>
        <v>-1</v>
      </c>
      <c r="BR189">
        <f>IFERROR(VLOOKUP($A189, CDS1Y_bbg!BQ$5:BR$241,2), -1)</f>
        <v>-1</v>
      </c>
      <c r="BT189">
        <f>IFERROR(VLOOKUP($A189, CDS1Y_bbg!BS$5:BT$241,2), -1)</f>
        <v>-1</v>
      </c>
      <c r="BV189">
        <f>IFERROR(VLOOKUP($A189, CDS1Y_bbg!BU$5:BV$241,2), -1)</f>
        <v>-1</v>
      </c>
      <c r="BX189">
        <f>IFERROR(VLOOKUP($A189, CDS1Y_bbg!BW$5:BX$241,2), -1)</f>
        <v>-1</v>
      </c>
      <c r="BZ189">
        <f>IFERROR(VLOOKUP($A189, CDS1Y_bbg!BY$5:BZ$241,2), -1)</f>
        <v>-1</v>
      </c>
      <c r="CB189">
        <f>IFERROR(VLOOKUP($A189, CDS1Y_bbg!CA$5:CB$241,2), -1)</f>
        <v>-1</v>
      </c>
      <c r="CD189">
        <f>IFERROR(VLOOKUP($A189, CDS1Y_bbg!CC$5:CD$241,2), -1)</f>
        <v>-1</v>
      </c>
      <c r="CF189">
        <f>IFERROR(VLOOKUP($A189, CDS1Y_bbg!CE$5:CF$241,2), -1)</f>
        <v>19.571000000000002</v>
      </c>
      <c r="CH189">
        <f>IFERROR(VLOOKUP($A189, CDS1Y_bbg!CG$5:CH$241,2), -1)</f>
        <v>-1</v>
      </c>
      <c r="CJ189">
        <f>IFERROR(VLOOKUP($A189, CDS1Y_bbg!CI$5:CJ$241,2), -1)</f>
        <v>-1</v>
      </c>
      <c r="CL189">
        <f>IFERROR(VLOOKUP($A189, CDS1Y_bbg!CK$5:CL$241,2), -1)</f>
        <v>-1</v>
      </c>
      <c r="CN189">
        <f>IFERROR(VLOOKUP($A189, CDS1Y_bbg!CM$5:CN$241,2), -1)</f>
        <v>-1</v>
      </c>
    </row>
    <row r="190" spans="1:92" x14ac:dyDescent="0.25">
      <c r="A190" s="1">
        <v>42277</v>
      </c>
      <c r="B190">
        <f>IFERROR(VLOOKUP($A190, CDS1Y_bbg!A$5:B$241,2), -1)</f>
        <v>309.43</v>
      </c>
      <c r="D190">
        <f>IFERROR(VLOOKUP($A190, CDS1Y_bbg!C$5:D$241,2), -1)</f>
        <v>-1</v>
      </c>
      <c r="F190">
        <f>IFERROR(VLOOKUP($A190, CDS1Y_bbg!E$5:F$241,2), -1)</f>
        <v>82.308999999999997</v>
      </c>
      <c r="H190">
        <f>IFERROR(VLOOKUP($A190, CDS1Y_bbg!G$5:H$241,2), -1)</f>
        <v>-1</v>
      </c>
      <c r="J190">
        <f>IFERROR(VLOOKUP($A190, CDS1Y_bbg!I$5:J$241,2), -1)</f>
        <v>135.989</v>
      </c>
      <c r="L190">
        <f>IFERROR(VLOOKUP($A190, CDS1Y_bbg!K$5:L$241,2), -1)</f>
        <v>-1</v>
      </c>
      <c r="N190">
        <f>IFERROR(VLOOKUP($A190, CDS1Y_bbg!M$5:N$241,2), -1)</f>
        <v>-1</v>
      </c>
      <c r="P190">
        <f>IFERROR(VLOOKUP($A190, CDS1Y_bbg!O$5:P$241,2), -1)</f>
        <v>-1</v>
      </c>
      <c r="R190">
        <f>IFERROR(VLOOKUP($A190, CDS1Y_bbg!Q$5:R$241,2), -1)</f>
        <v>85.064999999999998</v>
      </c>
      <c r="T190">
        <v>-1</v>
      </c>
      <c r="V190">
        <f>IFERROR(VLOOKUP($A190, CDS1Y_bbg!U$5:V$241,2), -1)</f>
        <v>-1</v>
      </c>
      <c r="X190">
        <f>IFERROR(VLOOKUP($A190, CDS1Y_bbg!W$5:X$241,2), -1)</f>
        <v>-1</v>
      </c>
      <c r="Z190">
        <f>IFERROR(VLOOKUP($A190, CDS1Y_bbg!Y$5:Z$241,2), -1)</f>
        <v>185.065</v>
      </c>
      <c r="AB190">
        <f>IFERROR(VLOOKUP($A190, CDS1Y_bbg!AA$5:AB$241,2), -1)</f>
        <v>-1</v>
      </c>
      <c r="AD190">
        <f>IFERROR(VLOOKUP($A190, CDS1Y_bbg!AC$5:AD$241,2), -1)</f>
        <v>182.12299999999999</v>
      </c>
      <c r="AF190">
        <f>IFERROR(VLOOKUP($A190, CDS1Y_bbg!AE$5:AF$241,2), -1)</f>
        <v>-1</v>
      </c>
      <c r="AH190">
        <f>IFERROR(VLOOKUP($A190, CDS1Y_bbg!AG$5:AH$241,2), -1)</f>
        <v>-1</v>
      </c>
      <c r="AJ190">
        <f>IFERROR(VLOOKUP($A190, CDS1Y_bbg!AI$5:AJ$241,2), -1)</f>
        <v>-1</v>
      </c>
      <c r="AL190">
        <f>IFERROR(VLOOKUP($A190, CDS1Y_bbg!AK$5:AL$241,2), -1)</f>
        <v>-1</v>
      </c>
      <c r="AN190">
        <f>IFERROR(VLOOKUP($A190, CDS1Y_bbg!AM$5:AN$241,2), -1)</f>
        <v>-1</v>
      </c>
      <c r="AP190">
        <f>IFERROR(VLOOKUP($A190, CDS1Y_bbg!AO$5:AP$241,2), -1)</f>
        <v>3.9279999999999999</v>
      </c>
      <c r="AR190">
        <f>IFERROR(VLOOKUP($A190, CDS1Y_bbg!AQ$5:AR$241,2), -1)</f>
        <v>11.792</v>
      </c>
      <c r="AT190">
        <f>IFERROR(VLOOKUP($A190, CDS1Y_bbg!AS$5:AT$241,2), -1)</f>
        <v>-1</v>
      </c>
      <c r="AV190">
        <f>IFERROR(VLOOKUP($A190, CDS1Y_bbg!AU$5:AV$241,2), -1)</f>
        <v>-1</v>
      </c>
      <c r="AX190">
        <f>IFERROR(VLOOKUP($A190, CDS1Y_bbg!AW$5:AX$241,2), -1)</f>
        <v>-1</v>
      </c>
      <c r="AZ190">
        <f>IFERROR(VLOOKUP($A190, CDS1Y_bbg!AY$5:AZ$241,2), -1)</f>
        <v>62.49</v>
      </c>
      <c r="BB190">
        <f>IFERROR(VLOOKUP($A190, CDS1Y_bbg!BA$5:BB$241,2), -1)</f>
        <v>-1</v>
      </c>
      <c r="BD190">
        <f>IFERROR(VLOOKUP($A190, CDS1Y_bbg!BC$5:BD$241,2), -1)</f>
        <v>-1</v>
      </c>
      <c r="BF190">
        <f>IFERROR(VLOOKUP($A190, CDS1Y_bbg!BE$5:BF$241,2), -1)</f>
        <v>-1</v>
      </c>
      <c r="BH190">
        <f>IFERROR(VLOOKUP($A190, CDS1Y_bbg!BG$5:BH$241,2), -1)</f>
        <v>-1</v>
      </c>
      <c r="BJ190">
        <f>IFERROR(VLOOKUP($A190, CDS1Y_bbg!BI$5:BJ$241,2), -1)</f>
        <v>50.759</v>
      </c>
      <c r="BL190">
        <f>IFERROR(VLOOKUP($A190, CDS1Y_bbg!BK$5:BL$241,2), -1)</f>
        <v>-1</v>
      </c>
      <c r="BN190">
        <f>IFERROR(VLOOKUP($A190, CDS1Y_bbg!BM$5:BN$241,2), -1)</f>
        <v>35.875999999999998</v>
      </c>
      <c r="BP190">
        <f>IFERROR(VLOOKUP($A190, CDS1Y_bbg!BO$5:BP$241,2), -1)</f>
        <v>-1</v>
      </c>
      <c r="BR190">
        <f>IFERROR(VLOOKUP($A190, CDS1Y_bbg!BQ$5:BR$241,2), -1)</f>
        <v>-1</v>
      </c>
      <c r="BT190">
        <f>IFERROR(VLOOKUP($A190, CDS1Y_bbg!BS$5:BT$241,2), -1)</f>
        <v>-1</v>
      </c>
      <c r="BV190">
        <f>IFERROR(VLOOKUP($A190, CDS1Y_bbg!BU$5:BV$241,2), -1)</f>
        <v>-1</v>
      </c>
      <c r="BX190">
        <f>IFERROR(VLOOKUP($A190, CDS1Y_bbg!BW$5:BX$241,2), -1)</f>
        <v>-1</v>
      </c>
      <c r="BZ190">
        <f>IFERROR(VLOOKUP($A190, CDS1Y_bbg!BY$5:BZ$241,2), -1)</f>
        <v>-1</v>
      </c>
      <c r="CB190">
        <f>IFERROR(VLOOKUP($A190, CDS1Y_bbg!CA$5:CB$241,2), -1)</f>
        <v>-1</v>
      </c>
      <c r="CD190">
        <f>IFERROR(VLOOKUP($A190, CDS1Y_bbg!CC$5:CD$241,2), -1)</f>
        <v>-1</v>
      </c>
      <c r="CF190">
        <f>IFERROR(VLOOKUP($A190, CDS1Y_bbg!CE$5:CF$241,2), -1)</f>
        <v>19.571000000000002</v>
      </c>
      <c r="CH190">
        <f>IFERROR(VLOOKUP($A190, CDS1Y_bbg!CG$5:CH$241,2), -1)</f>
        <v>-1</v>
      </c>
      <c r="CJ190">
        <f>IFERROR(VLOOKUP($A190, CDS1Y_bbg!CI$5:CJ$241,2), -1)</f>
        <v>-1</v>
      </c>
      <c r="CL190">
        <f>IFERROR(VLOOKUP($A190, CDS1Y_bbg!CK$5:CL$241,2), -1)</f>
        <v>-1</v>
      </c>
      <c r="CN190">
        <f>IFERROR(VLOOKUP($A190, CDS1Y_bbg!CM$5:CN$241,2), -1)</f>
        <v>-1</v>
      </c>
    </row>
    <row r="191" spans="1:92" x14ac:dyDescent="0.25">
      <c r="A191" s="1">
        <v>42307</v>
      </c>
      <c r="B191">
        <f>IFERROR(VLOOKUP($A191, CDS1Y_bbg!A$5:B$241,2), -1)</f>
        <v>249.494</v>
      </c>
      <c r="D191">
        <f>IFERROR(VLOOKUP($A191, CDS1Y_bbg!C$5:D$241,2), -1)</f>
        <v>-1</v>
      </c>
      <c r="F191">
        <f>IFERROR(VLOOKUP($A191, CDS1Y_bbg!E$5:F$241,2), -1)</f>
        <v>48.127000000000002</v>
      </c>
      <c r="H191">
        <f>IFERROR(VLOOKUP($A191, CDS1Y_bbg!G$5:H$241,2), -1)</f>
        <v>-1</v>
      </c>
      <c r="J191">
        <f>IFERROR(VLOOKUP($A191, CDS1Y_bbg!I$5:J$241,2), -1)</f>
        <v>102.93600000000001</v>
      </c>
      <c r="L191">
        <f>IFERROR(VLOOKUP($A191, CDS1Y_bbg!K$5:L$241,2), -1)</f>
        <v>-1</v>
      </c>
      <c r="N191">
        <f>IFERROR(VLOOKUP($A191, CDS1Y_bbg!M$5:N$241,2), -1)</f>
        <v>-1</v>
      </c>
      <c r="P191">
        <f>IFERROR(VLOOKUP($A191, CDS1Y_bbg!O$5:P$241,2), -1)</f>
        <v>-1</v>
      </c>
      <c r="R191">
        <f>IFERROR(VLOOKUP($A191, CDS1Y_bbg!Q$5:R$241,2), -1)</f>
        <v>54.32</v>
      </c>
      <c r="T191">
        <v>-1</v>
      </c>
      <c r="V191">
        <f>IFERROR(VLOOKUP($A191, CDS1Y_bbg!U$5:V$241,2), -1)</f>
        <v>-1</v>
      </c>
      <c r="X191">
        <f>IFERROR(VLOOKUP($A191, CDS1Y_bbg!W$5:X$241,2), -1)</f>
        <v>-1</v>
      </c>
      <c r="Z191">
        <f>IFERROR(VLOOKUP($A191, CDS1Y_bbg!Y$5:Z$241,2), -1)</f>
        <v>182.16</v>
      </c>
      <c r="AB191">
        <f>IFERROR(VLOOKUP($A191, CDS1Y_bbg!AA$5:AB$241,2), -1)</f>
        <v>-1</v>
      </c>
      <c r="AD191">
        <f>IFERROR(VLOOKUP($A191, CDS1Y_bbg!AC$5:AD$241,2), -1)</f>
        <v>99.292000000000002</v>
      </c>
      <c r="AF191">
        <f>IFERROR(VLOOKUP($A191, CDS1Y_bbg!AE$5:AF$241,2), -1)</f>
        <v>-1</v>
      </c>
      <c r="AH191">
        <f>IFERROR(VLOOKUP($A191, CDS1Y_bbg!AG$5:AH$241,2), -1)</f>
        <v>-1</v>
      </c>
      <c r="AJ191">
        <f>IFERROR(VLOOKUP($A191, CDS1Y_bbg!AI$5:AJ$241,2), -1)</f>
        <v>-1</v>
      </c>
      <c r="AL191">
        <f>IFERROR(VLOOKUP($A191, CDS1Y_bbg!AK$5:AL$241,2), -1)</f>
        <v>-1</v>
      </c>
      <c r="AN191">
        <f>IFERROR(VLOOKUP($A191, CDS1Y_bbg!AM$5:AN$241,2), -1)</f>
        <v>-1</v>
      </c>
      <c r="AP191">
        <f>IFERROR(VLOOKUP($A191, CDS1Y_bbg!AO$5:AP$241,2), -1)</f>
        <v>3.9279999999999999</v>
      </c>
      <c r="AR191">
        <f>IFERROR(VLOOKUP($A191, CDS1Y_bbg!AQ$5:AR$241,2), -1)</f>
        <v>11.792</v>
      </c>
      <c r="AT191">
        <f>IFERROR(VLOOKUP($A191, CDS1Y_bbg!AS$5:AT$241,2), -1)</f>
        <v>-1</v>
      </c>
      <c r="AV191">
        <f>IFERROR(VLOOKUP($A191, CDS1Y_bbg!AU$5:AV$241,2), -1)</f>
        <v>-1</v>
      </c>
      <c r="AX191">
        <f>IFERROR(VLOOKUP($A191, CDS1Y_bbg!AW$5:AX$241,2), -1)</f>
        <v>-1</v>
      </c>
      <c r="AZ191">
        <f>IFERROR(VLOOKUP($A191, CDS1Y_bbg!AY$5:AZ$241,2), -1)</f>
        <v>62.49</v>
      </c>
      <c r="BB191">
        <f>IFERROR(VLOOKUP($A191, CDS1Y_bbg!BA$5:BB$241,2), -1)</f>
        <v>-1</v>
      </c>
      <c r="BD191">
        <f>IFERROR(VLOOKUP($A191, CDS1Y_bbg!BC$5:BD$241,2), -1)</f>
        <v>-1</v>
      </c>
      <c r="BF191">
        <f>IFERROR(VLOOKUP($A191, CDS1Y_bbg!BE$5:BF$241,2), -1)</f>
        <v>-1</v>
      </c>
      <c r="BH191">
        <f>IFERROR(VLOOKUP($A191, CDS1Y_bbg!BG$5:BH$241,2), -1)</f>
        <v>-1</v>
      </c>
      <c r="BJ191">
        <f>IFERROR(VLOOKUP($A191, CDS1Y_bbg!BI$5:BJ$241,2), -1)</f>
        <v>50.759</v>
      </c>
      <c r="BL191">
        <f>IFERROR(VLOOKUP($A191, CDS1Y_bbg!BK$5:BL$241,2), -1)</f>
        <v>-1</v>
      </c>
      <c r="BN191">
        <f>IFERROR(VLOOKUP($A191, CDS1Y_bbg!BM$5:BN$241,2), -1)</f>
        <v>35.875999999999998</v>
      </c>
      <c r="BP191">
        <f>IFERROR(VLOOKUP($A191, CDS1Y_bbg!BO$5:BP$241,2), -1)</f>
        <v>-1</v>
      </c>
      <c r="BR191">
        <f>IFERROR(VLOOKUP($A191, CDS1Y_bbg!BQ$5:BR$241,2), -1)</f>
        <v>-1</v>
      </c>
      <c r="BT191">
        <f>IFERROR(VLOOKUP($A191, CDS1Y_bbg!BS$5:BT$241,2), -1)</f>
        <v>-1</v>
      </c>
      <c r="BV191">
        <f>IFERROR(VLOOKUP($A191, CDS1Y_bbg!BU$5:BV$241,2), -1)</f>
        <v>-1</v>
      </c>
      <c r="BX191">
        <f>IFERROR(VLOOKUP($A191, CDS1Y_bbg!BW$5:BX$241,2), -1)</f>
        <v>-1</v>
      </c>
      <c r="BZ191">
        <f>IFERROR(VLOOKUP($A191, CDS1Y_bbg!BY$5:BZ$241,2), -1)</f>
        <v>-1</v>
      </c>
      <c r="CB191">
        <f>IFERROR(VLOOKUP($A191, CDS1Y_bbg!CA$5:CB$241,2), -1)</f>
        <v>-1</v>
      </c>
      <c r="CD191">
        <f>IFERROR(VLOOKUP($A191, CDS1Y_bbg!CC$5:CD$241,2), -1)</f>
        <v>-1</v>
      </c>
      <c r="CF191">
        <f>IFERROR(VLOOKUP($A191, CDS1Y_bbg!CE$5:CF$241,2), -1)</f>
        <v>19.571000000000002</v>
      </c>
      <c r="CH191">
        <f>IFERROR(VLOOKUP($A191, CDS1Y_bbg!CG$5:CH$241,2), -1)</f>
        <v>-1</v>
      </c>
      <c r="CJ191">
        <f>IFERROR(VLOOKUP($A191, CDS1Y_bbg!CI$5:CJ$241,2), -1)</f>
        <v>-1</v>
      </c>
      <c r="CL191">
        <f>IFERROR(VLOOKUP($A191, CDS1Y_bbg!CK$5:CL$241,2), -1)</f>
        <v>-1</v>
      </c>
      <c r="CN191">
        <f>IFERROR(VLOOKUP($A191, CDS1Y_bbg!CM$5:CN$241,2), -1)</f>
        <v>-1</v>
      </c>
    </row>
    <row r="192" spans="1:92" x14ac:dyDescent="0.25">
      <c r="A192" s="1">
        <v>42338</v>
      </c>
      <c r="B192">
        <f>IFERROR(VLOOKUP($A192, CDS1Y_bbg!A$5:B$241,2), -1)</f>
        <v>207.63499999999999</v>
      </c>
      <c r="D192">
        <f>IFERROR(VLOOKUP($A192, CDS1Y_bbg!C$5:D$241,2), -1)</f>
        <v>-1</v>
      </c>
      <c r="F192">
        <f>IFERROR(VLOOKUP($A192, CDS1Y_bbg!E$5:F$241,2), -1)</f>
        <v>50.063000000000002</v>
      </c>
      <c r="H192">
        <f>IFERROR(VLOOKUP($A192, CDS1Y_bbg!G$5:H$241,2), -1)</f>
        <v>-1</v>
      </c>
      <c r="J192">
        <f>IFERROR(VLOOKUP($A192, CDS1Y_bbg!I$5:J$241,2), -1)</f>
        <v>109.001</v>
      </c>
      <c r="L192">
        <f>IFERROR(VLOOKUP($A192, CDS1Y_bbg!K$5:L$241,2), -1)</f>
        <v>-1</v>
      </c>
      <c r="N192">
        <f>IFERROR(VLOOKUP($A192, CDS1Y_bbg!M$5:N$241,2), -1)</f>
        <v>-1</v>
      </c>
      <c r="P192">
        <f>IFERROR(VLOOKUP($A192, CDS1Y_bbg!O$5:P$241,2), -1)</f>
        <v>-1</v>
      </c>
      <c r="R192">
        <f>IFERROR(VLOOKUP($A192, CDS1Y_bbg!Q$5:R$241,2), -1)</f>
        <v>55.283999999999999</v>
      </c>
      <c r="T192">
        <v>-1</v>
      </c>
      <c r="V192">
        <f>IFERROR(VLOOKUP($A192, CDS1Y_bbg!U$5:V$241,2), -1)</f>
        <v>-1</v>
      </c>
      <c r="X192">
        <f>IFERROR(VLOOKUP($A192, CDS1Y_bbg!W$5:X$241,2), -1)</f>
        <v>-1</v>
      </c>
      <c r="Z192">
        <f>IFERROR(VLOOKUP($A192, CDS1Y_bbg!Y$5:Z$241,2), -1)</f>
        <v>75.006</v>
      </c>
      <c r="AB192">
        <f>IFERROR(VLOOKUP($A192, CDS1Y_bbg!AA$5:AB$241,2), -1)</f>
        <v>-1</v>
      </c>
      <c r="AD192">
        <f>IFERROR(VLOOKUP($A192, CDS1Y_bbg!AC$5:AD$241,2), -1)</f>
        <v>100.881</v>
      </c>
      <c r="AF192">
        <f>IFERROR(VLOOKUP($A192, CDS1Y_bbg!AE$5:AF$241,2), -1)</f>
        <v>-1</v>
      </c>
      <c r="AH192">
        <f>IFERROR(VLOOKUP($A192, CDS1Y_bbg!AG$5:AH$241,2), -1)</f>
        <v>-1</v>
      </c>
      <c r="AJ192">
        <f>IFERROR(VLOOKUP($A192, CDS1Y_bbg!AI$5:AJ$241,2), -1)</f>
        <v>-1</v>
      </c>
      <c r="AL192">
        <f>IFERROR(VLOOKUP($A192, CDS1Y_bbg!AK$5:AL$241,2), -1)</f>
        <v>-1</v>
      </c>
      <c r="AN192">
        <f>IFERROR(VLOOKUP($A192, CDS1Y_bbg!AM$5:AN$241,2), -1)</f>
        <v>-1</v>
      </c>
      <c r="AP192">
        <f>IFERROR(VLOOKUP($A192, CDS1Y_bbg!AO$5:AP$241,2), -1)</f>
        <v>3.9279999999999999</v>
      </c>
      <c r="AR192">
        <f>IFERROR(VLOOKUP($A192, CDS1Y_bbg!AQ$5:AR$241,2), -1)</f>
        <v>11.792</v>
      </c>
      <c r="AT192">
        <f>IFERROR(VLOOKUP($A192, CDS1Y_bbg!AS$5:AT$241,2), -1)</f>
        <v>-1</v>
      </c>
      <c r="AV192">
        <f>IFERROR(VLOOKUP($A192, CDS1Y_bbg!AU$5:AV$241,2), -1)</f>
        <v>-1</v>
      </c>
      <c r="AX192">
        <f>IFERROR(VLOOKUP($A192, CDS1Y_bbg!AW$5:AX$241,2), -1)</f>
        <v>-1</v>
      </c>
      <c r="AZ192">
        <f>IFERROR(VLOOKUP($A192, CDS1Y_bbg!AY$5:AZ$241,2), -1)</f>
        <v>62.49</v>
      </c>
      <c r="BB192">
        <f>IFERROR(VLOOKUP($A192, CDS1Y_bbg!BA$5:BB$241,2), -1)</f>
        <v>-1</v>
      </c>
      <c r="BD192">
        <f>IFERROR(VLOOKUP($A192, CDS1Y_bbg!BC$5:BD$241,2), -1)</f>
        <v>-1</v>
      </c>
      <c r="BF192">
        <f>IFERROR(VLOOKUP($A192, CDS1Y_bbg!BE$5:BF$241,2), -1)</f>
        <v>-1</v>
      </c>
      <c r="BH192">
        <f>IFERROR(VLOOKUP($A192, CDS1Y_bbg!BG$5:BH$241,2), -1)</f>
        <v>-1</v>
      </c>
      <c r="BJ192">
        <f>IFERROR(VLOOKUP($A192, CDS1Y_bbg!BI$5:BJ$241,2), -1)</f>
        <v>50.759</v>
      </c>
      <c r="BL192">
        <f>IFERROR(VLOOKUP($A192, CDS1Y_bbg!BK$5:BL$241,2), -1)</f>
        <v>-1</v>
      </c>
      <c r="BN192">
        <f>IFERROR(VLOOKUP($A192, CDS1Y_bbg!BM$5:BN$241,2), -1)</f>
        <v>35.875999999999998</v>
      </c>
      <c r="BP192">
        <f>IFERROR(VLOOKUP($A192, CDS1Y_bbg!BO$5:BP$241,2), -1)</f>
        <v>-1</v>
      </c>
      <c r="BR192">
        <f>IFERROR(VLOOKUP($A192, CDS1Y_bbg!BQ$5:BR$241,2), -1)</f>
        <v>-1</v>
      </c>
      <c r="BT192">
        <f>IFERROR(VLOOKUP($A192, CDS1Y_bbg!BS$5:BT$241,2), -1)</f>
        <v>-1</v>
      </c>
      <c r="BV192">
        <f>IFERROR(VLOOKUP($A192, CDS1Y_bbg!BU$5:BV$241,2), -1)</f>
        <v>-1</v>
      </c>
      <c r="BX192">
        <f>IFERROR(VLOOKUP($A192, CDS1Y_bbg!BW$5:BX$241,2), -1)</f>
        <v>-1</v>
      </c>
      <c r="BZ192">
        <f>IFERROR(VLOOKUP($A192, CDS1Y_bbg!BY$5:BZ$241,2), -1)</f>
        <v>-1</v>
      </c>
      <c r="CB192">
        <f>IFERROR(VLOOKUP($A192, CDS1Y_bbg!CA$5:CB$241,2), -1)</f>
        <v>-1</v>
      </c>
      <c r="CD192">
        <f>IFERROR(VLOOKUP($A192, CDS1Y_bbg!CC$5:CD$241,2), -1)</f>
        <v>-1</v>
      </c>
      <c r="CF192">
        <f>IFERROR(VLOOKUP($A192, CDS1Y_bbg!CE$5:CF$241,2), -1)</f>
        <v>19.571000000000002</v>
      </c>
      <c r="CH192">
        <f>IFERROR(VLOOKUP($A192, CDS1Y_bbg!CG$5:CH$241,2), -1)</f>
        <v>-1</v>
      </c>
      <c r="CJ192">
        <f>IFERROR(VLOOKUP($A192, CDS1Y_bbg!CI$5:CJ$241,2), -1)</f>
        <v>-1</v>
      </c>
      <c r="CL192">
        <f>IFERROR(VLOOKUP($A192, CDS1Y_bbg!CK$5:CL$241,2), -1)</f>
        <v>-1</v>
      </c>
      <c r="CN192">
        <f>IFERROR(VLOOKUP($A192, CDS1Y_bbg!CM$5:CN$241,2), -1)</f>
        <v>-1</v>
      </c>
    </row>
    <row r="193" spans="1:92" x14ac:dyDescent="0.25">
      <c r="A193" s="1">
        <v>42369</v>
      </c>
      <c r="B193">
        <f>IFERROR(VLOOKUP($A193, CDS1Y_bbg!A$5:B$241,2), -1)</f>
        <v>214.85</v>
      </c>
      <c r="D193">
        <f>IFERROR(VLOOKUP($A193, CDS1Y_bbg!C$5:D$241,2), -1)</f>
        <v>-1</v>
      </c>
      <c r="F193">
        <f>IFERROR(VLOOKUP($A193, CDS1Y_bbg!E$5:F$241,2), -1)</f>
        <v>49.997999999999998</v>
      </c>
      <c r="H193">
        <f>IFERROR(VLOOKUP($A193, CDS1Y_bbg!G$5:H$241,2), -1)</f>
        <v>-1</v>
      </c>
      <c r="J193">
        <f>IFERROR(VLOOKUP($A193, CDS1Y_bbg!I$5:J$241,2), -1)</f>
        <v>121.693</v>
      </c>
      <c r="L193">
        <f>IFERROR(VLOOKUP($A193, CDS1Y_bbg!K$5:L$241,2), -1)</f>
        <v>-1</v>
      </c>
      <c r="N193">
        <f>IFERROR(VLOOKUP($A193, CDS1Y_bbg!M$5:N$241,2), -1)</f>
        <v>-1</v>
      </c>
      <c r="P193">
        <f>IFERROR(VLOOKUP($A193, CDS1Y_bbg!O$5:P$241,2), -1)</f>
        <v>-1</v>
      </c>
      <c r="R193">
        <f>IFERROR(VLOOKUP($A193, CDS1Y_bbg!Q$5:R$241,2), -1)</f>
        <v>64.241</v>
      </c>
      <c r="T193">
        <v>-1</v>
      </c>
      <c r="V193">
        <f>IFERROR(VLOOKUP($A193, CDS1Y_bbg!U$5:V$241,2), -1)</f>
        <v>-1</v>
      </c>
      <c r="X193">
        <f>IFERROR(VLOOKUP($A193, CDS1Y_bbg!W$5:X$241,2), -1)</f>
        <v>-1</v>
      </c>
      <c r="Z193">
        <f>IFERROR(VLOOKUP($A193, CDS1Y_bbg!Y$5:Z$241,2), -1)</f>
        <v>221.13499999999999</v>
      </c>
      <c r="AB193">
        <f>IFERROR(VLOOKUP($A193, CDS1Y_bbg!AA$5:AB$241,2), -1)</f>
        <v>-1</v>
      </c>
      <c r="AD193">
        <f>IFERROR(VLOOKUP($A193, CDS1Y_bbg!AC$5:AD$241,2), -1)</f>
        <v>121.798</v>
      </c>
      <c r="AF193">
        <f>IFERROR(VLOOKUP($A193, CDS1Y_bbg!AE$5:AF$241,2), -1)</f>
        <v>-1</v>
      </c>
      <c r="AH193">
        <f>IFERROR(VLOOKUP($A193, CDS1Y_bbg!AG$5:AH$241,2), -1)</f>
        <v>-1</v>
      </c>
      <c r="AJ193">
        <f>IFERROR(VLOOKUP($A193, CDS1Y_bbg!AI$5:AJ$241,2), -1)</f>
        <v>-1</v>
      </c>
      <c r="AL193">
        <f>IFERROR(VLOOKUP($A193, CDS1Y_bbg!AK$5:AL$241,2), -1)</f>
        <v>-1</v>
      </c>
      <c r="AN193">
        <f>IFERROR(VLOOKUP($A193, CDS1Y_bbg!AM$5:AN$241,2), -1)</f>
        <v>-1</v>
      </c>
      <c r="AP193">
        <f>IFERROR(VLOOKUP($A193, CDS1Y_bbg!AO$5:AP$241,2), -1)</f>
        <v>3.9279999999999999</v>
      </c>
      <c r="AR193">
        <f>IFERROR(VLOOKUP($A193, CDS1Y_bbg!AQ$5:AR$241,2), -1)</f>
        <v>11.792</v>
      </c>
      <c r="AT193">
        <f>IFERROR(VLOOKUP($A193, CDS1Y_bbg!AS$5:AT$241,2), -1)</f>
        <v>-1</v>
      </c>
      <c r="AV193">
        <f>IFERROR(VLOOKUP($A193, CDS1Y_bbg!AU$5:AV$241,2), -1)</f>
        <v>-1</v>
      </c>
      <c r="AX193">
        <f>IFERROR(VLOOKUP($A193, CDS1Y_bbg!AW$5:AX$241,2), -1)</f>
        <v>-1</v>
      </c>
      <c r="AZ193">
        <f>IFERROR(VLOOKUP($A193, CDS1Y_bbg!AY$5:AZ$241,2), -1)</f>
        <v>62.49</v>
      </c>
      <c r="BB193">
        <f>IFERROR(VLOOKUP($A193, CDS1Y_bbg!BA$5:BB$241,2), -1)</f>
        <v>-1</v>
      </c>
      <c r="BD193">
        <f>IFERROR(VLOOKUP($A193, CDS1Y_bbg!BC$5:BD$241,2), -1)</f>
        <v>-1</v>
      </c>
      <c r="BF193">
        <f>IFERROR(VLOOKUP($A193, CDS1Y_bbg!BE$5:BF$241,2), -1)</f>
        <v>-1</v>
      </c>
      <c r="BH193">
        <f>IFERROR(VLOOKUP($A193, CDS1Y_bbg!BG$5:BH$241,2), -1)</f>
        <v>-1</v>
      </c>
      <c r="BJ193">
        <f>IFERROR(VLOOKUP($A193, CDS1Y_bbg!BI$5:BJ$241,2), -1)</f>
        <v>50.759</v>
      </c>
      <c r="BL193">
        <f>IFERROR(VLOOKUP($A193, CDS1Y_bbg!BK$5:BL$241,2), -1)</f>
        <v>-1</v>
      </c>
      <c r="BN193">
        <f>IFERROR(VLOOKUP($A193, CDS1Y_bbg!BM$5:BN$241,2), -1)</f>
        <v>35.875999999999998</v>
      </c>
      <c r="BP193">
        <f>IFERROR(VLOOKUP($A193, CDS1Y_bbg!BO$5:BP$241,2), -1)</f>
        <v>-1</v>
      </c>
      <c r="BR193">
        <f>IFERROR(VLOOKUP($A193, CDS1Y_bbg!BQ$5:BR$241,2), -1)</f>
        <v>-1</v>
      </c>
      <c r="BT193">
        <f>IFERROR(VLOOKUP($A193, CDS1Y_bbg!BS$5:BT$241,2), -1)</f>
        <v>-1</v>
      </c>
      <c r="BV193">
        <f>IFERROR(VLOOKUP($A193, CDS1Y_bbg!BU$5:BV$241,2), -1)</f>
        <v>-1</v>
      </c>
      <c r="BX193">
        <f>IFERROR(VLOOKUP($A193, CDS1Y_bbg!BW$5:BX$241,2), -1)</f>
        <v>-1</v>
      </c>
      <c r="BZ193">
        <f>IFERROR(VLOOKUP($A193, CDS1Y_bbg!BY$5:BZ$241,2), -1)</f>
        <v>-1</v>
      </c>
      <c r="CB193">
        <f>IFERROR(VLOOKUP($A193, CDS1Y_bbg!CA$5:CB$241,2), -1)</f>
        <v>-1</v>
      </c>
      <c r="CD193">
        <f>IFERROR(VLOOKUP($A193, CDS1Y_bbg!CC$5:CD$241,2), -1)</f>
        <v>-1</v>
      </c>
      <c r="CF193">
        <f>IFERROR(VLOOKUP($A193, CDS1Y_bbg!CE$5:CF$241,2), -1)</f>
        <v>19.571000000000002</v>
      </c>
      <c r="CH193">
        <f>IFERROR(VLOOKUP($A193, CDS1Y_bbg!CG$5:CH$241,2), -1)</f>
        <v>-1</v>
      </c>
      <c r="CJ193">
        <f>IFERROR(VLOOKUP($A193, CDS1Y_bbg!CI$5:CJ$241,2), -1)</f>
        <v>-1</v>
      </c>
      <c r="CL193">
        <f>IFERROR(VLOOKUP($A193, CDS1Y_bbg!CK$5:CL$241,2), -1)</f>
        <v>-1</v>
      </c>
      <c r="CN193">
        <f>IFERROR(VLOOKUP($A193, CDS1Y_bbg!CM$5:CN$241,2), -1)</f>
        <v>-1</v>
      </c>
    </row>
    <row r="194" spans="1:92" x14ac:dyDescent="0.25">
      <c r="A194" s="1">
        <v>42398</v>
      </c>
      <c r="B194">
        <f>IFERROR(VLOOKUP($A194, CDS1Y_bbg!A$5:B$241,2), -1)</f>
        <v>158.00399999999999</v>
      </c>
      <c r="D194">
        <f>IFERROR(VLOOKUP($A194, CDS1Y_bbg!C$5:D$241,2), -1)</f>
        <v>-1</v>
      </c>
      <c r="F194">
        <f>IFERROR(VLOOKUP($A194, CDS1Y_bbg!E$5:F$241,2), -1)</f>
        <v>55.9</v>
      </c>
      <c r="H194">
        <f>IFERROR(VLOOKUP($A194, CDS1Y_bbg!G$5:H$241,2), -1)</f>
        <v>-1</v>
      </c>
      <c r="J194">
        <f>IFERROR(VLOOKUP($A194, CDS1Y_bbg!I$5:J$241,2), -1)</f>
        <v>126.827</v>
      </c>
      <c r="L194">
        <f>IFERROR(VLOOKUP($A194, CDS1Y_bbg!K$5:L$241,2), -1)</f>
        <v>-1</v>
      </c>
      <c r="N194">
        <f>IFERROR(VLOOKUP($A194, CDS1Y_bbg!M$5:N$241,2), -1)</f>
        <v>-1</v>
      </c>
      <c r="P194">
        <f>IFERROR(VLOOKUP($A194, CDS1Y_bbg!O$5:P$241,2), -1)</f>
        <v>-1</v>
      </c>
      <c r="R194">
        <f>IFERROR(VLOOKUP($A194, CDS1Y_bbg!Q$5:R$241,2), -1)</f>
        <v>65.822999999999993</v>
      </c>
      <c r="T194">
        <v>-1</v>
      </c>
      <c r="V194">
        <f>IFERROR(VLOOKUP($A194, CDS1Y_bbg!U$5:V$241,2), -1)</f>
        <v>-1</v>
      </c>
      <c r="X194">
        <f>IFERROR(VLOOKUP($A194, CDS1Y_bbg!W$5:X$241,2), -1)</f>
        <v>-1</v>
      </c>
      <c r="Z194">
        <f>IFERROR(VLOOKUP($A194, CDS1Y_bbg!Y$5:Z$241,2), -1)</f>
        <v>206.38</v>
      </c>
      <c r="AB194">
        <f>IFERROR(VLOOKUP($A194, CDS1Y_bbg!AA$5:AB$241,2), -1)</f>
        <v>-1</v>
      </c>
      <c r="AD194">
        <f>IFERROR(VLOOKUP($A194, CDS1Y_bbg!AC$5:AD$241,2), -1)</f>
        <v>145.678</v>
      </c>
      <c r="AF194">
        <f>IFERROR(VLOOKUP($A194, CDS1Y_bbg!AE$5:AF$241,2), -1)</f>
        <v>-1</v>
      </c>
      <c r="AH194">
        <f>IFERROR(VLOOKUP($A194, CDS1Y_bbg!AG$5:AH$241,2), -1)</f>
        <v>-1</v>
      </c>
      <c r="AJ194">
        <f>IFERROR(VLOOKUP($A194, CDS1Y_bbg!AI$5:AJ$241,2), -1)</f>
        <v>-1</v>
      </c>
      <c r="AL194">
        <f>IFERROR(VLOOKUP($A194, CDS1Y_bbg!AK$5:AL$241,2), -1)</f>
        <v>-1</v>
      </c>
      <c r="AN194">
        <f>IFERROR(VLOOKUP($A194, CDS1Y_bbg!AM$5:AN$241,2), -1)</f>
        <v>-1</v>
      </c>
      <c r="AP194">
        <f>IFERROR(VLOOKUP($A194, CDS1Y_bbg!AO$5:AP$241,2), -1)</f>
        <v>3.9279999999999999</v>
      </c>
      <c r="AR194">
        <f>IFERROR(VLOOKUP($A194, CDS1Y_bbg!AQ$5:AR$241,2), -1)</f>
        <v>11.792</v>
      </c>
      <c r="AT194">
        <f>IFERROR(VLOOKUP($A194, CDS1Y_bbg!AS$5:AT$241,2), -1)</f>
        <v>-1</v>
      </c>
      <c r="AV194">
        <f>IFERROR(VLOOKUP($A194, CDS1Y_bbg!AU$5:AV$241,2), -1)</f>
        <v>-1</v>
      </c>
      <c r="AX194">
        <f>IFERROR(VLOOKUP($A194, CDS1Y_bbg!AW$5:AX$241,2), -1)</f>
        <v>-1</v>
      </c>
      <c r="AZ194">
        <f>IFERROR(VLOOKUP($A194, CDS1Y_bbg!AY$5:AZ$241,2), -1)</f>
        <v>62.49</v>
      </c>
      <c r="BB194">
        <f>IFERROR(VLOOKUP($A194, CDS1Y_bbg!BA$5:BB$241,2), -1)</f>
        <v>-1</v>
      </c>
      <c r="BD194">
        <f>IFERROR(VLOOKUP($A194, CDS1Y_bbg!BC$5:BD$241,2), -1)</f>
        <v>-1</v>
      </c>
      <c r="BF194">
        <f>IFERROR(VLOOKUP($A194, CDS1Y_bbg!BE$5:BF$241,2), -1)</f>
        <v>-1</v>
      </c>
      <c r="BH194">
        <f>IFERROR(VLOOKUP($A194, CDS1Y_bbg!BG$5:BH$241,2), -1)</f>
        <v>-1</v>
      </c>
      <c r="BJ194">
        <f>IFERROR(VLOOKUP($A194, CDS1Y_bbg!BI$5:BJ$241,2), -1)</f>
        <v>50.759</v>
      </c>
      <c r="BL194">
        <f>IFERROR(VLOOKUP($A194, CDS1Y_bbg!BK$5:BL$241,2), -1)</f>
        <v>-1</v>
      </c>
      <c r="BN194">
        <f>IFERROR(VLOOKUP($A194, CDS1Y_bbg!BM$5:BN$241,2), -1)</f>
        <v>35.875999999999998</v>
      </c>
      <c r="BP194">
        <f>IFERROR(VLOOKUP($A194, CDS1Y_bbg!BO$5:BP$241,2), -1)</f>
        <v>-1</v>
      </c>
      <c r="BR194">
        <f>IFERROR(VLOOKUP($A194, CDS1Y_bbg!BQ$5:BR$241,2), -1)</f>
        <v>-1</v>
      </c>
      <c r="BT194">
        <f>IFERROR(VLOOKUP($A194, CDS1Y_bbg!BS$5:BT$241,2), -1)</f>
        <v>-1</v>
      </c>
      <c r="BV194">
        <f>IFERROR(VLOOKUP($A194, CDS1Y_bbg!BU$5:BV$241,2), -1)</f>
        <v>-1</v>
      </c>
      <c r="BX194">
        <f>IFERROR(VLOOKUP($A194, CDS1Y_bbg!BW$5:BX$241,2), -1)</f>
        <v>-1</v>
      </c>
      <c r="BZ194">
        <f>IFERROR(VLOOKUP($A194, CDS1Y_bbg!BY$5:BZ$241,2), -1)</f>
        <v>-1</v>
      </c>
      <c r="CB194">
        <f>IFERROR(VLOOKUP($A194, CDS1Y_bbg!CA$5:CB$241,2), -1)</f>
        <v>-1</v>
      </c>
      <c r="CD194">
        <f>IFERROR(VLOOKUP($A194, CDS1Y_bbg!CC$5:CD$241,2), -1)</f>
        <v>-1</v>
      </c>
      <c r="CF194">
        <f>IFERROR(VLOOKUP($A194, CDS1Y_bbg!CE$5:CF$241,2), -1)</f>
        <v>19.571000000000002</v>
      </c>
      <c r="CH194">
        <f>IFERROR(VLOOKUP($A194, CDS1Y_bbg!CG$5:CH$241,2), -1)</f>
        <v>-1</v>
      </c>
      <c r="CJ194">
        <f>IFERROR(VLOOKUP($A194, CDS1Y_bbg!CI$5:CJ$241,2), -1)</f>
        <v>-1</v>
      </c>
      <c r="CL194">
        <f>IFERROR(VLOOKUP($A194, CDS1Y_bbg!CK$5:CL$241,2), -1)</f>
        <v>-1</v>
      </c>
      <c r="CN194">
        <f>IFERROR(VLOOKUP($A194, CDS1Y_bbg!CM$5:CN$241,2), -1)</f>
        <v>-1</v>
      </c>
    </row>
    <row r="195" spans="1:92" x14ac:dyDescent="0.25">
      <c r="A195" s="1">
        <v>42429</v>
      </c>
      <c r="B195">
        <f>IFERROR(VLOOKUP($A195, CDS1Y_bbg!A$5:B$241,2), -1)</f>
        <v>111.401</v>
      </c>
      <c r="D195">
        <f>IFERROR(VLOOKUP($A195, CDS1Y_bbg!C$5:D$241,2), -1)</f>
        <v>-1</v>
      </c>
      <c r="F195">
        <f>IFERROR(VLOOKUP($A195, CDS1Y_bbg!E$5:F$241,2), -1)</f>
        <v>46.273000000000003</v>
      </c>
      <c r="H195">
        <f>IFERROR(VLOOKUP($A195, CDS1Y_bbg!G$5:H$241,2), -1)</f>
        <v>-1</v>
      </c>
      <c r="J195">
        <f>IFERROR(VLOOKUP($A195, CDS1Y_bbg!I$5:J$241,2), -1)</f>
        <v>98.82</v>
      </c>
      <c r="L195">
        <f>IFERROR(VLOOKUP($A195, CDS1Y_bbg!K$5:L$241,2), -1)</f>
        <v>-1</v>
      </c>
      <c r="N195">
        <f>IFERROR(VLOOKUP($A195, CDS1Y_bbg!M$5:N$241,2), -1)</f>
        <v>-1</v>
      </c>
      <c r="P195">
        <f>IFERROR(VLOOKUP($A195, CDS1Y_bbg!O$5:P$241,2), -1)</f>
        <v>-1</v>
      </c>
      <c r="R195">
        <f>IFERROR(VLOOKUP($A195, CDS1Y_bbg!Q$5:R$241,2), -1)</f>
        <v>56.37</v>
      </c>
      <c r="T195">
        <v>-1</v>
      </c>
      <c r="V195">
        <f>IFERROR(VLOOKUP($A195, CDS1Y_bbg!U$5:V$241,2), -1)</f>
        <v>-1</v>
      </c>
      <c r="X195">
        <f>IFERROR(VLOOKUP($A195, CDS1Y_bbg!W$5:X$241,2), -1)</f>
        <v>-1</v>
      </c>
      <c r="Z195">
        <f>IFERROR(VLOOKUP($A195, CDS1Y_bbg!Y$5:Z$241,2), -1)</f>
        <v>141.77099999999999</v>
      </c>
      <c r="AB195">
        <f>IFERROR(VLOOKUP($A195, CDS1Y_bbg!AA$5:AB$241,2), -1)</f>
        <v>-1</v>
      </c>
      <c r="AD195">
        <f>IFERROR(VLOOKUP($A195, CDS1Y_bbg!AC$5:AD$241,2), -1)</f>
        <v>104.37</v>
      </c>
      <c r="AF195">
        <f>IFERROR(VLOOKUP($A195, CDS1Y_bbg!AE$5:AF$241,2), -1)</f>
        <v>-1</v>
      </c>
      <c r="AH195">
        <f>IFERROR(VLOOKUP($A195, CDS1Y_bbg!AG$5:AH$241,2), -1)</f>
        <v>-1</v>
      </c>
      <c r="AJ195">
        <f>IFERROR(VLOOKUP($A195, CDS1Y_bbg!AI$5:AJ$241,2), -1)</f>
        <v>-1</v>
      </c>
      <c r="AL195">
        <f>IFERROR(VLOOKUP($A195, CDS1Y_bbg!AK$5:AL$241,2), -1)</f>
        <v>-1</v>
      </c>
      <c r="AN195">
        <f>IFERROR(VLOOKUP($A195, CDS1Y_bbg!AM$5:AN$241,2), -1)</f>
        <v>-1</v>
      </c>
      <c r="AP195">
        <f>IFERROR(VLOOKUP($A195, CDS1Y_bbg!AO$5:AP$241,2), -1)</f>
        <v>3.9279999999999999</v>
      </c>
      <c r="AR195">
        <f>IFERROR(VLOOKUP($A195, CDS1Y_bbg!AQ$5:AR$241,2), -1)</f>
        <v>11.792</v>
      </c>
      <c r="AT195">
        <f>IFERROR(VLOOKUP($A195, CDS1Y_bbg!AS$5:AT$241,2), -1)</f>
        <v>-1</v>
      </c>
      <c r="AV195">
        <f>IFERROR(VLOOKUP($A195, CDS1Y_bbg!AU$5:AV$241,2), -1)</f>
        <v>-1</v>
      </c>
      <c r="AX195">
        <f>IFERROR(VLOOKUP($A195, CDS1Y_bbg!AW$5:AX$241,2), -1)</f>
        <v>-1</v>
      </c>
      <c r="AZ195">
        <f>IFERROR(VLOOKUP($A195, CDS1Y_bbg!AY$5:AZ$241,2), -1)</f>
        <v>62.49</v>
      </c>
      <c r="BB195">
        <f>IFERROR(VLOOKUP($A195, CDS1Y_bbg!BA$5:BB$241,2), -1)</f>
        <v>-1</v>
      </c>
      <c r="BD195">
        <f>IFERROR(VLOOKUP($A195, CDS1Y_bbg!BC$5:BD$241,2), -1)</f>
        <v>-1</v>
      </c>
      <c r="BF195">
        <f>IFERROR(VLOOKUP($A195, CDS1Y_bbg!BE$5:BF$241,2), -1)</f>
        <v>-1</v>
      </c>
      <c r="BH195">
        <f>IFERROR(VLOOKUP($A195, CDS1Y_bbg!BG$5:BH$241,2), -1)</f>
        <v>-1</v>
      </c>
      <c r="BJ195">
        <f>IFERROR(VLOOKUP($A195, CDS1Y_bbg!BI$5:BJ$241,2), -1)</f>
        <v>50.759</v>
      </c>
      <c r="BL195">
        <f>IFERROR(VLOOKUP($A195, CDS1Y_bbg!BK$5:BL$241,2), -1)</f>
        <v>-1</v>
      </c>
      <c r="BN195">
        <f>IFERROR(VLOOKUP($A195, CDS1Y_bbg!BM$5:BN$241,2), -1)</f>
        <v>35.875999999999998</v>
      </c>
      <c r="BP195">
        <f>IFERROR(VLOOKUP($A195, CDS1Y_bbg!BO$5:BP$241,2), -1)</f>
        <v>-1</v>
      </c>
      <c r="BR195">
        <f>IFERROR(VLOOKUP($A195, CDS1Y_bbg!BQ$5:BR$241,2), -1)</f>
        <v>-1</v>
      </c>
      <c r="BT195">
        <f>IFERROR(VLOOKUP($A195, CDS1Y_bbg!BS$5:BT$241,2), -1)</f>
        <v>-1</v>
      </c>
      <c r="BV195">
        <f>IFERROR(VLOOKUP($A195, CDS1Y_bbg!BU$5:BV$241,2), -1)</f>
        <v>-1</v>
      </c>
      <c r="BX195">
        <f>IFERROR(VLOOKUP($A195, CDS1Y_bbg!BW$5:BX$241,2), -1)</f>
        <v>-1</v>
      </c>
      <c r="BZ195">
        <f>IFERROR(VLOOKUP($A195, CDS1Y_bbg!BY$5:BZ$241,2), -1)</f>
        <v>-1</v>
      </c>
      <c r="CB195">
        <f>IFERROR(VLOOKUP($A195, CDS1Y_bbg!CA$5:CB$241,2), -1)</f>
        <v>-1</v>
      </c>
      <c r="CD195">
        <f>IFERROR(VLOOKUP($A195, CDS1Y_bbg!CC$5:CD$241,2), -1)</f>
        <v>-1</v>
      </c>
      <c r="CF195">
        <f>IFERROR(VLOOKUP($A195, CDS1Y_bbg!CE$5:CF$241,2), -1)</f>
        <v>19.571000000000002</v>
      </c>
      <c r="CH195">
        <f>IFERROR(VLOOKUP($A195, CDS1Y_bbg!CG$5:CH$241,2), -1)</f>
        <v>-1</v>
      </c>
      <c r="CJ195">
        <f>IFERROR(VLOOKUP($A195, CDS1Y_bbg!CI$5:CJ$241,2), -1)</f>
        <v>-1</v>
      </c>
      <c r="CL195">
        <f>IFERROR(VLOOKUP($A195, CDS1Y_bbg!CK$5:CL$241,2), -1)</f>
        <v>-1</v>
      </c>
      <c r="CN195">
        <f>IFERROR(VLOOKUP($A195, CDS1Y_bbg!CM$5:CN$241,2), -1)</f>
        <v>-1</v>
      </c>
    </row>
    <row r="196" spans="1:92" x14ac:dyDescent="0.25">
      <c r="A196" s="1">
        <v>42460</v>
      </c>
      <c r="B196">
        <f>IFERROR(VLOOKUP($A196, CDS1Y_bbg!A$5:B$241,2), -1)</f>
        <v>96.113</v>
      </c>
      <c r="D196">
        <f>IFERROR(VLOOKUP($A196, CDS1Y_bbg!C$5:D$241,2), -1)</f>
        <v>-1</v>
      </c>
      <c r="F196">
        <f>IFERROR(VLOOKUP($A196, CDS1Y_bbg!E$5:F$241,2), -1)</f>
        <v>29.155000000000001</v>
      </c>
      <c r="H196">
        <f>IFERROR(VLOOKUP($A196, CDS1Y_bbg!G$5:H$241,2), -1)</f>
        <v>-1</v>
      </c>
      <c r="J196">
        <f>IFERROR(VLOOKUP($A196, CDS1Y_bbg!I$5:J$241,2), -1)</f>
        <v>61.779000000000003</v>
      </c>
      <c r="L196">
        <f>IFERROR(VLOOKUP($A196, CDS1Y_bbg!K$5:L$241,2), -1)</f>
        <v>-1</v>
      </c>
      <c r="N196">
        <f>IFERROR(VLOOKUP($A196, CDS1Y_bbg!M$5:N$241,2), -1)</f>
        <v>-1</v>
      </c>
      <c r="P196">
        <f>IFERROR(VLOOKUP($A196, CDS1Y_bbg!O$5:P$241,2), -1)</f>
        <v>-1</v>
      </c>
      <c r="R196">
        <f>IFERROR(VLOOKUP($A196, CDS1Y_bbg!Q$5:R$241,2), -1)</f>
        <v>49.366</v>
      </c>
      <c r="T196">
        <v>-1</v>
      </c>
      <c r="V196">
        <f>IFERROR(VLOOKUP($A196, CDS1Y_bbg!U$5:V$241,2), -1)</f>
        <v>-1</v>
      </c>
      <c r="X196">
        <f>IFERROR(VLOOKUP($A196, CDS1Y_bbg!W$5:X$241,2), -1)</f>
        <v>-1</v>
      </c>
      <c r="Z196">
        <f>IFERROR(VLOOKUP($A196, CDS1Y_bbg!Y$5:Z$241,2), -1)</f>
        <v>73.83</v>
      </c>
      <c r="AB196">
        <f>IFERROR(VLOOKUP($A196, CDS1Y_bbg!AA$5:AB$241,2), -1)</f>
        <v>-1</v>
      </c>
      <c r="AD196">
        <f>IFERROR(VLOOKUP($A196, CDS1Y_bbg!AC$5:AD$241,2), -1)</f>
        <v>70.018000000000001</v>
      </c>
      <c r="AF196">
        <f>IFERROR(VLOOKUP($A196, CDS1Y_bbg!AE$5:AF$241,2), -1)</f>
        <v>-1</v>
      </c>
      <c r="AH196">
        <f>IFERROR(VLOOKUP($A196, CDS1Y_bbg!AG$5:AH$241,2), -1)</f>
        <v>-1</v>
      </c>
      <c r="AJ196">
        <f>IFERROR(VLOOKUP($A196, CDS1Y_bbg!AI$5:AJ$241,2), -1)</f>
        <v>-1</v>
      </c>
      <c r="AL196">
        <f>IFERROR(VLOOKUP($A196, CDS1Y_bbg!AK$5:AL$241,2), -1)</f>
        <v>-1</v>
      </c>
      <c r="AN196">
        <f>IFERROR(VLOOKUP($A196, CDS1Y_bbg!AM$5:AN$241,2), -1)</f>
        <v>-1</v>
      </c>
      <c r="AP196">
        <f>IFERROR(VLOOKUP($A196, CDS1Y_bbg!AO$5:AP$241,2), -1)</f>
        <v>3.9279999999999999</v>
      </c>
      <c r="AR196">
        <f>IFERROR(VLOOKUP($A196, CDS1Y_bbg!AQ$5:AR$241,2), -1)</f>
        <v>11.792</v>
      </c>
      <c r="AT196">
        <f>IFERROR(VLOOKUP($A196, CDS1Y_bbg!AS$5:AT$241,2), -1)</f>
        <v>-1</v>
      </c>
      <c r="AV196">
        <f>IFERROR(VLOOKUP($A196, CDS1Y_bbg!AU$5:AV$241,2), -1)</f>
        <v>-1</v>
      </c>
      <c r="AX196">
        <f>IFERROR(VLOOKUP($A196, CDS1Y_bbg!AW$5:AX$241,2), -1)</f>
        <v>-1</v>
      </c>
      <c r="AZ196">
        <f>IFERROR(VLOOKUP($A196, CDS1Y_bbg!AY$5:AZ$241,2), -1)</f>
        <v>43.761000000000003</v>
      </c>
      <c r="BB196">
        <f>IFERROR(VLOOKUP($A196, CDS1Y_bbg!BA$5:BB$241,2), -1)</f>
        <v>-1</v>
      </c>
      <c r="BD196">
        <f>IFERROR(VLOOKUP($A196, CDS1Y_bbg!BC$5:BD$241,2), -1)</f>
        <v>-1</v>
      </c>
      <c r="BF196">
        <f>IFERROR(VLOOKUP($A196, CDS1Y_bbg!BE$5:BF$241,2), -1)</f>
        <v>-1</v>
      </c>
      <c r="BH196">
        <f>IFERROR(VLOOKUP($A196, CDS1Y_bbg!BG$5:BH$241,2), -1)</f>
        <v>-1</v>
      </c>
      <c r="BJ196">
        <f>IFERROR(VLOOKUP($A196, CDS1Y_bbg!BI$5:BJ$241,2), -1)</f>
        <v>50.759</v>
      </c>
      <c r="BL196">
        <f>IFERROR(VLOOKUP($A196, CDS1Y_bbg!BK$5:BL$241,2), -1)</f>
        <v>-1</v>
      </c>
      <c r="BN196">
        <f>IFERROR(VLOOKUP($A196, CDS1Y_bbg!BM$5:BN$241,2), -1)</f>
        <v>35.875999999999998</v>
      </c>
      <c r="BP196">
        <f>IFERROR(VLOOKUP($A196, CDS1Y_bbg!BO$5:BP$241,2), -1)</f>
        <v>-1</v>
      </c>
      <c r="BR196">
        <f>IFERROR(VLOOKUP($A196, CDS1Y_bbg!BQ$5:BR$241,2), -1)</f>
        <v>-1</v>
      </c>
      <c r="BT196">
        <f>IFERROR(VLOOKUP($A196, CDS1Y_bbg!BS$5:BT$241,2), -1)</f>
        <v>-1</v>
      </c>
      <c r="BV196">
        <f>IFERROR(VLOOKUP($A196, CDS1Y_bbg!BU$5:BV$241,2), -1)</f>
        <v>-1</v>
      </c>
      <c r="BX196">
        <f>IFERROR(VLOOKUP($A196, CDS1Y_bbg!BW$5:BX$241,2), -1)</f>
        <v>-1</v>
      </c>
      <c r="BZ196">
        <f>IFERROR(VLOOKUP($A196, CDS1Y_bbg!BY$5:BZ$241,2), -1)</f>
        <v>-1</v>
      </c>
      <c r="CB196">
        <f>IFERROR(VLOOKUP($A196, CDS1Y_bbg!CA$5:CB$241,2), -1)</f>
        <v>-1</v>
      </c>
      <c r="CD196">
        <f>IFERROR(VLOOKUP($A196, CDS1Y_bbg!CC$5:CD$241,2), -1)</f>
        <v>-1</v>
      </c>
      <c r="CF196">
        <f>IFERROR(VLOOKUP($A196, CDS1Y_bbg!CE$5:CF$241,2), -1)</f>
        <v>19.571000000000002</v>
      </c>
      <c r="CH196">
        <f>IFERROR(VLOOKUP($A196, CDS1Y_bbg!CG$5:CH$241,2), -1)</f>
        <v>-1</v>
      </c>
      <c r="CJ196">
        <f>IFERROR(VLOOKUP($A196, CDS1Y_bbg!CI$5:CJ$241,2), -1)</f>
        <v>-1</v>
      </c>
      <c r="CL196">
        <f>IFERROR(VLOOKUP($A196, CDS1Y_bbg!CK$5:CL$241,2), -1)</f>
        <v>-1</v>
      </c>
      <c r="CN196">
        <f>IFERROR(VLOOKUP($A196, CDS1Y_bbg!CM$5:CN$241,2), -1)</f>
        <v>-1</v>
      </c>
    </row>
    <row r="197" spans="1:92" x14ac:dyDescent="0.25">
      <c r="A197" s="1">
        <v>42489</v>
      </c>
      <c r="B197">
        <f>IFERROR(VLOOKUP($A197, CDS1Y_bbg!A$5:B$241,2), -1)</f>
        <v>98.375</v>
      </c>
      <c r="D197">
        <f>IFERROR(VLOOKUP($A197, CDS1Y_bbg!C$5:D$241,2), -1)</f>
        <v>-1</v>
      </c>
      <c r="F197">
        <f>IFERROR(VLOOKUP($A197, CDS1Y_bbg!E$5:F$241,2), -1)</f>
        <v>34.795000000000002</v>
      </c>
      <c r="H197">
        <f>IFERROR(VLOOKUP($A197, CDS1Y_bbg!G$5:H$241,2), -1)</f>
        <v>-1</v>
      </c>
      <c r="J197">
        <f>IFERROR(VLOOKUP($A197, CDS1Y_bbg!I$5:J$241,2), -1)</f>
        <v>72.213999999999999</v>
      </c>
      <c r="L197">
        <f>IFERROR(VLOOKUP($A197, CDS1Y_bbg!K$5:L$241,2), -1)</f>
        <v>-1</v>
      </c>
      <c r="N197">
        <f>IFERROR(VLOOKUP($A197, CDS1Y_bbg!M$5:N$241,2), -1)</f>
        <v>-1</v>
      </c>
      <c r="P197">
        <f>IFERROR(VLOOKUP($A197, CDS1Y_bbg!O$5:P$241,2), -1)</f>
        <v>-1</v>
      </c>
      <c r="R197">
        <f>IFERROR(VLOOKUP($A197, CDS1Y_bbg!Q$5:R$241,2), -1)</f>
        <v>48.250999999999998</v>
      </c>
      <c r="T197">
        <v>-1</v>
      </c>
      <c r="V197">
        <f>IFERROR(VLOOKUP($A197, CDS1Y_bbg!U$5:V$241,2), -1)</f>
        <v>-1</v>
      </c>
      <c r="X197">
        <f>IFERROR(VLOOKUP($A197, CDS1Y_bbg!W$5:X$241,2), -1)</f>
        <v>-1</v>
      </c>
      <c r="Z197">
        <v>-1</v>
      </c>
      <c r="AB197">
        <f>IFERROR(VLOOKUP($A197, CDS1Y_bbg!AA$5:AB$241,2), -1)</f>
        <v>-1</v>
      </c>
      <c r="AD197">
        <f>IFERROR(VLOOKUP($A197, CDS1Y_bbg!AC$5:AD$241,2), -1)</f>
        <v>58.362000000000002</v>
      </c>
      <c r="AF197">
        <f>IFERROR(VLOOKUP($A197, CDS1Y_bbg!AE$5:AF$241,2), -1)</f>
        <v>-1</v>
      </c>
      <c r="AH197">
        <f>IFERROR(VLOOKUP($A197, CDS1Y_bbg!AG$5:AH$241,2), -1)</f>
        <v>-1</v>
      </c>
      <c r="AJ197">
        <f>IFERROR(VLOOKUP($A197, CDS1Y_bbg!AI$5:AJ$241,2), -1)</f>
        <v>-1</v>
      </c>
      <c r="AL197">
        <f>IFERROR(VLOOKUP($A197, CDS1Y_bbg!AK$5:AL$241,2), -1)</f>
        <v>-1</v>
      </c>
      <c r="AN197">
        <f>IFERROR(VLOOKUP($A197, CDS1Y_bbg!AM$5:AN$241,2), -1)</f>
        <v>-1</v>
      </c>
      <c r="AP197">
        <f>IFERROR(VLOOKUP($A197, CDS1Y_bbg!AO$5:AP$241,2), -1)</f>
        <v>3.9279999999999999</v>
      </c>
      <c r="AR197">
        <f>IFERROR(VLOOKUP($A197, CDS1Y_bbg!AQ$5:AR$241,2), -1)</f>
        <v>11.792</v>
      </c>
      <c r="AT197">
        <f>IFERROR(VLOOKUP($A197, CDS1Y_bbg!AS$5:AT$241,2), -1)</f>
        <v>-1</v>
      </c>
      <c r="AV197">
        <f>IFERROR(VLOOKUP($A197, CDS1Y_bbg!AU$5:AV$241,2), -1)</f>
        <v>-1</v>
      </c>
      <c r="AX197">
        <f>IFERROR(VLOOKUP($A197, CDS1Y_bbg!AW$5:AX$241,2), -1)</f>
        <v>-1</v>
      </c>
      <c r="AZ197">
        <f>IFERROR(VLOOKUP($A197, CDS1Y_bbg!AY$5:AZ$241,2), -1)</f>
        <v>44.798999999999999</v>
      </c>
      <c r="BB197">
        <f>IFERROR(VLOOKUP($A197, CDS1Y_bbg!BA$5:BB$241,2), -1)</f>
        <v>-1</v>
      </c>
      <c r="BD197">
        <f>IFERROR(VLOOKUP($A197, CDS1Y_bbg!BC$5:BD$241,2), -1)</f>
        <v>-1</v>
      </c>
      <c r="BF197">
        <f>IFERROR(VLOOKUP($A197, CDS1Y_bbg!BE$5:BF$241,2), -1)</f>
        <v>-1</v>
      </c>
      <c r="BH197">
        <f>IFERROR(VLOOKUP($A197, CDS1Y_bbg!BG$5:BH$241,2), -1)</f>
        <v>-1</v>
      </c>
      <c r="BJ197">
        <f>IFERROR(VLOOKUP($A197, CDS1Y_bbg!BI$5:BJ$241,2), -1)</f>
        <v>50.759</v>
      </c>
      <c r="BL197">
        <f>IFERROR(VLOOKUP($A197, CDS1Y_bbg!BK$5:BL$241,2), -1)</f>
        <v>-1</v>
      </c>
      <c r="BN197">
        <f>IFERROR(VLOOKUP($A197, CDS1Y_bbg!BM$5:BN$241,2), -1)</f>
        <v>35.875999999999998</v>
      </c>
      <c r="BP197">
        <f>IFERROR(VLOOKUP($A197, CDS1Y_bbg!BO$5:BP$241,2), -1)</f>
        <v>-1</v>
      </c>
      <c r="BR197">
        <f>IFERROR(VLOOKUP($A197, CDS1Y_bbg!BQ$5:BR$241,2), -1)</f>
        <v>-1</v>
      </c>
      <c r="BT197">
        <f>IFERROR(VLOOKUP($A197, CDS1Y_bbg!BS$5:BT$241,2), -1)</f>
        <v>-1</v>
      </c>
      <c r="BV197">
        <f>IFERROR(VLOOKUP($A197, CDS1Y_bbg!BU$5:BV$241,2), -1)</f>
        <v>-1</v>
      </c>
      <c r="BX197">
        <f>IFERROR(VLOOKUP($A197, CDS1Y_bbg!BW$5:BX$241,2), -1)</f>
        <v>-1</v>
      </c>
      <c r="BZ197">
        <f>IFERROR(VLOOKUP($A197, CDS1Y_bbg!BY$5:BZ$241,2), -1)</f>
        <v>-1</v>
      </c>
      <c r="CB197">
        <f>IFERROR(VLOOKUP($A197, CDS1Y_bbg!CA$5:CB$241,2), -1)</f>
        <v>-1</v>
      </c>
      <c r="CD197">
        <f>IFERROR(VLOOKUP($A197, CDS1Y_bbg!CC$5:CD$241,2), -1)</f>
        <v>-1</v>
      </c>
      <c r="CF197">
        <f>IFERROR(VLOOKUP($A197, CDS1Y_bbg!CE$5:CF$241,2), -1)</f>
        <v>19.571000000000002</v>
      </c>
      <c r="CH197">
        <f>IFERROR(VLOOKUP($A197, CDS1Y_bbg!CG$5:CH$241,2), -1)</f>
        <v>-1</v>
      </c>
      <c r="CJ197">
        <f>IFERROR(VLOOKUP($A197, CDS1Y_bbg!CI$5:CJ$241,2), -1)</f>
        <v>-1</v>
      </c>
      <c r="CL197">
        <f>IFERROR(VLOOKUP($A197, CDS1Y_bbg!CK$5:CL$241,2), -1)</f>
        <v>-1</v>
      </c>
      <c r="CN197">
        <f>IFERROR(VLOOKUP($A197, CDS1Y_bbg!CM$5:CN$241,2), -1)</f>
        <v>-1</v>
      </c>
    </row>
    <row r="198" spans="1:92" x14ac:dyDescent="0.25">
      <c r="A198" s="1">
        <v>42521</v>
      </c>
      <c r="B198">
        <f>IFERROR(VLOOKUP($A198, CDS1Y_bbg!A$5:B$241,2), -1)</f>
        <v>99.078000000000003</v>
      </c>
      <c r="D198">
        <f>IFERROR(VLOOKUP($A198, CDS1Y_bbg!C$5:D$241,2), -1)</f>
        <v>-1</v>
      </c>
      <c r="F198">
        <f>IFERROR(VLOOKUP($A198, CDS1Y_bbg!E$5:F$241,2), -1)</f>
        <v>42.079000000000001</v>
      </c>
      <c r="H198">
        <f>IFERROR(VLOOKUP($A198, CDS1Y_bbg!G$5:H$241,2), -1)</f>
        <v>-1</v>
      </c>
      <c r="J198">
        <f>IFERROR(VLOOKUP($A198, CDS1Y_bbg!I$5:J$241,2), -1)</f>
        <v>80.975999999999999</v>
      </c>
      <c r="L198">
        <f>IFERROR(VLOOKUP($A198, CDS1Y_bbg!K$5:L$241,2), -1)</f>
        <v>-1</v>
      </c>
      <c r="N198">
        <f>IFERROR(VLOOKUP($A198, CDS1Y_bbg!M$5:N$241,2), -1)</f>
        <v>-1</v>
      </c>
      <c r="P198">
        <f>IFERROR(VLOOKUP($A198, CDS1Y_bbg!O$5:P$241,2), -1)</f>
        <v>-1</v>
      </c>
      <c r="R198">
        <f>IFERROR(VLOOKUP($A198, CDS1Y_bbg!Q$5:R$241,2), -1)</f>
        <v>52.710999999999999</v>
      </c>
      <c r="T198">
        <v>-1</v>
      </c>
      <c r="V198">
        <f>IFERROR(VLOOKUP($A198, CDS1Y_bbg!U$5:V$241,2), -1)</f>
        <v>-1</v>
      </c>
      <c r="X198">
        <f>IFERROR(VLOOKUP($A198, CDS1Y_bbg!W$5:X$241,2), -1)</f>
        <v>-1</v>
      </c>
      <c r="Z198">
        <v>-1</v>
      </c>
      <c r="AB198">
        <f>IFERROR(VLOOKUP($A198, CDS1Y_bbg!AA$5:AB$241,2), -1)</f>
        <v>-1</v>
      </c>
      <c r="AD198">
        <f>IFERROR(VLOOKUP($A198, CDS1Y_bbg!AC$5:AD$241,2), -1)</f>
        <v>87.295000000000002</v>
      </c>
      <c r="AF198">
        <f>IFERROR(VLOOKUP($A198, CDS1Y_bbg!AE$5:AF$241,2), -1)</f>
        <v>-1</v>
      </c>
      <c r="AH198">
        <f>IFERROR(VLOOKUP($A198, CDS1Y_bbg!AG$5:AH$241,2), -1)</f>
        <v>-1</v>
      </c>
      <c r="AJ198">
        <f>IFERROR(VLOOKUP($A198, CDS1Y_bbg!AI$5:AJ$241,2), -1)</f>
        <v>-1</v>
      </c>
      <c r="AL198">
        <f>IFERROR(VLOOKUP($A198, CDS1Y_bbg!AK$5:AL$241,2), -1)</f>
        <v>-1</v>
      </c>
      <c r="AN198">
        <f>IFERROR(VLOOKUP($A198, CDS1Y_bbg!AM$5:AN$241,2), -1)</f>
        <v>-1</v>
      </c>
      <c r="AP198">
        <f>IFERROR(VLOOKUP($A198, CDS1Y_bbg!AO$5:AP$241,2), -1)</f>
        <v>3.9279999999999999</v>
      </c>
      <c r="AR198">
        <f>IFERROR(VLOOKUP($A198, CDS1Y_bbg!AQ$5:AR$241,2), -1)</f>
        <v>11.792</v>
      </c>
      <c r="AT198">
        <f>IFERROR(VLOOKUP($A198, CDS1Y_bbg!AS$5:AT$241,2), -1)</f>
        <v>-1</v>
      </c>
      <c r="AV198">
        <f>IFERROR(VLOOKUP($A198, CDS1Y_bbg!AU$5:AV$241,2), -1)</f>
        <v>-1</v>
      </c>
      <c r="AX198">
        <f>IFERROR(VLOOKUP($A198, CDS1Y_bbg!AW$5:AX$241,2), -1)</f>
        <v>-1</v>
      </c>
      <c r="AZ198">
        <f>IFERROR(VLOOKUP($A198, CDS1Y_bbg!AY$5:AZ$241,2), -1)</f>
        <v>46.085000000000001</v>
      </c>
      <c r="BB198">
        <f>IFERROR(VLOOKUP($A198, CDS1Y_bbg!BA$5:BB$241,2), -1)</f>
        <v>-1</v>
      </c>
      <c r="BD198">
        <f>IFERROR(VLOOKUP($A198, CDS1Y_bbg!BC$5:BD$241,2), -1)</f>
        <v>-1</v>
      </c>
      <c r="BF198">
        <f>IFERROR(VLOOKUP($A198, CDS1Y_bbg!BE$5:BF$241,2), -1)</f>
        <v>-1</v>
      </c>
      <c r="BH198">
        <f>IFERROR(VLOOKUP($A198, CDS1Y_bbg!BG$5:BH$241,2), -1)</f>
        <v>-1</v>
      </c>
      <c r="BJ198">
        <f>IFERROR(VLOOKUP($A198, CDS1Y_bbg!BI$5:BJ$241,2), -1)</f>
        <v>50.759</v>
      </c>
      <c r="BL198">
        <f>IFERROR(VLOOKUP($A198, CDS1Y_bbg!BK$5:BL$241,2), -1)</f>
        <v>-1</v>
      </c>
      <c r="BN198">
        <f>IFERROR(VLOOKUP($A198, CDS1Y_bbg!BM$5:BN$241,2), -1)</f>
        <v>35.875999999999998</v>
      </c>
      <c r="BP198">
        <f>IFERROR(VLOOKUP($A198, CDS1Y_bbg!BO$5:BP$241,2), -1)</f>
        <v>-1</v>
      </c>
      <c r="BR198">
        <f>IFERROR(VLOOKUP($A198, CDS1Y_bbg!BQ$5:BR$241,2), -1)</f>
        <v>-1</v>
      </c>
      <c r="BT198">
        <f>IFERROR(VLOOKUP($A198, CDS1Y_bbg!BS$5:BT$241,2), -1)</f>
        <v>-1</v>
      </c>
      <c r="BV198">
        <f>IFERROR(VLOOKUP($A198, CDS1Y_bbg!BU$5:BV$241,2), -1)</f>
        <v>-1</v>
      </c>
      <c r="BX198">
        <f>IFERROR(VLOOKUP($A198, CDS1Y_bbg!BW$5:BX$241,2), -1)</f>
        <v>-1</v>
      </c>
      <c r="BZ198">
        <f>IFERROR(VLOOKUP($A198, CDS1Y_bbg!BY$5:BZ$241,2), -1)</f>
        <v>-1</v>
      </c>
      <c r="CB198">
        <f>IFERROR(VLOOKUP($A198, CDS1Y_bbg!CA$5:CB$241,2), -1)</f>
        <v>-1</v>
      </c>
      <c r="CD198">
        <f>IFERROR(VLOOKUP($A198, CDS1Y_bbg!CC$5:CD$241,2), -1)</f>
        <v>-1</v>
      </c>
      <c r="CF198">
        <f>IFERROR(VLOOKUP($A198, CDS1Y_bbg!CE$5:CF$241,2), -1)</f>
        <v>19.571000000000002</v>
      </c>
      <c r="CH198">
        <f>IFERROR(VLOOKUP($A198, CDS1Y_bbg!CG$5:CH$241,2), -1)</f>
        <v>-1</v>
      </c>
      <c r="CJ198">
        <f>IFERROR(VLOOKUP($A198, CDS1Y_bbg!CI$5:CJ$241,2), -1)</f>
        <v>-1</v>
      </c>
      <c r="CL198">
        <f>IFERROR(VLOOKUP($A198, CDS1Y_bbg!CK$5:CL$241,2), -1)</f>
        <v>-1</v>
      </c>
      <c r="CN198">
        <f>IFERROR(VLOOKUP($A198, CDS1Y_bbg!CM$5:CN$241,2), -1)</f>
        <v>-1</v>
      </c>
    </row>
    <row r="199" spans="1:92" x14ac:dyDescent="0.25">
      <c r="A199" s="1">
        <v>42551</v>
      </c>
      <c r="B199">
        <f>IFERROR(VLOOKUP($A199, CDS1Y_bbg!A$5:B$241,2), -1)</f>
        <v>83.105000000000004</v>
      </c>
      <c r="D199">
        <f>IFERROR(VLOOKUP($A199, CDS1Y_bbg!C$5:D$241,2), -1)</f>
        <v>-1</v>
      </c>
      <c r="F199">
        <f>IFERROR(VLOOKUP($A199, CDS1Y_bbg!E$5:F$241,2), -1)</f>
        <v>29.844000000000001</v>
      </c>
      <c r="H199">
        <f>IFERROR(VLOOKUP($A199, CDS1Y_bbg!G$5:H$241,2), -1)</f>
        <v>-1</v>
      </c>
      <c r="J199">
        <f>IFERROR(VLOOKUP($A199, CDS1Y_bbg!I$5:J$241,2), -1)</f>
        <v>57.826999999999998</v>
      </c>
      <c r="L199">
        <f>IFERROR(VLOOKUP($A199, CDS1Y_bbg!K$5:L$241,2), -1)</f>
        <v>-1</v>
      </c>
      <c r="N199">
        <f>IFERROR(VLOOKUP($A199, CDS1Y_bbg!M$5:N$241,2), -1)</f>
        <v>-1</v>
      </c>
      <c r="P199">
        <f>IFERROR(VLOOKUP($A199, CDS1Y_bbg!O$5:P$241,2), -1)</f>
        <v>-1</v>
      </c>
      <c r="R199">
        <f>IFERROR(VLOOKUP($A199, CDS1Y_bbg!Q$5:R$241,2), -1)</f>
        <v>46.347999999999999</v>
      </c>
      <c r="T199">
        <v>-1</v>
      </c>
      <c r="V199">
        <f>IFERROR(VLOOKUP($A199, CDS1Y_bbg!U$5:V$241,2), -1)</f>
        <v>-1</v>
      </c>
      <c r="X199">
        <f>IFERROR(VLOOKUP($A199, CDS1Y_bbg!W$5:X$241,2), -1)</f>
        <v>-1</v>
      </c>
      <c r="Z199">
        <v>-1</v>
      </c>
      <c r="AB199">
        <f>IFERROR(VLOOKUP($A199, CDS1Y_bbg!AA$5:AB$241,2), -1)</f>
        <v>-1</v>
      </c>
      <c r="AD199">
        <f>IFERROR(VLOOKUP($A199, CDS1Y_bbg!AC$5:AD$241,2), -1)</f>
        <v>55.371000000000002</v>
      </c>
      <c r="AF199">
        <f>IFERROR(VLOOKUP($A199, CDS1Y_bbg!AE$5:AF$241,2), -1)</f>
        <v>-1</v>
      </c>
      <c r="AH199">
        <f>IFERROR(VLOOKUP($A199, CDS1Y_bbg!AG$5:AH$241,2), -1)</f>
        <v>-1</v>
      </c>
      <c r="AJ199">
        <f>IFERROR(VLOOKUP($A199, CDS1Y_bbg!AI$5:AJ$241,2), -1)</f>
        <v>-1</v>
      </c>
      <c r="AL199">
        <f>IFERROR(VLOOKUP($A199, CDS1Y_bbg!AK$5:AL$241,2), -1)</f>
        <v>-1</v>
      </c>
      <c r="AN199">
        <f>IFERROR(VLOOKUP($A199, CDS1Y_bbg!AM$5:AN$241,2), -1)</f>
        <v>-1</v>
      </c>
      <c r="AP199">
        <f>IFERROR(VLOOKUP($A199, CDS1Y_bbg!AO$5:AP$241,2), -1)</f>
        <v>3.9279999999999999</v>
      </c>
      <c r="AR199">
        <f>IFERROR(VLOOKUP($A199, CDS1Y_bbg!AQ$5:AR$241,2), -1)</f>
        <v>11.792</v>
      </c>
      <c r="AT199">
        <f>IFERROR(VLOOKUP($A199, CDS1Y_bbg!AS$5:AT$241,2), -1)</f>
        <v>-1</v>
      </c>
      <c r="AV199">
        <f>IFERROR(VLOOKUP($A199, CDS1Y_bbg!AU$5:AV$241,2), -1)</f>
        <v>-1</v>
      </c>
      <c r="AX199">
        <f>IFERROR(VLOOKUP($A199, CDS1Y_bbg!AW$5:AX$241,2), -1)</f>
        <v>-1</v>
      </c>
      <c r="AZ199">
        <f>IFERROR(VLOOKUP($A199, CDS1Y_bbg!AY$5:AZ$241,2), -1)</f>
        <v>46.085000000000001</v>
      </c>
      <c r="BB199">
        <f>IFERROR(VLOOKUP($A199, CDS1Y_bbg!BA$5:BB$241,2), -1)</f>
        <v>-1</v>
      </c>
      <c r="BD199">
        <f>IFERROR(VLOOKUP($A199, CDS1Y_bbg!BC$5:BD$241,2), -1)</f>
        <v>-1</v>
      </c>
      <c r="BF199">
        <f>IFERROR(VLOOKUP($A199, CDS1Y_bbg!BE$5:BF$241,2), -1)</f>
        <v>-1</v>
      </c>
      <c r="BH199">
        <f>IFERROR(VLOOKUP($A199, CDS1Y_bbg!BG$5:BH$241,2), -1)</f>
        <v>-1</v>
      </c>
      <c r="BJ199">
        <f>IFERROR(VLOOKUP($A199, CDS1Y_bbg!BI$5:BJ$241,2), -1)</f>
        <v>50.759</v>
      </c>
      <c r="BL199">
        <f>IFERROR(VLOOKUP($A199, CDS1Y_bbg!BK$5:BL$241,2), -1)</f>
        <v>-1</v>
      </c>
      <c r="BN199">
        <f>IFERROR(VLOOKUP($A199, CDS1Y_bbg!BM$5:BN$241,2), -1)</f>
        <v>35.875999999999998</v>
      </c>
      <c r="BP199">
        <f>IFERROR(VLOOKUP($A199, CDS1Y_bbg!BO$5:BP$241,2), -1)</f>
        <v>-1</v>
      </c>
      <c r="BR199">
        <f>IFERROR(VLOOKUP($A199, CDS1Y_bbg!BQ$5:BR$241,2), -1)</f>
        <v>-1</v>
      </c>
      <c r="BT199">
        <f>IFERROR(VLOOKUP($A199, CDS1Y_bbg!BS$5:BT$241,2), -1)</f>
        <v>-1</v>
      </c>
      <c r="BV199">
        <f>IFERROR(VLOOKUP($A199, CDS1Y_bbg!BU$5:BV$241,2), -1)</f>
        <v>-1</v>
      </c>
      <c r="BX199">
        <f>IFERROR(VLOOKUP($A199, CDS1Y_bbg!BW$5:BX$241,2), -1)</f>
        <v>-1</v>
      </c>
      <c r="BZ199">
        <f>IFERROR(VLOOKUP($A199, CDS1Y_bbg!BY$5:BZ$241,2), -1)</f>
        <v>-1</v>
      </c>
      <c r="CB199">
        <f>IFERROR(VLOOKUP($A199, CDS1Y_bbg!CA$5:CB$241,2), -1)</f>
        <v>-1</v>
      </c>
      <c r="CD199">
        <f>IFERROR(VLOOKUP($A199, CDS1Y_bbg!CC$5:CD$241,2), -1)</f>
        <v>-1</v>
      </c>
      <c r="CF199">
        <f>IFERROR(VLOOKUP($A199, CDS1Y_bbg!CE$5:CF$241,2), -1)</f>
        <v>19.571000000000002</v>
      </c>
      <c r="CH199">
        <f>IFERROR(VLOOKUP($A199, CDS1Y_bbg!CG$5:CH$241,2), -1)</f>
        <v>-1</v>
      </c>
      <c r="CJ199">
        <f>IFERROR(VLOOKUP($A199, CDS1Y_bbg!CI$5:CJ$241,2), -1)</f>
        <v>-1</v>
      </c>
      <c r="CL199">
        <f>IFERROR(VLOOKUP($A199, CDS1Y_bbg!CK$5:CL$241,2), -1)</f>
        <v>-1</v>
      </c>
      <c r="CN199">
        <f>IFERROR(VLOOKUP($A199, CDS1Y_bbg!CM$5:CN$241,2), -1)</f>
        <v>-1</v>
      </c>
    </row>
    <row r="200" spans="1:92" x14ac:dyDescent="0.25">
      <c r="A200" s="1">
        <v>42580</v>
      </c>
      <c r="B200">
        <f>IFERROR(VLOOKUP($A200, CDS1Y_bbg!A$5:B$241,2), -1)</f>
        <v>76.754000000000005</v>
      </c>
      <c r="D200">
        <f>IFERROR(VLOOKUP($A200, CDS1Y_bbg!C$5:D$241,2), -1)</f>
        <v>-1</v>
      </c>
      <c r="F200">
        <f>IFERROR(VLOOKUP($A200, CDS1Y_bbg!E$5:F$241,2), -1)</f>
        <v>29.262</v>
      </c>
      <c r="H200">
        <f>IFERROR(VLOOKUP($A200, CDS1Y_bbg!G$5:H$241,2), -1)</f>
        <v>-1</v>
      </c>
      <c r="J200">
        <f>IFERROR(VLOOKUP($A200, CDS1Y_bbg!I$5:J$241,2), -1)</f>
        <v>55.406999999999996</v>
      </c>
      <c r="L200">
        <f>IFERROR(VLOOKUP($A200, CDS1Y_bbg!K$5:L$241,2), -1)</f>
        <v>-1</v>
      </c>
      <c r="N200">
        <f>IFERROR(VLOOKUP($A200, CDS1Y_bbg!M$5:N$241,2), -1)</f>
        <v>-1</v>
      </c>
      <c r="P200">
        <f>IFERROR(VLOOKUP($A200, CDS1Y_bbg!O$5:P$241,2), -1)</f>
        <v>-1</v>
      </c>
      <c r="R200">
        <f>IFERROR(VLOOKUP($A200, CDS1Y_bbg!Q$5:R$241,2), -1)</f>
        <v>43.351999999999997</v>
      </c>
      <c r="T200">
        <v>-1</v>
      </c>
      <c r="V200">
        <f>IFERROR(VLOOKUP($A200, CDS1Y_bbg!U$5:V$241,2), -1)</f>
        <v>-1</v>
      </c>
      <c r="X200">
        <f>IFERROR(VLOOKUP($A200, CDS1Y_bbg!W$5:X$241,2), -1)</f>
        <v>-1</v>
      </c>
      <c r="Z200">
        <v>-1</v>
      </c>
      <c r="AB200">
        <f>IFERROR(VLOOKUP($A200, CDS1Y_bbg!AA$5:AB$241,2), -1)</f>
        <v>-1</v>
      </c>
      <c r="AD200">
        <f>IFERROR(VLOOKUP($A200, CDS1Y_bbg!AC$5:AD$241,2), -1)</f>
        <v>96.594999999999999</v>
      </c>
      <c r="AF200">
        <f>IFERROR(VLOOKUP($A200, CDS1Y_bbg!AE$5:AF$241,2), -1)</f>
        <v>-1</v>
      </c>
      <c r="AH200">
        <f>IFERROR(VLOOKUP($A200, CDS1Y_bbg!AG$5:AH$241,2), -1)</f>
        <v>-1</v>
      </c>
      <c r="AJ200">
        <f>IFERROR(VLOOKUP($A200, CDS1Y_bbg!AI$5:AJ$241,2), -1)</f>
        <v>-1</v>
      </c>
      <c r="AL200">
        <f>IFERROR(VLOOKUP($A200, CDS1Y_bbg!AK$5:AL$241,2), -1)</f>
        <v>-1</v>
      </c>
      <c r="AN200">
        <f>IFERROR(VLOOKUP($A200, CDS1Y_bbg!AM$5:AN$241,2), -1)</f>
        <v>-1</v>
      </c>
      <c r="AP200">
        <f>IFERROR(VLOOKUP($A200, CDS1Y_bbg!AO$5:AP$241,2), -1)</f>
        <v>3.9279999999999999</v>
      </c>
      <c r="AR200">
        <f>IFERROR(VLOOKUP($A200, CDS1Y_bbg!AQ$5:AR$241,2), -1)</f>
        <v>11.792</v>
      </c>
      <c r="AT200">
        <f>IFERROR(VLOOKUP($A200, CDS1Y_bbg!AS$5:AT$241,2), -1)</f>
        <v>-1</v>
      </c>
      <c r="AV200">
        <f>IFERROR(VLOOKUP($A200, CDS1Y_bbg!AU$5:AV$241,2), -1)</f>
        <v>-1</v>
      </c>
      <c r="AX200">
        <f>IFERROR(VLOOKUP($A200, CDS1Y_bbg!AW$5:AX$241,2), -1)</f>
        <v>-1</v>
      </c>
      <c r="AZ200">
        <f>IFERROR(VLOOKUP($A200, CDS1Y_bbg!AY$5:AZ$241,2), -1)</f>
        <v>46.085000000000001</v>
      </c>
      <c r="BB200">
        <f>IFERROR(VLOOKUP($A200, CDS1Y_bbg!BA$5:BB$241,2), -1)</f>
        <v>-1</v>
      </c>
      <c r="BD200">
        <f>IFERROR(VLOOKUP($A200, CDS1Y_bbg!BC$5:BD$241,2), -1)</f>
        <v>-1</v>
      </c>
      <c r="BF200">
        <f>IFERROR(VLOOKUP($A200, CDS1Y_bbg!BE$5:BF$241,2), -1)</f>
        <v>-1</v>
      </c>
      <c r="BH200">
        <f>IFERROR(VLOOKUP($A200, CDS1Y_bbg!BG$5:BH$241,2), -1)</f>
        <v>-1</v>
      </c>
      <c r="BJ200">
        <f>IFERROR(VLOOKUP($A200, CDS1Y_bbg!BI$5:BJ$241,2), -1)</f>
        <v>50.759</v>
      </c>
      <c r="BL200">
        <f>IFERROR(VLOOKUP($A200, CDS1Y_bbg!BK$5:BL$241,2), -1)</f>
        <v>-1</v>
      </c>
      <c r="BN200">
        <f>IFERROR(VLOOKUP($A200, CDS1Y_bbg!BM$5:BN$241,2), -1)</f>
        <v>35.875999999999998</v>
      </c>
      <c r="BP200">
        <f>IFERROR(VLOOKUP($A200, CDS1Y_bbg!BO$5:BP$241,2), -1)</f>
        <v>-1</v>
      </c>
      <c r="BR200">
        <f>IFERROR(VLOOKUP($A200, CDS1Y_bbg!BQ$5:BR$241,2), -1)</f>
        <v>-1</v>
      </c>
      <c r="BT200">
        <f>IFERROR(VLOOKUP($A200, CDS1Y_bbg!BS$5:BT$241,2), -1)</f>
        <v>-1</v>
      </c>
      <c r="BV200">
        <f>IFERROR(VLOOKUP($A200, CDS1Y_bbg!BU$5:BV$241,2), -1)</f>
        <v>-1</v>
      </c>
      <c r="BX200">
        <f>IFERROR(VLOOKUP($A200, CDS1Y_bbg!BW$5:BX$241,2), -1)</f>
        <v>-1</v>
      </c>
      <c r="BZ200">
        <f>IFERROR(VLOOKUP($A200, CDS1Y_bbg!BY$5:BZ$241,2), -1)</f>
        <v>-1</v>
      </c>
      <c r="CB200">
        <f>IFERROR(VLOOKUP($A200, CDS1Y_bbg!CA$5:CB$241,2), -1)</f>
        <v>-1</v>
      </c>
      <c r="CD200">
        <f>IFERROR(VLOOKUP($A200, CDS1Y_bbg!CC$5:CD$241,2), -1)</f>
        <v>-1</v>
      </c>
      <c r="CF200">
        <f>IFERROR(VLOOKUP($A200, CDS1Y_bbg!CE$5:CF$241,2), -1)</f>
        <v>19.571000000000002</v>
      </c>
      <c r="CH200">
        <f>IFERROR(VLOOKUP($A200, CDS1Y_bbg!CG$5:CH$241,2), -1)</f>
        <v>-1</v>
      </c>
      <c r="CJ200">
        <f>IFERROR(VLOOKUP($A200, CDS1Y_bbg!CI$5:CJ$241,2), -1)</f>
        <v>-1</v>
      </c>
      <c r="CL200">
        <f>IFERROR(VLOOKUP($A200, CDS1Y_bbg!CK$5:CL$241,2), -1)</f>
        <v>-1</v>
      </c>
      <c r="CN200">
        <f>IFERROR(VLOOKUP($A200, CDS1Y_bbg!CM$5:CN$241,2), -1)</f>
        <v>-1</v>
      </c>
    </row>
    <row r="201" spans="1:92" x14ac:dyDescent="0.25">
      <c r="A201" s="1">
        <v>42613</v>
      </c>
      <c r="B201">
        <f>IFERROR(VLOOKUP($A201, CDS1Y_bbg!A$5:B$241,2), -1)</f>
        <v>63.069000000000003</v>
      </c>
      <c r="D201">
        <f>IFERROR(VLOOKUP($A201, CDS1Y_bbg!C$5:D$241,2), -1)</f>
        <v>-1</v>
      </c>
      <c r="F201">
        <f>IFERROR(VLOOKUP($A201, CDS1Y_bbg!E$5:F$241,2), -1)</f>
        <v>26.620999999999999</v>
      </c>
      <c r="H201">
        <f>IFERROR(VLOOKUP($A201, CDS1Y_bbg!G$5:H$241,2), -1)</f>
        <v>-1</v>
      </c>
      <c r="J201">
        <f>IFERROR(VLOOKUP($A201, CDS1Y_bbg!I$5:J$241,2), -1)</f>
        <v>44.628</v>
      </c>
      <c r="L201">
        <f>IFERROR(VLOOKUP($A201, CDS1Y_bbg!K$5:L$241,2), -1)</f>
        <v>-1</v>
      </c>
      <c r="N201">
        <f>IFERROR(VLOOKUP($A201, CDS1Y_bbg!M$5:N$241,2), -1)</f>
        <v>-1</v>
      </c>
      <c r="P201">
        <f>IFERROR(VLOOKUP($A201, CDS1Y_bbg!O$5:P$241,2), -1)</f>
        <v>-1</v>
      </c>
      <c r="R201">
        <f>IFERROR(VLOOKUP($A201, CDS1Y_bbg!Q$5:R$241,2), -1)</f>
        <v>42.005000000000003</v>
      </c>
      <c r="T201">
        <v>-1</v>
      </c>
      <c r="V201">
        <f>IFERROR(VLOOKUP($A201, CDS1Y_bbg!U$5:V$241,2), -1)</f>
        <v>-1</v>
      </c>
      <c r="X201">
        <f>IFERROR(VLOOKUP($A201, CDS1Y_bbg!W$5:X$241,2), -1)</f>
        <v>-1</v>
      </c>
      <c r="Z201">
        <v>-1</v>
      </c>
      <c r="AB201">
        <f>IFERROR(VLOOKUP($A201, CDS1Y_bbg!AA$5:AB$241,2), -1)</f>
        <v>-1</v>
      </c>
      <c r="AD201">
        <f>IFERROR(VLOOKUP($A201, CDS1Y_bbg!AC$5:AD$241,2), -1)</f>
        <v>58.927</v>
      </c>
      <c r="AF201">
        <f>IFERROR(VLOOKUP($A201, CDS1Y_bbg!AE$5:AF$241,2), -1)</f>
        <v>-1</v>
      </c>
      <c r="AH201">
        <f>IFERROR(VLOOKUP($A201, CDS1Y_bbg!AG$5:AH$241,2), -1)</f>
        <v>-1</v>
      </c>
      <c r="AJ201">
        <f>IFERROR(VLOOKUP($A201, CDS1Y_bbg!AI$5:AJ$241,2), -1)</f>
        <v>-1</v>
      </c>
      <c r="AL201">
        <f>IFERROR(VLOOKUP($A201, CDS1Y_bbg!AK$5:AL$241,2), -1)</f>
        <v>-1</v>
      </c>
      <c r="AN201">
        <f>IFERROR(VLOOKUP($A201, CDS1Y_bbg!AM$5:AN$241,2), -1)</f>
        <v>-1</v>
      </c>
      <c r="AP201">
        <f>IFERROR(VLOOKUP($A201, CDS1Y_bbg!AO$5:AP$241,2), -1)</f>
        <v>3.9279999999999999</v>
      </c>
      <c r="AR201">
        <f>IFERROR(VLOOKUP($A201, CDS1Y_bbg!AQ$5:AR$241,2), -1)</f>
        <v>11.792</v>
      </c>
      <c r="AT201">
        <f>IFERROR(VLOOKUP($A201, CDS1Y_bbg!AS$5:AT$241,2), -1)</f>
        <v>-1</v>
      </c>
      <c r="AV201">
        <f>IFERROR(VLOOKUP($A201, CDS1Y_bbg!AU$5:AV$241,2), -1)</f>
        <v>-1</v>
      </c>
      <c r="AX201">
        <f>IFERROR(VLOOKUP($A201, CDS1Y_bbg!AW$5:AX$241,2), -1)</f>
        <v>-1</v>
      </c>
      <c r="AZ201">
        <f>IFERROR(VLOOKUP($A201, CDS1Y_bbg!AY$5:AZ$241,2), -1)</f>
        <v>46.085000000000001</v>
      </c>
      <c r="BB201">
        <f>IFERROR(VLOOKUP($A201, CDS1Y_bbg!BA$5:BB$241,2), -1)</f>
        <v>-1</v>
      </c>
      <c r="BD201">
        <f>IFERROR(VLOOKUP($A201, CDS1Y_bbg!BC$5:BD$241,2), -1)</f>
        <v>-1</v>
      </c>
      <c r="BF201">
        <f>IFERROR(VLOOKUP($A201, CDS1Y_bbg!BE$5:BF$241,2), -1)</f>
        <v>-1</v>
      </c>
      <c r="BH201">
        <f>IFERROR(VLOOKUP($A201, CDS1Y_bbg!BG$5:BH$241,2), -1)</f>
        <v>-1</v>
      </c>
      <c r="BJ201">
        <f>IFERROR(VLOOKUP($A201, CDS1Y_bbg!BI$5:BJ$241,2), -1)</f>
        <v>50.759</v>
      </c>
      <c r="BL201">
        <f>IFERROR(VLOOKUP($A201, CDS1Y_bbg!BK$5:BL$241,2), -1)</f>
        <v>-1</v>
      </c>
      <c r="BN201">
        <f>IFERROR(VLOOKUP($A201, CDS1Y_bbg!BM$5:BN$241,2), -1)</f>
        <v>35.875999999999998</v>
      </c>
      <c r="BP201">
        <f>IFERROR(VLOOKUP($A201, CDS1Y_bbg!BO$5:BP$241,2), -1)</f>
        <v>-1</v>
      </c>
      <c r="BR201">
        <f>IFERROR(VLOOKUP($A201, CDS1Y_bbg!BQ$5:BR$241,2), -1)</f>
        <v>-1</v>
      </c>
      <c r="BT201">
        <f>IFERROR(VLOOKUP($A201, CDS1Y_bbg!BS$5:BT$241,2), -1)</f>
        <v>-1</v>
      </c>
      <c r="BV201">
        <f>IFERROR(VLOOKUP($A201, CDS1Y_bbg!BU$5:BV$241,2), -1)</f>
        <v>-1</v>
      </c>
      <c r="BX201">
        <f>IFERROR(VLOOKUP($A201, CDS1Y_bbg!BW$5:BX$241,2), -1)</f>
        <v>-1</v>
      </c>
      <c r="BZ201">
        <f>IFERROR(VLOOKUP($A201, CDS1Y_bbg!BY$5:BZ$241,2), -1)</f>
        <v>-1</v>
      </c>
      <c r="CB201">
        <f>IFERROR(VLOOKUP($A201, CDS1Y_bbg!CA$5:CB$241,2), -1)</f>
        <v>-1</v>
      </c>
      <c r="CD201">
        <f>IFERROR(VLOOKUP($A201, CDS1Y_bbg!CC$5:CD$241,2), -1)</f>
        <v>-1</v>
      </c>
      <c r="CF201">
        <f>IFERROR(VLOOKUP($A201, CDS1Y_bbg!CE$5:CF$241,2), -1)</f>
        <v>19.571000000000002</v>
      </c>
      <c r="CH201">
        <f>IFERROR(VLOOKUP($A201, CDS1Y_bbg!CG$5:CH$241,2), -1)</f>
        <v>-1</v>
      </c>
      <c r="CJ201">
        <f>IFERROR(VLOOKUP($A201, CDS1Y_bbg!CI$5:CJ$241,2), -1)</f>
        <v>-1</v>
      </c>
      <c r="CL201">
        <f>IFERROR(VLOOKUP($A201, CDS1Y_bbg!CK$5:CL$241,2), -1)</f>
        <v>-1</v>
      </c>
      <c r="CN201">
        <f>IFERROR(VLOOKUP($A201, CDS1Y_bbg!CM$5:CN$241,2), -1)</f>
        <v>-1</v>
      </c>
    </row>
    <row r="202" spans="1:92" x14ac:dyDescent="0.25">
      <c r="A202" s="1">
        <v>42643</v>
      </c>
      <c r="B202">
        <f>IFERROR(VLOOKUP($A202, CDS1Y_bbg!A$5:B$241,2), -1)</f>
        <v>78.132999999999996</v>
      </c>
      <c r="D202">
        <f>IFERROR(VLOOKUP($A202, CDS1Y_bbg!C$5:D$241,2), -1)</f>
        <v>-1</v>
      </c>
      <c r="F202">
        <f>IFERROR(VLOOKUP($A202, CDS1Y_bbg!E$5:F$241,2), -1)</f>
        <v>32.146999999999998</v>
      </c>
      <c r="H202">
        <f>IFERROR(VLOOKUP($A202, CDS1Y_bbg!G$5:H$241,2), -1)</f>
        <v>-1</v>
      </c>
      <c r="J202">
        <f>IFERROR(VLOOKUP($A202, CDS1Y_bbg!I$5:J$241,2), -1)</f>
        <v>50.384</v>
      </c>
      <c r="L202">
        <f>IFERROR(VLOOKUP($A202, CDS1Y_bbg!K$5:L$241,2), -1)</f>
        <v>-1</v>
      </c>
      <c r="N202">
        <f>IFERROR(VLOOKUP($A202, CDS1Y_bbg!M$5:N$241,2), -1)</f>
        <v>-1</v>
      </c>
      <c r="P202">
        <f>IFERROR(VLOOKUP($A202, CDS1Y_bbg!O$5:P$241,2), -1)</f>
        <v>-1</v>
      </c>
      <c r="R202">
        <f>IFERROR(VLOOKUP($A202, CDS1Y_bbg!Q$5:R$241,2), -1)</f>
        <v>55.893999999999998</v>
      </c>
      <c r="T202">
        <v>-1</v>
      </c>
      <c r="V202">
        <f>IFERROR(VLOOKUP($A202, CDS1Y_bbg!U$5:V$241,2), -1)</f>
        <v>-1</v>
      </c>
      <c r="X202">
        <f>IFERROR(VLOOKUP($A202, CDS1Y_bbg!W$5:X$241,2), -1)</f>
        <v>-1</v>
      </c>
      <c r="Z202">
        <v>-1</v>
      </c>
      <c r="AB202">
        <f>IFERROR(VLOOKUP($A202, CDS1Y_bbg!AA$5:AB$241,2), -1)</f>
        <v>-1</v>
      </c>
      <c r="AD202">
        <f>IFERROR(VLOOKUP($A202, CDS1Y_bbg!AC$5:AD$241,2), -1)</f>
        <v>-1</v>
      </c>
      <c r="AF202">
        <f>IFERROR(VLOOKUP($A202, CDS1Y_bbg!AE$5:AF$241,2), -1)</f>
        <v>-1</v>
      </c>
      <c r="AH202">
        <f>IFERROR(VLOOKUP($A202, CDS1Y_bbg!AG$5:AH$241,2), -1)</f>
        <v>-1</v>
      </c>
      <c r="AJ202">
        <f>IFERROR(VLOOKUP($A202, CDS1Y_bbg!AI$5:AJ$241,2), -1)</f>
        <v>-1</v>
      </c>
      <c r="AL202">
        <f>IFERROR(VLOOKUP($A202, CDS1Y_bbg!AK$5:AL$241,2), -1)</f>
        <v>-1</v>
      </c>
      <c r="AN202">
        <f>IFERROR(VLOOKUP($A202, CDS1Y_bbg!AM$5:AN$241,2), -1)</f>
        <v>-1</v>
      </c>
      <c r="AP202">
        <f>IFERROR(VLOOKUP($A202, CDS1Y_bbg!AO$5:AP$241,2), -1)</f>
        <v>3.9279999999999999</v>
      </c>
      <c r="AR202">
        <f>IFERROR(VLOOKUP($A202, CDS1Y_bbg!AQ$5:AR$241,2), -1)</f>
        <v>11.792</v>
      </c>
      <c r="AT202">
        <f>IFERROR(VLOOKUP($A202, CDS1Y_bbg!AS$5:AT$241,2), -1)</f>
        <v>-1</v>
      </c>
      <c r="AV202">
        <f>IFERROR(VLOOKUP($A202, CDS1Y_bbg!AU$5:AV$241,2), -1)</f>
        <v>-1</v>
      </c>
      <c r="AX202">
        <f>IFERROR(VLOOKUP($A202, CDS1Y_bbg!AW$5:AX$241,2), -1)</f>
        <v>-1</v>
      </c>
      <c r="AZ202">
        <f>IFERROR(VLOOKUP($A202, CDS1Y_bbg!AY$5:AZ$241,2), -1)</f>
        <v>46.085000000000001</v>
      </c>
      <c r="BB202">
        <f>IFERROR(VLOOKUP($A202, CDS1Y_bbg!BA$5:BB$241,2), -1)</f>
        <v>-1</v>
      </c>
      <c r="BD202">
        <f>IFERROR(VLOOKUP($A202, CDS1Y_bbg!BC$5:BD$241,2), -1)</f>
        <v>-1</v>
      </c>
      <c r="BF202">
        <f>IFERROR(VLOOKUP($A202, CDS1Y_bbg!BE$5:BF$241,2), -1)</f>
        <v>-1</v>
      </c>
      <c r="BH202">
        <f>IFERROR(VLOOKUP($A202, CDS1Y_bbg!BG$5:BH$241,2), -1)</f>
        <v>-1</v>
      </c>
      <c r="BJ202">
        <f>IFERROR(VLOOKUP($A202, CDS1Y_bbg!BI$5:BJ$241,2), -1)</f>
        <v>50.759</v>
      </c>
      <c r="BL202">
        <f>IFERROR(VLOOKUP($A202, CDS1Y_bbg!BK$5:BL$241,2), -1)</f>
        <v>-1</v>
      </c>
      <c r="BN202">
        <f>IFERROR(VLOOKUP($A202, CDS1Y_bbg!BM$5:BN$241,2), -1)</f>
        <v>35.875999999999998</v>
      </c>
      <c r="BP202">
        <f>IFERROR(VLOOKUP($A202, CDS1Y_bbg!BO$5:BP$241,2), -1)</f>
        <v>-1</v>
      </c>
      <c r="BR202">
        <f>IFERROR(VLOOKUP($A202, CDS1Y_bbg!BQ$5:BR$241,2), -1)</f>
        <v>-1</v>
      </c>
      <c r="BT202">
        <f>IFERROR(VLOOKUP($A202, CDS1Y_bbg!BS$5:BT$241,2), -1)</f>
        <v>-1</v>
      </c>
      <c r="BV202">
        <f>IFERROR(VLOOKUP($A202, CDS1Y_bbg!BU$5:BV$241,2), -1)</f>
        <v>-1</v>
      </c>
      <c r="BX202">
        <f>IFERROR(VLOOKUP($A202, CDS1Y_bbg!BW$5:BX$241,2), -1)</f>
        <v>-1</v>
      </c>
      <c r="BZ202">
        <f>IFERROR(VLOOKUP($A202, CDS1Y_bbg!BY$5:BZ$241,2), -1)</f>
        <v>-1</v>
      </c>
      <c r="CB202">
        <f>IFERROR(VLOOKUP($A202, CDS1Y_bbg!CA$5:CB$241,2), -1)</f>
        <v>-1</v>
      </c>
      <c r="CD202">
        <f>IFERROR(VLOOKUP($A202, CDS1Y_bbg!CC$5:CD$241,2), -1)</f>
        <v>-1</v>
      </c>
      <c r="CF202">
        <f>IFERROR(VLOOKUP($A202, CDS1Y_bbg!CE$5:CF$241,2), -1)</f>
        <v>19.571000000000002</v>
      </c>
      <c r="CH202">
        <f>IFERROR(VLOOKUP($A202, CDS1Y_bbg!CG$5:CH$241,2), -1)</f>
        <v>-1</v>
      </c>
      <c r="CJ202">
        <f>IFERROR(VLOOKUP($A202, CDS1Y_bbg!CI$5:CJ$241,2), -1)</f>
        <v>-1</v>
      </c>
      <c r="CL202">
        <f>IFERROR(VLOOKUP($A202, CDS1Y_bbg!CK$5:CL$241,2), -1)</f>
        <v>-1</v>
      </c>
      <c r="CN202">
        <f>IFERROR(VLOOKUP($A202, CDS1Y_bbg!CM$5:CN$241,2), -1)</f>
        <v>-1</v>
      </c>
    </row>
    <row r="203" spans="1:92" x14ac:dyDescent="0.25">
      <c r="A203" s="1">
        <v>42674</v>
      </c>
      <c r="B203">
        <f>IFERROR(VLOOKUP($A203, CDS1Y_bbg!A$5:B$241,2), -1)</f>
        <v>83.909000000000006</v>
      </c>
      <c r="D203">
        <f>IFERROR(VLOOKUP($A203, CDS1Y_bbg!C$5:D$241,2), -1)</f>
        <v>-1</v>
      </c>
      <c r="F203">
        <f>IFERROR(VLOOKUP($A203, CDS1Y_bbg!E$5:F$241,2), -1)</f>
        <v>31.251999999999999</v>
      </c>
      <c r="H203">
        <f>IFERROR(VLOOKUP($A203, CDS1Y_bbg!G$5:H$241,2), -1)</f>
        <v>-1</v>
      </c>
      <c r="J203">
        <f>IFERROR(VLOOKUP($A203, CDS1Y_bbg!I$5:J$241,2), -1)</f>
        <v>52.253999999999998</v>
      </c>
      <c r="L203">
        <f>IFERROR(VLOOKUP($A203, CDS1Y_bbg!K$5:L$241,2), -1)</f>
        <v>-1</v>
      </c>
      <c r="N203">
        <f>IFERROR(VLOOKUP($A203, CDS1Y_bbg!M$5:N$241,2), -1)</f>
        <v>-1</v>
      </c>
      <c r="P203">
        <f>IFERROR(VLOOKUP($A203, CDS1Y_bbg!O$5:P$241,2), -1)</f>
        <v>-1</v>
      </c>
      <c r="R203">
        <f>IFERROR(VLOOKUP($A203, CDS1Y_bbg!Q$5:R$241,2), -1)</f>
        <v>55.670999999999999</v>
      </c>
      <c r="T203">
        <v>-1</v>
      </c>
      <c r="V203">
        <f>IFERROR(VLOOKUP($A203, CDS1Y_bbg!U$5:V$241,2), -1)</f>
        <v>-1</v>
      </c>
      <c r="X203">
        <f>IFERROR(VLOOKUP($A203, CDS1Y_bbg!W$5:X$241,2), -1)</f>
        <v>-1</v>
      </c>
      <c r="Z203">
        <v>-1</v>
      </c>
      <c r="AB203">
        <f>IFERROR(VLOOKUP($A203, CDS1Y_bbg!AA$5:AB$241,2), -1)</f>
        <v>-1</v>
      </c>
      <c r="AD203">
        <f>IFERROR(VLOOKUP($A203, CDS1Y_bbg!AC$5:AD$241,2), -1)</f>
        <v>-1</v>
      </c>
      <c r="AF203">
        <f>IFERROR(VLOOKUP($A203, CDS1Y_bbg!AE$5:AF$241,2), -1)</f>
        <v>-1</v>
      </c>
      <c r="AH203">
        <f>IFERROR(VLOOKUP($A203, CDS1Y_bbg!AG$5:AH$241,2), -1)</f>
        <v>-1</v>
      </c>
      <c r="AJ203">
        <f>IFERROR(VLOOKUP($A203, CDS1Y_bbg!AI$5:AJ$241,2), -1)</f>
        <v>-1</v>
      </c>
      <c r="AL203">
        <f>IFERROR(VLOOKUP($A203, CDS1Y_bbg!AK$5:AL$241,2), -1)</f>
        <v>-1</v>
      </c>
      <c r="AN203">
        <f>IFERROR(VLOOKUP($A203, CDS1Y_bbg!AM$5:AN$241,2), -1)</f>
        <v>-1</v>
      </c>
      <c r="AP203">
        <f>IFERROR(VLOOKUP($A203, CDS1Y_bbg!AO$5:AP$241,2), -1)</f>
        <v>3.9279999999999999</v>
      </c>
      <c r="AR203">
        <f>IFERROR(VLOOKUP($A203, CDS1Y_bbg!AQ$5:AR$241,2), -1)</f>
        <v>11.792</v>
      </c>
      <c r="AT203">
        <f>IFERROR(VLOOKUP($A203, CDS1Y_bbg!AS$5:AT$241,2), -1)</f>
        <v>-1</v>
      </c>
      <c r="AV203">
        <f>IFERROR(VLOOKUP($A203, CDS1Y_bbg!AU$5:AV$241,2), -1)</f>
        <v>-1</v>
      </c>
      <c r="AX203">
        <f>IFERROR(VLOOKUP($A203, CDS1Y_bbg!AW$5:AX$241,2), -1)</f>
        <v>-1</v>
      </c>
      <c r="AZ203">
        <f>IFERROR(VLOOKUP($A203, CDS1Y_bbg!AY$5:AZ$241,2), -1)</f>
        <v>46.085000000000001</v>
      </c>
      <c r="BB203">
        <f>IFERROR(VLOOKUP($A203, CDS1Y_bbg!BA$5:BB$241,2), -1)</f>
        <v>-1</v>
      </c>
      <c r="BD203">
        <f>IFERROR(VLOOKUP($A203, CDS1Y_bbg!BC$5:BD$241,2), -1)</f>
        <v>-1</v>
      </c>
      <c r="BF203">
        <f>IFERROR(VLOOKUP($A203, CDS1Y_bbg!BE$5:BF$241,2), -1)</f>
        <v>-1</v>
      </c>
      <c r="BH203">
        <f>IFERROR(VLOOKUP($A203, CDS1Y_bbg!BG$5:BH$241,2), -1)</f>
        <v>-1</v>
      </c>
      <c r="BJ203">
        <f>IFERROR(VLOOKUP($A203, CDS1Y_bbg!BI$5:BJ$241,2), -1)</f>
        <v>50.759</v>
      </c>
      <c r="BL203">
        <f>IFERROR(VLOOKUP($A203, CDS1Y_bbg!BK$5:BL$241,2), -1)</f>
        <v>-1</v>
      </c>
      <c r="BN203">
        <f>IFERROR(VLOOKUP($A203, CDS1Y_bbg!BM$5:BN$241,2), -1)</f>
        <v>35.875999999999998</v>
      </c>
      <c r="BP203">
        <f>IFERROR(VLOOKUP($A203, CDS1Y_bbg!BO$5:BP$241,2), -1)</f>
        <v>-1</v>
      </c>
      <c r="BR203">
        <f>IFERROR(VLOOKUP($A203, CDS1Y_bbg!BQ$5:BR$241,2), -1)</f>
        <v>-1</v>
      </c>
      <c r="BT203">
        <f>IFERROR(VLOOKUP($A203, CDS1Y_bbg!BS$5:BT$241,2), -1)</f>
        <v>-1</v>
      </c>
      <c r="BV203">
        <f>IFERROR(VLOOKUP($A203, CDS1Y_bbg!BU$5:BV$241,2), -1)</f>
        <v>-1</v>
      </c>
      <c r="BX203">
        <f>IFERROR(VLOOKUP($A203, CDS1Y_bbg!BW$5:BX$241,2), -1)</f>
        <v>-1</v>
      </c>
      <c r="BZ203">
        <f>IFERROR(VLOOKUP($A203, CDS1Y_bbg!BY$5:BZ$241,2), -1)</f>
        <v>-1</v>
      </c>
      <c r="CB203">
        <f>IFERROR(VLOOKUP($A203, CDS1Y_bbg!CA$5:CB$241,2), -1)</f>
        <v>-1</v>
      </c>
      <c r="CD203">
        <f>IFERROR(VLOOKUP($A203, CDS1Y_bbg!CC$5:CD$241,2), -1)</f>
        <v>-1</v>
      </c>
      <c r="CF203">
        <f>IFERROR(VLOOKUP($A203, CDS1Y_bbg!CE$5:CF$241,2), -1)</f>
        <v>19.571000000000002</v>
      </c>
      <c r="CH203">
        <f>IFERROR(VLOOKUP($A203, CDS1Y_bbg!CG$5:CH$241,2), -1)</f>
        <v>-1</v>
      </c>
      <c r="CJ203">
        <f>IFERROR(VLOOKUP($A203, CDS1Y_bbg!CI$5:CJ$241,2), -1)</f>
        <v>-1</v>
      </c>
      <c r="CL203">
        <f>IFERROR(VLOOKUP($A203, CDS1Y_bbg!CK$5:CL$241,2), -1)</f>
        <v>-1</v>
      </c>
      <c r="CN203">
        <f>IFERROR(VLOOKUP($A203, CDS1Y_bbg!CM$5:CN$241,2), -1)</f>
        <v>-1</v>
      </c>
    </row>
    <row r="204" spans="1:92" x14ac:dyDescent="0.25">
      <c r="A204" s="1">
        <v>42704</v>
      </c>
      <c r="B204">
        <f>IFERROR(VLOOKUP($A204, CDS1Y_bbg!A$5:B$241,2), -1)</f>
        <v>79.975999999999999</v>
      </c>
      <c r="D204">
        <f>IFERROR(VLOOKUP($A204, CDS1Y_bbg!C$5:D$241,2), -1)</f>
        <v>-1</v>
      </c>
      <c r="F204">
        <f>IFERROR(VLOOKUP($A204, CDS1Y_bbg!E$5:F$241,2), -1)</f>
        <v>30.731999999999999</v>
      </c>
      <c r="H204">
        <f>IFERROR(VLOOKUP($A204, CDS1Y_bbg!G$5:H$241,2), -1)</f>
        <v>-1</v>
      </c>
      <c r="J204">
        <f>IFERROR(VLOOKUP($A204, CDS1Y_bbg!I$5:J$241,2), -1)</f>
        <v>59.899000000000001</v>
      </c>
      <c r="L204">
        <f>IFERROR(VLOOKUP($A204, CDS1Y_bbg!K$5:L$241,2), -1)</f>
        <v>-1</v>
      </c>
      <c r="N204">
        <f>IFERROR(VLOOKUP($A204, CDS1Y_bbg!M$5:N$241,2), -1)</f>
        <v>-1</v>
      </c>
      <c r="P204">
        <f>IFERROR(VLOOKUP($A204, CDS1Y_bbg!O$5:P$241,2), -1)</f>
        <v>-1</v>
      </c>
      <c r="R204">
        <f>IFERROR(VLOOKUP($A204, CDS1Y_bbg!Q$5:R$241,2), -1)</f>
        <v>61.048000000000002</v>
      </c>
      <c r="T204">
        <v>-1</v>
      </c>
      <c r="V204">
        <f>IFERROR(VLOOKUP($A204, CDS1Y_bbg!U$5:V$241,2), -1)</f>
        <v>-1</v>
      </c>
      <c r="X204">
        <f>IFERROR(VLOOKUP($A204, CDS1Y_bbg!W$5:X$241,2), -1)</f>
        <v>-1</v>
      </c>
      <c r="Z204">
        <v>-1</v>
      </c>
      <c r="AB204">
        <f>IFERROR(VLOOKUP($A204, CDS1Y_bbg!AA$5:AB$241,2), -1)</f>
        <v>-1</v>
      </c>
      <c r="AD204">
        <f>IFERROR(VLOOKUP($A204, CDS1Y_bbg!AC$5:AD$241,2), -1)</f>
        <v>-1</v>
      </c>
      <c r="AF204">
        <f>IFERROR(VLOOKUP($A204, CDS1Y_bbg!AE$5:AF$241,2), -1)</f>
        <v>-1</v>
      </c>
      <c r="AH204">
        <f>IFERROR(VLOOKUP($A204, CDS1Y_bbg!AG$5:AH$241,2), -1)</f>
        <v>-1</v>
      </c>
      <c r="AJ204">
        <f>IFERROR(VLOOKUP($A204, CDS1Y_bbg!AI$5:AJ$241,2), -1)</f>
        <v>-1</v>
      </c>
      <c r="AL204">
        <f>IFERROR(VLOOKUP($A204, CDS1Y_bbg!AK$5:AL$241,2), -1)</f>
        <v>-1</v>
      </c>
      <c r="AN204">
        <f>IFERROR(VLOOKUP($A204, CDS1Y_bbg!AM$5:AN$241,2), -1)</f>
        <v>-1</v>
      </c>
      <c r="AP204">
        <f>IFERROR(VLOOKUP($A204, CDS1Y_bbg!AO$5:AP$241,2), -1)</f>
        <v>3.9279999999999999</v>
      </c>
      <c r="AR204">
        <f>IFERROR(VLOOKUP($A204, CDS1Y_bbg!AQ$5:AR$241,2), -1)</f>
        <v>11.792</v>
      </c>
      <c r="AT204">
        <f>IFERROR(VLOOKUP($A204, CDS1Y_bbg!AS$5:AT$241,2), -1)</f>
        <v>-1</v>
      </c>
      <c r="AV204">
        <f>IFERROR(VLOOKUP($A204, CDS1Y_bbg!AU$5:AV$241,2), -1)</f>
        <v>-1</v>
      </c>
      <c r="AX204">
        <f>IFERROR(VLOOKUP($A204, CDS1Y_bbg!AW$5:AX$241,2), -1)</f>
        <v>-1</v>
      </c>
      <c r="AZ204">
        <f>IFERROR(VLOOKUP($A204, CDS1Y_bbg!AY$5:AZ$241,2), -1)</f>
        <v>46.085000000000001</v>
      </c>
      <c r="BB204">
        <f>IFERROR(VLOOKUP($A204, CDS1Y_bbg!BA$5:BB$241,2), -1)</f>
        <v>-1</v>
      </c>
      <c r="BD204">
        <f>IFERROR(VLOOKUP($A204, CDS1Y_bbg!BC$5:BD$241,2), -1)</f>
        <v>-1</v>
      </c>
      <c r="BF204">
        <f>IFERROR(VLOOKUP($A204, CDS1Y_bbg!BE$5:BF$241,2), -1)</f>
        <v>-1</v>
      </c>
      <c r="BH204">
        <f>IFERROR(VLOOKUP($A204, CDS1Y_bbg!BG$5:BH$241,2), -1)</f>
        <v>-1</v>
      </c>
      <c r="BJ204">
        <f>IFERROR(VLOOKUP($A204, CDS1Y_bbg!BI$5:BJ$241,2), -1)</f>
        <v>50.759</v>
      </c>
      <c r="BL204">
        <f>IFERROR(VLOOKUP($A204, CDS1Y_bbg!BK$5:BL$241,2), -1)</f>
        <v>-1</v>
      </c>
      <c r="BN204">
        <f>IFERROR(VLOOKUP($A204, CDS1Y_bbg!BM$5:BN$241,2), -1)</f>
        <v>35.875999999999998</v>
      </c>
      <c r="BP204">
        <f>IFERROR(VLOOKUP($A204, CDS1Y_bbg!BO$5:BP$241,2), -1)</f>
        <v>-1</v>
      </c>
      <c r="BR204">
        <f>IFERROR(VLOOKUP($A204, CDS1Y_bbg!BQ$5:BR$241,2), -1)</f>
        <v>-1</v>
      </c>
      <c r="BT204">
        <f>IFERROR(VLOOKUP($A204, CDS1Y_bbg!BS$5:BT$241,2), -1)</f>
        <v>-1</v>
      </c>
      <c r="BV204">
        <f>IFERROR(VLOOKUP($A204, CDS1Y_bbg!BU$5:BV$241,2), -1)</f>
        <v>-1</v>
      </c>
      <c r="BX204">
        <f>IFERROR(VLOOKUP($A204, CDS1Y_bbg!BW$5:BX$241,2), -1)</f>
        <v>-1</v>
      </c>
      <c r="BZ204">
        <f>IFERROR(VLOOKUP($A204, CDS1Y_bbg!BY$5:BZ$241,2), -1)</f>
        <v>-1</v>
      </c>
      <c r="CB204">
        <f>IFERROR(VLOOKUP($A204, CDS1Y_bbg!CA$5:CB$241,2), -1)</f>
        <v>-1</v>
      </c>
      <c r="CD204">
        <f>IFERROR(VLOOKUP($A204, CDS1Y_bbg!CC$5:CD$241,2), -1)</f>
        <v>-1</v>
      </c>
      <c r="CF204">
        <f>IFERROR(VLOOKUP($A204, CDS1Y_bbg!CE$5:CF$241,2), -1)</f>
        <v>19.571000000000002</v>
      </c>
      <c r="CH204">
        <f>IFERROR(VLOOKUP($A204, CDS1Y_bbg!CG$5:CH$241,2), -1)</f>
        <v>-1</v>
      </c>
      <c r="CJ204">
        <f>IFERROR(VLOOKUP($A204, CDS1Y_bbg!CI$5:CJ$241,2), -1)</f>
        <v>-1</v>
      </c>
      <c r="CL204">
        <f>IFERROR(VLOOKUP($A204, CDS1Y_bbg!CK$5:CL$241,2), -1)</f>
        <v>-1</v>
      </c>
      <c r="CN204">
        <f>IFERROR(VLOOKUP($A204, CDS1Y_bbg!CM$5:CN$241,2), -1)</f>
        <v>-1</v>
      </c>
    </row>
    <row r="205" spans="1:92" x14ac:dyDescent="0.25">
      <c r="A205" s="1">
        <v>42734</v>
      </c>
      <c r="B205">
        <f>IFERROR(VLOOKUP($A205, CDS1Y_bbg!A$5:B$241,2), -1)</f>
        <v>78.58</v>
      </c>
      <c r="D205">
        <f>IFERROR(VLOOKUP($A205, CDS1Y_bbg!C$5:D$241,2), -1)</f>
        <v>-1</v>
      </c>
      <c r="F205">
        <f>IFERROR(VLOOKUP($A205, CDS1Y_bbg!E$5:F$241,2), -1)</f>
        <v>31.253</v>
      </c>
      <c r="H205">
        <f>IFERROR(VLOOKUP($A205, CDS1Y_bbg!G$5:H$241,2), -1)</f>
        <v>-1</v>
      </c>
      <c r="J205">
        <f>IFERROR(VLOOKUP($A205, CDS1Y_bbg!I$5:J$241,2), -1)</f>
        <v>49.249000000000002</v>
      </c>
      <c r="L205">
        <f>IFERROR(VLOOKUP($A205, CDS1Y_bbg!K$5:L$241,2), -1)</f>
        <v>-1</v>
      </c>
      <c r="N205">
        <f>IFERROR(VLOOKUP($A205, CDS1Y_bbg!M$5:N$241,2), -1)</f>
        <v>-1</v>
      </c>
      <c r="P205">
        <f>IFERROR(VLOOKUP($A205, CDS1Y_bbg!O$5:P$241,2), -1)</f>
        <v>-1</v>
      </c>
      <c r="R205">
        <f>IFERROR(VLOOKUP($A205, CDS1Y_bbg!Q$5:R$241,2), -1)</f>
        <v>50.13</v>
      </c>
      <c r="T205">
        <v>-1</v>
      </c>
      <c r="V205">
        <f>IFERROR(VLOOKUP($A205, CDS1Y_bbg!U$5:V$241,2), -1)</f>
        <v>-1</v>
      </c>
      <c r="X205">
        <f>IFERROR(VLOOKUP($A205, CDS1Y_bbg!W$5:X$241,2), -1)</f>
        <v>-1</v>
      </c>
      <c r="Z205">
        <v>-1</v>
      </c>
      <c r="AB205">
        <f>IFERROR(VLOOKUP($A205, CDS1Y_bbg!AA$5:AB$241,2), -1)</f>
        <v>-1</v>
      </c>
      <c r="AD205">
        <f>IFERROR(VLOOKUP($A205, CDS1Y_bbg!AC$5:AD$241,2), -1)</f>
        <v>-1</v>
      </c>
      <c r="AF205">
        <f>IFERROR(VLOOKUP($A205, CDS1Y_bbg!AE$5:AF$241,2), -1)</f>
        <v>-1</v>
      </c>
      <c r="AH205">
        <f>IFERROR(VLOOKUP($A205, CDS1Y_bbg!AG$5:AH$241,2), -1)</f>
        <v>-1</v>
      </c>
      <c r="AJ205">
        <f>IFERROR(VLOOKUP($A205, CDS1Y_bbg!AI$5:AJ$241,2), -1)</f>
        <v>-1</v>
      </c>
      <c r="AL205">
        <f>IFERROR(VLOOKUP($A205, CDS1Y_bbg!AK$5:AL$241,2), -1)</f>
        <v>-1</v>
      </c>
      <c r="AN205">
        <f>IFERROR(VLOOKUP($A205, CDS1Y_bbg!AM$5:AN$241,2), -1)</f>
        <v>-1</v>
      </c>
      <c r="AP205">
        <f>IFERROR(VLOOKUP($A205, CDS1Y_bbg!AO$5:AP$241,2), -1)</f>
        <v>3.9279999999999999</v>
      </c>
      <c r="AR205">
        <f>IFERROR(VLOOKUP($A205, CDS1Y_bbg!AQ$5:AR$241,2), -1)</f>
        <v>11.792</v>
      </c>
      <c r="AT205">
        <f>IFERROR(VLOOKUP($A205, CDS1Y_bbg!AS$5:AT$241,2), -1)</f>
        <v>-1</v>
      </c>
      <c r="AV205">
        <f>IFERROR(VLOOKUP($A205, CDS1Y_bbg!AU$5:AV$241,2), -1)</f>
        <v>-1</v>
      </c>
      <c r="AX205">
        <f>IFERROR(VLOOKUP($A205, CDS1Y_bbg!AW$5:AX$241,2), -1)</f>
        <v>-1</v>
      </c>
      <c r="AZ205">
        <f>IFERROR(VLOOKUP($A205, CDS1Y_bbg!AY$5:AZ$241,2), -1)</f>
        <v>46.085000000000001</v>
      </c>
      <c r="BB205">
        <f>IFERROR(VLOOKUP($A205, CDS1Y_bbg!BA$5:BB$241,2), -1)</f>
        <v>-1</v>
      </c>
      <c r="BD205">
        <f>IFERROR(VLOOKUP($A205, CDS1Y_bbg!BC$5:BD$241,2), -1)</f>
        <v>-1</v>
      </c>
      <c r="BF205">
        <f>IFERROR(VLOOKUP($A205, CDS1Y_bbg!BE$5:BF$241,2), -1)</f>
        <v>-1</v>
      </c>
      <c r="BH205">
        <f>IFERROR(VLOOKUP($A205, CDS1Y_bbg!BG$5:BH$241,2), -1)</f>
        <v>-1</v>
      </c>
      <c r="BJ205">
        <f>IFERROR(VLOOKUP($A205, CDS1Y_bbg!BI$5:BJ$241,2), -1)</f>
        <v>50.759</v>
      </c>
      <c r="BL205">
        <f>IFERROR(VLOOKUP($A205, CDS1Y_bbg!BK$5:BL$241,2), -1)</f>
        <v>-1</v>
      </c>
      <c r="BN205">
        <f>IFERROR(VLOOKUP($A205, CDS1Y_bbg!BM$5:BN$241,2), -1)</f>
        <v>35.875999999999998</v>
      </c>
      <c r="BP205">
        <f>IFERROR(VLOOKUP($A205, CDS1Y_bbg!BO$5:BP$241,2), -1)</f>
        <v>-1</v>
      </c>
      <c r="BR205">
        <f>IFERROR(VLOOKUP($A205, CDS1Y_bbg!BQ$5:BR$241,2), -1)</f>
        <v>-1</v>
      </c>
      <c r="BT205">
        <f>IFERROR(VLOOKUP($A205, CDS1Y_bbg!BS$5:BT$241,2), -1)</f>
        <v>-1</v>
      </c>
      <c r="BV205">
        <f>IFERROR(VLOOKUP($A205, CDS1Y_bbg!BU$5:BV$241,2), -1)</f>
        <v>-1</v>
      </c>
      <c r="BX205">
        <f>IFERROR(VLOOKUP($A205, CDS1Y_bbg!BW$5:BX$241,2), -1)</f>
        <v>-1</v>
      </c>
      <c r="BZ205">
        <f>IFERROR(VLOOKUP($A205, CDS1Y_bbg!BY$5:BZ$241,2), -1)</f>
        <v>-1</v>
      </c>
      <c r="CB205">
        <f>IFERROR(VLOOKUP($A205, CDS1Y_bbg!CA$5:CB$241,2), -1)</f>
        <v>-1</v>
      </c>
      <c r="CD205">
        <f>IFERROR(VLOOKUP($A205, CDS1Y_bbg!CC$5:CD$241,2), -1)</f>
        <v>-1</v>
      </c>
      <c r="CF205">
        <f>IFERROR(VLOOKUP($A205, CDS1Y_bbg!CE$5:CF$241,2), -1)</f>
        <v>19.571000000000002</v>
      </c>
      <c r="CH205">
        <f>IFERROR(VLOOKUP($A205, CDS1Y_bbg!CG$5:CH$241,2), -1)</f>
        <v>-1</v>
      </c>
      <c r="CJ205">
        <f>IFERROR(VLOOKUP($A205, CDS1Y_bbg!CI$5:CJ$241,2), -1)</f>
        <v>-1</v>
      </c>
      <c r="CL205">
        <f>IFERROR(VLOOKUP($A205, CDS1Y_bbg!CK$5:CL$241,2), -1)</f>
        <v>-1</v>
      </c>
      <c r="CN205">
        <f>IFERROR(VLOOKUP($A205, CDS1Y_bbg!CM$5:CN$241,2), -1)</f>
        <v>-1</v>
      </c>
    </row>
    <row r="206" spans="1:92" x14ac:dyDescent="0.25">
      <c r="A206" s="1">
        <v>42766</v>
      </c>
      <c r="B206">
        <f>IFERROR(VLOOKUP($A206, CDS1Y_bbg!A$5:B$241,2), -1)</f>
        <v>60.103000000000002</v>
      </c>
      <c r="D206">
        <f>IFERROR(VLOOKUP($A206, CDS1Y_bbg!C$5:D$241,2), -1)</f>
        <v>-1</v>
      </c>
      <c r="F206">
        <f>IFERROR(VLOOKUP($A206, CDS1Y_bbg!E$5:F$241,2), -1)</f>
        <v>29.422999999999998</v>
      </c>
      <c r="H206">
        <f>IFERROR(VLOOKUP($A206, CDS1Y_bbg!G$5:H$241,2), -1)</f>
        <v>-1</v>
      </c>
      <c r="J206">
        <f>IFERROR(VLOOKUP($A206, CDS1Y_bbg!I$5:J$241,2), -1)</f>
        <v>46.137999999999998</v>
      </c>
      <c r="L206">
        <f>IFERROR(VLOOKUP($A206, CDS1Y_bbg!K$5:L$241,2), -1)</f>
        <v>-1</v>
      </c>
      <c r="N206">
        <f>IFERROR(VLOOKUP($A206, CDS1Y_bbg!M$5:N$241,2), -1)</f>
        <v>-1</v>
      </c>
      <c r="P206">
        <f>IFERROR(VLOOKUP($A206, CDS1Y_bbg!O$5:P$241,2), -1)</f>
        <v>-1</v>
      </c>
      <c r="R206">
        <f>IFERROR(VLOOKUP($A206, CDS1Y_bbg!Q$5:R$241,2), -1)</f>
        <v>47.841999999999999</v>
      </c>
      <c r="T206">
        <v>-1</v>
      </c>
      <c r="V206">
        <f>IFERROR(VLOOKUP($A206, CDS1Y_bbg!U$5:V$241,2), -1)</f>
        <v>-1</v>
      </c>
      <c r="X206">
        <f>IFERROR(VLOOKUP($A206, CDS1Y_bbg!W$5:X$241,2), -1)</f>
        <v>-1</v>
      </c>
      <c r="Z206">
        <v>-1</v>
      </c>
      <c r="AB206">
        <f>IFERROR(VLOOKUP($A206, CDS1Y_bbg!AA$5:AB$241,2), -1)</f>
        <v>-1</v>
      </c>
      <c r="AD206">
        <f>IFERROR(VLOOKUP($A206, CDS1Y_bbg!AC$5:AD$241,2), -1)</f>
        <v>-1</v>
      </c>
      <c r="AF206">
        <f>IFERROR(VLOOKUP($A206, CDS1Y_bbg!AE$5:AF$241,2), -1)</f>
        <v>-1</v>
      </c>
      <c r="AH206">
        <f>IFERROR(VLOOKUP($A206, CDS1Y_bbg!AG$5:AH$241,2), -1)</f>
        <v>-1</v>
      </c>
      <c r="AJ206">
        <f>IFERROR(VLOOKUP($A206, CDS1Y_bbg!AI$5:AJ$241,2), -1)</f>
        <v>-1</v>
      </c>
      <c r="AL206">
        <f>IFERROR(VLOOKUP($A206, CDS1Y_bbg!AK$5:AL$241,2), -1)</f>
        <v>-1</v>
      </c>
      <c r="AN206">
        <f>IFERROR(VLOOKUP($A206, CDS1Y_bbg!AM$5:AN$241,2), -1)</f>
        <v>-1</v>
      </c>
      <c r="AP206">
        <f>IFERROR(VLOOKUP($A206, CDS1Y_bbg!AO$5:AP$241,2), -1)</f>
        <v>3.9279999999999999</v>
      </c>
      <c r="AR206">
        <f>IFERROR(VLOOKUP($A206, CDS1Y_bbg!AQ$5:AR$241,2), -1)</f>
        <v>11.792</v>
      </c>
      <c r="AT206">
        <f>IFERROR(VLOOKUP($A206, CDS1Y_bbg!AS$5:AT$241,2), -1)</f>
        <v>-1</v>
      </c>
      <c r="AV206">
        <f>IFERROR(VLOOKUP($A206, CDS1Y_bbg!AU$5:AV$241,2), -1)</f>
        <v>-1</v>
      </c>
      <c r="AX206">
        <f>IFERROR(VLOOKUP($A206, CDS1Y_bbg!AW$5:AX$241,2), -1)</f>
        <v>-1</v>
      </c>
      <c r="AZ206">
        <f>IFERROR(VLOOKUP($A206, CDS1Y_bbg!AY$5:AZ$241,2), -1)</f>
        <v>74.555999999999997</v>
      </c>
      <c r="BB206">
        <f>IFERROR(VLOOKUP($A206, CDS1Y_bbg!BA$5:BB$241,2), -1)</f>
        <v>-1</v>
      </c>
      <c r="BD206">
        <f>IFERROR(VLOOKUP($A206, CDS1Y_bbg!BC$5:BD$241,2), -1)</f>
        <v>-1</v>
      </c>
      <c r="BF206">
        <f>IFERROR(VLOOKUP($A206, CDS1Y_bbg!BE$5:BF$241,2), -1)</f>
        <v>-1</v>
      </c>
      <c r="BH206">
        <f>IFERROR(VLOOKUP($A206, CDS1Y_bbg!BG$5:BH$241,2), -1)</f>
        <v>-1</v>
      </c>
      <c r="BJ206">
        <f>IFERROR(VLOOKUP($A206, CDS1Y_bbg!BI$5:BJ$241,2), -1)</f>
        <v>50.759</v>
      </c>
      <c r="BL206">
        <f>IFERROR(VLOOKUP($A206, CDS1Y_bbg!BK$5:BL$241,2), -1)</f>
        <v>-1</v>
      </c>
      <c r="BN206">
        <f>IFERROR(VLOOKUP($A206, CDS1Y_bbg!BM$5:BN$241,2), -1)</f>
        <v>35.875999999999998</v>
      </c>
      <c r="BP206">
        <f>IFERROR(VLOOKUP($A206, CDS1Y_bbg!BO$5:BP$241,2), -1)</f>
        <v>-1</v>
      </c>
      <c r="BR206">
        <f>IFERROR(VLOOKUP($A206, CDS1Y_bbg!BQ$5:BR$241,2), -1)</f>
        <v>-1</v>
      </c>
      <c r="BT206">
        <f>IFERROR(VLOOKUP($A206, CDS1Y_bbg!BS$5:BT$241,2), -1)</f>
        <v>-1</v>
      </c>
      <c r="BV206">
        <f>IFERROR(VLOOKUP($A206, CDS1Y_bbg!BU$5:BV$241,2), -1)</f>
        <v>-1</v>
      </c>
      <c r="BX206">
        <f>IFERROR(VLOOKUP($A206, CDS1Y_bbg!BW$5:BX$241,2), -1)</f>
        <v>-1</v>
      </c>
      <c r="BZ206">
        <f>IFERROR(VLOOKUP($A206, CDS1Y_bbg!BY$5:BZ$241,2), -1)</f>
        <v>-1</v>
      </c>
      <c r="CB206">
        <f>IFERROR(VLOOKUP($A206, CDS1Y_bbg!CA$5:CB$241,2), -1)</f>
        <v>-1</v>
      </c>
      <c r="CD206">
        <f>IFERROR(VLOOKUP($A206, CDS1Y_bbg!CC$5:CD$241,2), -1)</f>
        <v>-1</v>
      </c>
      <c r="CF206">
        <f>IFERROR(VLOOKUP($A206, CDS1Y_bbg!CE$5:CF$241,2), -1)</f>
        <v>19.571000000000002</v>
      </c>
      <c r="CH206">
        <f>IFERROR(VLOOKUP($A206, CDS1Y_bbg!CG$5:CH$241,2), -1)</f>
        <v>-1</v>
      </c>
      <c r="CJ206">
        <f>IFERROR(VLOOKUP($A206, CDS1Y_bbg!CI$5:CJ$241,2), -1)</f>
        <v>-1</v>
      </c>
      <c r="CL206">
        <f>IFERROR(VLOOKUP($A206, CDS1Y_bbg!CK$5:CL$241,2), -1)</f>
        <v>-1</v>
      </c>
      <c r="CN206">
        <f>IFERROR(VLOOKUP($A206, CDS1Y_bbg!CM$5:CN$241,2), -1)</f>
        <v>-1</v>
      </c>
    </row>
    <row r="207" spans="1:92" x14ac:dyDescent="0.25">
      <c r="A207" s="1">
        <v>42794</v>
      </c>
      <c r="B207">
        <f>IFERROR(VLOOKUP($A207, CDS1Y_bbg!A$5:B$241,2), -1)</f>
        <v>54.670999999999999</v>
      </c>
      <c r="D207">
        <f>IFERROR(VLOOKUP($A207, CDS1Y_bbg!C$5:D$241,2), -1)</f>
        <v>-1</v>
      </c>
      <c r="F207">
        <f>IFERROR(VLOOKUP($A207, CDS1Y_bbg!E$5:F$241,2), -1)</f>
        <v>23.388000000000002</v>
      </c>
      <c r="H207">
        <f>IFERROR(VLOOKUP($A207, CDS1Y_bbg!G$5:H$241,2), -1)</f>
        <v>-1</v>
      </c>
      <c r="J207">
        <f>IFERROR(VLOOKUP($A207, CDS1Y_bbg!I$5:J$241,2), -1)</f>
        <v>36.838999999999999</v>
      </c>
      <c r="L207">
        <f>IFERROR(VLOOKUP($A207, CDS1Y_bbg!K$5:L$241,2), -1)</f>
        <v>-1</v>
      </c>
      <c r="N207">
        <f>IFERROR(VLOOKUP($A207, CDS1Y_bbg!M$5:N$241,2), -1)</f>
        <v>-1</v>
      </c>
      <c r="P207">
        <f>IFERROR(VLOOKUP($A207, CDS1Y_bbg!O$5:P$241,2), -1)</f>
        <v>-1</v>
      </c>
      <c r="R207">
        <f>IFERROR(VLOOKUP($A207, CDS1Y_bbg!Q$5:R$241,2), -1)</f>
        <v>32.694000000000003</v>
      </c>
      <c r="T207">
        <v>-1</v>
      </c>
      <c r="V207">
        <f>IFERROR(VLOOKUP($A207, CDS1Y_bbg!U$5:V$241,2), -1)</f>
        <v>-1</v>
      </c>
      <c r="X207">
        <f>IFERROR(VLOOKUP($A207, CDS1Y_bbg!W$5:X$241,2), -1)</f>
        <v>-1</v>
      </c>
      <c r="Z207">
        <v>-1</v>
      </c>
      <c r="AB207">
        <f>IFERROR(VLOOKUP($A207, CDS1Y_bbg!AA$5:AB$241,2), -1)</f>
        <v>-1</v>
      </c>
      <c r="AD207">
        <f>IFERROR(VLOOKUP($A207, CDS1Y_bbg!AC$5:AD$241,2), -1)</f>
        <v>-1</v>
      </c>
      <c r="AF207">
        <f>IFERROR(VLOOKUP($A207, CDS1Y_bbg!AE$5:AF$241,2), -1)</f>
        <v>-1</v>
      </c>
      <c r="AH207">
        <f>IFERROR(VLOOKUP($A207, CDS1Y_bbg!AG$5:AH$241,2), -1)</f>
        <v>-1</v>
      </c>
      <c r="AJ207">
        <f>IFERROR(VLOOKUP($A207, CDS1Y_bbg!AI$5:AJ$241,2), -1)</f>
        <v>-1</v>
      </c>
      <c r="AL207">
        <f>IFERROR(VLOOKUP($A207, CDS1Y_bbg!AK$5:AL$241,2), -1)</f>
        <v>-1</v>
      </c>
      <c r="AN207">
        <f>IFERROR(VLOOKUP($A207, CDS1Y_bbg!AM$5:AN$241,2), -1)</f>
        <v>-1</v>
      </c>
      <c r="AP207">
        <f>IFERROR(VLOOKUP($A207, CDS1Y_bbg!AO$5:AP$241,2), -1)</f>
        <v>3.9279999999999999</v>
      </c>
      <c r="AR207">
        <f>IFERROR(VLOOKUP($A207, CDS1Y_bbg!AQ$5:AR$241,2), -1)</f>
        <v>11.792</v>
      </c>
      <c r="AT207">
        <f>IFERROR(VLOOKUP($A207, CDS1Y_bbg!AS$5:AT$241,2), -1)</f>
        <v>-1</v>
      </c>
      <c r="AV207">
        <f>IFERROR(VLOOKUP($A207, CDS1Y_bbg!AU$5:AV$241,2), -1)</f>
        <v>-1</v>
      </c>
      <c r="AX207">
        <f>IFERROR(VLOOKUP($A207, CDS1Y_bbg!AW$5:AX$241,2), -1)</f>
        <v>-1</v>
      </c>
      <c r="AZ207">
        <f>IFERROR(VLOOKUP($A207, CDS1Y_bbg!AY$5:AZ$241,2), -1)</f>
        <v>85.912000000000006</v>
      </c>
      <c r="BB207">
        <f>IFERROR(VLOOKUP($A207, CDS1Y_bbg!BA$5:BB$241,2), -1)</f>
        <v>-1</v>
      </c>
      <c r="BD207">
        <f>IFERROR(VLOOKUP($A207, CDS1Y_bbg!BC$5:BD$241,2), -1)</f>
        <v>-1</v>
      </c>
      <c r="BF207">
        <f>IFERROR(VLOOKUP($A207, CDS1Y_bbg!BE$5:BF$241,2), -1)</f>
        <v>-1</v>
      </c>
      <c r="BH207">
        <f>IFERROR(VLOOKUP($A207, CDS1Y_bbg!BG$5:BH$241,2), -1)</f>
        <v>-1</v>
      </c>
      <c r="BJ207">
        <f>IFERROR(VLOOKUP($A207, CDS1Y_bbg!BI$5:BJ$241,2), -1)</f>
        <v>50.759</v>
      </c>
      <c r="BL207">
        <f>IFERROR(VLOOKUP($A207, CDS1Y_bbg!BK$5:BL$241,2), -1)</f>
        <v>-1</v>
      </c>
      <c r="BN207">
        <f>IFERROR(VLOOKUP($A207, CDS1Y_bbg!BM$5:BN$241,2), -1)</f>
        <v>35.875999999999998</v>
      </c>
      <c r="BP207">
        <f>IFERROR(VLOOKUP($A207, CDS1Y_bbg!BO$5:BP$241,2), -1)</f>
        <v>-1</v>
      </c>
      <c r="BR207">
        <f>IFERROR(VLOOKUP($A207, CDS1Y_bbg!BQ$5:BR$241,2), -1)</f>
        <v>-1</v>
      </c>
      <c r="BT207">
        <f>IFERROR(VLOOKUP($A207, CDS1Y_bbg!BS$5:BT$241,2), -1)</f>
        <v>-1</v>
      </c>
      <c r="BV207">
        <f>IFERROR(VLOOKUP($A207, CDS1Y_bbg!BU$5:BV$241,2), -1)</f>
        <v>-1</v>
      </c>
      <c r="BX207">
        <f>IFERROR(VLOOKUP($A207, CDS1Y_bbg!BW$5:BX$241,2), -1)</f>
        <v>-1</v>
      </c>
      <c r="BZ207">
        <f>IFERROR(VLOOKUP($A207, CDS1Y_bbg!BY$5:BZ$241,2), -1)</f>
        <v>-1</v>
      </c>
      <c r="CB207">
        <f>IFERROR(VLOOKUP($A207, CDS1Y_bbg!CA$5:CB$241,2), -1)</f>
        <v>-1</v>
      </c>
      <c r="CD207">
        <f>IFERROR(VLOOKUP($A207, CDS1Y_bbg!CC$5:CD$241,2), -1)</f>
        <v>-1</v>
      </c>
      <c r="CF207">
        <f>IFERROR(VLOOKUP($A207, CDS1Y_bbg!CE$5:CF$241,2), -1)</f>
        <v>19.571000000000002</v>
      </c>
      <c r="CH207">
        <f>IFERROR(VLOOKUP($A207, CDS1Y_bbg!CG$5:CH$241,2), -1)</f>
        <v>-1</v>
      </c>
      <c r="CJ207">
        <f>IFERROR(VLOOKUP($A207, CDS1Y_bbg!CI$5:CJ$241,2), -1)</f>
        <v>-1</v>
      </c>
      <c r="CL207">
        <f>IFERROR(VLOOKUP($A207, CDS1Y_bbg!CK$5:CL$241,2), -1)</f>
        <v>-1</v>
      </c>
      <c r="CN207">
        <f>IFERROR(VLOOKUP($A207, CDS1Y_bbg!CM$5:CN$241,2), -1)</f>
        <v>-1</v>
      </c>
    </row>
    <row r="208" spans="1:92" x14ac:dyDescent="0.25">
      <c r="A208" s="1">
        <v>42825</v>
      </c>
      <c r="B208">
        <f>IFERROR(VLOOKUP($A208, CDS1Y_bbg!A$5:B$241,2), -1)</f>
        <v>55.841999999999999</v>
      </c>
      <c r="D208">
        <f>IFERROR(VLOOKUP($A208, CDS1Y_bbg!C$5:D$241,2), -1)</f>
        <v>-1</v>
      </c>
      <c r="F208">
        <f>IFERROR(VLOOKUP($A208, CDS1Y_bbg!E$5:F$241,2), -1)</f>
        <v>20.501999999999999</v>
      </c>
      <c r="H208">
        <f>IFERROR(VLOOKUP($A208, CDS1Y_bbg!G$5:H$241,2), -1)</f>
        <v>-1</v>
      </c>
      <c r="J208">
        <f>IFERROR(VLOOKUP($A208, CDS1Y_bbg!I$5:J$241,2), -1)</f>
        <v>36.415999999999997</v>
      </c>
      <c r="L208">
        <f>IFERROR(VLOOKUP($A208, CDS1Y_bbg!K$5:L$241,2), -1)</f>
        <v>-1</v>
      </c>
      <c r="N208">
        <f>IFERROR(VLOOKUP($A208, CDS1Y_bbg!M$5:N$241,2), -1)</f>
        <v>-1</v>
      </c>
      <c r="P208">
        <f>IFERROR(VLOOKUP($A208, CDS1Y_bbg!O$5:P$241,2), -1)</f>
        <v>-1</v>
      </c>
      <c r="R208">
        <f>IFERROR(VLOOKUP($A208, CDS1Y_bbg!Q$5:R$241,2), -1)</f>
        <v>30.777999999999999</v>
      </c>
      <c r="T208">
        <v>-1</v>
      </c>
      <c r="V208">
        <f>IFERROR(VLOOKUP($A208, CDS1Y_bbg!U$5:V$241,2), -1)</f>
        <v>-1</v>
      </c>
      <c r="X208">
        <f>IFERROR(VLOOKUP($A208, CDS1Y_bbg!W$5:X$241,2), -1)</f>
        <v>-1</v>
      </c>
      <c r="Z208">
        <v>-1</v>
      </c>
      <c r="AB208">
        <f>IFERROR(VLOOKUP($A208, CDS1Y_bbg!AA$5:AB$241,2), -1)</f>
        <v>-1</v>
      </c>
      <c r="AD208">
        <f>IFERROR(VLOOKUP($A208, CDS1Y_bbg!AC$5:AD$241,2), -1)</f>
        <v>-1</v>
      </c>
      <c r="AF208">
        <f>IFERROR(VLOOKUP($A208, CDS1Y_bbg!AE$5:AF$241,2), -1)</f>
        <v>-1</v>
      </c>
      <c r="AH208">
        <f>IFERROR(VLOOKUP($A208, CDS1Y_bbg!AG$5:AH$241,2), -1)</f>
        <v>-1</v>
      </c>
      <c r="AJ208">
        <f>IFERROR(VLOOKUP($A208, CDS1Y_bbg!AI$5:AJ$241,2), -1)</f>
        <v>-1</v>
      </c>
      <c r="AL208">
        <f>IFERROR(VLOOKUP($A208, CDS1Y_bbg!AK$5:AL$241,2), -1)</f>
        <v>-1</v>
      </c>
      <c r="AN208">
        <f>IFERROR(VLOOKUP($A208, CDS1Y_bbg!AM$5:AN$241,2), -1)</f>
        <v>-1</v>
      </c>
      <c r="AP208">
        <f>IFERROR(VLOOKUP($A208, CDS1Y_bbg!AO$5:AP$241,2), -1)</f>
        <v>3.9279999999999999</v>
      </c>
      <c r="AR208">
        <f>IFERROR(VLOOKUP($A208, CDS1Y_bbg!AQ$5:AR$241,2), -1)</f>
        <v>11.792</v>
      </c>
      <c r="AT208">
        <f>IFERROR(VLOOKUP($A208, CDS1Y_bbg!AS$5:AT$241,2), -1)</f>
        <v>-1</v>
      </c>
      <c r="AV208">
        <f>IFERROR(VLOOKUP($A208, CDS1Y_bbg!AU$5:AV$241,2), -1)</f>
        <v>-1</v>
      </c>
      <c r="AX208">
        <f>IFERROR(VLOOKUP($A208, CDS1Y_bbg!AW$5:AX$241,2), -1)</f>
        <v>-1</v>
      </c>
      <c r="AZ208">
        <f>IFERROR(VLOOKUP($A208, CDS1Y_bbg!AY$5:AZ$241,2), -1)</f>
        <v>85.912000000000006</v>
      </c>
      <c r="BB208">
        <f>IFERROR(VLOOKUP($A208, CDS1Y_bbg!BA$5:BB$241,2), -1)</f>
        <v>-1</v>
      </c>
      <c r="BD208">
        <f>IFERROR(VLOOKUP($A208, CDS1Y_bbg!BC$5:BD$241,2), -1)</f>
        <v>-1</v>
      </c>
      <c r="BF208">
        <f>IFERROR(VLOOKUP($A208, CDS1Y_bbg!BE$5:BF$241,2), -1)</f>
        <v>-1</v>
      </c>
      <c r="BH208">
        <f>IFERROR(VLOOKUP($A208, CDS1Y_bbg!BG$5:BH$241,2), -1)</f>
        <v>-1</v>
      </c>
      <c r="BJ208">
        <f>IFERROR(VLOOKUP($A208, CDS1Y_bbg!BI$5:BJ$241,2), -1)</f>
        <v>50.759</v>
      </c>
      <c r="BL208">
        <f>IFERROR(VLOOKUP($A208, CDS1Y_bbg!BK$5:BL$241,2), -1)</f>
        <v>-1</v>
      </c>
      <c r="BN208">
        <f>IFERROR(VLOOKUP($A208, CDS1Y_bbg!BM$5:BN$241,2), -1)</f>
        <v>35.875999999999998</v>
      </c>
      <c r="BP208">
        <f>IFERROR(VLOOKUP($A208, CDS1Y_bbg!BO$5:BP$241,2), -1)</f>
        <v>-1</v>
      </c>
      <c r="BR208">
        <f>IFERROR(VLOOKUP($A208, CDS1Y_bbg!BQ$5:BR$241,2), -1)</f>
        <v>-1</v>
      </c>
      <c r="BT208">
        <f>IFERROR(VLOOKUP($A208, CDS1Y_bbg!BS$5:BT$241,2), -1)</f>
        <v>-1</v>
      </c>
      <c r="BV208">
        <f>IFERROR(VLOOKUP($A208, CDS1Y_bbg!BU$5:BV$241,2), -1)</f>
        <v>-1</v>
      </c>
      <c r="BX208">
        <f>IFERROR(VLOOKUP($A208, CDS1Y_bbg!BW$5:BX$241,2), -1)</f>
        <v>-1</v>
      </c>
      <c r="BZ208">
        <f>IFERROR(VLOOKUP($A208, CDS1Y_bbg!BY$5:BZ$241,2), -1)</f>
        <v>-1</v>
      </c>
      <c r="CB208">
        <f>IFERROR(VLOOKUP($A208, CDS1Y_bbg!CA$5:CB$241,2), -1)</f>
        <v>-1</v>
      </c>
      <c r="CD208">
        <f>IFERROR(VLOOKUP($A208, CDS1Y_bbg!CC$5:CD$241,2), -1)</f>
        <v>-1</v>
      </c>
      <c r="CF208">
        <f>IFERROR(VLOOKUP($A208, CDS1Y_bbg!CE$5:CF$241,2), -1)</f>
        <v>19.571000000000002</v>
      </c>
      <c r="CH208">
        <f>IFERROR(VLOOKUP($A208, CDS1Y_bbg!CG$5:CH$241,2), -1)</f>
        <v>-1</v>
      </c>
      <c r="CJ208">
        <f>IFERROR(VLOOKUP($A208, CDS1Y_bbg!CI$5:CJ$241,2), -1)</f>
        <v>-1</v>
      </c>
      <c r="CL208">
        <f>IFERROR(VLOOKUP($A208, CDS1Y_bbg!CK$5:CL$241,2), -1)</f>
        <v>-1</v>
      </c>
      <c r="CN208">
        <f>IFERROR(VLOOKUP($A208, CDS1Y_bbg!CM$5:CN$241,2), -1)</f>
        <v>-1</v>
      </c>
    </row>
    <row r="209" spans="1:92" x14ac:dyDescent="0.25">
      <c r="A209" s="1">
        <v>42853</v>
      </c>
      <c r="B209">
        <f>IFERROR(VLOOKUP($A209, CDS1Y_bbg!A$5:B$241,2), -1)</f>
        <v>46.518000000000001</v>
      </c>
      <c r="D209">
        <f>IFERROR(VLOOKUP($A209, CDS1Y_bbg!C$5:D$241,2), -1)</f>
        <v>-1</v>
      </c>
      <c r="F209">
        <f>IFERROR(VLOOKUP($A209, CDS1Y_bbg!E$5:F$241,2), -1)</f>
        <v>21.213999999999999</v>
      </c>
      <c r="H209">
        <f>IFERROR(VLOOKUP($A209, CDS1Y_bbg!G$5:H$241,2), -1)</f>
        <v>-1</v>
      </c>
      <c r="J209">
        <f>IFERROR(VLOOKUP($A209, CDS1Y_bbg!I$5:J$241,2), -1)</f>
        <v>28.44</v>
      </c>
      <c r="L209">
        <f>IFERROR(VLOOKUP($A209, CDS1Y_bbg!K$5:L$241,2), -1)</f>
        <v>-1</v>
      </c>
      <c r="N209">
        <f>IFERROR(VLOOKUP($A209, CDS1Y_bbg!M$5:N$241,2), -1)</f>
        <v>-1</v>
      </c>
      <c r="P209">
        <f>IFERROR(VLOOKUP($A209, CDS1Y_bbg!O$5:P$241,2), -1)</f>
        <v>-1</v>
      </c>
      <c r="R209">
        <f>IFERROR(VLOOKUP($A209, CDS1Y_bbg!Q$5:R$241,2), -1)</f>
        <v>25.765000000000001</v>
      </c>
      <c r="T209">
        <v>-1</v>
      </c>
      <c r="V209">
        <f>IFERROR(VLOOKUP($A209, CDS1Y_bbg!U$5:V$241,2), -1)</f>
        <v>-1</v>
      </c>
      <c r="X209">
        <f>IFERROR(VLOOKUP($A209, CDS1Y_bbg!W$5:X$241,2), -1)</f>
        <v>-1</v>
      </c>
      <c r="Z209">
        <v>-1</v>
      </c>
      <c r="AB209">
        <f>IFERROR(VLOOKUP($A209, CDS1Y_bbg!AA$5:AB$241,2), -1)</f>
        <v>-1</v>
      </c>
      <c r="AD209">
        <f>IFERROR(VLOOKUP($A209, CDS1Y_bbg!AC$5:AD$241,2), -1)</f>
        <v>-1</v>
      </c>
      <c r="AF209">
        <f>IFERROR(VLOOKUP($A209, CDS1Y_bbg!AE$5:AF$241,2), -1)</f>
        <v>-1</v>
      </c>
      <c r="AH209">
        <f>IFERROR(VLOOKUP($A209, CDS1Y_bbg!AG$5:AH$241,2), -1)</f>
        <v>-1</v>
      </c>
      <c r="AJ209">
        <f>IFERROR(VLOOKUP($A209, CDS1Y_bbg!AI$5:AJ$241,2), -1)</f>
        <v>-1</v>
      </c>
      <c r="AL209">
        <f>IFERROR(VLOOKUP($A209, CDS1Y_bbg!AK$5:AL$241,2), -1)</f>
        <v>-1</v>
      </c>
      <c r="AN209">
        <f>IFERROR(VLOOKUP($A209, CDS1Y_bbg!AM$5:AN$241,2), -1)</f>
        <v>-1</v>
      </c>
      <c r="AP209">
        <f>IFERROR(VLOOKUP($A209, CDS1Y_bbg!AO$5:AP$241,2), -1)</f>
        <v>3.9279999999999999</v>
      </c>
      <c r="AR209">
        <f>IFERROR(VLOOKUP($A209, CDS1Y_bbg!AQ$5:AR$241,2), -1)</f>
        <v>11.792</v>
      </c>
      <c r="AT209">
        <f>IFERROR(VLOOKUP($A209, CDS1Y_bbg!AS$5:AT$241,2), -1)</f>
        <v>-1</v>
      </c>
      <c r="AV209">
        <f>IFERROR(VLOOKUP($A209, CDS1Y_bbg!AU$5:AV$241,2), -1)</f>
        <v>-1</v>
      </c>
      <c r="AX209">
        <f>IFERROR(VLOOKUP($A209, CDS1Y_bbg!AW$5:AX$241,2), -1)</f>
        <v>-1</v>
      </c>
      <c r="AZ209">
        <f>IFERROR(VLOOKUP($A209, CDS1Y_bbg!AY$5:AZ$241,2), -1)</f>
        <v>85.912000000000006</v>
      </c>
      <c r="BB209">
        <f>IFERROR(VLOOKUP($A209, CDS1Y_bbg!BA$5:BB$241,2), -1)</f>
        <v>-1</v>
      </c>
      <c r="BD209">
        <f>IFERROR(VLOOKUP($A209, CDS1Y_bbg!BC$5:BD$241,2), -1)</f>
        <v>-1</v>
      </c>
      <c r="BF209">
        <f>IFERROR(VLOOKUP($A209, CDS1Y_bbg!BE$5:BF$241,2), -1)</f>
        <v>-1</v>
      </c>
      <c r="BH209">
        <f>IFERROR(VLOOKUP($A209, CDS1Y_bbg!BG$5:BH$241,2), -1)</f>
        <v>-1</v>
      </c>
      <c r="BJ209">
        <f>IFERROR(VLOOKUP($A209, CDS1Y_bbg!BI$5:BJ$241,2), -1)</f>
        <v>50.759</v>
      </c>
      <c r="BL209">
        <f>IFERROR(VLOOKUP($A209, CDS1Y_bbg!BK$5:BL$241,2), -1)</f>
        <v>-1</v>
      </c>
      <c r="BN209">
        <f>IFERROR(VLOOKUP($A209, CDS1Y_bbg!BM$5:BN$241,2), -1)</f>
        <v>35.875999999999998</v>
      </c>
      <c r="BP209">
        <f>IFERROR(VLOOKUP($A209, CDS1Y_bbg!BO$5:BP$241,2), -1)</f>
        <v>-1</v>
      </c>
      <c r="BR209">
        <f>IFERROR(VLOOKUP($A209, CDS1Y_bbg!BQ$5:BR$241,2), -1)</f>
        <v>-1</v>
      </c>
      <c r="BT209">
        <f>IFERROR(VLOOKUP($A209, CDS1Y_bbg!BS$5:BT$241,2), -1)</f>
        <v>-1</v>
      </c>
      <c r="BV209">
        <f>IFERROR(VLOOKUP($A209, CDS1Y_bbg!BU$5:BV$241,2), -1)</f>
        <v>-1</v>
      </c>
      <c r="BX209">
        <f>IFERROR(VLOOKUP($A209, CDS1Y_bbg!BW$5:BX$241,2), -1)</f>
        <v>-1</v>
      </c>
      <c r="BZ209">
        <f>IFERROR(VLOOKUP($A209, CDS1Y_bbg!BY$5:BZ$241,2), -1)</f>
        <v>-1</v>
      </c>
      <c r="CB209">
        <f>IFERROR(VLOOKUP($A209, CDS1Y_bbg!CA$5:CB$241,2), -1)</f>
        <v>-1</v>
      </c>
      <c r="CD209">
        <f>IFERROR(VLOOKUP($A209, CDS1Y_bbg!CC$5:CD$241,2), -1)</f>
        <v>-1</v>
      </c>
      <c r="CF209">
        <f>IFERROR(VLOOKUP($A209, CDS1Y_bbg!CE$5:CF$241,2), -1)</f>
        <v>19.571000000000002</v>
      </c>
      <c r="CH209">
        <f>IFERROR(VLOOKUP($A209, CDS1Y_bbg!CG$5:CH$241,2), -1)</f>
        <v>-1</v>
      </c>
      <c r="CJ209">
        <f>IFERROR(VLOOKUP($A209, CDS1Y_bbg!CI$5:CJ$241,2), -1)</f>
        <v>-1</v>
      </c>
      <c r="CL209">
        <f>IFERROR(VLOOKUP($A209, CDS1Y_bbg!CK$5:CL$241,2), -1)</f>
        <v>-1</v>
      </c>
      <c r="CN209">
        <f>IFERROR(VLOOKUP($A209, CDS1Y_bbg!CM$5:CN$241,2), -1)</f>
        <v>-1</v>
      </c>
    </row>
    <row r="210" spans="1:92" x14ac:dyDescent="0.25">
      <c r="A210" s="1">
        <v>42886</v>
      </c>
      <c r="B210">
        <f>IFERROR(VLOOKUP($A210, CDS1Y_bbg!A$5:B$241,2), -1)</f>
        <v>51.265999999999998</v>
      </c>
      <c r="D210">
        <f>IFERROR(VLOOKUP($A210, CDS1Y_bbg!C$5:D$241,2), -1)</f>
        <v>-1</v>
      </c>
      <c r="F210">
        <f>IFERROR(VLOOKUP($A210, CDS1Y_bbg!E$5:F$241,2), -1)</f>
        <v>18.545000000000002</v>
      </c>
      <c r="H210">
        <f>IFERROR(VLOOKUP($A210, CDS1Y_bbg!G$5:H$241,2), -1)</f>
        <v>-1</v>
      </c>
      <c r="J210">
        <f>IFERROR(VLOOKUP($A210, CDS1Y_bbg!I$5:J$241,2), -1)</f>
        <v>29.161000000000001</v>
      </c>
      <c r="L210">
        <f>IFERROR(VLOOKUP($A210, CDS1Y_bbg!K$5:L$241,2), -1)</f>
        <v>-1</v>
      </c>
      <c r="N210">
        <f>IFERROR(VLOOKUP($A210, CDS1Y_bbg!M$5:N$241,2), -1)</f>
        <v>-1</v>
      </c>
      <c r="P210">
        <f>IFERROR(VLOOKUP($A210, CDS1Y_bbg!O$5:P$241,2), -1)</f>
        <v>-1</v>
      </c>
      <c r="R210">
        <f>IFERROR(VLOOKUP($A210, CDS1Y_bbg!Q$5:R$241,2), -1)</f>
        <v>25.452999999999999</v>
      </c>
      <c r="T210">
        <v>-1</v>
      </c>
      <c r="V210">
        <f>IFERROR(VLOOKUP($A210, CDS1Y_bbg!U$5:V$241,2), -1)</f>
        <v>-1</v>
      </c>
      <c r="X210">
        <f>IFERROR(VLOOKUP($A210, CDS1Y_bbg!W$5:X$241,2), -1)</f>
        <v>-1</v>
      </c>
      <c r="Z210">
        <v>-1</v>
      </c>
      <c r="AB210">
        <f>IFERROR(VLOOKUP($A210, CDS1Y_bbg!AA$5:AB$241,2), -1)</f>
        <v>-1</v>
      </c>
      <c r="AD210">
        <f>IFERROR(VLOOKUP($A210, CDS1Y_bbg!AC$5:AD$241,2), -1)</f>
        <v>-1</v>
      </c>
      <c r="AF210">
        <f>IFERROR(VLOOKUP($A210, CDS1Y_bbg!AE$5:AF$241,2), -1)</f>
        <v>-1</v>
      </c>
      <c r="AH210">
        <f>IFERROR(VLOOKUP($A210, CDS1Y_bbg!AG$5:AH$241,2), -1)</f>
        <v>-1</v>
      </c>
      <c r="AJ210">
        <f>IFERROR(VLOOKUP($A210, CDS1Y_bbg!AI$5:AJ$241,2), -1)</f>
        <v>-1</v>
      </c>
      <c r="AL210">
        <f>IFERROR(VLOOKUP($A210, CDS1Y_bbg!AK$5:AL$241,2), -1)</f>
        <v>-1</v>
      </c>
      <c r="AN210">
        <f>IFERROR(VLOOKUP($A210, CDS1Y_bbg!AM$5:AN$241,2), -1)</f>
        <v>-1</v>
      </c>
      <c r="AP210">
        <f>IFERROR(VLOOKUP($A210, CDS1Y_bbg!AO$5:AP$241,2), -1)</f>
        <v>3.9279999999999999</v>
      </c>
      <c r="AR210">
        <f>IFERROR(VLOOKUP($A210, CDS1Y_bbg!AQ$5:AR$241,2), -1)</f>
        <v>11.792</v>
      </c>
      <c r="AT210">
        <f>IFERROR(VLOOKUP($A210, CDS1Y_bbg!AS$5:AT$241,2), -1)</f>
        <v>-1</v>
      </c>
      <c r="AV210">
        <f>IFERROR(VLOOKUP($A210, CDS1Y_bbg!AU$5:AV$241,2), -1)</f>
        <v>-1</v>
      </c>
      <c r="AX210">
        <f>IFERROR(VLOOKUP($A210, CDS1Y_bbg!AW$5:AX$241,2), -1)</f>
        <v>-1</v>
      </c>
      <c r="AZ210">
        <f>IFERROR(VLOOKUP($A210, CDS1Y_bbg!AY$5:AZ$241,2), -1)</f>
        <v>85.912000000000006</v>
      </c>
      <c r="BB210">
        <f>IFERROR(VLOOKUP($A210, CDS1Y_bbg!BA$5:BB$241,2), -1)</f>
        <v>-1</v>
      </c>
      <c r="BD210">
        <f>IFERROR(VLOOKUP($A210, CDS1Y_bbg!BC$5:BD$241,2), -1)</f>
        <v>-1</v>
      </c>
      <c r="BF210">
        <f>IFERROR(VLOOKUP($A210, CDS1Y_bbg!BE$5:BF$241,2), -1)</f>
        <v>-1</v>
      </c>
      <c r="BH210">
        <f>IFERROR(VLOOKUP($A210, CDS1Y_bbg!BG$5:BH$241,2), -1)</f>
        <v>-1</v>
      </c>
      <c r="BJ210">
        <f>IFERROR(VLOOKUP($A210, CDS1Y_bbg!BI$5:BJ$241,2), -1)</f>
        <v>50.759</v>
      </c>
      <c r="BL210">
        <f>IFERROR(VLOOKUP($A210, CDS1Y_bbg!BK$5:BL$241,2), -1)</f>
        <v>-1</v>
      </c>
      <c r="BN210">
        <f>IFERROR(VLOOKUP($A210, CDS1Y_bbg!BM$5:BN$241,2), -1)</f>
        <v>35.875999999999998</v>
      </c>
      <c r="BP210">
        <f>IFERROR(VLOOKUP($A210, CDS1Y_bbg!BO$5:BP$241,2), -1)</f>
        <v>-1</v>
      </c>
      <c r="BR210">
        <f>IFERROR(VLOOKUP($A210, CDS1Y_bbg!BQ$5:BR$241,2), -1)</f>
        <v>-1</v>
      </c>
      <c r="BT210">
        <f>IFERROR(VLOOKUP($A210, CDS1Y_bbg!BS$5:BT$241,2), -1)</f>
        <v>-1</v>
      </c>
      <c r="BV210">
        <f>IFERROR(VLOOKUP($A210, CDS1Y_bbg!BU$5:BV$241,2), -1)</f>
        <v>-1</v>
      </c>
      <c r="BX210">
        <f>IFERROR(VLOOKUP($A210, CDS1Y_bbg!BW$5:BX$241,2), -1)</f>
        <v>-1</v>
      </c>
      <c r="BZ210">
        <f>IFERROR(VLOOKUP($A210, CDS1Y_bbg!BY$5:BZ$241,2), -1)</f>
        <v>-1</v>
      </c>
      <c r="CB210">
        <f>IFERROR(VLOOKUP($A210, CDS1Y_bbg!CA$5:CB$241,2), -1)</f>
        <v>-1</v>
      </c>
      <c r="CD210">
        <f>IFERROR(VLOOKUP($A210, CDS1Y_bbg!CC$5:CD$241,2), -1)</f>
        <v>-1</v>
      </c>
      <c r="CF210">
        <f>IFERROR(VLOOKUP($A210, CDS1Y_bbg!CE$5:CF$241,2), -1)</f>
        <v>19.571000000000002</v>
      </c>
      <c r="CH210">
        <f>IFERROR(VLOOKUP($A210, CDS1Y_bbg!CG$5:CH$241,2), -1)</f>
        <v>-1</v>
      </c>
      <c r="CJ210">
        <f>IFERROR(VLOOKUP($A210, CDS1Y_bbg!CI$5:CJ$241,2), -1)</f>
        <v>-1</v>
      </c>
      <c r="CL210">
        <f>IFERROR(VLOOKUP($A210, CDS1Y_bbg!CK$5:CL$241,2), -1)</f>
        <v>-1</v>
      </c>
      <c r="CN210">
        <f>IFERROR(VLOOKUP($A210, CDS1Y_bbg!CM$5:CN$241,2), -1)</f>
        <v>-1</v>
      </c>
    </row>
    <row r="211" spans="1:92" x14ac:dyDescent="0.25">
      <c r="A211" s="1">
        <v>42916</v>
      </c>
      <c r="B211">
        <f>IFERROR(VLOOKUP($A211, CDS1Y_bbg!A$5:B$241,2), -1)</f>
        <v>61.527000000000001</v>
      </c>
      <c r="D211">
        <f>IFERROR(VLOOKUP($A211, CDS1Y_bbg!C$5:D$241,2), -1)</f>
        <v>-1</v>
      </c>
      <c r="F211">
        <f>IFERROR(VLOOKUP($A211, CDS1Y_bbg!E$5:F$241,2), -1)</f>
        <v>14.805</v>
      </c>
      <c r="H211">
        <f>IFERROR(VLOOKUP($A211, CDS1Y_bbg!G$5:H$241,2), -1)</f>
        <v>-1</v>
      </c>
      <c r="J211">
        <f>IFERROR(VLOOKUP($A211, CDS1Y_bbg!I$5:J$241,2), -1)</f>
        <v>36.484000000000002</v>
      </c>
      <c r="L211">
        <f>IFERROR(VLOOKUP($A211, CDS1Y_bbg!K$5:L$241,2), -1)</f>
        <v>-1</v>
      </c>
      <c r="N211">
        <f>IFERROR(VLOOKUP($A211, CDS1Y_bbg!M$5:N$241,2), -1)</f>
        <v>-1</v>
      </c>
      <c r="P211">
        <f>IFERROR(VLOOKUP($A211, CDS1Y_bbg!O$5:P$241,2), -1)</f>
        <v>-1</v>
      </c>
      <c r="R211">
        <f>IFERROR(VLOOKUP($A211, CDS1Y_bbg!Q$5:R$241,2), -1)</f>
        <v>26.033999999999999</v>
      </c>
      <c r="T211">
        <v>-1</v>
      </c>
      <c r="V211">
        <f>IFERROR(VLOOKUP($A211, CDS1Y_bbg!U$5:V$241,2), -1)</f>
        <v>-1</v>
      </c>
      <c r="X211">
        <f>IFERROR(VLOOKUP($A211, CDS1Y_bbg!W$5:X$241,2), -1)</f>
        <v>-1</v>
      </c>
      <c r="Z211">
        <v>-1</v>
      </c>
      <c r="AB211">
        <f>IFERROR(VLOOKUP($A211, CDS1Y_bbg!AA$5:AB$241,2), -1)</f>
        <v>-1</v>
      </c>
      <c r="AD211">
        <f>IFERROR(VLOOKUP($A211, CDS1Y_bbg!AC$5:AD$241,2), -1)</f>
        <v>-1</v>
      </c>
      <c r="AF211">
        <f>IFERROR(VLOOKUP($A211, CDS1Y_bbg!AE$5:AF$241,2), -1)</f>
        <v>-1</v>
      </c>
      <c r="AH211">
        <f>IFERROR(VLOOKUP($A211, CDS1Y_bbg!AG$5:AH$241,2), -1)</f>
        <v>-1</v>
      </c>
      <c r="AJ211">
        <f>IFERROR(VLOOKUP($A211, CDS1Y_bbg!AI$5:AJ$241,2), -1)</f>
        <v>-1</v>
      </c>
      <c r="AL211">
        <f>IFERROR(VLOOKUP($A211, CDS1Y_bbg!AK$5:AL$241,2), -1)</f>
        <v>-1</v>
      </c>
      <c r="AN211">
        <f>IFERROR(VLOOKUP($A211, CDS1Y_bbg!AM$5:AN$241,2), -1)</f>
        <v>-1</v>
      </c>
      <c r="AP211">
        <f>IFERROR(VLOOKUP($A211, CDS1Y_bbg!AO$5:AP$241,2), -1)</f>
        <v>3.9279999999999999</v>
      </c>
      <c r="AR211">
        <f>IFERROR(VLOOKUP($A211, CDS1Y_bbg!AQ$5:AR$241,2), -1)</f>
        <v>11.792</v>
      </c>
      <c r="AT211">
        <f>IFERROR(VLOOKUP($A211, CDS1Y_bbg!AS$5:AT$241,2), -1)</f>
        <v>-1</v>
      </c>
      <c r="AV211">
        <f>IFERROR(VLOOKUP($A211, CDS1Y_bbg!AU$5:AV$241,2), -1)</f>
        <v>-1</v>
      </c>
      <c r="AX211">
        <f>IFERROR(VLOOKUP($A211, CDS1Y_bbg!AW$5:AX$241,2), -1)</f>
        <v>-1</v>
      </c>
      <c r="AZ211">
        <f>IFERROR(VLOOKUP($A211, CDS1Y_bbg!AY$5:AZ$241,2), -1)</f>
        <v>85.912000000000006</v>
      </c>
      <c r="BB211">
        <f>IFERROR(VLOOKUP($A211, CDS1Y_bbg!BA$5:BB$241,2), -1)</f>
        <v>-1</v>
      </c>
      <c r="BD211">
        <f>IFERROR(VLOOKUP($A211, CDS1Y_bbg!BC$5:BD$241,2), -1)</f>
        <v>-1</v>
      </c>
      <c r="BF211">
        <f>IFERROR(VLOOKUP($A211, CDS1Y_bbg!BE$5:BF$241,2), -1)</f>
        <v>-1</v>
      </c>
      <c r="BH211">
        <f>IFERROR(VLOOKUP($A211, CDS1Y_bbg!BG$5:BH$241,2), -1)</f>
        <v>-1</v>
      </c>
      <c r="BJ211">
        <f>IFERROR(VLOOKUP($A211, CDS1Y_bbg!BI$5:BJ$241,2), -1)</f>
        <v>50.759</v>
      </c>
      <c r="BL211">
        <f>IFERROR(VLOOKUP($A211, CDS1Y_bbg!BK$5:BL$241,2), -1)</f>
        <v>-1</v>
      </c>
      <c r="BN211">
        <f>IFERROR(VLOOKUP($A211, CDS1Y_bbg!BM$5:BN$241,2), -1)</f>
        <v>35.875999999999998</v>
      </c>
      <c r="BP211">
        <f>IFERROR(VLOOKUP($A211, CDS1Y_bbg!BO$5:BP$241,2), -1)</f>
        <v>-1</v>
      </c>
      <c r="BR211">
        <f>IFERROR(VLOOKUP($A211, CDS1Y_bbg!BQ$5:BR$241,2), -1)</f>
        <v>-1</v>
      </c>
      <c r="BT211">
        <f>IFERROR(VLOOKUP($A211, CDS1Y_bbg!BS$5:BT$241,2), -1)</f>
        <v>-1</v>
      </c>
      <c r="BV211">
        <f>IFERROR(VLOOKUP($A211, CDS1Y_bbg!BU$5:BV$241,2), -1)</f>
        <v>-1</v>
      </c>
      <c r="BX211">
        <f>IFERROR(VLOOKUP($A211, CDS1Y_bbg!BW$5:BX$241,2), -1)</f>
        <v>-1</v>
      </c>
      <c r="BZ211">
        <f>IFERROR(VLOOKUP($A211, CDS1Y_bbg!BY$5:BZ$241,2), -1)</f>
        <v>-1</v>
      </c>
      <c r="CB211">
        <f>IFERROR(VLOOKUP($A211, CDS1Y_bbg!CA$5:CB$241,2), -1)</f>
        <v>-1</v>
      </c>
      <c r="CD211">
        <f>IFERROR(VLOOKUP($A211, CDS1Y_bbg!CC$5:CD$241,2), -1)</f>
        <v>-1</v>
      </c>
      <c r="CF211">
        <f>IFERROR(VLOOKUP($A211, CDS1Y_bbg!CE$5:CF$241,2), -1)</f>
        <v>19.571000000000002</v>
      </c>
      <c r="CH211">
        <f>IFERROR(VLOOKUP($A211, CDS1Y_bbg!CG$5:CH$241,2), -1)</f>
        <v>-1</v>
      </c>
      <c r="CJ211">
        <f>IFERROR(VLOOKUP($A211, CDS1Y_bbg!CI$5:CJ$241,2), -1)</f>
        <v>-1</v>
      </c>
      <c r="CL211">
        <f>IFERROR(VLOOKUP($A211, CDS1Y_bbg!CK$5:CL$241,2), -1)</f>
        <v>-1</v>
      </c>
      <c r="CN211">
        <f>IFERROR(VLOOKUP($A211, CDS1Y_bbg!CM$5:CN$241,2), -1)</f>
        <v>-1</v>
      </c>
    </row>
    <row r="212" spans="1:92" x14ac:dyDescent="0.25">
      <c r="A212" s="1">
        <v>42947</v>
      </c>
      <c r="B212">
        <f>IFERROR(VLOOKUP($A212, CDS1Y_bbg!A$5:B$241,2), -1)</f>
        <v>51.152999999999999</v>
      </c>
      <c r="D212">
        <f>IFERROR(VLOOKUP($A212, CDS1Y_bbg!C$5:D$241,2), -1)</f>
        <v>-1</v>
      </c>
      <c r="F212">
        <f>IFERROR(VLOOKUP($A212, CDS1Y_bbg!E$5:F$241,2), -1)</f>
        <v>17.004000000000001</v>
      </c>
      <c r="H212">
        <f>IFERROR(VLOOKUP($A212, CDS1Y_bbg!G$5:H$241,2), -1)</f>
        <v>-1</v>
      </c>
      <c r="J212">
        <f>IFERROR(VLOOKUP($A212, CDS1Y_bbg!I$5:J$241,2), -1)</f>
        <v>30.439</v>
      </c>
      <c r="L212">
        <f>IFERROR(VLOOKUP($A212, CDS1Y_bbg!K$5:L$241,2), -1)</f>
        <v>-1</v>
      </c>
      <c r="N212">
        <f>IFERROR(VLOOKUP($A212, CDS1Y_bbg!M$5:N$241,2), -1)</f>
        <v>-1</v>
      </c>
      <c r="P212">
        <f>IFERROR(VLOOKUP($A212, CDS1Y_bbg!O$5:P$241,2), -1)</f>
        <v>-1</v>
      </c>
      <c r="R212">
        <f>IFERROR(VLOOKUP($A212, CDS1Y_bbg!Q$5:R$241,2), -1)</f>
        <v>24.536999999999999</v>
      </c>
      <c r="T212">
        <v>-1</v>
      </c>
      <c r="V212">
        <f>IFERROR(VLOOKUP($A212, CDS1Y_bbg!U$5:V$241,2), -1)</f>
        <v>-1</v>
      </c>
      <c r="X212">
        <f>IFERROR(VLOOKUP($A212, CDS1Y_bbg!W$5:X$241,2), -1)</f>
        <v>-1</v>
      </c>
      <c r="Z212">
        <v>-1</v>
      </c>
      <c r="AB212">
        <f>IFERROR(VLOOKUP($A212, CDS1Y_bbg!AA$5:AB$241,2), -1)</f>
        <v>-1</v>
      </c>
      <c r="AD212">
        <f>IFERROR(VLOOKUP($A212, CDS1Y_bbg!AC$5:AD$241,2), -1)</f>
        <v>-1</v>
      </c>
      <c r="AF212">
        <f>IFERROR(VLOOKUP($A212, CDS1Y_bbg!AE$5:AF$241,2), -1)</f>
        <v>-1</v>
      </c>
      <c r="AH212">
        <f>IFERROR(VLOOKUP($A212, CDS1Y_bbg!AG$5:AH$241,2), -1)</f>
        <v>-1</v>
      </c>
      <c r="AJ212">
        <f>IFERROR(VLOOKUP($A212, CDS1Y_bbg!AI$5:AJ$241,2), -1)</f>
        <v>-1</v>
      </c>
      <c r="AL212">
        <f>IFERROR(VLOOKUP($A212, CDS1Y_bbg!AK$5:AL$241,2), -1)</f>
        <v>-1</v>
      </c>
      <c r="AN212">
        <f>IFERROR(VLOOKUP($A212, CDS1Y_bbg!AM$5:AN$241,2), -1)</f>
        <v>-1</v>
      </c>
      <c r="AP212">
        <f>IFERROR(VLOOKUP($A212, CDS1Y_bbg!AO$5:AP$241,2), -1)</f>
        <v>3.9279999999999999</v>
      </c>
      <c r="AR212">
        <f>IFERROR(VLOOKUP($A212, CDS1Y_bbg!AQ$5:AR$241,2), -1)</f>
        <v>11.792</v>
      </c>
      <c r="AT212">
        <f>IFERROR(VLOOKUP($A212, CDS1Y_bbg!AS$5:AT$241,2), -1)</f>
        <v>-1</v>
      </c>
      <c r="AV212">
        <f>IFERROR(VLOOKUP($A212, CDS1Y_bbg!AU$5:AV$241,2), -1)</f>
        <v>-1</v>
      </c>
      <c r="AX212">
        <f>IFERROR(VLOOKUP($A212, CDS1Y_bbg!AW$5:AX$241,2), -1)</f>
        <v>-1</v>
      </c>
      <c r="AZ212">
        <f>IFERROR(VLOOKUP($A212, CDS1Y_bbg!AY$5:AZ$241,2), -1)</f>
        <v>85.912000000000006</v>
      </c>
      <c r="BB212">
        <f>IFERROR(VLOOKUP($A212, CDS1Y_bbg!BA$5:BB$241,2), -1)</f>
        <v>-1</v>
      </c>
      <c r="BD212">
        <f>IFERROR(VLOOKUP($A212, CDS1Y_bbg!BC$5:BD$241,2), -1)</f>
        <v>-1</v>
      </c>
      <c r="BF212">
        <f>IFERROR(VLOOKUP($A212, CDS1Y_bbg!BE$5:BF$241,2), -1)</f>
        <v>-1</v>
      </c>
      <c r="BH212">
        <f>IFERROR(VLOOKUP($A212, CDS1Y_bbg!BG$5:BH$241,2), -1)</f>
        <v>-1</v>
      </c>
      <c r="BJ212">
        <f>IFERROR(VLOOKUP($A212, CDS1Y_bbg!BI$5:BJ$241,2), -1)</f>
        <v>50.759</v>
      </c>
      <c r="BL212">
        <f>IFERROR(VLOOKUP($A212, CDS1Y_bbg!BK$5:BL$241,2), -1)</f>
        <v>-1</v>
      </c>
      <c r="BN212">
        <f>IFERROR(VLOOKUP($A212, CDS1Y_bbg!BM$5:BN$241,2), -1)</f>
        <v>35.875999999999998</v>
      </c>
      <c r="BP212">
        <f>IFERROR(VLOOKUP($A212, CDS1Y_bbg!BO$5:BP$241,2), -1)</f>
        <v>-1</v>
      </c>
      <c r="BR212">
        <f>IFERROR(VLOOKUP($A212, CDS1Y_bbg!BQ$5:BR$241,2), -1)</f>
        <v>-1</v>
      </c>
      <c r="BT212">
        <f>IFERROR(VLOOKUP($A212, CDS1Y_bbg!BS$5:BT$241,2), -1)</f>
        <v>-1</v>
      </c>
      <c r="BV212">
        <f>IFERROR(VLOOKUP($A212, CDS1Y_bbg!BU$5:BV$241,2), -1)</f>
        <v>-1</v>
      </c>
      <c r="BX212">
        <f>IFERROR(VLOOKUP($A212, CDS1Y_bbg!BW$5:BX$241,2), -1)</f>
        <v>-1</v>
      </c>
      <c r="BZ212">
        <f>IFERROR(VLOOKUP($A212, CDS1Y_bbg!BY$5:BZ$241,2), -1)</f>
        <v>-1</v>
      </c>
      <c r="CB212">
        <f>IFERROR(VLOOKUP($A212, CDS1Y_bbg!CA$5:CB$241,2), -1)</f>
        <v>-1</v>
      </c>
      <c r="CD212">
        <f>IFERROR(VLOOKUP($A212, CDS1Y_bbg!CC$5:CD$241,2), -1)</f>
        <v>-1</v>
      </c>
      <c r="CF212">
        <f>IFERROR(VLOOKUP($A212, CDS1Y_bbg!CE$5:CF$241,2), -1)</f>
        <v>19.571000000000002</v>
      </c>
      <c r="CH212">
        <f>IFERROR(VLOOKUP($A212, CDS1Y_bbg!CG$5:CH$241,2), -1)</f>
        <v>-1</v>
      </c>
      <c r="CJ212">
        <f>IFERROR(VLOOKUP($A212, CDS1Y_bbg!CI$5:CJ$241,2), -1)</f>
        <v>-1</v>
      </c>
      <c r="CL212">
        <f>IFERROR(VLOOKUP($A212, CDS1Y_bbg!CK$5:CL$241,2), -1)</f>
        <v>-1</v>
      </c>
      <c r="CN212">
        <f>IFERROR(VLOOKUP($A212, CDS1Y_bbg!CM$5:CN$241,2), -1)</f>
        <v>-1</v>
      </c>
    </row>
    <row r="213" spans="1:92" x14ac:dyDescent="0.25">
      <c r="A213" s="1">
        <v>42978</v>
      </c>
      <c r="B213">
        <f>IFERROR(VLOOKUP($A213, CDS1Y_bbg!A$5:B$241,2), -1)</f>
        <v>41.914999999999999</v>
      </c>
      <c r="D213">
        <f>IFERROR(VLOOKUP($A213, CDS1Y_bbg!C$5:D$241,2), -1)</f>
        <v>-1</v>
      </c>
      <c r="F213">
        <f>IFERROR(VLOOKUP($A213, CDS1Y_bbg!E$5:F$241,2), -1)</f>
        <v>14.631</v>
      </c>
      <c r="H213">
        <f>IFERROR(VLOOKUP($A213, CDS1Y_bbg!G$5:H$241,2), -1)</f>
        <v>-1</v>
      </c>
      <c r="J213">
        <f>IFERROR(VLOOKUP($A213, CDS1Y_bbg!I$5:J$241,2), -1)</f>
        <v>27.928000000000001</v>
      </c>
      <c r="L213">
        <f>IFERROR(VLOOKUP($A213, CDS1Y_bbg!K$5:L$241,2), -1)</f>
        <v>-1</v>
      </c>
      <c r="N213">
        <f>IFERROR(VLOOKUP($A213, CDS1Y_bbg!M$5:N$241,2), -1)</f>
        <v>-1</v>
      </c>
      <c r="P213">
        <f>IFERROR(VLOOKUP($A213, CDS1Y_bbg!O$5:P$241,2), -1)</f>
        <v>-1</v>
      </c>
      <c r="R213">
        <f>IFERROR(VLOOKUP($A213, CDS1Y_bbg!Q$5:R$241,2), -1)</f>
        <v>26.135000000000002</v>
      </c>
      <c r="T213">
        <v>-1</v>
      </c>
      <c r="V213">
        <f>IFERROR(VLOOKUP($A213, CDS1Y_bbg!U$5:V$241,2), -1)</f>
        <v>-1</v>
      </c>
      <c r="X213">
        <f>IFERROR(VLOOKUP($A213, CDS1Y_bbg!W$5:X$241,2), -1)</f>
        <v>-1</v>
      </c>
      <c r="Z213">
        <v>-1</v>
      </c>
      <c r="AB213">
        <f>IFERROR(VLOOKUP($A213, CDS1Y_bbg!AA$5:AB$241,2), -1)</f>
        <v>-1</v>
      </c>
      <c r="AD213">
        <f>IFERROR(VLOOKUP($A213, CDS1Y_bbg!AC$5:AD$241,2), -1)</f>
        <v>-1</v>
      </c>
      <c r="AF213">
        <f>IFERROR(VLOOKUP($A213, CDS1Y_bbg!AE$5:AF$241,2), -1)</f>
        <v>-1</v>
      </c>
      <c r="AH213">
        <f>IFERROR(VLOOKUP($A213, CDS1Y_bbg!AG$5:AH$241,2), -1)</f>
        <v>-1</v>
      </c>
      <c r="AJ213">
        <f>IFERROR(VLOOKUP($A213, CDS1Y_bbg!AI$5:AJ$241,2), -1)</f>
        <v>-1</v>
      </c>
      <c r="AL213">
        <f>IFERROR(VLOOKUP($A213, CDS1Y_bbg!AK$5:AL$241,2), -1)</f>
        <v>-1</v>
      </c>
      <c r="AN213">
        <f>IFERROR(VLOOKUP($A213, CDS1Y_bbg!AM$5:AN$241,2), -1)</f>
        <v>-1</v>
      </c>
      <c r="AP213">
        <f>IFERROR(VLOOKUP($A213, CDS1Y_bbg!AO$5:AP$241,2), -1)</f>
        <v>3.9279999999999999</v>
      </c>
      <c r="AR213">
        <f>IFERROR(VLOOKUP($A213, CDS1Y_bbg!AQ$5:AR$241,2), -1)</f>
        <v>11.792</v>
      </c>
      <c r="AT213">
        <f>IFERROR(VLOOKUP($A213, CDS1Y_bbg!AS$5:AT$241,2), -1)</f>
        <v>-1</v>
      </c>
      <c r="AV213">
        <f>IFERROR(VLOOKUP($A213, CDS1Y_bbg!AU$5:AV$241,2), -1)</f>
        <v>-1</v>
      </c>
      <c r="AX213">
        <f>IFERROR(VLOOKUP($A213, CDS1Y_bbg!AW$5:AX$241,2), -1)</f>
        <v>-1</v>
      </c>
      <c r="AZ213">
        <f>IFERROR(VLOOKUP($A213, CDS1Y_bbg!AY$5:AZ$241,2), -1)</f>
        <v>85.912000000000006</v>
      </c>
      <c r="BB213">
        <f>IFERROR(VLOOKUP($A213, CDS1Y_bbg!BA$5:BB$241,2), -1)</f>
        <v>-1</v>
      </c>
      <c r="BD213">
        <f>IFERROR(VLOOKUP($A213, CDS1Y_bbg!BC$5:BD$241,2), -1)</f>
        <v>-1</v>
      </c>
      <c r="BF213">
        <f>IFERROR(VLOOKUP($A213, CDS1Y_bbg!BE$5:BF$241,2), -1)</f>
        <v>-1</v>
      </c>
      <c r="BH213">
        <f>IFERROR(VLOOKUP($A213, CDS1Y_bbg!BG$5:BH$241,2), -1)</f>
        <v>-1</v>
      </c>
      <c r="BJ213">
        <f>IFERROR(VLOOKUP($A213, CDS1Y_bbg!BI$5:BJ$241,2), -1)</f>
        <v>50.759</v>
      </c>
      <c r="BL213">
        <f>IFERROR(VLOOKUP($A213, CDS1Y_bbg!BK$5:BL$241,2), -1)</f>
        <v>-1</v>
      </c>
      <c r="BN213">
        <f>IFERROR(VLOOKUP($A213, CDS1Y_bbg!BM$5:BN$241,2), -1)</f>
        <v>35.875999999999998</v>
      </c>
      <c r="BP213">
        <f>IFERROR(VLOOKUP($A213, CDS1Y_bbg!BO$5:BP$241,2), -1)</f>
        <v>-1</v>
      </c>
      <c r="BR213">
        <f>IFERROR(VLOOKUP($A213, CDS1Y_bbg!BQ$5:BR$241,2), -1)</f>
        <v>-1</v>
      </c>
      <c r="BT213">
        <f>IFERROR(VLOOKUP($A213, CDS1Y_bbg!BS$5:BT$241,2), -1)</f>
        <v>-1</v>
      </c>
      <c r="BV213">
        <f>IFERROR(VLOOKUP($A213, CDS1Y_bbg!BU$5:BV$241,2), -1)</f>
        <v>-1</v>
      </c>
      <c r="BX213">
        <f>IFERROR(VLOOKUP($A213, CDS1Y_bbg!BW$5:BX$241,2), -1)</f>
        <v>-1</v>
      </c>
      <c r="BZ213">
        <f>IFERROR(VLOOKUP($A213, CDS1Y_bbg!BY$5:BZ$241,2), -1)</f>
        <v>-1</v>
      </c>
      <c r="CB213">
        <f>IFERROR(VLOOKUP($A213, CDS1Y_bbg!CA$5:CB$241,2), -1)</f>
        <v>-1</v>
      </c>
      <c r="CD213">
        <f>IFERROR(VLOOKUP($A213, CDS1Y_bbg!CC$5:CD$241,2), -1)</f>
        <v>-1</v>
      </c>
      <c r="CF213">
        <f>IFERROR(VLOOKUP($A213, CDS1Y_bbg!CE$5:CF$241,2), -1)</f>
        <v>19.571000000000002</v>
      </c>
      <c r="CH213">
        <f>IFERROR(VLOOKUP($A213, CDS1Y_bbg!CG$5:CH$241,2), -1)</f>
        <v>-1</v>
      </c>
      <c r="CJ213">
        <f>IFERROR(VLOOKUP($A213, CDS1Y_bbg!CI$5:CJ$241,2), -1)</f>
        <v>-1</v>
      </c>
      <c r="CL213">
        <f>IFERROR(VLOOKUP($A213, CDS1Y_bbg!CK$5:CL$241,2), -1)</f>
        <v>-1</v>
      </c>
      <c r="CN213">
        <f>IFERROR(VLOOKUP($A213, CDS1Y_bbg!CM$5:CN$241,2), -1)</f>
        <v>-1</v>
      </c>
    </row>
    <row r="214" spans="1:92" x14ac:dyDescent="0.25">
      <c r="A214" s="1">
        <v>43007</v>
      </c>
      <c r="B214">
        <f>IFERROR(VLOOKUP($A214, CDS1Y_bbg!A$5:B$241,2), -1)</f>
        <v>57.968000000000004</v>
      </c>
      <c r="D214">
        <f>IFERROR(VLOOKUP($A214, CDS1Y_bbg!C$5:D$241,2), -1)</f>
        <v>-1</v>
      </c>
      <c r="F214">
        <f>IFERROR(VLOOKUP($A214, CDS1Y_bbg!E$5:F$241,2), -1)</f>
        <v>17.574999999999999</v>
      </c>
      <c r="H214">
        <f>IFERROR(VLOOKUP($A214, CDS1Y_bbg!G$5:H$241,2), -1)</f>
        <v>-1</v>
      </c>
      <c r="J214">
        <f>IFERROR(VLOOKUP($A214, CDS1Y_bbg!I$5:J$241,2), -1)</f>
        <v>31.183</v>
      </c>
      <c r="L214">
        <f>IFERROR(VLOOKUP($A214, CDS1Y_bbg!K$5:L$241,2), -1)</f>
        <v>-1</v>
      </c>
      <c r="N214">
        <f>IFERROR(VLOOKUP($A214, CDS1Y_bbg!M$5:N$241,2), -1)</f>
        <v>-1</v>
      </c>
      <c r="P214">
        <f>IFERROR(VLOOKUP($A214, CDS1Y_bbg!O$5:P$241,2), -1)</f>
        <v>-1</v>
      </c>
      <c r="R214">
        <f>IFERROR(VLOOKUP($A214, CDS1Y_bbg!Q$5:R$241,2), -1)</f>
        <v>33.97</v>
      </c>
      <c r="T214">
        <v>-1</v>
      </c>
      <c r="V214">
        <f>IFERROR(VLOOKUP($A214, CDS1Y_bbg!U$5:V$241,2), -1)</f>
        <v>-1</v>
      </c>
      <c r="X214">
        <f>IFERROR(VLOOKUP($A214, CDS1Y_bbg!W$5:X$241,2), -1)</f>
        <v>-1</v>
      </c>
      <c r="Z214">
        <v>-1</v>
      </c>
      <c r="AB214">
        <f>IFERROR(VLOOKUP($A214, CDS1Y_bbg!AA$5:AB$241,2), -1)</f>
        <v>-1</v>
      </c>
      <c r="AD214">
        <f>IFERROR(VLOOKUP($A214, CDS1Y_bbg!AC$5:AD$241,2), -1)</f>
        <v>-1</v>
      </c>
      <c r="AF214">
        <f>IFERROR(VLOOKUP($A214, CDS1Y_bbg!AE$5:AF$241,2), -1)</f>
        <v>-1</v>
      </c>
      <c r="AH214">
        <f>IFERROR(VLOOKUP($A214, CDS1Y_bbg!AG$5:AH$241,2), -1)</f>
        <v>-1</v>
      </c>
      <c r="AJ214">
        <f>IFERROR(VLOOKUP($A214, CDS1Y_bbg!AI$5:AJ$241,2), -1)</f>
        <v>-1</v>
      </c>
      <c r="AL214">
        <f>IFERROR(VLOOKUP($A214, CDS1Y_bbg!AK$5:AL$241,2), -1)</f>
        <v>-1</v>
      </c>
      <c r="AN214">
        <f>IFERROR(VLOOKUP($A214, CDS1Y_bbg!AM$5:AN$241,2), -1)</f>
        <v>-1</v>
      </c>
      <c r="AP214">
        <f>IFERROR(VLOOKUP($A214, CDS1Y_bbg!AO$5:AP$241,2), -1)</f>
        <v>3.9279999999999999</v>
      </c>
      <c r="AR214">
        <f>IFERROR(VLOOKUP($A214, CDS1Y_bbg!AQ$5:AR$241,2), -1)</f>
        <v>11.792</v>
      </c>
      <c r="AT214">
        <f>IFERROR(VLOOKUP($A214, CDS1Y_bbg!AS$5:AT$241,2), -1)</f>
        <v>-1</v>
      </c>
      <c r="AV214">
        <f>IFERROR(VLOOKUP($A214, CDS1Y_bbg!AU$5:AV$241,2), -1)</f>
        <v>-1</v>
      </c>
      <c r="AX214">
        <f>IFERROR(VLOOKUP($A214, CDS1Y_bbg!AW$5:AX$241,2), -1)</f>
        <v>-1</v>
      </c>
      <c r="AZ214">
        <f>IFERROR(VLOOKUP($A214, CDS1Y_bbg!AY$5:AZ$241,2), -1)</f>
        <v>85.912000000000006</v>
      </c>
      <c r="BB214">
        <f>IFERROR(VLOOKUP($A214, CDS1Y_bbg!BA$5:BB$241,2), -1)</f>
        <v>-1</v>
      </c>
      <c r="BD214">
        <f>IFERROR(VLOOKUP($A214, CDS1Y_bbg!BC$5:BD$241,2), -1)</f>
        <v>-1</v>
      </c>
      <c r="BF214">
        <f>IFERROR(VLOOKUP($A214, CDS1Y_bbg!BE$5:BF$241,2), -1)</f>
        <v>-1</v>
      </c>
      <c r="BH214">
        <f>IFERROR(VLOOKUP($A214, CDS1Y_bbg!BG$5:BH$241,2), -1)</f>
        <v>-1</v>
      </c>
      <c r="BJ214">
        <f>IFERROR(VLOOKUP($A214, CDS1Y_bbg!BI$5:BJ$241,2), -1)</f>
        <v>50.759</v>
      </c>
      <c r="BL214">
        <f>IFERROR(VLOOKUP($A214, CDS1Y_bbg!BK$5:BL$241,2), -1)</f>
        <v>-1</v>
      </c>
      <c r="BN214">
        <f>IFERROR(VLOOKUP($A214, CDS1Y_bbg!BM$5:BN$241,2), -1)</f>
        <v>35.875999999999998</v>
      </c>
      <c r="BP214">
        <f>IFERROR(VLOOKUP($A214, CDS1Y_bbg!BO$5:BP$241,2), -1)</f>
        <v>-1</v>
      </c>
      <c r="BR214">
        <f>IFERROR(VLOOKUP($A214, CDS1Y_bbg!BQ$5:BR$241,2), -1)</f>
        <v>-1</v>
      </c>
      <c r="BT214">
        <f>IFERROR(VLOOKUP($A214, CDS1Y_bbg!BS$5:BT$241,2), -1)</f>
        <v>-1</v>
      </c>
      <c r="BV214">
        <f>IFERROR(VLOOKUP($A214, CDS1Y_bbg!BU$5:BV$241,2), -1)</f>
        <v>-1</v>
      </c>
      <c r="BX214">
        <f>IFERROR(VLOOKUP($A214, CDS1Y_bbg!BW$5:BX$241,2), -1)</f>
        <v>-1</v>
      </c>
      <c r="BZ214">
        <f>IFERROR(VLOOKUP($A214, CDS1Y_bbg!BY$5:BZ$241,2), -1)</f>
        <v>-1</v>
      </c>
      <c r="CB214">
        <f>IFERROR(VLOOKUP($A214, CDS1Y_bbg!CA$5:CB$241,2), -1)</f>
        <v>-1</v>
      </c>
      <c r="CD214">
        <f>IFERROR(VLOOKUP($A214, CDS1Y_bbg!CC$5:CD$241,2), -1)</f>
        <v>-1</v>
      </c>
      <c r="CF214">
        <f>IFERROR(VLOOKUP($A214, CDS1Y_bbg!CE$5:CF$241,2), -1)</f>
        <v>19.571000000000002</v>
      </c>
      <c r="CH214">
        <f>IFERROR(VLOOKUP($A214, CDS1Y_bbg!CG$5:CH$241,2), -1)</f>
        <v>-1</v>
      </c>
      <c r="CJ214">
        <f>IFERROR(VLOOKUP($A214, CDS1Y_bbg!CI$5:CJ$241,2), -1)</f>
        <v>-1</v>
      </c>
      <c r="CL214">
        <f>IFERROR(VLOOKUP($A214, CDS1Y_bbg!CK$5:CL$241,2), -1)</f>
        <v>-1</v>
      </c>
      <c r="CN214">
        <f>IFERROR(VLOOKUP($A214, CDS1Y_bbg!CM$5:CN$241,2), -1)</f>
        <v>-1</v>
      </c>
    </row>
    <row r="215" spans="1:92" x14ac:dyDescent="0.25">
      <c r="A215" s="1">
        <v>43039</v>
      </c>
      <c r="B215">
        <f>IFERROR(VLOOKUP($A215, CDS1Y_bbg!A$5:B$241,2), -1)</f>
        <v>50.863</v>
      </c>
      <c r="D215">
        <f>IFERROR(VLOOKUP($A215, CDS1Y_bbg!C$5:D$241,2), -1)</f>
        <v>-1</v>
      </c>
      <c r="F215">
        <f>IFERROR(VLOOKUP($A215, CDS1Y_bbg!E$5:F$241,2), -1)</f>
        <v>9.5139999999999993</v>
      </c>
      <c r="H215">
        <f>IFERROR(VLOOKUP($A215, CDS1Y_bbg!G$5:H$241,2), -1)</f>
        <v>-1</v>
      </c>
      <c r="J215">
        <f>IFERROR(VLOOKUP($A215, CDS1Y_bbg!I$5:J$241,2), -1)</f>
        <v>28.67</v>
      </c>
      <c r="L215">
        <f>IFERROR(VLOOKUP($A215, CDS1Y_bbg!K$5:L$241,2), -1)</f>
        <v>-1</v>
      </c>
      <c r="N215">
        <f>IFERROR(VLOOKUP($A215, CDS1Y_bbg!M$5:N$241,2), -1)</f>
        <v>-1</v>
      </c>
      <c r="P215">
        <f>IFERROR(VLOOKUP($A215, CDS1Y_bbg!O$5:P$241,2), -1)</f>
        <v>-1</v>
      </c>
      <c r="R215">
        <f>IFERROR(VLOOKUP($A215, CDS1Y_bbg!Q$5:R$241,2), -1)</f>
        <v>33.661999999999999</v>
      </c>
      <c r="T215">
        <v>-1</v>
      </c>
      <c r="V215">
        <f>IFERROR(VLOOKUP($A215, CDS1Y_bbg!U$5:V$241,2), -1)</f>
        <v>-1</v>
      </c>
      <c r="X215">
        <f>IFERROR(VLOOKUP($A215, CDS1Y_bbg!W$5:X$241,2), -1)</f>
        <v>-1</v>
      </c>
      <c r="Z215">
        <v>-1</v>
      </c>
      <c r="AB215">
        <f>IFERROR(VLOOKUP($A215, CDS1Y_bbg!AA$5:AB$241,2), -1)</f>
        <v>-1</v>
      </c>
      <c r="AD215">
        <f>IFERROR(VLOOKUP($A215, CDS1Y_bbg!AC$5:AD$241,2), -1)</f>
        <v>-1</v>
      </c>
      <c r="AF215">
        <f>IFERROR(VLOOKUP($A215, CDS1Y_bbg!AE$5:AF$241,2), -1)</f>
        <v>-1</v>
      </c>
      <c r="AH215">
        <f>IFERROR(VLOOKUP($A215, CDS1Y_bbg!AG$5:AH$241,2), -1)</f>
        <v>-1</v>
      </c>
      <c r="AJ215">
        <f>IFERROR(VLOOKUP($A215, CDS1Y_bbg!AI$5:AJ$241,2), -1)</f>
        <v>-1</v>
      </c>
      <c r="AL215">
        <f>IFERROR(VLOOKUP($A215, CDS1Y_bbg!AK$5:AL$241,2), -1)</f>
        <v>-1</v>
      </c>
      <c r="AN215">
        <f>IFERROR(VLOOKUP($A215, CDS1Y_bbg!AM$5:AN$241,2), -1)</f>
        <v>-1</v>
      </c>
      <c r="AP215">
        <f>IFERROR(VLOOKUP($A215, CDS1Y_bbg!AO$5:AP$241,2), -1)</f>
        <v>3.9279999999999999</v>
      </c>
      <c r="AR215">
        <f>IFERROR(VLOOKUP($A215, CDS1Y_bbg!AQ$5:AR$241,2), -1)</f>
        <v>11.792</v>
      </c>
      <c r="AT215">
        <f>IFERROR(VLOOKUP($A215, CDS1Y_bbg!AS$5:AT$241,2), -1)</f>
        <v>-1</v>
      </c>
      <c r="AV215">
        <f>IFERROR(VLOOKUP($A215, CDS1Y_bbg!AU$5:AV$241,2), -1)</f>
        <v>-1</v>
      </c>
      <c r="AX215">
        <f>IFERROR(VLOOKUP($A215, CDS1Y_bbg!AW$5:AX$241,2), -1)</f>
        <v>-1</v>
      </c>
      <c r="AZ215">
        <f>IFERROR(VLOOKUP($A215, CDS1Y_bbg!AY$5:AZ$241,2), -1)</f>
        <v>85.912000000000006</v>
      </c>
      <c r="BB215">
        <f>IFERROR(VLOOKUP($A215, CDS1Y_bbg!BA$5:BB$241,2), -1)</f>
        <v>-1</v>
      </c>
      <c r="BD215">
        <f>IFERROR(VLOOKUP($A215, CDS1Y_bbg!BC$5:BD$241,2), -1)</f>
        <v>-1</v>
      </c>
      <c r="BF215">
        <f>IFERROR(VLOOKUP($A215, CDS1Y_bbg!BE$5:BF$241,2), -1)</f>
        <v>-1</v>
      </c>
      <c r="BH215">
        <f>IFERROR(VLOOKUP($A215, CDS1Y_bbg!BG$5:BH$241,2), -1)</f>
        <v>-1</v>
      </c>
      <c r="BJ215">
        <f>IFERROR(VLOOKUP($A215, CDS1Y_bbg!BI$5:BJ$241,2), -1)</f>
        <v>50.759</v>
      </c>
      <c r="BL215">
        <f>IFERROR(VLOOKUP($A215, CDS1Y_bbg!BK$5:BL$241,2), -1)</f>
        <v>-1</v>
      </c>
      <c r="BN215">
        <f>IFERROR(VLOOKUP($A215, CDS1Y_bbg!BM$5:BN$241,2), -1)</f>
        <v>35.875999999999998</v>
      </c>
      <c r="BP215">
        <f>IFERROR(VLOOKUP($A215, CDS1Y_bbg!BO$5:BP$241,2), -1)</f>
        <v>-1</v>
      </c>
      <c r="BR215">
        <f>IFERROR(VLOOKUP($A215, CDS1Y_bbg!BQ$5:BR$241,2), -1)</f>
        <v>-1</v>
      </c>
      <c r="BT215">
        <f>IFERROR(VLOOKUP($A215, CDS1Y_bbg!BS$5:BT$241,2), -1)</f>
        <v>-1</v>
      </c>
      <c r="BV215">
        <f>IFERROR(VLOOKUP($A215, CDS1Y_bbg!BU$5:BV$241,2), -1)</f>
        <v>-1</v>
      </c>
      <c r="BX215">
        <f>IFERROR(VLOOKUP($A215, CDS1Y_bbg!BW$5:BX$241,2), -1)</f>
        <v>-1</v>
      </c>
      <c r="BZ215">
        <f>IFERROR(VLOOKUP($A215, CDS1Y_bbg!BY$5:BZ$241,2), -1)</f>
        <v>-1</v>
      </c>
      <c r="CB215">
        <f>IFERROR(VLOOKUP($A215, CDS1Y_bbg!CA$5:CB$241,2), -1)</f>
        <v>-1</v>
      </c>
      <c r="CD215">
        <f>IFERROR(VLOOKUP($A215, CDS1Y_bbg!CC$5:CD$241,2), -1)</f>
        <v>-1</v>
      </c>
      <c r="CF215">
        <f>IFERROR(VLOOKUP($A215, CDS1Y_bbg!CE$5:CF$241,2), -1)</f>
        <v>19.571000000000002</v>
      </c>
      <c r="CH215">
        <f>IFERROR(VLOOKUP($A215, CDS1Y_bbg!CG$5:CH$241,2), -1)</f>
        <v>-1</v>
      </c>
      <c r="CJ215">
        <f>IFERROR(VLOOKUP($A215, CDS1Y_bbg!CI$5:CJ$241,2), -1)</f>
        <v>-1</v>
      </c>
      <c r="CL215">
        <f>IFERROR(VLOOKUP($A215, CDS1Y_bbg!CK$5:CL$241,2), -1)</f>
        <v>-1</v>
      </c>
      <c r="CN215">
        <f>IFERROR(VLOOKUP($A215, CDS1Y_bbg!CM$5:CN$241,2), -1)</f>
        <v>-1</v>
      </c>
    </row>
    <row r="216" spans="1:92" x14ac:dyDescent="0.25">
      <c r="A216" s="1">
        <v>43069</v>
      </c>
      <c r="B216">
        <f>IFERROR(VLOOKUP($A216, CDS1Y_bbg!A$5:B$241,2), -1)</f>
        <v>49.421999999999997</v>
      </c>
      <c r="D216">
        <f>IFERROR(VLOOKUP($A216, CDS1Y_bbg!C$5:D$241,2), -1)</f>
        <v>-1</v>
      </c>
      <c r="F216">
        <f>IFERROR(VLOOKUP($A216, CDS1Y_bbg!E$5:F$241,2), -1)</f>
        <v>12.368</v>
      </c>
      <c r="H216">
        <f>IFERROR(VLOOKUP($A216, CDS1Y_bbg!G$5:H$241,2), -1)</f>
        <v>-1</v>
      </c>
      <c r="J216">
        <f>IFERROR(VLOOKUP($A216, CDS1Y_bbg!I$5:J$241,2), -1)</f>
        <v>33.575000000000003</v>
      </c>
      <c r="L216">
        <f>IFERROR(VLOOKUP($A216, CDS1Y_bbg!K$5:L$241,2), -1)</f>
        <v>-1</v>
      </c>
      <c r="N216">
        <f>IFERROR(VLOOKUP($A216, CDS1Y_bbg!M$5:N$241,2), -1)</f>
        <v>-1</v>
      </c>
      <c r="P216">
        <f>IFERROR(VLOOKUP($A216, CDS1Y_bbg!O$5:P$241,2), -1)</f>
        <v>-1</v>
      </c>
      <c r="R216">
        <f>IFERROR(VLOOKUP($A216, CDS1Y_bbg!Q$5:R$241,2), -1)</f>
        <v>32.118000000000002</v>
      </c>
      <c r="T216">
        <v>-1</v>
      </c>
      <c r="V216">
        <f>IFERROR(VLOOKUP($A216, CDS1Y_bbg!U$5:V$241,2), -1)</f>
        <v>-1</v>
      </c>
      <c r="X216">
        <f>IFERROR(VLOOKUP($A216, CDS1Y_bbg!W$5:X$241,2), -1)</f>
        <v>-1</v>
      </c>
      <c r="Z216">
        <v>-1</v>
      </c>
      <c r="AB216">
        <f>IFERROR(VLOOKUP($A216, CDS1Y_bbg!AA$5:AB$241,2), -1)</f>
        <v>-1</v>
      </c>
      <c r="AD216">
        <f>IFERROR(VLOOKUP($A216, CDS1Y_bbg!AC$5:AD$241,2), -1)</f>
        <v>-1</v>
      </c>
      <c r="AF216">
        <f>IFERROR(VLOOKUP($A216, CDS1Y_bbg!AE$5:AF$241,2), -1)</f>
        <v>-1</v>
      </c>
      <c r="AH216">
        <f>IFERROR(VLOOKUP($A216, CDS1Y_bbg!AG$5:AH$241,2), -1)</f>
        <v>-1</v>
      </c>
      <c r="AJ216">
        <f>IFERROR(VLOOKUP($A216, CDS1Y_bbg!AI$5:AJ$241,2), -1)</f>
        <v>-1</v>
      </c>
      <c r="AL216">
        <f>IFERROR(VLOOKUP($A216, CDS1Y_bbg!AK$5:AL$241,2), -1)</f>
        <v>-1</v>
      </c>
      <c r="AN216">
        <f>IFERROR(VLOOKUP($A216, CDS1Y_bbg!AM$5:AN$241,2), -1)</f>
        <v>-1</v>
      </c>
      <c r="AP216">
        <f>IFERROR(VLOOKUP($A216, CDS1Y_bbg!AO$5:AP$241,2), -1)</f>
        <v>3.9279999999999999</v>
      </c>
      <c r="AR216">
        <f>IFERROR(VLOOKUP($A216, CDS1Y_bbg!AQ$5:AR$241,2), -1)</f>
        <v>11.792</v>
      </c>
      <c r="AT216">
        <f>IFERROR(VLOOKUP($A216, CDS1Y_bbg!AS$5:AT$241,2), -1)</f>
        <v>-1</v>
      </c>
      <c r="AV216">
        <f>IFERROR(VLOOKUP($A216, CDS1Y_bbg!AU$5:AV$241,2), -1)</f>
        <v>-1</v>
      </c>
      <c r="AX216">
        <f>IFERROR(VLOOKUP($A216, CDS1Y_bbg!AW$5:AX$241,2), -1)</f>
        <v>-1</v>
      </c>
      <c r="AZ216">
        <f>IFERROR(VLOOKUP($A216, CDS1Y_bbg!AY$5:AZ$241,2), -1)</f>
        <v>85.912000000000006</v>
      </c>
      <c r="BB216">
        <f>IFERROR(VLOOKUP($A216, CDS1Y_bbg!BA$5:BB$241,2), -1)</f>
        <v>-1</v>
      </c>
      <c r="BD216">
        <f>IFERROR(VLOOKUP($A216, CDS1Y_bbg!BC$5:BD$241,2), -1)</f>
        <v>-1</v>
      </c>
      <c r="BF216">
        <f>IFERROR(VLOOKUP($A216, CDS1Y_bbg!BE$5:BF$241,2), -1)</f>
        <v>-1</v>
      </c>
      <c r="BH216">
        <f>IFERROR(VLOOKUP($A216, CDS1Y_bbg!BG$5:BH$241,2), -1)</f>
        <v>-1</v>
      </c>
      <c r="BJ216">
        <f>IFERROR(VLOOKUP($A216, CDS1Y_bbg!BI$5:BJ$241,2), -1)</f>
        <v>50.759</v>
      </c>
      <c r="BL216">
        <f>IFERROR(VLOOKUP($A216, CDS1Y_bbg!BK$5:BL$241,2), -1)</f>
        <v>-1</v>
      </c>
      <c r="BN216">
        <f>IFERROR(VLOOKUP($A216, CDS1Y_bbg!BM$5:BN$241,2), -1)</f>
        <v>35.875999999999998</v>
      </c>
      <c r="BP216">
        <f>IFERROR(VLOOKUP($A216, CDS1Y_bbg!BO$5:BP$241,2), -1)</f>
        <v>-1</v>
      </c>
      <c r="BR216">
        <f>IFERROR(VLOOKUP($A216, CDS1Y_bbg!BQ$5:BR$241,2), -1)</f>
        <v>-1</v>
      </c>
      <c r="BT216">
        <f>IFERROR(VLOOKUP($A216, CDS1Y_bbg!BS$5:BT$241,2), -1)</f>
        <v>-1</v>
      </c>
      <c r="BV216">
        <f>IFERROR(VLOOKUP($A216, CDS1Y_bbg!BU$5:BV$241,2), -1)</f>
        <v>-1</v>
      </c>
      <c r="BX216">
        <f>IFERROR(VLOOKUP($A216, CDS1Y_bbg!BW$5:BX$241,2), -1)</f>
        <v>-1</v>
      </c>
      <c r="BZ216">
        <f>IFERROR(VLOOKUP($A216, CDS1Y_bbg!BY$5:BZ$241,2), -1)</f>
        <v>-1</v>
      </c>
      <c r="CB216">
        <f>IFERROR(VLOOKUP($A216, CDS1Y_bbg!CA$5:CB$241,2), -1)</f>
        <v>-1</v>
      </c>
      <c r="CD216">
        <f>IFERROR(VLOOKUP($A216, CDS1Y_bbg!CC$5:CD$241,2), -1)</f>
        <v>-1</v>
      </c>
      <c r="CF216">
        <f>IFERROR(VLOOKUP($A216, CDS1Y_bbg!CE$5:CF$241,2), -1)</f>
        <v>19.571000000000002</v>
      </c>
      <c r="CH216">
        <f>IFERROR(VLOOKUP($A216, CDS1Y_bbg!CG$5:CH$241,2), -1)</f>
        <v>-1</v>
      </c>
      <c r="CJ216">
        <f>IFERROR(VLOOKUP($A216, CDS1Y_bbg!CI$5:CJ$241,2), -1)</f>
        <v>-1</v>
      </c>
      <c r="CL216">
        <f>IFERROR(VLOOKUP($A216, CDS1Y_bbg!CK$5:CL$241,2), -1)</f>
        <v>-1</v>
      </c>
      <c r="CN216">
        <f>IFERROR(VLOOKUP($A216, CDS1Y_bbg!CM$5:CN$241,2), -1)</f>
        <v>-1</v>
      </c>
    </row>
    <row r="217" spans="1:92" x14ac:dyDescent="0.25">
      <c r="A217" s="1">
        <v>43098</v>
      </c>
      <c r="B217">
        <f>IFERROR(VLOOKUP($A217, CDS1Y_bbg!A$5:B$241,2), -1)</f>
        <v>45.725999999999999</v>
      </c>
      <c r="D217">
        <f>IFERROR(VLOOKUP($A217, CDS1Y_bbg!C$5:D$241,2), -1)</f>
        <v>-1</v>
      </c>
      <c r="F217">
        <f>IFERROR(VLOOKUP($A217, CDS1Y_bbg!E$5:F$241,2), -1)</f>
        <v>10.157</v>
      </c>
      <c r="H217">
        <f>IFERROR(VLOOKUP($A217, CDS1Y_bbg!G$5:H$241,2), -1)</f>
        <v>-1</v>
      </c>
      <c r="J217">
        <f>IFERROR(VLOOKUP($A217, CDS1Y_bbg!I$5:J$241,2), -1)</f>
        <v>22.361000000000001</v>
      </c>
      <c r="L217">
        <f>IFERROR(VLOOKUP($A217, CDS1Y_bbg!K$5:L$241,2), -1)</f>
        <v>-1</v>
      </c>
      <c r="N217">
        <f>IFERROR(VLOOKUP($A217, CDS1Y_bbg!M$5:N$241,2), -1)</f>
        <v>-1</v>
      </c>
      <c r="P217">
        <f>IFERROR(VLOOKUP($A217, CDS1Y_bbg!O$5:P$241,2), -1)</f>
        <v>-1</v>
      </c>
      <c r="R217">
        <f>IFERROR(VLOOKUP($A217, CDS1Y_bbg!Q$5:R$241,2), -1)</f>
        <v>35.369999999999997</v>
      </c>
      <c r="T217">
        <v>-1</v>
      </c>
      <c r="V217">
        <f>IFERROR(VLOOKUP($A217, CDS1Y_bbg!U$5:V$241,2), -1)</f>
        <v>-1</v>
      </c>
      <c r="X217">
        <f>IFERROR(VLOOKUP($A217, CDS1Y_bbg!W$5:X$241,2), -1)</f>
        <v>-1</v>
      </c>
      <c r="Z217">
        <v>-1</v>
      </c>
      <c r="AB217">
        <f>IFERROR(VLOOKUP($A217, CDS1Y_bbg!AA$5:AB$241,2), -1)</f>
        <v>-1</v>
      </c>
      <c r="AD217">
        <f>IFERROR(VLOOKUP($A217, CDS1Y_bbg!AC$5:AD$241,2), -1)</f>
        <v>-1</v>
      </c>
      <c r="AF217">
        <f>IFERROR(VLOOKUP($A217, CDS1Y_bbg!AE$5:AF$241,2), -1)</f>
        <v>-1</v>
      </c>
      <c r="AH217">
        <f>IFERROR(VLOOKUP($A217, CDS1Y_bbg!AG$5:AH$241,2), -1)</f>
        <v>-1</v>
      </c>
      <c r="AJ217">
        <f>IFERROR(VLOOKUP($A217, CDS1Y_bbg!AI$5:AJ$241,2), -1)</f>
        <v>-1</v>
      </c>
      <c r="AL217">
        <f>IFERROR(VLOOKUP($A217, CDS1Y_bbg!AK$5:AL$241,2), -1)</f>
        <v>-1</v>
      </c>
      <c r="AN217">
        <f>IFERROR(VLOOKUP($A217, CDS1Y_bbg!AM$5:AN$241,2), -1)</f>
        <v>-1</v>
      </c>
      <c r="AP217">
        <f>IFERROR(VLOOKUP($A217, CDS1Y_bbg!AO$5:AP$241,2), -1)</f>
        <v>3.9279999999999999</v>
      </c>
      <c r="AR217">
        <f>IFERROR(VLOOKUP($A217, CDS1Y_bbg!AQ$5:AR$241,2), -1)</f>
        <v>11.792</v>
      </c>
      <c r="AT217">
        <f>IFERROR(VLOOKUP($A217, CDS1Y_bbg!AS$5:AT$241,2), -1)</f>
        <v>-1</v>
      </c>
      <c r="AV217">
        <f>IFERROR(VLOOKUP($A217, CDS1Y_bbg!AU$5:AV$241,2), -1)</f>
        <v>-1</v>
      </c>
      <c r="AX217">
        <f>IFERROR(VLOOKUP($A217, CDS1Y_bbg!AW$5:AX$241,2), -1)</f>
        <v>-1</v>
      </c>
      <c r="AZ217">
        <f>IFERROR(VLOOKUP($A217, CDS1Y_bbg!AY$5:AZ$241,2), -1)</f>
        <v>85.912000000000006</v>
      </c>
      <c r="BB217">
        <f>IFERROR(VLOOKUP($A217, CDS1Y_bbg!BA$5:BB$241,2), -1)</f>
        <v>-1</v>
      </c>
      <c r="BD217">
        <f>IFERROR(VLOOKUP($A217, CDS1Y_bbg!BC$5:BD$241,2), -1)</f>
        <v>-1</v>
      </c>
      <c r="BF217">
        <f>IFERROR(VLOOKUP($A217, CDS1Y_bbg!BE$5:BF$241,2), -1)</f>
        <v>-1</v>
      </c>
      <c r="BH217">
        <f>IFERROR(VLOOKUP($A217, CDS1Y_bbg!BG$5:BH$241,2), -1)</f>
        <v>-1</v>
      </c>
      <c r="BJ217">
        <f>IFERROR(VLOOKUP($A217, CDS1Y_bbg!BI$5:BJ$241,2), -1)</f>
        <v>50.759</v>
      </c>
      <c r="BL217">
        <f>IFERROR(VLOOKUP($A217, CDS1Y_bbg!BK$5:BL$241,2), -1)</f>
        <v>-1</v>
      </c>
      <c r="BN217">
        <f>IFERROR(VLOOKUP($A217, CDS1Y_bbg!BM$5:BN$241,2), -1)</f>
        <v>35.875999999999998</v>
      </c>
      <c r="BP217">
        <f>IFERROR(VLOOKUP($A217, CDS1Y_bbg!BO$5:BP$241,2), -1)</f>
        <v>-1</v>
      </c>
      <c r="BR217">
        <f>IFERROR(VLOOKUP($A217, CDS1Y_bbg!BQ$5:BR$241,2), -1)</f>
        <v>-1</v>
      </c>
      <c r="BT217">
        <f>IFERROR(VLOOKUP($A217, CDS1Y_bbg!BS$5:BT$241,2), -1)</f>
        <v>-1</v>
      </c>
      <c r="BV217">
        <f>IFERROR(VLOOKUP($A217, CDS1Y_bbg!BU$5:BV$241,2), -1)</f>
        <v>-1</v>
      </c>
      <c r="BX217">
        <f>IFERROR(VLOOKUP($A217, CDS1Y_bbg!BW$5:BX$241,2), -1)</f>
        <v>-1</v>
      </c>
      <c r="BZ217">
        <f>IFERROR(VLOOKUP($A217, CDS1Y_bbg!BY$5:BZ$241,2), -1)</f>
        <v>-1</v>
      </c>
      <c r="CB217">
        <f>IFERROR(VLOOKUP($A217, CDS1Y_bbg!CA$5:CB$241,2), -1)</f>
        <v>-1</v>
      </c>
      <c r="CD217">
        <f>IFERROR(VLOOKUP($A217, CDS1Y_bbg!CC$5:CD$241,2), -1)</f>
        <v>-1</v>
      </c>
      <c r="CF217">
        <f>IFERROR(VLOOKUP($A217, CDS1Y_bbg!CE$5:CF$241,2), -1)</f>
        <v>19.571000000000002</v>
      </c>
      <c r="CH217">
        <f>IFERROR(VLOOKUP($A217, CDS1Y_bbg!CG$5:CH$241,2), -1)</f>
        <v>-1</v>
      </c>
      <c r="CJ217">
        <f>IFERROR(VLOOKUP($A217, CDS1Y_bbg!CI$5:CJ$241,2), -1)</f>
        <v>-1</v>
      </c>
      <c r="CL217">
        <f>IFERROR(VLOOKUP($A217, CDS1Y_bbg!CK$5:CL$241,2), -1)</f>
        <v>-1</v>
      </c>
      <c r="CN217">
        <f>IFERROR(VLOOKUP($A217, CDS1Y_bbg!CM$5:CN$241,2), -1)</f>
        <v>-1</v>
      </c>
    </row>
    <row r="218" spans="1:92" x14ac:dyDescent="0.25">
      <c r="A218" s="1">
        <v>43131</v>
      </c>
      <c r="B218">
        <f>IFERROR(VLOOKUP($A218, CDS1Y_bbg!A$5:B$241,2), -1)</f>
        <v>42.411000000000001</v>
      </c>
      <c r="D218">
        <f>IFERROR(VLOOKUP($A218, CDS1Y_bbg!C$5:D$241,2), -1)</f>
        <v>-1</v>
      </c>
      <c r="F218">
        <f>IFERROR(VLOOKUP($A218, CDS1Y_bbg!E$5:F$241,2), -1)</f>
        <v>9.452</v>
      </c>
      <c r="H218">
        <f>IFERROR(VLOOKUP($A218, CDS1Y_bbg!G$5:H$241,2), -1)</f>
        <v>-1</v>
      </c>
      <c r="J218">
        <f>IFERROR(VLOOKUP($A218, CDS1Y_bbg!I$5:J$241,2), -1)</f>
        <v>21.832000000000001</v>
      </c>
      <c r="L218">
        <f>IFERROR(VLOOKUP($A218, CDS1Y_bbg!K$5:L$241,2), -1)</f>
        <v>-1</v>
      </c>
      <c r="N218">
        <f>IFERROR(VLOOKUP($A218, CDS1Y_bbg!M$5:N$241,2), -1)</f>
        <v>-1</v>
      </c>
      <c r="P218">
        <f>IFERROR(VLOOKUP($A218, CDS1Y_bbg!O$5:P$241,2), -1)</f>
        <v>-1</v>
      </c>
      <c r="R218">
        <f>IFERROR(VLOOKUP($A218, CDS1Y_bbg!Q$5:R$241,2), -1)</f>
        <v>32.360999999999997</v>
      </c>
      <c r="T218">
        <v>-1</v>
      </c>
      <c r="V218">
        <f>IFERROR(VLOOKUP($A218, CDS1Y_bbg!U$5:V$241,2), -1)</f>
        <v>-1</v>
      </c>
      <c r="X218">
        <f>IFERROR(VLOOKUP($A218, CDS1Y_bbg!W$5:X$241,2), -1)</f>
        <v>-1</v>
      </c>
      <c r="Z218">
        <v>-1</v>
      </c>
      <c r="AB218">
        <f>IFERROR(VLOOKUP($A218, CDS1Y_bbg!AA$5:AB$241,2), -1)</f>
        <v>-1</v>
      </c>
      <c r="AD218">
        <f>IFERROR(VLOOKUP($A218, CDS1Y_bbg!AC$5:AD$241,2), -1)</f>
        <v>-1</v>
      </c>
      <c r="AF218">
        <f>IFERROR(VLOOKUP($A218, CDS1Y_bbg!AE$5:AF$241,2), -1)</f>
        <v>-1</v>
      </c>
      <c r="AH218">
        <f>IFERROR(VLOOKUP($A218, CDS1Y_bbg!AG$5:AH$241,2), -1)</f>
        <v>-1</v>
      </c>
      <c r="AJ218">
        <f>IFERROR(VLOOKUP($A218, CDS1Y_bbg!AI$5:AJ$241,2), -1)</f>
        <v>-1</v>
      </c>
      <c r="AL218">
        <f>IFERROR(VLOOKUP($A218, CDS1Y_bbg!AK$5:AL$241,2), -1)</f>
        <v>-1</v>
      </c>
      <c r="AN218">
        <f>IFERROR(VLOOKUP($A218, CDS1Y_bbg!AM$5:AN$241,2), -1)</f>
        <v>-1</v>
      </c>
      <c r="AP218">
        <f>IFERROR(VLOOKUP($A218, CDS1Y_bbg!AO$5:AP$241,2), -1)</f>
        <v>3.9279999999999999</v>
      </c>
      <c r="AR218">
        <f>IFERROR(VLOOKUP($A218, CDS1Y_bbg!AQ$5:AR$241,2), -1)</f>
        <v>11.792</v>
      </c>
      <c r="AT218">
        <f>IFERROR(VLOOKUP($A218, CDS1Y_bbg!AS$5:AT$241,2), -1)</f>
        <v>-1</v>
      </c>
      <c r="AV218">
        <f>IFERROR(VLOOKUP($A218, CDS1Y_bbg!AU$5:AV$241,2), -1)</f>
        <v>-1</v>
      </c>
      <c r="AX218">
        <f>IFERROR(VLOOKUP($A218, CDS1Y_bbg!AW$5:AX$241,2), -1)</f>
        <v>-1</v>
      </c>
      <c r="AZ218">
        <f>IFERROR(VLOOKUP($A218, CDS1Y_bbg!AY$5:AZ$241,2), -1)</f>
        <v>85.912000000000006</v>
      </c>
      <c r="BB218">
        <f>IFERROR(VLOOKUP($A218, CDS1Y_bbg!BA$5:BB$241,2), -1)</f>
        <v>-1</v>
      </c>
      <c r="BD218">
        <f>IFERROR(VLOOKUP($A218, CDS1Y_bbg!BC$5:BD$241,2), -1)</f>
        <v>-1</v>
      </c>
      <c r="BF218">
        <f>IFERROR(VLOOKUP($A218, CDS1Y_bbg!BE$5:BF$241,2), -1)</f>
        <v>-1</v>
      </c>
      <c r="BH218">
        <f>IFERROR(VLOOKUP($A218, CDS1Y_bbg!BG$5:BH$241,2), -1)</f>
        <v>-1</v>
      </c>
      <c r="BJ218">
        <f>IFERROR(VLOOKUP($A218, CDS1Y_bbg!BI$5:BJ$241,2), -1)</f>
        <v>50.759</v>
      </c>
      <c r="BL218">
        <f>IFERROR(VLOOKUP($A218, CDS1Y_bbg!BK$5:BL$241,2), -1)</f>
        <v>-1</v>
      </c>
      <c r="BN218">
        <f>IFERROR(VLOOKUP($A218, CDS1Y_bbg!BM$5:BN$241,2), -1)</f>
        <v>35.875999999999998</v>
      </c>
      <c r="BP218">
        <f>IFERROR(VLOOKUP($A218, CDS1Y_bbg!BO$5:BP$241,2), -1)</f>
        <v>-1</v>
      </c>
      <c r="BR218">
        <f>IFERROR(VLOOKUP($A218, CDS1Y_bbg!BQ$5:BR$241,2), -1)</f>
        <v>-1</v>
      </c>
      <c r="BT218">
        <f>IFERROR(VLOOKUP($A218, CDS1Y_bbg!BS$5:BT$241,2), -1)</f>
        <v>-1</v>
      </c>
      <c r="BV218">
        <f>IFERROR(VLOOKUP($A218, CDS1Y_bbg!BU$5:BV$241,2), -1)</f>
        <v>-1</v>
      </c>
      <c r="BX218">
        <f>IFERROR(VLOOKUP($A218, CDS1Y_bbg!BW$5:BX$241,2), -1)</f>
        <v>-1</v>
      </c>
      <c r="BZ218">
        <f>IFERROR(VLOOKUP($A218, CDS1Y_bbg!BY$5:BZ$241,2), -1)</f>
        <v>-1</v>
      </c>
      <c r="CB218">
        <f>IFERROR(VLOOKUP($A218, CDS1Y_bbg!CA$5:CB$241,2), -1)</f>
        <v>-1</v>
      </c>
      <c r="CD218">
        <f>IFERROR(VLOOKUP($A218, CDS1Y_bbg!CC$5:CD$241,2), -1)</f>
        <v>-1</v>
      </c>
      <c r="CF218">
        <f>IFERROR(VLOOKUP($A218, CDS1Y_bbg!CE$5:CF$241,2), -1)</f>
        <v>19.571000000000002</v>
      </c>
      <c r="CH218">
        <f>IFERROR(VLOOKUP($A218, CDS1Y_bbg!CG$5:CH$241,2), -1)</f>
        <v>-1</v>
      </c>
      <c r="CJ218">
        <f>IFERROR(VLOOKUP($A218, CDS1Y_bbg!CI$5:CJ$241,2), -1)</f>
        <v>-1</v>
      </c>
      <c r="CL218">
        <f>IFERROR(VLOOKUP($A218, CDS1Y_bbg!CK$5:CL$241,2), -1)</f>
        <v>-1</v>
      </c>
      <c r="CN218">
        <f>IFERROR(VLOOKUP($A218, CDS1Y_bbg!CM$5:CN$241,2), -1)</f>
        <v>-1</v>
      </c>
    </row>
    <row r="219" spans="1:92" x14ac:dyDescent="0.25">
      <c r="A219" s="1">
        <v>43159</v>
      </c>
      <c r="B219">
        <f>IFERROR(VLOOKUP($A219, CDS1Y_bbg!A$5:B$241,2), -1)</f>
        <v>50.034999999999997</v>
      </c>
      <c r="D219">
        <f>IFERROR(VLOOKUP($A219, CDS1Y_bbg!C$5:D$241,2), -1)</f>
        <v>-1</v>
      </c>
      <c r="F219">
        <f>IFERROR(VLOOKUP($A219, CDS1Y_bbg!E$5:F$241,2), -1)</f>
        <v>9.6470000000000002</v>
      </c>
      <c r="H219">
        <f>IFERROR(VLOOKUP($A219, CDS1Y_bbg!G$5:H$241,2), -1)</f>
        <v>-1</v>
      </c>
      <c r="J219">
        <f>IFERROR(VLOOKUP($A219, CDS1Y_bbg!I$5:J$241,2), -1)</f>
        <v>28.878</v>
      </c>
      <c r="L219">
        <f>IFERROR(VLOOKUP($A219, CDS1Y_bbg!K$5:L$241,2), -1)</f>
        <v>-1</v>
      </c>
      <c r="N219">
        <f>IFERROR(VLOOKUP($A219, CDS1Y_bbg!M$5:N$241,2), -1)</f>
        <v>-1</v>
      </c>
      <c r="P219">
        <f>IFERROR(VLOOKUP($A219, CDS1Y_bbg!O$5:P$241,2), -1)</f>
        <v>-1</v>
      </c>
      <c r="R219">
        <f>IFERROR(VLOOKUP($A219, CDS1Y_bbg!Q$5:R$241,2), -1)</f>
        <v>37.564999999999998</v>
      </c>
      <c r="T219">
        <v>-1</v>
      </c>
      <c r="V219">
        <f>IFERROR(VLOOKUP($A219, CDS1Y_bbg!U$5:V$241,2), -1)</f>
        <v>-1</v>
      </c>
      <c r="X219">
        <f>IFERROR(VLOOKUP($A219, CDS1Y_bbg!W$5:X$241,2), -1)</f>
        <v>-1</v>
      </c>
      <c r="Z219">
        <v>-1</v>
      </c>
      <c r="AB219">
        <f>IFERROR(VLOOKUP($A219, CDS1Y_bbg!AA$5:AB$241,2), -1)</f>
        <v>-1</v>
      </c>
      <c r="AD219">
        <f>IFERROR(VLOOKUP($A219, CDS1Y_bbg!AC$5:AD$241,2), -1)</f>
        <v>-1</v>
      </c>
      <c r="AF219">
        <f>IFERROR(VLOOKUP($A219, CDS1Y_bbg!AE$5:AF$241,2), -1)</f>
        <v>-1</v>
      </c>
      <c r="AH219">
        <f>IFERROR(VLOOKUP($A219, CDS1Y_bbg!AG$5:AH$241,2), -1)</f>
        <v>-1</v>
      </c>
      <c r="AJ219">
        <f>IFERROR(VLOOKUP($A219, CDS1Y_bbg!AI$5:AJ$241,2), -1)</f>
        <v>-1</v>
      </c>
      <c r="AL219">
        <f>IFERROR(VLOOKUP($A219, CDS1Y_bbg!AK$5:AL$241,2), -1)</f>
        <v>-1</v>
      </c>
      <c r="AN219">
        <f>IFERROR(VLOOKUP($A219, CDS1Y_bbg!AM$5:AN$241,2), -1)</f>
        <v>-1</v>
      </c>
      <c r="AP219">
        <f>IFERROR(VLOOKUP($A219, CDS1Y_bbg!AO$5:AP$241,2), -1)</f>
        <v>3.9279999999999999</v>
      </c>
      <c r="AR219">
        <f>IFERROR(VLOOKUP($A219, CDS1Y_bbg!AQ$5:AR$241,2), -1)</f>
        <v>11.792</v>
      </c>
      <c r="AT219">
        <f>IFERROR(VLOOKUP($A219, CDS1Y_bbg!AS$5:AT$241,2), -1)</f>
        <v>-1</v>
      </c>
      <c r="AV219">
        <f>IFERROR(VLOOKUP($A219, CDS1Y_bbg!AU$5:AV$241,2), -1)</f>
        <v>-1</v>
      </c>
      <c r="AX219">
        <f>IFERROR(VLOOKUP($A219, CDS1Y_bbg!AW$5:AX$241,2), -1)</f>
        <v>-1</v>
      </c>
      <c r="AZ219">
        <f>IFERROR(VLOOKUP($A219, CDS1Y_bbg!AY$5:AZ$241,2), -1)</f>
        <v>85.912000000000006</v>
      </c>
      <c r="BB219">
        <f>IFERROR(VLOOKUP($A219, CDS1Y_bbg!BA$5:BB$241,2), -1)</f>
        <v>-1</v>
      </c>
      <c r="BD219">
        <f>IFERROR(VLOOKUP($A219, CDS1Y_bbg!BC$5:BD$241,2), -1)</f>
        <v>-1</v>
      </c>
      <c r="BF219">
        <f>IFERROR(VLOOKUP($A219, CDS1Y_bbg!BE$5:BF$241,2), -1)</f>
        <v>-1</v>
      </c>
      <c r="BH219">
        <f>IFERROR(VLOOKUP($A219, CDS1Y_bbg!BG$5:BH$241,2), -1)</f>
        <v>-1</v>
      </c>
      <c r="BJ219">
        <f>IFERROR(VLOOKUP($A219, CDS1Y_bbg!BI$5:BJ$241,2), -1)</f>
        <v>50.759</v>
      </c>
      <c r="BL219">
        <f>IFERROR(VLOOKUP($A219, CDS1Y_bbg!BK$5:BL$241,2), -1)</f>
        <v>-1</v>
      </c>
      <c r="BN219">
        <f>IFERROR(VLOOKUP($A219, CDS1Y_bbg!BM$5:BN$241,2), -1)</f>
        <v>35.875999999999998</v>
      </c>
      <c r="BP219">
        <f>IFERROR(VLOOKUP($A219, CDS1Y_bbg!BO$5:BP$241,2), -1)</f>
        <v>-1</v>
      </c>
      <c r="BR219">
        <f>IFERROR(VLOOKUP($A219, CDS1Y_bbg!BQ$5:BR$241,2), -1)</f>
        <v>-1</v>
      </c>
      <c r="BT219">
        <f>IFERROR(VLOOKUP($A219, CDS1Y_bbg!BS$5:BT$241,2), -1)</f>
        <v>-1</v>
      </c>
      <c r="BV219">
        <f>IFERROR(VLOOKUP($A219, CDS1Y_bbg!BU$5:BV$241,2), -1)</f>
        <v>-1</v>
      </c>
      <c r="BX219">
        <f>IFERROR(VLOOKUP($A219, CDS1Y_bbg!BW$5:BX$241,2), -1)</f>
        <v>-1</v>
      </c>
      <c r="BZ219">
        <f>IFERROR(VLOOKUP($A219, CDS1Y_bbg!BY$5:BZ$241,2), -1)</f>
        <v>-1</v>
      </c>
      <c r="CB219">
        <f>IFERROR(VLOOKUP($A219, CDS1Y_bbg!CA$5:CB$241,2), -1)</f>
        <v>-1</v>
      </c>
      <c r="CD219">
        <f>IFERROR(VLOOKUP($A219, CDS1Y_bbg!CC$5:CD$241,2), -1)</f>
        <v>-1</v>
      </c>
      <c r="CF219">
        <f>IFERROR(VLOOKUP($A219, CDS1Y_bbg!CE$5:CF$241,2), -1)</f>
        <v>19.571000000000002</v>
      </c>
      <c r="CH219">
        <f>IFERROR(VLOOKUP($A219, CDS1Y_bbg!CG$5:CH$241,2), -1)</f>
        <v>-1</v>
      </c>
      <c r="CJ219">
        <f>IFERROR(VLOOKUP($A219, CDS1Y_bbg!CI$5:CJ$241,2), -1)</f>
        <v>-1</v>
      </c>
      <c r="CL219">
        <f>IFERROR(VLOOKUP($A219, CDS1Y_bbg!CK$5:CL$241,2), -1)</f>
        <v>-1</v>
      </c>
      <c r="CN219">
        <f>IFERROR(VLOOKUP($A219, CDS1Y_bbg!CM$5:CN$241,2), -1)</f>
        <v>-1</v>
      </c>
    </row>
    <row r="220" spans="1:92" x14ac:dyDescent="0.25">
      <c r="A220" s="1">
        <v>43189</v>
      </c>
      <c r="B220">
        <f>IFERROR(VLOOKUP($A220, CDS1Y_bbg!A$5:B$241,2), -1)</f>
        <v>59.38</v>
      </c>
      <c r="D220">
        <f>IFERROR(VLOOKUP($A220, CDS1Y_bbg!C$5:D$241,2), -1)</f>
        <v>-1</v>
      </c>
      <c r="F220">
        <f>IFERROR(VLOOKUP($A220, CDS1Y_bbg!E$5:F$241,2), -1)</f>
        <v>13.359</v>
      </c>
      <c r="H220">
        <f>IFERROR(VLOOKUP($A220, CDS1Y_bbg!G$5:H$241,2), -1)</f>
        <v>-1</v>
      </c>
      <c r="J220">
        <f>IFERROR(VLOOKUP($A220, CDS1Y_bbg!I$5:J$241,2), -1)</f>
        <v>28.934000000000001</v>
      </c>
      <c r="L220">
        <f>IFERROR(VLOOKUP($A220, CDS1Y_bbg!K$5:L$241,2), -1)</f>
        <v>-1</v>
      </c>
      <c r="N220">
        <f>IFERROR(VLOOKUP($A220, CDS1Y_bbg!M$5:N$241,2), -1)</f>
        <v>-1</v>
      </c>
      <c r="P220">
        <f>IFERROR(VLOOKUP($A220, CDS1Y_bbg!O$5:P$241,2), -1)</f>
        <v>-1</v>
      </c>
      <c r="R220">
        <f>IFERROR(VLOOKUP($A220, CDS1Y_bbg!Q$5:R$241,2), -1)</f>
        <v>38.234999999999999</v>
      </c>
      <c r="T220">
        <v>-1</v>
      </c>
      <c r="V220">
        <f>IFERROR(VLOOKUP($A220, CDS1Y_bbg!U$5:V$241,2), -1)</f>
        <v>-1</v>
      </c>
      <c r="X220">
        <f>IFERROR(VLOOKUP($A220, CDS1Y_bbg!W$5:X$241,2), -1)</f>
        <v>-1</v>
      </c>
      <c r="Z220">
        <v>-1</v>
      </c>
      <c r="AB220">
        <f>IFERROR(VLOOKUP($A220, CDS1Y_bbg!AA$5:AB$241,2), -1)</f>
        <v>-1</v>
      </c>
      <c r="AD220">
        <f>IFERROR(VLOOKUP($A220, CDS1Y_bbg!AC$5:AD$241,2), -1)</f>
        <v>-1</v>
      </c>
      <c r="AF220">
        <f>IFERROR(VLOOKUP($A220, CDS1Y_bbg!AE$5:AF$241,2), -1)</f>
        <v>-1</v>
      </c>
      <c r="AH220">
        <f>IFERROR(VLOOKUP($A220, CDS1Y_bbg!AG$5:AH$241,2), -1)</f>
        <v>-1</v>
      </c>
      <c r="AJ220">
        <f>IFERROR(VLOOKUP($A220, CDS1Y_bbg!AI$5:AJ$241,2), -1)</f>
        <v>-1</v>
      </c>
      <c r="AL220">
        <f>IFERROR(VLOOKUP($A220, CDS1Y_bbg!AK$5:AL$241,2), -1)</f>
        <v>-1</v>
      </c>
      <c r="AN220">
        <f>IFERROR(VLOOKUP($A220, CDS1Y_bbg!AM$5:AN$241,2), -1)</f>
        <v>-1</v>
      </c>
      <c r="AP220">
        <f>IFERROR(VLOOKUP($A220, CDS1Y_bbg!AO$5:AP$241,2), -1)</f>
        <v>3.9870000000000001</v>
      </c>
      <c r="AR220">
        <f>IFERROR(VLOOKUP($A220, CDS1Y_bbg!AQ$5:AR$241,2), -1)</f>
        <v>3.6120000000000001</v>
      </c>
      <c r="AT220">
        <f>IFERROR(VLOOKUP($A220, CDS1Y_bbg!AS$5:AT$241,2), -1)</f>
        <v>2.6310000000000002</v>
      </c>
      <c r="AV220">
        <f>IFERROR(VLOOKUP($A220, CDS1Y_bbg!AU$5:AV$241,2), -1)</f>
        <v>-1</v>
      </c>
      <c r="AX220">
        <f>IFERROR(VLOOKUP($A220, CDS1Y_bbg!AW$5:AX$241,2), -1)</f>
        <v>-1</v>
      </c>
      <c r="AZ220">
        <f>IFERROR(VLOOKUP($A220, CDS1Y_bbg!AY$5:AZ$241,2), -1)</f>
        <v>29.338999999999999</v>
      </c>
      <c r="BB220">
        <f>IFERROR(VLOOKUP($A220, CDS1Y_bbg!BA$5:BB$241,2), -1)</f>
        <v>-1</v>
      </c>
      <c r="BD220">
        <f>IFERROR(VLOOKUP($A220, CDS1Y_bbg!BC$5:BD$241,2), -1)</f>
        <v>-1</v>
      </c>
      <c r="BF220">
        <f>IFERROR(VLOOKUP($A220, CDS1Y_bbg!BE$5:BF$241,2), -1)</f>
        <v>-1</v>
      </c>
      <c r="BH220">
        <f>IFERROR(VLOOKUP($A220, CDS1Y_bbg!BG$5:BH$241,2), -1)</f>
        <v>-1</v>
      </c>
      <c r="BJ220">
        <f>IFERROR(VLOOKUP($A220, CDS1Y_bbg!BI$5:BJ$241,2), -1)</f>
        <v>16.143000000000001</v>
      </c>
      <c r="BL220">
        <f>IFERROR(VLOOKUP($A220, CDS1Y_bbg!BK$5:BL$241,2), -1)</f>
        <v>-1</v>
      </c>
      <c r="BN220">
        <f>IFERROR(VLOOKUP($A220, CDS1Y_bbg!BM$5:BN$241,2), -1)</f>
        <v>11.993</v>
      </c>
      <c r="BP220">
        <f>IFERROR(VLOOKUP($A220, CDS1Y_bbg!BO$5:BP$241,2), -1)</f>
        <v>3.7309999999999999</v>
      </c>
      <c r="BR220">
        <f>IFERROR(VLOOKUP($A220, CDS1Y_bbg!BQ$5:BR$241,2), -1)</f>
        <v>-1</v>
      </c>
      <c r="BT220">
        <f>IFERROR(VLOOKUP($A220, CDS1Y_bbg!BS$5:BT$241,2), -1)</f>
        <v>4.0960000000000001</v>
      </c>
      <c r="BV220">
        <f>IFERROR(VLOOKUP($A220, CDS1Y_bbg!BU$5:BV$241,2), -1)</f>
        <v>-1</v>
      </c>
      <c r="BX220">
        <f>IFERROR(VLOOKUP($A220, CDS1Y_bbg!BW$5:BX$241,2), -1)</f>
        <v>-1</v>
      </c>
      <c r="BZ220">
        <f>IFERROR(VLOOKUP($A220, CDS1Y_bbg!BY$5:BZ$241,2), -1)</f>
        <v>-1</v>
      </c>
      <c r="CB220">
        <f>IFERROR(VLOOKUP($A220, CDS1Y_bbg!CA$5:CB$241,2), -1)</f>
        <v>-1</v>
      </c>
      <c r="CD220">
        <f>IFERROR(VLOOKUP($A220, CDS1Y_bbg!CC$5:CD$241,2), -1)</f>
        <v>-1</v>
      </c>
      <c r="CF220">
        <f>IFERROR(VLOOKUP($A220, CDS1Y_bbg!CE$5:CF$241,2), -1)</f>
        <v>-1</v>
      </c>
      <c r="CH220">
        <f>IFERROR(VLOOKUP($A220, CDS1Y_bbg!CG$5:CH$241,2), -1)</f>
        <v>-1</v>
      </c>
      <c r="CJ220">
        <f>IFERROR(VLOOKUP($A220, CDS1Y_bbg!CI$5:CJ$241,2), -1)</f>
        <v>-1</v>
      </c>
      <c r="CL220">
        <f>IFERROR(VLOOKUP($A220, CDS1Y_bbg!CK$5:CL$241,2), -1)</f>
        <v>-1</v>
      </c>
      <c r="CN220">
        <f>IFERROR(VLOOKUP($A220, CDS1Y_bbg!CM$5:CN$241,2), -1)</f>
        <v>-1</v>
      </c>
    </row>
    <row r="221" spans="1:92" x14ac:dyDescent="0.25">
      <c r="A221" s="1">
        <v>43220</v>
      </c>
      <c r="B221">
        <f>IFERROR(VLOOKUP($A221, CDS1Y_bbg!A$5:B$241,2), -1)</f>
        <v>63.307000000000002</v>
      </c>
      <c r="D221">
        <f>IFERROR(VLOOKUP($A221, CDS1Y_bbg!C$5:D$241,2), -1)</f>
        <v>-1</v>
      </c>
      <c r="F221">
        <f>IFERROR(VLOOKUP($A221, CDS1Y_bbg!E$5:F$241,2), -1)</f>
        <v>14.465999999999999</v>
      </c>
      <c r="H221">
        <f>IFERROR(VLOOKUP($A221, CDS1Y_bbg!G$5:H$241,2), -1)</f>
        <v>-1</v>
      </c>
      <c r="J221">
        <f>IFERROR(VLOOKUP($A221, CDS1Y_bbg!I$5:J$241,2), -1)</f>
        <v>29.606999999999999</v>
      </c>
      <c r="L221">
        <f>IFERROR(VLOOKUP($A221, CDS1Y_bbg!K$5:L$241,2), -1)</f>
        <v>-1</v>
      </c>
      <c r="N221">
        <f>IFERROR(VLOOKUP($A221, CDS1Y_bbg!M$5:N$241,2), -1)</f>
        <v>-1</v>
      </c>
      <c r="P221">
        <f>IFERROR(VLOOKUP($A221, CDS1Y_bbg!O$5:P$241,2), -1)</f>
        <v>-1</v>
      </c>
      <c r="R221">
        <f>IFERROR(VLOOKUP($A221, CDS1Y_bbg!Q$5:R$241,2), -1)</f>
        <v>39.534999999999997</v>
      </c>
      <c r="T221">
        <v>-1</v>
      </c>
      <c r="V221">
        <f>IFERROR(VLOOKUP($A221, CDS1Y_bbg!U$5:V$241,2), -1)</f>
        <v>-1</v>
      </c>
      <c r="X221">
        <f>IFERROR(VLOOKUP($A221, CDS1Y_bbg!W$5:X$241,2), -1)</f>
        <v>-1</v>
      </c>
      <c r="Z221">
        <v>-1</v>
      </c>
      <c r="AB221">
        <f>IFERROR(VLOOKUP($A221, CDS1Y_bbg!AA$5:AB$241,2), -1)</f>
        <v>-1</v>
      </c>
      <c r="AD221">
        <f>IFERROR(VLOOKUP($A221, CDS1Y_bbg!AC$5:AD$241,2), -1)</f>
        <v>-1</v>
      </c>
      <c r="AF221">
        <f>IFERROR(VLOOKUP($A221, CDS1Y_bbg!AE$5:AF$241,2), -1)</f>
        <v>-1</v>
      </c>
      <c r="AH221">
        <f>IFERROR(VLOOKUP($A221, CDS1Y_bbg!AG$5:AH$241,2), -1)</f>
        <v>-1</v>
      </c>
      <c r="AJ221">
        <f>IFERROR(VLOOKUP($A221, CDS1Y_bbg!AI$5:AJ$241,2), -1)</f>
        <v>-1</v>
      </c>
      <c r="AL221">
        <f>IFERROR(VLOOKUP($A221, CDS1Y_bbg!AK$5:AL$241,2), -1)</f>
        <v>-1</v>
      </c>
      <c r="AN221">
        <f>IFERROR(VLOOKUP($A221, CDS1Y_bbg!AM$5:AN$241,2), -1)</f>
        <v>-1</v>
      </c>
      <c r="AP221">
        <f>IFERROR(VLOOKUP($A221, CDS1Y_bbg!AO$5:AP$241,2), -1)</f>
        <v>-1</v>
      </c>
      <c r="AR221">
        <f>IFERROR(VLOOKUP($A221, CDS1Y_bbg!AQ$5:AR$241,2), -1)</f>
        <v>3.6120000000000001</v>
      </c>
      <c r="AT221">
        <f>IFERROR(VLOOKUP($A221, CDS1Y_bbg!AS$5:AT$241,2), -1)</f>
        <v>2.6310000000000002</v>
      </c>
      <c r="AV221">
        <f>IFERROR(VLOOKUP($A221, CDS1Y_bbg!AU$5:AV$241,2), -1)</f>
        <v>-1</v>
      </c>
      <c r="AX221">
        <f>IFERROR(VLOOKUP($A221, CDS1Y_bbg!AW$5:AX$241,2), -1)</f>
        <v>-1</v>
      </c>
      <c r="AZ221">
        <f>IFERROR(VLOOKUP($A221, CDS1Y_bbg!AY$5:AZ$241,2), -1)</f>
        <v>-1</v>
      </c>
      <c r="BB221">
        <f>IFERROR(VLOOKUP($A221, CDS1Y_bbg!BA$5:BB$241,2), -1)</f>
        <v>-1</v>
      </c>
      <c r="BD221">
        <f>IFERROR(VLOOKUP($A221, CDS1Y_bbg!BC$5:BD$241,2), -1)</f>
        <v>-1</v>
      </c>
      <c r="BF221">
        <f>IFERROR(VLOOKUP($A221, CDS1Y_bbg!BE$5:BF$241,2), -1)</f>
        <v>-1</v>
      </c>
      <c r="BH221">
        <f>IFERROR(VLOOKUP($A221, CDS1Y_bbg!BG$5:BH$241,2), -1)</f>
        <v>-1</v>
      </c>
      <c r="BJ221">
        <f>IFERROR(VLOOKUP($A221, CDS1Y_bbg!BI$5:BJ$241,2), -1)</f>
        <v>-1</v>
      </c>
      <c r="BL221">
        <f>IFERROR(VLOOKUP($A221, CDS1Y_bbg!BK$5:BL$241,2), -1)</f>
        <v>-1</v>
      </c>
      <c r="BN221">
        <f>IFERROR(VLOOKUP($A221, CDS1Y_bbg!BM$5:BN$241,2), -1)</f>
        <v>-1</v>
      </c>
      <c r="BP221">
        <f>IFERROR(VLOOKUP($A221, CDS1Y_bbg!BO$5:BP$241,2), -1)</f>
        <v>-1</v>
      </c>
      <c r="BR221">
        <f>IFERROR(VLOOKUP($A221, CDS1Y_bbg!BQ$5:BR$241,2), -1)</f>
        <v>-1</v>
      </c>
      <c r="BT221">
        <f>IFERROR(VLOOKUP($A221, CDS1Y_bbg!BS$5:BT$241,2), -1)</f>
        <v>-1</v>
      </c>
      <c r="BV221">
        <f>IFERROR(VLOOKUP($A221, CDS1Y_bbg!BU$5:BV$241,2), -1)</f>
        <v>-1</v>
      </c>
      <c r="BX221">
        <f>IFERROR(VLOOKUP($A221, CDS1Y_bbg!BW$5:BX$241,2), -1)</f>
        <v>-1</v>
      </c>
      <c r="BZ221">
        <f>IFERROR(VLOOKUP($A221, CDS1Y_bbg!BY$5:BZ$241,2), -1)</f>
        <v>-1</v>
      </c>
      <c r="CB221">
        <f>IFERROR(VLOOKUP($A221, CDS1Y_bbg!CA$5:CB$241,2), -1)</f>
        <v>-1</v>
      </c>
      <c r="CD221">
        <f>IFERROR(VLOOKUP($A221, CDS1Y_bbg!CC$5:CD$241,2), -1)</f>
        <v>-1</v>
      </c>
      <c r="CF221">
        <f>IFERROR(VLOOKUP($A221, CDS1Y_bbg!CE$5:CF$241,2), -1)</f>
        <v>-1</v>
      </c>
      <c r="CH221">
        <f>IFERROR(VLOOKUP($A221, CDS1Y_bbg!CG$5:CH$241,2), -1)</f>
        <v>-1</v>
      </c>
      <c r="CJ221">
        <f>IFERROR(VLOOKUP($A221, CDS1Y_bbg!CI$5:CJ$241,2), -1)</f>
        <v>-1</v>
      </c>
      <c r="CL221">
        <f>IFERROR(VLOOKUP($A221, CDS1Y_bbg!CK$5:CL$241,2), -1)</f>
        <v>-1</v>
      </c>
      <c r="CN221">
        <f>IFERROR(VLOOKUP($A221, CDS1Y_bbg!CM$5:CN$241,2), -1)</f>
        <v>-1</v>
      </c>
    </row>
    <row r="222" spans="1:92" x14ac:dyDescent="0.25">
      <c r="A222" s="1">
        <v>43251</v>
      </c>
      <c r="B222">
        <f>IFERROR(VLOOKUP($A222, CDS1Y_bbg!A$5:B$241,2), -1)</f>
        <v>96.808000000000007</v>
      </c>
      <c r="D222">
        <f>IFERROR(VLOOKUP($A222, CDS1Y_bbg!C$5:D$241,2), -1)</f>
        <v>-1</v>
      </c>
      <c r="F222">
        <f>IFERROR(VLOOKUP($A222, CDS1Y_bbg!E$5:F$241,2), -1)</f>
        <v>17.48</v>
      </c>
      <c r="H222">
        <f>IFERROR(VLOOKUP($A222, CDS1Y_bbg!G$5:H$241,2), -1)</f>
        <v>-1</v>
      </c>
      <c r="J222">
        <f>IFERROR(VLOOKUP($A222, CDS1Y_bbg!I$5:J$241,2), -1)</f>
        <v>42.561999999999998</v>
      </c>
      <c r="L222">
        <f>IFERROR(VLOOKUP($A222, CDS1Y_bbg!K$5:L$241,2), -1)</f>
        <v>-1</v>
      </c>
      <c r="N222">
        <f>IFERROR(VLOOKUP($A222, CDS1Y_bbg!M$5:N$241,2), -1)</f>
        <v>-1</v>
      </c>
      <c r="P222">
        <f>IFERROR(VLOOKUP($A222, CDS1Y_bbg!O$5:P$241,2), -1)</f>
        <v>-1</v>
      </c>
      <c r="R222">
        <f>IFERROR(VLOOKUP($A222, CDS1Y_bbg!Q$5:R$241,2), -1)</f>
        <v>53.009</v>
      </c>
      <c r="T222">
        <v>-1</v>
      </c>
      <c r="V222">
        <f>IFERROR(VLOOKUP($A222, CDS1Y_bbg!U$5:V$241,2), -1)</f>
        <v>-1</v>
      </c>
      <c r="X222">
        <f>IFERROR(VLOOKUP($A222, CDS1Y_bbg!W$5:X$241,2), -1)</f>
        <v>-1</v>
      </c>
      <c r="Z222">
        <v>-1</v>
      </c>
      <c r="AB222">
        <f>IFERROR(VLOOKUP($A222, CDS1Y_bbg!AA$5:AB$241,2), -1)</f>
        <v>-1</v>
      </c>
      <c r="AD222">
        <f>IFERROR(VLOOKUP($A222, CDS1Y_bbg!AC$5:AD$241,2), -1)</f>
        <v>-1</v>
      </c>
      <c r="AF222">
        <f>IFERROR(VLOOKUP($A222, CDS1Y_bbg!AE$5:AF$241,2), -1)</f>
        <v>-1</v>
      </c>
      <c r="AH222">
        <f>IFERROR(VLOOKUP($A222, CDS1Y_bbg!AG$5:AH$241,2), -1)</f>
        <v>-1</v>
      </c>
      <c r="AJ222">
        <f>IFERROR(VLOOKUP($A222, CDS1Y_bbg!AI$5:AJ$241,2), -1)</f>
        <v>-1</v>
      </c>
      <c r="AL222">
        <f>IFERROR(VLOOKUP($A222, CDS1Y_bbg!AK$5:AL$241,2), -1)</f>
        <v>-1</v>
      </c>
      <c r="AN222">
        <f>IFERROR(VLOOKUP($A222, CDS1Y_bbg!AM$5:AN$241,2), -1)</f>
        <v>-1</v>
      </c>
      <c r="AP222">
        <f>IFERROR(VLOOKUP($A222, CDS1Y_bbg!AO$5:AP$241,2), -1)</f>
        <v>-1</v>
      </c>
      <c r="AR222">
        <f>IFERROR(VLOOKUP($A222, CDS1Y_bbg!AQ$5:AR$241,2), -1)</f>
        <v>3.6120000000000001</v>
      </c>
      <c r="AT222">
        <f>IFERROR(VLOOKUP($A222, CDS1Y_bbg!AS$5:AT$241,2), -1)</f>
        <v>2.6310000000000002</v>
      </c>
      <c r="AV222">
        <f>IFERROR(VLOOKUP($A222, CDS1Y_bbg!AU$5:AV$241,2), -1)</f>
        <v>-1</v>
      </c>
      <c r="AX222">
        <f>IFERROR(VLOOKUP($A222, CDS1Y_bbg!AW$5:AX$241,2), -1)</f>
        <v>-1</v>
      </c>
      <c r="AZ222">
        <f>IFERROR(VLOOKUP($A222, CDS1Y_bbg!AY$5:AZ$241,2), -1)</f>
        <v>-1</v>
      </c>
      <c r="BB222">
        <f>IFERROR(VLOOKUP($A222, CDS1Y_bbg!BA$5:BB$241,2), -1)</f>
        <v>-1</v>
      </c>
      <c r="BD222">
        <f>IFERROR(VLOOKUP($A222, CDS1Y_bbg!BC$5:BD$241,2), -1)</f>
        <v>-1</v>
      </c>
      <c r="BF222">
        <f>IFERROR(VLOOKUP($A222, CDS1Y_bbg!BE$5:BF$241,2), -1)</f>
        <v>-1</v>
      </c>
      <c r="BH222">
        <f>IFERROR(VLOOKUP($A222, CDS1Y_bbg!BG$5:BH$241,2), -1)</f>
        <v>-1</v>
      </c>
      <c r="BJ222">
        <f>IFERROR(VLOOKUP($A222, CDS1Y_bbg!BI$5:BJ$241,2), -1)</f>
        <v>-1</v>
      </c>
      <c r="BL222">
        <f>IFERROR(VLOOKUP($A222, CDS1Y_bbg!BK$5:BL$241,2), -1)</f>
        <v>-1</v>
      </c>
      <c r="BN222">
        <f>IFERROR(VLOOKUP($A222, CDS1Y_bbg!BM$5:BN$241,2), -1)</f>
        <v>-1</v>
      </c>
      <c r="BP222">
        <f>IFERROR(VLOOKUP($A222, CDS1Y_bbg!BO$5:BP$241,2), -1)</f>
        <v>-1</v>
      </c>
      <c r="BR222">
        <f>IFERROR(VLOOKUP($A222, CDS1Y_bbg!BQ$5:BR$241,2), -1)</f>
        <v>-1</v>
      </c>
      <c r="BT222">
        <f>IFERROR(VLOOKUP($A222, CDS1Y_bbg!BS$5:BT$241,2), -1)</f>
        <v>-1</v>
      </c>
      <c r="BV222">
        <f>IFERROR(VLOOKUP($A222, CDS1Y_bbg!BU$5:BV$241,2), -1)</f>
        <v>-1</v>
      </c>
      <c r="BX222">
        <f>IFERROR(VLOOKUP($A222, CDS1Y_bbg!BW$5:BX$241,2), -1)</f>
        <v>-1</v>
      </c>
      <c r="BZ222">
        <f>IFERROR(VLOOKUP($A222, CDS1Y_bbg!BY$5:BZ$241,2), -1)</f>
        <v>-1</v>
      </c>
      <c r="CB222">
        <f>IFERROR(VLOOKUP($A222, CDS1Y_bbg!CA$5:CB$241,2), -1)</f>
        <v>-1</v>
      </c>
      <c r="CD222">
        <f>IFERROR(VLOOKUP($A222, CDS1Y_bbg!CC$5:CD$241,2), -1)</f>
        <v>-1</v>
      </c>
      <c r="CF222">
        <f>IFERROR(VLOOKUP($A222, CDS1Y_bbg!CE$5:CF$241,2), -1)</f>
        <v>-1</v>
      </c>
      <c r="CH222">
        <f>IFERROR(VLOOKUP($A222, CDS1Y_bbg!CG$5:CH$241,2), -1)</f>
        <v>-1</v>
      </c>
      <c r="CJ222">
        <f>IFERROR(VLOOKUP($A222, CDS1Y_bbg!CI$5:CJ$241,2), -1)</f>
        <v>-1</v>
      </c>
      <c r="CL222">
        <f>IFERROR(VLOOKUP($A222, CDS1Y_bbg!CK$5:CL$241,2), -1)</f>
        <v>-1</v>
      </c>
      <c r="CN222">
        <f>IFERROR(VLOOKUP($A222, CDS1Y_bbg!CM$5:CN$241,2), -1)</f>
        <v>-1</v>
      </c>
    </row>
    <row r="223" spans="1:92" x14ac:dyDescent="0.25">
      <c r="A223" s="1">
        <v>43280</v>
      </c>
      <c r="B223">
        <f>IFERROR(VLOOKUP($A223, CDS1Y_bbg!A$5:B$241,2), -1)</f>
        <v>113.47799999999999</v>
      </c>
      <c r="D223">
        <f>IFERROR(VLOOKUP($A223, CDS1Y_bbg!C$5:D$241,2), -1)</f>
        <v>-1</v>
      </c>
      <c r="F223">
        <f>IFERROR(VLOOKUP($A223, CDS1Y_bbg!E$5:F$241,2), -1)</f>
        <v>18.021000000000001</v>
      </c>
      <c r="H223">
        <f>IFERROR(VLOOKUP($A223, CDS1Y_bbg!G$5:H$241,2), -1)</f>
        <v>-1</v>
      </c>
      <c r="J223">
        <f>IFERROR(VLOOKUP($A223, CDS1Y_bbg!I$5:J$241,2), -1)</f>
        <v>42.707000000000001</v>
      </c>
      <c r="L223">
        <f>IFERROR(VLOOKUP($A223, CDS1Y_bbg!K$5:L$241,2), -1)</f>
        <v>-1</v>
      </c>
      <c r="N223">
        <f>IFERROR(VLOOKUP($A223, CDS1Y_bbg!M$5:N$241,2), -1)</f>
        <v>-1</v>
      </c>
      <c r="P223">
        <f>IFERROR(VLOOKUP($A223, CDS1Y_bbg!O$5:P$241,2), -1)</f>
        <v>-1</v>
      </c>
      <c r="R223">
        <f>IFERROR(VLOOKUP($A223, CDS1Y_bbg!Q$5:R$241,2), -1)</f>
        <v>54.67</v>
      </c>
      <c r="T223">
        <v>-1</v>
      </c>
      <c r="V223">
        <f>IFERROR(VLOOKUP($A223, CDS1Y_bbg!U$5:V$241,2), -1)</f>
        <v>-1</v>
      </c>
      <c r="X223">
        <f>IFERROR(VLOOKUP($A223, CDS1Y_bbg!W$5:X$241,2), -1)</f>
        <v>-1</v>
      </c>
      <c r="Z223">
        <v>-1</v>
      </c>
      <c r="AB223">
        <f>IFERROR(VLOOKUP($A223, CDS1Y_bbg!AA$5:AB$241,2), -1)</f>
        <v>-1</v>
      </c>
      <c r="AD223">
        <f>IFERROR(VLOOKUP($A223, CDS1Y_bbg!AC$5:AD$241,2), -1)</f>
        <v>-1</v>
      </c>
      <c r="AF223">
        <f>IFERROR(VLOOKUP($A223, CDS1Y_bbg!AE$5:AF$241,2), -1)</f>
        <v>-1</v>
      </c>
      <c r="AH223">
        <f>IFERROR(VLOOKUP($A223, CDS1Y_bbg!AG$5:AH$241,2), -1)</f>
        <v>-1</v>
      </c>
      <c r="AJ223">
        <f>IFERROR(VLOOKUP($A223, CDS1Y_bbg!AI$5:AJ$241,2), -1)</f>
        <v>-1</v>
      </c>
      <c r="AL223">
        <f>IFERROR(VLOOKUP($A223, CDS1Y_bbg!AK$5:AL$241,2), -1)</f>
        <v>-1</v>
      </c>
      <c r="AN223">
        <f>IFERROR(VLOOKUP($A223, CDS1Y_bbg!AM$5:AN$241,2), -1)</f>
        <v>-1</v>
      </c>
      <c r="AP223">
        <f>IFERROR(VLOOKUP($A223, CDS1Y_bbg!AO$5:AP$241,2), -1)</f>
        <v>-1</v>
      </c>
      <c r="AR223">
        <f>IFERROR(VLOOKUP($A223, CDS1Y_bbg!AQ$5:AR$241,2), -1)</f>
        <v>3.6120000000000001</v>
      </c>
      <c r="AT223">
        <f>IFERROR(VLOOKUP($A223, CDS1Y_bbg!AS$5:AT$241,2), -1)</f>
        <v>2.6310000000000002</v>
      </c>
      <c r="AV223">
        <f>IFERROR(VLOOKUP($A223, CDS1Y_bbg!AU$5:AV$241,2), -1)</f>
        <v>-1</v>
      </c>
      <c r="AX223">
        <f>IFERROR(VLOOKUP($A223, CDS1Y_bbg!AW$5:AX$241,2), -1)</f>
        <v>-1</v>
      </c>
      <c r="AZ223">
        <f>IFERROR(VLOOKUP($A223, CDS1Y_bbg!AY$5:AZ$241,2), -1)</f>
        <v>-1</v>
      </c>
      <c r="BB223">
        <f>IFERROR(VLOOKUP($A223, CDS1Y_bbg!BA$5:BB$241,2), -1)</f>
        <v>-1</v>
      </c>
      <c r="BD223">
        <f>IFERROR(VLOOKUP($A223, CDS1Y_bbg!BC$5:BD$241,2), -1)</f>
        <v>-1</v>
      </c>
      <c r="BF223">
        <f>IFERROR(VLOOKUP($A223, CDS1Y_bbg!BE$5:BF$241,2), -1)</f>
        <v>-1</v>
      </c>
      <c r="BH223">
        <f>IFERROR(VLOOKUP($A223, CDS1Y_bbg!BG$5:BH$241,2), -1)</f>
        <v>-1</v>
      </c>
      <c r="BJ223">
        <f>IFERROR(VLOOKUP($A223, CDS1Y_bbg!BI$5:BJ$241,2), -1)</f>
        <v>-1</v>
      </c>
      <c r="BL223">
        <f>IFERROR(VLOOKUP($A223, CDS1Y_bbg!BK$5:BL$241,2), -1)</f>
        <v>-1</v>
      </c>
      <c r="BN223">
        <f>IFERROR(VLOOKUP($A223, CDS1Y_bbg!BM$5:BN$241,2), -1)</f>
        <v>-1</v>
      </c>
      <c r="BP223">
        <f>IFERROR(VLOOKUP($A223, CDS1Y_bbg!BO$5:BP$241,2), -1)</f>
        <v>-1</v>
      </c>
      <c r="BR223">
        <f>IFERROR(VLOOKUP($A223, CDS1Y_bbg!BQ$5:BR$241,2), -1)</f>
        <v>-1</v>
      </c>
      <c r="BT223">
        <f>IFERROR(VLOOKUP($A223, CDS1Y_bbg!BS$5:BT$241,2), -1)</f>
        <v>-1</v>
      </c>
      <c r="BV223">
        <f>IFERROR(VLOOKUP($A223, CDS1Y_bbg!BU$5:BV$241,2), -1)</f>
        <v>-1</v>
      </c>
      <c r="BX223">
        <f>IFERROR(VLOOKUP($A223, CDS1Y_bbg!BW$5:BX$241,2), -1)</f>
        <v>-1</v>
      </c>
      <c r="BZ223">
        <f>IFERROR(VLOOKUP($A223, CDS1Y_bbg!BY$5:BZ$241,2), -1)</f>
        <v>-1</v>
      </c>
      <c r="CB223">
        <f>IFERROR(VLOOKUP($A223, CDS1Y_bbg!CA$5:CB$241,2), -1)</f>
        <v>-1</v>
      </c>
      <c r="CD223">
        <f>IFERROR(VLOOKUP($A223, CDS1Y_bbg!CC$5:CD$241,2), -1)</f>
        <v>-1</v>
      </c>
      <c r="CF223">
        <f>IFERROR(VLOOKUP($A223, CDS1Y_bbg!CE$5:CF$241,2), -1)</f>
        <v>-1</v>
      </c>
      <c r="CH223">
        <f>IFERROR(VLOOKUP($A223, CDS1Y_bbg!CG$5:CH$241,2), -1)</f>
        <v>-1</v>
      </c>
      <c r="CJ223">
        <f>IFERROR(VLOOKUP($A223, CDS1Y_bbg!CI$5:CJ$241,2), -1)</f>
        <v>-1</v>
      </c>
      <c r="CL223">
        <f>IFERROR(VLOOKUP($A223, CDS1Y_bbg!CK$5:CL$241,2), -1)</f>
        <v>-1</v>
      </c>
      <c r="CN223">
        <f>IFERROR(VLOOKUP($A223, CDS1Y_bbg!CM$5:CN$241,2), -1)</f>
        <v>-1</v>
      </c>
    </row>
    <row r="224" spans="1:92" x14ac:dyDescent="0.25">
      <c r="A224" s="1">
        <v>43312</v>
      </c>
      <c r="B224">
        <f>IFERROR(VLOOKUP($A224, CDS1Y_bbg!A$5:B$241,2), -1)</f>
        <v>77.807000000000002</v>
      </c>
      <c r="D224">
        <f>IFERROR(VLOOKUP($A224, CDS1Y_bbg!C$5:D$241,2), -1)</f>
        <v>-1</v>
      </c>
      <c r="F224">
        <f>IFERROR(VLOOKUP($A224, CDS1Y_bbg!E$5:F$241,2), -1)</f>
        <v>12.582000000000001</v>
      </c>
      <c r="H224">
        <f>IFERROR(VLOOKUP($A224, CDS1Y_bbg!G$5:H$241,2), -1)</f>
        <v>-1</v>
      </c>
      <c r="J224">
        <f>IFERROR(VLOOKUP($A224, CDS1Y_bbg!I$5:J$241,2), -1)</f>
        <v>29.41</v>
      </c>
      <c r="L224">
        <f>IFERROR(VLOOKUP($A224, CDS1Y_bbg!K$5:L$241,2), -1)</f>
        <v>-1</v>
      </c>
      <c r="N224">
        <f>IFERROR(VLOOKUP($A224, CDS1Y_bbg!M$5:N$241,2), -1)</f>
        <v>-1</v>
      </c>
      <c r="P224">
        <f>IFERROR(VLOOKUP($A224, CDS1Y_bbg!O$5:P$241,2), -1)</f>
        <v>-1</v>
      </c>
      <c r="R224">
        <f>IFERROR(VLOOKUP($A224, CDS1Y_bbg!Q$5:R$241,2), -1)</f>
        <v>43.564</v>
      </c>
      <c r="T224">
        <v>-1</v>
      </c>
      <c r="V224">
        <f>IFERROR(VLOOKUP($A224, CDS1Y_bbg!U$5:V$241,2), -1)</f>
        <v>-1</v>
      </c>
      <c r="X224">
        <f>IFERROR(VLOOKUP($A224, CDS1Y_bbg!W$5:X$241,2), -1)</f>
        <v>-1</v>
      </c>
      <c r="Z224">
        <v>-1</v>
      </c>
      <c r="AB224">
        <f>IFERROR(VLOOKUP($A224, CDS1Y_bbg!AA$5:AB$241,2), -1)</f>
        <v>-1</v>
      </c>
      <c r="AD224">
        <f>IFERROR(VLOOKUP($A224, CDS1Y_bbg!AC$5:AD$241,2), -1)</f>
        <v>-1</v>
      </c>
      <c r="AF224">
        <f>IFERROR(VLOOKUP($A224, CDS1Y_bbg!AE$5:AF$241,2), -1)</f>
        <v>-1</v>
      </c>
      <c r="AH224">
        <f>IFERROR(VLOOKUP($A224, CDS1Y_bbg!AG$5:AH$241,2), -1)</f>
        <v>-1</v>
      </c>
      <c r="AJ224">
        <f>IFERROR(VLOOKUP($A224, CDS1Y_bbg!AI$5:AJ$241,2), -1)</f>
        <v>-1</v>
      </c>
      <c r="AL224">
        <f>IFERROR(VLOOKUP($A224, CDS1Y_bbg!AK$5:AL$241,2), -1)</f>
        <v>-1</v>
      </c>
      <c r="AN224">
        <f>IFERROR(VLOOKUP($A224, CDS1Y_bbg!AM$5:AN$241,2), -1)</f>
        <v>-1</v>
      </c>
      <c r="AP224">
        <f>IFERROR(VLOOKUP($A224, CDS1Y_bbg!AO$5:AP$241,2), -1)</f>
        <v>-1</v>
      </c>
      <c r="AR224">
        <f>IFERROR(VLOOKUP($A224, CDS1Y_bbg!AQ$5:AR$241,2), -1)</f>
        <v>3.6120000000000001</v>
      </c>
      <c r="AT224">
        <f>IFERROR(VLOOKUP($A224, CDS1Y_bbg!AS$5:AT$241,2), -1)</f>
        <v>2.6310000000000002</v>
      </c>
      <c r="AV224">
        <f>IFERROR(VLOOKUP($A224, CDS1Y_bbg!AU$5:AV$241,2), -1)</f>
        <v>-1</v>
      </c>
      <c r="AX224">
        <f>IFERROR(VLOOKUP($A224, CDS1Y_bbg!AW$5:AX$241,2), -1)</f>
        <v>-1</v>
      </c>
      <c r="AZ224">
        <f>IFERROR(VLOOKUP($A224, CDS1Y_bbg!AY$5:AZ$241,2), -1)</f>
        <v>-1</v>
      </c>
      <c r="BB224">
        <f>IFERROR(VLOOKUP($A224, CDS1Y_bbg!BA$5:BB$241,2), -1)</f>
        <v>-1</v>
      </c>
      <c r="BD224">
        <f>IFERROR(VLOOKUP($A224, CDS1Y_bbg!BC$5:BD$241,2), -1)</f>
        <v>-1</v>
      </c>
      <c r="BF224">
        <f>IFERROR(VLOOKUP($A224, CDS1Y_bbg!BE$5:BF$241,2), -1)</f>
        <v>-1</v>
      </c>
      <c r="BH224">
        <f>IFERROR(VLOOKUP($A224, CDS1Y_bbg!BG$5:BH$241,2), -1)</f>
        <v>-1</v>
      </c>
      <c r="BJ224">
        <f>IFERROR(VLOOKUP($A224, CDS1Y_bbg!BI$5:BJ$241,2), -1)</f>
        <v>-1</v>
      </c>
      <c r="BL224">
        <f>IFERROR(VLOOKUP($A224, CDS1Y_bbg!BK$5:BL$241,2), -1)</f>
        <v>-1</v>
      </c>
      <c r="BN224">
        <f>IFERROR(VLOOKUP($A224, CDS1Y_bbg!BM$5:BN$241,2), -1)</f>
        <v>-1</v>
      </c>
      <c r="BP224">
        <f>IFERROR(VLOOKUP($A224, CDS1Y_bbg!BO$5:BP$241,2), -1)</f>
        <v>-1</v>
      </c>
      <c r="BR224">
        <f>IFERROR(VLOOKUP($A224, CDS1Y_bbg!BQ$5:BR$241,2), -1)</f>
        <v>-1</v>
      </c>
      <c r="BT224">
        <f>IFERROR(VLOOKUP($A224, CDS1Y_bbg!BS$5:BT$241,2), -1)</f>
        <v>-1</v>
      </c>
      <c r="BV224">
        <f>IFERROR(VLOOKUP($A224, CDS1Y_bbg!BU$5:BV$241,2), -1)</f>
        <v>-1</v>
      </c>
      <c r="BX224">
        <f>IFERROR(VLOOKUP($A224, CDS1Y_bbg!BW$5:BX$241,2), -1)</f>
        <v>-1</v>
      </c>
      <c r="BZ224">
        <f>IFERROR(VLOOKUP($A224, CDS1Y_bbg!BY$5:BZ$241,2), -1)</f>
        <v>-1</v>
      </c>
      <c r="CB224">
        <f>IFERROR(VLOOKUP($A224, CDS1Y_bbg!CA$5:CB$241,2), -1)</f>
        <v>-1</v>
      </c>
      <c r="CD224">
        <f>IFERROR(VLOOKUP($A224, CDS1Y_bbg!CC$5:CD$241,2), -1)</f>
        <v>-1</v>
      </c>
      <c r="CF224">
        <f>IFERROR(VLOOKUP($A224, CDS1Y_bbg!CE$5:CF$241,2), -1)</f>
        <v>-1</v>
      </c>
      <c r="CH224">
        <f>IFERROR(VLOOKUP($A224, CDS1Y_bbg!CG$5:CH$241,2), -1)</f>
        <v>-1</v>
      </c>
      <c r="CJ224">
        <f>IFERROR(VLOOKUP($A224, CDS1Y_bbg!CI$5:CJ$241,2), -1)</f>
        <v>-1</v>
      </c>
      <c r="CL224">
        <f>IFERROR(VLOOKUP($A224, CDS1Y_bbg!CK$5:CL$241,2), -1)</f>
        <v>-1</v>
      </c>
      <c r="CN224">
        <f>IFERROR(VLOOKUP($A224, CDS1Y_bbg!CM$5:CN$241,2), -1)</f>
        <v>-1</v>
      </c>
    </row>
    <row r="225" spans="1:92" x14ac:dyDescent="0.25">
      <c r="A225" s="1">
        <v>43343</v>
      </c>
      <c r="B225">
        <f>IFERROR(VLOOKUP($A225, CDS1Y_bbg!A$5:B$241,2), -1)</f>
        <v>140.76</v>
      </c>
      <c r="D225">
        <f>IFERROR(VLOOKUP($A225, CDS1Y_bbg!C$5:D$241,2), -1)</f>
        <v>-1</v>
      </c>
      <c r="F225">
        <f>IFERROR(VLOOKUP($A225, CDS1Y_bbg!E$5:F$241,2), -1)</f>
        <v>16.774999999999999</v>
      </c>
      <c r="H225">
        <f>IFERROR(VLOOKUP($A225, CDS1Y_bbg!G$5:H$241,2), -1)</f>
        <v>-1</v>
      </c>
      <c r="J225">
        <f>IFERROR(VLOOKUP($A225, CDS1Y_bbg!I$5:J$241,2), -1)</f>
        <v>35.006</v>
      </c>
      <c r="L225">
        <f>IFERROR(VLOOKUP($A225, CDS1Y_bbg!K$5:L$241,2), -1)</f>
        <v>-1</v>
      </c>
      <c r="N225">
        <f>IFERROR(VLOOKUP($A225, CDS1Y_bbg!M$5:N$241,2), -1)</f>
        <v>-1</v>
      </c>
      <c r="P225">
        <f>IFERROR(VLOOKUP($A225, CDS1Y_bbg!O$5:P$241,2), -1)</f>
        <v>-1</v>
      </c>
      <c r="R225">
        <f>IFERROR(VLOOKUP($A225, CDS1Y_bbg!Q$5:R$241,2), -1)</f>
        <v>50.325000000000003</v>
      </c>
      <c r="T225">
        <v>-1</v>
      </c>
      <c r="V225">
        <f>IFERROR(VLOOKUP($A225, CDS1Y_bbg!U$5:V$241,2), -1)</f>
        <v>-1</v>
      </c>
      <c r="X225">
        <f>IFERROR(VLOOKUP($A225, CDS1Y_bbg!W$5:X$241,2), -1)</f>
        <v>-1</v>
      </c>
      <c r="Z225">
        <v>-1</v>
      </c>
      <c r="AB225">
        <f>IFERROR(VLOOKUP($A225, CDS1Y_bbg!AA$5:AB$241,2), -1)</f>
        <v>-1</v>
      </c>
      <c r="AD225">
        <f>IFERROR(VLOOKUP($A225, CDS1Y_bbg!AC$5:AD$241,2), -1)</f>
        <v>-1</v>
      </c>
      <c r="AF225">
        <f>IFERROR(VLOOKUP($A225, CDS1Y_bbg!AE$5:AF$241,2), -1)</f>
        <v>-1</v>
      </c>
      <c r="AH225">
        <f>IFERROR(VLOOKUP($A225, CDS1Y_bbg!AG$5:AH$241,2), -1)</f>
        <v>-1</v>
      </c>
      <c r="AJ225">
        <f>IFERROR(VLOOKUP($A225, CDS1Y_bbg!AI$5:AJ$241,2), -1)</f>
        <v>-1</v>
      </c>
      <c r="AL225">
        <f>IFERROR(VLOOKUP($A225, CDS1Y_bbg!AK$5:AL$241,2), -1)</f>
        <v>-1</v>
      </c>
      <c r="AN225">
        <f>IFERROR(VLOOKUP($A225, CDS1Y_bbg!AM$5:AN$241,2), -1)</f>
        <v>-1</v>
      </c>
      <c r="AP225">
        <f>IFERROR(VLOOKUP($A225, CDS1Y_bbg!AO$5:AP$241,2), -1)</f>
        <v>-1</v>
      </c>
      <c r="AR225">
        <f>IFERROR(VLOOKUP($A225, CDS1Y_bbg!AQ$5:AR$241,2), -1)</f>
        <v>3.6120000000000001</v>
      </c>
      <c r="AT225">
        <f>IFERROR(VLOOKUP($A225, CDS1Y_bbg!AS$5:AT$241,2), -1)</f>
        <v>2.6310000000000002</v>
      </c>
      <c r="AV225">
        <f>IFERROR(VLOOKUP($A225, CDS1Y_bbg!AU$5:AV$241,2), -1)</f>
        <v>-1</v>
      </c>
      <c r="AX225">
        <f>IFERROR(VLOOKUP($A225, CDS1Y_bbg!AW$5:AX$241,2), -1)</f>
        <v>-1</v>
      </c>
      <c r="AZ225">
        <f>IFERROR(VLOOKUP($A225, CDS1Y_bbg!AY$5:AZ$241,2), -1)</f>
        <v>-1</v>
      </c>
      <c r="BB225">
        <f>IFERROR(VLOOKUP($A225, CDS1Y_bbg!BA$5:BB$241,2), -1)</f>
        <v>-1</v>
      </c>
      <c r="BD225">
        <f>IFERROR(VLOOKUP($A225, CDS1Y_bbg!BC$5:BD$241,2), -1)</f>
        <v>-1</v>
      </c>
      <c r="BF225">
        <f>IFERROR(VLOOKUP($A225, CDS1Y_bbg!BE$5:BF$241,2), -1)</f>
        <v>-1</v>
      </c>
      <c r="BH225">
        <f>IFERROR(VLOOKUP($A225, CDS1Y_bbg!BG$5:BH$241,2), -1)</f>
        <v>-1</v>
      </c>
      <c r="BJ225">
        <f>IFERROR(VLOOKUP($A225, CDS1Y_bbg!BI$5:BJ$241,2), -1)</f>
        <v>-1</v>
      </c>
      <c r="BL225">
        <f>IFERROR(VLOOKUP($A225, CDS1Y_bbg!BK$5:BL$241,2), -1)</f>
        <v>-1</v>
      </c>
      <c r="BN225">
        <f>IFERROR(VLOOKUP($A225, CDS1Y_bbg!BM$5:BN$241,2), -1)</f>
        <v>-1</v>
      </c>
      <c r="BP225">
        <f>IFERROR(VLOOKUP($A225, CDS1Y_bbg!BO$5:BP$241,2), -1)</f>
        <v>-1</v>
      </c>
      <c r="BR225">
        <f>IFERROR(VLOOKUP($A225, CDS1Y_bbg!BQ$5:BR$241,2), -1)</f>
        <v>-1</v>
      </c>
      <c r="BT225">
        <f>IFERROR(VLOOKUP($A225, CDS1Y_bbg!BS$5:BT$241,2), -1)</f>
        <v>-1</v>
      </c>
      <c r="BV225">
        <f>IFERROR(VLOOKUP($A225, CDS1Y_bbg!BU$5:BV$241,2), -1)</f>
        <v>-1</v>
      </c>
      <c r="BX225">
        <f>IFERROR(VLOOKUP($A225, CDS1Y_bbg!BW$5:BX$241,2), -1)</f>
        <v>-1</v>
      </c>
      <c r="BZ225">
        <f>IFERROR(VLOOKUP($A225, CDS1Y_bbg!BY$5:BZ$241,2), -1)</f>
        <v>-1</v>
      </c>
      <c r="CB225">
        <f>IFERROR(VLOOKUP($A225, CDS1Y_bbg!CA$5:CB$241,2), -1)</f>
        <v>-1</v>
      </c>
      <c r="CD225">
        <f>IFERROR(VLOOKUP($A225, CDS1Y_bbg!CC$5:CD$241,2), -1)</f>
        <v>-1</v>
      </c>
      <c r="CF225">
        <f>IFERROR(VLOOKUP($A225, CDS1Y_bbg!CE$5:CF$241,2), -1)</f>
        <v>-1</v>
      </c>
      <c r="CH225">
        <f>IFERROR(VLOOKUP($A225, CDS1Y_bbg!CG$5:CH$241,2), -1)</f>
        <v>-1</v>
      </c>
      <c r="CJ225">
        <f>IFERROR(VLOOKUP($A225, CDS1Y_bbg!CI$5:CJ$241,2), -1)</f>
        <v>-1</v>
      </c>
      <c r="CL225">
        <f>IFERROR(VLOOKUP($A225, CDS1Y_bbg!CK$5:CL$241,2), -1)</f>
        <v>-1</v>
      </c>
      <c r="CN225">
        <f>IFERROR(VLOOKUP($A225, CDS1Y_bbg!CM$5:CN$241,2), -1)</f>
        <v>-1</v>
      </c>
    </row>
    <row r="226" spans="1:92" x14ac:dyDescent="0.25">
      <c r="A226" s="1">
        <v>43371</v>
      </c>
      <c r="B226">
        <f>IFERROR(VLOOKUP($A226, CDS1Y_bbg!A$5:B$241,2), -1)</f>
        <v>134.125</v>
      </c>
      <c r="D226">
        <f>IFERROR(VLOOKUP($A226, CDS1Y_bbg!C$5:D$241,2), -1)</f>
        <v>-1</v>
      </c>
      <c r="F226">
        <f>IFERROR(VLOOKUP($A226, CDS1Y_bbg!E$5:F$241,2), -1)</f>
        <v>11.183</v>
      </c>
      <c r="H226">
        <f>IFERROR(VLOOKUP($A226, CDS1Y_bbg!G$5:H$241,2), -1)</f>
        <v>-1</v>
      </c>
      <c r="J226">
        <f>IFERROR(VLOOKUP($A226, CDS1Y_bbg!I$5:J$241,2), -1)</f>
        <v>30.673000000000002</v>
      </c>
      <c r="L226">
        <f>IFERROR(VLOOKUP($A226, CDS1Y_bbg!K$5:L$241,2), -1)</f>
        <v>-1</v>
      </c>
      <c r="N226">
        <f>IFERROR(VLOOKUP($A226, CDS1Y_bbg!M$5:N$241,2), -1)</f>
        <v>-1</v>
      </c>
      <c r="P226">
        <f>IFERROR(VLOOKUP($A226, CDS1Y_bbg!O$5:P$241,2), -1)</f>
        <v>-1</v>
      </c>
      <c r="R226">
        <f>IFERROR(VLOOKUP($A226, CDS1Y_bbg!Q$5:R$241,2), -1)</f>
        <v>40.380000000000003</v>
      </c>
      <c r="T226">
        <v>-1</v>
      </c>
      <c r="V226">
        <f>IFERROR(VLOOKUP($A226, CDS1Y_bbg!U$5:V$241,2), -1)</f>
        <v>-1</v>
      </c>
      <c r="X226">
        <f>IFERROR(VLOOKUP($A226, CDS1Y_bbg!W$5:X$241,2), -1)</f>
        <v>-1</v>
      </c>
      <c r="Z226">
        <v>-1</v>
      </c>
      <c r="AB226">
        <f>IFERROR(VLOOKUP($A226, CDS1Y_bbg!AA$5:AB$241,2), -1)</f>
        <v>-1</v>
      </c>
      <c r="AD226">
        <f>IFERROR(VLOOKUP($A226, CDS1Y_bbg!AC$5:AD$241,2), -1)</f>
        <v>-1</v>
      </c>
      <c r="AF226">
        <f>IFERROR(VLOOKUP($A226, CDS1Y_bbg!AE$5:AF$241,2), -1)</f>
        <v>-1</v>
      </c>
      <c r="AH226">
        <f>IFERROR(VLOOKUP($A226, CDS1Y_bbg!AG$5:AH$241,2), -1)</f>
        <v>-1</v>
      </c>
      <c r="AJ226">
        <f>IFERROR(VLOOKUP($A226, CDS1Y_bbg!AI$5:AJ$241,2), -1)</f>
        <v>-1</v>
      </c>
      <c r="AL226">
        <f>IFERROR(VLOOKUP($A226, CDS1Y_bbg!AK$5:AL$241,2), -1)</f>
        <v>-1</v>
      </c>
      <c r="AN226">
        <f>IFERROR(VLOOKUP($A226, CDS1Y_bbg!AM$5:AN$241,2), -1)</f>
        <v>-1</v>
      </c>
      <c r="AP226">
        <f>IFERROR(VLOOKUP($A226, CDS1Y_bbg!AO$5:AP$241,2), -1)</f>
        <v>-1</v>
      </c>
      <c r="AR226">
        <f>IFERROR(VLOOKUP($A226, CDS1Y_bbg!AQ$5:AR$241,2), -1)</f>
        <v>3.6120000000000001</v>
      </c>
      <c r="AT226">
        <f>IFERROR(VLOOKUP($A226, CDS1Y_bbg!AS$5:AT$241,2), -1)</f>
        <v>2.6310000000000002</v>
      </c>
      <c r="AV226">
        <f>IFERROR(VLOOKUP($A226, CDS1Y_bbg!AU$5:AV$241,2), -1)</f>
        <v>-1</v>
      </c>
      <c r="AX226">
        <f>IFERROR(VLOOKUP($A226, CDS1Y_bbg!AW$5:AX$241,2), -1)</f>
        <v>-1</v>
      </c>
      <c r="AZ226">
        <f>IFERROR(VLOOKUP($A226, CDS1Y_bbg!AY$5:AZ$241,2), -1)</f>
        <v>-1</v>
      </c>
      <c r="BB226">
        <f>IFERROR(VLOOKUP($A226, CDS1Y_bbg!BA$5:BB$241,2), -1)</f>
        <v>-1</v>
      </c>
      <c r="BD226">
        <f>IFERROR(VLOOKUP($A226, CDS1Y_bbg!BC$5:BD$241,2), -1)</f>
        <v>-1</v>
      </c>
      <c r="BF226">
        <f>IFERROR(VLOOKUP($A226, CDS1Y_bbg!BE$5:BF$241,2), -1)</f>
        <v>-1</v>
      </c>
      <c r="BH226">
        <f>IFERROR(VLOOKUP($A226, CDS1Y_bbg!BG$5:BH$241,2), -1)</f>
        <v>-1</v>
      </c>
      <c r="BJ226">
        <f>IFERROR(VLOOKUP($A226, CDS1Y_bbg!BI$5:BJ$241,2), -1)</f>
        <v>-1</v>
      </c>
      <c r="BL226">
        <f>IFERROR(VLOOKUP($A226, CDS1Y_bbg!BK$5:BL$241,2), -1)</f>
        <v>-1</v>
      </c>
      <c r="BN226">
        <f>IFERROR(VLOOKUP($A226, CDS1Y_bbg!BM$5:BN$241,2), -1)</f>
        <v>-1</v>
      </c>
      <c r="BP226">
        <f>IFERROR(VLOOKUP($A226, CDS1Y_bbg!BO$5:BP$241,2), -1)</f>
        <v>-1</v>
      </c>
      <c r="BR226">
        <f>IFERROR(VLOOKUP($A226, CDS1Y_bbg!BQ$5:BR$241,2), -1)</f>
        <v>-1</v>
      </c>
      <c r="BT226">
        <f>IFERROR(VLOOKUP($A226, CDS1Y_bbg!BS$5:BT$241,2), -1)</f>
        <v>-1</v>
      </c>
      <c r="BV226">
        <f>IFERROR(VLOOKUP($A226, CDS1Y_bbg!BU$5:BV$241,2), -1)</f>
        <v>-1</v>
      </c>
      <c r="BX226">
        <f>IFERROR(VLOOKUP($A226, CDS1Y_bbg!BW$5:BX$241,2), -1)</f>
        <v>-1</v>
      </c>
      <c r="BZ226">
        <f>IFERROR(VLOOKUP($A226, CDS1Y_bbg!BY$5:BZ$241,2), -1)</f>
        <v>-1</v>
      </c>
      <c r="CB226">
        <f>IFERROR(VLOOKUP($A226, CDS1Y_bbg!CA$5:CB$241,2), -1)</f>
        <v>-1</v>
      </c>
      <c r="CD226">
        <f>IFERROR(VLOOKUP($A226, CDS1Y_bbg!CC$5:CD$241,2), -1)</f>
        <v>-1</v>
      </c>
      <c r="CF226">
        <f>IFERROR(VLOOKUP($A226, CDS1Y_bbg!CE$5:CF$241,2), -1)</f>
        <v>-1</v>
      </c>
      <c r="CH226">
        <f>IFERROR(VLOOKUP($A226, CDS1Y_bbg!CG$5:CH$241,2), -1)</f>
        <v>-1</v>
      </c>
      <c r="CJ226">
        <f>IFERROR(VLOOKUP($A226, CDS1Y_bbg!CI$5:CJ$241,2), -1)</f>
        <v>-1</v>
      </c>
      <c r="CL226">
        <f>IFERROR(VLOOKUP($A226, CDS1Y_bbg!CK$5:CL$241,2), -1)</f>
        <v>-1</v>
      </c>
      <c r="CN226">
        <f>IFERROR(VLOOKUP($A226, CDS1Y_bbg!CM$5:CN$241,2), -1)</f>
        <v>-1</v>
      </c>
    </row>
    <row r="227" spans="1:92" x14ac:dyDescent="0.25">
      <c r="A227" s="1">
        <v>43404</v>
      </c>
      <c r="B227">
        <f>IFERROR(VLOOKUP($A227, CDS1Y_bbg!A$5:B$241,2), -1)</f>
        <v>97.512</v>
      </c>
      <c r="D227">
        <f>IFERROR(VLOOKUP($A227, CDS1Y_bbg!C$5:D$241,2), -1)</f>
        <v>-1</v>
      </c>
      <c r="F227">
        <f>IFERROR(VLOOKUP($A227, CDS1Y_bbg!E$5:F$241,2), -1)</f>
        <v>16.826999999999998</v>
      </c>
      <c r="H227">
        <f>IFERROR(VLOOKUP($A227, CDS1Y_bbg!G$5:H$241,2), -1)</f>
        <v>-1</v>
      </c>
      <c r="J227">
        <f>IFERROR(VLOOKUP($A227, CDS1Y_bbg!I$5:J$241,2), -1)</f>
        <v>47.384999999999998</v>
      </c>
      <c r="L227">
        <f>IFERROR(VLOOKUP($A227, CDS1Y_bbg!K$5:L$241,2), -1)</f>
        <v>-1</v>
      </c>
      <c r="N227">
        <f>IFERROR(VLOOKUP($A227, CDS1Y_bbg!M$5:N$241,2), -1)</f>
        <v>-1</v>
      </c>
      <c r="P227">
        <f>IFERROR(VLOOKUP($A227, CDS1Y_bbg!O$5:P$241,2), -1)</f>
        <v>-1</v>
      </c>
      <c r="R227">
        <f>IFERROR(VLOOKUP($A227, CDS1Y_bbg!Q$5:R$241,2), -1)</f>
        <v>67.908000000000001</v>
      </c>
      <c r="T227">
        <v>-1</v>
      </c>
      <c r="V227">
        <f>IFERROR(VLOOKUP($A227, CDS1Y_bbg!U$5:V$241,2), -1)</f>
        <v>-1</v>
      </c>
      <c r="X227">
        <f>IFERROR(VLOOKUP($A227, CDS1Y_bbg!W$5:X$241,2), -1)</f>
        <v>-1</v>
      </c>
      <c r="Z227">
        <v>-1</v>
      </c>
      <c r="AB227">
        <f>IFERROR(VLOOKUP($A227, CDS1Y_bbg!AA$5:AB$241,2), -1)</f>
        <v>-1</v>
      </c>
      <c r="AD227">
        <f>IFERROR(VLOOKUP($A227, CDS1Y_bbg!AC$5:AD$241,2), -1)</f>
        <v>-1</v>
      </c>
      <c r="AF227">
        <f>IFERROR(VLOOKUP($A227, CDS1Y_bbg!AE$5:AF$241,2), -1)</f>
        <v>-1</v>
      </c>
      <c r="AH227">
        <f>IFERROR(VLOOKUP($A227, CDS1Y_bbg!AG$5:AH$241,2), -1)</f>
        <v>-1</v>
      </c>
      <c r="AJ227">
        <f>IFERROR(VLOOKUP($A227, CDS1Y_bbg!AI$5:AJ$241,2), -1)</f>
        <v>-1</v>
      </c>
      <c r="AL227">
        <f>IFERROR(VLOOKUP($A227, CDS1Y_bbg!AK$5:AL$241,2), -1)</f>
        <v>-1</v>
      </c>
      <c r="AN227">
        <f>IFERROR(VLOOKUP($A227, CDS1Y_bbg!AM$5:AN$241,2), -1)</f>
        <v>-1</v>
      </c>
      <c r="AP227">
        <f>IFERROR(VLOOKUP($A227, CDS1Y_bbg!AO$5:AP$241,2), -1)</f>
        <v>-1</v>
      </c>
      <c r="AR227">
        <f>IFERROR(VLOOKUP($A227, CDS1Y_bbg!AQ$5:AR$241,2), -1)</f>
        <v>3.6120000000000001</v>
      </c>
      <c r="AT227">
        <f>IFERROR(VLOOKUP($A227, CDS1Y_bbg!AS$5:AT$241,2), -1)</f>
        <v>2.6310000000000002</v>
      </c>
      <c r="AV227">
        <f>IFERROR(VLOOKUP($A227, CDS1Y_bbg!AU$5:AV$241,2), -1)</f>
        <v>-1</v>
      </c>
      <c r="AX227">
        <f>IFERROR(VLOOKUP($A227, CDS1Y_bbg!AW$5:AX$241,2), -1)</f>
        <v>-1</v>
      </c>
      <c r="AZ227">
        <f>IFERROR(VLOOKUP($A227, CDS1Y_bbg!AY$5:AZ$241,2), -1)</f>
        <v>-1</v>
      </c>
      <c r="BB227">
        <f>IFERROR(VLOOKUP($A227, CDS1Y_bbg!BA$5:BB$241,2), -1)</f>
        <v>-1</v>
      </c>
      <c r="BD227">
        <f>IFERROR(VLOOKUP($A227, CDS1Y_bbg!BC$5:BD$241,2), -1)</f>
        <v>-1</v>
      </c>
      <c r="BF227">
        <f>IFERROR(VLOOKUP($A227, CDS1Y_bbg!BE$5:BF$241,2), -1)</f>
        <v>-1</v>
      </c>
      <c r="BH227">
        <f>IFERROR(VLOOKUP($A227, CDS1Y_bbg!BG$5:BH$241,2), -1)</f>
        <v>-1</v>
      </c>
      <c r="BJ227">
        <f>IFERROR(VLOOKUP($A227, CDS1Y_bbg!BI$5:BJ$241,2), -1)</f>
        <v>-1</v>
      </c>
      <c r="BL227">
        <f>IFERROR(VLOOKUP($A227, CDS1Y_bbg!BK$5:BL$241,2), -1)</f>
        <v>-1</v>
      </c>
      <c r="BN227">
        <f>IFERROR(VLOOKUP($A227, CDS1Y_bbg!BM$5:BN$241,2), -1)</f>
        <v>-1</v>
      </c>
      <c r="BP227">
        <f>IFERROR(VLOOKUP($A227, CDS1Y_bbg!BO$5:BP$241,2), -1)</f>
        <v>-1</v>
      </c>
      <c r="BR227">
        <f>IFERROR(VLOOKUP($A227, CDS1Y_bbg!BQ$5:BR$241,2), -1)</f>
        <v>-1</v>
      </c>
      <c r="BT227">
        <f>IFERROR(VLOOKUP($A227, CDS1Y_bbg!BS$5:BT$241,2), -1)</f>
        <v>-1</v>
      </c>
      <c r="BV227">
        <f>IFERROR(VLOOKUP($A227, CDS1Y_bbg!BU$5:BV$241,2), -1)</f>
        <v>-1</v>
      </c>
      <c r="BX227">
        <f>IFERROR(VLOOKUP($A227, CDS1Y_bbg!BW$5:BX$241,2), -1)</f>
        <v>-1</v>
      </c>
      <c r="BZ227">
        <f>IFERROR(VLOOKUP($A227, CDS1Y_bbg!BY$5:BZ$241,2), -1)</f>
        <v>-1</v>
      </c>
      <c r="CB227">
        <f>IFERROR(VLOOKUP($A227, CDS1Y_bbg!CA$5:CB$241,2), -1)</f>
        <v>-1</v>
      </c>
      <c r="CD227">
        <f>IFERROR(VLOOKUP($A227, CDS1Y_bbg!CC$5:CD$241,2), -1)</f>
        <v>-1</v>
      </c>
      <c r="CF227">
        <f>IFERROR(VLOOKUP($A227, CDS1Y_bbg!CE$5:CF$241,2), -1)</f>
        <v>-1</v>
      </c>
      <c r="CH227">
        <f>IFERROR(VLOOKUP($A227, CDS1Y_bbg!CG$5:CH$241,2), -1)</f>
        <v>-1</v>
      </c>
      <c r="CJ227">
        <f>IFERROR(VLOOKUP($A227, CDS1Y_bbg!CI$5:CJ$241,2), -1)</f>
        <v>-1</v>
      </c>
      <c r="CL227">
        <f>IFERROR(VLOOKUP($A227, CDS1Y_bbg!CK$5:CL$241,2), -1)</f>
        <v>-1</v>
      </c>
      <c r="CN227">
        <f>IFERROR(VLOOKUP($A227, CDS1Y_bbg!CM$5:CN$241,2), -1)</f>
        <v>-1</v>
      </c>
    </row>
    <row r="228" spans="1:92" x14ac:dyDescent="0.25">
      <c r="A228" s="1">
        <v>43434</v>
      </c>
      <c r="B228">
        <f>IFERROR(VLOOKUP($A228, CDS1Y_bbg!A$5:B$241,2), -1)</f>
        <v>104.55800000000001</v>
      </c>
      <c r="D228">
        <f>IFERROR(VLOOKUP($A228, CDS1Y_bbg!C$5:D$241,2), -1)</f>
        <v>-1</v>
      </c>
      <c r="F228">
        <f>IFERROR(VLOOKUP($A228, CDS1Y_bbg!E$5:F$241,2), -1)</f>
        <v>22.114000000000001</v>
      </c>
      <c r="H228">
        <f>IFERROR(VLOOKUP($A228, CDS1Y_bbg!G$5:H$241,2), -1)</f>
        <v>-1</v>
      </c>
      <c r="J228">
        <f>IFERROR(VLOOKUP($A228, CDS1Y_bbg!I$5:J$241,2), -1)</f>
        <v>58.847999999999999</v>
      </c>
      <c r="L228">
        <f>IFERROR(VLOOKUP($A228, CDS1Y_bbg!K$5:L$241,2), -1)</f>
        <v>-1</v>
      </c>
      <c r="N228">
        <f>IFERROR(VLOOKUP($A228, CDS1Y_bbg!M$5:N$241,2), -1)</f>
        <v>-1</v>
      </c>
      <c r="P228">
        <f>IFERROR(VLOOKUP($A228, CDS1Y_bbg!O$5:P$241,2), -1)</f>
        <v>-1</v>
      </c>
      <c r="R228">
        <f>IFERROR(VLOOKUP($A228, CDS1Y_bbg!Q$5:R$241,2), -1)</f>
        <v>70.679000000000002</v>
      </c>
      <c r="T228">
        <v>-1</v>
      </c>
      <c r="V228">
        <f>IFERROR(VLOOKUP($A228, CDS1Y_bbg!U$5:V$241,2), -1)</f>
        <v>-1</v>
      </c>
      <c r="X228">
        <f>IFERROR(VLOOKUP($A228, CDS1Y_bbg!W$5:X$241,2), -1)</f>
        <v>-1</v>
      </c>
      <c r="Z228">
        <v>-1</v>
      </c>
      <c r="AB228">
        <f>IFERROR(VLOOKUP($A228, CDS1Y_bbg!AA$5:AB$241,2), -1)</f>
        <v>-1</v>
      </c>
      <c r="AD228">
        <f>IFERROR(VLOOKUP($A228, CDS1Y_bbg!AC$5:AD$241,2), -1)</f>
        <v>-1</v>
      </c>
      <c r="AF228">
        <f>IFERROR(VLOOKUP($A228, CDS1Y_bbg!AE$5:AF$241,2), -1)</f>
        <v>-1</v>
      </c>
      <c r="AH228">
        <f>IFERROR(VLOOKUP($A228, CDS1Y_bbg!AG$5:AH$241,2), -1)</f>
        <v>-1</v>
      </c>
      <c r="AJ228">
        <f>IFERROR(VLOOKUP($A228, CDS1Y_bbg!AI$5:AJ$241,2), -1)</f>
        <v>-1</v>
      </c>
      <c r="AL228">
        <f>IFERROR(VLOOKUP($A228, CDS1Y_bbg!AK$5:AL$241,2), -1)</f>
        <v>-1</v>
      </c>
      <c r="AN228">
        <f>IFERROR(VLOOKUP($A228, CDS1Y_bbg!AM$5:AN$241,2), -1)</f>
        <v>-1</v>
      </c>
      <c r="AP228">
        <f>IFERROR(VLOOKUP($A228, CDS1Y_bbg!AO$5:AP$241,2), -1)</f>
        <v>-1</v>
      </c>
      <c r="AR228">
        <f>IFERROR(VLOOKUP($A228, CDS1Y_bbg!AQ$5:AR$241,2), -1)</f>
        <v>3.6120000000000001</v>
      </c>
      <c r="AT228">
        <f>IFERROR(VLOOKUP($A228, CDS1Y_bbg!AS$5:AT$241,2), -1)</f>
        <v>2.6310000000000002</v>
      </c>
      <c r="AV228">
        <f>IFERROR(VLOOKUP($A228, CDS1Y_bbg!AU$5:AV$241,2), -1)</f>
        <v>-1</v>
      </c>
      <c r="AX228">
        <f>IFERROR(VLOOKUP($A228, CDS1Y_bbg!AW$5:AX$241,2), -1)</f>
        <v>-1</v>
      </c>
      <c r="AZ228">
        <f>IFERROR(VLOOKUP($A228, CDS1Y_bbg!AY$5:AZ$241,2), -1)</f>
        <v>-1</v>
      </c>
      <c r="BB228">
        <f>IFERROR(VLOOKUP($A228, CDS1Y_bbg!BA$5:BB$241,2), -1)</f>
        <v>-1</v>
      </c>
      <c r="BD228">
        <f>IFERROR(VLOOKUP($A228, CDS1Y_bbg!BC$5:BD$241,2), -1)</f>
        <v>-1</v>
      </c>
      <c r="BF228">
        <f>IFERROR(VLOOKUP($A228, CDS1Y_bbg!BE$5:BF$241,2), -1)</f>
        <v>-1</v>
      </c>
      <c r="BH228">
        <f>IFERROR(VLOOKUP($A228, CDS1Y_bbg!BG$5:BH$241,2), -1)</f>
        <v>-1</v>
      </c>
      <c r="BJ228">
        <f>IFERROR(VLOOKUP($A228, CDS1Y_bbg!BI$5:BJ$241,2), -1)</f>
        <v>-1</v>
      </c>
      <c r="BL228">
        <f>IFERROR(VLOOKUP($A228, CDS1Y_bbg!BK$5:BL$241,2), -1)</f>
        <v>-1</v>
      </c>
      <c r="BN228">
        <f>IFERROR(VLOOKUP($A228, CDS1Y_bbg!BM$5:BN$241,2), -1)</f>
        <v>-1</v>
      </c>
      <c r="BP228">
        <f>IFERROR(VLOOKUP($A228, CDS1Y_bbg!BO$5:BP$241,2), -1)</f>
        <v>-1</v>
      </c>
      <c r="BR228">
        <f>IFERROR(VLOOKUP($A228, CDS1Y_bbg!BQ$5:BR$241,2), -1)</f>
        <v>-1</v>
      </c>
      <c r="BT228">
        <f>IFERROR(VLOOKUP($A228, CDS1Y_bbg!BS$5:BT$241,2), -1)</f>
        <v>-1</v>
      </c>
      <c r="BV228">
        <f>IFERROR(VLOOKUP($A228, CDS1Y_bbg!BU$5:BV$241,2), -1)</f>
        <v>-1</v>
      </c>
      <c r="BX228">
        <f>IFERROR(VLOOKUP($A228, CDS1Y_bbg!BW$5:BX$241,2), -1)</f>
        <v>-1</v>
      </c>
      <c r="BZ228">
        <f>IFERROR(VLOOKUP($A228, CDS1Y_bbg!BY$5:BZ$241,2), -1)</f>
        <v>-1</v>
      </c>
      <c r="CB228">
        <f>IFERROR(VLOOKUP($A228, CDS1Y_bbg!CA$5:CB$241,2), -1)</f>
        <v>-1</v>
      </c>
      <c r="CD228">
        <f>IFERROR(VLOOKUP($A228, CDS1Y_bbg!CC$5:CD$241,2), -1)</f>
        <v>-1</v>
      </c>
      <c r="CF228">
        <f>IFERROR(VLOOKUP($A228, CDS1Y_bbg!CE$5:CF$241,2), -1)</f>
        <v>-1</v>
      </c>
      <c r="CH228">
        <f>IFERROR(VLOOKUP($A228, CDS1Y_bbg!CG$5:CH$241,2), -1)</f>
        <v>-1</v>
      </c>
      <c r="CJ228">
        <f>IFERROR(VLOOKUP($A228, CDS1Y_bbg!CI$5:CJ$241,2), -1)</f>
        <v>-1</v>
      </c>
      <c r="CL228">
        <f>IFERROR(VLOOKUP($A228, CDS1Y_bbg!CK$5:CL$241,2), -1)</f>
        <v>-1</v>
      </c>
      <c r="CN228">
        <f>IFERROR(VLOOKUP($A228, CDS1Y_bbg!CM$5:CN$241,2), -1)</f>
        <v>-1</v>
      </c>
    </row>
    <row r="229" spans="1:92" x14ac:dyDescent="0.25">
      <c r="A229" s="1">
        <v>43465</v>
      </c>
      <c r="B229">
        <f>IFERROR(VLOOKUP($A229, CDS1Y_bbg!A$5:B$241,2), -1)</f>
        <v>103.788</v>
      </c>
      <c r="D229">
        <f>IFERROR(VLOOKUP($A229, CDS1Y_bbg!C$5:D$241,2), -1)</f>
        <v>-1</v>
      </c>
      <c r="F229">
        <f>IFERROR(VLOOKUP($A229, CDS1Y_bbg!E$5:F$241,2), -1)</f>
        <v>26.295000000000002</v>
      </c>
      <c r="H229">
        <f>IFERROR(VLOOKUP($A229, CDS1Y_bbg!G$5:H$241,2), -1)</f>
        <v>-1</v>
      </c>
      <c r="J229">
        <f>IFERROR(VLOOKUP($A229, CDS1Y_bbg!I$5:J$241,2), -1)</f>
        <v>73.974999999999994</v>
      </c>
      <c r="L229">
        <f>IFERROR(VLOOKUP($A229, CDS1Y_bbg!K$5:L$241,2), -1)</f>
        <v>-1</v>
      </c>
      <c r="N229">
        <f>IFERROR(VLOOKUP($A229, CDS1Y_bbg!M$5:N$241,2), -1)</f>
        <v>-1</v>
      </c>
      <c r="P229">
        <f>IFERROR(VLOOKUP($A229, CDS1Y_bbg!O$5:P$241,2), -1)</f>
        <v>-1</v>
      </c>
      <c r="R229">
        <f>IFERROR(VLOOKUP($A229, CDS1Y_bbg!Q$5:R$241,2), -1)</f>
        <v>75.527000000000001</v>
      </c>
      <c r="T229">
        <v>-1</v>
      </c>
      <c r="V229">
        <f>IFERROR(VLOOKUP($A229, CDS1Y_bbg!U$5:V$241,2), -1)</f>
        <v>-1</v>
      </c>
      <c r="X229">
        <f>IFERROR(VLOOKUP($A229, CDS1Y_bbg!W$5:X$241,2), -1)</f>
        <v>-1</v>
      </c>
      <c r="Z229">
        <v>-1</v>
      </c>
      <c r="AB229">
        <f>IFERROR(VLOOKUP($A229, CDS1Y_bbg!AA$5:AB$241,2), -1)</f>
        <v>-1</v>
      </c>
      <c r="AD229">
        <f>IFERROR(VLOOKUP($A229, CDS1Y_bbg!AC$5:AD$241,2), -1)</f>
        <v>-1</v>
      </c>
      <c r="AF229">
        <f>IFERROR(VLOOKUP($A229, CDS1Y_bbg!AE$5:AF$241,2), -1)</f>
        <v>-1</v>
      </c>
      <c r="AH229">
        <f>IFERROR(VLOOKUP($A229, CDS1Y_bbg!AG$5:AH$241,2), -1)</f>
        <v>-1</v>
      </c>
      <c r="AJ229">
        <f>IFERROR(VLOOKUP($A229, CDS1Y_bbg!AI$5:AJ$241,2), -1)</f>
        <v>-1</v>
      </c>
      <c r="AL229">
        <f>IFERROR(VLOOKUP($A229, CDS1Y_bbg!AK$5:AL$241,2), -1)</f>
        <v>-1</v>
      </c>
      <c r="AN229">
        <f>IFERROR(VLOOKUP($A229, CDS1Y_bbg!AM$5:AN$241,2), -1)</f>
        <v>-1</v>
      </c>
      <c r="AP229">
        <f>IFERROR(VLOOKUP($A229, CDS1Y_bbg!AO$5:AP$241,2), -1)</f>
        <v>-1</v>
      </c>
      <c r="AR229">
        <f>IFERROR(VLOOKUP($A229, CDS1Y_bbg!AQ$5:AR$241,2), -1)</f>
        <v>3.6120000000000001</v>
      </c>
      <c r="AT229">
        <f>IFERROR(VLOOKUP($A229, CDS1Y_bbg!AS$5:AT$241,2), -1)</f>
        <v>2.6310000000000002</v>
      </c>
      <c r="AV229">
        <f>IFERROR(VLOOKUP($A229, CDS1Y_bbg!AU$5:AV$241,2), -1)</f>
        <v>-1</v>
      </c>
      <c r="AX229">
        <f>IFERROR(VLOOKUP($A229, CDS1Y_bbg!AW$5:AX$241,2), -1)</f>
        <v>-1</v>
      </c>
      <c r="AZ229">
        <f>IFERROR(VLOOKUP($A229, CDS1Y_bbg!AY$5:AZ$241,2), -1)</f>
        <v>-1</v>
      </c>
      <c r="BB229">
        <f>IFERROR(VLOOKUP($A229, CDS1Y_bbg!BA$5:BB$241,2), -1)</f>
        <v>-1</v>
      </c>
      <c r="BD229">
        <f>IFERROR(VLOOKUP($A229, CDS1Y_bbg!BC$5:BD$241,2), -1)</f>
        <v>-1</v>
      </c>
      <c r="BF229">
        <f>IFERROR(VLOOKUP($A229, CDS1Y_bbg!BE$5:BF$241,2), -1)</f>
        <v>-1</v>
      </c>
      <c r="BH229">
        <f>IFERROR(VLOOKUP($A229, CDS1Y_bbg!BG$5:BH$241,2), -1)</f>
        <v>-1</v>
      </c>
      <c r="BJ229">
        <f>IFERROR(VLOOKUP($A229, CDS1Y_bbg!BI$5:BJ$241,2), -1)</f>
        <v>-1</v>
      </c>
      <c r="BL229">
        <f>IFERROR(VLOOKUP($A229, CDS1Y_bbg!BK$5:BL$241,2), -1)</f>
        <v>-1</v>
      </c>
      <c r="BN229">
        <f>IFERROR(VLOOKUP($A229, CDS1Y_bbg!BM$5:BN$241,2), -1)</f>
        <v>-1</v>
      </c>
      <c r="BP229">
        <f>IFERROR(VLOOKUP($A229, CDS1Y_bbg!BO$5:BP$241,2), -1)</f>
        <v>-1</v>
      </c>
      <c r="BR229">
        <f>IFERROR(VLOOKUP($A229, CDS1Y_bbg!BQ$5:BR$241,2), -1)</f>
        <v>-1</v>
      </c>
      <c r="BT229">
        <f>IFERROR(VLOOKUP($A229, CDS1Y_bbg!BS$5:BT$241,2), -1)</f>
        <v>-1</v>
      </c>
      <c r="BV229">
        <f>IFERROR(VLOOKUP($A229, CDS1Y_bbg!BU$5:BV$241,2), -1)</f>
        <v>-1</v>
      </c>
      <c r="BX229">
        <f>IFERROR(VLOOKUP($A229, CDS1Y_bbg!BW$5:BX$241,2), -1)</f>
        <v>-1</v>
      </c>
      <c r="BZ229">
        <f>IFERROR(VLOOKUP($A229, CDS1Y_bbg!BY$5:BZ$241,2), -1)</f>
        <v>-1</v>
      </c>
      <c r="CB229">
        <f>IFERROR(VLOOKUP($A229, CDS1Y_bbg!CA$5:CB$241,2), -1)</f>
        <v>-1</v>
      </c>
      <c r="CD229">
        <f>IFERROR(VLOOKUP($A229, CDS1Y_bbg!CC$5:CD$241,2), -1)</f>
        <v>-1</v>
      </c>
      <c r="CF229">
        <f>IFERROR(VLOOKUP($A229, CDS1Y_bbg!CE$5:CF$241,2), -1)</f>
        <v>-1</v>
      </c>
      <c r="CH229">
        <f>IFERROR(VLOOKUP($A229, CDS1Y_bbg!CG$5:CH$241,2), -1)</f>
        <v>-1</v>
      </c>
      <c r="CJ229">
        <f>IFERROR(VLOOKUP($A229, CDS1Y_bbg!CI$5:CJ$241,2), -1)</f>
        <v>-1</v>
      </c>
      <c r="CL229">
        <f>IFERROR(VLOOKUP($A229, CDS1Y_bbg!CK$5:CL$241,2), -1)</f>
        <v>-1</v>
      </c>
      <c r="CN229">
        <f>IFERROR(VLOOKUP($A229, CDS1Y_bbg!CM$5:CN$241,2), -1)</f>
        <v>-1</v>
      </c>
    </row>
    <row r="230" spans="1:92" x14ac:dyDescent="0.25">
      <c r="A230" s="1">
        <v>43496</v>
      </c>
      <c r="B230">
        <f>IFERROR(VLOOKUP($A230, CDS1Y_bbg!A$5:B$241,2), -1)</f>
        <v>73.754000000000005</v>
      </c>
      <c r="D230">
        <f>IFERROR(VLOOKUP($A230, CDS1Y_bbg!C$5:D$241,2), -1)</f>
        <v>-1</v>
      </c>
      <c r="F230">
        <f>IFERROR(VLOOKUP($A230, CDS1Y_bbg!E$5:F$241,2), -1)</f>
        <v>16.663</v>
      </c>
      <c r="H230">
        <f>IFERROR(VLOOKUP($A230, CDS1Y_bbg!G$5:H$241,2), -1)</f>
        <v>-1</v>
      </c>
      <c r="J230">
        <f>IFERROR(VLOOKUP($A230, CDS1Y_bbg!I$5:J$241,2), -1)</f>
        <v>47.948999999999998</v>
      </c>
      <c r="L230">
        <f>IFERROR(VLOOKUP($A230, CDS1Y_bbg!K$5:L$241,2), -1)</f>
        <v>-1</v>
      </c>
      <c r="N230">
        <f>IFERROR(VLOOKUP($A230, CDS1Y_bbg!M$5:N$241,2), -1)</f>
        <v>-1</v>
      </c>
      <c r="P230">
        <f>IFERROR(VLOOKUP($A230, CDS1Y_bbg!O$5:P$241,2), -1)</f>
        <v>-1</v>
      </c>
      <c r="R230">
        <f>IFERROR(VLOOKUP($A230, CDS1Y_bbg!Q$5:R$241,2), -1)</f>
        <v>59.143000000000001</v>
      </c>
      <c r="T230">
        <v>-1</v>
      </c>
      <c r="V230">
        <f>IFERROR(VLOOKUP($A230, CDS1Y_bbg!U$5:V$241,2), -1)</f>
        <v>-1</v>
      </c>
      <c r="X230">
        <f>IFERROR(VLOOKUP($A230, CDS1Y_bbg!W$5:X$241,2), -1)</f>
        <v>-1</v>
      </c>
      <c r="Z230">
        <v>-1</v>
      </c>
      <c r="AB230">
        <f>IFERROR(VLOOKUP($A230, CDS1Y_bbg!AA$5:AB$241,2), -1)</f>
        <v>-1</v>
      </c>
      <c r="AD230">
        <f>IFERROR(VLOOKUP($A230, CDS1Y_bbg!AC$5:AD$241,2), -1)</f>
        <v>-1</v>
      </c>
      <c r="AF230">
        <f>IFERROR(VLOOKUP($A230, CDS1Y_bbg!AE$5:AF$241,2), -1)</f>
        <v>-1</v>
      </c>
      <c r="AH230">
        <f>IFERROR(VLOOKUP($A230, CDS1Y_bbg!AG$5:AH$241,2), -1)</f>
        <v>-1</v>
      </c>
      <c r="AJ230">
        <f>IFERROR(VLOOKUP($A230, CDS1Y_bbg!AI$5:AJ$241,2), -1)</f>
        <v>-1</v>
      </c>
      <c r="AL230">
        <f>IFERROR(VLOOKUP($A230, CDS1Y_bbg!AK$5:AL$241,2), -1)</f>
        <v>-1</v>
      </c>
      <c r="AN230">
        <f>IFERROR(VLOOKUP($A230, CDS1Y_bbg!AM$5:AN$241,2), -1)</f>
        <v>-1</v>
      </c>
      <c r="AP230">
        <f>IFERROR(VLOOKUP($A230, CDS1Y_bbg!AO$5:AP$241,2), -1)</f>
        <v>-1</v>
      </c>
      <c r="AR230">
        <f>IFERROR(VLOOKUP($A230, CDS1Y_bbg!AQ$5:AR$241,2), -1)</f>
        <v>3.6120000000000001</v>
      </c>
      <c r="AT230">
        <f>IFERROR(VLOOKUP($A230, CDS1Y_bbg!AS$5:AT$241,2), -1)</f>
        <v>2.6310000000000002</v>
      </c>
      <c r="AV230">
        <f>IFERROR(VLOOKUP($A230, CDS1Y_bbg!AU$5:AV$241,2), -1)</f>
        <v>-1</v>
      </c>
      <c r="AX230">
        <f>IFERROR(VLOOKUP($A230, CDS1Y_bbg!AW$5:AX$241,2), -1)</f>
        <v>-1</v>
      </c>
      <c r="AZ230">
        <f>IFERROR(VLOOKUP($A230, CDS1Y_bbg!AY$5:AZ$241,2), -1)</f>
        <v>-1</v>
      </c>
      <c r="BB230">
        <f>IFERROR(VLOOKUP($A230, CDS1Y_bbg!BA$5:BB$241,2), -1)</f>
        <v>-1</v>
      </c>
      <c r="BD230">
        <f>IFERROR(VLOOKUP($A230, CDS1Y_bbg!BC$5:BD$241,2), -1)</f>
        <v>-1</v>
      </c>
      <c r="BF230">
        <f>IFERROR(VLOOKUP($A230, CDS1Y_bbg!BE$5:BF$241,2), -1)</f>
        <v>-1</v>
      </c>
      <c r="BH230">
        <f>IFERROR(VLOOKUP($A230, CDS1Y_bbg!BG$5:BH$241,2), -1)</f>
        <v>-1</v>
      </c>
      <c r="BJ230">
        <f>IFERROR(VLOOKUP($A230, CDS1Y_bbg!BI$5:BJ$241,2), -1)</f>
        <v>-1</v>
      </c>
      <c r="BL230">
        <f>IFERROR(VLOOKUP($A230, CDS1Y_bbg!BK$5:BL$241,2), -1)</f>
        <v>-1</v>
      </c>
      <c r="BN230">
        <f>IFERROR(VLOOKUP($A230, CDS1Y_bbg!BM$5:BN$241,2), -1)</f>
        <v>-1</v>
      </c>
      <c r="BP230">
        <f>IFERROR(VLOOKUP($A230, CDS1Y_bbg!BO$5:BP$241,2), -1)</f>
        <v>-1</v>
      </c>
      <c r="BR230">
        <f>IFERROR(VLOOKUP($A230, CDS1Y_bbg!BQ$5:BR$241,2), -1)</f>
        <v>-1</v>
      </c>
      <c r="BT230">
        <f>IFERROR(VLOOKUP($A230, CDS1Y_bbg!BS$5:BT$241,2), -1)</f>
        <v>-1</v>
      </c>
      <c r="BV230">
        <f>IFERROR(VLOOKUP($A230, CDS1Y_bbg!BU$5:BV$241,2), -1)</f>
        <v>-1</v>
      </c>
      <c r="BX230">
        <f>IFERROR(VLOOKUP($A230, CDS1Y_bbg!BW$5:BX$241,2), -1)</f>
        <v>-1</v>
      </c>
      <c r="BZ230">
        <f>IFERROR(VLOOKUP($A230, CDS1Y_bbg!BY$5:BZ$241,2), -1)</f>
        <v>-1</v>
      </c>
      <c r="CB230">
        <f>IFERROR(VLOOKUP($A230, CDS1Y_bbg!CA$5:CB$241,2), -1)</f>
        <v>-1</v>
      </c>
      <c r="CD230">
        <f>IFERROR(VLOOKUP($A230, CDS1Y_bbg!CC$5:CD$241,2), -1)</f>
        <v>-1</v>
      </c>
      <c r="CF230">
        <f>IFERROR(VLOOKUP($A230, CDS1Y_bbg!CE$5:CF$241,2), -1)</f>
        <v>-1</v>
      </c>
      <c r="CH230">
        <f>IFERROR(VLOOKUP($A230, CDS1Y_bbg!CG$5:CH$241,2), -1)</f>
        <v>-1</v>
      </c>
      <c r="CJ230">
        <f>IFERROR(VLOOKUP($A230, CDS1Y_bbg!CI$5:CJ$241,2), -1)</f>
        <v>-1</v>
      </c>
      <c r="CL230">
        <f>IFERROR(VLOOKUP($A230, CDS1Y_bbg!CK$5:CL$241,2), -1)</f>
        <v>-1</v>
      </c>
      <c r="CN230">
        <f>IFERROR(VLOOKUP($A230, CDS1Y_bbg!CM$5:CN$241,2), -1)</f>
        <v>-1</v>
      </c>
    </row>
    <row r="231" spans="1:92" x14ac:dyDescent="0.25">
      <c r="A231" s="1">
        <v>43524</v>
      </c>
      <c r="B231">
        <f>IFERROR(VLOOKUP($A231, CDS1Y_bbg!A$5:B$241,2), -1)</f>
        <v>68.415000000000006</v>
      </c>
      <c r="D231">
        <f>IFERROR(VLOOKUP($A231, CDS1Y_bbg!C$5:D$241,2), -1)</f>
        <v>-1</v>
      </c>
      <c r="F231">
        <f>IFERROR(VLOOKUP($A231, CDS1Y_bbg!E$5:F$241,2), -1)</f>
        <v>12.808999999999999</v>
      </c>
      <c r="H231">
        <f>IFERROR(VLOOKUP($A231, CDS1Y_bbg!G$5:H$241,2), -1)</f>
        <v>-1</v>
      </c>
      <c r="J231">
        <f>IFERROR(VLOOKUP($A231, CDS1Y_bbg!I$5:J$241,2), -1)</f>
        <v>34.57</v>
      </c>
      <c r="L231">
        <f>IFERROR(VLOOKUP($A231, CDS1Y_bbg!K$5:L$241,2), -1)</f>
        <v>-1</v>
      </c>
      <c r="N231">
        <f>IFERROR(VLOOKUP($A231, CDS1Y_bbg!M$5:N$241,2), -1)</f>
        <v>-1</v>
      </c>
      <c r="P231">
        <f>IFERROR(VLOOKUP($A231, CDS1Y_bbg!O$5:P$241,2), -1)</f>
        <v>-1</v>
      </c>
      <c r="R231">
        <f>IFERROR(VLOOKUP($A231, CDS1Y_bbg!Q$5:R$241,2), -1)</f>
        <v>48.366999999999997</v>
      </c>
      <c r="T231">
        <v>-1</v>
      </c>
      <c r="V231">
        <f>IFERROR(VLOOKUP($A231, CDS1Y_bbg!U$5:V$241,2), -1)</f>
        <v>-1</v>
      </c>
      <c r="X231">
        <f>IFERROR(VLOOKUP($A231, CDS1Y_bbg!W$5:X$241,2), -1)</f>
        <v>-1</v>
      </c>
      <c r="Z231">
        <v>-1</v>
      </c>
      <c r="AB231">
        <f>IFERROR(VLOOKUP($A231, CDS1Y_bbg!AA$5:AB$241,2), -1)</f>
        <v>-1</v>
      </c>
      <c r="AD231">
        <f>IFERROR(VLOOKUP($A231, CDS1Y_bbg!AC$5:AD$241,2), -1)</f>
        <v>-1</v>
      </c>
      <c r="AF231">
        <f>IFERROR(VLOOKUP($A231, CDS1Y_bbg!AE$5:AF$241,2), -1)</f>
        <v>-1</v>
      </c>
      <c r="AH231">
        <f>IFERROR(VLOOKUP($A231, CDS1Y_bbg!AG$5:AH$241,2), -1)</f>
        <v>-1</v>
      </c>
      <c r="AJ231">
        <f>IFERROR(VLOOKUP($A231, CDS1Y_bbg!AI$5:AJ$241,2), -1)</f>
        <v>-1</v>
      </c>
      <c r="AL231">
        <f>IFERROR(VLOOKUP($A231, CDS1Y_bbg!AK$5:AL$241,2), -1)</f>
        <v>-1</v>
      </c>
      <c r="AN231">
        <f>IFERROR(VLOOKUP($A231, CDS1Y_bbg!AM$5:AN$241,2), -1)</f>
        <v>-1</v>
      </c>
      <c r="AP231">
        <f>IFERROR(VLOOKUP($A231, CDS1Y_bbg!AO$5:AP$241,2), -1)</f>
        <v>-1</v>
      </c>
      <c r="AR231">
        <f>IFERROR(VLOOKUP($A231, CDS1Y_bbg!AQ$5:AR$241,2), -1)</f>
        <v>3.6120000000000001</v>
      </c>
      <c r="AT231">
        <f>IFERROR(VLOOKUP($A231, CDS1Y_bbg!AS$5:AT$241,2), -1)</f>
        <v>2.6310000000000002</v>
      </c>
      <c r="AV231">
        <f>IFERROR(VLOOKUP($A231, CDS1Y_bbg!AU$5:AV$241,2), -1)</f>
        <v>-1</v>
      </c>
      <c r="AX231">
        <f>IFERROR(VLOOKUP($A231, CDS1Y_bbg!AW$5:AX$241,2), -1)</f>
        <v>-1</v>
      </c>
      <c r="AZ231">
        <f>IFERROR(VLOOKUP($A231, CDS1Y_bbg!AY$5:AZ$241,2), -1)</f>
        <v>-1</v>
      </c>
      <c r="BB231">
        <f>IFERROR(VLOOKUP($A231, CDS1Y_bbg!BA$5:BB$241,2), -1)</f>
        <v>-1</v>
      </c>
      <c r="BD231">
        <f>IFERROR(VLOOKUP($A231, CDS1Y_bbg!BC$5:BD$241,2), -1)</f>
        <v>-1</v>
      </c>
      <c r="BF231">
        <f>IFERROR(VLOOKUP($A231, CDS1Y_bbg!BE$5:BF$241,2), -1)</f>
        <v>-1</v>
      </c>
      <c r="BH231">
        <f>IFERROR(VLOOKUP($A231, CDS1Y_bbg!BG$5:BH$241,2), -1)</f>
        <v>-1</v>
      </c>
      <c r="BJ231">
        <f>IFERROR(VLOOKUP($A231, CDS1Y_bbg!BI$5:BJ$241,2), -1)</f>
        <v>-1</v>
      </c>
      <c r="BL231">
        <f>IFERROR(VLOOKUP($A231, CDS1Y_bbg!BK$5:BL$241,2), -1)</f>
        <v>-1</v>
      </c>
      <c r="BN231">
        <f>IFERROR(VLOOKUP($A231, CDS1Y_bbg!BM$5:BN$241,2), -1)</f>
        <v>-1</v>
      </c>
      <c r="BP231">
        <f>IFERROR(VLOOKUP($A231, CDS1Y_bbg!BO$5:BP$241,2), -1)</f>
        <v>-1</v>
      </c>
      <c r="BR231">
        <f>IFERROR(VLOOKUP($A231, CDS1Y_bbg!BQ$5:BR$241,2), -1)</f>
        <v>-1</v>
      </c>
      <c r="BT231">
        <f>IFERROR(VLOOKUP($A231, CDS1Y_bbg!BS$5:BT$241,2), -1)</f>
        <v>-1</v>
      </c>
      <c r="BV231">
        <f>IFERROR(VLOOKUP($A231, CDS1Y_bbg!BU$5:BV$241,2), -1)</f>
        <v>-1</v>
      </c>
      <c r="BX231">
        <f>IFERROR(VLOOKUP($A231, CDS1Y_bbg!BW$5:BX$241,2), -1)</f>
        <v>-1</v>
      </c>
      <c r="BZ231">
        <f>IFERROR(VLOOKUP($A231, CDS1Y_bbg!BY$5:BZ$241,2), -1)</f>
        <v>-1</v>
      </c>
      <c r="CB231">
        <f>IFERROR(VLOOKUP($A231, CDS1Y_bbg!CA$5:CB$241,2), -1)</f>
        <v>-1</v>
      </c>
      <c r="CD231">
        <f>IFERROR(VLOOKUP($A231, CDS1Y_bbg!CC$5:CD$241,2), -1)</f>
        <v>-1</v>
      </c>
      <c r="CF231">
        <f>IFERROR(VLOOKUP($A231, CDS1Y_bbg!CE$5:CF$241,2), -1)</f>
        <v>-1</v>
      </c>
      <c r="CH231">
        <f>IFERROR(VLOOKUP($A231, CDS1Y_bbg!CG$5:CH$241,2), -1)</f>
        <v>-1</v>
      </c>
      <c r="CJ231">
        <f>IFERROR(VLOOKUP($A231, CDS1Y_bbg!CI$5:CJ$241,2), -1)</f>
        <v>-1</v>
      </c>
      <c r="CL231">
        <f>IFERROR(VLOOKUP($A231, CDS1Y_bbg!CK$5:CL$241,2), -1)</f>
        <v>-1</v>
      </c>
      <c r="CN231">
        <f>IFERROR(VLOOKUP($A231, CDS1Y_bbg!CM$5:CN$241,2), -1)</f>
        <v>-1</v>
      </c>
    </row>
    <row r="232" spans="1:92" x14ac:dyDescent="0.25">
      <c r="A232" s="1">
        <v>43553</v>
      </c>
      <c r="B232">
        <f>IFERROR(VLOOKUP($A232, CDS1Y_bbg!A$5:B$241,2), -1)</f>
        <v>90.796000000000006</v>
      </c>
      <c r="D232">
        <f>IFERROR(VLOOKUP($A232, CDS1Y_bbg!C$5:D$241,2), -1)</f>
        <v>-1</v>
      </c>
      <c r="F232">
        <f>IFERROR(VLOOKUP($A232, CDS1Y_bbg!E$5:F$241,2), -1)</f>
        <v>13.631</v>
      </c>
      <c r="H232">
        <f>IFERROR(VLOOKUP($A232, CDS1Y_bbg!G$5:H$241,2), -1)</f>
        <v>-1</v>
      </c>
      <c r="J232">
        <f>IFERROR(VLOOKUP($A232, CDS1Y_bbg!I$5:J$241,2), -1)</f>
        <v>37.899000000000001</v>
      </c>
      <c r="L232">
        <f>IFERROR(VLOOKUP($A232, CDS1Y_bbg!K$5:L$241,2), -1)</f>
        <v>-1</v>
      </c>
      <c r="N232">
        <f>IFERROR(VLOOKUP($A232, CDS1Y_bbg!M$5:N$241,2), -1)</f>
        <v>-1</v>
      </c>
      <c r="P232">
        <f>IFERROR(VLOOKUP($A232, CDS1Y_bbg!O$5:P$241,2), -1)</f>
        <v>-1</v>
      </c>
      <c r="R232">
        <f>IFERROR(VLOOKUP($A232, CDS1Y_bbg!Q$5:R$241,2), -1)</f>
        <v>46.152000000000001</v>
      </c>
      <c r="T232">
        <v>-1</v>
      </c>
      <c r="V232">
        <f>IFERROR(VLOOKUP($A232, CDS1Y_bbg!U$5:V$241,2), -1)</f>
        <v>-1</v>
      </c>
      <c r="X232">
        <f>IFERROR(VLOOKUP($A232, CDS1Y_bbg!W$5:X$241,2), -1)</f>
        <v>-1</v>
      </c>
      <c r="Z232">
        <v>-1</v>
      </c>
      <c r="AB232">
        <f>IFERROR(VLOOKUP($A232, CDS1Y_bbg!AA$5:AB$241,2), -1)</f>
        <v>-1</v>
      </c>
      <c r="AD232">
        <f>IFERROR(VLOOKUP($A232, CDS1Y_bbg!AC$5:AD$241,2), -1)</f>
        <v>-1</v>
      </c>
      <c r="AF232">
        <f>IFERROR(VLOOKUP($A232, CDS1Y_bbg!AE$5:AF$241,2), -1)</f>
        <v>-1</v>
      </c>
      <c r="AH232">
        <f>IFERROR(VLOOKUP($A232, CDS1Y_bbg!AG$5:AH$241,2), -1)</f>
        <v>-1</v>
      </c>
      <c r="AJ232">
        <f>IFERROR(VLOOKUP($A232, CDS1Y_bbg!AI$5:AJ$241,2), -1)</f>
        <v>-1</v>
      </c>
      <c r="AL232">
        <f>IFERROR(VLOOKUP($A232, CDS1Y_bbg!AK$5:AL$241,2), -1)</f>
        <v>-1</v>
      </c>
      <c r="AN232">
        <f>IFERROR(VLOOKUP($A232, CDS1Y_bbg!AM$5:AN$241,2), -1)</f>
        <v>-1</v>
      </c>
      <c r="AP232">
        <f>IFERROR(VLOOKUP($A232, CDS1Y_bbg!AO$5:AP$241,2), -1)</f>
        <v>-1</v>
      </c>
      <c r="AR232">
        <f>IFERROR(VLOOKUP($A232, CDS1Y_bbg!AQ$5:AR$241,2), -1)</f>
        <v>3.6120000000000001</v>
      </c>
      <c r="AT232">
        <f>IFERROR(VLOOKUP($A232, CDS1Y_bbg!AS$5:AT$241,2), -1)</f>
        <v>2.6310000000000002</v>
      </c>
      <c r="AV232">
        <f>IFERROR(VLOOKUP($A232, CDS1Y_bbg!AU$5:AV$241,2), -1)</f>
        <v>-1</v>
      </c>
      <c r="AX232">
        <f>IFERROR(VLOOKUP($A232, CDS1Y_bbg!AW$5:AX$241,2), -1)</f>
        <v>-1</v>
      </c>
      <c r="AZ232">
        <f>IFERROR(VLOOKUP($A232, CDS1Y_bbg!AY$5:AZ$241,2), -1)</f>
        <v>-1</v>
      </c>
      <c r="BB232">
        <f>IFERROR(VLOOKUP($A232, CDS1Y_bbg!BA$5:BB$241,2), -1)</f>
        <v>-1</v>
      </c>
      <c r="BD232">
        <f>IFERROR(VLOOKUP($A232, CDS1Y_bbg!BC$5:BD$241,2), -1)</f>
        <v>-1</v>
      </c>
      <c r="BF232">
        <f>IFERROR(VLOOKUP($A232, CDS1Y_bbg!BE$5:BF$241,2), -1)</f>
        <v>-1</v>
      </c>
      <c r="BH232">
        <f>IFERROR(VLOOKUP($A232, CDS1Y_bbg!BG$5:BH$241,2), -1)</f>
        <v>-1</v>
      </c>
      <c r="BJ232">
        <f>IFERROR(VLOOKUP($A232, CDS1Y_bbg!BI$5:BJ$241,2), -1)</f>
        <v>-1</v>
      </c>
      <c r="BL232">
        <f>IFERROR(VLOOKUP($A232, CDS1Y_bbg!BK$5:BL$241,2), -1)</f>
        <v>-1</v>
      </c>
      <c r="BN232">
        <f>IFERROR(VLOOKUP($A232, CDS1Y_bbg!BM$5:BN$241,2), -1)</f>
        <v>-1</v>
      </c>
      <c r="BP232">
        <f>IFERROR(VLOOKUP($A232, CDS1Y_bbg!BO$5:BP$241,2), -1)</f>
        <v>-1</v>
      </c>
      <c r="BR232">
        <f>IFERROR(VLOOKUP($A232, CDS1Y_bbg!BQ$5:BR$241,2), -1)</f>
        <v>-1</v>
      </c>
      <c r="BT232">
        <f>IFERROR(VLOOKUP($A232, CDS1Y_bbg!BS$5:BT$241,2), -1)</f>
        <v>-1</v>
      </c>
      <c r="BV232">
        <f>IFERROR(VLOOKUP($A232, CDS1Y_bbg!BU$5:BV$241,2), -1)</f>
        <v>-1</v>
      </c>
      <c r="BX232">
        <f>IFERROR(VLOOKUP($A232, CDS1Y_bbg!BW$5:BX$241,2), -1)</f>
        <v>-1</v>
      </c>
      <c r="BZ232">
        <f>IFERROR(VLOOKUP($A232, CDS1Y_bbg!BY$5:BZ$241,2), -1)</f>
        <v>-1</v>
      </c>
      <c r="CB232">
        <f>IFERROR(VLOOKUP($A232, CDS1Y_bbg!CA$5:CB$241,2), -1)</f>
        <v>-1</v>
      </c>
      <c r="CD232">
        <f>IFERROR(VLOOKUP($A232, CDS1Y_bbg!CC$5:CD$241,2), -1)</f>
        <v>-1</v>
      </c>
      <c r="CF232">
        <f>IFERROR(VLOOKUP($A232, CDS1Y_bbg!CE$5:CF$241,2), -1)</f>
        <v>-1</v>
      </c>
      <c r="CH232">
        <f>IFERROR(VLOOKUP($A232, CDS1Y_bbg!CG$5:CH$241,2), -1)</f>
        <v>-1</v>
      </c>
      <c r="CJ232">
        <f>IFERROR(VLOOKUP($A232, CDS1Y_bbg!CI$5:CJ$241,2), -1)</f>
        <v>-1</v>
      </c>
      <c r="CL232">
        <f>IFERROR(VLOOKUP($A232, CDS1Y_bbg!CK$5:CL$241,2), -1)</f>
        <v>-1</v>
      </c>
      <c r="CN232">
        <f>IFERROR(VLOOKUP($A232, CDS1Y_bbg!CM$5:CN$241,2), -1)</f>
        <v>-1</v>
      </c>
    </row>
    <row r="233" spans="1:92" x14ac:dyDescent="0.25">
      <c r="A233" s="1">
        <v>43585</v>
      </c>
      <c r="B233">
        <f>IFERROR(VLOOKUP($A233, CDS1Y_bbg!A$5:B$241,2), -1)</f>
        <v>80.152000000000001</v>
      </c>
      <c r="D233">
        <f>IFERROR(VLOOKUP($A233, CDS1Y_bbg!C$5:D$241,2), -1)</f>
        <v>-1</v>
      </c>
      <c r="F233">
        <f>IFERROR(VLOOKUP($A233, CDS1Y_bbg!E$5:F$241,2), -1)</f>
        <v>5.1619999999999999</v>
      </c>
      <c r="H233">
        <f>IFERROR(VLOOKUP($A233, CDS1Y_bbg!G$5:H$241,2), -1)</f>
        <v>-1</v>
      </c>
      <c r="J233">
        <f>IFERROR(VLOOKUP($A233, CDS1Y_bbg!I$5:J$241,2), -1)</f>
        <v>31.175999999999998</v>
      </c>
      <c r="L233">
        <f>IFERROR(VLOOKUP($A233, CDS1Y_bbg!K$5:L$241,2), -1)</f>
        <v>-1</v>
      </c>
      <c r="N233">
        <f>IFERROR(VLOOKUP($A233, CDS1Y_bbg!M$5:N$241,2), -1)</f>
        <v>-1</v>
      </c>
      <c r="P233">
        <f>IFERROR(VLOOKUP($A233, CDS1Y_bbg!O$5:P$241,2), -1)</f>
        <v>-1</v>
      </c>
      <c r="R233">
        <f>IFERROR(VLOOKUP($A233, CDS1Y_bbg!Q$5:R$241,2), -1)</f>
        <v>36.725000000000001</v>
      </c>
      <c r="T233">
        <v>-1</v>
      </c>
      <c r="V233">
        <f>IFERROR(VLOOKUP($A233, CDS1Y_bbg!U$5:V$241,2), -1)</f>
        <v>-1</v>
      </c>
      <c r="X233">
        <f>IFERROR(VLOOKUP($A233, CDS1Y_bbg!W$5:X$241,2), -1)</f>
        <v>-1</v>
      </c>
      <c r="Z233">
        <v>-1</v>
      </c>
      <c r="AB233">
        <f>IFERROR(VLOOKUP($A233, CDS1Y_bbg!AA$5:AB$241,2), -1)</f>
        <v>-1</v>
      </c>
      <c r="AD233">
        <f>IFERROR(VLOOKUP($A233, CDS1Y_bbg!AC$5:AD$241,2), -1)</f>
        <v>-1</v>
      </c>
      <c r="AF233">
        <f>IFERROR(VLOOKUP($A233, CDS1Y_bbg!AE$5:AF$241,2), -1)</f>
        <v>-1</v>
      </c>
      <c r="AH233">
        <f>IFERROR(VLOOKUP($A233, CDS1Y_bbg!AG$5:AH$241,2), -1)</f>
        <v>-1</v>
      </c>
      <c r="AJ233">
        <f>IFERROR(VLOOKUP($A233, CDS1Y_bbg!AI$5:AJ$241,2), -1)</f>
        <v>-1</v>
      </c>
      <c r="AL233">
        <f>IFERROR(VLOOKUP($A233, CDS1Y_bbg!AK$5:AL$241,2), -1)</f>
        <v>-1</v>
      </c>
      <c r="AN233">
        <f>IFERROR(VLOOKUP($A233, CDS1Y_bbg!AM$5:AN$241,2), -1)</f>
        <v>-1</v>
      </c>
      <c r="AP233">
        <f>IFERROR(VLOOKUP($A233, CDS1Y_bbg!AO$5:AP$241,2), -1)</f>
        <v>-1</v>
      </c>
      <c r="AR233">
        <f>IFERROR(VLOOKUP($A233, CDS1Y_bbg!AQ$5:AR$241,2), -1)</f>
        <v>3.6120000000000001</v>
      </c>
      <c r="AT233">
        <f>IFERROR(VLOOKUP($A233, CDS1Y_bbg!AS$5:AT$241,2), -1)</f>
        <v>2.6310000000000002</v>
      </c>
      <c r="AV233">
        <f>IFERROR(VLOOKUP($A233, CDS1Y_bbg!AU$5:AV$241,2), -1)</f>
        <v>-1</v>
      </c>
      <c r="AX233">
        <f>IFERROR(VLOOKUP($A233, CDS1Y_bbg!AW$5:AX$241,2), -1)</f>
        <v>-1</v>
      </c>
      <c r="AZ233">
        <f>IFERROR(VLOOKUP($A233, CDS1Y_bbg!AY$5:AZ$241,2), -1)</f>
        <v>-1</v>
      </c>
      <c r="BB233">
        <f>IFERROR(VLOOKUP($A233, CDS1Y_bbg!BA$5:BB$241,2), -1)</f>
        <v>-1</v>
      </c>
      <c r="BD233">
        <f>IFERROR(VLOOKUP($A233, CDS1Y_bbg!BC$5:BD$241,2), -1)</f>
        <v>-1</v>
      </c>
      <c r="BF233">
        <f>IFERROR(VLOOKUP($A233, CDS1Y_bbg!BE$5:BF$241,2), -1)</f>
        <v>-1</v>
      </c>
      <c r="BH233">
        <f>IFERROR(VLOOKUP($A233, CDS1Y_bbg!BG$5:BH$241,2), -1)</f>
        <v>-1</v>
      </c>
      <c r="BJ233">
        <f>IFERROR(VLOOKUP($A233, CDS1Y_bbg!BI$5:BJ$241,2), -1)</f>
        <v>-1</v>
      </c>
      <c r="BL233">
        <f>IFERROR(VLOOKUP($A233, CDS1Y_bbg!BK$5:BL$241,2), -1)</f>
        <v>-1</v>
      </c>
      <c r="BN233">
        <f>IFERROR(VLOOKUP($A233, CDS1Y_bbg!BM$5:BN$241,2), -1)</f>
        <v>-1</v>
      </c>
      <c r="BP233">
        <f>IFERROR(VLOOKUP($A233, CDS1Y_bbg!BO$5:BP$241,2), -1)</f>
        <v>-1</v>
      </c>
      <c r="BR233">
        <f>IFERROR(VLOOKUP($A233, CDS1Y_bbg!BQ$5:BR$241,2), -1)</f>
        <v>-1</v>
      </c>
      <c r="BT233">
        <f>IFERROR(VLOOKUP($A233, CDS1Y_bbg!BS$5:BT$241,2), -1)</f>
        <v>-1</v>
      </c>
      <c r="BV233">
        <f>IFERROR(VLOOKUP($A233, CDS1Y_bbg!BU$5:BV$241,2), -1)</f>
        <v>-1</v>
      </c>
      <c r="BX233">
        <f>IFERROR(VLOOKUP($A233, CDS1Y_bbg!BW$5:BX$241,2), -1)</f>
        <v>-1</v>
      </c>
      <c r="BZ233">
        <f>IFERROR(VLOOKUP($A233, CDS1Y_bbg!BY$5:BZ$241,2), -1)</f>
        <v>-1</v>
      </c>
      <c r="CB233">
        <f>IFERROR(VLOOKUP($A233, CDS1Y_bbg!CA$5:CB$241,2), -1)</f>
        <v>-1</v>
      </c>
      <c r="CD233">
        <f>IFERROR(VLOOKUP($A233, CDS1Y_bbg!CC$5:CD$241,2), -1)</f>
        <v>-1</v>
      </c>
      <c r="CF233">
        <f>IFERROR(VLOOKUP($A233, CDS1Y_bbg!CE$5:CF$241,2), -1)</f>
        <v>-1</v>
      </c>
      <c r="CH233">
        <f>IFERROR(VLOOKUP($A233, CDS1Y_bbg!CG$5:CH$241,2), -1)</f>
        <v>-1</v>
      </c>
      <c r="CJ233">
        <f>IFERROR(VLOOKUP($A233, CDS1Y_bbg!CI$5:CJ$241,2), -1)</f>
        <v>-1</v>
      </c>
      <c r="CL233">
        <f>IFERROR(VLOOKUP($A233, CDS1Y_bbg!CK$5:CL$241,2), -1)</f>
        <v>-1</v>
      </c>
      <c r="CN233">
        <f>IFERROR(VLOOKUP($A233, CDS1Y_bbg!CM$5:CN$241,2), -1)</f>
        <v>-1</v>
      </c>
    </row>
    <row r="234" spans="1:92" x14ac:dyDescent="0.25">
      <c r="A234" s="1">
        <v>43616</v>
      </c>
      <c r="B234">
        <f>IFERROR(VLOOKUP($A234, CDS1Y_bbg!A$5:B$241,2), -1)</f>
        <v>87.375</v>
      </c>
      <c r="D234">
        <f>IFERROR(VLOOKUP($A234, CDS1Y_bbg!C$5:D$241,2), -1)</f>
        <v>-1</v>
      </c>
      <c r="F234">
        <f>IFERROR(VLOOKUP($A234, CDS1Y_bbg!E$5:F$241,2), -1)</f>
        <v>17.995000000000001</v>
      </c>
      <c r="H234">
        <f>IFERROR(VLOOKUP($A234, CDS1Y_bbg!G$5:H$241,2), -1)</f>
        <v>-1</v>
      </c>
      <c r="J234">
        <f>IFERROR(VLOOKUP($A234, CDS1Y_bbg!I$5:J$241,2), -1)</f>
        <v>45.343000000000004</v>
      </c>
      <c r="L234">
        <f>IFERROR(VLOOKUP($A234, CDS1Y_bbg!K$5:L$241,2), -1)</f>
        <v>-1</v>
      </c>
      <c r="N234">
        <f>IFERROR(VLOOKUP($A234, CDS1Y_bbg!M$5:N$241,2), -1)</f>
        <v>-1</v>
      </c>
      <c r="P234">
        <f>IFERROR(VLOOKUP($A234, CDS1Y_bbg!O$5:P$241,2), -1)</f>
        <v>-1</v>
      </c>
      <c r="R234">
        <f>IFERROR(VLOOKUP($A234, CDS1Y_bbg!Q$5:R$241,2), -1)</f>
        <v>53.567</v>
      </c>
      <c r="T234">
        <v>-1</v>
      </c>
      <c r="V234">
        <f>IFERROR(VLOOKUP($A234, CDS1Y_bbg!U$5:V$241,2), -1)</f>
        <v>-1</v>
      </c>
      <c r="X234">
        <f>IFERROR(VLOOKUP($A234, CDS1Y_bbg!W$5:X$241,2), -1)</f>
        <v>-1</v>
      </c>
      <c r="Z234">
        <v>-1</v>
      </c>
      <c r="AB234">
        <f>IFERROR(VLOOKUP($A234, CDS1Y_bbg!AA$5:AB$241,2), -1)</f>
        <v>-1</v>
      </c>
      <c r="AD234">
        <f>IFERROR(VLOOKUP($A234, CDS1Y_bbg!AC$5:AD$241,2), -1)</f>
        <v>-1</v>
      </c>
      <c r="AF234">
        <f>IFERROR(VLOOKUP($A234, CDS1Y_bbg!AE$5:AF$241,2), -1)</f>
        <v>-1</v>
      </c>
      <c r="AH234">
        <f>IFERROR(VLOOKUP($A234, CDS1Y_bbg!AG$5:AH$241,2), -1)</f>
        <v>-1</v>
      </c>
      <c r="AJ234">
        <f>IFERROR(VLOOKUP($A234, CDS1Y_bbg!AI$5:AJ$241,2), -1)</f>
        <v>-1</v>
      </c>
      <c r="AL234">
        <f>IFERROR(VLOOKUP($A234, CDS1Y_bbg!AK$5:AL$241,2), -1)</f>
        <v>-1</v>
      </c>
      <c r="AN234">
        <f>IFERROR(VLOOKUP($A234, CDS1Y_bbg!AM$5:AN$241,2), -1)</f>
        <v>-1</v>
      </c>
      <c r="AP234">
        <f>IFERROR(VLOOKUP($A234, CDS1Y_bbg!AO$5:AP$241,2), -1)</f>
        <v>-1</v>
      </c>
      <c r="AR234">
        <f>IFERROR(VLOOKUP($A234, CDS1Y_bbg!AQ$5:AR$241,2), -1)</f>
        <v>3.6120000000000001</v>
      </c>
      <c r="AT234">
        <f>IFERROR(VLOOKUP($A234, CDS1Y_bbg!AS$5:AT$241,2), -1)</f>
        <v>2.6310000000000002</v>
      </c>
      <c r="AV234">
        <f>IFERROR(VLOOKUP($A234, CDS1Y_bbg!AU$5:AV$241,2), -1)</f>
        <v>-1</v>
      </c>
      <c r="AX234">
        <f>IFERROR(VLOOKUP($A234, CDS1Y_bbg!AW$5:AX$241,2), -1)</f>
        <v>-1</v>
      </c>
      <c r="AZ234">
        <f>IFERROR(VLOOKUP($A234, CDS1Y_bbg!AY$5:AZ$241,2), -1)</f>
        <v>-1</v>
      </c>
      <c r="BB234">
        <f>IFERROR(VLOOKUP($A234, CDS1Y_bbg!BA$5:BB$241,2), -1)</f>
        <v>-1</v>
      </c>
      <c r="BD234">
        <f>IFERROR(VLOOKUP($A234, CDS1Y_bbg!BC$5:BD$241,2), -1)</f>
        <v>-1</v>
      </c>
      <c r="BF234">
        <f>IFERROR(VLOOKUP($A234, CDS1Y_bbg!BE$5:BF$241,2), -1)</f>
        <v>-1</v>
      </c>
      <c r="BH234">
        <f>IFERROR(VLOOKUP($A234, CDS1Y_bbg!BG$5:BH$241,2), -1)</f>
        <v>-1</v>
      </c>
      <c r="BJ234">
        <f>IFERROR(VLOOKUP($A234, CDS1Y_bbg!BI$5:BJ$241,2), -1)</f>
        <v>-1</v>
      </c>
      <c r="BL234">
        <f>IFERROR(VLOOKUP($A234, CDS1Y_bbg!BK$5:BL$241,2), -1)</f>
        <v>-1</v>
      </c>
      <c r="BN234">
        <f>IFERROR(VLOOKUP($A234, CDS1Y_bbg!BM$5:BN$241,2), -1)</f>
        <v>-1</v>
      </c>
      <c r="BP234">
        <f>IFERROR(VLOOKUP($A234, CDS1Y_bbg!BO$5:BP$241,2), -1)</f>
        <v>-1</v>
      </c>
      <c r="BR234">
        <f>IFERROR(VLOOKUP($A234, CDS1Y_bbg!BQ$5:BR$241,2), -1)</f>
        <v>-1</v>
      </c>
      <c r="BT234">
        <f>IFERROR(VLOOKUP($A234, CDS1Y_bbg!BS$5:BT$241,2), -1)</f>
        <v>-1</v>
      </c>
      <c r="BV234">
        <f>IFERROR(VLOOKUP($A234, CDS1Y_bbg!BU$5:BV$241,2), -1)</f>
        <v>-1</v>
      </c>
      <c r="BX234">
        <f>IFERROR(VLOOKUP($A234, CDS1Y_bbg!BW$5:BX$241,2), -1)</f>
        <v>-1</v>
      </c>
      <c r="BZ234">
        <f>IFERROR(VLOOKUP($A234, CDS1Y_bbg!BY$5:BZ$241,2), -1)</f>
        <v>-1</v>
      </c>
      <c r="CB234">
        <f>IFERROR(VLOOKUP($A234, CDS1Y_bbg!CA$5:CB$241,2), -1)</f>
        <v>-1</v>
      </c>
      <c r="CD234">
        <f>IFERROR(VLOOKUP($A234, CDS1Y_bbg!CC$5:CD$241,2), -1)</f>
        <v>-1</v>
      </c>
      <c r="CF234">
        <f>IFERROR(VLOOKUP($A234, CDS1Y_bbg!CE$5:CF$241,2), -1)</f>
        <v>-1</v>
      </c>
      <c r="CH234">
        <f>IFERROR(VLOOKUP($A234, CDS1Y_bbg!CG$5:CH$241,2), -1)</f>
        <v>-1</v>
      </c>
      <c r="CJ234">
        <f>IFERROR(VLOOKUP($A234, CDS1Y_bbg!CI$5:CJ$241,2), -1)</f>
        <v>-1</v>
      </c>
      <c r="CL234">
        <f>IFERROR(VLOOKUP($A234, CDS1Y_bbg!CK$5:CL$241,2), -1)</f>
        <v>-1</v>
      </c>
      <c r="CN234">
        <f>IFERROR(VLOOKUP($A234, CDS1Y_bbg!CM$5:CN$241,2), -1)</f>
        <v>-1</v>
      </c>
    </row>
    <row r="235" spans="1:92" x14ac:dyDescent="0.25">
      <c r="A235" s="1">
        <v>43644</v>
      </c>
      <c r="B235">
        <f>IFERROR(VLOOKUP($A235, CDS1Y_bbg!A$5:B$241,2), -1)</f>
        <v>61.128</v>
      </c>
      <c r="D235">
        <f>IFERROR(VLOOKUP($A235, CDS1Y_bbg!C$5:D$241,2), -1)</f>
        <v>-1</v>
      </c>
      <c r="F235">
        <f>IFERROR(VLOOKUP($A235, CDS1Y_bbg!E$5:F$241,2), -1)</f>
        <v>9.93</v>
      </c>
      <c r="H235">
        <f>IFERROR(VLOOKUP($A235, CDS1Y_bbg!G$5:H$241,2), -1)</f>
        <v>-1</v>
      </c>
      <c r="J235">
        <f>IFERROR(VLOOKUP($A235, CDS1Y_bbg!I$5:J$241,2), -1)</f>
        <v>27.927</v>
      </c>
      <c r="L235">
        <f>IFERROR(VLOOKUP($A235, CDS1Y_bbg!K$5:L$241,2), -1)</f>
        <v>-1</v>
      </c>
      <c r="N235">
        <f>IFERROR(VLOOKUP($A235, CDS1Y_bbg!M$5:N$241,2), -1)</f>
        <v>-1</v>
      </c>
      <c r="P235">
        <f>IFERROR(VLOOKUP($A235, CDS1Y_bbg!O$5:P$241,2), -1)</f>
        <v>-1</v>
      </c>
      <c r="R235">
        <f>IFERROR(VLOOKUP($A235, CDS1Y_bbg!Q$5:R$241,2), -1)</f>
        <v>34.981000000000002</v>
      </c>
      <c r="T235">
        <v>-1</v>
      </c>
      <c r="V235">
        <f>IFERROR(VLOOKUP($A235, CDS1Y_bbg!U$5:V$241,2), -1)</f>
        <v>-1</v>
      </c>
      <c r="X235">
        <f>IFERROR(VLOOKUP($A235, CDS1Y_bbg!W$5:X$241,2), -1)</f>
        <v>-1</v>
      </c>
      <c r="Z235">
        <v>-1</v>
      </c>
      <c r="AB235">
        <f>IFERROR(VLOOKUP($A235, CDS1Y_bbg!AA$5:AB$241,2), -1)</f>
        <v>-1</v>
      </c>
      <c r="AD235">
        <f>IFERROR(VLOOKUP($A235, CDS1Y_bbg!AC$5:AD$241,2), -1)</f>
        <v>-1</v>
      </c>
      <c r="AF235">
        <f>IFERROR(VLOOKUP($A235, CDS1Y_bbg!AE$5:AF$241,2), -1)</f>
        <v>-1</v>
      </c>
      <c r="AH235">
        <f>IFERROR(VLOOKUP($A235, CDS1Y_bbg!AG$5:AH$241,2), -1)</f>
        <v>-1</v>
      </c>
      <c r="AJ235">
        <f>IFERROR(VLOOKUP($A235, CDS1Y_bbg!AI$5:AJ$241,2), -1)</f>
        <v>-1</v>
      </c>
      <c r="AL235">
        <f>IFERROR(VLOOKUP($A235, CDS1Y_bbg!AK$5:AL$241,2), -1)</f>
        <v>-1</v>
      </c>
      <c r="AN235">
        <f>IFERROR(VLOOKUP($A235, CDS1Y_bbg!AM$5:AN$241,2), -1)</f>
        <v>-1</v>
      </c>
      <c r="AP235">
        <f>IFERROR(VLOOKUP($A235, CDS1Y_bbg!AO$5:AP$241,2), -1)</f>
        <v>-1</v>
      </c>
      <c r="AR235">
        <f>IFERROR(VLOOKUP($A235, CDS1Y_bbg!AQ$5:AR$241,2), -1)</f>
        <v>3.6120000000000001</v>
      </c>
      <c r="AT235">
        <f>IFERROR(VLOOKUP($A235, CDS1Y_bbg!AS$5:AT$241,2), -1)</f>
        <v>2.6310000000000002</v>
      </c>
      <c r="AV235">
        <f>IFERROR(VLOOKUP($A235, CDS1Y_bbg!AU$5:AV$241,2), -1)</f>
        <v>-1</v>
      </c>
      <c r="AX235">
        <f>IFERROR(VLOOKUP($A235, CDS1Y_bbg!AW$5:AX$241,2), -1)</f>
        <v>-1</v>
      </c>
      <c r="AZ235">
        <f>IFERROR(VLOOKUP($A235, CDS1Y_bbg!AY$5:AZ$241,2), -1)</f>
        <v>-1</v>
      </c>
      <c r="BB235">
        <f>IFERROR(VLOOKUP($A235, CDS1Y_bbg!BA$5:BB$241,2), -1)</f>
        <v>-1</v>
      </c>
      <c r="BD235">
        <f>IFERROR(VLOOKUP($A235, CDS1Y_bbg!BC$5:BD$241,2), -1)</f>
        <v>-1</v>
      </c>
      <c r="BF235">
        <f>IFERROR(VLOOKUP($A235, CDS1Y_bbg!BE$5:BF$241,2), -1)</f>
        <v>-1</v>
      </c>
      <c r="BH235">
        <f>IFERROR(VLOOKUP($A235, CDS1Y_bbg!BG$5:BH$241,2), -1)</f>
        <v>-1</v>
      </c>
      <c r="BJ235">
        <f>IFERROR(VLOOKUP($A235, CDS1Y_bbg!BI$5:BJ$241,2), -1)</f>
        <v>-1</v>
      </c>
      <c r="BL235">
        <f>IFERROR(VLOOKUP($A235, CDS1Y_bbg!BK$5:BL$241,2), -1)</f>
        <v>-1</v>
      </c>
      <c r="BN235">
        <f>IFERROR(VLOOKUP($A235, CDS1Y_bbg!BM$5:BN$241,2), -1)</f>
        <v>-1</v>
      </c>
      <c r="BP235">
        <f>IFERROR(VLOOKUP($A235, CDS1Y_bbg!BO$5:BP$241,2), -1)</f>
        <v>-1</v>
      </c>
      <c r="BR235">
        <f>IFERROR(VLOOKUP($A235, CDS1Y_bbg!BQ$5:BR$241,2), -1)</f>
        <v>-1</v>
      </c>
      <c r="BT235">
        <f>IFERROR(VLOOKUP($A235, CDS1Y_bbg!BS$5:BT$241,2), -1)</f>
        <v>-1</v>
      </c>
      <c r="BV235">
        <f>IFERROR(VLOOKUP($A235, CDS1Y_bbg!BU$5:BV$241,2), -1)</f>
        <v>-1</v>
      </c>
      <c r="BX235">
        <f>IFERROR(VLOOKUP($A235, CDS1Y_bbg!BW$5:BX$241,2), -1)</f>
        <v>-1</v>
      </c>
      <c r="BZ235">
        <f>IFERROR(VLOOKUP($A235, CDS1Y_bbg!BY$5:BZ$241,2), -1)</f>
        <v>-1</v>
      </c>
      <c r="CB235">
        <f>IFERROR(VLOOKUP($A235, CDS1Y_bbg!CA$5:CB$241,2), -1)</f>
        <v>-1</v>
      </c>
      <c r="CD235">
        <f>IFERROR(VLOOKUP($A235, CDS1Y_bbg!CC$5:CD$241,2), -1)</f>
        <v>-1</v>
      </c>
      <c r="CF235">
        <f>IFERROR(VLOOKUP($A235, CDS1Y_bbg!CE$5:CF$241,2), -1)</f>
        <v>-1</v>
      </c>
      <c r="CH235">
        <f>IFERROR(VLOOKUP($A235, CDS1Y_bbg!CG$5:CH$241,2), -1)</f>
        <v>-1</v>
      </c>
      <c r="CJ235">
        <f>IFERROR(VLOOKUP($A235, CDS1Y_bbg!CI$5:CJ$241,2), -1)</f>
        <v>-1</v>
      </c>
      <c r="CL235">
        <f>IFERROR(VLOOKUP($A235, CDS1Y_bbg!CK$5:CL$241,2), -1)</f>
        <v>-1</v>
      </c>
      <c r="CN235">
        <f>IFERROR(VLOOKUP($A235, CDS1Y_bbg!CM$5:CN$241,2), -1)</f>
        <v>-1</v>
      </c>
    </row>
    <row r="236" spans="1:92" x14ac:dyDescent="0.25">
      <c r="A236" s="1">
        <v>43677</v>
      </c>
      <c r="B236">
        <f>IFERROR(VLOOKUP($A236, CDS1Y_bbg!A$5:B$241,2), -1)</f>
        <v>47.665999999999997</v>
      </c>
      <c r="D236">
        <f>IFERROR(VLOOKUP($A236, CDS1Y_bbg!C$5:D$241,2), -1)</f>
        <v>-1</v>
      </c>
      <c r="F236">
        <f>IFERROR(VLOOKUP($A236, CDS1Y_bbg!E$5:F$241,2), -1)</f>
        <v>7.08</v>
      </c>
      <c r="H236">
        <f>IFERROR(VLOOKUP($A236, CDS1Y_bbg!G$5:H$241,2), -1)</f>
        <v>-1</v>
      </c>
      <c r="J236">
        <f>IFERROR(VLOOKUP($A236, CDS1Y_bbg!I$5:J$241,2), -1)</f>
        <v>24.427</v>
      </c>
      <c r="L236">
        <f>IFERROR(VLOOKUP($A236, CDS1Y_bbg!K$5:L$241,2), -1)</f>
        <v>-1</v>
      </c>
      <c r="N236">
        <f>IFERROR(VLOOKUP($A236, CDS1Y_bbg!M$5:N$241,2), -1)</f>
        <v>-1</v>
      </c>
      <c r="P236">
        <f>IFERROR(VLOOKUP($A236, CDS1Y_bbg!O$5:P$241,2), -1)</f>
        <v>-1</v>
      </c>
      <c r="R236">
        <f>IFERROR(VLOOKUP($A236, CDS1Y_bbg!Q$5:R$241,2), -1)</f>
        <v>42.252000000000002</v>
      </c>
      <c r="T236">
        <v>-1</v>
      </c>
      <c r="V236">
        <f>IFERROR(VLOOKUP($A236, CDS1Y_bbg!U$5:V$241,2), -1)</f>
        <v>-1</v>
      </c>
      <c r="X236">
        <f>IFERROR(VLOOKUP($A236, CDS1Y_bbg!W$5:X$241,2), -1)</f>
        <v>-1</v>
      </c>
      <c r="Z236">
        <v>-1</v>
      </c>
      <c r="AB236">
        <f>IFERROR(VLOOKUP($A236, CDS1Y_bbg!AA$5:AB$241,2), -1)</f>
        <v>-1</v>
      </c>
      <c r="AD236">
        <f>IFERROR(VLOOKUP($A236, CDS1Y_bbg!AC$5:AD$241,2), -1)</f>
        <v>-1</v>
      </c>
      <c r="AF236">
        <f>IFERROR(VLOOKUP($A236, CDS1Y_bbg!AE$5:AF$241,2), -1)</f>
        <v>-1</v>
      </c>
      <c r="AH236">
        <f>IFERROR(VLOOKUP($A236, CDS1Y_bbg!AG$5:AH$241,2), -1)</f>
        <v>-1</v>
      </c>
      <c r="AJ236">
        <f>IFERROR(VLOOKUP($A236, CDS1Y_bbg!AI$5:AJ$241,2), -1)</f>
        <v>-1</v>
      </c>
      <c r="AL236">
        <f>IFERROR(VLOOKUP($A236, CDS1Y_bbg!AK$5:AL$241,2), -1)</f>
        <v>-1</v>
      </c>
      <c r="AN236">
        <f>IFERROR(VLOOKUP($A236, CDS1Y_bbg!AM$5:AN$241,2), -1)</f>
        <v>-1</v>
      </c>
      <c r="AP236">
        <f>IFERROR(VLOOKUP($A236, CDS1Y_bbg!AO$5:AP$241,2), -1)</f>
        <v>-1</v>
      </c>
      <c r="AR236">
        <f>IFERROR(VLOOKUP($A236, CDS1Y_bbg!AQ$5:AR$241,2), -1)</f>
        <v>3.6120000000000001</v>
      </c>
      <c r="AT236">
        <f>IFERROR(VLOOKUP($A236, CDS1Y_bbg!AS$5:AT$241,2), -1)</f>
        <v>2.6310000000000002</v>
      </c>
      <c r="AV236">
        <f>IFERROR(VLOOKUP($A236, CDS1Y_bbg!AU$5:AV$241,2), -1)</f>
        <v>-1</v>
      </c>
      <c r="AX236">
        <f>IFERROR(VLOOKUP($A236, CDS1Y_bbg!AW$5:AX$241,2), -1)</f>
        <v>-1</v>
      </c>
      <c r="AZ236">
        <f>IFERROR(VLOOKUP($A236, CDS1Y_bbg!AY$5:AZ$241,2), -1)</f>
        <v>-1</v>
      </c>
      <c r="BB236">
        <f>IFERROR(VLOOKUP($A236, CDS1Y_bbg!BA$5:BB$241,2), -1)</f>
        <v>-1</v>
      </c>
      <c r="BD236">
        <f>IFERROR(VLOOKUP($A236, CDS1Y_bbg!BC$5:BD$241,2), -1)</f>
        <v>-1</v>
      </c>
      <c r="BF236">
        <f>IFERROR(VLOOKUP($A236, CDS1Y_bbg!BE$5:BF$241,2), -1)</f>
        <v>-1</v>
      </c>
      <c r="BH236">
        <f>IFERROR(VLOOKUP($A236, CDS1Y_bbg!BG$5:BH$241,2), -1)</f>
        <v>-1</v>
      </c>
      <c r="BJ236">
        <f>IFERROR(VLOOKUP($A236, CDS1Y_bbg!BI$5:BJ$241,2), -1)</f>
        <v>-1</v>
      </c>
      <c r="BL236">
        <f>IFERROR(VLOOKUP($A236, CDS1Y_bbg!BK$5:BL$241,2), -1)</f>
        <v>-1</v>
      </c>
      <c r="BN236">
        <f>IFERROR(VLOOKUP($A236, CDS1Y_bbg!BM$5:BN$241,2), -1)</f>
        <v>-1</v>
      </c>
      <c r="BP236">
        <f>IFERROR(VLOOKUP($A236, CDS1Y_bbg!BO$5:BP$241,2), -1)</f>
        <v>-1</v>
      </c>
      <c r="BR236">
        <f>IFERROR(VLOOKUP($A236, CDS1Y_bbg!BQ$5:BR$241,2), -1)</f>
        <v>-1</v>
      </c>
      <c r="BT236">
        <f>IFERROR(VLOOKUP($A236, CDS1Y_bbg!BS$5:BT$241,2), -1)</f>
        <v>-1</v>
      </c>
      <c r="BV236">
        <f>IFERROR(VLOOKUP($A236, CDS1Y_bbg!BU$5:BV$241,2), -1)</f>
        <v>-1</v>
      </c>
      <c r="BX236">
        <f>IFERROR(VLOOKUP($A236, CDS1Y_bbg!BW$5:BX$241,2), -1)</f>
        <v>-1</v>
      </c>
      <c r="BZ236">
        <f>IFERROR(VLOOKUP($A236, CDS1Y_bbg!BY$5:BZ$241,2), -1)</f>
        <v>-1</v>
      </c>
      <c r="CB236">
        <f>IFERROR(VLOOKUP($A236, CDS1Y_bbg!CA$5:CB$241,2), -1)</f>
        <v>-1</v>
      </c>
      <c r="CD236">
        <f>IFERROR(VLOOKUP($A236, CDS1Y_bbg!CC$5:CD$241,2), -1)</f>
        <v>-1</v>
      </c>
      <c r="CF236">
        <f>IFERROR(VLOOKUP($A236, CDS1Y_bbg!CE$5:CF$241,2), -1)</f>
        <v>-1</v>
      </c>
      <c r="CH236">
        <f>IFERROR(VLOOKUP($A236, CDS1Y_bbg!CG$5:CH$241,2), -1)</f>
        <v>-1</v>
      </c>
      <c r="CJ236">
        <f>IFERROR(VLOOKUP($A236, CDS1Y_bbg!CI$5:CJ$241,2), -1)</f>
        <v>-1</v>
      </c>
      <c r="CL236">
        <f>IFERROR(VLOOKUP($A236, CDS1Y_bbg!CK$5:CL$241,2), -1)</f>
        <v>-1</v>
      </c>
      <c r="CN236">
        <f>IFERROR(VLOOKUP($A236, CDS1Y_bbg!CM$5:CN$241,2), -1)</f>
        <v>-1</v>
      </c>
    </row>
    <row r="237" spans="1:92" x14ac:dyDescent="0.25">
      <c r="A237" s="1">
        <v>43707</v>
      </c>
      <c r="B237">
        <f>IFERROR(VLOOKUP($A237, CDS1Y_bbg!A$5:B$241,2), -1)</f>
        <v>58.186999999999998</v>
      </c>
      <c r="D237">
        <f>IFERROR(VLOOKUP($A237, CDS1Y_bbg!C$5:D$241,2), -1)</f>
        <v>-1</v>
      </c>
      <c r="F237">
        <f>IFERROR(VLOOKUP($A237, CDS1Y_bbg!E$5:F$241,2), -1)</f>
        <v>8.2140000000000004</v>
      </c>
      <c r="H237">
        <f>IFERROR(VLOOKUP($A237, CDS1Y_bbg!G$5:H$241,2), -1)</f>
        <v>-1</v>
      </c>
      <c r="J237">
        <f>IFERROR(VLOOKUP($A237, CDS1Y_bbg!I$5:J$241,2), -1)</f>
        <v>34.283999999999999</v>
      </c>
      <c r="L237">
        <f>IFERROR(VLOOKUP($A237, CDS1Y_bbg!K$5:L$241,2), -1)</f>
        <v>-1</v>
      </c>
      <c r="N237">
        <f>IFERROR(VLOOKUP($A237, CDS1Y_bbg!M$5:N$241,2), -1)</f>
        <v>-1</v>
      </c>
      <c r="P237">
        <f>IFERROR(VLOOKUP($A237, CDS1Y_bbg!O$5:P$241,2), -1)</f>
        <v>-1</v>
      </c>
      <c r="R237">
        <f>IFERROR(VLOOKUP($A237, CDS1Y_bbg!Q$5:R$241,2), -1)</f>
        <v>42.295999999999999</v>
      </c>
      <c r="T237">
        <v>-1</v>
      </c>
      <c r="V237">
        <f>IFERROR(VLOOKUP($A237, CDS1Y_bbg!U$5:V$241,2), -1)</f>
        <v>-1</v>
      </c>
      <c r="X237">
        <f>IFERROR(VLOOKUP($A237, CDS1Y_bbg!W$5:X$241,2), -1)</f>
        <v>-1</v>
      </c>
      <c r="Z237">
        <v>-1</v>
      </c>
      <c r="AB237">
        <f>IFERROR(VLOOKUP($A237, CDS1Y_bbg!AA$5:AB$241,2), -1)</f>
        <v>-1</v>
      </c>
      <c r="AD237">
        <f>IFERROR(VLOOKUP($A237, CDS1Y_bbg!AC$5:AD$241,2), -1)</f>
        <v>-1</v>
      </c>
      <c r="AF237">
        <f>IFERROR(VLOOKUP($A237, CDS1Y_bbg!AE$5:AF$241,2), -1)</f>
        <v>-1</v>
      </c>
      <c r="AH237">
        <f>IFERROR(VLOOKUP($A237, CDS1Y_bbg!AG$5:AH$241,2), -1)</f>
        <v>-1</v>
      </c>
      <c r="AJ237">
        <f>IFERROR(VLOOKUP($A237, CDS1Y_bbg!AI$5:AJ$241,2), -1)</f>
        <v>-1</v>
      </c>
      <c r="AL237">
        <f>IFERROR(VLOOKUP($A237, CDS1Y_bbg!AK$5:AL$241,2), -1)</f>
        <v>-1</v>
      </c>
      <c r="AN237">
        <f>IFERROR(VLOOKUP($A237, CDS1Y_bbg!AM$5:AN$241,2), -1)</f>
        <v>-1</v>
      </c>
      <c r="AP237">
        <f>IFERROR(VLOOKUP($A237, CDS1Y_bbg!AO$5:AP$241,2), -1)</f>
        <v>-1</v>
      </c>
      <c r="AR237">
        <f>IFERROR(VLOOKUP($A237, CDS1Y_bbg!AQ$5:AR$241,2), -1)</f>
        <v>3.6120000000000001</v>
      </c>
      <c r="AT237">
        <f>IFERROR(VLOOKUP($A237, CDS1Y_bbg!AS$5:AT$241,2), -1)</f>
        <v>2.6310000000000002</v>
      </c>
      <c r="AV237">
        <f>IFERROR(VLOOKUP($A237, CDS1Y_bbg!AU$5:AV$241,2), -1)</f>
        <v>-1</v>
      </c>
      <c r="AX237">
        <f>IFERROR(VLOOKUP($A237, CDS1Y_bbg!AW$5:AX$241,2), -1)</f>
        <v>-1</v>
      </c>
      <c r="AZ237">
        <f>IFERROR(VLOOKUP($A237, CDS1Y_bbg!AY$5:AZ$241,2), -1)</f>
        <v>-1</v>
      </c>
      <c r="BB237">
        <f>IFERROR(VLOOKUP($A237, CDS1Y_bbg!BA$5:BB$241,2), -1)</f>
        <v>-1</v>
      </c>
      <c r="BD237">
        <f>IFERROR(VLOOKUP($A237, CDS1Y_bbg!BC$5:BD$241,2), -1)</f>
        <v>-1</v>
      </c>
      <c r="BF237">
        <f>IFERROR(VLOOKUP($A237, CDS1Y_bbg!BE$5:BF$241,2), -1)</f>
        <v>-1</v>
      </c>
      <c r="BH237">
        <f>IFERROR(VLOOKUP($A237, CDS1Y_bbg!BG$5:BH$241,2), -1)</f>
        <v>-1</v>
      </c>
      <c r="BJ237">
        <f>IFERROR(VLOOKUP($A237, CDS1Y_bbg!BI$5:BJ$241,2), -1)</f>
        <v>-1</v>
      </c>
      <c r="BL237">
        <f>IFERROR(VLOOKUP($A237, CDS1Y_bbg!BK$5:BL$241,2), -1)</f>
        <v>-1</v>
      </c>
      <c r="BN237">
        <f>IFERROR(VLOOKUP($A237, CDS1Y_bbg!BM$5:BN$241,2), -1)</f>
        <v>-1</v>
      </c>
      <c r="BP237">
        <f>IFERROR(VLOOKUP($A237, CDS1Y_bbg!BO$5:BP$241,2), -1)</f>
        <v>-1</v>
      </c>
      <c r="BR237">
        <f>IFERROR(VLOOKUP($A237, CDS1Y_bbg!BQ$5:BR$241,2), -1)</f>
        <v>-1</v>
      </c>
      <c r="BT237">
        <f>IFERROR(VLOOKUP($A237, CDS1Y_bbg!BS$5:BT$241,2), -1)</f>
        <v>-1</v>
      </c>
      <c r="BV237">
        <f>IFERROR(VLOOKUP($A237, CDS1Y_bbg!BU$5:BV$241,2), -1)</f>
        <v>-1</v>
      </c>
      <c r="BX237">
        <f>IFERROR(VLOOKUP($A237, CDS1Y_bbg!BW$5:BX$241,2), -1)</f>
        <v>-1</v>
      </c>
      <c r="BZ237">
        <f>IFERROR(VLOOKUP($A237, CDS1Y_bbg!BY$5:BZ$241,2), -1)</f>
        <v>-1</v>
      </c>
      <c r="CB237">
        <f>IFERROR(VLOOKUP($A237, CDS1Y_bbg!CA$5:CB$241,2), -1)</f>
        <v>-1</v>
      </c>
      <c r="CD237">
        <f>IFERROR(VLOOKUP($A237, CDS1Y_bbg!CC$5:CD$241,2), -1)</f>
        <v>-1</v>
      </c>
      <c r="CF237">
        <f>IFERROR(VLOOKUP($A237, CDS1Y_bbg!CE$5:CF$241,2), -1)</f>
        <v>-1</v>
      </c>
      <c r="CH237">
        <f>IFERROR(VLOOKUP($A237, CDS1Y_bbg!CG$5:CH$241,2), -1)</f>
        <v>-1</v>
      </c>
      <c r="CJ237">
        <f>IFERROR(VLOOKUP($A237, CDS1Y_bbg!CI$5:CJ$241,2), -1)</f>
        <v>-1</v>
      </c>
      <c r="CL237">
        <f>IFERROR(VLOOKUP($A237, CDS1Y_bbg!CK$5:CL$241,2), -1)</f>
        <v>-1</v>
      </c>
      <c r="CN237">
        <f>IFERROR(VLOOKUP($A237, CDS1Y_bbg!CM$5:CN$241,2), -1)</f>
        <v>-1</v>
      </c>
    </row>
    <row r="238" spans="1:92" x14ac:dyDescent="0.25">
      <c r="A238" s="1">
        <v>43738</v>
      </c>
      <c r="B238">
        <f>IFERROR(VLOOKUP($A238, CDS1Y_bbg!A$5:B$241,2), -1)</f>
        <v>56.539000000000001</v>
      </c>
      <c r="D238">
        <f>IFERROR(VLOOKUP($A238, CDS1Y_bbg!C$5:D$241,2), -1)</f>
        <v>-1</v>
      </c>
      <c r="F238">
        <f>IFERROR(VLOOKUP($A238, CDS1Y_bbg!E$5:F$241,2), -1)</f>
        <v>7.4909999999999997</v>
      </c>
      <c r="H238">
        <f>IFERROR(VLOOKUP($A238, CDS1Y_bbg!G$5:H$241,2), -1)</f>
        <v>-1</v>
      </c>
      <c r="J238">
        <f>IFERROR(VLOOKUP($A238, CDS1Y_bbg!I$5:J$241,2), -1)</f>
        <v>29.806999999999999</v>
      </c>
      <c r="L238">
        <f>IFERROR(VLOOKUP($A238, CDS1Y_bbg!K$5:L$241,2), -1)</f>
        <v>-1</v>
      </c>
      <c r="N238">
        <f>IFERROR(VLOOKUP($A238, CDS1Y_bbg!M$5:N$241,2), -1)</f>
        <v>-1</v>
      </c>
      <c r="P238">
        <f>IFERROR(VLOOKUP($A238, CDS1Y_bbg!O$5:P$241,2), -1)</f>
        <v>-1</v>
      </c>
      <c r="R238">
        <f>IFERROR(VLOOKUP($A238, CDS1Y_bbg!Q$5:R$241,2), -1)</f>
        <v>40.387</v>
      </c>
      <c r="T238">
        <v>-1</v>
      </c>
      <c r="V238">
        <f>IFERROR(VLOOKUP($A238, CDS1Y_bbg!U$5:V$241,2), -1)</f>
        <v>-1</v>
      </c>
      <c r="X238">
        <f>IFERROR(VLOOKUP($A238, CDS1Y_bbg!W$5:X$241,2), -1)</f>
        <v>-1</v>
      </c>
      <c r="Z238">
        <v>-1</v>
      </c>
      <c r="AB238">
        <f>IFERROR(VLOOKUP($A238, CDS1Y_bbg!AA$5:AB$241,2), -1)</f>
        <v>-1</v>
      </c>
      <c r="AD238">
        <f>IFERROR(VLOOKUP($A238, CDS1Y_bbg!AC$5:AD$241,2), -1)</f>
        <v>-1</v>
      </c>
      <c r="AF238">
        <f>IFERROR(VLOOKUP($A238, CDS1Y_bbg!AE$5:AF$241,2), -1)</f>
        <v>-1</v>
      </c>
      <c r="AH238">
        <f>IFERROR(VLOOKUP($A238, CDS1Y_bbg!AG$5:AH$241,2), -1)</f>
        <v>-1</v>
      </c>
      <c r="AJ238">
        <f>IFERROR(VLOOKUP($A238, CDS1Y_bbg!AI$5:AJ$241,2), -1)</f>
        <v>-1</v>
      </c>
      <c r="AL238">
        <f>IFERROR(VLOOKUP($A238, CDS1Y_bbg!AK$5:AL$241,2), -1)</f>
        <v>-1</v>
      </c>
      <c r="AN238">
        <f>IFERROR(VLOOKUP($A238, CDS1Y_bbg!AM$5:AN$241,2), -1)</f>
        <v>-1</v>
      </c>
      <c r="AP238">
        <f>IFERROR(VLOOKUP($A238, CDS1Y_bbg!AO$5:AP$241,2), -1)</f>
        <v>-1</v>
      </c>
      <c r="AR238">
        <f>IFERROR(VLOOKUP($A238, CDS1Y_bbg!AQ$5:AR$241,2), -1)</f>
        <v>3.6120000000000001</v>
      </c>
      <c r="AT238">
        <f>IFERROR(VLOOKUP($A238, CDS1Y_bbg!AS$5:AT$241,2), -1)</f>
        <v>2.6310000000000002</v>
      </c>
      <c r="AV238">
        <f>IFERROR(VLOOKUP($A238, CDS1Y_bbg!AU$5:AV$241,2), -1)</f>
        <v>-1</v>
      </c>
      <c r="AX238">
        <f>IFERROR(VLOOKUP($A238, CDS1Y_bbg!AW$5:AX$241,2), -1)</f>
        <v>-1</v>
      </c>
      <c r="AZ238">
        <f>IFERROR(VLOOKUP($A238, CDS1Y_bbg!AY$5:AZ$241,2), -1)</f>
        <v>-1</v>
      </c>
      <c r="BB238">
        <f>IFERROR(VLOOKUP($A238, CDS1Y_bbg!BA$5:BB$241,2), -1)</f>
        <v>-1</v>
      </c>
      <c r="BD238">
        <f>IFERROR(VLOOKUP($A238, CDS1Y_bbg!BC$5:BD$241,2), -1)</f>
        <v>-1</v>
      </c>
      <c r="BF238">
        <f>IFERROR(VLOOKUP($A238, CDS1Y_bbg!BE$5:BF$241,2), -1)</f>
        <v>-1</v>
      </c>
      <c r="BH238">
        <f>IFERROR(VLOOKUP($A238, CDS1Y_bbg!BG$5:BH$241,2), -1)</f>
        <v>-1</v>
      </c>
      <c r="BJ238">
        <f>IFERROR(VLOOKUP($A238, CDS1Y_bbg!BI$5:BJ$241,2), -1)</f>
        <v>-1</v>
      </c>
      <c r="BL238">
        <f>IFERROR(VLOOKUP($A238, CDS1Y_bbg!BK$5:BL$241,2), -1)</f>
        <v>-1</v>
      </c>
      <c r="BN238">
        <f>IFERROR(VLOOKUP($A238, CDS1Y_bbg!BM$5:BN$241,2), -1)</f>
        <v>-1</v>
      </c>
      <c r="BP238">
        <f>IFERROR(VLOOKUP($A238, CDS1Y_bbg!BO$5:BP$241,2), -1)</f>
        <v>-1</v>
      </c>
      <c r="BR238">
        <f>IFERROR(VLOOKUP($A238, CDS1Y_bbg!BQ$5:BR$241,2), -1)</f>
        <v>-1</v>
      </c>
      <c r="BT238">
        <f>IFERROR(VLOOKUP($A238, CDS1Y_bbg!BS$5:BT$241,2), -1)</f>
        <v>-1</v>
      </c>
      <c r="BV238">
        <f>IFERROR(VLOOKUP($A238, CDS1Y_bbg!BU$5:BV$241,2), -1)</f>
        <v>-1</v>
      </c>
      <c r="BX238">
        <f>IFERROR(VLOOKUP($A238, CDS1Y_bbg!BW$5:BX$241,2), -1)</f>
        <v>-1</v>
      </c>
      <c r="BZ238">
        <f>IFERROR(VLOOKUP($A238, CDS1Y_bbg!BY$5:BZ$241,2), -1)</f>
        <v>-1</v>
      </c>
      <c r="CB238">
        <f>IFERROR(VLOOKUP($A238, CDS1Y_bbg!CA$5:CB$241,2), -1)</f>
        <v>-1</v>
      </c>
      <c r="CD238">
        <f>IFERROR(VLOOKUP($A238, CDS1Y_bbg!CC$5:CD$241,2), -1)</f>
        <v>-1</v>
      </c>
      <c r="CF238">
        <f>IFERROR(VLOOKUP($A238, CDS1Y_bbg!CE$5:CF$241,2), -1)</f>
        <v>-1</v>
      </c>
      <c r="CH238">
        <f>IFERROR(VLOOKUP($A238, CDS1Y_bbg!CG$5:CH$241,2), -1)</f>
        <v>-1</v>
      </c>
      <c r="CJ238">
        <f>IFERROR(VLOOKUP($A238, CDS1Y_bbg!CI$5:CJ$241,2), -1)</f>
        <v>-1</v>
      </c>
      <c r="CL238">
        <f>IFERROR(VLOOKUP($A238, CDS1Y_bbg!CK$5:CL$241,2), -1)</f>
        <v>-1</v>
      </c>
      <c r="CN238">
        <f>IFERROR(VLOOKUP($A238, CDS1Y_bbg!CM$5:CN$241,2), -1)</f>
        <v>-1</v>
      </c>
    </row>
    <row r="239" spans="1:92" x14ac:dyDescent="0.25">
      <c r="A239" s="1">
        <v>43769</v>
      </c>
      <c r="B239">
        <f>IFERROR(VLOOKUP($A239, CDS1Y_bbg!A$5:B$241,2), -1)</f>
        <v>45.011000000000003</v>
      </c>
      <c r="D239">
        <f>IFERROR(VLOOKUP($A239, CDS1Y_bbg!C$5:D$241,2), -1)</f>
        <v>-1</v>
      </c>
      <c r="F239">
        <f>IFERROR(VLOOKUP($A239, CDS1Y_bbg!E$5:F$241,2), -1)</f>
        <v>12.769</v>
      </c>
      <c r="H239">
        <f>IFERROR(VLOOKUP($A239, CDS1Y_bbg!G$5:H$241,2), -1)</f>
        <v>-1</v>
      </c>
      <c r="J239">
        <f>IFERROR(VLOOKUP($A239, CDS1Y_bbg!I$5:J$241,2), -1)</f>
        <v>21.254000000000001</v>
      </c>
      <c r="L239">
        <f>IFERROR(VLOOKUP($A239, CDS1Y_bbg!K$5:L$241,2), -1)</f>
        <v>-1</v>
      </c>
      <c r="N239">
        <f>IFERROR(VLOOKUP($A239, CDS1Y_bbg!M$5:N$241,2), -1)</f>
        <v>-1</v>
      </c>
      <c r="P239">
        <f>IFERROR(VLOOKUP($A239, CDS1Y_bbg!O$5:P$241,2), -1)</f>
        <v>-1</v>
      </c>
      <c r="R239">
        <f>IFERROR(VLOOKUP($A239, CDS1Y_bbg!Q$5:R$241,2), -1)</f>
        <v>24.87</v>
      </c>
      <c r="T239">
        <v>-1</v>
      </c>
      <c r="V239">
        <f>IFERROR(VLOOKUP($A239, CDS1Y_bbg!U$5:V$241,2), -1)</f>
        <v>-1</v>
      </c>
      <c r="X239">
        <f>IFERROR(VLOOKUP($A239, CDS1Y_bbg!W$5:X$241,2), -1)</f>
        <v>-1</v>
      </c>
      <c r="Z239">
        <v>-1</v>
      </c>
      <c r="AB239">
        <f>IFERROR(VLOOKUP($A239, CDS1Y_bbg!AA$5:AB$241,2), -1)</f>
        <v>-1</v>
      </c>
      <c r="AD239">
        <f>IFERROR(VLOOKUP($A239, CDS1Y_bbg!AC$5:AD$241,2), -1)</f>
        <v>-1</v>
      </c>
      <c r="AF239">
        <f>IFERROR(VLOOKUP($A239, CDS1Y_bbg!AE$5:AF$241,2), -1)</f>
        <v>-1</v>
      </c>
      <c r="AH239">
        <f>IFERROR(VLOOKUP($A239, CDS1Y_bbg!AG$5:AH$241,2), -1)</f>
        <v>-1</v>
      </c>
      <c r="AJ239">
        <f>IFERROR(VLOOKUP($A239, CDS1Y_bbg!AI$5:AJ$241,2), -1)</f>
        <v>-1</v>
      </c>
      <c r="AL239">
        <f>IFERROR(VLOOKUP($A239, CDS1Y_bbg!AK$5:AL$241,2), -1)</f>
        <v>-1</v>
      </c>
      <c r="AN239">
        <f>IFERROR(VLOOKUP($A239, CDS1Y_bbg!AM$5:AN$241,2), -1)</f>
        <v>-1</v>
      </c>
      <c r="AP239">
        <f>IFERROR(VLOOKUP($A239, CDS1Y_bbg!AO$5:AP$241,2), -1)</f>
        <v>-1</v>
      </c>
      <c r="AR239">
        <f>IFERROR(VLOOKUP($A239, CDS1Y_bbg!AQ$5:AR$241,2), -1)</f>
        <v>3.6120000000000001</v>
      </c>
      <c r="AT239">
        <f>IFERROR(VLOOKUP($A239, CDS1Y_bbg!AS$5:AT$241,2), -1)</f>
        <v>2.6310000000000002</v>
      </c>
      <c r="AV239">
        <f>IFERROR(VLOOKUP($A239, CDS1Y_bbg!AU$5:AV$241,2), -1)</f>
        <v>-1</v>
      </c>
      <c r="AX239">
        <f>IFERROR(VLOOKUP($A239, CDS1Y_bbg!AW$5:AX$241,2), -1)</f>
        <v>-1</v>
      </c>
      <c r="AZ239">
        <f>IFERROR(VLOOKUP($A239, CDS1Y_bbg!AY$5:AZ$241,2), -1)</f>
        <v>-1</v>
      </c>
      <c r="BB239">
        <f>IFERROR(VLOOKUP($A239, CDS1Y_bbg!BA$5:BB$241,2), -1)</f>
        <v>-1</v>
      </c>
      <c r="BD239">
        <f>IFERROR(VLOOKUP($A239, CDS1Y_bbg!BC$5:BD$241,2), -1)</f>
        <v>-1</v>
      </c>
      <c r="BF239">
        <f>IFERROR(VLOOKUP($A239, CDS1Y_bbg!BE$5:BF$241,2), -1)</f>
        <v>-1</v>
      </c>
      <c r="BH239">
        <f>IFERROR(VLOOKUP($A239, CDS1Y_bbg!BG$5:BH$241,2), -1)</f>
        <v>-1</v>
      </c>
      <c r="BJ239">
        <f>IFERROR(VLOOKUP($A239, CDS1Y_bbg!BI$5:BJ$241,2), -1)</f>
        <v>-1</v>
      </c>
      <c r="BL239">
        <f>IFERROR(VLOOKUP($A239, CDS1Y_bbg!BK$5:BL$241,2), -1)</f>
        <v>-1</v>
      </c>
      <c r="BN239">
        <f>IFERROR(VLOOKUP($A239, CDS1Y_bbg!BM$5:BN$241,2), -1)</f>
        <v>-1</v>
      </c>
      <c r="BP239">
        <f>IFERROR(VLOOKUP($A239, CDS1Y_bbg!BO$5:BP$241,2), -1)</f>
        <v>-1</v>
      </c>
      <c r="BR239">
        <f>IFERROR(VLOOKUP($A239, CDS1Y_bbg!BQ$5:BR$241,2), -1)</f>
        <v>-1</v>
      </c>
      <c r="BT239">
        <f>IFERROR(VLOOKUP($A239, CDS1Y_bbg!BS$5:BT$241,2), -1)</f>
        <v>-1</v>
      </c>
      <c r="BV239">
        <f>IFERROR(VLOOKUP($A239, CDS1Y_bbg!BU$5:BV$241,2), -1)</f>
        <v>-1</v>
      </c>
      <c r="BX239">
        <f>IFERROR(VLOOKUP($A239, CDS1Y_bbg!BW$5:BX$241,2), -1)</f>
        <v>-1</v>
      </c>
      <c r="BZ239">
        <f>IFERROR(VLOOKUP($A239, CDS1Y_bbg!BY$5:BZ$241,2), -1)</f>
        <v>-1</v>
      </c>
      <c r="CB239">
        <f>IFERROR(VLOOKUP($A239, CDS1Y_bbg!CA$5:CB$241,2), -1)</f>
        <v>-1</v>
      </c>
      <c r="CD239">
        <f>IFERROR(VLOOKUP($A239, CDS1Y_bbg!CC$5:CD$241,2), -1)</f>
        <v>-1</v>
      </c>
      <c r="CF239">
        <f>IFERROR(VLOOKUP($A239, CDS1Y_bbg!CE$5:CF$241,2), -1)</f>
        <v>-1</v>
      </c>
      <c r="CH239">
        <f>IFERROR(VLOOKUP($A239, CDS1Y_bbg!CG$5:CH$241,2), -1)</f>
        <v>-1</v>
      </c>
      <c r="CJ239">
        <f>IFERROR(VLOOKUP($A239, CDS1Y_bbg!CI$5:CJ$241,2), -1)</f>
        <v>-1</v>
      </c>
      <c r="CL239">
        <f>IFERROR(VLOOKUP($A239, CDS1Y_bbg!CK$5:CL$241,2), -1)</f>
        <v>-1</v>
      </c>
      <c r="CN239">
        <f>IFERROR(VLOOKUP($A239, CDS1Y_bbg!CM$5:CN$241,2), -1)</f>
        <v>-1</v>
      </c>
    </row>
    <row r="240" spans="1:92" x14ac:dyDescent="0.25">
      <c r="A240" s="1">
        <v>43798</v>
      </c>
      <c r="B240">
        <f>IFERROR(VLOOKUP($A240, CDS1Y_bbg!A$5:B$241,2), -1)</f>
        <v>48.432000000000002</v>
      </c>
      <c r="D240">
        <f>IFERROR(VLOOKUP($A240, CDS1Y_bbg!C$5:D$241,2), -1)</f>
        <v>-1</v>
      </c>
      <c r="F240">
        <f>IFERROR(VLOOKUP($A240, CDS1Y_bbg!E$5:F$241,2), -1)</f>
        <v>18.666</v>
      </c>
      <c r="H240">
        <f>IFERROR(VLOOKUP($A240, CDS1Y_bbg!G$5:H$241,2), -1)</f>
        <v>-1</v>
      </c>
      <c r="J240">
        <f>IFERROR(VLOOKUP($A240, CDS1Y_bbg!I$5:J$241,2), -1)</f>
        <v>27.724</v>
      </c>
      <c r="L240">
        <f>IFERROR(VLOOKUP($A240, CDS1Y_bbg!K$5:L$241,2), -1)</f>
        <v>-1</v>
      </c>
      <c r="N240">
        <f>IFERROR(VLOOKUP($A240, CDS1Y_bbg!M$5:N$241,2), -1)</f>
        <v>-1</v>
      </c>
      <c r="P240">
        <f>IFERROR(VLOOKUP($A240, CDS1Y_bbg!O$5:P$241,2), -1)</f>
        <v>-1</v>
      </c>
      <c r="R240">
        <f>IFERROR(VLOOKUP($A240, CDS1Y_bbg!Q$5:R$241,2), -1)</f>
        <v>25.696999999999999</v>
      </c>
      <c r="T240">
        <v>-1</v>
      </c>
      <c r="V240">
        <f>IFERROR(VLOOKUP($A240, CDS1Y_bbg!U$5:V$241,2), -1)</f>
        <v>-1</v>
      </c>
      <c r="X240">
        <f>IFERROR(VLOOKUP($A240, CDS1Y_bbg!W$5:X$241,2), -1)</f>
        <v>-1</v>
      </c>
      <c r="Z240">
        <v>-1</v>
      </c>
      <c r="AB240">
        <f>IFERROR(VLOOKUP($A240, CDS1Y_bbg!AA$5:AB$241,2), -1)</f>
        <v>-1</v>
      </c>
      <c r="AD240">
        <f>IFERROR(VLOOKUP($A240, CDS1Y_bbg!AC$5:AD$241,2), -1)</f>
        <v>-1</v>
      </c>
      <c r="AF240">
        <f>IFERROR(VLOOKUP($A240, CDS1Y_bbg!AE$5:AF$241,2), -1)</f>
        <v>-1</v>
      </c>
      <c r="AH240">
        <f>IFERROR(VLOOKUP($A240, CDS1Y_bbg!AG$5:AH$241,2), -1)</f>
        <v>-1</v>
      </c>
      <c r="AJ240">
        <f>IFERROR(VLOOKUP($A240, CDS1Y_bbg!AI$5:AJ$241,2), -1)</f>
        <v>-1</v>
      </c>
      <c r="AL240">
        <f>IFERROR(VLOOKUP($A240, CDS1Y_bbg!AK$5:AL$241,2), -1)</f>
        <v>-1</v>
      </c>
      <c r="AN240">
        <f>IFERROR(VLOOKUP($A240, CDS1Y_bbg!AM$5:AN$241,2), -1)</f>
        <v>-1</v>
      </c>
      <c r="AP240">
        <f>IFERROR(VLOOKUP($A240, CDS1Y_bbg!AO$5:AP$241,2), -1)</f>
        <v>-1</v>
      </c>
      <c r="AR240">
        <f>IFERROR(VLOOKUP($A240, CDS1Y_bbg!AQ$5:AR$241,2), -1)</f>
        <v>3.6120000000000001</v>
      </c>
      <c r="AT240">
        <f>IFERROR(VLOOKUP($A240, CDS1Y_bbg!AS$5:AT$241,2), -1)</f>
        <v>2.6310000000000002</v>
      </c>
      <c r="AV240">
        <f>IFERROR(VLOOKUP($A240, CDS1Y_bbg!AU$5:AV$241,2), -1)</f>
        <v>-1</v>
      </c>
      <c r="AX240">
        <f>IFERROR(VLOOKUP($A240, CDS1Y_bbg!AW$5:AX$241,2), -1)</f>
        <v>-1</v>
      </c>
      <c r="AZ240">
        <f>IFERROR(VLOOKUP($A240, CDS1Y_bbg!AY$5:AZ$241,2), -1)</f>
        <v>-1</v>
      </c>
      <c r="BB240">
        <f>IFERROR(VLOOKUP($A240, CDS1Y_bbg!BA$5:BB$241,2), -1)</f>
        <v>-1</v>
      </c>
      <c r="BD240">
        <f>IFERROR(VLOOKUP($A240, CDS1Y_bbg!BC$5:BD$241,2), -1)</f>
        <v>-1</v>
      </c>
      <c r="BF240">
        <f>IFERROR(VLOOKUP($A240, CDS1Y_bbg!BE$5:BF$241,2), -1)</f>
        <v>-1</v>
      </c>
      <c r="BH240">
        <f>IFERROR(VLOOKUP($A240, CDS1Y_bbg!BG$5:BH$241,2), -1)</f>
        <v>-1</v>
      </c>
      <c r="BJ240">
        <f>IFERROR(VLOOKUP($A240, CDS1Y_bbg!BI$5:BJ$241,2), -1)</f>
        <v>-1</v>
      </c>
      <c r="BL240">
        <f>IFERROR(VLOOKUP($A240, CDS1Y_bbg!BK$5:BL$241,2), -1)</f>
        <v>-1</v>
      </c>
      <c r="BN240">
        <f>IFERROR(VLOOKUP($A240, CDS1Y_bbg!BM$5:BN$241,2), -1)</f>
        <v>-1</v>
      </c>
      <c r="BP240">
        <f>IFERROR(VLOOKUP($A240, CDS1Y_bbg!BO$5:BP$241,2), -1)</f>
        <v>-1</v>
      </c>
      <c r="BR240">
        <f>IFERROR(VLOOKUP($A240, CDS1Y_bbg!BQ$5:BR$241,2), -1)</f>
        <v>-1</v>
      </c>
      <c r="BT240">
        <f>IFERROR(VLOOKUP($A240, CDS1Y_bbg!BS$5:BT$241,2), -1)</f>
        <v>-1</v>
      </c>
      <c r="BV240">
        <f>IFERROR(VLOOKUP($A240, CDS1Y_bbg!BU$5:BV$241,2), -1)</f>
        <v>-1</v>
      </c>
      <c r="BX240">
        <f>IFERROR(VLOOKUP($A240, CDS1Y_bbg!BW$5:BX$241,2), -1)</f>
        <v>-1</v>
      </c>
      <c r="BZ240">
        <f>IFERROR(VLOOKUP($A240, CDS1Y_bbg!BY$5:BZ$241,2), -1)</f>
        <v>-1</v>
      </c>
      <c r="CB240">
        <f>IFERROR(VLOOKUP($A240, CDS1Y_bbg!CA$5:CB$241,2), -1)</f>
        <v>-1</v>
      </c>
      <c r="CD240">
        <f>IFERROR(VLOOKUP($A240, CDS1Y_bbg!CC$5:CD$241,2), -1)</f>
        <v>-1</v>
      </c>
      <c r="CF240">
        <f>IFERROR(VLOOKUP($A240, CDS1Y_bbg!CE$5:CF$241,2), -1)</f>
        <v>-1</v>
      </c>
      <c r="CH240">
        <f>IFERROR(VLOOKUP($A240, CDS1Y_bbg!CG$5:CH$241,2), -1)</f>
        <v>-1</v>
      </c>
      <c r="CJ240">
        <f>IFERROR(VLOOKUP($A240, CDS1Y_bbg!CI$5:CJ$241,2), -1)</f>
        <v>-1</v>
      </c>
      <c r="CL240">
        <f>IFERROR(VLOOKUP($A240, CDS1Y_bbg!CK$5:CL$241,2), -1)</f>
        <v>-1</v>
      </c>
      <c r="CN240">
        <f>IFERROR(VLOOKUP($A240, CDS1Y_bbg!CM$5:CN$241,2), -1)</f>
        <v>-1</v>
      </c>
    </row>
    <row r="241" spans="1:92" x14ac:dyDescent="0.25">
      <c r="A241" s="1">
        <v>43830</v>
      </c>
      <c r="B241">
        <f>IFERROR(VLOOKUP($A241, CDS1Y_bbg!A$5:B$241,2), -1)</f>
        <v>38.549999999999997</v>
      </c>
      <c r="D241">
        <f>IFERROR(VLOOKUP($A241, CDS1Y_bbg!C$5:D$241,2), -1)</f>
        <v>-1</v>
      </c>
      <c r="F241">
        <f>IFERROR(VLOOKUP($A241, CDS1Y_bbg!E$5:F$241,2), -1)</f>
        <v>13.144</v>
      </c>
      <c r="H241">
        <f>IFERROR(VLOOKUP($A241, CDS1Y_bbg!G$5:H$241,2), -1)</f>
        <v>-1</v>
      </c>
      <c r="J241">
        <f>IFERROR(VLOOKUP($A241, CDS1Y_bbg!I$5:J$241,2), -1)</f>
        <v>19.437999999999999</v>
      </c>
      <c r="L241">
        <f>IFERROR(VLOOKUP($A241, CDS1Y_bbg!K$5:L$241,2), -1)</f>
        <v>-1</v>
      </c>
      <c r="N241">
        <f>IFERROR(VLOOKUP($A241, CDS1Y_bbg!M$5:N$241,2), -1)</f>
        <v>-1</v>
      </c>
      <c r="P241">
        <f>IFERROR(VLOOKUP($A241, CDS1Y_bbg!O$5:P$241,2), -1)</f>
        <v>-1</v>
      </c>
      <c r="R241">
        <f>IFERROR(VLOOKUP($A241, CDS1Y_bbg!Q$5:R$241,2), -1)</f>
        <v>21.896999999999998</v>
      </c>
      <c r="T241">
        <v>-1</v>
      </c>
      <c r="V241">
        <f>IFERROR(VLOOKUP($A241, CDS1Y_bbg!U$5:V$241,2), -1)</f>
        <v>-1</v>
      </c>
      <c r="X241">
        <f>IFERROR(VLOOKUP($A241, CDS1Y_bbg!W$5:X$241,2), -1)</f>
        <v>-1</v>
      </c>
      <c r="Z241">
        <v>-1</v>
      </c>
      <c r="AB241">
        <f>IFERROR(VLOOKUP($A241, CDS1Y_bbg!AA$5:AB$241,2), -1)</f>
        <v>-1</v>
      </c>
      <c r="AD241">
        <f>IFERROR(VLOOKUP($A241, CDS1Y_bbg!AC$5:AD$241,2), -1)</f>
        <v>-1</v>
      </c>
      <c r="AF241">
        <f>IFERROR(VLOOKUP($A241, CDS1Y_bbg!AE$5:AF$241,2), -1)</f>
        <v>-1</v>
      </c>
      <c r="AH241">
        <f>IFERROR(VLOOKUP($A241, CDS1Y_bbg!AG$5:AH$241,2), -1)</f>
        <v>-1</v>
      </c>
      <c r="AJ241">
        <f>IFERROR(VLOOKUP($A241, CDS1Y_bbg!AI$5:AJ$241,2), -1)</f>
        <v>-1</v>
      </c>
      <c r="AL241">
        <f>IFERROR(VLOOKUP($A241, CDS1Y_bbg!AK$5:AL$241,2), -1)</f>
        <v>-1</v>
      </c>
      <c r="AN241">
        <f>IFERROR(VLOOKUP($A241, CDS1Y_bbg!AM$5:AN$241,2), -1)</f>
        <v>-1</v>
      </c>
      <c r="AP241">
        <f>IFERROR(VLOOKUP($A241, CDS1Y_bbg!AO$5:AP$241,2), -1)</f>
        <v>-1</v>
      </c>
      <c r="AR241">
        <f>IFERROR(VLOOKUP($A241, CDS1Y_bbg!AQ$5:AR$241,2), -1)</f>
        <v>3.6120000000000001</v>
      </c>
      <c r="AT241">
        <f>IFERROR(VLOOKUP($A241, CDS1Y_bbg!AS$5:AT$241,2), -1)</f>
        <v>2.6310000000000002</v>
      </c>
      <c r="AV241">
        <f>IFERROR(VLOOKUP($A241, CDS1Y_bbg!AU$5:AV$241,2), -1)</f>
        <v>-1</v>
      </c>
      <c r="AX241">
        <f>IFERROR(VLOOKUP($A241, CDS1Y_bbg!AW$5:AX$241,2), -1)</f>
        <v>-1</v>
      </c>
      <c r="AZ241">
        <f>IFERROR(VLOOKUP($A241, CDS1Y_bbg!AY$5:AZ$241,2), -1)</f>
        <v>-1</v>
      </c>
      <c r="BB241">
        <f>IFERROR(VLOOKUP($A241, CDS1Y_bbg!BA$5:BB$241,2), -1)</f>
        <v>-1</v>
      </c>
      <c r="BD241">
        <f>IFERROR(VLOOKUP($A241, CDS1Y_bbg!BC$5:BD$241,2), -1)</f>
        <v>-1</v>
      </c>
      <c r="BF241">
        <f>IFERROR(VLOOKUP($A241, CDS1Y_bbg!BE$5:BF$241,2), -1)</f>
        <v>-1</v>
      </c>
      <c r="BH241">
        <f>IFERROR(VLOOKUP($A241, CDS1Y_bbg!BG$5:BH$241,2), -1)</f>
        <v>-1</v>
      </c>
      <c r="BJ241">
        <f>IFERROR(VLOOKUP($A241, CDS1Y_bbg!BI$5:BJ$241,2), -1)</f>
        <v>-1</v>
      </c>
      <c r="BL241">
        <f>IFERROR(VLOOKUP($A241, CDS1Y_bbg!BK$5:BL$241,2), -1)</f>
        <v>-1</v>
      </c>
      <c r="BN241">
        <f>IFERROR(VLOOKUP($A241, CDS1Y_bbg!BM$5:BN$241,2), -1)</f>
        <v>-1</v>
      </c>
      <c r="BP241">
        <f>IFERROR(VLOOKUP($A241, CDS1Y_bbg!BO$5:BP$241,2), -1)</f>
        <v>-1</v>
      </c>
      <c r="BR241">
        <f>IFERROR(VLOOKUP($A241, CDS1Y_bbg!BQ$5:BR$241,2), -1)</f>
        <v>-1</v>
      </c>
      <c r="BT241">
        <f>IFERROR(VLOOKUP($A241, CDS1Y_bbg!BS$5:BT$241,2), -1)</f>
        <v>-1</v>
      </c>
      <c r="BV241">
        <f>IFERROR(VLOOKUP($A241, CDS1Y_bbg!BU$5:BV$241,2), -1)</f>
        <v>-1</v>
      </c>
      <c r="BX241">
        <f>IFERROR(VLOOKUP($A241, CDS1Y_bbg!BW$5:BX$241,2), -1)</f>
        <v>-1</v>
      </c>
      <c r="BZ241">
        <f>IFERROR(VLOOKUP($A241, CDS1Y_bbg!BY$5:BZ$241,2), -1)</f>
        <v>-1</v>
      </c>
      <c r="CB241">
        <f>IFERROR(VLOOKUP($A241, CDS1Y_bbg!CA$5:CB$241,2), -1)</f>
        <v>-1</v>
      </c>
      <c r="CD241">
        <f>IFERROR(VLOOKUP($A241, CDS1Y_bbg!CC$5:CD$241,2), -1)</f>
        <v>-1</v>
      </c>
      <c r="CF241">
        <f>IFERROR(VLOOKUP($A241, CDS1Y_bbg!CE$5:CF$241,2), -1)</f>
        <v>-1</v>
      </c>
      <c r="CH241">
        <f>IFERROR(VLOOKUP($A241, CDS1Y_bbg!CG$5:CH$241,2), -1)</f>
        <v>-1</v>
      </c>
      <c r="CJ241">
        <f>IFERROR(VLOOKUP($A241, CDS1Y_bbg!CI$5:CJ$241,2), -1)</f>
        <v>-1</v>
      </c>
      <c r="CL241">
        <f>IFERROR(VLOOKUP($A241, CDS1Y_bbg!CK$5:CL$241,2), -1)</f>
        <v>-1</v>
      </c>
      <c r="CN241">
        <f>IFERROR(VLOOKUP($A241, CDS1Y_bbg!CM$5:CN$241,2), -1)</f>
        <v>-1</v>
      </c>
    </row>
    <row r="242" spans="1:92" x14ac:dyDescent="0.25">
      <c r="A242" s="1">
        <v>43861</v>
      </c>
      <c r="B242">
        <f>IFERROR(VLOOKUP($A242, CDS1Y_bbg!A$5:B$241,2), -1)</f>
        <v>41.46</v>
      </c>
      <c r="D242">
        <f>IFERROR(VLOOKUP($A242, CDS1Y_bbg!C$5:D$241,2), -1)</f>
        <v>-1</v>
      </c>
      <c r="F242">
        <f>IFERROR(VLOOKUP($A242, CDS1Y_bbg!E$5:F$241,2), -1)</f>
        <v>15.178000000000001</v>
      </c>
      <c r="H242">
        <f>IFERROR(VLOOKUP($A242, CDS1Y_bbg!G$5:H$241,2), -1)</f>
        <v>-1</v>
      </c>
      <c r="J242">
        <f>IFERROR(VLOOKUP($A242, CDS1Y_bbg!I$5:J$241,2), -1)</f>
        <v>21.890999999999998</v>
      </c>
      <c r="L242">
        <f>IFERROR(VLOOKUP($A242, CDS1Y_bbg!K$5:L$241,2), -1)</f>
        <v>-1</v>
      </c>
      <c r="N242">
        <f>IFERROR(VLOOKUP($A242, CDS1Y_bbg!M$5:N$241,2), -1)</f>
        <v>-1</v>
      </c>
      <c r="P242">
        <f>IFERROR(VLOOKUP($A242, CDS1Y_bbg!O$5:P$241,2), -1)</f>
        <v>-1</v>
      </c>
      <c r="R242">
        <f>IFERROR(VLOOKUP($A242, CDS1Y_bbg!Q$5:R$241,2), -1)</f>
        <v>25.027999999999999</v>
      </c>
      <c r="T242">
        <v>-1</v>
      </c>
      <c r="V242">
        <f>IFERROR(VLOOKUP($A242, CDS1Y_bbg!U$5:V$241,2), -1)</f>
        <v>-1</v>
      </c>
      <c r="X242">
        <f>IFERROR(VLOOKUP($A242, CDS1Y_bbg!W$5:X$241,2), -1)</f>
        <v>-1</v>
      </c>
      <c r="Z242">
        <v>-1</v>
      </c>
      <c r="AB242">
        <f>IFERROR(VLOOKUP($A242, CDS1Y_bbg!AA$5:AB$241,2), -1)</f>
        <v>-1</v>
      </c>
      <c r="AD242">
        <f>IFERROR(VLOOKUP($A242, CDS1Y_bbg!AC$5:AD$241,2), -1)</f>
        <v>-1</v>
      </c>
      <c r="AF242">
        <f>IFERROR(VLOOKUP($A242, CDS1Y_bbg!AE$5:AF$241,2), -1)</f>
        <v>-1</v>
      </c>
      <c r="AH242">
        <f>IFERROR(VLOOKUP($A242, CDS1Y_bbg!AG$5:AH$241,2), -1)</f>
        <v>-1</v>
      </c>
      <c r="AJ242">
        <f>IFERROR(VLOOKUP($A242, CDS1Y_bbg!AI$5:AJ$241,2), -1)</f>
        <v>-1</v>
      </c>
      <c r="AL242">
        <f>IFERROR(VLOOKUP($A242, CDS1Y_bbg!AK$5:AL$241,2), -1)</f>
        <v>-1</v>
      </c>
      <c r="AN242">
        <f>IFERROR(VLOOKUP($A242, CDS1Y_bbg!AM$5:AN$241,2), -1)</f>
        <v>-1</v>
      </c>
      <c r="AP242">
        <f>IFERROR(VLOOKUP($A242, CDS1Y_bbg!AO$5:AP$241,2), -1)</f>
        <v>-1</v>
      </c>
      <c r="AR242">
        <f>IFERROR(VLOOKUP($A242, CDS1Y_bbg!AQ$5:AR$241,2), -1)</f>
        <v>3.6120000000000001</v>
      </c>
      <c r="AT242">
        <f>IFERROR(VLOOKUP($A242, CDS1Y_bbg!AS$5:AT$241,2), -1)</f>
        <v>2.6310000000000002</v>
      </c>
      <c r="AV242">
        <f>IFERROR(VLOOKUP($A242, CDS1Y_bbg!AU$5:AV$241,2), -1)</f>
        <v>-1</v>
      </c>
      <c r="AX242">
        <f>IFERROR(VLOOKUP($A242, CDS1Y_bbg!AW$5:AX$241,2), -1)</f>
        <v>-1</v>
      </c>
      <c r="AZ242">
        <f>IFERROR(VLOOKUP($A242, CDS1Y_bbg!AY$5:AZ$241,2), -1)</f>
        <v>-1</v>
      </c>
      <c r="BB242">
        <f>IFERROR(VLOOKUP($A242, CDS1Y_bbg!BA$5:BB$241,2), -1)</f>
        <v>-1</v>
      </c>
      <c r="BD242">
        <f>IFERROR(VLOOKUP($A242, CDS1Y_bbg!BC$5:BD$241,2), -1)</f>
        <v>-1</v>
      </c>
      <c r="BF242">
        <f>IFERROR(VLOOKUP($A242, CDS1Y_bbg!BE$5:BF$241,2), -1)</f>
        <v>-1</v>
      </c>
      <c r="BH242">
        <f>IFERROR(VLOOKUP($A242, CDS1Y_bbg!BG$5:BH$241,2), -1)</f>
        <v>-1</v>
      </c>
      <c r="BJ242">
        <f>IFERROR(VLOOKUP($A242, CDS1Y_bbg!BI$5:BJ$241,2), -1)</f>
        <v>-1</v>
      </c>
      <c r="BL242">
        <f>IFERROR(VLOOKUP($A242, CDS1Y_bbg!BK$5:BL$241,2), -1)</f>
        <v>-1</v>
      </c>
      <c r="BN242">
        <f>IFERROR(VLOOKUP($A242, CDS1Y_bbg!BM$5:BN$241,2), -1)</f>
        <v>-1</v>
      </c>
      <c r="BP242">
        <f>IFERROR(VLOOKUP($A242, CDS1Y_bbg!BO$5:BP$241,2), -1)</f>
        <v>-1</v>
      </c>
      <c r="BR242">
        <f>IFERROR(VLOOKUP($A242, CDS1Y_bbg!BQ$5:BR$241,2), -1)</f>
        <v>-1</v>
      </c>
      <c r="BT242">
        <f>IFERROR(VLOOKUP($A242, CDS1Y_bbg!BS$5:BT$241,2), -1)</f>
        <v>-1</v>
      </c>
      <c r="BV242">
        <f>IFERROR(VLOOKUP($A242, CDS1Y_bbg!BU$5:BV$241,2), -1)</f>
        <v>-1</v>
      </c>
      <c r="BX242">
        <f>IFERROR(VLOOKUP($A242, CDS1Y_bbg!BW$5:BX$241,2), -1)</f>
        <v>-1</v>
      </c>
      <c r="BZ242">
        <f>IFERROR(VLOOKUP($A242, CDS1Y_bbg!BY$5:BZ$241,2), -1)</f>
        <v>-1</v>
      </c>
      <c r="CB242">
        <f>IFERROR(VLOOKUP($A242, CDS1Y_bbg!CA$5:CB$241,2), -1)</f>
        <v>-1</v>
      </c>
      <c r="CD242">
        <f>IFERROR(VLOOKUP($A242, CDS1Y_bbg!CC$5:CD$241,2), -1)</f>
        <v>-1</v>
      </c>
      <c r="CF242">
        <f>IFERROR(VLOOKUP($A242, CDS1Y_bbg!CE$5:CF$241,2), -1)</f>
        <v>-1</v>
      </c>
      <c r="CH242">
        <f>IFERROR(VLOOKUP($A242, CDS1Y_bbg!CG$5:CH$241,2), -1)</f>
        <v>-1</v>
      </c>
      <c r="CJ242">
        <f>IFERROR(VLOOKUP($A242, CDS1Y_bbg!CI$5:CJ$241,2), -1)</f>
        <v>-1</v>
      </c>
      <c r="CL242">
        <f>IFERROR(VLOOKUP($A242, CDS1Y_bbg!CK$5:CL$241,2), -1)</f>
        <v>-1</v>
      </c>
      <c r="CN242">
        <f>IFERROR(VLOOKUP($A242, CDS1Y_bbg!CM$5:CN$241,2), -1)</f>
        <v>-1</v>
      </c>
    </row>
    <row r="243" spans="1:92" x14ac:dyDescent="0.25">
      <c r="A243" s="1">
        <v>43889</v>
      </c>
      <c r="B243">
        <f>IFERROR(VLOOKUP($A243, CDS1Y_bbg!A$5:B$241,2), -1)</f>
        <v>59.807000000000002</v>
      </c>
      <c r="D243">
        <f>IFERROR(VLOOKUP($A243, CDS1Y_bbg!C$5:D$241,2), -1)</f>
        <v>-1</v>
      </c>
      <c r="F243">
        <f>IFERROR(VLOOKUP($A243, CDS1Y_bbg!E$5:F$241,2), -1)</f>
        <v>21.78</v>
      </c>
      <c r="H243">
        <f>IFERROR(VLOOKUP($A243, CDS1Y_bbg!G$5:H$241,2), -1)</f>
        <v>-1</v>
      </c>
      <c r="J243">
        <f>IFERROR(VLOOKUP($A243, CDS1Y_bbg!I$5:J$241,2), -1)</f>
        <v>33.128</v>
      </c>
      <c r="L243">
        <f>IFERROR(VLOOKUP($A243, CDS1Y_bbg!K$5:L$241,2), -1)</f>
        <v>-1</v>
      </c>
      <c r="N243">
        <f>IFERROR(VLOOKUP($A243, CDS1Y_bbg!M$5:N$241,2), -1)</f>
        <v>-1</v>
      </c>
      <c r="P243">
        <f>IFERROR(VLOOKUP($A243, CDS1Y_bbg!O$5:P$241,2), -1)</f>
        <v>-1</v>
      </c>
      <c r="R243">
        <f>IFERROR(VLOOKUP($A243, CDS1Y_bbg!Q$5:R$241,2), -1)</f>
        <v>42.319000000000003</v>
      </c>
      <c r="T243">
        <v>-1</v>
      </c>
      <c r="V243">
        <f>IFERROR(VLOOKUP($A243, CDS1Y_bbg!U$5:V$241,2), -1)</f>
        <v>-1</v>
      </c>
      <c r="X243">
        <f>IFERROR(VLOOKUP($A243, CDS1Y_bbg!W$5:X$241,2), -1)</f>
        <v>-1</v>
      </c>
      <c r="Z243">
        <v>-1</v>
      </c>
      <c r="AB243">
        <f>IFERROR(VLOOKUP($A243, CDS1Y_bbg!AA$5:AB$241,2), -1)</f>
        <v>-1</v>
      </c>
      <c r="AD243">
        <f>IFERROR(VLOOKUP($A243, CDS1Y_bbg!AC$5:AD$241,2), -1)</f>
        <v>-1</v>
      </c>
      <c r="AF243">
        <f>IFERROR(VLOOKUP($A243, CDS1Y_bbg!AE$5:AF$241,2), -1)</f>
        <v>-1</v>
      </c>
      <c r="AH243">
        <f>IFERROR(VLOOKUP($A243, CDS1Y_bbg!AG$5:AH$241,2), -1)</f>
        <v>-1</v>
      </c>
      <c r="AJ243">
        <f>IFERROR(VLOOKUP($A243, CDS1Y_bbg!AI$5:AJ$241,2), -1)</f>
        <v>-1</v>
      </c>
      <c r="AL243">
        <f>IFERROR(VLOOKUP($A243, CDS1Y_bbg!AK$5:AL$241,2), -1)</f>
        <v>-1</v>
      </c>
      <c r="AN243">
        <f>IFERROR(VLOOKUP($A243, CDS1Y_bbg!AM$5:AN$241,2), -1)</f>
        <v>-1</v>
      </c>
      <c r="AP243">
        <f>IFERROR(VLOOKUP($A243, CDS1Y_bbg!AO$5:AP$241,2), -1)</f>
        <v>-1</v>
      </c>
      <c r="AR243">
        <f>IFERROR(VLOOKUP($A243, CDS1Y_bbg!AQ$5:AR$241,2), -1)</f>
        <v>3.6120000000000001</v>
      </c>
      <c r="AT243">
        <f>IFERROR(VLOOKUP($A243, CDS1Y_bbg!AS$5:AT$241,2), -1)</f>
        <v>2.6310000000000002</v>
      </c>
      <c r="AV243">
        <f>IFERROR(VLOOKUP($A243, CDS1Y_bbg!AU$5:AV$241,2), -1)</f>
        <v>-1</v>
      </c>
      <c r="AX243">
        <f>IFERROR(VLOOKUP($A243, CDS1Y_bbg!AW$5:AX$241,2), -1)</f>
        <v>-1</v>
      </c>
      <c r="AZ243">
        <f>IFERROR(VLOOKUP($A243, CDS1Y_bbg!AY$5:AZ$241,2), -1)</f>
        <v>-1</v>
      </c>
      <c r="BB243">
        <f>IFERROR(VLOOKUP($A243, CDS1Y_bbg!BA$5:BB$241,2), -1)</f>
        <v>-1</v>
      </c>
      <c r="BD243">
        <f>IFERROR(VLOOKUP($A243, CDS1Y_bbg!BC$5:BD$241,2), -1)</f>
        <v>-1</v>
      </c>
      <c r="BF243">
        <f>IFERROR(VLOOKUP($A243, CDS1Y_bbg!BE$5:BF$241,2), -1)</f>
        <v>-1</v>
      </c>
      <c r="BH243">
        <f>IFERROR(VLOOKUP($A243, CDS1Y_bbg!BG$5:BH$241,2), -1)</f>
        <v>-1</v>
      </c>
      <c r="BJ243">
        <f>IFERROR(VLOOKUP($A243, CDS1Y_bbg!BI$5:BJ$241,2), -1)</f>
        <v>-1</v>
      </c>
      <c r="BL243">
        <f>IFERROR(VLOOKUP($A243, CDS1Y_bbg!BK$5:BL$241,2), -1)</f>
        <v>-1</v>
      </c>
      <c r="BN243">
        <f>IFERROR(VLOOKUP($A243, CDS1Y_bbg!BM$5:BN$241,2), -1)</f>
        <v>-1</v>
      </c>
      <c r="BP243">
        <f>IFERROR(VLOOKUP($A243, CDS1Y_bbg!BO$5:BP$241,2), -1)</f>
        <v>-1</v>
      </c>
      <c r="BR243">
        <f>IFERROR(VLOOKUP($A243, CDS1Y_bbg!BQ$5:BR$241,2), -1)</f>
        <v>-1</v>
      </c>
      <c r="BT243">
        <f>IFERROR(VLOOKUP($A243, CDS1Y_bbg!BS$5:BT$241,2), -1)</f>
        <v>-1</v>
      </c>
      <c r="BV243">
        <f>IFERROR(VLOOKUP($A243, CDS1Y_bbg!BU$5:BV$241,2), -1)</f>
        <v>-1</v>
      </c>
      <c r="BX243">
        <f>IFERROR(VLOOKUP($A243, CDS1Y_bbg!BW$5:BX$241,2), -1)</f>
        <v>-1</v>
      </c>
      <c r="BZ243">
        <f>IFERROR(VLOOKUP($A243, CDS1Y_bbg!BY$5:BZ$241,2), -1)</f>
        <v>-1</v>
      </c>
      <c r="CB243">
        <f>IFERROR(VLOOKUP($A243, CDS1Y_bbg!CA$5:CB$241,2), -1)</f>
        <v>-1</v>
      </c>
      <c r="CD243">
        <f>IFERROR(VLOOKUP($A243, CDS1Y_bbg!CC$5:CD$241,2), -1)</f>
        <v>-1</v>
      </c>
      <c r="CF243">
        <f>IFERROR(VLOOKUP($A243, CDS1Y_bbg!CE$5:CF$241,2), -1)</f>
        <v>-1</v>
      </c>
      <c r="CH243">
        <f>IFERROR(VLOOKUP($A243, CDS1Y_bbg!CG$5:CH$241,2), -1)</f>
        <v>-1</v>
      </c>
      <c r="CJ243">
        <f>IFERROR(VLOOKUP($A243, CDS1Y_bbg!CI$5:CJ$241,2), -1)</f>
        <v>-1</v>
      </c>
      <c r="CL243">
        <f>IFERROR(VLOOKUP($A243, CDS1Y_bbg!CK$5:CL$241,2), -1)</f>
        <v>-1</v>
      </c>
      <c r="CN243">
        <f>IFERROR(VLOOKUP($A243, CDS1Y_bbg!CM$5:CN$241,2), -1)</f>
        <v>-1</v>
      </c>
    </row>
    <row r="244" spans="1:92" x14ac:dyDescent="0.25">
      <c r="A244" s="1">
        <v>43921</v>
      </c>
      <c r="B244">
        <f>IFERROR(VLOOKUP($A244, CDS1Y_bbg!A$5:B$241,2), -1)</f>
        <v>135.12299999999999</v>
      </c>
      <c r="D244">
        <f>IFERROR(VLOOKUP($A244, CDS1Y_bbg!C$5:D$241,2), -1)</f>
        <v>-1</v>
      </c>
      <c r="F244">
        <f>IFERROR(VLOOKUP($A244, CDS1Y_bbg!E$5:F$241,2), -1)</f>
        <v>53.353000000000002</v>
      </c>
      <c r="H244">
        <f>IFERROR(VLOOKUP($A244, CDS1Y_bbg!G$5:H$241,2), -1)</f>
        <v>-1</v>
      </c>
      <c r="J244">
        <f>IFERROR(VLOOKUP($A244, CDS1Y_bbg!I$5:J$241,2), -1)</f>
        <v>108.84099999999999</v>
      </c>
      <c r="L244">
        <f>IFERROR(VLOOKUP($A244, CDS1Y_bbg!K$5:L$241,2), -1)</f>
        <v>-1</v>
      </c>
      <c r="N244">
        <f>IFERROR(VLOOKUP($A244, CDS1Y_bbg!M$5:N$241,2), -1)</f>
        <v>-1</v>
      </c>
      <c r="P244">
        <f>IFERROR(VLOOKUP($A244, CDS1Y_bbg!O$5:P$241,2), -1)</f>
        <v>-1</v>
      </c>
      <c r="R244">
        <f>IFERROR(VLOOKUP($A244, CDS1Y_bbg!Q$5:R$241,2), -1)</f>
        <v>115.28100000000001</v>
      </c>
      <c r="T244">
        <v>-1</v>
      </c>
      <c r="V244">
        <f>IFERROR(VLOOKUP($A244, CDS1Y_bbg!U$5:V$241,2), -1)</f>
        <v>-1</v>
      </c>
      <c r="X244">
        <f>IFERROR(VLOOKUP($A244, CDS1Y_bbg!W$5:X$241,2), -1)</f>
        <v>-1</v>
      </c>
      <c r="Z244">
        <v>-1</v>
      </c>
      <c r="AB244">
        <f>IFERROR(VLOOKUP($A244, CDS1Y_bbg!AA$5:AB$241,2), -1)</f>
        <v>-1</v>
      </c>
      <c r="AD244">
        <f>IFERROR(VLOOKUP($A244, CDS1Y_bbg!AC$5:AD$241,2), -1)</f>
        <v>-1</v>
      </c>
      <c r="AF244">
        <f>IFERROR(VLOOKUP($A244, CDS1Y_bbg!AE$5:AF$241,2), -1)</f>
        <v>-1</v>
      </c>
      <c r="AH244">
        <f>IFERROR(VLOOKUP($A244, CDS1Y_bbg!AG$5:AH$241,2), -1)</f>
        <v>-1</v>
      </c>
      <c r="AJ244">
        <f>IFERROR(VLOOKUP($A244, CDS1Y_bbg!AI$5:AJ$241,2), -1)</f>
        <v>-1</v>
      </c>
      <c r="AL244">
        <f>IFERROR(VLOOKUP($A244, CDS1Y_bbg!AK$5:AL$241,2), -1)</f>
        <v>-1</v>
      </c>
      <c r="AN244">
        <f>IFERROR(VLOOKUP($A244, CDS1Y_bbg!AM$5:AN$241,2), -1)</f>
        <v>-1</v>
      </c>
      <c r="AP244">
        <f>IFERROR(VLOOKUP($A244, CDS1Y_bbg!AO$5:AP$241,2), -1)</f>
        <v>-1</v>
      </c>
      <c r="AR244">
        <f>IFERROR(VLOOKUP($A244, CDS1Y_bbg!AQ$5:AR$241,2), -1)</f>
        <v>11.116</v>
      </c>
      <c r="AT244">
        <f>IFERROR(VLOOKUP($A244, CDS1Y_bbg!AS$5:AT$241,2), -1)</f>
        <v>7.6639999999999997</v>
      </c>
      <c r="AV244">
        <f>IFERROR(VLOOKUP($A244, CDS1Y_bbg!AU$5:AV$241,2), -1)</f>
        <v>-1</v>
      </c>
      <c r="AX244">
        <f>IFERROR(VLOOKUP($A244, CDS1Y_bbg!AW$5:AX$241,2), -1)</f>
        <v>-1</v>
      </c>
      <c r="AZ244">
        <f>IFERROR(VLOOKUP($A244, CDS1Y_bbg!AY$5:AZ$241,2), -1)</f>
        <v>-1</v>
      </c>
      <c r="BB244">
        <f>IFERROR(VLOOKUP($A244, CDS1Y_bbg!BA$5:BB$241,2), -1)</f>
        <v>-1</v>
      </c>
      <c r="BD244">
        <f>IFERROR(VLOOKUP($A244, CDS1Y_bbg!BC$5:BD$241,2), -1)</f>
        <v>-1</v>
      </c>
      <c r="BF244">
        <f>IFERROR(VLOOKUP($A244, CDS1Y_bbg!BE$5:BF$241,2), -1)</f>
        <v>-1</v>
      </c>
      <c r="BH244">
        <f>IFERROR(VLOOKUP($A244, CDS1Y_bbg!BG$5:BH$241,2), -1)</f>
        <v>-1</v>
      </c>
      <c r="BJ244">
        <f>IFERROR(VLOOKUP($A244, CDS1Y_bbg!BI$5:BJ$241,2), -1)</f>
        <v>-1</v>
      </c>
      <c r="BL244">
        <f>IFERROR(VLOOKUP($A244, CDS1Y_bbg!BK$5:BL$241,2), -1)</f>
        <v>-1</v>
      </c>
      <c r="BN244">
        <f>IFERROR(VLOOKUP($A244, CDS1Y_bbg!BM$5:BN$241,2), -1)</f>
        <v>-1</v>
      </c>
      <c r="BP244">
        <f>IFERROR(VLOOKUP($A244, CDS1Y_bbg!BO$5:BP$241,2), -1)</f>
        <v>-1</v>
      </c>
      <c r="BR244">
        <f>IFERROR(VLOOKUP($A244, CDS1Y_bbg!BQ$5:BR$241,2), -1)</f>
        <v>-1</v>
      </c>
      <c r="BT244">
        <f>IFERROR(VLOOKUP($A244, CDS1Y_bbg!BS$5:BT$241,2), -1)</f>
        <v>-1</v>
      </c>
      <c r="BV244">
        <f>IFERROR(VLOOKUP($A244, CDS1Y_bbg!BU$5:BV$241,2), -1)</f>
        <v>-1</v>
      </c>
      <c r="BX244">
        <f>IFERROR(VLOOKUP($A244, CDS1Y_bbg!BW$5:BX$241,2), -1)</f>
        <v>-1</v>
      </c>
      <c r="BZ244">
        <f>IFERROR(VLOOKUP($A244, CDS1Y_bbg!BY$5:BZ$241,2), -1)</f>
        <v>-1</v>
      </c>
      <c r="CB244">
        <f>IFERROR(VLOOKUP($A244, CDS1Y_bbg!CA$5:CB$241,2), -1)</f>
        <v>-1</v>
      </c>
      <c r="CD244">
        <f>IFERROR(VLOOKUP($A244, CDS1Y_bbg!CC$5:CD$241,2), -1)</f>
        <v>-1</v>
      </c>
      <c r="CF244">
        <f>IFERROR(VLOOKUP($A244, CDS1Y_bbg!CE$5:CF$241,2), -1)</f>
        <v>-1</v>
      </c>
      <c r="CH244">
        <f>IFERROR(VLOOKUP($A244, CDS1Y_bbg!CG$5:CH$241,2), -1)</f>
        <v>-1</v>
      </c>
      <c r="CJ244">
        <f>IFERROR(VLOOKUP($A244, CDS1Y_bbg!CI$5:CJ$241,2), -1)</f>
        <v>-1</v>
      </c>
      <c r="CL244">
        <f>IFERROR(VLOOKUP($A244, CDS1Y_bbg!CK$5:CL$241,2), -1)</f>
        <v>-1</v>
      </c>
      <c r="CN244">
        <f>IFERROR(VLOOKUP($A244, CDS1Y_bbg!CM$5:CN$241,2), -1)</f>
        <v>-1</v>
      </c>
    </row>
    <row r="245" spans="1:92" x14ac:dyDescent="0.25">
      <c r="A245" s="1">
        <v>43951</v>
      </c>
      <c r="B245">
        <f>IFERROR(VLOOKUP($A245, CDS1Y_bbg!A$5:B$241,2), -1)</f>
        <v>158.52199999999999</v>
      </c>
      <c r="D245">
        <f>IFERROR(VLOOKUP($A245, CDS1Y_bbg!C$5:D$241,2), -1)</f>
        <v>-1</v>
      </c>
      <c r="F245">
        <f>IFERROR(VLOOKUP($A245, CDS1Y_bbg!E$5:F$241,2), -1)</f>
        <v>38.698999999999998</v>
      </c>
      <c r="H245">
        <f>IFERROR(VLOOKUP($A245, CDS1Y_bbg!G$5:H$241,2), -1)</f>
        <v>-1</v>
      </c>
      <c r="J245">
        <f>IFERROR(VLOOKUP($A245, CDS1Y_bbg!I$5:J$241,2), -1)</f>
        <v>116.214</v>
      </c>
      <c r="L245">
        <f>IFERROR(VLOOKUP($A245, CDS1Y_bbg!K$5:L$241,2), -1)</f>
        <v>-1</v>
      </c>
      <c r="N245">
        <f>IFERROR(VLOOKUP($A245, CDS1Y_bbg!M$5:N$241,2), -1)</f>
        <v>-1</v>
      </c>
      <c r="P245">
        <f>IFERROR(VLOOKUP($A245, CDS1Y_bbg!O$5:P$241,2), -1)</f>
        <v>-1</v>
      </c>
      <c r="R245">
        <f>IFERROR(VLOOKUP($A245, CDS1Y_bbg!Q$5:R$241,2), -1)</f>
        <v>120.94</v>
      </c>
      <c r="T245">
        <v>-1</v>
      </c>
      <c r="V245">
        <f>IFERROR(VLOOKUP($A245, CDS1Y_bbg!U$5:V$241,2), -1)</f>
        <v>-1</v>
      </c>
      <c r="X245">
        <f>IFERROR(VLOOKUP($A245, CDS1Y_bbg!W$5:X$241,2), -1)</f>
        <v>-1</v>
      </c>
      <c r="Z245">
        <v>-1</v>
      </c>
      <c r="AB245">
        <f>IFERROR(VLOOKUP($A245, CDS1Y_bbg!AA$5:AB$241,2), -1)</f>
        <v>-1</v>
      </c>
      <c r="AD245">
        <f>IFERROR(VLOOKUP($A245, CDS1Y_bbg!AC$5:AD$241,2), -1)</f>
        <v>-1</v>
      </c>
      <c r="AF245">
        <f>IFERROR(VLOOKUP($A245, CDS1Y_bbg!AE$5:AF$241,2), -1)</f>
        <v>-1</v>
      </c>
      <c r="AH245">
        <f>IFERROR(VLOOKUP($A245, CDS1Y_bbg!AG$5:AH$241,2), -1)</f>
        <v>-1</v>
      </c>
      <c r="AJ245">
        <f>IFERROR(VLOOKUP($A245, CDS1Y_bbg!AI$5:AJ$241,2), -1)</f>
        <v>-1</v>
      </c>
      <c r="AL245">
        <f>IFERROR(VLOOKUP($A245, CDS1Y_bbg!AK$5:AL$241,2), -1)</f>
        <v>-1</v>
      </c>
      <c r="AN245">
        <f>IFERROR(VLOOKUP($A245, CDS1Y_bbg!AM$5:AN$241,2), -1)</f>
        <v>-1</v>
      </c>
      <c r="AP245">
        <f>IFERROR(VLOOKUP($A245, CDS1Y_bbg!AO$5:AP$241,2), -1)</f>
        <v>-1</v>
      </c>
      <c r="AR245">
        <f>IFERROR(VLOOKUP($A245, CDS1Y_bbg!AQ$5:AR$241,2), -1)</f>
        <v>10.238</v>
      </c>
      <c r="AT245">
        <f>IFERROR(VLOOKUP($A245, CDS1Y_bbg!AS$5:AT$241,2), -1)</f>
        <v>5.9020000000000001</v>
      </c>
      <c r="AV245">
        <f>IFERROR(VLOOKUP($A245, CDS1Y_bbg!AU$5:AV$241,2), -1)</f>
        <v>-1</v>
      </c>
      <c r="AX245">
        <f>IFERROR(VLOOKUP($A245, CDS1Y_bbg!AW$5:AX$241,2), -1)</f>
        <v>-1</v>
      </c>
      <c r="AZ245">
        <f>IFERROR(VLOOKUP($A245, CDS1Y_bbg!AY$5:AZ$241,2), -1)</f>
        <v>-1</v>
      </c>
      <c r="BB245">
        <f>IFERROR(VLOOKUP($A245, CDS1Y_bbg!BA$5:BB$241,2), -1)</f>
        <v>-1</v>
      </c>
      <c r="BD245">
        <f>IFERROR(VLOOKUP($A245, CDS1Y_bbg!BC$5:BD$241,2), -1)</f>
        <v>-1</v>
      </c>
      <c r="BF245">
        <f>IFERROR(VLOOKUP($A245, CDS1Y_bbg!BE$5:BF$241,2), -1)</f>
        <v>-1</v>
      </c>
      <c r="BH245">
        <f>IFERROR(VLOOKUP($A245, CDS1Y_bbg!BG$5:BH$241,2), -1)</f>
        <v>-1</v>
      </c>
      <c r="BJ245">
        <f>IFERROR(VLOOKUP($A245, CDS1Y_bbg!BI$5:BJ$241,2), -1)</f>
        <v>-1</v>
      </c>
      <c r="BL245">
        <f>IFERROR(VLOOKUP($A245, CDS1Y_bbg!BK$5:BL$241,2), -1)</f>
        <v>-1</v>
      </c>
      <c r="BN245">
        <f>IFERROR(VLOOKUP($A245, CDS1Y_bbg!BM$5:BN$241,2), -1)</f>
        <v>-1</v>
      </c>
      <c r="BP245">
        <f>IFERROR(VLOOKUP($A245, CDS1Y_bbg!BO$5:BP$241,2), -1)</f>
        <v>-1</v>
      </c>
      <c r="BR245">
        <f>IFERROR(VLOOKUP($A245, CDS1Y_bbg!BQ$5:BR$241,2), -1)</f>
        <v>-1</v>
      </c>
      <c r="BT245">
        <f>IFERROR(VLOOKUP($A245, CDS1Y_bbg!BS$5:BT$241,2), -1)</f>
        <v>-1</v>
      </c>
      <c r="BV245">
        <f>IFERROR(VLOOKUP($A245, CDS1Y_bbg!BU$5:BV$241,2), -1)</f>
        <v>-1</v>
      </c>
      <c r="BX245">
        <f>IFERROR(VLOOKUP($A245, CDS1Y_bbg!BW$5:BX$241,2), -1)</f>
        <v>-1</v>
      </c>
      <c r="BZ245">
        <f>IFERROR(VLOOKUP($A245, CDS1Y_bbg!BY$5:BZ$241,2), -1)</f>
        <v>-1</v>
      </c>
      <c r="CB245">
        <f>IFERROR(VLOOKUP($A245, CDS1Y_bbg!CA$5:CB$241,2), -1)</f>
        <v>-1</v>
      </c>
      <c r="CD245">
        <f>IFERROR(VLOOKUP($A245, CDS1Y_bbg!CC$5:CD$241,2), -1)</f>
        <v>-1</v>
      </c>
      <c r="CF245">
        <f>IFERROR(VLOOKUP($A245, CDS1Y_bbg!CE$5:CF$241,2), -1)</f>
        <v>-1</v>
      </c>
      <c r="CH245">
        <f>IFERROR(VLOOKUP($A245, CDS1Y_bbg!CG$5:CH$241,2), -1)</f>
        <v>-1</v>
      </c>
      <c r="CJ245">
        <f>IFERROR(VLOOKUP($A245, CDS1Y_bbg!CI$5:CJ$241,2), -1)</f>
        <v>-1</v>
      </c>
      <c r="CL245">
        <f>IFERROR(VLOOKUP($A245, CDS1Y_bbg!CK$5:CL$241,2), -1)</f>
        <v>-1</v>
      </c>
      <c r="CN245">
        <f>IFERROR(VLOOKUP($A245, CDS1Y_bbg!CM$5:CN$241,2), -1)</f>
        <v>-1</v>
      </c>
    </row>
    <row r="246" spans="1:92" x14ac:dyDescent="0.25">
      <c r="A246" s="1">
        <v>43980</v>
      </c>
      <c r="B246">
        <f>IFERROR(VLOOKUP($A246, CDS1Y_bbg!A$5:B$241,2), -1)</f>
        <v>126.494</v>
      </c>
      <c r="D246">
        <f>IFERROR(VLOOKUP($A246, CDS1Y_bbg!C$5:D$241,2), -1)</f>
        <v>-1</v>
      </c>
      <c r="F246">
        <f>IFERROR(VLOOKUP($A246, CDS1Y_bbg!E$5:F$241,2), -1)</f>
        <v>27.538</v>
      </c>
      <c r="H246">
        <f>IFERROR(VLOOKUP($A246, CDS1Y_bbg!G$5:H$241,2), -1)</f>
        <v>-1</v>
      </c>
      <c r="J246">
        <f>IFERROR(VLOOKUP($A246, CDS1Y_bbg!I$5:J$241,2), -1)</f>
        <v>64.956000000000003</v>
      </c>
      <c r="L246">
        <f>IFERROR(VLOOKUP($A246, CDS1Y_bbg!K$5:L$241,2), -1)</f>
        <v>-1</v>
      </c>
      <c r="N246">
        <f>IFERROR(VLOOKUP($A246, CDS1Y_bbg!M$5:N$241,2), -1)</f>
        <v>-1</v>
      </c>
      <c r="P246">
        <f>IFERROR(VLOOKUP($A246, CDS1Y_bbg!O$5:P$241,2), -1)</f>
        <v>-1</v>
      </c>
      <c r="R246">
        <f>IFERROR(VLOOKUP($A246, CDS1Y_bbg!Q$5:R$241,2), -1)</f>
        <v>64.322999999999993</v>
      </c>
      <c r="T246">
        <v>-1</v>
      </c>
      <c r="V246">
        <f>IFERROR(VLOOKUP($A246, CDS1Y_bbg!U$5:V$241,2), -1)</f>
        <v>-1</v>
      </c>
      <c r="X246">
        <f>IFERROR(VLOOKUP($A246, CDS1Y_bbg!W$5:X$241,2), -1)</f>
        <v>-1</v>
      </c>
      <c r="Z246">
        <v>-1</v>
      </c>
      <c r="AB246">
        <f>IFERROR(VLOOKUP($A246, CDS1Y_bbg!AA$5:AB$241,2), -1)</f>
        <v>-1</v>
      </c>
      <c r="AD246">
        <f>IFERROR(VLOOKUP($A246, CDS1Y_bbg!AC$5:AD$241,2), -1)</f>
        <v>-1</v>
      </c>
      <c r="AF246">
        <f>IFERROR(VLOOKUP($A246, CDS1Y_bbg!AE$5:AF$241,2), -1)</f>
        <v>-1</v>
      </c>
      <c r="AH246">
        <f>IFERROR(VLOOKUP($A246, CDS1Y_bbg!AG$5:AH$241,2), -1)</f>
        <v>-1</v>
      </c>
      <c r="AJ246">
        <f>IFERROR(VLOOKUP($A246, CDS1Y_bbg!AI$5:AJ$241,2), -1)</f>
        <v>-1</v>
      </c>
      <c r="AL246">
        <f>IFERROR(VLOOKUP($A246, CDS1Y_bbg!AK$5:AL$241,2), -1)</f>
        <v>-1</v>
      </c>
      <c r="AN246">
        <f>IFERROR(VLOOKUP($A246, CDS1Y_bbg!AM$5:AN$241,2), -1)</f>
        <v>-1</v>
      </c>
      <c r="AP246">
        <f>IFERROR(VLOOKUP($A246, CDS1Y_bbg!AO$5:AP$241,2), -1)</f>
        <v>-1</v>
      </c>
      <c r="AR246">
        <f>IFERROR(VLOOKUP($A246, CDS1Y_bbg!AQ$5:AR$241,2), -1)</f>
        <v>7.33</v>
      </c>
      <c r="AT246">
        <f>IFERROR(VLOOKUP($A246, CDS1Y_bbg!AS$5:AT$241,2), -1)</f>
        <v>5.78</v>
      </c>
      <c r="AV246">
        <f>IFERROR(VLOOKUP($A246, CDS1Y_bbg!AU$5:AV$241,2), -1)</f>
        <v>-1</v>
      </c>
      <c r="AX246">
        <f>IFERROR(VLOOKUP($A246, CDS1Y_bbg!AW$5:AX$241,2), -1)</f>
        <v>-1</v>
      </c>
      <c r="AZ246">
        <f>IFERROR(VLOOKUP($A246, CDS1Y_bbg!AY$5:AZ$241,2), -1)</f>
        <v>-1</v>
      </c>
      <c r="BB246">
        <f>IFERROR(VLOOKUP($A246, CDS1Y_bbg!BA$5:BB$241,2), -1)</f>
        <v>-1</v>
      </c>
      <c r="BD246">
        <f>IFERROR(VLOOKUP($A246, CDS1Y_bbg!BC$5:BD$241,2), -1)</f>
        <v>-1</v>
      </c>
      <c r="BF246">
        <f>IFERROR(VLOOKUP($A246, CDS1Y_bbg!BE$5:BF$241,2), -1)</f>
        <v>-1</v>
      </c>
      <c r="BH246">
        <f>IFERROR(VLOOKUP($A246, CDS1Y_bbg!BG$5:BH$241,2), -1)</f>
        <v>-1</v>
      </c>
      <c r="BJ246">
        <f>IFERROR(VLOOKUP($A246, CDS1Y_bbg!BI$5:BJ$241,2), -1)</f>
        <v>-1</v>
      </c>
      <c r="BL246">
        <f>IFERROR(VLOOKUP($A246, CDS1Y_bbg!BK$5:BL$241,2), -1)</f>
        <v>-1</v>
      </c>
      <c r="BN246">
        <f>IFERROR(VLOOKUP($A246, CDS1Y_bbg!BM$5:BN$241,2), -1)</f>
        <v>-1</v>
      </c>
      <c r="BP246">
        <f>IFERROR(VLOOKUP($A246, CDS1Y_bbg!BO$5:BP$241,2), -1)</f>
        <v>-1</v>
      </c>
      <c r="BR246">
        <f>IFERROR(VLOOKUP($A246, CDS1Y_bbg!BQ$5:BR$241,2), -1)</f>
        <v>-1</v>
      </c>
      <c r="BT246">
        <f>IFERROR(VLOOKUP($A246, CDS1Y_bbg!BS$5:BT$241,2), -1)</f>
        <v>-1</v>
      </c>
      <c r="BV246">
        <f>IFERROR(VLOOKUP($A246, CDS1Y_bbg!BU$5:BV$241,2), -1)</f>
        <v>-1</v>
      </c>
      <c r="BX246">
        <f>IFERROR(VLOOKUP($A246, CDS1Y_bbg!BW$5:BX$241,2), -1)</f>
        <v>-1</v>
      </c>
      <c r="BZ246">
        <f>IFERROR(VLOOKUP($A246, CDS1Y_bbg!BY$5:BZ$241,2), -1)</f>
        <v>-1</v>
      </c>
      <c r="CB246">
        <f>IFERROR(VLOOKUP($A246, CDS1Y_bbg!CA$5:CB$241,2), -1)</f>
        <v>-1</v>
      </c>
      <c r="CD246">
        <f>IFERROR(VLOOKUP($A246, CDS1Y_bbg!CC$5:CD$241,2), -1)</f>
        <v>-1</v>
      </c>
      <c r="CF246">
        <f>IFERROR(VLOOKUP($A246, CDS1Y_bbg!CE$5:CF$241,2), -1)</f>
        <v>-1</v>
      </c>
      <c r="CH246">
        <f>IFERROR(VLOOKUP($A246, CDS1Y_bbg!CG$5:CH$241,2), -1)</f>
        <v>-1</v>
      </c>
      <c r="CJ246">
        <f>IFERROR(VLOOKUP($A246, CDS1Y_bbg!CI$5:CJ$241,2), -1)</f>
        <v>-1</v>
      </c>
      <c r="CL246">
        <f>IFERROR(VLOOKUP($A246, CDS1Y_bbg!CK$5:CL$241,2), -1)</f>
        <v>-1</v>
      </c>
      <c r="CN246">
        <f>IFERROR(VLOOKUP($A246, CDS1Y_bbg!CM$5:CN$241,2), -1)</f>
        <v>-1</v>
      </c>
    </row>
    <row r="247" spans="1:92" x14ac:dyDescent="0.25">
      <c r="A247" s="1">
        <v>44012</v>
      </c>
      <c r="B247">
        <f>IFERROR(VLOOKUP($A247, CDS1Y_bbg!A$5:B$241,2), -1)</f>
        <v>115.386</v>
      </c>
      <c r="D247">
        <f>IFERROR(VLOOKUP($A247, CDS1Y_bbg!C$5:D$241,2), -1)</f>
        <v>-1</v>
      </c>
      <c r="F247">
        <f>IFERROR(VLOOKUP($A247, CDS1Y_bbg!E$5:F$241,2), -1)</f>
        <v>23.292999999999999</v>
      </c>
      <c r="H247">
        <f>IFERROR(VLOOKUP($A247, CDS1Y_bbg!G$5:H$241,2), -1)</f>
        <v>-1</v>
      </c>
      <c r="J247">
        <f>IFERROR(VLOOKUP($A247, CDS1Y_bbg!I$5:J$241,2), -1)</f>
        <v>57.207000000000001</v>
      </c>
      <c r="L247">
        <f>IFERROR(VLOOKUP($A247, CDS1Y_bbg!K$5:L$241,2), -1)</f>
        <v>-1</v>
      </c>
      <c r="N247">
        <f>IFERROR(VLOOKUP($A247, CDS1Y_bbg!M$5:N$241,2), -1)</f>
        <v>-1</v>
      </c>
      <c r="P247">
        <f>IFERROR(VLOOKUP($A247, CDS1Y_bbg!O$5:P$241,2), -1)</f>
        <v>-1</v>
      </c>
      <c r="R247">
        <f>IFERROR(VLOOKUP($A247, CDS1Y_bbg!Q$5:R$241,2), -1)</f>
        <v>56.593000000000004</v>
      </c>
      <c r="T247">
        <v>-1</v>
      </c>
      <c r="V247">
        <f>IFERROR(VLOOKUP($A247, CDS1Y_bbg!U$5:V$241,2), -1)</f>
        <v>-1</v>
      </c>
      <c r="X247">
        <f>IFERROR(VLOOKUP($A247, CDS1Y_bbg!W$5:X$241,2), -1)</f>
        <v>-1</v>
      </c>
      <c r="Z247">
        <v>-1</v>
      </c>
      <c r="AB247">
        <f>IFERROR(VLOOKUP($A247, CDS1Y_bbg!AA$5:AB$241,2), -1)</f>
        <v>-1</v>
      </c>
      <c r="AD247">
        <f>IFERROR(VLOOKUP($A247, CDS1Y_bbg!AC$5:AD$241,2), -1)</f>
        <v>-1</v>
      </c>
      <c r="AF247">
        <f>IFERROR(VLOOKUP($A247, CDS1Y_bbg!AE$5:AF$241,2), -1)</f>
        <v>-1</v>
      </c>
      <c r="AH247">
        <f>IFERROR(VLOOKUP($A247, CDS1Y_bbg!AG$5:AH$241,2), -1)</f>
        <v>-1</v>
      </c>
      <c r="AJ247">
        <f>IFERROR(VLOOKUP($A247, CDS1Y_bbg!AI$5:AJ$241,2), -1)</f>
        <v>-1</v>
      </c>
      <c r="AL247">
        <f>IFERROR(VLOOKUP($A247, CDS1Y_bbg!AK$5:AL$241,2), -1)</f>
        <v>-1</v>
      </c>
      <c r="AN247">
        <f>IFERROR(VLOOKUP($A247, CDS1Y_bbg!AM$5:AN$241,2), -1)</f>
        <v>-1</v>
      </c>
      <c r="AP247">
        <f>IFERROR(VLOOKUP($A247, CDS1Y_bbg!AO$5:AP$241,2), -1)</f>
        <v>-1</v>
      </c>
      <c r="AR247">
        <f>IFERROR(VLOOKUP($A247, CDS1Y_bbg!AQ$5:AR$241,2), -1)</f>
        <v>6.0519999999999996</v>
      </c>
      <c r="AT247">
        <f>IFERROR(VLOOKUP($A247, CDS1Y_bbg!AS$5:AT$241,2), -1)</f>
        <v>5.899</v>
      </c>
      <c r="AV247">
        <f>IFERROR(VLOOKUP($A247, CDS1Y_bbg!AU$5:AV$241,2), -1)</f>
        <v>-1</v>
      </c>
      <c r="AX247">
        <f>IFERROR(VLOOKUP($A247, CDS1Y_bbg!AW$5:AX$241,2), -1)</f>
        <v>-1</v>
      </c>
      <c r="AZ247">
        <f>IFERROR(VLOOKUP($A247, CDS1Y_bbg!AY$5:AZ$241,2), -1)</f>
        <v>-1</v>
      </c>
      <c r="BB247">
        <f>IFERROR(VLOOKUP($A247, CDS1Y_bbg!BA$5:BB$241,2), -1)</f>
        <v>-1</v>
      </c>
      <c r="BD247">
        <f>IFERROR(VLOOKUP($A247, CDS1Y_bbg!BC$5:BD$241,2), -1)</f>
        <v>-1</v>
      </c>
      <c r="BF247">
        <f>IFERROR(VLOOKUP($A247, CDS1Y_bbg!BE$5:BF$241,2), -1)</f>
        <v>-1</v>
      </c>
      <c r="BH247">
        <f>IFERROR(VLOOKUP($A247, CDS1Y_bbg!BG$5:BH$241,2), -1)</f>
        <v>-1</v>
      </c>
      <c r="BJ247">
        <f>IFERROR(VLOOKUP($A247, CDS1Y_bbg!BI$5:BJ$241,2), -1)</f>
        <v>-1</v>
      </c>
      <c r="BL247">
        <f>IFERROR(VLOOKUP($A247, CDS1Y_bbg!BK$5:BL$241,2), -1)</f>
        <v>-1</v>
      </c>
      <c r="BN247">
        <f>IFERROR(VLOOKUP($A247, CDS1Y_bbg!BM$5:BN$241,2), -1)</f>
        <v>-1</v>
      </c>
      <c r="BP247">
        <f>IFERROR(VLOOKUP($A247, CDS1Y_bbg!BO$5:BP$241,2), -1)</f>
        <v>-1</v>
      </c>
      <c r="BR247">
        <f>IFERROR(VLOOKUP($A247, CDS1Y_bbg!BQ$5:BR$241,2), -1)</f>
        <v>-1</v>
      </c>
      <c r="BT247">
        <f>IFERROR(VLOOKUP($A247, CDS1Y_bbg!BS$5:BT$241,2), -1)</f>
        <v>-1</v>
      </c>
      <c r="BV247">
        <f>IFERROR(VLOOKUP($A247, CDS1Y_bbg!BU$5:BV$241,2), -1)</f>
        <v>-1</v>
      </c>
      <c r="BX247">
        <f>IFERROR(VLOOKUP($A247, CDS1Y_bbg!BW$5:BX$241,2), -1)</f>
        <v>-1</v>
      </c>
      <c r="BZ247">
        <f>IFERROR(VLOOKUP($A247, CDS1Y_bbg!BY$5:BZ$241,2), -1)</f>
        <v>-1</v>
      </c>
      <c r="CB247">
        <f>IFERROR(VLOOKUP($A247, CDS1Y_bbg!CA$5:CB$241,2), -1)</f>
        <v>-1</v>
      </c>
      <c r="CD247">
        <f>IFERROR(VLOOKUP($A247, CDS1Y_bbg!CC$5:CD$241,2), -1)</f>
        <v>-1</v>
      </c>
      <c r="CF247">
        <f>IFERROR(VLOOKUP($A247, CDS1Y_bbg!CE$5:CF$241,2), -1)</f>
        <v>-1</v>
      </c>
      <c r="CH247">
        <f>IFERROR(VLOOKUP($A247, CDS1Y_bbg!CG$5:CH$241,2), -1)</f>
        <v>-1</v>
      </c>
      <c r="CJ247">
        <f>IFERROR(VLOOKUP($A247, CDS1Y_bbg!CI$5:CJ$241,2), -1)</f>
        <v>-1</v>
      </c>
      <c r="CL247">
        <f>IFERROR(VLOOKUP($A247, CDS1Y_bbg!CK$5:CL$241,2), -1)</f>
        <v>-1</v>
      </c>
      <c r="CN247">
        <f>IFERROR(VLOOKUP($A247, CDS1Y_bbg!CM$5:CN$241,2), -1)</f>
        <v>-1</v>
      </c>
    </row>
    <row r="248" spans="1:92" x14ac:dyDescent="0.25">
      <c r="A248" s="1">
        <v>44043</v>
      </c>
      <c r="B248">
        <f>IFERROR(VLOOKUP($A248, CDS1Y_bbg!A$5:B$241,2), -1)</f>
        <v>85.192999999999998</v>
      </c>
      <c r="D248">
        <f>IFERROR(VLOOKUP($A248, CDS1Y_bbg!C$5:D$241,2), -1)</f>
        <v>-1</v>
      </c>
      <c r="F248">
        <f>IFERROR(VLOOKUP($A248, CDS1Y_bbg!E$5:F$241,2), -1)</f>
        <v>14.771000000000001</v>
      </c>
      <c r="H248">
        <f>IFERROR(VLOOKUP($A248, CDS1Y_bbg!G$5:H$241,2), -1)</f>
        <v>-1</v>
      </c>
      <c r="J248">
        <f>IFERROR(VLOOKUP($A248, CDS1Y_bbg!I$5:J$241,2), -1)</f>
        <v>34.643000000000001</v>
      </c>
      <c r="L248">
        <f>IFERROR(VLOOKUP($A248, CDS1Y_bbg!K$5:L$241,2), -1)</f>
        <v>-1</v>
      </c>
      <c r="N248">
        <f>IFERROR(VLOOKUP($A248, CDS1Y_bbg!M$5:N$241,2), -1)</f>
        <v>-1</v>
      </c>
      <c r="P248">
        <f>IFERROR(VLOOKUP($A248, CDS1Y_bbg!O$5:P$241,2), -1)</f>
        <v>-1</v>
      </c>
      <c r="R248">
        <f>IFERROR(VLOOKUP($A248, CDS1Y_bbg!Q$5:R$241,2), -1)</f>
        <v>43.996000000000002</v>
      </c>
      <c r="T248">
        <v>-1</v>
      </c>
      <c r="V248">
        <f>IFERROR(VLOOKUP($A248, CDS1Y_bbg!U$5:V$241,2), -1)</f>
        <v>-1</v>
      </c>
      <c r="X248">
        <f>IFERROR(VLOOKUP($A248, CDS1Y_bbg!W$5:X$241,2), -1)</f>
        <v>-1</v>
      </c>
      <c r="Z248">
        <v>-1</v>
      </c>
      <c r="AB248">
        <f>IFERROR(VLOOKUP($A248, CDS1Y_bbg!AA$5:AB$241,2), -1)</f>
        <v>-1</v>
      </c>
      <c r="AD248">
        <f>IFERROR(VLOOKUP($A248, CDS1Y_bbg!AC$5:AD$241,2), -1)</f>
        <v>-1</v>
      </c>
      <c r="AF248">
        <f>IFERROR(VLOOKUP($A248, CDS1Y_bbg!AE$5:AF$241,2), -1)</f>
        <v>-1</v>
      </c>
      <c r="AH248">
        <f>IFERROR(VLOOKUP($A248, CDS1Y_bbg!AG$5:AH$241,2), -1)</f>
        <v>-1</v>
      </c>
      <c r="AJ248">
        <f>IFERROR(VLOOKUP($A248, CDS1Y_bbg!AI$5:AJ$241,2), -1)</f>
        <v>-1</v>
      </c>
      <c r="AL248">
        <f>IFERROR(VLOOKUP($A248, CDS1Y_bbg!AK$5:AL$241,2), -1)</f>
        <v>-1</v>
      </c>
      <c r="AN248">
        <f>IFERROR(VLOOKUP($A248, CDS1Y_bbg!AM$5:AN$241,2), -1)</f>
        <v>-1</v>
      </c>
      <c r="AP248">
        <f>IFERROR(VLOOKUP($A248, CDS1Y_bbg!AO$5:AP$241,2), -1)</f>
        <v>-1</v>
      </c>
      <c r="AR248">
        <f>IFERROR(VLOOKUP($A248, CDS1Y_bbg!AQ$5:AR$241,2), -1)</f>
        <v>3.645</v>
      </c>
      <c r="AT248">
        <f>IFERROR(VLOOKUP($A248, CDS1Y_bbg!AS$5:AT$241,2), -1)</f>
        <v>2.96</v>
      </c>
      <c r="AV248">
        <f>IFERROR(VLOOKUP($A248, CDS1Y_bbg!AU$5:AV$241,2), -1)</f>
        <v>-1</v>
      </c>
      <c r="AX248">
        <f>IFERROR(VLOOKUP($A248, CDS1Y_bbg!AW$5:AX$241,2), -1)</f>
        <v>-1</v>
      </c>
      <c r="AZ248">
        <f>IFERROR(VLOOKUP($A248, CDS1Y_bbg!AY$5:AZ$241,2), -1)</f>
        <v>-1</v>
      </c>
      <c r="BB248">
        <f>IFERROR(VLOOKUP($A248, CDS1Y_bbg!BA$5:BB$241,2), -1)</f>
        <v>-1</v>
      </c>
      <c r="BD248">
        <f>IFERROR(VLOOKUP($A248, CDS1Y_bbg!BC$5:BD$241,2), -1)</f>
        <v>-1</v>
      </c>
      <c r="BF248">
        <f>IFERROR(VLOOKUP($A248, CDS1Y_bbg!BE$5:BF$241,2), -1)</f>
        <v>-1</v>
      </c>
      <c r="BH248">
        <f>IFERROR(VLOOKUP($A248, CDS1Y_bbg!BG$5:BH$241,2), -1)</f>
        <v>-1</v>
      </c>
      <c r="BJ248">
        <f>IFERROR(VLOOKUP($A248, CDS1Y_bbg!BI$5:BJ$241,2), -1)</f>
        <v>-1</v>
      </c>
      <c r="BL248">
        <f>IFERROR(VLOOKUP($A248, CDS1Y_bbg!BK$5:BL$241,2), -1)</f>
        <v>-1</v>
      </c>
      <c r="BN248">
        <f>IFERROR(VLOOKUP($A248, CDS1Y_bbg!BM$5:BN$241,2), -1)</f>
        <v>-1</v>
      </c>
      <c r="BP248">
        <f>IFERROR(VLOOKUP($A248, CDS1Y_bbg!BO$5:BP$241,2), -1)</f>
        <v>-1</v>
      </c>
      <c r="BR248">
        <f>IFERROR(VLOOKUP($A248, CDS1Y_bbg!BQ$5:BR$241,2), -1)</f>
        <v>-1</v>
      </c>
      <c r="BT248">
        <f>IFERROR(VLOOKUP($A248, CDS1Y_bbg!BS$5:BT$241,2), -1)</f>
        <v>-1</v>
      </c>
      <c r="BV248">
        <f>IFERROR(VLOOKUP($A248, CDS1Y_bbg!BU$5:BV$241,2), -1)</f>
        <v>-1</v>
      </c>
      <c r="BX248">
        <f>IFERROR(VLOOKUP($A248, CDS1Y_bbg!BW$5:BX$241,2), -1)</f>
        <v>-1</v>
      </c>
      <c r="BZ248">
        <f>IFERROR(VLOOKUP($A248, CDS1Y_bbg!BY$5:BZ$241,2), -1)</f>
        <v>-1</v>
      </c>
      <c r="CB248">
        <f>IFERROR(VLOOKUP($A248, CDS1Y_bbg!CA$5:CB$241,2), -1)</f>
        <v>-1</v>
      </c>
      <c r="CD248">
        <f>IFERROR(VLOOKUP($A248, CDS1Y_bbg!CC$5:CD$241,2), -1)</f>
        <v>-1</v>
      </c>
      <c r="CF248">
        <f>IFERROR(VLOOKUP($A248, CDS1Y_bbg!CE$5:CF$241,2), -1)</f>
        <v>-1</v>
      </c>
      <c r="CH248">
        <f>IFERROR(VLOOKUP($A248, CDS1Y_bbg!CG$5:CH$241,2), -1)</f>
        <v>-1</v>
      </c>
      <c r="CJ248">
        <f>IFERROR(VLOOKUP($A248, CDS1Y_bbg!CI$5:CJ$241,2), -1)</f>
        <v>-1</v>
      </c>
      <c r="CL248">
        <f>IFERROR(VLOOKUP($A248, CDS1Y_bbg!CK$5:CL$241,2), -1)</f>
        <v>-1</v>
      </c>
      <c r="CN248">
        <f>IFERROR(VLOOKUP($A248, CDS1Y_bbg!CM$5:CN$241,2), -1)</f>
        <v>-1</v>
      </c>
    </row>
    <row r="249" spans="1:92" x14ac:dyDescent="0.25">
      <c r="A249" s="1">
        <v>44074</v>
      </c>
      <c r="B249">
        <f>IFERROR(VLOOKUP($A249, CDS1Y_bbg!A$5:B$241,2), -1)</f>
        <v>82.995999999999995</v>
      </c>
      <c r="D249">
        <f>IFERROR(VLOOKUP($A249, CDS1Y_bbg!C$5:D$241,2), -1)</f>
        <v>-1</v>
      </c>
      <c r="F249">
        <f>IFERROR(VLOOKUP($A249, CDS1Y_bbg!E$5:F$241,2), -1)</f>
        <v>9.1180000000000003</v>
      </c>
      <c r="H249">
        <f>IFERROR(VLOOKUP($A249, CDS1Y_bbg!G$5:H$241,2), -1)</f>
        <v>-1</v>
      </c>
      <c r="J249">
        <f>IFERROR(VLOOKUP($A249, CDS1Y_bbg!I$5:J$241,2), -1)</f>
        <v>24.742999999999999</v>
      </c>
      <c r="L249">
        <f>IFERROR(VLOOKUP($A249, CDS1Y_bbg!K$5:L$241,2), -1)</f>
        <v>-1</v>
      </c>
      <c r="N249">
        <f>IFERROR(VLOOKUP($A249, CDS1Y_bbg!M$5:N$241,2), -1)</f>
        <v>-1</v>
      </c>
      <c r="P249">
        <f>IFERROR(VLOOKUP($A249, CDS1Y_bbg!O$5:P$241,2), -1)</f>
        <v>-1</v>
      </c>
      <c r="R249">
        <f>IFERROR(VLOOKUP($A249, CDS1Y_bbg!Q$5:R$241,2), -1)</f>
        <v>24.925000000000001</v>
      </c>
      <c r="T249">
        <v>-1</v>
      </c>
      <c r="V249">
        <f>IFERROR(VLOOKUP($A249, CDS1Y_bbg!U$5:V$241,2), -1)</f>
        <v>-1</v>
      </c>
      <c r="X249">
        <f>IFERROR(VLOOKUP($A249, CDS1Y_bbg!W$5:X$241,2), -1)</f>
        <v>-1</v>
      </c>
      <c r="Z249">
        <v>-1</v>
      </c>
      <c r="AB249">
        <f>IFERROR(VLOOKUP($A249, CDS1Y_bbg!AA$5:AB$241,2), -1)</f>
        <v>-1</v>
      </c>
      <c r="AD249">
        <f>IFERROR(VLOOKUP($A249, CDS1Y_bbg!AC$5:AD$241,2), -1)</f>
        <v>-1</v>
      </c>
      <c r="AF249">
        <f>IFERROR(VLOOKUP($A249, CDS1Y_bbg!AE$5:AF$241,2), -1)</f>
        <v>-1</v>
      </c>
      <c r="AH249">
        <f>IFERROR(VLOOKUP($A249, CDS1Y_bbg!AG$5:AH$241,2), -1)</f>
        <v>-1</v>
      </c>
      <c r="AJ249">
        <f>IFERROR(VLOOKUP($A249, CDS1Y_bbg!AI$5:AJ$241,2), -1)</f>
        <v>-1</v>
      </c>
      <c r="AL249">
        <f>IFERROR(VLOOKUP($A249, CDS1Y_bbg!AK$5:AL$241,2), -1)</f>
        <v>-1</v>
      </c>
      <c r="AN249">
        <f>IFERROR(VLOOKUP($A249, CDS1Y_bbg!AM$5:AN$241,2), -1)</f>
        <v>-1</v>
      </c>
      <c r="AP249">
        <f>IFERROR(VLOOKUP($A249, CDS1Y_bbg!AO$5:AP$241,2), -1)</f>
        <v>-1</v>
      </c>
      <c r="AR249">
        <f>IFERROR(VLOOKUP($A249, CDS1Y_bbg!AQ$5:AR$241,2), -1)</f>
        <v>3.88</v>
      </c>
      <c r="AT249">
        <f>IFERROR(VLOOKUP($A249, CDS1Y_bbg!AS$5:AT$241,2), -1)</f>
        <v>3.09</v>
      </c>
      <c r="AV249">
        <f>IFERROR(VLOOKUP($A249, CDS1Y_bbg!AU$5:AV$241,2), -1)</f>
        <v>-1</v>
      </c>
      <c r="AX249">
        <f>IFERROR(VLOOKUP($A249, CDS1Y_bbg!AW$5:AX$241,2), -1)</f>
        <v>-1</v>
      </c>
      <c r="AZ249">
        <f>IFERROR(VLOOKUP($A249, CDS1Y_bbg!AY$5:AZ$241,2), -1)</f>
        <v>-1</v>
      </c>
      <c r="BB249">
        <f>IFERROR(VLOOKUP($A249, CDS1Y_bbg!BA$5:BB$241,2), -1)</f>
        <v>-1</v>
      </c>
      <c r="BD249">
        <f>IFERROR(VLOOKUP($A249, CDS1Y_bbg!BC$5:BD$241,2), -1)</f>
        <v>-1</v>
      </c>
      <c r="BF249">
        <f>IFERROR(VLOOKUP($A249, CDS1Y_bbg!BE$5:BF$241,2), -1)</f>
        <v>-1</v>
      </c>
      <c r="BH249">
        <f>IFERROR(VLOOKUP($A249, CDS1Y_bbg!BG$5:BH$241,2), -1)</f>
        <v>-1</v>
      </c>
      <c r="BJ249">
        <f>IFERROR(VLOOKUP($A249, CDS1Y_bbg!BI$5:BJ$241,2), -1)</f>
        <v>-1</v>
      </c>
      <c r="BL249">
        <f>IFERROR(VLOOKUP($A249, CDS1Y_bbg!BK$5:BL$241,2), -1)</f>
        <v>-1</v>
      </c>
      <c r="BN249">
        <f>IFERROR(VLOOKUP($A249, CDS1Y_bbg!BM$5:BN$241,2), -1)</f>
        <v>-1</v>
      </c>
      <c r="BP249">
        <f>IFERROR(VLOOKUP($A249, CDS1Y_bbg!BO$5:BP$241,2), -1)</f>
        <v>-1</v>
      </c>
      <c r="BR249">
        <f>IFERROR(VLOOKUP($A249, CDS1Y_bbg!BQ$5:BR$241,2), -1)</f>
        <v>-1</v>
      </c>
      <c r="BT249">
        <f>IFERROR(VLOOKUP($A249, CDS1Y_bbg!BS$5:BT$241,2), -1)</f>
        <v>-1</v>
      </c>
      <c r="BV249">
        <f>IFERROR(VLOOKUP($A249, CDS1Y_bbg!BU$5:BV$241,2), -1)</f>
        <v>-1</v>
      </c>
      <c r="BX249">
        <f>IFERROR(VLOOKUP($A249, CDS1Y_bbg!BW$5:BX$241,2), -1)</f>
        <v>-1</v>
      </c>
      <c r="BZ249">
        <f>IFERROR(VLOOKUP($A249, CDS1Y_bbg!BY$5:BZ$241,2), -1)</f>
        <v>-1</v>
      </c>
      <c r="CB249">
        <f>IFERROR(VLOOKUP($A249, CDS1Y_bbg!CA$5:CB$241,2), -1)</f>
        <v>-1</v>
      </c>
      <c r="CD249">
        <f>IFERROR(VLOOKUP($A249, CDS1Y_bbg!CC$5:CD$241,2), -1)</f>
        <v>-1</v>
      </c>
      <c r="CF249">
        <f>IFERROR(VLOOKUP($A249, CDS1Y_bbg!CE$5:CF$241,2), -1)</f>
        <v>-1</v>
      </c>
      <c r="CH249">
        <f>IFERROR(VLOOKUP($A249, CDS1Y_bbg!CG$5:CH$241,2), -1)</f>
        <v>-1</v>
      </c>
      <c r="CJ249">
        <f>IFERROR(VLOOKUP($A249, CDS1Y_bbg!CI$5:CJ$241,2), -1)</f>
        <v>-1</v>
      </c>
      <c r="CL249">
        <f>IFERROR(VLOOKUP($A249, CDS1Y_bbg!CK$5:CL$241,2), -1)</f>
        <v>-1</v>
      </c>
      <c r="CN249">
        <f>IFERROR(VLOOKUP($A249, CDS1Y_bbg!CM$5:CN$241,2), -1)</f>
        <v>-1</v>
      </c>
    </row>
    <row r="250" spans="1:92" x14ac:dyDescent="0.25">
      <c r="A250" s="1">
        <v>44104</v>
      </c>
      <c r="B250">
        <f>IFERROR(VLOOKUP($A250, CDS1Y_bbg!A$5:B$241,2), -1)</f>
        <v>107.495</v>
      </c>
      <c r="D250">
        <f>IFERROR(VLOOKUP($A250, CDS1Y_bbg!C$5:D$241,2), -1)</f>
        <v>-1</v>
      </c>
      <c r="F250">
        <f>IFERROR(VLOOKUP($A250, CDS1Y_bbg!E$5:F$241,2), -1)</f>
        <v>18.757999999999999</v>
      </c>
      <c r="H250">
        <f>IFERROR(VLOOKUP($A250, CDS1Y_bbg!G$5:H$241,2), -1)</f>
        <v>-1</v>
      </c>
      <c r="J250">
        <f>IFERROR(VLOOKUP($A250, CDS1Y_bbg!I$5:J$241,2), -1)</f>
        <v>54.706000000000003</v>
      </c>
      <c r="L250">
        <f>IFERROR(VLOOKUP($A250, CDS1Y_bbg!K$5:L$241,2), -1)</f>
        <v>-1</v>
      </c>
      <c r="N250">
        <f>IFERROR(VLOOKUP($A250, CDS1Y_bbg!M$5:N$241,2), -1)</f>
        <v>-1</v>
      </c>
      <c r="P250">
        <f>IFERROR(VLOOKUP($A250, CDS1Y_bbg!O$5:P$241,2), -1)</f>
        <v>-1</v>
      </c>
      <c r="R250">
        <f>IFERROR(VLOOKUP($A250, CDS1Y_bbg!Q$5:R$241,2), -1)</f>
        <v>49.220999999999997</v>
      </c>
      <c r="T250">
        <v>-1</v>
      </c>
      <c r="V250">
        <f>IFERROR(VLOOKUP($A250, CDS1Y_bbg!U$5:V$241,2), -1)</f>
        <v>-1</v>
      </c>
      <c r="X250">
        <f>IFERROR(VLOOKUP($A250, CDS1Y_bbg!W$5:X$241,2), -1)</f>
        <v>-1</v>
      </c>
      <c r="Z250">
        <v>-1</v>
      </c>
      <c r="AB250">
        <f>IFERROR(VLOOKUP($A250, CDS1Y_bbg!AA$5:AB$241,2), -1)</f>
        <v>-1</v>
      </c>
      <c r="AD250">
        <f>IFERROR(VLOOKUP($A250, CDS1Y_bbg!AC$5:AD$241,2), -1)</f>
        <v>-1</v>
      </c>
      <c r="AF250">
        <f>IFERROR(VLOOKUP($A250, CDS1Y_bbg!AE$5:AF$241,2), -1)</f>
        <v>-1</v>
      </c>
      <c r="AH250">
        <f>IFERROR(VLOOKUP($A250, CDS1Y_bbg!AG$5:AH$241,2), -1)</f>
        <v>-1</v>
      </c>
      <c r="AJ250">
        <f>IFERROR(VLOOKUP($A250, CDS1Y_bbg!AI$5:AJ$241,2), -1)</f>
        <v>-1</v>
      </c>
      <c r="AL250">
        <f>IFERROR(VLOOKUP($A250, CDS1Y_bbg!AK$5:AL$241,2), -1)</f>
        <v>-1</v>
      </c>
      <c r="AN250">
        <f>IFERROR(VLOOKUP($A250, CDS1Y_bbg!AM$5:AN$241,2), -1)</f>
        <v>-1</v>
      </c>
      <c r="AP250">
        <f>IFERROR(VLOOKUP($A250, CDS1Y_bbg!AO$5:AP$241,2), -1)</f>
        <v>-1</v>
      </c>
      <c r="AR250">
        <f>IFERROR(VLOOKUP($A250, CDS1Y_bbg!AQ$5:AR$241,2), -1)</f>
        <v>3.6349999999999998</v>
      </c>
      <c r="AT250">
        <f>IFERROR(VLOOKUP($A250, CDS1Y_bbg!AS$5:AT$241,2), -1)</f>
        <v>3.0249999999999999</v>
      </c>
      <c r="AV250">
        <f>IFERROR(VLOOKUP($A250, CDS1Y_bbg!AU$5:AV$241,2), -1)</f>
        <v>-1</v>
      </c>
      <c r="AX250">
        <f>IFERROR(VLOOKUP($A250, CDS1Y_bbg!AW$5:AX$241,2), -1)</f>
        <v>-1</v>
      </c>
      <c r="AZ250">
        <f>IFERROR(VLOOKUP($A250, CDS1Y_bbg!AY$5:AZ$241,2), -1)</f>
        <v>-1</v>
      </c>
      <c r="BB250">
        <f>IFERROR(VLOOKUP($A250, CDS1Y_bbg!BA$5:BB$241,2), -1)</f>
        <v>-1</v>
      </c>
      <c r="BD250">
        <f>IFERROR(VLOOKUP($A250, CDS1Y_bbg!BC$5:BD$241,2), -1)</f>
        <v>-1</v>
      </c>
      <c r="BF250">
        <f>IFERROR(VLOOKUP($A250, CDS1Y_bbg!BE$5:BF$241,2), -1)</f>
        <v>-1</v>
      </c>
      <c r="BH250">
        <f>IFERROR(VLOOKUP($A250, CDS1Y_bbg!BG$5:BH$241,2), -1)</f>
        <v>-1</v>
      </c>
      <c r="BJ250">
        <f>IFERROR(VLOOKUP($A250, CDS1Y_bbg!BI$5:BJ$241,2), -1)</f>
        <v>-1</v>
      </c>
      <c r="BL250">
        <f>IFERROR(VLOOKUP($A250, CDS1Y_bbg!BK$5:BL$241,2), -1)</f>
        <v>-1</v>
      </c>
      <c r="BN250">
        <f>IFERROR(VLOOKUP($A250, CDS1Y_bbg!BM$5:BN$241,2), -1)</f>
        <v>-1</v>
      </c>
      <c r="BP250">
        <f>IFERROR(VLOOKUP($A250, CDS1Y_bbg!BO$5:BP$241,2), -1)</f>
        <v>-1</v>
      </c>
      <c r="BR250">
        <f>IFERROR(VLOOKUP($A250, CDS1Y_bbg!BQ$5:BR$241,2), -1)</f>
        <v>-1</v>
      </c>
      <c r="BT250">
        <f>IFERROR(VLOOKUP($A250, CDS1Y_bbg!BS$5:BT$241,2), -1)</f>
        <v>-1</v>
      </c>
      <c r="BV250">
        <f>IFERROR(VLOOKUP($A250, CDS1Y_bbg!BU$5:BV$241,2), -1)</f>
        <v>-1</v>
      </c>
      <c r="BX250">
        <f>IFERROR(VLOOKUP($A250, CDS1Y_bbg!BW$5:BX$241,2), -1)</f>
        <v>-1</v>
      </c>
      <c r="BZ250">
        <f>IFERROR(VLOOKUP($A250, CDS1Y_bbg!BY$5:BZ$241,2), -1)</f>
        <v>-1</v>
      </c>
      <c r="CB250">
        <f>IFERROR(VLOOKUP($A250, CDS1Y_bbg!CA$5:CB$241,2), -1)</f>
        <v>-1</v>
      </c>
      <c r="CD250">
        <f>IFERROR(VLOOKUP($A250, CDS1Y_bbg!CC$5:CD$241,2), -1)</f>
        <v>-1</v>
      </c>
      <c r="CF250">
        <f>IFERROR(VLOOKUP($A250, CDS1Y_bbg!CE$5:CF$241,2), -1)</f>
        <v>-1</v>
      </c>
      <c r="CH250">
        <f>IFERROR(VLOOKUP($A250, CDS1Y_bbg!CG$5:CH$241,2), -1)</f>
        <v>-1</v>
      </c>
      <c r="CJ250">
        <f>IFERROR(VLOOKUP($A250, CDS1Y_bbg!CI$5:CJ$241,2), -1)</f>
        <v>-1</v>
      </c>
      <c r="CL250">
        <f>IFERROR(VLOOKUP($A250, CDS1Y_bbg!CK$5:CL$241,2), -1)</f>
        <v>-1</v>
      </c>
      <c r="CN250">
        <f>IFERROR(VLOOKUP($A250, CDS1Y_bbg!CM$5:CN$241,2), -1)</f>
        <v>-1</v>
      </c>
    </row>
    <row r="251" spans="1:92" x14ac:dyDescent="0.25">
      <c r="A251" s="1">
        <v>44134</v>
      </c>
      <c r="B251">
        <f>IFERROR(VLOOKUP($A251, CDS1Y_bbg!A$5:B$241,2), -1)</f>
        <v>86.441000000000003</v>
      </c>
      <c r="D251">
        <f>IFERROR(VLOOKUP($A251, CDS1Y_bbg!C$5:D$241,2), -1)</f>
        <v>-1</v>
      </c>
      <c r="F251">
        <f>IFERROR(VLOOKUP($A251, CDS1Y_bbg!E$5:F$241,2), -1)</f>
        <v>11.981999999999999</v>
      </c>
      <c r="H251">
        <f>IFERROR(VLOOKUP($A251, CDS1Y_bbg!G$5:H$241,2), -1)</f>
        <v>-1</v>
      </c>
      <c r="J251">
        <f>IFERROR(VLOOKUP($A251, CDS1Y_bbg!I$5:J$241,2), -1)</f>
        <v>34.502000000000002</v>
      </c>
      <c r="L251">
        <f>IFERROR(VLOOKUP($A251, CDS1Y_bbg!K$5:L$241,2), -1)</f>
        <v>-1</v>
      </c>
      <c r="N251">
        <f>IFERROR(VLOOKUP($A251, CDS1Y_bbg!M$5:N$241,2), -1)</f>
        <v>-1</v>
      </c>
      <c r="P251">
        <f>IFERROR(VLOOKUP($A251, CDS1Y_bbg!O$5:P$241,2), -1)</f>
        <v>-1</v>
      </c>
      <c r="R251">
        <f>IFERROR(VLOOKUP($A251, CDS1Y_bbg!Q$5:R$241,2), -1)</f>
        <v>38.524999999999999</v>
      </c>
      <c r="T251">
        <v>-1</v>
      </c>
      <c r="V251">
        <f>IFERROR(VLOOKUP($A251, CDS1Y_bbg!U$5:V$241,2), -1)</f>
        <v>-1</v>
      </c>
      <c r="X251">
        <f>IFERROR(VLOOKUP($A251, CDS1Y_bbg!W$5:X$241,2), -1)</f>
        <v>-1</v>
      </c>
      <c r="Z251">
        <v>-1</v>
      </c>
      <c r="AB251">
        <f>IFERROR(VLOOKUP($A251, CDS1Y_bbg!AA$5:AB$241,2), -1)</f>
        <v>-1</v>
      </c>
      <c r="AD251">
        <f>IFERROR(VLOOKUP($A251, CDS1Y_bbg!AC$5:AD$241,2), -1)</f>
        <v>-1</v>
      </c>
      <c r="AF251">
        <f>IFERROR(VLOOKUP($A251, CDS1Y_bbg!AE$5:AF$241,2), -1)</f>
        <v>-1</v>
      </c>
      <c r="AH251">
        <f>IFERROR(VLOOKUP($A251, CDS1Y_bbg!AG$5:AH$241,2), -1)</f>
        <v>-1</v>
      </c>
      <c r="AJ251">
        <f>IFERROR(VLOOKUP($A251, CDS1Y_bbg!AI$5:AJ$241,2), -1)</f>
        <v>-1</v>
      </c>
      <c r="AL251">
        <f>IFERROR(VLOOKUP($A251, CDS1Y_bbg!AK$5:AL$241,2), -1)</f>
        <v>-1</v>
      </c>
      <c r="AN251">
        <f>IFERROR(VLOOKUP($A251, CDS1Y_bbg!AM$5:AN$241,2), -1)</f>
        <v>-1</v>
      </c>
      <c r="AP251">
        <f>IFERROR(VLOOKUP($A251, CDS1Y_bbg!AO$5:AP$241,2), -1)</f>
        <v>-1</v>
      </c>
      <c r="AR251">
        <f>IFERROR(VLOOKUP($A251, CDS1Y_bbg!AQ$5:AR$241,2), -1)</f>
        <v>4.51</v>
      </c>
      <c r="AT251">
        <f>IFERROR(VLOOKUP($A251, CDS1Y_bbg!AS$5:AT$241,2), -1)</f>
        <v>3.0350000000000001</v>
      </c>
      <c r="AV251">
        <f>IFERROR(VLOOKUP($A251, CDS1Y_bbg!AU$5:AV$241,2), -1)</f>
        <v>-1</v>
      </c>
      <c r="AX251">
        <f>IFERROR(VLOOKUP($A251, CDS1Y_bbg!AW$5:AX$241,2), -1)</f>
        <v>-1</v>
      </c>
      <c r="AZ251">
        <f>IFERROR(VLOOKUP($A251, CDS1Y_bbg!AY$5:AZ$241,2), -1)</f>
        <v>-1</v>
      </c>
      <c r="BB251">
        <f>IFERROR(VLOOKUP($A251, CDS1Y_bbg!BA$5:BB$241,2), -1)</f>
        <v>-1</v>
      </c>
      <c r="BD251">
        <f>IFERROR(VLOOKUP($A251, CDS1Y_bbg!BC$5:BD$241,2), -1)</f>
        <v>-1</v>
      </c>
      <c r="BF251">
        <f>IFERROR(VLOOKUP($A251, CDS1Y_bbg!BE$5:BF$241,2), -1)</f>
        <v>-1</v>
      </c>
      <c r="BH251">
        <f>IFERROR(VLOOKUP($A251, CDS1Y_bbg!BG$5:BH$241,2), -1)</f>
        <v>-1</v>
      </c>
      <c r="BJ251">
        <f>IFERROR(VLOOKUP($A251, CDS1Y_bbg!BI$5:BJ$241,2), -1)</f>
        <v>-1</v>
      </c>
      <c r="BL251">
        <f>IFERROR(VLOOKUP($A251, CDS1Y_bbg!BK$5:BL$241,2), -1)</f>
        <v>-1</v>
      </c>
      <c r="BN251">
        <f>IFERROR(VLOOKUP($A251, CDS1Y_bbg!BM$5:BN$241,2), -1)</f>
        <v>-1</v>
      </c>
      <c r="BP251">
        <f>IFERROR(VLOOKUP($A251, CDS1Y_bbg!BO$5:BP$241,2), -1)</f>
        <v>-1</v>
      </c>
      <c r="BR251">
        <f>IFERROR(VLOOKUP($A251, CDS1Y_bbg!BQ$5:BR$241,2), -1)</f>
        <v>-1</v>
      </c>
      <c r="BT251">
        <f>IFERROR(VLOOKUP($A251, CDS1Y_bbg!BS$5:BT$241,2), -1)</f>
        <v>-1</v>
      </c>
      <c r="BV251">
        <f>IFERROR(VLOOKUP($A251, CDS1Y_bbg!BU$5:BV$241,2), -1)</f>
        <v>-1</v>
      </c>
      <c r="BX251">
        <f>IFERROR(VLOOKUP($A251, CDS1Y_bbg!BW$5:BX$241,2), -1)</f>
        <v>-1</v>
      </c>
      <c r="BZ251">
        <f>IFERROR(VLOOKUP($A251, CDS1Y_bbg!BY$5:BZ$241,2), -1)</f>
        <v>-1</v>
      </c>
      <c r="CB251">
        <f>IFERROR(VLOOKUP($A251, CDS1Y_bbg!CA$5:CB$241,2), -1)</f>
        <v>-1</v>
      </c>
      <c r="CD251">
        <f>IFERROR(VLOOKUP($A251, CDS1Y_bbg!CC$5:CD$241,2), -1)</f>
        <v>-1</v>
      </c>
      <c r="CF251">
        <f>IFERROR(VLOOKUP($A251, CDS1Y_bbg!CE$5:CF$241,2), -1)</f>
        <v>-1</v>
      </c>
      <c r="CH251">
        <f>IFERROR(VLOOKUP($A251, CDS1Y_bbg!CG$5:CH$241,2), -1)</f>
        <v>-1</v>
      </c>
      <c r="CJ251">
        <f>IFERROR(VLOOKUP($A251, CDS1Y_bbg!CI$5:CJ$241,2), -1)</f>
        <v>-1</v>
      </c>
      <c r="CL251">
        <f>IFERROR(VLOOKUP($A251, CDS1Y_bbg!CK$5:CL$241,2), -1)</f>
        <v>-1</v>
      </c>
      <c r="CN251">
        <f>IFERROR(VLOOKUP($A251, CDS1Y_bbg!CM$5:CN$241,2), -1)</f>
        <v>-1</v>
      </c>
    </row>
    <row r="252" spans="1:92" x14ac:dyDescent="0.25">
      <c r="A252" s="1">
        <v>44165</v>
      </c>
      <c r="B252">
        <f>IFERROR(VLOOKUP($A252, CDS1Y_bbg!A$5:B$241,2), -1)</f>
        <v>56.076999999999998</v>
      </c>
      <c r="D252">
        <f>IFERROR(VLOOKUP($A252, CDS1Y_bbg!C$5:D$241,2), -1)</f>
        <v>-1</v>
      </c>
      <c r="F252">
        <f>IFERROR(VLOOKUP($A252, CDS1Y_bbg!E$5:F$241,2), -1)</f>
        <v>7.9859999999999998</v>
      </c>
      <c r="H252">
        <f>IFERROR(VLOOKUP($A252, CDS1Y_bbg!G$5:H$241,2), -1)</f>
        <v>-1</v>
      </c>
      <c r="J252">
        <f>IFERROR(VLOOKUP($A252, CDS1Y_bbg!I$5:J$241,2), -1)</f>
        <v>18.346</v>
      </c>
      <c r="L252">
        <f>IFERROR(VLOOKUP($A252, CDS1Y_bbg!K$5:L$241,2), -1)</f>
        <v>-1</v>
      </c>
      <c r="N252">
        <f>IFERROR(VLOOKUP($A252, CDS1Y_bbg!M$5:N$241,2), -1)</f>
        <v>-1</v>
      </c>
      <c r="P252">
        <f>IFERROR(VLOOKUP($A252, CDS1Y_bbg!O$5:P$241,2), -1)</f>
        <v>-1</v>
      </c>
      <c r="R252">
        <f>IFERROR(VLOOKUP($A252, CDS1Y_bbg!Q$5:R$241,2), -1)</f>
        <v>18.375</v>
      </c>
      <c r="T252">
        <v>-1</v>
      </c>
      <c r="V252">
        <f>IFERROR(VLOOKUP($A252, CDS1Y_bbg!U$5:V$241,2), -1)</f>
        <v>-1</v>
      </c>
      <c r="X252">
        <f>IFERROR(VLOOKUP($A252, CDS1Y_bbg!W$5:X$241,2), -1)</f>
        <v>-1</v>
      </c>
      <c r="Z252">
        <v>-1</v>
      </c>
      <c r="AB252">
        <f>IFERROR(VLOOKUP($A252, CDS1Y_bbg!AA$5:AB$241,2), -1)</f>
        <v>-1</v>
      </c>
      <c r="AD252">
        <f>IFERROR(VLOOKUP($A252, CDS1Y_bbg!AC$5:AD$241,2), -1)</f>
        <v>-1</v>
      </c>
      <c r="AF252">
        <f>IFERROR(VLOOKUP($A252, CDS1Y_bbg!AE$5:AF$241,2), -1)</f>
        <v>-1</v>
      </c>
      <c r="AH252">
        <f>IFERROR(VLOOKUP($A252, CDS1Y_bbg!AG$5:AH$241,2), -1)</f>
        <v>-1</v>
      </c>
      <c r="AJ252">
        <f>IFERROR(VLOOKUP($A252, CDS1Y_bbg!AI$5:AJ$241,2), -1)</f>
        <v>-1</v>
      </c>
      <c r="AL252">
        <f>IFERROR(VLOOKUP($A252, CDS1Y_bbg!AK$5:AL$241,2), -1)</f>
        <v>-1</v>
      </c>
      <c r="AN252">
        <f>IFERROR(VLOOKUP($A252, CDS1Y_bbg!AM$5:AN$241,2), -1)</f>
        <v>-1</v>
      </c>
      <c r="AP252">
        <f>IFERROR(VLOOKUP($A252, CDS1Y_bbg!AO$5:AP$241,2), -1)</f>
        <v>-1</v>
      </c>
      <c r="AR252">
        <f>IFERROR(VLOOKUP($A252, CDS1Y_bbg!AQ$5:AR$241,2), -1)</f>
        <v>4.915</v>
      </c>
      <c r="AT252">
        <f>IFERROR(VLOOKUP($A252, CDS1Y_bbg!AS$5:AT$241,2), -1)</f>
        <v>2.5499999999999998</v>
      </c>
      <c r="AV252">
        <f>IFERROR(VLOOKUP($A252, CDS1Y_bbg!AU$5:AV$241,2), -1)</f>
        <v>-1</v>
      </c>
      <c r="AX252">
        <f>IFERROR(VLOOKUP($A252, CDS1Y_bbg!AW$5:AX$241,2), -1)</f>
        <v>-1</v>
      </c>
      <c r="AZ252">
        <f>IFERROR(VLOOKUP($A252, CDS1Y_bbg!AY$5:AZ$241,2), -1)</f>
        <v>-1</v>
      </c>
      <c r="BB252">
        <f>IFERROR(VLOOKUP($A252, CDS1Y_bbg!BA$5:BB$241,2), -1)</f>
        <v>-1</v>
      </c>
      <c r="BD252">
        <f>IFERROR(VLOOKUP($A252, CDS1Y_bbg!BC$5:BD$241,2), -1)</f>
        <v>-1</v>
      </c>
      <c r="BF252">
        <f>IFERROR(VLOOKUP($A252, CDS1Y_bbg!BE$5:BF$241,2), -1)</f>
        <v>-1</v>
      </c>
      <c r="BH252">
        <f>IFERROR(VLOOKUP($A252, CDS1Y_bbg!BG$5:BH$241,2), -1)</f>
        <v>-1</v>
      </c>
      <c r="BJ252">
        <f>IFERROR(VLOOKUP($A252, CDS1Y_bbg!BI$5:BJ$241,2), -1)</f>
        <v>-1</v>
      </c>
      <c r="BL252">
        <f>IFERROR(VLOOKUP($A252, CDS1Y_bbg!BK$5:BL$241,2), -1)</f>
        <v>-1</v>
      </c>
      <c r="BN252">
        <f>IFERROR(VLOOKUP($A252, CDS1Y_bbg!BM$5:BN$241,2), -1)</f>
        <v>-1</v>
      </c>
      <c r="BP252">
        <f>IFERROR(VLOOKUP($A252, CDS1Y_bbg!BO$5:BP$241,2), -1)</f>
        <v>-1</v>
      </c>
      <c r="BR252">
        <f>IFERROR(VLOOKUP($A252, CDS1Y_bbg!BQ$5:BR$241,2), -1)</f>
        <v>-1</v>
      </c>
      <c r="BT252">
        <f>IFERROR(VLOOKUP($A252, CDS1Y_bbg!BS$5:BT$241,2), -1)</f>
        <v>-1</v>
      </c>
      <c r="BV252">
        <f>IFERROR(VLOOKUP($A252, CDS1Y_bbg!BU$5:BV$241,2), -1)</f>
        <v>-1</v>
      </c>
      <c r="BX252">
        <f>IFERROR(VLOOKUP($A252, CDS1Y_bbg!BW$5:BX$241,2), -1)</f>
        <v>-1</v>
      </c>
      <c r="BZ252">
        <f>IFERROR(VLOOKUP($A252, CDS1Y_bbg!BY$5:BZ$241,2), -1)</f>
        <v>-1</v>
      </c>
      <c r="CB252">
        <f>IFERROR(VLOOKUP($A252, CDS1Y_bbg!CA$5:CB$241,2), -1)</f>
        <v>-1</v>
      </c>
      <c r="CD252">
        <f>IFERROR(VLOOKUP($A252, CDS1Y_bbg!CC$5:CD$241,2), -1)</f>
        <v>-1</v>
      </c>
      <c r="CF252">
        <f>IFERROR(VLOOKUP($A252, CDS1Y_bbg!CE$5:CF$241,2), -1)</f>
        <v>-1</v>
      </c>
      <c r="CH252">
        <f>IFERROR(VLOOKUP($A252, CDS1Y_bbg!CG$5:CH$241,2), -1)</f>
        <v>-1</v>
      </c>
      <c r="CJ252">
        <f>IFERROR(VLOOKUP($A252, CDS1Y_bbg!CI$5:CJ$241,2), -1)</f>
        <v>-1</v>
      </c>
      <c r="CL252">
        <f>IFERROR(VLOOKUP($A252, CDS1Y_bbg!CK$5:CL$241,2), -1)</f>
        <v>-1</v>
      </c>
      <c r="CN252">
        <f>IFERROR(VLOOKUP($A252, CDS1Y_bbg!CM$5:CN$241,2), -1)</f>
        <v>-1</v>
      </c>
    </row>
    <row r="253" spans="1:92" x14ac:dyDescent="0.25">
      <c r="A253" s="1">
        <v>44196</v>
      </c>
      <c r="B253">
        <f>IFERROR(VLOOKUP($A253, CDS1Y_bbg!A$5:B$241,2), -1)</f>
        <v>44.350999999999999</v>
      </c>
      <c r="D253">
        <f>IFERROR(VLOOKUP($A253, CDS1Y_bbg!C$5:D$241,2), -1)</f>
        <v>-1</v>
      </c>
      <c r="F253">
        <f>IFERROR(VLOOKUP($A253, CDS1Y_bbg!E$5:F$241,2), -1)</f>
        <v>8.1289999999999996</v>
      </c>
      <c r="H253">
        <f>IFERROR(VLOOKUP($A253, CDS1Y_bbg!G$5:H$241,2), -1)</f>
        <v>-1</v>
      </c>
      <c r="J253">
        <f>IFERROR(VLOOKUP($A253, CDS1Y_bbg!I$5:J$241,2), -1)</f>
        <v>18.044</v>
      </c>
      <c r="L253">
        <f>IFERROR(VLOOKUP($A253, CDS1Y_bbg!K$5:L$241,2), -1)</f>
        <v>-1</v>
      </c>
      <c r="N253">
        <f>IFERROR(VLOOKUP($A253, CDS1Y_bbg!M$5:N$241,2), -1)</f>
        <v>-1</v>
      </c>
      <c r="P253">
        <f>IFERROR(VLOOKUP($A253, CDS1Y_bbg!O$5:P$241,2), -1)</f>
        <v>-1</v>
      </c>
      <c r="R253">
        <f>IFERROR(VLOOKUP($A253, CDS1Y_bbg!Q$5:R$241,2), -1)</f>
        <v>14.856</v>
      </c>
      <c r="T253">
        <v>-1</v>
      </c>
      <c r="V253">
        <f>IFERROR(VLOOKUP($A253, CDS1Y_bbg!U$5:V$241,2), -1)</f>
        <v>-1</v>
      </c>
      <c r="X253">
        <f>IFERROR(VLOOKUP($A253, CDS1Y_bbg!W$5:X$241,2), -1)</f>
        <v>-1</v>
      </c>
      <c r="Z253">
        <v>-1</v>
      </c>
      <c r="AB253">
        <f>IFERROR(VLOOKUP($A253, CDS1Y_bbg!AA$5:AB$241,2), -1)</f>
        <v>-1</v>
      </c>
      <c r="AD253">
        <f>IFERROR(VLOOKUP($A253, CDS1Y_bbg!AC$5:AD$241,2), -1)</f>
        <v>-1</v>
      </c>
      <c r="AF253">
        <f>IFERROR(VLOOKUP($A253, CDS1Y_bbg!AE$5:AF$241,2), -1)</f>
        <v>-1</v>
      </c>
      <c r="AH253">
        <f>IFERROR(VLOOKUP($A253, CDS1Y_bbg!AG$5:AH$241,2), -1)</f>
        <v>-1</v>
      </c>
      <c r="AJ253">
        <f>IFERROR(VLOOKUP($A253, CDS1Y_bbg!AI$5:AJ$241,2), -1)</f>
        <v>-1</v>
      </c>
      <c r="AL253">
        <f>IFERROR(VLOOKUP($A253, CDS1Y_bbg!AK$5:AL$241,2), -1)</f>
        <v>-1</v>
      </c>
      <c r="AN253">
        <f>IFERROR(VLOOKUP($A253, CDS1Y_bbg!AM$5:AN$241,2), -1)</f>
        <v>-1</v>
      </c>
      <c r="AP253">
        <f>IFERROR(VLOOKUP($A253, CDS1Y_bbg!AO$5:AP$241,2), -1)</f>
        <v>-1</v>
      </c>
      <c r="AR253">
        <f>IFERROR(VLOOKUP($A253, CDS1Y_bbg!AQ$5:AR$241,2), -1)</f>
        <v>4.4000000000000004</v>
      </c>
      <c r="AT253">
        <f>IFERROR(VLOOKUP($A253, CDS1Y_bbg!AS$5:AT$241,2), -1)</f>
        <v>2.7549999999999999</v>
      </c>
      <c r="AV253">
        <f>IFERROR(VLOOKUP($A253, CDS1Y_bbg!AU$5:AV$241,2), -1)</f>
        <v>-1</v>
      </c>
      <c r="AX253">
        <f>IFERROR(VLOOKUP($A253, CDS1Y_bbg!AW$5:AX$241,2), -1)</f>
        <v>-1</v>
      </c>
      <c r="AZ253">
        <f>IFERROR(VLOOKUP($A253, CDS1Y_bbg!AY$5:AZ$241,2), -1)</f>
        <v>-1</v>
      </c>
      <c r="BB253">
        <f>IFERROR(VLOOKUP($A253, CDS1Y_bbg!BA$5:BB$241,2), -1)</f>
        <v>-1</v>
      </c>
      <c r="BD253">
        <f>IFERROR(VLOOKUP($A253, CDS1Y_bbg!BC$5:BD$241,2), -1)</f>
        <v>-1</v>
      </c>
      <c r="BF253">
        <f>IFERROR(VLOOKUP($A253, CDS1Y_bbg!BE$5:BF$241,2), -1)</f>
        <v>-1</v>
      </c>
      <c r="BH253">
        <f>IFERROR(VLOOKUP($A253, CDS1Y_bbg!BG$5:BH$241,2), -1)</f>
        <v>-1</v>
      </c>
      <c r="BJ253">
        <f>IFERROR(VLOOKUP($A253, CDS1Y_bbg!BI$5:BJ$241,2), -1)</f>
        <v>-1</v>
      </c>
      <c r="BL253">
        <f>IFERROR(VLOOKUP($A253, CDS1Y_bbg!BK$5:BL$241,2), -1)</f>
        <v>-1</v>
      </c>
      <c r="BN253">
        <f>IFERROR(VLOOKUP($A253, CDS1Y_bbg!BM$5:BN$241,2), -1)</f>
        <v>-1</v>
      </c>
      <c r="BP253">
        <f>IFERROR(VLOOKUP($A253, CDS1Y_bbg!BO$5:BP$241,2), -1)</f>
        <v>-1</v>
      </c>
      <c r="BR253">
        <f>IFERROR(VLOOKUP($A253, CDS1Y_bbg!BQ$5:BR$241,2), -1)</f>
        <v>-1</v>
      </c>
      <c r="BT253">
        <f>IFERROR(VLOOKUP($A253, CDS1Y_bbg!BS$5:BT$241,2), -1)</f>
        <v>-1</v>
      </c>
      <c r="BV253">
        <f>IFERROR(VLOOKUP($A253, CDS1Y_bbg!BU$5:BV$241,2), -1)</f>
        <v>-1</v>
      </c>
      <c r="BX253">
        <f>IFERROR(VLOOKUP($A253, CDS1Y_bbg!BW$5:BX$241,2), -1)</f>
        <v>-1</v>
      </c>
      <c r="BZ253">
        <f>IFERROR(VLOOKUP($A253, CDS1Y_bbg!BY$5:BZ$241,2), -1)</f>
        <v>-1</v>
      </c>
      <c r="CB253">
        <f>IFERROR(VLOOKUP($A253, CDS1Y_bbg!CA$5:CB$241,2), -1)</f>
        <v>-1</v>
      </c>
      <c r="CD253">
        <f>IFERROR(VLOOKUP($A253, CDS1Y_bbg!CC$5:CD$241,2), -1)</f>
        <v>-1</v>
      </c>
      <c r="CF253">
        <f>IFERROR(VLOOKUP($A253, CDS1Y_bbg!CE$5:CF$241,2), -1)</f>
        <v>-1</v>
      </c>
      <c r="CH253">
        <f>IFERROR(VLOOKUP($A253, CDS1Y_bbg!CG$5:CH$241,2), -1)</f>
        <v>-1</v>
      </c>
      <c r="CJ253">
        <f>IFERROR(VLOOKUP($A253, CDS1Y_bbg!CI$5:CJ$241,2), -1)</f>
        <v>-1</v>
      </c>
      <c r="CL253">
        <f>IFERROR(VLOOKUP($A253, CDS1Y_bbg!CK$5:CL$241,2), -1)</f>
        <v>-1</v>
      </c>
      <c r="CN253">
        <f>IFERROR(VLOOKUP($A253, CDS1Y_bbg!CM$5:CN$241,2), -1)</f>
        <v>-1</v>
      </c>
    </row>
    <row r="254" spans="1:92" x14ac:dyDescent="0.25">
      <c r="A254" s="1">
        <v>44225</v>
      </c>
      <c r="B254">
        <f>IFERROR(VLOOKUP($A254, CDS1Y_bbg!A$5:B$241,2), -1)</f>
        <v>59.277999999999999</v>
      </c>
      <c r="D254">
        <f>IFERROR(VLOOKUP($A254, CDS1Y_bbg!C$5:D$241,2), -1)</f>
        <v>-1</v>
      </c>
      <c r="F254">
        <f>IFERROR(VLOOKUP($A254, CDS1Y_bbg!E$5:F$241,2), -1)</f>
        <v>8.1289999999999996</v>
      </c>
      <c r="H254">
        <f>IFERROR(VLOOKUP($A254, CDS1Y_bbg!G$5:H$241,2), -1)</f>
        <v>-1</v>
      </c>
      <c r="J254">
        <f>IFERROR(VLOOKUP($A254, CDS1Y_bbg!I$5:J$241,2), -1)</f>
        <v>31.931000000000001</v>
      </c>
      <c r="L254">
        <f>IFERROR(VLOOKUP($A254, CDS1Y_bbg!K$5:L$241,2), -1)</f>
        <v>-1</v>
      </c>
      <c r="N254">
        <f>IFERROR(VLOOKUP($A254, CDS1Y_bbg!M$5:N$241,2), -1)</f>
        <v>-1</v>
      </c>
      <c r="P254">
        <f>IFERROR(VLOOKUP($A254, CDS1Y_bbg!O$5:P$241,2), -1)</f>
        <v>-1</v>
      </c>
      <c r="R254">
        <f>IFERROR(VLOOKUP($A254, CDS1Y_bbg!Q$5:R$241,2), -1)</f>
        <v>24.071000000000002</v>
      </c>
      <c r="T254">
        <v>-1</v>
      </c>
      <c r="V254">
        <f>IFERROR(VLOOKUP($A254, CDS1Y_bbg!U$5:V$241,2), -1)</f>
        <v>-1</v>
      </c>
      <c r="X254">
        <f>IFERROR(VLOOKUP($A254, CDS1Y_bbg!W$5:X$241,2), -1)</f>
        <v>-1</v>
      </c>
      <c r="Z254">
        <v>-1</v>
      </c>
      <c r="AB254">
        <f>IFERROR(VLOOKUP($A254, CDS1Y_bbg!AA$5:AB$241,2), -1)</f>
        <v>-1</v>
      </c>
      <c r="AD254">
        <f>IFERROR(VLOOKUP($A254, CDS1Y_bbg!AC$5:AD$241,2), -1)</f>
        <v>-1</v>
      </c>
      <c r="AF254">
        <f>IFERROR(VLOOKUP($A254, CDS1Y_bbg!AE$5:AF$241,2), -1)</f>
        <v>-1</v>
      </c>
      <c r="AH254">
        <f>IFERROR(VLOOKUP($A254, CDS1Y_bbg!AG$5:AH$241,2), -1)</f>
        <v>-1</v>
      </c>
      <c r="AJ254">
        <f>IFERROR(VLOOKUP($A254, CDS1Y_bbg!AI$5:AJ$241,2), -1)</f>
        <v>-1</v>
      </c>
      <c r="AL254">
        <f>IFERROR(VLOOKUP($A254, CDS1Y_bbg!AK$5:AL$241,2), -1)</f>
        <v>-1</v>
      </c>
      <c r="AN254">
        <f>IFERROR(VLOOKUP($A254, CDS1Y_bbg!AM$5:AN$241,2), -1)</f>
        <v>-1</v>
      </c>
      <c r="AP254">
        <f>IFERROR(VLOOKUP($A254, CDS1Y_bbg!AO$5:AP$241,2), -1)</f>
        <v>-1</v>
      </c>
      <c r="AR254">
        <f>IFERROR(VLOOKUP($A254, CDS1Y_bbg!AQ$5:AR$241,2), -1)</f>
        <v>4.08</v>
      </c>
      <c r="AT254">
        <f>IFERROR(VLOOKUP($A254, CDS1Y_bbg!AS$5:AT$241,2), -1)</f>
        <v>2.9550000000000001</v>
      </c>
      <c r="AV254">
        <f>IFERROR(VLOOKUP($A254, CDS1Y_bbg!AU$5:AV$241,2), -1)</f>
        <v>-1</v>
      </c>
      <c r="AX254">
        <f>IFERROR(VLOOKUP($A254, CDS1Y_bbg!AW$5:AX$241,2), -1)</f>
        <v>-1</v>
      </c>
      <c r="AZ254">
        <f>IFERROR(VLOOKUP($A254, CDS1Y_bbg!AY$5:AZ$241,2), -1)</f>
        <v>-1</v>
      </c>
      <c r="BB254">
        <f>IFERROR(VLOOKUP($A254, CDS1Y_bbg!BA$5:BB$241,2), -1)</f>
        <v>-1</v>
      </c>
      <c r="BD254">
        <f>IFERROR(VLOOKUP($A254, CDS1Y_bbg!BC$5:BD$241,2), -1)</f>
        <v>-1</v>
      </c>
      <c r="BF254">
        <f>IFERROR(VLOOKUP($A254, CDS1Y_bbg!BE$5:BF$241,2), -1)</f>
        <v>-1</v>
      </c>
      <c r="BH254">
        <f>IFERROR(VLOOKUP($A254, CDS1Y_bbg!BG$5:BH$241,2), -1)</f>
        <v>-1</v>
      </c>
      <c r="BJ254">
        <f>IFERROR(VLOOKUP($A254, CDS1Y_bbg!BI$5:BJ$241,2), -1)</f>
        <v>-1</v>
      </c>
      <c r="BL254">
        <f>IFERROR(VLOOKUP($A254, CDS1Y_bbg!BK$5:BL$241,2), -1)</f>
        <v>-1</v>
      </c>
      <c r="BN254">
        <f>IFERROR(VLOOKUP($A254, CDS1Y_bbg!BM$5:BN$241,2), -1)</f>
        <v>-1</v>
      </c>
      <c r="BP254">
        <f>IFERROR(VLOOKUP($A254, CDS1Y_bbg!BO$5:BP$241,2), -1)</f>
        <v>-1</v>
      </c>
      <c r="BR254">
        <f>IFERROR(VLOOKUP($A254, CDS1Y_bbg!BQ$5:BR$241,2), -1)</f>
        <v>-1</v>
      </c>
      <c r="BT254">
        <f>IFERROR(VLOOKUP($A254, CDS1Y_bbg!BS$5:BT$241,2), -1)</f>
        <v>-1</v>
      </c>
      <c r="BV254">
        <f>IFERROR(VLOOKUP($A254, CDS1Y_bbg!BU$5:BV$241,2), -1)</f>
        <v>-1</v>
      </c>
      <c r="BX254">
        <f>IFERROR(VLOOKUP($A254, CDS1Y_bbg!BW$5:BX$241,2), -1)</f>
        <v>-1</v>
      </c>
      <c r="BZ254">
        <f>IFERROR(VLOOKUP($A254, CDS1Y_bbg!BY$5:BZ$241,2), -1)</f>
        <v>-1</v>
      </c>
      <c r="CB254">
        <f>IFERROR(VLOOKUP($A254, CDS1Y_bbg!CA$5:CB$241,2), -1)</f>
        <v>-1</v>
      </c>
      <c r="CD254">
        <f>IFERROR(VLOOKUP($A254, CDS1Y_bbg!CC$5:CD$241,2), -1)</f>
        <v>-1</v>
      </c>
      <c r="CF254">
        <f>IFERROR(VLOOKUP($A254, CDS1Y_bbg!CE$5:CF$241,2), -1)</f>
        <v>-1</v>
      </c>
      <c r="CH254">
        <f>IFERROR(VLOOKUP($A254, CDS1Y_bbg!CG$5:CH$241,2), -1)</f>
        <v>-1</v>
      </c>
      <c r="CJ254">
        <f>IFERROR(VLOOKUP($A254, CDS1Y_bbg!CI$5:CJ$241,2), -1)</f>
        <v>-1</v>
      </c>
      <c r="CL254">
        <f>IFERROR(VLOOKUP($A254, CDS1Y_bbg!CK$5:CL$241,2), -1)</f>
        <v>-1</v>
      </c>
      <c r="CN254">
        <f>IFERROR(VLOOKUP($A254, CDS1Y_bbg!CM$5:CN$241,2), -1)</f>
        <v>-1</v>
      </c>
    </row>
    <row r="255" spans="1:92" x14ac:dyDescent="0.25">
      <c r="A255" s="1">
        <v>44253</v>
      </c>
      <c r="B255">
        <f>IFERROR(VLOOKUP($A255, CDS1Y_bbg!A$5:B$241,2), -1)</f>
        <v>66.858000000000004</v>
      </c>
      <c r="D255">
        <f>IFERROR(VLOOKUP($A255, CDS1Y_bbg!C$5:D$241,2), -1)</f>
        <v>-1</v>
      </c>
      <c r="F255">
        <f>IFERROR(VLOOKUP($A255, CDS1Y_bbg!E$5:F$241,2), -1)</f>
        <v>12.016</v>
      </c>
      <c r="H255">
        <f>IFERROR(VLOOKUP($A255, CDS1Y_bbg!G$5:H$241,2), -1)</f>
        <v>-1</v>
      </c>
      <c r="J255">
        <f>IFERROR(VLOOKUP($A255, CDS1Y_bbg!I$5:J$241,2), -1)</f>
        <v>35.765999999999998</v>
      </c>
      <c r="L255">
        <f>IFERROR(VLOOKUP($A255, CDS1Y_bbg!K$5:L$241,2), -1)</f>
        <v>-1</v>
      </c>
      <c r="N255">
        <f>IFERROR(VLOOKUP($A255, CDS1Y_bbg!M$5:N$241,2), -1)</f>
        <v>-1</v>
      </c>
      <c r="P255">
        <f>IFERROR(VLOOKUP($A255, CDS1Y_bbg!O$5:P$241,2), -1)</f>
        <v>-1</v>
      </c>
      <c r="R255">
        <f>IFERROR(VLOOKUP($A255, CDS1Y_bbg!Q$5:R$241,2), -1)</f>
        <v>32.606999999999999</v>
      </c>
      <c r="T255">
        <v>-1</v>
      </c>
      <c r="V255">
        <f>IFERROR(VLOOKUP($A255, CDS1Y_bbg!U$5:V$241,2), -1)</f>
        <v>-1</v>
      </c>
      <c r="X255">
        <f>IFERROR(VLOOKUP($A255, CDS1Y_bbg!W$5:X$241,2), -1)</f>
        <v>-1</v>
      </c>
      <c r="Z255">
        <v>-1</v>
      </c>
      <c r="AB255">
        <f>IFERROR(VLOOKUP($A255, CDS1Y_bbg!AA$5:AB$241,2), -1)</f>
        <v>-1</v>
      </c>
      <c r="AD255">
        <f>IFERROR(VLOOKUP($A255, CDS1Y_bbg!AC$5:AD$241,2), -1)</f>
        <v>-1</v>
      </c>
      <c r="AF255">
        <f>IFERROR(VLOOKUP($A255, CDS1Y_bbg!AE$5:AF$241,2), -1)</f>
        <v>-1</v>
      </c>
      <c r="AH255">
        <f>IFERROR(VLOOKUP($A255, CDS1Y_bbg!AG$5:AH$241,2), -1)</f>
        <v>-1</v>
      </c>
      <c r="AJ255">
        <f>IFERROR(VLOOKUP($A255, CDS1Y_bbg!AI$5:AJ$241,2), -1)</f>
        <v>-1</v>
      </c>
      <c r="AL255">
        <f>IFERROR(VLOOKUP($A255, CDS1Y_bbg!AK$5:AL$241,2), -1)</f>
        <v>-1</v>
      </c>
      <c r="AN255">
        <f>IFERROR(VLOOKUP($A255, CDS1Y_bbg!AM$5:AN$241,2), -1)</f>
        <v>-1</v>
      </c>
      <c r="AP255">
        <f>IFERROR(VLOOKUP($A255, CDS1Y_bbg!AO$5:AP$241,2), -1)</f>
        <v>-1</v>
      </c>
      <c r="AR255">
        <f>IFERROR(VLOOKUP($A255, CDS1Y_bbg!AQ$5:AR$241,2), -1)</f>
        <v>3.4449999999999998</v>
      </c>
      <c r="AT255">
        <f>IFERROR(VLOOKUP($A255, CDS1Y_bbg!AS$5:AT$241,2), -1)</f>
        <v>2.6150000000000002</v>
      </c>
      <c r="AV255">
        <f>IFERROR(VLOOKUP($A255, CDS1Y_bbg!AU$5:AV$241,2), -1)</f>
        <v>-1</v>
      </c>
      <c r="AX255">
        <f>IFERROR(VLOOKUP($A255, CDS1Y_bbg!AW$5:AX$241,2), -1)</f>
        <v>-1</v>
      </c>
      <c r="AZ255">
        <f>IFERROR(VLOOKUP($A255, CDS1Y_bbg!AY$5:AZ$241,2), -1)</f>
        <v>-1</v>
      </c>
      <c r="BB255">
        <f>IFERROR(VLOOKUP($A255, CDS1Y_bbg!BA$5:BB$241,2), -1)</f>
        <v>-1</v>
      </c>
      <c r="BD255">
        <f>IFERROR(VLOOKUP($A255, CDS1Y_bbg!BC$5:BD$241,2), -1)</f>
        <v>-1</v>
      </c>
      <c r="BF255">
        <f>IFERROR(VLOOKUP($A255, CDS1Y_bbg!BE$5:BF$241,2), -1)</f>
        <v>-1</v>
      </c>
      <c r="BH255">
        <f>IFERROR(VLOOKUP($A255, CDS1Y_bbg!BG$5:BH$241,2), -1)</f>
        <v>-1</v>
      </c>
      <c r="BJ255">
        <f>IFERROR(VLOOKUP($A255, CDS1Y_bbg!BI$5:BJ$241,2), -1)</f>
        <v>-1</v>
      </c>
      <c r="BL255">
        <f>IFERROR(VLOOKUP($A255, CDS1Y_bbg!BK$5:BL$241,2), -1)</f>
        <v>-1</v>
      </c>
      <c r="BN255">
        <f>IFERROR(VLOOKUP($A255, CDS1Y_bbg!BM$5:BN$241,2), -1)</f>
        <v>-1</v>
      </c>
      <c r="BP255">
        <f>IFERROR(VLOOKUP($A255, CDS1Y_bbg!BO$5:BP$241,2), -1)</f>
        <v>-1</v>
      </c>
      <c r="BR255">
        <f>IFERROR(VLOOKUP($A255, CDS1Y_bbg!BQ$5:BR$241,2), -1)</f>
        <v>-1</v>
      </c>
      <c r="BT255">
        <f>IFERROR(VLOOKUP($A255, CDS1Y_bbg!BS$5:BT$241,2), -1)</f>
        <v>-1</v>
      </c>
      <c r="BV255">
        <f>IFERROR(VLOOKUP($A255, CDS1Y_bbg!BU$5:BV$241,2), -1)</f>
        <v>-1</v>
      </c>
      <c r="BX255">
        <f>IFERROR(VLOOKUP($A255, CDS1Y_bbg!BW$5:BX$241,2), -1)</f>
        <v>-1</v>
      </c>
      <c r="BZ255">
        <f>IFERROR(VLOOKUP($A255, CDS1Y_bbg!BY$5:BZ$241,2), -1)</f>
        <v>-1</v>
      </c>
      <c r="CB255">
        <f>IFERROR(VLOOKUP($A255, CDS1Y_bbg!CA$5:CB$241,2), -1)</f>
        <v>-1</v>
      </c>
      <c r="CD255">
        <f>IFERROR(VLOOKUP($A255, CDS1Y_bbg!CC$5:CD$241,2), -1)</f>
        <v>-1</v>
      </c>
      <c r="CF255">
        <f>IFERROR(VLOOKUP($A255, CDS1Y_bbg!CE$5:CF$241,2), -1)</f>
        <v>-1</v>
      </c>
      <c r="CH255">
        <f>IFERROR(VLOOKUP($A255, CDS1Y_bbg!CG$5:CH$241,2), -1)</f>
        <v>-1</v>
      </c>
      <c r="CJ255">
        <f>IFERROR(VLOOKUP($A255, CDS1Y_bbg!CI$5:CJ$241,2), -1)</f>
        <v>-1</v>
      </c>
      <c r="CL255">
        <f>IFERROR(VLOOKUP($A255, CDS1Y_bbg!CK$5:CL$241,2), -1)</f>
        <v>-1</v>
      </c>
      <c r="CN255">
        <f>IFERROR(VLOOKUP($A255, CDS1Y_bbg!CM$5:CN$241,2), -1)</f>
        <v>-1</v>
      </c>
    </row>
    <row r="256" spans="1:92" x14ac:dyDescent="0.25">
      <c r="A256" s="1">
        <v>44286</v>
      </c>
      <c r="B256">
        <f>IFERROR(VLOOKUP($A256, CDS1Y_bbg!A$5:B$241,2), -1)</f>
        <v>91.097999999999999</v>
      </c>
      <c r="D256">
        <f>IFERROR(VLOOKUP($A256, CDS1Y_bbg!C$5:D$241,2), -1)</f>
        <v>-1</v>
      </c>
      <c r="F256">
        <f>IFERROR(VLOOKUP($A256, CDS1Y_bbg!E$5:F$241,2), -1)</f>
        <v>15.053000000000001</v>
      </c>
      <c r="H256">
        <f>IFERROR(VLOOKUP($A256, CDS1Y_bbg!G$5:H$241,2), -1)</f>
        <v>-1</v>
      </c>
      <c r="J256">
        <f>IFERROR(VLOOKUP($A256, CDS1Y_bbg!I$5:J$241,2), -1)</f>
        <v>46.396999999999998</v>
      </c>
      <c r="L256">
        <f>IFERROR(VLOOKUP($A256, CDS1Y_bbg!K$5:L$241,2), -1)</f>
        <v>-1</v>
      </c>
      <c r="N256">
        <f>IFERROR(VLOOKUP($A256, CDS1Y_bbg!M$5:N$241,2), -1)</f>
        <v>-1</v>
      </c>
      <c r="P256">
        <f>IFERROR(VLOOKUP($A256, CDS1Y_bbg!O$5:P$241,2), -1)</f>
        <v>-1</v>
      </c>
      <c r="R256">
        <f>IFERROR(VLOOKUP($A256, CDS1Y_bbg!Q$5:R$241,2), -1)</f>
        <v>36.887</v>
      </c>
      <c r="T256">
        <v>-1</v>
      </c>
      <c r="V256">
        <f>IFERROR(VLOOKUP($A256, CDS1Y_bbg!U$5:V$241,2), -1)</f>
        <v>-1</v>
      </c>
      <c r="X256">
        <f>IFERROR(VLOOKUP($A256, CDS1Y_bbg!W$5:X$241,2), -1)</f>
        <v>-1</v>
      </c>
      <c r="Z256">
        <v>-1</v>
      </c>
      <c r="AB256">
        <f>IFERROR(VLOOKUP($A256, CDS1Y_bbg!AA$5:AB$241,2), -1)</f>
        <v>-1</v>
      </c>
      <c r="AD256">
        <f>IFERROR(VLOOKUP($A256, CDS1Y_bbg!AC$5:AD$241,2), -1)</f>
        <v>-1</v>
      </c>
      <c r="AF256">
        <f>IFERROR(VLOOKUP($A256, CDS1Y_bbg!AE$5:AF$241,2), -1)</f>
        <v>-1</v>
      </c>
      <c r="AH256">
        <f>IFERROR(VLOOKUP($A256, CDS1Y_bbg!AG$5:AH$241,2), -1)</f>
        <v>-1</v>
      </c>
      <c r="AJ256">
        <f>IFERROR(VLOOKUP($A256, CDS1Y_bbg!AI$5:AJ$241,2), -1)</f>
        <v>-1</v>
      </c>
      <c r="AL256">
        <f>IFERROR(VLOOKUP($A256, CDS1Y_bbg!AK$5:AL$241,2), -1)</f>
        <v>-1</v>
      </c>
      <c r="AN256">
        <f>IFERROR(VLOOKUP($A256, CDS1Y_bbg!AM$5:AN$241,2), -1)</f>
        <v>-1</v>
      </c>
      <c r="AP256">
        <f>IFERROR(VLOOKUP($A256, CDS1Y_bbg!AO$5:AP$241,2), -1)</f>
        <v>-1</v>
      </c>
      <c r="AR256">
        <f>IFERROR(VLOOKUP($A256, CDS1Y_bbg!AQ$5:AR$241,2), -1)</f>
        <v>4.0430000000000001</v>
      </c>
      <c r="AT256">
        <f>IFERROR(VLOOKUP($A256, CDS1Y_bbg!AS$5:AT$241,2), -1)</f>
        <v>3.1349999999999998</v>
      </c>
      <c r="AV256">
        <f>IFERROR(VLOOKUP($A256, CDS1Y_bbg!AU$5:AV$241,2), -1)</f>
        <v>-1</v>
      </c>
      <c r="AX256">
        <f>IFERROR(VLOOKUP($A256, CDS1Y_bbg!AW$5:AX$241,2), -1)</f>
        <v>-1</v>
      </c>
      <c r="AZ256">
        <f>IFERROR(VLOOKUP($A256, CDS1Y_bbg!AY$5:AZ$241,2), -1)</f>
        <v>-1</v>
      </c>
      <c r="BB256">
        <f>IFERROR(VLOOKUP($A256, CDS1Y_bbg!BA$5:BB$241,2), -1)</f>
        <v>-1</v>
      </c>
      <c r="BD256">
        <f>IFERROR(VLOOKUP($A256, CDS1Y_bbg!BC$5:BD$241,2), -1)</f>
        <v>-1</v>
      </c>
      <c r="BF256">
        <f>IFERROR(VLOOKUP($A256, CDS1Y_bbg!BE$5:BF$241,2), -1)</f>
        <v>-1</v>
      </c>
      <c r="BH256">
        <f>IFERROR(VLOOKUP($A256, CDS1Y_bbg!BG$5:BH$241,2), -1)</f>
        <v>-1</v>
      </c>
      <c r="BJ256">
        <f>IFERROR(VLOOKUP($A256, CDS1Y_bbg!BI$5:BJ$241,2), -1)</f>
        <v>-1</v>
      </c>
      <c r="BL256">
        <f>IFERROR(VLOOKUP($A256, CDS1Y_bbg!BK$5:BL$241,2), -1)</f>
        <v>-1</v>
      </c>
      <c r="BN256">
        <f>IFERROR(VLOOKUP($A256, CDS1Y_bbg!BM$5:BN$241,2), -1)</f>
        <v>-1</v>
      </c>
      <c r="BP256">
        <f>IFERROR(VLOOKUP($A256, CDS1Y_bbg!BO$5:BP$241,2), -1)</f>
        <v>-1</v>
      </c>
      <c r="BR256">
        <f>IFERROR(VLOOKUP($A256, CDS1Y_bbg!BQ$5:BR$241,2), -1)</f>
        <v>-1</v>
      </c>
      <c r="BT256">
        <f>IFERROR(VLOOKUP($A256, CDS1Y_bbg!BS$5:BT$241,2), -1)</f>
        <v>-1</v>
      </c>
      <c r="BV256">
        <f>IFERROR(VLOOKUP($A256, CDS1Y_bbg!BU$5:BV$241,2), -1)</f>
        <v>-1</v>
      </c>
      <c r="BX256">
        <f>IFERROR(VLOOKUP($A256, CDS1Y_bbg!BW$5:BX$241,2), -1)</f>
        <v>-1</v>
      </c>
      <c r="BZ256">
        <f>IFERROR(VLOOKUP($A256, CDS1Y_bbg!BY$5:BZ$241,2), -1)</f>
        <v>-1</v>
      </c>
      <c r="CB256">
        <f>IFERROR(VLOOKUP($A256, CDS1Y_bbg!CA$5:CB$241,2), -1)</f>
        <v>-1</v>
      </c>
      <c r="CD256">
        <f>IFERROR(VLOOKUP($A256, CDS1Y_bbg!CC$5:CD$241,2), -1)</f>
        <v>-1</v>
      </c>
      <c r="CF256">
        <f>IFERROR(VLOOKUP($A256, CDS1Y_bbg!CE$5:CF$241,2), -1)</f>
        <v>-1</v>
      </c>
      <c r="CH256">
        <f>IFERROR(VLOOKUP($A256, CDS1Y_bbg!CG$5:CH$241,2), -1)</f>
        <v>-1</v>
      </c>
      <c r="CJ256">
        <f>IFERROR(VLOOKUP($A256, CDS1Y_bbg!CI$5:CJ$241,2), -1)</f>
        <v>-1</v>
      </c>
      <c r="CL256">
        <f>IFERROR(VLOOKUP($A256, CDS1Y_bbg!CK$5:CL$241,2), -1)</f>
        <v>-1</v>
      </c>
      <c r="CN256">
        <f>IFERROR(VLOOKUP($A256, CDS1Y_bbg!CM$5:CN$241,2), -1)</f>
        <v>-1</v>
      </c>
    </row>
    <row r="257" spans="1:92" x14ac:dyDescent="0.25">
      <c r="A257" s="1">
        <v>44316</v>
      </c>
      <c r="B257">
        <f>IFERROR(VLOOKUP($A257, CDS1Y_bbg!A$5:B$241,2), -1)</f>
        <v>72.903999999999996</v>
      </c>
      <c r="D257">
        <f>IFERROR(VLOOKUP($A257, CDS1Y_bbg!C$5:D$241,2), -1)</f>
        <v>-1</v>
      </c>
      <c r="F257">
        <f>IFERROR(VLOOKUP($A257, CDS1Y_bbg!E$5:F$241,2), -1)</f>
        <v>12.112</v>
      </c>
      <c r="H257">
        <f>IFERROR(VLOOKUP($A257, CDS1Y_bbg!G$5:H$241,2), -1)</f>
        <v>-1</v>
      </c>
      <c r="J257">
        <f>IFERROR(VLOOKUP($A257, CDS1Y_bbg!I$5:J$241,2), -1)</f>
        <v>41.073</v>
      </c>
      <c r="L257">
        <f>IFERROR(VLOOKUP($A257, CDS1Y_bbg!K$5:L$241,2), -1)</f>
        <v>-1</v>
      </c>
      <c r="N257">
        <f>IFERROR(VLOOKUP($A257, CDS1Y_bbg!M$5:N$241,2), -1)</f>
        <v>-1</v>
      </c>
      <c r="P257">
        <f>IFERROR(VLOOKUP($A257, CDS1Y_bbg!O$5:P$241,2), -1)</f>
        <v>-1</v>
      </c>
      <c r="R257">
        <f>IFERROR(VLOOKUP($A257, CDS1Y_bbg!Q$5:R$241,2), -1)</f>
        <v>24.791</v>
      </c>
      <c r="T257">
        <v>-1</v>
      </c>
      <c r="V257">
        <f>IFERROR(VLOOKUP($A257, CDS1Y_bbg!U$5:V$241,2), -1)</f>
        <v>-1</v>
      </c>
      <c r="X257">
        <f>IFERROR(VLOOKUP($A257, CDS1Y_bbg!W$5:X$241,2), -1)</f>
        <v>-1</v>
      </c>
      <c r="Z257">
        <v>-1</v>
      </c>
      <c r="AB257">
        <f>IFERROR(VLOOKUP($A257, CDS1Y_bbg!AA$5:AB$241,2), -1)</f>
        <v>-1</v>
      </c>
      <c r="AD257">
        <f>IFERROR(VLOOKUP($A257, CDS1Y_bbg!AC$5:AD$241,2), -1)</f>
        <v>-1</v>
      </c>
      <c r="AF257">
        <f>IFERROR(VLOOKUP($A257, CDS1Y_bbg!AE$5:AF$241,2), -1)</f>
        <v>-1</v>
      </c>
      <c r="AH257">
        <f>IFERROR(VLOOKUP($A257, CDS1Y_bbg!AG$5:AH$241,2), -1)</f>
        <v>-1</v>
      </c>
      <c r="AJ257">
        <f>IFERROR(VLOOKUP($A257, CDS1Y_bbg!AI$5:AJ$241,2), -1)</f>
        <v>-1</v>
      </c>
      <c r="AL257">
        <f>IFERROR(VLOOKUP($A257, CDS1Y_bbg!AK$5:AL$241,2), -1)</f>
        <v>-1</v>
      </c>
      <c r="AN257">
        <f>IFERROR(VLOOKUP($A257, CDS1Y_bbg!AM$5:AN$241,2), -1)</f>
        <v>-1</v>
      </c>
      <c r="AP257">
        <f>IFERROR(VLOOKUP($A257, CDS1Y_bbg!AO$5:AP$241,2), -1)</f>
        <v>-1</v>
      </c>
      <c r="AR257">
        <f>IFERROR(VLOOKUP($A257, CDS1Y_bbg!AQ$5:AR$241,2), -1)</f>
        <v>4.8</v>
      </c>
      <c r="AT257">
        <f>IFERROR(VLOOKUP($A257, CDS1Y_bbg!AS$5:AT$241,2), -1)</f>
        <v>2.7800000000000002</v>
      </c>
      <c r="AV257">
        <f>IFERROR(VLOOKUP($A257, CDS1Y_bbg!AU$5:AV$241,2), -1)</f>
        <v>-1</v>
      </c>
      <c r="AX257">
        <f>IFERROR(VLOOKUP($A257, CDS1Y_bbg!AW$5:AX$241,2), -1)</f>
        <v>-1</v>
      </c>
      <c r="AZ257">
        <f>IFERROR(VLOOKUP($A257, CDS1Y_bbg!AY$5:AZ$241,2), -1)</f>
        <v>-1</v>
      </c>
      <c r="BB257">
        <f>IFERROR(VLOOKUP($A257, CDS1Y_bbg!BA$5:BB$241,2), -1)</f>
        <v>-1</v>
      </c>
      <c r="BD257">
        <f>IFERROR(VLOOKUP($A257, CDS1Y_bbg!BC$5:BD$241,2), -1)</f>
        <v>-1</v>
      </c>
      <c r="BF257">
        <f>IFERROR(VLOOKUP($A257, CDS1Y_bbg!BE$5:BF$241,2), -1)</f>
        <v>-1</v>
      </c>
      <c r="BH257">
        <f>IFERROR(VLOOKUP($A257, CDS1Y_bbg!BG$5:BH$241,2), -1)</f>
        <v>-1</v>
      </c>
      <c r="BJ257">
        <f>IFERROR(VLOOKUP($A257, CDS1Y_bbg!BI$5:BJ$241,2), -1)</f>
        <v>-1</v>
      </c>
      <c r="BL257">
        <f>IFERROR(VLOOKUP($A257, CDS1Y_bbg!BK$5:BL$241,2), -1)</f>
        <v>-1</v>
      </c>
      <c r="BN257">
        <f>IFERROR(VLOOKUP($A257, CDS1Y_bbg!BM$5:BN$241,2), -1)</f>
        <v>-1</v>
      </c>
      <c r="BP257">
        <f>IFERROR(VLOOKUP($A257, CDS1Y_bbg!BO$5:BP$241,2), -1)</f>
        <v>-1</v>
      </c>
      <c r="BR257">
        <f>IFERROR(VLOOKUP($A257, CDS1Y_bbg!BQ$5:BR$241,2), -1)</f>
        <v>-1</v>
      </c>
      <c r="BT257">
        <f>IFERROR(VLOOKUP($A257, CDS1Y_bbg!BS$5:BT$241,2), -1)</f>
        <v>-1</v>
      </c>
      <c r="BV257">
        <f>IFERROR(VLOOKUP($A257, CDS1Y_bbg!BU$5:BV$241,2), -1)</f>
        <v>-1</v>
      </c>
      <c r="BX257">
        <f>IFERROR(VLOOKUP($A257, CDS1Y_bbg!BW$5:BX$241,2), -1)</f>
        <v>-1</v>
      </c>
      <c r="BZ257">
        <f>IFERROR(VLOOKUP($A257, CDS1Y_bbg!BY$5:BZ$241,2), -1)</f>
        <v>-1</v>
      </c>
      <c r="CB257">
        <f>IFERROR(VLOOKUP($A257, CDS1Y_bbg!CA$5:CB$241,2), -1)</f>
        <v>-1</v>
      </c>
      <c r="CD257">
        <f>IFERROR(VLOOKUP($A257, CDS1Y_bbg!CC$5:CD$241,2), -1)</f>
        <v>-1</v>
      </c>
      <c r="CF257">
        <f>IFERROR(VLOOKUP($A257, CDS1Y_bbg!CE$5:CF$241,2), -1)</f>
        <v>-1</v>
      </c>
      <c r="CH257">
        <f>IFERROR(VLOOKUP($A257, CDS1Y_bbg!CG$5:CH$241,2), -1)</f>
        <v>-1</v>
      </c>
      <c r="CJ257">
        <f>IFERROR(VLOOKUP($A257, CDS1Y_bbg!CI$5:CJ$241,2), -1)</f>
        <v>-1</v>
      </c>
      <c r="CL257">
        <f>IFERROR(VLOOKUP($A257, CDS1Y_bbg!CK$5:CL$241,2), -1)</f>
        <v>-1</v>
      </c>
      <c r="CN257">
        <f>IFERROR(VLOOKUP($A257, CDS1Y_bbg!CM$5:CN$241,2), -1)</f>
        <v>-1</v>
      </c>
    </row>
    <row r="258" spans="1:92" x14ac:dyDescent="0.25">
      <c r="A258" s="1">
        <v>44347</v>
      </c>
      <c r="B258">
        <f>IFERROR(VLOOKUP($A258, CDS1Y_bbg!A$5:B$241,2), -1)</f>
        <v>61.03</v>
      </c>
      <c r="D258">
        <f>IFERROR(VLOOKUP($A258, CDS1Y_bbg!C$5:D$241,2), -1)</f>
        <v>-1</v>
      </c>
      <c r="F258">
        <f>IFERROR(VLOOKUP($A258, CDS1Y_bbg!E$5:F$241,2), -1)</f>
        <v>20.042999999999999</v>
      </c>
      <c r="H258">
        <f>IFERROR(VLOOKUP($A258, CDS1Y_bbg!G$5:H$241,2), -1)</f>
        <v>-1</v>
      </c>
      <c r="J258">
        <f>IFERROR(VLOOKUP($A258, CDS1Y_bbg!I$5:J$241,2), -1)</f>
        <v>50.75</v>
      </c>
      <c r="L258">
        <f>IFERROR(VLOOKUP($A258, CDS1Y_bbg!K$5:L$241,2), -1)</f>
        <v>-1</v>
      </c>
      <c r="N258">
        <f>IFERROR(VLOOKUP($A258, CDS1Y_bbg!M$5:N$241,2), -1)</f>
        <v>-1</v>
      </c>
      <c r="P258">
        <f>IFERROR(VLOOKUP($A258, CDS1Y_bbg!O$5:P$241,2), -1)</f>
        <v>-1</v>
      </c>
      <c r="R258">
        <f>IFERROR(VLOOKUP($A258, CDS1Y_bbg!Q$5:R$241,2), -1)</f>
        <v>25.76</v>
      </c>
      <c r="T258">
        <v>-1</v>
      </c>
      <c r="V258">
        <f>IFERROR(VLOOKUP($A258, CDS1Y_bbg!U$5:V$241,2), -1)</f>
        <v>-1</v>
      </c>
      <c r="X258">
        <f>IFERROR(VLOOKUP($A258, CDS1Y_bbg!W$5:X$241,2), -1)</f>
        <v>-1</v>
      </c>
      <c r="Z258">
        <v>-1</v>
      </c>
      <c r="AB258">
        <f>IFERROR(VLOOKUP($A258, CDS1Y_bbg!AA$5:AB$241,2), -1)</f>
        <v>-1</v>
      </c>
      <c r="AD258">
        <f>IFERROR(VLOOKUP($A258, CDS1Y_bbg!AC$5:AD$241,2), -1)</f>
        <v>-1</v>
      </c>
      <c r="AF258">
        <f>IFERROR(VLOOKUP($A258, CDS1Y_bbg!AE$5:AF$241,2), -1)</f>
        <v>-1</v>
      </c>
      <c r="AH258">
        <f>IFERROR(VLOOKUP($A258, CDS1Y_bbg!AG$5:AH$241,2), -1)</f>
        <v>-1</v>
      </c>
      <c r="AJ258">
        <f>IFERROR(VLOOKUP($A258, CDS1Y_bbg!AI$5:AJ$241,2), -1)</f>
        <v>-1</v>
      </c>
      <c r="AL258">
        <f>IFERROR(VLOOKUP($A258, CDS1Y_bbg!AK$5:AL$241,2), -1)</f>
        <v>-1</v>
      </c>
      <c r="AN258">
        <f>IFERROR(VLOOKUP($A258, CDS1Y_bbg!AM$5:AN$241,2), -1)</f>
        <v>-1</v>
      </c>
      <c r="AP258">
        <f>IFERROR(VLOOKUP($A258, CDS1Y_bbg!AO$5:AP$241,2), -1)</f>
        <v>-1</v>
      </c>
      <c r="AR258">
        <f>IFERROR(VLOOKUP($A258, CDS1Y_bbg!AQ$5:AR$241,2), -1)</f>
        <v>5.49</v>
      </c>
      <c r="AT258">
        <f>IFERROR(VLOOKUP($A258, CDS1Y_bbg!AS$5:AT$241,2), -1)</f>
        <v>3.51</v>
      </c>
      <c r="AV258">
        <f>IFERROR(VLOOKUP($A258, CDS1Y_bbg!AU$5:AV$241,2), -1)</f>
        <v>-1</v>
      </c>
      <c r="AX258">
        <f>IFERROR(VLOOKUP($A258, CDS1Y_bbg!AW$5:AX$241,2), -1)</f>
        <v>-1</v>
      </c>
      <c r="AZ258">
        <f>IFERROR(VLOOKUP($A258, CDS1Y_bbg!AY$5:AZ$241,2), -1)</f>
        <v>-1</v>
      </c>
      <c r="BB258">
        <f>IFERROR(VLOOKUP($A258, CDS1Y_bbg!BA$5:BB$241,2), -1)</f>
        <v>-1</v>
      </c>
      <c r="BD258">
        <f>IFERROR(VLOOKUP($A258, CDS1Y_bbg!BC$5:BD$241,2), -1)</f>
        <v>-1</v>
      </c>
      <c r="BF258">
        <f>IFERROR(VLOOKUP($A258, CDS1Y_bbg!BE$5:BF$241,2), -1)</f>
        <v>-1</v>
      </c>
      <c r="BH258">
        <f>IFERROR(VLOOKUP($A258, CDS1Y_bbg!BG$5:BH$241,2), -1)</f>
        <v>-1</v>
      </c>
      <c r="BJ258">
        <f>IFERROR(VLOOKUP($A258, CDS1Y_bbg!BI$5:BJ$241,2), -1)</f>
        <v>-1</v>
      </c>
      <c r="BL258">
        <f>IFERROR(VLOOKUP($A258, CDS1Y_bbg!BK$5:BL$241,2), -1)</f>
        <v>-1</v>
      </c>
      <c r="BN258">
        <f>IFERROR(VLOOKUP($A258, CDS1Y_bbg!BM$5:BN$241,2), -1)</f>
        <v>-1</v>
      </c>
      <c r="BP258">
        <f>IFERROR(VLOOKUP($A258, CDS1Y_bbg!BO$5:BP$241,2), -1)</f>
        <v>-1</v>
      </c>
      <c r="BR258">
        <f>IFERROR(VLOOKUP($A258, CDS1Y_bbg!BQ$5:BR$241,2), -1)</f>
        <v>-1</v>
      </c>
      <c r="BT258">
        <f>IFERROR(VLOOKUP($A258, CDS1Y_bbg!BS$5:BT$241,2), -1)</f>
        <v>-1</v>
      </c>
      <c r="BV258">
        <f>IFERROR(VLOOKUP($A258, CDS1Y_bbg!BU$5:BV$241,2), -1)</f>
        <v>-1</v>
      </c>
      <c r="BX258">
        <f>IFERROR(VLOOKUP($A258, CDS1Y_bbg!BW$5:BX$241,2), -1)</f>
        <v>-1</v>
      </c>
      <c r="BZ258">
        <f>IFERROR(VLOOKUP($A258, CDS1Y_bbg!BY$5:BZ$241,2), -1)</f>
        <v>-1</v>
      </c>
      <c r="CB258">
        <f>IFERROR(VLOOKUP($A258, CDS1Y_bbg!CA$5:CB$241,2), -1)</f>
        <v>-1</v>
      </c>
      <c r="CD258">
        <f>IFERROR(VLOOKUP($A258, CDS1Y_bbg!CC$5:CD$241,2), -1)</f>
        <v>-1</v>
      </c>
      <c r="CF258">
        <f>IFERROR(VLOOKUP($A258, CDS1Y_bbg!CE$5:CF$241,2), -1)</f>
        <v>-1</v>
      </c>
      <c r="CH258">
        <f>IFERROR(VLOOKUP($A258, CDS1Y_bbg!CG$5:CH$241,2), -1)</f>
        <v>-1</v>
      </c>
      <c r="CJ258">
        <f>IFERROR(VLOOKUP($A258, CDS1Y_bbg!CI$5:CJ$241,2), -1)</f>
        <v>-1</v>
      </c>
      <c r="CL258">
        <f>IFERROR(VLOOKUP($A258, CDS1Y_bbg!CK$5:CL$241,2), -1)</f>
        <v>-1</v>
      </c>
      <c r="CN258">
        <f>IFERROR(VLOOKUP($A258, CDS1Y_bbg!CM$5:CN$241,2), -1)</f>
        <v>-1</v>
      </c>
    </row>
    <row r="259" spans="1:92" x14ac:dyDescent="0.25">
      <c r="A259" s="1">
        <v>44377</v>
      </c>
      <c r="B259">
        <f>IFERROR(VLOOKUP($A259, CDS1Y_bbg!A$5:B$241,2), -1)</f>
        <v>55.945999999999998</v>
      </c>
      <c r="D259">
        <f>IFERROR(VLOOKUP($A259, CDS1Y_bbg!C$5:D$241,2), -1)</f>
        <v>-1</v>
      </c>
      <c r="F259">
        <f>IFERROR(VLOOKUP($A259, CDS1Y_bbg!E$5:F$241,2), -1)</f>
        <v>15.614000000000001</v>
      </c>
      <c r="H259">
        <f>IFERROR(VLOOKUP($A259, CDS1Y_bbg!G$5:H$241,2), -1)</f>
        <v>-1</v>
      </c>
      <c r="J259">
        <f>IFERROR(VLOOKUP($A259, CDS1Y_bbg!I$5:J$241,2), -1)</f>
        <v>45.680999999999997</v>
      </c>
      <c r="L259">
        <f>IFERROR(VLOOKUP($A259, CDS1Y_bbg!K$5:L$241,2), -1)</f>
        <v>-1</v>
      </c>
      <c r="N259">
        <f>IFERROR(VLOOKUP($A259, CDS1Y_bbg!M$5:N$241,2), -1)</f>
        <v>-1</v>
      </c>
      <c r="P259">
        <f>IFERROR(VLOOKUP($A259, CDS1Y_bbg!O$5:P$241,2), -1)</f>
        <v>-1</v>
      </c>
      <c r="R259">
        <f>IFERROR(VLOOKUP($A259, CDS1Y_bbg!Q$5:R$241,2), -1)</f>
        <v>25.024999999999999</v>
      </c>
      <c r="T259">
        <v>-1</v>
      </c>
      <c r="V259">
        <f>IFERROR(VLOOKUP($A259, CDS1Y_bbg!U$5:V$241,2), -1)</f>
        <v>-1</v>
      </c>
      <c r="X259">
        <f>IFERROR(VLOOKUP($A259, CDS1Y_bbg!W$5:X$241,2), -1)</f>
        <v>-1</v>
      </c>
      <c r="Z259">
        <v>-1</v>
      </c>
      <c r="AB259">
        <f>IFERROR(VLOOKUP($A259, CDS1Y_bbg!AA$5:AB$241,2), -1)</f>
        <v>-1</v>
      </c>
      <c r="AD259">
        <f>IFERROR(VLOOKUP($A259, CDS1Y_bbg!AC$5:AD$241,2), -1)</f>
        <v>-1</v>
      </c>
      <c r="AF259">
        <f>IFERROR(VLOOKUP($A259, CDS1Y_bbg!AE$5:AF$241,2), -1)</f>
        <v>-1</v>
      </c>
      <c r="AH259">
        <f>IFERROR(VLOOKUP($A259, CDS1Y_bbg!AG$5:AH$241,2), -1)</f>
        <v>-1</v>
      </c>
      <c r="AJ259">
        <f>IFERROR(VLOOKUP($A259, CDS1Y_bbg!AI$5:AJ$241,2), -1)</f>
        <v>-1</v>
      </c>
      <c r="AL259">
        <f>IFERROR(VLOOKUP($A259, CDS1Y_bbg!AK$5:AL$241,2), -1)</f>
        <v>-1</v>
      </c>
      <c r="AN259">
        <f>IFERROR(VLOOKUP($A259, CDS1Y_bbg!AM$5:AN$241,2), -1)</f>
        <v>-1</v>
      </c>
      <c r="AP259">
        <f>IFERROR(VLOOKUP($A259, CDS1Y_bbg!AO$5:AP$241,2), -1)</f>
        <v>-1</v>
      </c>
      <c r="AR259">
        <f>IFERROR(VLOOKUP($A259, CDS1Y_bbg!AQ$5:AR$241,2), -1)</f>
        <v>4.9509999999999996</v>
      </c>
      <c r="AT259">
        <f>IFERROR(VLOOKUP($A259, CDS1Y_bbg!AS$5:AT$241,2), -1)</f>
        <v>2.41</v>
      </c>
      <c r="AV259">
        <f>IFERROR(VLOOKUP($A259, CDS1Y_bbg!AU$5:AV$241,2), -1)</f>
        <v>-1</v>
      </c>
      <c r="AX259">
        <f>IFERROR(VLOOKUP($A259, CDS1Y_bbg!AW$5:AX$241,2), -1)</f>
        <v>-1</v>
      </c>
      <c r="AZ259">
        <f>IFERROR(VLOOKUP($A259, CDS1Y_bbg!AY$5:AZ$241,2), -1)</f>
        <v>-1</v>
      </c>
      <c r="BB259">
        <f>IFERROR(VLOOKUP($A259, CDS1Y_bbg!BA$5:BB$241,2), -1)</f>
        <v>-1</v>
      </c>
      <c r="BD259">
        <f>IFERROR(VLOOKUP($A259, CDS1Y_bbg!BC$5:BD$241,2), -1)</f>
        <v>-1</v>
      </c>
      <c r="BF259">
        <f>IFERROR(VLOOKUP($A259, CDS1Y_bbg!BE$5:BF$241,2), -1)</f>
        <v>-1</v>
      </c>
      <c r="BH259">
        <f>IFERROR(VLOOKUP($A259, CDS1Y_bbg!BG$5:BH$241,2), -1)</f>
        <v>-1</v>
      </c>
      <c r="BJ259">
        <f>IFERROR(VLOOKUP($A259, CDS1Y_bbg!BI$5:BJ$241,2), -1)</f>
        <v>-1</v>
      </c>
      <c r="BL259">
        <f>IFERROR(VLOOKUP($A259, CDS1Y_bbg!BK$5:BL$241,2), -1)</f>
        <v>-1</v>
      </c>
      <c r="BN259">
        <f>IFERROR(VLOOKUP($A259, CDS1Y_bbg!BM$5:BN$241,2), -1)</f>
        <v>-1</v>
      </c>
      <c r="BP259">
        <f>IFERROR(VLOOKUP($A259, CDS1Y_bbg!BO$5:BP$241,2), -1)</f>
        <v>-1</v>
      </c>
      <c r="BR259">
        <f>IFERROR(VLOOKUP($A259, CDS1Y_bbg!BQ$5:BR$241,2), -1)</f>
        <v>-1</v>
      </c>
      <c r="BT259">
        <f>IFERROR(VLOOKUP($A259, CDS1Y_bbg!BS$5:BT$241,2), -1)</f>
        <v>-1</v>
      </c>
      <c r="BV259">
        <f>IFERROR(VLOOKUP($A259, CDS1Y_bbg!BU$5:BV$241,2), -1)</f>
        <v>-1</v>
      </c>
      <c r="BX259">
        <f>IFERROR(VLOOKUP($A259, CDS1Y_bbg!BW$5:BX$241,2), -1)</f>
        <v>-1</v>
      </c>
      <c r="BZ259">
        <f>IFERROR(VLOOKUP($A259, CDS1Y_bbg!BY$5:BZ$241,2), -1)</f>
        <v>-1</v>
      </c>
      <c r="CB259">
        <f>IFERROR(VLOOKUP($A259, CDS1Y_bbg!CA$5:CB$241,2), -1)</f>
        <v>-1</v>
      </c>
      <c r="CD259">
        <f>IFERROR(VLOOKUP($A259, CDS1Y_bbg!CC$5:CD$241,2), -1)</f>
        <v>-1</v>
      </c>
      <c r="CF259">
        <f>IFERROR(VLOOKUP($A259, CDS1Y_bbg!CE$5:CF$241,2), -1)</f>
        <v>-1</v>
      </c>
      <c r="CH259">
        <f>IFERROR(VLOOKUP($A259, CDS1Y_bbg!CG$5:CH$241,2), -1)</f>
        <v>-1</v>
      </c>
      <c r="CJ259">
        <f>IFERROR(VLOOKUP($A259, CDS1Y_bbg!CI$5:CJ$241,2), -1)</f>
        <v>-1</v>
      </c>
      <c r="CL259">
        <f>IFERROR(VLOOKUP($A259, CDS1Y_bbg!CK$5:CL$241,2), -1)</f>
        <v>-1</v>
      </c>
      <c r="CN259">
        <f>IFERROR(VLOOKUP($A259, CDS1Y_bbg!CM$5:CN$241,2), -1)</f>
        <v>-1</v>
      </c>
    </row>
    <row r="260" spans="1:92" x14ac:dyDescent="0.25">
      <c r="A260" s="1">
        <v>44407</v>
      </c>
      <c r="B260">
        <f>IFERROR(VLOOKUP($A260, CDS1Y_bbg!A$5:B$241,2), -1)</f>
        <v>61.37</v>
      </c>
      <c r="D260">
        <f>IFERROR(VLOOKUP($A260, CDS1Y_bbg!C$5:D$241,2), -1)</f>
        <v>-1</v>
      </c>
      <c r="F260">
        <f>IFERROR(VLOOKUP($A260, CDS1Y_bbg!E$5:F$241,2), -1)</f>
        <v>21.422000000000001</v>
      </c>
      <c r="H260">
        <f>IFERROR(VLOOKUP($A260, CDS1Y_bbg!G$5:H$241,2), -1)</f>
        <v>-1</v>
      </c>
      <c r="J260">
        <f>IFERROR(VLOOKUP($A260, CDS1Y_bbg!I$5:J$241,2), -1)</f>
        <v>53.390999999999998</v>
      </c>
      <c r="L260">
        <f>IFERROR(VLOOKUP($A260, CDS1Y_bbg!K$5:L$241,2), -1)</f>
        <v>-1</v>
      </c>
      <c r="N260">
        <f>IFERROR(VLOOKUP($A260, CDS1Y_bbg!M$5:N$241,2), -1)</f>
        <v>-1</v>
      </c>
      <c r="P260">
        <f>IFERROR(VLOOKUP($A260, CDS1Y_bbg!O$5:P$241,2), -1)</f>
        <v>-1</v>
      </c>
      <c r="R260">
        <f>IFERROR(VLOOKUP($A260, CDS1Y_bbg!Q$5:R$241,2), -1)</f>
        <v>27.513999999999999</v>
      </c>
      <c r="T260">
        <v>-1</v>
      </c>
      <c r="V260">
        <f>IFERROR(VLOOKUP($A260, CDS1Y_bbg!U$5:V$241,2), -1)</f>
        <v>-1</v>
      </c>
      <c r="X260">
        <f>IFERROR(VLOOKUP($A260, CDS1Y_bbg!W$5:X$241,2), -1)</f>
        <v>-1</v>
      </c>
      <c r="Z260">
        <v>-1</v>
      </c>
      <c r="AB260">
        <f>IFERROR(VLOOKUP($A260, CDS1Y_bbg!AA$5:AB$241,2), -1)</f>
        <v>-1</v>
      </c>
      <c r="AD260">
        <f>IFERROR(VLOOKUP($A260, CDS1Y_bbg!AC$5:AD$241,2), -1)</f>
        <v>-1</v>
      </c>
      <c r="AF260">
        <f>IFERROR(VLOOKUP($A260, CDS1Y_bbg!AE$5:AF$241,2), -1)</f>
        <v>-1</v>
      </c>
      <c r="AH260">
        <f>IFERROR(VLOOKUP($A260, CDS1Y_bbg!AG$5:AH$241,2), -1)</f>
        <v>-1</v>
      </c>
      <c r="AJ260">
        <f>IFERROR(VLOOKUP($A260, CDS1Y_bbg!AI$5:AJ$241,2), -1)</f>
        <v>-1</v>
      </c>
      <c r="AL260">
        <f>IFERROR(VLOOKUP($A260, CDS1Y_bbg!AK$5:AL$241,2), -1)</f>
        <v>-1</v>
      </c>
      <c r="AN260">
        <f>IFERROR(VLOOKUP($A260, CDS1Y_bbg!AM$5:AN$241,2), -1)</f>
        <v>-1</v>
      </c>
      <c r="AP260">
        <f>IFERROR(VLOOKUP($A260, CDS1Y_bbg!AO$5:AP$241,2), -1)</f>
        <v>-1</v>
      </c>
      <c r="AR260">
        <f>IFERROR(VLOOKUP($A260, CDS1Y_bbg!AQ$5:AR$241,2), -1)</f>
        <v>3.73</v>
      </c>
      <c r="AT260">
        <f>IFERROR(VLOOKUP($A260, CDS1Y_bbg!AS$5:AT$241,2), -1)</f>
        <v>2.31</v>
      </c>
      <c r="AV260">
        <f>IFERROR(VLOOKUP($A260, CDS1Y_bbg!AU$5:AV$241,2), -1)</f>
        <v>-1</v>
      </c>
      <c r="AX260">
        <f>IFERROR(VLOOKUP($A260, CDS1Y_bbg!AW$5:AX$241,2), -1)</f>
        <v>-1</v>
      </c>
      <c r="AZ260">
        <f>IFERROR(VLOOKUP($A260, CDS1Y_bbg!AY$5:AZ$241,2), -1)</f>
        <v>-1</v>
      </c>
      <c r="BB260">
        <f>IFERROR(VLOOKUP($A260, CDS1Y_bbg!BA$5:BB$241,2), -1)</f>
        <v>-1</v>
      </c>
      <c r="BD260">
        <f>IFERROR(VLOOKUP($A260, CDS1Y_bbg!BC$5:BD$241,2), -1)</f>
        <v>-1</v>
      </c>
      <c r="BF260">
        <f>IFERROR(VLOOKUP($A260, CDS1Y_bbg!BE$5:BF$241,2), -1)</f>
        <v>-1</v>
      </c>
      <c r="BH260">
        <f>IFERROR(VLOOKUP($A260, CDS1Y_bbg!BG$5:BH$241,2), -1)</f>
        <v>-1</v>
      </c>
      <c r="BJ260">
        <f>IFERROR(VLOOKUP($A260, CDS1Y_bbg!BI$5:BJ$241,2), -1)</f>
        <v>-1</v>
      </c>
      <c r="BL260">
        <f>IFERROR(VLOOKUP($A260, CDS1Y_bbg!BK$5:BL$241,2), -1)</f>
        <v>-1</v>
      </c>
      <c r="BN260">
        <f>IFERROR(VLOOKUP($A260, CDS1Y_bbg!BM$5:BN$241,2), -1)</f>
        <v>-1</v>
      </c>
      <c r="BP260">
        <f>IFERROR(VLOOKUP($A260, CDS1Y_bbg!BO$5:BP$241,2), -1)</f>
        <v>-1</v>
      </c>
      <c r="BR260">
        <f>IFERROR(VLOOKUP($A260, CDS1Y_bbg!BQ$5:BR$241,2), -1)</f>
        <v>-1</v>
      </c>
      <c r="BT260">
        <f>IFERROR(VLOOKUP($A260, CDS1Y_bbg!BS$5:BT$241,2), -1)</f>
        <v>-1</v>
      </c>
      <c r="BV260">
        <f>IFERROR(VLOOKUP($A260, CDS1Y_bbg!BU$5:BV$241,2), -1)</f>
        <v>-1</v>
      </c>
      <c r="BX260">
        <f>IFERROR(VLOOKUP($A260, CDS1Y_bbg!BW$5:BX$241,2), -1)</f>
        <v>-1</v>
      </c>
      <c r="BZ260">
        <f>IFERROR(VLOOKUP($A260, CDS1Y_bbg!BY$5:BZ$241,2), -1)</f>
        <v>-1</v>
      </c>
      <c r="CB260">
        <f>IFERROR(VLOOKUP($A260, CDS1Y_bbg!CA$5:CB$241,2), -1)</f>
        <v>-1</v>
      </c>
      <c r="CD260">
        <f>IFERROR(VLOOKUP($A260, CDS1Y_bbg!CC$5:CD$241,2), -1)</f>
        <v>-1</v>
      </c>
      <c r="CF260">
        <f>IFERROR(VLOOKUP($A260, CDS1Y_bbg!CE$5:CF$241,2), -1)</f>
        <v>-1</v>
      </c>
      <c r="CH260">
        <f>IFERROR(VLOOKUP($A260, CDS1Y_bbg!CG$5:CH$241,2), -1)</f>
        <v>-1</v>
      </c>
      <c r="CJ260">
        <f>IFERROR(VLOOKUP($A260, CDS1Y_bbg!CI$5:CJ$241,2), -1)</f>
        <v>-1</v>
      </c>
      <c r="CL260">
        <f>IFERROR(VLOOKUP($A260, CDS1Y_bbg!CK$5:CL$241,2), -1)</f>
        <v>-1</v>
      </c>
      <c r="CN260">
        <f>IFERROR(VLOOKUP($A260, CDS1Y_bbg!CM$5:CN$241,2), -1)</f>
        <v>-1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260"/>
  <sheetViews>
    <sheetView topLeftCell="A235" workbookViewId="0">
      <selection activeCell="I22" sqref="I22"/>
    </sheetView>
  </sheetViews>
  <sheetFormatPr defaultRowHeight="15" x14ac:dyDescent="0.25"/>
  <cols>
    <col min="1" max="1" width="11.5703125" style="1" bestFit="1" customWidth="1"/>
  </cols>
  <sheetData>
    <row r="1" spans="1:92" x14ac:dyDescent="0.25">
      <c r="A1" t="s">
        <v>2</v>
      </c>
      <c r="B1" t="str">
        <f>CDS1Y_bbg!B4</f>
        <v>Brazil</v>
      </c>
      <c r="C1">
        <f>CDS1Y_bbg!C4</f>
        <v>0</v>
      </c>
      <c r="D1" t="str">
        <f>CDS1Y_bbg!D4</f>
        <v>Bulgaria</v>
      </c>
      <c r="E1">
        <f>CDS1Y_bbg!E4</f>
        <v>0</v>
      </c>
      <c r="F1" t="str">
        <f>CDS1Y_bbg!F4</f>
        <v>Chile</v>
      </c>
      <c r="G1">
        <f>CDS1Y_bbg!G4</f>
        <v>0</v>
      </c>
      <c r="H1" t="str">
        <f>CDS1Y_bbg!H4</f>
        <v>China</v>
      </c>
      <c r="I1">
        <f>CDS1Y_bbg!I4</f>
        <v>0</v>
      </c>
      <c r="J1" t="str">
        <f>CDS1Y_bbg!J4</f>
        <v>Colombia</v>
      </c>
      <c r="K1">
        <f>CDS1Y_bbg!K4</f>
        <v>0</v>
      </c>
      <c r="L1" t="str">
        <f>CDS1Y_bbg!L4</f>
        <v>Croatia</v>
      </c>
      <c r="M1">
        <f>CDS1Y_bbg!M4</f>
        <v>0</v>
      </c>
      <c r="N1" t="str">
        <f>CDS1Y_bbg!N4</f>
        <v>Korea</v>
      </c>
      <c r="O1">
        <f>CDS1Y_bbg!O4</f>
        <v>0</v>
      </c>
      <c r="P1" t="str">
        <f>CDS1Y_bbg!P4</f>
        <v>Malaysia</v>
      </c>
      <c r="Q1">
        <f>CDS1Y_bbg!Q4</f>
        <v>0</v>
      </c>
      <c r="R1" t="str">
        <f>CDS1Y_bbg!R4</f>
        <v>Mexico</v>
      </c>
      <c r="S1">
        <f>CDS1Y_bbg!S4</f>
        <v>0</v>
      </c>
      <c r="T1" t="str">
        <f>CDS1Y_bbg!T4</f>
        <v>Philippines</v>
      </c>
      <c r="U1">
        <f>CDS1Y_bbg!U4</f>
        <v>0</v>
      </c>
      <c r="V1" t="str">
        <f>CDS1Y_bbg!V4</f>
        <v>Poland</v>
      </c>
      <c r="W1">
        <f>CDS1Y_bbg!W4</f>
        <v>0</v>
      </c>
      <c r="X1" t="str">
        <f>CDS1Y_bbg!X4</f>
        <v>Russia</v>
      </c>
      <c r="Y1">
        <f>CDS1Y_bbg!Y4</f>
        <v>0</v>
      </c>
      <c r="Z1" t="str">
        <f>CDS1Y_bbg!Z4</f>
        <v>S.Africa</v>
      </c>
      <c r="AA1">
        <f>CDS1Y_bbg!AA4</f>
        <v>0</v>
      </c>
      <c r="AB1" t="str">
        <f>CDS1Y_bbg!AB4</f>
        <v>Thailand</v>
      </c>
      <c r="AC1">
        <f>CDS1Y_bbg!AC4</f>
        <v>0</v>
      </c>
      <c r="AD1" t="str">
        <f>CDS1Y_bbg!AD4</f>
        <v>Turkey</v>
      </c>
      <c r="AE1">
        <f>CDS1Y_bbg!AE4</f>
        <v>0</v>
      </c>
      <c r="AF1" t="str">
        <f>CDS1Y_bbg!AF4</f>
        <v>Australia</v>
      </c>
      <c r="AG1">
        <f>CDS1Y_bbg!AG4</f>
        <v>0</v>
      </c>
      <c r="AH1" t="str">
        <f>CDS1Y_bbg!AH4</f>
        <v>Austria</v>
      </c>
      <c r="AI1">
        <f>CDS1Y_bbg!AI4</f>
        <v>0</v>
      </c>
      <c r="AJ1" t="str">
        <f>CDS1Y_bbg!AJ4</f>
        <v>Belgium</v>
      </c>
      <c r="AK1">
        <f>CDS1Y_bbg!AK4</f>
        <v>0</v>
      </c>
      <c r="AL1" t="str">
        <f>CDS1Y_bbg!AL4</f>
        <v>Canada</v>
      </c>
      <c r="AM1">
        <f>CDS1Y_bbg!AM4</f>
        <v>0</v>
      </c>
      <c r="AN1" t="str">
        <f>CDS1Y_bbg!AN4</f>
        <v>Denmark</v>
      </c>
      <c r="AO1">
        <f>CDS1Y_bbg!AO4</f>
        <v>0</v>
      </c>
      <c r="AP1" t="str">
        <f>CDS1Y_bbg!AP4</f>
        <v>Finland</v>
      </c>
      <c r="AQ1">
        <f>CDS1Y_bbg!AQ4</f>
        <v>0</v>
      </c>
      <c r="AR1" t="str">
        <f>CDS1Y_bbg!AR4</f>
        <v>France</v>
      </c>
      <c r="AS1">
        <f>CDS1Y_bbg!AS4</f>
        <v>0</v>
      </c>
      <c r="AT1" t="str">
        <f>CDS1Y_bbg!AT4</f>
        <v>Germany</v>
      </c>
      <c r="AU1">
        <f>CDS1Y_bbg!AU4</f>
        <v>0</v>
      </c>
      <c r="AV1" t="str">
        <f>CDS1Y_bbg!AV4</f>
        <v>Hong Kong</v>
      </c>
      <c r="AW1">
        <f>CDS1Y_bbg!AW4</f>
        <v>0</v>
      </c>
      <c r="AX1" t="str">
        <f>CDS1Y_bbg!AX4</f>
        <v>Israel</v>
      </c>
      <c r="AY1">
        <f>CDS1Y_bbg!AY4</f>
        <v>0</v>
      </c>
      <c r="AZ1" t="str">
        <f>CDS1Y_bbg!AZ4</f>
        <v>Italy</v>
      </c>
      <c r="BA1">
        <f>CDS1Y_bbg!BA4</f>
        <v>0</v>
      </c>
      <c r="BB1" t="str">
        <f>CDS1Y_bbg!BB4</f>
        <v>Japan</v>
      </c>
      <c r="BC1">
        <f>CDS1Y_bbg!BC4</f>
        <v>0</v>
      </c>
      <c r="BD1" t="str">
        <f>CDS1Y_bbg!BD4</f>
        <v>Netherlands</v>
      </c>
      <c r="BE1">
        <f>CDS1Y_bbg!BE4</f>
        <v>0</v>
      </c>
      <c r="BF1" t="str">
        <f>CDS1Y_bbg!BF4</f>
        <v>New Zealand</v>
      </c>
      <c r="BG1">
        <f>CDS1Y_bbg!BG4</f>
        <v>0</v>
      </c>
      <c r="BH1" t="str">
        <f>CDS1Y_bbg!BH4</f>
        <v>Norway</v>
      </c>
      <c r="BI1">
        <f>CDS1Y_bbg!BI4</f>
        <v>0</v>
      </c>
      <c r="BJ1" t="str">
        <f>CDS1Y_bbg!BJ4</f>
        <v>Portugal</v>
      </c>
      <c r="BK1">
        <f>CDS1Y_bbg!BK4</f>
        <v>0</v>
      </c>
      <c r="BL1" t="str">
        <f>CDS1Y_bbg!BL4</f>
        <v>Singapore</v>
      </c>
      <c r="BM1">
        <f>CDS1Y_bbg!BM4</f>
        <v>0</v>
      </c>
      <c r="BN1" t="str">
        <f>CDS1Y_bbg!BN4</f>
        <v>Spain</v>
      </c>
      <c r="BO1">
        <f>CDS1Y_bbg!BO4</f>
        <v>0</v>
      </c>
      <c r="BP1" t="str">
        <f>CDS1Y_bbg!BP4</f>
        <v>Sweden</v>
      </c>
      <c r="BQ1">
        <f>CDS1Y_bbg!BQ4</f>
        <v>0</v>
      </c>
      <c r="BR1" t="str">
        <f>CDS1Y_bbg!BR4</f>
        <v>Switzerland</v>
      </c>
      <c r="BS1">
        <f>CDS1Y_bbg!BS4</f>
        <v>0</v>
      </c>
      <c r="BT1" t="str">
        <f>CDS1Y_bbg!BT4</f>
        <v>UK</v>
      </c>
      <c r="BU1">
        <f>CDS1Y_bbg!BU4</f>
        <v>0</v>
      </c>
      <c r="BV1" t="str">
        <f>CDS1Y_bbg!BV4</f>
        <v>US</v>
      </c>
      <c r="BW1">
        <f>CDS1Y_bbg!BW4</f>
        <v>0</v>
      </c>
      <c r="BX1" t="str">
        <f>CDS1Y_bbg!BX4</f>
        <v>Estonia</v>
      </c>
      <c r="BY1">
        <f>CDS1Y_bbg!BY4</f>
        <v>0</v>
      </c>
      <c r="BZ1" t="str">
        <f>CDS1Y_bbg!BZ4</f>
        <v>Iceland</v>
      </c>
      <c r="CA1">
        <f>CDS1Y_bbg!CA4</f>
        <v>0</v>
      </c>
      <c r="CB1" t="str">
        <f>CDS1Y_bbg!CB4</f>
        <v>Latvia</v>
      </c>
      <c r="CC1">
        <f>CDS1Y_bbg!CC4</f>
        <v>0</v>
      </c>
      <c r="CD1" t="str">
        <f>CDS1Y_bbg!CD4</f>
        <v>Lithuania</v>
      </c>
      <c r="CE1">
        <f>CDS1Y_bbg!CE4</f>
        <v>0</v>
      </c>
      <c r="CF1" t="str">
        <f>CDS1Y_bbg!CF4</f>
        <v>Slovakia</v>
      </c>
      <c r="CG1">
        <f>CDS1Y_bbg!CG4</f>
        <v>0</v>
      </c>
      <c r="CH1" t="str">
        <f>CDS1Y_bbg!CH4</f>
        <v>Czech Republic</v>
      </c>
      <c r="CI1">
        <f>CDS1Y_bbg!CI4</f>
        <v>0</v>
      </c>
      <c r="CJ1" t="str">
        <f>CDS1Y_bbg!CJ4</f>
        <v>Greece</v>
      </c>
      <c r="CK1">
        <f>CDS1Y_bbg!CK4</f>
        <v>0</v>
      </c>
      <c r="CL1" t="str">
        <f>CDS1Y_bbg!CL4</f>
        <v>Hungary</v>
      </c>
      <c r="CM1">
        <f>CDS1Y_bbg!CM4</f>
        <v>0</v>
      </c>
      <c r="CN1" t="str">
        <f>CDS1Y_bbg!CN4</f>
        <v>India</v>
      </c>
    </row>
    <row r="2" spans="1:92" x14ac:dyDescent="0.25">
      <c r="A2" s="1">
        <v>36556</v>
      </c>
      <c r="B2">
        <f>IFERROR(VLOOKUP($A2, CDS1Y_bbg!A$5:B$241,2), -1)</f>
        <v>-1</v>
      </c>
      <c r="C2">
        <f>IFERROR(VLOOKUP($A2, CDS1Y_bbg!B$5:C$241,2), -1)</f>
        <v>41831</v>
      </c>
      <c r="D2">
        <f>IFERROR(VLOOKUP($A2, CDS1Y_bbg!C$5:D$241,2), -1)</f>
        <v>-1</v>
      </c>
      <c r="E2">
        <f>IFERROR(VLOOKUP($A2, CDS1Y_bbg!D$5:E$241,2), -1)</f>
        <v>44895</v>
      </c>
      <c r="F2">
        <f>IFERROR(VLOOKUP($A2, CDS1Y_bbg!E$5:F$241,2), -1)</f>
        <v>-1</v>
      </c>
      <c r="G2">
        <f>IFERROR(VLOOKUP($A2, CDS1Y_bbg!F$5:G$241,2), -1)</f>
        <v>40360</v>
      </c>
      <c r="H2">
        <f>IFERROR(VLOOKUP($A2, CDS1Y_bbg!G$5:H$241,2), -1)</f>
        <v>-1</v>
      </c>
      <c r="I2">
        <f>IFERROR(VLOOKUP($A2, CDS1Y_bbg!H$5:I$241,2), -1)</f>
        <v>44834</v>
      </c>
      <c r="J2">
        <f>IFERROR(VLOOKUP($A2, CDS1Y_bbg!I$5:J$241,2), -1)</f>
        <v>-1</v>
      </c>
      <c r="K2">
        <f>IFERROR(VLOOKUP($A2, CDS1Y_bbg!J$5:K$241,2), -1)</f>
        <v>41819</v>
      </c>
      <c r="L2">
        <f>IFERROR(VLOOKUP($A2, CDS1Y_bbg!K$5:L$241,2), -1)</f>
        <v>-1</v>
      </c>
      <c r="M2">
        <f>IFERROR(VLOOKUP($A2, CDS1Y_bbg!L$5:M$241,2), -1)</f>
        <v>40469</v>
      </c>
      <c r="N2">
        <f>IFERROR(VLOOKUP($A2, CDS1Y_bbg!M$5:N$241,2), -1)</f>
        <v>-1</v>
      </c>
      <c r="O2">
        <f>IFERROR(VLOOKUP($A2, CDS1Y_bbg!N$5:O$241,2), -1)</f>
        <v>40289</v>
      </c>
      <c r="P2">
        <f>IFERROR(VLOOKUP($A2, CDS1Y_bbg!O$5:P$241,2), -1)</f>
        <v>-1</v>
      </c>
      <c r="Q2">
        <f>IFERROR(VLOOKUP($A2, CDS1Y_bbg!P$5:Q$241,2), -1)</f>
        <v>44407</v>
      </c>
      <c r="R2">
        <f>IFERROR(VLOOKUP($A2, CDS1Y_bbg!Q$5:R$241,2), -1)</f>
        <v>-1</v>
      </c>
      <c r="S2">
        <f>IFERROR(VLOOKUP($A2, CDS1Y_bbg!R$5:S$241,2), -1)</f>
        <v>43337</v>
      </c>
      <c r="T2">
        <f>IFERROR(VLOOKUP($A2, CDS1Y_bbg!S$5:T$241,2), -1)</f>
        <v>-1</v>
      </c>
      <c r="U2">
        <f>IFERROR(VLOOKUP($A2, CDS1Y_bbg!T$5:U$241,2), -1)</f>
        <v>42062</v>
      </c>
      <c r="V2">
        <f>IFERROR(VLOOKUP($A2, CDS1Y_bbg!U$5:V$241,2), -1)</f>
        <v>-1</v>
      </c>
      <c r="W2">
        <f>IFERROR(VLOOKUP($A2, CDS1Y_bbg!V$5:W$241,2), -1)</f>
        <v>42283</v>
      </c>
      <c r="X2">
        <f>IFERROR(VLOOKUP($A2, CDS1Y_bbg!W$5:X$241,2), -1)</f>
        <v>-1</v>
      </c>
      <c r="Y2">
        <f>IFERROR(VLOOKUP($A2, CDS1Y_bbg!X$5:Y$241,2), -1)</f>
        <v>44468</v>
      </c>
      <c r="Z2">
        <f>IFERROR(VLOOKUP($A2, CDS1Y_bbg!Y$5:Z$241,2), -1)</f>
        <v>-1</v>
      </c>
      <c r="AA2">
        <f>IFERROR(VLOOKUP($A2, CDS1Y_bbg!Z$5:AA$241,2), -1)</f>
        <v>40481</v>
      </c>
      <c r="AB2">
        <f>IFERROR(VLOOKUP($A2, CDS1Y_bbg!AA$5:AB$241,2), -1)</f>
        <v>-1</v>
      </c>
      <c r="AC2" s="1">
        <f>IFERROR(VLOOKUP($A2, CDS1Y_bbg!AB$5:AC$241,2), -1)</f>
        <v>42676</v>
      </c>
      <c r="AD2">
        <f>IFERROR(VLOOKUP($A2, CDS1Y_bbg!AC$5:AD$241,2), -1)</f>
        <v>-1</v>
      </c>
      <c r="AE2">
        <f>IFERROR(VLOOKUP($A2, CDS1Y_bbg!AD$5:AE$241,2), -1)</f>
        <v>41149</v>
      </c>
      <c r="AF2">
        <f>IFERROR(VLOOKUP($A2, CDS1Y_bbg!AE$5:AF$241,2), -1)</f>
        <v>-1</v>
      </c>
      <c r="AG2">
        <f>IFERROR(VLOOKUP($A2, CDS1Y_bbg!AF$5:AG$241,2), -1)</f>
        <v>43189</v>
      </c>
      <c r="AH2">
        <f>IFERROR(VLOOKUP($A2, CDS1Y_bbg!AG$5:AH$241,2), -1)</f>
        <v>-1</v>
      </c>
      <c r="AI2">
        <f>IFERROR(VLOOKUP($A2, CDS1Y_bbg!AH$5:AI$241,2), -1)</f>
        <v>-1</v>
      </c>
      <c r="AJ2">
        <f>IFERROR(VLOOKUP($A2, CDS1Y_bbg!AI$5:AJ$241,2), -1)</f>
        <v>-1</v>
      </c>
      <c r="AK2">
        <f>IFERROR(VLOOKUP($A2, CDS1Y_bbg!AJ$5:AK$241,2), -1)</f>
        <v>-1</v>
      </c>
      <c r="AL2">
        <f>IFERROR(VLOOKUP($A2, CDS1Y_bbg!AK$5:AL$241,2), -1)</f>
        <v>-1</v>
      </c>
      <c r="AM2">
        <f>IFERROR(VLOOKUP($A2, CDS1Y_bbg!AL$5:AM$241,2), -1)</f>
        <v>-1</v>
      </c>
      <c r="AN2">
        <f>IFERROR(VLOOKUP($A2, CDS1Y_bbg!AM$5:AN$241,2), -1)</f>
        <v>-1</v>
      </c>
      <c r="AO2">
        <f>IFERROR(VLOOKUP($A2, CDS1Y_bbg!AN$5:AO$241,2), -1)</f>
        <v>43424</v>
      </c>
      <c r="AP2">
        <f>IFERROR(VLOOKUP($A2, CDS1Y_bbg!AO$5:AP$241,2), -1)</f>
        <v>-1</v>
      </c>
      <c r="AQ2">
        <f>IFERROR(VLOOKUP($A2, CDS1Y_bbg!AP$5:AQ$241,2), -1)</f>
        <v>44625</v>
      </c>
      <c r="AR2">
        <f>IFERROR(VLOOKUP($A2, CDS1Y_bbg!AQ$5:AR$241,2), -1)</f>
        <v>-1</v>
      </c>
      <c r="AS2">
        <f>IFERROR(VLOOKUP($A2, CDS1Y_bbg!AR$5:AS$241,2), -1)</f>
        <v>44626</v>
      </c>
      <c r="AT2">
        <f>IFERROR(VLOOKUP($A2, CDS1Y_bbg!AS$5:AT$241,2), -1)</f>
        <v>-1</v>
      </c>
      <c r="AU2">
        <f>IFERROR(VLOOKUP($A2, CDS1Y_bbg!AT$5:AU$241,2), -1)</f>
        <v>-1</v>
      </c>
      <c r="AV2">
        <f>IFERROR(VLOOKUP($A2, CDS1Y_bbg!AU$5:AV$241,2), -1)</f>
        <v>-1</v>
      </c>
      <c r="AW2">
        <f>IFERROR(VLOOKUP($A2, CDS1Y_bbg!AV$5:AW$241,2), -1)</f>
        <v>41863</v>
      </c>
      <c r="AX2">
        <f>IFERROR(VLOOKUP($A2, CDS1Y_bbg!AW$5:AX$241,2), -1)</f>
        <v>-1</v>
      </c>
      <c r="AY2">
        <f>IFERROR(VLOOKUP($A2, CDS1Y_bbg!AX$5:AY$241,2), -1)</f>
        <v>43402</v>
      </c>
      <c r="AZ2">
        <f>IFERROR(VLOOKUP($A2, CDS1Y_bbg!AY$5:AZ$241,2), -1)</f>
        <v>-1</v>
      </c>
      <c r="BA2">
        <f>IFERROR(VLOOKUP($A2, CDS1Y_bbg!AZ$5:BA$241,2), -1)</f>
        <v>-1</v>
      </c>
      <c r="BB2">
        <f>IFERROR(VLOOKUP($A2, CDS1Y_bbg!BA$5:BB$241,2), -1)</f>
        <v>-1</v>
      </c>
      <c r="BC2">
        <f>IFERROR(VLOOKUP($A2, CDS1Y_bbg!BB$5:BC$241,2), -1)</f>
        <v>41722</v>
      </c>
      <c r="BD2">
        <f>IFERROR(VLOOKUP($A2, CDS1Y_bbg!BC$5:BD$241,2), -1)</f>
        <v>-1</v>
      </c>
      <c r="BE2">
        <f>IFERROR(VLOOKUP($A2, CDS1Y_bbg!BD$5:BE$241,2), -1)</f>
        <v>-1</v>
      </c>
      <c r="BF2">
        <f>IFERROR(VLOOKUP($A2, CDS1Y_bbg!BE$5:BF$241,2), -1)</f>
        <v>-1</v>
      </c>
      <c r="BG2">
        <f>IFERROR(VLOOKUP($A2, CDS1Y_bbg!BF$5:BG$241,2), -1)</f>
        <v>-1</v>
      </c>
      <c r="BH2">
        <f>IFERROR(VLOOKUP($A2, CDS1Y_bbg!BG$5:BH$241,2), -1)</f>
        <v>-1</v>
      </c>
      <c r="BI2">
        <f>IFERROR(VLOOKUP($A2, CDS1Y_bbg!BH$5:BI$241,2), -1)</f>
        <v>43424</v>
      </c>
      <c r="BJ2">
        <f>IFERROR(VLOOKUP($A2, CDS1Y_bbg!BI$5:BJ$241,2), -1)</f>
        <v>-1</v>
      </c>
      <c r="BK2">
        <f>IFERROR(VLOOKUP($A2, CDS1Y_bbg!BJ$5:BK$241,2), -1)</f>
        <v>-1</v>
      </c>
      <c r="BL2">
        <f>IFERROR(VLOOKUP($A2, CDS1Y_bbg!BK$5:BL$241,2), -1)</f>
        <v>-1</v>
      </c>
      <c r="BM2">
        <f>IFERROR(VLOOKUP($A2, CDS1Y_bbg!BL$5:BM$241,2), -1)</f>
        <v>43424</v>
      </c>
      <c r="BN2">
        <f>IFERROR(VLOOKUP($A2, CDS1Y_bbg!BM$5:BN$241,2), -1)</f>
        <v>-1</v>
      </c>
      <c r="BO2">
        <f>IFERROR(VLOOKUP($A2, CDS1Y_bbg!BN$5:BO$241,2), -1)</f>
        <v>43426</v>
      </c>
      <c r="BP2">
        <f>IFERROR(VLOOKUP($A2, CDS1Y_bbg!BO$5:BP$241,2), -1)</f>
        <v>-1</v>
      </c>
      <c r="BQ2">
        <f>IFERROR(VLOOKUP($A2, CDS1Y_bbg!BP$5:BQ$241,2), -1)</f>
        <v>-1</v>
      </c>
      <c r="BR2">
        <f>IFERROR(VLOOKUP($A2, CDS1Y_bbg!BQ$5:BR$241,2), -1)</f>
        <v>-1</v>
      </c>
      <c r="BS2">
        <f>IFERROR(VLOOKUP($A2, CDS1Y_bbg!BR$5:BS$241,2), -1)</f>
        <v>43426</v>
      </c>
      <c r="BT2">
        <f>IFERROR(VLOOKUP($A2, CDS1Y_bbg!BS$5:BT$241,2), -1)</f>
        <v>-1</v>
      </c>
      <c r="BU2">
        <f>IFERROR(VLOOKUP($A2, CDS1Y_bbg!BT$5:BU$241,2), -1)</f>
        <v>-1</v>
      </c>
      <c r="BV2">
        <f>IFERROR(VLOOKUP($A2, CDS1Y_bbg!BU$5:BV$241,2), -1)</f>
        <v>-1</v>
      </c>
      <c r="BW2">
        <f>IFERROR(VLOOKUP($A2, CDS1Y_bbg!BV$5:BW$241,2), -1)</f>
        <v>41915</v>
      </c>
      <c r="BX2">
        <f>IFERROR(VLOOKUP($A2, CDS1Y_bbg!BW$5:BX$241,2), -1)</f>
        <v>-1</v>
      </c>
      <c r="BY2">
        <f>IFERROR(VLOOKUP($A2, CDS1Y_bbg!BX$5:BY$241,2), -1)</f>
        <v>-1</v>
      </c>
      <c r="BZ2">
        <f>IFERROR(VLOOKUP($A2, CDS1Y_bbg!BY$5:BZ$241,2), -1)</f>
        <v>-1</v>
      </c>
      <c r="CA2">
        <f>IFERROR(VLOOKUP($A2, CDS1Y_bbg!BZ$5:CA$241,2), -1)</f>
        <v>41911</v>
      </c>
      <c r="CB2">
        <f>IFERROR(VLOOKUP($A2, CDS1Y_bbg!CA$5:CB$241,2), -1)</f>
        <v>-1</v>
      </c>
      <c r="CC2">
        <f>IFERROR(VLOOKUP($A2, CDS1Y_bbg!CB$5:CC$241,2), -1)</f>
        <v>41912</v>
      </c>
      <c r="CD2">
        <f>IFERROR(VLOOKUP($A2, CDS1Y_bbg!CC$5:CD$241,2), -1)</f>
        <v>-1</v>
      </c>
      <c r="CE2">
        <f>IFERROR(VLOOKUP($A2, CDS1Y_bbg!CD$5:CE$241,2), -1)</f>
        <v>43332</v>
      </c>
      <c r="CF2">
        <f>IFERROR(VLOOKUP($A2, CDS1Y_bbg!CE$5:CF$241,2), -1)</f>
        <v>-1</v>
      </c>
      <c r="CG2">
        <f>IFERROR(VLOOKUP($A2, CDS1Y_bbg!CF$5:CG$241,2), -1)</f>
        <v>41893</v>
      </c>
      <c r="CH2">
        <f>IFERROR(VLOOKUP($A2, CDS1Y_bbg!CG$5:CH$241,2), -1)</f>
        <v>-1</v>
      </c>
      <c r="CI2">
        <f>IFERROR(VLOOKUP($A2, CDS1Y_bbg!CH$5:CI$241,2), -1)</f>
        <v>-1</v>
      </c>
      <c r="CJ2">
        <f>IFERROR(VLOOKUP($A2, CDS1Y_bbg!CI$5:CJ$241,2), -1)</f>
        <v>-1</v>
      </c>
      <c r="CK2">
        <f>IFERROR(VLOOKUP($A2, CDS1Y_bbg!CJ$5:CK$241,2), -1)</f>
        <v>41844</v>
      </c>
      <c r="CL2">
        <f>IFERROR(VLOOKUP($A2, CDS1Y_bbg!CK$5:CL$241,2), -1)</f>
        <v>-1</v>
      </c>
      <c r="CM2">
        <f>IFERROR(VLOOKUP($A2, CDS1Y_bbg!CL$5:CM$241,2), -1)</f>
        <v>-1</v>
      </c>
      <c r="CN2">
        <f>IFERROR(VLOOKUP($A2, CDS1Y_bbg!CM$5:CN$241,2), -1)</f>
        <v>-1</v>
      </c>
    </row>
    <row r="3" spans="1:92" x14ac:dyDescent="0.25">
      <c r="A3" s="1">
        <v>36585</v>
      </c>
      <c r="B3">
        <f>IFERROR(VLOOKUP($A3, CDS1Y_bbg!A$5:B$241,2), -1)</f>
        <v>-1</v>
      </c>
      <c r="D3">
        <f>IFERROR(VLOOKUP($A3, CDS1Y_bbg!C$5:D$241,2), -1)</f>
        <v>-1</v>
      </c>
      <c r="F3">
        <f>IFERROR(VLOOKUP($A3, CDS1Y_bbg!E$5:F$241,2), -1)</f>
        <v>-1</v>
      </c>
      <c r="H3">
        <f>IFERROR(VLOOKUP($A3, CDS1Y_bbg!G$5:H$241,2), -1)</f>
        <v>-1</v>
      </c>
      <c r="J3">
        <f>IFERROR(VLOOKUP($A3, CDS1Y_bbg!I$5:J$241,2), -1)</f>
        <v>-1</v>
      </c>
      <c r="L3">
        <f>IFERROR(VLOOKUP($A3, CDS1Y_bbg!K$5:L$241,2), -1)</f>
        <v>-1</v>
      </c>
      <c r="N3">
        <f>IFERROR(VLOOKUP($A3, CDS1Y_bbg!M$5:N$241,2), -1)</f>
        <v>-1</v>
      </c>
      <c r="P3">
        <f>IFERROR(VLOOKUP($A3, CDS1Y_bbg!O$5:P$241,2), -1)</f>
        <v>-1</v>
      </c>
      <c r="R3">
        <f>IFERROR(VLOOKUP($A3, CDS1Y_bbg!Q$5:R$241,2), -1)</f>
        <v>-1</v>
      </c>
      <c r="T3">
        <f>IFERROR(VLOOKUP($A3, CDS1Y_bbg!S$5:T$241,2), -1)</f>
        <v>-1</v>
      </c>
      <c r="V3">
        <f>IFERROR(VLOOKUP($A3, CDS1Y_bbg!U$5:V$241,2), -1)</f>
        <v>-1</v>
      </c>
      <c r="X3">
        <f>IFERROR(VLOOKUP($A3, CDS1Y_bbg!W$5:X$241,2), -1)</f>
        <v>-1</v>
      </c>
      <c r="Z3">
        <f>IFERROR(VLOOKUP($A3, CDS1Y_bbg!Y$5:Z$241,2), -1)</f>
        <v>-1</v>
      </c>
      <c r="AB3">
        <f>IFERROR(VLOOKUP($A3, CDS1Y_bbg!AA$5:AB$241,2), -1)</f>
        <v>-1</v>
      </c>
      <c r="AD3">
        <f>IFERROR(VLOOKUP($A3, CDS1Y_bbg!AC$5:AD$241,2), -1)</f>
        <v>-1</v>
      </c>
      <c r="AF3">
        <f>IFERROR(VLOOKUP($A3, CDS1Y_bbg!AE$5:AF$241,2), -1)</f>
        <v>-1</v>
      </c>
      <c r="AH3">
        <f>IFERROR(VLOOKUP($A3, CDS1Y_bbg!AG$5:AH$241,2), -1)</f>
        <v>-1</v>
      </c>
      <c r="AJ3">
        <f>IFERROR(VLOOKUP($A3, CDS1Y_bbg!AI$5:AJ$241,2), -1)</f>
        <v>-1</v>
      </c>
      <c r="AL3">
        <f>IFERROR(VLOOKUP($A3, CDS1Y_bbg!AK$5:AL$241,2), -1)</f>
        <v>-1</v>
      </c>
      <c r="AN3">
        <f>IFERROR(VLOOKUP($A3, CDS1Y_bbg!AM$5:AN$241,2), -1)</f>
        <v>-1</v>
      </c>
      <c r="AP3">
        <f>IFERROR(VLOOKUP($A3, CDS1Y_bbg!AO$5:AP$241,2), -1)</f>
        <v>-1</v>
      </c>
      <c r="AR3">
        <f>IFERROR(VLOOKUP($A3, CDS1Y_bbg!AQ$5:AR$241,2), -1)</f>
        <v>-1</v>
      </c>
      <c r="AT3">
        <f>IFERROR(VLOOKUP($A3, CDS1Y_bbg!AS$5:AT$241,2), -1)</f>
        <v>-1</v>
      </c>
      <c r="AV3">
        <f>IFERROR(VLOOKUP($A3, CDS1Y_bbg!AU$5:AV$241,2), -1)</f>
        <v>-1</v>
      </c>
      <c r="AX3">
        <f>IFERROR(VLOOKUP($A3, CDS1Y_bbg!AW$5:AX$241,2), -1)</f>
        <v>-1</v>
      </c>
      <c r="AZ3">
        <f>IFERROR(VLOOKUP($A3, CDS1Y_bbg!AY$5:AZ$241,2), -1)</f>
        <v>-1</v>
      </c>
      <c r="BB3">
        <f>IFERROR(VLOOKUP($A3, CDS1Y_bbg!BA$5:BB$241,2), -1)</f>
        <v>-1</v>
      </c>
      <c r="BD3">
        <f>IFERROR(VLOOKUP($A3, CDS1Y_bbg!BC$5:BD$241,2), -1)</f>
        <v>-1</v>
      </c>
      <c r="BF3">
        <f>IFERROR(VLOOKUP($A3, CDS1Y_bbg!BE$5:BF$241,2), -1)</f>
        <v>-1</v>
      </c>
      <c r="BH3">
        <f>IFERROR(VLOOKUP($A3, CDS1Y_bbg!BG$5:BH$241,2), -1)</f>
        <v>-1</v>
      </c>
      <c r="BJ3">
        <f>IFERROR(VLOOKUP($A3, CDS1Y_bbg!BI$5:BJ$241,2), -1)</f>
        <v>-1</v>
      </c>
      <c r="BL3">
        <f>IFERROR(VLOOKUP($A3, CDS1Y_bbg!BK$5:BL$241,2), -1)</f>
        <v>-1</v>
      </c>
      <c r="BN3">
        <f>IFERROR(VLOOKUP($A3, CDS1Y_bbg!BM$5:BN$241,2), -1)</f>
        <v>-1</v>
      </c>
      <c r="BP3">
        <f>IFERROR(VLOOKUP($A3, CDS1Y_bbg!BO$5:BP$241,2), -1)</f>
        <v>-1</v>
      </c>
      <c r="BR3">
        <f>IFERROR(VLOOKUP($A3, CDS1Y_bbg!BQ$5:BR$241,2), -1)</f>
        <v>-1</v>
      </c>
      <c r="BT3">
        <f>IFERROR(VLOOKUP($A3, CDS1Y_bbg!BS$5:BT$241,2), -1)</f>
        <v>-1</v>
      </c>
      <c r="BV3">
        <f>IFERROR(VLOOKUP($A3, CDS1Y_bbg!BU$5:BV$241,2), -1)</f>
        <v>-1</v>
      </c>
      <c r="BX3">
        <f>IFERROR(VLOOKUP($A3, CDS1Y_bbg!BW$5:BX$241,2), -1)</f>
        <v>-1</v>
      </c>
      <c r="BZ3">
        <f>IFERROR(VLOOKUP($A3, CDS1Y_bbg!BY$5:BZ$241,2), -1)</f>
        <v>-1</v>
      </c>
      <c r="CB3">
        <f>IFERROR(VLOOKUP($A3, CDS1Y_bbg!CA$5:CB$241,2), -1)</f>
        <v>-1</v>
      </c>
      <c r="CD3">
        <f>IFERROR(VLOOKUP($A3, CDS1Y_bbg!CC$5:CD$241,2), -1)</f>
        <v>-1</v>
      </c>
      <c r="CF3">
        <f>IFERROR(VLOOKUP($A3, CDS1Y_bbg!CE$5:CF$241,2), -1)</f>
        <v>-1</v>
      </c>
      <c r="CH3">
        <f>IFERROR(VLOOKUP($A3, CDS1Y_bbg!CG$5:CH$241,2), -1)</f>
        <v>-1</v>
      </c>
      <c r="CJ3">
        <f>IFERROR(VLOOKUP($A3, CDS1Y_bbg!CI$5:CJ$241,2), -1)</f>
        <v>-1</v>
      </c>
      <c r="CL3">
        <f>IFERROR(VLOOKUP($A3, CDS1Y_bbg!CK$5:CL$241,2), -1)</f>
        <v>-1</v>
      </c>
      <c r="CN3">
        <f>IFERROR(VLOOKUP($A3, CDS1Y_bbg!CM$5:CN$241,2), -1)</f>
        <v>-1</v>
      </c>
    </row>
    <row r="4" spans="1:92" x14ac:dyDescent="0.25">
      <c r="A4" s="1">
        <v>36616</v>
      </c>
      <c r="B4">
        <f>IFERROR(VLOOKUP($A4, CDS1Y_bbg!A$5:B$241,2), -1)</f>
        <v>-1</v>
      </c>
      <c r="D4">
        <f>IFERROR(VLOOKUP($A4, CDS1Y_bbg!C$5:D$241,2), -1)</f>
        <v>-1</v>
      </c>
      <c r="F4">
        <f>IFERROR(VLOOKUP($A4, CDS1Y_bbg!E$5:F$241,2), -1)</f>
        <v>-1</v>
      </c>
      <c r="H4">
        <f>IFERROR(VLOOKUP($A4, CDS1Y_bbg!G$5:H$241,2), -1)</f>
        <v>-1</v>
      </c>
      <c r="J4">
        <f>IFERROR(VLOOKUP($A4, CDS1Y_bbg!I$5:J$241,2), -1)</f>
        <v>-1</v>
      </c>
      <c r="L4">
        <f>IFERROR(VLOOKUP($A4, CDS1Y_bbg!K$5:L$241,2), -1)</f>
        <v>-1</v>
      </c>
      <c r="N4">
        <f>IFERROR(VLOOKUP($A4, CDS1Y_bbg!M$5:N$241,2), -1)</f>
        <v>-1</v>
      </c>
      <c r="P4">
        <f>IFERROR(VLOOKUP($A4, CDS1Y_bbg!O$5:P$241,2), -1)</f>
        <v>-1</v>
      </c>
      <c r="R4">
        <f>IFERROR(VLOOKUP($A4, CDS1Y_bbg!Q$5:R$241,2), -1)</f>
        <v>-1</v>
      </c>
      <c r="T4">
        <f>IFERROR(VLOOKUP($A4, CDS1Y_bbg!S$5:T$241,2), -1)</f>
        <v>-1</v>
      </c>
      <c r="V4">
        <f>IFERROR(VLOOKUP($A4, CDS1Y_bbg!U$5:V$241,2), -1)</f>
        <v>-1</v>
      </c>
      <c r="X4">
        <f>IFERROR(VLOOKUP($A4, CDS1Y_bbg!W$5:X$241,2), -1)</f>
        <v>-1</v>
      </c>
      <c r="Z4">
        <f>IFERROR(VLOOKUP($A4, CDS1Y_bbg!Y$5:Z$241,2), -1)</f>
        <v>-1</v>
      </c>
      <c r="AB4">
        <f>IFERROR(VLOOKUP($A4, CDS1Y_bbg!AA$5:AB$241,2), -1)</f>
        <v>-1</v>
      </c>
      <c r="AD4">
        <f>IFERROR(VLOOKUP($A4, CDS1Y_bbg!AC$5:AD$241,2), -1)</f>
        <v>-1</v>
      </c>
      <c r="AF4">
        <f>IFERROR(VLOOKUP($A4, CDS1Y_bbg!AE$5:AF$241,2), -1)</f>
        <v>-1</v>
      </c>
      <c r="AH4">
        <f>IFERROR(VLOOKUP($A4, CDS1Y_bbg!AG$5:AH$241,2), -1)</f>
        <v>-1</v>
      </c>
      <c r="AJ4">
        <f>IFERROR(VLOOKUP($A4, CDS1Y_bbg!AI$5:AJ$241,2), -1)</f>
        <v>-1</v>
      </c>
      <c r="AL4">
        <f>IFERROR(VLOOKUP($A4, CDS1Y_bbg!AK$5:AL$241,2), -1)</f>
        <v>-1</v>
      </c>
      <c r="AN4">
        <f>IFERROR(VLOOKUP($A4, CDS1Y_bbg!AM$5:AN$241,2), -1)</f>
        <v>-1</v>
      </c>
      <c r="AP4">
        <f>IFERROR(VLOOKUP($A4, CDS1Y_bbg!AO$5:AP$241,2), -1)</f>
        <v>-1</v>
      </c>
      <c r="AR4">
        <f>IFERROR(VLOOKUP($A4, CDS1Y_bbg!AQ$5:AR$241,2), -1)</f>
        <v>-1</v>
      </c>
      <c r="AT4">
        <f>IFERROR(VLOOKUP($A4, CDS1Y_bbg!AS$5:AT$241,2), -1)</f>
        <v>-1</v>
      </c>
      <c r="AV4">
        <f>IFERROR(VLOOKUP($A4, CDS1Y_bbg!AU$5:AV$241,2), -1)</f>
        <v>-1</v>
      </c>
      <c r="AX4">
        <f>IFERROR(VLOOKUP($A4, CDS1Y_bbg!AW$5:AX$241,2), -1)</f>
        <v>-1</v>
      </c>
      <c r="AZ4">
        <f>IFERROR(VLOOKUP($A4, CDS1Y_bbg!AY$5:AZ$241,2), -1)</f>
        <v>-1</v>
      </c>
      <c r="BB4">
        <f>IFERROR(VLOOKUP($A4, CDS1Y_bbg!BA$5:BB$241,2), -1)</f>
        <v>-1</v>
      </c>
      <c r="BD4">
        <f>IFERROR(VLOOKUP($A4, CDS1Y_bbg!BC$5:BD$241,2), -1)</f>
        <v>-1</v>
      </c>
      <c r="BF4">
        <f>IFERROR(VLOOKUP($A4, CDS1Y_bbg!BE$5:BF$241,2), -1)</f>
        <v>-1</v>
      </c>
      <c r="BH4">
        <f>IFERROR(VLOOKUP($A4, CDS1Y_bbg!BG$5:BH$241,2), -1)</f>
        <v>-1</v>
      </c>
      <c r="BJ4">
        <f>IFERROR(VLOOKUP($A4, CDS1Y_bbg!BI$5:BJ$241,2), -1)</f>
        <v>-1</v>
      </c>
      <c r="BL4">
        <f>IFERROR(VLOOKUP($A4, CDS1Y_bbg!BK$5:BL$241,2), -1)</f>
        <v>-1</v>
      </c>
      <c r="BN4">
        <f>IFERROR(VLOOKUP($A4, CDS1Y_bbg!BM$5:BN$241,2), -1)</f>
        <v>-1</v>
      </c>
      <c r="BP4">
        <f>IFERROR(VLOOKUP($A4, CDS1Y_bbg!BO$5:BP$241,2), -1)</f>
        <v>-1</v>
      </c>
      <c r="BR4">
        <f>IFERROR(VLOOKUP($A4, CDS1Y_bbg!BQ$5:BR$241,2), -1)</f>
        <v>-1</v>
      </c>
      <c r="BT4">
        <f>IFERROR(VLOOKUP($A4, CDS1Y_bbg!BS$5:BT$241,2), -1)</f>
        <v>-1</v>
      </c>
      <c r="BV4">
        <f>IFERROR(VLOOKUP($A4, CDS1Y_bbg!BU$5:BV$241,2), -1)</f>
        <v>-1</v>
      </c>
      <c r="BX4">
        <f>IFERROR(VLOOKUP($A4, CDS1Y_bbg!BW$5:BX$241,2), -1)</f>
        <v>-1</v>
      </c>
      <c r="BZ4">
        <f>IFERROR(VLOOKUP($A4, CDS1Y_bbg!BY$5:BZ$241,2), -1)</f>
        <v>-1</v>
      </c>
      <c r="CB4">
        <f>IFERROR(VLOOKUP($A4, CDS1Y_bbg!CA$5:CB$241,2), -1)</f>
        <v>-1</v>
      </c>
      <c r="CD4">
        <f>IFERROR(VLOOKUP($A4, CDS1Y_bbg!CC$5:CD$241,2), -1)</f>
        <v>-1</v>
      </c>
      <c r="CF4">
        <f>IFERROR(VLOOKUP($A4, CDS1Y_bbg!CE$5:CF$241,2), -1)</f>
        <v>-1</v>
      </c>
      <c r="CH4">
        <f>IFERROR(VLOOKUP($A4, CDS1Y_bbg!CG$5:CH$241,2), -1)</f>
        <v>-1</v>
      </c>
      <c r="CJ4">
        <f>IFERROR(VLOOKUP($A4, CDS1Y_bbg!CI$5:CJ$241,2), -1)</f>
        <v>-1</v>
      </c>
      <c r="CL4">
        <f>IFERROR(VLOOKUP($A4, CDS1Y_bbg!CK$5:CL$241,2), -1)</f>
        <v>-1</v>
      </c>
      <c r="CN4">
        <f>IFERROR(VLOOKUP($A4, CDS1Y_bbg!CM$5:CN$241,2), -1)</f>
        <v>-1</v>
      </c>
    </row>
    <row r="5" spans="1:92" x14ac:dyDescent="0.25">
      <c r="A5" s="1">
        <v>36646</v>
      </c>
      <c r="B5">
        <f>IFERROR(VLOOKUP($A5, CDS1Y_bbg!A$5:B$241,2), -1)</f>
        <v>-1</v>
      </c>
      <c r="D5">
        <f>IFERROR(VLOOKUP($A5, CDS1Y_bbg!C$5:D$241,2), -1)</f>
        <v>-1</v>
      </c>
      <c r="F5">
        <f>IFERROR(VLOOKUP($A5, CDS1Y_bbg!E$5:F$241,2), -1)</f>
        <v>-1</v>
      </c>
      <c r="H5">
        <f>IFERROR(VLOOKUP($A5, CDS1Y_bbg!G$5:H$241,2), -1)</f>
        <v>-1</v>
      </c>
      <c r="J5">
        <f>IFERROR(VLOOKUP($A5, CDS1Y_bbg!I$5:J$241,2), -1)</f>
        <v>-1</v>
      </c>
      <c r="L5">
        <f>IFERROR(VLOOKUP($A5, CDS1Y_bbg!K$5:L$241,2), -1)</f>
        <v>-1</v>
      </c>
      <c r="N5">
        <f>IFERROR(VLOOKUP($A5, CDS1Y_bbg!M$5:N$241,2), -1)</f>
        <v>-1</v>
      </c>
      <c r="P5">
        <f>IFERROR(VLOOKUP($A5, CDS1Y_bbg!O$5:P$241,2), -1)</f>
        <v>-1</v>
      </c>
      <c r="R5">
        <f>IFERROR(VLOOKUP($A5, CDS1Y_bbg!Q$5:R$241,2), -1)</f>
        <v>-1</v>
      </c>
      <c r="T5">
        <f>IFERROR(VLOOKUP($A5, CDS1Y_bbg!S$5:T$241,2), -1)</f>
        <v>-1</v>
      </c>
      <c r="V5">
        <f>IFERROR(VLOOKUP($A5, CDS1Y_bbg!U$5:V$241,2), -1)</f>
        <v>-1</v>
      </c>
      <c r="X5">
        <f>IFERROR(VLOOKUP($A5, CDS1Y_bbg!W$5:X$241,2), -1)</f>
        <v>-1</v>
      </c>
      <c r="Z5">
        <f>IFERROR(VLOOKUP($A5, CDS1Y_bbg!Y$5:Z$241,2), -1)</f>
        <v>-1</v>
      </c>
      <c r="AB5">
        <f>IFERROR(VLOOKUP($A5, CDS1Y_bbg!AA$5:AB$241,2), -1)</f>
        <v>-1</v>
      </c>
      <c r="AD5">
        <f>IFERROR(VLOOKUP($A5, CDS1Y_bbg!AC$5:AD$241,2), -1)</f>
        <v>-1</v>
      </c>
      <c r="AF5">
        <f>IFERROR(VLOOKUP($A5, CDS1Y_bbg!AE$5:AF$241,2), -1)</f>
        <v>-1</v>
      </c>
      <c r="AH5">
        <f>IFERROR(VLOOKUP($A5, CDS1Y_bbg!AG$5:AH$241,2), -1)</f>
        <v>-1</v>
      </c>
      <c r="AJ5">
        <f>IFERROR(VLOOKUP($A5, CDS1Y_bbg!AI$5:AJ$241,2), -1)</f>
        <v>-1</v>
      </c>
      <c r="AL5">
        <f>IFERROR(VLOOKUP($A5, CDS1Y_bbg!AK$5:AL$241,2), -1)</f>
        <v>-1</v>
      </c>
      <c r="AN5">
        <f>IFERROR(VLOOKUP($A5, CDS1Y_bbg!AM$5:AN$241,2), -1)</f>
        <v>-1</v>
      </c>
      <c r="AP5">
        <f>IFERROR(VLOOKUP($A5, CDS1Y_bbg!AO$5:AP$241,2), -1)</f>
        <v>-1</v>
      </c>
      <c r="AR5">
        <f>IFERROR(VLOOKUP($A5, CDS1Y_bbg!AQ$5:AR$241,2), -1)</f>
        <v>-1</v>
      </c>
      <c r="AT5">
        <f>IFERROR(VLOOKUP($A5, CDS1Y_bbg!AS$5:AT$241,2), -1)</f>
        <v>-1</v>
      </c>
      <c r="AV5">
        <f>IFERROR(VLOOKUP($A5, CDS1Y_bbg!AU$5:AV$241,2), -1)</f>
        <v>-1</v>
      </c>
      <c r="AX5">
        <f>IFERROR(VLOOKUP($A5, CDS1Y_bbg!AW$5:AX$241,2), -1)</f>
        <v>-1</v>
      </c>
      <c r="AZ5">
        <f>IFERROR(VLOOKUP($A5, CDS1Y_bbg!AY$5:AZ$241,2), -1)</f>
        <v>-1</v>
      </c>
      <c r="BB5">
        <f>IFERROR(VLOOKUP($A5, CDS1Y_bbg!BA$5:BB$241,2), -1)</f>
        <v>-1</v>
      </c>
      <c r="BD5">
        <f>IFERROR(VLOOKUP($A5, CDS1Y_bbg!BC$5:BD$241,2), -1)</f>
        <v>-1</v>
      </c>
      <c r="BF5">
        <f>IFERROR(VLOOKUP($A5, CDS1Y_bbg!BE$5:BF$241,2), -1)</f>
        <v>-1</v>
      </c>
      <c r="BH5">
        <f>IFERROR(VLOOKUP($A5, CDS1Y_bbg!BG$5:BH$241,2), -1)</f>
        <v>-1</v>
      </c>
      <c r="BJ5">
        <f>IFERROR(VLOOKUP($A5, CDS1Y_bbg!BI$5:BJ$241,2), -1)</f>
        <v>-1</v>
      </c>
      <c r="BL5">
        <f>IFERROR(VLOOKUP($A5, CDS1Y_bbg!BK$5:BL$241,2), -1)</f>
        <v>-1</v>
      </c>
      <c r="BN5">
        <f>IFERROR(VLOOKUP($A5, CDS1Y_bbg!BM$5:BN$241,2), -1)</f>
        <v>-1</v>
      </c>
      <c r="BP5">
        <f>IFERROR(VLOOKUP($A5, CDS1Y_bbg!BO$5:BP$241,2), -1)</f>
        <v>-1</v>
      </c>
      <c r="BR5">
        <f>IFERROR(VLOOKUP($A5, CDS1Y_bbg!BQ$5:BR$241,2), -1)</f>
        <v>-1</v>
      </c>
      <c r="BT5">
        <f>IFERROR(VLOOKUP($A5, CDS1Y_bbg!BS$5:BT$241,2), -1)</f>
        <v>-1</v>
      </c>
      <c r="BV5">
        <f>IFERROR(VLOOKUP($A5, CDS1Y_bbg!BU$5:BV$241,2), -1)</f>
        <v>-1</v>
      </c>
      <c r="BX5">
        <f>IFERROR(VLOOKUP($A5, CDS1Y_bbg!BW$5:BX$241,2), -1)</f>
        <v>-1</v>
      </c>
      <c r="BZ5">
        <f>IFERROR(VLOOKUP($A5, CDS1Y_bbg!BY$5:BZ$241,2), -1)</f>
        <v>-1</v>
      </c>
      <c r="CB5">
        <f>IFERROR(VLOOKUP($A5, CDS1Y_bbg!CA$5:CB$241,2), -1)</f>
        <v>-1</v>
      </c>
      <c r="CD5">
        <f>IFERROR(VLOOKUP($A5, CDS1Y_bbg!CC$5:CD$241,2), -1)</f>
        <v>-1</v>
      </c>
      <c r="CF5">
        <f>IFERROR(VLOOKUP($A5, CDS1Y_bbg!CE$5:CF$241,2), -1)</f>
        <v>-1</v>
      </c>
      <c r="CH5">
        <f>IFERROR(VLOOKUP($A5, CDS1Y_bbg!CG$5:CH$241,2), -1)</f>
        <v>-1</v>
      </c>
      <c r="CJ5">
        <f>IFERROR(VLOOKUP($A5, CDS1Y_bbg!CI$5:CJ$241,2), -1)</f>
        <v>-1</v>
      </c>
      <c r="CL5">
        <f>IFERROR(VLOOKUP($A5, CDS1Y_bbg!CK$5:CL$241,2), -1)</f>
        <v>-1</v>
      </c>
      <c r="CN5">
        <f>IFERROR(VLOOKUP($A5, CDS1Y_bbg!CM$5:CN$241,2), -1)</f>
        <v>-1</v>
      </c>
    </row>
    <row r="6" spans="1:92" x14ac:dyDescent="0.25">
      <c r="A6" s="1">
        <v>36677</v>
      </c>
      <c r="B6">
        <f>IFERROR(VLOOKUP($A6, CDS1Y_bbg!A$5:B$241,2), -1)</f>
        <v>-1</v>
      </c>
      <c r="D6">
        <f>IFERROR(VLOOKUP($A6, CDS1Y_bbg!C$5:D$241,2), -1)</f>
        <v>-1</v>
      </c>
      <c r="F6">
        <f>IFERROR(VLOOKUP($A6, CDS1Y_bbg!E$5:F$241,2), -1)</f>
        <v>-1</v>
      </c>
      <c r="H6">
        <f>IFERROR(VLOOKUP($A6, CDS1Y_bbg!G$5:H$241,2), -1)</f>
        <v>-1</v>
      </c>
      <c r="J6">
        <f>IFERROR(VLOOKUP($A6, CDS1Y_bbg!I$5:J$241,2), -1)</f>
        <v>-1</v>
      </c>
      <c r="L6">
        <f>IFERROR(VLOOKUP($A6, CDS1Y_bbg!K$5:L$241,2), -1)</f>
        <v>-1</v>
      </c>
      <c r="N6">
        <f>IFERROR(VLOOKUP($A6, CDS1Y_bbg!M$5:N$241,2), -1)</f>
        <v>-1</v>
      </c>
      <c r="P6">
        <f>IFERROR(VLOOKUP($A6, CDS1Y_bbg!O$5:P$241,2), -1)</f>
        <v>-1</v>
      </c>
      <c r="R6">
        <f>IFERROR(VLOOKUP($A6, CDS1Y_bbg!Q$5:R$241,2), -1)</f>
        <v>-1</v>
      </c>
      <c r="T6">
        <f>IFERROR(VLOOKUP($A6, CDS1Y_bbg!S$5:T$241,2), -1)</f>
        <v>-1</v>
      </c>
      <c r="V6">
        <f>IFERROR(VLOOKUP($A6, CDS1Y_bbg!U$5:V$241,2), -1)</f>
        <v>-1</v>
      </c>
      <c r="X6">
        <f>IFERROR(VLOOKUP($A6, CDS1Y_bbg!W$5:X$241,2), -1)</f>
        <v>-1</v>
      </c>
      <c r="Z6">
        <f>IFERROR(VLOOKUP($A6, CDS1Y_bbg!Y$5:Z$241,2), -1)</f>
        <v>-1</v>
      </c>
      <c r="AB6">
        <f>IFERROR(VLOOKUP($A6, CDS1Y_bbg!AA$5:AB$241,2), -1)</f>
        <v>-1</v>
      </c>
      <c r="AD6">
        <f>IFERROR(VLOOKUP($A6, CDS1Y_bbg!AC$5:AD$241,2), -1)</f>
        <v>-1</v>
      </c>
      <c r="AF6">
        <f>IFERROR(VLOOKUP($A6, CDS1Y_bbg!AE$5:AF$241,2), -1)</f>
        <v>-1</v>
      </c>
      <c r="AH6">
        <f>IFERROR(VLOOKUP($A6, CDS1Y_bbg!AG$5:AH$241,2), -1)</f>
        <v>-1</v>
      </c>
      <c r="AJ6">
        <f>IFERROR(VLOOKUP($A6, CDS1Y_bbg!AI$5:AJ$241,2), -1)</f>
        <v>-1</v>
      </c>
      <c r="AL6">
        <f>IFERROR(VLOOKUP($A6, CDS1Y_bbg!AK$5:AL$241,2), -1)</f>
        <v>-1</v>
      </c>
      <c r="AN6">
        <f>IFERROR(VLOOKUP($A6, CDS1Y_bbg!AM$5:AN$241,2), -1)</f>
        <v>-1</v>
      </c>
      <c r="AP6">
        <f>IFERROR(VLOOKUP($A6, CDS1Y_bbg!AO$5:AP$241,2), -1)</f>
        <v>-1</v>
      </c>
      <c r="AR6">
        <f>IFERROR(VLOOKUP($A6, CDS1Y_bbg!AQ$5:AR$241,2), -1)</f>
        <v>-1</v>
      </c>
      <c r="AT6">
        <f>IFERROR(VLOOKUP($A6, CDS1Y_bbg!AS$5:AT$241,2), -1)</f>
        <v>-1</v>
      </c>
      <c r="AV6">
        <f>IFERROR(VLOOKUP($A6, CDS1Y_bbg!AU$5:AV$241,2), -1)</f>
        <v>-1</v>
      </c>
      <c r="AX6">
        <f>IFERROR(VLOOKUP($A6, CDS1Y_bbg!AW$5:AX$241,2), -1)</f>
        <v>-1</v>
      </c>
      <c r="AZ6">
        <f>IFERROR(VLOOKUP($A6, CDS1Y_bbg!AY$5:AZ$241,2), -1)</f>
        <v>-1</v>
      </c>
      <c r="BB6">
        <f>IFERROR(VLOOKUP($A6, CDS1Y_bbg!BA$5:BB$241,2), -1)</f>
        <v>-1</v>
      </c>
      <c r="BD6">
        <f>IFERROR(VLOOKUP($A6, CDS1Y_bbg!BC$5:BD$241,2), -1)</f>
        <v>-1</v>
      </c>
      <c r="BF6">
        <f>IFERROR(VLOOKUP($A6, CDS1Y_bbg!BE$5:BF$241,2), -1)</f>
        <v>-1</v>
      </c>
      <c r="BH6">
        <f>IFERROR(VLOOKUP($A6, CDS1Y_bbg!BG$5:BH$241,2), -1)</f>
        <v>-1</v>
      </c>
      <c r="BJ6">
        <f>IFERROR(VLOOKUP($A6, CDS1Y_bbg!BI$5:BJ$241,2), -1)</f>
        <v>-1</v>
      </c>
      <c r="BL6">
        <f>IFERROR(VLOOKUP($A6, CDS1Y_bbg!BK$5:BL$241,2), -1)</f>
        <v>-1</v>
      </c>
      <c r="BN6">
        <f>IFERROR(VLOOKUP($A6, CDS1Y_bbg!BM$5:BN$241,2), -1)</f>
        <v>-1</v>
      </c>
      <c r="BP6">
        <f>IFERROR(VLOOKUP($A6, CDS1Y_bbg!BO$5:BP$241,2), -1)</f>
        <v>-1</v>
      </c>
      <c r="BR6">
        <f>IFERROR(VLOOKUP($A6, CDS1Y_bbg!BQ$5:BR$241,2), -1)</f>
        <v>-1</v>
      </c>
      <c r="BT6">
        <f>IFERROR(VLOOKUP($A6, CDS1Y_bbg!BS$5:BT$241,2), -1)</f>
        <v>-1</v>
      </c>
      <c r="BV6">
        <f>IFERROR(VLOOKUP($A6, CDS1Y_bbg!BU$5:BV$241,2), -1)</f>
        <v>-1</v>
      </c>
      <c r="BX6">
        <f>IFERROR(VLOOKUP($A6, CDS1Y_bbg!BW$5:BX$241,2), -1)</f>
        <v>-1</v>
      </c>
      <c r="BZ6">
        <f>IFERROR(VLOOKUP($A6, CDS1Y_bbg!BY$5:BZ$241,2), -1)</f>
        <v>-1</v>
      </c>
      <c r="CB6">
        <f>IFERROR(VLOOKUP($A6, CDS1Y_bbg!CA$5:CB$241,2), -1)</f>
        <v>-1</v>
      </c>
      <c r="CD6">
        <f>IFERROR(VLOOKUP($A6, CDS1Y_bbg!CC$5:CD$241,2), -1)</f>
        <v>-1</v>
      </c>
      <c r="CF6">
        <f>IFERROR(VLOOKUP($A6, CDS1Y_bbg!CE$5:CF$241,2), -1)</f>
        <v>-1</v>
      </c>
      <c r="CH6">
        <f>IFERROR(VLOOKUP($A6, CDS1Y_bbg!CG$5:CH$241,2), -1)</f>
        <v>-1</v>
      </c>
      <c r="CJ6">
        <f>IFERROR(VLOOKUP($A6, CDS1Y_bbg!CI$5:CJ$241,2), -1)</f>
        <v>-1</v>
      </c>
      <c r="CL6">
        <f>IFERROR(VLOOKUP($A6, CDS1Y_bbg!CK$5:CL$241,2), -1)</f>
        <v>-1</v>
      </c>
      <c r="CN6">
        <f>IFERROR(VLOOKUP($A6, CDS1Y_bbg!CM$5:CN$241,2), -1)</f>
        <v>-1</v>
      </c>
    </row>
    <row r="7" spans="1:92" x14ac:dyDescent="0.25">
      <c r="A7" s="1">
        <v>36707</v>
      </c>
      <c r="B7">
        <f>IFERROR(VLOOKUP($A7, CDS1Y_bbg!A$5:B$241,2), -1)</f>
        <v>-1</v>
      </c>
      <c r="D7">
        <f>IFERROR(VLOOKUP($A7, CDS1Y_bbg!C$5:D$241,2), -1)</f>
        <v>-1</v>
      </c>
      <c r="F7">
        <f>IFERROR(VLOOKUP($A7, CDS1Y_bbg!E$5:F$241,2), -1)</f>
        <v>-1</v>
      </c>
      <c r="H7">
        <f>IFERROR(VLOOKUP($A7, CDS1Y_bbg!G$5:H$241,2), -1)</f>
        <v>-1</v>
      </c>
      <c r="J7">
        <f>IFERROR(VLOOKUP($A7, CDS1Y_bbg!I$5:J$241,2), -1)</f>
        <v>-1</v>
      </c>
      <c r="L7">
        <f>IFERROR(VLOOKUP($A7, CDS1Y_bbg!K$5:L$241,2), -1)</f>
        <v>-1</v>
      </c>
      <c r="N7">
        <f>IFERROR(VLOOKUP($A7, CDS1Y_bbg!M$5:N$241,2), -1)</f>
        <v>-1</v>
      </c>
      <c r="P7">
        <f>IFERROR(VLOOKUP($A7, CDS1Y_bbg!O$5:P$241,2), -1)</f>
        <v>-1</v>
      </c>
      <c r="R7">
        <f>IFERROR(VLOOKUP($A7, CDS1Y_bbg!Q$5:R$241,2), -1)</f>
        <v>-1</v>
      </c>
      <c r="T7">
        <f>IFERROR(VLOOKUP($A7, CDS1Y_bbg!S$5:T$241,2), -1)</f>
        <v>-1</v>
      </c>
      <c r="V7">
        <f>IFERROR(VLOOKUP($A7, CDS1Y_bbg!U$5:V$241,2), -1)</f>
        <v>-1</v>
      </c>
      <c r="X7">
        <f>IFERROR(VLOOKUP($A7, CDS1Y_bbg!W$5:X$241,2), -1)</f>
        <v>-1</v>
      </c>
      <c r="Z7">
        <f>IFERROR(VLOOKUP($A7, CDS1Y_bbg!Y$5:Z$241,2), -1)</f>
        <v>-1</v>
      </c>
      <c r="AB7">
        <f>IFERROR(VLOOKUP($A7, CDS1Y_bbg!AA$5:AB$241,2), -1)</f>
        <v>-1</v>
      </c>
      <c r="AD7">
        <f>IFERROR(VLOOKUP($A7, CDS1Y_bbg!AC$5:AD$241,2), -1)</f>
        <v>-1</v>
      </c>
      <c r="AF7">
        <f>IFERROR(VLOOKUP($A7, CDS1Y_bbg!AE$5:AF$241,2), -1)</f>
        <v>-1</v>
      </c>
      <c r="AH7">
        <f>IFERROR(VLOOKUP($A7, CDS1Y_bbg!AG$5:AH$241,2), -1)</f>
        <v>-1</v>
      </c>
      <c r="AJ7">
        <f>IFERROR(VLOOKUP($A7, CDS1Y_bbg!AI$5:AJ$241,2), -1)</f>
        <v>-1</v>
      </c>
      <c r="AL7">
        <f>IFERROR(VLOOKUP($A7, CDS1Y_bbg!AK$5:AL$241,2), -1)</f>
        <v>-1</v>
      </c>
      <c r="AN7">
        <f>IFERROR(VLOOKUP($A7, CDS1Y_bbg!AM$5:AN$241,2), -1)</f>
        <v>-1</v>
      </c>
      <c r="AP7">
        <f>IFERROR(VLOOKUP($A7, CDS1Y_bbg!AO$5:AP$241,2), -1)</f>
        <v>-1</v>
      </c>
      <c r="AR7">
        <f>IFERROR(VLOOKUP($A7, CDS1Y_bbg!AQ$5:AR$241,2), -1)</f>
        <v>-1</v>
      </c>
      <c r="AT7">
        <f>IFERROR(VLOOKUP($A7, CDS1Y_bbg!AS$5:AT$241,2), -1)</f>
        <v>-1</v>
      </c>
      <c r="AV7">
        <f>IFERROR(VLOOKUP($A7, CDS1Y_bbg!AU$5:AV$241,2), -1)</f>
        <v>-1</v>
      </c>
      <c r="AX7">
        <f>IFERROR(VLOOKUP($A7, CDS1Y_bbg!AW$5:AX$241,2), -1)</f>
        <v>-1</v>
      </c>
      <c r="AZ7">
        <f>IFERROR(VLOOKUP($A7, CDS1Y_bbg!AY$5:AZ$241,2), -1)</f>
        <v>-1</v>
      </c>
      <c r="BB7">
        <f>IFERROR(VLOOKUP($A7, CDS1Y_bbg!BA$5:BB$241,2), -1)</f>
        <v>-1</v>
      </c>
      <c r="BD7">
        <f>IFERROR(VLOOKUP($A7, CDS1Y_bbg!BC$5:BD$241,2), -1)</f>
        <v>-1</v>
      </c>
      <c r="BF7">
        <f>IFERROR(VLOOKUP($A7, CDS1Y_bbg!BE$5:BF$241,2), -1)</f>
        <v>-1</v>
      </c>
      <c r="BH7">
        <f>IFERROR(VLOOKUP($A7, CDS1Y_bbg!BG$5:BH$241,2), -1)</f>
        <v>-1</v>
      </c>
      <c r="BJ7">
        <f>IFERROR(VLOOKUP($A7, CDS1Y_bbg!BI$5:BJ$241,2), -1)</f>
        <v>-1</v>
      </c>
      <c r="BL7">
        <f>IFERROR(VLOOKUP($A7, CDS1Y_bbg!BK$5:BL$241,2), -1)</f>
        <v>-1</v>
      </c>
      <c r="BN7">
        <f>IFERROR(VLOOKUP($A7, CDS1Y_bbg!BM$5:BN$241,2), -1)</f>
        <v>-1</v>
      </c>
      <c r="BP7">
        <f>IFERROR(VLOOKUP($A7, CDS1Y_bbg!BO$5:BP$241,2), -1)</f>
        <v>-1</v>
      </c>
      <c r="BR7">
        <f>IFERROR(VLOOKUP($A7, CDS1Y_bbg!BQ$5:BR$241,2), -1)</f>
        <v>-1</v>
      </c>
      <c r="BT7">
        <f>IFERROR(VLOOKUP($A7, CDS1Y_bbg!BS$5:BT$241,2), -1)</f>
        <v>-1</v>
      </c>
      <c r="BV7">
        <f>IFERROR(VLOOKUP($A7, CDS1Y_bbg!BU$5:BV$241,2), -1)</f>
        <v>-1</v>
      </c>
      <c r="BX7">
        <f>IFERROR(VLOOKUP($A7, CDS1Y_bbg!BW$5:BX$241,2), -1)</f>
        <v>-1</v>
      </c>
      <c r="BZ7">
        <f>IFERROR(VLOOKUP($A7, CDS1Y_bbg!BY$5:BZ$241,2), -1)</f>
        <v>-1</v>
      </c>
      <c r="CB7">
        <f>IFERROR(VLOOKUP($A7, CDS1Y_bbg!CA$5:CB$241,2), -1)</f>
        <v>-1</v>
      </c>
      <c r="CD7">
        <f>IFERROR(VLOOKUP($A7, CDS1Y_bbg!CC$5:CD$241,2), -1)</f>
        <v>-1</v>
      </c>
      <c r="CF7">
        <f>IFERROR(VLOOKUP($A7, CDS1Y_bbg!CE$5:CF$241,2), -1)</f>
        <v>-1</v>
      </c>
      <c r="CH7">
        <f>IFERROR(VLOOKUP($A7, CDS1Y_bbg!CG$5:CH$241,2), -1)</f>
        <v>-1</v>
      </c>
      <c r="CJ7">
        <f>IFERROR(VLOOKUP($A7, CDS1Y_bbg!CI$5:CJ$241,2), -1)</f>
        <v>-1</v>
      </c>
      <c r="CL7">
        <f>IFERROR(VLOOKUP($A7, CDS1Y_bbg!CK$5:CL$241,2), -1)</f>
        <v>-1</v>
      </c>
      <c r="CN7">
        <f>IFERROR(VLOOKUP($A7, CDS1Y_bbg!CM$5:CN$241,2), -1)</f>
        <v>-1</v>
      </c>
    </row>
    <row r="8" spans="1:92" x14ac:dyDescent="0.25">
      <c r="A8" s="1">
        <v>36738</v>
      </c>
      <c r="B8">
        <f>IFERROR(VLOOKUP($A8, CDS1Y_bbg!A$5:B$241,2), -1)</f>
        <v>-1</v>
      </c>
      <c r="D8">
        <f>IFERROR(VLOOKUP($A8, CDS1Y_bbg!C$5:D$241,2), -1)</f>
        <v>-1</v>
      </c>
      <c r="F8">
        <f>IFERROR(VLOOKUP($A8, CDS1Y_bbg!E$5:F$241,2), -1)</f>
        <v>-1</v>
      </c>
      <c r="H8">
        <f>IFERROR(VLOOKUP($A8, CDS1Y_bbg!G$5:H$241,2), -1)</f>
        <v>-1</v>
      </c>
      <c r="J8">
        <f>IFERROR(VLOOKUP($A8, CDS1Y_bbg!I$5:J$241,2), -1)</f>
        <v>-1</v>
      </c>
      <c r="L8">
        <f>IFERROR(VLOOKUP($A8, CDS1Y_bbg!K$5:L$241,2), -1)</f>
        <v>-1</v>
      </c>
      <c r="N8">
        <f>IFERROR(VLOOKUP($A8, CDS1Y_bbg!M$5:N$241,2), -1)</f>
        <v>-1</v>
      </c>
      <c r="P8">
        <f>IFERROR(VLOOKUP($A8, CDS1Y_bbg!O$5:P$241,2), -1)</f>
        <v>-1</v>
      </c>
      <c r="R8">
        <f>IFERROR(VLOOKUP($A8, CDS1Y_bbg!Q$5:R$241,2), -1)</f>
        <v>-1</v>
      </c>
      <c r="T8">
        <f>IFERROR(VLOOKUP($A8, CDS1Y_bbg!S$5:T$241,2), -1)</f>
        <v>-1</v>
      </c>
      <c r="V8">
        <f>IFERROR(VLOOKUP($A8, CDS1Y_bbg!U$5:V$241,2), -1)</f>
        <v>-1</v>
      </c>
      <c r="X8">
        <f>IFERROR(VLOOKUP($A8, CDS1Y_bbg!W$5:X$241,2), -1)</f>
        <v>-1</v>
      </c>
      <c r="Z8">
        <f>IFERROR(VLOOKUP($A8, CDS1Y_bbg!Y$5:Z$241,2), -1)</f>
        <v>-1</v>
      </c>
      <c r="AB8">
        <f>IFERROR(VLOOKUP($A8, CDS1Y_bbg!AA$5:AB$241,2), -1)</f>
        <v>-1</v>
      </c>
      <c r="AD8">
        <f>IFERROR(VLOOKUP($A8, CDS1Y_bbg!AC$5:AD$241,2), -1)</f>
        <v>-1</v>
      </c>
      <c r="AF8">
        <f>IFERROR(VLOOKUP($A8, CDS1Y_bbg!AE$5:AF$241,2), -1)</f>
        <v>-1</v>
      </c>
      <c r="AH8">
        <f>IFERROR(VLOOKUP($A8, CDS1Y_bbg!AG$5:AH$241,2), -1)</f>
        <v>-1</v>
      </c>
      <c r="AJ8">
        <f>IFERROR(VLOOKUP($A8, CDS1Y_bbg!AI$5:AJ$241,2), -1)</f>
        <v>-1</v>
      </c>
      <c r="AL8">
        <f>IFERROR(VLOOKUP($A8, CDS1Y_bbg!AK$5:AL$241,2), -1)</f>
        <v>-1</v>
      </c>
      <c r="AN8">
        <f>IFERROR(VLOOKUP($A8, CDS1Y_bbg!AM$5:AN$241,2), -1)</f>
        <v>-1</v>
      </c>
      <c r="AP8">
        <f>IFERROR(VLOOKUP($A8, CDS1Y_bbg!AO$5:AP$241,2), -1)</f>
        <v>-1</v>
      </c>
      <c r="AR8">
        <f>IFERROR(VLOOKUP($A8, CDS1Y_bbg!AQ$5:AR$241,2), -1)</f>
        <v>-1</v>
      </c>
      <c r="AT8">
        <f>IFERROR(VLOOKUP($A8, CDS1Y_bbg!AS$5:AT$241,2), -1)</f>
        <v>-1</v>
      </c>
      <c r="AV8">
        <f>IFERROR(VLOOKUP($A8, CDS1Y_bbg!AU$5:AV$241,2), -1)</f>
        <v>-1</v>
      </c>
      <c r="AX8">
        <f>IFERROR(VLOOKUP($A8, CDS1Y_bbg!AW$5:AX$241,2), -1)</f>
        <v>-1</v>
      </c>
      <c r="AZ8">
        <f>IFERROR(VLOOKUP($A8, CDS1Y_bbg!AY$5:AZ$241,2), -1)</f>
        <v>-1</v>
      </c>
      <c r="BB8">
        <f>IFERROR(VLOOKUP($A8, CDS1Y_bbg!BA$5:BB$241,2), -1)</f>
        <v>-1</v>
      </c>
      <c r="BD8">
        <f>IFERROR(VLOOKUP($A8, CDS1Y_bbg!BC$5:BD$241,2), -1)</f>
        <v>-1</v>
      </c>
      <c r="BF8">
        <f>IFERROR(VLOOKUP($A8, CDS1Y_bbg!BE$5:BF$241,2), -1)</f>
        <v>-1</v>
      </c>
      <c r="BH8">
        <f>IFERROR(VLOOKUP($A8, CDS1Y_bbg!BG$5:BH$241,2), -1)</f>
        <v>-1</v>
      </c>
      <c r="BJ8">
        <f>IFERROR(VLOOKUP($A8, CDS1Y_bbg!BI$5:BJ$241,2), -1)</f>
        <v>-1</v>
      </c>
      <c r="BL8">
        <f>IFERROR(VLOOKUP($A8, CDS1Y_bbg!BK$5:BL$241,2), -1)</f>
        <v>-1</v>
      </c>
      <c r="BN8">
        <f>IFERROR(VLOOKUP($A8, CDS1Y_bbg!BM$5:BN$241,2), -1)</f>
        <v>-1</v>
      </c>
      <c r="BP8">
        <f>IFERROR(VLOOKUP($A8, CDS1Y_bbg!BO$5:BP$241,2), -1)</f>
        <v>-1</v>
      </c>
      <c r="BR8">
        <f>IFERROR(VLOOKUP($A8, CDS1Y_bbg!BQ$5:BR$241,2), -1)</f>
        <v>-1</v>
      </c>
      <c r="BT8">
        <f>IFERROR(VLOOKUP($A8, CDS1Y_bbg!BS$5:BT$241,2), -1)</f>
        <v>-1</v>
      </c>
      <c r="BV8">
        <f>IFERROR(VLOOKUP($A8, CDS1Y_bbg!BU$5:BV$241,2), -1)</f>
        <v>-1</v>
      </c>
      <c r="BX8">
        <f>IFERROR(VLOOKUP($A8, CDS1Y_bbg!BW$5:BX$241,2), -1)</f>
        <v>-1</v>
      </c>
      <c r="BZ8">
        <f>IFERROR(VLOOKUP($A8, CDS1Y_bbg!BY$5:BZ$241,2), -1)</f>
        <v>-1</v>
      </c>
      <c r="CB8">
        <f>IFERROR(VLOOKUP($A8, CDS1Y_bbg!CA$5:CB$241,2), -1)</f>
        <v>-1</v>
      </c>
      <c r="CD8">
        <f>IFERROR(VLOOKUP($A8, CDS1Y_bbg!CC$5:CD$241,2), -1)</f>
        <v>-1</v>
      </c>
      <c r="CF8">
        <f>IFERROR(VLOOKUP($A8, CDS1Y_bbg!CE$5:CF$241,2), -1)</f>
        <v>-1</v>
      </c>
      <c r="CH8">
        <f>IFERROR(VLOOKUP($A8, CDS1Y_bbg!CG$5:CH$241,2), -1)</f>
        <v>-1</v>
      </c>
      <c r="CJ8">
        <f>IFERROR(VLOOKUP($A8, CDS1Y_bbg!CI$5:CJ$241,2), -1)</f>
        <v>-1</v>
      </c>
      <c r="CL8">
        <f>IFERROR(VLOOKUP($A8, CDS1Y_bbg!CK$5:CL$241,2), -1)</f>
        <v>-1</v>
      </c>
      <c r="CN8">
        <f>IFERROR(VLOOKUP($A8, CDS1Y_bbg!CM$5:CN$241,2), -1)</f>
        <v>-1</v>
      </c>
    </row>
    <row r="9" spans="1:92" x14ac:dyDescent="0.25">
      <c r="A9" s="1">
        <v>36769</v>
      </c>
      <c r="B9">
        <f>IFERROR(VLOOKUP($A9, CDS1Y_bbg!A$5:B$241,2), -1)</f>
        <v>-1</v>
      </c>
      <c r="D9">
        <f>IFERROR(VLOOKUP($A9, CDS1Y_bbg!C$5:D$241,2), -1)</f>
        <v>-1</v>
      </c>
      <c r="F9">
        <f>IFERROR(VLOOKUP($A9, CDS1Y_bbg!E$5:F$241,2), -1)</f>
        <v>-1</v>
      </c>
      <c r="H9">
        <f>IFERROR(VLOOKUP($A9, CDS1Y_bbg!G$5:H$241,2), -1)</f>
        <v>-1</v>
      </c>
      <c r="J9">
        <f>IFERROR(VLOOKUP($A9, CDS1Y_bbg!I$5:J$241,2), -1)</f>
        <v>-1</v>
      </c>
      <c r="L9">
        <f>IFERROR(VLOOKUP($A9, CDS1Y_bbg!K$5:L$241,2), -1)</f>
        <v>-1</v>
      </c>
      <c r="N9">
        <f>IFERROR(VLOOKUP($A9, CDS1Y_bbg!M$5:N$241,2), -1)</f>
        <v>-1</v>
      </c>
      <c r="P9">
        <f>IFERROR(VLOOKUP($A9, CDS1Y_bbg!O$5:P$241,2), -1)</f>
        <v>-1</v>
      </c>
      <c r="R9">
        <f>IFERROR(VLOOKUP($A9, CDS1Y_bbg!Q$5:R$241,2), -1)</f>
        <v>-1</v>
      </c>
      <c r="T9">
        <f>IFERROR(VLOOKUP($A9, CDS1Y_bbg!S$5:T$241,2), -1)</f>
        <v>-1</v>
      </c>
      <c r="V9">
        <f>IFERROR(VLOOKUP($A9, CDS1Y_bbg!U$5:V$241,2), -1)</f>
        <v>-1</v>
      </c>
      <c r="X9">
        <f>IFERROR(VLOOKUP($A9, CDS1Y_bbg!W$5:X$241,2), -1)</f>
        <v>-1</v>
      </c>
      <c r="Z9">
        <f>IFERROR(VLOOKUP($A9, CDS1Y_bbg!Y$5:Z$241,2), -1)</f>
        <v>-1</v>
      </c>
      <c r="AB9">
        <f>IFERROR(VLOOKUP($A9, CDS1Y_bbg!AA$5:AB$241,2), -1)</f>
        <v>-1</v>
      </c>
      <c r="AD9">
        <f>IFERROR(VLOOKUP($A9, CDS1Y_bbg!AC$5:AD$241,2), -1)</f>
        <v>-1</v>
      </c>
      <c r="AF9">
        <f>IFERROR(VLOOKUP($A9, CDS1Y_bbg!AE$5:AF$241,2), -1)</f>
        <v>-1</v>
      </c>
      <c r="AH9">
        <f>IFERROR(VLOOKUP($A9, CDS1Y_bbg!AG$5:AH$241,2), -1)</f>
        <v>-1</v>
      </c>
      <c r="AJ9">
        <f>IFERROR(VLOOKUP($A9, CDS1Y_bbg!AI$5:AJ$241,2), -1)</f>
        <v>-1</v>
      </c>
      <c r="AL9">
        <f>IFERROR(VLOOKUP($A9, CDS1Y_bbg!AK$5:AL$241,2), -1)</f>
        <v>-1</v>
      </c>
      <c r="AN9">
        <f>IFERROR(VLOOKUP($A9, CDS1Y_bbg!AM$5:AN$241,2), -1)</f>
        <v>-1</v>
      </c>
      <c r="AP9">
        <f>IFERROR(VLOOKUP($A9, CDS1Y_bbg!AO$5:AP$241,2), -1)</f>
        <v>-1</v>
      </c>
      <c r="AR9">
        <f>IFERROR(VLOOKUP($A9, CDS1Y_bbg!AQ$5:AR$241,2), -1)</f>
        <v>-1</v>
      </c>
      <c r="AT9">
        <f>IFERROR(VLOOKUP($A9, CDS1Y_bbg!AS$5:AT$241,2), -1)</f>
        <v>-1</v>
      </c>
      <c r="AV9">
        <f>IFERROR(VLOOKUP($A9, CDS1Y_bbg!AU$5:AV$241,2), -1)</f>
        <v>-1</v>
      </c>
      <c r="AX9">
        <f>IFERROR(VLOOKUP($A9, CDS1Y_bbg!AW$5:AX$241,2), -1)</f>
        <v>-1</v>
      </c>
      <c r="AZ9">
        <f>IFERROR(VLOOKUP($A9, CDS1Y_bbg!AY$5:AZ$241,2), -1)</f>
        <v>-1</v>
      </c>
      <c r="BB9">
        <f>IFERROR(VLOOKUP($A9, CDS1Y_bbg!BA$5:BB$241,2), -1)</f>
        <v>-1</v>
      </c>
      <c r="BD9">
        <f>IFERROR(VLOOKUP($A9, CDS1Y_bbg!BC$5:BD$241,2), -1)</f>
        <v>-1</v>
      </c>
      <c r="BF9">
        <f>IFERROR(VLOOKUP($A9, CDS1Y_bbg!BE$5:BF$241,2), -1)</f>
        <v>-1</v>
      </c>
      <c r="BH9">
        <f>IFERROR(VLOOKUP($A9, CDS1Y_bbg!BG$5:BH$241,2), -1)</f>
        <v>-1</v>
      </c>
      <c r="BJ9">
        <f>IFERROR(VLOOKUP($A9, CDS1Y_bbg!BI$5:BJ$241,2), -1)</f>
        <v>-1</v>
      </c>
      <c r="BL9">
        <f>IFERROR(VLOOKUP($A9, CDS1Y_bbg!BK$5:BL$241,2), -1)</f>
        <v>-1</v>
      </c>
      <c r="BN9">
        <f>IFERROR(VLOOKUP($A9, CDS1Y_bbg!BM$5:BN$241,2), -1)</f>
        <v>-1</v>
      </c>
      <c r="BP9">
        <f>IFERROR(VLOOKUP($A9, CDS1Y_bbg!BO$5:BP$241,2), -1)</f>
        <v>-1</v>
      </c>
      <c r="BR9">
        <f>IFERROR(VLOOKUP($A9, CDS1Y_bbg!BQ$5:BR$241,2), -1)</f>
        <v>-1</v>
      </c>
      <c r="BT9">
        <f>IFERROR(VLOOKUP($A9, CDS1Y_bbg!BS$5:BT$241,2), -1)</f>
        <v>-1</v>
      </c>
      <c r="BV9">
        <f>IFERROR(VLOOKUP($A9, CDS1Y_bbg!BU$5:BV$241,2), -1)</f>
        <v>-1</v>
      </c>
      <c r="BX9">
        <f>IFERROR(VLOOKUP($A9, CDS1Y_bbg!BW$5:BX$241,2), -1)</f>
        <v>-1</v>
      </c>
      <c r="BZ9">
        <f>IFERROR(VLOOKUP($A9, CDS1Y_bbg!BY$5:BZ$241,2), -1)</f>
        <v>-1</v>
      </c>
      <c r="CB9">
        <f>IFERROR(VLOOKUP($A9, CDS1Y_bbg!CA$5:CB$241,2), -1)</f>
        <v>-1</v>
      </c>
      <c r="CD9">
        <f>IFERROR(VLOOKUP($A9, CDS1Y_bbg!CC$5:CD$241,2), -1)</f>
        <v>-1</v>
      </c>
      <c r="CF9">
        <f>IFERROR(VLOOKUP($A9, CDS1Y_bbg!CE$5:CF$241,2), -1)</f>
        <v>-1</v>
      </c>
      <c r="CH9">
        <f>IFERROR(VLOOKUP($A9, CDS1Y_bbg!CG$5:CH$241,2), -1)</f>
        <v>-1</v>
      </c>
      <c r="CJ9">
        <f>IFERROR(VLOOKUP($A9, CDS1Y_bbg!CI$5:CJ$241,2), -1)</f>
        <v>-1</v>
      </c>
      <c r="CL9">
        <f>IFERROR(VLOOKUP($A9, CDS1Y_bbg!CK$5:CL$241,2), -1)</f>
        <v>-1</v>
      </c>
      <c r="CN9">
        <f>IFERROR(VLOOKUP($A9, CDS1Y_bbg!CM$5:CN$241,2), -1)</f>
        <v>-1</v>
      </c>
    </row>
    <row r="10" spans="1:92" x14ac:dyDescent="0.25">
      <c r="A10" s="1">
        <v>36799</v>
      </c>
      <c r="B10">
        <f>IFERROR(VLOOKUP($A10, CDS1Y_bbg!A$5:B$241,2), -1)</f>
        <v>-1</v>
      </c>
      <c r="D10">
        <f>IFERROR(VLOOKUP($A10, CDS1Y_bbg!C$5:D$241,2), -1)</f>
        <v>-1</v>
      </c>
      <c r="F10">
        <f>IFERROR(VLOOKUP($A10, CDS1Y_bbg!E$5:F$241,2), -1)</f>
        <v>-1</v>
      </c>
      <c r="H10">
        <f>IFERROR(VLOOKUP($A10, CDS1Y_bbg!G$5:H$241,2), -1)</f>
        <v>-1</v>
      </c>
      <c r="J10">
        <f>IFERROR(VLOOKUP($A10, CDS1Y_bbg!I$5:J$241,2), -1)</f>
        <v>-1</v>
      </c>
      <c r="L10">
        <f>IFERROR(VLOOKUP($A10, CDS1Y_bbg!K$5:L$241,2), -1)</f>
        <v>-1</v>
      </c>
      <c r="N10">
        <f>IFERROR(VLOOKUP($A10, CDS1Y_bbg!M$5:N$241,2), -1)</f>
        <v>-1</v>
      </c>
      <c r="P10">
        <f>IFERROR(VLOOKUP($A10, CDS1Y_bbg!O$5:P$241,2), -1)</f>
        <v>-1</v>
      </c>
      <c r="R10">
        <f>IFERROR(VLOOKUP($A10, CDS1Y_bbg!Q$5:R$241,2), -1)</f>
        <v>-1</v>
      </c>
      <c r="T10">
        <f>IFERROR(VLOOKUP($A10, CDS1Y_bbg!S$5:T$241,2), -1)</f>
        <v>-1</v>
      </c>
      <c r="V10">
        <f>IFERROR(VLOOKUP($A10, CDS1Y_bbg!U$5:V$241,2), -1)</f>
        <v>-1</v>
      </c>
      <c r="X10">
        <f>IFERROR(VLOOKUP($A10, CDS1Y_bbg!W$5:X$241,2), -1)</f>
        <v>-1</v>
      </c>
      <c r="Z10">
        <f>IFERROR(VLOOKUP($A10, CDS1Y_bbg!Y$5:Z$241,2), -1)</f>
        <v>-1</v>
      </c>
      <c r="AB10">
        <f>IFERROR(VLOOKUP($A10, CDS1Y_bbg!AA$5:AB$241,2), -1)</f>
        <v>-1</v>
      </c>
      <c r="AD10">
        <f>IFERROR(VLOOKUP($A10, CDS1Y_bbg!AC$5:AD$241,2), -1)</f>
        <v>-1</v>
      </c>
      <c r="AF10">
        <f>IFERROR(VLOOKUP($A10, CDS1Y_bbg!AE$5:AF$241,2), -1)</f>
        <v>-1</v>
      </c>
      <c r="AH10">
        <f>IFERROR(VLOOKUP($A10, CDS1Y_bbg!AG$5:AH$241,2), -1)</f>
        <v>-1</v>
      </c>
      <c r="AJ10">
        <f>IFERROR(VLOOKUP($A10, CDS1Y_bbg!AI$5:AJ$241,2), -1)</f>
        <v>-1</v>
      </c>
      <c r="AL10">
        <f>IFERROR(VLOOKUP($A10, CDS1Y_bbg!AK$5:AL$241,2), -1)</f>
        <v>-1</v>
      </c>
      <c r="AN10">
        <f>IFERROR(VLOOKUP($A10, CDS1Y_bbg!AM$5:AN$241,2), -1)</f>
        <v>-1</v>
      </c>
      <c r="AP10">
        <f>IFERROR(VLOOKUP($A10, CDS1Y_bbg!AO$5:AP$241,2), -1)</f>
        <v>-1</v>
      </c>
      <c r="AR10">
        <f>IFERROR(VLOOKUP($A10, CDS1Y_bbg!AQ$5:AR$241,2), -1)</f>
        <v>-1</v>
      </c>
      <c r="AT10">
        <f>IFERROR(VLOOKUP($A10, CDS1Y_bbg!AS$5:AT$241,2), -1)</f>
        <v>-1</v>
      </c>
      <c r="AV10">
        <f>IFERROR(VLOOKUP($A10, CDS1Y_bbg!AU$5:AV$241,2), -1)</f>
        <v>-1</v>
      </c>
      <c r="AX10">
        <f>IFERROR(VLOOKUP($A10, CDS1Y_bbg!AW$5:AX$241,2), -1)</f>
        <v>-1</v>
      </c>
      <c r="AZ10">
        <f>IFERROR(VLOOKUP($A10, CDS1Y_bbg!AY$5:AZ$241,2), -1)</f>
        <v>-1</v>
      </c>
      <c r="BB10">
        <f>IFERROR(VLOOKUP($A10, CDS1Y_bbg!BA$5:BB$241,2), -1)</f>
        <v>-1</v>
      </c>
      <c r="BD10">
        <f>IFERROR(VLOOKUP($A10, CDS1Y_bbg!BC$5:BD$241,2), -1)</f>
        <v>-1</v>
      </c>
      <c r="BF10">
        <f>IFERROR(VLOOKUP($A10, CDS1Y_bbg!BE$5:BF$241,2), -1)</f>
        <v>-1</v>
      </c>
      <c r="BH10">
        <f>IFERROR(VLOOKUP($A10, CDS1Y_bbg!BG$5:BH$241,2), -1)</f>
        <v>-1</v>
      </c>
      <c r="BJ10">
        <f>IFERROR(VLOOKUP($A10, CDS1Y_bbg!BI$5:BJ$241,2), -1)</f>
        <v>-1</v>
      </c>
      <c r="BL10">
        <f>IFERROR(VLOOKUP($A10, CDS1Y_bbg!BK$5:BL$241,2), -1)</f>
        <v>-1</v>
      </c>
      <c r="BN10">
        <f>IFERROR(VLOOKUP($A10, CDS1Y_bbg!BM$5:BN$241,2), -1)</f>
        <v>-1</v>
      </c>
      <c r="BP10">
        <f>IFERROR(VLOOKUP($A10, CDS1Y_bbg!BO$5:BP$241,2), -1)</f>
        <v>-1</v>
      </c>
      <c r="BR10">
        <f>IFERROR(VLOOKUP($A10, CDS1Y_bbg!BQ$5:BR$241,2), -1)</f>
        <v>-1</v>
      </c>
      <c r="BT10">
        <f>IFERROR(VLOOKUP($A10, CDS1Y_bbg!BS$5:BT$241,2), -1)</f>
        <v>-1</v>
      </c>
      <c r="BV10">
        <f>IFERROR(VLOOKUP($A10, CDS1Y_bbg!BU$5:BV$241,2), -1)</f>
        <v>-1</v>
      </c>
      <c r="BX10">
        <f>IFERROR(VLOOKUP($A10, CDS1Y_bbg!BW$5:BX$241,2), -1)</f>
        <v>-1</v>
      </c>
      <c r="BZ10">
        <f>IFERROR(VLOOKUP($A10, CDS1Y_bbg!BY$5:BZ$241,2), -1)</f>
        <v>-1</v>
      </c>
      <c r="CB10">
        <f>IFERROR(VLOOKUP($A10, CDS1Y_bbg!CA$5:CB$241,2), -1)</f>
        <v>-1</v>
      </c>
      <c r="CD10">
        <f>IFERROR(VLOOKUP($A10, CDS1Y_bbg!CC$5:CD$241,2), -1)</f>
        <v>-1</v>
      </c>
      <c r="CF10">
        <f>IFERROR(VLOOKUP($A10, CDS1Y_bbg!CE$5:CF$241,2), -1)</f>
        <v>-1</v>
      </c>
      <c r="CH10">
        <f>IFERROR(VLOOKUP($A10, CDS1Y_bbg!CG$5:CH$241,2), -1)</f>
        <v>-1</v>
      </c>
      <c r="CJ10">
        <f>IFERROR(VLOOKUP($A10, CDS1Y_bbg!CI$5:CJ$241,2), -1)</f>
        <v>-1</v>
      </c>
      <c r="CL10">
        <f>IFERROR(VLOOKUP($A10, CDS1Y_bbg!CK$5:CL$241,2), -1)</f>
        <v>-1</v>
      </c>
      <c r="CN10">
        <f>IFERROR(VLOOKUP($A10, CDS1Y_bbg!CM$5:CN$241,2), -1)</f>
        <v>-1</v>
      </c>
    </row>
    <row r="11" spans="1:92" x14ac:dyDescent="0.25">
      <c r="A11" s="1">
        <v>36830</v>
      </c>
      <c r="B11">
        <f>IFERROR(VLOOKUP($A11, CDS1Y_bbg!A$5:B$241,2), -1)</f>
        <v>-1</v>
      </c>
      <c r="D11">
        <f>IFERROR(VLOOKUP($A11, CDS1Y_bbg!C$5:D$241,2), -1)</f>
        <v>-1</v>
      </c>
      <c r="F11">
        <f>IFERROR(VLOOKUP($A11, CDS1Y_bbg!E$5:F$241,2), -1)</f>
        <v>-1</v>
      </c>
      <c r="H11">
        <f>IFERROR(VLOOKUP($A11, CDS1Y_bbg!G$5:H$241,2), -1)</f>
        <v>-1</v>
      </c>
      <c r="J11">
        <f>IFERROR(VLOOKUP($A11, CDS1Y_bbg!I$5:J$241,2), -1)</f>
        <v>-1</v>
      </c>
      <c r="L11">
        <f>IFERROR(VLOOKUP($A11, CDS1Y_bbg!K$5:L$241,2), -1)</f>
        <v>-1</v>
      </c>
      <c r="N11">
        <f>IFERROR(VLOOKUP($A11, CDS1Y_bbg!M$5:N$241,2), -1)</f>
        <v>-1</v>
      </c>
      <c r="P11">
        <f>IFERROR(VLOOKUP($A11, CDS1Y_bbg!O$5:P$241,2), -1)</f>
        <v>-1</v>
      </c>
      <c r="R11">
        <f>IFERROR(VLOOKUP($A11, CDS1Y_bbg!Q$5:R$241,2), -1)</f>
        <v>-1</v>
      </c>
      <c r="T11">
        <f>IFERROR(VLOOKUP($A11, CDS1Y_bbg!S$5:T$241,2), -1)</f>
        <v>-1</v>
      </c>
      <c r="V11">
        <f>IFERROR(VLOOKUP($A11, CDS1Y_bbg!U$5:V$241,2), -1)</f>
        <v>-1</v>
      </c>
      <c r="X11">
        <f>IFERROR(VLOOKUP($A11, CDS1Y_bbg!W$5:X$241,2), -1)</f>
        <v>772.5</v>
      </c>
      <c r="Z11">
        <f>IFERROR(VLOOKUP($A11, CDS1Y_bbg!Y$5:Z$241,2), -1)</f>
        <v>-1</v>
      </c>
      <c r="AB11">
        <f>IFERROR(VLOOKUP($A11, CDS1Y_bbg!AA$5:AB$241,2), -1)</f>
        <v>-1</v>
      </c>
      <c r="AD11">
        <f>IFERROR(VLOOKUP($A11, CDS1Y_bbg!AC$5:AD$241,2), -1)</f>
        <v>-1</v>
      </c>
      <c r="AF11">
        <f>IFERROR(VLOOKUP($A11, CDS1Y_bbg!AE$5:AF$241,2), -1)</f>
        <v>-1</v>
      </c>
      <c r="AH11">
        <f>IFERROR(VLOOKUP($A11, CDS1Y_bbg!AG$5:AH$241,2), -1)</f>
        <v>-1</v>
      </c>
      <c r="AJ11">
        <f>IFERROR(VLOOKUP($A11, CDS1Y_bbg!AI$5:AJ$241,2), -1)</f>
        <v>-1</v>
      </c>
      <c r="AL11">
        <f>IFERROR(VLOOKUP($A11, CDS1Y_bbg!AK$5:AL$241,2), -1)</f>
        <v>-1</v>
      </c>
      <c r="AN11">
        <f>IFERROR(VLOOKUP($A11, CDS1Y_bbg!AM$5:AN$241,2), -1)</f>
        <v>-1</v>
      </c>
      <c r="AP11">
        <f>IFERROR(VLOOKUP($A11, CDS1Y_bbg!AO$5:AP$241,2), -1)</f>
        <v>-1</v>
      </c>
      <c r="AR11">
        <f>IFERROR(VLOOKUP($A11, CDS1Y_bbg!AQ$5:AR$241,2), -1)</f>
        <v>-1</v>
      </c>
      <c r="AT11">
        <f>IFERROR(VLOOKUP($A11, CDS1Y_bbg!AS$5:AT$241,2), -1)</f>
        <v>-1</v>
      </c>
      <c r="AV11">
        <f>IFERROR(VLOOKUP($A11, CDS1Y_bbg!AU$5:AV$241,2), -1)</f>
        <v>-1</v>
      </c>
      <c r="AX11">
        <f>IFERROR(VLOOKUP($A11, CDS1Y_bbg!AW$5:AX$241,2), -1)</f>
        <v>-1</v>
      </c>
      <c r="AZ11">
        <f>IFERROR(VLOOKUP($A11, CDS1Y_bbg!AY$5:AZ$241,2), -1)</f>
        <v>-1</v>
      </c>
      <c r="BB11">
        <f>IFERROR(VLOOKUP($A11, CDS1Y_bbg!BA$5:BB$241,2), -1)</f>
        <v>-1</v>
      </c>
      <c r="BD11">
        <f>IFERROR(VLOOKUP($A11, CDS1Y_bbg!BC$5:BD$241,2), -1)</f>
        <v>-1</v>
      </c>
      <c r="BF11">
        <f>IFERROR(VLOOKUP($A11, CDS1Y_bbg!BE$5:BF$241,2), -1)</f>
        <v>-1</v>
      </c>
      <c r="BH11">
        <f>IFERROR(VLOOKUP($A11, CDS1Y_bbg!BG$5:BH$241,2), -1)</f>
        <v>-1</v>
      </c>
      <c r="BJ11">
        <f>IFERROR(VLOOKUP($A11, CDS1Y_bbg!BI$5:BJ$241,2), -1)</f>
        <v>-1</v>
      </c>
      <c r="BL11">
        <f>IFERROR(VLOOKUP($A11, CDS1Y_bbg!BK$5:BL$241,2), -1)</f>
        <v>-1</v>
      </c>
      <c r="BN11">
        <f>IFERROR(VLOOKUP($A11, CDS1Y_bbg!BM$5:BN$241,2), -1)</f>
        <v>-1</v>
      </c>
      <c r="BP11">
        <f>IFERROR(VLOOKUP($A11, CDS1Y_bbg!BO$5:BP$241,2), -1)</f>
        <v>-1</v>
      </c>
      <c r="BR11">
        <f>IFERROR(VLOOKUP($A11, CDS1Y_bbg!BQ$5:BR$241,2), -1)</f>
        <v>-1</v>
      </c>
      <c r="BT11">
        <f>IFERROR(VLOOKUP($A11, CDS1Y_bbg!BS$5:BT$241,2), -1)</f>
        <v>-1</v>
      </c>
      <c r="BV11">
        <f>IFERROR(VLOOKUP($A11, CDS1Y_bbg!BU$5:BV$241,2), -1)</f>
        <v>-1</v>
      </c>
      <c r="BX11">
        <f>IFERROR(VLOOKUP($A11, CDS1Y_bbg!BW$5:BX$241,2), -1)</f>
        <v>-1</v>
      </c>
      <c r="BZ11">
        <f>IFERROR(VLOOKUP($A11, CDS1Y_bbg!BY$5:BZ$241,2), -1)</f>
        <v>-1</v>
      </c>
      <c r="CB11">
        <f>IFERROR(VLOOKUP($A11, CDS1Y_bbg!CA$5:CB$241,2), -1)</f>
        <v>-1</v>
      </c>
      <c r="CD11">
        <f>IFERROR(VLOOKUP($A11, CDS1Y_bbg!CC$5:CD$241,2), -1)</f>
        <v>-1</v>
      </c>
      <c r="CF11">
        <f>IFERROR(VLOOKUP($A11, CDS1Y_bbg!CE$5:CF$241,2), -1)</f>
        <v>-1</v>
      </c>
      <c r="CH11">
        <f>IFERROR(VLOOKUP($A11, CDS1Y_bbg!CG$5:CH$241,2), -1)</f>
        <v>-1</v>
      </c>
      <c r="CJ11">
        <f>IFERROR(VLOOKUP($A11, CDS1Y_bbg!CI$5:CJ$241,2), -1)</f>
        <v>-1</v>
      </c>
      <c r="CL11">
        <f>IFERROR(VLOOKUP($A11, CDS1Y_bbg!CK$5:CL$241,2), -1)</f>
        <v>-1</v>
      </c>
      <c r="CN11">
        <f>IFERROR(VLOOKUP($A11, CDS1Y_bbg!CM$5:CN$241,2), -1)</f>
        <v>-1</v>
      </c>
    </row>
    <row r="12" spans="1:92" x14ac:dyDescent="0.25">
      <c r="A12" s="1">
        <v>36860</v>
      </c>
      <c r="B12">
        <f>IFERROR(VLOOKUP($A12, CDS1Y_bbg!A$5:B$241,2), -1)</f>
        <v>-1</v>
      </c>
      <c r="D12">
        <f>IFERROR(VLOOKUP($A12, CDS1Y_bbg!C$5:D$241,2), -1)</f>
        <v>-1</v>
      </c>
      <c r="F12">
        <f>IFERROR(VLOOKUP($A12, CDS1Y_bbg!E$5:F$241,2), -1)</f>
        <v>-1</v>
      </c>
      <c r="H12">
        <f>IFERROR(VLOOKUP($A12, CDS1Y_bbg!G$5:H$241,2), -1)</f>
        <v>-1</v>
      </c>
      <c r="J12">
        <f>IFERROR(VLOOKUP($A12, CDS1Y_bbg!I$5:J$241,2), -1)</f>
        <v>-1</v>
      </c>
      <c r="L12">
        <f>IFERROR(VLOOKUP($A12, CDS1Y_bbg!K$5:L$241,2), -1)</f>
        <v>-1</v>
      </c>
      <c r="N12">
        <f>IFERROR(VLOOKUP($A12, CDS1Y_bbg!M$5:N$241,2), -1)</f>
        <v>-1</v>
      </c>
      <c r="P12">
        <f>IFERROR(VLOOKUP($A12, CDS1Y_bbg!O$5:P$241,2), -1)</f>
        <v>-1</v>
      </c>
      <c r="R12">
        <f>IFERROR(VLOOKUP($A12, CDS1Y_bbg!Q$5:R$241,2), -1)</f>
        <v>-1</v>
      </c>
      <c r="T12">
        <f>IFERROR(VLOOKUP($A12, CDS1Y_bbg!S$5:T$241,2), -1)</f>
        <v>-1</v>
      </c>
      <c r="V12">
        <f>IFERROR(VLOOKUP($A12, CDS1Y_bbg!U$5:V$241,2), -1)</f>
        <v>-1</v>
      </c>
      <c r="X12">
        <f>IFERROR(VLOOKUP($A12, CDS1Y_bbg!W$5:X$241,2), -1)</f>
        <v>806.25</v>
      </c>
      <c r="Z12">
        <f>IFERROR(VLOOKUP($A12, CDS1Y_bbg!Y$5:Z$241,2), -1)</f>
        <v>-1</v>
      </c>
      <c r="AB12">
        <f>IFERROR(VLOOKUP($A12, CDS1Y_bbg!AA$5:AB$241,2), -1)</f>
        <v>-1</v>
      </c>
      <c r="AD12">
        <f>IFERROR(VLOOKUP($A12, CDS1Y_bbg!AC$5:AD$241,2), -1)</f>
        <v>-1</v>
      </c>
      <c r="AF12">
        <f>IFERROR(VLOOKUP($A12, CDS1Y_bbg!AE$5:AF$241,2), -1)</f>
        <v>-1</v>
      </c>
      <c r="AH12">
        <f>IFERROR(VLOOKUP($A12, CDS1Y_bbg!AG$5:AH$241,2), -1)</f>
        <v>-1</v>
      </c>
      <c r="AJ12">
        <f>IFERROR(VLOOKUP($A12, CDS1Y_bbg!AI$5:AJ$241,2), -1)</f>
        <v>-1</v>
      </c>
      <c r="AL12">
        <f>IFERROR(VLOOKUP($A12, CDS1Y_bbg!AK$5:AL$241,2), -1)</f>
        <v>-1</v>
      </c>
      <c r="AN12">
        <f>IFERROR(VLOOKUP($A12, CDS1Y_bbg!AM$5:AN$241,2), -1)</f>
        <v>-1</v>
      </c>
      <c r="AP12">
        <f>IFERROR(VLOOKUP($A12, CDS1Y_bbg!AO$5:AP$241,2), -1)</f>
        <v>-1</v>
      </c>
      <c r="AR12">
        <f>IFERROR(VLOOKUP($A12, CDS1Y_bbg!AQ$5:AR$241,2), -1)</f>
        <v>-1</v>
      </c>
      <c r="AT12">
        <f>IFERROR(VLOOKUP($A12, CDS1Y_bbg!AS$5:AT$241,2), -1)</f>
        <v>-1</v>
      </c>
      <c r="AV12">
        <f>IFERROR(VLOOKUP($A12, CDS1Y_bbg!AU$5:AV$241,2), -1)</f>
        <v>-1</v>
      </c>
      <c r="AX12">
        <f>IFERROR(VLOOKUP($A12, CDS1Y_bbg!AW$5:AX$241,2), -1)</f>
        <v>-1</v>
      </c>
      <c r="AZ12">
        <f>IFERROR(VLOOKUP($A12, CDS1Y_bbg!AY$5:AZ$241,2), -1)</f>
        <v>-1</v>
      </c>
      <c r="BB12">
        <f>IFERROR(VLOOKUP($A12, CDS1Y_bbg!BA$5:BB$241,2), -1)</f>
        <v>-1</v>
      </c>
      <c r="BD12">
        <f>IFERROR(VLOOKUP($A12, CDS1Y_bbg!BC$5:BD$241,2), -1)</f>
        <v>-1</v>
      </c>
      <c r="BF12">
        <f>IFERROR(VLOOKUP($A12, CDS1Y_bbg!BE$5:BF$241,2), -1)</f>
        <v>-1</v>
      </c>
      <c r="BH12">
        <f>IFERROR(VLOOKUP($A12, CDS1Y_bbg!BG$5:BH$241,2), -1)</f>
        <v>-1</v>
      </c>
      <c r="BJ12">
        <f>IFERROR(VLOOKUP($A12, CDS1Y_bbg!BI$5:BJ$241,2), -1)</f>
        <v>-1</v>
      </c>
      <c r="BL12">
        <f>IFERROR(VLOOKUP($A12, CDS1Y_bbg!BK$5:BL$241,2), -1)</f>
        <v>-1</v>
      </c>
      <c r="BN12">
        <f>IFERROR(VLOOKUP($A12, CDS1Y_bbg!BM$5:BN$241,2), -1)</f>
        <v>-1</v>
      </c>
      <c r="BP12">
        <f>IFERROR(VLOOKUP($A12, CDS1Y_bbg!BO$5:BP$241,2), -1)</f>
        <v>-1</v>
      </c>
      <c r="BR12">
        <f>IFERROR(VLOOKUP($A12, CDS1Y_bbg!BQ$5:BR$241,2), -1)</f>
        <v>-1</v>
      </c>
      <c r="BT12">
        <f>IFERROR(VLOOKUP($A12, CDS1Y_bbg!BS$5:BT$241,2), -1)</f>
        <v>-1</v>
      </c>
      <c r="BV12">
        <f>IFERROR(VLOOKUP($A12, CDS1Y_bbg!BU$5:BV$241,2), -1)</f>
        <v>-1</v>
      </c>
      <c r="BX12">
        <f>IFERROR(VLOOKUP($A12, CDS1Y_bbg!BW$5:BX$241,2), -1)</f>
        <v>-1</v>
      </c>
      <c r="BZ12">
        <f>IFERROR(VLOOKUP($A12, CDS1Y_bbg!BY$5:BZ$241,2), -1)</f>
        <v>-1</v>
      </c>
      <c r="CB12">
        <f>IFERROR(VLOOKUP($A12, CDS1Y_bbg!CA$5:CB$241,2), -1)</f>
        <v>-1</v>
      </c>
      <c r="CD12">
        <f>IFERROR(VLOOKUP($A12, CDS1Y_bbg!CC$5:CD$241,2), -1)</f>
        <v>-1</v>
      </c>
      <c r="CF12">
        <f>IFERROR(VLOOKUP($A12, CDS1Y_bbg!CE$5:CF$241,2), -1)</f>
        <v>-1</v>
      </c>
      <c r="CH12">
        <f>IFERROR(VLOOKUP($A12, CDS1Y_bbg!CG$5:CH$241,2), -1)</f>
        <v>-1</v>
      </c>
      <c r="CJ12">
        <f>IFERROR(VLOOKUP($A12, CDS1Y_bbg!CI$5:CJ$241,2), -1)</f>
        <v>-1</v>
      </c>
      <c r="CL12">
        <f>IFERROR(VLOOKUP($A12, CDS1Y_bbg!CK$5:CL$241,2), -1)</f>
        <v>-1</v>
      </c>
      <c r="CN12">
        <f>IFERROR(VLOOKUP($A12, CDS1Y_bbg!CM$5:CN$241,2), -1)</f>
        <v>-1</v>
      </c>
    </row>
    <row r="13" spans="1:92" x14ac:dyDescent="0.25">
      <c r="A13" s="1">
        <v>36891</v>
      </c>
      <c r="B13">
        <f>IFERROR(VLOOKUP($A13, CDS1Y_bbg!A$5:B$241,2), -1)</f>
        <v>-1</v>
      </c>
      <c r="D13">
        <f>IFERROR(VLOOKUP($A13, CDS1Y_bbg!C$5:D$241,2), -1)</f>
        <v>-1</v>
      </c>
      <c r="F13">
        <f>IFERROR(VLOOKUP($A13, CDS1Y_bbg!E$5:F$241,2), -1)</f>
        <v>-1</v>
      </c>
      <c r="H13">
        <f>IFERROR(VLOOKUP($A13, CDS1Y_bbg!G$5:H$241,2), -1)</f>
        <v>-1</v>
      </c>
      <c r="J13">
        <f>IFERROR(VLOOKUP($A13, CDS1Y_bbg!I$5:J$241,2), -1)</f>
        <v>-1</v>
      </c>
      <c r="L13">
        <f>IFERROR(VLOOKUP($A13, CDS1Y_bbg!K$5:L$241,2), -1)</f>
        <v>-1</v>
      </c>
      <c r="N13">
        <f>IFERROR(VLOOKUP($A13, CDS1Y_bbg!M$5:N$241,2), -1)</f>
        <v>-1</v>
      </c>
      <c r="P13">
        <f>IFERROR(VLOOKUP($A13, CDS1Y_bbg!O$5:P$241,2), -1)</f>
        <v>-1</v>
      </c>
      <c r="R13">
        <f>IFERROR(VLOOKUP($A13, CDS1Y_bbg!Q$5:R$241,2), -1)</f>
        <v>-1</v>
      </c>
      <c r="T13">
        <f>IFERROR(VLOOKUP($A13, CDS1Y_bbg!S$5:T$241,2), -1)</f>
        <v>-1</v>
      </c>
      <c r="V13">
        <f>IFERROR(VLOOKUP($A13, CDS1Y_bbg!U$5:V$241,2), -1)</f>
        <v>-1</v>
      </c>
      <c r="X13">
        <f>IFERROR(VLOOKUP($A13, CDS1Y_bbg!W$5:X$241,2), -1)</f>
        <v>835</v>
      </c>
      <c r="Z13">
        <f>IFERROR(VLOOKUP($A13, CDS1Y_bbg!Y$5:Z$241,2), -1)</f>
        <v>-1</v>
      </c>
      <c r="AB13">
        <f>IFERROR(VLOOKUP($A13, CDS1Y_bbg!AA$5:AB$241,2), -1)</f>
        <v>-1</v>
      </c>
      <c r="AD13">
        <f>IFERROR(VLOOKUP($A13, CDS1Y_bbg!AC$5:AD$241,2), -1)</f>
        <v>-1</v>
      </c>
      <c r="AF13">
        <f>IFERROR(VLOOKUP($A13, CDS1Y_bbg!AE$5:AF$241,2), -1)</f>
        <v>-1</v>
      </c>
      <c r="AH13">
        <f>IFERROR(VLOOKUP($A13, CDS1Y_bbg!AG$5:AH$241,2), -1)</f>
        <v>-1</v>
      </c>
      <c r="AJ13">
        <f>IFERROR(VLOOKUP($A13, CDS1Y_bbg!AI$5:AJ$241,2), -1)</f>
        <v>-1</v>
      </c>
      <c r="AL13">
        <f>IFERROR(VLOOKUP($A13, CDS1Y_bbg!AK$5:AL$241,2), -1)</f>
        <v>-1</v>
      </c>
      <c r="AN13">
        <f>IFERROR(VLOOKUP($A13, CDS1Y_bbg!AM$5:AN$241,2), -1)</f>
        <v>-1</v>
      </c>
      <c r="AP13">
        <f>IFERROR(VLOOKUP($A13, CDS1Y_bbg!AO$5:AP$241,2), -1)</f>
        <v>-1</v>
      </c>
      <c r="AR13">
        <f>IFERROR(VLOOKUP($A13, CDS1Y_bbg!AQ$5:AR$241,2), -1)</f>
        <v>-1</v>
      </c>
      <c r="AT13">
        <f>IFERROR(VLOOKUP($A13, CDS1Y_bbg!AS$5:AT$241,2), -1)</f>
        <v>-1</v>
      </c>
      <c r="AV13">
        <f>IFERROR(VLOOKUP($A13, CDS1Y_bbg!AU$5:AV$241,2), -1)</f>
        <v>-1</v>
      </c>
      <c r="AX13">
        <f>IFERROR(VLOOKUP($A13, CDS1Y_bbg!AW$5:AX$241,2), -1)</f>
        <v>-1</v>
      </c>
      <c r="AZ13">
        <f>IFERROR(VLOOKUP($A13, CDS1Y_bbg!AY$5:AZ$241,2), -1)</f>
        <v>-1</v>
      </c>
      <c r="BB13">
        <f>IFERROR(VLOOKUP($A13, CDS1Y_bbg!BA$5:BB$241,2), -1)</f>
        <v>-1</v>
      </c>
      <c r="BD13">
        <f>IFERROR(VLOOKUP($A13, CDS1Y_bbg!BC$5:BD$241,2), -1)</f>
        <v>-1</v>
      </c>
      <c r="BF13">
        <f>IFERROR(VLOOKUP($A13, CDS1Y_bbg!BE$5:BF$241,2), -1)</f>
        <v>-1</v>
      </c>
      <c r="BH13">
        <f>IFERROR(VLOOKUP($A13, CDS1Y_bbg!BG$5:BH$241,2), -1)</f>
        <v>-1</v>
      </c>
      <c r="BJ13">
        <f>IFERROR(VLOOKUP($A13, CDS1Y_bbg!BI$5:BJ$241,2), -1)</f>
        <v>-1</v>
      </c>
      <c r="BL13">
        <f>IFERROR(VLOOKUP($A13, CDS1Y_bbg!BK$5:BL$241,2), -1)</f>
        <v>-1</v>
      </c>
      <c r="BN13">
        <f>IFERROR(VLOOKUP($A13, CDS1Y_bbg!BM$5:BN$241,2), -1)</f>
        <v>-1</v>
      </c>
      <c r="BP13">
        <f>IFERROR(VLOOKUP($A13, CDS1Y_bbg!BO$5:BP$241,2), -1)</f>
        <v>-1</v>
      </c>
      <c r="BR13">
        <f>IFERROR(VLOOKUP($A13, CDS1Y_bbg!BQ$5:BR$241,2), -1)</f>
        <v>-1</v>
      </c>
      <c r="BT13">
        <f>IFERROR(VLOOKUP($A13, CDS1Y_bbg!BS$5:BT$241,2), -1)</f>
        <v>-1</v>
      </c>
      <c r="BV13">
        <f>IFERROR(VLOOKUP($A13, CDS1Y_bbg!BU$5:BV$241,2), -1)</f>
        <v>-1</v>
      </c>
      <c r="BX13">
        <f>IFERROR(VLOOKUP($A13, CDS1Y_bbg!BW$5:BX$241,2), -1)</f>
        <v>-1</v>
      </c>
      <c r="BZ13">
        <f>IFERROR(VLOOKUP($A13, CDS1Y_bbg!BY$5:BZ$241,2), -1)</f>
        <v>-1</v>
      </c>
      <c r="CB13">
        <f>IFERROR(VLOOKUP($A13, CDS1Y_bbg!CA$5:CB$241,2), -1)</f>
        <v>-1</v>
      </c>
      <c r="CD13">
        <f>IFERROR(VLOOKUP($A13, CDS1Y_bbg!CC$5:CD$241,2), -1)</f>
        <v>-1</v>
      </c>
      <c r="CF13">
        <f>IFERROR(VLOOKUP($A13, CDS1Y_bbg!CE$5:CF$241,2), -1)</f>
        <v>-1</v>
      </c>
      <c r="CH13">
        <f>IFERROR(VLOOKUP($A13, CDS1Y_bbg!CG$5:CH$241,2), -1)</f>
        <v>-1</v>
      </c>
      <c r="CJ13">
        <f>IFERROR(VLOOKUP($A13, CDS1Y_bbg!CI$5:CJ$241,2), -1)</f>
        <v>-1</v>
      </c>
      <c r="CL13">
        <f>IFERROR(VLOOKUP($A13, CDS1Y_bbg!CK$5:CL$241,2), -1)</f>
        <v>-1</v>
      </c>
      <c r="CN13">
        <f>IFERROR(VLOOKUP($A13, CDS1Y_bbg!CM$5:CN$241,2), -1)</f>
        <v>-1</v>
      </c>
    </row>
    <row r="14" spans="1:92" x14ac:dyDescent="0.25">
      <c r="A14" s="1">
        <v>36922</v>
      </c>
      <c r="B14">
        <f>IFERROR(VLOOKUP($A14, CDS1Y_bbg!A$5:B$241,2), -1)</f>
        <v>-1</v>
      </c>
      <c r="D14">
        <f>IFERROR(VLOOKUP($A14, CDS1Y_bbg!C$5:D$241,2), -1)</f>
        <v>-1</v>
      </c>
      <c r="F14">
        <f>IFERROR(VLOOKUP($A14, CDS1Y_bbg!E$5:F$241,2), -1)</f>
        <v>-1</v>
      </c>
      <c r="H14">
        <f>IFERROR(VLOOKUP($A14, CDS1Y_bbg!G$5:H$241,2), -1)</f>
        <v>-1</v>
      </c>
      <c r="J14">
        <f>IFERROR(VLOOKUP($A14, CDS1Y_bbg!I$5:J$241,2), -1)</f>
        <v>-1</v>
      </c>
      <c r="L14">
        <f>IFERROR(VLOOKUP($A14, CDS1Y_bbg!K$5:L$241,2), -1)</f>
        <v>-1</v>
      </c>
      <c r="N14">
        <f>IFERROR(VLOOKUP($A14, CDS1Y_bbg!M$5:N$241,2), -1)</f>
        <v>-1</v>
      </c>
      <c r="P14">
        <f>IFERROR(VLOOKUP($A14, CDS1Y_bbg!O$5:P$241,2), -1)</f>
        <v>-1</v>
      </c>
      <c r="R14">
        <f>IFERROR(VLOOKUP($A14, CDS1Y_bbg!Q$5:R$241,2), -1)</f>
        <v>-1</v>
      </c>
      <c r="T14">
        <f>IFERROR(VLOOKUP($A14, CDS1Y_bbg!S$5:T$241,2), -1)</f>
        <v>-1</v>
      </c>
      <c r="V14">
        <f>IFERROR(VLOOKUP($A14, CDS1Y_bbg!U$5:V$241,2), -1)</f>
        <v>-1</v>
      </c>
      <c r="X14">
        <f>IFERROR(VLOOKUP($A14, CDS1Y_bbg!W$5:X$241,2), -1)</f>
        <v>800</v>
      </c>
      <c r="Z14">
        <f>IFERROR(VLOOKUP($A14, CDS1Y_bbg!Y$5:Z$241,2), -1)</f>
        <v>-1</v>
      </c>
      <c r="AB14">
        <f>IFERROR(VLOOKUP($A14, CDS1Y_bbg!AA$5:AB$241,2), -1)</f>
        <v>-1</v>
      </c>
      <c r="AD14">
        <f>IFERROR(VLOOKUP($A14, CDS1Y_bbg!AC$5:AD$241,2), -1)</f>
        <v>-1</v>
      </c>
      <c r="AF14">
        <f>IFERROR(VLOOKUP($A14, CDS1Y_bbg!AE$5:AF$241,2), -1)</f>
        <v>-1</v>
      </c>
      <c r="AH14">
        <f>IFERROR(VLOOKUP($A14, CDS1Y_bbg!AG$5:AH$241,2), -1)</f>
        <v>-1</v>
      </c>
      <c r="AJ14">
        <f>IFERROR(VLOOKUP($A14, CDS1Y_bbg!AI$5:AJ$241,2), -1)</f>
        <v>-1</v>
      </c>
      <c r="AL14">
        <f>IFERROR(VLOOKUP($A14, CDS1Y_bbg!AK$5:AL$241,2), -1)</f>
        <v>-1</v>
      </c>
      <c r="AN14">
        <f>IFERROR(VLOOKUP($A14, CDS1Y_bbg!AM$5:AN$241,2), -1)</f>
        <v>-1</v>
      </c>
      <c r="AP14">
        <f>IFERROR(VLOOKUP($A14, CDS1Y_bbg!AO$5:AP$241,2), -1)</f>
        <v>-1</v>
      </c>
      <c r="AR14">
        <f>IFERROR(VLOOKUP($A14, CDS1Y_bbg!AQ$5:AR$241,2), -1)</f>
        <v>-1</v>
      </c>
      <c r="AT14">
        <f>IFERROR(VLOOKUP($A14, CDS1Y_bbg!AS$5:AT$241,2), -1)</f>
        <v>-1</v>
      </c>
      <c r="AV14">
        <f>IFERROR(VLOOKUP($A14, CDS1Y_bbg!AU$5:AV$241,2), -1)</f>
        <v>-1</v>
      </c>
      <c r="AX14">
        <f>IFERROR(VLOOKUP($A14, CDS1Y_bbg!AW$5:AX$241,2), -1)</f>
        <v>-1</v>
      </c>
      <c r="AZ14">
        <f>IFERROR(VLOOKUP($A14, CDS1Y_bbg!AY$5:AZ$241,2), -1)</f>
        <v>-1</v>
      </c>
      <c r="BB14">
        <f>IFERROR(VLOOKUP($A14, CDS1Y_bbg!BA$5:BB$241,2), -1)</f>
        <v>-1</v>
      </c>
      <c r="BD14">
        <f>IFERROR(VLOOKUP($A14, CDS1Y_bbg!BC$5:BD$241,2), -1)</f>
        <v>-1</v>
      </c>
      <c r="BF14">
        <f>IFERROR(VLOOKUP($A14, CDS1Y_bbg!BE$5:BF$241,2), -1)</f>
        <v>-1</v>
      </c>
      <c r="BH14">
        <f>IFERROR(VLOOKUP($A14, CDS1Y_bbg!BG$5:BH$241,2), -1)</f>
        <v>-1</v>
      </c>
      <c r="BJ14">
        <f>IFERROR(VLOOKUP($A14, CDS1Y_bbg!BI$5:BJ$241,2), -1)</f>
        <v>-1</v>
      </c>
      <c r="BL14">
        <f>IFERROR(VLOOKUP($A14, CDS1Y_bbg!BK$5:BL$241,2), -1)</f>
        <v>-1</v>
      </c>
      <c r="BN14">
        <f>IFERROR(VLOOKUP($A14, CDS1Y_bbg!BM$5:BN$241,2), -1)</f>
        <v>-1</v>
      </c>
      <c r="BP14">
        <f>IFERROR(VLOOKUP($A14, CDS1Y_bbg!BO$5:BP$241,2), -1)</f>
        <v>-1</v>
      </c>
      <c r="BR14">
        <f>IFERROR(VLOOKUP($A14, CDS1Y_bbg!BQ$5:BR$241,2), -1)</f>
        <v>-1</v>
      </c>
      <c r="BT14">
        <f>IFERROR(VLOOKUP($A14, CDS1Y_bbg!BS$5:BT$241,2), -1)</f>
        <v>-1</v>
      </c>
      <c r="BV14">
        <f>IFERROR(VLOOKUP($A14, CDS1Y_bbg!BU$5:BV$241,2), -1)</f>
        <v>-1</v>
      </c>
      <c r="BX14">
        <f>IFERROR(VLOOKUP($A14, CDS1Y_bbg!BW$5:BX$241,2), -1)</f>
        <v>-1</v>
      </c>
      <c r="BZ14">
        <f>IFERROR(VLOOKUP($A14, CDS1Y_bbg!BY$5:BZ$241,2), -1)</f>
        <v>-1</v>
      </c>
      <c r="CB14">
        <f>IFERROR(VLOOKUP($A14, CDS1Y_bbg!CA$5:CB$241,2), -1)</f>
        <v>-1</v>
      </c>
      <c r="CD14">
        <f>IFERROR(VLOOKUP($A14, CDS1Y_bbg!CC$5:CD$241,2), -1)</f>
        <v>-1</v>
      </c>
      <c r="CF14">
        <f>IFERROR(VLOOKUP($A14, CDS1Y_bbg!CE$5:CF$241,2), -1)</f>
        <v>-1</v>
      </c>
      <c r="CH14">
        <f>IFERROR(VLOOKUP($A14, CDS1Y_bbg!CG$5:CH$241,2), -1)</f>
        <v>-1</v>
      </c>
      <c r="CJ14">
        <f>IFERROR(VLOOKUP($A14, CDS1Y_bbg!CI$5:CJ$241,2), -1)</f>
        <v>-1</v>
      </c>
      <c r="CL14">
        <f>IFERROR(VLOOKUP($A14, CDS1Y_bbg!CK$5:CL$241,2), -1)</f>
        <v>-1</v>
      </c>
      <c r="CN14">
        <f>IFERROR(VLOOKUP($A14, CDS1Y_bbg!CM$5:CN$241,2), -1)</f>
        <v>-1</v>
      </c>
    </row>
    <row r="15" spans="1:92" x14ac:dyDescent="0.25">
      <c r="A15" s="1">
        <v>36950</v>
      </c>
      <c r="B15">
        <f>IFERROR(VLOOKUP($A15, CDS1Y_bbg!A$5:B$241,2), -1)</f>
        <v>-1</v>
      </c>
      <c r="D15">
        <f>IFERROR(VLOOKUP($A15, CDS1Y_bbg!C$5:D$241,2), -1)</f>
        <v>-1</v>
      </c>
      <c r="F15">
        <f>IFERROR(VLOOKUP($A15, CDS1Y_bbg!E$5:F$241,2), -1)</f>
        <v>-1</v>
      </c>
      <c r="H15">
        <f>IFERROR(VLOOKUP($A15, CDS1Y_bbg!G$5:H$241,2), -1)</f>
        <v>-1</v>
      </c>
      <c r="J15">
        <f>IFERROR(VLOOKUP($A15, CDS1Y_bbg!I$5:J$241,2), -1)</f>
        <v>-1</v>
      </c>
      <c r="L15">
        <f>IFERROR(VLOOKUP($A15, CDS1Y_bbg!K$5:L$241,2), -1)</f>
        <v>-1</v>
      </c>
      <c r="N15">
        <f>IFERROR(VLOOKUP($A15, CDS1Y_bbg!M$5:N$241,2), -1)</f>
        <v>-1</v>
      </c>
      <c r="P15">
        <f>IFERROR(VLOOKUP($A15, CDS1Y_bbg!O$5:P$241,2), -1)</f>
        <v>-1</v>
      </c>
      <c r="R15">
        <f>IFERROR(VLOOKUP($A15, CDS1Y_bbg!Q$5:R$241,2), -1)</f>
        <v>-1</v>
      </c>
      <c r="T15">
        <f>IFERROR(VLOOKUP($A15, CDS1Y_bbg!S$5:T$241,2), -1)</f>
        <v>-1</v>
      </c>
      <c r="V15">
        <f>IFERROR(VLOOKUP($A15, CDS1Y_bbg!U$5:V$241,2), -1)</f>
        <v>-1</v>
      </c>
      <c r="X15">
        <f>IFERROR(VLOOKUP($A15, CDS1Y_bbg!W$5:X$241,2), -1)</f>
        <v>755.91200000000003</v>
      </c>
      <c r="Z15">
        <f>IFERROR(VLOOKUP($A15, CDS1Y_bbg!Y$5:Z$241,2), -1)</f>
        <v>-1</v>
      </c>
      <c r="AB15">
        <f>IFERROR(VLOOKUP($A15, CDS1Y_bbg!AA$5:AB$241,2), -1)</f>
        <v>-1</v>
      </c>
      <c r="AD15">
        <f>IFERROR(VLOOKUP($A15, CDS1Y_bbg!AC$5:AD$241,2), -1)</f>
        <v>-1</v>
      </c>
      <c r="AF15">
        <f>IFERROR(VLOOKUP($A15, CDS1Y_bbg!AE$5:AF$241,2), -1)</f>
        <v>-1</v>
      </c>
      <c r="AH15">
        <f>IFERROR(VLOOKUP($A15, CDS1Y_bbg!AG$5:AH$241,2), -1)</f>
        <v>-1</v>
      </c>
      <c r="AJ15">
        <f>IFERROR(VLOOKUP($A15, CDS1Y_bbg!AI$5:AJ$241,2), -1)</f>
        <v>-1</v>
      </c>
      <c r="AL15">
        <f>IFERROR(VLOOKUP($A15, CDS1Y_bbg!AK$5:AL$241,2), -1)</f>
        <v>-1</v>
      </c>
      <c r="AN15">
        <f>IFERROR(VLOOKUP($A15, CDS1Y_bbg!AM$5:AN$241,2), -1)</f>
        <v>-1</v>
      </c>
      <c r="AP15">
        <f>IFERROR(VLOOKUP($A15, CDS1Y_bbg!AO$5:AP$241,2), -1)</f>
        <v>-1</v>
      </c>
      <c r="AR15">
        <f>IFERROR(VLOOKUP($A15, CDS1Y_bbg!AQ$5:AR$241,2), -1)</f>
        <v>-1</v>
      </c>
      <c r="AT15">
        <f>IFERROR(VLOOKUP($A15, CDS1Y_bbg!AS$5:AT$241,2), -1)</f>
        <v>-1</v>
      </c>
      <c r="AV15">
        <f>IFERROR(VLOOKUP($A15, CDS1Y_bbg!AU$5:AV$241,2), -1)</f>
        <v>-1</v>
      </c>
      <c r="AX15">
        <f>IFERROR(VLOOKUP($A15, CDS1Y_bbg!AW$5:AX$241,2), -1)</f>
        <v>-1</v>
      </c>
      <c r="AZ15">
        <f>IFERROR(VLOOKUP($A15, CDS1Y_bbg!AY$5:AZ$241,2), -1)</f>
        <v>-1</v>
      </c>
      <c r="BB15">
        <f>IFERROR(VLOOKUP($A15, CDS1Y_bbg!BA$5:BB$241,2), -1)</f>
        <v>-1</v>
      </c>
      <c r="BD15">
        <f>IFERROR(VLOOKUP($A15, CDS1Y_bbg!BC$5:BD$241,2), -1)</f>
        <v>-1</v>
      </c>
      <c r="BF15">
        <f>IFERROR(VLOOKUP($A15, CDS1Y_bbg!BE$5:BF$241,2), -1)</f>
        <v>-1</v>
      </c>
      <c r="BH15">
        <f>IFERROR(VLOOKUP($A15, CDS1Y_bbg!BG$5:BH$241,2), -1)</f>
        <v>-1</v>
      </c>
      <c r="BJ15">
        <f>IFERROR(VLOOKUP($A15, CDS1Y_bbg!BI$5:BJ$241,2), -1)</f>
        <v>-1</v>
      </c>
      <c r="BL15">
        <f>IFERROR(VLOOKUP($A15, CDS1Y_bbg!BK$5:BL$241,2), -1)</f>
        <v>-1</v>
      </c>
      <c r="BN15">
        <f>IFERROR(VLOOKUP($A15, CDS1Y_bbg!BM$5:BN$241,2), -1)</f>
        <v>-1</v>
      </c>
      <c r="BP15">
        <f>IFERROR(VLOOKUP($A15, CDS1Y_bbg!BO$5:BP$241,2), -1)</f>
        <v>-1</v>
      </c>
      <c r="BR15">
        <f>IFERROR(VLOOKUP($A15, CDS1Y_bbg!BQ$5:BR$241,2), -1)</f>
        <v>-1</v>
      </c>
      <c r="BT15">
        <f>IFERROR(VLOOKUP($A15, CDS1Y_bbg!BS$5:BT$241,2), -1)</f>
        <v>-1</v>
      </c>
      <c r="BV15">
        <f>IFERROR(VLOOKUP($A15, CDS1Y_bbg!BU$5:BV$241,2), -1)</f>
        <v>-1</v>
      </c>
      <c r="BX15">
        <f>IFERROR(VLOOKUP($A15, CDS1Y_bbg!BW$5:BX$241,2), -1)</f>
        <v>-1</v>
      </c>
      <c r="BZ15">
        <f>IFERROR(VLOOKUP($A15, CDS1Y_bbg!BY$5:BZ$241,2), -1)</f>
        <v>-1</v>
      </c>
      <c r="CB15">
        <f>IFERROR(VLOOKUP($A15, CDS1Y_bbg!CA$5:CB$241,2), -1)</f>
        <v>-1</v>
      </c>
      <c r="CD15">
        <f>IFERROR(VLOOKUP($A15, CDS1Y_bbg!CC$5:CD$241,2), -1)</f>
        <v>-1</v>
      </c>
      <c r="CF15">
        <f>IFERROR(VLOOKUP($A15, CDS1Y_bbg!CE$5:CF$241,2), -1)</f>
        <v>-1</v>
      </c>
      <c r="CH15">
        <f>IFERROR(VLOOKUP($A15, CDS1Y_bbg!CG$5:CH$241,2), -1)</f>
        <v>-1</v>
      </c>
      <c r="CJ15">
        <f>IFERROR(VLOOKUP($A15, CDS1Y_bbg!CI$5:CJ$241,2), -1)</f>
        <v>-1</v>
      </c>
      <c r="CL15">
        <f>IFERROR(VLOOKUP($A15, CDS1Y_bbg!CK$5:CL$241,2), -1)</f>
        <v>-1</v>
      </c>
      <c r="CN15">
        <f>IFERROR(VLOOKUP($A15, CDS1Y_bbg!CM$5:CN$241,2), -1)</f>
        <v>-1</v>
      </c>
    </row>
    <row r="16" spans="1:92" x14ac:dyDescent="0.25">
      <c r="A16" s="1">
        <v>36981</v>
      </c>
      <c r="B16">
        <f>IFERROR(VLOOKUP($A16, CDS1Y_bbg!A$5:B$241,2), -1)</f>
        <v>-1</v>
      </c>
      <c r="D16">
        <f>IFERROR(VLOOKUP($A16, CDS1Y_bbg!C$5:D$241,2), -1)</f>
        <v>-1</v>
      </c>
      <c r="F16">
        <f>IFERROR(VLOOKUP($A16, CDS1Y_bbg!E$5:F$241,2), -1)</f>
        <v>-1</v>
      </c>
      <c r="H16">
        <f>IFERROR(VLOOKUP($A16, CDS1Y_bbg!G$5:H$241,2), -1)</f>
        <v>-1</v>
      </c>
      <c r="J16">
        <f>IFERROR(VLOOKUP($A16, CDS1Y_bbg!I$5:J$241,2), -1)</f>
        <v>-1</v>
      </c>
      <c r="L16">
        <f>IFERROR(VLOOKUP($A16, CDS1Y_bbg!K$5:L$241,2), -1)</f>
        <v>-1</v>
      </c>
      <c r="N16">
        <f>IFERROR(VLOOKUP($A16, CDS1Y_bbg!M$5:N$241,2), -1)</f>
        <v>-1</v>
      </c>
      <c r="P16">
        <f>IFERROR(VLOOKUP($A16, CDS1Y_bbg!O$5:P$241,2), -1)</f>
        <v>-1</v>
      </c>
      <c r="R16">
        <f>IFERROR(VLOOKUP($A16, CDS1Y_bbg!Q$5:R$241,2), -1)</f>
        <v>-1</v>
      </c>
      <c r="T16">
        <f>IFERROR(VLOOKUP($A16, CDS1Y_bbg!S$5:T$241,2), -1)</f>
        <v>-1</v>
      </c>
      <c r="V16">
        <f>IFERROR(VLOOKUP($A16, CDS1Y_bbg!U$5:V$241,2), -1)</f>
        <v>-1</v>
      </c>
      <c r="X16">
        <f>IFERROR(VLOOKUP($A16, CDS1Y_bbg!W$5:X$241,2), -1)</f>
        <v>789.29399999999998</v>
      </c>
      <c r="Z16">
        <f>IFERROR(VLOOKUP($A16, CDS1Y_bbg!Y$5:Z$241,2), -1)</f>
        <v>-1</v>
      </c>
      <c r="AB16">
        <f>IFERROR(VLOOKUP($A16, CDS1Y_bbg!AA$5:AB$241,2), -1)</f>
        <v>-1</v>
      </c>
      <c r="AD16">
        <f>IFERROR(VLOOKUP($A16, CDS1Y_bbg!AC$5:AD$241,2), -1)</f>
        <v>-1</v>
      </c>
      <c r="AF16">
        <f>IFERROR(VLOOKUP($A16, CDS1Y_bbg!AE$5:AF$241,2), -1)</f>
        <v>-1</v>
      </c>
      <c r="AH16">
        <f>IFERROR(VLOOKUP($A16, CDS1Y_bbg!AG$5:AH$241,2), -1)</f>
        <v>-1</v>
      </c>
      <c r="AJ16">
        <f>IFERROR(VLOOKUP($A16, CDS1Y_bbg!AI$5:AJ$241,2), -1)</f>
        <v>-1</v>
      </c>
      <c r="AL16">
        <f>IFERROR(VLOOKUP($A16, CDS1Y_bbg!AK$5:AL$241,2), -1)</f>
        <v>-1</v>
      </c>
      <c r="AN16">
        <f>IFERROR(VLOOKUP($A16, CDS1Y_bbg!AM$5:AN$241,2), -1)</f>
        <v>-1</v>
      </c>
      <c r="AP16">
        <f>IFERROR(VLOOKUP($A16, CDS1Y_bbg!AO$5:AP$241,2), -1)</f>
        <v>-1</v>
      </c>
      <c r="AR16">
        <f>IFERROR(VLOOKUP($A16, CDS1Y_bbg!AQ$5:AR$241,2), -1)</f>
        <v>-1</v>
      </c>
      <c r="AT16">
        <f>IFERROR(VLOOKUP($A16, CDS1Y_bbg!AS$5:AT$241,2), -1)</f>
        <v>-1</v>
      </c>
      <c r="AV16">
        <f>IFERROR(VLOOKUP($A16, CDS1Y_bbg!AU$5:AV$241,2), -1)</f>
        <v>-1</v>
      </c>
      <c r="AX16">
        <f>IFERROR(VLOOKUP($A16, CDS1Y_bbg!AW$5:AX$241,2), -1)</f>
        <v>-1</v>
      </c>
      <c r="AZ16">
        <f>IFERROR(VLOOKUP($A16, CDS1Y_bbg!AY$5:AZ$241,2), -1)</f>
        <v>-1</v>
      </c>
      <c r="BB16">
        <f>IFERROR(VLOOKUP($A16, CDS1Y_bbg!BA$5:BB$241,2), -1)</f>
        <v>-1</v>
      </c>
      <c r="BD16">
        <f>IFERROR(VLOOKUP($A16, CDS1Y_bbg!BC$5:BD$241,2), -1)</f>
        <v>-1</v>
      </c>
      <c r="BF16">
        <f>IFERROR(VLOOKUP($A16, CDS1Y_bbg!BE$5:BF$241,2), -1)</f>
        <v>-1</v>
      </c>
      <c r="BH16">
        <f>IFERROR(VLOOKUP($A16, CDS1Y_bbg!BG$5:BH$241,2), -1)</f>
        <v>-1</v>
      </c>
      <c r="BJ16">
        <f>IFERROR(VLOOKUP($A16, CDS1Y_bbg!BI$5:BJ$241,2), -1)</f>
        <v>-1</v>
      </c>
      <c r="BL16">
        <f>IFERROR(VLOOKUP($A16, CDS1Y_bbg!BK$5:BL$241,2), -1)</f>
        <v>-1</v>
      </c>
      <c r="BN16">
        <f>IFERROR(VLOOKUP($A16, CDS1Y_bbg!BM$5:BN$241,2), -1)</f>
        <v>-1</v>
      </c>
      <c r="BP16">
        <f>IFERROR(VLOOKUP($A16, CDS1Y_bbg!BO$5:BP$241,2), -1)</f>
        <v>-1</v>
      </c>
      <c r="BR16">
        <f>IFERROR(VLOOKUP($A16, CDS1Y_bbg!BQ$5:BR$241,2), -1)</f>
        <v>-1</v>
      </c>
      <c r="BT16">
        <f>IFERROR(VLOOKUP($A16, CDS1Y_bbg!BS$5:BT$241,2), -1)</f>
        <v>-1</v>
      </c>
      <c r="BV16">
        <f>IFERROR(VLOOKUP($A16, CDS1Y_bbg!BU$5:BV$241,2), -1)</f>
        <v>-1</v>
      </c>
      <c r="BX16">
        <f>IFERROR(VLOOKUP($A16, CDS1Y_bbg!BW$5:BX$241,2), -1)</f>
        <v>-1</v>
      </c>
      <c r="BZ16">
        <f>IFERROR(VLOOKUP($A16, CDS1Y_bbg!BY$5:BZ$241,2), -1)</f>
        <v>-1</v>
      </c>
      <c r="CB16">
        <f>IFERROR(VLOOKUP($A16, CDS1Y_bbg!CA$5:CB$241,2), -1)</f>
        <v>-1</v>
      </c>
      <c r="CD16">
        <f>IFERROR(VLOOKUP($A16, CDS1Y_bbg!CC$5:CD$241,2), -1)</f>
        <v>-1</v>
      </c>
      <c r="CF16">
        <f>IFERROR(VLOOKUP($A16, CDS1Y_bbg!CE$5:CF$241,2), -1)</f>
        <v>-1</v>
      </c>
      <c r="CH16">
        <f>IFERROR(VLOOKUP($A16, CDS1Y_bbg!CG$5:CH$241,2), -1)</f>
        <v>-1</v>
      </c>
      <c r="CJ16">
        <f>IFERROR(VLOOKUP($A16, CDS1Y_bbg!CI$5:CJ$241,2), -1)</f>
        <v>-1</v>
      </c>
      <c r="CL16">
        <f>IFERROR(VLOOKUP($A16, CDS1Y_bbg!CK$5:CL$241,2), -1)</f>
        <v>-1</v>
      </c>
      <c r="CN16">
        <f>IFERROR(VLOOKUP($A16, CDS1Y_bbg!CM$5:CN$241,2), -1)</f>
        <v>-1</v>
      </c>
    </row>
    <row r="17" spans="1:92" x14ac:dyDescent="0.25">
      <c r="A17" s="1">
        <v>37011</v>
      </c>
      <c r="B17">
        <f>IFERROR(VLOOKUP($A17, CDS1Y_bbg!A$5:B$241,2), -1)</f>
        <v>-1</v>
      </c>
      <c r="D17">
        <f>IFERROR(VLOOKUP($A17, CDS1Y_bbg!C$5:D$241,2), -1)</f>
        <v>-1</v>
      </c>
      <c r="F17">
        <f>IFERROR(VLOOKUP($A17, CDS1Y_bbg!E$5:F$241,2), -1)</f>
        <v>-1</v>
      </c>
      <c r="H17">
        <f>IFERROR(VLOOKUP($A17, CDS1Y_bbg!G$5:H$241,2), -1)</f>
        <v>-1</v>
      </c>
      <c r="J17">
        <f>IFERROR(VLOOKUP($A17, CDS1Y_bbg!I$5:J$241,2), -1)</f>
        <v>-1</v>
      </c>
      <c r="L17">
        <f>IFERROR(VLOOKUP($A17, CDS1Y_bbg!K$5:L$241,2), -1)</f>
        <v>-1</v>
      </c>
      <c r="N17">
        <f>IFERROR(VLOOKUP($A17, CDS1Y_bbg!M$5:N$241,2), -1)</f>
        <v>-1</v>
      </c>
      <c r="P17">
        <f>IFERROR(VLOOKUP($A17, CDS1Y_bbg!O$5:P$241,2), -1)</f>
        <v>-1</v>
      </c>
      <c r="R17">
        <f>IFERROR(VLOOKUP($A17, CDS1Y_bbg!Q$5:R$241,2), -1)</f>
        <v>-1</v>
      </c>
      <c r="T17">
        <f>IFERROR(VLOOKUP($A17, CDS1Y_bbg!S$5:T$241,2), -1)</f>
        <v>-1</v>
      </c>
      <c r="V17">
        <f>IFERROR(VLOOKUP($A17, CDS1Y_bbg!U$5:V$241,2), -1)</f>
        <v>-1</v>
      </c>
      <c r="X17">
        <f>IFERROR(VLOOKUP($A17, CDS1Y_bbg!W$5:X$241,2), -1)</f>
        <v>725</v>
      </c>
      <c r="Z17">
        <f>IFERROR(VLOOKUP($A17, CDS1Y_bbg!Y$5:Z$241,2), -1)</f>
        <v>-1</v>
      </c>
      <c r="AB17">
        <f>IFERROR(VLOOKUP($A17, CDS1Y_bbg!AA$5:AB$241,2), -1)</f>
        <v>-1</v>
      </c>
      <c r="AD17">
        <f>IFERROR(VLOOKUP($A17, CDS1Y_bbg!AC$5:AD$241,2), -1)</f>
        <v>-1</v>
      </c>
      <c r="AF17">
        <f>IFERROR(VLOOKUP($A17, CDS1Y_bbg!AE$5:AF$241,2), -1)</f>
        <v>-1</v>
      </c>
      <c r="AH17">
        <f>IFERROR(VLOOKUP($A17, CDS1Y_bbg!AG$5:AH$241,2), -1)</f>
        <v>-1</v>
      </c>
      <c r="AJ17">
        <f>IFERROR(VLOOKUP($A17, CDS1Y_bbg!AI$5:AJ$241,2), -1)</f>
        <v>-1</v>
      </c>
      <c r="AL17">
        <f>IFERROR(VLOOKUP($A17, CDS1Y_bbg!AK$5:AL$241,2), -1)</f>
        <v>-1</v>
      </c>
      <c r="AN17">
        <f>IFERROR(VLOOKUP($A17, CDS1Y_bbg!AM$5:AN$241,2), -1)</f>
        <v>-1</v>
      </c>
      <c r="AP17">
        <f>IFERROR(VLOOKUP($A17, CDS1Y_bbg!AO$5:AP$241,2), -1)</f>
        <v>-1</v>
      </c>
      <c r="AR17">
        <f>IFERROR(VLOOKUP($A17, CDS1Y_bbg!AQ$5:AR$241,2), -1)</f>
        <v>-1</v>
      </c>
      <c r="AT17">
        <f>IFERROR(VLOOKUP($A17, CDS1Y_bbg!AS$5:AT$241,2), -1)</f>
        <v>-1</v>
      </c>
      <c r="AV17">
        <f>IFERROR(VLOOKUP($A17, CDS1Y_bbg!AU$5:AV$241,2), -1)</f>
        <v>-1</v>
      </c>
      <c r="AX17">
        <f>IFERROR(VLOOKUP($A17, CDS1Y_bbg!AW$5:AX$241,2), -1)</f>
        <v>-1</v>
      </c>
      <c r="AZ17">
        <f>IFERROR(VLOOKUP($A17, CDS1Y_bbg!AY$5:AZ$241,2), -1)</f>
        <v>-1</v>
      </c>
      <c r="BB17">
        <f>IFERROR(VLOOKUP($A17, CDS1Y_bbg!BA$5:BB$241,2), -1)</f>
        <v>-1</v>
      </c>
      <c r="BD17">
        <f>IFERROR(VLOOKUP($A17, CDS1Y_bbg!BC$5:BD$241,2), -1)</f>
        <v>-1</v>
      </c>
      <c r="BF17">
        <f>IFERROR(VLOOKUP($A17, CDS1Y_bbg!BE$5:BF$241,2), -1)</f>
        <v>-1</v>
      </c>
      <c r="BH17">
        <f>IFERROR(VLOOKUP($A17, CDS1Y_bbg!BG$5:BH$241,2), -1)</f>
        <v>-1</v>
      </c>
      <c r="BJ17">
        <f>IFERROR(VLOOKUP($A17, CDS1Y_bbg!BI$5:BJ$241,2), -1)</f>
        <v>-1</v>
      </c>
      <c r="BL17">
        <f>IFERROR(VLOOKUP($A17, CDS1Y_bbg!BK$5:BL$241,2), -1)</f>
        <v>-1</v>
      </c>
      <c r="BN17">
        <f>IFERROR(VLOOKUP($A17, CDS1Y_bbg!BM$5:BN$241,2), -1)</f>
        <v>-1</v>
      </c>
      <c r="BP17">
        <f>IFERROR(VLOOKUP($A17, CDS1Y_bbg!BO$5:BP$241,2), -1)</f>
        <v>-1</v>
      </c>
      <c r="BR17">
        <f>IFERROR(VLOOKUP($A17, CDS1Y_bbg!BQ$5:BR$241,2), -1)</f>
        <v>-1</v>
      </c>
      <c r="BT17">
        <f>IFERROR(VLOOKUP($A17, CDS1Y_bbg!BS$5:BT$241,2), -1)</f>
        <v>-1</v>
      </c>
      <c r="BV17">
        <f>IFERROR(VLOOKUP($A17, CDS1Y_bbg!BU$5:BV$241,2), -1)</f>
        <v>-1</v>
      </c>
      <c r="BX17">
        <f>IFERROR(VLOOKUP($A17, CDS1Y_bbg!BW$5:BX$241,2), -1)</f>
        <v>-1</v>
      </c>
      <c r="BZ17">
        <f>IFERROR(VLOOKUP($A17, CDS1Y_bbg!BY$5:BZ$241,2), -1)</f>
        <v>-1</v>
      </c>
      <c r="CB17">
        <f>IFERROR(VLOOKUP($A17, CDS1Y_bbg!CA$5:CB$241,2), -1)</f>
        <v>-1</v>
      </c>
      <c r="CD17">
        <f>IFERROR(VLOOKUP($A17, CDS1Y_bbg!CC$5:CD$241,2), -1)</f>
        <v>-1</v>
      </c>
      <c r="CF17">
        <f>IFERROR(VLOOKUP($A17, CDS1Y_bbg!CE$5:CF$241,2), -1)</f>
        <v>-1</v>
      </c>
      <c r="CH17">
        <f>IFERROR(VLOOKUP($A17, CDS1Y_bbg!CG$5:CH$241,2), -1)</f>
        <v>-1</v>
      </c>
      <c r="CJ17">
        <f>IFERROR(VLOOKUP($A17, CDS1Y_bbg!CI$5:CJ$241,2), -1)</f>
        <v>-1</v>
      </c>
      <c r="CL17">
        <f>IFERROR(VLOOKUP($A17, CDS1Y_bbg!CK$5:CL$241,2), -1)</f>
        <v>-1</v>
      </c>
      <c r="CN17">
        <f>IFERROR(VLOOKUP($A17, CDS1Y_bbg!CM$5:CN$241,2), -1)</f>
        <v>-1</v>
      </c>
    </row>
    <row r="18" spans="1:92" x14ac:dyDescent="0.25">
      <c r="A18" s="1">
        <v>37042</v>
      </c>
      <c r="B18">
        <f>IFERROR(VLOOKUP($A18, CDS1Y_bbg!A$5:B$241,2), -1)</f>
        <v>-1</v>
      </c>
      <c r="D18">
        <f>IFERROR(VLOOKUP($A18, CDS1Y_bbg!C$5:D$241,2), -1)</f>
        <v>-1</v>
      </c>
      <c r="F18">
        <f>IFERROR(VLOOKUP($A18, CDS1Y_bbg!E$5:F$241,2), -1)</f>
        <v>-1</v>
      </c>
      <c r="H18">
        <f>IFERROR(VLOOKUP($A18, CDS1Y_bbg!G$5:H$241,2), -1)</f>
        <v>-1</v>
      </c>
      <c r="J18">
        <f>IFERROR(VLOOKUP($A18, CDS1Y_bbg!I$5:J$241,2), -1)</f>
        <v>-1</v>
      </c>
      <c r="L18">
        <f>IFERROR(VLOOKUP($A18, CDS1Y_bbg!K$5:L$241,2), -1)</f>
        <v>-1</v>
      </c>
      <c r="N18">
        <f>IFERROR(VLOOKUP($A18, CDS1Y_bbg!M$5:N$241,2), -1)</f>
        <v>-1</v>
      </c>
      <c r="P18">
        <f>IFERROR(VLOOKUP($A18, CDS1Y_bbg!O$5:P$241,2), -1)</f>
        <v>-1</v>
      </c>
      <c r="R18">
        <f>IFERROR(VLOOKUP($A18, CDS1Y_bbg!Q$5:R$241,2), -1)</f>
        <v>-1</v>
      </c>
      <c r="T18">
        <f>IFERROR(VLOOKUP($A18, CDS1Y_bbg!S$5:T$241,2), -1)</f>
        <v>-1</v>
      </c>
      <c r="V18">
        <f>IFERROR(VLOOKUP($A18, CDS1Y_bbg!U$5:V$241,2), -1)</f>
        <v>-1</v>
      </c>
      <c r="X18">
        <f>IFERROR(VLOOKUP($A18, CDS1Y_bbg!W$5:X$241,2), -1)</f>
        <v>647.5</v>
      </c>
      <c r="Z18">
        <f>IFERROR(VLOOKUP($A18, CDS1Y_bbg!Y$5:Z$241,2), -1)</f>
        <v>-1</v>
      </c>
      <c r="AB18">
        <f>IFERROR(VLOOKUP($A18, CDS1Y_bbg!AA$5:AB$241,2), -1)</f>
        <v>-1</v>
      </c>
      <c r="AD18">
        <f>IFERROR(VLOOKUP($A18, CDS1Y_bbg!AC$5:AD$241,2), -1)</f>
        <v>-1</v>
      </c>
      <c r="AF18">
        <f>IFERROR(VLOOKUP($A18, CDS1Y_bbg!AE$5:AF$241,2), -1)</f>
        <v>-1</v>
      </c>
      <c r="AH18">
        <f>IFERROR(VLOOKUP($A18, CDS1Y_bbg!AG$5:AH$241,2), -1)</f>
        <v>-1</v>
      </c>
      <c r="AJ18">
        <f>IFERROR(VLOOKUP($A18, CDS1Y_bbg!AI$5:AJ$241,2), -1)</f>
        <v>-1</v>
      </c>
      <c r="AL18">
        <f>IFERROR(VLOOKUP($A18, CDS1Y_bbg!AK$5:AL$241,2), -1)</f>
        <v>-1</v>
      </c>
      <c r="AN18">
        <f>IFERROR(VLOOKUP($A18, CDS1Y_bbg!AM$5:AN$241,2), -1)</f>
        <v>-1</v>
      </c>
      <c r="AP18">
        <f>IFERROR(VLOOKUP($A18, CDS1Y_bbg!AO$5:AP$241,2), -1)</f>
        <v>-1</v>
      </c>
      <c r="AR18">
        <f>IFERROR(VLOOKUP($A18, CDS1Y_bbg!AQ$5:AR$241,2), -1)</f>
        <v>-1</v>
      </c>
      <c r="AT18">
        <f>IFERROR(VLOOKUP($A18, CDS1Y_bbg!AS$5:AT$241,2), -1)</f>
        <v>-1</v>
      </c>
      <c r="AV18">
        <f>IFERROR(VLOOKUP($A18, CDS1Y_bbg!AU$5:AV$241,2), -1)</f>
        <v>-1</v>
      </c>
      <c r="AX18">
        <f>IFERROR(VLOOKUP($A18, CDS1Y_bbg!AW$5:AX$241,2), -1)</f>
        <v>-1</v>
      </c>
      <c r="AZ18">
        <f>IFERROR(VLOOKUP($A18, CDS1Y_bbg!AY$5:AZ$241,2), -1)</f>
        <v>-1</v>
      </c>
      <c r="BB18">
        <f>IFERROR(VLOOKUP($A18, CDS1Y_bbg!BA$5:BB$241,2), -1)</f>
        <v>-1</v>
      </c>
      <c r="BD18">
        <f>IFERROR(VLOOKUP($A18, CDS1Y_bbg!BC$5:BD$241,2), -1)</f>
        <v>-1</v>
      </c>
      <c r="BF18">
        <f>IFERROR(VLOOKUP($A18, CDS1Y_bbg!BE$5:BF$241,2), -1)</f>
        <v>-1</v>
      </c>
      <c r="BH18">
        <f>IFERROR(VLOOKUP($A18, CDS1Y_bbg!BG$5:BH$241,2), -1)</f>
        <v>-1</v>
      </c>
      <c r="BJ18">
        <f>IFERROR(VLOOKUP($A18, CDS1Y_bbg!BI$5:BJ$241,2), -1)</f>
        <v>-1</v>
      </c>
      <c r="BL18">
        <f>IFERROR(VLOOKUP($A18, CDS1Y_bbg!BK$5:BL$241,2), -1)</f>
        <v>-1</v>
      </c>
      <c r="BN18">
        <f>IFERROR(VLOOKUP($A18, CDS1Y_bbg!BM$5:BN$241,2), -1)</f>
        <v>-1</v>
      </c>
      <c r="BP18">
        <f>IFERROR(VLOOKUP($A18, CDS1Y_bbg!BO$5:BP$241,2), -1)</f>
        <v>-1</v>
      </c>
      <c r="BR18">
        <f>IFERROR(VLOOKUP($A18, CDS1Y_bbg!BQ$5:BR$241,2), -1)</f>
        <v>-1</v>
      </c>
      <c r="BT18">
        <f>IFERROR(VLOOKUP($A18, CDS1Y_bbg!BS$5:BT$241,2), -1)</f>
        <v>-1</v>
      </c>
      <c r="BV18">
        <f>IFERROR(VLOOKUP($A18, CDS1Y_bbg!BU$5:BV$241,2), -1)</f>
        <v>-1</v>
      </c>
      <c r="BX18">
        <f>IFERROR(VLOOKUP($A18, CDS1Y_bbg!BW$5:BX$241,2), -1)</f>
        <v>-1</v>
      </c>
      <c r="BZ18">
        <f>IFERROR(VLOOKUP($A18, CDS1Y_bbg!BY$5:BZ$241,2), -1)</f>
        <v>-1</v>
      </c>
      <c r="CB18">
        <f>IFERROR(VLOOKUP($A18, CDS1Y_bbg!CA$5:CB$241,2), -1)</f>
        <v>-1</v>
      </c>
      <c r="CD18">
        <f>IFERROR(VLOOKUP($A18, CDS1Y_bbg!CC$5:CD$241,2), -1)</f>
        <v>-1</v>
      </c>
      <c r="CF18">
        <f>IFERROR(VLOOKUP($A18, CDS1Y_bbg!CE$5:CF$241,2), -1)</f>
        <v>-1</v>
      </c>
      <c r="CH18">
        <f>IFERROR(VLOOKUP($A18, CDS1Y_bbg!CG$5:CH$241,2), -1)</f>
        <v>-1</v>
      </c>
      <c r="CJ18">
        <f>IFERROR(VLOOKUP($A18, CDS1Y_bbg!CI$5:CJ$241,2), -1)</f>
        <v>-1</v>
      </c>
      <c r="CL18">
        <f>IFERROR(VLOOKUP($A18, CDS1Y_bbg!CK$5:CL$241,2), -1)</f>
        <v>-1</v>
      </c>
      <c r="CN18">
        <f>IFERROR(VLOOKUP($A18, CDS1Y_bbg!CM$5:CN$241,2), -1)</f>
        <v>-1</v>
      </c>
    </row>
    <row r="19" spans="1:92" x14ac:dyDescent="0.25">
      <c r="A19" s="1">
        <v>37072</v>
      </c>
      <c r="B19">
        <f>IFERROR(VLOOKUP($A19, CDS1Y_bbg!A$5:B$241,2), -1)</f>
        <v>-1</v>
      </c>
      <c r="D19">
        <f>IFERROR(VLOOKUP($A19, CDS1Y_bbg!C$5:D$241,2), -1)</f>
        <v>-1</v>
      </c>
      <c r="F19">
        <f>IFERROR(VLOOKUP($A19, CDS1Y_bbg!E$5:F$241,2), -1)</f>
        <v>-1</v>
      </c>
      <c r="H19">
        <f>IFERROR(VLOOKUP($A19, CDS1Y_bbg!G$5:H$241,2), -1)</f>
        <v>-1</v>
      </c>
      <c r="J19">
        <f>IFERROR(VLOOKUP($A19, CDS1Y_bbg!I$5:J$241,2), -1)</f>
        <v>-1</v>
      </c>
      <c r="L19">
        <f>IFERROR(VLOOKUP($A19, CDS1Y_bbg!K$5:L$241,2), -1)</f>
        <v>-1</v>
      </c>
      <c r="N19">
        <f>IFERROR(VLOOKUP($A19, CDS1Y_bbg!M$5:N$241,2), -1)</f>
        <v>-1</v>
      </c>
      <c r="P19">
        <f>IFERROR(VLOOKUP($A19, CDS1Y_bbg!O$5:P$241,2), -1)</f>
        <v>-1</v>
      </c>
      <c r="R19">
        <f>IFERROR(VLOOKUP($A19, CDS1Y_bbg!Q$5:R$241,2), -1)</f>
        <v>-1</v>
      </c>
      <c r="T19">
        <f>IFERROR(VLOOKUP($A19, CDS1Y_bbg!S$5:T$241,2), -1)</f>
        <v>-1</v>
      </c>
      <c r="V19">
        <f>IFERROR(VLOOKUP($A19, CDS1Y_bbg!U$5:V$241,2), -1)</f>
        <v>-1</v>
      </c>
      <c r="X19">
        <f>IFERROR(VLOOKUP($A19, CDS1Y_bbg!W$5:X$241,2), -1)</f>
        <v>562.5</v>
      </c>
      <c r="Z19">
        <f>IFERROR(VLOOKUP($A19, CDS1Y_bbg!Y$5:Z$241,2), -1)</f>
        <v>-1</v>
      </c>
      <c r="AB19">
        <f>IFERROR(VLOOKUP($A19, CDS1Y_bbg!AA$5:AB$241,2), -1)</f>
        <v>-1</v>
      </c>
      <c r="AD19">
        <f>IFERROR(VLOOKUP($A19, CDS1Y_bbg!AC$5:AD$241,2), -1)</f>
        <v>-1</v>
      </c>
      <c r="AF19">
        <f>IFERROR(VLOOKUP($A19, CDS1Y_bbg!AE$5:AF$241,2), -1)</f>
        <v>-1</v>
      </c>
      <c r="AH19">
        <f>IFERROR(VLOOKUP($A19, CDS1Y_bbg!AG$5:AH$241,2), -1)</f>
        <v>-1</v>
      </c>
      <c r="AJ19">
        <f>IFERROR(VLOOKUP($A19, CDS1Y_bbg!AI$5:AJ$241,2), -1)</f>
        <v>-1</v>
      </c>
      <c r="AL19">
        <f>IFERROR(VLOOKUP($A19, CDS1Y_bbg!AK$5:AL$241,2), -1)</f>
        <v>-1</v>
      </c>
      <c r="AN19">
        <f>IFERROR(VLOOKUP($A19, CDS1Y_bbg!AM$5:AN$241,2), -1)</f>
        <v>-1</v>
      </c>
      <c r="AP19">
        <f>IFERROR(VLOOKUP($A19, CDS1Y_bbg!AO$5:AP$241,2), -1)</f>
        <v>-1</v>
      </c>
      <c r="AR19">
        <f>IFERROR(VLOOKUP($A19, CDS1Y_bbg!AQ$5:AR$241,2), -1)</f>
        <v>-1</v>
      </c>
      <c r="AT19">
        <f>IFERROR(VLOOKUP($A19, CDS1Y_bbg!AS$5:AT$241,2), -1)</f>
        <v>-1</v>
      </c>
      <c r="AV19">
        <f>IFERROR(VLOOKUP($A19, CDS1Y_bbg!AU$5:AV$241,2), -1)</f>
        <v>-1</v>
      </c>
      <c r="AX19">
        <f>IFERROR(VLOOKUP($A19, CDS1Y_bbg!AW$5:AX$241,2), -1)</f>
        <v>-1</v>
      </c>
      <c r="AZ19">
        <f>IFERROR(VLOOKUP($A19, CDS1Y_bbg!AY$5:AZ$241,2), -1)</f>
        <v>-1</v>
      </c>
      <c r="BB19">
        <f>IFERROR(VLOOKUP($A19, CDS1Y_bbg!BA$5:BB$241,2), -1)</f>
        <v>-1</v>
      </c>
      <c r="BD19">
        <f>IFERROR(VLOOKUP($A19, CDS1Y_bbg!BC$5:BD$241,2), -1)</f>
        <v>-1</v>
      </c>
      <c r="BF19">
        <f>IFERROR(VLOOKUP($A19, CDS1Y_bbg!BE$5:BF$241,2), -1)</f>
        <v>-1</v>
      </c>
      <c r="BH19">
        <f>IFERROR(VLOOKUP($A19, CDS1Y_bbg!BG$5:BH$241,2), -1)</f>
        <v>-1</v>
      </c>
      <c r="BJ19">
        <f>IFERROR(VLOOKUP($A19, CDS1Y_bbg!BI$5:BJ$241,2), -1)</f>
        <v>-1</v>
      </c>
      <c r="BL19">
        <f>IFERROR(VLOOKUP($A19, CDS1Y_bbg!BK$5:BL$241,2), -1)</f>
        <v>-1</v>
      </c>
      <c r="BN19">
        <f>IFERROR(VLOOKUP($A19, CDS1Y_bbg!BM$5:BN$241,2), -1)</f>
        <v>-1</v>
      </c>
      <c r="BP19">
        <f>IFERROR(VLOOKUP($A19, CDS1Y_bbg!BO$5:BP$241,2), -1)</f>
        <v>-1</v>
      </c>
      <c r="BR19">
        <f>IFERROR(VLOOKUP($A19, CDS1Y_bbg!BQ$5:BR$241,2), -1)</f>
        <v>-1</v>
      </c>
      <c r="BT19">
        <f>IFERROR(VLOOKUP($A19, CDS1Y_bbg!BS$5:BT$241,2), -1)</f>
        <v>-1</v>
      </c>
      <c r="BV19">
        <f>IFERROR(VLOOKUP($A19, CDS1Y_bbg!BU$5:BV$241,2), -1)</f>
        <v>-1</v>
      </c>
      <c r="BX19">
        <f>IFERROR(VLOOKUP($A19, CDS1Y_bbg!BW$5:BX$241,2), -1)</f>
        <v>-1</v>
      </c>
      <c r="BZ19">
        <f>IFERROR(VLOOKUP($A19, CDS1Y_bbg!BY$5:BZ$241,2), -1)</f>
        <v>-1</v>
      </c>
      <c r="CB19">
        <f>IFERROR(VLOOKUP($A19, CDS1Y_bbg!CA$5:CB$241,2), -1)</f>
        <v>-1</v>
      </c>
      <c r="CD19">
        <f>IFERROR(VLOOKUP($A19, CDS1Y_bbg!CC$5:CD$241,2), -1)</f>
        <v>-1</v>
      </c>
      <c r="CF19">
        <f>IFERROR(VLOOKUP($A19, CDS1Y_bbg!CE$5:CF$241,2), -1)</f>
        <v>-1</v>
      </c>
      <c r="CH19">
        <f>IFERROR(VLOOKUP($A19, CDS1Y_bbg!CG$5:CH$241,2), -1)</f>
        <v>-1</v>
      </c>
      <c r="CJ19">
        <f>IFERROR(VLOOKUP($A19, CDS1Y_bbg!CI$5:CJ$241,2), -1)</f>
        <v>-1</v>
      </c>
      <c r="CL19">
        <f>IFERROR(VLOOKUP($A19, CDS1Y_bbg!CK$5:CL$241,2), -1)</f>
        <v>-1</v>
      </c>
      <c r="CN19">
        <f>IFERROR(VLOOKUP($A19, CDS1Y_bbg!CM$5:CN$241,2), -1)</f>
        <v>-1</v>
      </c>
    </row>
    <row r="20" spans="1:92" x14ac:dyDescent="0.25">
      <c r="A20" s="1">
        <v>37103</v>
      </c>
      <c r="B20">
        <f>IFERROR(VLOOKUP($A20, CDS1Y_bbg!A$5:B$241,2), -1)</f>
        <v>-1</v>
      </c>
      <c r="D20">
        <f>IFERROR(VLOOKUP($A20, CDS1Y_bbg!C$5:D$241,2), -1)</f>
        <v>-1</v>
      </c>
      <c r="F20">
        <f>IFERROR(VLOOKUP($A20, CDS1Y_bbg!E$5:F$241,2), -1)</f>
        <v>-1</v>
      </c>
      <c r="H20">
        <f>IFERROR(VLOOKUP($A20, CDS1Y_bbg!G$5:H$241,2), -1)</f>
        <v>-1</v>
      </c>
      <c r="J20">
        <f>IFERROR(VLOOKUP($A20, CDS1Y_bbg!I$5:J$241,2), -1)</f>
        <v>-1</v>
      </c>
      <c r="L20">
        <f>IFERROR(VLOOKUP($A20, CDS1Y_bbg!K$5:L$241,2), -1)</f>
        <v>-1</v>
      </c>
      <c r="N20">
        <f>IFERROR(VLOOKUP($A20, CDS1Y_bbg!M$5:N$241,2), -1)</f>
        <v>-1</v>
      </c>
      <c r="P20">
        <f>IFERROR(VLOOKUP($A20, CDS1Y_bbg!O$5:P$241,2), -1)</f>
        <v>-1</v>
      </c>
      <c r="R20">
        <f>IFERROR(VLOOKUP($A20, CDS1Y_bbg!Q$5:R$241,2), -1)</f>
        <v>-1</v>
      </c>
      <c r="T20">
        <f>IFERROR(VLOOKUP($A20, CDS1Y_bbg!S$5:T$241,2), -1)</f>
        <v>-1</v>
      </c>
      <c r="V20">
        <f>IFERROR(VLOOKUP($A20, CDS1Y_bbg!U$5:V$241,2), -1)</f>
        <v>-1</v>
      </c>
      <c r="X20">
        <f>IFERROR(VLOOKUP($A20, CDS1Y_bbg!W$5:X$241,2), -1)</f>
        <v>640</v>
      </c>
      <c r="Z20">
        <f>IFERROR(VLOOKUP($A20, CDS1Y_bbg!Y$5:Z$241,2), -1)</f>
        <v>-1</v>
      </c>
      <c r="AB20">
        <f>IFERROR(VLOOKUP($A20, CDS1Y_bbg!AA$5:AB$241,2), -1)</f>
        <v>-1</v>
      </c>
      <c r="AD20">
        <f>IFERROR(VLOOKUP($A20, CDS1Y_bbg!AC$5:AD$241,2), -1)</f>
        <v>-1</v>
      </c>
      <c r="AF20">
        <f>IFERROR(VLOOKUP($A20, CDS1Y_bbg!AE$5:AF$241,2), -1)</f>
        <v>-1</v>
      </c>
      <c r="AH20">
        <f>IFERROR(VLOOKUP($A20, CDS1Y_bbg!AG$5:AH$241,2), -1)</f>
        <v>-1</v>
      </c>
      <c r="AJ20">
        <f>IFERROR(VLOOKUP($A20, CDS1Y_bbg!AI$5:AJ$241,2), -1)</f>
        <v>-1</v>
      </c>
      <c r="AL20">
        <f>IFERROR(VLOOKUP($A20, CDS1Y_bbg!AK$5:AL$241,2), -1)</f>
        <v>-1</v>
      </c>
      <c r="AN20">
        <f>IFERROR(VLOOKUP($A20, CDS1Y_bbg!AM$5:AN$241,2), -1)</f>
        <v>-1</v>
      </c>
      <c r="AP20">
        <f>IFERROR(VLOOKUP($A20, CDS1Y_bbg!AO$5:AP$241,2), -1)</f>
        <v>-1</v>
      </c>
      <c r="AR20">
        <f>IFERROR(VLOOKUP($A20, CDS1Y_bbg!AQ$5:AR$241,2), -1)</f>
        <v>-1</v>
      </c>
      <c r="AT20">
        <f>IFERROR(VLOOKUP($A20, CDS1Y_bbg!AS$5:AT$241,2), -1)</f>
        <v>-1</v>
      </c>
      <c r="AV20">
        <f>IFERROR(VLOOKUP($A20, CDS1Y_bbg!AU$5:AV$241,2), -1)</f>
        <v>-1</v>
      </c>
      <c r="AX20">
        <f>IFERROR(VLOOKUP($A20, CDS1Y_bbg!AW$5:AX$241,2), -1)</f>
        <v>-1</v>
      </c>
      <c r="AZ20">
        <f>IFERROR(VLOOKUP($A20, CDS1Y_bbg!AY$5:AZ$241,2), -1)</f>
        <v>-1</v>
      </c>
      <c r="BB20">
        <f>IFERROR(VLOOKUP($A20, CDS1Y_bbg!BA$5:BB$241,2), -1)</f>
        <v>-1</v>
      </c>
      <c r="BD20">
        <f>IFERROR(VLOOKUP($A20, CDS1Y_bbg!BC$5:BD$241,2), -1)</f>
        <v>-1</v>
      </c>
      <c r="BF20">
        <f>IFERROR(VLOOKUP($A20, CDS1Y_bbg!BE$5:BF$241,2), -1)</f>
        <v>-1</v>
      </c>
      <c r="BH20">
        <f>IFERROR(VLOOKUP($A20, CDS1Y_bbg!BG$5:BH$241,2), -1)</f>
        <v>-1</v>
      </c>
      <c r="BJ20">
        <f>IFERROR(VLOOKUP($A20, CDS1Y_bbg!BI$5:BJ$241,2), -1)</f>
        <v>-1</v>
      </c>
      <c r="BL20">
        <f>IFERROR(VLOOKUP($A20, CDS1Y_bbg!BK$5:BL$241,2), -1)</f>
        <v>-1</v>
      </c>
      <c r="BN20">
        <f>IFERROR(VLOOKUP($A20, CDS1Y_bbg!BM$5:BN$241,2), -1)</f>
        <v>-1</v>
      </c>
      <c r="BP20">
        <f>IFERROR(VLOOKUP($A20, CDS1Y_bbg!BO$5:BP$241,2), -1)</f>
        <v>-1</v>
      </c>
      <c r="BR20">
        <f>IFERROR(VLOOKUP($A20, CDS1Y_bbg!BQ$5:BR$241,2), -1)</f>
        <v>-1</v>
      </c>
      <c r="BT20">
        <f>IFERROR(VLOOKUP($A20, CDS1Y_bbg!BS$5:BT$241,2), -1)</f>
        <v>-1</v>
      </c>
      <c r="BV20">
        <f>IFERROR(VLOOKUP($A20, CDS1Y_bbg!BU$5:BV$241,2), -1)</f>
        <v>-1</v>
      </c>
      <c r="BX20">
        <f>IFERROR(VLOOKUP($A20, CDS1Y_bbg!BW$5:BX$241,2), -1)</f>
        <v>-1</v>
      </c>
      <c r="BZ20">
        <f>IFERROR(VLOOKUP($A20, CDS1Y_bbg!BY$5:BZ$241,2), -1)</f>
        <v>-1</v>
      </c>
      <c r="CB20">
        <f>IFERROR(VLOOKUP($A20, CDS1Y_bbg!CA$5:CB$241,2), -1)</f>
        <v>-1</v>
      </c>
      <c r="CD20">
        <f>IFERROR(VLOOKUP($A20, CDS1Y_bbg!CC$5:CD$241,2), -1)</f>
        <v>-1</v>
      </c>
      <c r="CF20">
        <f>IFERROR(VLOOKUP($A20, CDS1Y_bbg!CE$5:CF$241,2), -1)</f>
        <v>-1</v>
      </c>
      <c r="CH20">
        <f>IFERROR(VLOOKUP($A20, CDS1Y_bbg!CG$5:CH$241,2), -1)</f>
        <v>-1</v>
      </c>
      <c r="CJ20">
        <f>IFERROR(VLOOKUP($A20, CDS1Y_bbg!CI$5:CJ$241,2), -1)</f>
        <v>-1</v>
      </c>
      <c r="CL20">
        <f>IFERROR(VLOOKUP($A20, CDS1Y_bbg!CK$5:CL$241,2), -1)</f>
        <v>-1</v>
      </c>
      <c r="CN20">
        <f>IFERROR(VLOOKUP($A20, CDS1Y_bbg!CM$5:CN$241,2), -1)</f>
        <v>-1</v>
      </c>
    </row>
    <row r="21" spans="1:92" x14ac:dyDescent="0.25">
      <c r="A21" s="1">
        <v>37134</v>
      </c>
      <c r="B21">
        <f>IFERROR(VLOOKUP($A21, CDS1Y_bbg!A$5:B$241,2), -1)</f>
        <v>-1</v>
      </c>
      <c r="D21">
        <f>IFERROR(VLOOKUP($A21, CDS1Y_bbg!C$5:D$241,2), -1)</f>
        <v>-1</v>
      </c>
      <c r="F21">
        <f>IFERROR(VLOOKUP($A21, CDS1Y_bbg!E$5:F$241,2), -1)</f>
        <v>-1</v>
      </c>
      <c r="H21">
        <f>IFERROR(VLOOKUP($A21, CDS1Y_bbg!G$5:H$241,2), -1)</f>
        <v>-1</v>
      </c>
      <c r="J21">
        <f>IFERROR(VLOOKUP($A21, CDS1Y_bbg!I$5:J$241,2), -1)</f>
        <v>-1</v>
      </c>
      <c r="L21">
        <f>IFERROR(VLOOKUP($A21, CDS1Y_bbg!K$5:L$241,2), -1)</f>
        <v>-1</v>
      </c>
      <c r="N21">
        <f>IFERROR(VLOOKUP($A21, CDS1Y_bbg!M$5:N$241,2), -1)</f>
        <v>-1</v>
      </c>
      <c r="P21">
        <f>IFERROR(VLOOKUP($A21, CDS1Y_bbg!O$5:P$241,2), -1)</f>
        <v>-1</v>
      </c>
      <c r="R21">
        <f>IFERROR(VLOOKUP($A21, CDS1Y_bbg!Q$5:R$241,2), -1)</f>
        <v>-1</v>
      </c>
      <c r="T21">
        <f>IFERROR(VLOOKUP($A21, CDS1Y_bbg!S$5:T$241,2), -1)</f>
        <v>-1</v>
      </c>
      <c r="V21">
        <f>IFERROR(VLOOKUP($A21, CDS1Y_bbg!U$5:V$241,2), -1)</f>
        <v>-1</v>
      </c>
      <c r="X21">
        <f>IFERROR(VLOOKUP($A21, CDS1Y_bbg!W$5:X$241,2), -1)</f>
        <v>527.5</v>
      </c>
      <c r="Z21">
        <f>IFERROR(VLOOKUP($A21, CDS1Y_bbg!Y$5:Z$241,2), -1)</f>
        <v>-1</v>
      </c>
      <c r="AB21">
        <f>IFERROR(VLOOKUP($A21, CDS1Y_bbg!AA$5:AB$241,2), -1)</f>
        <v>-1</v>
      </c>
      <c r="AD21">
        <f>IFERROR(VLOOKUP($A21, CDS1Y_bbg!AC$5:AD$241,2), -1)</f>
        <v>-1</v>
      </c>
      <c r="AF21">
        <f>IFERROR(VLOOKUP($A21, CDS1Y_bbg!AE$5:AF$241,2), -1)</f>
        <v>-1</v>
      </c>
      <c r="AH21">
        <f>IFERROR(VLOOKUP($A21, CDS1Y_bbg!AG$5:AH$241,2), -1)</f>
        <v>-1</v>
      </c>
      <c r="AJ21">
        <f>IFERROR(VLOOKUP($A21, CDS1Y_bbg!AI$5:AJ$241,2), -1)</f>
        <v>-1</v>
      </c>
      <c r="AL21">
        <f>IFERROR(VLOOKUP($A21, CDS1Y_bbg!AK$5:AL$241,2), -1)</f>
        <v>-1</v>
      </c>
      <c r="AN21">
        <f>IFERROR(VLOOKUP($A21, CDS1Y_bbg!AM$5:AN$241,2), -1)</f>
        <v>-1</v>
      </c>
      <c r="AP21">
        <f>IFERROR(VLOOKUP($A21, CDS1Y_bbg!AO$5:AP$241,2), -1)</f>
        <v>-1</v>
      </c>
      <c r="AR21">
        <f>IFERROR(VLOOKUP($A21, CDS1Y_bbg!AQ$5:AR$241,2), -1)</f>
        <v>-1</v>
      </c>
      <c r="AT21">
        <f>IFERROR(VLOOKUP($A21, CDS1Y_bbg!AS$5:AT$241,2), -1)</f>
        <v>-1</v>
      </c>
      <c r="AV21">
        <f>IFERROR(VLOOKUP($A21, CDS1Y_bbg!AU$5:AV$241,2), -1)</f>
        <v>-1</v>
      </c>
      <c r="AX21">
        <f>IFERROR(VLOOKUP($A21, CDS1Y_bbg!AW$5:AX$241,2), -1)</f>
        <v>-1</v>
      </c>
      <c r="AZ21">
        <f>IFERROR(VLOOKUP($A21, CDS1Y_bbg!AY$5:AZ$241,2), -1)</f>
        <v>-1</v>
      </c>
      <c r="BB21">
        <f>IFERROR(VLOOKUP($A21, CDS1Y_bbg!BA$5:BB$241,2), -1)</f>
        <v>-1</v>
      </c>
      <c r="BD21">
        <f>IFERROR(VLOOKUP($A21, CDS1Y_bbg!BC$5:BD$241,2), -1)</f>
        <v>-1</v>
      </c>
      <c r="BF21">
        <f>IFERROR(VLOOKUP($A21, CDS1Y_bbg!BE$5:BF$241,2), -1)</f>
        <v>-1</v>
      </c>
      <c r="BH21">
        <f>IFERROR(VLOOKUP($A21, CDS1Y_bbg!BG$5:BH$241,2), -1)</f>
        <v>-1</v>
      </c>
      <c r="BJ21">
        <f>IFERROR(VLOOKUP($A21, CDS1Y_bbg!BI$5:BJ$241,2), -1)</f>
        <v>-1</v>
      </c>
      <c r="BL21">
        <f>IFERROR(VLOOKUP($A21, CDS1Y_bbg!BK$5:BL$241,2), -1)</f>
        <v>-1</v>
      </c>
      <c r="BN21">
        <f>IFERROR(VLOOKUP($A21, CDS1Y_bbg!BM$5:BN$241,2), -1)</f>
        <v>-1</v>
      </c>
      <c r="BP21">
        <f>IFERROR(VLOOKUP($A21, CDS1Y_bbg!BO$5:BP$241,2), -1)</f>
        <v>-1</v>
      </c>
      <c r="BR21">
        <f>IFERROR(VLOOKUP($A21, CDS1Y_bbg!BQ$5:BR$241,2), -1)</f>
        <v>-1</v>
      </c>
      <c r="BT21">
        <f>IFERROR(VLOOKUP($A21, CDS1Y_bbg!BS$5:BT$241,2), -1)</f>
        <v>-1</v>
      </c>
      <c r="BV21">
        <f>IFERROR(VLOOKUP($A21, CDS1Y_bbg!BU$5:BV$241,2), -1)</f>
        <v>-1</v>
      </c>
      <c r="BX21">
        <f>IFERROR(VLOOKUP($A21, CDS1Y_bbg!BW$5:BX$241,2), -1)</f>
        <v>-1</v>
      </c>
      <c r="BZ21">
        <f>IFERROR(VLOOKUP($A21, CDS1Y_bbg!BY$5:BZ$241,2), -1)</f>
        <v>-1</v>
      </c>
      <c r="CB21">
        <f>IFERROR(VLOOKUP($A21, CDS1Y_bbg!CA$5:CB$241,2), -1)</f>
        <v>-1</v>
      </c>
      <c r="CD21">
        <f>IFERROR(VLOOKUP($A21, CDS1Y_bbg!CC$5:CD$241,2), -1)</f>
        <v>-1</v>
      </c>
      <c r="CF21">
        <f>IFERROR(VLOOKUP($A21, CDS1Y_bbg!CE$5:CF$241,2), -1)</f>
        <v>-1</v>
      </c>
      <c r="CH21">
        <f>IFERROR(VLOOKUP($A21, CDS1Y_bbg!CG$5:CH$241,2), -1)</f>
        <v>-1</v>
      </c>
      <c r="CJ21">
        <f>IFERROR(VLOOKUP($A21, CDS1Y_bbg!CI$5:CJ$241,2), -1)</f>
        <v>-1</v>
      </c>
      <c r="CL21">
        <f>IFERROR(VLOOKUP($A21, CDS1Y_bbg!CK$5:CL$241,2), -1)</f>
        <v>-1</v>
      </c>
      <c r="CN21">
        <f>IFERROR(VLOOKUP($A21, CDS1Y_bbg!CM$5:CN$241,2), -1)</f>
        <v>-1</v>
      </c>
    </row>
    <row r="22" spans="1:92" x14ac:dyDescent="0.25">
      <c r="A22" s="1">
        <v>37164</v>
      </c>
      <c r="B22">
        <f>IFERROR(VLOOKUP($A22, CDS1Y_bbg!A$5:B$241,2), -1)</f>
        <v>-1</v>
      </c>
      <c r="D22">
        <f>IFERROR(VLOOKUP($A22, CDS1Y_bbg!C$5:D$241,2), -1)</f>
        <v>-1</v>
      </c>
      <c r="F22">
        <f>IFERROR(VLOOKUP($A22, CDS1Y_bbg!E$5:F$241,2), -1)</f>
        <v>-1</v>
      </c>
      <c r="H22">
        <f>IFERROR(VLOOKUP($A22, CDS1Y_bbg!G$5:H$241,2), -1)</f>
        <v>-1</v>
      </c>
      <c r="J22">
        <f>IFERROR(VLOOKUP($A22, CDS1Y_bbg!I$5:J$241,2), -1)</f>
        <v>-1</v>
      </c>
      <c r="L22">
        <f>IFERROR(VLOOKUP($A22, CDS1Y_bbg!K$5:L$241,2), -1)</f>
        <v>-1</v>
      </c>
      <c r="N22">
        <f>IFERROR(VLOOKUP($A22, CDS1Y_bbg!M$5:N$241,2), -1)</f>
        <v>-1</v>
      </c>
      <c r="P22">
        <f>IFERROR(VLOOKUP($A22, CDS1Y_bbg!O$5:P$241,2), -1)</f>
        <v>-1</v>
      </c>
      <c r="R22">
        <f>IFERROR(VLOOKUP($A22, CDS1Y_bbg!Q$5:R$241,2), -1)</f>
        <v>-1</v>
      </c>
      <c r="T22">
        <f>IFERROR(VLOOKUP($A22, CDS1Y_bbg!S$5:T$241,2), -1)</f>
        <v>-1</v>
      </c>
      <c r="V22">
        <f>IFERROR(VLOOKUP($A22, CDS1Y_bbg!U$5:V$241,2), -1)</f>
        <v>-1</v>
      </c>
      <c r="X22">
        <f>IFERROR(VLOOKUP($A22, CDS1Y_bbg!W$5:X$241,2), -1)</f>
        <v>620</v>
      </c>
      <c r="Z22">
        <f>IFERROR(VLOOKUP($A22, CDS1Y_bbg!Y$5:Z$241,2), -1)</f>
        <v>-1</v>
      </c>
      <c r="AB22">
        <f>IFERROR(VLOOKUP($A22, CDS1Y_bbg!AA$5:AB$241,2), -1)</f>
        <v>-1</v>
      </c>
      <c r="AD22">
        <f>IFERROR(VLOOKUP($A22, CDS1Y_bbg!AC$5:AD$241,2), -1)</f>
        <v>-1</v>
      </c>
      <c r="AF22">
        <f>IFERROR(VLOOKUP($A22, CDS1Y_bbg!AE$5:AF$241,2), -1)</f>
        <v>-1</v>
      </c>
      <c r="AH22">
        <f>IFERROR(VLOOKUP($A22, CDS1Y_bbg!AG$5:AH$241,2), -1)</f>
        <v>-1</v>
      </c>
      <c r="AJ22">
        <f>IFERROR(VLOOKUP($A22, CDS1Y_bbg!AI$5:AJ$241,2), -1)</f>
        <v>-1</v>
      </c>
      <c r="AL22">
        <f>IFERROR(VLOOKUP($A22, CDS1Y_bbg!AK$5:AL$241,2), -1)</f>
        <v>-1</v>
      </c>
      <c r="AN22">
        <f>IFERROR(VLOOKUP($A22, CDS1Y_bbg!AM$5:AN$241,2), -1)</f>
        <v>-1</v>
      </c>
      <c r="AP22">
        <f>IFERROR(VLOOKUP($A22, CDS1Y_bbg!AO$5:AP$241,2), -1)</f>
        <v>-1</v>
      </c>
      <c r="AR22">
        <f>IFERROR(VLOOKUP($A22, CDS1Y_bbg!AQ$5:AR$241,2), -1)</f>
        <v>-1</v>
      </c>
      <c r="AT22">
        <f>IFERROR(VLOOKUP($A22, CDS1Y_bbg!AS$5:AT$241,2), -1)</f>
        <v>-1</v>
      </c>
      <c r="AV22">
        <f>IFERROR(VLOOKUP($A22, CDS1Y_bbg!AU$5:AV$241,2), -1)</f>
        <v>-1</v>
      </c>
      <c r="AX22">
        <f>IFERROR(VLOOKUP($A22, CDS1Y_bbg!AW$5:AX$241,2), -1)</f>
        <v>-1</v>
      </c>
      <c r="AZ22">
        <f>IFERROR(VLOOKUP($A22, CDS1Y_bbg!AY$5:AZ$241,2), -1)</f>
        <v>-1</v>
      </c>
      <c r="BB22">
        <f>IFERROR(VLOOKUP($A22, CDS1Y_bbg!BA$5:BB$241,2), -1)</f>
        <v>-1</v>
      </c>
      <c r="BD22">
        <f>IFERROR(VLOOKUP($A22, CDS1Y_bbg!BC$5:BD$241,2), -1)</f>
        <v>-1</v>
      </c>
      <c r="BF22">
        <f>IFERROR(VLOOKUP($A22, CDS1Y_bbg!BE$5:BF$241,2), -1)</f>
        <v>-1</v>
      </c>
      <c r="BH22">
        <f>IFERROR(VLOOKUP($A22, CDS1Y_bbg!BG$5:BH$241,2), -1)</f>
        <v>-1</v>
      </c>
      <c r="BJ22">
        <f>IFERROR(VLOOKUP($A22, CDS1Y_bbg!BI$5:BJ$241,2), -1)</f>
        <v>-1</v>
      </c>
      <c r="BL22">
        <f>IFERROR(VLOOKUP($A22, CDS1Y_bbg!BK$5:BL$241,2), -1)</f>
        <v>-1</v>
      </c>
      <c r="BN22">
        <f>IFERROR(VLOOKUP($A22, CDS1Y_bbg!BM$5:BN$241,2), -1)</f>
        <v>-1</v>
      </c>
      <c r="BP22">
        <f>IFERROR(VLOOKUP($A22, CDS1Y_bbg!BO$5:BP$241,2), -1)</f>
        <v>-1</v>
      </c>
      <c r="BR22">
        <f>IFERROR(VLOOKUP($A22, CDS1Y_bbg!BQ$5:BR$241,2), -1)</f>
        <v>-1</v>
      </c>
      <c r="BT22">
        <f>IFERROR(VLOOKUP($A22, CDS1Y_bbg!BS$5:BT$241,2), -1)</f>
        <v>-1</v>
      </c>
      <c r="BV22">
        <f>IFERROR(VLOOKUP($A22, CDS1Y_bbg!BU$5:BV$241,2), -1)</f>
        <v>-1</v>
      </c>
      <c r="BX22">
        <f>IFERROR(VLOOKUP($A22, CDS1Y_bbg!BW$5:BX$241,2), -1)</f>
        <v>-1</v>
      </c>
      <c r="BZ22">
        <f>IFERROR(VLOOKUP($A22, CDS1Y_bbg!BY$5:BZ$241,2), -1)</f>
        <v>-1</v>
      </c>
      <c r="CB22">
        <f>IFERROR(VLOOKUP($A22, CDS1Y_bbg!CA$5:CB$241,2), -1)</f>
        <v>-1</v>
      </c>
      <c r="CD22">
        <f>IFERROR(VLOOKUP($A22, CDS1Y_bbg!CC$5:CD$241,2), -1)</f>
        <v>-1</v>
      </c>
      <c r="CF22">
        <f>IFERROR(VLOOKUP($A22, CDS1Y_bbg!CE$5:CF$241,2), -1)</f>
        <v>-1</v>
      </c>
      <c r="CH22">
        <f>IFERROR(VLOOKUP($A22, CDS1Y_bbg!CG$5:CH$241,2), -1)</f>
        <v>-1</v>
      </c>
      <c r="CJ22">
        <f>IFERROR(VLOOKUP($A22, CDS1Y_bbg!CI$5:CJ$241,2), -1)</f>
        <v>-1</v>
      </c>
      <c r="CL22">
        <f>IFERROR(VLOOKUP($A22, CDS1Y_bbg!CK$5:CL$241,2), -1)</f>
        <v>-1</v>
      </c>
      <c r="CN22">
        <f>IFERROR(VLOOKUP($A22, CDS1Y_bbg!CM$5:CN$241,2), -1)</f>
        <v>-1</v>
      </c>
    </row>
    <row r="23" spans="1:92" x14ac:dyDescent="0.25">
      <c r="A23" s="1">
        <v>37195</v>
      </c>
      <c r="B23">
        <f>IFERROR(VLOOKUP($A23, CDS1Y_bbg!A$5:B$241,2), -1)</f>
        <v>-1</v>
      </c>
      <c r="D23">
        <f>IFERROR(VLOOKUP($A23, CDS1Y_bbg!C$5:D$241,2), -1)</f>
        <v>-1</v>
      </c>
      <c r="F23">
        <f>IFERROR(VLOOKUP($A23, CDS1Y_bbg!E$5:F$241,2), -1)</f>
        <v>-1</v>
      </c>
      <c r="H23">
        <f>IFERROR(VLOOKUP($A23, CDS1Y_bbg!G$5:H$241,2), -1)</f>
        <v>-1</v>
      </c>
      <c r="J23">
        <f>IFERROR(VLOOKUP($A23, CDS1Y_bbg!I$5:J$241,2), -1)</f>
        <v>-1</v>
      </c>
      <c r="L23">
        <f>IFERROR(VLOOKUP($A23, CDS1Y_bbg!K$5:L$241,2), -1)</f>
        <v>-1</v>
      </c>
      <c r="N23">
        <f>IFERROR(VLOOKUP($A23, CDS1Y_bbg!M$5:N$241,2), -1)</f>
        <v>-1</v>
      </c>
      <c r="P23">
        <f>IFERROR(VLOOKUP($A23, CDS1Y_bbg!O$5:P$241,2), -1)</f>
        <v>-1</v>
      </c>
      <c r="R23">
        <f>IFERROR(VLOOKUP($A23, CDS1Y_bbg!Q$5:R$241,2), -1)</f>
        <v>-1</v>
      </c>
      <c r="T23">
        <f>IFERROR(VLOOKUP($A23, CDS1Y_bbg!S$5:T$241,2), -1)</f>
        <v>-1</v>
      </c>
      <c r="V23">
        <f>IFERROR(VLOOKUP($A23, CDS1Y_bbg!U$5:V$241,2), -1)</f>
        <v>-1</v>
      </c>
      <c r="X23">
        <f>IFERROR(VLOOKUP($A23, CDS1Y_bbg!W$5:X$241,2), -1)</f>
        <v>595</v>
      </c>
      <c r="Z23">
        <f>IFERROR(VLOOKUP($A23, CDS1Y_bbg!Y$5:Z$241,2), -1)</f>
        <v>-1</v>
      </c>
      <c r="AB23">
        <f>IFERROR(VLOOKUP($A23, CDS1Y_bbg!AA$5:AB$241,2), -1)</f>
        <v>-1</v>
      </c>
      <c r="AD23">
        <f>IFERROR(VLOOKUP($A23, CDS1Y_bbg!AC$5:AD$241,2), -1)</f>
        <v>-1</v>
      </c>
      <c r="AF23">
        <f>IFERROR(VLOOKUP($A23, CDS1Y_bbg!AE$5:AF$241,2), -1)</f>
        <v>-1</v>
      </c>
      <c r="AH23">
        <f>IFERROR(VLOOKUP($A23, CDS1Y_bbg!AG$5:AH$241,2), -1)</f>
        <v>-1</v>
      </c>
      <c r="AJ23">
        <f>IFERROR(VLOOKUP($A23, CDS1Y_bbg!AI$5:AJ$241,2), -1)</f>
        <v>-1</v>
      </c>
      <c r="AL23">
        <f>IFERROR(VLOOKUP($A23, CDS1Y_bbg!AK$5:AL$241,2), -1)</f>
        <v>-1</v>
      </c>
      <c r="AN23">
        <f>IFERROR(VLOOKUP($A23, CDS1Y_bbg!AM$5:AN$241,2), -1)</f>
        <v>-1</v>
      </c>
      <c r="AP23">
        <f>IFERROR(VLOOKUP($A23, CDS1Y_bbg!AO$5:AP$241,2), -1)</f>
        <v>-1</v>
      </c>
      <c r="AR23">
        <f>IFERROR(VLOOKUP($A23, CDS1Y_bbg!AQ$5:AR$241,2), -1)</f>
        <v>-1</v>
      </c>
      <c r="AT23">
        <f>IFERROR(VLOOKUP($A23, CDS1Y_bbg!AS$5:AT$241,2), -1)</f>
        <v>-1</v>
      </c>
      <c r="AV23">
        <f>IFERROR(VLOOKUP($A23, CDS1Y_bbg!AU$5:AV$241,2), -1)</f>
        <v>-1</v>
      </c>
      <c r="AX23">
        <f>IFERROR(VLOOKUP($A23, CDS1Y_bbg!AW$5:AX$241,2), -1)</f>
        <v>-1</v>
      </c>
      <c r="AZ23">
        <f>IFERROR(VLOOKUP($A23, CDS1Y_bbg!AY$5:AZ$241,2), -1)</f>
        <v>-1</v>
      </c>
      <c r="BB23">
        <f>IFERROR(VLOOKUP($A23, CDS1Y_bbg!BA$5:BB$241,2), -1)</f>
        <v>-1</v>
      </c>
      <c r="BD23">
        <f>IFERROR(VLOOKUP($A23, CDS1Y_bbg!BC$5:BD$241,2), -1)</f>
        <v>-1</v>
      </c>
      <c r="BF23">
        <f>IFERROR(VLOOKUP($A23, CDS1Y_bbg!BE$5:BF$241,2), -1)</f>
        <v>-1</v>
      </c>
      <c r="BH23">
        <f>IFERROR(VLOOKUP($A23, CDS1Y_bbg!BG$5:BH$241,2), -1)</f>
        <v>-1</v>
      </c>
      <c r="BJ23">
        <f>IFERROR(VLOOKUP($A23, CDS1Y_bbg!BI$5:BJ$241,2), -1)</f>
        <v>-1</v>
      </c>
      <c r="BL23">
        <f>IFERROR(VLOOKUP($A23, CDS1Y_bbg!BK$5:BL$241,2), -1)</f>
        <v>-1</v>
      </c>
      <c r="BN23">
        <f>IFERROR(VLOOKUP($A23, CDS1Y_bbg!BM$5:BN$241,2), -1)</f>
        <v>-1</v>
      </c>
      <c r="BP23">
        <f>IFERROR(VLOOKUP($A23, CDS1Y_bbg!BO$5:BP$241,2), -1)</f>
        <v>-1</v>
      </c>
      <c r="BR23">
        <f>IFERROR(VLOOKUP($A23, CDS1Y_bbg!BQ$5:BR$241,2), -1)</f>
        <v>-1</v>
      </c>
      <c r="BT23">
        <f>IFERROR(VLOOKUP($A23, CDS1Y_bbg!BS$5:BT$241,2), -1)</f>
        <v>-1</v>
      </c>
      <c r="BV23">
        <f>IFERROR(VLOOKUP($A23, CDS1Y_bbg!BU$5:BV$241,2), -1)</f>
        <v>-1</v>
      </c>
      <c r="BX23">
        <f>IFERROR(VLOOKUP($A23, CDS1Y_bbg!BW$5:BX$241,2), -1)</f>
        <v>-1</v>
      </c>
      <c r="BZ23">
        <f>IFERROR(VLOOKUP($A23, CDS1Y_bbg!BY$5:BZ$241,2), -1)</f>
        <v>-1</v>
      </c>
      <c r="CB23">
        <f>IFERROR(VLOOKUP($A23, CDS1Y_bbg!CA$5:CB$241,2), -1)</f>
        <v>-1</v>
      </c>
      <c r="CD23">
        <f>IFERROR(VLOOKUP($A23, CDS1Y_bbg!CC$5:CD$241,2), -1)</f>
        <v>-1</v>
      </c>
      <c r="CF23">
        <f>IFERROR(VLOOKUP($A23, CDS1Y_bbg!CE$5:CF$241,2), -1)</f>
        <v>-1</v>
      </c>
      <c r="CH23">
        <f>IFERROR(VLOOKUP($A23, CDS1Y_bbg!CG$5:CH$241,2), -1)</f>
        <v>-1</v>
      </c>
      <c r="CJ23">
        <f>IFERROR(VLOOKUP($A23, CDS1Y_bbg!CI$5:CJ$241,2), -1)</f>
        <v>-1</v>
      </c>
      <c r="CL23">
        <f>IFERROR(VLOOKUP($A23, CDS1Y_bbg!CK$5:CL$241,2), -1)</f>
        <v>-1</v>
      </c>
      <c r="CN23">
        <f>IFERROR(VLOOKUP($A23, CDS1Y_bbg!CM$5:CN$241,2), -1)</f>
        <v>-1</v>
      </c>
    </row>
    <row r="24" spans="1:92" x14ac:dyDescent="0.25">
      <c r="A24" s="1">
        <v>37225</v>
      </c>
      <c r="B24">
        <f>IFERROR(VLOOKUP($A24, CDS1Y_bbg!A$5:B$241,2), -1)</f>
        <v>393.75</v>
      </c>
      <c r="D24">
        <f>IFERROR(VLOOKUP($A24, CDS1Y_bbg!C$5:D$241,2), -1)</f>
        <v>-1</v>
      </c>
      <c r="F24">
        <f>IFERROR(VLOOKUP($A24, CDS1Y_bbg!E$5:F$241,2), -1)</f>
        <v>-1</v>
      </c>
      <c r="H24">
        <f>IFERROR(VLOOKUP($A24, CDS1Y_bbg!G$5:H$241,2), -1)</f>
        <v>-1</v>
      </c>
      <c r="J24">
        <f>IFERROR(VLOOKUP($A24, CDS1Y_bbg!I$5:J$241,2), -1)</f>
        <v>-1</v>
      </c>
      <c r="L24">
        <f>IFERROR(VLOOKUP($A24, CDS1Y_bbg!K$5:L$241,2), -1)</f>
        <v>-1</v>
      </c>
      <c r="N24">
        <f>IFERROR(VLOOKUP($A24, CDS1Y_bbg!M$5:N$241,2), -1)</f>
        <v>-1</v>
      </c>
      <c r="P24">
        <f>IFERROR(VLOOKUP($A24, CDS1Y_bbg!O$5:P$241,2), -1)</f>
        <v>-1</v>
      </c>
      <c r="R24">
        <f>IFERROR(VLOOKUP($A24, CDS1Y_bbg!Q$5:R$241,2), -1)</f>
        <v>115</v>
      </c>
      <c r="T24">
        <f>IFERROR(VLOOKUP($A24, CDS1Y_bbg!S$5:T$241,2), -1)</f>
        <v>-1</v>
      </c>
      <c r="V24">
        <f>IFERROR(VLOOKUP($A24, CDS1Y_bbg!U$5:V$241,2), -1)</f>
        <v>-1</v>
      </c>
      <c r="X24">
        <f>IFERROR(VLOOKUP($A24, CDS1Y_bbg!W$5:X$241,2), -1)</f>
        <v>477.5</v>
      </c>
      <c r="Z24">
        <f>IFERROR(VLOOKUP($A24, CDS1Y_bbg!Y$5:Z$241,2), -1)</f>
        <v>115</v>
      </c>
      <c r="AB24">
        <f>IFERROR(VLOOKUP($A24, CDS1Y_bbg!AA$5:AB$241,2), -1)</f>
        <v>-1</v>
      </c>
      <c r="AD24">
        <f>IFERROR(VLOOKUP($A24, CDS1Y_bbg!AC$5:AD$241,2), -1)</f>
        <v>-1</v>
      </c>
      <c r="AF24">
        <f>IFERROR(VLOOKUP($A24, CDS1Y_bbg!AE$5:AF$241,2), -1)</f>
        <v>-1</v>
      </c>
      <c r="AH24">
        <f>IFERROR(VLOOKUP($A24, CDS1Y_bbg!AG$5:AH$241,2), -1)</f>
        <v>-1</v>
      </c>
      <c r="AJ24">
        <f>IFERROR(VLOOKUP($A24, CDS1Y_bbg!AI$5:AJ$241,2), -1)</f>
        <v>-1</v>
      </c>
      <c r="AL24">
        <f>IFERROR(VLOOKUP($A24, CDS1Y_bbg!AK$5:AL$241,2), -1)</f>
        <v>-1</v>
      </c>
      <c r="AN24">
        <f>IFERROR(VLOOKUP($A24, CDS1Y_bbg!AM$5:AN$241,2), -1)</f>
        <v>-1</v>
      </c>
      <c r="AP24">
        <f>IFERROR(VLOOKUP($A24, CDS1Y_bbg!AO$5:AP$241,2), -1)</f>
        <v>-1</v>
      </c>
      <c r="AR24">
        <f>IFERROR(VLOOKUP($A24, CDS1Y_bbg!AQ$5:AR$241,2), -1)</f>
        <v>-1</v>
      </c>
      <c r="AT24">
        <f>IFERROR(VLOOKUP($A24, CDS1Y_bbg!AS$5:AT$241,2), -1)</f>
        <v>-1</v>
      </c>
      <c r="AV24">
        <f>IFERROR(VLOOKUP($A24, CDS1Y_bbg!AU$5:AV$241,2), -1)</f>
        <v>-1</v>
      </c>
      <c r="AX24">
        <f>IFERROR(VLOOKUP($A24, CDS1Y_bbg!AW$5:AX$241,2), -1)</f>
        <v>-1</v>
      </c>
      <c r="AZ24">
        <f>IFERROR(VLOOKUP($A24, CDS1Y_bbg!AY$5:AZ$241,2), -1)</f>
        <v>-1</v>
      </c>
      <c r="BB24">
        <f>IFERROR(VLOOKUP($A24, CDS1Y_bbg!BA$5:BB$241,2), -1)</f>
        <v>-1</v>
      </c>
      <c r="BD24">
        <f>IFERROR(VLOOKUP($A24, CDS1Y_bbg!BC$5:BD$241,2), -1)</f>
        <v>-1</v>
      </c>
      <c r="BF24">
        <f>IFERROR(VLOOKUP($A24, CDS1Y_bbg!BE$5:BF$241,2), -1)</f>
        <v>-1</v>
      </c>
      <c r="BH24">
        <f>IFERROR(VLOOKUP($A24, CDS1Y_bbg!BG$5:BH$241,2), -1)</f>
        <v>-1</v>
      </c>
      <c r="BJ24">
        <f>IFERROR(VLOOKUP($A24, CDS1Y_bbg!BI$5:BJ$241,2), -1)</f>
        <v>-1</v>
      </c>
      <c r="BL24">
        <f>IFERROR(VLOOKUP($A24, CDS1Y_bbg!BK$5:BL$241,2), -1)</f>
        <v>-1</v>
      </c>
      <c r="BN24">
        <f>IFERROR(VLOOKUP($A24, CDS1Y_bbg!BM$5:BN$241,2), -1)</f>
        <v>-1</v>
      </c>
      <c r="BP24">
        <f>IFERROR(VLOOKUP($A24, CDS1Y_bbg!BO$5:BP$241,2), -1)</f>
        <v>-1</v>
      </c>
      <c r="BR24">
        <f>IFERROR(VLOOKUP($A24, CDS1Y_bbg!BQ$5:BR$241,2), -1)</f>
        <v>-1</v>
      </c>
      <c r="BT24">
        <f>IFERROR(VLOOKUP($A24, CDS1Y_bbg!BS$5:BT$241,2), -1)</f>
        <v>-1</v>
      </c>
      <c r="BV24">
        <f>IFERROR(VLOOKUP($A24, CDS1Y_bbg!BU$5:BV$241,2), -1)</f>
        <v>-1</v>
      </c>
      <c r="BX24">
        <f>IFERROR(VLOOKUP($A24, CDS1Y_bbg!BW$5:BX$241,2), -1)</f>
        <v>-1</v>
      </c>
      <c r="BZ24">
        <f>IFERROR(VLOOKUP($A24, CDS1Y_bbg!BY$5:BZ$241,2), -1)</f>
        <v>-1</v>
      </c>
      <c r="CB24">
        <f>IFERROR(VLOOKUP($A24, CDS1Y_bbg!CA$5:CB$241,2), -1)</f>
        <v>-1</v>
      </c>
      <c r="CD24">
        <f>IFERROR(VLOOKUP($A24, CDS1Y_bbg!CC$5:CD$241,2), -1)</f>
        <v>-1</v>
      </c>
      <c r="CF24">
        <f>IFERROR(VLOOKUP($A24, CDS1Y_bbg!CE$5:CF$241,2), -1)</f>
        <v>-1</v>
      </c>
      <c r="CH24">
        <f>IFERROR(VLOOKUP($A24, CDS1Y_bbg!CG$5:CH$241,2), -1)</f>
        <v>-1</v>
      </c>
      <c r="CJ24">
        <f>IFERROR(VLOOKUP($A24, CDS1Y_bbg!CI$5:CJ$241,2), -1)</f>
        <v>-1</v>
      </c>
      <c r="CL24">
        <f>IFERROR(VLOOKUP($A24, CDS1Y_bbg!CK$5:CL$241,2), -1)</f>
        <v>-1</v>
      </c>
      <c r="CN24">
        <f>IFERROR(VLOOKUP($A24, CDS1Y_bbg!CM$5:CN$241,2), -1)</f>
        <v>-1</v>
      </c>
    </row>
    <row r="25" spans="1:92" x14ac:dyDescent="0.25">
      <c r="A25" s="1">
        <v>37256</v>
      </c>
      <c r="B25">
        <f>IFERROR(VLOOKUP($A25, CDS1Y_bbg!A$5:B$241,2), -1)</f>
        <v>322.5</v>
      </c>
      <c r="D25">
        <f>IFERROR(VLOOKUP($A25, CDS1Y_bbg!C$5:D$241,2), -1)</f>
        <v>-1</v>
      </c>
      <c r="F25">
        <f>IFERROR(VLOOKUP($A25, CDS1Y_bbg!E$5:F$241,2), -1)</f>
        <v>-1</v>
      </c>
      <c r="H25">
        <f>IFERROR(VLOOKUP($A25, CDS1Y_bbg!G$5:H$241,2), -1)</f>
        <v>-1</v>
      </c>
      <c r="J25">
        <f>IFERROR(VLOOKUP($A25, CDS1Y_bbg!I$5:J$241,2), -1)</f>
        <v>-1</v>
      </c>
      <c r="L25">
        <f>IFERROR(VLOOKUP($A25, CDS1Y_bbg!K$5:L$241,2), -1)</f>
        <v>177.5</v>
      </c>
      <c r="N25">
        <f>IFERROR(VLOOKUP($A25, CDS1Y_bbg!M$5:N$241,2), -1)</f>
        <v>-1</v>
      </c>
      <c r="P25">
        <f>IFERROR(VLOOKUP($A25, CDS1Y_bbg!O$5:P$241,2), -1)</f>
        <v>-1</v>
      </c>
      <c r="R25">
        <f>IFERROR(VLOOKUP($A25, CDS1Y_bbg!Q$5:R$241,2), -1)</f>
        <v>95</v>
      </c>
      <c r="T25">
        <f>IFERROR(VLOOKUP($A25, CDS1Y_bbg!S$5:T$241,2), -1)</f>
        <v>-1</v>
      </c>
      <c r="V25">
        <f>IFERROR(VLOOKUP($A25, CDS1Y_bbg!U$5:V$241,2), -1)</f>
        <v>-1</v>
      </c>
      <c r="X25">
        <f>IFERROR(VLOOKUP($A25, CDS1Y_bbg!W$5:X$241,2), -1)</f>
        <v>460</v>
      </c>
      <c r="Z25">
        <f>IFERROR(VLOOKUP($A25, CDS1Y_bbg!Y$5:Z$241,2), -1)</f>
        <v>117.5</v>
      </c>
      <c r="AB25">
        <f>IFERROR(VLOOKUP($A25, CDS1Y_bbg!AA$5:AB$241,2), -1)</f>
        <v>-1</v>
      </c>
      <c r="AD25">
        <f>IFERROR(VLOOKUP($A25, CDS1Y_bbg!AC$5:AD$241,2), -1)</f>
        <v>-1</v>
      </c>
      <c r="AF25">
        <f>IFERROR(VLOOKUP($A25, CDS1Y_bbg!AE$5:AF$241,2), -1)</f>
        <v>-1</v>
      </c>
      <c r="AH25">
        <f>IFERROR(VLOOKUP($A25, CDS1Y_bbg!AG$5:AH$241,2), -1)</f>
        <v>-1</v>
      </c>
      <c r="AJ25">
        <f>IFERROR(VLOOKUP($A25, CDS1Y_bbg!AI$5:AJ$241,2), -1)</f>
        <v>-1</v>
      </c>
      <c r="AL25">
        <f>IFERROR(VLOOKUP($A25, CDS1Y_bbg!AK$5:AL$241,2), -1)</f>
        <v>-1</v>
      </c>
      <c r="AN25">
        <f>IFERROR(VLOOKUP($A25, CDS1Y_bbg!AM$5:AN$241,2), -1)</f>
        <v>-1</v>
      </c>
      <c r="AP25">
        <f>IFERROR(VLOOKUP($A25, CDS1Y_bbg!AO$5:AP$241,2), -1)</f>
        <v>-1</v>
      </c>
      <c r="AR25">
        <f>IFERROR(VLOOKUP($A25, CDS1Y_bbg!AQ$5:AR$241,2), -1)</f>
        <v>-1</v>
      </c>
      <c r="AT25">
        <f>IFERROR(VLOOKUP($A25, CDS1Y_bbg!AS$5:AT$241,2), -1)</f>
        <v>-1</v>
      </c>
      <c r="AV25">
        <f>IFERROR(VLOOKUP($A25, CDS1Y_bbg!AU$5:AV$241,2), -1)</f>
        <v>-1</v>
      </c>
      <c r="AX25">
        <f>IFERROR(VLOOKUP($A25, CDS1Y_bbg!AW$5:AX$241,2), -1)</f>
        <v>-1</v>
      </c>
      <c r="AZ25">
        <f>IFERROR(VLOOKUP($A25, CDS1Y_bbg!AY$5:AZ$241,2), -1)</f>
        <v>-1</v>
      </c>
      <c r="BB25">
        <f>IFERROR(VLOOKUP($A25, CDS1Y_bbg!BA$5:BB$241,2), -1)</f>
        <v>-1</v>
      </c>
      <c r="BD25">
        <f>IFERROR(VLOOKUP($A25, CDS1Y_bbg!BC$5:BD$241,2), -1)</f>
        <v>-1</v>
      </c>
      <c r="BF25">
        <f>IFERROR(VLOOKUP($A25, CDS1Y_bbg!BE$5:BF$241,2), -1)</f>
        <v>-1</v>
      </c>
      <c r="BH25">
        <f>IFERROR(VLOOKUP($A25, CDS1Y_bbg!BG$5:BH$241,2), -1)</f>
        <v>-1</v>
      </c>
      <c r="BJ25">
        <f>IFERROR(VLOOKUP($A25, CDS1Y_bbg!BI$5:BJ$241,2), -1)</f>
        <v>-1</v>
      </c>
      <c r="BL25">
        <f>IFERROR(VLOOKUP($A25, CDS1Y_bbg!BK$5:BL$241,2), -1)</f>
        <v>-1</v>
      </c>
      <c r="BN25">
        <f>IFERROR(VLOOKUP($A25, CDS1Y_bbg!BM$5:BN$241,2), -1)</f>
        <v>-1</v>
      </c>
      <c r="BP25">
        <f>IFERROR(VLOOKUP($A25, CDS1Y_bbg!BO$5:BP$241,2), -1)</f>
        <v>-1</v>
      </c>
      <c r="BR25">
        <f>IFERROR(VLOOKUP($A25, CDS1Y_bbg!BQ$5:BR$241,2), -1)</f>
        <v>-1</v>
      </c>
      <c r="BT25">
        <f>IFERROR(VLOOKUP($A25, CDS1Y_bbg!BS$5:BT$241,2), -1)</f>
        <v>-1</v>
      </c>
      <c r="BV25">
        <f>IFERROR(VLOOKUP($A25, CDS1Y_bbg!BU$5:BV$241,2), -1)</f>
        <v>-1</v>
      </c>
      <c r="BX25">
        <f>IFERROR(VLOOKUP($A25, CDS1Y_bbg!BW$5:BX$241,2), -1)</f>
        <v>-1</v>
      </c>
      <c r="BZ25">
        <f>IFERROR(VLOOKUP($A25, CDS1Y_bbg!BY$5:BZ$241,2), -1)</f>
        <v>-1</v>
      </c>
      <c r="CB25">
        <f>IFERROR(VLOOKUP($A25, CDS1Y_bbg!CA$5:CB$241,2), -1)</f>
        <v>-1</v>
      </c>
      <c r="CD25">
        <f>IFERROR(VLOOKUP($A25, CDS1Y_bbg!CC$5:CD$241,2), -1)</f>
        <v>-1</v>
      </c>
      <c r="CF25">
        <f>IFERROR(VLOOKUP($A25, CDS1Y_bbg!CE$5:CF$241,2), -1)</f>
        <v>-1</v>
      </c>
      <c r="CH25">
        <f>IFERROR(VLOOKUP($A25, CDS1Y_bbg!CG$5:CH$241,2), -1)</f>
        <v>-1</v>
      </c>
      <c r="CJ25">
        <f>IFERROR(VLOOKUP($A25, CDS1Y_bbg!CI$5:CJ$241,2), -1)</f>
        <v>-1</v>
      </c>
      <c r="CL25">
        <f>IFERROR(VLOOKUP($A25, CDS1Y_bbg!CK$5:CL$241,2), -1)</f>
        <v>-1</v>
      </c>
      <c r="CN25">
        <f>IFERROR(VLOOKUP($A25, CDS1Y_bbg!CM$5:CN$241,2), -1)</f>
        <v>-1</v>
      </c>
    </row>
    <row r="26" spans="1:92" x14ac:dyDescent="0.25">
      <c r="A26" s="1">
        <v>37287</v>
      </c>
      <c r="B26">
        <f>IFERROR(VLOOKUP($A26, CDS1Y_bbg!A$5:B$241,2), -1)</f>
        <v>345</v>
      </c>
      <c r="D26">
        <f>IFERROR(VLOOKUP($A26, CDS1Y_bbg!C$5:D$241,2), -1)</f>
        <v>-1</v>
      </c>
      <c r="F26">
        <f>IFERROR(VLOOKUP($A26, CDS1Y_bbg!E$5:F$241,2), -1)</f>
        <v>-1</v>
      </c>
      <c r="H26">
        <f>IFERROR(VLOOKUP($A26, CDS1Y_bbg!G$5:H$241,2), -1)</f>
        <v>-1</v>
      </c>
      <c r="J26">
        <f>IFERROR(VLOOKUP($A26, CDS1Y_bbg!I$5:J$241,2), -1)</f>
        <v>-1</v>
      </c>
      <c r="L26">
        <f>IFERROR(VLOOKUP($A26, CDS1Y_bbg!K$5:L$241,2), -1)</f>
        <v>177.5</v>
      </c>
      <c r="N26">
        <f>IFERROR(VLOOKUP($A26, CDS1Y_bbg!M$5:N$241,2), -1)</f>
        <v>-1</v>
      </c>
      <c r="P26">
        <f>IFERROR(VLOOKUP($A26, CDS1Y_bbg!O$5:P$241,2), -1)</f>
        <v>102.5</v>
      </c>
      <c r="R26">
        <f>IFERROR(VLOOKUP($A26, CDS1Y_bbg!Q$5:R$241,2), -1)</f>
        <v>97.5</v>
      </c>
      <c r="T26">
        <f>IFERROR(VLOOKUP($A26, CDS1Y_bbg!S$5:T$241,2), -1)</f>
        <v>-1</v>
      </c>
      <c r="V26">
        <f>IFERROR(VLOOKUP($A26, CDS1Y_bbg!U$5:V$241,2), -1)</f>
        <v>-1</v>
      </c>
      <c r="X26">
        <f>IFERROR(VLOOKUP($A26, CDS1Y_bbg!W$5:X$241,2), -1)</f>
        <v>328.33300000000003</v>
      </c>
      <c r="Z26">
        <f>IFERROR(VLOOKUP($A26, CDS1Y_bbg!Y$5:Z$241,2), -1)</f>
        <v>111.25</v>
      </c>
      <c r="AB26">
        <f>IFERROR(VLOOKUP($A26, CDS1Y_bbg!AA$5:AB$241,2), -1)</f>
        <v>-1</v>
      </c>
      <c r="AD26">
        <f>IFERROR(VLOOKUP($A26, CDS1Y_bbg!AC$5:AD$241,2), -1)</f>
        <v>-1</v>
      </c>
      <c r="AF26">
        <f>IFERROR(VLOOKUP($A26, CDS1Y_bbg!AE$5:AF$241,2), -1)</f>
        <v>-1</v>
      </c>
      <c r="AH26">
        <f>IFERROR(VLOOKUP($A26, CDS1Y_bbg!AG$5:AH$241,2), -1)</f>
        <v>-1</v>
      </c>
      <c r="AJ26">
        <f>IFERROR(VLOOKUP($A26, CDS1Y_bbg!AI$5:AJ$241,2), -1)</f>
        <v>-1</v>
      </c>
      <c r="AL26">
        <f>IFERROR(VLOOKUP($A26, CDS1Y_bbg!AK$5:AL$241,2), -1)</f>
        <v>-1</v>
      </c>
      <c r="AN26">
        <f>IFERROR(VLOOKUP($A26, CDS1Y_bbg!AM$5:AN$241,2), -1)</f>
        <v>-1</v>
      </c>
      <c r="AP26">
        <f>IFERROR(VLOOKUP($A26, CDS1Y_bbg!AO$5:AP$241,2), -1)</f>
        <v>-1</v>
      </c>
      <c r="AR26">
        <f>IFERROR(VLOOKUP($A26, CDS1Y_bbg!AQ$5:AR$241,2), -1)</f>
        <v>-1</v>
      </c>
      <c r="AT26">
        <f>IFERROR(VLOOKUP($A26, CDS1Y_bbg!AS$5:AT$241,2), -1)</f>
        <v>-1</v>
      </c>
      <c r="AV26">
        <f>IFERROR(VLOOKUP($A26, CDS1Y_bbg!AU$5:AV$241,2), -1)</f>
        <v>-1</v>
      </c>
      <c r="AX26">
        <f>IFERROR(VLOOKUP($A26, CDS1Y_bbg!AW$5:AX$241,2), -1)</f>
        <v>-1</v>
      </c>
      <c r="AZ26">
        <f>IFERROR(VLOOKUP($A26, CDS1Y_bbg!AY$5:AZ$241,2), -1)</f>
        <v>-1</v>
      </c>
      <c r="BB26">
        <f>IFERROR(VLOOKUP($A26, CDS1Y_bbg!BA$5:BB$241,2), -1)</f>
        <v>-1</v>
      </c>
      <c r="BD26">
        <f>IFERROR(VLOOKUP($A26, CDS1Y_bbg!BC$5:BD$241,2), -1)</f>
        <v>-1</v>
      </c>
      <c r="BF26">
        <f>IFERROR(VLOOKUP($A26, CDS1Y_bbg!BE$5:BF$241,2), -1)</f>
        <v>-1</v>
      </c>
      <c r="BH26">
        <f>IFERROR(VLOOKUP($A26, CDS1Y_bbg!BG$5:BH$241,2), -1)</f>
        <v>-1</v>
      </c>
      <c r="BJ26">
        <f>IFERROR(VLOOKUP($A26, CDS1Y_bbg!BI$5:BJ$241,2), -1)</f>
        <v>-1</v>
      </c>
      <c r="BL26">
        <f>IFERROR(VLOOKUP($A26, CDS1Y_bbg!BK$5:BL$241,2), -1)</f>
        <v>-1</v>
      </c>
      <c r="BN26">
        <f>IFERROR(VLOOKUP($A26, CDS1Y_bbg!BM$5:BN$241,2), -1)</f>
        <v>-1</v>
      </c>
      <c r="BP26">
        <f>IFERROR(VLOOKUP($A26, CDS1Y_bbg!BO$5:BP$241,2), -1)</f>
        <v>-1</v>
      </c>
      <c r="BR26">
        <f>IFERROR(VLOOKUP($A26, CDS1Y_bbg!BQ$5:BR$241,2), -1)</f>
        <v>-1</v>
      </c>
      <c r="BT26">
        <f>IFERROR(VLOOKUP($A26, CDS1Y_bbg!BS$5:BT$241,2), -1)</f>
        <v>-1</v>
      </c>
      <c r="BV26">
        <f>IFERROR(VLOOKUP($A26, CDS1Y_bbg!BU$5:BV$241,2), -1)</f>
        <v>-1</v>
      </c>
      <c r="BX26">
        <f>IFERROR(VLOOKUP($A26, CDS1Y_bbg!BW$5:BX$241,2), -1)</f>
        <v>-1</v>
      </c>
      <c r="BZ26">
        <f>IFERROR(VLOOKUP($A26, CDS1Y_bbg!BY$5:BZ$241,2), -1)</f>
        <v>-1</v>
      </c>
      <c r="CB26">
        <f>IFERROR(VLOOKUP($A26, CDS1Y_bbg!CA$5:CB$241,2), -1)</f>
        <v>-1</v>
      </c>
      <c r="CD26">
        <f>IFERROR(VLOOKUP($A26, CDS1Y_bbg!CC$5:CD$241,2), -1)</f>
        <v>-1</v>
      </c>
      <c r="CF26">
        <f>IFERROR(VLOOKUP($A26, CDS1Y_bbg!CE$5:CF$241,2), -1)</f>
        <v>-1</v>
      </c>
      <c r="CH26">
        <f>IFERROR(VLOOKUP($A26, CDS1Y_bbg!CG$5:CH$241,2), -1)</f>
        <v>-1</v>
      </c>
      <c r="CJ26">
        <f>IFERROR(VLOOKUP($A26, CDS1Y_bbg!CI$5:CJ$241,2), -1)</f>
        <v>-1</v>
      </c>
      <c r="CL26">
        <f>IFERROR(VLOOKUP($A26, CDS1Y_bbg!CK$5:CL$241,2), -1)</f>
        <v>-1</v>
      </c>
      <c r="CN26">
        <f>IFERROR(VLOOKUP($A26, CDS1Y_bbg!CM$5:CN$241,2), -1)</f>
        <v>-1</v>
      </c>
    </row>
    <row r="27" spans="1:92" x14ac:dyDescent="0.25">
      <c r="A27" s="1">
        <v>37315</v>
      </c>
      <c r="B27">
        <f>IFERROR(VLOOKUP($A27, CDS1Y_bbg!A$5:B$241,2), -1)</f>
        <v>337.5</v>
      </c>
      <c r="D27">
        <f>IFERROR(VLOOKUP($A27, CDS1Y_bbg!C$5:D$241,2), -1)</f>
        <v>-1</v>
      </c>
      <c r="F27">
        <f>IFERROR(VLOOKUP($A27, CDS1Y_bbg!E$5:F$241,2), -1)</f>
        <v>-1</v>
      </c>
      <c r="H27">
        <f>IFERROR(VLOOKUP($A27, CDS1Y_bbg!G$5:H$241,2), -1)</f>
        <v>-1</v>
      </c>
      <c r="J27">
        <f>IFERROR(VLOOKUP($A27, CDS1Y_bbg!I$5:J$241,2), -1)</f>
        <v>-1</v>
      </c>
      <c r="L27">
        <f>IFERROR(VLOOKUP($A27, CDS1Y_bbg!K$5:L$241,2), -1)</f>
        <v>161.25</v>
      </c>
      <c r="N27">
        <f>IFERROR(VLOOKUP($A27, CDS1Y_bbg!M$5:N$241,2), -1)</f>
        <v>31.25</v>
      </c>
      <c r="P27">
        <f>IFERROR(VLOOKUP($A27, CDS1Y_bbg!O$5:P$241,2), -1)</f>
        <v>102.5</v>
      </c>
      <c r="R27">
        <f>IFERROR(VLOOKUP($A27, CDS1Y_bbg!Q$5:R$241,2), -1)</f>
        <v>88.75</v>
      </c>
      <c r="T27">
        <f>IFERROR(VLOOKUP($A27, CDS1Y_bbg!S$5:T$241,2), -1)</f>
        <v>-1</v>
      </c>
      <c r="V27">
        <f>IFERROR(VLOOKUP($A27, CDS1Y_bbg!U$5:V$241,2), -1)</f>
        <v>-1</v>
      </c>
      <c r="X27">
        <f>IFERROR(VLOOKUP($A27, CDS1Y_bbg!W$5:X$241,2), -1)</f>
        <v>288.33300000000003</v>
      </c>
      <c r="Z27">
        <f>IFERROR(VLOOKUP($A27, CDS1Y_bbg!Y$5:Z$241,2), -1)</f>
        <v>118.75</v>
      </c>
      <c r="AB27">
        <f>IFERROR(VLOOKUP($A27, CDS1Y_bbg!AA$5:AB$241,2), -1)</f>
        <v>-1</v>
      </c>
      <c r="AD27">
        <f>IFERROR(VLOOKUP($A27, CDS1Y_bbg!AC$5:AD$241,2), -1)</f>
        <v>-1</v>
      </c>
      <c r="AF27">
        <f>IFERROR(VLOOKUP($A27, CDS1Y_bbg!AE$5:AF$241,2), -1)</f>
        <v>-1</v>
      </c>
      <c r="AH27">
        <f>IFERROR(VLOOKUP($A27, CDS1Y_bbg!AG$5:AH$241,2), -1)</f>
        <v>-1</v>
      </c>
      <c r="AJ27">
        <f>IFERROR(VLOOKUP($A27, CDS1Y_bbg!AI$5:AJ$241,2), -1)</f>
        <v>-1</v>
      </c>
      <c r="AL27">
        <f>IFERROR(VLOOKUP($A27, CDS1Y_bbg!AK$5:AL$241,2), -1)</f>
        <v>-1</v>
      </c>
      <c r="AN27">
        <f>IFERROR(VLOOKUP($A27, CDS1Y_bbg!AM$5:AN$241,2), -1)</f>
        <v>-1</v>
      </c>
      <c r="AP27">
        <f>IFERROR(VLOOKUP($A27, CDS1Y_bbg!AO$5:AP$241,2), -1)</f>
        <v>-1</v>
      </c>
      <c r="AR27">
        <f>IFERROR(VLOOKUP($A27, CDS1Y_bbg!AQ$5:AR$241,2), -1)</f>
        <v>-1</v>
      </c>
      <c r="AT27">
        <f>IFERROR(VLOOKUP($A27, CDS1Y_bbg!AS$5:AT$241,2), -1)</f>
        <v>-1</v>
      </c>
      <c r="AV27">
        <f>IFERROR(VLOOKUP($A27, CDS1Y_bbg!AU$5:AV$241,2), -1)</f>
        <v>-1</v>
      </c>
      <c r="AX27">
        <f>IFERROR(VLOOKUP($A27, CDS1Y_bbg!AW$5:AX$241,2), -1)</f>
        <v>-1</v>
      </c>
      <c r="AZ27">
        <f>IFERROR(VLOOKUP($A27, CDS1Y_bbg!AY$5:AZ$241,2), -1)</f>
        <v>-1</v>
      </c>
      <c r="BB27">
        <f>IFERROR(VLOOKUP($A27, CDS1Y_bbg!BA$5:BB$241,2), -1)</f>
        <v>-1</v>
      </c>
      <c r="BD27">
        <f>IFERROR(VLOOKUP($A27, CDS1Y_bbg!BC$5:BD$241,2), -1)</f>
        <v>-1</v>
      </c>
      <c r="BF27">
        <f>IFERROR(VLOOKUP($A27, CDS1Y_bbg!BE$5:BF$241,2), -1)</f>
        <v>-1</v>
      </c>
      <c r="BH27">
        <f>IFERROR(VLOOKUP($A27, CDS1Y_bbg!BG$5:BH$241,2), -1)</f>
        <v>-1</v>
      </c>
      <c r="BJ27">
        <f>IFERROR(VLOOKUP($A27, CDS1Y_bbg!BI$5:BJ$241,2), -1)</f>
        <v>-1</v>
      </c>
      <c r="BL27">
        <f>IFERROR(VLOOKUP($A27, CDS1Y_bbg!BK$5:BL$241,2), -1)</f>
        <v>-1</v>
      </c>
      <c r="BN27">
        <f>IFERROR(VLOOKUP($A27, CDS1Y_bbg!BM$5:BN$241,2), -1)</f>
        <v>-1</v>
      </c>
      <c r="BP27">
        <f>IFERROR(VLOOKUP($A27, CDS1Y_bbg!BO$5:BP$241,2), -1)</f>
        <v>-1</v>
      </c>
      <c r="BR27">
        <f>IFERROR(VLOOKUP($A27, CDS1Y_bbg!BQ$5:BR$241,2), -1)</f>
        <v>-1</v>
      </c>
      <c r="BT27">
        <f>IFERROR(VLOOKUP($A27, CDS1Y_bbg!BS$5:BT$241,2), -1)</f>
        <v>-1</v>
      </c>
      <c r="BV27">
        <f>IFERROR(VLOOKUP($A27, CDS1Y_bbg!BU$5:BV$241,2), -1)</f>
        <v>-1</v>
      </c>
      <c r="BX27">
        <f>IFERROR(VLOOKUP($A27, CDS1Y_bbg!BW$5:BX$241,2), -1)</f>
        <v>-1</v>
      </c>
      <c r="BZ27">
        <f>IFERROR(VLOOKUP($A27, CDS1Y_bbg!BY$5:BZ$241,2), -1)</f>
        <v>-1</v>
      </c>
      <c r="CB27">
        <f>IFERROR(VLOOKUP($A27, CDS1Y_bbg!CA$5:CB$241,2), -1)</f>
        <v>-1</v>
      </c>
      <c r="CD27">
        <f>IFERROR(VLOOKUP($A27, CDS1Y_bbg!CC$5:CD$241,2), -1)</f>
        <v>-1</v>
      </c>
      <c r="CF27">
        <f>IFERROR(VLOOKUP($A27, CDS1Y_bbg!CE$5:CF$241,2), -1)</f>
        <v>-1</v>
      </c>
      <c r="CH27">
        <f>IFERROR(VLOOKUP($A27, CDS1Y_bbg!CG$5:CH$241,2), -1)</f>
        <v>-1</v>
      </c>
      <c r="CJ27">
        <f>IFERROR(VLOOKUP($A27, CDS1Y_bbg!CI$5:CJ$241,2), -1)</f>
        <v>-1</v>
      </c>
      <c r="CL27">
        <f>IFERROR(VLOOKUP($A27, CDS1Y_bbg!CK$5:CL$241,2), -1)</f>
        <v>-1</v>
      </c>
      <c r="CN27">
        <f>IFERROR(VLOOKUP($A27, CDS1Y_bbg!CM$5:CN$241,2), -1)</f>
        <v>-1</v>
      </c>
    </row>
    <row r="28" spans="1:92" x14ac:dyDescent="0.25">
      <c r="A28" s="1">
        <v>37344</v>
      </c>
      <c r="B28">
        <f>IFERROR(VLOOKUP($A28, CDS1Y_bbg!A$5:B$241,2), -1)</f>
        <v>302.5</v>
      </c>
      <c r="D28">
        <f>IFERROR(VLOOKUP($A28, CDS1Y_bbg!C$5:D$241,2), -1)</f>
        <v>-1</v>
      </c>
      <c r="F28">
        <f>IFERROR(VLOOKUP($A28, CDS1Y_bbg!E$5:F$241,2), -1)</f>
        <v>-1</v>
      </c>
      <c r="H28">
        <f>IFERROR(VLOOKUP($A28, CDS1Y_bbg!G$5:H$241,2), -1)</f>
        <v>-1</v>
      </c>
      <c r="J28">
        <f>IFERROR(VLOOKUP($A28, CDS1Y_bbg!I$5:J$241,2), -1)</f>
        <v>-1</v>
      </c>
      <c r="L28">
        <f>IFERROR(VLOOKUP($A28, CDS1Y_bbg!K$5:L$241,2), -1)</f>
        <v>77.5</v>
      </c>
      <c r="N28">
        <f>IFERROR(VLOOKUP($A28, CDS1Y_bbg!M$5:N$241,2), -1)</f>
        <v>30</v>
      </c>
      <c r="P28">
        <f>IFERROR(VLOOKUP($A28, CDS1Y_bbg!O$5:P$241,2), -1)</f>
        <v>87.5</v>
      </c>
      <c r="R28">
        <f>IFERROR(VLOOKUP($A28, CDS1Y_bbg!Q$5:R$241,2), -1)</f>
        <v>75.5</v>
      </c>
      <c r="T28">
        <f>IFERROR(VLOOKUP($A28, CDS1Y_bbg!S$5:T$241,2), -1)</f>
        <v>-1</v>
      </c>
      <c r="V28">
        <f>IFERROR(VLOOKUP($A28, CDS1Y_bbg!U$5:V$241,2), -1)</f>
        <v>19.25</v>
      </c>
      <c r="X28">
        <f>IFERROR(VLOOKUP($A28, CDS1Y_bbg!W$5:X$241,2), -1)</f>
        <v>274.83300000000003</v>
      </c>
      <c r="Z28">
        <f>IFERROR(VLOOKUP($A28, CDS1Y_bbg!Y$5:Z$241,2), -1)</f>
        <v>95</v>
      </c>
      <c r="AB28">
        <f>IFERROR(VLOOKUP($A28, CDS1Y_bbg!AA$5:AB$241,2), -1)</f>
        <v>-1</v>
      </c>
      <c r="AD28">
        <f>IFERROR(VLOOKUP($A28, CDS1Y_bbg!AC$5:AD$241,2), -1)</f>
        <v>336.25</v>
      </c>
      <c r="AF28">
        <f>IFERROR(VLOOKUP($A28, CDS1Y_bbg!AE$5:AF$241,2), -1)</f>
        <v>-1</v>
      </c>
      <c r="AH28">
        <f>IFERROR(VLOOKUP($A28, CDS1Y_bbg!AG$5:AH$241,2), -1)</f>
        <v>-1</v>
      </c>
      <c r="AJ28">
        <f>IFERROR(VLOOKUP($A28, CDS1Y_bbg!AI$5:AJ$241,2), -1)</f>
        <v>-1</v>
      </c>
      <c r="AL28">
        <f>IFERROR(VLOOKUP($A28, CDS1Y_bbg!AK$5:AL$241,2), -1)</f>
        <v>-1</v>
      </c>
      <c r="AN28">
        <f>IFERROR(VLOOKUP($A28, CDS1Y_bbg!AM$5:AN$241,2), -1)</f>
        <v>-1</v>
      </c>
      <c r="AP28">
        <f>IFERROR(VLOOKUP($A28, CDS1Y_bbg!AO$5:AP$241,2), -1)</f>
        <v>-1</v>
      </c>
      <c r="AR28">
        <f>IFERROR(VLOOKUP($A28, CDS1Y_bbg!AQ$5:AR$241,2), -1)</f>
        <v>-1</v>
      </c>
      <c r="AT28">
        <f>IFERROR(VLOOKUP($A28, CDS1Y_bbg!AS$5:AT$241,2), -1)</f>
        <v>-1</v>
      </c>
      <c r="AV28">
        <f>IFERROR(VLOOKUP($A28, CDS1Y_bbg!AU$5:AV$241,2), -1)</f>
        <v>-1</v>
      </c>
      <c r="AX28">
        <f>IFERROR(VLOOKUP($A28, CDS1Y_bbg!AW$5:AX$241,2), -1)</f>
        <v>-1</v>
      </c>
      <c r="AZ28">
        <f>IFERROR(VLOOKUP($A28, CDS1Y_bbg!AY$5:AZ$241,2), -1)</f>
        <v>-1</v>
      </c>
      <c r="BB28">
        <f>IFERROR(VLOOKUP($A28, CDS1Y_bbg!BA$5:BB$241,2), -1)</f>
        <v>-1</v>
      </c>
      <c r="BD28">
        <f>IFERROR(VLOOKUP($A28, CDS1Y_bbg!BC$5:BD$241,2), -1)</f>
        <v>-1</v>
      </c>
      <c r="BF28">
        <f>IFERROR(VLOOKUP($A28, CDS1Y_bbg!BE$5:BF$241,2), -1)</f>
        <v>-1</v>
      </c>
      <c r="BH28">
        <f>IFERROR(VLOOKUP($A28, CDS1Y_bbg!BG$5:BH$241,2), -1)</f>
        <v>-1</v>
      </c>
      <c r="BJ28">
        <f>IFERROR(VLOOKUP($A28, CDS1Y_bbg!BI$5:BJ$241,2), -1)</f>
        <v>-1</v>
      </c>
      <c r="BL28">
        <f>IFERROR(VLOOKUP($A28, CDS1Y_bbg!BK$5:BL$241,2), -1)</f>
        <v>-1</v>
      </c>
      <c r="BN28">
        <f>IFERROR(VLOOKUP($A28, CDS1Y_bbg!BM$5:BN$241,2), -1)</f>
        <v>-1</v>
      </c>
      <c r="BP28">
        <f>IFERROR(VLOOKUP($A28, CDS1Y_bbg!BO$5:BP$241,2), -1)</f>
        <v>-1</v>
      </c>
      <c r="BR28">
        <f>IFERROR(VLOOKUP($A28, CDS1Y_bbg!BQ$5:BR$241,2), -1)</f>
        <v>-1</v>
      </c>
      <c r="BT28">
        <f>IFERROR(VLOOKUP($A28, CDS1Y_bbg!BS$5:BT$241,2), -1)</f>
        <v>-1</v>
      </c>
      <c r="BV28">
        <f>IFERROR(VLOOKUP($A28, CDS1Y_bbg!BU$5:BV$241,2), -1)</f>
        <v>-1</v>
      </c>
      <c r="BX28">
        <f>IFERROR(VLOOKUP($A28, CDS1Y_bbg!BW$5:BX$241,2), -1)</f>
        <v>-1</v>
      </c>
      <c r="BZ28">
        <f>IFERROR(VLOOKUP($A28, CDS1Y_bbg!BY$5:BZ$241,2), -1)</f>
        <v>-1</v>
      </c>
      <c r="CB28">
        <f>IFERROR(VLOOKUP($A28, CDS1Y_bbg!CA$5:CB$241,2), -1)</f>
        <v>-1</v>
      </c>
      <c r="CD28">
        <f>IFERROR(VLOOKUP($A28, CDS1Y_bbg!CC$5:CD$241,2), -1)</f>
        <v>-1</v>
      </c>
      <c r="CF28">
        <f>IFERROR(VLOOKUP($A28, CDS1Y_bbg!CE$5:CF$241,2), -1)</f>
        <v>-1</v>
      </c>
      <c r="CH28">
        <f>IFERROR(VLOOKUP($A28, CDS1Y_bbg!CG$5:CH$241,2), -1)</f>
        <v>-1</v>
      </c>
      <c r="CJ28">
        <f>IFERROR(VLOOKUP($A28, CDS1Y_bbg!CI$5:CJ$241,2), -1)</f>
        <v>-1</v>
      </c>
      <c r="CL28">
        <f>IFERROR(VLOOKUP($A28, CDS1Y_bbg!CK$5:CL$241,2), -1)</f>
        <v>-1</v>
      </c>
      <c r="CN28">
        <f>IFERROR(VLOOKUP($A28, CDS1Y_bbg!CM$5:CN$241,2), -1)</f>
        <v>-1</v>
      </c>
    </row>
    <row r="29" spans="1:92" x14ac:dyDescent="0.25">
      <c r="A29" s="1">
        <v>37376</v>
      </c>
      <c r="B29">
        <f>IFERROR(VLOOKUP($A29, CDS1Y_bbg!A$5:B$241,2), -1)</f>
        <v>372.5</v>
      </c>
      <c r="D29">
        <f>IFERROR(VLOOKUP($A29, CDS1Y_bbg!C$5:D$241,2), -1)</f>
        <v>-1</v>
      </c>
      <c r="F29">
        <f>IFERROR(VLOOKUP($A29, CDS1Y_bbg!E$5:F$241,2), -1)</f>
        <v>-1</v>
      </c>
      <c r="H29">
        <f>IFERROR(VLOOKUP($A29, CDS1Y_bbg!G$5:H$241,2), -1)</f>
        <v>-1</v>
      </c>
      <c r="J29">
        <f>IFERROR(VLOOKUP($A29, CDS1Y_bbg!I$5:J$241,2), -1)</f>
        <v>-1</v>
      </c>
      <c r="L29">
        <f>IFERROR(VLOOKUP($A29, CDS1Y_bbg!K$5:L$241,2), -1)</f>
        <v>65</v>
      </c>
      <c r="N29">
        <f>IFERROR(VLOOKUP($A29, CDS1Y_bbg!M$5:N$241,2), -1)</f>
        <v>27.5</v>
      </c>
      <c r="P29">
        <f>IFERROR(VLOOKUP($A29, CDS1Y_bbg!O$5:P$241,2), -1)</f>
        <v>91.25</v>
      </c>
      <c r="R29">
        <f>IFERROR(VLOOKUP($A29, CDS1Y_bbg!Q$5:R$241,2), -1)</f>
        <v>66.25</v>
      </c>
      <c r="T29">
        <f>IFERROR(VLOOKUP($A29, CDS1Y_bbg!S$5:T$241,2), -1)</f>
        <v>-1</v>
      </c>
      <c r="V29">
        <f>IFERROR(VLOOKUP($A29, CDS1Y_bbg!U$5:V$241,2), -1)</f>
        <v>22</v>
      </c>
      <c r="X29">
        <f>IFERROR(VLOOKUP($A29, CDS1Y_bbg!W$5:X$241,2), -1)</f>
        <v>262</v>
      </c>
      <c r="Z29">
        <f>IFERROR(VLOOKUP($A29, CDS1Y_bbg!Y$5:Z$241,2), -1)</f>
        <v>85</v>
      </c>
      <c r="AB29">
        <f>IFERROR(VLOOKUP($A29, CDS1Y_bbg!AA$5:AB$241,2), -1)</f>
        <v>-1</v>
      </c>
      <c r="AD29">
        <f>IFERROR(VLOOKUP($A29, CDS1Y_bbg!AC$5:AD$241,2), -1)</f>
        <v>318.75</v>
      </c>
      <c r="AF29">
        <f>IFERROR(VLOOKUP($A29, CDS1Y_bbg!AE$5:AF$241,2), -1)</f>
        <v>-1</v>
      </c>
      <c r="AH29">
        <f>IFERROR(VLOOKUP($A29, CDS1Y_bbg!AG$5:AH$241,2), -1)</f>
        <v>-1</v>
      </c>
      <c r="AJ29">
        <f>IFERROR(VLOOKUP($A29, CDS1Y_bbg!AI$5:AJ$241,2), -1)</f>
        <v>-1</v>
      </c>
      <c r="AL29">
        <f>IFERROR(VLOOKUP($A29, CDS1Y_bbg!AK$5:AL$241,2), -1)</f>
        <v>-1</v>
      </c>
      <c r="AN29">
        <f>IFERROR(VLOOKUP($A29, CDS1Y_bbg!AM$5:AN$241,2), -1)</f>
        <v>-1</v>
      </c>
      <c r="AP29">
        <f>IFERROR(VLOOKUP($A29, CDS1Y_bbg!AO$5:AP$241,2), -1)</f>
        <v>-1</v>
      </c>
      <c r="AR29">
        <f>IFERROR(VLOOKUP($A29, CDS1Y_bbg!AQ$5:AR$241,2), -1)</f>
        <v>-1</v>
      </c>
      <c r="AT29">
        <f>IFERROR(VLOOKUP($A29, CDS1Y_bbg!AS$5:AT$241,2), -1)</f>
        <v>-1</v>
      </c>
      <c r="AV29">
        <f>IFERROR(VLOOKUP($A29, CDS1Y_bbg!AU$5:AV$241,2), -1)</f>
        <v>-1</v>
      </c>
      <c r="AX29">
        <f>IFERROR(VLOOKUP($A29, CDS1Y_bbg!AW$5:AX$241,2), -1)</f>
        <v>-1</v>
      </c>
      <c r="AZ29">
        <f>IFERROR(VLOOKUP($A29, CDS1Y_bbg!AY$5:AZ$241,2), -1)</f>
        <v>-1</v>
      </c>
      <c r="BB29">
        <f>IFERROR(VLOOKUP($A29, CDS1Y_bbg!BA$5:BB$241,2), -1)</f>
        <v>-1</v>
      </c>
      <c r="BD29">
        <f>IFERROR(VLOOKUP($A29, CDS1Y_bbg!BC$5:BD$241,2), -1)</f>
        <v>-1</v>
      </c>
      <c r="BF29">
        <f>IFERROR(VLOOKUP($A29, CDS1Y_bbg!BE$5:BF$241,2), -1)</f>
        <v>-1</v>
      </c>
      <c r="BH29">
        <f>IFERROR(VLOOKUP($A29, CDS1Y_bbg!BG$5:BH$241,2), -1)</f>
        <v>-1</v>
      </c>
      <c r="BJ29">
        <f>IFERROR(VLOOKUP($A29, CDS1Y_bbg!BI$5:BJ$241,2), -1)</f>
        <v>-1</v>
      </c>
      <c r="BL29">
        <f>IFERROR(VLOOKUP($A29, CDS1Y_bbg!BK$5:BL$241,2), -1)</f>
        <v>-1</v>
      </c>
      <c r="BN29">
        <f>IFERROR(VLOOKUP($A29, CDS1Y_bbg!BM$5:BN$241,2), -1)</f>
        <v>-1</v>
      </c>
      <c r="BP29">
        <f>IFERROR(VLOOKUP($A29, CDS1Y_bbg!BO$5:BP$241,2), -1)</f>
        <v>-1</v>
      </c>
      <c r="BR29">
        <f>IFERROR(VLOOKUP($A29, CDS1Y_bbg!BQ$5:BR$241,2), -1)</f>
        <v>-1</v>
      </c>
      <c r="BT29">
        <f>IFERROR(VLOOKUP($A29, CDS1Y_bbg!BS$5:BT$241,2), -1)</f>
        <v>-1</v>
      </c>
      <c r="BV29">
        <f>IFERROR(VLOOKUP($A29, CDS1Y_bbg!BU$5:BV$241,2), -1)</f>
        <v>-1</v>
      </c>
      <c r="BX29">
        <f>IFERROR(VLOOKUP($A29, CDS1Y_bbg!BW$5:BX$241,2), -1)</f>
        <v>-1</v>
      </c>
      <c r="BZ29">
        <f>IFERROR(VLOOKUP($A29, CDS1Y_bbg!BY$5:BZ$241,2), -1)</f>
        <v>-1</v>
      </c>
      <c r="CB29">
        <f>IFERROR(VLOOKUP($A29, CDS1Y_bbg!CA$5:CB$241,2), -1)</f>
        <v>-1</v>
      </c>
      <c r="CD29">
        <f>IFERROR(VLOOKUP($A29, CDS1Y_bbg!CC$5:CD$241,2), -1)</f>
        <v>-1</v>
      </c>
      <c r="CF29">
        <f>IFERROR(VLOOKUP($A29, CDS1Y_bbg!CE$5:CF$241,2), -1)</f>
        <v>-1</v>
      </c>
      <c r="CH29">
        <f>IFERROR(VLOOKUP($A29, CDS1Y_bbg!CG$5:CH$241,2), -1)</f>
        <v>-1</v>
      </c>
      <c r="CJ29">
        <f>IFERROR(VLOOKUP($A29, CDS1Y_bbg!CI$5:CJ$241,2), -1)</f>
        <v>-1</v>
      </c>
      <c r="CL29">
        <f>IFERROR(VLOOKUP($A29, CDS1Y_bbg!CK$5:CL$241,2), -1)</f>
        <v>-1</v>
      </c>
      <c r="CN29">
        <f>IFERROR(VLOOKUP($A29, CDS1Y_bbg!CM$5:CN$241,2), -1)</f>
        <v>-1</v>
      </c>
    </row>
    <row r="30" spans="1:92" x14ac:dyDescent="0.25">
      <c r="A30" s="1">
        <v>37407</v>
      </c>
      <c r="B30">
        <f>IFERROR(VLOOKUP($A30, CDS1Y_bbg!A$5:B$241,2), -1)</f>
        <v>722.5</v>
      </c>
      <c r="D30">
        <f>IFERROR(VLOOKUP($A30, CDS1Y_bbg!C$5:D$241,2), -1)</f>
        <v>-1</v>
      </c>
      <c r="F30">
        <f>IFERROR(VLOOKUP($A30, CDS1Y_bbg!E$5:F$241,2), -1)</f>
        <v>-1</v>
      </c>
      <c r="H30">
        <f>IFERROR(VLOOKUP($A30, CDS1Y_bbg!G$5:H$241,2), -1)</f>
        <v>-1</v>
      </c>
      <c r="J30">
        <f>IFERROR(VLOOKUP($A30, CDS1Y_bbg!I$5:J$241,2), -1)</f>
        <v>-1</v>
      </c>
      <c r="L30">
        <f>IFERROR(VLOOKUP($A30, CDS1Y_bbg!K$5:L$241,2), -1)</f>
        <v>70</v>
      </c>
      <c r="N30">
        <f>IFERROR(VLOOKUP($A30, CDS1Y_bbg!M$5:N$241,2), -1)</f>
        <v>30</v>
      </c>
      <c r="P30">
        <f>IFERROR(VLOOKUP($A30, CDS1Y_bbg!O$5:P$241,2), -1)</f>
        <v>97.5</v>
      </c>
      <c r="R30">
        <f>IFERROR(VLOOKUP($A30, CDS1Y_bbg!Q$5:R$241,2), -1)</f>
        <v>67.5</v>
      </c>
      <c r="T30">
        <f>IFERROR(VLOOKUP($A30, CDS1Y_bbg!S$5:T$241,2), -1)</f>
        <v>-1</v>
      </c>
      <c r="V30">
        <f>IFERROR(VLOOKUP($A30, CDS1Y_bbg!U$5:V$241,2), -1)</f>
        <v>25</v>
      </c>
      <c r="X30">
        <f>IFERROR(VLOOKUP($A30, CDS1Y_bbg!W$5:X$241,2), -1)</f>
        <v>288.33300000000003</v>
      </c>
      <c r="Z30">
        <f>IFERROR(VLOOKUP($A30, CDS1Y_bbg!Y$5:Z$241,2), -1)</f>
        <v>82.5</v>
      </c>
      <c r="AB30">
        <f>IFERROR(VLOOKUP($A30, CDS1Y_bbg!AA$5:AB$241,2), -1)</f>
        <v>-1</v>
      </c>
      <c r="AD30">
        <f>IFERROR(VLOOKUP($A30, CDS1Y_bbg!AC$5:AD$241,2), -1)</f>
        <v>402.5</v>
      </c>
      <c r="AF30">
        <f>IFERROR(VLOOKUP($A30, CDS1Y_bbg!AE$5:AF$241,2), -1)</f>
        <v>-1</v>
      </c>
      <c r="AH30">
        <f>IFERROR(VLOOKUP($A30, CDS1Y_bbg!AG$5:AH$241,2), -1)</f>
        <v>-1</v>
      </c>
      <c r="AJ30">
        <f>IFERROR(VLOOKUP($A30, CDS1Y_bbg!AI$5:AJ$241,2), -1)</f>
        <v>-1</v>
      </c>
      <c r="AL30">
        <f>IFERROR(VLOOKUP($A30, CDS1Y_bbg!AK$5:AL$241,2), -1)</f>
        <v>-1</v>
      </c>
      <c r="AN30">
        <f>IFERROR(VLOOKUP($A30, CDS1Y_bbg!AM$5:AN$241,2), -1)</f>
        <v>-1</v>
      </c>
      <c r="AP30">
        <f>IFERROR(VLOOKUP($A30, CDS1Y_bbg!AO$5:AP$241,2), -1)</f>
        <v>-1</v>
      </c>
      <c r="AR30">
        <f>IFERROR(VLOOKUP($A30, CDS1Y_bbg!AQ$5:AR$241,2), -1)</f>
        <v>-1</v>
      </c>
      <c r="AT30">
        <f>IFERROR(VLOOKUP($A30, CDS1Y_bbg!AS$5:AT$241,2), -1)</f>
        <v>-1</v>
      </c>
      <c r="AV30">
        <f>IFERROR(VLOOKUP($A30, CDS1Y_bbg!AU$5:AV$241,2), -1)</f>
        <v>-1</v>
      </c>
      <c r="AX30">
        <f>IFERROR(VLOOKUP($A30, CDS1Y_bbg!AW$5:AX$241,2), -1)</f>
        <v>-1</v>
      </c>
      <c r="AZ30">
        <f>IFERROR(VLOOKUP($A30, CDS1Y_bbg!AY$5:AZ$241,2), -1)</f>
        <v>-1</v>
      </c>
      <c r="BB30">
        <f>IFERROR(VLOOKUP($A30, CDS1Y_bbg!BA$5:BB$241,2), -1)</f>
        <v>-1</v>
      </c>
      <c r="BD30">
        <f>IFERROR(VLOOKUP($A30, CDS1Y_bbg!BC$5:BD$241,2), -1)</f>
        <v>-1</v>
      </c>
      <c r="BF30">
        <f>IFERROR(VLOOKUP($A30, CDS1Y_bbg!BE$5:BF$241,2), -1)</f>
        <v>-1</v>
      </c>
      <c r="BH30">
        <f>IFERROR(VLOOKUP($A30, CDS1Y_bbg!BG$5:BH$241,2), -1)</f>
        <v>-1</v>
      </c>
      <c r="BJ30">
        <f>IFERROR(VLOOKUP($A30, CDS1Y_bbg!BI$5:BJ$241,2), -1)</f>
        <v>-1</v>
      </c>
      <c r="BL30">
        <f>IFERROR(VLOOKUP($A30, CDS1Y_bbg!BK$5:BL$241,2), -1)</f>
        <v>-1</v>
      </c>
      <c r="BN30">
        <f>IFERROR(VLOOKUP($A30, CDS1Y_bbg!BM$5:BN$241,2), -1)</f>
        <v>-1</v>
      </c>
      <c r="BP30">
        <f>IFERROR(VLOOKUP($A30, CDS1Y_bbg!BO$5:BP$241,2), -1)</f>
        <v>-1</v>
      </c>
      <c r="BR30">
        <f>IFERROR(VLOOKUP($A30, CDS1Y_bbg!BQ$5:BR$241,2), -1)</f>
        <v>-1</v>
      </c>
      <c r="BT30">
        <f>IFERROR(VLOOKUP($A30, CDS1Y_bbg!BS$5:BT$241,2), -1)</f>
        <v>-1</v>
      </c>
      <c r="BV30">
        <f>IFERROR(VLOOKUP($A30, CDS1Y_bbg!BU$5:BV$241,2), -1)</f>
        <v>-1</v>
      </c>
      <c r="BX30">
        <f>IFERROR(VLOOKUP($A30, CDS1Y_bbg!BW$5:BX$241,2), -1)</f>
        <v>-1</v>
      </c>
      <c r="BZ30">
        <f>IFERROR(VLOOKUP($A30, CDS1Y_bbg!BY$5:BZ$241,2), -1)</f>
        <v>-1</v>
      </c>
      <c r="CB30">
        <f>IFERROR(VLOOKUP($A30, CDS1Y_bbg!CA$5:CB$241,2), -1)</f>
        <v>-1</v>
      </c>
      <c r="CD30">
        <f>IFERROR(VLOOKUP($A30, CDS1Y_bbg!CC$5:CD$241,2), -1)</f>
        <v>-1</v>
      </c>
      <c r="CF30">
        <f>IFERROR(VLOOKUP($A30, CDS1Y_bbg!CE$5:CF$241,2), -1)</f>
        <v>-1</v>
      </c>
      <c r="CH30">
        <f>IFERROR(VLOOKUP($A30, CDS1Y_bbg!CG$5:CH$241,2), -1)</f>
        <v>-1</v>
      </c>
      <c r="CJ30">
        <f>IFERROR(VLOOKUP($A30, CDS1Y_bbg!CI$5:CJ$241,2), -1)</f>
        <v>-1</v>
      </c>
      <c r="CL30">
        <f>IFERROR(VLOOKUP($A30, CDS1Y_bbg!CK$5:CL$241,2), -1)</f>
        <v>-1</v>
      </c>
      <c r="CN30">
        <f>IFERROR(VLOOKUP($A30, CDS1Y_bbg!CM$5:CN$241,2), -1)</f>
        <v>-1</v>
      </c>
    </row>
    <row r="31" spans="1:92" x14ac:dyDescent="0.25">
      <c r="A31" s="1">
        <v>37435</v>
      </c>
      <c r="B31">
        <f>IFERROR(VLOOKUP($A31, CDS1Y_bbg!A$5:B$241,2), -1)</f>
        <v>2331.25</v>
      </c>
      <c r="D31">
        <f>IFERROR(VLOOKUP($A31, CDS1Y_bbg!C$5:D$241,2), -1)</f>
        <v>-1</v>
      </c>
      <c r="F31">
        <f>IFERROR(VLOOKUP($A31, CDS1Y_bbg!E$5:F$241,2), -1)</f>
        <v>-1</v>
      </c>
      <c r="H31">
        <f>IFERROR(VLOOKUP($A31, CDS1Y_bbg!G$5:H$241,2), -1)</f>
        <v>-1</v>
      </c>
      <c r="J31">
        <f>IFERROR(VLOOKUP($A31, CDS1Y_bbg!I$5:J$241,2), -1)</f>
        <v>-1</v>
      </c>
      <c r="L31">
        <f>IFERROR(VLOOKUP($A31, CDS1Y_bbg!K$5:L$241,2), -1)</f>
        <v>85</v>
      </c>
      <c r="N31">
        <f>IFERROR(VLOOKUP($A31, CDS1Y_bbg!M$5:N$241,2), -1)</f>
        <v>31.25</v>
      </c>
      <c r="P31">
        <f>IFERROR(VLOOKUP($A31, CDS1Y_bbg!O$5:P$241,2), -1)</f>
        <v>98.75</v>
      </c>
      <c r="R31">
        <f>IFERROR(VLOOKUP($A31, CDS1Y_bbg!Q$5:R$241,2), -1)</f>
        <v>110</v>
      </c>
      <c r="T31">
        <f>IFERROR(VLOOKUP($A31, CDS1Y_bbg!S$5:T$241,2), -1)</f>
        <v>-1</v>
      </c>
      <c r="V31">
        <f>IFERROR(VLOOKUP($A31, CDS1Y_bbg!U$5:V$241,2), -1)</f>
        <v>29</v>
      </c>
      <c r="X31">
        <f>IFERROR(VLOOKUP($A31, CDS1Y_bbg!W$5:X$241,2), -1)</f>
        <v>420</v>
      </c>
      <c r="Z31">
        <f>IFERROR(VLOOKUP($A31, CDS1Y_bbg!Y$5:Z$241,2), -1)</f>
        <v>97.5</v>
      </c>
      <c r="AB31">
        <f>IFERROR(VLOOKUP($A31, CDS1Y_bbg!AA$5:AB$241,2), -1)</f>
        <v>-1</v>
      </c>
      <c r="AD31">
        <f>IFERROR(VLOOKUP($A31, CDS1Y_bbg!AC$5:AD$241,2), -1)</f>
        <v>997.5</v>
      </c>
      <c r="AF31">
        <f>IFERROR(VLOOKUP($A31, CDS1Y_bbg!AE$5:AF$241,2), -1)</f>
        <v>-1</v>
      </c>
      <c r="AH31">
        <f>IFERROR(VLOOKUP($A31, CDS1Y_bbg!AG$5:AH$241,2), -1)</f>
        <v>-1</v>
      </c>
      <c r="AJ31">
        <f>IFERROR(VLOOKUP($A31, CDS1Y_bbg!AI$5:AJ$241,2), -1)</f>
        <v>-1</v>
      </c>
      <c r="AL31">
        <f>IFERROR(VLOOKUP($A31, CDS1Y_bbg!AK$5:AL$241,2), -1)</f>
        <v>-1</v>
      </c>
      <c r="AN31">
        <f>IFERROR(VLOOKUP($A31, CDS1Y_bbg!AM$5:AN$241,2), -1)</f>
        <v>-1</v>
      </c>
      <c r="AP31">
        <f>IFERROR(VLOOKUP($A31, CDS1Y_bbg!AO$5:AP$241,2), -1)</f>
        <v>-1</v>
      </c>
      <c r="AR31">
        <f>IFERROR(VLOOKUP($A31, CDS1Y_bbg!AQ$5:AR$241,2), -1)</f>
        <v>-1</v>
      </c>
      <c r="AT31">
        <f>IFERROR(VLOOKUP($A31, CDS1Y_bbg!AS$5:AT$241,2), -1)</f>
        <v>-1</v>
      </c>
      <c r="AV31">
        <f>IFERROR(VLOOKUP($A31, CDS1Y_bbg!AU$5:AV$241,2), -1)</f>
        <v>-1</v>
      </c>
      <c r="AX31">
        <f>IFERROR(VLOOKUP($A31, CDS1Y_bbg!AW$5:AX$241,2), -1)</f>
        <v>-1</v>
      </c>
      <c r="AZ31">
        <f>IFERROR(VLOOKUP($A31, CDS1Y_bbg!AY$5:AZ$241,2), -1)</f>
        <v>-1</v>
      </c>
      <c r="BB31">
        <f>IFERROR(VLOOKUP($A31, CDS1Y_bbg!BA$5:BB$241,2), -1)</f>
        <v>-1</v>
      </c>
      <c r="BD31">
        <f>IFERROR(VLOOKUP($A31, CDS1Y_bbg!BC$5:BD$241,2), -1)</f>
        <v>-1</v>
      </c>
      <c r="BF31">
        <f>IFERROR(VLOOKUP($A31, CDS1Y_bbg!BE$5:BF$241,2), -1)</f>
        <v>-1</v>
      </c>
      <c r="BH31">
        <f>IFERROR(VLOOKUP($A31, CDS1Y_bbg!BG$5:BH$241,2), -1)</f>
        <v>-1</v>
      </c>
      <c r="BJ31">
        <f>IFERROR(VLOOKUP($A31, CDS1Y_bbg!BI$5:BJ$241,2), -1)</f>
        <v>-1</v>
      </c>
      <c r="BL31">
        <f>IFERROR(VLOOKUP($A31, CDS1Y_bbg!BK$5:BL$241,2), -1)</f>
        <v>-1</v>
      </c>
      <c r="BN31">
        <f>IFERROR(VLOOKUP($A31, CDS1Y_bbg!BM$5:BN$241,2), -1)</f>
        <v>-1</v>
      </c>
      <c r="BP31">
        <f>IFERROR(VLOOKUP($A31, CDS1Y_bbg!BO$5:BP$241,2), -1)</f>
        <v>-1</v>
      </c>
      <c r="BR31">
        <f>IFERROR(VLOOKUP($A31, CDS1Y_bbg!BQ$5:BR$241,2), -1)</f>
        <v>-1</v>
      </c>
      <c r="BT31">
        <f>IFERROR(VLOOKUP($A31, CDS1Y_bbg!BS$5:BT$241,2), -1)</f>
        <v>-1</v>
      </c>
      <c r="BV31">
        <f>IFERROR(VLOOKUP($A31, CDS1Y_bbg!BU$5:BV$241,2), -1)</f>
        <v>-1</v>
      </c>
      <c r="BX31">
        <f>IFERROR(VLOOKUP($A31, CDS1Y_bbg!BW$5:BX$241,2), -1)</f>
        <v>-1</v>
      </c>
      <c r="BZ31">
        <f>IFERROR(VLOOKUP($A31, CDS1Y_bbg!BY$5:BZ$241,2), -1)</f>
        <v>-1</v>
      </c>
      <c r="CB31">
        <f>IFERROR(VLOOKUP($A31, CDS1Y_bbg!CA$5:CB$241,2), -1)</f>
        <v>-1</v>
      </c>
      <c r="CD31">
        <f>IFERROR(VLOOKUP($A31, CDS1Y_bbg!CC$5:CD$241,2), -1)</f>
        <v>-1</v>
      </c>
      <c r="CF31">
        <f>IFERROR(VLOOKUP($A31, CDS1Y_bbg!CE$5:CF$241,2), -1)</f>
        <v>-1</v>
      </c>
      <c r="CH31">
        <f>IFERROR(VLOOKUP($A31, CDS1Y_bbg!CG$5:CH$241,2), -1)</f>
        <v>-1</v>
      </c>
      <c r="CJ31">
        <f>IFERROR(VLOOKUP($A31, CDS1Y_bbg!CI$5:CJ$241,2), -1)</f>
        <v>-1</v>
      </c>
      <c r="CL31">
        <f>IFERROR(VLOOKUP($A31, CDS1Y_bbg!CK$5:CL$241,2), -1)</f>
        <v>-1</v>
      </c>
      <c r="CN31">
        <f>IFERROR(VLOOKUP($A31, CDS1Y_bbg!CM$5:CN$241,2), -1)</f>
        <v>-1</v>
      </c>
    </row>
    <row r="32" spans="1:92" x14ac:dyDescent="0.25">
      <c r="A32" s="1">
        <v>37468</v>
      </c>
      <c r="B32">
        <f>IFERROR(VLOOKUP($A32, CDS1Y_bbg!A$5:B$241,2), -1)</f>
        <v>3737.5</v>
      </c>
      <c r="D32">
        <f>IFERROR(VLOOKUP($A32, CDS1Y_bbg!C$5:D$241,2), -1)</f>
        <v>-1</v>
      </c>
      <c r="F32">
        <f>IFERROR(VLOOKUP($A32, CDS1Y_bbg!E$5:F$241,2), -1)</f>
        <v>-1</v>
      </c>
      <c r="H32">
        <f>IFERROR(VLOOKUP($A32, CDS1Y_bbg!G$5:H$241,2), -1)</f>
        <v>-1</v>
      </c>
      <c r="J32">
        <f>IFERROR(VLOOKUP($A32, CDS1Y_bbg!I$5:J$241,2), -1)</f>
        <v>-1</v>
      </c>
      <c r="L32">
        <f>IFERROR(VLOOKUP($A32, CDS1Y_bbg!K$5:L$241,2), -1)</f>
        <v>97.5</v>
      </c>
      <c r="N32">
        <f>IFERROR(VLOOKUP($A32, CDS1Y_bbg!M$5:N$241,2), -1)</f>
        <v>35</v>
      </c>
      <c r="P32">
        <f>IFERROR(VLOOKUP($A32, CDS1Y_bbg!O$5:P$241,2), -1)</f>
        <v>101.25</v>
      </c>
      <c r="R32">
        <f>IFERROR(VLOOKUP($A32, CDS1Y_bbg!Q$5:R$241,2), -1)</f>
        <v>125</v>
      </c>
      <c r="T32">
        <f>IFERROR(VLOOKUP($A32, CDS1Y_bbg!S$5:T$241,2), -1)</f>
        <v>-1</v>
      </c>
      <c r="V32">
        <f>IFERROR(VLOOKUP($A32, CDS1Y_bbg!U$5:V$241,2), -1)</f>
        <v>38.5</v>
      </c>
      <c r="X32">
        <f>IFERROR(VLOOKUP($A32, CDS1Y_bbg!W$5:X$241,2), -1)</f>
        <v>445</v>
      </c>
      <c r="Z32">
        <f>IFERROR(VLOOKUP($A32, CDS1Y_bbg!Y$5:Z$241,2), -1)</f>
        <v>92.5</v>
      </c>
      <c r="AB32">
        <f>IFERROR(VLOOKUP($A32, CDS1Y_bbg!AA$5:AB$241,2), -1)</f>
        <v>-1</v>
      </c>
      <c r="AD32">
        <f>IFERROR(VLOOKUP($A32, CDS1Y_bbg!AC$5:AD$241,2), -1)</f>
        <v>1275</v>
      </c>
      <c r="AF32">
        <f>IFERROR(VLOOKUP($A32, CDS1Y_bbg!AE$5:AF$241,2), -1)</f>
        <v>-1</v>
      </c>
      <c r="AH32">
        <f>IFERROR(VLOOKUP($A32, CDS1Y_bbg!AG$5:AH$241,2), -1)</f>
        <v>-1</v>
      </c>
      <c r="AJ32">
        <f>IFERROR(VLOOKUP($A32, CDS1Y_bbg!AI$5:AJ$241,2), -1)</f>
        <v>-1</v>
      </c>
      <c r="AL32">
        <f>IFERROR(VLOOKUP($A32, CDS1Y_bbg!AK$5:AL$241,2), -1)</f>
        <v>-1</v>
      </c>
      <c r="AN32">
        <f>IFERROR(VLOOKUP($A32, CDS1Y_bbg!AM$5:AN$241,2), -1)</f>
        <v>-1</v>
      </c>
      <c r="AP32">
        <f>IFERROR(VLOOKUP($A32, CDS1Y_bbg!AO$5:AP$241,2), -1)</f>
        <v>-1</v>
      </c>
      <c r="AR32">
        <f>IFERROR(VLOOKUP($A32, CDS1Y_bbg!AQ$5:AR$241,2), -1)</f>
        <v>-1</v>
      </c>
      <c r="AT32">
        <f>IFERROR(VLOOKUP($A32, CDS1Y_bbg!AS$5:AT$241,2), -1)</f>
        <v>-1</v>
      </c>
      <c r="AV32">
        <f>IFERROR(VLOOKUP($A32, CDS1Y_bbg!AU$5:AV$241,2), -1)</f>
        <v>-1</v>
      </c>
      <c r="AX32">
        <f>IFERROR(VLOOKUP($A32, CDS1Y_bbg!AW$5:AX$241,2), -1)</f>
        <v>-1</v>
      </c>
      <c r="AZ32">
        <f>IFERROR(VLOOKUP($A32, CDS1Y_bbg!AY$5:AZ$241,2), -1)</f>
        <v>-1</v>
      </c>
      <c r="BB32">
        <f>IFERROR(VLOOKUP($A32, CDS1Y_bbg!BA$5:BB$241,2), -1)</f>
        <v>-1</v>
      </c>
      <c r="BD32">
        <f>IFERROR(VLOOKUP($A32, CDS1Y_bbg!BC$5:BD$241,2), -1)</f>
        <v>-1</v>
      </c>
      <c r="BF32">
        <f>IFERROR(VLOOKUP($A32, CDS1Y_bbg!BE$5:BF$241,2), -1)</f>
        <v>-1</v>
      </c>
      <c r="BH32">
        <f>IFERROR(VLOOKUP($A32, CDS1Y_bbg!BG$5:BH$241,2), -1)</f>
        <v>-1</v>
      </c>
      <c r="BJ32">
        <f>IFERROR(VLOOKUP($A32, CDS1Y_bbg!BI$5:BJ$241,2), -1)</f>
        <v>-1</v>
      </c>
      <c r="BL32">
        <f>IFERROR(VLOOKUP($A32, CDS1Y_bbg!BK$5:BL$241,2), -1)</f>
        <v>-1</v>
      </c>
      <c r="BN32">
        <f>IFERROR(VLOOKUP($A32, CDS1Y_bbg!BM$5:BN$241,2), -1)</f>
        <v>-1</v>
      </c>
      <c r="BP32">
        <f>IFERROR(VLOOKUP($A32, CDS1Y_bbg!BO$5:BP$241,2), -1)</f>
        <v>-1</v>
      </c>
      <c r="BR32">
        <f>IFERROR(VLOOKUP($A32, CDS1Y_bbg!BQ$5:BR$241,2), -1)</f>
        <v>-1</v>
      </c>
      <c r="BT32">
        <f>IFERROR(VLOOKUP($A32, CDS1Y_bbg!BS$5:BT$241,2), -1)</f>
        <v>-1</v>
      </c>
      <c r="BV32">
        <f>IFERROR(VLOOKUP($A32, CDS1Y_bbg!BU$5:BV$241,2), -1)</f>
        <v>-1</v>
      </c>
      <c r="BX32">
        <f>IFERROR(VLOOKUP($A32, CDS1Y_bbg!BW$5:BX$241,2), -1)</f>
        <v>-1</v>
      </c>
      <c r="BZ32">
        <f>IFERROR(VLOOKUP($A32, CDS1Y_bbg!BY$5:BZ$241,2), -1)</f>
        <v>-1</v>
      </c>
      <c r="CB32">
        <f>IFERROR(VLOOKUP($A32, CDS1Y_bbg!CA$5:CB$241,2), -1)</f>
        <v>-1</v>
      </c>
      <c r="CD32">
        <f>IFERROR(VLOOKUP($A32, CDS1Y_bbg!CC$5:CD$241,2), -1)</f>
        <v>-1</v>
      </c>
      <c r="CF32">
        <f>IFERROR(VLOOKUP($A32, CDS1Y_bbg!CE$5:CF$241,2), -1)</f>
        <v>-1</v>
      </c>
      <c r="CH32">
        <f>IFERROR(VLOOKUP($A32, CDS1Y_bbg!CG$5:CH$241,2), -1)</f>
        <v>-1</v>
      </c>
      <c r="CJ32">
        <f>IFERROR(VLOOKUP($A32, CDS1Y_bbg!CI$5:CJ$241,2), -1)</f>
        <v>-1</v>
      </c>
      <c r="CL32">
        <f>IFERROR(VLOOKUP($A32, CDS1Y_bbg!CK$5:CL$241,2), -1)</f>
        <v>-1</v>
      </c>
      <c r="CN32">
        <f>IFERROR(VLOOKUP($A32, CDS1Y_bbg!CM$5:CN$241,2), -1)</f>
        <v>-1</v>
      </c>
    </row>
    <row r="33" spans="1:92" x14ac:dyDescent="0.25">
      <c r="A33" s="1">
        <v>37498</v>
      </c>
      <c r="B33">
        <f>IFERROR(VLOOKUP($A33, CDS1Y_bbg!A$5:B$241,2), -1)</f>
        <v>3230</v>
      </c>
      <c r="D33">
        <f>IFERROR(VLOOKUP($A33, CDS1Y_bbg!C$5:D$241,2), -1)</f>
        <v>-1</v>
      </c>
      <c r="F33">
        <f>IFERROR(VLOOKUP($A33, CDS1Y_bbg!E$5:F$241,2), -1)</f>
        <v>-1</v>
      </c>
      <c r="H33">
        <f>IFERROR(VLOOKUP($A33, CDS1Y_bbg!G$5:H$241,2), -1)</f>
        <v>-1</v>
      </c>
      <c r="J33">
        <f>IFERROR(VLOOKUP($A33, CDS1Y_bbg!I$5:J$241,2), -1)</f>
        <v>-1</v>
      </c>
      <c r="L33">
        <f>IFERROR(VLOOKUP($A33, CDS1Y_bbg!K$5:L$241,2), -1)</f>
        <v>90</v>
      </c>
      <c r="N33">
        <f>IFERROR(VLOOKUP($A33, CDS1Y_bbg!M$5:N$241,2), -1)</f>
        <v>40</v>
      </c>
      <c r="P33">
        <f>IFERROR(VLOOKUP($A33, CDS1Y_bbg!O$5:P$241,2), -1)</f>
        <v>100</v>
      </c>
      <c r="R33">
        <f>IFERROR(VLOOKUP($A33, CDS1Y_bbg!Q$5:R$241,2), -1)</f>
        <v>130</v>
      </c>
      <c r="T33">
        <f>IFERROR(VLOOKUP($A33, CDS1Y_bbg!S$5:T$241,2), -1)</f>
        <v>-1</v>
      </c>
      <c r="V33">
        <f>IFERROR(VLOOKUP($A33, CDS1Y_bbg!U$5:V$241,2), -1)</f>
        <v>36</v>
      </c>
      <c r="X33">
        <f>IFERROR(VLOOKUP($A33, CDS1Y_bbg!W$5:X$241,2), -1)</f>
        <v>415.16699999999997</v>
      </c>
      <c r="Z33">
        <f>IFERROR(VLOOKUP($A33, CDS1Y_bbg!Y$5:Z$241,2), -1)</f>
        <v>100</v>
      </c>
      <c r="AB33">
        <f>IFERROR(VLOOKUP($A33, CDS1Y_bbg!AA$5:AB$241,2), -1)</f>
        <v>-1</v>
      </c>
      <c r="AD33">
        <f>IFERROR(VLOOKUP($A33, CDS1Y_bbg!AC$5:AD$241,2), -1)</f>
        <v>1075</v>
      </c>
      <c r="AF33">
        <f>IFERROR(VLOOKUP($A33, CDS1Y_bbg!AE$5:AF$241,2), -1)</f>
        <v>-1</v>
      </c>
      <c r="AH33">
        <f>IFERROR(VLOOKUP($A33, CDS1Y_bbg!AG$5:AH$241,2), -1)</f>
        <v>-1</v>
      </c>
      <c r="AJ33">
        <f>IFERROR(VLOOKUP($A33, CDS1Y_bbg!AI$5:AJ$241,2), -1)</f>
        <v>-1</v>
      </c>
      <c r="AL33">
        <f>IFERROR(VLOOKUP($A33, CDS1Y_bbg!AK$5:AL$241,2), -1)</f>
        <v>-1</v>
      </c>
      <c r="AN33">
        <f>IFERROR(VLOOKUP($A33, CDS1Y_bbg!AM$5:AN$241,2), -1)</f>
        <v>-1</v>
      </c>
      <c r="AP33">
        <f>IFERROR(VLOOKUP($A33, CDS1Y_bbg!AO$5:AP$241,2), -1)</f>
        <v>-1</v>
      </c>
      <c r="AR33">
        <f>IFERROR(VLOOKUP($A33, CDS1Y_bbg!AQ$5:AR$241,2), -1)</f>
        <v>-1</v>
      </c>
      <c r="AT33">
        <f>IFERROR(VLOOKUP($A33, CDS1Y_bbg!AS$5:AT$241,2), -1)</f>
        <v>-1</v>
      </c>
      <c r="AV33">
        <f>IFERROR(VLOOKUP($A33, CDS1Y_bbg!AU$5:AV$241,2), -1)</f>
        <v>-1</v>
      </c>
      <c r="AX33">
        <f>IFERROR(VLOOKUP($A33, CDS1Y_bbg!AW$5:AX$241,2), -1)</f>
        <v>-1</v>
      </c>
      <c r="AZ33">
        <f>IFERROR(VLOOKUP($A33, CDS1Y_bbg!AY$5:AZ$241,2), -1)</f>
        <v>-1</v>
      </c>
      <c r="BB33">
        <f>IFERROR(VLOOKUP($A33, CDS1Y_bbg!BA$5:BB$241,2), -1)</f>
        <v>-1</v>
      </c>
      <c r="BD33">
        <f>IFERROR(VLOOKUP($A33, CDS1Y_bbg!BC$5:BD$241,2), -1)</f>
        <v>-1</v>
      </c>
      <c r="BF33">
        <f>IFERROR(VLOOKUP($A33, CDS1Y_bbg!BE$5:BF$241,2), -1)</f>
        <v>-1</v>
      </c>
      <c r="BH33">
        <f>IFERROR(VLOOKUP($A33, CDS1Y_bbg!BG$5:BH$241,2), -1)</f>
        <v>-1</v>
      </c>
      <c r="BJ33">
        <f>IFERROR(VLOOKUP($A33, CDS1Y_bbg!BI$5:BJ$241,2), -1)</f>
        <v>-1</v>
      </c>
      <c r="BL33">
        <f>IFERROR(VLOOKUP($A33, CDS1Y_bbg!BK$5:BL$241,2), -1)</f>
        <v>-1</v>
      </c>
      <c r="BN33">
        <f>IFERROR(VLOOKUP($A33, CDS1Y_bbg!BM$5:BN$241,2), -1)</f>
        <v>-1</v>
      </c>
      <c r="BP33">
        <f>IFERROR(VLOOKUP($A33, CDS1Y_bbg!BO$5:BP$241,2), -1)</f>
        <v>-1</v>
      </c>
      <c r="BR33">
        <f>IFERROR(VLOOKUP($A33, CDS1Y_bbg!BQ$5:BR$241,2), -1)</f>
        <v>-1</v>
      </c>
      <c r="BT33">
        <f>IFERROR(VLOOKUP($A33, CDS1Y_bbg!BS$5:BT$241,2), -1)</f>
        <v>-1</v>
      </c>
      <c r="BV33">
        <f>IFERROR(VLOOKUP($A33, CDS1Y_bbg!BU$5:BV$241,2), -1)</f>
        <v>-1</v>
      </c>
      <c r="BX33">
        <f>IFERROR(VLOOKUP($A33, CDS1Y_bbg!BW$5:BX$241,2), -1)</f>
        <v>-1</v>
      </c>
      <c r="BZ33">
        <f>IFERROR(VLOOKUP($A33, CDS1Y_bbg!BY$5:BZ$241,2), -1)</f>
        <v>-1</v>
      </c>
      <c r="CB33">
        <f>IFERROR(VLOOKUP($A33, CDS1Y_bbg!CA$5:CB$241,2), -1)</f>
        <v>-1</v>
      </c>
      <c r="CD33">
        <f>IFERROR(VLOOKUP($A33, CDS1Y_bbg!CC$5:CD$241,2), -1)</f>
        <v>-1</v>
      </c>
      <c r="CF33">
        <f>IFERROR(VLOOKUP($A33, CDS1Y_bbg!CE$5:CF$241,2), -1)</f>
        <v>-1</v>
      </c>
      <c r="CH33">
        <f>IFERROR(VLOOKUP($A33, CDS1Y_bbg!CG$5:CH$241,2), -1)</f>
        <v>-1</v>
      </c>
      <c r="CJ33">
        <f>IFERROR(VLOOKUP($A33, CDS1Y_bbg!CI$5:CJ$241,2), -1)</f>
        <v>-1</v>
      </c>
      <c r="CL33">
        <f>IFERROR(VLOOKUP($A33, CDS1Y_bbg!CK$5:CL$241,2), -1)</f>
        <v>-1</v>
      </c>
      <c r="CN33">
        <f>IFERROR(VLOOKUP($A33, CDS1Y_bbg!CM$5:CN$241,2), -1)</f>
        <v>-1</v>
      </c>
    </row>
    <row r="34" spans="1:92" x14ac:dyDescent="0.25">
      <c r="A34" s="1">
        <v>37529</v>
      </c>
      <c r="B34">
        <f>IFERROR(VLOOKUP($A34, CDS1Y_bbg!A$5:B$241,2), -1)</f>
        <v>4565</v>
      </c>
      <c r="D34">
        <f>IFERROR(VLOOKUP($A34, CDS1Y_bbg!C$5:D$241,2), -1)</f>
        <v>-1</v>
      </c>
      <c r="F34">
        <f>IFERROR(VLOOKUP($A34, CDS1Y_bbg!E$5:F$241,2), -1)</f>
        <v>-1</v>
      </c>
      <c r="H34">
        <f>IFERROR(VLOOKUP($A34, CDS1Y_bbg!G$5:H$241,2), -1)</f>
        <v>-1</v>
      </c>
      <c r="J34">
        <f>IFERROR(VLOOKUP($A34, CDS1Y_bbg!I$5:J$241,2), -1)</f>
        <v>-1</v>
      </c>
      <c r="L34">
        <f>IFERROR(VLOOKUP($A34, CDS1Y_bbg!K$5:L$241,2), -1)</f>
        <v>100</v>
      </c>
      <c r="N34">
        <f>IFERROR(VLOOKUP($A34, CDS1Y_bbg!M$5:N$241,2), -1)</f>
        <v>35</v>
      </c>
      <c r="P34">
        <f>IFERROR(VLOOKUP($A34, CDS1Y_bbg!O$5:P$241,2), -1)</f>
        <v>97.5</v>
      </c>
      <c r="R34">
        <f>IFERROR(VLOOKUP($A34, CDS1Y_bbg!Q$5:R$241,2), -1)</f>
        <v>133.75</v>
      </c>
      <c r="T34">
        <f>IFERROR(VLOOKUP($A34, CDS1Y_bbg!S$5:T$241,2), -1)</f>
        <v>-1</v>
      </c>
      <c r="V34">
        <f>IFERROR(VLOOKUP($A34, CDS1Y_bbg!U$5:V$241,2), -1)</f>
        <v>36</v>
      </c>
      <c r="X34">
        <f>IFERROR(VLOOKUP($A34, CDS1Y_bbg!W$5:X$241,2), -1)</f>
        <v>398.33300000000003</v>
      </c>
      <c r="Z34">
        <f>IFERROR(VLOOKUP($A34, CDS1Y_bbg!Y$5:Z$241,2), -1)</f>
        <v>105</v>
      </c>
      <c r="AB34">
        <f>IFERROR(VLOOKUP($A34, CDS1Y_bbg!AA$5:AB$241,2), -1)</f>
        <v>-1</v>
      </c>
      <c r="AD34">
        <f>IFERROR(VLOOKUP($A34, CDS1Y_bbg!AC$5:AD$241,2), -1)</f>
        <v>1070</v>
      </c>
      <c r="AF34">
        <f>IFERROR(VLOOKUP($A34, CDS1Y_bbg!AE$5:AF$241,2), -1)</f>
        <v>-1</v>
      </c>
      <c r="AH34">
        <f>IFERROR(VLOOKUP($A34, CDS1Y_bbg!AG$5:AH$241,2), -1)</f>
        <v>-1</v>
      </c>
      <c r="AJ34">
        <f>IFERROR(VLOOKUP($A34, CDS1Y_bbg!AI$5:AJ$241,2), -1)</f>
        <v>-1</v>
      </c>
      <c r="AL34">
        <f>IFERROR(VLOOKUP($A34, CDS1Y_bbg!AK$5:AL$241,2), -1)</f>
        <v>-1</v>
      </c>
      <c r="AN34">
        <f>IFERROR(VLOOKUP($A34, CDS1Y_bbg!AM$5:AN$241,2), -1)</f>
        <v>-1</v>
      </c>
      <c r="AP34">
        <f>IFERROR(VLOOKUP($A34, CDS1Y_bbg!AO$5:AP$241,2), -1)</f>
        <v>-1</v>
      </c>
      <c r="AR34">
        <f>IFERROR(VLOOKUP($A34, CDS1Y_bbg!AQ$5:AR$241,2), -1)</f>
        <v>-1</v>
      </c>
      <c r="AT34">
        <f>IFERROR(VLOOKUP($A34, CDS1Y_bbg!AS$5:AT$241,2), -1)</f>
        <v>-1</v>
      </c>
      <c r="AV34">
        <f>IFERROR(VLOOKUP($A34, CDS1Y_bbg!AU$5:AV$241,2), -1)</f>
        <v>-1</v>
      </c>
      <c r="AX34">
        <f>IFERROR(VLOOKUP($A34, CDS1Y_bbg!AW$5:AX$241,2), -1)</f>
        <v>-1</v>
      </c>
      <c r="AZ34">
        <f>IFERROR(VLOOKUP($A34, CDS1Y_bbg!AY$5:AZ$241,2), -1)</f>
        <v>-1</v>
      </c>
      <c r="BB34">
        <f>IFERROR(VLOOKUP($A34, CDS1Y_bbg!BA$5:BB$241,2), -1)</f>
        <v>-1</v>
      </c>
      <c r="BD34">
        <f>IFERROR(VLOOKUP($A34, CDS1Y_bbg!BC$5:BD$241,2), -1)</f>
        <v>-1</v>
      </c>
      <c r="BF34">
        <f>IFERROR(VLOOKUP($A34, CDS1Y_bbg!BE$5:BF$241,2), -1)</f>
        <v>-1</v>
      </c>
      <c r="BH34">
        <f>IFERROR(VLOOKUP($A34, CDS1Y_bbg!BG$5:BH$241,2), -1)</f>
        <v>-1</v>
      </c>
      <c r="BJ34">
        <f>IFERROR(VLOOKUP($A34, CDS1Y_bbg!BI$5:BJ$241,2), -1)</f>
        <v>-1</v>
      </c>
      <c r="BL34">
        <f>IFERROR(VLOOKUP($A34, CDS1Y_bbg!BK$5:BL$241,2), -1)</f>
        <v>-1</v>
      </c>
      <c r="BN34">
        <f>IFERROR(VLOOKUP($A34, CDS1Y_bbg!BM$5:BN$241,2), -1)</f>
        <v>-1</v>
      </c>
      <c r="BP34">
        <f>IFERROR(VLOOKUP($A34, CDS1Y_bbg!BO$5:BP$241,2), -1)</f>
        <v>-1</v>
      </c>
      <c r="BR34">
        <f>IFERROR(VLOOKUP($A34, CDS1Y_bbg!BQ$5:BR$241,2), -1)</f>
        <v>-1</v>
      </c>
      <c r="BT34">
        <f>IFERROR(VLOOKUP($A34, CDS1Y_bbg!BS$5:BT$241,2), -1)</f>
        <v>-1</v>
      </c>
      <c r="BV34">
        <f>IFERROR(VLOOKUP($A34, CDS1Y_bbg!BU$5:BV$241,2), -1)</f>
        <v>-1</v>
      </c>
      <c r="BX34">
        <f>IFERROR(VLOOKUP($A34, CDS1Y_bbg!BW$5:BX$241,2), -1)</f>
        <v>-1</v>
      </c>
      <c r="BZ34">
        <f>IFERROR(VLOOKUP($A34, CDS1Y_bbg!BY$5:BZ$241,2), -1)</f>
        <v>-1</v>
      </c>
      <c r="CB34">
        <f>IFERROR(VLOOKUP($A34, CDS1Y_bbg!CA$5:CB$241,2), -1)</f>
        <v>-1</v>
      </c>
      <c r="CD34">
        <f>IFERROR(VLOOKUP($A34, CDS1Y_bbg!CC$5:CD$241,2), -1)</f>
        <v>-1</v>
      </c>
      <c r="CF34">
        <f>IFERROR(VLOOKUP($A34, CDS1Y_bbg!CE$5:CF$241,2), -1)</f>
        <v>-1</v>
      </c>
      <c r="CH34">
        <f>IFERROR(VLOOKUP($A34, CDS1Y_bbg!CG$5:CH$241,2), -1)</f>
        <v>-1</v>
      </c>
      <c r="CJ34">
        <f>IFERROR(VLOOKUP($A34, CDS1Y_bbg!CI$5:CJ$241,2), -1)</f>
        <v>-1</v>
      </c>
      <c r="CL34">
        <f>IFERROR(VLOOKUP($A34, CDS1Y_bbg!CK$5:CL$241,2), -1)</f>
        <v>-1</v>
      </c>
      <c r="CN34">
        <f>IFERROR(VLOOKUP($A34, CDS1Y_bbg!CM$5:CN$241,2), -1)</f>
        <v>-1</v>
      </c>
    </row>
    <row r="35" spans="1:92" x14ac:dyDescent="0.25">
      <c r="A35" s="1">
        <v>37560</v>
      </c>
      <c r="B35">
        <f>IFERROR(VLOOKUP($A35, CDS1Y_bbg!A$5:B$241,2), -1)</f>
        <v>3697.5</v>
      </c>
      <c r="D35">
        <f>IFERROR(VLOOKUP($A35, CDS1Y_bbg!C$5:D$241,2), -1)</f>
        <v>-1</v>
      </c>
      <c r="F35">
        <f>IFERROR(VLOOKUP($A35, CDS1Y_bbg!E$5:F$241,2), -1)</f>
        <v>-1</v>
      </c>
      <c r="H35">
        <f>IFERROR(VLOOKUP($A35, CDS1Y_bbg!G$5:H$241,2), -1)</f>
        <v>-1</v>
      </c>
      <c r="J35">
        <f>IFERROR(VLOOKUP($A35, CDS1Y_bbg!I$5:J$241,2), -1)</f>
        <v>-1</v>
      </c>
      <c r="L35">
        <f>IFERROR(VLOOKUP($A35, CDS1Y_bbg!K$5:L$241,2), -1)</f>
        <v>90</v>
      </c>
      <c r="N35">
        <f>IFERROR(VLOOKUP($A35, CDS1Y_bbg!M$5:N$241,2), -1)</f>
        <v>40</v>
      </c>
      <c r="P35">
        <f>IFERROR(VLOOKUP($A35, CDS1Y_bbg!O$5:P$241,2), -1)</f>
        <v>102.5</v>
      </c>
      <c r="R35">
        <f>IFERROR(VLOOKUP($A35, CDS1Y_bbg!Q$5:R$241,2), -1)</f>
        <v>107.5</v>
      </c>
      <c r="T35">
        <f>IFERROR(VLOOKUP($A35, CDS1Y_bbg!S$5:T$241,2), -1)</f>
        <v>-1</v>
      </c>
      <c r="V35">
        <f>IFERROR(VLOOKUP($A35, CDS1Y_bbg!U$5:V$241,2), -1)</f>
        <v>32</v>
      </c>
      <c r="X35">
        <f>IFERROR(VLOOKUP($A35, CDS1Y_bbg!W$5:X$241,2), -1)</f>
        <v>327.5</v>
      </c>
      <c r="Z35">
        <f>IFERROR(VLOOKUP($A35, CDS1Y_bbg!Y$5:Z$241,2), -1)</f>
        <v>115</v>
      </c>
      <c r="AB35">
        <f>IFERROR(VLOOKUP($A35, CDS1Y_bbg!AA$5:AB$241,2), -1)</f>
        <v>-1</v>
      </c>
      <c r="AD35">
        <f>IFERROR(VLOOKUP($A35, CDS1Y_bbg!AC$5:AD$241,2), -1)</f>
        <v>842.5</v>
      </c>
      <c r="AF35">
        <f>IFERROR(VLOOKUP($A35, CDS1Y_bbg!AE$5:AF$241,2), -1)</f>
        <v>-1</v>
      </c>
      <c r="AH35">
        <f>IFERROR(VLOOKUP($A35, CDS1Y_bbg!AG$5:AH$241,2), -1)</f>
        <v>-1</v>
      </c>
      <c r="AJ35">
        <f>IFERROR(VLOOKUP($A35, CDS1Y_bbg!AI$5:AJ$241,2), -1)</f>
        <v>-1</v>
      </c>
      <c r="AL35">
        <f>IFERROR(VLOOKUP($A35, CDS1Y_bbg!AK$5:AL$241,2), -1)</f>
        <v>-1</v>
      </c>
      <c r="AN35">
        <f>IFERROR(VLOOKUP($A35, CDS1Y_bbg!AM$5:AN$241,2), -1)</f>
        <v>-1</v>
      </c>
      <c r="AP35">
        <f>IFERROR(VLOOKUP($A35, CDS1Y_bbg!AO$5:AP$241,2), -1)</f>
        <v>-1</v>
      </c>
      <c r="AR35">
        <f>IFERROR(VLOOKUP($A35, CDS1Y_bbg!AQ$5:AR$241,2), -1)</f>
        <v>-1</v>
      </c>
      <c r="AT35">
        <f>IFERROR(VLOOKUP($A35, CDS1Y_bbg!AS$5:AT$241,2), -1)</f>
        <v>-1</v>
      </c>
      <c r="AV35">
        <f>IFERROR(VLOOKUP($A35, CDS1Y_bbg!AU$5:AV$241,2), -1)</f>
        <v>-1</v>
      </c>
      <c r="AX35">
        <f>IFERROR(VLOOKUP($A35, CDS1Y_bbg!AW$5:AX$241,2), -1)</f>
        <v>-1</v>
      </c>
      <c r="AZ35">
        <f>IFERROR(VLOOKUP($A35, CDS1Y_bbg!AY$5:AZ$241,2), -1)</f>
        <v>-1</v>
      </c>
      <c r="BB35">
        <f>IFERROR(VLOOKUP($A35, CDS1Y_bbg!BA$5:BB$241,2), -1)</f>
        <v>-1</v>
      </c>
      <c r="BD35">
        <f>IFERROR(VLOOKUP($A35, CDS1Y_bbg!BC$5:BD$241,2), -1)</f>
        <v>-1</v>
      </c>
      <c r="BF35">
        <f>IFERROR(VLOOKUP($A35, CDS1Y_bbg!BE$5:BF$241,2), -1)</f>
        <v>-1</v>
      </c>
      <c r="BH35">
        <f>IFERROR(VLOOKUP($A35, CDS1Y_bbg!BG$5:BH$241,2), -1)</f>
        <v>-1</v>
      </c>
      <c r="BJ35">
        <f>IFERROR(VLOOKUP($A35, CDS1Y_bbg!BI$5:BJ$241,2), -1)</f>
        <v>-1</v>
      </c>
      <c r="BL35">
        <f>IFERROR(VLOOKUP($A35, CDS1Y_bbg!BK$5:BL$241,2), -1)</f>
        <v>-1</v>
      </c>
      <c r="BN35">
        <f>IFERROR(VLOOKUP($A35, CDS1Y_bbg!BM$5:BN$241,2), -1)</f>
        <v>-1</v>
      </c>
      <c r="BP35">
        <f>IFERROR(VLOOKUP($A35, CDS1Y_bbg!BO$5:BP$241,2), -1)</f>
        <v>-1</v>
      </c>
      <c r="BR35">
        <f>IFERROR(VLOOKUP($A35, CDS1Y_bbg!BQ$5:BR$241,2), -1)</f>
        <v>-1</v>
      </c>
      <c r="BT35">
        <f>IFERROR(VLOOKUP($A35, CDS1Y_bbg!BS$5:BT$241,2), -1)</f>
        <v>-1</v>
      </c>
      <c r="BV35">
        <f>IFERROR(VLOOKUP($A35, CDS1Y_bbg!BU$5:BV$241,2), -1)</f>
        <v>-1</v>
      </c>
      <c r="BX35">
        <f>IFERROR(VLOOKUP($A35, CDS1Y_bbg!BW$5:BX$241,2), -1)</f>
        <v>-1</v>
      </c>
      <c r="BZ35">
        <f>IFERROR(VLOOKUP($A35, CDS1Y_bbg!BY$5:BZ$241,2), -1)</f>
        <v>-1</v>
      </c>
      <c r="CB35">
        <f>IFERROR(VLOOKUP($A35, CDS1Y_bbg!CA$5:CB$241,2), -1)</f>
        <v>-1</v>
      </c>
      <c r="CD35">
        <f>IFERROR(VLOOKUP($A35, CDS1Y_bbg!CC$5:CD$241,2), -1)</f>
        <v>-1</v>
      </c>
      <c r="CF35">
        <f>IFERROR(VLOOKUP($A35, CDS1Y_bbg!CE$5:CF$241,2), -1)</f>
        <v>-1</v>
      </c>
      <c r="CH35">
        <f>IFERROR(VLOOKUP($A35, CDS1Y_bbg!CG$5:CH$241,2), -1)</f>
        <v>-1</v>
      </c>
      <c r="CJ35">
        <f>IFERROR(VLOOKUP($A35, CDS1Y_bbg!CI$5:CJ$241,2), -1)</f>
        <v>-1</v>
      </c>
      <c r="CL35">
        <f>IFERROR(VLOOKUP($A35, CDS1Y_bbg!CK$5:CL$241,2), -1)</f>
        <v>-1</v>
      </c>
      <c r="CN35">
        <f>IFERROR(VLOOKUP($A35, CDS1Y_bbg!CM$5:CN$241,2), -1)</f>
        <v>-1</v>
      </c>
    </row>
    <row r="36" spans="1:92" x14ac:dyDescent="0.25">
      <c r="A36" s="1">
        <v>37589</v>
      </c>
      <c r="B36">
        <f>IFERROR(VLOOKUP($A36, CDS1Y_bbg!A$5:B$241,2), -1)</f>
        <v>3050</v>
      </c>
      <c r="D36">
        <f>IFERROR(VLOOKUP($A36, CDS1Y_bbg!C$5:D$241,2), -1)</f>
        <v>-1</v>
      </c>
      <c r="F36">
        <f>IFERROR(VLOOKUP($A36, CDS1Y_bbg!E$5:F$241,2), -1)</f>
        <v>-1</v>
      </c>
      <c r="H36">
        <f>IFERROR(VLOOKUP($A36, CDS1Y_bbg!G$5:H$241,2), -1)</f>
        <v>-1</v>
      </c>
      <c r="J36">
        <f>IFERROR(VLOOKUP($A36, CDS1Y_bbg!I$5:J$241,2), -1)</f>
        <v>-1</v>
      </c>
      <c r="L36">
        <f>IFERROR(VLOOKUP($A36, CDS1Y_bbg!K$5:L$241,2), -1)</f>
        <v>77.5</v>
      </c>
      <c r="N36">
        <f>IFERROR(VLOOKUP($A36, CDS1Y_bbg!M$5:N$241,2), -1)</f>
        <v>36.049999999999997</v>
      </c>
      <c r="P36">
        <f>IFERROR(VLOOKUP($A36, CDS1Y_bbg!O$5:P$241,2), -1)</f>
        <v>102.5</v>
      </c>
      <c r="R36">
        <f>IFERROR(VLOOKUP($A36, CDS1Y_bbg!Q$5:R$241,2), -1)</f>
        <v>90</v>
      </c>
      <c r="T36">
        <f>IFERROR(VLOOKUP($A36, CDS1Y_bbg!S$5:T$241,2), -1)</f>
        <v>-1</v>
      </c>
      <c r="V36">
        <f>IFERROR(VLOOKUP($A36, CDS1Y_bbg!U$5:V$241,2), -1)</f>
        <v>22</v>
      </c>
      <c r="X36">
        <f>IFERROR(VLOOKUP($A36, CDS1Y_bbg!W$5:X$241,2), -1)</f>
        <v>350</v>
      </c>
      <c r="Z36">
        <f>IFERROR(VLOOKUP($A36, CDS1Y_bbg!Y$5:Z$241,2), -1)</f>
        <v>102.5</v>
      </c>
      <c r="AB36">
        <f>IFERROR(VLOOKUP($A36, CDS1Y_bbg!AA$5:AB$241,2), -1)</f>
        <v>-1</v>
      </c>
      <c r="AD36">
        <f>IFERROR(VLOOKUP($A36, CDS1Y_bbg!AC$5:AD$241,2), -1)</f>
        <v>520</v>
      </c>
      <c r="AF36">
        <f>IFERROR(VLOOKUP($A36, CDS1Y_bbg!AE$5:AF$241,2), -1)</f>
        <v>-1</v>
      </c>
      <c r="AH36">
        <f>IFERROR(VLOOKUP($A36, CDS1Y_bbg!AG$5:AH$241,2), -1)</f>
        <v>-1</v>
      </c>
      <c r="AJ36">
        <f>IFERROR(VLOOKUP($A36, CDS1Y_bbg!AI$5:AJ$241,2), -1)</f>
        <v>-1</v>
      </c>
      <c r="AL36">
        <f>IFERROR(VLOOKUP($A36, CDS1Y_bbg!AK$5:AL$241,2), -1)</f>
        <v>-1</v>
      </c>
      <c r="AN36">
        <f>IFERROR(VLOOKUP($A36, CDS1Y_bbg!AM$5:AN$241,2), -1)</f>
        <v>-1</v>
      </c>
      <c r="AP36">
        <f>IFERROR(VLOOKUP($A36, CDS1Y_bbg!AO$5:AP$241,2), -1)</f>
        <v>-1</v>
      </c>
      <c r="AR36">
        <f>IFERROR(VLOOKUP($A36, CDS1Y_bbg!AQ$5:AR$241,2), -1)</f>
        <v>-1</v>
      </c>
      <c r="AT36">
        <f>IFERROR(VLOOKUP($A36, CDS1Y_bbg!AS$5:AT$241,2), -1)</f>
        <v>-1</v>
      </c>
      <c r="AV36">
        <f>IFERROR(VLOOKUP($A36, CDS1Y_bbg!AU$5:AV$241,2), -1)</f>
        <v>-1</v>
      </c>
      <c r="AX36">
        <f>IFERROR(VLOOKUP($A36, CDS1Y_bbg!AW$5:AX$241,2), -1)</f>
        <v>-1</v>
      </c>
      <c r="AZ36">
        <f>IFERROR(VLOOKUP($A36, CDS1Y_bbg!AY$5:AZ$241,2), -1)</f>
        <v>-1</v>
      </c>
      <c r="BB36">
        <f>IFERROR(VLOOKUP($A36, CDS1Y_bbg!BA$5:BB$241,2), -1)</f>
        <v>-1</v>
      </c>
      <c r="BD36">
        <f>IFERROR(VLOOKUP($A36, CDS1Y_bbg!BC$5:BD$241,2), -1)</f>
        <v>-1</v>
      </c>
      <c r="BF36">
        <f>IFERROR(VLOOKUP($A36, CDS1Y_bbg!BE$5:BF$241,2), -1)</f>
        <v>-1</v>
      </c>
      <c r="BH36">
        <f>IFERROR(VLOOKUP($A36, CDS1Y_bbg!BG$5:BH$241,2), -1)</f>
        <v>-1</v>
      </c>
      <c r="BJ36">
        <f>IFERROR(VLOOKUP($A36, CDS1Y_bbg!BI$5:BJ$241,2), -1)</f>
        <v>-1</v>
      </c>
      <c r="BL36">
        <f>IFERROR(VLOOKUP($A36, CDS1Y_bbg!BK$5:BL$241,2), -1)</f>
        <v>-1</v>
      </c>
      <c r="BN36">
        <f>IFERROR(VLOOKUP($A36, CDS1Y_bbg!BM$5:BN$241,2), -1)</f>
        <v>-1</v>
      </c>
      <c r="BP36">
        <f>IFERROR(VLOOKUP($A36, CDS1Y_bbg!BO$5:BP$241,2), -1)</f>
        <v>-1</v>
      </c>
      <c r="BR36">
        <f>IFERROR(VLOOKUP($A36, CDS1Y_bbg!BQ$5:BR$241,2), -1)</f>
        <v>-1</v>
      </c>
      <c r="BT36">
        <f>IFERROR(VLOOKUP($A36, CDS1Y_bbg!BS$5:BT$241,2), -1)</f>
        <v>-1</v>
      </c>
      <c r="BV36">
        <f>IFERROR(VLOOKUP($A36, CDS1Y_bbg!BU$5:BV$241,2), -1)</f>
        <v>-1</v>
      </c>
      <c r="BX36">
        <f>IFERROR(VLOOKUP($A36, CDS1Y_bbg!BW$5:BX$241,2), -1)</f>
        <v>-1</v>
      </c>
      <c r="BZ36">
        <f>IFERROR(VLOOKUP($A36, CDS1Y_bbg!BY$5:BZ$241,2), -1)</f>
        <v>-1</v>
      </c>
      <c r="CB36">
        <f>IFERROR(VLOOKUP($A36, CDS1Y_bbg!CA$5:CB$241,2), -1)</f>
        <v>-1</v>
      </c>
      <c r="CD36">
        <f>IFERROR(VLOOKUP($A36, CDS1Y_bbg!CC$5:CD$241,2), -1)</f>
        <v>-1</v>
      </c>
      <c r="CF36">
        <f>IFERROR(VLOOKUP($A36, CDS1Y_bbg!CE$5:CF$241,2), -1)</f>
        <v>-1</v>
      </c>
      <c r="CH36">
        <f>IFERROR(VLOOKUP($A36, CDS1Y_bbg!CG$5:CH$241,2), -1)</f>
        <v>-1</v>
      </c>
      <c r="CJ36">
        <f>IFERROR(VLOOKUP($A36, CDS1Y_bbg!CI$5:CJ$241,2), -1)</f>
        <v>-1</v>
      </c>
      <c r="CL36">
        <f>IFERROR(VLOOKUP($A36, CDS1Y_bbg!CK$5:CL$241,2), -1)</f>
        <v>-1</v>
      </c>
      <c r="CN36">
        <f>IFERROR(VLOOKUP($A36, CDS1Y_bbg!CM$5:CN$241,2), -1)</f>
        <v>-1</v>
      </c>
    </row>
    <row r="37" spans="1:92" x14ac:dyDescent="0.25">
      <c r="A37" s="1">
        <v>37621</v>
      </c>
      <c r="B37">
        <f>IFERROR(VLOOKUP($A37, CDS1Y_bbg!A$5:B$241,2), -1)</f>
        <v>2520</v>
      </c>
      <c r="D37">
        <f>IFERROR(VLOOKUP($A37, CDS1Y_bbg!C$5:D$241,2), -1)</f>
        <v>-1</v>
      </c>
      <c r="F37">
        <f>IFERROR(VLOOKUP($A37, CDS1Y_bbg!E$5:F$241,2), -1)</f>
        <v>-1</v>
      </c>
      <c r="H37">
        <f>IFERROR(VLOOKUP($A37, CDS1Y_bbg!G$5:H$241,2), -1)</f>
        <v>-1</v>
      </c>
      <c r="J37">
        <f>IFERROR(VLOOKUP($A37, CDS1Y_bbg!I$5:J$241,2), -1)</f>
        <v>-1</v>
      </c>
      <c r="L37">
        <f>IFERROR(VLOOKUP($A37, CDS1Y_bbg!K$5:L$241,2), -1)</f>
        <v>70</v>
      </c>
      <c r="N37">
        <f>IFERROR(VLOOKUP($A37, CDS1Y_bbg!M$5:N$241,2), -1)</f>
        <v>36.049999999999997</v>
      </c>
      <c r="P37">
        <f>IFERROR(VLOOKUP($A37, CDS1Y_bbg!O$5:P$241,2), -1)</f>
        <v>100</v>
      </c>
      <c r="R37">
        <f>IFERROR(VLOOKUP($A37, CDS1Y_bbg!Q$5:R$241,2), -1)</f>
        <v>60</v>
      </c>
      <c r="T37">
        <f>IFERROR(VLOOKUP($A37, CDS1Y_bbg!S$5:T$241,2), -1)</f>
        <v>-1</v>
      </c>
      <c r="V37">
        <f>IFERROR(VLOOKUP($A37, CDS1Y_bbg!U$5:V$241,2), -1)</f>
        <v>24.5</v>
      </c>
      <c r="X37">
        <f>IFERROR(VLOOKUP($A37, CDS1Y_bbg!W$5:X$241,2), -1)</f>
        <v>321.66699999999997</v>
      </c>
      <c r="Z37">
        <f>IFERROR(VLOOKUP($A37, CDS1Y_bbg!Y$5:Z$241,2), -1)</f>
        <v>93.5</v>
      </c>
      <c r="AB37">
        <f>IFERROR(VLOOKUP($A37, CDS1Y_bbg!AA$5:AB$241,2), -1)</f>
        <v>-1</v>
      </c>
      <c r="AD37">
        <f>IFERROR(VLOOKUP($A37, CDS1Y_bbg!AC$5:AD$241,2), -1)</f>
        <v>565</v>
      </c>
      <c r="AF37">
        <f>IFERROR(VLOOKUP($A37, CDS1Y_bbg!AE$5:AF$241,2), -1)</f>
        <v>-1</v>
      </c>
      <c r="AH37">
        <f>IFERROR(VLOOKUP($A37, CDS1Y_bbg!AG$5:AH$241,2), -1)</f>
        <v>-1</v>
      </c>
      <c r="AJ37">
        <f>IFERROR(VLOOKUP($A37, CDS1Y_bbg!AI$5:AJ$241,2), -1)</f>
        <v>-1</v>
      </c>
      <c r="AL37">
        <f>IFERROR(VLOOKUP($A37, CDS1Y_bbg!AK$5:AL$241,2), -1)</f>
        <v>-1</v>
      </c>
      <c r="AN37">
        <f>IFERROR(VLOOKUP($A37, CDS1Y_bbg!AM$5:AN$241,2), -1)</f>
        <v>-1</v>
      </c>
      <c r="AP37">
        <f>IFERROR(VLOOKUP($A37, CDS1Y_bbg!AO$5:AP$241,2), -1)</f>
        <v>-1</v>
      </c>
      <c r="AR37">
        <f>IFERROR(VLOOKUP($A37, CDS1Y_bbg!AQ$5:AR$241,2), -1)</f>
        <v>-1</v>
      </c>
      <c r="AT37">
        <f>IFERROR(VLOOKUP($A37, CDS1Y_bbg!AS$5:AT$241,2), -1)</f>
        <v>-1</v>
      </c>
      <c r="AV37">
        <f>IFERROR(VLOOKUP($A37, CDS1Y_bbg!AU$5:AV$241,2), -1)</f>
        <v>-1</v>
      </c>
      <c r="AX37">
        <f>IFERROR(VLOOKUP($A37, CDS1Y_bbg!AW$5:AX$241,2), -1)</f>
        <v>-1</v>
      </c>
      <c r="AZ37">
        <f>IFERROR(VLOOKUP($A37, CDS1Y_bbg!AY$5:AZ$241,2), -1)</f>
        <v>-1</v>
      </c>
      <c r="BB37">
        <f>IFERROR(VLOOKUP($A37, CDS1Y_bbg!BA$5:BB$241,2), -1)</f>
        <v>-1</v>
      </c>
      <c r="BD37">
        <f>IFERROR(VLOOKUP($A37, CDS1Y_bbg!BC$5:BD$241,2), -1)</f>
        <v>-1</v>
      </c>
      <c r="BF37">
        <f>IFERROR(VLOOKUP($A37, CDS1Y_bbg!BE$5:BF$241,2), -1)</f>
        <v>-1</v>
      </c>
      <c r="BH37">
        <f>IFERROR(VLOOKUP($A37, CDS1Y_bbg!BG$5:BH$241,2), -1)</f>
        <v>-1</v>
      </c>
      <c r="BJ37">
        <f>IFERROR(VLOOKUP($A37, CDS1Y_bbg!BI$5:BJ$241,2), -1)</f>
        <v>-1</v>
      </c>
      <c r="BL37">
        <f>IFERROR(VLOOKUP($A37, CDS1Y_bbg!BK$5:BL$241,2), -1)</f>
        <v>-1</v>
      </c>
      <c r="BN37">
        <f>IFERROR(VLOOKUP($A37, CDS1Y_bbg!BM$5:BN$241,2), -1)</f>
        <v>-1</v>
      </c>
      <c r="BP37">
        <f>IFERROR(VLOOKUP($A37, CDS1Y_bbg!BO$5:BP$241,2), -1)</f>
        <v>-1</v>
      </c>
      <c r="BR37">
        <f>IFERROR(VLOOKUP($A37, CDS1Y_bbg!BQ$5:BR$241,2), -1)</f>
        <v>-1</v>
      </c>
      <c r="BT37">
        <f>IFERROR(VLOOKUP($A37, CDS1Y_bbg!BS$5:BT$241,2), -1)</f>
        <v>-1</v>
      </c>
      <c r="BV37">
        <f>IFERROR(VLOOKUP($A37, CDS1Y_bbg!BU$5:BV$241,2), -1)</f>
        <v>-1</v>
      </c>
      <c r="BX37">
        <f>IFERROR(VLOOKUP($A37, CDS1Y_bbg!BW$5:BX$241,2), -1)</f>
        <v>-1</v>
      </c>
      <c r="BZ37">
        <f>IFERROR(VLOOKUP($A37, CDS1Y_bbg!BY$5:BZ$241,2), -1)</f>
        <v>-1</v>
      </c>
      <c r="CB37">
        <f>IFERROR(VLOOKUP($A37, CDS1Y_bbg!CA$5:CB$241,2), -1)</f>
        <v>-1</v>
      </c>
      <c r="CD37">
        <f>IFERROR(VLOOKUP($A37, CDS1Y_bbg!CC$5:CD$241,2), -1)</f>
        <v>-1</v>
      </c>
      <c r="CF37">
        <f>IFERROR(VLOOKUP($A37, CDS1Y_bbg!CE$5:CF$241,2), -1)</f>
        <v>-1</v>
      </c>
      <c r="CH37">
        <f>IFERROR(VLOOKUP($A37, CDS1Y_bbg!CG$5:CH$241,2), -1)</f>
        <v>-1</v>
      </c>
      <c r="CJ37">
        <f>IFERROR(VLOOKUP($A37, CDS1Y_bbg!CI$5:CJ$241,2), -1)</f>
        <v>-1</v>
      </c>
      <c r="CL37">
        <f>IFERROR(VLOOKUP($A37, CDS1Y_bbg!CK$5:CL$241,2), -1)</f>
        <v>-1</v>
      </c>
      <c r="CN37">
        <f>IFERROR(VLOOKUP($A37, CDS1Y_bbg!CM$5:CN$241,2), -1)</f>
        <v>-1</v>
      </c>
    </row>
    <row r="38" spans="1:92" x14ac:dyDescent="0.25">
      <c r="A38" s="1">
        <v>37652</v>
      </c>
      <c r="B38">
        <f>IFERROR(VLOOKUP($A38, CDS1Y_bbg!A$5:B$241,2), -1)</f>
        <v>1063.3330000000001</v>
      </c>
      <c r="D38">
        <f>IFERROR(VLOOKUP($A38, CDS1Y_bbg!C$5:D$241,2), -1)</f>
        <v>80</v>
      </c>
      <c r="F38">
        <f>IFERROR(VLOOKUP($A38, CDS1Y_bbg!E$5:F$241,2), -1)</f>
        <v>40</v>
      </c>
      <c r="H38">
        <f>IFERROR(VLOOKUP($A38, CDS1Y_bbg!G$5:H$241,2), -1)</f>
        <v>35</v>
      </c>
      <c r="J38">
        <f>IFERROR(VLOOKUP($A38, CDS1Y_bbg!I$5:J$241,2), -1)</f>
        <v>332.5</v>
      </c>
      <c r="L38">
        <f>IFERROR(VLOOKUP($A38, CDS1Y_bbg!K$5:L$241,2), -1)</f>
        <v>58.332999999999998</v>
      </c>
      <c r="N38">
        <f>IFERROR(VLOOKUP($A38, CDS1Y_bbg!M$5:N$241,2), -1)</f>
        <v>35.933</v>
      </c>
      <c r="P38">
        <f>IFERROR(VLOOKUP($A38, CDS1Y_bbg!O$5:P$241,2), -1)</f>
        <v>45.067</v>
      </c>
      <c r="R38">
        <f>IFERROR(VLOOKUP($A38, CDS1Y_bbg!Q$5:R$241,2), -1)</f>
        <v>65</v>
      </c>
      <c r="T38">
        <f>IFERROR(VLOOKUP($A38, CDS1Y_bbg!S$5:T$241,2), -1)</f>
        <v>212.5</v>
      </c>
      <c r="V38">
        <f>IFERROR(VLOOKUP($A38, CDS1Y_bbg!U$5:V$241,2), -1)</f>
        <v>22.332999999999998</v>
      </c>
      <c r="X38">
        <f>IFERROR(VLOOKUP($A38, CDS1Y_bbg!W$5:X$241,2), -1)</f>
        <v>226.25</v>
      </c>
      <c r="Z38">
        <f>IFERROR(VLOOKUP($A38, CDS1Y_bbg!Y$5:Z$241,2), -1)</f>
        <v>74.167000000000002</v>
      </c>
      <c r="AB38">
        <f>IFERROR(VLOOKUP($A38, CDS1Y_bbg!AA$5:AB$241,2), -1)</f>
        <v>72.5</v>
      </c>
      <c r="AD38">
        <f>IFERROR(VLOOKUP($A38, CDS1Y_bbg!AC$5:AD$241,2), -1)</f>
        <v>561.66700000000003</v>
      </c>
      <c r="AF38">
        <f>IFERROR(VLOOKUP($A38, CDS1Y_bbg!AE$5:AF$241,2), -1)</f>
        <v>-1</v>
      </c>
      <c r="AH38">
        <f>IFERROR(VLOOKUP($A38, CDS1Y_bbg!AG$5:AH$241,2), -1)</f>
        <v>-1</v>
      </c>
      <c r="AJ38">
        <f>IFERROR(VLOOKUP($A38, CDS1Y_bbg!AI$5:AJ$241,2), -1)</f>
        <v>-1</v>
      </c>
      <c r="AL38">
        <f>IFERROR(VLOOKUP($A38, CDS1Y_bbg!AK$5:AL$241,2), -1)</f>
        <v>-1</v>
      </c>
      <c r="AN38">
        <f>IFERROR(VLOOKUP($A38, CDS1Y_bbg!AM$5:AN$241,2), -1)</f>
        <v>-1</v>
      </c>
      <c r="AP38">
        <f>IFERROR(VLOOKUP($A38, CDS1Y_bbg!AO$5:AP$241,2), -1)</f>
        <v>-1</v>
      </c>
      <c r="AR38">
        <f>IFERROR(VLOOKUP($A38, CDS1Y_bbg!AQ$5:AR$241,2), -1)</f>
        <v>-1</v>
      </c>
      <c r="AT38">
        <f>IFERROR(VLOOKUP($A38, CDS1Y_bbg!AS$5:AT$241,2), -1)</f>
        <v>-1</v>
      </c>
      <c r="AV38">
        <f>IFERROR(VLOOKUP($A38, CDS1Y_bbg!AU$5:AV$241,2), -1)</f>
        <v>-1</v>
      </c>
      <c r="AX38">
        <f>IFERROR(VLOOKUP($A38, CDS1Y_bbg!AW$5:AX$241,2), -1)</f>
        <v>-1</v>
      </c>
      <c r="AZ38">
        <f>IFERROR(VLOOKUP($A38, CDS1Y_bbg!AY$5:AZ$241,2), -1)</f>
        <v>-1</v>
      </c>
      <c r="BB38">
        <f>IFERROR(VLOOKUP($A38, CDS1Y_bbg!BA$5:BB$241,2), -1)</f>
        <v>-1</v>
      </c>
      <c r="BD38">
        <f>IFERROR(VLOOKUP($A38, CDS1Y_bbg!BC$5:BD$241,2), -1)</f>
        <v>-1</v>
      </c>
      <c r="BF38">
        <f>IFERROR(VLOOKUP($A38, CDS1Y_bbg!BE$5:BF$241,2), -1)</f>
        <v>-1</v>
      </c>
      <c r="BH38">
        <f>IFERROR(VLOOKUP($A38, CDS1Y_bbg!BG$5:BH$241,2), -1)</f>
        <v>-1</v>
      </c>
      <c r="BJ38">
        <f>IFERROR(VLOOKUP($A38, CDS1Y_bbg!BI$5:BJ$241,2), -1)</f>
        <v>-1</v>
      </c>
      <c r="BL38">
        <f>IFERROR(VLOOKUP($A38, CDS1Y_bbg!BK$5:BL$241,2), -1)</f>
        <v>-1</v>
      </c>
      <c r="BN38">
        <f>IFERROR(VLOOKUP($A38, CDS1Y_bbg!BM$5:BN$241,2), -1)</f>
        <v>-1</v>
      </c>
      <c r="BP38">
        <f>IFERROR(VLOOKUP($A38, CDS1Y_bbg!BO$5:BP$241,2), -1)</f>
        <v>-1</v>
      </c>
      <c r="BR38">
        <f>IFERROR(VLOOKUP($A38, CDS1Y_bbg!BQ$5:BR$241,2), -1)</f>
        <v>-1</v>
      </c>
      <c r="BT38">
        <f>IFERROR(VLOOKUP($A38, CDS1Y_bbg!BS$5:BT$241,2), -1)</f>
        <v>-1</v>
      </c>
      <c r="BV38">
        <f>IFERROR(VLOOKUP($A38, CDS1Y_bbg!BU$5:BV$241,2), -1)</f>
        <v>-1</v>
      </c>
      <c r="BX38">
        <f>IFERROR(VLOOKUP($A38, CDS1Y_bbg!BW$5:BX$241,2), -1)</f>
        <v>-1</v>
      </c>
      <c r="BZ38">
        <f>IFERROR(VLOOKUP($A38, CDS1Y_bbg!BY$5:BZ$241,2), -1)</f>
        <v>-1</v>
      </c>
      <c r="CB38">
        <f>IFERROR(VLOOKUP($A38, CDS1Y_bbg!CA$5:CB$241,2), -1)</f>
        <v>-1</v>
      </c>
      <c r="CD38">
        <f>IFERROR(VLOOKUP($A38, CDS1Y_bbg!CC$5:CD$241,2), -1)</f>
        <v>-1</v>
      </c>
      <c r="CF38">
        <f>IFERROR(VLOOKUP($A38, CDS1Y_bbg!CE$5:CF$241,2), -1)</f>
        <v>30</v>
      </c>
      <c r="CH38">
        <f>IFERROR(VLOOKUP($A38, CDS1Y_bbg!CG$5:CH$241,2), -1)</f>
        <v>-1</v>
      </c>
      <c r="CJ38">
        <f>IFERROR(VLOOKUP($A38, CDS1Y_bbg!CI$5:CJ$241,2), -1)</f>
        <v>-1</v>
      </c>
      <c r="CL38">
        <f>IFERROR(VLOOKUP($A38, CDS1Y_bbg!CK$5:CL$241,2), -1)</f>
        <v>-1</v>
      </c>
      <c r="CN38">
        <f>IFERROR(VLOOKUP($A38, CDS1Y_bbg!CM$5:CN$241,2), -1)</f>
        <v>-1</v>
      </c>
    </row>
    <row r="39" spans="1:92" x14ac:dyDescent="0.25">
      <c r="A39" s="1">
        <v>37680</v>
      </c>
      <c r="B39">
        <f>IFERROR(VLOOKUP($A39, CDS1Y_bbg!A$5:B$241,2), -1)</f>
        <v>848.33299999999997</v>
      </c>
      <c r="D39">
        <f>IFERROR(VLOOKUP($A39, CDS1Y_bbg!C$5:D$241,2), -1)</f>
        <v>72.5</v>
      </c>
      <c r="F39">
        <f>IFERROR(VLOOKUP($A39, CDS1Y_bbg!E$5:F$241,2), -1)</f>
        <v>39</v>
      </c>
      <c r="H39">
        <f>IFERROR(VLOOKUP($A39, CDS1Y_bbg!G$5:H$241,2), -1)</f>
        <v>37.5</v>
      </c>
      <c r="J39">
        <f>IFERROR(VLOOKUP($A39, CDS1Y_bbg!I$5:J$241,2), -1)</f>
        <v>331.25</v>
      </c>
      <c r="L39">
        <f>IFERROR(VLOOKUP($A39, CDS1Y_bbg!K$5:L$241,2), -1)</f>
        <v>55</v>
      </c>
      <c r="N39">
        <f>IFERROR(VLOOKUP($A39, CDS1Y_bbg!M$5:N$241,2), -1)</f>
        <v>66.033000000000001</v>
      </c>
      <c r="P39">
        <f>IFERROR(VLOOKUP($A39, CDS1Y_bbg!O$5:P$241,2), -1)</f>
        <v>49.167000000000002</v>
      </c>
      <c r="R39">
        <f>IFERROR(VLOOKUP($A39, CDS1Y_bbg!Q$5:R$241,2), -1)</f>
        <v>60</v>
      </c>
      <c r="T39">
        <f>IFERROR(VLOOKUP($A39, CDS1Y_bbg!S$5:T$241,2), -1)</f>
        <v>230</v>
      </c>
      <c r="V39">
        <f>IFERROR(VLOOKUP($A39, CDS1Y_bbg!U$5:V$241,2), -1)</f>
        <v>20.332999999999998</v>
      </c>
      <c r="X39">
        <f>IFERROR(VLOOKUP($A39, CDS1Y_bbg!W$5:X$241,2), -1)</f>
        <v>201.875</v>
      </c>
      <c r="Z39">
        <f>IFERROR(VLOOKUP($A39, CDS1Y_bbg!Y$5:Z$241,2), -1)</f>
        <v>67.5</v>
      </c>
      <c r="AB39">
        <f>IFERROR(VLOOKUP($A39, CDS1Y_bbg!AA$5:AB$241,2), -1)</f>
        <v>80</v>
      </c>
      <c r="AD39">
        <f>IFERROR(VLOOKUP($A39, CDS1Y_bbg!AC$5:AD$241,2), -1)</f>
        <v>478.33300000000003</v>
      </c>
      <c r="AF39">
        <f>IFERROR(VLOOKUP($A39, CDS1Y_bbg!AE$5:AF$241,2), -1)</f>
        <v>-1</v>
      </c>
      <c r="AH39">
        <f>IFERROR(VLOOKUP($A39, CDS1Y_bbg!AG$5:AH$241,2), -1)</f>
        <v>-1</v>
      </c>
      <c r="AJ39">
        <f>IFERROR(VLOOKUP($A39, CDS1Y_bbg!AI$5:AJ$241,2), -1)</f>
        <v>-1</v>
      </c>
      <c r="AL39">
        <f>IFERROR(VLOOKUP($A39, CDS1Y_bbg!AK$5:AL$241,2), -1)</f>
        <v>-1</v>
      </c>
      <c r="AN39">
        <f>IFERROR(VLOOKUP($A39, CDS1Y_bbg!AM$5:AN$241,2), -1)</f>
        <v>-1</v>
      </c>
      <c r="AP39">
        <f>IFERROR(VLOOKUP($A39, CDS1Y_bbg!AO$5:AP$241,2), -1)</f>
        <v>-1</v>
      </c>
      <c r="AR39">
        <f>IFERROR(VLOOKUP($A39, CDS1Y_bbg!AQ$5:AR$241,2), -1)</f>
        <v>-1</v>
      </c>
      <c r="AT39">
        <f>IFERROR(VLOOKUP($A39, CDS1Y_bbg!AS$5:AT$241,2), -1)</f>
        <v>-1</v>
      </c>
      <c r="AV39">
        <f>IFERROR(VLOOKUP($A39, CDS1Y_bbg!AU$5:AV$241,2), -1)</f>
        <v>-1</v>
      </c>
      <c r="AX39">
        <f>IFERROR(VLOOKUP($A39, CDS1Y_bbg!AW$5:AX$241,2), -1)</f>
        <v>-1</v>
      </c>
      <c r="AZ39">
        <f>IFERROR(VLOOKUP($A39, CDS1Y_bbg!AY$5:AZ$241,2), -1)</f>
        <v>-1</v>
      </c>
      <c r="BB39">
        <f>IFERROR(VLOOKUP($A39, CDS1Y_bbg!BA$5:BB$241,2), -1)</f>
        <v>-1</v>
      </c>
      <c r="BD39">
        <f>IFERROR(VLOOKUP($A39, CDS1Y_bbg!BC$5:BD$241,2), -1)</f>
        <v>-1</v>
      </c>
      <c r="BF39">
        <f>IFERROR(VLOOKUP($A39, CDS1Y_bbg!BE$5:BF$241,2), -1)</f>
        <v>-1</v>
      </c>
      <c r="BH39">
        <f>IFERROR(VLOOKUP($A39, CDS1Y_bbg!BG$5:BH$241,2), -1)</f>
        <v>-1</v>
      </c>
      <c r="BJ39">
        <f>IFERROR(VLOOKUP($A39, CDS1Y_bbg!BI$5:BJ$241,2), -1)</f>
        <v>-1</v>
      </c>
      <c r="BL39">
        <f>IFERROR(VLOOKUP($A39, CDS1Y_bbg!BK$5:BL$241,2), -1)</f>
        <v>-1</v>
      </c>
      <c r="BN39">
        <f>IFERROR(VLOOKUP($A39, CDS1Y_bbg!BM$5:BN$241,2), -1)</f>
        <v>-1</v>
      </c>
      <c r="BP39">
        <f>IFERROR(VLOOKUP($A39, CDS1Y_bbg!BO$5:BP$241,2), -1)</f>
        <v>-1</v>
      </c>
      <c r="BR39">
        <f>IFERROR(VLOOKUP($A39, CDS1Y_bbg!BQ$5:BR$241,2), -1)</f>
        <v>-1</v>
      </c>
      <c r="BT39">
        <f>IFERROR(VLOOKUP($A39, CDS1Y_bbg!BS$5:BT$241,2), -1)</f>
        <v>-1</v>
      </c>
      <c r="BV39">
        <f>IFERROR(VLOOKUP($A39, CDS1Y_bbg!BU$5:BV$241,2), -1)</f>
        <v>-1</v>
      </c>
      <c r="BX39">
        <f>IFERROR(VLOOKUP($A39, CDS1Y_bbg!BW$5:BX$241,2), -1)</f>
        <v>-1</v>
      </c>
      <c r="BZ39">
        <f>IFERROR(VLOOKUP($A39, CDS1Y_bbg!BY$5:BZ$241,2), -1)</f>
        <v>-1</v>
      </c>
      <c r="CB39">
        <f>IFERROR(VLOOKUP($A39, CDS1Y_bbg!CA$5:CB$241,2), -1)</f>
        <v>-1</v>
      </c>
      <c r="CD39">
        <f>IFERROR(VLOOKUP($A39, CDS1Y_bbg!CC$5:CD$241,2), -1)</f>
        <v>-1</v>
      </c>
      <c r="CF39">
        <f>IFERROR(VLOOKUP($A39, CDS1Y_bbg!CE$5:CF$241,2), -1)</f>
        <v>30</v>
      </c>
      <c r="CH39">
        <f>IFERROR(VLOOKUP($A39, CDS1Y_bbg!CG$5:CH$241,2), -1)</f>
        <v>-1</v>
      </c>
      <c r="CJ39">
        <f>IFERROR(VLOOKUP($A39, CDS1Y_bbg!CI$5:CJ$241,2), -1)</f>
        <v>-1</v>
      </c>
      <c r="CL39">
        <f>IFERROR(VLOOKUP($A39, CDS1Y_bbg!CK$5:CL$241,2), -1)</f>
        <v>-1</v>
      </c>
      <c r="CN39">
        <f>IFERROR(VLOOKUP($A39, CDS1Y_bbg!CM$5:CN$241,2), -1)</f>
        <v>-1</v>
      </c>
    </row>
    <row r="40" spans="1:92" x14ac:dyDescent="0.25">
      <c r="A40" s="1">
        <v>37711</v>
      </c>
      <c r="B40">
        <f>IFERROR(VLOOKUP($A40, CDS1Y_bbg!A$5:B$241,2), -1)</f>
        <v>688.33299999999997</v>
      </c>
      <c r="D40">
        <f>IFERROR(VLOOKUP($A40, CDS1Y_bbg!C$5:D$241,2), -1)</f>
        <v>87.5</v>
      </c>
      <c r="F40">
        <f>IFERROR(VLOOKUP($A40, CDS1Y_bbg!E$5:F$241,2), -1)</f>
        <v>40</v>
      </c>
      <c r="H40">
        <f>IFERROR(VLOOKUP($A40, CDS1Y_bbg!G$5:H$241,2), -1)</f>
        <v>37.5</v>
      </c>
      <c r="J40">
        <f>IFERROR(VLOOKUP($A40, CDS1Y_bbg!I$5:J$241,2), -1)</f>
        <v>247.5</v>
      </c>
      <c r="L40">
        <f>IFERROR(VLOOKUP($A40, CDS1Y_bbg!K$5:L$241,2), -1)</f>
        <v>80</v>
      </c>
      <c r="N40">
        <f>IFERROR(VLOOKUP($A40, CDS1Y_bbg!M$5:N$241,2), -1)</f>
        <v>123.333</v>
      </c>
      <c r="P40">
        <f>IFERROR(VLOOKUP($A40, CDS1Y_bbg!O$5:P$241,2), -1)</f>
        <v>57.5</v>
      </c>
      <c r="R40">
        <f>IFERROR(VLOOKUP($A40, CDS1Y_bbg!Q$5:R$241,2), -1)</f>
        <v>52</v>
      </c>
      <c r="T40">
        <f>IFERROR(VLOOKUP($A40, CDS1Y_bbg!S$5:T$241,2), -1)</f>
        <v>260</v>
      </c>
      <c r="V40">
        <f>IFERROR(VLOOKUP($A40, CDS1Y_bbg!U$5:V$241,2), -1)</f>
        <v>27.167000000000002</v>
      </c>
      <c r="X40">
        <f>IFERROR(VLOOKUP($A40, CDS1Y_bbg!W$5:X$241,2), -1)</f>
        <v>213.75</v>
      </c>
      <c r="Z40">
        <f>IFERROR(VLOOKUP($A40, CDS1Y_bbg!Y$5:Z$241,2), -1)</f>
        <v>65</v>
      </c>
      <c r="AB40">
        <f>IFERROR(VLOOKUP($A40, CDS1Y_bbg!AA$5:AB$241,2), -1)</f>
        <v>80</v>
      </c>
      <c r="AD40">
        <f>IFERROR(VLOOKUP($A40, CDS1Y_bbg!AC$5:AD$241,2), -1)</f>
        <v>1266.6669999999999</v>
      </c>
      <c r="AF40">
        <f>IFERROR(VLOOKUP($A40, CDS1Y_bbg!AE$5:AF$241,2), -1)</f>
        <v>-1</v>
      </c>
      <c r="AH40">
        <f>IFERROR(VLOOKUP($A40, CDS1Y_bbg!AG$5:AH$241,2), -1)</f>
        <v>-1</v>
      </c>
      <c r="AJ40">
        <f>IFERROR(VLOOKUP($A40, CDS1Y_bbg!AI$5:AJ$241,2), -1)</f>
        <v>-1</v>
      </c>
      <c r="AL40">
        <f>IFERROR(VLOOKUP($A40, CDS1Y_bbg!AK$5:AL$241,2), -1)</f>
        <v>-1</v>
      </c>
      <c r="AN40">
        <f>IFERROR(VLOOKUP($A40, CDS1Y_bbg!AM$5:AN$241,2), -1)</f>
        <v>-1</v>
      </c>
      <c r="AP40">
        <f>IFERROR(VLOOKUP($A40, CDS1Y_bbg!AO$5:AP$241,2), -1)</f>
        <v>-1</v>
      </c>
      <c r="AR40">
        <f>IFERROR(VLOOKUP($A40, CDS1Y_bbg!AQ$5:AR$241,2), -1)</f>
        <v>-1</v>
      </c>
      <c r="AT40">
        <f>IFERROR(VLOOKUP($A40, CDS1Y_bbg!AS$5:AT$241,2), -1)</f>
        <v>-1</v>
      </c>
      <c r="AV40">
        <f>IFERROR(VLOOKUP($A40, CDS1Y_bbg!AU$5:AV$241,2), -1)</f>
        <v>-1</v>
      </c>
      <c r="AX40">
        <f>IFERROR(VLOOKUP($A40, CDS1Y_bbg!AW$5:AX$241,2), -1)</f>
        <v>-1</v>
      </c>
      <c r="AZ40">
        <f>IFERROR(VLOOKUP($A40, CDS1Y_bbg!AY$5:AZ$241,2), -1)</f>
        <v>-1</v>
      </c>
      <c r="BB40">
        <f>IFERROR(VLOOKUP($A40, CDS1Y_bbg!BA$5:BB$241,2), -1)</f>
        <v>-1</v>
      </c>
      <c r="BD40">
        <f>IFERROR(VLOOKUP($A40, CDS1Y_bbg!BC$5:BD$241,2), -1)</f>
        <v>-1</v>
      </c>
      <c r="BF40">
        <f>IFERROR(VLOOKUP($A40, CDS1Y_bbg!BE$5:BF$241,2), -1)</f>
        <v>-1</v>
      </c>
      <c r="BH40">
        <f>IFERROR(VLOOKUP($A40, CDS1Y_bbg!BG$5:BH$241,2), -1)</f>
        <v>-1</v>
      </c>
      <c r="BJ40">
        <f>IFERROR(VLOOKUP($A40, CDS1Y_bbg!BI$5:BJ$241,2), -1)</f>
        <v>-1</v>
      </c>
      <c r="BL40">
        <f>IFERROR(VLOOKUP($A40, CDS1Y_bbg!BK$5:BL$241,2), -1)</f>
        <v>-1</v>
      </c>
      <c r="BN40">
        <f>IFERROR(VLOOKUP($A40, CDS1Y_bbg!BM$5:BN$241,2), -1)</f>
        <v>-1</v>
      </c>
      <c r="BP40">
        <f>IFERROR(VLOOKUP($A40, CDS1Y_bbg!BO$5:BP$241,2), -1)</f>
        <v>-1</v>
      </c>
      <c r="BR40">
        <f>IFERROR(VLOOKUP($A40, CDS1Y_bbg!BQ$5:BR$241,2), -1)</f>
        <v>-1</v>
      </c>
      <c r="BT40">
        <f>IFERROR(VLOOKUP($A40, CDS1Y_bbg!BS$5:BT$241,2), -1)</f>
        <v>-1</v>
      </c>
      <c r="BV40">
        <f>IFERROR(VLOOKUP($A40, CDS1Y_bbg!BU$5:BV$241,2), -1)</f>
        <v>-1</v>
      </c>
      <c r="BX40">
        <f>IFERROR(VLOOKUP($A40, CDS1Y_bbg!BW$5:BX$241,2), -1)</f>
        <v>-1</v>
      </c>
      <c r="BZ40">
        <f>IFERROR(VLOOKUP($A40, CDS1Y_bbg!BY$5:BZ$241,2), -1)</f>
        <v>-1</v>
      </c>
      <c r="CB40">
        <f>IFERROR(VLOOKUP($A40, CDS1Y_bbg!CA$5:CB$241,2), -1)</f>
        <v>-1</v>
      </c>
      <c r="CD40">
        <f>IFERROR(VLOOKUP($A40, CDS1Y_bbg!CC$5:CD$241,2), -1)</f>
        <v>-1</v>
      </c>
      <c r="CF40">
        <f>IFERROR(VLOOKUP($A40, CDS1Y_bbg!CE$5:CF$241,2), -1)</f>
        <v>28.75</v>
      </c>
      <c r="CH40">
        <f>IFERROR(VLOOKUP($A40, CDS1Y_bbg!CG$5:CH$241,2), -1)</f>
        <v>-1</v>
      </c>
      <c r="CJ40">
        <f>IFERROR(VLOOKUP($A40, CDS1Y_bbg!CI$5:CJ$241,2), -1)</f>
        <v>-1</v>
      </c>
      <c r="CL40">
        <f>IFERROR(VLOOKUP($A40, CDS1Y_bbg!CK$5:CL$241,2), -1)</f>
        <v>-1</v>
      </c>
      <c r="CN40">
        <f>IFERROR(VLOOKUP($A40, CDS1Y_bbg!CM$5:CN$241,2), -1)</f>
        <v>-1</v>
      </c>
    </row>
    <row r="41" spans="1:92" x14ac:dyDescent="0.25">
      <c r="A41" s="1">
        <v>37741</v>
      </c>
      <c r="B41">
        <f>IFERROR(VLOOKUP($A41, CDS1Y_bbg!A$5:B$241,2), -1)</f>
        <v>475</v>
      </c>
      <c r="D41">
        <f>IFERROR(VLOOKUP($A41, CDS1Y_bbg!C$5:D$241,2), -1)</f>
        <v>82.5</v>
      </c>
      <c r="F41">
        <f>IFERROR(VLOOKUP($A41, CDS1Y_bbg!E$5:F$241,2), -1)</f>
        <v>35</v>
      </c>
      <c r="H41">
        <f>IFERROR(VLOOKUP($A41, CDS1Y_bbg!G$5:H$241,2), -1)</f>
        <v>19</v>
      </c>
      <c r="J41">
        <f>IFERROR(VLOOKUP($A41, CDS1Y_bbg!I$5:J$241,2), -1)</f>
        <v>187.5</v>
      </c>
      <c r="L41">
        <f>IFERROR(VLOOKUP($A41, CDS1Y_bbg!K$5:L$241,2), -1)</f>
        <v>70</v>
      </c>
      <c r="N41">
        <f>IFERROR(VLOOKUP($A41, CDS1Y_bbg!M$5:N$241,2), -1)</f>
        <v>61.667000000000002</v>
      </c>
      <c r="P41">
        <f>IFERROR(VLOOKUP($A41, CDS1Y_bbg!O$5:P$241,2), -1)</f>
        <v>44.332999999999998</v>
      </c>
      <c r="R41">
        <f>IFERROR(VLOOKUP($A41, CDS1Y_bbg!Q$5:R$241,2), -1)</f>
        <v>41.667000000000002</v>
      </c>
      <c r="T41">
        <f>IFERROR(VLOOKUP($A41, CDS1Y_bbg!S$5:T$241,2), -1)</f>
        <v>182.5</v>
      </c>
      <c r="V41">
        <f>IFERROR(VLOOKUP($A41, CDS1Y_bbg!U$5:V$241,2), -1)</f>
        <v>22</v>
      </c>
      <c r="X41">
        <f>IFERROR(VLOOKUP($A41, CDS1Y_bbg!W$5:X$241,2), -1)</f>
        <v>178.75</v>
      </c>
      <c r="Z41">
        <f>IFERROR(VLOOKUP($A41, CDS1Y_bbg!Y$5:Z$241,2), -1)</f>
        <v>61.667000000000002</v>
      </c>
      <c r="AB41">
        <f>IFERROR(VLOOKUP($A41, CDS1Y_bbg!AA$5:AB$241,2), -1)</f>
        <v>38.75</v>
      </c>
      <c r="AD41">
        <f>IFERROR(VLOOKUP($A41, CDS1Y_bbg!AC$5:AD$241,2), -1)</f>
        <v>670</v>
      </c>
      <c r="AF41">
        <f>IFERROR(VLOOKUP($A41, CDS1Y_bbg!AE$5:AF$241,2), -1)</f>
        <v>-1</v>
      </c>
      <c r="AH41">
        <f>IFERROR(VLOOKUP($A41, CDS1Y_bbg!AG$5:AH$241,2), -1)</f>
        <v>-1</v>
      </c>
      <c r="AJ41">
        <f>IFERROR(VLOOKUP($A41, CDS1Y_bbg!AI$5:AJ$241,2), -1)</f>
        <v>-1</v>
      </c>
      <c r="AL41">
        <f>IFERROR(VLOOKUP($A41, CDS1Y_bbg!AK$5:AL$241,2), -1)</f>
        <v>-1</v>
      </c>
      <c r="AN41">
        <f>IFERROR(VLOOKUP($A41, CDS1Y_bbg!AM$5:AN$241,2), -1)</f>
        <v>-1</v>
      </c>
      <c r="AP41">
        <f>IFERROR(VLOOKUP($A41, CDS1Y_bbg!AO$5:AP$241,2), -1)</f>
        <v>-1</v>
      </c>
      <c r="AR41">
        <f>IFERROR(VLOOKUP($A41, CDS1Y_bbg!AQ$5:AR$241,2), -1)</f>
        <v>-1</v>
      </c>
      <c r="AT41">
        <f>IFERROR(VLOOKUP($A41, CDS1Y_bbg!AS$5:AT$241,2), -1)</f>
        <v>-1</v>
      </c>
      <c r="AV41">
        <f>IFERROR(VLOOKUP($A41, CDS1Y_bbg!AU$5:AV$241,2), -1)</f>
        <v>-1</v>
      </c>
      <c r="AX41">
        <f>IFERROR(VLOOKUP($A41, CDS1Y_bbg!AW$5:AX$241,2), -1)</f>
        <v>-1</v>
      </c>
      <c r="AZ41">
        <f>IFERROR(VLOOKUP($A41, CDS1Y_bbg!AY$5:AZ$241,2), -1)</f>
        <v>-1</v>
      </c>
      <c r="BB41">
        <f>IFERROR(VLOOKUP($A41, CDS1Y_bbg!BA$5:BB$241,2), -1)</f>
        <v>-1</v>
      </c>
      <c r="BD41">
        <f>IFERROR(VLOOKUP($A41, CDS1Y_bbg!BC$5:BD$241,2), -1)</f>
        <v>-1</v>
      </c>
      <c r="BF41">
        <f>IFERROR(VLOOKUP($A41, CDS1Y_bbg!BE$5:BF$241,2), -1)</f>
        <v>-1</v>
      </c>
      <c r="BH41">
        <f>IFERROR(VLOOKUP($A41, CDS1Y_bbg!BG$5:BH$241,2), -1)</f>
        <v>-1</v>
      </c>
      <c r="BJ41">
        <f>IFERROR(VLOOKUP($A41, CDS1Y_bbg!BI$5:BJ$241,2), -1)</f>
        <v>-1</v>
      </c>
      <c r="BL41">
        <f>IFERROR(VLOOKUP($A41, CDS1Y_bbg!BK$5:BL$241,2), -1)</f>
        <v>-1</v>
      </c>
      <c r="BN41">
        <f>IFERROR(VLOOKUP($A41, CDS1Y_bbg!BM$5:BN$241,2), -1)</f>
        <v>-1</v>
      </c>
      <c r="BP41">
        <f>IFERROR(VLOOKUP($A41, CDS1Y_bbg!BO$5:BP$241,2), -1)</f>
        <v>-1</v>
      </c>
      <c r="BR41">
        <f>IFERROR(VLOOKUP($A41, CDS1Y_bbg!BQ$5:BR$241,2), -1)</f>
        <v>-1</v>
      </c>
      <c r="BT41">
        <f>IFERROR(VLOOKUP($A41, CDS1Y_bbg!BS$5:BT$241,2), -1)</f>
        <v>-1</v>
      </c>
      <c r="BV41">
        <f>IFERROR(VLOOKUP($A41, CDS1Y_bbg!BU$5:BV$241,2), -1)</f>
        <v>-1</v>
      </c>
      <c r="BX41">
        <f>IFERROR(VLOOKUP($A41, CDS1Y_bbg!BW$5:BX$241,2), -1)</f>
        <v>-1</v>
      </c>
      <c r="BZ41">
        <f>IFERROR(VLOOKUP($A41, CDS1Y_bbg!BY$5:BZ$241,2), -1)</f>
        <v>-1</v>
      </c>
      <c r="CB41">
        <f>IFERROR(VLOOKUP($A41, CDS1Y_bbg!CA$5:CB$241,2), -1)</f>
        <v>-1</v>
      </c>
      <c r="CD41">
        <f>IFERROR(VLOOKUP($A41, CDS1Y_bbg!CC$5:CD$241,2), -1)</f>
        <v>-1</v>
      </c>
      <c r="CF41">
        <f>IFERROR(VLOOKUP($A41, CDS1Y_bbg!CE$5:CF$241,2), -1)</f>
        <v>28.75</v>
      </c>
      <c r="CH41">
        <f>IFERROR(VLOOKUP($A41, CDS1Y_bbg!CG$5:CH$241,2), -1)</f>
        <v>-1</v>
      </c>
      <c r="CJ41">
        <f>IFERROR(VLOOKUP($A41, CDS1Y_bbg!CI$5:CJ$241,2), -1)</f>
        <v>-1</v>
      </c>
      <c r="CL41">
        <f>IFERROR(VLOOKUP($A41, CDS1Y_bbg!CK$5:CL$241,2), -1)</f>
        <v>-1</v>
      </c>
      <c r="CN41">
        <f>IFERROR(VLOOKUP($A41, CDS1Y_bbg!CM$5:CN$241,2), -1)</f>
        <v>-1</v>
      </c>
    </row>
    <row r="42" spans="1:92" x14ac:dyDescent="0.25">
      <c r="A42" s="1">
        <v>37771</v>
      </c>
      <c r="B42">
        <f>IFERROR(VLOOKUP($A42, CDS1Y_bbg!A$5:B$241,2), -1)</f>
        <v>360</v>
      </c>
      <c r="D42">
        <f>IFERROR(VLOOKUP($A42, CDS1Y_bbg!C$5:D$241,2), -1)</f>
        <v>70</v>
      </c>
      <c r="F42">
        <f>IFERROR(VLOOKUP($A42, CDS1Y_bbg!E$5:F$241,2), -1)</f>
        <v>34</v>
      </c>
      <c r="H42">
        <f>IFERROR(VLOOKUP($A42, CDS1Y_bbg!G$5:H$241,2), -1)</f>
        <v>19</v>
      </c>
      <c r="J42">
        <f>IFERROR(VLOOKUP($A42, CDS1Y_bbg!I$5:J$241,2), -1)</f>
        <v>180</v>
      </c>
      <c r="L42">
        <f>IFERROR(VLOOKUP($A42, CDS1Y_bbg!K$5:L$241,2), -1)</f>
        <v>70</v>
      </c>
      <c r="N42">
        <f>IFERROR(VLOOKUP($A42, CDS1Y_bbg!M$5:N$241,2), -1)</f>
        <v>51.167000000000002</v>
      </c>
      <c r="P42">
        <f>IFERROR(VLOOKUP($A42, CDS1Y_bbg!O$5:P$241,2), -1)</f>
        <v>41.832999999999998</v>
      </c>
      <c r="R42">
        <f>IFERROR(VLOOKUP($A42, CDS1Y_bbg!Q$5:R$241,2), -1)</f>
        <v>50</v>
      </c>
      <c r="T42">
        <f>IFERROR(VLOOKUP($A42, CDS1Y_bbg!S$5:T$241,2), -1)</f>
        <v>168.5</v>
      </c>
      <c r="V42">
        <f>IFERROR(VLOOKUP($A42, CDS1Y_bbg!U$5:V$241,2), -1)</f>
        <v>22.332999999999998</v>
      </c>
      <c r="X42">
        <f>IFERROR(VLOOKUP($A42, CDS1Y_bbg!W$5:X$241,2), -1)</f>
        <v>157.625</v>
      </c>
      <c r="Z42">
        <f>IFERROR(VLOOKUP($A42, CDS1Y_bbg!Y$5:Z$241,2), -1)</f>
        <v>56.667000000000002</v>
      </c>
      <c r="AB42">
        <f>IFERROR(VLOOKUP($A42, CDS1Y_bbg!AA$5:AB$241,2), -1)</f>
        <v>35</v>
      </c>
      <c r="AD42">
        <f>IFERROR(VLOOKUP($A42, CDS1Y_bbg!AC$5:AD$241,2), -1)</f>
        <v>581.66700000000003</v>
      </c>
      <c r="AF42">
        <f>IFERROR(VLOOKUP($A42, CDS1Y_bbg!AE$5:AF$241,2), -1)</f>
        <v>-1</v>
      </c>
      <c r="AH42">
        <f>IFERROR(VLOOKUP($A42, CDS1Y_bbg!AG$5:AH$241,2), -1)</f>
        <v>-1</v>
      </c>
      <c r="AJ42">
        <f>IFERROR(VLOOKUP($A42, CDS1Y_bbg!AI$5:AJ$241,2), -1)</f>
        <v>-1</v>
      </c>
      <c r="AL42">
        <f>IFERROR(VLOOKUP($A42, CDS1Y_bbg!AK$5:AL$241,2), -1)</f>
        <v>-1</v>
      </c>
      <c r="AN42">
        <f>IFERROR(VLOOKUP($A42, CDS1Y_bbg!AM$5:AN$241,2), -1)</f>
        <v>-1</v>
      </c>
      <c r="AP42">
        <f>IFERROR(VLOOKUP($A42, CDS1Y_bbg!AO$5:AP$241,2), -1)</f>
        <v>-1</v>
      </c>
      <c r="AR42">
        <f>IFERROR(VLOOKUP($A42, CDS1Y_bbg!AQ$5:AR$241,2), -1)</f>
        <v>-1</v>
      </c>
      <c r="AT42">
        <f>IFERROR(VLOOKUP($A42, CDS1Y_bbg!AS$5:AT$241,2), -1)</f>
        <v>-1</v>
      </c>
      <c r="AV42">
        <f>IFERROR(VLOOKUP($A42, CDS1Y_bbg!AU$5:AV$241,2), -1)</f>
        <v>-1</v>
      </c>
      <c r="AX42">
        <f>IFERROR(VLOOKUP($A42, CDS1Y_bbg!AW$5:AX$241,2), -1)</f>
        <v>-1</v>
      </c>
      <c r="AZ42">
        <f>IFERROR(VLOOKUP($A42, CDS1Y_bbg!AY$5:AZ$241,2), -1)</f>
        <v>-1</v>
      </c>
      <c r="BB42">
        <f>IFERROR(VLOOKUP($A42, CDS1Y_bbg!BA$5:BB$241,2), -1)</f>
        <v>-1</v>
      </c>
      <c r="BD42">
        <f>IFERROR(VLOOKUP($A42, CDS1Y_bbg!BC$5:BD$241,2), -1)</f>
        <v>-1</v>
      </c>
      <c r="BF42">
        <f>IFERROR(VLOOKUP($A42, CDS1Y_bbg!BE$5:BF$241,2), -1)</f>
        <v>-1</v>
      </c>
      <c r="BH42">
        <f>IFERROR(VLOOKUP($A42, CDS1Y_bbg!BG$5:BH$241,2), -1)</f>
        <v>-1</v>
      </c>
      <c r="BJ42">
        <f>IFERROR(VLOOKUP($A42, CDS1Y_bbg!BI$5:BJ$241,2), -1)</f>
        <v>-1</v>
      </c>
      <c r="BL42">
        <f>IFERROR(VLOOKUP($A42, CDS1Y_bbg!BK$5:BL$241,2), -1)</f>
        <v>-1</v>
      </c>
      <c r="BN42">
        <f>IFERROR(VLOOKUP($A42, CDS1Y_bbg!BM$5:BN$241,2), -1)</f>
        <v>-1</v>
      </c>
      <c r="BP42">
        <f>IFERROR(VLOOKUP($A42, CDS1Y_bbg!BO$5:BP$241,2), -1)</f>
        <v>-1</v>
      </c>
      <c r="BR42">
        <f>IFERROR(VLOOKUP($A42, CDS1Y_bbg!BQ$5:BR$241,2), -1)</f>
        <v>-1</v>
      </c>
      <c r="BT42">
        <f>IFERROR(VLOOKUP($A42, CDS1Y_bbg!BS$5:BT$241,2), -1)</f>
        <v>-1</v>
      </c>
      <c r="BV42">
        <f>IFERROR(VLOOKUP($A42, CDS1Y_bbg!BU$5:BV$241,2), -1)</f>
        <v>-1</v>
      </c>
      <c r="BX42">
        <f>IFERROR(VLOOKUP($A42, CDS1Y_bbg!BW$5:BX$241,2), -1)</f>
        <v>-1</v>
      </c>
      <c r="BZ42">
        <f>IFERROR(VLOOKUP($A42, CDS1Y_bbg!BY$5:BZ$241,2), -1)</f>
        <v>-1</v>
      </c>
      <c r="CB42">
        <f>IFERROR(VLOOKUP($A42, CDS1Y_bbg!CA$5:CB$241,2), -1)</f>
        <v>-1</v>
      </c>
      <c r="CD42">
        <f>IFERROR(VLOOKUP($A42, CDS1Y_bbg!CC$5:CD$241,2), -1)</f>
        <v>-1</v>
      </c>
      <c r="CF42">
        <f>IFERROR(VLOOKUP($A42, CDS1Y_bbg!CE$5:CF$241,2), -1)</f>
        <v>26.25</v>
      </c>
      <c r="CH42">
        <f>IFERROR(VLOOKUP($A42, CDS1Y_bbg!CG$5:CH$241,2), -1)</f>
        <v>-1</v>
      </c>
      <c r="CJ42">
        <f>IFERROR(VLOOKUP($A42, CDS1Y_bbg!CI$5:CJ$241,2), -1)</f>
        <v>-1</v>
      </c>
      <c r="CL42">
        <f>IFERROR(VLOOKUP($A42, CDS1Y_bbg!CK$5:CL$241,2), -1)</f>
        <v>-1</v>
      </c>
      <c r="CN42">
        <f>IFERROR(VLOOKUP($A42, CDS1Y_bbg!CM$5:CN$241,2), -1)</f>
        <v>-1</v>
      </c>
    </row>
    <row r="43" spans="1:92" x14ac:dyDescent="0.25">
      <c r="A43" s="1">
        <v>37802</v>
      </c>
      <c r="B43">
        <f>IFERROR(VLOOKUP($A43, CDS1Y_bbg!A$5:B$241,2), -1)</f>
        <v>336.66699999999997</v>
      </c>
      <c r="D43">
        <f>IFERROR(VLOOKUP($A43, CDS1Y_bbg!C$5:D$241,2), -1)</f>
        <v>77.332999999999998</v>
      </c>
      <c r="F43">
        <f>IFERROR(VLOOKUP($A43, CDS1Y_bbg!E$5:F$241,2), -1)</f>
        <v>35</v>
      </c>
      <c r="H43">
        <f>IFERROR(VLOOKUP($A43, CDS1Y_bbg!G$5:H$241,2), -1)</f>
        <v>15.5</v>
      </c>
      <c r="J43">
        <f>IFERROR(VLOOKUP($A43, CDS1Y_bbg!I$5:J$241,2), -1)</f>
        <v>132.5</v>
      </c>
      <c r="L43">
        <f>IFERROR(VLOOKUP($A43, CDS1Y_bbg!K$5:L$241,2), -1)</f>
        <v>54.25</v>
      </c>
      <c r="N43">
        <f>IFERROR(VLOOKUP($A43, CDS1Y_bbg!M$5:N$241,2), -1)</f>
        <v>55.732999999999997</v>
      </c>
      <c r="P43">
        <f>IFERROR(VLOOKUP($A43, CDS1Y_bbg!O$5:P$241,2), -1)</f>
        <v>35.832999999999998</v>
      </c>
      <c r="R43">
        <f>IFERROR(VLOOKUP($A43, CDS1Y_bbg!Q$5:R$241,2), -1)</f>
        <v>42.332999999999998</v>
      </c>
      <c r="T43">
        <f>IFERROR(VLOOKUP($A43, CDS1Y_bbg!S$5:T$241,2), -1)</f>
        <v>152.69999999999999</v>
      </c>
      <c r="V43">
        <f>IFERROR(VLOOKUP($A43, CDS1Y_bbg!U$5:V$241,2), -1)</f>
        <v>20.625</v>
      </c>
      <c r="X43">
        <f>IFERROR(VLOOKUP($A43, CDS1Y_bbg!W$5:X$241,2), -1)</f>
        <v>112.333</v>
      </c>
      <c r="Z43">
        <f>IFERROR(VLOOKUP($A43, CDS1Y_bbg!Y$5:Z$241,2), -1)</f>
        <v>59.667000000000002</v>
      </c>
      <c r="AB43">
        <f>IFERROR(VLOOKUP($A43, CDS1Y_bbg!AA$5:AB$241,2), -1)</f>
        <v>29</v>
      </c>
      <c r="AD43">
        <f>IFERROR(VLOOKUP($A43, CDS1Y_bbg!AC$5:AD$241,2), -1)</f>
        <v>540</v>
      </c>
      <c r="AF43">
        <f>IFERROR(VLOOKUP($A43, CDS1Y_bbg!AE$5:AF$241,2), -1)</f>
        <v>-1</v>
      </c>
      <c r="AH43">
        <f>IFERROR(VLOOKUP($A43, CDS1Y_bbg!AG$5:AH$241,2), -1)</f>
        <v>-1</v>
      </c>
      <c r="AJ43">
        <f>IFERROR(VLOOKUP($A43, CDS1Y_bbg!AI$5:AJ$241,2), -1)</f>
        <v>-1</v>
      </c>
      <c r="AL43">
        <f>IFERROR(VLOOKUP($A43, CDS1Y_bbg!AK$5:AL$241,2), -1)</f>
        <v>-1</v>
      </c>
      <c r="AN43">
        <f>IFERROR(VLOOKUP($A43, CDS1Y_bbg!AM$5:AN$241,2), -1)</f>
        <v>-1</v>
      </c>
      <c r="AP43">
        <f>IFERROR(VLOOKUP($A43, CDS1Y_bbg!AO$5:AP$241,2), -1)</f>
        <v>-1</v>
      </c>
      <c r="AR43">
        <f>IFERROR(VLOOKUP($A43, CDS1Y_bbg!AQ$5:AR$241,2), -1)</f>
        <v>-1</v>
      </c>
      <c r="AT43">
        <f>IFERROR(VLOOKUP($A43, CDS1Y_bbg!AS$5:AT$241,2), -1)</f>
        <v>-1</v>
      </c>
      <c r="AV43">
        <f>IFERROR(VLOOKUP($A43, CDS1Y_bbg!AU$5:AV$241,2), -1)</f>
        <v>-1</v>
      </c>
      <c r="AX43">
        <f>IFERROR(VLOOKUP($A43, CDS1Y_bbg!AW$5:AX$241,2), -1)</f>
        <v>-1</v>
      </c>
      <c r="AZ43">
        <f>IFERROR(VLOOKUP($A43, CDS1Y_bbg!AY$5:AZ$241,2), -1)</f>
        <v>-1</v>
      </c>
      <c r="BB43">
        <f>IFERROR(VLOOKUP($A43, CDS1Y_bbg!BA$5:BB$241,2), -1)</f>
        <v>-1</v>
      </c>
      <c r="BD43">
        <f>IFERROR(VLOOKUP($A43, CDS1Y_bbg!BC$5:BD$241,2), -1)</f>
        <v>-1</v>
      </c>
      <c r="BF43">
        <f>IFERROR(VLOOKUP($A43, CDS1Y_bbg!BE$5:BF$241,2), -1)</f>
        <v>-1</v>
      </c>
      <c r="BH43">
        <f>IFERROR(VLOOKUP($A43, CDS1Y_bbg!BG$5:BH$241,2), -1)</f>
        <v>-1</v>
      </c>
      <c r="BJ43">
        <f>IFERROR(VLOOKUP($A43, CDS1Y_bbg!BI$5:BJ$241,2), -1)</f>
        <v>-1</v>
      </c>
      <c r="BL43">
        <f>IFERROR(VLOOKUP($A43, CDS1Y_bbg!BK$5:BL$241,2), -1)</f>
        <v>-1</v>
      </c>
      <c r="BN43">
        <f>IFERROR(VLOOKUP($A43, CDS1Y_bbg!BM$5:BN$241,2), -1)</f>
        <v>-1</v>
      </c>
      <c r="BP43">
        <f>IFERROR(VLOOKUP($A43, CDS1Y_bbg!BO$5:BP$241,2), -1)</f>
        <v>-1</v>
      </c>
      <c r="BR43">
        <f>IFERROR(VLOOKUP($A43, CDS1Y_bbg!BQ$5:BR$241,2), -1)</f>
        <v>-1</v>
      </c>
      <c r="BT43">
        <f>IFERROR(VLOOKUP($A43, CDS1Y_bbg!BS$5:BT$241,2), -1)</f>
        <v>-1</v>
      </c>
      <c r="BV43">
        <f>IFERROR(VLOOKUP($A43, CDS1Y_bbg!BU$5:BV$241,2), -1)</f>
        <v>-1</v>
      </c>
      <c r="BX43">
        <f>IFERROR(VLOOKUP($A43, CDS1Y_bbg!BW$5:BX$241,2), -1)</f>
        <v>-1</v>
      </c>
      <c r="BZ43">
        <f>IFERROR(VLOOKUP($A43, CDS1Y_bbg!BY$5:BZ$241,2), -1)</f>
        <v>-1</v>
      </c>
      <c r="CB43">
        <f>IFERROR(VLOOKUP($A43, CDS1Y_bbg!CA$5:CB$241,2), -1)</f>
        <v>-1</v>
      </c>
      <c r="CD43">
        <f>IFERROR(VLOOKUP($A43, CDS1Y_bbg!CC$5:CD$241,2), -1)</f>
        <v>-1</v>
      </c>
      <c r="CF43">
        <f>IFERROR(VLOOKUP($A43, CDS1Y_bbg!CE$5:CF$241,2), -1)</f>
        <v>17.75</v>
      </c>
      <c r="CH43">
        <f>IFERROR(VLOOKUP($A43, CDS1Y_bbg!CG$5:CH$241,2), -1)</f>
        <v>-1</v>
      </c>
      <c r="CJ43">
        <f>IFERROR(VLOOKUP($A43, CDS1Y_bbg!CI$5:CJ$241,2), -1)</f>
        <v>-1</v>
      </c>
      <c r="CL43">
        <f>IFERROR(VLOOKUP($A43, CDS1Y_bbg!CK$5:CL$241,2), -1)</f>
        <v>-1</v>
      </c>
      <c r="CN43">
        <f>IFERROR(VLOOKUP($A43, CDS1Y_bbg!CM$5:CN$241,2), -1)</f>
        <v>-1</v>
      </c>
    </row>
    <row r="44" spans="1:92" x14ac:dyDescent="0.25">
      <c r="A44" s="1">
        <v>37833</v>
      </c>
      <c r="B44">
        <f>IFERROR(VLOOKUP($A44, CDS1Y_bbg!A$5:B$241,2), -1)</f>
        <v>288.33300000000003</v>
      </c>
      <c r="D44">
        <f>IFERROR(VLOOKUP($A44, CDS1Y_bbg!C$5:D$241,2), -1)</f>
        <v>67</v>
      </c>
      <c r="F44">
        <f>IFERROR(VLOOKUP($A44, CDS1Y_bbg!E$5:F$241,2), -1)</f>
        <v>33.5</v>
      </c>
      <c r="H44">
        <f>IFERROR(VLOOKUP($A44, CDS1Y_bbg!G$5:H$241,2), -1)</f>
        <v>12.25</v>
      </c>
      <c r="J44">
        <f>IFERROR(VLOOKUP($A44, CDS1Y_bbg!I$5:J$241,2), -1)</f>
        <v>135</v>
      </c>
      <c r="L44">
        <f>IFERROR(VLOOKUP($A44, CDS1Y_bbg!K$5:L$241,2), -1)</f>
        <v>54.375</v>
      </c>
      <c r="N44">
        <f>IFERROR(VLOOKUP($A44, CDS1Y_bbg!M$5:N$241,2), -1)</f>
        <v>54.267000000000003</v>
      </c>
      <c r="P44">
        <f>IFERROR(VLOOKUP($A44, CDS1Y_bbg!O$5:P$241,2), -1)</f>
        <v>32.567</v>
      </c>
      <c r="R44">
        <f>IFERROR(VLOOKUP($A44, CDS1Y_bbg!Q$5:R$241,2), -1)</f>
        <v>33.332999999999998</v>
      </c>
      <c r="T44">
        <f>IFERROR(VLOOKUP($A44, CDS1Y_bbg!S$5:T$241,2), -1)</f>
        <v>134.19999999999999</v>
      </c>
      <c r="V44">
        <f>IFERROR(VLOOKUP($A44, CDS1Y_bbg!U$5:V$241,2), -1)</f>
        <v>17.25</v>
      </c>
      <c r="X44">
        <f>IFERROR(VLOOKUP($A44, CDS1Y_bbg!W$5:X$241,2), -1)</f>
        <v>107.833</v>
      </c>
      <c r="Z44">
        <f>IFERROR(VLOOKUP($A44, CDS1Y_bbg!Y$5:Z$241,2), -1)</f>
        <v>59.167000000000002</v>
      </c>
      <c r="AB44">
        <f>IFERROR(VLOOKUP($A44, CDS1Y_bbg!AA$5:AB$241,2), -1)</f>
        <v>25.45</v>
      </c>
      <c r="AD44">
        <f>IFERROR(VLOOKUP($A44, CDS1Y_bbg!AC$5:AD$241,2), -1)</f>
        <v>399</v>
      </c>
      <c r="AF44">
        <f>IFERROR(VLOOKUP($A44, CDS1Y_bbg!AE$5:AF$241,2), -1)</f>
        <v>-1</v>
      </c>
      <c r="AH44">
        <f>IFERROR(VLOOKUP($A44, CDS1Y_bbg!AG$5:AH$241,2), -1)</f>
        <v>-1</v>
      </c>
      <c r="AJ44">
        <f>IFERROR(VLOOKUP($A44, CDS1Y_bbg!AI$5:AJ$241,2), -1)</f>
        <v>-1</v>
      </c>
      <c r="AL44">
        <f>IFERROR(VLOOKUP($A44, CDS1Y_bbg!AK$5:AL$241,2), -1)</f>
        <v>-1</v>
      </c>
      <c r="AN44">
        <f>IFERROR(VLOOKUP($A44, CDS1Y_bbg!AM$5:AN$241,2), -1)</f>
        <v>-1</v>
      </c>
      <c r="AP44">
        <f>IFERROR(VLOOKUP($A44, CDS1Y_bbg!AO$5:AP$241,2), -1)</f>
        <v>-1</v>
      </c>
      <c r="AR44">
        <f>IFERROR(VLOOKUP($A44, CDS1Y_bbg!AQ$5:AR$241,2), -1)</f>
        <v>-1</v>
      </c>
      <c r="AT44">
        <f>IFERROR(VLOOKUP($A44, CDS1Y_bbg!AS$5:AT$241,2), -1)</f>
        <v>-1</v>
      </c>
      <c r="AV44">
        <f>IFERROR(VLOOKUP($A44, CDS1Y_bbg!AU$5:AV$241,2), -1)</f>
        <v>-1</v>
      </c>
      <c r="AX44">
        <f>IFERROR(VLOOKUP($A44, CDS1Y_bbg!AW$5:AX$241,2), -1)</f>
        <v>-1</v>
      </c>
      <c r="AZ44">
        <f>IFERROR(VLOOKUP($A44, CDS1Y_bbg!AY$5:AZ$241,2), -1)</f>
        <v>-1</v>
      </c>
      <c r="BB44">
        <f>IFERROR(VLOOKUP($A44, CDS1Y_bbg!BA$5:BB$241,2), -1)</f>
        <v>-1</v>
      </c>
      <c r="BD44">
        <f>IFERROR(VLOOKUP($A44, CDS1Y_bbg!BC$5:BD$241,2), -1)</f>
        <v>-1</v>
      </c>
      <c r="BF44">
        <f>IFERROR(VLOOKUP($A44, CDS1Y_bbg!BE$5:BF$241,2), -1)</f>
        <v>-1</v>
      </c>
      <c r="BH44">
        <f>IFERROR(VLOOKUP($A44, CDS1Y_bbg!BG$5:BH$241,2), -1)</f>
        <v>-1</v>
      </c>
      <c r="BJ44">
        <f>IFERROR(VLOOKUP($A44, CDS1Y_bbg!BI$5:BJ$241,2), -1)</f>
        <v>-1</v>
      </c>
      <c r="BL44">
        <f>IFERROR(VLOOKUP($A44, CDS1Y_bbg!BK$5:BL$241,2), -1)</f>
        <v>-1</v>
      </c>
      <c r="BN44">
        <f>IFERROR(VLOOKUP($A44, CDS1Y_bbg!BM$5:BN$241,2), -1)</f>
        <v>-1</v>
      </c>
      <c r="BP44">
        <f>IFERROR(VLOOKUP($A44, CDS1Y_bbg!BO$5:BP$241,2), -1)</f>
        <v>-1</v>
      </c>
      <c r="BR44">
        <f>IFERROR(VLOOKUP($A44, CDS1Y_bbg!BQ$5:BR$241,2), -1)</f>
        <v>-1</v>
      </c>
      <c r="BT44">
        <f>IFERROR(VLOOKUP($A44, CDS1Y_bbg!BS$5:BT$241,2), -1)</f>
        <v>-1</v>
      </c>
      <c r="BV44">
        <f>IFERROR(VLOOKUP($A44, CDS1Y_bbg!BU$5:BV$241,2), -1)</f>
        <v>-1</v>
      </c>
      <c r="BX44">
        <f>IFERROR(VLOOKUP($A44, CDS1Y_bbg!BW$5:BX$241,2), -1)</f>
        <v>-1</v>
      </c>
      <c r="BZ44">
        <f>IFERROR(VLOOKUP($A44, CDS1Y_bbg!BY$5:BZ$241,2), -1)</f>
        <v>-1</v>
      </c>
      <c r="CB44">
        <f>IFERROR(VLOOKUP($A44, CDS1Y_bbg!CA$5:CB$241,2), -1)</f>
        <v>-1</v>
      </c>
      <c r="CD44">
        <f>IFERROR(VLOOKUP($A44, CDS1Y_bbg!CC$5:CD$241,2), -1)</f>
        <v>-1</v>
      </c>
      <c r="CF44">
        <f>IFERROR(VLOOKUP($A44, CDS1Y_bbg!CE$5:CF$241,2), -1)</f>
        <v>15</v>
      </c>
      <c r="CH44">
        <f>IFERROR(VLOOKUP($A44, CDS1Y_bbg!CG$5:CH$241,2), -1)</f>
        <v>-1</v>
      </c>
      <c r="CJ44">
        <f>IFERROR(VLOOKUP($A44, CDS1Y_bbg!CI$5:CJ$241,2), -1)</f>
        <v>-1</v>
      </c>
      <c r="CL44">
        <f>IFERROR(VLOOKUP($A44, CDS1Y_bbg!CK$5:CL$241,2), -1)</f>
        <v>-1</v>
      </c>
      <c r="CN44">
        <f>IFERROR(VLOOKUP($A44, CDS1Y_bbg!CM$5:CN$241,2), -1)</f>
        <v>-1</v>
      </c>
    </row>
    <row r="45" spans="1:92" x14ac:dyDescent="0.25">
      <c r="A45" s="1">
        <v>37862</v>
      </c>
      <c r="B45">
        <f>IFERROR(VLOOKUP($A45, CDS1Y_bbg!A$5:B$241,2), -1)</f>
        <v>256.54899999999998</v>
      </c>
      <c r="D45">
        <f>IFERROR(VLOOKUP($A45, CDS1Y_bbg!C$5:D$241,2), -1)</f>
        <v>75</v>
      </c>
      <c r="F45">
        <f>IFERROR(VLOOKUP($A45, CDS1Y_bbg!E$5:F$241,2), -1)</f>
        <v>23.48</v>
      </c>
      <c r="H45">
        <f>IFERROR(VLOOKUP($A45, CDS1Y_bbg!G$5:H$241,2), -1)</f>
        <v>11.25</v>
      </c>
      <c r="J45">
        <f>IFERROR(VLOOKUP($A45, CDS1Y_bbg!I$5:J$241,2), -1)</f>
        <v>137.398</v>
      </c>
      <c r="L45">
        <f>IFERROR(VLOOKUP($A45, CDS1Y_bbg!K$5:L$241,2), -1)</f>
        <v>60.25</v>
      </c>
      <c r="N45">
        <f>IFERROR(VLOOKUP($A45, CDS1Y_bbg!M$5:N$241,2), -1)</f>
        <v>38.133000000000003</v>
      </c>
      <c r="P45">
        <f>IFERROR(VLOOKUP($A45, CDS1Y_bbg!O$5:P$241,2), -1)</f>
        <v>20.6</v>
      </c>
      <c r="R45">
        <f>IFERROR(VLOOKUP($A45, CDS1Y_bbg!Q$5:R$241,2), -1)</f>
        <v>33.332999999999998</v>
      </c>
      <c r="T45">
        <f>IFERROR(VLOOKUP($A45, CDS1Y_bbg!S$5:T$241,2), -1)</f>
        <v>123.35</v>
      </c>
      <c r="V45">
        <f>IFERROR(VLOOKUP($A45, CDS1Y_bbg!U$5:V$241,2), -1)</f>
        <v>11.5</v>
      </c>
      <c r="X45">
        <f>IFERROR(VLOOKUP($A45, CDS1Y_bbg!W$5:X$241,2), -1)</f>
        <v>149.25</v>
      </c>
      <c r="Z45">
        <f>IFERROR(VLOOKUP($A45, CDS1Y_bbg!Y$5:Z$241,2), -1)</f>
        <v>56.332999999999998</v>
      </c>
      <c r="AB45">
        <f>IFERROR(VLOOKUP($A45, CDS1Y_bbg!AA$5:AB$241,2), -1)</f>
        <v>19</v>
      </c>
      <c r="AD45">
        <f>IFERROR(VLOOKUP($A45, CDS1Y_bbg!AC$5:AD$241,2), -1)</f>
        <v>366.66699999999997</v>
      </c>
      <c r="AF45">
        <f>IFERROR(VLOOKUP($A45, CDS1Y_bbg!AE$5:AF$241,2), -1)</f>
        <v>-1</v>
      </c>
      <c r="AH45">
        <f>IFERROR(VLOOKUP($A45, CDS1Y_bbg!AG$5:AH$241,2), -1)</f>
        <v>-1</v>
      </c>
      <c r="AJ45">
        <f>IFERROR(VLOOKUP($A45, CDS1Y_bbg!AI$5:AJ$241,2), -1)</f>
        <v>-1</v>
      </c>
      <c r="AL45">
        <f>IFERROR(VLOOKUP($A45, CDS1Y_bbg!AK$5:AL$241,2), -1)</f>
        <v>-1</v>
      </c>
      <c r="AN45">
        <f>IFERROR(VLOOKUP($A45, CDS1Y_bbg!AM$5:AN$241,2), -1)</f>
        <v>-1</v>
      </c>
      <c r="AP45">
        <f>IFERROR(VLOOKUP($A45, CDS1Y_bbg!AO$5:AP$241,2), -1)</f>
        <v>-1</v>
      </c>
      <c r="AR45">
        <f>IFERROR(VLOOKUP($A45, CDS1Y_bbg!AQ$5:AR$241,2), -1)</f>
        <v>-1</v>
      </c>
      <c r="AT45">
        <f>IFERROR(VLOOKUP($A45, CDS1Y_bbg!AS$5:AT$241,2), -1)</f>
        <v>-1</v>
      </c>
      <c r="AV45">
        <f>IFERROR(VLOOKUP($A45, CDS1Y_bbg!AU$5:AV$241,2), -1)</f>
        <v>-1</v>
      </c>
      <c r="AX45">
        <f>IFERROR(VLOOKUP($A45, CDS1Y_bbg!AW$5:AX$241,2), -1)</f>
        <v>-1</v>
      </c>
      <c r="AZ45">
        <f>IFERROR(VLOOKUP($A45, CDS1Y_bbg!AY$5:AZ$241,2), -1)</f>
        <v>-1</v>
      </c>
      <c r="BB45">
        <f>IFERROR(VLOOKUP($A45, CDS1Y_bbg!BA$5:BB$241,2), -1)</f>
        <v>-1</v>
      </c>
      <c r="BD45">
        <f>IFERROR(VLOOKUP($A45, CDS1Y_bbg!BC$5:BD$241,2), -1)</f>
        <v>-1</v>
      </c>
      <c r="BF45">
        <f>IFERROR(VLOOKUP($A45, CDS1Y_bbg!BE$5:BF$241,2), -1)</f>
        <v>-1</v>
      </c>
      <c r="BH45">
        <f>IFERROR(VLOOKUP($A45, CDS1Y_bbg!BG$5:BH$241,2), -1)</f>
        <v>-1</v>
      </c>
      <c r="BJ45">
        <f>IFERROR(VLOOKUP($A45, CDS1Y_bbg!BI$5:BJ$241,2), -1)</f>
        <v>-1</v>
      </c>
      <c r="BL45">
        <f>IFERROR(VLOOKUP($A45, CDS1Y_bbg!BK$5:BL$241,2), -1)</f>
        <v>-1</v>
      </c>
      <c r="BN45">
        <f>IFERROR(VLOOKUP($A45, CDS1Y_bbg!BM$5:BN$241,2), -1)</f>
        <v>-1</v>
      </c>
      <c r="BP45">
        <f>IFERROR(VLOOKUP($A45, CDS1Y_bbg!BO$5:BP$241,2), -1)</f>
        <v>-1</v>
      </c>
      <c r="BR45">
        <f>IFERROR(VLOOKUP($A45, CDS1Y_bbg!BQ$5:BR$241,2), -1)</f>
        <v>-1</v>
      </c>
      <c r="BT45">
        <f>IFERROR(VLOOKUP($A45, CDS1Y_bbg!BS$5:BT$241,2), -1)</f>
        <v>-1</v>
      </c>
      <c r="BV45">
        <f>IFERROR(VLOOKUP($A45, CDS1Y_bbg!BU$5:BV$241,2), -1)</f>
        <v>-1</v>
      </c>
      <c r="BX45">
        <f>IFERROR(VLOOKUP($A45, CDS1Y_bbg!BW$5:BX$241,2), -1)</f>
        <v>-1</v>
      </c>
      <c r="BZ45">
        <f>IFERROR(VLOOKUP($A45, CDS1Y_bbg!BY$5:BZ$241,2), -1)</f>
        <v>-1</v>
      </c>
      <c r="CB45">
        <f>IFERROR(VLOOKUP($A45, CDS1Y_bbg!CA$5:CB$241,2), -1)</f>
        <v>-1</v>
      </c>
      <c r="CD45">
        <f>IFERROR(VLOOKUP($A45, CDS1Y_bbg!CC$5:CD$241,2), -1)</f>
        <v>-1</v>
      </c>
      <c r="CF45">
        <f>IFERROR(VLOOKUP($A45, CDS1Y_bbg!CE$5:CF$241,2), -1)</f>
        <v>15</v>
      </c>
      <c r="CH45">
        <f>IFERROR(VLOOKUP($A45, CDS1Y_bbg!CG$5:CH$241,2), -1)</f>
        <v>-1</v>
      </c>
      <c r="CJ45">
        <f>IFERROR(VLOOKUP($A45, CDS1Y_bbg!CI$5:CJ$241,2), -1)</f>
        <v>-1</v>
      </c>
      <c r="CL45">
        <f>IFERROR(VLOOKUP($A45, CDS1Y_bbg!CK$5:CL$241,2), -1)</f>
        <v>-1</v>
      </c>
      <c r="CN45">
        <f>IFERROR(VLOOKUP($A45, CDS1Y_bbg!CM$5:CN$241,2), -1)</f>
        <v>-1</v>
      </c>
    </row>
    <row r="46" spans="1:92" x14ac:dyDescent="0.25">
      <c r="A46" s="1">
        <v>37894</v>
      </c>
      <c r="B46">
        <f>IFERROR(VLOOKUP($A46, CDS1Y_bbg!A$5:B$241,2), -1)</f>
        <v>219.923</v>
      </c>
      <c r="D46">
        <f>IFERROR(VLOOKUP($A46, CDS1Y_bbg!C$5:D$241,2), -1)</f>
        <v>84</v>
      </c>
      <c r="F46">
        <f>IFERROR(VLOOKUP($A46, CDS1Y_bbg!E$5:F$241,2), -1)</f>
        <v>22.981999999999999</v>
      </c>
      <c r="H46">
        <f>IFERROR(VLOOKUP($A46, CDS1Y_bbg!G$5:H$241,2), -1)</f>
        <v>12.25</v>
      </c>
      <c r="J46">
        <f>IFERROR(VLOOKUP($A46, CDS1Y_bbg!I$5:J$241,2), -1)</f>
        <v>147.40899999999999</v>
      </c>
      <c r="L46">
        <f>IFERROR(VLOOKUP($A46, CDS1Y_bbg!K$5:L$241,2), -1)</f>
        <v>56.332999999999998</v>
      </c>
      <c r="N46">
        <f>IFERROR(VLOOKUP($A46, CDS1Y_bbg!M$5:N$241,2), -1)</f>
        <v>36.65</v>
      </c>
      <c r="P46">
        <f>IFERROR(VLOOKUP($A46, CDS1Y_bbg!O$5:P$241,2), -1)</f>
        <v>24.55</v>
      </c>
      <c r="R46">
        <f>IFERROR(VLOOKUP($A46, CDS1Y_bbg!Q$5:R$241,2), -1)</f>
        <v>30.832999999999998</v>
      </c>
      <c r="T46">
        <f>IFERROR(VLOOKUP($A46, CDS1Y_bbg!S$5:T$241,2), -1)</f>
        <v>140.85</v>
      </c>
      <c r="V46">
        <f>IFERROR(VLOOKUP($A46, CDS1Y_bbg!U$5:V$241,2), -1)</f>
        <v>14.667</v>
      </c>
      <c r="X46">
        <f>IFERROR(VLOOKUP($A46, CDS1Y_bbg!W$5:X$241,2), -1)</f>
        <v>109.5</v>
      </c>
      <c r="Z46">
        <f>IFERROR(VLOOKUP($A46, CDS1Y_bbg!Y$5:Z$241,2), -1)</f>
        <v>47.5</v>
      </c>
      <c r="AB46">
        <f>IFERROR(VLOOKUP($A46, CDS1Y_bbg!AA$5:AB$241,2), -1)</f>
        <v>16.5</v>
      </c>
      <c r="AD46">
        <f>IFERROR(VLOOKUP($A46, CDS1Y_bbg!AC$5:AD$241,2), -1)</f>
        <v>305</v>
      </c>
      <c r="AF46">
        <f>IFERROR(VLOOKUP($A46, CDS1Y_bbg!AE$5:AF$241,2), -1)</f>
        <v>-1</v>
      </c>
      <c r="AH46">
        <f>IFERROR(VLOOKUP($A46, CDS1Y_bbg!AG$5:AH$241,2), -1)</f>
        <v>-1</v>
      </c>
      <c r="AJ46">
        <f>IFERROR(VLOOKUP($A46, CDS1Y_bbg!AI$5:AJ$241,2), -1)</f>
        <v>-1</v>
      </c>
      <c r="AL46">
        <f>IFERROR(VLOOKUP($A46, CDS1Y_bbg!AK$5:AL$241,2), -1)</f>
        <v>-1</v>
      </c>
      <c r="AN46">
        <f>IFERROR(VLOOKUP($A46, CDS1Y_bbg!AM$5:AN$241,2), -1)</f>
        <v>-1</v>
      </c>
      <c r="AP46">
        <f>IFERROR(VLOOKUP($A46, CDS1Y_bbg!AO$5:AP$241,2), -1)</f>
        <v>-1</v>
      </c>
      <c r="AR46">
        <f>IFERROR(VLOOKUP($A46, CDS1Y_bbg!AQ$5:AR$241,2), -1)</f>
        <v>-1</v>
      </c>
      <c r="AT46">
        <f>IFERROR(VLOOKUP($A46, CDS1Y_bbg!AS$5:AT$241,2), -1)</f>
        <v>-1</v>
      </c>
      <c r="AV46">
        <f>IFERROR(VLOOKUP($A46, CDS1Y_bbg!AU$5:AV$241,2), -1)</f>
        <v>-1</v>
      </c>
      <c r="AX46">
        <f>IFERROR(VLOOKUP($A46, CDS1Y_bbg!AW$5:AX$241,2), -1)</f>
        <v>-1</v>
      </c>
      <c r="AZ46">
        <f>IFERROR(VLOOKUP($A46, CDS1Y_bbg!AY$5:AZ$241,2), -1)</f>
        <v>-1</v>
      </c>
      <c r="BB46">
        <f>IFERROR(VLOOKUP($A46, CDS1Y_bbg!BA$5:BB$241,2), -1)</f>
        <v>-1</v>
      </c>
      <c r="BD46">
        <f>IFERROR(VLOOKUP($A46, CDS1Y_bbg!BC$5:BD$241,2), -1)</f>
        <v>-1</v>
      </c>
      <c r="BF46">
        <f>IFERROR(VLOOKUP($A46, CDS1Y_bbg!BE$5:BF$241,2), -1)</f>
        <v>-1</v>
      </c>
      <c r="BH46">
        <f>IFERROR(VLOOKUP($A46, CDS1Y_bbg!BG$5:BH$241,2), -1)</f>
        <v>-1</v>
      </c>
      <c r="BJ46">
        <f>IFERROR(VLOOKUP($A46, CDS1Y_bbg!BI$5:BJ$241,2), -1)</f>
        <v>-1</v>
      </c>
      <c r="BL46">
        <f>IFERROR(VLOOKUP($A46, CDS1Y_bbg!BK$5:BL$241,2), -1)</f>
        <v>-1</v>
      </c>
      <c r="BN46">
        <f>IFERROR(VLOOKUP($A46, CDS1Y_bbg!BM$5:BN$241,2), -1)</f>
        <v>-1</v>
      </c>
      <c r="BP46">
        <f>IFERROR(VLOOKUP($A46, CDS1Y_bbg!BO$5:BP$241,2), -1)</f>
        <v>-1</v>
      </c>
      <c r="BR46">
        <f>IFERROR(VLOOKUP($A46, CDS1Y_bbg!BQ$5:BR$241,2), -1)</f>
        <v>-1</v>
      </c>
      <c r="BT46">
        <f>IFERROR(VLOOKUP($A46, CDS1Y_bbg!BS$5:BT$241,2), -1)</f>
        <v>-1</v>
      </c>
      <c r="BV46">
        <f>IFERROR(VLOOKUP($A46, CDS1Y_bbg!BU$5:BV$241,2), -1)</f>
        <v>-1</v>
      </c>
      <c r="BX46">
        <f>IFERROR(VLOOKUP($A46, CDS1Y_bbg!BW$5:BX$241,2), -1)</f>
        <v>-1</v>
      </c>
      <c r="BZ46">
        <f>IFERROR(VLOOKUP($A46, CDS1Y_bbg!BY$5:BZ$241,2), -1)</f>
        <v>-1</v>
      </c>
      <c r="CB46">
        <f>IFERROR(VLOOKUP($A46, CDS1Y_bbg!CA$5:CB$241,2), -1)</f>
        <v>-1</v>
      </c>
      <c r="CD46">
        <f>IFERROR(VLOOKUP($A46, CDS1Y_bbg!CC$5:CD$241,2), -1)</f>
        <v>-1</v>
      </c>
      <c r="CF46">
        <f>IFERROR(VLOOKUP($A46, CDS1Y_bbg!CE$5:CF$241,2), -1)</f>
        <v>12.5</v>
      </c>
      <c r="CH46">
        <f>IFERROR(VLOOKUP($A46, CDS1Y_bbg!CG$5:CH$241,2), -1)</f>
        <v>-1</v>
      </c>
      <c r="CJ46">
        <f>IFERROR(VLOOKUP($A46, CDS1Y_bbg!CI$5:CJ$241,2), -1)</f>
        <v>-1</v>
      </c>
      <c r="CL46">
        <f>IFERROR(VLOOKUP($A46, CDS1Y_bbg!CK$5:CL$241,2), -1)</f>
        <v>-1</v>
      </c>
      <c r="CN46">
        <f>IFERROR(VLOOKUP($A46, CDS1Y_bbg!CM$5:CN$241,2), -1)</f>
        <v>-1</v>
      </c>
    </row>
    <row r="47" spans="1:92" x14ac:dyDescent="0.25">
      <c r="A47" s="1">
        <v>37925</v>
      </c>
      <c r="B47">
        <f>IFERROR(VLOOKUP($A47, CDS1Y_bbg!A$5:B$241,2), -1)</f>
        <v>144.93799999999999</v>
      </c>
      <c r="D47">
        <f>IFERROR(VLOOKUP($A47, CDS1Y_bbg!C$5:D$241,2), -1)</f>
        <v>66.5</v>
      </c>
      <c r="F47">
        <f>IFERROR(VLOOKUP($A47, CDS1Y_bbg!E$5:F$241,2), -1)</f>
        <v>22.981999999999999</v>
      </c>
      <c r="H47">
        <f>IFERROR(VLOOKUP($A47, CDS1Y_bbg!G$5:H$241,2), -1)</f>
        <v>8</v>
      </c>
      <c r="J47">
        <f>IFERROR(VLOOKUP($A47, CDS1Y_bbg!I$5:J$241,2), -1)</f>
        <v>137.40299999999999</v>
      </c>
      <c r="L47">
        <f>IFERROR(VLOOKUP($A47, CDS1Y_bbg!K$5:L$241,2), -1)</f>
        <v>52.5</v>
      </c>
      <c r="N47">
        <f>IFERROR(VLOOKUP($A47, CDS1Y_bbg!M$5:N$241,2), -1)</f>
        <v>38.4</v>
      </c>
      <c r="P47">
        <f>IFERROR(VLOOKUP($A47, CDS1Y_bbg!O$5:P$241,2), -1)</f>
        <v>21.95</v>
      </c>
      <c r="R47">
        <f>IFERROR(VLOOKUP($A47, CDS1Y_bbg!Q$5:R$241,2), -1)</f>
        <v>27.917000000000002</v>
      </c>
      <c r="T47">
        <f>IFERROR(VLOOKUP($A47, CDS1Y_bbg!S$5:T$241,2), -1)</f>
        <v>150.667</v>
      </c>
      <c r="V47">
        <f>IFERROR(VLOOKUP($A47, CDS1Y_bbg!U$5:V$241,2), -1)</f>
        <v>17</v>
      </c>
      <c r="X47">
        <f>IFERROR(VLOOKUP($A47, CDS1Y_bbg!W$5:X$241,2), -1)</f>
        <v>99</v>
      </c>
      <c r="Z47">
        <f>IFERROR(VLOOKUP($A47, CDS1Y_bbg!Y$5:Z$241,2), -1)</f>
        <v>38.75</v>
      </c>
      <c r="AB47">
        <f>IFERROR(VLOOKUP($A47, CDS1Y_bbg!AA$5:AB$241,2), -1)</f>
        <v>11.6</v>
      </c>
      <c r="AD47">
        <f>IFERROR(VLOOKUP($A47, CDS1Y_bbg!AC$5:AD$241,2), -1)</f>
        <v>197.5</v>
      </c>
      <c r="AF47">
        <f>IFERROR(VLOOKUP($A47, CDS1Y_bbg!AE$5:AF$241,2), -1)</f>
        <v>-1</v>
      </c>
      <c r="AH47">
        <f>IFERROR(VLOOKUP($A47, CDS1Y_bbg!AG$5:AH$241,2), -1)</f>
        <v>-1</v>
      </c>
      <c r="AJ47">
        <f>IFERROR(VLOOKUP($A47, CDS1Y_bbg!AI$5:AJ$241,2), -1)</f>
        <v>-1</v>
      </c>
      <c r="AL47">
        <f>IFERROR(VLOOKUP($A47, CDS1Y_bbg!AK$5:AL$241,2), -1)</f>
        <v>-1</v>
      </c>
      <c r="AN47">
        <f>IFERROR(VLOOKUP($A47, CDS1Y_bbg!AM$5:AN$241,2), -1)</f>
        <v>-1</v>
      </c>
      <c r="AP47">
        <f>IFERROR(VLOOKUP($A47, CDS1Y_bbg!AO$5:AP$241,2), -1)</f>
        <v>-1</v>
      </c>
      <c r="AR47">
        <f>IFERROR(VLOOKUP($A47, CDS1Y_bbg!AQ$5:AR$241,2), -1)</f>
        <v>-1</v>
      </c>
      <c r="AT47">
        <f>IFERROR(VLOOKUP($A47, CDS1Y_bbg!AS$5:AT$241,2), -1)</f>
        <v>-1</v>
      </c>
      <c r="AV47">
        <f>IFERROR(VLOOKUP($A47, CDS1Y_bbg!AU$5:AV$241,2), -1)</f>
        <v>-1</v>
      </c>
      <c r="AX47">
        <f>IFERROR(VLOOKUP($A47, CDS1Y_bbg!AW$5:AX$241,2), -1)</f>
        <v>-1</v>
      </c>
      <c r="AZ47">
        <f>IFERROR(VLOOKUP($A47, CDS1Y_bbg!AY$5:AZ$241,2), -1)</f>
        <v>-1</v>
      </c>
      <c r="BB47">
        <f>IFERROR(VLOOKUP($A47, CDS1Y_bbg!BA$5:BB$241,2), -1)</f>
        <v>-1</v>
      </c>
      <c r="BD47">
        <f>IFERROR(VLOOKUP($A47, CDS1Y_bbg!BC$5:BD$241,2), -1)</f>
        <v>-1</v>
      </c>
      <c r="BF47">
        <f>IFERROR(VLOOKUP($A47, CDS1Y_bbg!BE$5:BF$241,2), -1)</f>
        <v>-1</v>
      </c>
      <c r="BH47">
        <f>IFERROR(VLOOKUP($A47, CDS1Y_bbg!BG$5:BH$241,2), -1)</f>
        <v>-1</v>
      </c>
      <c r="BJ47">
        <f>IFERROR(VLOOKUP($A47, CDS1Y_bbg!BI$5:BJ$241,2), -1)</f>
        <v>-1</v>
      </c>
      <c r="BL47">
        <f>IFERROR(VLOOKUP($A47, CDS1Y_bbg!BK$5:BL$241,2), -1)</f>
        <v>-1</v>
      </c>
      <c r="BN47">
        <f>IFERROR(VLOOKUP($A47, CDS1Y_bbg!BM$5:BN$241,2), -1)</f>
        <v>-1</v>
      </c>
      <c r="BP47">
        <f>IFERROR(VLOOKUP($A47, CDS1Y_bbg!BO$5:BP$241,2), -1)</f>
        <v>-1</v>
      </c>
      <c r="BR47">
        <f>IFERROR(VLOOKUP($A47, CDS1Y_bbg!BQ$5:BR$241,2), -1)</f>
        <v>-1</v>
      </c>
      <c r="BT47">
        <f>IFERROR(VLOOKUP($A47, CDS1Y_bbg!BS$5:BT$241,2), -1)</f>
        <v>-1</v>
      </c>
      <c r="BV47">
        <f>IFERROR(VLOOKUP($A47, CDS1Y_bbg!BU$5:BV$241,2), -1)</f>
        <v>-1</v>
      </c>
      <c r="BX47">
        <f>IFERROR(VLOOKUP($A47, CDS1Y_bbg!BW$5:BX$241,2), -1)</f>
        <v>-1</v>
      </c>
      <c r="BZ47">
        <f>IFERROR(VLOOKUP($A47, CDS1Y_bbg!BY$5:BZ$241,2), -1)</f>
        <v>-1</v>
      </c>
      <c r="CB47">
        <f>IFERROR(VLOOKUP($A47, CDS1Y_bbg!CA$5:CB$241,2), -1)</f>
        <v>-1</v>
      </c>
      <c r="CD47">
        <f>IFERROR(VLOOKUP($A47, CDS1Y_bbg!CC$5:CD$241,2), -1)</f>
        <v>-1</v>
      </c>
      <c r="CF47">
        <f>IFERROR(VLOOKUP($A47, CDS1Y_bbg!CE$5:CF$241,2), -1)</f>
        <v>12.5</v>
      </c>
      <c r="CH47">
        <f>IFERROR(VLOOKUP($A47, CDS1Y_bbg!CG$5:CH$241,2), -1)</f>
        <v>-1</v>
      </c>
      <c r="CJ47">
        <f>IFERROR(VLOOKUP($A47, CDS1Y_bbg!CI$5:CJ$241,2), -1)</f>
        <v>-1</v>
      </c>
      <c r="CL47">
        <f>IFERROR(VLOOKUP($A47, CDS1Y_bbg!CK$5:CL$241,2), -1)</f>
        <v>-1</v>
      </c>
      <c r="CN47">
        <f>IFERROR(VLOOKUP($A47, CDS1Y_bbg!CM$5:CN$241,2), -1)</f>
        <v>-1</v>
      </c>
    </row>
    <row r="48" spans="1:92" x14ac:dyDescent="0.25">
      <c r="A48" s="1">
        <v>37953</v>
      </c>
      <c r="B48">
        <f>IFERROR(VLOOKUP($A48, CDS1Y_bbg!A$5:B$241,2), -1)</f>
        <v>87.450999999999993</v>
      </c>
      <c r="D48">
        <f>IFERROR(VLOOKUP($A48, CDS1Y_bbg!C$5:D$241,2), -1)</f>
        <v>100.833</v>
      </c>
      <c r="F48">
        <f>IFERROR(VLOOKUP($A48, CDS1Y_bbg!E$5:F$241,2), -1)</f>
        <v>14.237</v>
      </c>
      <c r="H48">
        <f>IFERROR(VLOOKUP($A48, CDS1Y_bbg!G$5:H$241,2), -1)</f>
        <v>10</v>
      </c>
      <c r="J48">
        <f>IFERROR(VLOOKUP($A48, CDS1Y_bbg!I$5:J$241,2), -1)</f>
        <v>129.904</v>
      </c>
      <c r="L48">
        <f>IFERROR(VLOOKUP($A48, CDS1Y_bbg!K$5:L$241,2), -1)</f>
        <v>70.25</v>
      </c>
      <c r="N48">
        <f>IFERROR(VLOOKUP($A48, CDS1Y_bbg!M$5:N$241,2), -1)</f>
        <v>39.840000000000003</v>
      </c>
      <c r="P48">
        <f>IFERROR(VLOOKUP($A48, CDS1Y_bbg!O$5:P$241,2), -1)</f>
        <v>18.23</v>
      </c>
      <c r="R48">
        <f>IFERROR(VLOOKUP($A48, CDS1Y_bbg!Q$5:R$241,2), -1)</f>
        <v>42.5</v>
      </c>
      <c r="T48">
        <f>IFERROR(VLOOKUP($A48, CDS1Y_bbg!S$5:T$241,2), -1)</f>
        <v>215</v>
      </c>
      <c r="V48">
        <f>IFERROR(VLOOKUP($A48, CDS1Y_bbg!U$5:V$241,2), -1)</f>
        <v>29.832999999999998</v>
      </c>
      <c r="X48">
        <f>IFERROR(VLOOKUP($A48, CDS1Y_bbg!W$5:X$241,2), -1)</f>
        <v>101.833</v>
      </c>
      <c r="Z48">
        <f>IFERROR(VLOOKUP($A48, CDS1Y_bbg!Y$5:Z$241,2), -1)</f>
        <v>76.667000000000002</v>
      </c>
      <c r="AB48">
        <f>IFERROR(VLOOKUP($A48, CDS1Y_bbg!AA$5:AB$241,2), -1)</f>
        <v>10.664999999999999</v>
      </c>
      <c r="AD48">
        <f>IFERROR(VLOOKUP($A48, CDS1Y_bbg!AC$5:AD$241,2), -1)</f>
        <v>244.875</v>
      </c>
      <c r="AF48">
        <f>IFERROR(VLOOKUP($A48, CDS1Y_bbg!AE$5:AF$241,2), -1)</f>
        <v>-1</v>
      </c>
      <c r="AH48">
        <f>IFERROR(VLOOKUP($A48, CDS1Y_bbg!AG$5:AH$241,2), -1)</f>
        <v>-1</v>
      </c>
      <c r="AJ48">
        <f>IFERROR(VLOOKUP($A48, CDS1Y_bbg!AI$5:AJ$241,2), -1)</f>
        <v>-1</v>
      </c>
      <c r="AL48">
        <f>IFERROR(VLOOKUP($A48, CDS1Y_bbg!AK$5:AL$241,2), -1)</f>
        <v>-1</v>
      </c>
      <c r="AN48">
        <f>IFERROR(VLOOKUP($A48, CDS1Y_bbg!AM$5:AN$241,2), -1)</f>
        <v>-1</v>
      </c>
      <c r="AP48">
        <f>IFERROR(VLOOKUP($A48, CDS1Y_bbg!AO$5:AP$241,2), -1)</f>
        <v>-1</v>
      </c>
      <c r="AR48">
        <f>IFERROR(VLOOKUP($A48, CDS1Y_bbg!AQ$5:AR$241,2), -1)</f>
        <v>-1</v>
      </c>
      <c r="AT48">
        <f>IFERROR(VLOOKUP($A48, CDS1Y_bbg!AS$5:AT$241,2), -1)</f>
        <v>-1</v>
      </c>
      <c r="AV48">
        <f>IFERROR(VLOOKUP($A48, CDS1Y_bbg!AU$5:AV$241,2), -1)</f>
        <v>-1</v>
      </c>
      <c r="AX48">
        <f>IFERROR(VLOOKUP($A48, CDS1Y_bbg!AW$5:AX$241,2), -1)</f>
        <v>-1</v>
      </c>
      <c r="AZ48">
        <f>IFERROR(VLOOKUP($A48, CDS1Y_bbg!AY$5:AZ$241,2), -1)</f>
        <v>-1</v>
      </c>
      <c r="BB48">
        <f>IFERROR(VLOOKUP($A48, CDS1Y_bbg!BA$5:BB$241,2), -1)</f>
        <v>-1</v>
      </c>
      <c r="BD48">
        <f>IFERROR(VLOOKUP($A48, CDS1Y_bbg!BC$5:BD$241,2), -1)</f>
        <v>-1</v>
      </c>
      <c r="BF48">
        <f>IFERROR(VLOOKUP($A48, CDS1Y_bbg!BE$5:BF$241,2), -1)</f>
        <v>-1</v>
      </c>
      <c r="BH48">
        <f>IFERROR(VLOOKUP($A48, CDS1Y_bbg!BG$5:BH$241,2), -1)</f>
        <v>-1</v>
      </c>
      <c r="BJ48">
        <f>IFERROR(VLOOKUP($A48, CDS1Y_bbg!BI$5:BJ$241,2), -1)</f>
        <v>-1</v>
      </c>
      <c r="BL48">
        <f>IFERROR(VLOOKUP($A48, CDS1Y_bbg!BK$5:BL$241,2), -1)</f>
        <v>-1</v>
      </c>
      <c r="BN48">
        <f>IFERROR(VLOOKUP($A48, CDS1Y_bbg!BM$5:BN$241,2), -1)</f>
        <v>-1</v>
      </c>
      <c r="BP48">
        <f>IFERROR(VLOOKUP($A48, CDS1Y_bbg!BO$5:BP$241,2), -1)</f>
        <v>-1</v>
      </c>
      <c r="BR48">
        <f>IFERROR(VLOOKUP($A48, CDS1Y_bbg!BQ$5:BR$241,2), -1)</f>
        <v>-1</v>
      </c>
      <c r="BT48">
        <f>IFERROR(VLOOKUP($A48, CDS1Y_bbg!BS$5:BT$241,2), -1)</f>
        <v>-1</v>
      </c>
      <c r="BV48">
        <f>IFERROR(VLOOKUP($A48, CDS1Y_bbg!BU$5:BV$241,2), -1)</f>
        <v>-1</v>
      </c>
      <c r="BX48">
        <f>IFERROR(VLOOKUP($A48, CDS1Y_bbg!BW$5:BX$241,2), -1)</f>
        <v>-1</v>
      </c>
      <c r="BZ48">
        <f>IFERROR(VLOOKUP($A48, CDS1Y_bbg!BY$5:BZ$241,2), -1)</f>
        <v>-1</v>
      </c>
      <c r="CB48">
        <f>IFERROR(VLOOKUP($A48, CDS1Y_bbg!CA$5:CB$241,2), -1)</f>
        <v>-1</v>
      </c>
      <c r="CD48">
        <f>IFERROR(VLOOKUP($A48, CDS1Y_bbg!CC$5:CD$241,2), -1)</f>
        <v>-1</v>
      </c>
      <c r="CF48">
        <f>IFERROR(VLOOKUP($A48, CDS1Y_bbg!CE$5:CF$241,2), -1)</f>
        <v>22.5</v>
      </c>
      <c r="CH48">
        <f>IFERROR(VLOOKUP($A48, CDS1Y_bbg!CG$5:CH$241,2), -1)</f>
        <v>-1</v>
      </c>
      <c r="CJ48">
        <f>IFERROR(VLOOKUP($A48, CDS1Y_bbg!CI$5:CJ$241,2), -1)</f>
        <v>-1</v>
      </c>
      <c r="CL48">
        <f>IFERROR(VLOOKUP($A48, CDS1Y_bbg!CK$5:CL$241,2), -1)</f>
        <v>12.5</v>
      </c>
      <c r="CN48">
        <f>IFERROR(VLOOKUP($A48, CDS1Y_bbg!CM$5:CN$241,2), -1)</f>
        <v>-1</v>
      </c>
    </row>
    <row r="49" spans="1:92" x14ac:dyDescent="0.25">
      <c r="A49" s="1">
        <v>37986</v>
      </c>
      <c r="B49">
        <f>IFERROR(VLOOKUP($A49, CDS1Y_bbg!A$5:B$241,2), -1)</f>
        <v>108.282</v>
      </c>
      <c r="D49">
        <f>IFERROR(VLOOKUP($A49, CDS1Y_bbg!C$5:D$241,2), -1)</f>
        <v>66.5</v>
      </c>
      <c r="F49">
        <f>IFERROR(VLOOKUP($A49, CDS1Y_bbg!E$5:F$241,2), -1)</f>
        <v>14.988</v>
      </c>
      <c r="H49">
        <f>IFERROR(VLOOKUP($A49, CDS1Y_bbg!G$5:H$241,2), -1)</f>
        <v>9.25</v>
      </c>
      <c r="J49">
        <f>IFERROR(VLOOKUP($A49, CDS1Y_bbg!I$5:J$241,2), -1)</f>
        <v>113.28</v>
      </c>
      <c r="L49">
        <f>IFERROR(VLOOKUP($A49, CDS1Y_bbg!K$5:L$241,2), -1)</f>
        <v>47.5</v>
      </c>
      <c r="N49">
        <f>IFERROR(VLOOKUP($A49, CDS1Y_bbg!M$5:N$241,2), -1)</f>
        <v>20.5</v>
      </c>
      <c r="P49">
        <f>IFERROR(VLOOKUP($A49, CDS1Y_bbg!O$5:P$241,2), -1)</f>
        <v>11.27</v>
      </c>
      <c r="R49">
        <f>IFERROR(VLOOKUP($A49, CDS1Y_bbg!Q$5:R$241,2), -1)</f>
        <v>41.5</v>
      </c>
      <c r="T49">
        <f>IFERROR(VLOOKUP($A49, CDS1Y_bbg!S$5:T$241,2), -1)</f>
        <v>196.32</v>
      </c>
      <c r="V49">
        <f>IFERROR(VLOOKUP($A49, CDS1Y_bbg!U$5:V$241,2), -1)</f>
        <v>16.5</v>
      </c>
      <c r="X49">
        <f>IFERROR(VLOOKUP($A49, CDS1Y_bbg!W$5:X$241,2), -1)</f>
        <v>103.875</v>
      </c>
      <c r="Z49">
        <f>IFERROR(VLOOKUP($A49, CDS1Y_bbg!Y$5:Z$241,2), -1)</f>
        <v>35</v>
      </c>
      <c r="AB49">
        <f>IFERROR(VLOOKUP($A49, CDS1Y_bbg!AA$5:AB$241,2), -1)</f>
        <v>11.225</v>
      </c>
      <c r="AD49">
        <f>IFERROR(VLOOKUP($A49, CDS1Y_bbg!AC$5:AD$241,2), -1)</f>
        <v>136.833</v>
      </c>
      <c r="AF49">
        <f>IFERROR(VLOOKUP($A49, CDS1Y_bbg!AE$5:AF$241,2), -1)</f>
        <v>-1</v>
      </c>
      <c r="AH49">
        <f>IFERROR(VLOOKUP($A49, CDS1Y_bbg!AG$5:AH$241,2), -1)</f>
        <v>-1</v>
      </c>
      <c r="AJ49">
        <f>IFERROR(VLOOKUP($A49, CDS1Y_bbg!AI$5:AJ$241,2), -1)</f>
        <v>-1</v>
      </c>
      <c r="AL49">
        <f>IFERROR(VLOOKUP($A49, CDS1Y_bbg!AK$5:AL$241,2), -1)</f>
        <v>-1</v>
      </c>
      <c r="AN49">
        <f>IFERROR(VLOOKUP($A49, CDS1Y_bbg!AM$5:AN$241,2), -1)</f>
        <v>-1</v>
      </c>
      <c r="AP49">
        <f>IFERROR(VLOOKUP($A49, CDS1Y_bbg!AO$5:AP$241,2), -1)</f>
        <v>-1</v>
      </c>
      <c r="AR49">
        <f>IFERROR(VLOOKUP($A49, CDS1Y_bbg!AQ$5:AR$241,2), -1)</f>
        <v>-1</v>
      </c>
      <c r="AT49">
        <f>IFERROR(VLOOKUP($A49, CDS1Y_bbg!AS$5:AT$241,2), -1)</f>
        <v>-1</v>
      </c>
      <c r="AV49">
        <f>IFERROR(VLOOKUP($A49, CDS1Y_bbg!AU$5:AV$241,2), -1)</f>
        <v>-1</v>
      </c>
      <c r="AX49">
        <f>IFERROR(VLOOKUP($A49, CDS1Y_bbg!AW$5:AX$241,2), -1)</f>
        <v>-1</v>
      </c>
      <c r="AZ49">
        <f>IFERROR(VLOOKUP($A49, CDS1Y_bbg!AY$5:AZ$241,2), -1)</f>
        <v>-1</v>
      </c>
      <c r="BB49">
        <f>IFERROR(VLOOKUP($A49, CDS1Y_bbg!BA$5:BB$241,2), -1)</f>
        <v>-1</v>
      </c>
      <c r="BD49">
        <f>IFERROR(VLOOKUP($A49, CDS1Y_bbg!BC$5:BD$241,2), -1)</f>
        <v>-1</v>
      </c>
      <c r="BF49">
        <f>IFERROR(VLOOKUP($A49, CDS1Y_bbg!BE$5:BF$241,2), -1)</f>
        <v>-1</v>
      </c>
      <c r="BH49">
        <f>IFERROR(VLOOKUP($A49, CDS1Y_bbg!BG$5:BH$241,2), -1)</f>
        <v>-1</v>
      </c>
      <c r="BJ49">
        <f>IFERROR(VLOOKUP($A49, CDS1Y_bbg!BI$5:BJ$241,2), -1)</f>
        <v>-1</v>
      </c>
      <c r="BL49">
        <f>IFERROR(VLOOKUP($A49, CDS1Y_bbg!BK$5:BL$241,2), -1)</f>
        <v>-1</v>
      </c>
      <c r="BN49">
        <f>IFERROR(VLOOKUP($A49, CDS1Y_bbg!BM$5:BN$241,2), -1)</f>
        <v>-1</v>
      </c>
      <c r="BP49">
        <f>IFERROR(VLOOKUP($A49, CDS1Y_bbg!BO$5:BP$241,2), -1)</f>
        <v>-1</v>
      </c>
      <c r="BR49">
        <f>IFERROR(VLOOKUP($A49, CDS1Y_bbg!BQ$5:BR$241,2), -1)</f>
        <v>-1</v>
      </c>
      <c r="BT49">
        <f>IFERROR(VLOOKUP($A49, CDS1Y_bbg!BS$5:BT$241,2), -1)</f>
        <v>-1</v>
      </c>
      <c r="BV49">
        <f>IFERROR(VLOOKUP($A49, CDS1Y_bbg!BU$5:BV$241,2), -1)</f>
        <v>-1</v>
      </c>
      <c r="BX49">
        <f>IFERROR(VLOOKUP($A49, CDS1Y_bbg!BW$5:BX$241,2), -1)</f>
        <v>-1</v>
      </c>
      <c r="BZ49">
        <f>IFERROR(VLOOKUP($A49, CDS1Y_bbg!BY$5:BZ$241,2), -1)</f>
        <v>-1</v>
      </c>
      <c r="CB49">
        <f>IFERROR(VLOOKUP($A49, CDS1Y_bbg!CA$5:CB$241,2), -1)</f>
        <v>-1</v>
      </c>
      <c r="CD49">
        <f>IFERROR(VLOOKUP($A49, CDS1Y_bbg!CC$5:CD$241,2), -1)</f>
        <v>-1</v>
      </c>
      <c r="CF49">
        <f>IFERROR(VLOOKUP($A49, CDS1Y_bbg!CE$5:CF$241,2), -1)</f>
        <v>31.25</v>
      </c>
      <c r="CH49">
        <f>IFERROR(VLOOKUP($A49, CDS1Y_bbg!CG$5:CH$241,2), -1)</f>
        <v>-1</v>
      </c>
      <c r="CJ49">
        <f>IFERROR(VLOOKUP($A49, CDS1Y_bbg!CI$5:CJ$241,2), -1)</f>
        <v>-1</v>
      </c>
      <c r="CL49">
        <f>IFERROR(VLOOKUP($A49, CDS1Y_bbg!CK$5:CL$241,2), -1)</f>
        <v>12.5</v>
      </c>
      <c r="CN49">
        <f>IFERROR(VLOOKUP($A49, CDS1Y_bbg!CM$5:CN$241,2), -1)</f>
        <v>-1</v>
      </c>
    </row>
    <row r="50" spans="1:92" x14ac:dyDescent="0.25">
      <c r="A50" s="1">
        <v>38016</v>
      </c>
      <c r="B50">
        <f>IFERROR(VLOOKUP($A50, CDS1Y_bbg!A$5:B$241,2), -1)</f>
        <v>188.261</v>
      </c>
      <c r="D50">
        <f>IFERROR(VLOOKUP($A50, CDS1Y_bbg!C$5:D$241,2), -1)</f>
        <v>71.5</v>
      </c>
      <c r="F50">
        <f>IFERROR(VLOOKUP($A50, CDS1Y_bbg!E$5:F$241,2), -1)</f>
        <v>14.991</v>
      </c>
      <c r="H50">
        <f>IFERROR(VLOOKUP($A50, CDS1Y_bbg!G$5:H$241,2), -1)</f>
        <v>11.29</v>
      </c>
      <c r="J50">
        <f>IFERROR(VLOOKUP($A50, CDS1Y_bbg!I$5:J$241,2), -1)</f>
        <v>169.88800000000001</v>
      </c>
      <c r="L50">
        <f>IFERROR(VLOOKUP($A50, CDS1Y_bbg!K$5:L$241,2), -1)</f>
        <v>42.5</v>
      </c>
      <c r="N50">
        <f>IFERROR(VLOOKUP($A50, CDS1Y_bbg!M$5:N$241,2), -1)</f>
        <v>31.652999999999999</v>
      </c>
      <c r="P50">
        <f>IFERROR(VLOOKUP($A50, CDS1Y_bbg!O$5:P$241,2), -1)</f>
        <v>17.425000000000001</v>
      </c>
      <c r="R50">
        <f>IFERROR(VLOOKUP($A50, CDS1Y_bbg!Q$5:R$241,2), -1)</f>
        <v>45</v>
      </c>
      <c r="T50">
        <f>IFERROR(VLOOKUP($A50, CDS1Y_bbg!S$5:T$241,2), -1)</f>
        <v>213.98699999999999</v>
      </c>
      <c r="V50">
        <f>IFERROR(VLOOKUP($A50, CDS1Y_bbg!U$5:V$241,2), -1)</f>
        <v>11.75</v>
      </c>
      <c r="X50">
        <f>IFERROR(VLOOKUP($A50, CDS1Y_bbg!W$5:X$241,2), -1)</f>
        <v>102.833</v>
      </c>
      <c r="Z50">
        <f>IFERROR(VLOOKUP($A50, CDS1Y_bbg!Y$5:Z$241,2), -1)</f>
        <v>37.5</v>
      </c>
      <c r="AB50">
        <f>IFERROR(VLOOKUP($A50, CDS1Y_bbg!AA$5:AB$241,2), -1)</f>
        <v>15.22</v>
      </c>
      <c r="AD50">
        <f>IFERROR(VLOOKUP($A50, CDS1Y_bbg!AC$5:AD$241,2), -1)</f>
        <v>179.167</v>
      </c>
      <c r="AF50">
        <f>IFERROR(VLOOKUP($A50, CDS1Y_bbg!AE$5:AF$241,2), -1)</f>
        <v>-1</v>
      </c>
      <c r="AH50">
        <f>IFERROR(VLOOKUP($A50, CDS1Y_bbg!AG$5:AH$241,2), -1)</f>
        <v>-1</v>
      </c>
      <c r="AJ50">
        <f>IFERROR(VLOOKUP($A50, CDS1Y_bbg!AI$5:AJ$241,2), -1)</f>
        <v>-1</v>
      </c>
      <c r="AL50">
        <f>IFERROR(VLOOKUP($A50, CDS1Y_bbg!AK$5:AL$241,2), -1)</f>
        <v>-1</v>
      </c>
      <c r="AN50">
        <f>IFERROR(VLOOKUP($A50, CDS1Y_bbg!AM$5:AN$241,2), -1)</f>
        <v>-1</v>
      </c>
      <c r="AP50">
        <f>IFERROR(VLOOKUP($A50, CDS1Y_bbg!AO$5:AP$241,2), -1)</f>
        <v>-1</v>
      </c>
      <c r="AR50">
        <f>IFERROR(VLOOKUP($A50, CDS1Y_bbg!AQ$5:AR$241,2), -1)</f>
        <v>-1</v>
      </c>
      <c r="AT50">
        <f>IFERROR(VLOOKUP($A50, CDS1Y_bbg!AS$5:AT$241,2), -1)</f>
        <v>-1</v>
      </c>
      <c r="AV50">
        <f>IFERROR(VLOOKUP($A50, CDS1Y_bbg!AU$5:AV$241,2), -1)</f>
        <v>-1</v>
      </c>
      <c r="AX50">
        <f>IFERROR(VLOOKUP($A50, CDS1Y_bbg!AW$5:AX$241,2), -1)</f>
        <v>-1</v>
      </c>
      <c r="AZ50">
        <f>IFERROR(VLOOKUP($A50, CDS1Y_bbg!AY$5:AZ$241,2), -1)</f>
        <v>-1</v>
      </c>
      <c r="BB50">
        <f>IFERROR(VLOOKUP($A50, CDS1Y_bbg!BA$5:BB$241,2), -1)</f>
        <v>-1</v>
      </c>
      <c r="BD50">
        <f>IFERROR(VLOOKUP($A50, CDS1Y_bbg!BC$5:BD$241,2), -1)</f>
        <v>-1</v>
      </c>
      <c r="BF50">
        <f>IFERROR(VLOOKUP($A50, CDS1Y_bbg!BE$5:BF$241,2), -1)</f>
        <v>-1</v>
      </c>
      <c r="BH50">
        <f>IFERROR(VLOOKUP($A50, CDS1Y_bbg!BG$5:BH$241,2), -1)</f>
        <v>-1</v>
      </c>
      <c r="BJ50">
        <f>IFERROR(VLOOKUP($A50, CDS1Y_bbg!BI$5:BJ$241,2), -1)</f>
        <v>-1</v>
      </c>
      <c r="BL50">
        <f>IFERROR(VLOOKUP($A50, CDS1Y_bbg!BK$5:BL$241,2), -1)</f>
        <v>-1</v>
      </c>
      <c r="BN50">
        <f>IFERROR(VLOOKUP($A50, CDS1Y_bbg!BM$5:BN$241,2), -1)</f>
        <v>-1</v>
      </c>
      <c r="BP50">
        <f>IFERROR(VLOOKUP($A50, CDS1Y_bbg!BO$5:BP$241,2), -1)</f>
        <v>-1</v>
      </c>
      <c r="BR50">
        <f>IFERROR(VLOOKUP($A50, CDS1Y_bbg!BQ$5:BR$241,2), -1)</f>
        <v>-1</v>
      </c>
      <c r="BT50">
        <f>IFERROR(VLOOKUP($A50, CDS1Y_bbg!BS$5:BT$241,2), -1)</f>
        <v>-1</v>
      </c>
      <c r="BV50">
        <f>IFERROR(VLOOKUP($A50, CDS1Y_bbg!BU$5:BV$241,2), -1)</f>
        <v>-1</v>
      </c>
      <c r="BX50">
        <f>IFERROR(VLOOKUP($A50, CDS1Y_bbg!BW$5:BX$241,2), -1)</f>
        <v>-1</v>
      </c>
      <c r="BZ50">
        <f>IFERROR(VLOOKUP($A50, CDS1Y_bbg!BY$5:BZ$241,2), -1)</f>
        <v>-1</v>
      </c>
      <c r="CB50">
        <f>IFERROR(VLOOKUP($A50, CDS1Y_bbg!CA$5:CB$241,2), -1)</f>
        <v>-1</v>
      </c>
      <c r="CD50">
        <f>IFERROR(VLOOKUP($A50, CDS1Y_bbg!CC$5:CD$241,2), -1)</f>
        <v>-1</v>
      </c>
      <c r="CF50">
        <f>IFERROR(VLOOKUP($A50, CDS1Y_bbg!CE$5:CF$241,2), -1)</f>
        <v>31.25</v>
      </c>
      <c r="CH50">
        <f>IFERROR(VLOOKUP($A50, CDS1Y_bbg!CG$5:CH$241,2), -1)</f>
        <v>-1</v>
      </c>
      <c r="CJ50">
        <f>IFERROR(VLOOKUP($A50, CDS1Y_bbg!CI$5:CJ$241,2), -1)</f>
        <v>-1</v>
      </c>
      <c r="CL50">
        <f>IFERROR(VLOOKUP($A50, CDS1Y_bbg!CK$5:CL$241,2), -1)</f>
        <v>12.75</v>
      </c>
      <c r="CN50">
        <f>IFERROR(VLOOKUP($A50, CDS1Y_bbg!CM$5:CN$241,2), -1)</f>
        <v>-1</v>
      </c>
    </row>
    <row r="51" spans="1:92" x14ac:dyDescent="0.25">
      <c r="A51" s="1">
        <v>38044</v>
      </c>
      <c r="B51">
        <f>IFERROR(VLOOKUP($A51, CDS1Y_bbg!A$5:B$241,2), -1)</f>
        <v>209.92400000000001</v>
      </c>
      <c r="D51">
        <f>IFERROR(VLOOKUP($A51, CDS1Y_bbg!C$5:D$241,2), -1)</f>
        <v>59.5</v>
      </c>
      <c r="F51">
        <f>IFERROR(VLOOKUP($A51, CDS1Y_bbg!E$5:F$241,2), -1)</f>
        <v>14.991</v>
      </c>
      <c r="H51">
        <f>IFERROR(VLOOKUP($A51, CDS1Y_bbg!G$5:H$241,2), -1)</f>
        <v>10.69</v>
      </c>
      <c r="J51">
        <f>IFERROR(VLOOKUP($A51, CDS1Y_bbg!I$5:J$241,2), -1)</f>
        <v>117.423</v>
      </c>
      <c r="L51">
        <f>IFERROR(VLOOKUP($A51, CDS1Y_bbg!K$5:L$241,2), -1)</f>
        <v>46.667000000000002</v>
      </c>
      <c r="N51">
        <f>IFERROR(VLOOKUP($A51, CDS1Y_bbg!M$5:N$241,2), -1)</f>
        <v>26.57</v>
      </c>
      <c r="P51">
        <f>IFERROR(VLOOKUP($A51, CDS1Y_bbg!O$5:P$241,2), -1)</f>
        <v>17.260000000000002</v>
      </c>
      <c r="R51">
        <f>IFERROR(VLOOKUP($A51, CDS1Y_bbg!Q$5:R$241,2), -1)</f>
        <v>28.5</v>
      </c>
      <c r="T51">
        <f>IFERROR(VLOOKUP($A51, CDS1Y_bbg!S$5:T$241,2), -1)</f>
        <v>255.2</v>
      </c>
      <c r="V51">
        <f>IFERROR(VLOOKUP($A51, CDS1Y_bbg!U$5:V$241,2), -1)</f>
        <v>14</v>
      </c>
      <c r="X51">
        <f>IFERROR(VLOOKUP($A51, CDS1Y_bbg!W$5:X$241,2), -1)</f>
        <v>96.25</v>
      </c>
      <c r="Z51">
        <f>IFERROR(VLOOKUP($A51, CDS1Y_bbg!Y$5:Z$241,2), -1)</f>
        <v>40</v>
      </c>
      <c r="AB51">
        <f>IFERROR(VLOOKUP($A51, CDS1Y_bbg!AA$5:AB$241,2), -1)</f>
        <v>15.935</v>
      </c>
      <c r="AD51">
        <f>IFERROR(VLOOKUP($A51, CDS1Y_bbg!AC$5:AD$241,2), -1)</f>
        <v>178.333</v>
      </c>
      <c r="AF51">
        <f>IFERROR(VLOOKUP($A51, CDS1Y_bbg!AE$5:AF$241,2), -1)</f>
        <v>-1</v>
      </c>
      <c r="AH51">
        <f>IFERROR(VLOOKUP($A51, CDS1Y_bbg!AG$5:AH$241,2), -1)</f>
        <v>-1</v>
      </c>
      <c r="AJ51">
        <f>IFERROR(VLOOKUP($A51, CDS1Y_bbg!AI$5:AJ$241,2), -1)</f>
        <v>-1</v>
      </c>
      <c r="AL51">
        <f>IFERROR(VLOOKUP($A51, CDS1Y_bbg!AK$5:AL$241,2), -1)</f>
        <v>-1</v>
      </c>
      <c r="AN51">
        <f>IFERROR(VLOOKUP($A51, CDS1Y_bbg!AM$5:AN$241,2), -1)</f>
        <v>-1</v>
      </c>
      <c r="AP51">
        <f>IFERROR(VLOOKUP($A51, CDS1Y_bbg!AO$5:AP$241,2), -1)</f>
        <v>-1</v>
      </c>
      <c r="AR51">
        <f>IFERROR(VLOOKUP($A51, CDS1Y_bbg!AQ$5:AR$241,2), -1)</f>
        <v>-1</v>
      </c>
      <c r="AT51">
        <f>IFERROR(VLOOKUP($A51, CDS1Y_bbg!AS$5:AT$241,2), -1)</f>
        <v>-1</v>
      </c>
      <c r="AV51">
        <f>IFERROR(VLOOKUP($A51, CDS1Y_bbg!AU$5:AV$241,2), -1)</f>
        <v>-1</v>
      </c>
      <c r="AX51">
        <f>IFERROR(VLOOKUP($A51, CDS1Y_bbg!AW$5:AX$241,2), -1)</f>
        <v>-1</v>
      </c>
      <c r="AZ51">
        <f>IFERROR(VLOOKUP($A51, CDS1Y_bbg!AY$5:AZ$241,2), -1)</f>
        <v>-1</v>
      </c>
      <c r="BB51">
        <f>IFERROR(VLOOKUP($A51, CDS1Y_bbg!BA$5:BB$241,2), -1)</f>
        <v>-1</v>
      </c>
      <c r="BD51">
        <f>IFERROR(VLOOKUP($A51, CDS1Y_bbg!BC$5:BD$241,2), -1)</f>
        <v>-1</v>
      </c>
      <c r="BF51">
        <f>IFERROR(VLOOKUP($A51, CDS1Y_bbg!BE$5:BF$241,2), -1)</f>
        <v>-1</v>
      </c>
      <c r="BH51">
        <f>IFERROR(VLOOKUP($A51, CDS1Y_bbg!BG$5:BH$241,2), -1)</f>
        <v>-1</v>
      </c>
      <c r="BJ51">
        <f>IFERROR(VLOOKUP($A51, CDS1Y_bbg!BI$5:BJ$241,2), -1)</f>
        <v>-1</v>
      </c>
      <c r="BL51">
        <f>IFERROR(VLOOKUP($A51, CDS1Y_bbg!BK$5:BL$241,2), -1)</f>
        <v>-1</v>
      </c>
      <c r="BN51">
        <f>IFERROR(VLOOKUP($A51, CDS1Y_bbg!BM$5:BN$241,2), -1)</f>
        <v>-1</v>
      </c>
      <c r="BP51">
        <f>IFERROR(VLOOKUP($A51, CDS1Y_bbg!BO$5:BP$241,2), -1)</f>
        <v>-1</v>
      </c>
      <c r="BR51">
        <f>IFERROR(VLOOKUP($A51, CDS1Y_bbg!BQ$5:BR$241,2), -1)</f>
        <v>-1</v>
      </c>
      <c r="BT51">
        <f>IFERROR(VLOOKUP($A51, CDS1Y_bbg!BS$5:BT$241,2), -1)</f>
        <v>-1</v>
      </c>
      <c r="BV51">
        <f>IFERROR(VLOOKUP($A51, CDS1Y_bbg!BU$5:BV$241,2), -1)</f>
        <v>-1</v>
      </c>
      <c r="BX51">
        <f>IFERROR(VLOOKUP($A51, CDS1Y_bbg!BW$5:BX$241,2), -1)</f>
        <v>-1</v>
      </c>
      <c r="BZ51">
        <f>IFERROR(VLOOKUP($A51, CDS1Y_bbg!BY$5:BZ$241,2), -1)</f>
        <v>-1</v>
      </c>
      <c r="CB51">
        <f>IFERROR(VLOOKUP($A51, CDS1Y_bbg!CA$5:CB$241,2), -1)</f>
        <v>-1</v>
      </c>
      <c r="CD51">
        <f>IFERROR(VLOOKUP($A51, CDS1Y_bbg!CC$5:CD$241,2), -1)</f>
        <v>-1</v>
      </c>
      <c r="CF51">
        <f>IFERROR(VLOOKUP($A51, CDS1Y_bbg!CE$5:CF$241,2), -1)</f>
        <v>31.25</v>
      </c>
      <c r="CH51">
        <f>IFERROR(VLOOKUP($A51, CDS1Y_bbg!CG$5:CH$241,2), -1)</f>
        <v>-1</v>
      </c>
      <c r="CJ51">
        <f>IFERROR(VLOOKUP($A51, CDS1Y_bbg!CI$5:CJ$241,2), -1)</f>
        <v>-1</v>
      </c>
      <c r="CL51">
        <f>IFERROR(VLOOKUP($A51, CDS1Y_bbg!CK$5:CL$241,2), -1)</f>
        <v>12</v>
      </c>
      <c r="CN51">
        <f>IFERROR(VLOOKUP($A51, CDS1Y_bbg!CM$5:CN$241,2), -1)</f>
        <v>-1</v>
      </c>
    </row>
    <row r="52" spans="1:92" x14ac:dyDescent="0.25">
      <c r="A52" s="1">
        <v>38077</v>
      </c>
      <c r="B52">
        <f>IFERROR(VLOOKUP($A52, CDS1Y_bbg!A$5:B$241,2), -1)</f>
        <v>184.947</v>
      </c>
      <c r="D52">
        <f>IFERROR(VLOOKUP($A52, CDS1Y_bbg!C$5:D$241,2), -1)</f>
        <v>53.5</v>
      </c>
      <c r="F52">
        <f>IFERROR(VLOOKUP($A52, CDS1Y_bbg!E$5:F$241,2), -1)</f>
        <v>17.491</v>
      </c>
      <c r="H52">
        <f>IFERROR(VLOOKUP($A52, CDS1Y_bbg!G$5:H$241,2), -1)</f>
        <v>13.5</v>
      </c>
      <c r="J52">
        <f>IFERROR(VLOOKUP($A52, CDS1Y_bbg!I$5:J$241,2), -1)</f>
        <v>84.962000000000003</v>
      </c>
      <c r="L52">
        <f>IFERROR(VLOOKUP($A52, CDS1Y_bbg!K$5:L$241,2), -1)</f>
        <v>41.25</v>
      </c>
      <c r="N52">
        <f>IFERROR(VLOOKUP($A52, CDS1Y_bbg!M$5:N$241,2), -1)</f>
        <v>25.082999999999998</v>
      </c>
      <c r="P52">
        <f>IFERROR(VLOOKUP($A52, CDS1Y_bbg!O$5:P$241,2), -1)</f>
        <v>18.25</v>
      </c>
      <c r="R52">
        <f>IFERROR(VLOOKUP($A52, CDS1Y_bbg!Q$5:R$241,2), -1)</f>
        <v>28.332999999999998</v>
      </c>
      <c r="T52">
        <f>IFERROR(VLOOKUP($A52, CDS1Y_bbg!S$5:T$241,2), -1)</f>
        <v>287.5</v>
      </c>
      <c r="V52">
        <f>IFERROR(VLOOKUP($A52, CDS1Y_bbg!U$5:V$241,2), -1)</f>
        <v>16.5</v>
      </c>
      <c r="X52">
        <f>IFERROR(VLOOKUP($A52, CDS1Y_bbg!W$5:X$241,2), -1)</f>
        <v>85.832999999999998</v>
      </c>
      <c r="Z52">
        <f>IFERROR(VLOOKUP($A52, CDS1Y_bbg!Y$5:Z$241,2), -1)</f>
        <v>35</v>
      </c>
      <c r="AB52">
        <f>IFERROR(VLOOKUP($A52, CDS1Y_bbg!AA$5:AB$241,2), -1)</f>
        <v>16.5</v>
      </c>
      <c r="AD52">
        <f>IFERROR(VLOOKUP($A52, CDS1Y_bbg!AC$5:AD$241,2), -1)</f>
        <v>118.333</v>
      </c>
      <c r="AF52">
        <f>IFERROR(VLOOKUP($A52, CDS1Y_bbg!AE$5:AF$241,2), -1)</f>
        <v>-1</v>
      </c>
      <c r="AH52">
        <f>IFERROR(VLOOKUP($A52, CDS1Y_bbg!AG$5:AH$241,2), -1)</f>
        <v>-1</v>
      </c>
      <c r="AJ52">
        <f>IFERROR(VLOOKUP($A52, CDS1Y_bbg!AI$5:AJ$241,2), -1)</f>
        <v>-1</v>
      </c>
      <c r="AL52">
        <f>IFERROR(VLOOKUP($A52, CDS1Y_bbg!AK$5:AL$241,2), -1)</f>
        <v>-1</v>
      </c>
      <c r="AN52">
        <f>IFERROR(VLOOKUP($A52, CDS1Y_bbg!AM$5:AN$241,2), -1)</f>
        <v>-1</v>
      </c>
      <c r="AP52">
        <f>IFERROR(VLOOKUP($A52, CDS1Y_bbg!AO$5:AP$241,2), -1)</f>
        <v>-1</v>
      </c>
      <c r="AR52">
        <f>IFERROR(VLOOKUP($A52, CDS1Y_bbg!AQ$5:AR$241,2), -1)</f>
        <v>-1</v>
      </c>
      <c r="AT52">
        <f>IFERROR(VLOOKUP($A52, CDS1Y_bbg!AS$5:AT$241,2), -1)</f>
        <v>-1</v>
      </c>
      <c r="AV52">
        <f>IFERROR(VLOOKUP($A52, CDS1Y_bbg!AU$5:AV$241,2), -1)</f>
        <v>-1</v>
      </c>
      <c r="AX52">
        <f>IFERROR(VLOOKUP($A52, CDS1Y_bbg!AW$5:AX$241,2), -1)</f>
        <v>-1</v>
      </c>
      <c r="AZ52">
        <f>IFERROR(VLOOKUP($A52, CDS1Y_bbg!AY$5:AZ$241,2), -1)</f>
        <v>-1</v>
      </c>
      <c r="BB52">
        <f>IFERROR(VLOOKUP($A52, CDS1Y_bbg!BA$5:BB$241,2), -1)</f>
        <v>-1</v>
      </c>
      <c r="BD52">
        <f>IFERROR(VLOOKUP($A52, CDS1Y_bbg!BC$5:BD$241,2), -1)</f>
        <v>-1</v>
      </c>
      <c r="BF52">
        <f>IFERROR(VLOOKUP($A52, CDS1Y_bbg!BE$5:BF$241,2), -1)</f>
        <v>-1</v>
      </c>
      <c r="BH52">
        <f>IFERROR(VLOOKUP($A52, CDS1Y_bbg!BG$5:BH$241,2), -1)</f>
        <v>-1</v>
      </c>
      <c r="BJ52">
        <f>IFERROR(VLOOKUP($A52, CDS1Y_bbg!BI$5:BJ$241,2), -1)</f>
        <v>-1</v>
      </c>
      <c r="BL52">
        <f>IFERROR(VLOOKUP($A52, CDS1Y_bbg!BK$5:BL$241,2), -1)</f>
        <v>-1</v>
      </c>
      <c r="BN52">
        <f>IFERROR(VLOOKUP($A52, CDS1Y_bbg!BM$5:BN$241,2), -1)</f>
        <v>-1</v>
      </c>
      <c r="BP52">
        <f>IFERROR(VLOOKUP($A52, CDS1Y_bbg!BO$5:BP$241,2), -1)</f>
        <v>-1</v>
      </c>
      <c r="BR52">
        <f>IFERROR(VLOOKUP($A52, CDS1Y_bbg!BQ$5:BR$241,2), -1)</f>
        <v>-1</v>
      </c>
      <c r="BT52">
        <f>IFERROR(VLOOKUP($A52, CDS1Y_bbg!BS$5:BT$241,2), -1)</f>
        <v>-1</v>
      </c>
      <c r="BV52">
        <f>IFERROR(VLOOKUP($A52, CDS1Y_bbg!BU$5:BV$241,2), -1)</f>
        <v>-1</v>
      </c>
      <c r="BX52">
        <f>IFERROR(VLOOKUP($A52, CDS1Y_bbg!BW$5:BX$241,2), -1)</f>
        <v>-1</v>
      </c>
      <c r="BZ52">
        <f>IFERROR(VLOOKUP($A52, CDS1Y_bbg!BY$5:BZ$241,2), -1)</f>
        <v>-1</v>
      </c>
      <c r="CB52">
        <f>IFERROR(VLOOKUP($A52, CDS1Y_bbg!CA$5:CB$241,2), -1)</f>
        <v>-1</v>
      </c>
      <c r="CD52">
        <f>IFERROR(VLOOKUP($A52, CDS1Y_bbg!CC$5:CD$241,2), -1)</f>
        <v>-1</v>
      </c>
      <c r="CF52">
        <f>IFERROR(VLOOKUP($A52, CDS1Y_bbg!CE$5:CF$241,2), -1)</f>
        <v>18</v>
      </c>
      <c r="CH52">
        <f>IFERROR(VLOOKUP($A52, CDS1Y_bbg!CG$5:CH$241,2), -1)</f>
        <v>-1</v>
      </c>
      <c r="CJ52">
        <f>IFERROR(VLOOKUP($A52, CDS1Y_bbg!CI$5:CJ$241,2), -1)</f>
        <v>-1</v>
      </c>
      <c r="CL52">
        <f>IFERROR(VLOOKUP($A52, CDS1Y_bbg!CK$5:CL$241,2), -1)</f>
        <v>12</v>
      </c>
      <c r="CN52">
        <f>IFERROR(VLOOKUP($A52, CDS1Y_bbg!CM$5:CN$241,2), -1)</f>
        <v>-1</v>
      </c>
    </row>
    <row r="53" spans="1:92" x14ac:dyDescent="0.25">
      <c r="A53" s="1">
        <v>38107</v>
      </c>
      <c r="B53">
        <f>IFERROR(VLOOKUP($A53, CDS1Y_bbg!A$5:B$241,2), -1)</f>
        <v>308.33300000000003</v>
      </c>
      <c r="D53">
        <f>IFERROR(VLOOKUP($A53, CDS1Y_bbg!C$5:D$241,2), -1)</f>
        <v>41.5</v>
      </c>
      <c r="F53">
        <f>IFERROR(VLOOKUP($A53, CDS1Y_bbg!E$5:F$241,2), -1)</f>
        <v>13.989000000000001</v>
      </c>
      <c r="H53">
        <f>IFERROR(VLOOKUP($A53, CDS1Y_bbg!G$5:H$241,2), -1)</f>
        <v>16.387</v>
      </c>
      <c r="J53">
        <f>IFERROR(VLOOKUP($A53, CDS1Y_bbg!I$5:J$241,2), -1)</f>
        <v>151.19499999999999</v>
      </c>
      <c r="L53">
        <f>IFERROR(VLOOKUP($A53, CDS1Y_bbg!K$5:L$241,2), -1)</f>
        <v>40</v>
      </c>
      <c r="N53">
        <f>IFERROR(VLOOKUP($A53, CDS1Y_bbg!M$5:N$241,2), -1)</f>
        <v>32</v>
      </c>
      <c r="P53">
        <f>IFERROR(VLOOKUP($A53, CDS1Y_bbg!O$5:P$241,2), -1)</f>
        <v>20.215</v>
      </c>
      <c r="R53">
        <f>IFERROR(VLOOKUP($A53, CDS1Y_bbg!Q$5:R$241,2), -1)</f>
        <v>45.362000000000002</v>
      </c>
      <c r="T53">
        <f>IFERROR(VLOOKUP($A53, CDS1Y_bbg!S$5:T$241,2), -1)</f>
        <v>274.197</v>
      </c>
      <c r="V53">
        <f>IFERROR(VLOOKUP($A53, CDS1Y_bbg!U$5:V$241,2), -1)</f>
        <v>11.5</v>
      </c>
      <c r="X53">
        <f>IFERROR(VLOOKUP($A53, CDS1Y_bbg!W$5:X$241,2), -1)</f>
        <v>122.5</v>
      </c>
      <c r="Z53">
        <f>IFERROR(VLOOKUP($A53, CDS1Y_bbg!Y$5:Z$241,2), -1)</f>
        <v>34.375</v>
      </c>
      <c r="AB53">
        <f>IFERROR(VLOOKUP($A53, CDS1Y_bbg!AA$5:AB$241,2), -1)</f>
        <v>17.190000000000001</v>
      </c>
      <c r="AD53">
        <f>IFERROR(VLOOKUP($A53, CDS1Y_bbg!AC$5:AD$241,2), -1)</f>
        <v>203</v>
      </c>
      <c r="AF53">
        <f>IFERROR(VLOOKUP($A53, CDS1Y_bbg!AE$5:AF$241,2), -1)</f>
        <v>-1</v>
      </c>
      <c r="AH53">
        <f>IFERROR(VLOOKUP($A53, CDS1Y_bbg!AG$5:AH$241,2), -1)</f>
        <v>-1</v>
      </c>
      <c r="AJ53">
        <f>IFERROR(VLOOKUP($A53, CDS1Y_bbg!AI$5:AJ$241,2), -1)</f>
        <v>-1</v>
      </c>
      <c r="AL53">
        <f>IFERROR(VLOOKUP($A53, CDS1Y_bbg!AK$5:AL$241,2), -1)</f>
        <v>-1</v>
      </c>
      <c r="AN53">
        <f>IFERROR(VLOOKUP($A53, CDS1Y_bbg!AM$5:AN$241,2), -1)</f>
        <v>-1</v>
      </c>
      <c r="AP53">
        <f>IFERROR(VLOOKUP($A53, CDS1Y_bbg!AO$5:AP$241,2), -1)</f>
        <v>-1</v>
      </c>
      <c r="AR53">
        <f>IFERROR(VLOOKUP($A53, CDS1Y_bbg!AQ$5:AR$241,2), -1)</f>
        <v>-1</v>
      </c>
      <c r="AT53">
        <f>IFERROR(VLOOKUP($A53, CDS1Y_bbg!AS$5:AT$241,2), -1)</f>
        <v>-1</v>
      </c>
      <c r="AV53">
        <f>IFERROR(VLOOKUP($A53, CDS1Y_bbg!AU$5:AV$241,2), -1)</f>
        <v>-1</v>
      </c>
      <c r="AX53">
        <f>IFERROR(VLOOKUP($A53, CDS1Y_bbg!AW$5:AX$241,2), -1)</f>
        <v>-1</v>
      </c>
      <c r="AZ53">
        <f>IFERROR(VLOOKUP($A53, CDS1Y_bbg!AY$5:AZ$241,2), -1)</f>
        <v>-1</v>
      </c>
      <c r="BB53">
        <f>IFERROR(VLOOKUP($A53, CDS1Y_bbg!BA$5:BB$241,2), -1)</f>
        <v>-1</v>
      </c>
      <c r="BD53">
        <f>IFERROR(VLOOKUP($A53, CDS1Y_bbg!BC$5:BD$241,2), -1)</f>
        <v>-1</v>
      </c>
      <c r="BF53">
        <f>IFERROR(VLOOKUP($A53, CDS1Y_bbg!BE$5:BF$241,2), -1)</f>
        <v>-1</v>
      </c>
      <c r="BH53">
        <f>IFERROR(VLOOKUP($A53, CDS1Y_bbg!BG$5:BH$241,2), -1)</f>
        <v>-1</v>
      </c>
      <c r="BJ53">
        <f>IFERROR(VLOOKUP($A53, CDS1Y_bbg!BI$5:BJ$241,2), -1)</f>
        <v>-1</v>
      </c>
      <c r="BL53">
        <f>IFERROR(VLOOKUP($A53, CDS1Y_bbg!BK$5:BL$241,2), -1)</f>
        <v>-1</v>
      </c>
      <c r="BN53">
        <f>IFERROR(VLOOKUP($A53, CDS1Y_bbg!BM$5:BN$241,2), -1)</f>
        <v>-1</v>
      </c>
      <c r="BP53">
        <f>IFERROR(VLOOKUP($A53, CDS1Y_bbg!BO$5:BP$241,2), -1)</f>
        <v>-1</v>
      </c>
      <c r="BR53">
        <f>IFERROR(VLOOKUP($A53, CDS1Y_bbg!BQ$5:BR$241,2), -1)</f>
        <v>-1</v>
      </c>
      <c r="BT53">
        <f>IFERROR(VLOOKUP($A53, CDS1Y_bbg!BS$5:BT$241,2), -1)</f>
        <v>-1</v>
      </c>
      <c r="BV53">
        <f>IFERROR(VLOOKUP($A53, CDS1Y_bbg!BU$5:BV$241,2), -1)</f>
        <v>-1</v>
      </c>
      <c r="BX53">
        <f>IFERROR(VLOOKUP($A53, CDS1Y_bbg!BW$5:BX$241,2), -1)</f>
        <v>-1</v>
      </c>
      <c r="BZ53">
        <f>IFERROR(VLOOKUP($A53, CDS1Y_bbg!BY$5:BZ$241,2), -1)</f>
        <v>-1</v>
      </c>
      <c r="CB53">
        <f>IFERROR(VLOOKUP($A53, CDS1Y_bbg!CA$5:CB$241,2), -1)</f>
        <v>-1</v>
      </c>
      <c r="CD53">
        <f>IFERROR(VLOOKUP($A53, CDS1Y_bbg!CC$5:CD$241,2), -1)</f>
        <v>-1</v>
      </c>
      <c r="CF53">
        <f>IFERROR(VLOOKUP($A53, CDS1Y_bbg!CE$5:CF$241,2), -1)</f>
        <v>18</v>
      </c>
      <c r="CH53">
        <f>IFERROR(VLOOKUP($A53, CDS1Y_bbg!CG$5:CH$241,2), -1)</f>
        <v>-1</v>
      </c>
      <c r="CJ53">
        <f>IFERROR(VLOOKUP($A53, CDS1Y_bbg!CI$5:CJ$241,2), -1)</f>
        <v>-1</v>
      </c>
      <c r="CL53">
        <f>IFERROR(VLOOKUP($A53, CDS1Y_bbg!CK$5:CL$241,2), -1)</f>
        <v>10</v>
      </c>
      <c r="CN53">
        <f>IFERROR(VLOOKUP($A53, CDS1Y_bbg!CM$5:CN$241,2), -1)</f>
        <v>-1</v>
      </c>
    </row>
    <row r="54" spans="1:92" x14ac:dyDescent="0.25">
      <c r="A54" s="1">
        <v>38138</v>
      </c>
      <c r="B54">
        <f>IFERROR(VLOOKUP($A54, CDS1Y_bbg!A$5:B$241,2), -1)</f>
        <v>367.39499999999998</v>
      </c>
      <c r="D54">
        <f>IFERROR(VLOOKUP($A54, CDS1Y_bbg!C$5:D$241,2), -1)</f>
        <v>51.127000000000002</v>
      </c>
      <c r="F54">
        <f>IFERROR(VLOOKUP($A54, CDS1Y_bbg!E$5:F$241,2), -1)</f>
        <v>14.987</v>
      </c>
      <c r="H54">
        <f>IFERROR(VLOOKUP($A54, CDS1Y_bbg!G$5:H$241,2), -1)</f>
        <v>15.5</v>
      </c>
      <c r="J54">
        <f>IFERROR(VLOOKUP($A54, CDS1Y_bbg!I$5:J$241,2), -1)</f>
        <v>202.411</v>
      </c>
      <c r="L54">
        <f>IFERROR(VLOOKUP($A54, CDS1Y_bbg!K$5:L$241,2), -1)</f>
        <v>40.229999999999997</v>
      </c>
      <c r="N54">
        <f>IFERROR(VLOOKUP($A54, CDS1Y_bbg!M$5:N$241,2), -1)</f>
        <v>27</v>
      </c>
      <c r="P54">
        <f>IFERROR(VLOOKUP($A54, CDS1Y_bbg!O$5:P$241,2), -1)</f>
        <v>18</v>
      </c>
      <c r="R54">
        <f>IFERROR(VLOOKUP($A54, CDS1Y_bbg!Q$5:R$241,2), -1)</f>
        <v>42.359000000000002</v>
      </c>
      <c r="T54">
        <f>IFERROR(VLOOKUP($A54, CDS1Y_bbg!S$5:T$241,2), -1)</f>
        <v>283.75</v>
      </c>
      <c r="V54">
        <f>IFERROR(VLOOKUP($A54, CDS1Y_bbg!U$5:V$241,2), -1)</f>
        <v>13.845000000000001</v>
      </c>
      <c r="X54">
        <f>IFERROR(VLOOKUP($A54, CDS1Y_bbg!W$5:X$241,2), -1)</f>
        <v>126.23</v>
      </c>
      <c r="Z54">
        <f>IFERROR(VLOOKUP($A54, CDS1Y_bbg!Y$5:Z$241,2), -1)</f>
        <v>54.125</v>
      </c>
      <c r="AB54">
        <f>IFERROR(VLOOKUP($A54, CDS1Y_bbg!AA$5:AB$241,2), -1)</f>
        <v>16</v>
      </c>
      <c r="AD54">
        <f>IFERROR(VLOOKUP($A54, CDS1Y_bbg!AC$5:AD$241,2), -1)</f>
        <v>361.5</v>
      </c>
      <c r="AF54">
        <f>IFERROR(VLOOKUP($A54, CDS1Y_bbg!AE$5:AF$241,2), -1)</f>
        <v>-1</v>
      </c>
      <c r="AH54">
        <f>IFERROR(VLOOKUP($A54, CDS1Y_bbg!AG$5:AH$241,2), -1)</f>
        <v>-1</v>
      </c>
      <c r="AJ54">
        <f>IFERROR(VLOOKUP($A54, CDS1Y_bbg!AI$5:AJ$241,2), -1)</f>
        <v>-1</v>
      </c>
      <c r="AL54">
        <f>IFERROR(VLOOKUP($A54, CDS1Y_bbg!AK$5:AL$241,2), -1)</f>
        <v>-1</v>
      </c>
      <c r="AN54">
        <f>IFERROR(VLOOKUP($A54, CDS1Y_bbg!AM$5:AN$241,2), -1)</f>
        <v>-1</v>
      </c>
      <c r="AP54">
        <f>IFERROR(VLOOKUP($A54, CDS1Y_bbg!AO$5:AP$241,2), -1)</f>
        <v>-1</v>
      </c>
      <c r="AR54">
        <f>IFERROR(VLOOKUP($A54, CDS1Y_bbg!AQ$5:AR$241,2), -1)</f>
        <v>-1</v>
      </c>
      <c r="AT54">
        <f>IFERROR(VLOOKUP($A54, CDS1Y_bbg!AS$5:AT$241,2), -1)</f>
        <v>-1</v>
      </c>
      <c r="AV54">
        <f>IFERROR(VLOOKUP($A54, CDS1Y_bbg!AU$5:AV$241,2), -1)</f>
        <v>-1</v>
      </c>
      <c r="AX54">
        <f>IFERROR(VLOOKUP($A54, CDS1Y_bbg!AW$5:AX$241,2), -1)</f>
        <v>-1</v>
      </c>
      <c r="AZ54">
        <f>IFERROR(VLOOKUP($A54, CDS1Y_bbg!AY$5:AZ$241,2), -1)</f>
        <v>-1</v>
      </c>
      <c r="BB54">
        <f>IFERROR(VLOOKUP($A54, CDS1Y_bbg!BA$5:BB$241,2), -1)</f>
        <v>-1</v>
      </c>
      <c r="BD54">
        <f>IFERROR(VLOOKUP($A54, CDS1Y_bbg!BC$5:BD$241,2), -1)</f>
        <v>-1</v>
      </c>
      <c r="BF54">
        <f>IFERROR(VLOOKUP($A54, CDS1Y_bbg!BE$5:BF$241,2), -1)</f>
        <v>-1</v>
      </c>
      <c r="BH54">
        <f>IFERROR(VLOOKUP($A54, CDS1Y_bbg!BG$5:BH$241,2), -1)</f>
        <v>-1</v>
      </c>
      <c r="BJ54">
        <f>IFERROR(VLOOKUP($A54, CDS1Y_bbg!BI$5:BJ$241,2), -1)</f>
        <v>-1</v>
      </c>
      <c r="BL54">
        <f>IFERROR(VLOOKUP($A54, CDS1Y_bbg!BK$5:BL$241,2), -1)</f>
        <v>-1</v>
      </c>
      <c r="BN54">
        <f>IFERROR(VLOOKUP($A54, CDS1Y_bbg!BM$5:BN$241,2), -1)</f>
        <v>-1</v>
      </c>
      <c r="BP54">
        <f>IFERROR(VLOOKUP($A54, CDS1Y_bbg!BO$5:BP$241,2), -1)</f>
        <v>-1</v>
      </c>
      <c r="BR54">
        <f>IFERROR(VLOOKUP($A54, CDS1Y_bbg!BQ$5:BR$241,2), -1)</f>
        <v>-1</v>
      </c>
      <c r="BT54">
        <f>IFERROR(VLOOKUP($A54, CDS1Y_bbg!BS$5:BT$241,2), -1)</f>
        <v>-1</v>
      </c>
      <c r="BV54">
        <f>IFERROR(VLOOKUP($A54, CDS1Y_bbg!BU$5:BV$241,2), -1)</f>
        <v>-1</v>
      </c>
      <c r="BX54">
        <f>IFERROR(VLOOKUP($A54, CDS1Y_bbg!BW$5:BX$241,2), -1)</f>
        <v>-1</v>
      </c>
      <c r="BZ54">
        <f>IFERROR(VLOOKUP($A54, CDS1Y_bbg!BY$5:BZ$241,2), -1)</f>
        <v>-1</v>
      </c>
      <c r="CB54">
        <f>IFERROR(VLOOKUP($A54, CDS1Y_bbg!CA$5:CB$241,2), -1)</f>
        <v>-1</v>
      </c>
      <c r="CD54">
        <f>IFERROR(VLOOKUP($A54, CDS1Y_bbg!CC$5:CD$241,2), -1)</f>
        <v>-1</v>
      </c>
      <c r="CF54">
        <f>IFERROR(VLOOKUP($A54, CDS1Y_bbg!CE$5:CF$241,2), -1)</f>
        <v>18</v>
      </c>
      <c r="CH54">
        <f>IFERROR(VLOOKUP($A54, CDS1Y_bbg!CG$5:CH$241,2), -1)</f>
        <v>-1</v>
      </c>
      <c r="CJ54">
        <f>IFERROR(VLOOKUP($A54, CDS1Y_bbg!CI$5:CJ$241,2), -1)</f>
        <v>-1</v>
      </c>
      <c r="CL54">
        <f>IFERROR(VLOOKUP($A54, CDS1Y_bbg!CK$5:CL$241,2), -1)</f>
        <v>9.7270000000000003</v>
      </c>
      <c r="CN54">
        <f>IFERROR(VLOOKUP($A54, CDS1Y_bbg!CM$5:CN$241,2), -1)</f>
        <v>-1</v>
      </c>
    </row>
    <row r="55" spans="1:92" x14ac:dyDescent="0.25">
      <c r="A55" s="1">
        <v>38168</v>
      </c>
      <c r="B55">
        <f>IFERROR(VLOOKUP($A55, CDS1Y_bbg!A$5:B$241,2), -1)</f>
        <v>254.876</v>
      </c>
      <c r="D55">
        <f>IFERROR(VLOOKUP($A55, CDS1Y_bbg!C$5:D$241,2), -1)</f>
        <v>27.5</v>
      </c>
      <c r="F55">
        <f>IFERROR(VLOOKUP($A55, CDS1Y_bbg!E$5:F$241,2), -1)</f>
        <v>14.987</v>
      </c>
      <c r="H55">
        <f>IFERROR(VLOOKUP($A55, CDS1Y_bbg!G$5:H$241,2), -1)</f>
        <v>16.149999999999999</v>
      </c>
      <c r="J55">
        <f>IFERROR(VLOOKUP($A55, CDS1Y_bbg!I$5:J$241,2), -1)</f>
        <v>139.911</v>
      </c>
      <c r="L55">
        <f>IFERROR(VLOOKUP($A55, CDS1Y_bbg!K$5:L$241,2), -1)</f>
        <v>31.667000000000002</v>
      </c>
      <c r="N55">
        <f>IFERROR(VLOOKUP($A55, CDS1Y_bbg!M$5:N$241,2), -1)</f>
        <v>27</v>
      </c>
      <c r="P55">
        <f>IFERROR(VLOOKUP($A55, CDS1Y_bbg!O$5:P$241,2), -1)</f>
        <v>16.413</v>
      </c>
      <c r="R55">
        <f>IFERROR(VLOOKUP($A55, CDS1Y_bbg!Q$5:R$241,2), -1)</f>
        <v>34.311999999999998</v>
      </c>
      <c r="T55">
        <f>IFERROR(VLOOKUP($A55, CDS1Y_bbg!S$5:T$241,2), -1)</f>
        <v>241</v>
      </c>
      <c r="V55">
        <f>IFERROR(VLOOKUP($A55, CDS1Y_bbg!U$5:V$241,2), -1)</f>
        <v>18</v>
      </c>
      <c r="X55">
        <f>IFERROR(VLOOKUP($A55, CDS1Y_bbg!W$5:X$241,2), -1)</f>
        <v>109.5</v>
      </c>
      <c r="Z55">
        <f>IFERROR(VLOOKUP($A55, CDS1Y_bbg!Y$5:Z$241,2), -1)</f>
        <v>34.582999999999998</v>
      </c>
      <c r="AB55">
        <f>IFERROR(VLOOKUP($A55, CDS1Y_bbg!AA$5:AB$241,2), -1)</f>
        <v>19.215</v>
      </c>
      <c r="AD55">
        <f>IFERROR(VLOOKUP($A55, CDS1Y_bbg!AC$5:AD$241,2), -1)</f>
        <v>251.25</v>
      </c>
      <c r="AF55">
        <f>IFERROR(VLOOKUP($A55, CDS1Y_bbg!AE$5:AF$241,2), -1)</f>
        <v>-1</v>
      </c>
      <c r="AH55">
        <f>IFERROR(VLOOKUP($A55, CDS1Y_bbg!AG$5:AH$241,2), -1)</f>
        <v>-1</v>
      </c>
      <c r="AJ55">
        <f>IFERROR(VLOOKUP($A55, CDS1Y_bbg!AI$5:AJ$241,2), -1)</f>
        <v>-1</v>
      </c>
      <c r="AL55">
        <f>IFERROR(VLOOKUP($A55, CDS1Y_bbg!AK$5:AL$241,2), -1)</f>
        <v>-1</v>
      </c>
      <c r="AN55">
        <f>IFERROR(VLOOKUP($A55, CDS1Y_bbg!AM$5:AN$241,2), -1)</f>
        <v>-1</v>
      </c>
      <c r="AP55">
        <f>IFERROR(VLOOKUP($A55, CDS1Y_bbg!AO$5:AP$241,2), -1)</f>
        <v>-1</v>
      </c>
      <c r="AR55">
        <f>IFERROR(VLOOKUP($A55, CDS1Y_bbg!AQ$5:AR$241,2), -1)</f>
        <v>-1</v>
      </c>
      <c r="AT55">
        <f>IFERROR(VLOOKUP($A55, CDS1Y_bbg!AS$5:AT$241,2), -1)</f>
        <v>-1</v>
      </c>
      <c r="AV55">
        <f>IFERROR(VLOOKUP($A55, CDS1Y_bbg!AU$5:AV$241,2), -1)</f>
        <v>-1</v>
      </c>
      <c r="AX55">
        <f>IFERROR(VLOOKUP($A55, CDS1Y_bbg!AW$5:AX$241,2), -1)</f>
        <v>-1</v>
      </c>
      <c r="AZ55">
        <f>IFERROR(VLOOKUP($A55, CDS1Y_bbg!AY$5:AZ$241,2), -1)</f>
        <v>-1</v>
      </c>
      <c r="BB55">
        <f>IFERROR(VLOOKUP($A55, CDS1Y_bbg!BA$5:BB$241,2), -1)</f>
        <v>-1</v>
      </c>
      <c r="BD55">
        <f>IFERROR(VLOOKUP($A55, CDS1Y_bbg!BC$5:BD$241,2), -1)</f>
        <v>-1</v>
      </c>
      <c r="BF55">
        <f>IFERROR(VLOOKUP($A55, CDS1Y_bbg!BE$5:BF$241,2), -1)</f>
        <v>-1</v>
      </c>
      <c r="BH55">
        <f>IFERROR(VLOOKUP($A55, CDS1Y_bbg!BG$5:BH$241,2), -1)</f>
        <v>-1</v>
      </c>
      <c r="BJ55">
        <f>IFERROR(VLOOKUP($A55, CDS1Y_bbg!BI$5:BJ$241,2), -1)</f>
        <v>-1</v>
      </c>
      <c r="BL55">
        <f>IFERROR(VLOOKUP($A55, CDS1Y_bbg!BK$5:BL$241,2), -1)</f>
        <v>-1</v>
      </c>
      <c r="BN55">
        <f>IFERROR(VLOOKUP($A55, CDS1Y_bbg!BM$5:BN$241,2), -1)</f>
        <v>-1</v>
      </c>
      <c r="BP55">
        <f>IFERROR(VLOOKUP($A55, CDS1Y_bbg!BO$5:BP$241,2), -1)</f>
        <v>-1</v>
      </c>
      <c r="BR55">
        <f>IFERROR(VLOOKUP($A55, CDS1Y_bbg!BQ$5:BR$241,2), -1)</f>
        <v>-1</v>
      </c>
      <c r="BT55">
        <f>IFERROR(VLOOKUP($A55, CDS1Y_bbg!BS$5:BT$241,2), -1)</f>
        <v>-1</v>
      </c>
      <c r="BV55">
        <f>IFERROR(VLOOKUP($A55, CDS1Y_bbg!BU$5:BV$241,2), -1)</f>
        <v>-1</v>
      </c>
      <c r="BX55">
        <f>IFERROR(VLOOKUP($A55, CDS1Y_bbg!BW$5:BX$241,2), -1)</f>
        <v>-1</v>
      </c>
      <c r="BZ55">
        <f>IFERROR(VLOOKUP($A55, CDS1Y_bbg!BY$5:BZ$241,2), -1)</f>
        <v>-1</v>
      </c>
      <c r="CB55">
        <f>IFERROR(VLOOKUP($A55, CDS1Y_bbg!CA$5:CB$241,2), -1)</f>
        <v>-1</v>
      </c>
      <c r="CD55">
        <f>IFERROR(VLOOKUP($A55, CDS1Y_bbg!CC$5:CD$241,2), -1)</f>
        <v>-1</v>
      </c>
      <c r="CF55">
        <f>IFERROR(VLOOKUP($A55, CDS1Y_bbg!CE$5:CF$241,2), -1)</f>
        <v>18</v>
      </c>
      <c r="CH55">
        <f>IFERROR(VLOOKUP($A55, CDS1Y_bbg!CG$5:CH$241,2), -1)</f>
        <v>-1</v>
      </c>
      <c r="CJ55">
        <f>IFERROR(VLOOKUP($A55, CDS1Y_bbg!CI$5:CJ$241,2), -1)</f>
        <v>-1</v>
      </c>
      <c r="CL55">
        <f>IFERROR(VLOOKUP($A55, CDS1Y_bbg!CK$5:CL$241,2), -1)</f>
        <v>8.173</v>
      </c>
      <c r="CN55">
        <f>IFERROR(VLOOKUP($A55, CDS1Y_bbg!CM$5:CN$241,2), -1)</f>
        <v>-1</v>
      </c>
    </row>
    <row r="56" spans="1:92" x14ac:dyDescent="0.25">
      <c r="A56" s="1">
        <v>38198</v>
      </c>
      <c r="B56">
        <f>IFERROR(VLOOKUP($A56, CDS1Y_bbg!A$5:B$241,2), -1)</f>
        <v>164.167</v>
      </c>
      <c r="D56">
        <f>IFERROR(VLOOKUP($A56, CDS1Y_bbg!C$5:D$241,2), -1)</f>
        <v>22.986999999999998</v>
      </c>
      <c r="F56">
        <f>IFERROR(VLOOKUP($A56, CDS1Y_bbg!E$5:F$241,2), -1)</f>
        <v>11.484999999999999</v>
      </c>
      <c r="H56">
        <f>IFERROR(VLOOKUP($A56, CDS1Y_bbg!G$5:H$241,2), -1)</f>
        <v>11.337</v>
      </c>
      <c r="J56">
        <f>IFERROR(VLOOKUP($A56, CDS1Y_bbg!I$5:J$241,2), -1)</f>
        <v>117.45</v>
      </c>
      <c r="L56">
        <f>IFERROR(VLOOKUP($A56, CDS1Y_bbg!K$5:L$241,2), -1)</f>
        <v>27.5</v>
      </c>
      <c r="N56">
        <f>IFERROR(VLOOKUP($A56, CDS1Y_bbg!M$5:N$241,2), -1)</f>
        <v>23.562999999999999</v>
      </c>
      <c r="P56">
        <f>IFERROR(VLOOKUP($A56, CDS1Y_bbg!O$5:P$241,2), -1)</f>
        <v>11.678000000000001</v>
      </c>
      <c r="R56">
        <f>IFERROR(VLOOKUP($A56, CDS1Y_bbg!Q$5:R$241,2), -1)</f>
        <v>32.484000000000002</v>
      </c>
      <c r="T56">
        <f>IFERROR(VLOOKUP($A56, CDS1Y_bbg!S$5:T$241,2), -1)</f>
        <v>194.47499999999999</v>
      </c>
      <c r="V56">
        <f>IFERROR(VLOOKUP($A56, CDS1Y_bbg!U$5:V$241,2), -1)</f>
        <v>6.75</v>
      </c>
      <c r="X56">
        <f>IFERROR(VLOOKUP($A56, CDS1Y_bbg!W$5:X$241,2), -1)</f>
        <v>96.125</v>
      </c>
      <c r="Z56">
        <f>IFERROR(VLOOKUP($A56, CDS1Y_bbg!Y$5:Z$241,2), -1)</f>
        <v>32</v>
      </c>
      <c r="AB56">
        <f>IFERROR(VLOOKUP($A56, CDS1Y_bbg!AA$5:AB$241,2), -1)</f>
        <v>12.936999999999999</v>
      </c>
      <c r="AD56">
        <f>IFERROR(VLOOKUP($A56, CDS1Y_bbg!AC$5:AD$241,2), -1)</f>
        <v>163.875</v>
      </c>
      <c r="AF56">
        <f>IFERROR(VLOOKUP($A56, CDS1Y_bbg!AE$5:AF$241,2), -1)</f>
        <v>-1</v>
      </c>
      <c r="AH56">
        <f>IFERROR(VLOOKUP($A56, CDS1Y_bbg!AG$5:AH$241,2), -1)</f>
        <v>-1</v>
      </c>
      <c r="AJ56">
        <f>IFERROR(VLOOKUP($A56, CDS1Y_bbg!AI$5:AJ$241,2), -1)</f>
        <v>-1</v>
      </c>
      <c r="AL56">
        <f>IFERROR(VLOOKUP($A56, CDS1Y_bbg!AK$5:AL$241,2), -1)</f>
        <v>-1</v>
      </c>
      <c r="AN56">
        <f>IFERROR(VLOOKUP($A56, CDS1Y_bbg!AM$5:AN$241,2), -1)</f>
        <v>-1</v>
      </c>
      <c r="AP56">
        <f>IFERROR(VLOOKUP($A56, CDS1Y_bbg!AO$5:AP$241,2), -1)</f>
        <v>-1</v>
      </c>
      <c r="AR56">
        <f>IFERROR(VLOOKUP($A56, CDS1Y_bbg!AQ$5:AR$241,2), -1)</f>
        <v>-1</v>
      </c>
      <c r="AT56">
        <f>IFERROR(VLOOKUP($A56, CDS1Y_bbg!AS$5:AT$241,2), -1)</f>
        <v>-1</v>
      </c>
      <c r="AV56">
        <f>IFERROR(VLOOKUP($A56, CDS1Y_bbg!AU$5:AV$241,2), -1)</f>
        <v>-1</v>
      </c>
      <c r="AX56">
        <f>IFERROR(VLOOKUP($A56, CDS1Y_bbg!AW$5:AX$241,2), -1)</f>
        <v>-1</v>
      </c>
      <c r="AZ56">
        <f>IFERROR(VLOOKUP($A56, CDS1Y_bbg!AY$5:AZ$241,2), -1)</f>
        <v>8.7449999999999992</v>
      </c>
      <c r="BB56">
        <f>IFERROR(VLOOKUP($A56, CDS1Y_bbg!BA$5:BB$241,2), -1)</f>
        <v>-1</v>
      </c>
      <c r="BD56">
        <f>IFERROR(VLOOKUP($A56, CDS1Y_bbg!BC$5:BD$241,2), -1)</f>
        <v>-1</v>
      </c>
      <c r="BF56">
        <f>IFERROR(VLOOKUP($A56, CDS1Y_bbg!BE$5:BF$241,2), -1)</f>
        <v>-1</v>
      </c>
      <c r="BH56">
        <f>IFERROR(VLOOKUP($A56, CDS1Y_bbg!BG$5:BH$241,2), -1)</f>
        <v>-1</v>
      </c>
      <c r="BJ56">
        <f>IFERROR(VLOOKUP($A56, CDS1Y_bbg!BI$5:BJ$241,2), -1)</f>
        <v>-1</v>
      </c>
      <c r="BL56">
        <f>IFERROR(VLOOKUP($A56, CDS1Y_bbg!BK$5:BL$241,2), -1)</f>
        <v>-1</v>
      </c>
      <c r="BN56">
        <f>IFERROR(VLOOKUP($A56, CDS1Y_bbg!BM$5:BN$241,2), -1)</f>
        <v>-1</v>
      </c>
      <c r="BP56">
        <f>IFERROR(VLOOKUP($A56, CDS1Y_bbg!BO$5:BP$241,2), -1)</f>
        <v>-1</v>
      </c>
      <c r="BR56">
        <f>IFERROR(VLOOKUP($A56, CDS1Y_bbg!BQ$5:BR$241,2), -1)</f>
        <v>-1</v>
      </c>
      <c r="BT56">
        <f>IFERROR(VLOOKUP($A56, CDS1Y_bbg!BS$5:BT$241,2), -1)</f>
        <v>-1</v>
      </c>
      <c r="BV56">
        <f>IFERROR(VLOOKUP($A56, CDS1Y_bbg!BU$5:BV$241,2), -1)</f>
        <v>-1</v>
      </c>
      <c r="BX56">
        <f>IFERROR(VLOOKUP($A56, CDS1Y_bbg!BW$5:BX$241,2), -1)</f>
        <v>-1</v>
      </c>
      <c r="BZ56">
        <f>IFERROR(VLOOKUP($A56, CDS1Y_bbg!BY$5:BZ$241,2), -1)</f>
        <v>-1</v>
      </c>
      <c r="CB56">
        <f>IFERROR(VLOOKUP($A56, CDS1Y_bbg!CA$5:CB$241,2), -1)</f>
        <v>-1</v>
      </c>
      <c r="CD56">
        <f>IFERROR(VLOOKUP($A56, CDS1Y_bbg!CC$5:CD$241,2), -1)</f>
        <v>-1</v>
      </c>
      <c r="CF56">
        <f>IFERROR(VLOOKUP($A56, CDS1Y_bbg!CE$5:CF$241,2), -1)</f>
        <v>18</v>
      </c>
      <c r="CH56">
        <f>IFERROR(VLOOKUP($A56, CDS1Y_bbg!CG$5:CH$241,2), -1)</f>
        <v>-1</v>
      </c>
      <c r="CJ56">
        <f>IFERROR(VLOOKUP($A56, CDS1Y_bbg!CI$5:CJ$241,2), -1)</f>
        <v>-1</v>
      </c>
      <c r="CL56">
        <f>IFERROR(VLOOKUP($A56, CDS1Y_bbg!CK$5:CL$241,2), -1)</f>
        <v>7.97</v>
      </c>
      <c r="CN56">
        <f>IFERROR(VLOOKUP($A56, CDS1Y_bbg!CM$5:CN$241,2), -1)</f>
        <v>-1</v>
      </c>
    </row>
    <row r="57" spans="1:92" x14ac:dyDescent="0.25">
      <c r="A57" s="1">
        <v>38230</v>
      </c>
      <c r="B57">
        <f>IFERROR(VLOOKUP($A57, CDS1Y_bbg!A$5:B$241,2), -1)</f>
        <v>88.75</v>
      </c>
      <c r="D57">
        <f>IFERROR(VLOOKUP($A57, CDS1Y_bbg!C$5:D$241,2), -1)</f>
        <v>22.74</v>
      </c>
      <c r="F57">
        <f>IFERROR(VLOOKUP($A57, CDS1Y_bbg!E$5:F$241,2), -1)</f>
        <v>11.486000000000001</v>
      </c>
      <c r="H57">
        <f>IFERROR(VLOOKUP($A57, CDS1Y_bbg!G$5:H$241,2), -1)</f>
        <v>8.5</v>
      </c>
      <c r="J57">
        <f>IFERROR(VLOOKUP($A57, CDS1Y_bbg!I$5:J$241,2), -1)</f>
        <v>130</v>
      </c>
      <c r="L57">
        <f>IFERROR(VLOOKUP($A57, CDS1Y_bbg!K$5:L$241,2), -1)</f>
        <v>18.059999999999999</v>
      </c>
      <c r="N57">
        <f>IFERROR(VLOOKUP($A57, CDS1Y_bbg!M$5:N$241,2), -1)</f>
        <v>14</v>
      </c>
      <c r="P57">
        <f>IFERROR(VLOOKUP($A57, CDS1Y_bbg!O$5:P$241,2), -1)</f>
        <v>10</v>
      </c>
      <c r="R57">
        <f>IFERROR(VLOOKUP($A57, CDS1Y_bbg!Q$5:R$241,2), -1)</f>
        <v>27</v>
      </c>
      <c r="T57">
        <f>IFERROR(VLOOKUP($A57, CDS1Y_bbg!S$5:T$241,2), -1)</f>
        <v>158</v>
      </c>
      <c r="V57">
        <f>IFERROR(VLOOKUP($A57, CDS1Y_bbg!U$5:V$241,2), -1)</f>
        <v>5.71</v>
      </c>
      <c r="X57">
        <f>IFERROR(VLOOKUP($A57, CDS1Y_bbg!W$5:X$241,2), -1)</f>
        <v>89.5</v>
      </c>
      <c r="Z57">
        <f>IFERROR(VLOOKUP($A57, CDS1Y_bbg!Y$5:Z$241,2), -1)</f>
        <v>22.167000000000002</v>
      </c>
      <c r="AB57">
        <f>IFERROR(VLOOKUP($A57, CDS1Y_bbg!AA$5:AB$241,2), -1)</f>
        <v>9.5</v>
      </c>
      <c r="AD57">
        <f>IFERROR(VLOOKUP($A57, CDS1Y_bbg!AC$5:AD$241,2), -1)</f>
        <v>121.833</v>
      </c>
      <c r="AF57">
        <f>IFERROR(VLOOKUP($A57, CDS1Y_bbg!AE$5:AF$241,2), -1)</f>
        <v>-1</v>
      </c>
      <c r="AH57">
        <f>IFERROR(VLOOKUP($A57, CDS1Y_bbg!AG$5:AH$241,2), -1)</f>
        <v>-1</v>
      </c>
      <c r="AJ57">
        <f>IFERROR(VLOOKUP($A57, CDS1Y_bbg!AI$5:AJ$241,2), -1)</f>
        <v>-1</v>
      </c>
      <c r="AL57">
        <f>IFERROR(VLOOKUP($A57, CDS1Y_bbg!AK$5:AL$241,2), -1)</f>
        <v>-1</v>
      </c>
      <c r="AN57">
        <f>IFERROR(VLOOKUP($A57, CDS1Y_bbg!AM$5:AN$241,2), -1)</f>
        <v>-1</v>
      </c>
      <c r="AP57">
        <f>IFERROR(VLOOKUP($A57, CDS1Y_bbg!AO$5:AP$241,2), -1)</f>
        <v>-1</v>
      </c>
      <c r="AR57">
        <f>IFERROR(VLOOKUP($A57, CDS1Y_bbg!AQ$5:AR$241,2), -1)</f>
        <v>-1</v>
      </c>
      <c r="AT57">
        <f>IFERROR(VLOOKUP($A57, CDS1Y_bbg!AS$5:AT$241,2), -1)</f>
        <v>-1</v>
      </c>
      <c r="AV57">
        <f>IFERROR(VLOOKUP($A57, CDS1Y_bbg!AU$5:AV$241,2), -1)</f>
        <v>-1</v>
      </c>
      <c r="AX57">
        <f>IFERROR(VLOOKUP($A57, CDS1Y_bbg!AW$5:AX$241,2), -1)</f>
        <v>19.5</v>
      </c>
      <c r="AZ57">
        <f>IFERROR(VLOOKUP($A57, CDS1Y_bbg!AY$5:AZ$241,2), -1)</f>
        <v>8.8550000000000004</v>
      </c>
      <c r="BB57">
        <f>IFERROR(VLOOKUP($A57, CDS1Y_bbg!BA$5:BB$241,2), -1)</f>
        <v>-1</v>
      </c>
      <c r="BD57">
        <f>IFERROR(VLOOKUP($A57, CDS1Y_bbg!BC$5:BD$241,2), -1)</f>
        <v>-1</v>
      </c>
      <c r="BF57">
        <f>IFERROR(VLOOKUP($A57, CDS1Y_bbg!BE$5:BF$241,2), -1)</f>
        <v>-1</v>
      </c>
      <c r="BH57">
        <f>IFERROR(VLOOKUP($A57, CDS1Y_bbg!BG$5:BH$241,2), -1)</f>
        <v>-1</v>
      </c>
      <c r="BJ57">
        <f>IFERROR(VLOOKUP($A57, CDS1Y_bbg!BI$5:BJ$241,2), -1)</f>
        <v>-1</v>
      </c>
      <c r="BL57">
        <f>IFERROR(VLOOKUP($A57, CDS1Y_bbg!BK$5:BL$241,2), -1)</f>
        <v>-1</v>
      </c>
      <c r="BN57">
        <f>IFERROR(VLOOKUP($A57, CDS1Y_bbg!BM$5:BN$241,2), -1)</f>
        <v>-1</v>
      </c>
      <c r="BP57">
        <f>IFERROR(VLOOKUP($A57, CDS1Y_bbg!BO$5:BP$241,2), -1)</f>
        <v>-1</v>
      </c>
      <c r="BR57">
        <f>IFERROR(VLOOKUP($A57, CDS1Y_bbg!BQ$5:BR$241,2), -1)</f>
        <v>-1</v>
      </c>
      <c r="BT57">
        <f>IFERROR(VLOOKUP($A57, CDS1Y_bbg!BS$5:BT$241,2), -1)</f>
        <v>-1</v>
      </c>
      <c r="BV57">
        <f>IFERROR(VLOOKUP($A57, CDS1Y_bbg!BU$5:BV$241,2), -1)</f>
        <v>-1</v>
      </c>
      <c r="BX57">
        <f>IFERROR(VLOOKUP($A57, CDS1Y_bbg!BW$5:BX$241,2), -1)</f>
        <v>-1</v>
      </c>
      <c r="BZ57">
        <f>IFERROR(VLOOKUP($A57, CDS1Y_bbg!BY$5:BZ$241,2), -1)</f>
        <v>-1</v>
      </c>
      <c r="CB57">
        <f>IFERROR(VLOOKUP($A57, CDS1Y_bbg!CA$5:CB$241,2), -1)</f>
        <v>-1</v>
      </c>
      <c r="CD57">
        <f>IFERROR(VLOOKUP($A57, CDS1Y_bbg!CC$5:CD$241,2), -1)</f>
        <v>-1</v>
      </c>
      <c r="CF57">
        <f>IFERROR(VLOOKUP($A57, CDS1Y_bbg!CE$5:CF$241,2), -1)</f>
        <v>18</v>
      </c>
      <c r="CH57">
        <f>IFERROR(VLOOKUP($A57, CDS1Y_bbg!CG$5:CH$241,2), -1)</f>
        <v>-1</v>
      </c>
      <c r="CJ57">
        <f>IFERROR(VLOOKUP($A57, CDS1Y_bbg!CI$5:CJ$241,2), -1)</f>
        <v>-1</v>
      </c>
      <c r="CL57">
        <f>IFERROR(VLOOKUP($A57, CDS1Y_bbg!CK$5:CL$241,2), -1)</f>
        <v>5.84</v>
      </c>
      <c r="CN57">
        <f>IFERROR(VLOOKUP($A57, CDS1Y_bbg!CM$5:CN$241,2), -1)</f>
        <v>-1</v>
      </c>
    </row>
    <row r="58" spans="1:92" x14ac:dyDescent="0.25">
      <c r="A58" s="1">
        <v>38260</v>
      </c>
      <c r="B58">
        <f>IFERROR(VLOOKUP($A58, CDS1Y_bbg!A$5:B$241,2), -1)</f>
        <v>93.75</v>
      </c>
      <c r="D58">
        <f>IFERROR(VLOOKUP($A58, CDS1Y_bbg!C$5:D$241,2), -1)</f>
        <v>14.987</v>
      </c>
      <c r="F58">
        <f>IFERROR(VLOOKUP($A58, CDS1Y_bbg!E$5:F$241,2), -1)</f>
        <v>9</v>
      </c>
      <c r="H58">
        <f>IFERROR(VLOOKUP($A58, CDS1Y_bbg!G$5:H$241,2), -1)</f>
        <v>11</v>
      </c>
      <c r="J58">
        <f>IFERROR(VLOOKUP($A58, CDS1Y_bbg!I$5:J$241,2), -1)</f>
        <v>108.333</v>
      </c>
      <c r="L58">
        <f>IFERROR(VLOOKUP($A58, CDS1Y_bbg!K$5:L$241,2), -1)</f>
        <v>16.817</v>
      </c>
      <c r="N58">
        <f>IFERROR(VLOOKUP($A58, CDS1Y_bbg!M$5:N$241,2), -1)</f>
        <v>16</v>
      </c>
      <c r="P58">
        <f>IFERROR(VLOOKUP($A58, CDS1Y_bbg!O$5:P$241,2), -1)</f>
        <v>10.75</v>
      </c>
      <c r="R58">
        <f>IFERROR(VLOOKUP($A58, CDS1Y_bbg!Q$5:R$241,2), -1)</f>
        <v>24.332999999999998</v>
      </c>
      <c r="T58">
        <f>IFERROR(VLOOKUP($A58, CDS1Y_bbg!S$5:T$241,2), -1)</f>
        <v>173</v>
      </c>
      <c r="V58">
        <f>IFERROR(VLOOKUP($A58, CDS1Y_bbg!U$5:V$241,2), -1)</f>
        <v>5.5449999999999999</v>
      </c>
      <c r="X58">
        <f>IFERROR(VLOOKUP($A58, CDS1Y_bbg!W$5:X$241,2), -1)</f>
        <v>86</v>
      </c>
      <c r="Z58">
        <f>IFERROR(VLOOKUP($A58, CDS1Y_bbg!Y$5:Z$241,2), -1)</f>
        <v>20.332999999999998</v>
      </c>
      <c r="AB58">
        <f>IFERROR(VLOOKUP($A58, CDS1Y_bbg!AA$5:AB$241,2), -1)</f>
        <v>12.25</v>
      </c>
      <c r="AD58">
        <f>IFERROR(VLOOKUP($A58, CDS1Y_bbg!AC$5:AD$241,2), -1)</f>
        <v>122.75</v>
      </c>
      <c r="AF58">
        <f>IFERROR(VLOOKUP($A58, CDS1Y_bbg!AE$5:AF$241,2), -1)</f>
        <v>-1</v>
      </c>
      <c r="AH58">
        <f>IFERROR(VLOOKUP($A58, CDS1Y_bbg!AG$5:AH$241,2), -1)</f>
        <v>-1</v>
      </c>
      <c r="AJ58">
        <f>IFERROR(VLOOKUP($A58, CDS1Y_bbg!AI$5:AJ$241,2), -1)</f>
        <v>-1</v>
      </c>
      <c r="AL58">
        <f>IFERROR(VLOOKUP($A58, CDS1Y_bbg!AK$5:AL$241,2), -1)</f>
        <v>-1</v>
      </c>
      <c r="AN58">
        <f>IFERROR(VLOOKUP($A58, CDS1Y_bbg!AM$5:AN$241,2), -1)</f>
        <v>-1</v>
      </c>
      <c r="AP58">
        <f>IFERROR(VLOOKUP($A58, CDS1Y_bbg!AO$5:AP$241,2), -1)</f>
        <v>-1</v>
      </c>
      <c r="AR58">
        <f>IFERROR(VLOOKUP($A58, CDS1Y_bbg!AQ$5:AR$241,2), -1)</f>
        <v>-1</v>
      </c>
      <c r="AT58">
        <f>IFERROR(VLOOKUP($A58, CDS1Y_bbg!AS$5:AT$241,2), -1)</f>
        <v>-1</v>
      </c>
      <c r="AV58">
        <f>IFERROR(VLOOKUP($A58, CDS1Y_bbg!AU$5:AV$241,2), -1)</f>
        <v>-1</v>
      </c>
      <c r="AX58">
        <f>IFERROR(VLOOKUP($A58, CDS1Y_bbg!AW$5:AX$241,2), -1)</f>
        <v>17</v>
      </c>
      <c r="AZ58">
        <f>IFERROR(VLOOKUP($A58, CDS1Y_bbg!AY$5:AZ$241,2), -1)</f>
        <v>7.76</v>
      </c>
      <c r="BB58">
        <f>IFERROR(VLOOKUP($A58, CDS1Y_bbg!BA$5:BB$241,2), -1)</f>
        <v>-1</v>
      </c>
      <c r="BD58">
        <f>IFERROR(VLOOKUP($A58, CDS1Y_bbg!BC$5:BD$241,2), -1)</f>
        <v>-1</v>
      </c>
      <c r="BF58">
        <f>IFERROR(VLOOKUP($A58, CDS1Y_bbg!BE$5:BF$241,2), -1)</f>
        <v>-1</v>
      </c>
      <c r="BH58">
        <f>IFERROR(VLOOKUP($A58, CDS1Y_bbg!BG$5:BH$241,2), -1)</f>
        <v>-1</v>
      </c>
      <c r="BJ58">
        <f>IFERROR(VLOOKUP($A58, CDS1Y_bbg!BI$5:BJ$241,2), -1)</f>
        <v>-1</v>
      </c>
      <c r="BL58">
        <f>IFERROR(VLOOKUP($A58, CDS1Y_bbg!BK$5:BL$241,2), -1)</f>
        <v>-1</v>
      </c>
      <c r="BN58">
        <f>IFERROR(VLOOKUP($A58, CDS1Y_bbg!BM$5:BN$241,2), -1)</f>
        <v>-1</v>
      </c>
      <c r="BP58">
        <f>IFERROR(VLOOKUP($A58, CDS1Y_bbg!BO$5:BP$241,2), -1)</f>
        <v>-1</v>
      </c>
      <c r="BR58">
        <f>IFERROR(VLOOKUP($A58, CDS1Y_bbg!BQ$5:BR$241,2), -1)</f>
        <v>-1</v>
      </c>
      <c r="BT58">
        <f>IFERROR(VLOOKUP($A58, CDS1Y_bbg!BS$5:BT$241,2), -1)</f>
        <v>-1</v>
      </c>
      <c r="BV58">
        <f>IFERROR(VLOOKUP($A58, CDS1Y_bbg!BU$5:BV$241,2), -1)</f>
        <v>-1</v>
      </c>
      <c r="BX58">
        <f>IFERROR(VLOOKUP($A58, CDS1Y_bbg!BW$5:BX$241,2), -1)</f>
        <v>-1</v>
      </c>
      <c r="BZ58">
        <f>IFERROR(VLOOKUP($A58, CDS1Y_bbg!BY$5:BZ$241,2), -1)</f>
        <v>-1</v>
      </c>
      <c r="CB58">
        <f>IFERROR(VLOOKUP($A58, CDS1Y_bbg!CA$5:CB$241,2), -1)</f>
        <v>-1</v>
      </c>
      <c r="CD58">
        <f>IFERROR(VLOOKUP($A58, CDS1Y_bbg!CC$5:CD$241,2), -1)</f>
        <v>-1</v>
      </c>
      <c r="CF58">
        <f>IFERROR(VLOOKUP($A58, CDS1Y_bbg!CE$5:CF$241,2), -1)</f>
        <v>18</v>
      </c>
      <c r="CH58">
        <f>IFERROR(VLOOKUP($A58, CDS1Y_bbg!CG$5:CH$241,2), -1)</f>
        <v>-1</v>
      </c>
      <c r="CJ58">
        <f>IFERROR(VLOOKUP($A58, CDS1Y_bbg!CI$5:CJ$241,2), -1)</f>
        <v>-1</v>
      </c>
      <c r="CL58">
        <f>IFERROR(VLOOKUP($A58, CDS1Y_bbg!CK$5:CL$241,2), -1)</f>
        <v>6.86</v>
      </c>
      <c r="CN58">
        <f>IFERROR(VLOOKUP($A58, CDS1Y_bbg!CM$5:CN$241,2), -1)</f>
        <v>-1</v>
      </c>
    </row>
    <row r="59" spans="1:92" x14ac:dyDescent="0.25">
      <c r="A59" s="1">
        <v>38289</v>
      </c>
      <c r="B59">
        <f>IFERROR(VLOOKUP($A59, CDS1Y_bbg!A$5:B$241,2), -1)</f>
        <v>88</v>
      </c>
      <c r="D59">
        <f>IFERROR(VLOOKUP($A59, CDS1Y_bbg!C$5:D$241,2), -1)</f>
        <v>15.57</v>
      </c>
      <c r="F59">
        <f>IFERROR(VLOOKUP($A59, CDS1Y_bbg!E$5:F$241,2), -1)</f>
        <v>9</v>
      </c>
      <c r="H59">
        <f>IFERROR(VLOOKUP($A59, CDS1Y_bbg!G$5:H$241,2), -1)</f>
        <v>9</v>
      </c>
      <c r="J59">
        <f>IFERROR(VLOOKUP($A59, CDS1Y_bbg!I$5:J$241,2), -1)</f>
        <v>95</v>
      </c>
      <c r="L59">
        <f>IFERROR(VLOOKUP($A59, CDS1Y_bbg!K$5:L$241,2), -1)</f>
        <v>14.324999999999999</v>
      </c>
      <c r="N59">
        <f>IFERROR(VLOOKUP($A59, CDS1Y_bbg!M$5:N$241,2), -1)</f>
        <v>13.25</v>
      </c>
      <c r="P59">
        <f>IFERROR(VLOOKUP($A59, CDS1Y_bbg!O$5:P$241,2), -1)</f>
        <v>10.75</v>
      </c>
      <c r="R59">
        <f>IFERROR(VLOOKUP($A59, CDS1Y_bbg!Q$5:R$241,2), -1)</f>
        <v>27</v>
      </c>
      <c r="T59">
        <f>IFERROR(VLOOKUP($A59, CDS1Y_bbg!S$5:T$241,2), -1)</f>
        <v>227.5</v>
      </c>
      <c r="V59">
        <f>IFERROR(VLOOKUP($A59, CDS1Y_bbg!U$5:V$241,2), -1)</f>
        <v>5.5549999999999997</v>
      </c>
      <c r="X59">
        <f>IFERROR(VLOOKUP($A59, CDS1Y_bbg!W$5:X$241,2), -1)</f>
        <v>71.400000000000006</v>
      </c>
      <c r="Z59">
        <f>IFERROR(VLOOKUP($A59, CDS1Y_bbg!Y$5:Z$241,2), -1)</f>
        <v>14.333</v>
      </c>
      <c r="AB59">
        <f>IFERROR(VLOOKUP($A59, CDS1Y_bbg!AA$5:AB$241,2), -1)</f>
        <v>9.75</v>
      </c>
      <c r="AD59">
        <f>IFERROR(VLOOKUP($A59, CDS1Y_bbg!AC$5:AD$241,2), -1)</f>
        <v>116.25</v>
      </c>
      <c r="AF59">
        <f>IFERROR(VLOOKUP($A59, CDS1Y_bbg!AE$5:AF$241,2), -1)</f>
        <v>-1</v>
      </c>
      <c r="AH59">
        <f>IFERROR(VLOOKUP($A59, CDS1Y_bbg!AG$5:AH$241,2), -1)</f>
        <v>-1</v>
      </c>
      <c r="AJ59">
        <f>IFERROR(VLOOKUP($A59, CDS1Y_bbg!AI$5:AJ$241,2), -1)</f>
        <v>-1</v>
      </c>
      <c r="AL59">
        <f>IFERROR(VLOOKUP($A59, CDS1Y_bbg!AK$5:AL$241,2), -1)</f>
        <v>-1</v>
      </c>
      <c r="AN59">
        <f>IFERROR(VLOOKUP($A59, CDS1Y_bbg!AM$5:AN$241,2), -1)</f>
        <v>-1</v>
      </c>
      <c r="AP59">
        <f>IFERROR(VLOOKUP($A59, CDS1Y_bbg!AO$5:AP$241,2), -1)</f>
        <v>-1</v>
      </c>
      <c r="AR59">
        <f>IFERROR(VLOOKUP($A59, CDS1Y_bbg!AQ$5:AR$241,2), -1)</f>
        <v>-1</v>
      </c>
      <c r="AT59">
        <f>IFERROR(VLOOKUP($A59, CDS1Y_bbg!AS$5:AT$241,2), -1)</f>
        <v>-1</v>
      </c>
      <c r="AV59">
        <f>IFERROR(VLOOKUP($A59, CDS1Y_bbg!AU$5:AV$241,2), -1)</f>
        <v>-1</v>
      </c>
      <c r="AX59">
        <f>IFERROR(VLOOKUP($A59, CDS1Y_bbg!AW$5:AX$241,2), -1)</f>
        <v>17.5</v>
      </c>
      <c r="AZ59">
        <f>IFERROR(VLOOKUP($A59, CDS1Y_bbg!AY$5:AZ$241,2), -1)</f>
        <v>7.6219999999999999</v>
      </c>
      <c r="BB59">
        <f>IFERROR(VLOOKUP($A59, CDS1Y_bbg!BA$5:BB$241,2), -1)</f>
        <v>-1</v>
      </c>
      <c r="BD59">
        <f>IFERROR(VLOOKUP($A59, CDS1Y_bbg!BC$5:BD$241,2), -1)</f>
        <v>-1</v>
      </c>
      <c r="BF59">
        <f>IFERROR(VLOOKUP($A59, CDS1Y_bbg!BE$5:BF$241,2), -1)</f>
        <v>-1</v>
      </c>
      <c r="BH59">
        <f>IFERROR(VLOOKUP($A59, CDS1Y_bbg!BG$5:BH$241,2), -1)</f>
        <v>-1</v>
      </c>
      <c r="BJ59">
        <f>IFERROR(VLOOKUP($A59, CDS1Y_bbg!BI$5:BJ$241,2), -1)</f>
        <v>-1</v>
      </c>
      <c r="BL59">
        <f>IFERROR(VLOOKUP($A59, CDS1Y_bbg!BK$5:BL$241,2), -1)</f>
        <v>-1</v>
      </c>
      <c r="BN59">
        <f>IFERROR(VLOOKUP($A59, CDS1Y_bbg!BM$5:BN$241,2), -1)</f>
        <v>-1</v>
      </c>
      <c r="BP59">
        <f>IFERROR(VLOOKUP($A59, CDS1Y_bbg!BO$5:BP$241,2), -1)</f>
        <v>-1</v>
      </c>
      <c r="BR59">
        <f>IFERROR(VLOOKUP($A59, CDS1Y_bbg!BQ$5:BR$241,2), -1)</f>
        <v>-1</v>
      </c>
      <c r="BT59">
        <f>IFERROR(VLOOKUP($A59, CDS1Y_bbg!BS$5:BT$241,2), -1)</f>
        <v>-1</v>
      </c>
      <c r="BV59">
        <f>IFERROR(VLOOKUP($A59, CDS1Y_bbg!BU$5:BV$241,2), -1)</f>
        <v>-1</v>
      </c>
      <c r="BX59">
        <f>IFERROR(VLOOKUP($A59, CDS1Y_bbg!BW$5:BX$241,2), -1)</f>
        <v>-1</v>
      </c>
      <c r="BZ59">
        <f>IFERROR(VLOOKUP($A59, CDS1Y_bbg!BY$5:BZ$241,2), -1)</f>
        <v>-1</v>
      </c>
      <c r="CB59">
        <f>IFERROR(VLOOKUP($A59, CDS1Y_bbg!CA$5:CB$241,2), -1)</f>
        <v>-1</v>
      </c>
      <c r="CD59">
        <f>IFERROR(VLOOKUP($A59, CDS1Y_bbg!CC$5:CD$241,2), -1)</f>
        <v>-1</v>
      </c>
      <c r="CF59">
        <f>IFERROR(VLOOKUP($A59, CDS1Y_bbg!CE$5:CF$241,2), -1)</f>
        <v>18</v>
      </c>
      <c r="CH59">
        <f>IFERROR(VLOOKUP($A59, CDS1Y_bbg!CG$5:CH$241,2), -1)</f>
        <v>-1</v>
      </c>
      <c r="CJ59">
        <f>IFERROR(VLOOKUP($A59, CDS1Y_bbg!CI$5:CJ$241,2), -1)</f>
        <v>-1</v>
      </c>
      <c r="CL59">
        <f>IFERROR(VLOOKUP($A59, CDS1Y_bbg!CK$5:CL$241,2), -1)</f>
        <v>5.54</v>
      </c>
      <c r="CN59">
        <f>IFERROR(VLOOKUP($A59, CDS1Y_bbg!CM$5:CN$241,2), -1)</f>
        <v>-1</v>
      </c>
    </row>
    <row r="60" spans="1:92" x14ac:dyDescent="0.25">
      <c r="A60" s="1">
        <v>38321</v>
      </c>
      <c r="B60">
        <f>IFERROR(VLOOKUP($A60, CDS1Y_bbg!A$5:B$241,2), -1)</f>
        <v>78.75</v>
      </c>
      <c r="D60">
        <f>IFERROR(VLOOKUP($A60, CDS1Y_bbg!C$5:D$241,2), -1)</f>
        <v>13.167</v>
      </c>
      <c r="F60">
        <f>IFERROR(VLOOKUP($A60, CDS1Y_bbg!E$5:F$241,2), -1)</f>
        <v>9</v>
      </c>
      <c r="H60">
        <f>IFERROR(VLOOKUP($A60, CDS1Y_bbg!G$5:H$241,2), -1)</f>
        <v>8.5</v>
      </c>
      <c r="J60">
        <f>IFERROR(VLOOKUP($A60, CDS1Y_bbg!I$5:J$241,2), -1)</f>
        <v>92.5</v>
      </c>
      <c r="L60">
        <f>IFERROR(VLOOKUP($A60, CDS1Y_bbg!K$5:L$241,2), -1)</f>
        <v>13.313000000000001</v>
      </c>
      <c r="N60">
        <f>IFERROR(VLOOKUP($A60, CDS1Y_bbg!M$5:N$241,2), -1)</f>
        <v>12.167</v>
      </c>
      <c r="P60">
        <f>IFERROR(VLOOKUP($A60, CDS1Y_bbg!O$5:P$241,2), -1)</f>
        <v>10</v>
      </c>
      <c r="R60">
        <f>IFERROR(VLOOKUP($A60, CDS1Y_bbg!Q$5:R$241,2), -1)</f>
        <v>24.375</v>
      </c>
      <c r="T60">
        <f>IFERROR(VLOOKUP($A60, CDS1Y_bbg!S$5:T$241,2), -1)</f>
        <v>205.25</v>
      </c>
      <c r="V60">
        <f>IFERROR(VLOOKUP($A60, CDS1Y_bbg!U$5:V$241,2), -1)</f>
        <v>5.25</v>
      </c>
      <c r="X60">
        <f>IFERROR(VLOOKUP($A60, CDS1Y_bbg!W$5:X$241,2), -1)</f>
        <v>80.320999999999998</v>
      </c>
      <c r="Z60">
        <f>IFERROR(VLOOKUP($A60, CDS1Y_bbg!Y$5:Z$241,2), -1)</f>
        <v>14.563000000000001</v>
      </c>
      <c r="AB60">
        <f>IFERROR(VLOOKUP($A60, CDS1Y_bbg!AA$5:AB$241,2), -1)</f>
        <v>12.75</v>
      </c>
      <c r="AD60">
        <f>IFERROR(VLOOKUP($A60, CDS1Y_bbg!AC$5:AD$241,2), -1)</f>
        <v>100.375</v>
      </c>
      <c r="AF60">
        <f>IFERROR(VLOOKUP($A60, CDS1Y_bbg!AE$5:AF$241,2), -1)</f>
        <v>-1</v>
      </c>
      <c r="AH60">
        <f>IFERROR(VLOOKUP($A60, CDS1Y_bbg!AG$5:AH$241,2), -1)</f>
        <v>-1</v>
      </c>
      <c r="AJ60">
        <f>IFERROR(VLOOKUP($A60, CDS1Y_bbg!AI$5:AJ$241,2), -1)</f>
        <v>-1</v>
      </c>
      <c r="AL60">
        <f>IFERROR(VLOOKUP($A60, CDS1Y_bbg!AK$5:AL$241,2), -1)</f>
        <v>-1</v>
      </c>
      <c r="AN60">
        <f>IFERROR(VLOOKUP($A60, CDS1Y_bbg!AM$5:AN$241,2), -1)</f>
        <v>-1</v>
      </c>
      <c r="AP60">
        <f>IFERROR(VLOOKUP($A60, CDS1Y_bbg!AO$5:AP$241,2), -1)</f>
        <v>-1</v>
      </c>
      <c r="AR60">
        <f>IFERROR(VLOOKUP($A60, CDS1Y_bbg!AQ$5:AR$241,2), -1)</f>
        <v>-1</v>
      </c>
      <c r="AT60">
        <f>IFERROR(VLOOKUP($A60, CDS1Y_bbg!AS$5:AT$241,2), -1)</f>
        <v>-1</v>
      </c>
      <c r="AV60">
        <f>IFERROR(VLOOKUP($A60, CDS1Y_bbg!AU$5:AV$241,2), -1)</f>
        <v>-1</v>
      </c>
      <c r="AX60">
        <f>IFERROR(VLOOKUP($A60, CDS1Y_bbg!AW$5:AX$241,2), -1)</f>
        <v>10.5</v>
      </c>
      <c r="AZ60">
        <f>IFERROR(VLOOKUP($A60, CDS1Y_bbg!AY$5:AZ$241,2), -1)</f>
        <v>7.6840000000000002</v>
      </c>
      <c r="BB60">
        <f>IFERROR(VLOOKUP($A60, CDS1Y_bbg!BA$5:BB$241,2), -1)</f>
        <v>-1</v>
      </c>
      <c r="BD60">
        <f>IFERROR(VLOOKUP($A60, CDS1Y_bbg!BC$5:BD$241,2), -1)</f>
        <v>-1</v>
      </c>
      <c r="BF60">
        <f>IFERROR(VLOOKUP($A60, CDS1Y_bbg!BE$5:BF$241,2), -1)</f>
        <v>-1</v>
      </c>
      <c r="BH60">
        <f>IFERROR(VLOOKUP($A60, CDS1Y_bbg!BG$5:BH$241,2), -1)</f>
        <v>-1</v>
      </c>
      <c r="BJ60">
        <f>IFERROR(VLOOKUP($A60, CDS1Y_bbg!BI$5:BJ$241,2), -1)</f>
        <v>-1</v>
      </c>
      <c r="BL60">
        <f>IFERROR(VLOOKUP($A60, CDS1Y_bbg!BK$5:BL$241,2), -1)</f>
        <v>-1</v>
      </c>
      <c r="BN60">
        <f>IFERROR(VLOOKUP($A60, CDS1Y_bbg!BM$5:BN$241,2), -1)</f>
        <v>-1</v>
      </c>
      <c r="BP60">
        <f>IFERROR(VLOOKUP($A60, CDS1Y_bbg!BO$5:BP$241,2), -1)</f>
        <v>-1</v>
      </c>
      <c r="BR60">
        <f>IFERROR(VLOOKUP($A60, CDS1Y_bbg!BQ$5:BR$241,2), -1)</f>
        <v>-1</v>
      </c>
      <c r="BT60">
        <f>IFERROR(VLOOKUP($A60, CDS1Y_bbg!BS$5:BT$241,2), -1)</f>
        <v>-1</v>
      </c>
      <c r="BV60">
        <f>IFERROR(VLOOKUP($A60, CDS1Y_bbg!BU$5:BV$241,2), -1)</f>
        <v>-1</v>
      </c>
      <c r="BX60">
        <f>IFERROR(VLOOKUP($A60, CDS1Y_bbg!BW$5:BX$241,2), -1)</f>
        <v>-1</v>
      </c>
      <c r="BZ60">
        <f>IFERROR(VLOOKUP($A60, CDS1Y_bbg!BY$5:BZ$241,2), -1)</f>
        <v>-1</v>
      </c>
      <c r="CB60">
        <f>IFERROR(VLOOKUP($A60, CDS1Y_bbg!CA$5:CB$241,2), -1)</f>
        <v>-1</v>
      </c>
      <c r="CD60">
        <f>IFERROR(VLOOKUP($A60, CDS1Y_bbg!CC$5:CD$241,2), -1)</f>
        <v>-1</v>
      </c>
      <c r="CF60">
        <f>IFERROR(VLOOKUP($A60, CDS1Y_bbg!CE$5:CF$241,2), -1)</f>
        <v>18</v>
      </c>
      <c r="CH60">
        <f>IFERROR(VLOOKUP($A60, CDS1Y_bbg!CG$5:CH$241,2), -1)</f>
        <v>-1</v>
      </c>
      <c r="CJ60">
        <f>IFERROR(VLOOKUP($A60, CDS1Y_bbg!CI$5:CJ$241,2), -1)</f>
        <v>-1</v>
      </c>
      <c r="CL60">
        <f>IFERROR(VLOOKUP($A60, CDS1Y_bbg!CK$5:CL$241,2), -1)</f>
        <v>5.6669999999999998</v>
      </c>
      <c r="CN60">
        <f>IFERROR(VLOOKUP($A60, CDS1Y_bbg!CM$5:CN$241,2), -1)</f>
        <v>-1</v>
      </c>
    </row>
    <row r="61" spans="1:92" x14ac:dyDescent="0.25">
      <c r="A61" s="1">
        <v>38352</v>
      </c>
      <c r="B61">
        <f>IFERROR(VLOOKUP($A61, CDS1Y_bbg!A$5:B$241,2), -1)</f>
        <v>72.167000000000002</v>
      </c>
      <c r="D61">
        <f>IFERROR(VLOOKUP($A61, CDS1Y_bbg!C$5:D$241,2), -1)</f>
        <v>13.2</v>
      </c>
      <c r="F61">
        <f>IFERROR(VLOOKUP($A61, CDS1Y_bbg!E$5:F$241,2), -1)</f>
        <v>12</v>
      </c>
      <c r="H61">
        <f>IFERROR(VLOOKUP($A61, CDS1Y_bbg!G$5:H$241,2), -1)</f>
        <v>10</v>
      </c>
      <c r="J61">
        <f>IFERROR(VLOOKUP($A61, CDS1Y_bbg!I$5:J$241,2), -1)</f>
        <v>78.75</v>
      </c>
      <c r="L61">
        <f>IFERROR(VLOOKUP($A61, CDS1Y_bbg!K$5:L$241,2), -1)</f>
        <v>13.087</v>
      </c>
      <c r="N61">
        <f>IFERROR(VLOOKUP($A61, CDS1Y_bbg!M$5:N$241,2), -1)</f>
        <v>11.5</v>
      </c>
      <c r="P61">
        <f>IFERROR(VLOOKUP($A61, CDS1Y_bbg!O$5:P$241,2), -1)</f>
        <v>9.3330000000000002</v>
      </c>
      <c r="R61">
        <f>IFERROR(VLOOKUP($A61, CDS1Y_bbg!Q$5:R$241,2), -1)</f>
        <v>23</v>
      </c>
      <c r="T61">
        <f>IFERROR(VLOOKUP($A61, CDS1Y_bbg!S$5:T$241,2), -1)</f>
        <v>180</v>
      </c>
      <c r="V61">
        <f>IFERROR(VLOOKUP($A61, CDS1Y_bbg!U$5:V$241,2), -1)</f>
        <v>6.2169999999999996</v>
      </c>
      <c r="X61">
        <f>IFERROR(VLOOKUP($A61, CDS1Y_bbg!W$5:X$241,2), -1)</f>
        <v>82.25</v>
      </c>
      <c r="Z61">
        <f>IFERROR(VLOOKUP($A61, CDS1Y_bbg!Y$5:Z$241,2), -1)</f>
        <v>11.5</v>
      </c>
      <c r="AB61">
        <f>IFERROR(VLOOKUP($A61, CDS1Y_bbg!AA$5:AB$241,2), -1)</f>
        <v>11.25</v>
      </c>
      <c r="AD61">
        <f>IFERROR(VLOOKUP($A61, CDS1Y_bbg!AC$5:AD$241,2), -1)</f>
        <v>94.286000000000001</v>
      </c>
      <c r="AF61">
        <f>IFERROR(VLOOKUP($A61, CDS1Y_bbg!AE$5:AF$241,2), -1)</f>
        <v>-1</v>
      </c>
      <c r="AH61">
        <f>IFERROR(VLOOKUP($A61, CDS1Y_bbg!AG$5:AH$241,2), -1)</f>
        <v>-1</v>
      </c>
      <c r="AJ61">
        <f>IFERROR(VLOOKUP($A61, CDS1Y_bbg!AI$5:AJ$241,2), -1)</f>
        <v>-1</v>
      </c>
      <c r="AL61">
        <f>IFERROR(VLOOKUP($A61, CDS1Y_bbg!AK$5:AL$241,2), -1)</f>
        <v>-1</v>
      </c>
      <c r="AN61">
        <f>IFERROR(VLOOKUP($A61, CDS1Y_bbg!AM$5:AN$241,2), -1)</f>
        <v>-1</v>
      </c>
      <c r="AP61">
        <f>IFERROR(VLOOKUP($A61, CDS1Y_bbg!AO$5:AP$241,2), -1)</f>
        <v>-1</v>
      </c>
      <c r="AR61">
        <f>IFERROR(VLOOKUP($A61, CDS1Y_bbg!AQ$5:AR$241,2), -1)</f>
        <v>-1</v>
      </c>
      <c r="AT61">
        <f>IFERROR(VLOOKUP($A61, CDS1Y_bbg!AS$5:AT$241,2), -1)</f>
        <v>-1</v>
      </c>
      <c r="AV61">
        <f>IFERROR(VLOOKUP($A61, CDS1Y_bbg!AU$5:AV$241,2), -1)</f>
        <v>-1</v>
      </c>
      <c r="AX61">
        <f>IFERROR(VLOOKUP($A61, CDS1Y_bbg!AW$5:AX$241,2), -1)</f>
        <v>10.5</v>
      </c>
      <c r="AZ61">
        <f>IFERROR(VLOOKUP($A61, CDS1Y_bbg!AY$5:AZ$241,2), -1)</f>
        <v>7.86</v>
      </c>
      <c r="BB61">
        <f>IFERROR(VLOOKUP($A61, CDS1Y_bbg!BA$5:BB$241,2), -1)</f>
        <v>-1</v>
      </c>
      <c r="BD61">
        <f>IFERROR(VLOOKUP($A61, CDS1Y_bbg!BC$5:BD$241,2), -1)</f>
        <v>-1</v>
      </c>
      <c r="BF61">
        <f>IFERROR(VLOOKUP($A61, CDS1Y_bbg!BE$5:BF$241,2), -1)</f>
        <v>-1</v>
      </c>
      <c r="BH61">
        <f>IFERROR(VLOOKUP($A61, CDS1Y_bbg!BG$5:BH$241,2), -1)</f>
        <v>-1</v>
      </c>
      <c r="BJ61">
        <f>IFERROR(VLOOKUP($A61, CDS1Y_bbg!BI$5:BJ$241,2), -1)</f>
        <v>-1</v>
      </c>
      <c r="BL61">
        <f>IFERROR(VLOOKUP($A61, CDS1Y_bbg!BK$5:BL$241,2), -1)</f>
        <v>-1</v>
      </c>
      <c r="BN61">
        <f>IFERROR(VLOOKUP($A61, CDS1Y_bbg!BM$5:BN$241,2), -1)</f>
        <v>-1</v>
      </c>
      <c r="BP61">
        <f>IFERROR(VLOOKUP($A61, CDS1Y_bbg!BO$5:BP$241,2), -1)</f>
        <v>-1</v>
      </c>
      <c r="BR61">
        <f>IFERROR(VLOOKUP($A61, CDS1Y_bbg!BQ$5:BR$241,2), -1)</f>
        <v>-1</v>
      </c>
      <c r="BT61">
        <f>IFERROR(VLOOKUP($A61, CDS1Y_bbg!BS$5:BT$241,2), -1)</f>
        <v>-1</v>
      </c>
      <c r="BV61">
        <f>IFERROR(VLOOKUP($A61, CDS1Y_bbg!BU$5:BV$241,2), -1)</f>
        <v>-1</v>
      </c>
      <c r="BX61">
        <f>IFERROR(VLOOKUP($A61, CDS1Y_bbg!BW$5:BX$241,2), -1)</f>
        <v>-1</v>
      </c>
      <c r="BZ61">
        <f>IFERROR(VLOOKUP($A61, CDS1Y_bbg!BY$5:BZ$241,2), -1)</f>
        <v>-1</v>
      </c>
      <c r="CB61">
        <f>IFERROR(VLOOKUP($A61, CDS1Y_bbg!CA$5:CB$241,2), -1)</f>
        <v>-1</v>
      </c>
      <c r="CD61">
        <f>IFERROR(VLOOKUP($A61, CDS1Y_bbg!CC$5:CD$241,2), -1)</f>
        <v>-1</v>
      </c>
      <c r="CF61">
        <f>IFERROR(VLOOKUP($A61, CDS1Y_bbg!CE$5:CF$241,2), -1)</f>
        <v>8.75</v>
      </c>
      <c r="CH61">
        <f>IFERROR(VLOOKUP($A61, CDS1Y_bbg!CG$5:CH$241,2), -1)</f>
        <v>-1</v>
      </c>
      <c r="CJ61">
        <f>IFERROR(VLOOKUP($A61, CDS1Y_bbg!CI$5:CJ$241,2), -1)</f>
        <v>-1</v>
      </c>
      <c r="CL61">
        <f>IFERROR(VLOOKUP($A61, CDS1Y_bbg!CK$5:CL$241,2), -1)</f>
        <v>5.63</v>
      </c>
      <c r="CN61">
        <f>IFERROR(VLOOKUP($A61, CDS1Y_bbg!CM$5:CN$241,2), -1)</f>
        <v>-1</v>
      </c>
    </row>
    <row r="62" spans="1:92" x14ac:dyDescent="0.25">
      <c r="A62" s="1">
        <v>38383</v>
      </c>
      <c r="B62">
        <f>IFERROR(VLOOKUP($A62, CDS1Y_bbg!A$5:B$241,2), -1)</f>
        <v>80</v>
      </c>
      <c r="D62">
        <f>IFERROR(VLOOKUP($A62, CDS1Y_bbg!C$5:D$241,2), -1)</f>
        <v>13.821</v>
      </c>
      <c r="F62">
        <f>IFERROR(VLOOKUP($A62, CDS1Y_bbg!E$5:F$241,2), -1)</f>
        <v>12</v>
      </c>
      <c r="H62">
        <f>IFERROR(VLOOKUP($A62, CDS1Y_bbg!G$5:H$241,2), -1)</f>
        <v>10</v>
      </c>
      <c r="J62">
        <f>IFERROR(VLOOKUP($A62, CDS1Y_bbg!I$5:J$241,2), -1)</f>
        <v>72.5</v>
      </c>
      <c r="L62">
        <f>IFERROR(VLOOKUP($A62, CDS1Y_bbg!K$5:L$241,2), -1)</f>
        <v>11.863</v>
      </c>
      <c r="N62">
        <f>IFERROR(VLOOKUP($A62, CDS1Y_bbg!M$5:N$241,2), -1)</f>
        <v>16</v>
      </c>
      <c r="P62">
        <f>IFERROR(VLOOKUP($A62, CDS1Y_bbg!O$5:P$241,2), -1)</f>
        <v>10.25</v>
      </c>
      <c r="R62">
        <f>IFERROR(VLOOKUP($A62, CDS1Y_bbg!Q$5:R$241,2), -1)</f>
        <v>26.832999999999998</v>
      </c>
      <c r="T62">
        <f>IFERROR(VLOOKUP($A62, CDS1Y_bbg!S$5:T$241,2), -1)</f>
        <v>124.75</v>
      </c>
      <c r="V62">
        <f>IFERROR(VLOOKUP($A62, CDS1Y_bbg!U$5:V$241,2), -1)</f>
        <v>6.452</v>
      </c>
      <c r="X62">
        <f>IFERROR(VLOOKUP($A62, CDS1Y_bbg!W$5:X$241,2), -1)</f>
        <v>62.417000000000002</v>
      </c>
      <c r="Z62">
        <f>IFERROR(VLOOKUP($A62, CDS1Y_bbg!Y$5:Z$241,2), -1)</f>
        <v>18.417000000000002</v>
      </c>
      <c r="AB62">
        <f>IFERROR(VLOOKUP($A62, CDS1Y_bbg!AA$5:AB$241,2), -1)</f>
        <v>10.167</v>
      </c>
      <c r="AD62">
        <f>IFERROR(VLOOKUP($A62, CDS1Y_bbg!AC$5:AD$241,2), -1)</f>
        <v>95.688000000000002</v>
      </c>
      <c r="AF62">
        <f>IFERROR(VLOOKUP($A62, CDS1Y_bbg!AE$5:AF$241,2), -1)</f>
        <v>-1</v>
      </c>
      <c r="AH62">
        <f>IFERROR(VLOOKUP($A62, CDS1Y_bbg!AG$5:AH$241,2), -1)</f>
        <v>-1</v>
      </c>
      <c r="AJ62">
        <f>IFERROR(VLOOKUP($A62, CDS1Y_bbg!AI$5:AJ$241,2), -1)</f>
        <v>-1</v>
      </c>
      <c r="AL62">
        <f>IFERROR(VLOOKUP($A62, CDS1Y_bbg!AK$5:AL$241,2), -1)</f>
        <v>-1</v>
      </c>
      <c r="AN62">
        <f>IFERROR(VLOOKUP($A62, CDS1Y_bbg!AM$5:AN$241,2), -1)</f>
        <v>-1</v>
      </c>
      <c r="AP62">
        <f>IFERROR(VLOOKUP($A62, CDS1Y_bbg!AO$5:AP$241,2), -1)</f>
        <v>-1</v>
      </c>
      <c r="AR62">
        <f>IFERROR(VLOOKUP($A62, CDS1Y_bbg!AQ$5:AR$241,2), -1)</f>
        <v>-1</v>
      </c>
      <c r="AT62">
        <f>IFERROR(VLOOKUP($A62, CDS1Y_bbg!AS$5:AT$241,2), -1)</f>
        <v>-1</v>
      </c>
      <c r="AV62">
        <f>IFERROR(VLOOKUP($A62, CDS1Y_bbg!AU$5:AV$241,2), -1)</f>
        <v>-1</v>
      </c>
      <c r="AX62">
        <f>IFERROR(VLOOKUP($A62, CDS1Y_bbg!AW$5:AX$241,2), -1)</f>
        <v>10.5</v>
      </c>
      <c r="AZ62">
        <f>IFERROR(VLOOKUP($A62, CDS1Y_bbg!AY$5:AZ$241,2), -1)</f>
        <v>9.8569999999999993</v>
      </c>
      <c r="BB62">
        <f>IFERROR(VLOOKUP($A62, CDS1Y_bbg!BA$5:BB$241,2), -1)</f>
        <v>-1</v>
      </c>
      <c r="BD62">
        <f>IFERROR(VLOOKUP($A62, CDS1Y_bbg!BC$5:BD$241,2), -1)</f>
        <v>-1</v>
      </c>
      <c r="BF62">
        <f>IFERROR(VLOOKUP($A62, CDS1Y_bbg!BE$5:BF$241,2), -1)</f>
        <v>-1</v>
      </c>
      <c r="BH62">
        <f>IFERROR(VLOOKUP($A62, CDS1Y_bbg!BG$5:BH$241,2), -1)</f>
        <v>-1</v>
      </c>
      <c r="BJ62">
        <f>IFERROR(VLOOKUP($A62, CDS1Y_bbg!BI$5:BJ$241,2), -1)</f>
        <v>-1</v>
      </c>
      <c r="BL62">
        <f>IFERROR(VLOOKUP($A62, CDS1Y_bbg!BK$5:BL$241,2), -1)</f>
        <v>-1</v>
      </c>
      <c r="BN62">
        <f>IFERROR(VLOOKUP($A62, CDS1Y_bbg!BM$5:BN$241,2), -1)</f>
        <v>-1</v>
      </c>
      <c r="BP62">
        <f>IFERROR(VLOOKUP($A62, CDS1Y_bbg!BO$5:BP$241,2), -1)</f>
        <v>-1</v>
      </c>
      <c r="BR62">
        <f>IFERROR(VLOOKUP($A62, CDS1Y_bbg!BQ$5:BR$241,2), -1)</f>
        <v>-1</v>
      </c>
      <c r="BT62">
        <f>IFERROR(VLOOKUP($A62, CDS1Y_bbg!BS$5:BT$241,2), -1)</f>
        <v>-1</v>
      </c>
      <c r="BV62">
        <f>IFERROR(VLOOKUP($A62, CDS1Y_bbg!BU$5:BV$241,2), -1)</f>
        <v>-1</v>
      </c>
      <c r="BX62">
        <f>IFERROR(VLOOKUP($A62, CDS1Y_bbg!BW$5:BX$241,2), -1)</f>
        <v>-1</v>
      </c>
      <c r="BZ62">
        <f>IFERROR(VLOOKUP($A62, CDS1Y_bbg!BY$5:BZ$241,2), -1)</f>
        <v>-1</v>
      </c>
      <c r="CB62">
        <f>IFERROR(VLOOKUP($A62, CDS1Y_bbg!CA$5:CB$241,2), -1)</f>
        <v>-1</v>
      </c>
      <c r="CD62">
        <f>IFERROR(VLOOKUP($A62, CDS1Y_bbg!CC$5:CD$241,2), -1)</f>
        <v>-1</v>
      </c>
      <c r="CF62">
        <f>IFERROR(VLOOKUP($A62, CDS1Y_bbg!CE$5:CF$241,2), -1)</f>
        <v>8.75</v>
      </c>
      <c r="CH62">
        <f>IFERROR(VLOOKUP($A62, CDS1Y_bbg!CG$5:CH$241,2), -1)</f>
        <v>-1</v>
      </c>
      <c r="CJ62">
        <f>IFERROR(VLOOKUP($A62, CDS1Y_bbg!CI$5:CJ$241,2), -1)</f>
        <v>-1</v>
      </c>
      <c r="CL62">
        <f>IFERROR(VLOOKUP($A62, CDS1Y_bbg!CK$5:CL$241,2), -1)</f>
        <v>6.37</v>
      </c>
      <c r="CN62">
        <f>IFERROR(VLOOKUP($A62, CDS1Y_bbg!CM$5:CN$241,2), -1)</f>
        <v>-1</v>
      </c>
    </row>
    <row r="63" spans="1:92" x14ac:dyDescent="0.25">
      <c r="A63" s="1">
        <v>38411</v>
      </c>
      <c r="B63">
        <f>IFERROR(VLOOKUP($A63, CDS1Y_bbg!A$5:B$241,2), -1)</f>
        <v>61.667000000000002</v>
      </c>
      <c r="D63">
        <f>IFERROR(VLOOKUP($A63, CDS1Y_bbg!C$5:D$241,2), -1)</f>
        <v>10.282</v>
      </c>
      <c r="F63">
        <f>IFERROR(VLOOKUP($A63, CDS1Y_bbg!E$5:F$241,2), -1)</f>
        <v>13</v>
      </c>
      <c r="H63">
        <f>IFERROR(VLOOKUP($A63, CDS1Y_bbg!G$5:H$241,2), -1)</f>
        <v>9.5</v>
      </c>
      <c r="J63">
        <f>IFERROR(VLOOKUP($A63, CDS1Y_bbg!I$5:J$241,2), -1)</f>
        <v>57.5</v>
      </c>
      <c r="L63">
        <f>IFERROR(VLOOKUP($A63, CDS1Y_bbg!K$5:L$241,2), -1)</f>
        <v>11.535</v>
      </c>
      <c r="N63">
        <f>IFERROR(VLOOKUP($A63, CDS1Y_bbg!M$5:N$241,2), -1)</f>
        <v>15.5</v>
      </c>
      <c r="P63">
        <f>IFERROR(VLOOKUP($A63, CDS1Y_bbg!O$5:P$241,2), -1)</f>
        <v>13.417</v>
      </c>
      <c r="R63">
        <f>IFERROR(VLOOKUP($A63, CDS1Y_bbg!Q$5:R$241,2), -1)</f>
        <v>25.625</v>
      </c>
      <c r="T63">
        <f>IFERROR(VLOOKUP($A63, CDS1Y_bbg!S$5:T$241,2), -1)</f>
        <v>100.5</v>
      </c>
      <c r="V63">
        <f>IFERROR(VLOOKUP($A63, CDS1Y_bbg!U$5:V$241,2), -1)</f>
        <v>5.6479999999999997</v>
      </c>
      <c r="X63">
        <f>IFERROR(VLOOKUP($A63, CDS1Y_bbg!W$5:X$241,2), -1)</f>
        <v>51.933</v>
      </c>
      <c r="Z63">
        <f>IFERROR(VLOOKUP($A63, CDS1Y_bbg!Y$5:Z$241,2), -1)</f>
        <v>15.375</v>
      </c>
      <c r="AB63">
        <f>IFERROR(VLOOKUP($A63, CDS1Y_bbg!AA$5:AB$241,2), -1)</f>
        <v>11.125</v>
      </c>
      <c r="AD63">
        <f>IFERROR(VLOOKUP($A63, CDS1Y_bbg!AC$5:AD$241,2), -1)</f>
        <v>57.625</v>
      </c>
      <c r="AF63">
        <f>IFERROR(VLOOKUP($A63, CDS1Y_bbg!AE$5:AF$241,2), -1)</f>
        <v>-1</v>
      </c>
      <c r="AH63">
        <f>IFERROR(VLOOKUP($A63, CDS1Y_bbg!AG$5:AH$241,2), -1)</f>
        <v>-1</v>
      </c>
      <c r="AJ63">
        <f>IFERROR(VLOOKUP($A63, CDS1Y_bbg!AI$5:AJ$241,2), -1)</f>
        <v>-1</v>
      </c>
      <c r="AL63">
        <f>IFERROR(VLOOKUP($A63, CDS1Y_bbg!AK$5:AL$241,2), -1)</f>
        <v>-1</v>
      </c>
      <c r="AN63">
        <f>IFERROR(VLOOKUP($A63, CDS1Y_bbg!AM$5:AN$241,2), -1)</f>
        <v>-1</v>
      </c>
      <c r="AP63">
        <f>IFERROR(VLOOKUP($A63, CDS1Y_bbg!AO$5:AP$241,2), -1)</f>
        <v>-1</v>
      </c>
      <c r="AR63">
        <f>IFERROR(VLOOKUP($A63, CDS1Y_bbg!AQ$5:AR$241,2), -1)</f>
        <v>-1</v>
      </c>
      <c r="AT63">
        <f>IFERROR(VLOOKUP($A63, CDS1Y_bbg!AS$5:AT$241,2), -1)</f>
        <v>-1</v>
      </c>
      <c r="AV63">
        <f>IFERROR(VLOOKUP($A63, CDS1Y_bbg!AU$5:AV$241,2), -1)</f>
        <v>-1</v>
      </c>
      <c r="AX63">
        <f>IFERROR(VLOOKUP($A63, CDS1Y_bbg!AW$5:AX$241,2), -1)</f>
        <v>24.75</v>
      </c>
      <c r="AZ63">
        <f>IFERROR(VLOOKUP($A63, CDS1Y_bbg!AY$5:AZ$241,2), -1)</f>
        <v>9.8149999999999995</v>
      </c>
      <c r="BB63">
        <f>IFERROR(VLOOKUP($A63, CDS1Y_bbg!BA$5:BB$241,2), -1)</f>
        <v>-1</v>
      </c>
      <c r="BD63">
        <f>IFERROR(VLOOKUP($A63, CDS1Y_bbg!BC$5:BD$241,2), -1)</f>
        <v>-1</v>
      </c>
      <c r="BF63">
        <f>IFERROR(VLOOKUP($A63, CDS1Y_bbg!BE$5:BF$241,2), -1)</f>
        <v>-1</v>
      </c>
      <c r="BH63">
        <f>IFERROR(VLOOKUP($A63, CDS1Y_bbg!BG$5:BH$241,2), -1)</f>
        <v>-1</v>
      </c>
      <c r="BJ63">
        <f>IFERROR(VLOOKUP($A63, CDS1Y_bbg!BI$5:BJ$241,2), -1)</f>
        <v>-1</v>
      </c>
      <c r="BL63">
        <f>IFERROR(VLOOKUP($A63, CDS1Y_bbg!BK$5:BL$241,2), -1)</f>
        <v>-1</v>
      </c>
      <c r="BN63">
        <f>IFERROR(VLOOKUP($A63, CDS1Y_bbg!BM$5:BN$241,2), -1)</f>
        <v>-1</v>
      </c>
      <c r="BP63">
        <f>IFERROR(VLOOKUP($A63, CDS1Y_bbg!BO$5:BP$241,2), -1)</f>
        <v>-1</v>
      </c>
      <c r="BR63">
        <f>IFERROR(VLOOKUP($A63, CDS1Y_bbg!BQ$5:BR$241,2), -1)</f>
        <v>-1</v>
      </c>
      <c r="BT63">
        <f>IFERROR(VLOOKUP($A63, CDS1Y_bbg!BS$5:BT$241,2), -1)</f>
        <v>-1</v>
      </c>
      <c r="BV63">
        <f>IFERROR(VLOOKUP($A63, CDS1Y_bbg!BU$5:BV$241,2), -1)</f>
        <v>-1</v>
      </c>
      <c r="BX63">
        <f>IFERROR(VLOOKUP($A63, CDS1Y_bbg!BW$5:BX$241,2), -1)</f>
        <v>-1</v>
      </c>
      <c r="BZ63">
        <f>IFERROR(VLOOKUP($A63, CDS1Y_bbg!BY$5:BZ$241,2), -1)</f>
        <v>-1</v>
      </c>
      <c r="CB63">
        <f>IFERROR(VLOOKUP($A63, CDS1Y_bbg!CA$5:CB$241,2), -1)</f>
        <v>-1</v>
      </c>
      <c r="CD63">
        <f>IFERROR(VLOOKUP($A63, CDS1Y_bbg!CC$5:CD$241,2), -1)</f>
        <v>-1</v>
      </c>
      <c r="CF63">
        <f>IFERROR(VLOOKUP($A63, CDS1Y_bbg!CE$5:CF$241,2), -1)</f>
        <v>8.75</v>
      </c>
      <c r="CH63">
        <f>IFERROR(VLOOKUP($A63, CDS1Y_bbg!CG$5:CH$241,2), -1)</f>
        <v>-1</v>
      </c>
      <c r="CJ63">
        <f>IFERROR(VLOOKUP($A63, CDS1Y_bbg!CI$5:CJ$241,2), -1)</f>
        <v>-1</v>
      </c>
      <c r="CL63">
        <f>IFERROR(VLOOKUP($A63, CDS1Y_bbg!CK$5:CL$241,2), -1)</f>
        <v>5.3330000000000002</v>
      </c>
      <c r="CN63">
        <f>IFERROR(VLOOKUP($A63, CDS1Y_bbg!CM$5:CN$241,2), -1)</f>
        <v>-1</v>
      </c>
    </row>
    <row r="64" spans="1:92" x14ac:dyDescent="0.25">
      <c r="A64" s="1">
        <v>38442</v>
      </c>
      <c r="B64">
        <f>IFERROR(VLOOKUP($A64, CDS1Y_bbg!A$5:B$241,2), -1)</f>
        <v>95</v>
      </c>
      <c r="D64">
        <f>IFERROR(VLOOKUP($A64, CDS1Y_bbg!C$5:D$241,2), -1)</f>
        <v>12.058</v>
      </c>
      <c r="F64">
        <f>IFERROR(VLOOKUP($A64, CDS1Y_bbg!E$5:F$241,2), -1)</f>
        <v>9.0830000000000002</v>
      </c>
      <c r="H64">
        <f>IFERROR(VLOOKUP($A64, CDS1Y_bbg!G$5:H$241,2), -1)</f>
        <v>12</v>
      </c>
      <c r="J64">
        <f>IFERROR(VLOOKUP($A64, CDS1Y_bbg!I$5:J$241,2), -1)</f>
        <v>90.125</v>
      </c>
      <c r="L64">
        <f>IFERROR(VLOOKUP($A64, CDS1Y_bbg!K$5:L$241,2), -1)</f>
        <v>14.33</v>
      </c>
      <c r="N64">
        <f>IFERROR(VLOOKUP($A64, CDS1Y_bbg!M$5:N$241,2), -1)</f>
        <v>19.25</v>
      </c>
      <c r="P64">
        <f>IFERROR(VLOOKUP($A64, CDS1Y_bbg!O$5:P$241,2), -1)</f>
        <v>16.875</v>
      </c>
      <c r="R64">
        <f>IFERROR(VLOOKUP($A64, CDS1Y_bbg!Q$5:R$241,2), -1)</f>
        <v>31</v>
      </c>
      <c r="T64">
        <f>IFERROR(VLOOKUP($A64, CDS1Y_bbg!S$5:T$241,2), -1)</f>
        <v>136.375</v>
      </c>
      <c r="V64">
        <f>IFERROR(VLOOKUP($A64, CDS1Y_bbg!U$5:V$241,2), -1)</f>
        <v>5.3520000000000003</v>
      </c>
      <c r="X64">
        <f>IFERROR(VLOOKUP($A64, CDS1Y_bbg!W$5:X$241,2), -1)</f>
        <v>57.713999999999999</v>
      </c>
      <c r="Z64">
        <f>IFERROR(VLOOKUP($A64, CDS1Y_bbg!Y$5:Z$241,2), -1)</f>
        <v>30.125</v>
      </c>
      <c r="AB64">
        <f>IFERROR(VLOOKUP($A64, CDS1Y_bbg!AA$5:AB$241,2), -1)</f>
        <v>13</v>
      </c>
      <c r="AD64">
        <f>IFERROR(VLOOKUP($A64, CDS1Y_bbg!AC$5:AD$241,2), -1)</f>
        <v>95.5</v>
      </c>
      <c r="AF64">
        <f>IFERROR(VLOOKUP($A64, CDS1Y_bbg!AE$5:AF$241,2), -1)</f>
        <v>-1</v>
      </c>
      <c r="AH64">
        <f>IFERROR(VLOOKUP($A64, CDS1Y_bbg!AG$5:AH$241,2), -1)</f>
        <v>-1</v>
      </c>
      <c r="AJ64">
        <f>IFERROR(VLOOKUP($A64, CDS1Y_bbg!AI$5:AJ$241,2), -1)</f>
        <v>-1</v>
      </c>
      <c r="AL64">
        <f>IFERROR(VLOOKUP($A64, CDS1Y_bbg!AK$5:AL$241,2), -1)</f>
        <v>-1</v>
      </c>
      <c r="AN64">
        <f>IFERROR(VLOOKUP($A64, CDS1Y_bbg!AM$5:AN$241,2), -1)</f>
        <v>-1</v>
      </c>
      <c r="AP64">
        <f>IFERROR(VLOOKUP($A64, CDS1Y_bbg!AO$5:AP$241,2), -1)</f>
        <v>-1</v>
      </c>
      <c r="AR64">
        <f>IFERROR(VLOOKUP($A64, CDS1Y_bbg!AQ$5:AR$241,2), -1)</f>
        <v>-1</v>
      </c>
      <c r="AT64">
        <f>IFERROR(VLOOKUP($A64, CDS1Y_bbg!AS$5:AT$241,2), -1)</f>
        <v>-1</v>
      </c>
      <c r="AV64">
        <f>IFERROR(VLOOKUP($A64, CDS1Y_bbg!AU$5:AV$241,2), -1)</f>
        <v>-1</v>
      </c>
      <c r="AX64">
        <f>IFERROR(VLOOKUP($A64, CDS1Y_bbg!AW$5:AX$241,2), -1)</f>
        <v>33.5</v>
      </c>
      <c r="AZ64">
        <f>IFERROR(VLOOKUP($A64, CDS1Y_bbg!AY$5:AZ$241,2), -1)</f>
        <v>7.9719999999999995</v>
      </c>
      <c r="BB64">
        <f>IFERROR(VLOOKUP($A64, CDS1Y_bbg!BA$5:BB$241,2), -1)</f>
        <v>-1</v>
      </c>
      <c r="BD64">
        <f>IFERROR(VLOOKUP($A64, CDS1Y_bbg!BC$5:BD$241,2), -1)</f>
        <v>-1</v>
      </c>
      <c r="BF64">
        <f>IFERROR(VLOOKUP($A64, CDS1Y_bbg!BE$5:BF$241,2), -1)</f>
        <v>-1</v>
      </c>
      <c r="BH64">
        <f>IFERROR(VLOOKUP($A64, CDS1Y_bbg!BG$5:BH$241,2), -1)</f>
        <v>-1</v>
      </c>
      <c r="BJ64">
        <f>IFERROR(VLOOKUP($A64, CDS1Y_bbg!BI$5:BJ$241,2), -1)</f>
        <v>-1</v>
      </c>
      <c r="BL64">
        <f>IFERROR(VLOOKUP($A64, CDS1Y_bbg!BK$5:BL$241,2), -1)</f>
        <v>-1</v>
      </c>
      <c r="BN64">
        <f>IFERROR(VLOOKUP($A64, CDS1Y_bbg!BM$5:BN$241,2), -1)</f>
        <v>-1</v>
      </c>
      <c r="BP64">
        <f>IFERROR(VLOOKUP($A64, CDS1Y_bbg!BO$5:BP$241,2), -1)</f>
        <v>-1</v>
      </c>
      <c r="BR64">
        <f>IFERROR(VLOOKUP($A64, CDS1Y_bbg!BQ$5:BR$241,2), -1)</f>
        <v>-1</v>
      </c>
      <c r="BT64">
        <f>IFERROR(VLOOKUP($A64, CDS1Y_bbg!BS$5:BT$241,2), -1)</f>
        <v>-1</v>
      </c>
      <c r="BV64">
        <f>IFERROR(VLOOKUP($A64, CDS1Y_bbg!BU$5:BV$241,2), -1)</f>
        <v>-1</v>
      </c>
      <c r="BX64">
        <f>IFERROR(VLOOKUP($A64, CDS1Y_bbg!BW$5:BX$241,2), -1)</f>
        <v>-1</v>
      </c>
      <c r="BZ64">
        <f>IFERROR(VLOOKUP($A64, CDS1Y_bbg!BY$5:BZ$241,2), -1)</f>
        <v>-1</v>
      </c>
      <c r="CB64">
        <f>IFERROR(VLOOKUP($A64, CDS1Y_bbg!CA$5:CB$241,2), -1)</f>
        <v>-1</v>
      </c>
      <c r="CD64">
        <f>IFERROR(VLOOKUP($A64, CDS1Y_bbg!CC$5:CD$241,2), -1)</f>
        <v>-1</v>
      </c>
      <c r="CF64">
        <f>IFERROR(VLOOKUP($A64, CDS1Y_bbg!CE$5:CF$241,2), -1)</f>
        <v>8.75</v>
      </c>
      <c r="CH64">
        <f>IFERROR(VLOOKUP($A64, CDS1Y_bbg!CG$5:CH$241,2), -1)</f>
        <v>-1</v>
      </c>
      <c r="CJ64">
        <f>IFERROR(VLOOKUP($A64, CDS1Y_bbg!CI$5:CJ$241,2), -1)</f>
        <v>-1</v>
      </c>
      <c r="CL64">
        <f>IFERROR(VLOOKUP($A64, CDS1Y_bbg!CK$5:CL$241,2), -1)</f>
        <v>4.7830000000000004</v>
      </c>
      <c r="CN64">
        <f>IFERROR(VLOOKUP($A64, CDS1Y_bbg!CM$5:CN$241,2), -1)</f>
        <v>-1</v>
      </c>
    </row>
    <row r="65" spans="1:92" x14ac:dyDescent="0.25">
      <c r="A65" s="1">
        <v>38471</v>
      </c>
      <c r="B65">
        <f>IFERROR(VLOOKUP($A65, CDS1Y_bbg!A$5:B$241,2), -1)</f>
        <v>87.167000000000002</v>
      </c>
      <c r="D65">
        <f>IFERROR(VLOOKUP($A65, CDS1Y_bbg!C$5:D$241,2), -1)</f>
        <v>17.683</v>
      </c>
      <c r="F65">
        <f>IFERROR(VLOOKUP($A65, CDS1Y_bbg!E$5:F$241,2), -1)</f>
        <v>12.5</v>
      </c>
      <c r="H65">
        <f>IFERROR(VLOOKUP($A65, CDS1Y_bbg!G$5:H$241,2), -1)</f>
        <v>12.125</v>
      </c>
      <c r="J65">
        <f>IFERROR(VLOOKUP($A65, CDS1Y_bbg!I$5:J$241,2), -1)</f>
        <v>75</v>
      </c>
      <c r="L65">
        <f>IFERROR(VLOOKUP($A65, CDS1Y_bbg!K$5:L$241,2), -1)</f>
        <v>12.955</v>
      </c>
      <c r="N65">
        <f>IFERROR(VLOOKUP($A65, CDS1Y_bbg!M$5:N$241,2), -1)</f>
        <v>17.667000000000002</v>
      </c>
      <c r="P65">
        <f>IFERROR(VLOOKUP($A65, CDS1Y_bbg!O$5:P$241,2), -1)</f>
        <v>16.167000000000002</v>
      </c>
      <c r="R65">
        <f>IFERROR(VLOOKUP($A65, CDS1Y_bbg!Q$5:R$241,2), -1)</f>
        <v>34.875</v>
      </c>
      <c r="T65">
        <f>IFERROR(VLOOKUP($A65, CDS1Y_bbg!S$5:T$241,2), -1)</f>
        <v>145.833</v>
      </c>
      <c r="V65">
        <f>IFERROR(VLOOKUP($A65, CDS1Y_bbg!U$5:V$241,2), -1)</f>
        <v>6.452</v>
      </c>
      <c r="X65">
        <f>IFERROR(VLOOKUP($A65, CDS1Y_bbg!W$5:X$241,2), -1)</f>
        <v>55.167000000000002</v>
      </c>
      <c r="Z65">
        <f>IFERROR(VLOOKUP($A65, CDS1Y_bbg!Y$5:Z$241,2), -1)</f>
        <v>27</v>
      </c>
      <c r="AB65">
        <f>IFERROR(VLOOKUP($A65, CDS1Y_bbg!AA$5:AB$241,2), -1)</f>
        <v>13.625</v>
      </c>
      <c r="AD65">
        <f>IFERROR(VLOOKUP($A65, CDS1Y_bbg!AC$5:AD$241,2), -1)</f>
        <v>135.125</v>
      </c>
      <c r="AF65">
        <f>IFERROR(VLOOKUP($A65, CDS1Y_bbg!AE$5:AF$241,2), -1)</f>
        <v>-1</v>
      </c>
      <c r="AH65">
        <f>IFERROR(VLOOKUP($A65, CDS1Y_bbg!AG$5:AH$241,2), -1)</f>
        <v>-1</v>
      </c>
      <c r="AJ65">
        <f>IFERROR(VLOOKUP($A65, CDS1Y_bbg!AI$5:AJ$241,2), -1)</f>
        <v>-1</v>
      </c>
      <c r="AL65">
        <f>IFERROR(VLOOKUP($A65, CDS1Y_bbg!AK$5:AL$241,2), -1)</f>
        <v>-1</v>
      </c>
      <c r="AN65">
        <f>IFERROR(VLOOKUP($A65, CDS1Y_bbg!AM$5:AN$241,2), -1)</f>
        <v>-1</v>
      </c>
      <c r="AP65">
        <f>IFERROR(VLOOKUP($A65, CDS1Y_bbg!AO$5:AP$241,2), -1)</f>
        <v>-1</v>
      </c>
      <c r="AR65">
        <f>IFERROR(VLOOKUP($A65, CDS1Y_bbg!AQ$5:AR$241,2), -1)</f>
        <v>-1</v>
      </c>
      <c r="AT65">
        <f>IFERROR(VLOOKUP($A65, CDS1Y_bbg!AS$5:AT$241,2), -1)</f>
        <v>-1</v>
      </c>
      <c r="AV65">
        <f>IFERROR(VLOOKUP($A65, CDS1Y_bbg!AU$5:AV$241,2), -1)</f>
        <v>-1</v>
      </c>
      <c r="AX65">
        <f>IFERROR(VLOOKUP($A65, CDS1Y_bbg!AW$5:AX$241,2), -1)</f>
        <v>33.5</v>
      </c>
      <c r="AZ65">
        <f>IFERROR(VLOOKUP($A65, CDS1Y_bbg!AY$5:AZ$241,2), -1)</f>
        <v>7.9719999999999995</v>
      </c>
      <c r="BB65">
        <f>IFERROR(VLOOKUP($A65, CDS1Y_bbg!BA$5:BB$241,2), -1)</f>
        <v>-1</v>
      </c>
      <c r="BD65">
        <f>IFERROR(VLOOKUP($A65, CDS1Y_bbg!BC$5:BD$241,2), -1)</f>
        <v>-1</v>
      </c>
      <c r="BF65">
        <f>IFERROR(VLOOKUP($A65, CDS1Y_bbg!BE$5:BF$241,2), -1)</f>
        <v>-1</v>
      </c>
      <c r="BH65">
        <f>IFERROR(VLOOKUP($A65, CDS1Y_bbg!BG$5:BH$241,2), -1)</f>
        <v>-1</v>
      </c>
      <c r="BJ65">
        <f>IFERROR(VLOOKUP($A65, CDS1Y_bbg!BI$5:BJ$241,2), -1)</f>
        <v>-1</v>
      </c>
      <c r="BL65">
        <f>IFERROR(VLOOKUP($A65, CDS1Y_bbg!BK$5:BL$241,2), -1)</f>
        <v>-1</v>
      </c>
      <c r="BN65">
        <f>IFERROR(VLOOKUP($A65, CDS1Y_bbg!BM$5:BN$241,2), -1)</f>
        <v>-1</v>
      </c>
      <c r="BP65">
        <f>IFERROR(VLOOKUP($A65, CDS1Y_bbg!BO$5:BP$241,2), -1)</f>
        <v>-1</v>
      </c>
      <c r="BR65">
        <f>IFERROR(VLOOKUP($A65, CDS1Y_bbg!BQ$5:BR$241,2), -1)</f>
        <v>-1</v>
      </c>
      <c r="BT65">
        <f>IFERROR(VLOOKUP($A65, CDS1Y_bbg!BS$5:BT$241,2), -1)</f>
        <v>-1</v>
      </c>
      <c r="BV65">
        <f>IFERROR(VLOOKUP($A65, CDS1Y_bbg!BU$5:BV$241,2), -1)</f>
        <v>-1</v>
      </c>
      <c r="BX65">
        <f>IFERROR(VLOOKUP($A65, CDS1Y_bbg!BW$5:BX$241,2), -1)</f>
        <v>-1</v>
      </c>
      <c r="BZ65">
        <f>IFERROR(VLOOKUP($A65, CDS1Y_bbg!BY$5:BZ$241,2), -1)</f>
        <v>-1</v>
      </c>
      <c r="CB65">
        <f>IFERROR(VLOOKUP($A65, CDS1Y_bbg!CA$5:CB$241,2), -1)</f>
        <v>-1</v>
      </c>
      <c r="CD65">
        <f>IFERROR(VLOOKUP($A65, CDS1Y_bbg!CC$5:CD$241,2), -1)</f>
        <v>-1</v>
      </c>
      <c r="CF65">
        <f>IFERROR(VLOOKUP($A65, CDS1Y_bbg!CE$5:CF$241,2), -1)</f>
        <v>8.75</v>
      </c>
      <c r="CH65">
        <f>IFERROR(VLOOKUP($A65, CDS1Y_bbg!CG$5:CH$241,2), -1)</f>
        <v>-1</v>
      </c>
      <c r="CJ65">
        <f>IFERROR(VLOOKUP($A65, CDS1Y_bbg!CI$5:CJ$241,2), -1)</f>
        <v>-1</v>
      </c>
      <c r="CL65">
        <f>IFERROR(VLOOKUP($A65, CDS1Y_bbg!CK$5:CL$241,2), -1)</f>
        <v>5.8330000000000002</v>
      </c>
      <c r="CN65">
        <f>IFERROR(VLOOKUP($A65, CDS1Y_bbg!CM$5:CN$241,2), -1)</f>
        <v>-1</v>
      </c>
    </row>
    <row r="66" spans="1:92" x14ac:dyDescent="0.25">
      <c r="A66" s="1">
        <v>38503</v>
      </c>
      <c r="B66">
        <f>IFERROR(VLOOKUP($A66, CDS1Y_bbg!A$5:B$241,2), -1)</f>
        <v>61.667000000000002</v>
      </c>
      <c r="D66">
        <f>IFERROR(VLOOKUP($A66, CDS1Y_bbg!C$5:D$241,2), -1)</f>
        <v>12.808</v>
      </c>
      <c r="F66">
        <f>IFERROR(VLOOKUP($A66, CDS1Y_bbg!E$5:F$241,2), -1)</f>
        <v>6.5</v>
      </c>
      <c r="H66">
        <f>IFERROR(VLOOKUP($A66, CDS1Y_bbg!G$5:H$241,2), -1)</f>
        <v>12.667</v>
      </c>
      <c r="J66">
        <f>IFERROR(VLOOKUP($A66, CDS1Y_bbg!I$5:J$241,2), -1)</f>
        <v>58.75</v>
      </c>
      <c r="L66">
        <f>IFERROR(VLOOKUP($A66, CDS1Y_bbg!K$5:L$241,2), -1)</f>
        <v>14.58</v>
      </c>
      <c r="N66">
        <f>IFERROR(VLOOKUP($A66, CDS1Y_bbg!M$5:N$241,2), -1)</f>
        <v>16</v>
      </c>
      <c r="P66">
        <f>IFERROR(VLOOKUP($A66, CDS1Y_bbg!O$5:P$241,2), -1)</f>
        <v>14</v>
      </c>
      <c r="R66">
        <f>IFERROR(VLOOKUP($A66, CDS1Y_bbg!Q$5:R$241,2), -1)</f>
        <v>27.25</v>
      </c>
      <c r="T66">
        <f>IFERROR(VLOOKUP($A66, CDS1Y_bbg!S$5:T$241,2), -1)</f>
        <v>115.875</v>
      </c>
      <c r="V66">
        <f>IFERROR(VLOOKUP($A66, CDS1Y_bbg!U$5:V$241,2), -1)</f>
        <v>5.9399999999999995</v>
      </c>
      <c r="X66">
        <f>IFERROR(VLOOKUP($A66, CDS1Y_bbg!W$5:X$241,2), -1)</f>
        <v>54.582999999999998</v>
      </c>
      <c r="Z66">
        <f>IFERROR(VLOOKUP($A66, CDS1Y_bbg!Y$5:Z$241,2), -1)</f>
        <v>21.832999999999998</v>
      </c>
      <c r="AB66">
        <f>IFERROR(VLOOKUP($A66, CDS1Y_bbg!AA$5:AB$241,2), -1)</f>
        <v>12.167</v>
      </c>
      <c r="AD66">
        <f>IFERROR(VLOOKUP($A66, CDS1Y_bbg!AC$5:AD$241,2), -1)</f>
        <v>90.125</v>
      </c>
      <c r="AF66">
        <f>IFERROR(VLOOKUP($A66, CDS1Y_bbg!AE$5:AF$241,2), -1)</f>
        <v>-1</v>
      </c>
      <c r="AH66">
        <f>IFERROR(VLOOKUP($A66, CDS1Y_bbg!AG$5:AH$241,2), -1)</f>
        <v>-1</v>
      </c>
      <c r="AJ66">
        <f>IFERROR(VLOOKUP($A66, CDS1Y_bbg!AI$5:AJ$241,2), -1)</f>
        <v>-1</v>
      </c>
      <c r="AL66">
        <f>IFERROR(VLOOKUP($A66, CDS1Y_bbg!AK$5:AL$241,2), -1)</f>
        <v>-1</v>
      </c>
      <c r="AN66">
        <f>IFERROR(VLOOKUP($A66, CDS1Y_bbg!AM$5:AN$241,2), -1)</f>
        <v>-1</v>
      </c>
      <c r="AP66">
        <f>IFERROR(VLOOKUP($A66, CDS1Y_bbg!AO$5:AP$241,2), -1)</f>
        <v>-1</v>
      </c>
      <c r="AR66">
        <f>IFERROR(VLOOKUP($A66, CDS1Y_bbg!AQ$5:AR$241,2), -1)</f>
        <v>-1</v>
      </c>
      <c r="AT66">
        <f>IFERROR(VLOOKUP($A66, CDS1Y_bbg!AS$5:AT$241,2), -1)</f>
        <v>-1</v>
      </c>
      <c r="AV66">
        <f>IFERROR(VLOOKUP($A66, CDS1Y_bbg!AU$5:AV$241,2), -1)</f>
        <v>-1</v>
      </c>
      <c r="AX66">
        <f>IFERROR(VLOOKUP($A66, CDS1Y_bbg!AW$5:AX$241,2), -1)</f>
        <v>33.5</v>
      </c>
      <c r="AZ66">
        <f>IFERROR(VLOOKUP($A66, CDS1Y_bbg!AY$5:AZ$241,2), -1)</f>
        <v>7.9719999999999995</v>
      </c>
      <c r="BB66">
        <f>IFERROR(VLOOKUP($A66, CDS1Y_bbg!BA$5:BB$241,2), -1)</f>
        <v>-1</v>
      </c>
      <c r="BD66">
        <f>IFERROR(VLOOKUP($A66, CDS1Y_bbg!BC$5:BD$241,2), -1)</f>
        <v>-1</v>
      </c>
      <c r="BF66">
        <f>IFERROR(VLOOKUP($A66, CDS1Y_bbg!BE$5:BF$241,2), -1)</f>
        <v>-1</v>
      </c>
      <c r="BH66">
        <f>IFERROR(VLOOKUP($A66, CDS1Y_bbg!BG$5:BH$241,2), -1)</f>
        <v>-1</v>
      </c>
      <c r="BJ66">
        <f>IFERROR(VLOOKUP($A66, CDS1Y_bbg!BI$5:BJ$241,2), -1)</f>
        <v>-1</v>
      </c>
      <c r="BL66">
        <f>IFERROR(VLOOKUP($A66, CDS1Y_bbg!BK$5:BL$241,2), -1)</f>
        <v>-1</v>
      </c>
      <c r="BN66">
        <f>IFERROR(VLOOKUP($A66, CDS1Y_bbg!BM$5:BN$241,2), -1)</f>
        <v>-1</v>
      </c>
      <c r="BP66">
        <f>IFERROR(VLOOKUP($A66, CDS1Y_bbg!BO$5:BP$241,2), -1)</f>
        <v>-1</v>
      </c>
      <c r="BR66">
        <f>IFERROR(VLOOKUP($A66, CDS1Y_bbg!BQ$5:BR$241,2), -1)</f>
        <v>-1</v>
      </c>
      <c r="BT66">
        <f>IFERROR(VLOOKUP($A66, CDS1Y_bbg!BS$5:BT$241,2), -1)</f>
        <v>-1</v>
      </c>
      <c r="BV66">
        <f>IFERROR(VLOOKUP($A66, CDS1Y_bbg!BU$5:BV$241,2), -1)</f>
        <v>-1</v>
      </c>
      <c r="BX66">
        <f>IFERROR(VLOOKUP($A66, CDS1Y_bbg!BW$5:BX$241,2), -1)</f>
        <v>-1</v>
      </c>
      <c r="BZ66">
        <f>IFERROR(VLOOKUP($A66, CDS1Y_bbg!BY$5:BZ$241,2), -1)</f>
        <v>-1</v>
      </c>
      <c r="CB66">
        <f>IFERROR(VLOOKUP($A66, CDS1Y_bbg!CA$5:CB$241,2), -1)</f>
        <v>-1</v>
      </c>
      <c r="CD66">
        <f>IFERROR(VLOOKUP($A66, CDS1Y_bbg!CC$5:CD$241,2), -1)</f>
        <v>-1</v>
      </c>
      <c r="CF66">
        <f>IFERROR(VLOOKUP($A66, CDS1Y_bbg!CE$5:CF$241,2), -1)</f>
        <v>8.75</v>
      </c>
      <c r="CH66">
        <f>IFERROR(VLOOKUP($A66, CDS1Y_bbg!CG$5:CH$241,2), -1)</f>
        <v>-1</v>
      </c>
      <c r="CJ66">
        <f>IFERROR(VLOOKUP($A66, CDS1Y_bbg!CI$5:CJ$241,2), -1)</f>
        <v>-1</v>
      </c>
      <c r="CL66">
        <f>IFERROR(VLOOKUP($A66, CDS1Y_bbg!CK$5:CL$241,2), -1)</f>
        <v>5.8330000000000002</v>
      </c>
      <c r="CN66">
        <f>IFERROR(VLOOKUP($A66, CDS1Y_bbg!CM$5:CN$241,2), -1)</f>
        <v>-1</v>
      </c>
    </row>
    <row r="67" spans="1:92" x14ac:dyDescent="0.25">
      <c r="A67" s="1">
        <v>38533</v>
      </c>
      <c r="B67">
        <f>IFERROR(VLOOKUP($A67, CDS1Y_bbg!A$5:B$241,2), -1)</f>
        <v>60.25</v>
      </c>
      <c r="D67">
        <f>IFERROR(VLOOKUP($A67, CDS1Y_bbg!C$5:D$241,2), -1)</f>
        <v>12.545999999999999</v>
      </c>
      <c r="F67">
        <f>IFERROR(VLOOKUP($A67, CDS1Y_bbg!E$5:F$241,2), -1)</f>
        <v>7.3330000000000002</v>
      </c>
      <c r="H67">
        <f>IFERROR(VLOOKUP($A67, CDS1Y_bbg!G$5:H$241,2), -1)</f>
        <v>12.625</v>
      </c>
      <c r="J67">
        <f>IFERROR(VLOOKUP($A67, CDS1Y_bbg!I$5:J$241,2), -1)</f>
        <v>53.125</v>
      </c>
      <c r="L67">
        <f>IFERROR(VLOOKUP($A67, CDS1Y_bbg!K$5:L$241,2), -1)</f>
        <v>11.864000000000001</v>
      </c>
      <c r="N67">
        <f>IFERROR(VLOOKUP($A67, CDS1Y_bbg!M$5:N$241,2), -1)</f>
        <v>16.25</v>
      </c>
      <c r="P67">
        <f>IFERROR(VLOOKUP($A67, CDS1Y_bbg!O$5:P$241,2), -1)</f>
        <v>14</v>
      </c>
      <c r="R67">
        <f>IFERROR(VLOOKUP($A67, CDS1Y_bbg!Q$5:R$241,2), -1)</f>
        <v>24.167000000000002</v>
      </c>
      <c r="T67">
        <f>IFERROR(VLOOKUP($A67, CDS1Y_bbg!S$5:T$241,2), -1)</f>
        <v>134.358</v>
      </c>
      <c r="V67">
        <f>IFERROR(VLOOKUP($A67, CDS1Y_bbg!U$5:V$241,2), -1)</f>
        <v>5.8639999999999999</v>
      </c>
      <c r="X67">
        <f>IFERROR(VLOOKUP($A67, CDS1Y_bbg!W$5:X$241,2), -1)</f>
        <v>47.673000000000002</v>
      </c>
      <c r="Z67">
        <f>IFERROR(VLOOKUP($A67, CDS1Y_bbg!Y$5:Z$241,2), -1)</f>
        <v>13.167</v>
      </c>
      <c r="AB67">
        <f>IFERROR(VLOOKUP($A67, CDS1Y_bbg!AA$5:AB$241,2), -1)</f>
        <v>15.625</v>
      </c>
      <c r="AD67">
        <f>IFERROR(VLOOKUP($A67, CDS1Y_bbg!AC$5:AD$241,2), -1)</f>
        <v>85.2</v>
      </c>
      <c r="AF67">
        <f>IFERROR(VLOOKUP($A67, CDS1Y_bbg!AE$5:AF$241,2), -1)</f>
        <v>-1</v>
      </c>
      <c r="AH67">
        <f>IFERROR(VLOOKUP($A67, CDS1Y_bbg!AG$5:AH$241,2), -1)</f>
        <v>-1</v>
      </c>
      <c r="AJ67">
        <f>IFERROR(VLOOKUP($A67, CDS1Y_bbg!AI$5:AJ$241,2), -1)</f>
        <v>-1</v>
      </c>
      <c r="AL67">
        <f>IFERROR(VLOOKUP($A67, CDS1Y_bbg!AK$5:AL$241,2), -1)</f>
        <v>-1</v>
      </c>
      <c r="AN67">
        <f>IFERROR(VLOOKUP($A67, CDS1Y_bbg!AM$5:AN$241,2), -1)</f>
        <v>-1</v>
      </c>
      <c r="AP67">
        <f>IFERROR(VLOOKUP($A67, CDS1Y_bbg!AO$5:AP$241,2), -1)</f>
        <v>-1</v>
      </c>
      <c r="AR67">
        <f>IFERROR(VLOOKUP($A67, CDS1Y_bbg!AQ$5:AR$241,2), -1)</f>
        <v>-1</v>
      </c>
      <c r="AT67">
        <f>IFERROR(VLOOKUP($A67, CDS1Y_bbg!AS$5:AT$241,2), -1)</f>
        <v>-1</v>
      </c>
      <c r="AV67">
        <f>IFERROR(VLOOKUP($A67, CDS1Y_bbg!AU$5:AV$241,2), -1)</f>
        <v>-1</v>
      </c>
      <c r="AX67">
        <f>IFERROR(VLOOKUP($A67, CDS1Y_bbg!AW$5:AX$241,2), -1)</f>
        <v>33.5</v>
      </c>
      <c r="AZ67">
        <f>IFERROR(VLOOKUP($A67, CDS1Y_bbg!AY$5:AZ$241,2), -1)</f>
        <v>7.9719999999999995</v>
      </c>
      <c r="BB67">
        <f>IFERROR(VLOOKUP($A67, CDS1Y_bbg!BA$5:BB$241,2), -1)</f>
        <v>-1</v>
      </c>
      <c r="BD67">
        <f>IFERROR(VLOOKUP($A67, CDS1Y_bbg!BC$5:BD$241,2), -1)</f>
        <v>-1</v>
      </c>
      <c r="BF67">
        <f>IFERROR(VLOOKUP($A67, CDS1Y_bbg!BE$5:BF$241,2), -1)</f>
        <v>-1</v>
      </c>
      <c r="BH67">
        <f>IFERROR(VLOOKUP($A67, CDS1Y_bbg!BG$5:BH$241,2), -1)</f>
        <v>-1</v>
      </c>
      <c r="BJ67">
        <f>IFERROR(VLOOKUP($A67, CDS1Y_bbg!BI$5:BJ$241,2), -1)</f>
        <v>-1</v>
      </c>
      <c r="BL67">
        <f>IFERROR(VLOOKUP($A67, CDS1Y_bbg!BK$5:BL$241,2), -1)</f>
        <v>-1</v>
      </c>
      <c r="BN67">
        <f>IFERROR(VLOOKUP($A67, CDS1Y_bbg!BM$5:BN$241,2), -1)</f>
        <v>-1</v>
      </c>
      <c r="BP67">
        <f>IFERROR(VLOOKUP($A67, CDS1Y_bbg!BO$5:BP$241,2), -1)</f>
        <v>-1</v>
      </c>
      <c r="BR67">
        <f>IFERROR(VLOOKUP($A67, CDS1Y_bbg!BQ$5:BR$241,2), -1)</f>
        <v>-1</v>
      </c>
      <c r="BT67">
        <f>IFERROR(VLOOKUP($A67, CDS1Y_bbg!BS$5:BT$241,2), -1)</f>
        <v>-1</v>
      </c>
      <c r="BV67">
        <f>IFERROR(VLOOKUP($A67, CDS1Y_bbg!BU$5:BV$241,2), -1)</f>
        <v>-1</v>
      </c>
      <c r="BX67">
        <f>IFERROR(VLOOKUP($A67, CDS1Y_bbg!BW$5:BX$241,2), -1)</f>
        <v>-1</v>
      </c>
      <c r="BZ67">
        <f>IFERROR(VLOOKUP($A67, CDS1Y_bbg!BY$5:BZ$241,2), -1)</f>
        <v>-1</v>
      </c>
      <c r="CB67">
        <f>IFERROR(VLOOKUP($A67, CDS1Y_bbg!CA$5:CB$241,2), -1)</f>
        <v>-1</v>
      </c>
      <c r="CD67">
        <f>IFERROR(VLOOKUP($A67, CDS1Y_bbg!CC$5:CD$241,2), -1)</f>
        <v>-1</v>
      </c>
      <c r="CF67">
        <f>IFERROR(VLOOKUP($A67, CDS1Y_bbg!CE$5:CF$241,2), -1)</f>
        <v>8.75</v>
      </c>
      <c r="CH67">
        <f>IFERROR(VLOOKUP($A67, CDS1Y_bbg!CG$5:CH$241,2), -1)</f>
        <v>-1</v>
      </c>
      <c r="CJ67">
        <f>IFERROR(VLOOKUP($A67, CDS1Y_bbg!CI$5:CJ$241,2), -1)</f>
        <v>-1</v>
      </c>
      <c r="CL67">
        <f>IFERROR(VLOOKUP($A67, CDS1Y_bbg!CK$5:CL$241,2), -1)</f>
        <v>5.8330000000000002</v>
      </c>
      <c r="CN67">
        <f>IFERROR(VLOOKUP($A67, CDS1Y_bbg!CM$5:CN$241,2), -1)</f>
        <v>-1</v>
      </c>
    </row>
    <row r="68" spans="1:92" x14ac:dyDescent="0.25">
      <c r="A68" s="1">
        <v>38562</v>
      </c>
      <c r="B68">
        <f>IFERROR(VLOOKUP($A68, CDS1Y_bbg!A$5:B$241,2), -1)</f>
        <v>66.75</v>
      </c>
      <c r="D68">
        <f>IFERROR(VLOOKUP($A68, CDS1Y_bbg!C$5:D$241,2), -1)</f>
        <v>10.833</v>
      </c>
      <c r="F68">
        <f>IFERROR(VLOOKUP($A68, CDS1Y_bbg!E$5:F$241,2), -1)</f>
        <v>8.5</v>
      </c>
      <c r="H68">
        <f>IFERROR(VLOOKUP($A68, CDS1Y_bbg!G$5:H$241,2), -1)</f>
        <v>10.333</v>
      </c>
      <c r="J68">
        <f>IFERROR(VLOOKUP($A68, CDS1Y_bbg!I$5:J$241,2), -1)</f>
        <v>46</v>
      </c>
      <c r="L68">
        <f>IFERROR(VLOOKUP($A68, CDS1Y_bbg!K$5:L$241,2), -1)</f>
        <v>13.75</v>
      </c>
      <c r="N68">
        <f>IFERROR(VLOOKUP($A68, CDS1Y_bbg!M$5:N$241,2), -1)</f>
        <v>14.5</v>
      </c>
      <c r="P68">
        <f>IFERROR(VLOOKUP($A68, CDS1Y_bbg!O$5:P$241,2), -1)</f>
        <v>13.5</v>
      </c>
      <c r="R68">
        <f>IFERROR(VLOOKUP($A68, CDS1Y_bbg!Q$5:R$241,2), -1)</f>
        <v>23.332999999999998</v>
      </c>
      <c r="T68">
        <f>IFERROR(VLOOKUP($A68, CDS1Y_bbg!S$5:T$241,2), -1)</f>
        <v>146.13</v>
      </c>
      <c r="V68">
        <f>IFERROR(VLOOKUP($A68, CDS1Y_bbg!U$5:V$241,2), -1)</f>
        <v>6.125</v>
      </c>
      <c r="X68">
        <f>IFERROR(VLOOKUP($A68, CDS1Y_bbg!W$5:X$241,2), -1)</f>
        <v>39.378</v>
      </c>
      <c r="Z68">
        <f>IFERROR(VLOOKUP($A68, CDS1Y_bbg!Y$5:Z$241,2), -1)</f>
        <v>12.25</v>
      </c>
      <c r="AB68">
        <f>IFERROR(VLOOKUP($A68, CDS1Y_bbg!AA$5:AB$241,2), -1)</f>
        <v>12.75</v>
      </c>
      <c r="AD68">
        <f>IFERROR(VLOOKUP($A68, CDS1Y_bbg!AC$5:AD$241,2), -1)</f>
        <v>66.260000000000005</v>
      </c>
      <c r="AF68">
        <f>IFERROR(VLOOKUP($A68, CDS1Y_bbg!AE$5:AF$241,2), -1)</f>
        <v>-1</v>
      </c>
      <c r="AH68">
        <f>IFERROR(VLOOKUP($A68, CDS1Y_bbg!AG$5:AH$241,2), -1)</f>
        <v>-1</v>
      </c>
      <c r="AJ68">
        <f>IFERROR(VLOOKUP($A68, CDS1Y_bbg!AI$5:AJ$241,2), -1)</f>
        <v>-1</v>
      </c>
      <c r="AL68">
        <f>IFERROR(VLOOKUP($A68, CDS1Y_bbg!AK$5:AL$241,2), -1)</f>
        <v>-1</v>
      </c>
      <c r="AN68">
        <f>IFERROR(VLOOKUP($A68, CDS1Y_bbg!AM$5:AN$241,2), -1)</f>
        <v>-1</v>
      </c>
      <c r="AP68">
        <f>IFERROR(VLOOKUP($A68, CDS1Y_bbg!AO$5:AP$241,2), -1)</f>
        <v>-1</v>
      </c>
      <c r="AR68">
        <f>IFERROR(VLOOKUP($A68, CDS1Y_bbg!AQ$5:AR$241,2), -1)</f>
        <v>-1</v>
      </c>
      <c r="AT68">
        <f>IFERROR(VLOOKUP($A68, CDS1Y_bbg!AS$5:AT$241,2), -1)</f>
        <v>-1</v>
      </c>
      <c r="AV68">
        <f>IFERROR(VLOOKUP($A68, CDS1Y_bbg!AU$5:AV$241,2), -1)</f>
        <v>-1</v>
      </c>
      <c r="AX68">
        <f>IFERROR(VLOOKUP($A68, CDS1Y_bbg!AW$5:AX$241,2), -1)</f>
        <v>33.5</v>
      </c>
      <c r="AZ68">
        <f>IFERROR(VLOOKUP($A68, CDS1Y_bbg!AY$5:AZ$241,2), -1)</f>
        <v>7.9719999999999995</v>
      </c>
      <c r="BB68">
        <f>IFERROR(VLOOKUP($A68, CDS1Y_bbg!BA$5:BB$241,2), -1)</f>
        <v>-1</v>
      </c>
      <c r="BD68">
        <f>IFERROR(VLOOKUP($A68, CDS1Y_bbg!BC$5:BD$241,2), -1)</f>
        <v>-1</v>
      </c>
      <c r="BF68">
        <f>IFERROR(VLOOKUP($A68, CDS1Y_bbg!BE$5:BF$241,2), -1)</f>
        <v>-1</v>
      </c>
      <c r="BH68">
        <f>IFERROR(VLOOKUP($A68, CDS1Y_bbg!BG$5:BH$241,2), -1)</f>
        <v>-1</v>
      </c>
      <c r="BJ68">
        <f>IFERROR(VLOOKUP($A68, CDS1Y_bbg!BI$5:BJ$241,2), -1)</f>
        <v>-1</v>
      </c>
      <c r="BL68">
        <f>IFERROR(VLOOKUP($A68, CDS1Y_bbg!BK$5:BL$241,2), -1)</f>
        <v>-1</v>
      </c>
      <c r="BN68">
        <f>IFERROR(VLOOKUP($A68, CDS1Y_bbg!BM$5:BN$241,2), -1)</f>
        <v>-1</v>
      </c>
      <c r="BP68">
        <f>IFERROR(VLOOKUP($A68, CDS1Y_bbg!BO$5:BP$241,2), -1)</f>
        <v>-1</v>
      </c>
      <c r="BR68">
        <f>IFERROR(VLOOKUP($A68, CDS1Y_bbg!BQ$5:BR$241,2), -1)</f>
        <v>-1</v>
      </c>
      <c r="BT68">
        <f>IFERROR(VLOOKUP($A68, CDS1Y_bbg!BS$5:BT$241,2), -1)</f>
        <v>-1</v>
      </c>
      <c r="BV68">
        <f>IFERROR(VLOOKUP($A68, CDS1Y_bbg!BU$5:BV$241,2), -1)</f>
        <v>-1</v>
      </c>
      <c r="BX68">
        <f>IFERROR(VLOOKUP($A68, CDS1Y_bbg!BW$5:BX$241,2), -1)</f>
        <v>-1</v>
      </c>
      <c r="BZ68">
        <f>IFERROR(VLOOKUP($A68, CDS1Y_bbg!BY$5:BZ$241,2), -1)</f>
        <v>-1</v>
      </c>
      <c r="CB68">
        <f>IFERROR(VLOOKUP($A68, CDS1Y_bbg!CA$5:CB$241,2), -1)</f>
        <v>-1</v>
      </c>
      <c r="CD68">
        <f>IFERROR(VLOOKUP($A68, CDS1Y_bbg!CC$5:CD$241,2), -1)</f>
        <v>-1</v>
      </c>
      <c r="CF68">
        <f>IFERROR(VLOOKUP($A68, CDS1Y_bbg!CE$5:CF$241,2), -1)</f>
        <v>8.75</v>
      </c>
      <c r="CH68">
        <f>IFERROR(VLOOKUP($A68, CDS1Y_bbg!CG$5:CH$241,2), -1)</f>
        <v>-1</v>
      </c>
      <c r="CJ68">
        <f>IFERROR(VLOOKUP($A68, CDS1Y_bbg!CI$5:CJ$241,2), -1)</f>
        <v>-1</v>
      </c>
      <c r="CL68">
        <f>IFERROR(VLOOKUP($A68, CDS1Y_bbg!CK$5:CL$241,2), -1)</f>
        <v>7</v>
      </c>
      <c r="CN68">
        <f>IFERROR(VLOOKUP($A68, CDS1Y_bbg!CM$5:CN$241,2), -1)</f>
        <v>-1</v>
      </c>
    </row>
    <row r="69" spans="1:92" x14ac:dyDescent="0.25">
      <c r="A69" s="1">
        <v>38595</v>
      </c>
      <c r="B69">
        <f>IFERROR(VLOOKUP($A69, CDS1Y_bbg!A$5:B$241,2), -1)</f>
        <v>67.2</v>
      </c>
      <c r="D69">
        <f>IFERROR(VLOOKUP($A69, CDS1Y_bbg!C$5:D$241,2), -1)</f>
        <v>12.333</v>
      </c>
      <c r="F69">
        <f>IFERROR(VLOOKUP($A69, CDS1Y_bbg!E$5:F$241,2), -1)</f>
        <v>17.082999999999998</v>
      </c>
      <c r="H69">
        <f>IFERROR(VLOOKUP($A69, CDS1Y_bbg!G$5:H$241,2), -1)</f>
        <v>9.5</v>
      </c>
      <c r="J69">
        <f>IFERROR(VLOOKUP($A69, CDS1Y_bbg!I$5:J$241,2), -1)</f>
        <v>46</v>
      </c>
      <c r="L69">
        <f>IFERROR(VLOOKUP($A69, CDS1Y_bbg!K$5:L$241,2), -1)</f>
        <v>12.75</v>
      </c>
      <c r="N69">
        <f>IFERROR(VLOOKUP($A69, CDS1Y_bbg!M$5:N$241,2), -1)</f>
        <v>14.167</v>
      </c>
      <c r="P69">
        <f>IFERROR(VLOOKUP($A69, CDS1Y_bbg!O$5:P$241,2), -1)</f>
        <v>13.167</v>
      </c>
      <c r="R69">
        <f>IFERROR(VLOOKUP($A69, CDS1Y_bbg!Q$5:R$241,2), -1)</f>
        <v>22.1</v>
      </c>
      <c r="T69">
        <f>IFERROR(VLOOKUP($A69, CDS1Y_bbg!S$5:T$241,2), -1)</f>
        <v>133.096</v>
      </c>
      <c r="V69">
        <f>IFERROR(VLOOKUP($A69, CDS1Y_bbg!U$5:V$241,2), -1)</f>
        <v>5.6669999999999998</v>
      </c>
      <c r="X69">
        <f>IFERROR(VLOOKUP($A69, CDS1Y_bbg!W$5:X$241,2), -1)</f>
        <v>36.573</v>
      </c>
      <c r="Z69">
        <f>IFERROR(VLOOKUP($A69, CDS1Y_bbg!Y$5:Z$241,2), -1)</f>
        <v>11.875</v>
      </c>
      <c r="AB69">
        <f>IFERROR(VLOOKUP($A69, CDS1Y_bbg!AA$5:AB$241,2), -1)</f>
        <v>16.5</v>
      </c>
      <c r="AD69">
        <f>IFERROR(VLOOKUP($A69, CDS1Y_bbg!AC$5:AD$241,2), -1)</f>
        <v>67.400000000000006</v>
      </c>
      <c r="AF69">
        <f>IFERROR(VLOOKUP($A69, CDS1Y_bbg!AE$5:AF$241,2), -1)</f>
        <v>-1</v>
      </c>
      <c r="AH69">
        <f>IFERROR(VLOOKUP($A69, CDS1Y_bbg!AG$5:AH$241,2), -1)</f>
        <v>-1</v>
      </c>
      <c r="AJ69">
        <f>IFERROR(VLOOKUP($A69, CDS1Y_bbg!AI$5:AJ$241,2), -1)</f>
        <v>-1</v>
      </c>
      <c r="AL69">
        <f>IFERROR(VLOOKUP($A69, CDS1Y_bbg!AK$5:AL$241,2), -1)</f>
        <v>-1</v>
      </c>
      <c r="AN69">
        <f>IFERROR(VLOOKUP($A69, CDS1Y_bbg!AM$5:AN$241,2), -1)</f>
        <v>-1</v>
      </c>
      <c r="AP69">
        <f>IFERROR(VLOOKUP($A69, CDS1Y_bbg!AO$5:AP$241,2), -1)</f>
        <v>-1</v>
      </c>
      <c r="AR69">
        <f>IFERROR(VLOOKUP($A69, CDS1Y_bbg!AQ$5:AR$241,2), -1)</f>
        <v>-1</v>
      </c>
      <c r="AT69">
        <f>IFERROR(VLOOKUP($A69, CDS1Y_bbg!AS$5:AT$241,2), -1)</f>
        <v>-1</v>
      </c>
      <c r="AV69">
        <f>IFERROR(VLOOKUP($A69, CDS1Y_bbg!AU$5:AV$241,2), -1)</f>
        <v>-1</v>
      </c>
      <c r="AX69">
        <f>IFERROR(VLOOKUP($A69, CDS1Y_bbg!AW$5:AX$241,2), -1)</f>
        <v>33.5</v>
      </c>
      <c r="AZ69">
        <f>IFERROR(VLOOKUP($A69, CDS1Y_bbg!AY$5:AZ$241,2), -1)</f>
        <v>7.9719999999999995</v>
      </c>
      <c r="BB69">
        <f>IFERROR(VLOOKUP($A69, CDS1Y_bbg!BA$5:BB$241,2), -1)</f>
        <v>-1</v>
      </c>
      <c r="BD69">
        <f>IFERROR(VLOOKUP($A69, CDS1Y_bbg!BC$5:BD$241,2), -1)</f>
        <v>-1</v>
      </c>
      <c r="BF69">
        <f>IFERROR(VLOOKUP($A69, CDS1Y_bbg!BE$5:BF$241,2), -1)</f>
        <v>-1</v>
      </c>
      <c r="BH69">
        <f>IFERROR(VLOOKUP($A69, CDS1Y_bbg!BG$5:BH$241,2), -1)</f>
        <v>-1</v>
      </c>
      <c r="BJ69">
        <f>IFERROR(VLOOKUP($A69, CDS1Y_bbg!BI$5:BJ$241,2), -1)</f>
        <v>-1</v>
      </c>
      <c r="BL69">
        <f>IFERROR(VLOOKUP($A69, CDS1Y_bbg!BK$5:BL$241,2), -1)</f>
        <v>-1</v>
      </c>
      <c r="BN69">
        <f>IFERROR(VLOOKUP($A69, CDS1Y_bbg!BM$5:BN$241,2), -1)</f>
        <v>-1</v>
      </c>
      <c r="BP69">
        <f>IFERROR(VLOOKUP($A69, CDS1Y_bbg!BO$5:BP$241,2), -1)</f>
        <v>-1</v>
      </c>
      <c r="BR69">
        <f>IFERROR(VLOOKUP($A69, CDS1Y_bbg!BQ$5:BR$241,2), -1)</f>
        <v>-1</v>
      </c>
      <c r="BT69">
        <f>IFERROR(VLOOKUP($A69, CDS1Y_bbg!BS$5:BT$241,2), -1)</f>
        <v>-1</v>
      </c>
      <c r="BV69">
        <f>IFERROR(VLOOKUP($A69, CDS1Y_bbg!BU$5:BV$241,2), -1)</f>
        <v>-1</v>
      </c>
      <c r="BX69">
        <f>IFERROR(VLOOKUP($A69, CDS1Y_bbg!BW$5:BX$241,2), -1)</f>
        <v>-1</v>
      </c>
      <c r="BZ69">
        <f>IFERROR(VLOOKUP($A69, CDS1Y_bbg!BY$5:BZ$241,2), -1)</f>
        <v>-1</v>
      </c>
      <c r="CB69">
        <f>IFERROR(VLOOKUP($A69, CDS1Y_bbg!CA$5:CB$241,2), -1)</f>
        <v>-1</v>
      </c>
      <c r="CD69">
        <f>IFERROR(VLOOKUP($A69, CDS1Y_bbg!CC$5:CD$241,2), -1)</f>
        <v>-1</v>
      </c>
      <c r="CF69">
        <f>IFERROR(VLOOKUP($A69, CDS1Y_bbg!CE$5:CF$241,2), -1)</f>
        <v>8.75</v>
      </c>
      <c r="CH69">
        <f>IFERROR(VLOOKUP($A69, CDS1Y_bbg!CG$5:CH$241,2), -1)</f>
        <v>-1</v>
      </c>
      <c r="CJ69">
        <f>IFERROR(VLOOKUP($A69, CDS1Y_bbg!CI$5:CJ$241,2), -1)</f>
        <v>-1</v>
      </c>
      <c r="CL69">
        <f>IFERROR(VLOOKUP($A69, CDS1Y_bbg!CK$5:CL$241,2), -1)</f>
        <v>6</v>
      </c>
      <c r="CN69">
        <f>IFERROR(VLOOKUP($A69, CDS1Y_bbg!CM$5:CN$241,2), -1)</f>
        <v>-1</v>
      </c>
    </row>
    <row r="70" spans="1:92" x14ac:dyDescent="0.25">
      <c r="A70" s="1">
        <v>38625</v>
      </c>
      <c r="B70">
        <f>IFERROR(VLOOKUP($A70, CDS1Y_bbg!A$5:B$241,2), -1)</f>
        <v>49.875</v>
      </c>
      <c r="D70">
        <f>IFERROR(VLOOKUP($A70, CDS1Y_bbg!C$5:D$241,2), -1)</f>
        <v>9</v>
      </c>
      <c r="F70">
        <f>IFERROR(VLOOKUP($A70, CDS1Y_bbg!E$5:F$241,2), -1)</f>
        <v>17.167000000000002</v>
      </c>
      <c r="H70">
        <f>IFERROR(VLOOKUP($A70, CDS1Y_bbg!G$5:H$241,2), -1)</f>
        <v>8.5</v>
      </c>
      <c r="J70">
        <f>IFERROR(VLOOKUP($A70, CDS1Y_bbg!I$5:J$241,2), -1)</f>
        <v>40.799999999999997</v>
      </c>
      <c r="L70">
        <f>IFERROR(VLOOKUP($A70, CDS1Y_bbg!K$5:L$241,2), -1)</f>
        <v>11.5</v>
      </c>
      <c r="N70">
        <f>IFERROR(VLOOKUP($A70, CDS1Y_bbg!M$5:N$241,2), -1)</f>
        <v>10.375</v>
      </c>
      <c r="P70">
        <f>IFERROR(VLOOKUP($A70, CDS1Y_bbg!O$5:P$241,2), -1)</f>
        <v>11.25</v>
      </c>
      <c r="R70">
        <f>IFERROR(VLOOKUP($A70, CDS1Y_bbg!Q$5:R$241,2), -1)</f>
        <v>21</v>
      </c>
      <c r="T70">
        <f>IFERROR(VLOOKUP($A70, CDS1Y_bbg!S$5:T$241,2), -1)</f>
        <v>78.007999999999996</v>
      </c>
      <c r="V70">
        <f>IFERROR(VLOOKUP($A70, CDS1Y_bbg!U$5:V$241,2), -1)</f>
        <v>5.3330000000000002</v>
      </c>
      <c r="X70">
        <f>IFERROR(VLOOKUP($A70, CDS1Y_bbg!W$5:X$241,2), -1)</f>
        <v>30.75</v>
      </c>
      <c r="Z70">
        <f>IFERROR(VLOOKUP($A70, CDS1Y_bbg!Y$5:Z$241,2), -1)</f>
        <v>16.25</v>
      </c>
      <c r="AB70">
        <f>IFERROR(VLOOKUP($A70, CDS1Y_bbg!AA$5:AB$241,2), -1)</f>
        <v>12.625</v>
      </c>
      <c r="AD70">
        <f>IFERROR(VLOOKUP($A70, CDS1Y_bbg!AC$5:AD$241,2), -1)</f>
        <v>46.28</v>
      </c>
      <c r="AF70">
        <f>IFERROR(VLOOKUP($A70, CDS1Y_bbg!AE$5:AF$241,2), -1)</f>
        <v>-1</v>
      </c>
      <c r="AH70">
        <f>IFERROR(VLOOKUP($A70, CDS1Y_bbg!AG$5:AH$241,2), -1)</f>
        <v>-1</v>
      </c>
      <c r="AJ70">
        <f>IFERROR(VLOOKUP($A70, CDS1Y_bbg!AI$5:AJ$241,2), -1)</f>
        <v>-1</v>
      </c>
      <c r="AL70">
        <f>IFERROR(VLOOKUP($A70, CDS1Y_bbg!AK$5:AL$241,2), -1)</f>
        <v>-1</v>
      </c>
      <c r="AN70">
        <f>IFERROR(VLOOKUP($A70, CDS1Y_bbg!AM$5:AN$241,2), -1)</f>
        <v>-1</v>
      </c>
      <c r="AP70">
        <f>IFERROR(VLOOKUP($A70, CDS1Y_bbg!AO$5:AP$241,2), -1)</f>
        <v>-1</v>
      </c>
      <c r="AR70">
        <f>IFERROR(VLOOKUP($A70, CDS1Y_bbg!AQ$5:AR$241,2), -1)</f>
        <v>-1</v>
      </c>
      <c r="AT70">
        <f>IFERROR(VLOOKUP($A70, CDS1Y_bbg!AS$5:AT$241,2), -1)</f>
        <v>-1</v>
      </c>
      <c r="AV70">
        <f>IFERROR(VLOOKUP($A70, CDS1Y_bbg!AU$5:AV$241,2), -1)</f>
        <v>-1</v>
      </c>
      <c r="AX70">
        <f>IFERROR(VLOOKUP($A70, CDS1Y_bbg!AW$5:AX$241,2), -1)</f>
        <v>33.5</v>
      </c>
      <c r="AZ70">
        <f>IFERROR(VLOOKUP($A70, CDS1Y_bbg!AY$5:AZ$241,2), -1)</f>
        <v>7.9719999999999995</v>
      </c>
      <c r="BB70">
        <f>IFERROR(VLOOKUP($A70, CDS1Y_bbg!BA$5:BB$241,2), -1)</f>
        <v>-1</v>
      </c>
      <c r="BD70">
        <f>IFERROR(VLOOKUP($A70, CDS1Y_bbg!BC$5:BD$241,2), -1)</f>
        <v>-1</v>
      </c>
      <c r="BF70">
        <f>IFERROR(VLOOKUP($A70, CDS1Y_bbg!BE$5:BF$241,2), -1)</f>
        <v>-1</v>
      </c>
      <c r="BH70">
        <f>IFERROR(VLOOKUP($A70, CDS1Y_bbg!BG$5:BH$241,2), -1)</f>
        <v>-1</v>
      </c>
      <c r="BJ70">
        <f>IFERROR(VLOOKUP($A70, CDS1Y_bbg!BI$5:BJ$241,2), -1)</f>
        <v>-1</v>
      </c>
      <c r="BL70">
        <f>IFERROR(VLOOKUP($A70, CDS1Y_bbg!BK$5:BL$241,2), -1)</f>
        <v>-1</v>
      </c>
      <c r="BN70">
        <f>IFERROR(VLOOKUP($A70, CDS1Y_bbg!BM$5:BN$241,2), -1)</f>
        <v>-1</v>
      </c>
      <c r="BP70">
        <f>IFERROR(VLOOKUP($A70, CDS1Y_bbg!BO$5:BP$241,2), -1)</f>
        <v>-1</v>
      </c>
      <c r="BR70">
        <f>IFERROR(VLOOKUP($A70, CDS1Y_bbg!BQ$5:BR$241,2), -1)</f>
        <v>-1</v>
      </c>
      <c r="BT70">
        <f>IFERROR(VLOOKUP($A70, CDS1Y_bbg!BS$5:BT$241,2), -1)</f>
        <v>-1</v>
      </c>
      <c r="BV70">
        <f>IFERROR(VLOOKUP($A70, CDS1Y_bbg!BU$5:BV$241,2), -1)</f>
        <v>-1</v>
      </c>
      <c r="BX70">
        <f>IFERROR(VLOOKUP($A70, CDS1Y_bbg!BW$5:BX$241,2), -1)</f>
        <v>-1</v>
      </c>
      <c r="BZ70">
        <f>IFERROR(VLOOKUP($A70, CDS1Y_bbg!BY$5:BZ$241,2), -1)</f>
        <v>-1</v>
      </c>
      <c r="CB70">
        <f>IFERROR(VLOOKUP($A70, CDS1Y_bbg!CA$5:CB$241,2), -1)</f>
        <v>-1</v>
      </c>
      <c r="CD70">
        <f>IFERROR(VLOOKUP($A70, CDS1Y_bbg!CC$5:CD$241,2), -1)</f>
        <v>-1</v>
      </c>
      <c r="CF70">
        <f>IFERROR(VLOOKUP($A70, CDS1Y_bbg!CE$5:CF$241,2), -1)</f>
        <v>8.75</v>
      </c>
      <c r="CH70">
        <f>IFERROR(VLOOKUP($A70, CDS1Y_bbg!CG$5:CH$241,2), -1)</f>
        <v>-1</v>
      </c>
      <c r="CJ70">
        <f>IFERROR(VLOOKUP($A70, CDS1Y_bbg!CI$5:CJ$241,2), -1)</f>
        <v>-1</v>
      </c>
      <c r="CL70">
        <f>IFERROR(VLOOKUP($A70, CDS1Y_bbg!CK$5:CL$241,2), -1)</f>
        <v>5.6669999999999998</v>
      </c>
      <c r="CN70">
        <f>IFERROR(VLOOKUP($A70, CDS1Y_bbg!CM$5:CN$241,2), -1)</f>
        <v>-1</v>
      </c>
    </row>
    <row r="71" spans="1:92" x14ac:dyDescent="0.25">
      <c r="A71" s="1">
        <v>38656</v>
      </c>
      <c r="B71">
        <f>IFERROR(VLOOKUP($A71, CDS1Y_bbg!A$5:B$241,2), -1)</f>
        <v>55</v>
      </c>
      <c r="D71">
        <f>IFERROR(VLOOKUP($A71, CDS1Y_bbg!C$5:D$241,2), -1)</f>
        <v>14.5</v>
      </c>
      <c r="F71">
        <f>IFERROR(VLOOKUP($A71, CDS1Y_bbg!E$5:F$241,2), -1)</f>
        <v>8</v>
      </c>
      <c r="H71">
        <f>IFERROR(VLOOKUP($A71, CDS1Y_bbg!G$5:H$241,2), -1)</f>
        <v>8.5</v>
      </c>
      <c r="J71">
        <f>IFERROR(VLOOKUP($A71, CDS1Y_bbg!I$5:J$241,2), -1)</f>
        <v>48.875</v>
      </c>
      <c r="L71">
        <f>IFERROR(VLOOKUP($A71, CDS1Y_bbg!K$5:L$241,2), -1)</f>
        <v>13.167</v>
      </c>
      <c r="N71">
        <f>IFERROR(VLOOKUP($A71, CDS1Y_bbg!M$5:N$241,2), -1)</f>
        <v>11.375</v>
      </c>
      <c r="P71">
        <f>IFERROR(VLOOKUP($A71, CDS1Y_bbg!O$5:P$241,2), -1)</f>
        <v>11.375</v>
      </c>
      <c r="R71">
        <f>IFERROR(VLOOKUP($A71, CDS1Y_bbg!Q$5:R$241,2), -1)</f>
        <v>23.75</v>
      </c>
      <c r="T71">
        <f>IFERROR(VLOOKUP($A71, CDS1Y_bbg!S$5:T$241,2), -1)</f>
        <v>94.207999999999998</v>
      </c>
      <c r="V71">
        <f>IFERROR(VLOOKUP($A71, CDS1Y_bbg!U$5:V$241,2), -1)</f>
        <v>5.6669999999999998</v>
      </c>
      <c r="X71">
        <f>IFERROR(VLOOKUP($A71, CDS1Y_bbg!W$5:X$241,2), -1)</f>
        <v>46.45</v>
      </c>
      <c r="Z71">
        <f>IFERROR(VLOOKUP($A71, CDS1Y_bbg!Y$5:Z$241,2), -1)</f>
        <v>14.333</v>
      </c>
      <c r="AB71">
        <f>IFERROR(VLOOKUP($A71, CDS1Y_bbg!AA$5:AB$241,2), -1)</f>
        <v>14.125</v>
      </c>
      <c r="AD71">
        <f>IFERROR(VLOOKUP($A71, CDS1Y_bbg!AC$5:AD$241,2), -1)</f>
        <v>45</v>
      </c>
      <c r="AF71">
        <f>IFERROR(VLOOKUP($A71, CDS1Y_bbg!AE$5:AF$241,2), -1)</f>
        <v>-1</v>
      </c>
      <c r="AH71">
        <f>IFERROR(VLOOKUP($A71, CDS1Y_bbg!AG$5:AH$241,2), -1)</f>
        <v>-1</v>
      </c>
      <c r="AJ71">
        <f>IFERROR(VLOOKUP($A71, CDS1Y_bbg!AI$5:AJ$241,2), -1)</f>
        <v>-1</v>
      </c>
      <c r="AL71">
        <f>IFERROR(VLOOKUP($A71, CDS1Y_bbg!AK$5:AL$241,2), -1)</f>
        <v>-1</v>
      </c>
      <c r="AN71">
        <f>IFERROR(VLOOKUP($A71, CDS1Y_bbg!AM$5:AN$241,2), -1)</f>
        <v>-1</v>
      </c>
      <c r="AP71">
        <f>IFERROR(VLOOKUP($A71, CDS1Y_bbg!AO$5:AP$241,2), -1)</f>
        <v>-1</v>
      </c>
      <c r="AR71">
        <f>IFERROR(VLOOKUP($A71, CDS1Y_bbg!AQ$5:AR$241,2), -1)</f>
        <v>-1</v>
      </c>
      <c r="AT71">
        <f>IFERROR(VLOOKUP($A71, CDS1Y_bbg!AS$5:AT$241,2), -1)</f>
        <v>-1</v>
      </c>
      <c r="AV71">
        <f>IFERROR(VLOOKUP($A71, CDS1Y_bbg!AU$5:AV$241,2), -1)</f>
        <v>-1</v>
      </c>
      <c r="AX71">
        <f>IFERROR(VLOOKUP($A71, CDS1Y_bbg!AW$5:AX$241,2), -1)</f>
        <v>33.5</v>
      </c>
      <c r="AZ71">
        <f>IFERROR(VLOOKUP($A71, CDS1Y_bbg!AY$5:AZ$241,2), -1)</f>
        <v>7.9719999999999995</v>
      </c>
      <c r="BB71">
        <f>IFERROR(VLOOKUP($A71, CDS1Y_bbg!BA$5:BB$241,2), -1)</f>
        <v>-1</v>
      </c>
      <c r="BD71">
        <f>IFERROR(VLOOKUP($A71, CDS1Y_bbg!BC$5:BD$241,2), -1)</f>
        <v>-1</v>
      </c>
      <c r="BF71">
        <f>IFERROR(VLOOKUP($A71, CDS1Y_bbg!BE$5:BF$241,2), -1)</f>
        <v>-1</v>
      </c>
      <c r="BH71">
        <f>IFERROR(VLOOKUP($A71, CDS1Y_bbg!BG$5:BH$241,2), -1)</f>
        <v>-1</v>
      </c>
      <c r="BJ71">
        <f>IFERROR(VLOOKUP($A71, CDS1Y_bbg!BI$5:BJ$241,2), -1)</f>
        <v>-1</v>
      </c>
      <c r="BL71">
        <f>IFERROR(VLOOKUP($A71, CDS1Y_bbg!BK$5:BL$241,2), -1)</f>
        <v>-1</v>
      </c>
      <c r="BN71">
        <f>IFERROR(VLOOKUP($A71, CDS1Y_bbg!BM$5:BN$241,2), -1)</f>
        <v>-1</v>
      </c>
      <c r="BP71">
        <f>IFERROR(VLOOKUP($A71, CDS1Y_bbg!BO$5:BP$241,2), -1)</f>
        <v>-1</v>
      </c>
      <c r="BR71">
        <f>IFERROR(VLOOKUP($A71, CDS1Y_bbg!BQ$5:BR$241,2), -1)</f>
        <v>-1</v>
      </c>
      <c r="BT71">
        <f>IFERROR(VLOOKUP($A71, CDS1Y_bbg!BS$5:BT$241,2), -1)</f>
        <v>-1</v>
      </c>
      <c r="BV71">
        <f>IFERROR(VLOOKUP($A71, CDS1Y_bbg!BU$5:BV$241,2), -1)</f>
        <v>-1</v>
      </c>
      <c r="BX71">
        <f>IFERROR(VLOOKUP($A71, CDS1Y_bbg!BW$5:BX$241,2), -1)</f>
        <v>-1</v>
      </c>
      <c r="BZ71">
        <f>IFERROR(VLOOKUP($A71, CDS1Y_bbg!BY$5:BZ$241,2), -1)</f>
        <v>-1</v>
      </c>
      <c r="CB71">
        <f>IFERROR(VLOOKUP($A71, CDS1Y_bbg!CA$5:CB$241,2), -1)</f>
        <v>-1</v>
      </c>
      <c r="CD71">
        <f>IFERROR(VLOOKUP($A71, CDS1Y_bbg!CC$5:CD$241,2), -1)</f>
        <v>-1</v>
      </c>
      <c r="CF71">
        <f>IFERROR(VLOOKUP($A71, CDS1Y_bbg!CE$5:CF$241,2), -1)</f>
        <v>8.75</v>
      </c>
      <c r="CH71">
        <f>IFERROR(VLOOKUP($A71, CDS1Y_bbg!CG$5:CH$241,2), -1)</f>
        <v>-1</v>
      </c>
      <c r="CJ71">
        <f>IFERROR(VLOOKUP($A71, CDS1Y_bbg!CI$5:CJ$241,2), -1)</f>
        <v>-1</v>
      </c>
      <c r="CL71">
        <f>IFERROR(VLOOKUP($A71, CDS1Y_bbg!CK$5:CL$241,2), -1)</f>
        <v>6.1680000000000001</v>
      </c>
      <c r="CN71">
        <f>IFERROR(VLOOKUP($A71, CDS1Y_bbg!CM$5:CN$241,2), -1)</f>
        <v>-1</v>
      </c>
    </row>
    <row r="72" spans="1:92" x14ac:dyDescent="0.25">
      <c r="A72" s="1">
        <v>38686</v>
      </c>
      <c r="B72">
        <f>IFERROR(VLOOKUP($A72, CDS1Y_bbg!A$5:B$241,2), -1)</f>
        <v>42.8</v>
      </c>
      <c r="D72">
        <f>IFERROR(VLOOKUP($A72, CDS1Y_bbg!C$5:D$241,2), -1)</f>
        <v>13.3</v>
      </c>
      <c r="F72">
        <f>IFERROR(VLOOKUP($A72, CDS1Y_bbg!E$5:F$241,2), -1)</f>
        <v>7.6669999999999998</v>
      </c>
      <c r="H72">
        <f>IFERROR(VLOOKUP($A72, CDS1Y_bbg!G$5:H$241,2), -1)</f>
        <v>6.125</v>
      </c>
      <c r="J72">
        <f>IFERROR(VLOOKUP($A72, CDS1Y_bbg!I$5:J$241,2), -1)</f>
        <v>35.700000000000003</v>
      </c>
      <c r="L72">
        <f>IFERROR(VLOOKUP($A72, CDS1Y_bbg!K$5:L$241,2), -1)</f>
        <v>12</v>
      </c>
      <c r="N72">
        <f>IFERROR(VLOOKUP($A72, CDS1Y_bbg!M$5:N$241,2), -1)</f>
        <v>7</v>
      </c>
      <c r="P72">
        <f>IFERROR(VLOOKUP($A72, CDS1Y_bbg!O$5:P$241,2), -1)</f>
        <v>10</v>
      </c>
      <c r="R72">
        <f>IFERROR(VLOOKUP($A72, CDS1Y_bbg!Q$5:R$241,2), -1)</f>
        <v>19.899999999999999</v>
      </c>
      <c r="T72">
        <f>IFERROR(VLOOKUP($A72, CDS1Y_bbg!S$5:T$241,2), -1)</f>
        <v>60.667000000000002</v>
      </c>
      <c r="V72">
        <f>IFERROR(VLOOKUP($A72, CDS1Y_bbg!U$5:V$241,2), -1)</f>
        <v>6</v>
      </c>
      <c r="X72">
        <f>IFERROR(VLOOKUP($A72, CDS1Y_bbg!W$5:X$241,2), -1)</f>
        <v>35.429000000000002</v>
      </c>
      <c r="Z72">
        <f>IFERROR(VLOOKUP($A72, CDS1Y_bbg!Y$5:Z$241,2), -1)</f>
        <v>13.377000000000001</v>
      </c>
      <c r="AB72">
        <f>IFERROR(VLOOKUP($A72, CDS1Y_bbg!AA$5:AB$241,2), -1)</f>
        <v>13.875</v>
      </c>
      <c r="AD72">
        <f>IFERROR(VLOOKUP($A72, CDS1Y_bbg!AC$5:AD$241,2), -1)</f>
        <v>38.429000000000002</v>
      </c>
      <c r="AF72">
        <f>IFERROR(VLOOKUP($A72, CDS1Y_bbg!AE$5:AF$241,2), -1)</f>
        <v>-1</v>
      </c>
      <c r="AH72">
        <f>IFERROR(VLOOKUP($A72, CDS1Y_bbg!AG$5:AH$241,2), -1)</f>
        <v>-1</v>
      </c>
      <c r="AJ72">
        <f>IFERROR(VLOOKUP($A72, CDS1Y_bbg!AI$5:AJ$241,2), -1)</f>
        <v>-1</v>
      </c>
      <c r="AL72">
        <f>IFERROR(VLOOKUP($A72, CDS1Y_bbg!AK$5:AL$241,2), -1)</f>
        <v>-1</v>
      </c>
      <c r="AN72">
        <f>IFERROR(VLOOKUP($A72, CDS1Y_bbg!AM$5:AN$241,2), -1)</f>
        <v>-1</v>
      </c>
      <c r="AP72">
        <f>IFERROR(VLOOKUP($A72, CDS1Y_bbg!AO$5:AP$241,2), -1)</f>
        <v>-1</v>
      </c>
      <c r="AR72">
        <f>IFERROR(VLOOKUP($A72, CDS1Y_bbg!AQ$5:AR$241,2), -1)</f>
        <v>-1</v>
      </c>
      <c r="AT72">
        <f>IFERROR(VLOOKUP($A72, CDS1Y_bbg!AS$5:AT$241,2), -1)</f>
        <v>-1</v>
      </c>
      <c r="AV72">
        <f>IFERROR(VLOOKUP($A72, CDS1Y_bbg!AU$5:AV$241,2), -1)</f>
        <v>-1</v>
      </c>
      <c r="AX72">
        <f>IFERROR(VLOOKUP($A72, CDS1Y_bbg!AW$5:AX$241,2), -1)</f>
        <v>33.5</v>
      </c>
      <c r="AZ72">
        <f>IFERROR(VLOOKUP($A72, CDS1Y_bbg!AY$5:AZ$241,2), -1)</f>
        <v>7.9719999999999995</v>
      </c>
      <c r="BB72">
        <f>IFERROR(VLOOKUP($A72, CDS1Y_bbg!BA$5:BB$241,2), -1)</f>
        <v>-1</v>
      </c>
      <c r="BD72">
        <f>IFERROR(VLOOKUP($A72, CDS1Y_bbg!BC$5:BD$241,2), -1)</f>
        <v>-1</v>
      </c>
      <c r="BF72">
        <f>IFERROR(VLOOKUP($A72, CDS1Y_bbg!BE$5:BF$241,2), -1)</f>
        <v>-1</v>
      </c>
      <c r="BH72">
        <f>IFERROR(VLOOKUP($A72, CDS1Y_bbg!BG$5:BH$241,2), -1)</f>
        <v>-1</v>
      </c>
      <c r="BJ72">
        <f>IFERROR(VLOOKUP($A72, CDS1Y_bbg!BI$5:BJ$241,2), -1)</f>
        <v>-1</v>
      </c>
      <c r="BL72">
        <f>IFERROR(VLOOKUP($A72, CDS1Y_bbg!BK$5:BL$241,2), -1)</f>
        <v>-1</v>
      </c>
      <c r="BN72">
        <f>IFERROR(VLOOKUP($A72, CDS1Y_bbg!BM$5:BN$241,2), -1)</f>
        <v>-1</v>
      </c>
      <c r="BP72">
        <f>IFERROR(VLOOKUP($A72, CDS1Y_bbg!BO$5:BP$241,2), -1)</f>
        <v>-1</v>
      </c>
      <c r="BR72">
        <f>IFERROR(VLOOKUP($A72, CDS1Y_bbg!BQ$5:BR$241,2), -1)</f>
        <v>-1</v>
      </c>
      <c r="BT72">
        <f>IFERROR(VLOOKUP($A72, CDS1Y_bbg!BS$5:BT$241,2), -1)</f>
        <v>-1</v>
      </c>
      <c r="BV72">
        <f>IFERROR(VLOOKUP($A72, CDS1Y_bbg!BU$5:BV$241,2), -1)</f>
        <v>-1</v>
      </c>
      <c r="BX72">
        <f>IFERROR(VLOOKUP($A72, CDS1Y_bbg!BW$5:BX$241,2), -1)</f>
        <v>-1</v>
      </c>
      <c r="BZ72">
        <f>IFERROR(VLOOKUP($A72, CDS1Y_bbg!BY$5:BZ$241,2), -1)</f>
        <v>-1</v>
      </c>
      <c r="CB72">
        <f>IFERROR(VLOOKUP($A72, CDS1Y_bbg!CA$5:CB$241,2), -1)</f>
        <v>-1</v>
      </c>
      <c r="CD72">
        <f>IFERROR(VLOOKUP($A72, CDS1Y_bbg!CC$5:CD$241,2), -1)</f>
        <v>-1</v>
      </c>
      <c r="CF72">
        <f>IFERROR(VLOOKUP($A72, CDS1Y_bbg!CE$5:CF$241,2), -1)</f>
        <v>8.75</v>
      </c>
      <c r="CH72">
        <f>IFERROR(VLOOKUP($A72, CDS1Y_bbg!CG$5:CH$241,2), -1)</f>
        <v>-1</v>
      </c>
      <c r="CJ72">
        <f>IFERROR(VLOOKUP($A72, CDS1Y_bbg!CI$5:CJ$241,2), -1)</f>
        <v>-1</v>
      </c>
      <c r="CL72">
        <f>IFERROR(VLOOKUP($A72, CDS1Y_bbg!CK$5:CL$241,2), -1)</f>
        <v>8.0009999999999994</v>
      </c>
      <c r="CN72">
        <f>IFERROR(VLOOKUP($A72, CDS1Y_bbg!CM$5:CN$241,2), -1)</f>
        <v>-1</v>
      </c>
    </row>
    <row r="73" spans="1:92" x14ac:dyDescent="0.25">
      <c r="A73" s="1">
        <v>38716</v>
      </c>
      <c r="B73">
        <f>IFERROR(VLOOKUP($A73, CDS1Y_bbg!A$5:B$241,2), -1)</f>
        <v>37.125</v>
      </c>
      <c r="D73">
        <f>IFERROR(VLOOKUP($A73, CDS1Y_bbg!C$5:D$241,2), -1)</f>
        <v>12.75</v>
      </c>
      <c r="F73">
        <f>IFERROR(VLOOKUP($A73, CDS1Y_bbg!E$5:F$241,2), -1)</f>
        <v>8.5</v>
      </c>
      <c r="H73">
        <f>IFERROR(VLOOKUP($A73, CDS1Y_bbg!G$5:H$241,2), -1)</f>
        <v>6.75</v>
      </c>
      <c r="J73">
        <f>IFERROR(VLOOKUP($A73, CDS1Y_bbg!I$5:J$241,2), -1)</f>
        <v>35</v>
      </c>
      <c r="L73">
        <f>IFERROR(VLOOKUP($A73, CDS1Y_bbg!K$5:L$241,2), -1)</f>
        <v>12.5</v>
      </c>
      <c r="N73">
        <f>IFERROR(VLOOKUP($A73, CDS1Y_bbg!M$5:N$241,2), -1)</f>
        <v>7</v>
      </c>
      <c r="P73">
        <f>IFERROR(VLOOKUP($A73, CDS1Y_bbg!O$5:P$241,2), -1)</f>
        <v>10.75</v>
      </c>
      <c r="R73">
        <f>IFERROR(VLOOKUP($A73, CDS1Y_bbg!Q$5:R$241,2), -1)</f>
        <v>19.667000000000002</v>
      </c>
      <c r="T73">
        <f>IFERROR(VLOOKUP($A73, CDS1Y_bbg!S$5:T$241,2), -1)</f>
        <v>59</v>
      </c>
      <c r="V73">
        <f>IFERROR(VLOOKUP($A73, CDS1Y_bbg!U$5:V$241,2), -1)</f>
        <v>7.25</v>
      </c>
      <c r="X73">
        <f>IFERROR(VLOOKUP($A73, CDS1Y_bbg!W$5:X$241,2), -1)</f>
        <v>34.917000000000002</v>
      </c>
      <c r="Z73">
        <f>IFERROR(VLOOKUP($A73, CDS1Y_bbg!Y$5:Z$241,2), -1)</f>
        <v>12.5</v>
      </c>
      <c r="AB73">
        <f>IFERROR(VLOOKUP($A73, CDS1Y_bbg!AA$5:AB$241,2), -1)</f>
        <v>16.5</v>
      </c>
      <c r="AD73">
        <f>IFERROR(VLOOKUP($A73, CDS1Y_bbg!AC$5:AD$241,2), -1)</f>
        <v>37.5</v>
      </c>
      <c r="AF73">
        <f>IFERROR(VLOOKUP($A73, CDS1Y_bbg!AE$5:AF$241,2), -1)</f>
        <v>-1</v>
      </c>
      <c r="AH73">
        <f>IFERROR(VLOOKUP($A73, CDS1Y_bbg!AG$5:AH$241,2), -1)</f>
        <v>-1</v>
      </c>
      <c r="AJ73">
        <f>IFERROR(VLOOKUP($A73, CDS1Y_bbg!AI$5:AJ$241,2), -1)</f>
        <v>-1</v>
      </c>
      <c r="AL73">
        <f>IFERROR(VLOOKUP($A73, CDS1Y_bbg!AK$5:AL$241,2), -1)</f>
        <v>-1</v>
      </c>
      <c r="AN73">
        <f>IFERROR(VLOOKUP($A73, CDS1Y_bbg!AM$5:AN$241,2), -1)</f>
        <v>-1</v>
      </c>
      <c r="AP73">
        <f>IFERROR(VLOOKUP($A73, CDS1Y_bbg!AO$5:AP$241,2), -1)</f>
        <v>-1</v>
      </c>
      <c r="AR73">
        <f>IFERROR(VLOOKUP($A73, CDS1Y_bbg!AQ$5:AR$241,2), -1)</f>
        <v>-1</v>
      </c>
      <c r="AT73">
        <f>IFERROR(VLOOKUP($A73, CDS1Y_bbg!AS$5:AT$241,2), -1)</f>
        <v>-1</v>
      </c>
      <c r="AV73">
        <f>IFERROR(VLOOKUP($A73, CDS1Y_bbg!AU$5:AV$241,2), -1)</f>
        <v>-1</v>
      </c>
      <c r="AX73">
        <f>IFERROR(VLOOKUP($A73, CDS1Y_bbg!AW$5:AX$241,2), -1)</f>
        <v>33.5</v>
      </c>
      <c r="AZ73">
        <f>IFERROR(VLOOKUP($A73, CDS1Y_bbg!AY$5:AZ$241,2), -1)</f>
        <v>7.9719999999999995</v>
      </c>
      <c r="BB73">
        <f>IFERROR(VLOOKUP($A73, CDS1Y_bbg!BA$5:BB$241,2), -1)</f>
        <v>-1</v>
      </c>
      <c r="BD73">
        <f>IFERROR(VLOOKUP($A73, CDS1Y_bbg!BC$5:BD$241,2), -1)</f>
        <v>-1</v>
      </c>
      <c r="BF73">
        <f>IFERROR(VLOOKUP($A73, CDS1Y_bbg!BE$5:BF$241,2), -1)</f>
        <v>-1</v>
      </c>
      <c r="BH73">
        <f>IFERROR(VLOOKUP($A73, CDS1Y_bbg!BG$5:BH$241,2), -1)</f>
        <v>-1</v>
      </c>
      <c r="BJ73">
        <f>IFERROR(VLOOKUP($A73, CDS1Y_bbg!BI$5:BJ$241,2), -1)</f>
        <v>-1</v>
      </c>
      <c r="BL73">
        <f>IFERROR(VLOOKUP($A73, CDS1Y_bbg!BK$5:BL$241,2), -1)</f>
        <v>-1</v>
      </c>
      <c r="BN73">
        <f>IFERROR(VLOOKUP($A73, CDS1Y_bbg!BM$5:BN$241,2), -1)</f>
        <v>-1</v>
      </c>
      <c r="BP73">
        <f>IFERROR(VLOOKUP($A73, CDS1Y_bbg!BO$5:BP$241,2), -1)</f>
        <v>-1</v>
      </c>
      <c r="BR73">
        <f>IFERROR(VLOOKUP($A73, CDS1Y_bbg!BQ$5:BR$241,2), -1)</f>
        <v>-1</v>
      </c>
      <c r="BT73">
        <f>IFERROR(VLOOKUP($A73, CDS1Y_bbg!BS$5:BT$241,2), -1)</f>
        <v>-1</v>
      </c>
      <c r="BV73">
        <f>IFERROR(VLOOKUP($A73, CDS1Y_bbg!BU$5:BV$241,2), -1)</f>
        <v>-1</v>
      </c>
      <c r="BX73">
        <f>IFERROR(VLOOKUP($A73, CDS1Y_bbg!BW$5:BX$241,2), -1)</f>
        <v>-1</v>
      </c>
      <c r="BZ73">
        <f>IFERROR(VLOOKUP($A73, CDS1Y_bbg!BY$5:BZ$241,2), -1)</f>
        <v>-1</v>
      </c>
      <c r="CB73">
        <f>IFERROR(VLOOKUP($A73, CDS1Y_bbg!CA$5:CB$241,2), -1)</f>
        <v>-1</v>
      </c>
      <c r="CD73">
        <f>IFERROR(VLOOKUP($A73, CDS1Y_bbg!CC$5:CD$241,2), -1)</f>
        <v>-1</v>
      </c>
      <c r="CF73">
        <f>IFERROR(VLOOKUP($A73, CDS1Y_bbg!CE$5:CF$241,2), -1)</f>
        <v>8.75</v>
      </c>
      <c r="CH73">
        <f>IFERROR(VLOOKUP($A73, CDS1Y_bbg!CG$5:CH$241,2), -1)</f>
        <v>-1</v>
      </c>
      <c r="CJ73">
        <f>IFERROR(VLOOKUP($A73, CDS1Y_bbg!CI$5:CJ$241,2), -1)</f>
        <v>-1</v>
      </c>
      <c r="CL73">
        <f>IFERROR(VLOOKUP($A73, CDS1Y_bbg!CK$5:CL$241,2), -1)</f>
        <v>10.834</v>
      </c>
      <c r="CN73">
        <f>IFERROR(VLOOKUP($A73, CDS1Y_bbg!CM$5:CN$241,2), -1)</f>
        <v>-1</v>
      </c>
    </row>
    <row r="74" spans="1:92" x14ac:dyDescent="0.25">
      <c r="A74" s="1">
        <v>38748</v>
      </c>
      <c r="B74">
        <f>IFERROR(VLOOKUP($A74, CDS1Y_bbg!A$5:B$241,2), -1)</f>
        <v>31.1</v>
      </c>
      <c r="D74">
        <f>IFERROR(VLOOKUP($A74, CDS1Y_bbg!C$5:D$241,2), -1)</f>
        <v>13.833</v>
      </c>
      <c r="F74">
        <f>IFERROR(VLOOKUP($A74, CDS1Y_bbg!E$5:F$241,2), -1)</f>
        <v>8</v>
      </c>
      <c r="H74">
        <f>IFERROR(VLOOKUP($A74, CDS1Y_bbg!G$5:H$241,2), -1)</f>
        <v>6</v>
      </c>
      <c r="J74">
        <f>IFERROR(VLOOKUP($A74, CDS1Y_bbg!I$5:J$241,2), -1)</f>
        <v>31.5</v>
      </c>
      <c r="L74">
        <f>IFERROR(VLOOKUP($A74, CDS1Y_bbg!K$5:L$241,2), -1)</f>
        <v>12.5</v>
      </c>
      <c r="N74">
        <f>IFERROR(VLOOKUP($A74, CDS1Y_bbg!M$5:N$241,2), -1)</f>
        <v>6.75</v>
      </c>
      <c r="P74">
        <f>IFERROR(VLOOKUP($A74, CDS1Y_bbg!O$5:P$241,2), -1)</f>
        <v>7.5</v>
      </c>
      <c r="R74">
        <f>IFERROR(VLOOKUP($A74, CDS1Y_bbg!Q$5:R$241,2), -1)</f>
        <v>18.417000000000002</v>
      </c>
      <c r="T74">
        <f>IFERROR(VLOOKUP($A74, CDS1Y_bbg!S$5:T$241,2), -1)</f>
        <v>40.625</v>
      </c>
      <c r="V74">
        <f>IFERROR(VLOOKUP($A74, CDS1Y_bbg!U$5:V$241,2), -1)</f>
        <v>5.6669999999999998</v>
      </c>
      <c r="X74">
        <f>IFERROR(VLOOKUP($A74, CDS1Y_bbg!W$5:X$241,2), -1)</f>
        <v>31.35</v>
      </c>
      <c r="Z74">
        <f>IFERROR(VLOOKUP($A74, CDS1Y_bbg!Y$5:Z$241,2), -1)</f>
        <v>10.834</v>
      </c>
      <c r="AB74">
        <f>IFERROR(VLOOKUP($A74, CDS1Y_bbg!AA$5:AB$241,2), -1)</f>
        <v>9.8330000000000002</v>
      </c>
      <c r="AD74">
        <f>IFERROR(VLOOKUP($A74, CDS1Y_bbg!AC$5:AD$241,2), -1)</f>
        <v>36.625</v>
      </c>
      <c r="AF74">
        <f>IFERROR(VLOOKUP($A74, CDS1Y_bbg!AE$5:AF$241,2), -1)</f>
        <v>-1</v>
      </c>
      <c r="AH74">
        <f>IFERROR(VLOOKUP($A74, CDS1Y_bbg!AG$5:AH$241,2), -1)</f>
        <v>-1</v>
      </c>
      <c r="AJ74">
        <f>IFERROR(VLOOKUP($A74, CDS1Y_bbg!AI$5:AJ$241,2), -1)</f>
        <v>-1</v>
      </c>
      <c r="AL74">
        <f>IFERROR(VLOOKUP($A74, CDS1Y_bbg!AK$5:AL$241,2), -1)</f>
        <v>-1</v>
      </c>
      <c r="AN74">
        <f>IFERROR(VLOOKUP($A74, CDS1Y_bbg!AM$5:AN$241,2), -1)</f>
        <v>-1</v>
      </c>
      <c r="AP74">
        <f>IFERROR(VLOOKUP($A74, CDS1Y_bbg!AO$5:AP$241,2), -1)</f>
        <v>-1</v>
      </c>
      <c r="AR74">
        <f>IFERROR(VLOOKUP($A74, CDS1Y_bbg!AQ$5:AR$241,2), -1)</f>
        <v>-1</v>
      </c>
      <c r="AT74">
        <f>IFERROR(VLOOKUP($A74, CDS1Y_bbg!AS$5:AT$241,2), -1)</f>
        <v>-1</v>
      </c>
      <c r="AV74">
        <f>IFERROR(VLOOKUP($A74, CDS1Y_bbg!AU$5:AV$241,2), -1)</f>
        <v>-1</v>
      </c>
      <c r="AX74">
        <f>IFERROR(VLOOKUP($A74, CDS1Y_bbg!AW$5:AX$241,2), -1)</f>
        <v>33.5</v>
      </c>
      <c r="AZ74">
        <f>IFERROR(VLOOKUP($A74, CDS1Y_bbg!AY$5:AZ$241,2), -1)</f>
        <v>7.9719999999999995</v>
      </c>
      <c r="BB74">
        <f>IFERROR(VLOOKUP($A74, CDS1Y_bbg!BA$5:BB$241,2), -1)</f>
        <v>-1</v>
      </c>
      <c r="BD74">
        <f>IFERROR(VLOOKUP($A74, CDS1Y_bbg!BC$5:BD$241,2), -1)</f>
        <v>-1</v>
      </c>
      <c r="BF74">
        <f>IFERROR(VLOOKUP($A74, CDS1Y_bbg!BE$5:BF$241,2), -1)</f>
        <v>-1</v>
      </c>
      <c r="BH74">
        <f>IFERROR(VLOOKUP($A74, CDS1Y_bbg!BG$5:BH$241,2), -1)</f>
        <v>-1</v>
      </c>
      <c r="BJ74">
        <f>IFERROR(VLOOKUP($A74, CDS1Y_bbg!BI$5:BJ$241,2), -1)</f>
        <v>-1</v>
      </c>
      <c r="BL74">
        <f>IFERROR(VLOOKUP($A74, CDS1Y_bbg!BK$5:BL$241,2), -1)</f>
        <v>-1</v>
      </c>
      <c r="BN74">
        <f>IFERROR(VLOOKUP($A74, CDS1Y_bbg!BM$5:BN$241,2), -1)</f>
        <v>-1</v>
      </c>
      <c r="BP74">
        <f>IFERROR(VLOOKUP($A74, CDS1Y_bbg!BO$5:BP$241,2), -1)</f>
        <v>-1</v>
      </c>
      <c r="BR74">
        <f>IFERROR(VLOOKUP($A74, CDS1Y_bbg!BQ$5:BR$241,2), -1)</f>
        <v>-1</v>
      </c>
      <c r="BT74">
        <f>IFERROR(VLOOKUP($A74, CDS1Y_bbg!BS$5:BT$241,2), -1)</f>
        <v>-1</v>
      </c>
      <c r="BV74">
        <f>IFERROR(VLOOKUP($A74, CDS1Y_bbg!BU$5:BV$241,2), -1)</f>
        <v>-1</v>
      </c>
      <c r="BX74">
        <f>IFERROR(VLOOKUP($A74, CDS1Y_bbg!BW$5:BX$241,2), -1)</f>
        <v>-1</v>
      </c>
      <c r="BZ74">
        <f>IFERROR(VLOOKUP($A74, CDS1Y_bbg!BY$5:BZ$241,2), -1)</f>
        <v>-1</v>
      </c>
      <c r="CB74">
        <f>IFERROR(VLOOKUP($A74, CDS1Y_bbg!CA$5:CB$241,2), -1)</f>
        <v>-1</v>
      </c>
      <c r="CD74">
        <f>IFERROR(VLOOKUP($A74, CDS1Y_bbg!CC$5:CD$241,2), -1)</f>
        <v>-1</v>
      </c>
      <c r="CF74">
        <f>IFERROR(VLOOKUP($A74, CDS1Y_bbg!CE$5:CF$241,2), -1)</f>
        <v>2.75</v>
      </c>
      <c r="CH74">
        <f>IFERROR(VLOOKUP($A74, CDS1Y_bbg!CG$5:CH$241,2), -1)</f>
        <v>-1</v>
      </c>
      <c r="CJ74">
        <f>IFERROR(VLOOKUP($A74, CDS1Y_bbg!CI$5:CJ$241,2), -1)</f>
        <v>-1</v>
      </c>
      <c r="CL74">
        <f>IFERROR(VLOOKUP($A74, CDS1Y_bbg!CK$5:CL$241,2), -1)</f>
        <v>9.2520000000000007</v>
      </c>
      <c r="CN74">
        <f>IFERROR(VLOOKUP($A74, CDS1Y_bbg!CM$5:CN$241,2), -1)</f>
        <v>-1</v>
      </c>
    </row>
    <row r="75" spans="1:92" x14ac:dyDescent="0.25">
      <c r="A75" s="1">
        <v>38776</v>
      </c>
      <c r="B75">
        <f>IFERROR(VLOOKUP($A75, CDS1Y_bbg!A$5:B$241,2), -1)</f>
        <v>19.832999999999998</v>
      </c>
      <c r="D75">
        <f>IFERROR(VLOOKUP($A75, CDS1Y_bbg!C$5:D$241,2), -1)</f>
        <v>11.25</v>
      </c>
      <c r="F75">
        <f>IFERROR(VLOOKUP($A75, CDS1Y_bbg!E$5:F$241,2), -1)</f>
        <v>8.1669999999999998</v>
      </c>
      <c r="H75">
        <f>IFERROR(VLOOKUP($A75, CDS1Y_bbg!G$5:H$241,2), -1)</f>
        <v>6.5</v>
      </c>
      <c r="J75">
        <f>IFERROR(VLOOKUP($A75, CDS1Y_bbg!I$5:J$241,2), -1)</f>
        <v>19.7</v>
      </c>
      <c r="L75">
        <f>IFERROR(VLOOKUP($A75, CDS1Y_bbg!K$5:L$241,2), -1)</f>
        <v>11.5</v>
      </c>
      <c r="N75">
        <f>IFERROR(VLOOKUP($A75, CDS1Y_bbg!M$5:N$241,2), -1)</f>
        <v>7.1669999999999998</v>
      </c>
      <c r="P75">
        <f>IFERROR(VLOOKUP($A75, CDS1Y_bbg!O$5:P$241,2), -1)</f>
        <v>7.125</v>
      </c>
      <c r="R75">
        <f>IFERROR(VLOOKUP($A75, CDS1Y_bbg!Q$5:R$241,2), -1)</f>
        <v>14.417</v>
      </c>
      <c r="T75">
        <f>IFERROR(VLOOKUP($A75, CDS1Y_bbg!S$5:T$241,2), -1)</f>
        <v>43.5</v>
      </c>
      <c r="V75">
        <f>IFERROR(VLOOKUP($A75, CDS1Y_bbg!U$5:V$241,2), -1)</f>
        <v>6.3330000000000002</v>
      </c>
      <c r="X75">
        <f>IFERROR(VLOOKUP($A75, CDS1Y_bbg!W$5:X$241,2), -1)</f>
        <v>20.6</v>
      </c>
      <c r="Z75">
        <f>IFERROR(VLOOKUP($A75, CDS1Y_bbg!Y$5:Z$241,2), -1)</f>
        <v>10.667999999999999</v>
      </c>
      <c r="AB75">
        <f>IFERROR(VLOOKUP($A75, CDS1Y_bbg!AA$5:AB$241,2), -1)</f>
        <v>11.25</v>
      </c>
      <c r="AD75">
        <f>IFERROR(VLOOKUP($A75, CDS1Y_bbg!AC$5:AD$241,2), -1)</f>
        <v>23.75</v>
      </c>
      <c r="AF75">
        <f>IFERROR(VLOOKUP($A75, CDS1Y_bbg!AE$5:AF$241,2), -1)</f>
        <v>-1</v>
      </c>
      <c r="AH75">
        <f>IFERROR(VLOOKUP($A75, CDS1Y_bbg!AG$5:AH$241,2), -1)</f>
        <v>-1</v>
      </c>
      <c r="AJ75">
        <f>IFERROR(VLOOKUP($A75, CDS1Y_bbg!AI$5:AJ$241,2), -1)</f>
        <v>-1</v>
      </c>
      <c r="AL75">
        <f>IFERROR(VLOOKUP($A75, CDS1Y_bbg!AK$5:AL$241,2), -1)</f>
        <v>-1</v>
      </c>
      <c r="AN75">
        <f>IFERROR(VLOOKUP($A75, CDS1Y_bbg!AM$5:AN$241,2), -1)</f>
        <v>-1</v>
      </c>
      <c r="AP75">
        <f>IFERROR(VLOOKUP($A75, CDS1Y_bbg!AO$5:AP$241,2), -1)</f>
        <v>-1</v>
      </c>
      <c r="AR75">
        <f>IFERROR(VLOOKUP($A75, CDS1Y_bbg!AQ$5:AR$241,2), -1)</f>
        <v>-1</v>
      </c>
      <c r="AT75">
        <f>IFERROR(VLOOKUP($A75, CDS1Y_bbg!AS$5:AT$241,2), -1)</f>
        <v>-1</v>
      </c>
      <c r="AV75">
        <f>IFERROR(VLOOKUP($A75, CDS1Y_bbg!AU$5:AV$241,2), -1)</f>
        <v>-1</v>
      </c>
      <c r="AX75">
        <f>IFERROR(VLOOKUP($A75, CDS1Y_bbg!AW$5:AX$241,2), -1)</f>
        <v>33.5</v>
      </c>
      <c r="AZ75">
        <f>IFERROR(VLOOKUP($A75, CDS1Y_bbg!AY$5:AZ$241,2), -1)</f>
        <v>7.9719999999999995</v>
      </c>
      <c r="BB75">
        <f>IFERROR(VLOOKUP($A75, CDS1Y_bbg!BA$5:BB$241,2), -1)</f>
        <v>-1</v>
      </c>
      <c r="BD75">
        <f>IFERROR(VLOOKUP($A75, CDS1Y_bbg!BC$5:BD$241,2), -1)</f>
        <v>-1</v>
      </c>
      <c r="BF75">
        <f>IFERROR(VLOOKUP($A75, CDS1Y_bbg!BE$5:BF$241,2), -1)</f>
        <v>-1</v>
      </c>
      <c r="BH75">
        <f>IFERROR(VLOOKUP($A75, CDS1Y_bbg!BG$5:BH$241,2), -1)</f>
        <v>-1</v>
      </c>
      <c r="BJ75">
        <f>IFERROR(VLOOKUP($A75, CDS1Y_bbg!BI$5:BJ$241,2), -1)</f>
        <v>-1</v>
      </c>
      <c r="BL75">
        <f>IFERROR(VLOOKUP($A75, CDS1Y_bbg!BK$5:BL$241,2), -1)</f>
        <v>-1</v>
      </c>
      <c r="BN75">
        <f>IFERROR(VLOOKUP($A75, CDS1Y_bbg!BM$5:BN$241,2), -1)</f>
        <v>-1</v>
      </c>
      <c r="BP75">
        <f>IFERROR(VLOOKUP($A75, CDS1Y_bbg!BO$5:BP$241,2), -1)</f>
        <v>-1</v>
      </c>
      <c r="BR75">
        <f>IFERROR(VLOOKUP($A75, CDS1Y_bbg!BQ$5:BR$241,2), -1)</f>
        <v>-1</v>
      </c>
      <c r="BT75">
        <f>IFERROR(VLOOKUP($A75, CDS1Y_bbg!BS$5:BT$241,2), -1)</f>
        <v>-1</v>
      </c>
      <c r="BV75">
        <f>IFERROR(VLOOKUP($A75, CDS1Y_bbg!BU$5:BV$241,2), -1)</f>
        <v>-1</v>
      </c>
      <c r="BX75">
        <f>IFERROR(VLOOKUP($A75, CDS1Y_bbg!BW$5:BX$241,2), -1)</f>
        <v>-1</v>
      </c>
      <c r="BZ75">
        <f>IFERROR(VLOOKUP($A75, CDS1Y_bbg!BY$5:BZ$241,2), -1)</f>
        <v>-1</v>
      </c>
      <c r="CB75">
        <f>IFERROR(VLOOKUP($A75, CDS1Y_bbg!CA$5:CB$241,2), -1)</f>
        <v>-1</v>
      </c>
      <c r="CD75">
        <f>IFERROR(VLOOKUP($A75, CDS1Y_bbg!CC$5:CD$241,2), -1)</f>
        <v>-1</v>
      </c>
      <c r="CF75">
        <f>IFERROR(VLOOKUP($A75, CDS1Y_bbg!CE$5:CF$241,2), -1)</f>
        <v>2.75</v>
      </c>
      <c r="CH75">
        <f>IFERROR(VLOOKUP($A75, CDS1Y_bbg!CG$5:CH$241,2), -1)</f>
        <v>-1</v>
      </c>
      <c r="CJ75">
        <f>IFERROR(VLOOKUP($A75, CDS1Y_bbg!CI$5:CJ$241,2), -1)</f>
        <v>-1</v>
      </c>
      <c r="CL75">
        <f>IFERROR(VLOOKUP($A75, CDS1Y_bbg!CK$5:CL$241,2), -1)</f>
        <v>10.125999999999999</v>
      </c>
      <c r="CN75">
        <f>IFERROR(VLOOKUP($A75, CDS1Y_bbg!CM$5:CN$241,2), -1)</f>
        <v>-1</v>
      </c>
    </row>
    <row r="76" spans="1:92" x14ac:dyDescent="0.25">
      <c r="A76" s="1">
        <v>38807</v>
      </c>
      <c r="B76">
        <f>IFERROR(VLOOKUP($A76, CDS1Y_bbg!A$5:B$241,2), -1)</f>
        <v>27.625</v>
      </c>
      <c r="D76">
        <f>IFERROR(VLOOKUP($A76, CDS1Y_bbg!C$5:D$241,2), -1)</f>
        <v>11.5</v>
      </c>
      <c r="F76">
        <f>IFERROR(VLOOKUP($A76, CDS1Y_bbg!E$5:F$241,2), -1)</f>
        <v>6.875</v>
      </c>
      <c r="H76">
        <f>IFERROR(VLOOKUP($A76, CDS1Y_bbg!G$5:H$241,2), -1)</f>
        <v>7.5</v>
      </c>
      <c r="J76">
        <f>IFERROR(VLOOKUP($A76, CDS1Y_bbg!I$5:J$241,2), -1)</f>
        <v>26.713999999999999</v>
      </c>
      <c r="L76">
        <f>IFERROR(VLOOKUP($A76, CDS1Y_bbg!K$5:L$241,2), -1)</f>
        <v>11.3</v>
      </c>
      <c r="N76">
        <f>IFERROR(VLOOKUP($A76, CDS1Y_bbg!M$5:N$241,2), -1)</f>
        <v>7.1669999999999998</v>
      </c>
      <c r="P76">
        <f>IFERROR(VLOOKUP($A76, CDS1Y_bbg!O$5:P$241,2), -1)</f>
        <v>8.375</v>
      </c>
      <c r="R76">
        <f>IFERROR(VLOOKUP($A76, CDS1Y_bbg!Q$5:R$241,2), -1)</f>
        <v>19</v>
      </c>
      <c r="T76">
        <f>IFERROR(VLOOKUP($A76, CDS1Y_bbg!S$5:T$241,2), -1)</f>
        <v>52.5</v>
      </c>
      <c r="V76">
        <f>IFERROR(VLOOKUP($A76, CDS1Y_bbg!U$5:V$241,2), -1)</f>
        <v>7.5</v>
      </c>
      <c r="X76">
        <f>IFERROR(VLOOKUP($A76, CDS1Y_bbg!W$5:X$241,2), -1)</f>
        <v>26.928999999999998</v>
      </c>
      <c r="Z76">
        <f>IFERROR(VLOOKUP($A76, CDS1Y_bbg!Y$5:Z$241,2), -1)</f>
        <v>12.500999999999999</v>
      </c>
      <c r="AB76">
        <f>IFERROR(VLOOKUP($A76, CDS1Y_bbg!AA$5:AB$241,2), -1)</f>
        <v>15</v>
      </c>
      <c r="AD76">
        <f>IFERROR(VLOOKUP($A76, CDS1Y_bbg!AC$5:AD$241,2), -1)</f>
        <v>36.332999999999998</v>
      </c>
      <c r="AF76">
        <f>IFERROR(VLOOKUP($A76, CDS1Y_bbg!AE$5:AF$241,2), -1)</f>
        <v>-1</v>
      </c>
      <c r="AH76">
        <f>IFERROR(VLOOKUP($A76, CDS1Y_bbg!AG$5:AH$241,2), -1)</f>
        <v>-1</v>
      </c>
      <c r="AJ76">
        <f>IFERROR(VLOOKUP($A76, CDS1Y_bbg!AI$5:AJ$241,2), -1)</f>
        <v>-1</v>
      </c>
      <c r="AL76">
        <f>IFERROR(VLOOKUP($A76, CDS1Y_bbg!AK$5:AL$241,2), -1)</f>
        <v>-1</v>
      </c>
      <c r="AN76">
        <f>IFERROR(VLOOKUP($A76, CDS1Y_bbg!AM$5:AN$241,2), -1)</f>
        <v>-1</v>
      </c>
      <c r="AP76">
        <f>IFERROR(VLOOKUP($A76, CDS1Y_bbg!AO$5:AP$241,2), -1)</f>
        <v>-1</v>
      </c>
      <c r="AR76">
        <f>IFERROR(VLOOKUP($A76, CDS1Y_bbg!AQ$5:AR$241,2), -1)</f>
        <v>-1</v>
      </c>
      <c r="AT76">
        <f>IFERROR(VLOOKUP($A76, CDS1Y_bbg!AS$5:AT$241,2), -1)</f>
        <v>-1</v>
      </c>
      <c r="AV76">
        <f>IFERROR(VLOOKUP($A76, CDS1Y_bbg!AU$5:AV$241,2), -1)</f>
        <v>-1</v>
      </c>
      <c r="AX76">
        <f>IFERROR(VLOOKUP($A76, CDS1Y_bbg!AW$5:AX$241,2), -1)</f>
        <v>7</v>
      </c>
      <c r="AZ76">
        <f>IFERROR(VLOOKUP($A76, CDS1Y_bbg!AY$5:AZ$241,2), -1)</f>
        <v>7.9719999999999995</v>
      </c>
      <c r="BB76">
        <f>IFERROR(VLOOKUP($A76, CDS1Y_bbg!BA$5:BB$241,2), -1)</f>
        <v>-1</v>
      </c>
      <c r="BD76">
        <f>IFERROR(VLOOKUP($A76, CDS1Y_bbg!BC$5:BD$241,2), -1)</f>
        <v>-1</v>
      </c>
      <c r="BF76">
        <f>IFERROR(VLOOKUP($A76, CDS1Y_bbg!BE$5:BF$241,2), -1)</f>
        <v>-1</v>
      </c>
      <c r="BH76">
        <f>IFERROR(VLOOKUP($A76, CDS1Y_bbg!BG$5:BH$241,2), -1)</f>
        <v>-1</v>
      </c>
      <c r="BJ76">
        <f>IFERROR(VLOOKUP($A76, CDS1Y_bbg!BI$5:BJ$241,2), -1)</f>
        <v>-1</v>
      </c>
      <c r="BL76">
        <f>IFERROR(VLOOKUP($A76, CDS1Y_bbg!BK$5:BL$241,2), -1)</f>
        <v>-1</v>
      </c>
      <c r="BN76">
        <f>IFERROR(VLOOKUP($A76, CDS1Y_bbg!BM$5:BN$241,2), -1)</f>
        <v>-1</v>
      </c>
      <c r="BP76">
        <f>IFERROR(VLOOKUP($A76, CDS1Y_bbg!BO$5:BP$241,2), -1)</f>
        <v>-1</v>
      </c>
      <c r="BR76">
        <f>IFERROR(VLOOKUP($A76, CDS1Y_bbg!BQ$5:BR$241,2), -1)</f>
        <v>-1</v>
      </c>
      <c r="BT76">
        <f>IFERROR(VLOOKUP($A76, CDS1Y_bbg!BS$5:BT$241,2), -1)</f>
        <v>-1</v>
      </c>
      <c r="BV76">
        <f>IFERROR(VLOOKUP($A76, CDS1Y_bbg!BU$5:BV$241,2), -1)</f>
        <v>-1</v>
      </c>
      <c r="BX76">
        <f>IFERROR(VLOOKUP($A76, CDS1Y_bbg!BW$5:BX$241,2), -1)</f>
        <v>-1</v>
      </c>
      <c r="BZ76">
        <f>IFERROR(VLOOKUP($A76, CDS1Y_bbg!BY$5:BZ$241,2), -1)</f>
        <v>-1</v>
      </c>
      <c r="CB76">
        <f>IFERROR(VLOOKUP($A76, CDS1Y_bbg!CA$5:CB$241,2), -1)</f>
        <v>-1</v>
      </c>
      <c r="CD76">
        <f>IFERROR(VLOOKUP($A76, CDS1Y_bbg!CC$5:CD$241,2), -1)</f>
        <v>-1</v>
      </c>
      <c r="CF76">
        <f>IFERROR(VLOOKUP($A76, CDS1Y_bbg!CE$5:CF$241,2), -1)</f>
        <v>2.75</v>
      </c>
      <c r="CH76">
        <f>IFERROR(VLOOKUP($A76, CDS1Y_bbg!CG$5:CH$241,2), -1)</f>
        <v>-1</v>
      </c>
      <c r="CJ76">
        <f>IFERROR(VLOOKUP($A76, CDS1Y_bbg!CI$5:CJ$241,2), -1)</f>
        <v>-1</v>
      </c>
      <c r="CL76">
        <f>IFERROR(VLOOKUP($A76, CDS1Y_bbg!CK$5:CL$241,2), -1)</f>
        <v>10.500999999999999</v>
      </c>
      <c r="CN76">
        <f>IFERROR(VLOOKUP($A76, CDS1Y_bbg!CM$5:CN$241,2), -1)</f>
        <v>-1</v>
      </c>
    </row>
    <row r="77" spans="1:92" x14ac:dyDescent="0.25">
      <c r="A77" s="1">
        <v>38835</v>
      </c>
      <c r="B77">
        <f>IFERROR(VLOOKUP($A77, CDS1Y_bbg!A$5:B$241,2), -1)</f>
        <v>21.571000000000002</v>
      </c>
      <c r="D77">
        <f>IFERROR(VLOOKUP($A77, CDS1Y_bbg!C$5:D$241,2), -1)</f>
        <v>11.833</v>
      </c>
      <c r="F77">
        <f>IFERROR(VLOOKUP($A77, CDS1Y_bbg!E$5:F$241,2), -1)</f>
        <v>7.8330000000000002</v>
      </c>
      <c r="H77">
        <f>IFERROR(VLOOKUP($A77, CDS1Y_bbg!G$5:H$241,2), -1)</f>
        <v>6.5</v>
      </c>
      <c r="J77">
        <f>IFERROR(VLOOKUP($A77, CDS1Y_bbg!I$5:J$241,2), -1)</f>
        <v>22.3</v>
      </c>
      <c r="L77">
        <f>IFERROR(VLOOKUP($A77, CDS1Y_bbg!K$5:L$241,2), -1)</f>
        <v>11.625</v>
      </c>
      <c r="N77">
        <f>IFERROR(VLOOKUP($A77, CDS1Y_bbg!M$5:N$241,2), -1)</f>
        <v>6.8330000000000002</v>
      </c>
      <c r="P77">
        <f>IFERROR(VLOOKUP($A77, CDS1Y_bbg!O$5:P$241,2), -1)</f>
        <v>7.625</v>
      </c>
      <c r="R77">
        <f>IFERROR(VLOOKUP($A77, CDS1Y_bbg!Q$5:R$241,2), -1)</f>
        <v>19.571000000000002</v>
      </c>
      <c r="T77">
        <f>IFERROR(VLOOKUP($A77, CDS1Y_bbg!S$5:T$241,2), -1)</f>
        <v>53.582999999999998</v>
      </c>
      <c r="V77">
        <f>IFERROR(VLOOKUP($A77, CDS1Y_bbg!U$5:V$241,2), -1)</f>
        <v>8</v>
      </c>
      <c r="X77">
        <f>IFERROR(VLOOKUP($A77, CDS1Y_bbg!W$5:X$241,2), -1)</f>
        <v>30.375</v>
      </c>
      <c r="Z77">
        <f>IFERROR(VLOOKUP($A77, CDS1Y_bbg!Y$5:Z$241,2), -1)</f>
        <v>13.002000000000001</v>
      </c>
      <c r="AB77">
        <f>IFERROR(VLOOKUP($A77, CDS1Y_bbg!AA$5:AB$241,2), -1)</f>
        <v>11.333</v>
      </c>
      <c r="AD77">
        <f>IFERROR(VLOOKUP($A77, CDS1Y_bbg!AC$5:AD$241,2), -1)</f>
        <v>38.082999999999998</v>
      </c>
      <c r="AF77">
        <f>IFERROR(VLOOKUP($A77, CDS1Y_bbg!AE$5:AF$241,2), -1)</f>
        <v>-1</v>
      </c>
      <c r="AH77">
        <f>IFERROR(VLOOKUP($A77, CDS1Y_bbg!AG$5:AH$241,2), -1)</f>
        <v>-1</v>
      </c>
      <c r="AJ77">
        <f>IFERROR(VLOOKUP($A77, CDS1Y_bbg!AI$5:AJ$241,2), -1)</f>
        <v>-1</v>
      </c>
      <c r="AL77">
        <f>IFERROR(VLOOKUP($A77, CDS1Y_bbg!AK$5:AL$241,2), -1)</f>
        <v>-1</v>
      </c>
      <c r="AN77">
        <f>IFERROR(VLOOKUP($A77, CDS1Y_bbg!AM$5:AN$241,2), -1)</f>
        <v>-1</v>
      </c>
      <c r="AP77">
        <f>IFERROR(VLOOKUP($A77, CDS1Y_bbg!AO$5:AP$241,2), -1)</f>
        <v>-1</v>
      </c>
      <c r="AR77">
        <f>IFERROR(VLOOKUP($A77, CDS1Y_bbg!AQ$5:AR$241,2), -1)</f>
        <v>-1</v>
      </c>
      <c r="AT77">
        <f>IFERROR(VLOOKUP($A77, CDS1Y_bbg!AS$5:AT$241,2), -1)</f>
        <v>-1</v>
      </c>
      <c r="AV77">
        <f>IFERROR(VLOOKUP($A77, CDS1Y_bbg!AU$5:AV$241,2), -1)</f>
        <v>-1</v>
      </c>
      <c r="AX77">
        <f>IFERROR(VLOOKUP($A77, CDS1Y_bbg!AW$5:AX$241,2), -1)</f>
        <v>9</v>
      </c>
      <c r="AZ77">
        <f>IFERROR(VLOOKUP($A77, CDS1Y_bbg!AY$5:AZ$241,2), -1)</f>
        <v>7.9719999999999995</v>
      </c>
      <c r="BB77">
        <f>IFERROR(VLOOKUP($A77, CDS1Y_bbg!BA$5:BB$241,2), -1)</f>
        <v>-1</v>
      </c>
      <c r="BD77">
        <f>IFERROR(VLOOKUP($A77, CDS1Y_bbg!BC$5:BD$241,2), -1)</f>
        <v>-1</v>
      </c>
      <c r="BF77">
        <f>IFERROR(VLOOKUP($A77, CDS1Y_bbg!BE$5:BF$241,2), -1)</f>
        <v>-1</v>
      </c>
      <c r="BH77">
        <f>IFERROR(VLOOKUP($A77, CDS1Y_bbg!BG$5:BH$241,2), -1)</f>
        <v>-1</v>
      </c>
      <c r="BJ77">
        <f>IFERROR(VLOOKUP($A77, CDS1Y_bbg!BI$5:BJ$241,2), -1)</f>
        <v>-1</v>
      </c>
      <c r="BL77">
        <f>IFERROR(VLOOKUP($A77, CDS1Y_bbg!BK$5:BL$241,2), -1)</f>
        <v>-1</v>
      </c>
      <c r="BN77">
        <f>IFERROR(VLOOKUP($A77, CDS1Y_bbg!BM$5:BN$241,2), -1)</f>
        <v>-1</v>
      </c>
      <c r="BP77">
        <f>IFERROR(VLOOKUP($A77, CDS1Y_bbg!BO$5:BP$241,2), -1)</f>
        <v>-1</v>
      </c>
      <c r="BR77">
        <f>IFERROR(VLOOKUP($A77, CDS1Y_bbg!BQ$5:BR$241,2), -1)</f>
        <v>-1</v>
      </c>
      <c r="BT77">
        <f>IFERROR(VLOOKUP($A77, CDS1Y_bbg!BS$5:BT$241,2), -1)</f>
        <v>-1</v>
      </c>
      <c r="BV77">
        <f>IFERROR(VLOOKUP($A77, CDS1Y_bbg!BU$5:BV$241,2), -1)</f>
        <v>-1</v>
      </c>
      <c r="BX77">
        <f>IFERROR(VLOOKUP($A77, CDS1Y_bbg!BW$5:BX$241,2), -1)</f>
        <v>-1</v>
      </c>
      <c r="BZ77">
        <f>IFERROR(VLOOKUP($A77, CDS1Y_bbg!BY$5:BZ$241,2), -1)</f>
        <v>-1</v>
      </c>
      <c r="CB77">
        <f>IFERROR(VLOOKUP($A77, CDS1Y_bbg!CA$5:CB$241,2), -1)</f>
        <v>-1</v>
      </c>
      <c r="CD77">
        <f>IFERROR(VLOOKUP($A77, CDS1Y_bbg!CC$5:CD$241,2), -1)</f>
        <v>-1</v>
      </c>
      <c r="CF77">
        <f>IFERROR(VLOOKUP($A77, CDS1Y_bbg!CE$5:CF$241,2), -1)</f>
        <v>2.75</v>
      </c>
      <c r="CH77">
        <f>IFERROR(VLOOKUP($A77, CDS1Y_bbg!CG$5:CH$241,2), -1)</f>
        <v>-1</v>
      </c>
      <c r="CJ77">
        <f>IFERROR(VLOOKUP($A77, CDS1Y_bbg!CI$5:CJ$241,2), -1)</f>
        <v>-1</v>
      </c>
      <c r="CL77">
        <f>IFERROR(VLOOKUP($A77, CDS1Y_bbg!CK$5:CL$241,2), -1)</f>
        <v>11.877000000000001</v>
      </c>
      <c r="CN77">
        <f>IFERROR(VLOOKUP($A77, CDS1Y_bbg!CM$5:CN$241,2), -1)</f>
        <v>-1</v>
      </c>
    </row>
    <row r="78" spans="1:92" x14ac:dyDescent="0.25">
      <c r="A78" s="1">
        <v>38868</v>
      </c>
      <c r="B78">
        <f>IFERROR(VLOOKUP($A78, CDS1Y_bbg!A$5:B$241,2), -1)</f>
        <v>27.786000000000001</v>
      </c>
      <c r="D78">
        <f>IFERROR(VLOOKUP($A78, CDS1Y_bbg!C$5:D$241,2), -1)</f>
        <v>11.8</v>
      </c>
      <c r="F78">
        <f>IFERROR(VLOOKUP($A78, CDS1Y_bbg!E$5:F$241,2), -1)</f>
        <v>6.625</v>
      </c>
      <c r="H78">
        <f>IFERROR(VLOOKUP($A78, CDS1Y_bbg!G$5:H$241,2), -1)</f>
        <v>7</v>
      </c>
      <c r="J78">
        <f>IFERROR(VLOOKUP($A78, CDS1Y_bbg!I$5:J$241,2), -1)</f>
        <v>28.332999999999998</v>
      </c>
      <c r="L78">
        <f>IFERROR(VLOOKUP($A78, CDS1Y_bbg!K$5:L$241,2), -1)</f>
        <v>11.1</v>
      </c>
      <c r="N78">
        <f>IFERROR(VLOOKUP($A78, CDS1Y_bbg!M$5:N$241,2), -1)</f>
        <v>7.125</v>
      </c>
      <c r="P78">
        <f>IFERROR(VLOOKUP($A78, CDS1Y_bbg!O$5:P$241,2), -1)</f>
        <v>8.3330000000000002</v>
      </c>
      <c r="R78">
        <f>IFERROR(VLOOKUP($A78, CDS1Y_bbg!Q$5:R$241,2), -1)</f>
        <v>24</v>
      </c>
      <c r="T78">
        <f>IFERROR(VLOOKUP($A78, CDS1Y_bbg!S$5:T$241,2), -1)</f>
        <v>61.457999999999998</v>
      </c>
      <c r="V78">
        <f>IFERROR(VLOOKUP($A78, CDS1Y_bbg!U$5:V$241,2), -1)</f>
        <v>8.5</v>
      </c>
      <c r="X78">
        <f>IFERROR(VLOOKUP($A78, CDS1Y_bbg!W$5:X$241,2), -1)</f>
        <v>46.713999999999999</v>
      </c>
      <c r="Z78">
        <f>IFERROR(VLOOKUP($A78, CDS1Y_bbg!Y$5:Z$241,2), -1)</f>
        <v>20.876000000000001</v>
      </c>
      <c r="AB78">
        <f>IFERROR(VLOOKUP($A78, CDS1Y_bbg!AA$5:AB$241,2), -1)</f>
        <v>13.5</v>
      </c>
      <c r="AD78">
        <f>IFERROR(VLOOKUP($A78, CDS1Y_bbg!AC$5:AD$241,2), -1)</f>
        <v>68.667000000000002</v>
      </c>
      <c r="AF78">
        <f>IFERROR(VLOOKUP($A78, CDS1Y_bbg!AE$5:AF$241,2), -1)</f>
        <v>-1</v>
      </c>
      <c r="AH78">
        <f>IFERROR(VLOOKUP($A78, CDS1Y_bbg!AG$5:AH$241,2), -1)</f>
        <v>-1</v>
      </c>
      <c r="AJ78">
        <f>IFERROR(VLOOKUP($A78, CDS1Y_bbg!AI$5:AJ$241,2), -1)</f>
        <v>-1</v>
      </c>
      <c r="AL78">
        <f>IFERROR(VLOOKUP($A78, CDS1Y_bbg!AK$5:AL$241,2), -1)</f>
        <v>-1</v>
      </c>
      <c r="AN78">
        <f>IFERROR(VLOOKUP($A78, CDS1Y_bbg!AM$5:AN$241,2), -1)</f>
        <v>-1</v>
      </c>
      <c r="AP78">
        <f>IFERROR(VLOOKUP($A78, CDS1Y_bbg!AO$5:AP$241,2), -1)</f>
        <v>-1</v>
      </c>
      <c r="AR78">
        <f>IFERROR(VLOOKUP($A78, CDS1Y_bbg!AQ$5:AR$241,2), -1)</f>
        <v>-1</v>
      </c>
      <c r="AT78">
        <f>IFERROR(VLOOKUP($A78, CDS1Y_bbg!AS$5:AT$241,2), -1)</f>
        <v>-1</v>
      </c>
      <c r="AV78">
        <f>IFERROR(VLOOKUP($A78, CDS1Y_bbg!AU$5:AV$241,2), -1)</f>
        <v>-1</v>
      </c>
      <c r="AX78">
        <f>IFERROR(VLOOKUP($A78, CDS1Y_bbg!AW$5:AX$241,2), -1)</f>
        <v>12</v>
      </c>
      <c r="AZ78">
        <f>IFERROR(VLOOKUP($A78, CDS1Y_bbg!AY$5:AZ$241,2), -1)</f>
        <v>7.9719999999999995</v>
      </c>
      <c r="BB78">
        <f>IFERROR(VLOOKUP($A78, CDS1Y_bbg!BA$5:BB$241,2), -1)</f>
        <v>-1</v>
      </c>
      <c r="BD78">
        <f>IFERROR(VLOOKUP($A78, CDS1Y_bbg!BC$5:BD$241,2), -1)</f>
        <v>-1</v>
      </c>
      <c r="BF78">
        <f>IFERROR(VLOOKUP($A78, CDS1Y_bbg!BE$5:BF$241,2), -1)</f>
        <v>-1</v>
      </c>
      <c r="BH78">
        <f>IFERROR(VLOOKUP($A78, CDS1Y_bbg!BG$5:BH$241,2), -1)</f>
        <v>-1</v>
      </c>
      <c r="BJ78">
        <f>IFERROR(VLOOKUP($A78, CDS1Y_bbg!BI$5:BJ$241,2), -1)</f>
        <v>-1</v>
      </c>
      <c r="BL78">
        <f>IFERROR(VLOOKUP($A78, CDS1Y_bbg!BK$5:BL$241,2), -1)</f>
        <v>-1</v>
      </c>
      <c r="BN78">
        <f>IFERROR(VLOOKUP($A78, CDS1Y_bbg!BM$5:BN$241,2), -1)</f>
        <v>-1</v>
      </c>
      <c r="BP78">
        <f>IFERROR(VLOOKUP($A78, CDS1Y_bbg!BO$5:BP$241,2), -1)</f>
        <v>-1</v>
      </c>
      <c r="BR78">
        <f>IFERROR(VLOOKUP($A78, CDS1Y_bbg!BQ$5:BR$241,2), -1)</f>
        <v>-1</v>
      </c>
      <c r="BT78">
        <f>IFERROR(VLOOKUP($A78, CDS1Y_bbg!BS$5:BT$241,2), -1)</f>
        <v>-1</v>
      </c>
      <c r="BV78">
        <f>IFERROR(VLOOKUP($A78, CDS1Y_bbg!BU$5:BV$241,2), -1)</f>
        <v>-1</v>
      </c>
      <c r="BX78">
        <f>IFERROR(VLOOKUP($A78, CDS1Y_bbg!BW$5:BX$241,2), -1)</f>
        <v>-1</v>
      </c>
      <c r="BZ78">
        <f>IFERROR(VLOOKUP($A78, CDS1Y_bbg!BY$5:BZ$241,2), -1)</f>
        <v>-1</v>
      </c>
      <c r="CB78">
        <f>IFERROR(VLOOKUP($A78, CDS1Y_bbg!CA$5:CB$241,2), -1)</f>
        <v>-1</v>
      </c>
      <c r="CD78">
        <f>IFERROR(VLOOKUP($A78, CDS1Y_bbg!CC$5:CD$241,2), -1)</f>
        <v>-1</v>
      </c>
      <c r="CF78">
        <f>IFERROR(VLOOKUP($A78, CDS1Y_bbg!CE$5:CF$241,2), -1)</f>
        <v>3.75</v>
      </c>
      <c r="CH78">
        <f>IFERROR(VLOOKUP($A78, CDS1Y_bbg!CG$5:CH$241,2), -1)</f>
        <v>3.25</v>
      </c>
      <c r="CJ78">
        <f>IFERROR(VLOOKUP($A78, CDS1Y_bbg!CI$5:CJ$241,2), -1)</f>
        <v>-1</v>
      </c>
      <c r="CL78">
        <f>IFERROR(VLOOKUP($A78, CDS1Y_bbg!CK$5:CL$241,2), -1)</f>
        <v>10.750999999999999</v>
      </c>
      <c r="CN78">
        <f>IFERROR(VLOOKUP($A78, CDS1Y_bbg!CM$5:CN$241,2), -1)</f>
        <v>-1</v>
      </c>
    </row>
    <row r="79" spans="1:92" x14ac:dyDescent="0.25">
      <c r="A79" s="1">
        <v>38898</v>
      </c>
      <c r="B79">
        <f>IFERROR(VLOOKUP($A79, CDS1Y_bbg!A$5:B$241,2), -1)</f>
        <v>25.832999999999998</v>
      </c>
      <c r="D79">
        <f>IFERROR(VLOOKUP($A79, CDS1Y_bbg!C$5:D$241,2), -1)</f>
        <v>15.25</v>
      </c>
      <c r="F79">
        <f>IFERROR(VLOOKUP($A79, CDS1Y_bbg!E$5:F$241,2), -1)</f>
        <v>6.5</v>
      </c>
      <c r="H79">
        <f>IFERROR(VLOOKUP($A79, CDS1Y_bbg!G$5:H$241,2), -1)</f>
        <v>8</v>
      </c>
      <c r="J79">
        <f>IFERROR(VLOOKUP($A79, CDS1Y_bbg!I$5:J$241,2), -1)</f>
        <v>26.917000000000002</v>
      </c>
      <c r="L79">
        <f>IFERROR(VLOOKUP($A79, CDS1Y_bbg!K$5:L$241,2), -1)</f>
        <v>14.625</v>
      </c>
      <c r="N79">
        <f>IFERROR(VLOOKUP($A79, CDS1Y_bbg!M$5:N$241,2), -1)</f>
        <v>10.333</v>
      </c>
      <c r="P79">
        <f>IFERROR(VLOOKUP($A79, CDS1Y_bbg!O$5:P$241,2), -1)</f>
        <v>11.333</v>
      </c>
      <c r="R79">
        <f>IFERROR(VLOOKUP($A79, CDS1Y_bbg!Q$5:R$241,2), -1)</f>
        <v>22.082999999999998</v>
      </c>
      <c r="T79">
        <f>IFERROR(VLOOKUP($A79, CDS1Y_bbg!S$5:T$241,2), -1)</f>
        <v>81.332999999999998</v>
      </c>
      <c r="V79">
        <f>IFERROR(VLOOKUP($A79, CDS1Y_bbg!U$5:V$241,2), -1)</f>
        <v>10.667</v>
      </c>
      <c r="X79">
        <f>IFERROR(VLOOKUP($A79, CDS1Y_bbg!W$5:X$241,2), -1)</f>
        <v>38.75</v>
      </c>
      <c r="Z79">
        <f>IFERROR(VLOOKUP($A79, CDS1Y_bbg!Y$5:Z$241,2), -1)</f>
        <v>32.167999999999999</v>
      </c>
      <c r="AB79">
        <f>IFERROR(VLOOKUP($A79, CDS1Y_bbg!AA$5:AB$241,2), -1)</f>
        <v>15.5</v>
      </c>
      <c r="AD79">
        <f>IFERROR(VLOOKUP($A79, CDS1Y_bbg!AC$5:AD$241,2), -1)</f>
        <v>113.75</v>
      </c>
      <c r="AF79">
        <f>IFERROR(VLOOKUP($A79, CDS1Y_bbg!AE$5:AF$241,2), -1)</f>
        <v>-1</v>
      </c>
      <c r="AH79">
        <f>IFERROR(VLOOKUP($A79, CDS1Y_bbg!AG$5:AH$241,2), -1)</f>
        <v>-1</v>
      </c>
      <c r="AJ79">
        <f>IFERROR(VLOOKUP($A79, CDS1Y_bbg!AI$5:AJ$241,2), -1)</f>
        <v>-1</v>
      </c>
      <c r="AL79">
        <f>IFERROR(VLOOKUP($A79, CDS1Y_bbg!AK$5:AL$241,2), -1)</f>
        <v>-1</v>
      </c>
      <c r="AN79">
        <f>IFERROR(VLOOKUP($A79, CDS1Y_bbg!AM$5:AN$241,2), -1)</f>
        <v>-1</v>
      </c>
      <c r="AP79">
        <f>IFERROR(VLOOKUP($A79, CDS1Y_bbg!AO$5:AP$241,2), -1)</f>
        <v>-1</v>
      </c>
      <c r="AR79">
        <f>IFERROR(VLOOKUP($A79, CDS1Y_bbg!AQ$5:AR$241,2), -1)</f>
        <v>-1</v>
      </c>
      <c r="AT79">
        <f>IFERROR(VLOOKUP($A79, CDS1Y_bbg!AS$5:AT$241,2), -1)</f>
        <v>-1</v>
      </c>
      <c r="AV79">
        <f>IFERROR(VLOOKUP($A79, CDS1Y_bbg!AU$5:AV$241,2), -1)</f>
        <v>-1</v>
      </c>
      <c r="AX79">
        <f>IFERROR(VLOOKUP($A79, CDS1Y_bbg!AW$5:AX$241,2), -1)</f>
        <v>18</v>
      </c>
      <c r="AZ79">
        <f>IFERROR(VLOOKUP($A79, CDS1Y_bbg!AY$5:AZ$241,2), -1)</f>
        <v>7.9719999999999995</v>
      </c>
      <c r="BB79">
        <f>IFERROR(VLOOKUP($A79, CDS1Y_bbg!BA$5:BB$241,2), -1)</f>
        <v>-1</v>
      </c>
      <c r="BD79">
        <f>IFERROR(VLOOKUP($A79, CDS1Y_bbg!BC$5:BD$241,2), -1)</f>
        <v>-1</v>
      </c>
      <c r="BF79">
        <f>IFERROR(VLOOKUP($A79, CDS1Y_bbg!BE$5:BF$241,2), -1)</f>
        <v>-1</v>
      </c>
      <c r="BH79">
        <f>IFERROR(VLOOKUP($A79, CDS1Y_bbg!BG$5:BH$241,2), -1)</f>
        <v>-1</v>
      </c>
      <c r="BJ79">
        <f>IFERROR(VLOOKUP($A79, CDS1Y_bbg!BI$5:BJ$241,2), -1)</f>
        <v>-1</v>
      </c>
      <c r="BL79">
        <f>IFERROR(VLOOKUP($A79, CDS1Y_bbg!BK$5:BL$241,2), -1)</f>
        <v>-1</v>
      </c>
      <c r="BN79">
        <f>IFERROR(VLOOKUP($A79, CDS1Y_bbg!BM$5:BN$241,2), -1)</f>
        <v>-1</v>
      </c>
      <c r="BP79">
        <f>IFERROR(VLOOKUP($A79, CDS1Y_bbg!BO$5:BP$241,2), -1)</f>
        <v>-1</v>
      </c>
      <c r="BR79">
        <f>IFERROR(VLOOKUP($A79, CDS1Y_bbg!BQ$5:BR$241,2), -1)</f>
        <v>-1</v>
      </c>
      <c r="BT79">
        <f>IFERROR(VLOOKUP($A79, CDS1Y_bbg!BS$5:BT$241,2), -1)</f>
        <v>-1</v>
      </c>
      <c r="BV79">
        <f>IFERROR(VLOOKUP($A79, CDS1Y_bbg!BU$5:BV$241,2), -1)</f>
        <v>-1</v>
      </c>
      <c r="BX79">
        <f>IFERROR(VLOOKUP($A79, CDS1Y_bbg!BW$5:BX$241,2), -1)</f>
        <v>-1</v>
      </c>
      <c r="BZ79">
        <f>IFERROR(VLOOKUP($A79, CDS1Y_bbg!BY$5:BZ$241,2), -1)</f>
        <v>-1</v>
      </c>
      <c r="CB79">
        <f>IFERROR(VLOOKUP($A79, CDS1Y_bbg!CA$5:CB$241,2), -1)</f>
        <v>-1</v>
      </c>
      <c r="CD79">
        <f>IFERROR(VLOOKUP($A79, CDS1Y_bbg!CC$5:CD$241,2), -1)</f>
        <v>-1</v>
      </c>
      <c r="CF79">
        <f>IFERROR(VLOOKUP($A79, CDS1Y_bbg!CE$5:CF$241,2), -1)</f>
        <v>4</v>
      </c>
      <c r="CH79">
        <f>IFERROR(VLOOKUP($A79, CDS1Y_bbg!CG$5:CH$241,2), -1)</f>
        <v>3.25</v>
      </c>
      <c r="CJ79">
        <f>IFERROR(VLOOKUP($A79, CDS1Y_bbg!CI$5:CJ$241,2), -1)</f>
        <v>-1</v>
      </c>
      <c r="CL79">
        <f>IFERROR(VLOOKUP($A79, CDS1Y_bbg!CK$5:CL$241,2), -1)</f>
        <v>13.000999999999999</v>
      </c>
      <c r="CN79">
        <f>IFERROR(VLOOKUP($A79, CDS1Y_bbg!CM$5:CN$241,2), -1)</f>
        <v>-1</v>
      </c>
    </row>
    <row r="80" spans="1:92" x14ac:dyDescent="0.25">
      <c r="A80" s="1">
        <v>38929</v>
      </c>
      <c r="B80">
        <f>IFERROR(VLOOKUP($A80, CDS1Y_bbg!A$5:B$241,2), -1)</f>
        <v>23.7</v>
      </c>
      <c r="D80">
        <f>IFERROR(VLOOKUP($A80, CDS1Y_bbg!C$5:D$241,2), -1)</f>
        <v>11.9</v>
      </c>
      <c r="F80">
        <f>IFERROR(VLOOKUP($A80, CDS1Y_bbg!E$5:F$241,2), -1)</f>
        <v>6</v>
      </c>
      <c r="H80">
        <f>IFERROR(VLOOKUP($A80, CDS1Y_bbg!G$5:H$241,2), -1)</f>
        <v>6.5</v>
      </c>
      <c r="J80">
        <f>IFERROR(VLOOKUP($A80, CDS1Y_bbg!I$5:J$241,2), -1)</f>
        <v>25.375</v>
      </c>
      <c r="L80">
        <f>IFERROR(VLOOKUP($A80, CDS1Y_bbg!K$5:L$241,2), -1)</f>
        <v>12</v>
      </c>
      <c r="N80">
        <f>IFERROR(VLOOKUP($A80, CDS1Y_bbg!M$5:N$241,2), -1)</f>
        <v>8</v>
      </c>
      <c r="P80">
        <f>IFERROR(VLOOKUP($A80, CDS1Y_bbg!O$5:P$241,2), -1)</f>
        <v>9</v>
      </c>
      <c r="R80">
        <f>IFERROR(VLOOKUP($A80, CDS1Y_bbg!Q$5:R$241,2), -1)</f>
        <v>15.167</v>
      </c>
      <c r="T80">
        <f>IFERROR(VLOOKUP($A80, CDS1Y_bbg!S$5:T$241,2), -1)</f>
        <v>57</v>
      </c>
      <c r="V80">
        <f>IFERROR(VLOOKUP($A80, CDS1Y_bbg!U$5:V$241,2), -1)</f>
        <v>11.5</v>
      </c>
      <c r="X80">
        <f>IFERROR(VLOOKUP($A80, CDS1Y_bbg!W$5:X$241,2), -1)</f>
        <v>33.582999999999998</v>
      </c>
      <c r="Z80">
        <f>IFERROR(VLOOKUP($A80, CDS1Y_bbg!Y$5:Z$241,2), -1)</f>
        <v>18.501000000000001</v>
      </c>
      <c r="AB80">
        <f>IFERROR(VLOOKUP($A80, CDS1Y_bbg!AA$5:AB$241,2), -1)</f>
        <v>12.667</v>
      </c>
      <c r="AD80">
        <f>IFERROR(VLOOKUP($A80, CDS1Y_bbg!AC$5:AD$241,2), -1)</f>
        <v>74.95</v>
      </c>
      <c r="AF80">
        <f>IFERROR(VLOOKUP($A80, CDS1Y_bbg!AE$5:AF$241,2), -1)</f>
        <v>-1</v>
      </c>
      <c r="AH80">
        <f>IFERROR(VLOOKUP($A80, CDS1Y_bbg!AG$5:AH$241,2), -1)</f>
        <v>-1</v>
      </c>
      <c r="AJ80">
        <f>IFERROR(VLOOKUP($A80, CDS1Y_bbg!AI$5:AJ$241,2), -1)</f>
        <v>-1</v>
      </c>
      <c r="AL80">
        <f>IFERROR(VLOOKUP($A80, CDS1Y_bbg!AK$5:AL$241,2), -1)</f>
        <v>-1</v>
      </c>
      <c r="AN80">
        <f>IFERROR(VLOOKUP($A80, CDS1Y_bbg!AM$5:AN$241,2), -1)</f>
        <v>-1</v>
      </c>
      <c r="AP80">
        <f>IFERROR(VLOOKUP($A80, CDS1Y_bbg!AO$5:AP$241,2), -1)</f>
        <v>-1</v>
      </c>
      <c r="AR80">
        <f>IFERROR(VLOOKUP($A80, CDS1Y_bbg!AQ$5:AR$241,2), -1)</f>
        <v>-1</v>
      </c>
      <c r="AT80">
        <f>IFERROR(VLOOKUP($A80, CDS1Y_bbg!AS$5:AT$241,2), -1)</f>
        <v>-1</v>
      </c>
      <c r="AV80">
        <f>IFERROR(VLOOKUP($A80, CDS1Y_bbg!AU$5:AV$241,2), -1)</f>
        <v>-1</v>
      </c>
      <c r="AX80">
        <f>IFERROR(VLOOKUP($A80, CDS1Y_bbg!AW$5:AX$241,2), -1)</f>
        <v>16.5</v>
      </c>
      <c r="AZ80">
        <f>IFERROR(VLOOKUP($A80, CDS1Y_bbg!AY$5:AZ$241,2), -1)</f>
        <v>7.9719999999999995</v>
      </c>
      <c r="BB80">
        <f>IFERROR(VLOOKUP($A80, CDS1Y_bbg!BA$5:BB$241,2), -1)</f>
        <v>-1</v>
      </c>
      <c r="BD80">
        <f>IFERROR(VLOOKUP($A80, CDS1Y_bbg!BC$5:BD$241,2), -1)</f>
        <v>-1</v>
      </c>
      <c r="BF80">
        <f>IFERROR(VLOOKUP($A80, CDS1Y_bbg!BE$5:BF$241,2), -1)</f>
        <v>-1</v>
      </c>
      <c r="BH80">
        <f>IFERROR(VLOOKUP($A80, CDS1Y_bbg!BG$5:BH$241,2), -1)</f>
        <v>-1</v>
      </c>
      <c r="BJ80">
        <f>IFERROR(VLOOKUP($A80, CDS1Y_bbg!BI$5:BJ$241,2), -1)</f>
        <v>-1</v>
      </c>
      <c r="BL80">
        <f>IFERROR(VLOOKUP($A80, CDS1Y_bbg!BK$5:BL$241,2), -1)</f>
        <v>-1</v>
      </c>
      <c r="BN80">
        <f>IFERROR(VLOOKUP($A80, CDS1Y_bbg!BM$5:BN$241,2), -1)</f>
        <v>-1</v>
      </c>
      <c r="BP80">
        <f>IFERROR(VLOOKUP($A80, CDS1Y_bbg!BO$5:BP$241,2), -1)</f>
        <v>-1</v>
      </c>
      <c r="BR80">
        <f>IFERROR(VLOOKUP($A80, CDS1Y_bbg!BQ$5:BR$241,2), -1)</f>
        <v>-1</v>
      </c>
      <c r="BT80">
        <f>IFERROR(VLOOKUP($A80, CDS1Y_bbg!BS$5:BT$241,2), -1)</f>
        <v>-1</v>
      </c>
      <c r="BV80">
        <f>IFERROR(VLOOKUP($A80, CDS1Y_bbg!BU$5:BV$241,2), -1)</f>
        <v>-1</v>
      </c>
      <c r="BX80">
        <f>IFERROR(VLOOKUP($A80, CDS1Y_bbg!BW$5:BX$241,2), -1)</f>
        <v>-1</v>
      </c>
      <c r="BZ80">
        <f>IFERROR(VLOOKUP($A80, CDS1Y_bbg!BY$5:BZ$241,2), -1)</f>
        <v>-1</v>
      </c>
      <c r="CB80">
        <f>IFERROR(VLOOKUP($A80, CDS1Y_bbg!CA$5:CB$241,2), -1)</f>
        <v>-1</v>
      </c>
      <c r="CD80">
        <f>IFERROR(VLOOKUP($A80, CDS1Y_bbg!CC$5:CD$241,2), -1)</f>
        <v>-1</v>
      </c>
      <c r="CF80">
        <f>IFERROR(VLOOKUP($A80, CDS1Y_bbg!CE$5:CF$241,2), -1)</f>
        <v>4</v>
      </c>
      <c r="CH80">
        <f>IFERROR(VLOOKUP($A80, CDS1Y_bbg!CG$5:CH$241,2), -1)</f>
        <v>3.25</v>
      </c>
      <c r="CJ80">
        <f>IFERROR(VLOOKUP($A80, CDS1Y_bbg!CI$5:CJ$241,2), -1)</f>
        <v>-1</v>
      </c>
      <c r="CL80">
        <f>IFERROR(VLOOKUP($A80, CDS1Y_bbg!CK$5:CL$241,2), -1)</f>
        <v>11.167</v>
      </c>
      <c r="CN80">
        <f>IFERROR(VLOOKUP($A80, CDS1Y_bbg!CM$5:CN$241,2), -1)</f>
        <v>-1</v>
      </c>
    </row>
    <row r="81" spans="1:92" x14ac:dyDescent="0.25">
      <c r="A81" s="1">
        <v>38960</v>
      </c>
      <c r="B81">
        <f>IFERROR(VLOOKUP($A81, CDS1Y_bbg!A$5:B$241,2), -1)</f>
        <v>22</v>
      </c>
      <c r="D81">
        <f>IFERROR(VLOOKUP($A81, CDS1Y_bbg!C$5:D$241,2), -1)</f>
        <v>11.875</v>
      </c>
      <c r="F81">
        <f>IFERROR(VLOOKUP($A81, CDS1Y_bbg!E$5:F$241,2), -1)</f>
        <v>7</v>
      </c>
      <c r="H81">
        <f>IFERROR(VLOOKUP($A81, CDS1Y_bbg!G$5:H$241,2), -1)</f>
        <v>6.5</v>
      </c>
      <c r="J81">
        <f>IFERROR(VLOOKUP($A81, CDS1Y_bbg!I$5:J$241,2), -1)</f>
        <v>22.625</v>
      </c>
      <c r="L81">
        <f>IFERROR(VLOOKUP($A81, CDS1Y_bbg!K$5:L$241,2), -1)</f>
        <v>11.75</v>
      </c>
      <c r="N81">
        <f>IFERROR(VLOOKUP($A81, CDS1Y_bbg!M$5:N$241,2), -1)</f>
        <v>9.3330000000000002</v>
      </c>
      <c r="P81">
        <f>IFERROR(VLOOKUP($A81, CDS1Y_bbg!O$5:P$241,2), -1)</f>
        <v>9.3330000000000002</v>
      </c>
      <c r="R81">
        <f>IFERROR(VLOOKUP($A81, CDS1Y_bbg!Q$5:R$241,2), -1)</f>
        <v>14.4</v>
      </c>
      <c r="T81">
        <f>IFERROR(VLOOKUP($A81, CDS1Y_bbg!S$5:T$241,2), -1)</f>
        <v>53.563000000000002</v>
      </c>
      <c r="V81">
        <f>IFERROR(VLOOKUP($A81, CDS1Y_bbg!U$5:V$241,2), -1)</f>
        <v>8</v>
      </c>
      <c r="X81">
        <f>IFERROR(VLOOKUP($A81, CDS1Y_bbg!W$5:X$241,2), -1)</f>
        <v>28.082999999999998</v>
      </c>
      <c r="Z81">
        <f>IFERROR(VLOOKUP($A81, CDS1Y_bbg!Y$5:Z$241,2), -1)</f>
        <v>15.750999999999999</v>
      </c>
      <c r="AB81">
        <f>IFERROR(VLOOKUP($A81, CDS1Y_bbg!AA$5:AB$241,2), -1)</f>
        <v>13.5</v>
      </c>
      <c r="AD81">
        <f>IFERROR(VLOOKUP($A81, CDS1Y_bbg!AC$5:AD$241,2), -1)</f>
        <v>50.332999999999998</v>
      </c>
      <c r="AF81">
        <f>IFERROR(VLOOKUP($A81, CDS1Y_bbg!AE$5:AF$241,2), -1)</f>
        <v>-1</v>
      </c>
      <c r="AH81">
        <f>IFERROR(VLOOKUP($A81, CDS1Y_bbg!AG$5:AH$241,2), -1)</f>
        <v>-1</v>
      </c>
      <c r="AJ81">
        <f>IFERROR(VLOOKUP($A81, CDS1Y_bbg!AI$5:AJ$241,2), -1)</f>
        <v>-1</v>
      </c>
      <c r="AL81">
        <f>IFERROR(VLOOKUP($A81, CDS1Y_bbg!AK$5:AL$241,2), -1)</f>
        <v>-1</v>
      </c>
      <c r="AN81">
        <f>IFERROR(VLOOKUP($A81, CDS1Y_bbg!AM$5:AN$241,2), -1)</f>
        <v>-1</v>
      </c>
      <c r="AP81">
        <f>IFERROR(VLOOKUP($A81, CDS1Y_bbg!AO$5:AP$241,2), -1)</f>
        <v>-1</v>
      </c>
      <c r="AR81">
        <f>IFERROR(VLOOKUP($A81, CDS1Y_bbg!AQ$5:AR$241,2), -1)</f>
        <v>-1</v>
      </c>
      <c r="AT81">
        <f>IFERROR(VLOOKUP($A81, CDS1Y_bbg!AS$5:AT$241,2), -1)</f>
        <v>-1</v>
      </c>
      <c r="AV81">
        <f>IFERROR(VLOOKUP($A81, CDS1Y_bbg!AU$5:AV$241,2), -1)</f>
        <v>-1</v>
      </c>
      <c r="AX81">
        <f>IFERROR(VLOOKUP($A81, CDS1Y_bbg!AW$5:AX$241,2), -1)</f>
        <v>13.333</v>
      </c>
      <c r="AZ81">
        <f>IFERROR(VLOOKUP($A81, CDS1Y_bbg!AY$5:AZ$241,2), -1)</f>
        <v>7.9719999999999995</v>
      </c>
      <c r="BB81">
        <f>IFERROR(VLOOKUP($A81, CDS1Y_bbg!BA$5:BB$241,2), -1)</f>
        <v>-1</v>
      </c>
      <c r="BD81">
        <f>IFERROR(VLOOKUP($A81, CDS1Y_bbg!BC$5:BD$241,2), -1)</f>
        <v>-1</v>
      </c>
      <c r="BF81">
        <f>IFERROR(VLOOKUP($A81, CDS1Y_bbg!BE$5:BF$241,2), -1)</f>
        <v>-1</v>
      </c>
      <c r="BH81">
        <f>IFERROR(VLOOKUP($A81, CDS1Y_bbg!BG$5:BH$241,2), -1)</f>
        <v>-1</v>
      </c>
      <c r="BJ81">
        <f>IFERROR(VLOOKUP($A81, CDS1Y_bbg!BI$5:BJ$241,2), -1)</f>
        <v>-1</v>
      </c>
      <c r="BL81">
        <f>IFERROR(VLOOKUP($A81, CDS1Y_bbg!BK$5:BL$241,2), -1)</f>
        <v>-1</v>
      </c>
      <c r="BN81">
        <f>IFERROR(VLOOKUP($A81, CDS1Y_bbg!BM$5:BN$241,2), -1)</f>
        <v>-1</v>
      </c>
      <c r="BP81">
        <f>IFERROR(VLOOKUP($A81, CDS1Y_bbg!BO$5:BP$241,2), -1)</f>
        <v>-1</v>
      </c>
      <c r="BR81">
        <f>IFERROR(VLOOKUP($A81, CDS1Y_bbg!BQ$5:BR$241,2), -1)</f>
        <v>-1</v>
      </c>
      <c r="BT81">
        <f>IFERROR(VLOOKUP($A81, CDS1Y_bbg!BS$5:BT$241,2), -1)</f>
        <v>-1</v>
      </c>
      <c r="BV81">
        <f>IFERROR(VLOOKUP($A81, CDS1Y_bbg!BU$5:BV$241,2), -1)</f>
        <v>-1</v>
      </c>
      <c r="BX81">
        <f>IFERROR(VLOOKUP($A81, CDS1Y_bbg!BW$5:BX$241,2), -1)</f>
        <v>-1</v>
      </c>
      <c r="BZ81">
        <f>IFERROR(VLOOKUP($A81, CDS1Y_bbg!BY$5:BZ$241,2), -1)</f>
        <v>-1</v>
      </c>
      <c r="CB81">
        <f>IFERROR(VLOOKUP($A81, CDS1Y_bbg!CA$5:CB$241,2), -1)</f>
        <v>-1</v>
      </c>
      <c r="CD81">
        <f>IFERROR(VLOOKUP($A81, CDS1Y_bbg!CC$5:CD$241,2), -1)</f>
        <v>-1</v>
      </c>
      <c r="CF81">
        <f>IFERROR(VLOOKUP($A81, CDS1Y_bbg!CE$5:CF$241,2), -1)</f>
        <v>4</v>
      </c>
      <c r="CH81">
        <f>IFERROR(VLOOKUP($A81, CDS1Y_bbg!CG$5:CH$241,2), -1)</f>
        <v>3.25</v>
      </c>
      <c r="CJ81">
        <f>IFERROR(VLOOKUP($A81, CDS1Y_bbg!CI$5:CJ$241,2), -1)</f>
        <v>-1</v>
      </c>
      <c r="CL81">
        <f>IFERROR(VLOOKUP($A81, CDS1Y_bbg!CK$5:CL$241,2), -1)</f>
        <v>12.625999999999999</v>
      </c>
      <c r="CN81">
        <f>IFERROR(VLOOKUP($A81, CDS1Y_bbg!CM$5:CN$241,2), -1)</f>
        <v>-1</v>
      </c>
    </row>
    <row r="82" spans="1:92" x14ac:dyDescent="0.25">
      <c r="A82" s="1">
        <v>38989</v>
      </c>
      <c r="B82">
        <f>IFERROR(VLOOKUP($A82, CDS1Y_bbg!A$5:B$241,2), -1)</f>
        <v>27.5</v>
      </c>
      <c r="D82">
        <f>IFERROR(VLOOKUP($A82, CDS1Y_bbg!C$5:D$241,2), -1)</f>
        <v>12</v>
      </c>
      <c r="F82">
        <f>IFERROR(VLOOKUP($A82, CDS1Y_bbg!E$5:F$241,2), -1)</f>
        <v>6.875</v>
      </c>
      <c r="H82">
        <f>IFERROR(VLOOKUP($A82, CDS1Y_bbg!G$5:H$241,2), -1)</f>
        <v>7</v>
      </c>
      <c r="J82">
        <f>IFERROR(VLOOKUP($A82, CDS1Y_bbg!I$5:J$241,2), -1)</f>
        <v>30.213999999999999</v>
      </c>
      <c r="L82">
        <f>IFERROR(VLOOKUP($A82, CDS1Y_bbg!K$5:L$241,2), -1)</f>
        <v>13</v>
      </c>
      <c r="N82">
        <f>IFERROR(VLOOKUP($A82, CDS1Y_bbg!M$5:N$241,2), -1)</f>
        <v>9</v>
      </c>
      <c r="P82">
        <f>IFERROR(VLOOKUP($A82, CDS1Y_bbg!O$5:P$241,2), -1)</f>
        <v>8.75</v>
      </c>
      <c r="R82">
        <f>IFERROR(VLOOKUP($A82, CDS1Y_bbg!Q$5:R$241,2), -1)</f>
        <v>16.75</v>
      </c>
      <c r="T82">
        <f>IFERROR(VLOOKUP($A82, CDS1Y_bbg!S$5:T$241,2), -1)</f>
        <v>51.167000000000002</v>
      </c>
      <c r="V82">
        <f>IFERROR(VLOOKUP($A82, CDS1Y_bbg!U$5:V$241,2), -1)</f>
        <v>8.75</v>
      </c>
      <c r="X82">
        <f>IFERROR(VLOOKUP($A82, CDS1Y_bbg!W$5:X$241,2), -1)</f>
        <v>28.832999999999998</v>
      </c>
      <c r="Z82">
        <f>IFERROR(VLOOKUP($A82, CDS1Y_bbg!Y$5:Z$241,2), -1)</f>
        <v>18.501999999999999</v>
      </c>
      <c r="AB82">
        <f>IFERROR(VLOOKUP($A82, CDS1Y_bbg!AA$5:AB$241,2), -1)</f>
        <v>16.667000000000002</v>
      </c>
      <c r="AD82">
        <f>IFERROR(VLOOKUP($A82, CDS1Y_bbg!AC$5:AD$241,2), -1)</f>
        <v>50.429000000000002</v>
      </c>
      <c r="AF82">
        <f>IFERROR(VLOOKUP($A82, CDS1Y_bbg!AE$5:AF$241,2), -1)</f>
        <v>-1</v>
      </c>
      <c r="AH82">
        <f>IFERROR(VLOOKUP($A82, CDS1Y_bbg!AG$5:AH$241,2), -1)</f>
        <v>-1</v>
      </c>
      <c r="AJ82">
        <f>IFERROR(VLOOKUP($A82, CDS1Y_bbg!AI$5:AJ$241,2), -1)</f>
        <v>-1</v>
      </c>
      <c r="AL82">
        <f>IFERROR(VLOOKUP($A82, CDS1Y_bbg!AK$5:AL$241,2), -1)</f>
        <v>-1</v>
      </c>
      <c r="AN82">
        <f>IFERROR(VLOOKUP($A82, CDS1Y_bbg!AM$5:AN$241,2), -1)</f>
        <v>-1</v>
      </c>
      <c r="AP82">
        <f>IFERROR(VLOOKUP($A82, CDS1Y_bbg!AO$5:AP$241,2), -1)</f>
        <v>-1</v>
      </c>
      <c r="AR82">
        <f>IFERROR(VLOOKUP($A82, CDS1Y_bbg!AQ$5:AR$241,2), -1)</f>
        <v>-1</v>
      </c>
      <c r="AT82">
        <f>IFERROR(VLOOKUP($A82, CDS1Y_bbg!AS$5:AT$241,2), -1)</f>
        <v>-1</v>
      </c>
      <c r="AV82">
        <f>IFERROR(VLOOKUP($A82, CDS1Y_bbg!AU$5:AV$241,2), -1)</f>
        <v>-1</v>
      </c>
      <c r="AX82">
        <f>IFERROR(VLOOKUP($A82, CDS1Y_bbg!AW$5:AX$241,2), -1)</f>
        <v>15.5</v>
      </c>
      <c r="AZ82">
        <f>IFERROR(VLOOKUP($A82, CDS1Y_bbg!AY$5:AZ$241,2), -1)</f>
        <v>7.9719999999999995</v>
      </c>
      <c r="BB82">
        <f>IFERROR(VLOOKUP($A82, CDS1Y_bbg!BA$5:BB$241,2), -1)</f>
        <v>-1</v>
      </c>
      <c r="BD82">
        <f>IFERROR(VLOOKUP($A82, CDS1Y_bbg!BC$5:BD$241,2), -1)</f>
        <v>-1</v>
      </c>
      <c r="BF82">
        <f>IFERROR(VLOOKUP($A82, CDS1Y_bbg!BE$5:BF$241,2), -1)</f>
        <v>-1</v>
      </c>
      <c r="BH82">
        <f>IFERROR(VLOOKUP($A82, CDS1Y_bbg!BG$5:BH$241,2), -1)</f>
        <v>-1</v>
      </c>
      <c r="BJ82">
        <f>IFERROR(VLOOKUP($A82, CDS1Y_bbg!BI$5:BJ$241,2), -1)</f>
        <v>-1</v>
      </c>
      <c r="BL82">
        <f>IFERROR(VLOOKUP($A82, CDS1Y_bbg!BK$5:BL$241,2), -1)</f>
        <v>-1</v>
      </c>
      <c r="BN82">
        <f>IFERROR(VLOOKUP($A82, CDS1Y_bbg!BM$5:BN$241,2), -1)</f>
        <v>-1</v>
      </c>
      <c r="BP82">
        <f>IFERROR(VLOOKUP($A82, CDS1Y_bbg!BO$5:BP$241,2), -1)</f>
        <v>-1</v>
      </c>
      <c r="BR82">
        <f>IFERROR(VLOOKUP($A82, CDS1Y_bbg!BQ$5:BR$241,2), -1)</f>
        <v>-1</v>
      </c>
      <c r="BT82">
        <f>IFERROR(VLOOKUP($A82, CDS1Y_bbg!BS$5:BT$241,2), -1)</f>
        <v>-1</v>
      </c>
      <c r="BV82">
        <f>IFERROR(VLOOKUP($A82, CDS1Y_bbg!BU$5:BV$241,2), -1)</f>
        <v>-1</v>
      </c>
      <c r="BX82">
        <f>IFERROR(VLOOKUP($A82, CDS1Y_bbg!BW$5:BX$241,2), -1)</f>
        <v>-1</v>
      </c>
      <c r="BZ82">
        <f>IFERROR(VLOOKUP($A82, CDS1Y_bbg!BY$5:BZ$241,2), -1)</f>
        <v>-1</v>
      </c>
      <c r="CB82">
        <f>IFERROR(VLOOKUP($A82, CDS1Y_bbg!CA$5:CB$241,2), -1)</f>
        <v>-1</v>
      </c>
      <c r="CD82">
        <f>IFERROR(VLOOKUP($A82, CDS1Y_bbg!CC$5:CD$241,2), -1)</f>
        <v>-1</v>
      </c>
      <c r="CF82">
        <f>IFERROR(VLOOKUP($A82, CDS1Y_bbg!CE$5:CF$241,2), -1)</f>
        <v>4</v>
      </c>
      <c r="CH82">
        <f>IFERROR(VLOOKUP($A82, CDS1Y_bbg!CG$5:CH$241,2), -1)</f>
        <v>3.25</v>
      </c>
      <c r="CJ82">
        <f>IFERROR(VLOOKUP($A82, CDS1Y_bbg!CI$5:CJ$241,2), -1)</f>
        <v>-1</v>
      </c>
      <c r="CL82">
        <f>IFERROR(VLOOKUP($A82, CDS1Y_bbg!CK$5:CL$241,2), -1)</f>
        <v>14.335000000000001</v>
      </c>
      <c r="CN82">
        <f>IFERROR(VLOOKUP($A82, CDS1Y_bbg!CM$5:CN$241,2), -1)</f>
        <v>-1</v>
      </c>
    </row>
    <row r="83" spans="1:92" x14ac:dyDescent="0.25">
      <c r="A83" s="1">
        <v>39021</v>
      </c>
      <c r="B83">
        <f>IFERROR(VLOOKUP($A83, CDS1Y_bbg!A$5:B$241,2), -1)</f>
        <v>27.701999999999998</v>
      </c>
      <c r="D83">
        <f>IFERROR(VLOOKUP($A83, CDS1Y_bbg!C$5:D$241,2), -1)</f>
        <v>8.1669999999999998</v>
      </c>
      <c r="F83">
        <f>IFERROR(VLOOKUP($A83, CDS1Y_bbg!E$5:F$241,2), -1)</f>
        <v>8.1679999999999993</v>
      </c>
      <c r="H83">
        <f>IFERROR(VLOOKUP($A83, CDS1Y_bbg!G$5:H$241,2), -1)</f>
        <v>6</v>
      </c>
      <c r="J83">
        <f>IFERROR(VLOOKUP($A83, CDS1Y_bbg!I$5:J$241,2), -1)</f>
        <v>29.431000000000001</v>
      </c>
      <c r="L83">
        <f>IFERROR(VLOOKUP($A83, CDS1Y_bbg!K$5:L$241,2), -1)</f>
        <v>9.3759999999999994</v>
      </c>
      <c r="N83">
        <f>IFERROR(VLOOKUP($A83, CDS1Y_bbg!M$5:N$241,2), -1)</f>
        <v>13.335000000000001</v>
      </c>
      <c r="P83">
        <f>IFERROR(VLOOKUP($A83, CDS1Y_bbg!O$5:P$241,2), -1)</f>
        <v>9.0050000000000008</v>
      </c>
      <c r="R83">
        <f>IFERROR(VLOOKUP($A83, CDS1Y_bbg!Q$5:R$241,2), -1)</f>
        <v>14.083</v>
      </c>
      <c r="T83">
        <f>IFERROR(VLOOKUP($A83, CDS1Y_bbg!S$5:T$241,2), -1)</f>
        <v>37.664999999999999</v>
      </c>
      <c r="V83">
        <f>IFERROR(VLOOKUP($A83, CDS1Y_bbg!U$5:V$241,2), -1)</f>
        <v>8.1259999999999994</v>
      </c>
      <c r="X83">
        <f>IFERROR(VLOOKUP($A83, CDS1Y_bbg!W$5:X$241,2), -1)</f>
        <v>30.713999999999999</v>
      </c>
      <c r="Z83">
        <f>IFERROR(VLOOKUP($A83, CDS1Y_bbg!Y$5:Z$241,2), -1)</f>
        <v>14.074999999999999</v>
      </c>
      <c r="AB83">
        <f>IFERROR(VLOOKUP($A83, CDS1Y_bbg!AA$5:AB$241,2), -1)</f>
        <v>11.324999999999999</v>
      </c>
      <c r="AD83">
        <f>IFERROR(VLOOKUP($A83, CDS1Y_bbg!AC$5:AD$241,2), -1)</f>
        <v>41.179000000000002</v>
      </c>
      <c r="AF83">
        <f>IFERROR(VLOOKUP($A83, CDS1Y_bbg!AE$5:AF$241,2), -1)</f>
        <v>-1</v>
      </c>
      <c r="AH83">
        <f>IFERROR(VLOOKUP($A83, CDS1Y_bbg!AG$5:AH$241,2), -1)</f>
        <v>-1</v>
      </c>
      <c r="AJ83">
        <f>IFERROR(VLOOKUP($A83, CDS1Y_bbg!AI$5:AJ$241,2), -1)</f>
        <v>-1</v>
      </c>
      <c r="AL83">
        <f>IFERROR(VLOOKUP($A83, CDS1Y_bbg!AK$5:AL$241,2), -1)</f>
        <v>-1</v>
      </c>
      <c r="AN83">
        <f>IFERROR(VLOOKUP($A83, CDS1Y_bbg!AM$5:AN$241,2), -1)</f>
        <v>-1</v>
      </c>
      <c r="AP83">
        <f>IFERROR(VLOOKUP($A83, CDS1Y_bbg!AO$5:AP$241,2), -1)</f>
        <v>-1</v>
      </c>
      <c r="AR83">
        <f>IFERROR(VLOOKUP($A83, CDS1Y_bbg!AQ$5:AR$241,2), -1)</f>
        <v>-1</v>
      </c>
      <c r="AT83">
        <f>IFERROR(VLOOKUP($A83, CDS1Y_bbg!AS$5:AT$241,2), -1)</f>
        <v>-1</v>
      </c>
      <c r="AV83">
        <f>IFERROR(VLOOKUP($A83, CDS1Y_bbg!AU$5:AV$241,2), -1)</f>
        <v>-1</v>
      </c>
      <c r="AX83">
        <f>IFERROR(VLOOKUP($A83, CDS1Y_bbg!AW$5:AX$241,2), -1)</f>
        <v>13.175000000000001</v>
      </c>
      <c r="AZ83">
        <f>IFERROR(VLOOKUP($A83, CDS1Y_bbg!AY$5:AZ$241,2), -1)</f>
        <v>7.9719999999999995</v>
      </c>
      <c r="BB83">
        <f>IFERROR(VLOOKUP($A83, CDS1Y_bbg!BA$5:BB$241,2), -1)</f>
        <v>-1</v>
      </c>
      <c r="BD83">
        <f>IFERROR(VLOOKUP($A83, CDS1Y_bbg!BC$5:BD$241,2), -1)</f>
        <v>-1</v>
      </c>
      <c r="BF83">
        <f>IFERROR(VLOOKUP($A83, CDS1Y_bbg!BE$5:BF$241,2), -1)</f>
        <v>-1</v>
      </c>
      <c r="BH83">
        <f>IFERROR(VLOOKUP($A83, CDS1Y_bbg!BG$5:BH$241,2), -1)</f>
        <v>-1</v>
      </c>
      <c r="BJ83">
        <f>IFERROR(VLOOKUP($A83, CDS1Y_bbg!BI$5:BJ$241,2), -1)</f>
        <v>-1</v>
      </c>
      <c r="BL83">
        <f>IFERROR(VLOOKUP($A83, CDS1Y_bbg!BK$5:BL$241,2), -1)</f>
        <v>-1</v>
      </c>
      <c r="BN83">
        <f>IFERROR(VLOOKUP($A83, CDS1Y_bbg!BM$5:BN$241,2), -1)</f>
        <v>-1</v>
      </c>
      <c r="BP83">
        <f>IFERROR(VLOOKUP($A83, CDS1Y_bbg!BO$5:BP$241,2), -1)</f>
        <v>-1</v>
      </c>
      <c r="BR83">
        <f>IFERROR(VLOOKUP($A83, CDS1Y_bbg!BQ$5:BR$241,2), -1)</f>
        <v>-1</v>
      </c>
      <c r="BT83">
        <f>IFERROR(VLOOKUP($A83, CDS1Y_bbg!BS$5:BT$241,2), -1)</f>
        <v>-1</v>
      </c>
      <c r="BV83">
        <f>IFERROR(VLOOKUP($A83, CDS1Y_bbg!BU$5:BV$241,2), -1)</f>
        <v>-1</v>
      </c>
      <c r="BX83">
        <f>IFERROR(VLOOKUP($A83, CDS1Y_bbg!BW$5:BX$241,2), -1)</f>
        <v>-1</v>
      </c>
      <c r="BZ83">
        <f>IFERROR(VLOOKUP($A83, CDS1Y_bbg!BY$5:BZ$241,2), -1)</f>
        <v>-1</v>
      </c>
      <c r="CB83">
        <f>IFERROR(VLOOKUP($A83, CDS1Y_bbg!CA$5:CB$241,2), -1)</f>
        <v>-1</v>
      </c>
      <c r="CD83">
        <f>IFERROR(VLOOKUP($A83, CDS1Y_bbg!CC$5:CD$241,2), -1)</f>
        <v>-1</v>
      </c>
      <c r="CF83">
        <f>IFERROR(VLOOKUP($A83, CDS1Y_bbg!CE$5:CF$241,2), -1)</f>
        <v>4</v>
      </c>
      <c r="CH83">
        <f>IFERROR(VLOOKUP($A83, CDS1Y_bbg!CG$5:CH$241,2), -1)</f>
        <v>3</v>
      </c>
      <c r="CJ83">
        <f>IFERROR(VLOOKUP($A83, CDS1Y_bbg!CI$5:CJ$241,2), -1)</f>
        <v>-1</v>
      </c>
      <c r="CL83">
        <f>IFERROR(VLOOKUP($A83, CDS1Y_bbg!CK$5:CL$241,2), -1)</f>
        <v>9.8350000000000009</v>
      </c>
      <c r="CN83">
        <f>IFERROR(VLOOKUP($A83, CDS1Y_bbg!CM$5:CN$241,2), -1)</f>
        <v>-1</v>
      </c>
    </row>
    <row r="84" spans="1:92" x14ac:dyDescent="0.25">
      <c r="A84" s="1">
        <v>39051</v>
      </c>
      <c r="B84">
        <f>IFERROR(VLOOKUP($A84, CDS1Y_bbg!A$5:B$241,2), -1)</f>
        <v>22.963999999999999</v>
      </c>
      <c r="D84">
        <f>IFERROR(VLOOKUP($A84, CDS1Y_bbg!C$5:D$241,2), -1)</f>
        <v>8.5250000000000004</v>
      </c>
      <c r="F84">
        <f>IFERROR(VLOOKUP($A84, CDS1Y_bbg!E$5:F$241,2), -1)</f>
        <v>7.25</v>
      </c>
      <c r="H84">
        <f>IFERROR(VLOOKUP($A84, CDS1Y_bbg!G$5:H$241,2), -1)</f>
        <v>5</v>
      </c>
      <c r="J84">
        <f>IFERROR(VLOOKUP($A84, CDS1Y_bbg!I$5:J$241,2), -1)</f>
        <v>27.707000000000001</v>
      </c>
      <c r="L84">
        <f>IFERROR(VLOOKUP($A84, CDS1Y_bbg!K$5:L$241,2), -1)</f>
        <v>9.0009999999999994</v>
      </c>
      <c r="N84">
        <f>IFERROR(VLOOKUP($A84, CDS1Y_bbg!M$5:N$241,2), -1)</f>
        <v>9.5</v>
      </c>
      <c r="P84">
        <f>IFERROR(VLOOKUP($A84, CDS1Y_bbg!O$5:P$241,2), -1)</f>
        <v>6</v>
      </c>
      <c r="R84">
        <f>IFERROR(VLOOKUP($A84, CDS1Y_bbg!Q$5:R$241,2), -1)</f>
        <v>13.941000000000001</v>
      </c>
      <c r="T84">
        <f>IFERROR(VLOOKUP($A84, CDS1Y_bbg!S$5:T$241,2), -1)</f>
        <v>36.625</v>
      </c>
      <c r="V84">
        <f>IFERROR(VLOOKUP($A84, CDS1Y_bbg!U$5:V$241,2), -1)</f>
        <v>6.3760000000000003</v>
      </c>
      <c r="X84">
        <f>IFERROR(VLOOKUP($A84, CDS1Y_bbg!W$5:X$241,2), -1)</f>
        <v>29.375</v>
      </c>
      <c r="Z84">
        <f>IFERROR(VLOOKUP($A84, CDS1Y_bbg!Y$5:Z$241,2), -1)</f>
        <v>14.35</v>
      </c>
      <c r="AB84">
        <f>IFERROR(VLOOKUP($A84, CDS1Y_bbg!AA$5:AB$241,2), -1)</f>
        <v>10.005000000000001</v>
      </c>
      <c r="AD84">
        <f>IFERROR(VLOOKUP($A84, CDS1Y_bbg!AC$5:AD$241,2), -1)</f>
        <v>42.292999999999999</v>
      </c>
      <c r="AF84">
        <f>IFERROR(VLOOKUP($A84, CDS1Y_bbg!AE$5:AF$241,2), -1)</f>
        <v>-1</v>
      </c>
      <c r="AH84">
        <f>IFERROR(VLOOKUP($A84, CDS1Y_bbg!AG$5:AH$241,2), -1)</f>
        <v>-1</v>
      </c>
      <c r="AJ84">
        <f>IFERROR(VLOOKUP($A84, CDS1Y_bbg!AI$5:AJ$241,2), -1)</f>
        <v>-1</v>
      </c>
      <c r="AL84">
        <f>IFERROR(VLOOKUP($A84, CDS1Y_bbg!AK$5:AL$241,2), -1)</f>
        <v>-1</v>
      </c>
      <c r="AN84">
        <f>IFERROR(VLOOKUP($A84, CDS1Y_bbg!AM$5:AN$241,2), -1)</f>
        <v>-1</v>
      </c>
      <c r="AP84">
        <f>IFERROR(VLOOKUP($A84, CDS1Y_bbg!AO$5:AP$241,2), -1)</f>
        <v>-1</v>
      </c>
      <c r="AR84">
        <f>IFERROR(VLOOKUP($A84, CDS1Y_bbg!AQ$5:AR$241,2), -1)</f>
        <v>-1</v>
      </c>
      <c r="AT84">
        <f>IFERROR(VLOOKUP($A84, CDS1Y_bbg!AS$5:AT$241,2), -1)</f>
        <v>-1</v>
      </c>
      <c r="AV84">
        <f>IFERROR(VLOOKUP($A84, CDS1Y_bbg!AU$5:AV$241,2), -1)</f>
        <v>-1</v>
      </c>
      <c r="AX84">
        <f>IFERROR(VLOOKUP($A84, CDS1Y_bbg!AW$5:AX$241,2), -1)</f>
        <v>11.5</v>
      </c>
      <c r="AZ84">
        <f>IFERROR(VLOOKUP($A84, CDS1Y_bbg!AY$5:AZ$241,2), -1)</f>
        <v>7.9719999999999995</v>
      </c>
      <c r="BB84">
        <f>IFERROR(VLOOKUP($A84, CDS1Y_bbg!BA$5:BB$241,2), -1)</f>
        <v>-1</v>
      </c>
      <c r="BD84">
        <f>IFERROR(VLOOKUP($A84, CDS1Y_bbg!BC$5:BD$241,2), -1)</f>
        <v>-1</v>
      </c>
      <c r="BF84">
        <f>IFERROR(VLOOKUP($A84, CDS1Y_bbg!BE$5:BF$241,2), -1)</f>
        <v>-1</v>
      </c>
      <c r="BH84">
        <f>IFERROR(VLOOKUP($A84, CDS1Y_bbg!BG$5:BH$241,2), -1)</f>
        <v>-1</v>
      </c>
      <c r="BJ84">
        <f>IFERROR(VLOOKUP($A84, CDS1Y_bbg!BI$5:BJ$241,2), -1)</f>
        <v>-1</v>
      </c>
      <c r="BL84">
        <f>IFERROR(VLOOKUP($A84, CDS1Y_bbg!BK$5:BL$241,2), -1)</f>
        <v>-1</v>
      </c>
      <c r="BN84">
        <f>IFERROR(VLOOKUP($A84, CDS1Y_bbg!BM$5:BN$241,2), -1)</f>
        <v>-1</v>
      </c>
      <c r="BP84">
        <f>IFERROR(VLOOKUP($A84, CDS1Y_bbg!BO$5:BP$241,2), -1)</f>
        <v>-1</v>
      </c>
      <c r="BR84">
        <f>IFERROR(VLOOKUP($A84, CDS1Y_bbg!BQ$5:BR$241,2), -1)</f>
        <v>-1</v>
      </c>
      <c r="BT84">
        <f>IFERROR(VLOOKUP($A84, CDS1Y_bbg!BS$5:BT$241,2), -1)</f>
        <v>-1</v>
      </c>
      <c r="BV84">
        <f>IFERROR(VLOOKUP($A84, CDS1Y_bbg!BU$5:BV$241,2), -1)</f>
        <v>-1</v>
      </c>
      <c r="BX84">
        <f>IFERROR(VLOOKUP($A84, CDS1Y_bbg!BW$5:BX$241,2), -1)</f>
        <v>-1</v>
      </c>
      <c r="BZ84">
        <f>IFERROR(VLOOKUP($A84, CDS1Y_bbg!BY$5:BZ$241,2), -1)</f>
        <v>-1</v>
      </c>
      <c r="CB84">
        <f>IFERROR(VLOOKUP($A84, CDS1Y_bbg!CA$5:CB$241,2), -1)</f>
        <v>-1</v>
      </c>
      <c r="CD84">
        <f>IFERROR(VLOOKUP($A84, CDS1Y_bbg!CC$5:CD$241,2), -1)</f>
        <v>-1</v>
      </c>
      <c r="CF84">
        <f>IFERROR(VLOOKUP($A84, CDS1Y_bbg!CE$5:CF$241,2), -1)</f>
        <v>4.25</v>
      </c>
      <c r="CH84">
        <f>IFERROR(VLOOKUP($A84, CDS1Y_bbg!CG$5:CH$241,2), -1)</f>
        <v>3.5</v>
      </c>
      <c r="CJ84">
        <f>IFERROR(VLOOKUP($A84, CDS1Y_bbg!CI$5:CJ$241,2), -1)</f>
        <v>-1</v>
      </c>
      <c r="CL84">
        <f>IFERROR(VLOOKUP($A84, CDS1Y_bbg!CK$5:CL$241,2), -1)</f>
        <v>9.5020000000000007</v>
      </c>
      <c r="CN84">
        <f>IFERROR(VLOOKUP($A84, CDS1Y_bbg!CM$5:CN$241,2), -1)</f>
        <v>-1</v>
      </c>
    </row>
    <row r="85" spans="1:92" x14ac:dyDescent="0.25">
      <c r="A85" s="1">
        <v>39080</v>
      </c>
      <c r="B85">
        <f>IFERROR(VLOOKUP($A85, CDS1Y_bbg!A$5:B$241,2), -1)</f>
        <v>21.667000000000002</v>
      </c>
      <c r="D85">
        <f>IFERROR(VLOOKUP($A85, CDS1Y_bbg!C$5:D$241,2), -1)</f>
        <v>5.8330000000000002</v>
      </c>
      <c r="F85">
        <f>IFERROR(VLOOKUP($A85, CDS1Y_bbg!E$5:F$241,2), -1)</f>
        <v>7.1669999999999998</v>
      </c>
      <c r="H85">
        <f>IFERROR(VLOOKUP($A85, CDS1Y_bbg!G$5:H$241,2), -1)</f>
        <v>4</v>
      </c>
      <c r="J85">
        <f>IFERROR(VLOOKUP($A85, CDS1Y_bbg!I$5:J$241,2), -1)</f>
        <v>25.082999999999998</v>
      </c>
      <c r="L85">
        <f>IFERROR(VLOOKUP($A85, CDS1Y_bbg!K$5:L$241,2), -1)</f>
        <v>7.1689999999999996</v>
      </c>
      <c r="N85">
        <f>IFERROR(VLOOKUP($A85, CDS1Y_bbg!M$5:N$241,2), -1)</f>
        <v>8.6750000000000007</v>
      </c>
      <c r="P85">
        <f>IFERROR(VLOOKUP($A85, CDS1Y_bbg!O$5:P$241,2), -1)</f>
        <v>6.4950000000000001</v>
      </c>
      <c r="R85">
        <f>IFERROR(VLOOKUP($A85, CDS1Y_bbg!Q$5:R$241,2), -1)</f>
        <v>13.571</v>
      </c>
      <c r="T85">
        <f>IFERROR(VLOOKUP($A85, CDS1Y_bbg!S$5:T$241,2), -1)</f>
        <v>33</v>
      </c>
      <c r="V85">
        <f>IFERROR(VLOOKUP($A85, CDS1Y_bbg!U$5:V$241,2), -1)</f>
        <v>4.8760000000000003</v>
      </c>
      <c r="X85">
        <f>IFERROR(VLOOKUP($A85, CDS1Y_bbg!W$5:X$241,2), -1)</f>
        <v>25.5</v>
      </c>
      <c r="Z85">
        <f>IFERROR(VLOOKUP($A85, CDS1Y_bbg!Y$5:Z$241,2), -1)</f>
        <v>11.333</v>
      </c>
      <c r="AB85">
        <f>IFERROR(VLOOKUP($A85, CDS1Y_bbg!AA$5:AB$241,2), -1)</f>
        <v>10.835000000000001</v>
      </c>
      <c r="AD85">
        <f>IFERROR(VLOOKUP($A85, CDS1Y_bbg!AC$5:AD$241,2), -1)</f>
        <v>40.25</v>
      </c>
      <c r="AF85">
        <f>IFERROR(VLOOKUP($A85, CDS1Y_bbg!AE$5:AF$241,2), -1)</f>
        <v>-1</v>
      </c>
      <c r="AH85">
        <f>IFERROR(VLOOKUP($A85, CDS1Y_bbg!AG$5:AH$241,2), -1)</f>
        <v>-1</v>
      </c>
      <c r="AJ85">
        <f>IFERROR(VLOOKUP($A85, CDS1Y_bbg!AI$5:AJ$241,2), -1)</f>
        <v>-1</v>
      </c>
      <c r="AL85">
        <f>IFERROR(VLOOKUP($A85, CDS1Y_bbg!AK$5:AL$241,2), -1)</f>
        <v>-1</v>
      </c>
      <c r="AN85">
        <f>IFERROR(VLOOKUP($A85, CDS1Y_bbg!AM$5:AN$241,2), -1)</f>
        <v>-1</v>
      </c>
      <c r="AP85">
        <f>IFERROR(VLOOKUP($A85, CDS1Y_bbg!AO$5:AP$241,2), -1)</f>
        <v>-1</v>
      </c>
      <c r="AR85">
        <f>IFERROR(VLOOKUP($A85, CDS1Y_bbg!AQ$5:AR$241,2), -1)</f>
        <v>-1</v>
      </c>
      <c r="AT85">
        <f>IFERROR(VLOOKUP($A85, CDS1Y_bbg!AS$5:AT$241,2), -1)</f>
        <v>-1</v>
      </c>
      <c r="AV85">
        <f>IFERROR(VLOOKUP($A85, CDS1Y_bbg!AU$5:AV$241,2), -1)</f>
        <v>-1</v>
      </c>
      <c r="AX85">
        <f>IFERROR(VLOOKUP($A85, CDS1Y_bbg!AW$5:AX$241,2), -1)</f>
        <v>10.5</v>
      </c>
      <c r="AZ85">
        <f>IFERROR(VLOOKUP($A85, CDS1Y_bbg!AY$5:AZ$241,2), -1)</f>
        <v>7.9719999999999995</v>
      </c>
      <c r="BB85">
        <f>IFERROR(VLOOKUP($A85, CDS1Y_bbg!BA$5:BB$241,2), -1)</f>
        <v>-1</v>
      </c>
      <c r="BD85">
        <f>IFERROR(VLOOKUP($A85, CDS1Y_bbg!BC$5:BD$241,2), -1)</f>
        <v>-1</v>
      </c>
      <c r="BF85">
        <f>IFERROR(VLOOKUP($A85, CDS1Y_bbg!BE$5:BF$241,2), -1)</f>
        <v>-1</v>
      </c>
      <c r="BH85">
        <f>IFERROR(VLOOKUP($A85, CDS1Y_bbg!BG$5:BH$241,2), -1)</f>
        <v>-1</v>
      </c>
      <c r="BJ85">
        <f>IFERROR(VLOOKUP($A85, CDS1Y_bbg!BI$5:BJ$241,2), -1)</f>
        <v>-1</v>
      </c>
      <c r="BL85">
        <f>IFERROR(VLOOKUP($A85, CDS1Y_bbg!BK$5:BL$241,2), -1)</f>
        <v>-1</v>
      </c>
      <c r="BN85">
        <f>IFERROR(VLOOKUP($A85, CDS1Y_bbg!BM$5:BN$241,2), -1)</f>
        <v>-1</v>
      </c>
      <c r="BP85">
        <f>IFERROR(VLOOKUP($A85, CDS1Y_bbg!BO$5:BP$241,2), -1)</f>
        <v>-1</v>
      </c>
      <c r="BR85">
        <f>IFERROR(VLOOKUP($A85, CDS1Y_bbg!BQ$5:BR$241,2), -1)</f>
        <v>-1</v>
      </c>
      <c r="BT85">
        <f>IFERROR(VLOOKUP($A85, CDS1Y_bbg!BS$5:BT$241,2), -1)</f>
        <v>-1</v>
      </c>
      <c r="BV85">
        <f>IFERROR(VLOOKUP($A85, CDS1Y_bbg!BU$5:BV$241,2), -1)</f>
        <v>-1</v>
      </c>
      <c r="BX85">
        <f>IFERROR(VLOOKUP($A85, CDS1Y_bbg!BW$5:BX$241,2), -1)</f>
        <v>-1</v>
      </c>
      <c r="BZ85">
        <f>IFERROR(VLOOKUP($A85, CDS1Y_bbg!BY$5:BZ$241,2), -1)</f>
        <v>-1</v>
      </c>
      <c r="CB85">
        <f>IFERROR(VLOOKUP($A85, CDS1Y_bbg!CA$5:CB$241,2), -1)</f>
        <v>-1</v>
      </c>
      <c r="CD85">
        <f>IFERROR(VLOOKUP($A85, CDS1Y_bbg!CC$5:CD$241,2), -1)</f>
        <v>-1</v>
      </c>
      <c r="CF85">
        <f>IFERROR(VLOOKUP($A85, CDS1Y_bbg!CE$5:CF$241,2), -1)</f>
        <v>4.25</v>
      </c>
      <c r="CH85">
        <f>IFERROR(VLOOKUP($A85, CDS1Y_bbg!CG$5:CH$241,2), -1)</f>
        <v>3.25</v>
      </c>
      <c r="CJ85">
        <f>IFERROR(VLOOKUP($A85, CDS1Y_bbg!CI$5:CJ$241,2), -1)</f>
        <v>-1</v>
      </c>
      <c r="CL85">
        <f>IFERROR(VLOOKUP($A85, CDS1Y_bbg!CK$5:CL$241,2), -1)</f>
        <v>5.835</v>
      </c>
      <c r="CN85">
        <f>IFERROR(VLOOKUP($A85, CDS1Y_bbg!CM$5:CN$241,2), -1)</f>
        <v>-1</v>
      </c>
    </row>
    <row r="86" spans="1:92" x14ac:dyDescent="0.25">
      <c r="A86" s="1">
        <v>39113</v>
      </c>
      <c r="B86">
        <f>IFERROR(VLOOKUP($A86, CDS1Y_bbg!A$5:B$241,2), -1)</f>
        <v>23.047000000000001</v>
      </c>
      <c r="D86">
        <f>IFERROR(VLOOKUP($A86, CDS1Y_bbg!C$5:D$241,2), -1)</f>
        <v>5</v>
      </c>
      <c r="F86">
        <f>IFERROR(VLOOKUP($A86, CDS1Y_bbg!E$5:F$241,2), -1)</f>
        <v>6.6669999999999998</v>
      </c>
      <c r="H86">
        <f>IFERROR(VLOOKUP($A86, CDS1Y_bbg!G$5:H$241,2), -1)</f>
        <v>3.5</v>
      </c>
      <c r="J86">
        <f>IFERROR(VLOOKUP($A86, CDS1Y_bbg!I$5:J$241,2), -1)</f>
        <v>26.963999999999999</v>
      </c>
      <c r="L86">
        <f>IFERROR(VLOOKUP($A86, CDS1Y_bbg!K$5:L$241,2), -1)</f>
        <v>6.3339999999999996</v>
      </c>
      <c r="N86">
        <f>IFERROR(VLOOKUP($A86, CDS1Y_bbg!M$5:N$241,2), -1)</f>
        <v>8.5050000000000008</v>
      </c>
      <c r="P86">
        <f>IFERROR(VLOOKUP($A86, CDS1Y_bbg!O$5:P$241,2), -1)</f>
        <v>6.9539999999999997</v>
      </c>
      <c r="R86">
        <f>IFERROR(VLOOKUP($A86, CDS1Y_bbg!Q$5:R$241,2), -1)</f>
        <v>15.643000000000001</v>
      </c>
      <c r="T86">
        <f>IFERROR(VLOOKUP($A86, CDS1Y_bbg!S$5:T$241,2), -1)</f>
        <v>31.167999999999999</v>
      </c>
      <c r="V86">
        <f>IFERROR(VLOOKUP($A86, CDS1Y_bbg!U$5:V$241,2), -1)</f>
        <v>4.835</v>
      </c>
      <c r="X86">
        <f>IFERROR(VLOOKUP($A86, CDS1Y_bbg!W$5:X$241,2), -1)</f>
        <v>25.228999999999999</v>
      </c>
      <c r="Z86">
        <f>IFERROR(VLOOKUP($A86, CDS1Y_bbg!Y$5:Z$241,2), -1)</f>
        <v>10.167</v>
      </c>
      <c r="AB86">
        <f>IFERROR(VLOOKUP($A86, CDS1Y_bbg!AA$5:AB$241,2), -1)</f>
        <v>13.345000000000001</v>
      </c>
      <c r="AD86">
        <f>IFERROR(VLOOKUP($A86, CDS1Y_bbg!AC$5:AD$241,2), -1)</f>
        <v>38.401000000000003</v>
      </c>
      <c r="AF86">
        <f>IFERROR(VLOOKUP($A86, CDS1Y_bbg!AE$5:AF$241,2), -1)</f>
        <v>-1</v>
      </c>
      <c r="AH86">
        <f>IFERROR(VLOOKUP($A86, CDS1Y_bbg!AG$5:AH$241,2), -1)</f>
        <v>-1</v>
      </c>
      <c r="AJ86">
        <f>IFERROR(VLOOKUP($A86, CDS1Y_bbg!AI$5:AJ$241,2), -1)</f>
        <v>-1</v>
      </c>
      <c r="AL86">
        <f>IFERROR(VLOOKUP($A86, CDS1Y_bbg!AK$5:AL$241,2), -1)</f>
        <v>-1</v>
      </c>
      <c r="AN86">
        <f>IFERROR(VLOOKUP($A86, CDS1Y_bbg!AM$5:AN$241,2), -1)</f>
        <v>-1</v>
      </c>
      <c r="AP86">
        <f>IFERROR(VLOOKUP($A86, CDS1Y_bbg!AO$5:AP$241,2), -1)</f>
        <v>-1</v>
      </c>
      <c r="AR86">
        <f>IFERROR(VLOOKUP($A86, CDS1Y_bbg!AQ$5:AR$241,2), -1)</f>
        <v>-1</v>
      </c>
      <c r="AT86">
        <f>IFERROR(VLOOKUP($A86, CDS1Y_bbg!AS$5:AT$241,2), -1)</f>
        <v>-1</v>
      </c>
      <c r="AV86">
        <f>IFERROR(VLOOKUP($A86, CDS1Y_bbg!AU$5:AV$241,2), -1)</f>
        <v>-1</v>
      </c>
      <c r="AX86">
        <f>IFERROR(VLOOKUP($A86, CDS1Y_bbg!AW$5:AX$241,2), -1)</f>
        <v>13.667</v>
      </c>
      <c r="AZ86">
        <f>IFERROR(VLOOKUP($A86, CDS1Y_bbg!AY$5:AZ$241,2), -1)</f>
        <v>7.9719999999999995</v>
      </c>
      <c r="BB86">
        <f>IFERROR(VLOOKUP($A86, CDS1Y_bbg!BA$5:BB$241,2), -1)</f>
        <v>-1</v>
      </c>
      <c r="BD86">
        <f>IFERROR(VLOOKUP($A86, CDS1Y_bbg!BC$5:BD$241,2), -1)</f>
        <v>-1</v>
      </c>
      <c r="BF86">
        <f>IFERROR(VLOOKUP($A86, CDS1Y_bbg!BE$5:BF$241,2), -1)</f>
        <v>-1</v>
      </c>
      <c r="BH86">
        <f>IFERROR(VLOOKUP($A86, CDS1Y_bbg!BG$5:BH$241,2), -1)</f>
        <v>-1</v>
      </c>
      <c r="BJ86">
        <f>IFERROR(VLOOKUP($A86, CDS1Y_bbg!BI$5:BJ$241,2), -1)</f>
        <v>-1</v>
      </c>
      <c r="BL86">
        <f>IFERROR(VLOOKUP($A86, CDS1Y_bbg!BK$5:BL$241,2), -1)</f>
        <v>-1</v>
      </c>
      <c r="BN86">
        <f>IFERROR(VLOOKUP($A86, CDS1Y_bbg!BM$5:BN$241,2), -1)</f>
        <v>-1</v>
      </c>
      <c r="BP86">
        <f>IFERROR(VLOOKUP($A86, CDS1Y_bbg!BO$5:BP$241,2), -1)</f>
        <v>-1</v>
      </c>
      <c r="BR86">
        <f>IFERROR(VLOOKUP($A86, CDS1Y_bbg!BQ$5:BR$241,2), -1)</f>
        <v>-1</v>
      </c>
      <c r="BT86">
        <f>IFERROR(VLOOKUP($A86, CDS1Y_bbg!BS$5:BT$241,2), -1)</f>
        <v>-1</v>
      </c>
      <c r="BV86">
        <f>IFERROR(VLOOKUP($A86, CDS1Y_bbg!BU$5:BV$241,2), -1)</f>
        <v>-1</v>
      </c>
      <c r="BX86">
        <f>IFERROR(VLOOKUP($A86, CDS1Y_bbg!BW$5:BX$241,2), -1)</f>
        <v>-1</v>
      </c>
      <c r="BZ86">
        <f>IFERROR(VLOOKUP($A86, CDS1Y_bbg!BY$5:BZ$241,2), -1)</f>
        <v>-1</v>
      </c>
      <c r="CB86">
        <f>IFERROR(VLOOKUP($A86, CDS1Y_bbg!CA$5:CB$241,2), -1)</f>
        <v>-1</v>
      </c>
      <c r="CD86">
        <f>IFERROR(VLOOKUP($A86, CDS1Y_bbg!CC$5:CD$241,2), -1)</f>
        <v>-1</v>
      </c>
      <c r="CF86">
        <f>IFERROR(VLOOKUP($A86, CDS1Y_bbg!CE$5:CF$241,2), -1)</f>
        <v>3.75</v>
      </c>
      <c r="CH86">
        <f>IFERROR(VLOOKUP($A86, CDS1Y_bbg!CG$5:CH$241,2), -1)</f>
        <v>3.25</v>
      </c>
      <c r="CJ86">
        <f>IFERROR(VLOOKUP($A86, CDS1Y_bbg!CI$5:CJ$241,2), -1)</f>
        <v>-1</v>
      </c>
      <c r="CL86">
        <f>IFERROR(VLOOKUP($A86, CDS1Y_bbg!CK$5:CL$241,2), -1)</f>
        <v>7.0010000000000003</v>
      </c>
      <c r="CN86">
        <f>IFERROR(VLOOKUP($A86, CDS1Y_bbg!CM$5:CN$241,2), -1)</f>
        <v>-1</v>
      </c>
    </row>
    <row r="87" spans="1:92" x14ac:dyDescent="0.25">
      <c r="A87" s="1">
        <v>39141</v>
      </c>
      <c r="B87">
        <f>IFERROR(VLOOKUP($A87, CDS1Y_bbg!A$5:B$241,2), -1)</f>
        <v>22.356999999999999</v>
      </c>
      <c r="D87">
        <f>IFERROR(VLOOKUP($A87, CDS1Y_bbg!C$5:D$241,2), -1)</f>
        <v>5.6669999999999998</v>
      </c>
      <c r="F87">
        <f>IFERROR(VLOOKUP($A87, CDS1Y_bbg!E$5:F$241,2), -1)</f>
        <v>6</v>
      </c>
      <c r="H87">
        <f>IFERROR(VLOOKUP($A87, CDS1Y_bbg!G$5:H$241,2), -1)</f>
        <v>3.5</v>
      </c>
      <c r="J87">
        <f>IFERROR(VLOOKUP($A87, CDS1Y_bbg!I$5:J$241,2), -1)</f>
        <v>26.321000000000002</v>
      </c>
      <c r="L87">
        <f>IFERROR(VLOOKUP($A87, CDS1Y_bbg!K$5:L$241,2), -1)</f>
        <v>6.3339999999999996</v>
      </c>
      <c r="N87">
        <f>IFERROR(VLOOKUP($A87, CDS1Y_bbg!M$5:N$241,2), -1)</f>
        <v>8.0250000000000004</v>
      </c>
      <c r="P87">
        <f>IFERROR(VLOOKUP($A87, CDS1Y_bbg!O$5:P$241,2), -1)</f>
        <v>6.9180000000000001</v>
      </c>
      <c r="R87">
        <f>IFERROR(VLOOKUP($A87, CDS1Y_bbg!Q$5:R$241,2), -1)</f>
        <v>17.178999999999998</v>
      </c>
      <c r="T87">
        <f>IFERROR(VLOOKUP($A87, CDS1Y_bbg!S$5:T$241,2), -1)</f>
        <v>30.890999999999998</v>
      </c>
      <c r="V87">
        <f>IFERROR(VLOOKUP($A87, CDS1Y_bbg!U$5:V$241,2), -1)</f>
        <v>5.1669999999999998</v>
      </c>
      <c r="X87">
        <f>IFERROR(VLOOKUP($A87, CDS1Y_bbg!W$5:X$241,2), -1)</f>
        <v>25.902999999999999</v>
      </c>
      <c r="Z87">
        <f>IFERROR(VLOOKUP($A87, CDS1Y_bbg!Y$5:Z$241,2), -1)</f>
        <v>10.875</v>
      </c>
      <c r="AB87">
        <f>IFERROR(VLOOKUP($A87, CDS1Y_bbg!AA$5:AB$241,2), -1)</f>
        <v>15.17</v>
      </c>
      <c r="AD87">
        <f>IFERROR(VLOOKUP($A87, CDS1Y_bbg!AC$5:AD$241,2), -1)</f>
        <v>43.1</v>
      </c>
      <c r="AF87">
        <f>IFERROR(VLOOKUP($A87, CDS1Y_bbg!AE$5:AF$241,2), -1)</f>
        <v>-1</v>
      </c>
      <c r="AH87">
        <f>IFERROR(VLOOKUP($A87, CDS1Y_bbg!AG$5:AH$241,2), -1)</f>
        <v>-1</v>
      </c>
      <c r="AJ87">
        <f>IFERROR(VLOOKUP($A87, CDS1Y_bbg!AI$5:AJ$241,2), -1)</f>
        <v>-1</v>
      </c>
      <c r="AL87">
        <f>IFERROR(VLOOKUP($A87, CDS1Y_bbg!AK$5:AL$241,2), -1)</f>
        <v>-1</v>
      </c>
      <c r="AN87">
        <f>IFERROR(VLOOKUP($A87, CDS1Y_bbg!AM$5:AN$241,2), -1)</f>
        <v>-1</v>
      </c>
      <c r="AP87">
        <f>IFERROR(VLOOKUP($A87, CDS1Y_bbg!AO$5:AP$241,2), -1)</f>
        <v>-1</v>
      </c>
      <c r="AR87">
        <f>IFERROR(VLOOKUP($A87, CDS1Y_bbg!AQ$5:AR$241,2), -1)</f>
        <v>-1</v>
      </c>
      <c r="AT87">
        <f>IFERROR(VLOOKUP($A87, CDS1Y_bbg!AS$5:AT$241,2), -1)</f>
        <v>-1</v>
      </c>
      <c r="AV87">
        <f>IFERROR(VLOOKUP($A87, CDS1Y_bbg!AU$5:AV$241,2), -1)</f>
        <v>-1</v>
      </c>
      <c r="AX87">
        <f>IFERROR(VLOOKUP($A87, CDS1Y_bbg!AW$5:AX$241,2), -1)</f>
        <v>9.75</v>
      </c>
      <c r="AZ87">
        <f>IFERROR(VLOOKUP($A87, CDS1Y_bbg!AY$5:AZ$241,2), -1)</f>
        <v>7.9719999999999995</v>
      </c>
      <c r="BB87">
        <f>IFERROR(VLOOKUP($A87, CDS1Y_bbg!BA$5:BB$241,2), -1)</f>
        <v>-1</v>
      </c>
      <c r="BD87">
        <f>IFERROR(VLOOKUP($A87, CDS1Y_bbg!BC$5:BD$241,2), -1)</f>
        <v>-1</v>
      </c>
      <c r="BF87">
        <f>IFERROR(VLOOKUP($A87, CDS1Y_bbg!BE$5:BF$241,2), -1)</f>
        <v>-1</v>
      </c>
      <c r="BH87">
        <f>IFERROR(VLOOKUP($A87, CDS1Y_bbg!BG$5:BH$241,2), -1)</f>
        <v>-1</v>
      </c>
      <c r="BJ87">
        <f>IFERROR(VLOOKUP($A87, CDS1Y_bbg!BI$5:BJ$241,2), -1)</f>
        <v>-1</v>
      </c>
      <c r="BL87">
        <f>IFERROR(VLOOKUP($A87, CDS1Y_bbg!BK$5:BL$241,2), -1)</f>
        <v>-1</v>
      </c>
      <c r="BN87">
        <f>IFERROR(VLOOKUP($A87, CDS1Y_bbg!BM$5:BN$241,2), -1)</f>
        <v>-1</v>
      </c>
      <c r="BP87">
        <f>IFERROR(VLOOKUP($A87, CDS1Y_bbg!BO$5:BP$241,2), -1)</f>
        <v>-1</v>
      </c>
      <c r="BR87">
        <f>IFERROR(VLOOKUP($A87, CDS1Y_bbg!BQ$5:BR$241,2), -1)</f>
        <v>-1</v>
      </c>
      <c r="BT87">
        <f>IFERROR(VLOOKUP($A87, CDS1Y_bbg!BS$5:BT$241,2), -1)</f>
        <v>-1</v>
      </c>
      <c r="BV87">
        <f>IFERROR(VLOOKUP($A87, CDS1Y_bbg!BU$5:BV$241,2), -1)</f>
        <v>-1</v>
      </c>
      <c r="BX87">
        <f>IFERROR(VLOOKUP($A87, CDS1Y_bbg!BW$5:BX$241,2), -1)</f>
        <v>-1</v>
      </c>
      <c r="BZ87">
        <f>IFERROR(VLOOKUP($A87, CDS1Y_bbg!BY$5:BZ$241,2), -1)</f>
        <v>-1</v>
      </c>
      <c r="CB87">
        <f>IFERROR(VLOOKUP($A87, CDS1Y_bbg!CA$5:CB$241,2), -1)</f>
        <v>-1</v>
      </c>
      <c r="CD87">
        <f>IFERROR(VLOOKUP($A87, CDS1Y_bbg!CC$5:CD$241,2), -1)</f>
        <v>-1</v>
      </c>
      <c r="CF87">
        <f>IFERROR(VLOOKUP($A87, CDS1Y_bbg!CE$5:CF$241,2), -1)</f>
        <v>3.75</v>
      </c>
      <c r="CH87">
        <f>IFERROR(VLOOKUP($A87, CDS1Y_bbg!CG$5:CH$241,2), -1)</f>
        <v>3.25</v>
      </c>
      <c r="CJ87">
        <f>IFERROR(VLOOKUP($A87, CDS1Y_bbg!CI$5:CJ$241,2), -1)</f>
        <v>-1</v>
      </c>
      <c r="CL87">
        <f>IFERROR(VLOOKUP($A87, CDS1Y_bbg!CK$5:CL$241,2), -1)</f>
        <v>7.0019999999999998</v>
      </c>
      <c r="CN87">
        <f>IFERROR(VLOOKUP($A87, CDS1Y_bbg!CM$5:CN$241,2), -1)</f>
        <v>-1</v>
      </c>
    </row>
    <row r="88" spans="1:92" x14ac:dyDescent="0.25">
      <c r="A88" s="1">
        <v>39171</v>
      </c>
      <c r="B88">
        <f>IFERROR(VLOOKUP($A88, CDS1Y_bbg!A$5:B$241,2), -1)</f>
        <v>22.643000000000001</v>
      </c>
      <c r="D88">
        <f>IFERROR(VLOOKUP($A88, CDS1Y_bbg!C$5:D$241,2), -1)</f>
        <v>5.8330000000000002</v>
      </c>
      <c r="F88">
        <f>IFERROR(VLOOKUP($A88, CDS1Y_bbg!E$5:F$241,2), -1)</f>
        <v>6</v>
      </c>
      <c r="H88">
        <f>IFERROR(VLOOKUP($A88, CDS1Y_bbg!G$5:H$241,2), -1)</f>
        <v>3.5</v>
      </c>
      <c r="J88">
        <f>IFERROR(VLOOKUP($A88, CDS1Y_bbg!I$5:J$241,2), -1)</f>
        <v>23.826999999999998</v>
      </c>
      <c r="L88">
        <f>IFERROR(VLOOKUP($A88, CDS1Y_bbg!K$5:L$241,2), -1)</f>
        <v>6</v>
      </c>
      <c r="N88">
        <f>IFERROR(VLOOKUP($A88, CDS1Y_bbg!M$5:N$241,2), -1)</f>
        <v>9.0839999999999996</v>
      </c>
      <c r="P88">
        <f>IFERROR(VLOOKUP($A88, CDS1Y_bbg!O$5:P$241,2), -1)</f>
        <v>7.3559999999999999</v>
      </c>
      <c r="R88">
        <f>IFERROR(VLOOKUP($A88, CDS1Y_bbg!Q$5:R$241,2), -1)</f>
        <v>17.856999999999999</v>
      </c>
      <c r="T88">
        <f>IFERROR(VLOOKUP($A88, CDS1Y_bbg!S$5:T$241,2), -1)</f>
        <v>32.109000000000002</v>
      </c>
      <c r="V88">
        <f>IFERROR(VLOOKUP($A88, CDS1Y_bbg!U$5:V$241,2), -1)</f>
        <v>4.6669999999999998</v>
      </c>
      <c r="X88">
        <f>IFERROR(VLOOKUP($A88, CDS1Y_bbg!W$5:X$241,2), -1)</f>
        <v>24.774000000000001</v>
      </c>
      <c r="Z88">
        <f>IFERROR(VLOOKUP($A88, CDS1Y_bbg!Y$5:Z$241,2), -1)</f>
        <v>9.5</v>
      </c>
      <c r="AB88">
        <f>IFERROR(VLOOKUP($A88, CDS1Y_bbg!AA$5:AB$241,2), -1)</f>
        <v>16.593</v>
      </c>
      <c r="AD88">
        <f>IFERROR(VLOOKUP($A88, CDS1Y_bbg!AC$5:AD$241,2), -1)</f>
        <v>40.549999999999997</v>
      </c>
      <c r="AF88">
        <f>IFERROR(VLOOKUP($A88, CDS1Y_bbg!AE$5:AF$241,2), -1)</f>
        <v>-1</v>
      </c>
      <c r="AH88">
        <f>IFERROR(VLOOKUP($A88, CDS1Y_bbg!AG$5:AH$241,2), -1)</f>
        <v>-1</v>
      </c>
      <c r="AJ88">
        <f>IFERROR(VLOOKUP($A88, CDS1Y_bbg!AI$5:AJ$241,2), -1)</f>
        <v>-1</v>
      </c>
      <c r="AL88">
        <f>IFERROR(VLOOKUP($A88, CDS1Y_bbg!AK$5:AL$241,2), -1)</f>
        <v>-1</v>
      </c>
      <c r="AN88">
        <f>IFERROR(VLOOKUP($A88, CDS1Y_bbg!AM$5:AN$241,2), -1)</f>
        <v>-1</v>
      </c>
      <c r="AP88">
        <f>IFERROR(VLOOKUP($A88, CDS1Y_bbg!AO$5:AP$241,2), -1)</f>
        <v>-1</v>
      </c>
      <c r="AR88">
        <f>IFERROR(VLOOKUP($A88, CDS1Y_bbg!AQ$5:AR$241,2), -1)</f>
        <v>-1</v>
      </c>
      <c r="AT88">
        <f>IFERROR(VLOOKUP($A88, CDS1Y_bbg!AS$5:AT$241,2), -1)</f>
        <v>-1</v>
      </c>
      <c r="AV88">
        <f>IFERROR(VLOOKUP($A88, CDS1Y_bbg!AU$5:AV$241,2), -1)</f>
        <v>-1</v>
      </c>
      <c r="AX88">
        <f>IFERROR(VLOOKUP($A88, CDS1Y_bbg!AW$5:AX$241,2), -1)</f>
        <v>10.75</v>
      </c>
      <c r="AZ88">
        <f>IFERROR(VLOOKUP($A88, CDS1Y_bbg!AY$5:AZ$241,2), -1)</f>
        <v>7.9719999999999995</v>
      </c>
      <c r="BB88">
        <f>IFERROR(VLOOKUP($A88, CDS1Y_bbg!BA$5:BB$241,2), -1)</f>
        <v>-1</v>
      </c>
      <c r="BD88">
        <f>IFERROR(VLOOKUP($A88, CDS1Y_bbg!BC$5:BD$241,2), -1)</f>
        <v>-1</v>
      </c>
      <c r="BF88">
        <f>IFERROR(VLOOKUP($A88, CDS1Y_bbg!BE$5:BF$241,2), -1)</f>
        <v>-1</v>
      </c>
      <c r="BH88">
        <f>IFERROR(VLOOKUP($A88, CDS1Y_bbg!BG$5:BH$241,2), -1)</f>
        <v>-1</v>
      </c>
      <c r="BJ88">
        <f>IFERROR(VLOOKUP($A88, CDS1Y_bbg!BI$5:BJ$241,2), -1)</f>
        <v>-1</v>
      </c>
      <c r="BL88">
        <f>IFERROR(VLOOKUP($A88, CDS1Y_bbg!BK$5:BL$241,2), -1)</f>
        <v>-1</v>
      </c>
      <c r="BN88">
        <f>IFERROR(VLOOKUP($A88, CDS1Y_bbg!BM$5:BN$241,2), -1)</f>
        <v>-1</v>
      </c>
      <c r="BP88">
        <f>IFERROR(VLOOKUP($A88, CDS1Y_bbg!BO$5:BP$241,2), -1)</f>
        <v>-1</v>
      </c>
      <c r="BR88">
        <f>IFERROR(VLOOKUP($A88, CDS1Y_bbg!BQ$5:BR$241,2), -1)</f>
        <v>-1</v>
      </c>
      <c r="BT88">
        <f>IFERROR(VLOOKUP($A88, CDS1Y_bbg!BS$5:BT$241,2), -1)</f>
        <v>-1</v>
      </c>
      <c r="BV88">
        <f>IFERROR(VLOOKUP($A88, CDS1Y_bbg!BU$5:BV$241,2), -1)</f>
        <v>-1</v>
      </c>
      <c r="BX88">
        <f>IFERROR(VLOOKUP($A88, CDS1Y_bbg!BW$5:BX$241,2), -1)</f>
        <v>-1</v>
      </c>
      <c r="BZ88">
        <f>IFERROR(VLOOKUP($A88, CDS1Y_bbg!BY$5:BZ$241,2), -1)</f>
        <v>-1</v>
      </c>
      <c r="CB88">
        <f>IFERROR(VLOOKUP($A88, CDS1Y_bbg!CA$5:CB$241,2), -1)</f>
        <v>-1</v>
      </c>
      <c r="CD88">
        <f>IFERROR(VLOOKUP($A88, CDS1Y_bbg!CC$5:CD$241,2), -1)</f>
        <v>-1</v>
      </c>
      <c r="CF88">
        <f>IFERROR(VLOOKUP($A88, CDS1Y_bbg!CE$5:CF$241,2), -1)</f>
        <v>3.75</v>
      </c>
      <c r="CH88">
        <f>IFERROR(VLOOKUP($A88, CDS1Y_bbg!CG$5:CH$241,2), -1)</f>
        <v>1.2730000000000001</v>
      </c>
      <c r="CJ88">
        <f>IFERROR(VLOOKUP($A88, CDS1Y_bbg!CI$5:CJ$241,2), -1)</f>
        <v>-1</v>
      </c>
      <c r="CL88">
        <f>IFERROR(VLOOKUP($A88, CDS1Y_bbg!CK$5:CL$241,2), -1)</f>
        <v>7.1269999999999998</v>
      </c>
      <c r="CN88">
        <f>IFERROR(VLOOKUP($A88, CDS1Y_bbg!CM$5:CN$241,2), -1)</f>
        <v>-1</v>
      </c>
    </row>
    <row r="89" spans="1:92" x14ac:dyDescent="0.25">
      <c r="A89" s="1">
        <v>39202</v>
      </c>
      <c r="B89">
        <f>IFERROR(VLOOKUP($A89, CDS1Y_bbg!A$5:B$241,2), -1)</f>
        <v>21.062999999999999</v>
      </c>
      <c r="D89">
        <f>IFERROR(VLOOKUP($A89, CDS1Y_bbg!C$5:D$241,2), -1)</f>
        <v>4.5</v>
      </c>
      <c r="F89">
        <f>IFERROR(VLOOKUP($A89, CDS1Y_bbg!E$5:F$241,2), -1)</f>
        <v>6.14</v>
      </c>
      <c r="H89">
        <f>IFERROR(VLOOKUP($A89, CDS1Y_bbg!G$5:H$241,2), -1)</f>
        <v>3.1669999999999998</v>
      </c>
      <c r="J89">
        <f>IFERROR(VLOOKUP($A89, CDS1Y_bbg!I$5:J$241,2), -1)</f>
        <v>22.667000000000002</v>
      </c>
      <c r="L89">
        <f>IFERROR(VLOOKUP($A89, CDS1Y_bbg!K$5:L$241,2), -1)</f>
        <v>5.3339999999999996</v>
      </c>
      <c r="N89">
        <f>IFERROR(VLOOKUP($A89, CDS1Y_bbg!M$5:N$241,2), -1)</f>
        <v>8.8000000000000007</v>
      </c>
      <c r="P89">
        <f>IFERROR(VLOOKUP($A89, CDS1Y_bbg!O$5:P$241,2), -1)</f>
        <v>4.75</v>
      </c>
      <c r="R89">
        <f>IFERROR(VLOOKUP($A89, CDS1Y_bbg!Q$5:R$241,2), -1)</f>
        <v>16.533000000000001</v>
      </c>
      <c r="T89">
        <f>IFERROR(VLOOKUP($A89, CDS1Y_bbg!S$5:T$241,2), -1)</f>
        <v>28.5</v>
      </c>
      <c r="V89">
        <f>IFERROR(VLOOKUP($A89, CDS1Y_bbg!U$5:V$241,2), -1)</f>
        <v>2.8340000000000001</v>
      </c>
      <c r="X89">
        <f>IFERROR(VLOOKUP($A89, CDS1Y_bbg!W$5:X$241,2), -1)</f>
        <v>24.428999999999998</v>
      </c>
      <c r="Z89">
        <f>IFERROR(VLOOKUP($A89, CDS1Y_bbg!Y$5:Z$241,2), -1)</f>
        <v>8.7469999999999999</v>
      </c>
      <c r="AB89">
        <f>IFERROR(VLOOKUP($A89, CDS1Y_bbg!AA$5:AB$241,2), -1)</f>
        <v>13.576000000000001</v>
      </c>
      <c r="AD89">
        <f>IFERROR(VLOOKUP($A89, CDS1Y_bbg!AC$5:AD$241,2), -1)</f>
        <v>42.000999999999998</v>
      </c>
      <c r="AF89">
        <f>IFERROR(VLOOKUP($A89, CDS1Y_bbg!AE$5:AF$241,2), -1)</f>
        <v>-1</v>
      </c>
      <c r="AH89">
        <f>IFERROR(VLOOKUP($A89, CDS1Y_bbg!AG$5:AH$241,2), -1)</f>
        <v>-1</v>
      </c>
      <c r="AJ89">
        <f>IFERROR(VLOOKUP($A89, CDS1Y_bbg!AI$5:AJ$241,2), -1)</f>
        <v>-1</v>
      </c>
      <c r="AL89">
        <f>IFERROR(VLOOKUP($A89, CDS1Y_bbg!AK$5:AL$241,2), -1)</f>
        <v>-1</v>
      </c>
      <c r="AN89">
        <f>IFERROR(VLOOKUP($A89, CDS1Y_bbg!AM$5:AN$241,2), -1)</f>
        <v>-1</v>
      </c>
      <c r="AP89">
        <f>IFERROR(VLOOKUP($A89, CDS1Y_bbg!AO$5:AP$241,2), -1)</f>
        <v>-1</v>
      </c>
      <c r="AR89">
        <f>IFERROR(VLOOKUP($A89, CDS1Y_bbg!AQ$5:AR$241,2), -1)</f>
        <v>-1</v>
      </c>
      <c r="AT89">
        <f>IFERROR(VLOOKUP($A89, CDS1Y_bbg!AS$5:AT$241,2), -1)</f>
        <v>-1</v>
      </c>
      <c r="AV89">
        <f>IFERROR(VLOOKUP($A89, CDS1Y_bbg!AU$5:AV$241,2), -1)</f>
        <v>-1</v>
      </c>
      <c r="AX89">
        <f>IFERROR(VLOOKUP($A89, CDS1Y_bbg!AW$5:AX$241,2), -1)</f>
        <v>10.48</v>
      </c>
      <c r="AZ89">
        <f>IFERROR(VLOOKUP($A89, CDS1Y_bbg!AY$5:AZ$241,2), -1)</f>
        <v>7.9719999999999995</v>
      </c>
      <c r="BB89">
        <f>IFERROR(VLOOKUP($A89, CDS1Y_bbg!BA$5:BB$241,2), -1)</f>
        <v>-1</v>
      </c>
      <c r="BD89">
        <f>IFERROR(VLOOKUP($A89, CDS1Y_bbg!BC$5:BD$241,2), -1)</f>
        <v>-1</v>
      </c>
      <c r="BF89">
        <f>IFERROR(VLOOKUP($A89, CDS1Y_bbg!BE$5:BF$241,2), -1)</f>
        <v>-1</v>
      </c>
      <c r="BH89">
        <f>IFERROR(VLOOKUP($A89, CDS1Y_bbg!BG$5:BH$241,2), -1)</f>
        <v>-1</v>
      </c>
      <c r="BJ89">
        <f>IFERROR(VLOOKUP($A89, CDS1Y_bbg!BI$5:BJ$241,2), -1)</f>
        <v>-1</v>
      </c>
      <c r="BL89">
        <f>IFERROR(VLOOKUP($A89, CDS1Y_bbg!BK$5:BL$241,2), -1)</f>
        <v>-1</v>
      </c>
      <c r="BN89">
        <f>IFERROR(VLOOKUP($A89, CDS1Y_bbg!BM$5:BN$241,2), -1)</f>
        <v>-1</v>
      </c>
      <c r="BP89">
        <f>IFERROR(VLOOKUP($A89, CDS1Y_bbg!BO$5:BP$241,2), -1)</f>
        <v>-1</v>
      </c>
      <c r="BR89">
        <f>IFERROR(VLOOKUP($A89, CDS1Y_bbg!BQ$5:BR$241,2), -1)</f>
        <v>-1</v>
      </c>
      <c r="BT89">
        <f>IFERROR(VLOOKUP($A89, CDS1Y_bbg!BS$5:BT$241,2), -1)</f>
        <v>-1</v>
      </c>
      <c r="BV89">
        <f>IFERROR(VLOOKUP($A89, CDS1Y_bbg!BU$5:BV$241,2), -1)</f>
        <v>-1</v>
      </c>
      <c r="BX89">
        <f>IFERROR(VLOOKUP($A89, CDS1Y_bbg!BW$5:BX$241,2), -1)</f>
        <v>-1</v>
      </c>
      <c r="BZ89">
        <f>IFERROR(VLOOKUP($A89, CDS1Y_bbg!BY$5:BZ$241,2), -1)</f>
        <v>-1</v>
      </c>
      <c r="CB89">
        <f>IFERROR(VLOOKUP($A89, CDS1Y_bbg!CA$5:CB$241,2), -1)</f>
        <v>-1</v>
      </c>
      <c r="CD89">
        <f>IFERROR(VLOOKUP($A89, CDS1Y_bbg!CC$5:CD$241,2), -1)</f>
        <v>-1</v>
      </c>
      <c r="CF89">
        <f>IFERROR(VLOOKUP($A89, CDS1Y_bbg!CE$5:CF$241,2), -1)</f>
        <v>3.75</v>
      </c>
      <c r="CH89">
        <f>IFERROR(VLOOKUP($A89, CDS1Y_bbg!CG$5:CH$241,2), -1)</f>
        <v>2.5</v>
      </c>
      <c r="CJ89">
        <f>IFERROR(VLOOKUP($A89, CDS1Y_bbg!CI$5:CJ$241,2), -1)</f>
        <v>-1</v>
      </c>
      <c r="CL89">
        <f>IFERROR(VLOOKUP($A89, CDS1Y_bbg!CK$5:CL$241,2), -1)</f>
        <v>5.835</v>
      </c>
      <c r="CN89">
        <f>IFERROR(VLOOKUP($A89, CDS1Y_bbg!CM$5:CN$241,2), -1)</f>
        <v>-1</v>
      </c>
    </row>
    <row r="90" spans="1:92" x14ac:dyDescent="0.25">
      <c r="A90" s="1">
        <v>39233</v>
      </c>
      <c r="B90">
        <f>IFERROR(VLOOKUP($A90, CDS1Y_bbg!A$5:B$241,2), -1)</f>
        <v>21.187999999999999</v>
      </c>
      <c r="D90">
        <f>IFERROR(VLOOKUP($A90, CDS1Y_bbg!C$5:D$241,2), -1)</f>
        <v>4.0030000000000001</v>
      </c>
      <c r="F90">
        <f>IFERROR(VLOOKUP($A90, CDS1Y_bbg!E$5:F$241,2), -1)</f>
        <v>6</v>
      </c>
      <c r="H90">
        <f>IFERROR(VLOOKUP($A90, CDS1Y_bbg!G$5:H$241,2), -1)</f>
        <v>4</v>
      </c>
      <c r="J90">
        <f>IFERROR(VLOOKUP($A90, CDS1Y_bbg!I$5:J$241,2), -1)</f>
        <v>21.9</v>
      </c>
      <c r="L90">
        <f>IFERROR(VLOOKUP($A90, CDS1Y_bbg!K$5:L$241,2), -1)</f>
        <v>4.7510000000000003</v>
      </c>
      <c r="N90">
        <f>IFERROR(VLOOKUP($A90, CDS1Y_bbg!M$5:N$241,2), -1)</f>
        <v>8.6999999999999993</v>
      </c>
      <c r="P90">
        <f>IFERROR(VLOOKUP($A90, CDS1Y_bbg!O$5:P$241,2), -1)</f>
        <v>5.9</v>
      </c>
      <c r="R90">
        <f>IFERROR(VLOOKUP($A90, CDS1Y_bbg!Q$5:R$241,2), -1)</f>
        <v>14.882999999999999</v>
      </c>
      <c r="T90">
        <f>IFERROR(VLOOKUP($A90, CDS1Y_bbg!S$5:T$241,2), -1)</f>
        <v>31.3</v>
      </c>
      <c r="V90">
        <f>IFERROR(VLOOKUP($A90, CDS1Y_bbg!U$5:V$241,2), -1)</f>
        <v>2.8769999999999998</v>
      </c>
      <c r="X90">
        <f>IFERROR(VLOOKUP($A90, CDS1Y_bbg!W$5:X$241,2), -1)</f>
        <v>24.17</v>
      </c>
      <c r="Z90">
        <f>IFERROR(VLOOKUP($A90, CDS1Y_bbg!Y$5:Z$241,2), -1)</f>
        <v>6.75</v>
      </c>
      <c r="AB90">
        <f>IFERROR(VLOOKUP($A90, CDS1Y_bbg!AA$5:AB$241,2), -1)</f>
        <v>15.33</v>
      </c>
      <c r="AD90">
        <f>IFERROR(VLOOKUP($A90, CDS1Y_bbg!AC$5:AD$241,2), -1)</f>
        <v>32.901000000000003</v>
      </c>
      <c r="AF90">
        <f>IFERROR(VLOOKUP($A90, CDS1Y_bbg!AE$5:AF$241,2), -1)</f>
        <v>-1</v>
      </c>
      <c r="AH90">
        <f>IFERROR(VLOOKUP($A90, CDS1Y_bbg!AG$5:AH$241,2), -1)</f>
        <v>-1</v>
      </c>
      <c r="AJ90">
        <f>IFERROR(VLOOKUP($A90, CDS1Y_bbg!AI$5:AJ$241,2), -1)</f>
        <v>-1</v>
      </c>
      <c r="AL90">
        <f>IFERROR(VLOOKUP($A90, CDS1Y_bbg!AK$5:AL$241,2), -1)</f>
        <v>-1</v>
      </c>
      <c r="AN90">
        <f>IFERROR(VLOOKUP($A90, CDS1Y_bbg!AM$5:AN$241,2), -1)</f>
        <v>-1</v>
      </c>
      <c r="AP90">
        <f>IFERROR(VLOOKUP($A90, CDS1Y_bbg!AO$5:AP$241,2), -1)</f>
        <v>-1</v>
      </c>
      <c r="AR90">
        <f>IFERROR(VLOOKUP($A90, CDS1Y_bbg!AQ$5:AR$241,2), -1)</f>
        <v>-1</v>
      </c>
      <c r="AT90">
        <f>IFERROR(VLOOKUP($A90, CDS1Y_bbg!AS$5:AT$241,2), -1)</f>
        <v>-1</v>
      </c>
      <c r="AV90">
        <f>IFERROR(VLOOKUP($A90, CDS1Y_bbg!AU$5:AV$241,2), -1)</f>
        <v>-1</v>
      </c>
      <c r="AX90">
        <f>IFERROR(VLOOKUP($A90, CDS1Y_bbg!AW$5:AX$241,2), -1)</f>
        <v>9.8249999999999993</v>
      </c>
      <c r="AZ90">
        <f>IFERROR(VLOOKUP($A90, CDS1Y_bbg!AY$5:AZ$241,2), -1)</f>
        <v>7.9719999999999995</v>
      </c>
      <c r="BB90">
        <f>IFERROR(VLOOKUP($A90, CDS1Y_bbg!BA$5:BB$241,2), -1)</f>
        <v>-1</v>
      </c>
      <c r="BD90">
        <f>IFERROR(VLOOKUP($A90, CDS1Y_bbg!BC$5:BD$241,2), -1)</f>
        <v>-1</v>
      </c>
      <c r="BF90">
        <f>IFERROR(VLOOKUP($A90, CDS1Y_bbg!BE$5:BF$241,2), -1)</f>
        <v>-1</v>
      </c>
      <c r="BH90">
        <f>IFERROR(VLOOKUP($A90, CDS1Y_bbg!BG$5:BH$241,2), -1)</f>
        <v>-1</v>
      </c>
      <c r="BJ90">
        <f>IFERROR(VLOOKUP($A90, CDS1Y_bbg!BI$5:BJ$241,2), -1)</f>
        <v>-1</v>
      </c>
      <c r="BL90">
        <f>IFERROR(VLOOKUP($A90, CDS1Y_bbg!BK$5:BL$241,2), -1)</f>
        <v>-1</v>
      </c>
      <c r="BN90">
        <f>IFERROR(VLOOKUP($A90, CDS1Y_bbg!BM$5:BN$241,2), -1)</f>
        <v>-1</v>
      </c>
      <c r="BP90">
        <f>IFERROR(VLOOKUP($A90, CDS1Y_bbg!BO$5:BP$241,2), -1)</f>
        <v>-1</v>
      </c>
      <c r="BR90">
        <f>IFERROR(VLOOKUP($A90, CDS1Y_bbg!BQ$5:BR$241,2), -1)</f>
        <v>-1</v>
      </c>
      <c r="BT90">
        <f>IFERROR(VLOOKUP($A90, CDS1Y_bbg!BS$5:BT$241,2), -1)</f>
        <v>-1</v>
      </c>
      <c r="BV90">
        <f>IFERROR(VLOOKUP($A90, CDS1Y_bbg!BU$5:BV$241,2), -1)</f>
        <v>-1</v>
      </c>
      <c r="BX90">
        <f>IFERROR(VLOOKUP($A90, CDS1Y_bbg!BW$5:BX$241,2), -1)</f>
        <v>-1</v>
      </c>
      <c r="BZ90">
        <f>IFERROR(VLOOKUP($A90, CDS1Y_bbg!BY$5:BZ$241,2), -1)</f>
        <v>-1</v>
      </c>
      <c r="CB90">
        <f>IFERROR(VLOOKUP($A90, CDS1Y_bbg!CA$5:CB$241,2), -1)</f>
        <v>-1</v>
      </c>
      <c r="CD90">
        <f>IFERROR(VLOOKUP($A90, CDS1Y_bbg!CC$5:CD$241,2), -1)</f>
        <v>-1</v>
      </c>
      <c r="CF90">
        <f>IFERROR(VLOOKUP($A90, CDS1Y_bbg!CE$5:CF$241,2), -1)</f>
        <v>4.25</v>
      </c>
      <c r="CH90">
        <f>IFERROR(VLOOKUP($A90, CDS1Y_bbg!CG$5:CH$241,2), -1)</f>
        <v>2.75</v>
      </c>
      <c r="CJ90">
        <f>IFERROR(VLOOKUP($A90, CDS1Y_bbg!CI$5:CJ$241,2), -1)</f>
        <v>-1</v>
      </c>
      <c r="CL90">
        <f>IFERROR(VLOOKUP($A90, CDS1Y_bbg!CK$5:CL$241,2), -1)</f>
        <v>5.8339999999999996</v>
      </c>
      <c r="CN90">
        <f>IFERROR(VLOOKUP($A90, CDS1Y_bbg!CM$5:CN$241,2), -1)</f>
        <v>-1</v>
      </c>
    </row>
    <row r="91" spans="1:92" x14ac:dyDescent="0.25">
      <c r="A91" s="1">
        <v>39262</v>
      </c>
      <c r="B91">
        <f>IFERROR(VLOOKUP($A91, CDS1Y_bbg!A$5:B$241,2), -1)</f>
        <v>24.164000000000001</v>
      </c>
      <c r="D91">
        <f>IFERROR(VLOOKUP($A91, CDS1Y_bbg!C$5:D$241,2), -1)</f>
        <v>4.931</v>
      </c>
      <c r="F91">
        <f>IFERROR(VLOOKUP($A91, CDS1Y_bbg!E$5:F$241,2), -1)</f>
        <v>6.15</v>
      </c>
      <c r="H91">
        <f>IFERROR(VLOOKUP($A91, CDS1Y_bbg!G$5:H$241,2), -1)</f>
        <v>5</v>
      </c>
      <c r="J91">
        <f>IFERROR(VLOOKUP($A91, CDS1Y_bbg!I$5:J$241,2), -1)</f>
        <v>23.582999999999998</v>
      </c>
      <c r="L91">
        <f>IFERROR(VLOOKUP($A91, CDS1Y_bbg!K$5:L$241,2), -1)</f>
        <v>4.0010000000000003</v>
      </c>
      <c r="N91">
        <f>IFERROR(VLOOKUP($A91, CDS1Y_bbg!M$5:N$241,2), -1)</f>
        <v>8.5</v>
      </c>
      <c r="P91">
        <f>IFERROR(VLOOKUP($A91, CDS1Y_bbg!O$5:P$241,2), -1)</f>
        <v>6.95</v>
      </c>
      <c r="R91">
        <f>IFERROR(VLOOKUP($A91, CDS1Y_bbg!Q$5:R$241,2), -1)</f>
        <v>15.4</v>
      </c>
      <c r="T91">
        <f>IFERROR(VLOOKUP($A91, CDS1Y_bbg!S$5:T$241,2), -1)</f>
        <v>32.75</v>
      </c>
      <c r="V91">
        <f>IFERROR(VLOOKUP($A91, CDS1Y_bbg!U$5:V$241,2), -1)</f>
        <v>3.1259999999999999</v>
      </c>
      <c r="X91">
        <f>IFERROR(VLOOKUP($A91, CDS1Y_bbg!W$5:X$241,2), -1)</f>
        <v>26.1</v>
      </c>
      <c r="Z91">
        <f>IFERROR(VLOOKUP($A91, CDS1Y_bbg!Y$5:Z$241,2), -1)</f>
        <v>9.282</v>
      </c>
      <c r="AB91">
        <f>IFERROR(VLOOKUP($A91, CDS1Y_bbg!AA$5:AB$241,2), -1)</f>
        <v>15.824999999999999</v>
      </c>
      <c r="AD91">
        <f>IFERROR(VLOOKUP($A91, CDS1Y_bbg!AC$5:AD$241,2), -1)</f>
        <v>34.167000000000002</v>
      </c>
      <c r="AF91">
        <f>IFERROR(VLOOKUP($A91, CDS1Y_bbg!AE$5:AF$241,2), -1)</f>
        <v>-1</v>
      </c>
      <c r="AH91">
        <f>IFERROR(VLOOKUP($A91, CDS1Y_bbg!AG$5:AH$241,2), -1)</f>
        <v>-1</v>
      </c>
      <c r="AJ91">
        <f>IFERROR(VLOOKUP($A91, CDS1Y_bbg!AI$5:AJ$241,2), -1)</f>
        <v>-1</v>
      </c>
      <c r="AL91">
        <f>IFERROR(VLOOKUP($A91, CDS1Y_bbg!AK$5:AL$241,2), -1)</f>
        <v>-1</v>
      </c>
      <c r="AN91">
        <f>IFERROR(VLOOKUP($A91, CDS1Y_bbg!AM$5:AN$241,2), -1)</f>
        <v>-1</v>
      </c>
      <c r="AP91">
        <f>IFERROR(VLOOKUP($A91, CDS1Y_bbg!AO$5:AP$241,2), -1)</f>
        <v>-1</v>
      </c>
      <c r="AR91">
        <f>IFERROR(VLOOKUP($A91, CDS1Y_bbg!AQ$5:AR$241,2), -1)</f>
        <v>-1</v>
      </c>
      <c r="AT91">
        <f>IFERROR(VLOOKUP($A91, CDS1Y_bbg!AS$5:AT$241,2), -1)</f>
        <v>-1</v>
      </c>
      <c r="AV91">
        <f>IFERROR(VLOOKUP($A91, CDS1Y_bbg!AU$5:AV$241,2), -1)</f>
        <v>-1</v>
      </c>
      <c r="AX91">
        <f>IFERROR(VLOOKUP($A91, CDS1Y_bbg!AW$5:AX$241,2), -1)</f>
        <v>10.5</v>
      </c>
      <c r="AZ91">
        <f>IFERROR(VLOOKUP($A91, CDS1Y_bbg!AY$5:AZ$241,2), -1)</f>
        <v>7.9719999999999995</v>
      </c>
      <c r="BB91">
        <f>IFERROR(VLOOKUP($A91, CDS1Y_bbg!BA$5:BB$241,2), -1)</f>
        <v>-1</v>
      </c>
      <c r="BD91">
        <f>IFERROR(VLOOKUP($A91, CDS1Y_bbg!BC$5:BD$241,2), -1)</f>
        <v>-1</v>
      </c>
      <c r="BF91">
        <f>IFERROR(VLOOKUP($A91, CDS1Y_bbg!BE$5:BF$241,2), -1)</f>
        <v>-1</v>
      </c>
      <c r="BH91">
        <f>IFERROR(VLOOKUP($A91, CDS1Y_bbg!BG$5:BH$241,2), -1)</f>
        <v>-1</v>
      </c>
      <c r="BJ91">
        <f>IFERROR(VLOOKUP($A91, CDS1Y_bbg!BI$5:BJ$241,2), -1)</f>
        <v>-1</v>
      </c>
      <c r="BL91">
        <f>IFERROR(VLOOKUP($A91, CDS1Y_bbg!BK$5:BL$241,2), -1)</f>
        <v>-1</v>
      </c>
      <c r="BN91">
        <f>IFERROR(VLOOKUP($A91, CDS1Y_bbg!BM$5:BN$241,2), -1)</f>
        <v>-1</v>
      </c>
      <c r="BP91">
        <f>IFERROR(VLOOKUP($A91, CDS1Y_bbg!BO$5:BP$241,2), -1)</f>
        <v>-1</v>
      </c>
      <c r="BR91">
        <f>IFERROR(VLOOKUP($A91, CDS1Y_bbg!BQ$5:BR$241,2), -1)</f>
        <v>-1</v>
      </c>
      <c r="BT91">
        <f>IFERROR(VLOOKUP($A91, CDS1Y_bbg!BS$5:BT$241,2), -1)</f>
        <v>-1</v>
      </c>
      <c r="BV91">
        <f>IFERROR(VLOOKUP($A91, CDS1Y_bbg!BU$5:BV$241,2), -1)</f>
        <v>-1</v>
      </c>
      <c r="BX91">
        <f>IFERROR(VLOOKUP($A91, CDS1Y_bbg!BW$5:BX$241,2), -1)</f>
        <v>-1</v>
      </c>
      <c r="BZ91">
        <f>IFERROR(VLOOKUP($A91, CDS1Y_bbg!BY$5:BZ$241,2), -1)</f>
        <v>-1</v>
      </c>
      <c r="CB91">
        <f>IFERROR(VLOOKUP($A91, CDS1Y_bbg!CA$5:CB$241,2), -1)</f>
        <v>-1</v>
      </c>
      <c r="CD91">
        <f>IFERROR(VLOOKUP($A91, CDS1Y_bbg!CC$5:CD$241,2), -1)</f>
        <v>-1</v>
      </c>
      <c r="CF91">
        <f>IFERROR(VLOOKUP($A91, CDS1Y_bbg!CE$5:CF$241,2), -1)</f>
        <v>4.25</v>
      </c>
      <c r="CH91">
        <f>IFERROR(VLOOKUP($A91, CDS1Y_bbg!CG$5:CH$241,2), -1)</f>
        <v>2.75</v>
      </c>
      <c r="CJ91">
        <f>IFERROR(VLOOKUP($A91, CDS1Y_bbg!CI$5:CJ$241,2), -1)</f>
        <v>-1</v>
      </c>
      <c r="CL91">
        <f>IFERROR(VLOOKUP($A91, CDS1Y_bbg!CK$5:CL$241,2), -1)</f>
        <v>6.1669999999999998</v>
      </c>
      <c r="CN91">
        <f>IFERROR(VLOOKUP($A91, CDS1Y_bbg!CM$5:CN$241,2), -1)</f>
        <v>-1</v>
      </c>
    </row>
    <row r="92" spans="1:92" x14ac:dyDescent="0.25">
      <c r="A92" s="1">
        <v>39294</v>
      </c>
      <c r="B92">
        <f>IFERROR(VLOOKUP($A92, CDS1Y_bbg!A$5:B$241,2), -1)</f>
        <v>43.113999999999997</v>
      </c>
      <c r="D92">
        <f>IFERROR(VLOOKUP($A92, CDS1Y_bbg!C$5:D$241,2), -1)</f>
        <v>9.1349999999999998</v>
      </c>
      <c r="F92">
        <f>IFERROR(VLOOKUP($A92, CDS1Y_bbg!E$5:F$241,2), -1)</f>
        <v>9.2249999999999996</v>
      </c>
      <c r="H92">
        <f>IFERROR(VLOOKUP($A92, CDS1Y_bbg!G$5:H$241,2), -1)</f>
        <v>11</v>
      </c>
      <c r="J92">
        <f>IFERROR(VLOOKUP($A92, CDS1Y_bbg!I$5:J$241,2), -1)</f>
        <v>51.95</v>
      </c>
      <c r="L92">
        <f>IFERROR(VLOOKUP($A92, CDS1Y_bbg!K$5:L$241,2), -1)</f>
        <v>7.2510000000000003</v>
      </c>
      <c r="N92">
        <f>IFERROR(VLOOKUP($A92, CDS1Y_bbg!M$5:N$241,2), -1)</f>
        <v>14.33</v>
      </c>
      <c r="P92">
        <f>IFERROR(VLOOKUP($A92, CDS1Y_bbg!O$5:P$241,2), -1)</f>
        <v>17.047999999999998</v>
      </c>
      <c r="R92">
        <f>IFERROR(VLOOKUP($A92, CDS1Y_bbg!Q$5:R$241,2), -1)</f>
        <v>23.582999999999998</v>
      </c>
      <c r="T92">
        <f>IFERROR(VLOOKUP($A92, CDS1Y_bbg!S$5:T$241,2), -1)</f>
        <v>70.941000000000003</v>
      </c>
      <c r="V92">
        <f>IFERROR(VLOOKUP($A92, CDS1Y_bbg!U$5:V$241,2), -1)</f>
        <v>4.0019999999999998</v>
      </c>
      <c r="X92">
        <f>IFERROR(VLOOKUP($A92, CDS1Y_bbg!W$5:X$241,2), -1)</f>
        <v>38.299999999999997</v>
      </c>
      <c r="Z92">
        <f>IFERROR(VLOOKUP($A92, CDS1Y_bbg!Y$5:Z$241,2), -1)</f>
        <v>18.867999999999999</v>
      </c>
      <c r="AB92">
        <f>IFERROR(VLOOKUP($A92, CDS1Y_bbg!AA$5:AB$241,2), -1)</f>
        <v>23.405999999999999</v>
      </c>
      <c r="AD92">
        <f>IFERROR(VLOOKUP($A92, CDS1Y_bbg!AC$5:AD$241,2), -1)</f>
        <v>51.377000000000002</v>
      </c>
      <c r="AF92">
        <f>IFERROR(VLOOKUP($A92, CDS1Y_bbg!AE$5:AF$241,2), -1)</f>
        <v>-1</v>
      </c>
      <c r="AH92">
        <f>IFERROR(VLOOKUP($A92, CDS1Y_bbg!AG$5:AH$241,2), -1)</f>
        <v>-1</v>
      </c>
      <c r="AJ92">
        <f>IFERROR(VLOOKUP($A92, CDS1Y_bbg!AI$5:AJ$241,2), -1)</f>
        <v>-1</v>
      </c>
      <c r="AL92">
        <f>IFERROR(VLOOKUP($A92, CDS1Y_bbg!AK$5:AL$241,2), -1)</f>
        <v>-1</v>
      </c>
      <c r="AN92">
        <f>IFERROR(VLOOKUP($A92, CDS1Y_bbg!AM$5:AN$241,2), -1)</f>
        <v>-1</v>
      </c>
      <c r="AP92">
        <f>IFERROR(VLOOKUP($A92, CDS1Y_bbg!AO$5:AP$241,2), -1)</f>
        <v>-1</v>
      </c>
      <c r="AR92">
        <f>IFERROR(VLOOKUP($A92, CDS1Y_bbg!AQ$5:AR$241,2), -1)</f>
        <v>-1</v>
      </c>
      <c r="AT92">
        <f>IFERROR(VLOOKUP($A92, CDS1Y_bbg!AS$5:AT$241,2), -1)</f>
        <v>-1</v>
      </c>
      <c r="AV92">
        <f>IFERROR(VLOOKUP($A92, CDS1Y_bbg!AU$5:AV$241,2), -1)</f>
        <v>-1</v>
      </c>
      <c r="AX92">
        <f>IFERROR(VLOOKUP($A92, CDS1Y_bbg!AW$5:AX$241,2), -1)</f>
        <v>11.97</v>
      </c>
      <c r="AZ92">
        <f>IFERROR(VLOOKUP($A92, CDS1Y_bbg!AY$5:AZ$241,2), -1)</f>
        <v>7.9719999999999995</v>
      </c>
      <c r="BB92">
        <f>IFERROR(VLOOKUP($A92, CDS1Y_bbg!BA$5:BB$241,2), -1)</f>
        <v>-1</v>
      </c>
      <c r="BD92">
        <f>IFERROR(VLOOKUP($A92, CDS1Y_bbg!BC$5:BD$241,2), -1)</f>
        <v>-1</v>
      </c>
      <c r="BF92">
        <f>IFERROR(VLOOKUP($A92, CDS1Y_bbg!BE$5:BF$241,2), -1)</f>
        <v>-1</v>
      </c>
      <c r="BH92">
        <f>IFERROR(VLOOKUP($A92, CDS1Y_bbg!BG$5:BH$241,2), -1)</f>
        <v>-1</v>
      </c>
      <c r="BJ92">
        <f>IFERROR(VLOOKUP($A92, CDS1Y_bbg!BI$5:BJ$241,2), -1)</f>
        <v>-1</v>
      </c>
      <c r="BL92">
        <f>IFERROR(VLOOKUP($A92, CDS1Y_bbg!BK$5:BL$241,2), -1)</f>
        <v>-1</v>
      </c>
      <c r="BN92">
        <f>IFERROR(VLOOKUP($A92, CDS1Y_bbg!BM$5:BN$241,2), -1)</f>
        <v>-1</v>
      </c>
      <c r="BP92">
        <f>IFERROR(VLOOKUP($A92, CDS1Y_bbg!BO$5:BP$241,2), -1)</f>
        <v>-1</v>
      </c>
      <c r="BR92">
        <f>IFERROR(VLOOKUP($A92, CDS1Y_bbg!BQ$5:BR$241,2), -1)</f>
        <v>-1</v>
      </c>
      <c r="BT92">
        <f>IFERROR(VLOOKUP($A92, CDS1Y_bbg!BS$5:BT$241,2), -1)</f>
        <v>-1</v>
      </c>
      <c r="BV92">
        <f>IFERROR(VLOOKUP($A92, CDS1Y_bbg!BU$5:BV$241,2), -1)</f>
        <v>-1</v>
      </c>
      <c r="BX92">
        <f>IFERROR(VLOOKUP($A92, CDS1Y_bbg!BW$5:BX$241,2), -1)</f>
        <v>-1</v>
      </c>
      <c r="BZ92">
        <f>IFERROR(VLOOKUP($A92, CDS1Y_bbg!BY$5:BZ$241,2), -1)</f>
        <v>-1</v>
      </c>
      <c r="CB92">
        <f>IFERROR(VLOOKUP($A92, CDS1Y_bbg!CA$5:CB$241,2), -1)</f>
        <v>-1</v>
      </c>
      <c r="CD92">
        <f>IFERROR(VLOOKUP($A92, CDS1Y_bbg!CC$5:CD$241,2), -1)</f>
        <v>-1</v>
      </c>
      <c r="CF92">
        <f>IFERROR(VLOOKUP($A92, CDS1Y_bbg!CE$5:CF$241,2), -1)</f>
        <v>4.25</v>
      </c>
      <c r="CH92">
        <f>IFERROR(VLOOKUP($A92, CDS1Y_bbg!CG$5:CH$241,2), -1)</f>
        <v>2.75</v>
      </c>
      <c r="CJ92">
        <f>IFERROR(VLOOKUP($A92, CDS1Y_bbg!CI$5:CJ$241,2), -1)</f>
        <v>-1</v>
      </c>
      <c r="CL92">
        <f>IFERROR(VLOOKUP($A92, CDS1Y_bbg!CK$5:CL$241,2), -1)</f>
        <v>6.335</v>
      </c>
      <c r="CN92">
        <f>IFERROR(VLOOKUP($A92, CDS1Y_bbg!CM$5:CN$241,2), -1)</f>
        <v>-1</v>
      </c>
    </row>
    <row r="93" spans="1:92" x14ac:dyDescent="0.25">
      <c r="A93" s="1">
        <v>39325</v>
      </c>
      <c r="B93">
        <f>IFERROR(VLOOKUP($A93, CDS1Y_bbg!A$5:B$241,2), -1)</f>
        <v>46.148000000000003</v>
      </c>
      <c r="D93">
        <f>IFERROR(VLOOKUP($A93, CDS1Y_bbg!C$5:D$241,2), -1)</f>
        <v>8.7119999999999997</v>
      </c>
      <c r="F93">
        <f>IFERROR(VLOOKUP($A93, CDS1Y_bbg!E$5:F$241,2), -1)</f>
        <v>10.741</v>
      </c>
      <c r="H93">
        <f>IFERROR(VLOOKUP($A93, CDS1Y_bbg!G$5:H$241,2), -1)</f>
        <v>13</v>
      </c>
      <c r="J93">
        <f>IFERROR(VLOOKUP($A93, CDS1Y_bbg!I$5:J$241,2), -1)</f>
        <v>54.411000000000001</v>
      </c>
      <c r="L93">
        <f>IFERROR(VLOOKUP($A93, CDS1Y_bbg!K$5:L$241,2), -1)</f>
        <v>8.3350000000000009</v>
      </c>
      <c r="N93">
        <f>IFERROR(VLOOKUP($A93, CDS1Y_bbg!M$5:N$241,2), -1)</f>
        <v>20.335000000000001</v>
      </c>
      <c r="P93">
        <f>IFERROR(VLOOKUP($A93, CDS1Y_bbg!O$5:P$241,2), -1)</f>
        <v>20.401</v>
      </c>
      <c r="R93">
        <f>IFERROR(VLOOKUP($A93, CDS1Y_bbg!Q$5:R$241,2), -1)</f>
        <v>24.498000000000001</v>
      </c>
      <c r="T93">
        <f>IFERROR(VLOOKUP($A93, CDS1Y_bbg!S$5:T$241,2), -1)</f>
        <v>74.721999999999994</v>
      </c>
      <c r="V93">
        <f>IFERROR(VLOOKUP($A93, CDS1Y_bbg!U$5:V$241,2), -1)</f>
        <v>5.6680000000000001</v>
      </c>
      <c r="X93">
        <f>IFERROR(VLOOKUP($A93, CDS1Y_bbg!W$5:X$241,2), -1)</f>
        <v>57.067999999999998</v>
      </c>
      <c r="Z93">
        <f>IFERROR(VLOOKUP($A93, CDS1Y_bbg!Y$5:Z$241,2), -1)</f>
        <v>13.718999999999999</v>
      </c>
      <c r="AB93">
        <f>IFERROR(VLOOKUP($A93, CDS1Y_bbg!AA$5:AB$241,2), -1)</f>
        <v>25.143999999999998</v>
      </c>
      <c r="AD93">
        <f>IFERROR(VLOOKUP($A93, CDS1Y_bbg!AC$5:AD$241,2), -1)</f>
        <v>64.168000000000006</v>
      </c>
      <c r="AF93">
        <f>IFERROR(VLOOKUP($A93, CDS1Y_bbg!AE$5:AF$241,2), -1)</f>
        <v>-1</v>
      </c>
      <c r="AH93">
        <f>IFERROR(VLOOKUP($A93, CDS1Y_bbg!AG$5:AH$241,2), -1)</f>
        <v>-1</v>
      </c>
      <c r="AJ93">
        <f>IFERROR(VLOOKUP($A93, CDS1Y_bbg!AI$5:AJ$241,2), -1)</f>
        <v>-1</v>
      </c>
      <c r="AL93">
        <f>IFERROR(VLOOKUP($A93, CDS1Y_bbg!AK$5:AL$241,2), -1)</f>
        <v>-1</v>
      </c>
      <c r="AN93">
        <f>IFERROR(VLOOKUP($A93, CDS1Y_bbg!AM$5:AN$241,2), -1)</f>
        <v>-1</v>
      </c>
      <c r="AP93">
        <f>IFERROR(VLOOKUP($A93, CDS1Y_bbg!AO$5:AP$241,2), -1)</f>
        <v>-1</v>
      </c>
      <c r="AR93">
        <f>IFERROR(VLOOKUP($A93, CDS1Y_bbg!AQ$5:AR$241,2), -1)</f>
        <v>-1</v>
      </c>
      <c r="AT93">
        <f>IFERROR(VLOOKUP($A93, CDS1Y_bbg!AS$5:AT$241,2), -1)</f>
        <v>-1</v>
      </c>
      <c r="AV93">
        <f>IFERROR(VLOOKUP($A93, CDS1Y_bbg!AU$5:AV$241,2), -1)</f>
        <v>-1</v>
      </c>
      <c r="AX93">
        <f>IFERROR(VLOOKUP($A93, CDS1Y_bbg!AW$5:AX$241,2), -1)</f>
        <v>10.068</v>
      </c>
      <c r="AZ93">
        <f>IFERROR(VLOOKUP($A93, CDS1Y_bbg!AY$5:AZ$241,2), -1)</f>
        <v>7.9719999999999995</v>
      </c>
      <c r="BB93">
        <f>IFERROR(VLOOKUP($A93, CDS1Y_bbg!BA$5:BB$241,2), -1)</f>
        <v>-1</v>
      </c>
      <c r="BD93">
        <f>IFERROR(VLOOKUP($A93, CDS1Y_bbg!BC$5:BD$241,2), -1)</f>
        <v>-1</v>
      </c>
      <c r="BF93">
        <f>IFERROR(VLOOKUP($A93, CDS1Y_bbg!BE$5:BF$241,2), -1)</f>
        <v>-1</v>
      </c>
      <c r="BH93">
        <f>IFERROR(VLOOKUP($A93, CDS1Y_bbg!BG$5:BH$241,2), -1)</f>
        <v>-1</v>
      </c>
      <c r="BJ93">
        <f>IFERROR(VLOOKUP($A93, CDS1Y_bbg!BI$5:BJ$241,2), -1)</f>
        <v>-1</v>
      </c>
      <c r="BL93">
        <f>IFERROR(VLOOKUP($A93, CDS1Y_bbg!BK$5:BL$241,2), -1)</f>
        <v>-1</v>
      </c>
      <c r="BN93">
        <f>IFERROR(VLOOKUP($A93, CDS1Y_bbg!BM$5:BN$241,2), -1)</f>
        <v>-1</v>
      </c>
      <c r="BP93">
        <f>IFERROR(VLOOKUP($A93, CDS1Y_bbg!BO$5:BP$241,2), -1)</f>
        <v>-1</v>
      </c>
      <c r="BR93">
        <f>IFERROR(VLOOKUP($A93, CDS1Y_bbg!BQ$5:BR$241,2), -1)</f>
        <v>-1</v>
      </c>
      <c r="BT93">
        <f>IFERROR(VLOOKUP($A93, CDS1Y_bbg!BS$5:BT$241,2), -1)</f>
        <v>-1</v>
      </c>
      <c r="BV93">
        <f>IFERROR(VLOOKUP($A93, CDS1Y_bbg!BU$5:BV$241,2), -1)</f>
        <v>-1</v>
      </c>
      <c r="BX93">
        <f>IFERROR(VLOOKUP($A93, CDS1Y_bbg!BW$5:BX$241,2), -1)</f>
        <v>-1</v>
      </c>
      <c r="BZ93">
        <f>IFERROR(VLOOKUP($A93, CDS1Y_bbg!BY$5:BZ$241,2), -1)</f>
        <v>-1</v>
      </c>
      <c r="CB93">
        <f>IFERROR(VLOOKUP($A93, CDS1Y_bbg!CA$5:CB$241,2), -1)</f>
        <v>-1</v>
      </c>
      <c r="CD93">
        <f>IFERROR(VLOOKUP($A93, CDS1Y_bbg!CC$5:CD$241,2), -1)</f>
        <v>-1</v>
      </c>
      <c r="CF93">
        <f>IFERROR(VLOOKUP($A93, CDS1Y_bbg!CE$5:CF$241,2), -1)</f>
        <v>4.25</v>
      </c>
      <c r="CH93">
        <f>IFERROR(VLOOKUP($A93, CDS1Y_bbg!CG$5:CH$241,2), -1)</f>
        <v>2.75</v>
      </c>
      <c r="CJ93">
        <f>IFERROR(VLOOKUP($A93, CDS1Y_bbg!CI$5:CJ$241,2), -1)</f>
        <v>-1</v>
      </c>
      <c r="CL93">
        <f>IFERROR(VLOOKUP($A93, CDS1Y_bbg!CK$5:CL$241,2), -1)</f>
        <v>9.3339999999999996</v>
      </c>
      <c r="CN93">
        <f>IFERROR(VLOOKUP($A93, CDS1Y_bbg!CM$5:CN$241,2), -1)</f>
        <v>-1</v>
      </c>
    </row>
    <row r="94" spans="1:92" x14ac:dyDescent="0.25">
      <c r="A94" s="1">
        <v>39353</v>
      </c>
      <c r="B94">
        <f>IFERROR(VLOOKUP($A94, CDS1Y_bbg!A$5:B$241,2), -1)</f>
        <v>35.664999999999999</v>
      </c>
      <c r="D94">
        <f>IFERROR(VLOOKUP($A94, CDS1Y_bbg!C$5:D$241,2), -1)</f>
        <v>9.5310000000000006</v>
      </c>
      <c r="F94">
        <f>IFERROR(VLOOKUP($A94, CDS1Y_bbg!E$5:F$241,2), -1)</f>
        <v>7.6120000000000001</v>
      </c>
      <c r="H94">
        <f>IFERROR(VLOOKUP($A94, CDS1Y_bbg!G$5:H$241,2), -1)</f>
        <v>15.667</v>
      </c>
      <c r="J94">
        <f>IFERROR(VLOOKUP($A94, CDS1Y_bbg!I$5:J$241,2), -1)</f>
        <v>44.33</v>
      </c>
      <c r="L94">
        <f>IFERROR(VLOOKUP($A94, CDS1Y_bbg!K$5:L$241,2), -1)</f>
        <v>9.8360000000000003</v>
      </c>
      <c r="N94">
        <f>IFERROR(VLOOKUP($A94, CDS1Y_bbg!M$5:N$241,2), -1)</f>
        <v>19.550999999999998</v>
      </c>
      <c r="P94">
        <f>IFERROR(VLOOKUP($A94, CDS1Y_bbg!O$5:P$241,2), -1)</f>
        <v>20.289000000000001</v>
      </c>
      <c r="R94">
        <f>IFERROR(VLOOKUP($A94, CDS1Y_bbg!Q$5:R$241,2), -1)</f>
        <v>21.405999999999999</v>
      </c>
      <c r="T94">
        <f>IFERROR(VLOOKUP($A94, CDS1Y_bbg!S$5:T$241,2), -1)</f>
        <v>108.408</v>
      </c>
      <c r="V94">
        <f>IFERROR(VLOOKUP($A94, CDS1Y_bbg!U$5:V$241,2), -1)</f>
        <v>5.0010000000000003</v>
      </c>
      <c r="X94">
        <f>IFERROR(VLOOKUP($A94, CDS1Y_bbg!W$5:X$241,2), -1)</f>
        <v>51.173000000000002</v>
      </c>
      <c r="Z94">
        <f>IFERROR(VLOOKUP($A94, CDS1Y_bbg!Y$5:Z$241,2), -1)</f>
        <v>13.558999999999999</v>
      </c>
      <c r="AB94">
        <f>IFERROR(VLOOKUP($A94, CDS1Y_bbg!AA$5:AB$241,2), -1)</f>
        <v>33.484000000000002</v>
      </c>
      <c r="AD94">
        <f>IFERROR(VLOOKUP($A94, CDS1Y_bbg!AC$5:AD$241,2), -1)</f>
        <v>59.003</v>
      </c>
      <c r="AF94">
        <f>IFERROR(VLOOKUP($A94, CDS1Y_bbg!AE$5:AF$241,2), -1)</f>
        <v>-1</v>
      </c>
      <c r="AH94">
        <f>IFERROR(VLOOKUP($A94, CDS1Y_bbg!AG$5:AH$241,2), -1)</f>
        <v>-1</v>
      </c>
      <c r="AJ94">
        <f>IFERROR(VLOOKUP($A94, CDS1Y_bbg!AI$5:AJ$241,2), -1)</f>
        <v>-1</v>
      </c>
      <c r="AL94">
        <f>IFERROR(VLOOKUP($A94, CDS1Y_bbg!AK$5:AL$241,2), -1)</f>
        <v>-1</v>
      </c>
      <c r="AN94">
        <f>IFERROR(VLOOKUP($A94, CDS1Y_bbg!AM$5:AN$241,2), -1)</f>
        <v>-1</v>
      </c>
      <c r="AP94">
        <f>IFERROR(VLOOKUP($A94, CDS1Y_bbg!AO$5:AP$241,2), -1)</f>
        <v>-1</v>
      </c>
      <c r="AR94">
        <f>IFERROR(VLOOKUP($A94, CDS1Y_bbg!AQ$5:AR$241,2), -1)</f>
        <v>-1</v>
      </c>
      <c r="AT94">
        <f>IFERROR(VLOOKUP($A94, CDS1Y_bbg!AS$5:AT$241,2), -1)</f>
        <v>-1</v>
      </c>
      <c r="AV94">
        <f>IFERROR(VLOOKUP($A94, CDS1Y_bbg!AU$5:AV$241,2), -1)</f>
        <v>-1</v>
      </c>
      <c r="AX94">
        <f>IFERROR(VLOOKUP($A94, CDS1Y_bbg!AW$5:AX$241,2), -1)</f>
        <v>9.9979999999999993</v>
      </c>
      <c r="AZ94">
        <f>IFERROR(VLOOKUP($A94, CDS1Y_bbg!AY$5:AZ$241,2), -1)</f>
        <v>7.9719999999999995</v>
      </c>
      <c r="BB94">
        <f>IFERROR(VLOOKUP($A94, CDS1Y_bbg!BA$5:BB$241,2), -1)</f>
        <v>-1</v>
      </c>
      <c r="BD94">
        <f>IFERROR(VLOOKUP($A94, CDS1Y_bbg!BC$5:BD$241,2), -1)</f>
        <v>-1</v>
      </c>
      <c r="BF94">
        <f>IFERROR(VLOOKUP($A94, CDS1Y_bbg!BE$5:BF$241,2), -1)</f>
        <v>-1</v>
      </c>
      <c r="BH94">
        <f>IFERROR(VLOOKUP($A94, CDS1Y_bbg!BG$5:BH$241,2), -1)</f>
        <v>-1</v>
      </c>
      <c r="BJ94">
        <f>IFERROR(VLOOKUP($A94, CDS1Y_bbg!BI$5:BJ$241,2), -1)</f>
        <v>-1</v>
      </c>
      <c r="BL94">
        <f>IFERROR(VLOOKUP($A94, CDS1Y_bbg!BK$5:BL$241,2), -1)</f>
        <v>-1</v>
      </c>
      <c r="BN94">
        <f>IFERROR(VLOOKUP($A94, CDS1Y_bbg!BM$5:BN$241,2), -1)</f>
        <v>-1</v>
      </c>
      <c r="BP94">
        <f>IFERROR(VLOOKUP($A94, CDS1Y_bbg!BO$5:BP$241,2), -1)</f>
        <v>-1</v>
      </c>
      <c r="BR94">
        <f>IFERROR(VLOOKUP($A94, CDS1Y_bbg!BQ$5:BR$241,2), -1)</f>
        <v>-1</v>
      </c>
      <c r="BT94">
        <f>IFERROR(VLOOKUP($A94, CDS1Y_bbg!BS$5:BT$241,2), -1)</f>
        <v>-1</v>
      </c>
      <c r="BV94">
        <f>IFERROR(VLOOKUP($A94, CDS1Y_bbg!BU$5:BV$241,2), -1)</f>
        <v>-1</v>
      </c>
      <c r="BX94">
        <f>IFERROR(VLOOKUP($A94, CDS1Y_bbg!BW$5:BX$241,2), -1)</f>
        <v>-1</v>
      </c>
      <c r="BZ94">
        <f>IFERROR(VLOOKUP($A94, CDS1Y_bbg!BY$5:BZ$241,2), -1)</f>
        <v>-1</v>
      </c>
      <c r="CB94">
        <f>IFERROR(VLOOKUP($A94, CDS1Y_bbg!CA$5:CB$241,2), -1)</f>
        <v>-1</v>
      </c>
      <c r="CD94">
        <f>IFERROR(VLOOKUP($A94, CDS1Y_bbg!CC$5:CD$241,2), -1)</f>
        <v>-1</v>
      </c>
      <c r="CF94">
        <f>IFERROR(VLOOKUP($A94, CDS1Y_bbg!CE$5:CF$241,2), -1)</f>
        <v>4.25</v>
      </c>
      <c r="CH94">
        <f>IFERROR(VLOOKUP($A94, CDS1Y_bbg!CG$5:CH$241,2), -1)</f>
        <v>2.75</v>
      </c>
      <c r="CJ94">
        <f>IFERROR(VLOOKUP($A94, CDS1Y_bbg!CI$5:CJ$241,2), -1)</f>
        <v>-1</v>
      </c>
      <c r="CL94">
        <f>IFERROR(VLOOKUP($A94, CDS1Y_bbg!CK$5:CL$241,2), -1)</f>
        <v>10.504</v>
      </c>
      <c r="CN94">
        <f>IFERROR(VLOOKUP($A94, CDS1Y_bbg!CM$5:CN$241,2), -1)</f>
        <v>-1</v>
      </c>
    </row>
    <row r="95" spans="1:92" x14ac:dyDescent="0.25">
      <c r="A95" s="1">
        <v>39386</v>
      </c>
      <c r="B95">
        <f>IFERROR(VLOOKUP($A95, CDS1Y_bbg!A$5:B$241,2), -1)</f>
        <v>38</v>
      </c>
      <c r="D95">
        <f>IFERROR(VLOOKUP($A95, CDS1Y_bbg!C$5:D$241,2), -1)</f>
        <v>10.163</v>
      </c>
      <c r="F95">
        <f>IFERROR(VLOOKUP($A95, CDS1Y_bbg!E$5:F$241,2), -1)</f>
        <v>9.0920000000000005</v>
      </c>
      <c r="H95">
        <f>IFERROR(VLOOKUP($A95, CDS1Y_bbg!G$5:H$241,2), -1)</f>
        <v>18.332999999999998</v>
      </c>
      <c r="J95">
        <f>IFERROR(VLOOKUP($A95, CDS1Y_bbg!I$5:J$241,2), -1)</f>
        <v>44.838000000000001</v>
      </c>
      <c r="L95">
        <f>IFERROR(VLOOKUP($A95, CDS1Y_bbg!K$5:L$241,2), -1)</f>
        <v>10.167999999999999</v>
      </c>
      <c r="N95">
        <f>IFERROR(VLOOKUP($A95, CDS1Y_bbg!M$5:N$241,2), -1)</f>
        <v>19.645</v>
      </c>
      <c r="P95">
        <f>IFERROR(VLOOKUP($A95, CDS1Y_bbg!O$5:P$241,2), -1)</f>
        <v>12.817</v>
      </c>
      <c r="R95">
        <f>IFERROR(VLOOKUP($A95, CDS1Y_bbg!Q$5:R$241,2), -1)</f>
        <v>19.196000000000002</v>
      </c>
      <c r="T95">
        <f>IFERROR(VLOOKUP($A95, CDS1Y_bbg!S$5:T$241,2), -1)</f>
        <v>57.33</v>
      </c>
      <c r="V95">
        <f>IFERROR(VLOOKUP($A95, CDS1Y_bbg!U$5:V$241,2), -1)</f>
        <v>5.1689999999999996</v>
      </c>
      <c r="X95">
        <f>IFERROR(VLOOKUP($A95, CDS1Y_bbg!W$5:X$241,2), -1)</f>
        <v>49.401000000000003</v>
      </c>
      <c r="Z95">
        <f>IFERROR(VLOOKUP($A95, CDS1Y_bbg!Y$5:Z$241,2), -1)</f>
        <v>11.654999999999999</v>
      </c>
      <c r="AB95">
        <f>IFERROR(VLOOKUP($A95, CDS1Y_bbg!AA$5:AB$241,2), -1)</f>
        <v>20.376000000000001</v>
      </c>
      <c r="AD95">
        <f>IFERROR(VLOOKUP($A95, CDS1Y_bbg!AC$5:AD$241,2), -1)</f>
        <v>51.825000000000003</v>
      </c>
      <c r="AF95">
        <f>IFERROR(VLOOKUP($A95, CDS1Y_bbg!AE$5:AF$241,2), -1)</f>
        <v>-1</v>
      </c>
      <c r="AH95">
        <f>IFERROR(VLOOKUP($A95, CDS1Y_bbg!AG$5:AH$241,2), -1)</f>
        <v>-1</v>
      </c>
      <c r="AJ95">
        <f>IFERROR(VLOOKUP($A95, CDS1Y_bbg!AI$5:AJ$241,2), -1)</f>
        <v>-1</v>
      </c>
      <c r="AL95">
        <f>IFERROR(VLOOKUP($A95, CDS1Y_bbg!AK$5:AL$241,2), -1)</f>
        <v>-1</v>
      </c>
      <c r="AN95">
        <f>IFERROR(VLOOKUP($A95, CDS1Y_bbg!AM$5:AN$241,2), -1)</f>
        <v>-1</v>
      </c>
      <c r="AP95">
        <f>IFERROR(VLOOKUP($A95, CDS1Y_bbg!AO$5:AP$241,2), -1)</f>
        <v>-1</v>
      </c>
      <c r="AR95">
        <f>IFERROR(VLOOKUP($A95, CDS1Y_bbg!AQ$5:AR$241,2), -1)</f>
        <v>-1</v>
      </c>
      <c r="AT95">
        <f>IFERROR(VLOOKUP($A95, CDS1Y_bbg!AS$5:AT$241,2), -1)</f>
        <v>-1</v>
      </c>
      <c r="AV95">
        <f>IFERROR(VLOOKUP($A95, CDS1Y_bbg!AU$5:AV$241,2), -1)</f>
        <v>-1</v>
      </c>
      <c r="AX95">
        <f>IFERROR(VLOOKUP($A95, CDS1Y_bbg!AW$5:AX$241,2), -1)</f>
        <v>9.8979999999999997</v>
      </c>
      <c r="AZ95">
        <f>IFERROR(VLOOKUP($A95, CDS1Y_bbg!AY$5:AZ$241,2), -1)</f>
        <v>7.9719999999999995</v>
      </c>
      <c r="BB95">
        <f>IFERROR(VLOOKUP($A95, CDS1Y_bbg!BA$5:BB$241,2), -1)</f>
        <v>-1</v>
      </c>
      <c r="BD95">
        <f>IFERROR(VLOOKUP($A95, CDS1Y_bbg!BC$5:BD$241,2), -1)</f>
        <v>-1</v>
      </c>
      <c r="BF95">
        <f>IFERROR(VLOOKUP($A95, CDS1Y_bbg!BE$5:BF$241,2), -1)</f>
        <v>-1</v>
      </c>
      <c r="BH95">
        <f>IFERROR(VLOOKUP($A95, CDS1Y_bbg!BG$5:BH$241,2), -1)</f>
        <v>-1</v>
      </c>
      <c r="BJ95">
        <f>IFERROR(VLOOKUP($A95, CDS1Y_bbg!BI$5:BJ$241,2), -1)</f>
        <v>-1</v>
      </c>
      <c r="BL95">
        <f>IFERROR(VLOOKUP($A95, CDS1Y_bbg!BK$5:BL$241,2), -1)</f>
        <v>-1</v>
      </c>
      <c r="BN95">
        <f>IFERROR(VLOOKUP($A95, CDS1Y_bbg!BM$5:BN$241,2), -1)</f>
        <v>-1</v>
      </c>
      <c r="BP95">
        <f>IFERROR(VLOOKUP($A95, CDS1Y_bbg!BO$5:BP$241,2), -1)</f>
        <v>-1</v>
      </c>
      <c r="BR95">
        <f>IFERROR(VLOOKUP($A95, CDS1Y_bbg!BQ$5:BR$241,2), -1)</f>
        <v>-1</v>
      </c>
      <c r="BT95">
        <f>IFERROR(VLOOKUP($A95, CDS1Y_bbg!BS$5:BT$241,2), -1)</f>
        <v>-1</v>
      </c>
      <c r="BV95">
        <f>IFERROR(VLOOKUP($A95, CDS1Y_bbg!BU$5:BV$241,2), -1)</f>
        <v>-1</v>
      </c>
      <c r="BX95">
        <f>IFERROR(VLOOKUP($A95, CDS1Y_bbg!BW$5:BX$241,2), -1)</f>
        <v>-1</v>
      </c>
      <c r="BZ95">
        <f>IFERROR(VLOOKUP($A95, CDS1Y_bbg!BY$5:BZ$241,2), -1)</f>
        <v>-1</v>
      </c>
      <c r="CB95">
        <f>IFERROR(VLOOKUP($A95, CDS1Y_bbg!CA$5:CB$241,2), -1)</f>
        <v>-1</v>
      </c>
      <c r="CD95">
        <f>IFERROR(VLOOKUP($A95, CDS1Y_bbg!CC$5:CD$241,2), -1)</f>
        <v>-1</v>
      </c>
      <c r="CF95">
        <f>IFERROR(VLOOKUP($A95, CDS1Y_bbg!CE$5:CF$241,2), -1)</f>
        <v>4.25</v>
      </c>
      <c r="CH95">
        <f>IFERROR(VLOOKUP($A95, CDS1Y_bbg!CG$5:CH$241,2), -1)</f>
        <v>2.75</v>
      </c>
      <c r="CJ95">
        <f>IFERROR(VLOOKUP($A95, CDS1Y_bbg!CI$5:CJ$241,2), -1)</f>
        <v>-1</v>
      </c>
      <c r="CL95">
        <f>IFERROR(VLOOKUP($A95, CDS1Y_bbg!CK$5:CL$241,2), -1)</f>
        <v>9.8339999999999996</v>
      </c>
      <c r="CN95">
        <f>IFERROR(VLOOKUP($A95, CDS1Y_bbg!CM$5:CN$241,2), -1)</f>
        <v>-1</v>
      </c>
    </row>
    <row r="96" spans="1:92" x14ac:dyDescent="0.25">
      <c r="A96" s="1">
        <v>39416</v>
      </c>
      <c r="B96">
        <f>IFERROR(VLOOKUP($A96, CDS1Y_bbg!A$5:B$241,2), -1)</f>
        <v>50.625</v>
      </c>
      <c r="D96">
        <f>IFERROR(VLOOKUP($A96, CDS1Y_bbg!C$5:D$241,2), -1)</f>
        <v>25.492999999999999</v>
      </c>
      <c r="F96">
        <f>IFERROR(VLOOKUP($A96, CDS1Y_bbg!E$5:F$241,2), -1)</f>
        <v>16.175999999999998</v>
      </c>
      <c r="H96">
        <f>IFERROR(VLOOKUP($A96, CDS1Y_bbg!G$5:H$241,2), -1)</f>
        <v>13</v>
      </c>
      <c r="J96">
        <f>IFERROR(VLOOKUP($A96, CDS1Y_bbg!I$5:J$241,2), -1)</f>
        <v>69.2</v>
      </c>
      <c r="L96">
        <f>IFERROR(VLOOKUP($A96, CDS1Y_bbg!K$5:L$241,2), -1)</f>
        <v>23.835000000000001</v>
      </c>
      <c r="N96">
        <f>IFERROR(VLOOKUP($A96, CDS1Y_bbg!M$5:N$241,2), -1)</f>
        <v>28.285</v>
      </c>
      <c r="P96">
        <f>IFERROR(VLOOKUP($A96, CDS1Y_bbg!O$5:P$241,2), -1)</f>
        <v>28.22</v>
      </c>
      <c r="R96">
        <f>IFERROR(VLOOKUP($A96, CDS1Y_bbg!Q$5:R$241,2), -1)</f>
        <v>26.175000000000001</v>
      </c>
      <c r="T96">
        <f>IFERROR(VLOOKUP($A96, CDS1Y_bbg!S$5:T$241,2), -1)</f>
        <v>54.383000000000003</v>
      </c>
      <c r="V96">
        <f>IFERROR(VLOOKUP($A96, CDS1Y_bbg!U$5:V$241,2), -1)</f>
        <v>9.0030000000000001</v>
      </c>
      <c r="X96">
        <f>IFERROR(VLOOKUP($A96, CDS1Y_bbg!W$5:X$241,2), -1)</f>
        <v>69.852999999999994</v>
      </c>
      <c r="Z96">
        <f>IFERROR(VLOOKUP($A96, CDS1Y_bbg!Y$5:Z$241,2), -1)</f>
        <v>27.445</v>
      </c>
      <c r="AB96">
        <f>IFERROR(VLOOKUP($A96, CDS1Y_bbg!AA$5:AB$241,2), -1)</f>
        <v>23.399000000000001</v>
      </c>
      <c r="AD96">
        <f>IFERROR(VLOOKUP($A96, CDS1Y_bbg!AC$5:AD$241,2), -1)</f>
        <v>69.144999999999996</v>
      </c>
      <c r="AF96">
        <f>IFERROR(VLOOKUP($A96, CDS1Y_bbg!AE$5:AF$241,2), -1)</f>
        <v>-1</v>
      </c>
      <c r="AH96">
        <f>IFERROR(VLOOKUP($A96, CDS1Y_bbg!AG$5:AH$241,2), -1)</f>
        <v>-1</v>
      </c>
      <c r="AJ96">
        <f>IFERROR(VLOOKUP($A96, CDS1Y_bbg!AI$5:AJ$241,2), -1)</f>
        <v>-1</v>
      </c>
      <c r="AL96">
        <f>IFERROR(VLOOKUP($A96, CDS1Y_bbg!AK$5:AL$241,2), -1)</f>
        <v>-1</v>
      </c>
      <c r="AN96">
        <f>IFERROR(VLOOKUP($A96, CDS1Y_bbg!AM$5:AN$241,2), -1)</f>
        <v>-1</v>
      </c>
      <c r="AP96">
        <f>IFERROR(VLOOKUP($A96, CDS1Y_bbg!AO$5:AP$241,2), -1)</f>
        <v>-1</v>
      </c>
      <c r="AR96">
        <f>IFERROR(VLOOKUP($A96, CDS1Y_bbg!AQ$5:AR$241,2), -1)</f>
        <v>-1</v>
      </c>
      <c r="AT96">
        <f>IFERROR(VLOOKUP($A96, CDS1Y_bbg!AS$5:AT$241,2), -1)</f>
        <v>-1</v>
      </c>
      <c r="AV96">
        <f>IFERROR(VLOOKUP($A96, CDS1Y_bbg!AU$5:AV$241,2), -1)</f>
        <v>-1</v>
      </c>
      <c r="AX96">
        <f>IFERROR(VLOOKUP($A96, CDS1Y_bbg!AW$5:AX$241,2), -1)</f>
        <v>11.681000000000001</v>
      </c>
      <c r="AZ96">
        <f>IFERROR(VLOOKUP($A96, CDS1Y_bbg!AY$5:AZ$241,2), -1)</f>
        <v>7.9719999999999995</v>
      </c>
      <c r="BB96">
        <f>IFERROR(VLOOKUP($A96, CDS1Y_bbg!BA$5:BB$241,2), -1)</f>
        <v>-1</v>
      </c>
      <c r="BD96">
        <f>IFERROR(VLOOKUP($A96, CDS1Y_bbg!BC$5:BD$241,2), -1)</f>
        <v>-1</v>
      </c>
      <c r="BF96">
        <f>IFERROR(VLOOKUP($A96, CDS1Y_bbg!BE$5:BF$241,2), -1)</f>
        <v>-1</v>
      </c>
      <c r="BH96">
        <f>IFERROR(VLOOKUP($A96, CDS1Y_bbg!BG$5:BH$241,2), -1)</f>
        <v>-1</v>
      </c>
      <c r="BJ96">
        <f>IFERROR(VLOOKUP($A96, CDS1Y_bbg!BI$5:BJ$241,2), -1)</f>
        <v>-1</v>
      </c>
      <c r="BL96">
        <f>IFERROR(VLOOKUP($A96, CDS1Y_bbg!BK$5:BL$241,2), -1)</f>
        <v>-1</v>
      </c>
      <c r="BN96">
        <f>IFERROR(VLOOKUP($A96, CDS1Y_bbg!BM$5:BN$241,2), -1)</f>
        <v>-1</v>
      </c>
      <c r="BP96">
        <f>IFERROR(VLOOKUP($A96, CDS1Y_bbg!BO$5:BP$241,2), -1)</f>
        <v>-1</v>
      </c>
      <c r="BR96">
        <f>IFERROR(VLOOKUP($A96, CDS1Y_bbg!BQ$5:BR$241,2), -1)</f>
        <v>-1</v>
      </c>
      <c r="BT96">
        <f>IFERROR(VLOOKUP($A96, CDS1Y_bbg!BS$5:BT$241,2), -1)</f>
        <v>-1</v>
      </c>
      <c r="BV96">
        <f>IFERROR(VLOOKUP($A96, CDS1Y_bbg!BU$5:BV$241,2), -1)</f>
        <v>-1</v>
      </c>
      <c r="BX96">
        <f>IFERROR(VLOOKUP($A96, CDS1Y_bbg!BW$5:BX$241,2), -1)</f>
        <v>-1</v>
      </c>
      <c r="BZ96">
        <f>IFERROR(VLOOKUP($A96, CDS1Y_bbg!BY$5:BZ$241,2), -1)</f>
        <v>-1</v>
      </c>
      <c r="CB96">
        <f>IFERROR(VLOOKUP($A96, CDS1Y_bbg!CA$5:CB$241,2), -1)</f>
        <v>-1</v>
      </c>
      <c r="CD96">
        <f>IFERROR(VLOOKUP($A96, CDS1Y_bbg!CC$5:CD$241,2), -1)</f>
        <v>-1</v>
      </c>
      <c r="CF96">
        <f>IFERROR(VLOOKUP($A96, CDS1Y_bbg!CE$5:CF$241,2), -1)</f>
        <v>4.25</v>
      </c>
      <c r="CH96">
        <f>IFERROR(VLOOKUP($A96, CDS1Y_bbg!CG$5:CH$241,2), -1)</f>
        <v>2.75</v>
      </c>
      <c r="CJ96">
        <f>IFERROR(VLOOKUP($A96, CDS1Y_bbg!CI$5:CJ$241,2), -1)</f>
        <v>-1</v>
      </c>
      <c r="CL96">
        <f>IFERROR(VLOOKUP($A96, CDS1Y_bbg!CK$5:CL$241,2), -1)</f>
        <v>21.835000000000001</v>
      </c>
      <c r="CN96">
        <f>IFERROR(VLOOKUP($A96, CDS1Y_bbg!CM$5:CN$241,2), -1)</f>
        <v>-1</v>
      </c>
    </row>
    <row r="97" spans="1:92" x14ac:dyDescent="0.25">
      <c r="A97" s="1">
        <v>39447</v>
      </c>
      <c r="B97">
        <f>IFERROR(VLOOKUP($A97, CDS1Y_bbg!A$5:B$241,2), -1)</f>
        <v>46.777000000000001</v>
      </c>
      <c r="D97">
        <f>IFERROR(VLOOKUP($A97, CDS1Y_bbg!C$5:D$241,2), -1)</f>
        <v>42.725999999999999</v>
      </c>
      <c r="F97">
        <f>IFERROR(VLOOKUP($A97, CDS1Y_bbg!E$5:F$241,2), -1)</f>
        <v>17.265000000000001</v>
      </c>
      <c r="H97">
        <f>IFERROR(VLOOKUP($A97, CDS1Y_bbg!G$5:H$241,2), -1)</f>
        <v>24.25</v>
      </c>
      <c r="J97">
        <f>IFERROR(VLOOKUP($A97, CDS1Y_bbg!I$5:J$241,2), -1)</f>
        <v>56.127000000000002</v>
      </c>
      <c r="L97">
        <f>IFERROR(VLOOKUP($A97, CDS1Y_bbg!K$5:L$241,2), -1)</f>
        <v>30.253</v>
      </c>
      <c r="N97">
        <f>IFERROR(VLOOKUP($A97, CDS1Y_bbg!M$5:N$241,2), -1)</f>
        <v>45.655000000000001</v>
      </c>
      <c r="P97">
        <f>IFERROR(VLOOKUP($A97, CDS1Y_bbg!O$5:P$241,2), -1)</f>
        <v>34.25</v>
      </c>
      <c r="R97">
        <f>IFERROR(VLOOKUP($A97, CDS1Y_bbg!Q$5:R$241,2), -1)</f>
        <v>26.439</v>
      </c>
      <c r="T97">
        <f>IFERROR(VLOOKUP($A97, CDS1Y_bbg!S$5:T$241,2), -1)</f>
        <v>77.986000000000004</v>
      </c>
      <c r="V97">
        <f>IFERROR(VLOOKUP($A97, CDS1Y_bbg!U$5:V$241,2), -1)</f>
        <v>11.252000000000001</v>
      </c>
      <c r="X97">
        <f>IFERROR(VLOOKUP($A97, CDS1Y_bbg!W$5:X$241,2), -1)</f>
        <v>62.475000000000001</v>
      </c>
      <c r="Z97">
        <f>IFERROR(VLOOKUP($A97, CDS1Y_bbg!Y$5:Z$241,2), -1)</f>
        <v>35.838000000000001</v>
      </c>
      <c r="AB97">
        <f>IFERROR(VLOOKUP($A97, CDS1Y_bbg!AA$5:AB$241,2), -1)</f>
        <v>43.755000000000003</v>
      </c>
      <c r="AD97">
        <f>IFERROR(VLOOKUP($A97, CDS1Y_bbg!AC$5:AD$241,2), -1)</f>
        <v>54.591999999999999</v>
      </c>
      <c r="AF97">
        <f>IFERROR(VLOOKUP($A97, CDS1Y_bbg!AE$5:AF$241,2), -1)</f>
        <v>-1</v>
      </c>
      <c r="AH97">
        <f>IFERROR(VLOOKUP($A97, CDS1Y_bbg!AG$5:AH$241,2), -1)</f>
        <v>-1</v>
      </c>
      <c r="AJ97">
        <f>IFERROR(VLOOKUP($A97, CDS1Y_bbg!AI$5:AJ$241,2), -1)</f>
        <v>-1</v>
      </c>
      <c r="AL97">
        <f>IFERROR(VLOOKUP($A97, CDS1Y_bbg!AK$5:AL$241,2), -1)</f>
        <v>-1</v>
      </c>
      <c r="AN97">
        <f>IFERROR(VLOOKUP($A97, CDS1Y_bbg!AM$5:AN$241,2), -1)</f>
        <v>-1</v>
      </c>
      <c r="AP97">
        <f>IFERROR(VLOOKUP($A97, CDS1Y_bbg!AO$5:AP$241,2), -1)</f>
        <v>-1</v>
      </c>
      <c r="AR97">
        <f>IFERROR(VLOOKUP($A97, CDS1Y_bbg!AQ$5:AR$241,2), -1)</f>
        <v>-1</v>
      </c>
      <c r="AT97">
        <f>IFERROR(VLOOKUP($A97, CDS1Y_bbg!AS$5:AT$241,2), -1)</f>
        <v>-1</v>
      </c>
      <c r="AV97">
        <f>IFERROR(VLOOKUP($A97, CDS1Y_bbg!AU$5:AV$241,2), -1)</f>
        <v>-1</v>
      </c>
      <c r="AX97">
        <f>IFERROR(VLOOKUP($A97, CDS1Y_bbg!AW$5:AX$241,2), -1)</f>
        <v>19.762</v>
      </c>
      <c r="AZ97">
        <f>IFERROR(VLOOKUP($A97, CDS1Y_bbg!AY$5:AZ$241,2), -1)</f>
        <v>7.9719999999999995</v>
      </c>
      <c r="BB97">
        <f>IFERROR(VLOOKUP($A97, CDS1Y_bbg!BA$5:BB$241,2), -1)</f>
        <v>-1</v>
      </c>
      <c r="BD97">
        <f>IFERROR(VLOOKUP($A97, CDS1Y_bbg!BC$5:BD$241,2), -1)</f>
        <v>-1</v>
      </c>
      <c r="BF97">
        <f>IFERROR(VLOOKUP($A97, CDS1Y_bbg!BE$5:BF$241,2), -1)</f>
        <v>-1</v>
      </c>
      <c r="BH97">
        <f>IFERROR(VLOOKUP($A97, CDS1Y_bbg!BG$5:BH$241,2), -1)</f>
        <v>-1</v>
      </c>
      <c r="BJ97">
        <f>IFERROR(VLOOKUP($A97, CDS1Y_bbg!BI$5:BJ$241,2), -1)</f>
        <v>-1</v>
      </c>
      <c r="BL97">
        <f>IFERROR(VLOOKUP($A97, CDS1Y_bbg!BK$5:BL$241,2), -1)</f>
        <v>-1</v>
      </c>
      <c r="BN97">
        <f>IFERROR(VLOOKUP($A97, CDS1Y_bbg!BM$5:BN$241,2), -1)</f>
        <v>-1</v>
      </c>
      <c r="BP97">
        <f>IFERROR(VLOOKUP($A97, CDS1Y_bbg!BO$5:BP$241,2), -1)</f>
        <v>-1</v>
      </c>
      <c r="BR97">
        <f>IFERROR(VLOOKUP($A97, CDS1Y_bbg!BQ$5:BR$241,2), -1)</f>
        <v>-1</v>
      </c>
      <c r="BT97">
        <f>IFERROR(VLOOKUP($A97, CDS1Y_bbg!BS$5:BT$241,2), -1)</f>
        <v>-1</v>
      </c>
      <c r="BV97">
        <f>IFERROR(VLOOKUP($A97, CDS1Y_bbg!BU$5:BV$241,2), -1)</f>
        <v>-1</v>
      </c>
      <c r="BX97">
        <f>IFERROR(VLOOKUP($A97, CDS1Y_bbg!BW$5:BX$241,2), -1)</f>
        <v>-1</v>
      </c>
      <c r="BZ97">
        <f>IFERROR(VLOOKUP($A97, CDS1Y_bbg!BY$5:BZ$241,2), -1)</f>
        <v>-1</v>
      </c>
      <c r="CB97">
        <f>IFERROR(VLOOKUP($A97, CDS1Y_bbg!CA$5:CB$241,2), -1)</f>
        <v>-1</v>
      </c>
      <c r="CD97">
        <f>IFERROR(VLOOKUP($A97, CDS1Y_bbg!CC$5:CD$241,2), -1)</f>
        <v>-1</v>
      </c>
      <c r="CF97">
        <f>IFERROR(VLOOKUP($A97, CDS1Y_bbg!CE$5:CF$241,2), -1)</f>
        <v>4.25</v>
      </c>
      <c r="CH97">
        <f>IFERROR(VLOOKUP($A97, CDS1Y_bbg!CG$5:CH$241,2), -1)</f>
        <v>2.75</v>
      </c>
      <c r="CJ97">
        <f>IFERROR(VLOOKUP($A97, CDS1Y_bbg!CI$5:CJ$241,2), -1)</f>
        <v>-1</v>
      </c>
      <c r="CL97">
        <f>IFERROR(VLOOKUP($A97, CDS1Y_bbg!CK$5:CL$241,2), -1)</f>
        <v>26.251999999999999</v>
      </c>
      <c r="CN97">
        <f>IFERROR(VLOOKUP($A97, CDS1Y_bbg!CM$5:CN$241,2), -1)</f>
        <v>-1</v>
      </c>
    </row>
    <row r="98" spans="1:92" x14ac:dyDescent="0.25">
      <c r="A98" s="1">
        <v>39478</v>
      </c>
      <c r="B98">
        <f>IFERROR(VLOOKUP($A98, CDS1Y_bbg!A$5:B$241,2), -1)</f>
        <v>51.2</v>
      </c>
      <c r="D98">
        <f>IFERROR(VLOOKUP($A98, CDS1Y_bbg!C$5:D$241,2), -1)</f>
        <v>40.344999999999999</v>
      </c>
      <c r="F98">
        <f>IFERROR(VLOOKUP($A98, CDS1Y_bbg!E$5:F$241,2), -1)</f>
        <v>33.008000000000003</v>
      </c>
      <c r="H98">
        <f>IFERROR(VLOOKUP($A98, CDS1Y_bbg!G$5:H$241,2), -1)</f>
        <v>35.024999999999999</v>
      </c>
      <c r="J98">
        <f>IFERROR(VLOOKUP($A98, CDS1Y_bbg!I$5:J$241,2), -1)</f>
        <v>76.400000000000006</v>
      </c>
      <c r="L98">
        <f>IFERROR(VLOOKUP($A98, CDS1Y_bbg!K$5:L$241,2), -1)</f>
        <v>33.503999999999998</v>
      </c>
      <c r="N98">
        <f>IFERROR(VLOOKUP($A98, CDS1Y_bbg!M$5:N$241,2), -1)</f>
        <v>49.917000000000002</v>
      </c>
      <c r="P98">
        <f>IFERROR(VLOOKUP($A98, CDS1Y_bbg!O$5:P$241,2), -1)</f>
        <v>52.832000000000001</v>
      </c>
      <c r="R98">
        <f>IFERROR(VLOOKUP($A98, CDS1Y_bbg!Q$5:R$241,2), -1)</f>
        <v>36.494999999999997</v>
      </c>
      <c r="T98">
        <f>IFERROR(VLOOKUP($A98, CDS1Y_bbg!S$5:T$241,2), -1)</f>
        <v>98.935000000000002</v>
      </c>
      <c r="V98">
        <f>IFERROR(VLOOKUP($A98, CDS1Y_bbg!U$5:V$241,2), -1)</f>
        <v>12.753</v>
      </c>
      <c r="X98">
        <f>IFERROR(VLOOKUP($A98, CDS1Y_bbg!W$5:X$241,2), -1)</f>
        <v>71.004999999999995</v>
      </c>
      <c r="Z98">
        <f>IFERROR(VLOOKUP($A98, CDS1Y_bbg!Y$5:Z$241,2), -1)</f>
        <v>53.728999999999999</v>
      </c>
      <c r="AB98">
        <f>IFERROR(VLOOKUP($A98, CDS1Y_bbg!AA$5:AB$241,2), -1)</f>
        <v>38.884</v>
      </c>
      <c r="AD98">
        <f>IFERROR(VLOOKUP($A98, CDS1Y_bbg!AC$5:AD$241,2), -1)</f>
        <v>70.67</v>
      </c>
      <c r="AF98">
        <f>IFERROR(VLOOKUP($A98, CDS1Y_bbg!AE$5:AF$241,2), -1)</f>
        <v>-1</v>
      </c>
      <c r="AH98">
        <f>IFERROR(VLOOKUP($A98, CDS1Y_bbg!AG$5:AH$241,2), -1)</f>
        <v>-1</v>
      </c>
      <c r="AJ98">
        <f>IFERROR(VLOOKUP($A98, CDS1Y_bbg!AI$5:AJ$241,2), -1)</f>
        <v>-1</v>
      </c>
      <c r="AL98">
        <f>IFERROR(VLOOKUP($A98, CDS1Y_bbg!AK$5:AL$241,2), -1)</f>
        <v>-1</v>
      </c>
      <c r="AN98">
        <f>IFERROR(VLOOKUP($A98, CDS1Y_bbg!AM$5:AN$241,2), -1)</f>
        <v>-1</v>
      </c>
      <c r="AP98">
        <f>IFERROR(VLOOKUP($A98, CDS1Y_bbg!AO$5:AP$241,2), -1)</f>
        <v>-1</v>
      </c>
      <c r="AR98">
        <f>IFERROR(VLOOKUP($A98, CDS1Y_bbg!AQ$5:AR$241,2), -1)</f>
        <v>-1</v>
      </c>
      <c r="AT98">
        <f>IFERROR(VLOOKUP($A98, CDS1Y_bbg!AS$5:AT$241,2), -1)</f>
        <v>-1</v>
      </c>
      <c r="AV98">
        <f>IFERROR(VLOOKUP($A98, CDS1Y_bbg!AU$5:AV$241,2), -1)</f>
        <v>-1</v>
      </c>
      <c r="AX98">
        <f>IFERROR(VLOOKUP($A98, CDS1Y_bbg!AW$5:AX$241,2), -1)</f>
        <v>24.15</v>
      </c>
      <c r="AZ98">
        <f>IFERROR(VLOOKUP($A98, CDS1Y_bbg!AY$5:AZ$241,2), -1)</f>
        <v>7.9719999999999995</v>
      </c>
      <c r="BB98">
        <f>IFERROR(VLOOKUP($A98, CDS1Y_bbg!BA$5:BB$241,2), -1)</f>
        <v>-1</v>
      </c>
      <c r="BD98">
        <f>IFERROR(VLOOKUP($A98, CDS1Y_bbg!BC$5:BD$241,2), -1)</f>
        <v>-1</v>
      </c>
      <c r="BF98">
        <f>IFERROR(VLOOKUP($A98, CDS1Y_bbg!BE$5:BF$241,2), -1)</f>
        <v>-1</v>
      </c>
      <c r="BH98">
        <f>IFERROR(VLOOKUP($A98, CDS1Y_bbg!BG$5:BH$241,2), -1)</f>
        <v>-1</v>
      </c>
      <c r="BJ98">
        <f>IFERROR(VLOOKUP($A98, CDS1Y_bbg!BI$5:BJ$241,2), -1)</f>
        <v>-1</v>
      </c>
      <c r="BL98">
        <f>IFERROR(VLOOKUP($A98, CDS1Y_bbg!BK$5:BL$241,2), -1)</f>
        <v>-1</v>
      </c>
      <c r="BN98">
        <f>IFERROR(VLOOKUP($A98, CDS1Y_bbg!BM$5:BN$241,2), -1)</f>
        <v>-1</v>
      </c>
      <c r="BP98">
        <f>IFERROR(VLOOKUP($A98, CDS1Y_bbg!BO$5:BP$241,2), -1)</f>
        <v>-1</v>
      </c>
      <c r="BR98">
        <f>IFERROR(VLOOKUP($A98, CDS1Y_bbg!BQ$5:BR$241,2), -1)</f>
        <v>-1</v>
      </c>
      <c r="BT98">
        <f>IFERROR(VLOOKUP($A98, CDS1Y_bbg!BS$5:BT$241,2), -1)</f>
        <v>-1</v>
      </c>
      <c r="BV98">
        <f>IFERROR(VLOOKUP($A98, CDS1Y_bbg!BU$5:BV$241,2), -1)</f>
        <v>-1</v>
      </c>
      <c r="BX98">
        <f>IFERROR(VLOOKUP($A98, CDS1Y_bbg!BW$5:BX$241,2), -1)</f>
        <v>-1</v>
      </c>
      <c r="BZ98">
        <f>IFERROR(VLOOKUP($A98, CDS1Y_bbg!BY$5:BZ$241,2), -1)</f>
        <v>-1</v>
      </c>
      <c r="CB98">
        <f>IFERROR(VLOOKUP($A98, CDS1Y_bbg!CA$5:CB$241,2), -1)</f>
        <v>-1</v>
      </c>
      <c r="CD98">
        <f>IFERROR(VLOOKUP($A98, CDS1Y_bbg!CC$5:CD$241,2), -1)</f>
        <v>-1</v>
      </c>
      <c r="CF98">
        <f>IFERROR(VLOOKUP($A98, CDS1Y_bbg!CE$5:CF$241,2), -1)</f>
        <v>4.25</v>
      </c>
      <c r="CH98">
        <f>IFERROR(VLOOKUP($A98, CDS1Y_bbg!CG$5:CH$241,2), -1)</f>
        <v>2.75</v>
      </c>
      <c r="CJ98">
        <f>IFERROR(VLOOKUP($A98, CDS1Y_bbg!CI$5:CJ$241,2), -1)</f>
        <v>-1</v>
      </c>
      <c r="CL98">
        <f>IFERROR(VLOOKUP($A98, CDS1Y_bbg!CK$5:CL$241,2), -1)</f>
        <v>20.001999999999999</v>
      </c>
      <c r="CN98">
        <f>IFERROR(VLOOKUP($A98, CDS1Y_bbg!CM$5:CN$241,2), -1)</f>
        <v>-1</v>
      </c>
    </row>
    <row r="99" spans="1:92" x14ac:dyDescent="0.25">
      <c r="A99" s="1">
        <v>39507</v>
      </c>
      <c r="B99">
        <f>IFERROR(VLOOKUP($A99, CDS1Y_bbg!A$5:B$241,2), -1)</f>
        <v>48.222000000000001</v>
      </c>
      <c r="D99">
        <f>IFERROR(VLOOKUP($A99, CDS1Y_bbg!C$5:D$241,2), -1)</f>
        <v>51.54</v>
      </c>
      <c r="F99">
        <f>IFERROR(VLOOKUP($A99, CDS1Y_bbg!E$5:F$241,2), -1)</f>
        <v>20.154</v>
      </c>
      <c r="H99">
        <f>IFERROR(VLOOKUP($A99, CDS1Y_bbg!G$5:H$241,2), -1)</f>
        <v>45.116</v>
      </c>
      <c r="J99">
        <f>IFERROR(VLOOKUP($A99, CDS1Y_bbg!I$5:J$241,2), -1)</f>
        <v>76.375</v>
      </c>
      <c r="L99">
        <f>IFERROR(VLOOKUP($A99, CDS1Y_bbg!K$5:L$241,2), -1)</f>
        <v>39.502000000000002</v>
      </c>
      <c r="N99">
        <f>IFERROR(VLOOKUP($A99, CDS1Y_bbg!M$5:N$241,2), -1)</f>
        <v>70.631</v>
      </c>
      <c r="P99">
        <f>IFERROR(VLOOKUP($A99, CDS1Y_bbg!O$5:P$241,2), -1)</f>
        <v>60.92</v>
      </c>
      <c r="R99">
        <f>IFERROR(VLOOKUP($A99, CDS1Y_bbg!Q$5:R$241,2), -1)</f>
        <v>32.25</v>
      </c>
      <c r="T99">
        <f>IFERROR(VLOOKUP($A99, CDS1Y_bbg!S$5:T$241,2), -1)</f>
        <v>170.518</v>
      </c>
      <c r="V99">
        <f>IFERROR(VLOOKUP($A99, CDS1Y_bbg!U$5:V$241,2), -1)</f>
        <v>26.503</v>
      </c>
      <c r="X99">
        <f>IFERROR(VLOOKUP($A99, CDS1Y_bbg!W$5:X$241,2), -1)</f>
        <v>71.061000000000007</v>
      </c>
      <c r="Z99">
        <f>IFERROR(VLOOKUP($A99, CDS1Y_bbg!Y$5:Z$241,2), -1)</f>
        <v>71.173000000000002</v>
      </c>
      <c r="AB99">
        <f>IFERROR(VLOOKUP($A99, CDS1Y_bbg!AA$5:AB$241,2), -1)</f>
        <v>70.534000000000006</v>
      </c>
      <c r="AD99">
        <f>IFERROR(VLOOKUP($A99, CDS1Y_bbg!AC$5:AD$241,2), -1)</f>
        <v>86.352000000000004</v>
      </c>
      <c r="AF99">
        <f>IFERROR(VLOOKUP($A99, CDS1Y_bbg!AE$5:AF$241,2), -1)</f>
        <v>-1</v>
      </c>
      <c r="AH99">
        <f>IFERROR(VLOOKUP($A99, CDS1Y_bbg!AG$5:AH$241,2), -1)</f>
        <v>-1</v>
      </c>
      <c r="AJ99">
        <f>IFERROR(VLOOKUP($A99, CDS1Y_bbg!AI$5:AJ$241,2), -1)</f>
        <v>-1</v>
      </c>
      <c r="AL99">
        <f>IFERROR(VLOOKUP($A99, CDS1Y_bbg!AK$5:AL$241,2), -1)</f>
        <v>-1</v>
      </c>
      <c r="AN99">
        <f>IFERROR(VLOOKUP($A99, CDS1Y_bbg!AM$5:AN$241,2), -1)</f>
        <v>-1</v>
      </c>
      <c r="AP99">
        <f>IFERROR(VLOOKUP($A99, CDS1Y_bbg!AO$5:AP$241,2), -1)</f>
        <v>-1</v>
      </c>
      <c r="AR99">
        <f>IFERROR(VLOOKUP($A99, CDS1Y_bbg!AQ$5:AR$241,2), -1)</f>
        <v>-1</v>
      </c>
      <c r="AT99">
        <f>IFERROR(VLOOKUP($A99, CDS1Y_bbg!AS$5:AT$241,2), -1)</f>
        <v>-1</v>
      </c>
      <c r="AV99">
        <f>IFERROR(VLOOKUP($A99, CDS1Y_bbg!AU$5:AV$241,2), -1)</f>
        <v>-1</v>
      </c>
      <c r="AX99">
        <f>IFERROR(VLOOKUP($A99, CDS1Y_bbg!AW$5:AX$241,2), -1)</f>
        <v>28.858000000000001</v>
      </c>
      <c r="AZ99">
        <f>IFERROR(VLOOKUP($A99, CDS1Y_bbg!AY$5:AZ$241,2), -1)</f>
        <v>7.9719999999999995</v>
      </c>
      <c r="BB99">
        <f>IFERROR(VLOOKUP($A99, CDS1Y_bbg!BA$5:BB$241,2), -1)</f>
        <v>-1</v>
      </c>
      <c r="BD99">
        <f>IFERROR(VLOOKUP($A99, CDS1Y_bbg!BC$5:BD$241,2), -1)</f>
        <v>-1</v>
      </c>
      <c r="BF99">
        <f>IFERROR(VLOOKUP($A99, CDS1Y_bbg!BE$5:BF$241,2), -1)</f>
        <v>-1</v>
      </c>
      <c r="BH99">
        <f>IFERROR(VLOOKUP($A99, CDS1Y_bbg!BG$5:BH$241,2), -1)</f>
        <v>-1</v>
      </c>
      <c r="BJ99">
        <f>IFERROR(VLOOKUP($A99, CDS1Y_bbg!BI$5:BJ$241,2), -1)</f>
        <v>-1</v>
      </c>
      <c r="BL99">
        <f>IFERROR(VLOOKUP($A99, CDS1Y_bbg!BK$5:BL$241,2), -1)</f>
        <v>-1</v>
      </c>
      <c r="BN99">
        <f>IFERROR(VLOOKUP($A99, CDS1Y_bbg!BM$5:BN$241,2), -1)</f>
        <v>-1</v>
      </c>
      <c r="BP99">
        <f>IFERROR(VLOOKUP($A99, CDS1Y_bbg!BO$5:BP$241,2), -1)</f>
        <v>-1</v>
      </c>
      <c r="BR99">
        <f>IFERROR(VLOOKUP($A99, CDS1Y_bbg!BQ$5:BR$241,2), -1)</f>
        <v>-1</v>
      </c>
      <c r="BT99">
        <f>IFERROR(VLOOKUP($A99, CDS1Y_bbg!BS$5:BT$241,2), -1)</f>
        <v>-1</v>
      </c>
      <c r="BV99">
        <f>IFERROR(VLOOKUP($A99, CDS1Y_bbg!BU$5:BV$241,2), -1)</f>
        <v>-1</v>
      </c>
      <c r="BX99">
        <f>IFERROR(VLOOKUP($A99, CDS1Y_bbg!BW$5:BX$241,2), -1)</f>
        <v>-1</v>
      </c>
      <c r="BZ99">
        <f>IFERROR(VLOOKUP($A99, CDS1Y_bbg!BY$5:BZ$241,2), -1)</f>
        <v>-1</v>
      </c>
      <c r="CB99">
        <f>IFERROR(VLOOKUP($A99, CDS1Y_bbg!CA$5:CB$241,2), -1)</f>
        <v>-1</v>
      </c>
      <c r="CD99">
        <f>IFERROR(VLOOKUP($A99, CDS1Y_bbg!CC$5:CD$241,2), -1)</f>
        <v>-1</v>
      </c>
      <c r="CF99">
        <f>IFERROR(VLOOKUP($A99, CDS1Y_bbg!CE$5:CF$241,2), -1)</f>
        <v>4.25</v>
      </c>
      <c r="CH99">
        <f>IFERROR(VLOOKUP($A99, CDS1Y_bbg!CG$5:CH$241,2), -1)</f>
        <v>2.75</v>
      </c>
      <c r="CJ99">
        <f>IFERROR(VLOOKUP($A99, CDS1Y_bbg!CI$5:CJ$241,2), -1)</f>
        <v>-1</v>
      </c>
      <c r="CL99">
        <f>IFERROR(VLOOKUP($A99, CDS1Y_bbg!CK$5:CL$241,2), -1)</f>
        <v>37.003999999999998</v>
      </c>
      <c r="CN99">
        <f>IFERROR(VLOOKUP($A99, CDS1Y_bbg!CM$5:CN$241,2), -1)</f>
        <v>-1</v>
      </c>
    </row>
    <row r="100" spans="1:92" x14ac:dyDescent="0.25">
      <c r="A100" s="1">
        <v>39538</v>
      </c>
      <c r="B100">
        <f>IFERROR(VLOOKUP($A100, CDS1Y_bbg!A$5:B$241,2), -1)</f>
        <v>58.667000000000002</v>
      </c>
      <c r="D100">
        <f>IFERROR(VLOOKUP($A100, CDS1Y_bbg!C$5:D$241,2), -1)</f>
        <v>63.805999999999997</v>
      </c>
      <c r="F100">
        <f>IFERROR(VLOOKUP($A100, CDS1Y_bbg!E$5:F$241,2), -1)</f>
        <v>25.834</v>
      </c>
      <c r="H100">
        <f>IFERROR(VLOOKUP($A100, CDS1Y_bbg!G$5:H$241,2), -1)</f>
        <v>56.225000000000001</v>
      </c>
      <c r="J100">
        <f>IFERROR(VLOOKUP($A100, CDS1Y_bbg!I$5:J$241,2), -1)</f>
        <v>98.625</v>
      </c>
      <c r="L100">
        <f>IFERROR(VLOOKUP($A100, CDS1Y_bbg!K$5:L$241,2), -1)</f>
        <v>43.000999999999998</v>
      </c>
      <c r="N100">
        <f>IFERROR(VLOOKUP($A100, CDS1Y_bbg!M$5:N$241,2), -1)</f>
        <v>54.356000000000002</v>
      </c>
      <c r="P100">
        <f>IFERROR(VLOOKUP($A100, CDS1Y_bbg!O$5:P$241,2), -1)</f>
        <v>45.962000000000003</v>
      </c>
      <c r="R100">
        <f>IFERROR(VLOOKUP($A100, CDS1Y_bbg!Q$5:R$241,2), -1)</f>
        <v>30</v>
      </c>
      <c r="T100">
        <f>IFERROR(VLOOKUP($A100, CDS1Y_bbg!S$5:T$241,2), -1)</f>
        <v>95.66</v>
      </c>
      <c r="V100">
        <f>IFERROR(VLOOKUP($A100, CDS1Y_bbg!U$5:V$241,2), -1)</f>
        <v>30.001999999999999</v>
      </c>
      <c r="X100">
        <f>IFERROR(VLOOKUP($A100, CDS1Y_bbg!W$5:X$241,2), -1)</f>
        <v>72.796999999999997</v>
      </c>
      <c r="Z100">
        <f>IFERROR(VLOOKUP($A100, CDS1Y_bbg!Y$5:Z$241,2), -1)</f>
        <v>71.561999999999998</v>
      </c>
      <c r="AB100">
        <f>IFERROR(VLOOKUP($A100, CDS1Y_bbg!AA$5:AB$241,2), -1)</f>
        <v>45.828000000000003</v>
      </c>
      <c r="AD100">
        <f>IFERROR(VLOOKUP($A100, CDS1Y_bbg!AC$5:AD$241,2), -1)</f>
        <v>132.83799999999999</v>
      </c>
      <c r="AF100">
        <f>IFERROR(VLOOKUP($A100, CDS1Y_bbg!AE$5:AF$241,2), -1)</f>
        <v>-1</v>
      </c>
      <c r="AH100">
        <f>IFERROR(VLOOKUP($A100, CDS1Y_bbg!AG$5:AH$241,2), -1)</f>
        <v>-1</v>
      </c>
      <c r="AJ100">
        <f>IFERROR(VLOOKUP($A100, CDS1Y_bbg!AI$5:AJ$241,2), -1)</f>
        <v>-1</v>
      </c>
      <c r="AL100">
        <f>IFERROR(VLOOKUP($A100, CDS1Y_bbg!AK$5:AL$241,2), -1)</f>
        <v>-1</v>
      </c>
      <c r="AN100">
        <f>IFERROR(VLOOKUP($A100, CDS1Y_bbg!AM$5:AN$241,2), -1)</f>
        <v>-1</v>
      </c>
      <c r="AP100">
        <f>IFERROR(VLOOKUP($A100, CDS1Y_bbg!AO$5:AP$241,2), -1)</f>
        <v>-1</v>
      </c>
      <c r="AR100">
        <f>IFERROR(VLOOKUP($A100, CDS1Y_bbg!AQ$5:AR$241,2), -1)</f>
        <v>-1</v>
      </c>
      <c r="AT100">
        <f>IFERROR(VLOOKUP($A100, CDS1Y_bbg!AS$5:AT$241,2), -1)</f>
        <v>-1</v>
      </c>
      <c r="AV100">
        <f>IFERROR(VLOOKUP($A100, CDS1Y_bbg!AU$5:AV$241,2), -1)</f>
        <v>-1</v>
      </c>
      <c r="AX100">
        <f>IFERROR(VLOOKUP($A100, CDS1Y_bbg!AW$5:AX$241,2), -1)</f>
        <v>27.85</v>
      </c>
      <c r="AZ100">
        <f>IFERROR(VLOOKUP($A100, CDS1Y_bbg!AY$5:AZ$241,2), -1)</f>
        <v>7.9719999999999995</v>
      </c>
      <c r="BB100">
        <f>IFERROR(VLOOKUP($A100, CDS1Y_bbg!BA$5:BB$241,2), -1)</f>
        <v>-1</v>
      </c>
      <c r="BD100">
        <f>IFERROR(VLOOKUP($A100, CDS1Y_bbg!BC$5:BD$241,2), -1)</f>
        <v>-1</v>
      </c>
      <c r="BF100">
        <f>IFERROR(VLOOKUP($A100, CDS1Y_bbg!BE$5:BF$241,2), -1)</f>
        <v>-1</v>
      </c>
      <c r="BH100">
        <f>IFERROR(VLOOKUP($A100, CDS1Y_bbg!BG$5:BH$241,2), -1)</f>
        <v>-1</v>
      </c>
      <c r="BJ100">
        <f>IFERROR(VLOOKUP($A100, CDS1Y_bbg!BI$5:BJ$241,2), -1)</f>
        <v>-1</v>
      </c>
      <c r="BL100">
        <f>IFERROR(VLOOKUP($A100, CDS1Y_bbg!BK$5:BL$241,2), -1)</f>
        <v>-1</v>
      </c>
      <c r="BN100">
        <f>IFERROR(VLOOKUP($A100, CDS1Y_bbg!BM$5:BN$241,2), -1)</f>
        <v>-1</v>
      </c>
      <c r="BP100">
        <f>IFERROR(VLOOKUP($A100, CDS1Y_bbg!BO$5:BP$241,2), -1)</f>
        <v>-1</v>
      </c>
      <c r="BR100">
        <f>IFERROR(VLOOKUP($A100, CDS1Y_bbg!BQ$5:BR$241,2), -1)</f>
        <v>-1</v>
      </c>
      <c r="BT100">
        <f>IFERROR(VLOOKUP($A100, CDS1Y_bbg!BS$5:BT$241,2), -1)</f>
        <v>-1</v>
      </c>
      <c r="BV100">
        <f>IFERROR(VLOOKUP($A100, CDS1Y_bbg!BU$5:BV$241,2), -1)</f>
        <v>-1</v>
      </c>
      <c r="BX100">
        <f>IFERROR(VLOOKUP($A100, CDS1Y_bbg!BW$5:BX$241,2), -1)</f>
        <v>-1</v>
      </c>
      <c r="BZ100">
        <f>IFERROR(VLOOKUP($A100, CDS1Y_bbg!BY$5:BZ$241,2), -1)</f>
        <v>-1</v>
      </c>
      <c r="CB100">
        <f>IFERROR(VLOOKUP($A100, CDS1Y_bbg!CA$5:CB$241,2), -1)</f>
        <v>-1</v>
      </c>
      <c r="CD100">
        <f>IFERROR(VLOOKUP($A100, CDS1Y_bbg!CC$5:CD$241,2), -1)</f>
        <v>-1</v>
      </c>
      <c r="CF100">
        <f>IFERROR(VLOOKUP($A100, CDS1Y_bbg!CE$5:CF$241,2), -1)</f>
        <v>4.25</v>
      </c>
      <c r="CH100">
        <f>IFERROR(VLOOKUP($A100, CDS1Y_bbg!CG$5:CH$241,2), -1)</f>
        <v>2.75</v>
      </c>
      <c r="CJ100">
        <f>IFERROR(VLOOKUP($A100, CDS1Y_bbg!CI$5:CJ$241,2), -1)</f>
        <v>-1</v>
      </c>
      <c r="CL100">
        <f>IFERROR(VLOOKUP($A100, CDS1Y_bbg!CK$5:CL$241,2), -1)</f>
        <v>60.002000000000002</v>
      </c>
      <c r="CN100">
        <f>IFERROR(VLOOKUP($A100, CDS1Y_bbg!CM$5:CN$241,2), -1)</f>
        <v>-1</v>
      </c>
    </row>
    <row r="101" spans="1:92" x14ac:dyDescent="0.25">
      <c r="A101" s="1">
        <v>39568</v>
      </c>
      <c r="B101">
        <f>IFERROR(VLOOKUP($A101, CDS1Y_bbg!A$5:B$241,2), -1)</f>
        <v>32.332999999999998</v>
      </c>
      <c r="D101">
        <f>IFERROR(VLOOKUP($A101, CDS1Y_bbg!C$5:D$241,2), -1)</f>
        <v>31.901</v>
      </c>
      <c r="F101">
        <f>IFERROR(VLOOKUP($A101, CDS1Y_bbg!E$5:F$241,2), -1)</f>
        <v>17.309000000000001</v>
      </c>
      <c r="H101">
        <f>IFERROR(VLOOKUP($A101, CDS1Y_bbg!G$5:H$241,2), -1)</f>
        <v>26.626999999999999</v>
      </c>
      <c r="J101">
        <f>IFERROR(VLOOKUP($A101, CDS1Y_bbg!I$5:J$241,2), -1)</f>
        <v>57.703000000000003</v>
      </c>
      <c r="L101">
        <f>IFERROR(VLOOKUP($A101, CDS1Y_bbg!K$5:L$241,2), -1)</f>
        <v>22.835999999999999</v>
      </c>
      <c r="N101">
        <f>IFERROR(VLOOKUP($A101, CDS1Y_bbg!M$5:N$241,2), -1)</f>
        <v>34.008000000000003</v>
      </c>
      <c r="P101">
        <f>IFERROR(VLOOKUP($A101, CDS1Y_bbg!O$5:P$241,2), -1)</f>
        <v>28.282</v>
      </c>
      <c r="R101">
        <f>IFERROR(VLOOKUP($A101, CDS1Y_bbg!Q$5:R$241,2), -1)</f>
        <v>22.367999999999999</v>
      </c>
      <c r="T101">
        <f>IFERROR(VLOOKUP($A101, CDS1Y_bbg!S$5:T$241,2), -1)</f>
        <v>82.281999999999996</v>
      </c>
      <c r="V101">
        <f>IFERROR(VLOOKUP($A101, CDS1Y_bbg!U$5:V$241,2), -1)</f>
        <v>11.503</v>
      </c>
      <c r="X101">
        <f>IFERROR(VLOOKUP($A101, CDS1Y_bbg!W$5:X$241,2), -1)</f>
        <v>53.948999999999998</v>
      </c>
      <c r="Z101">
        <f>IFERROR(VLOOKUP($A101, CDS1Y_bbg!Y$5:Z$241,2), -1)</f>
        <v>40.520000000000003</v>
      </c>
      <c r="AB101">
        <f>IFERROR(VLOOKUP($A101, CDS1Y_bbg!AA$5:AB$241,2), -1)</f>
        <v>38.991999999999997</v>
      </c>
      <c r="AD101">
        <f>IFERROR(VLOOKUP($A101, CDS1Y_bbg!AC$5:AD$241,2), -1)</f>
        <v>78.659000000000006</v>
      </c>
      <c r="AF101">
        <f>IFERROR(VLOOKUP($A101, CDS1Y_bbg!AE$5:AF$241,2), -1)</f>
        <v>-1</v>
      </c>
      <c r="AH101">
        <f>IFERROR(VLOOKUP($A101, CDS1Y_bbg!AG$5:AH$241,2), -1)</f>
        <v>-1</v>
      </c>
      <c r="AJ101">
        <f>IFERROR(VLOOKUP($A101, CDS1Y_bbg!AI$5:AJ$241,2), -1)</f>
        <v>-1</v>
      </c>
      <c r="AL101">
        <f>IFERROR(VLOOKUP($A101, CDS1Y_bbg!AK$5:AL$241,2), -1)</f>
        <v>-1</v>
      </c>
      <c r="AN101">
        <f>IFERROR(VLOOKUP($A101, CDS1Y_bbg!AM$5:AN$241,2), -1)</f>
        <v>-1</v>
      </c>
      <c r="AP101">
        <f>IFERROR(VLOOKUP($A101, CDS1Y_bbg!AO$5:AP$241,2), -1)</f>
        <v>-1</v>
      </c>
      <c r="AR101">
        <f>IFERROR(VLOOKUP($A101, CDS1Y_bbg!AQ$5:AR$241,2), -1)</f>
        <v>-1</v>
      </c>
      <c r="AT101">
        <f>IFERROR(VLOOKUP($A101, CDS1Y_bbg!AS$5:AT$241,2), -1)</f>
        <v>-1</v>
      </c>
      <c r="AV101">
        <f>IFERROR(VLOOKUP($A101, CDS1Y_bbg!AU$5:AV$241,2), -1)</f>
        <v>-1</v>
      </c>
      <c r="AX101">
        <f>IFERROR(VLOOKUP($A101, CDS1Y_bbg!AW$5:AX$241,2), -1)</f>
        <v>18.98</v>
      </c>
      <c r="AZ101">
        <f>IFERROR(VLOOKUP($A101, CDS1Y_bbg!AY$5:AZ$241,2), -1)</f>
        <v>7.9719999999999995</v>
      </c>
      <c r="BB101">
        <f>IFERROR(VLOOKUP($A101, CDS1Y_bbg!BA$5:BB$241,2), -1)</f>
        <v>-1</v>
      </c>
      <c r="BD101">
        <f>IFERROR(VLOOKUP($A101, CDS1Y_bbg!BC$5:BD$241,2), -1)</f>
        <v>-1</v>
      </c>
      <c r="BF101">
        <f>IFERROR(VLOOKUP($A101, CDS1Y_bbg!BE$5:BF$241,2), -1)</f>
        <v>-1</v>
      </c>
      <c r="BH101">
        <f>IFERROR(VLOOKUP($A101, CDS1Y_bbg!BG$5:BH$241,2), -1)</f>
        <v>-1</v>
      </c>
      <c r="BJ101">
        <f>IFERROR(VLOOKUP($A101, CDS1Y_bbg!BI$5:BJ$241,2), -1)</f>
        <v>-1</v>
      </c>
      <c r="BL101">
        <f>IFERROR(VLOOKUP($A101, CDS1Y_bbg!BK$5:BL$241,2), -1)</f>
        <v>-1</v>
      </c>
      <c r="BN101">
        <f>IFERROR(VLOOKUP($A101, CDS1Y_bbg!BM$5:BN$241,2), -1)</f>
        <v>-1</v>
      </c>
      <c r="BP101">
        <f>IFERROR(VLOOKUP($A101, CDS1Y_bbg!BO$5:BP$241,2), -1)</f>
        <v>-1</v>
      </c>
      <c r="BR101">
        <f>IFERROR(VLOOKUP($A101, CDS1Y_bbg!BQ$5:BR$241,2), -1)</f>
        <v>-1</v>
      </c>
      <c r="BT101">
        <f>IFERROR(VLOOKUP($A101, CDS1Y_bbg!BS$5:BT$241,2), -1)</f>
        <v>-1</v>
      </c>
      <c r="BV101">
        <f>IFERROR(VLOOKUP($A101, CDS1Y_bbg!BU$5:BV$241,2), -1)</f>
        <v>-1</v>
      </c>
      <c r="BX101">
        <f>IFERROR(VLOOKUP($A101, CDS1Y_bbg!BW$5:BX$241,2), -1)</f>
        <v>-1</v>
      </c>
      <c r="BZ101">
        <f>IFERROR(VLOOKUP($A101, CDS1Y_bbg!BY$5:BZ$241,2), -1)</f>
        <v>-1</v>
      </c>
      <c r="CB101">
        <f>IFERROR(VLOOKUP($A101, CDS1Y_bbg!CA$5:CB$241,2), -1)</f>
        <v>-1</v>
      </c>
      <c r="CD101">
        <f>IFERROR(VLOOKUP($A101, CDS1Y_bbg!CC$5:CD$241,2), -1)</f>
        <v>-1</v>
      </c>
      <c r="CF101">
        <f>IFERROR(VLOOKUP($A101, CDS1Y_bbg!CE$5:CF$241,2), -1)</f>
        <v>4.25</v>
      </c>
      <c r="CH101">
        <f>IFERROR(VLOOKUP($A101, CDS1Y_bbg!CG$5:CH$241,2), -1)</f>
        <v>2.75</v>
      </c>
      <c r="CJ101">
        <f>IFERROR(VLOOKUP($A101, CDS1Y_bbg!CI$5:CJ$241,2), -1)</f>
        <v>-1</v>
      </c>
      <c r="CL101">
        <f>IFERROR(VLOOKUP($A101, CDS1Y_bbg!CK$5:CL$241,2), -1)</f>
        <v>31.004000000000001</v>
      </c>
      <c r="CN101">
        <f>IFERROR(VLOOKUP($A101, CDS1Y_bbg!CM$5:CN$241,2), -1)</f>
        <v>-1</v>
      </c>
    </row>
    <row r="102" spans="1:92" x14ac:dyDescent="0.25">
      <c r="A102" s="1">
        <v>39598</v>
      </c>
      <c r="B102">
        <f>IFERROR(VLOOKUP($A102, CDS1Y_bbg!A$5:B$241,2), -1)</f>
        <v>29.004999999999999</v>
      </c>
      <c r="D102">
        <f>IFERROR(VLOOKUP($A102, CDS1Y_bbg!C$5:D$241,2), -1)</f>
        <v>52.354999999999997</v>
      </c>
      <c r="F102">
        <f>IFERROR(VLOOKUP($A102, CDS1Y_bbg!E$5:F$241,2), -1)</f>
        <v>15.746</v>
      </c>
      <c r="H102">
        <f>IFERROR(VLOOKUP($A102, CDS1Y_bbg!G$5:H$241,2), -1)</f>
        <v>32.241999999999997</v>
      </c>
      <c r="J102">
        <f>IFERROR(VLOOKUP($A102, CDS1Y_bbg!I$5:J$241,2), -1)</f>
        <v>47.393000000000001</v>
      </c>
      <c r="L102">
        <f>IFERROR(VLOOKUP($A102, CDS1Y_bbg!K$5:L$241,2), -1)</f>
        <v>16.003</v>
      </c>
      <c r="N102">
        <f>IFERROR(VLOOKUP($A102, CDS1Y_bbg!M$5:N$241,2), -1)</f>
        <v>43.898000000000003</v>
      </c>
      <c r="P102">
        <f>IFERROR(VLOOKUP($A102, CDS1Y_bbg!O$5:P$241,2), -1)</f>
        <v>54.177</v>
      </c>
      <c r="R102">
        <f>IFERROR(VLOOKUP($A102, CDS1Y_bbg!Q$5:R$241,2), -1)</f>
        <v>28.391999999999999</v>
      </c>
      <c r="T102">
        <f>IFERROR(VLOOKUP($A102, CDS1Y_bbg!S$5:T$241,2), -1)</f>
        <v>95.153999999999996</v>
      </c>
      <c r="V102">
        <f>IFERROR(VLOOKUP($A102, CDS1Y_bbg!U$5:V$241,2), -1)</f>
        <v>12.003</v>
      </c>
      <c r="X102">
        <f>IFERROR(VLOOKUP($A102, CDS1Y_bbg!W$5:X$241,2), -1)</f>
        <v>40.33</v>
      </c>
      <c r="Z102">
        <f>IFERROR(VLOOKUP($A102, CDS1Y_bbg!Y$5:Z$241,2), -1)</f>
        <v>61.167000000000002</v>
      </c>
      <c r="AB102">
        <f>IFERROR(VLOOKUP($A102, CDS1Y_bbg!AA$5:AB$241,2), -1)</f>
        <v>33.338000000000001</v>
      </c>
      <c r="AD102">
        <f>IFERROR(VLOOKUP($A102, CDS1Y_bbg!AC$5:AD$241,2), -1)</f>
        <v>80.061999999999998</v>
      </c>
      <c r="AF102">
        <f>IFERROR(VLOOKUP($A102, CDS1Y_bbg!AE$5:AF$241,2), -1)</f>
        <v>-1</v>
      </c>
      <c r="AH102">
        <f>IFERROR(VLOOKUP($A102, CDS1Y_bbg!AG$5:AH$241,2), -1)</f>
        <v>-1</v>
      </c>
      <c r="AJ102">
        <f>IFERROR(VLOOKUP($A102, CDS1Y_bbg!AI$5:AJ$241,2), -1)</f>
        <v>-1</v>
      </c>
      <c r="AL102">
        <f>IFERROR(VLOOKUP($A102, CDS1Y_bbg!AK$5:AL$241,2), -1)</f>
        <v>-1</v>
      </c>
      <c r="AN102">
        <f>IFERROR(VLOOKUP($A102, CDS1Y_bbg!AM$5:AN$241,2), -1)</f>
        <v>-1</v>
      </c>
      <c r="AP102">
        <f>IFERROR(VLOOKUP($A102, CDS1Y_bbg!AO$5:AP$241,2), -1)</f>
        <v>-1</v>
      </c>
      <c r="AR102">
        <f>IFERROR(VLOOKUP($A102, CDS1Y_bbg!AQ$5:AR$241,2), -1)</f>
        <v>-1</v>
      </c>
      <c r="AT102">
        <f>IFERROR(VLOOKUP($A102, CDS1Y_bbg!AS$5:AT$241,2), -1)</f>
        <v>-1</v>
      </c>
      <c r="AV102">
        <f>IFERROR(VLOOKUP($A102, CDS1Y_bbg!AU$5:AV$241,2), -1)</f>
        <v>-1</v>
      </c>
      <c r="AX102">
        <f>IFERROR(VLOOKUP($A102, CDS1Y_bbg!AW$5:AX$241,2), -1)</f>
        <v>15</v>
      </c>
      <c r="AZ102">
        <f>IFERROR(VLOOKUP($A102, CDS1Y_bbg!AY$5:AZ$241,2), -1)</f>
        <v>7.9719999999999995</v>
      </c>
      <c r="BB102">
        <f>IFERROR(VLOOKUP($A102, CDS1Y_bbg!BA$5:BB$241,2), -1)</f>
        <v>-1</v>
      </c>
      <c r="BD102">
        <f>IFERROR(VLOOKUP($A102, CDS1Y_bbg!BC$5:BD$241,2), -1)</f>
        <v>-1</v>
      </c>
      <c r="BF102">
        <f>IFERROR(VLOOKUP($A102, CDS1Y_bbg!BE$5:BF$241,2), -1)</f>
        <v>-1</v>
      </c>
      <c r="BH102">
        <f>IFERROR(VLOOKUP($A102, CDS1Y_bbg!BG$5:BH$241,2), -1)</f>
        <v>-1</v>
      </c>
      <c r="BJ102">
        <f>IFERROR(VLOOKUP($A102, CDS1Y_bbg!BI$5:BJ$241,2), -1)</f>
        <v>-1</v>
      </c>
      <c r="BL102">
        <f>IFERROR(VLOOKUP($A102, CDS1Y_bbg!BK$5:BL$241,2), -1)</f>
        <v>-1</v>
      </c>
      <c r="BN102">
        <f>IFERROR(VLOOKUP($A102, CDS1Y_bbg!BM$5:BN$241,2), -1)</f>
        <v>-1</v>
      </c>
      <c r="BP102">
        <f>IFERROR(VLOOKUP($A102, CDS1Y_bbg!BO$5:BP$241,2), -1)</f>
        <v>-1</v>
      </c>
      <c r="BR102">
        <f>IFERROR(VLOOKUP($A102, CDS1Y_bbg!BQ$5:BR$241,2), -1)</f>
        <v>-1</v>
      </c>
      <c r="BT102">
        <f>IFERROR(VLOOKUP($A102, CDS1Y_bbg!BS$5:BT$241,2), -1)</f>
        <v>-1</v>
      </c>
      <c r="BV102">
        <f>IFERROR(VLOOKUP($A102, CDS1Y_bbg!BU$5:BV$241,2), -1)</f>
        <v>-1</v>
      </c>
      <c r="BX102">
        <f>IFERROR(VLOOKUP($A102, CDS1Y_bbg!BW$5:BX$241,2), -1)</f>
        <v>-1</v>
      </c>
      <c r="BZ102">
        <f>IFERROR(VLOOKUP($A102, CDS1Y_bbg!BY$5:BZ$241,2), -1)</f>
        <v>-1</v>
      </c>
      <c r="CB102">
        <f>IFERROR(VLOOKUP($A102, CDS1Y_bbg!CA$5:CB$241,2), -1)</f>
        <v>-1</v>
      </c>
      <c r="CD102">
        <f>IFERROR(VLOOKUP($A102, CDS1Y_bbg!CC$5:CD$241,2), -1)</f>
        <v>-1</v>
      </c>
      <c r="CF102">
        <f>IFERROR(VLOOKUP($A102, CDS1Y_bbg!CE$5:CF$241,2), -1)</f>
        <v>4.25</v>
      </c>
      <c r="CH102">
        <f>IFERROR(VLOOKUP($A102, CDS1Y_bbg!CG$5:CH$241,2), -1)</f>
        <v>2.75</v>
      </c>
      <c r="CJ102">
        <f>IFERROR(VLOOKUP($A102, CDS1Y_bbg!CI$5:CJ$241,2), -1)</f>
        <v>-1</v>
      </c>
      <c r="CL102">
        <f>IFERROR(VLOOKUP($A102, CDS1Y_bbg!CK$5:CL$241,2), -1)</f>
        <v>18.504000000000001</v>
      </c>
      <c r="CN102">
        <f>IFERROR(VLOOKUP($A102, CDS1Y_bbg!CM$5:CN$241,2), -1)</f>
        <v>-1</v>
      </c>
    </row>
    <row r="103" spans="1:92" x14ac:dyDescent="0.25">
      <c r="A103" s="1">
        <v>39629</v>
      </c>
      <c r="B103">
        <f>IFERROR(VLOOKUP($A103, CDS1Y_bbg!A$5:B$241,2), -1)</f>
        <v>37.015000000000001</v>
      </c>
      <c r="D103">
        <f>IFERROR(VLOOKUP($A103, CDS1Y_bbg!C$5:D$241,2), -1)</f>
        <v>72.421000000000006</v>
      </c>
      <c r="F103">
        <f>IFERROR(VLOOKUP($A103, CDS1Y_bbg!E$5:F$241,2), -1)</f>
        <v>19.306999999999999</v>
      </c>
      <c r="H103">
        <f>IFERROR(VLOOKUP($A103, CDS1Y_bbg!G$5:H$241,2), -1)</f>
        <v>45.74</v>
      </c>
      <c r="J103">
        <f>IFERROR(VLOOKUP($A103, CDS1Y_bbg!I$5:J$241,2), -1)</f>
        <v>62.881</v>
      </c>
      <c r="L103">
        <f>IFERROR(VLOOKUP($A103, CDS1Y_bbg!K$5:L$241,2), -1)</f>
        <v>26.439</v>
      </c>
      <c r="N103">
        <f>IFERROR(VLOOKUP($A103, CDS1Y_bbg!M$5:N$241,2), -1)</f>
        <v>42.701000000000001</v>
      </c>
      <c r="P103">
        <f>IFERROR(VLOOKUP($A103, CDS1Y_bbg!O$5:P$241,2), -1)</f>
        <v>61.472999999999999</v>
      </c>
      <c r="R103">
        <f>IFERROR(VLOOKUP($A103, CDS1Y_bbg!Q$5:R$241,2), -1)</f>
        <v>31.832999999999998</v>
      </c>
      <c r="T103">
        <f>IFERROR(VLOOKUP($A103, CDS1Y_bbg!S$5:T$241,2), -1)</f>
        <v>116.04</v>
      </c>
      <c r="V103">
        <f>IFERROR(VLOOKUP($A103, CDS1Y_bbg!U$5:V$241,2), -1)</f>
        <v>13.002000000000001</v>
      </c>
      <c r="X103">
        <f>IFERROR(VLOOKUP($A103, CDS1Y_bbg!W$5:X$241,2), -1)</f>
        <v>57.35</v>
      </c>
      <c r="Z103">
        <f>IFERROR(VLOOKUP($A103, CDS1Y_bbg!Y$5:Z$241,2), -1)</f>
        <v>70.965000000000003</v>
      </c>
      <c r="AB103">
        <f>IFERROR(VLOOKUP($A103, CDS1Y_bbg!AA$5:AB$241,2), -1)</f>
        <v>46.856000000000002</v>
      </c>
      <c r="AD103">
        <f>IFERROR(VLOOKUP($A103, CDS1Y_bbg!AC$5:AD$241,2), -1)</f>
        <v>103.836</v>
      </c>
      <c r="AF103">
        <f>IFERROR(VLOOKUP($A103, CDS1Y_bbg!AE$5:AF$241,2), -1)</f>
        <v>-1</v>
      </c>
      <c r="AH103">
        <f>IFERROR(VLOOKUP($A103, CDS1Y_bbg!AG$5:AH$241,2), -1)</f>
        <v>-1</v>
      </c>
      <c r="AJ103">
        <f>IFERROR(VLOOKUP($A103, CDS1Y_bbg!AI$5:AJ$241,2), -1)</f>
        <v>-1</v>
      </c>
      <c r="AL103">
        <f>IFERROR(VLOOKUP($A103, CDS1Y_bbg!AK$5:AL$241,2), -1)</f>
        <v>-1</v>
      </c>
      <c r="AN103">
        <f>IFERROR(VLOOKUP($A103, CDS1Y_bbg!AM$5:AN$241,2), -1)</f>
        <v>-1</v>
      </c>
      <c r="AP103">
        <f>IFERROR(VLOOKUP($A103, CDS1Y_bbg!AO$5:AP$241,2), -1)</f>
        <v>-1</v>
      </c>
      <c r="AR103">
        <f>IFERROR(VLOOKUP($A103, CDS1Y_bbg!AQ$5:AR$241,2), -1)</f>
        <v>-1</v>
      </c>
      <c r="AT103">
        <f>IFERROR(VLOOKUP($A103, CDS1Y_bbg!AS$5:AT$241,2), -1)</f>
        <v>-1</v>
      </c>
      <c r="AV103">
        <f>IFERROR(VLOOKUP($A103, CDS1Y_bbg!AU$5:AV$241,2), -1)</f>
        <v>-1</v>
      </c>
      <c r="AX103">
        <f>IFERROR(VLOOKUP($A103, CDS1Y_bbg!AW$5:AX$241,2), -1)</f>
        <v>25.978000000000002</v>
      </c>
      <c r="AZ103">
        <f>IFERROR(VLOOKUP($A103, CDS1Y_bbg!AY$5:AZ$241,2), -1)</f>
        <v>7.9719999999999995</v>
      </c>
      <c r="BB103">
        <f>IFERROR(VLOOKUP($A103, CDS1Y_bbg!BA$5:BB$241,2), -1)</f>
        <v>-1</v>
      </c>
      <c r="BD103">
        <f>IFERROR(VLOOKUP($A103, CDS1Y_bbg!BC$5:BD$241,2), -1)</f>
        <v>-1</v>
      </c>
      <c r="BF103">
        <f>IFERROR(VLOOKUP($A103, CDS1Y_bbg!BE$5:BF$241,2), -1)</f>
        <v>-1</v>
      </c>
      <c r="BH103">
        <f>IFERROR(VLOOKUP($A103, CDS1Y_bbg!BG$5:BH$241,2), -1)</f>
        <v>-1</v>
      </c>
      <c r="BJ103">
        <f>IFERROR(VLOOKUP($A103, CDS1Y_bbg!BI$5:BJ$241,2), -1)</f>
        <v>-1</v>
      </c>
      <c r="BL103">
        <f>IFERROR(VLOOKUP($A103, CDS1Y_bbg!BK$5:BL$241,2), -1)</f>
        <v>-1</v>
      </c>
      <c r="BN103">
        <f>IFERROR(VLOOKUP($A103, CDS1Y_bbg!BM$5:BN$241,2), -1)</f>
        <v>-1</v>
      </c>
      <c r="BP103">
        <f>IFERROR(VLOOKUP($A103, CDS1Y_bbg!BO$5:BP$241,2), -1)</f>
        <v>-1</v>
      </c>
      <c r="BR103">
        <f>IFERROR(VLOOKUP($A103, CDS1Y_bbg!BQ$5:BR$241,2), -1)</f>
        <v>-1</v>
      </c>
      <c r="BT103">
        <f>IFERROR(VLOOKUP($A103, CDS1Y_bbg!BS$5:BT$241,2), -1)</f>
        <v>-1</v>
      </c>
      <c r="BV103">
        <f>IFERROR(VLOOKUP($A103, CDS1Y_bbg!BU$5:BV$241,2), -1)</f>
        <v>-1</v>
      </c>
      <c r="BX103">
        <f>IFERROR(VLOOKUP($A103, CDS1Y_bbg!BW$5:BX$241,2), -1)</f>
        <v>-1</v>
      </c>
      <c r="BZ103">
        <f>IFERROR(VLOOKUP($A103, CDS1Y_bbg!BY$5:BZ$241,2), -1)</f>
        <v>-1</v>
      </c>
      <c r="CB103">
        <f>IFERROR(VLOOKUP($A103, CDS1Y_bbg!CA$5:CB$241,2), -1)</f>
        <v>-1</v>
      </c>
      <c r="CD103">
        <f>IFERROR(VLOOKUP($A103, CDS1Y_bbg!CC$5:CD$241,2), -1)</f>
        <v>-1</v>
      </c>
      <c r="CF103">
        <f>IFERROR(VLOOKUP($A103, CDS1Y_bbg!CE$5:CF$241,2), -1)</f>
        <v>4.25</v>
      </c>
      <c r="CH103">
        <f>IFERROR(VLOOKUP($A103, CDS1Y_bbg!CG$5:CH$241,2), -1)</f>
        <v>2.75</v>
      </c>
      <c r="CJ103">
        <f>IFERROR(VLOOKUP($A103, CDS1Y_bbg!CI$5:CJ$241,2), -1)</f>
        <v>-1</v>
      </c>
      <c r="CL103">
        <f>IFERROR(VLOOKUP($A103, CDS1Y_bbg!CK$5:CL$241,2), -1)</f>
        <v>18.504000000000001</v>
      </c>
      <c r="CN103">
        <f>IFERROR(VLOOKUP($A103, CDS1Y_bbg!CM$5:CN$241,2), -1)</f>
        <v>-1</v>
      </c>
    </row>
    <row r="104" spans="1:92" x14ac:dyDescent="0.25">
      <c r="A104" s="1">
        <v>39660</v>
      </c>
      <c r="B104">
        <f>IFERROR(VLOOKUP($A104, CDS1Y_bbg!A$5:B$241,2), -1)</f>
        <v>40.825000000000003</v>
      </c>
      <c r="D104">
        <f>IFERROR(VLOOKUP($A104, CDS1Y_bbg!C$5:D$241,2), -1)</f>
        <v>55.524999999999999</v>
      </c>
      <c r="F104">
        <f>IFERROR(VLOOKUP($A104, CDS1Y_bbg!E$5:F$241,2), -1)</f>
        <v>18.571000000000002</v>
      </c>
      <c r="H104">
        <f>IFERROR(VLOOKUP($A104, CDS1Y_bbg!G$5:H$241,2), -1)</f>
        <v>25.579000000000001</v>
      </c>
      <c r="J104">
        <f>IFERROR(VLOOKUP($A104, CDS1Y_bbg!I$5:J$241,2), -1)</f>
        <v>64.75</v>
      </c>
      <c r="L104">
        <f>IFERROR(VLOOKUP($A104, CDS1Y_bbg!K$5:L$241,2), -1)</f>
        <v>22.835000000000001</v>
      </c>
      <c r="N104">
        <f>IFERROR(VLOOKUP($A104, CDS1Y_bbg!M$5:N$241,2), -1)</f>
        <v>40.588999999999999</v>
      </c>
      <c r="P104">
        <f>IFERROR(VLOOKUP($A104, CDS1Y_bbg!O$5:P$241,2), -1)</f>
        <v>46.642000000000003</v>
      </c>
      <c r="R104">
        <f>IFERROR(VLOOKUP($A104, CDS1Y_bbg!Q$5:R$241,2), -1)</f>
        <v>30.975000000000001</v>
      </c>
      <c r="T104">
        <f>IFERROR(VLOOKUP($A104, CDS1Y_bbg!S$5:T$241,2), -1)</f>
        <v>99.188000000000002</v>
      </c>
      <c r="V104">
        <f>IFERROR(VLOOKUP($A104, CDS1Y_bbg!U$5:V$241,2), -1)</f>
        <v>18.001999999999999</v>
      </c>
      <c r="X104">
        <f>IFERROR(VLOOKUP($A104, CDS1Y_bbg!W$5:X$241,2), -1)</f>
        <v>49.241</v>
      </c>
      <c r="Z104">
        <f>IFERROR(VLOOKUP($A104, CDS1Y_bbg!Y$5:Z$241,2), -1)</f>
        <v>52.503</v>
      </c>
      <c r="AB104">
        <f>IFERROR(VLOOKUP($A104, CDS1Y_bbg!AA$5:AB$241,2), -1)</f>
        <v>36.027999999999999</v>
      </c>
      <c r="AD104">
        <f>IFERROR(VLOOKUP($A104, CDS1Y_bbg!AC$5:AD$241,2), -1)</f>
        <v>82.478999999999999</v>
      </c>
      <c r="AF104">
        <f>IFERROR(VLOOKUP($A104, CDS1Y_bbg!AE$5:AF$241,2), -1)</f>
        <v>-1</v>
      </c>
      <c r="AH104">
        <f>IFERROR(VLOOKUP($A104, CDS1Y_bbg!AG$5:AH$241,2), -1)</f>
        <v>-1</v>
      </c>
      <c r="AJ104">
        <f>IFERROR(VLOOKUP($A104, CDS1Y_bbg!AI$5:AJ$241,2), -1)</f>
        <v>-1</v>
      </c>
      <c r="AL104">
        <f>IFERROR(VLOOKUP($A104, CDS1Y_bbg!AK$5:AL$241,2), -1)</f>
        <v>-1</v>
      </c>
      <c r="AN104">
        <f>IFERROR(VLOOKUP($A104, CDS1Y_bbg!AM$5:AN$241,2), -1)</f>
        <v>-1</v>
      </c>
      <c r="AP104">
        <f>IFERROR(VLOOKUP($A104, CDS1Y_bbg!AO$5:AP$241,2), -1)</f>
        <v>-1</v>
      </c>
      <c r="AR104">
        <f>IFERROR(VLOOKUP($A104, CDS1Y_bbg!AQ$5:AR$241,2), -1)</f>
        <v>-1</v>
      </c>
      <c r="AT104">
        <f>IFERROR(VLOOKUP($A104, CDS1Y_bbg!AS$5:AT$241,2), -1)</f>
        <v>-1</v>
      </c>
      <c r="AV104">
        <f>IFERROR(VLOOKUP($A104, CDS1Y_bbg!AU$5:AV$241,2), -1)</f>
        <v>-1</v>
      </c>
      <c r="AX104">
        <f>IFERROR(VLOOKUP($A104, CDS1Y_bbg!AW$5:AX$241,2), -1)</f>
        <v>26.483000000000001</v>
      </c>
      <c r="AZ104">
        <f>IFERROR(VLOOKUP($A104, CDS1Y_bbg!AY$5:AZ$241,2), -1)</f>
        <v>7.9719999999999995</v>
      </c>
      <c r="BB104">
        <f>IFERROR(VLOOKUP($A104, CDS1Y_bbg!BA$5:BB$241,2), -1)</f>
        <v>-1</v>
      </c>
      <c r="BD104">
        <f>IFERROR(VLOOKUP($A104, CDS1Y_bbg!BC$5:BD$241,2), -1)</f>
        <v>-1</v>
      </c>
      <c r="BF104">
        <f>IFERROR(VLOOKUP($A104, CDS1Y_bbg!BE$5:BF$241,2), -1)</f>
        <v>-1</v>
      </c>
      <c r="BH104">
        <f>IFERROR(VLOOKUP($A104, CDS1Y_bbg!BG$5:BH$241,2), -1)</f>
        <v>-1</v>
      </c>
      <c r="BJ104">
        <f>IFERROR(VLOOKUP($A104, CDS1Y_bbg!BI$5:BJ$241,2), -1)</f>
        <v>-1</v>
      </c>
      <c r="BL104">
        <f>IFERROR(VLOOKUP($A104, CDS1Y_bbg!BK$5:BL$241,2), -1)</f>
        <v>-1</v>
      </c>
      <c r="BN104">
        <f>IFERROR(VLOOKUP($A104, CDS1Y_bbg!BM$5:BN$241,2), -1)</f>
        <v>-1</v>
      </c>
      <c r="BP104">
        <f>IFERROR(VLOOKUP($A104, CDS1Y_bbg!BO$5:BP$241,2), -1)</f>
        <v>-1</v>
      </c>
      <c r="BR104">
        <f>IFERROR(VLOOKUP($A104, CDS1Y_bbg!BQ$5:BR$241,2), -1)</f>
        <v>-1</v>
      </c>
      <c r="BT104">
        <f>IFERROR(VLOOKUP($A104, CDS1Y_bbg!BS$5:BT$241,2), -1)</f>
        <v>-1</v>
      </c>
      <c r="BV104">
        <f>IFERROR(VLOOKUP($A104, CDS1Y_bbg!BU$5:BV$241,2), -1)</f>
        <v>-1</v>
      </c>
      <c r="BX104">
        <f>IFERROR(VLOOKUP($A104, CDS1Y_bbg!BW$5:BX$241,2), -1)</f>
        <v>-1</v>
      </c>
      <c r="BZ104">
        <f>IFERROR(VLOOKUP($A104, CDS1Y_bbg!BY$5:BZ$241,2), -1)</f>
        <v>-1</v>
      </c>
      <c r="CB104">
        <f>IFERROR(VLOOKUP($A104, CDS1Y_bbg!CA$5:CB$241,2), -1)</f>
        <v>-1</v>
      </c>
      <c r="CD104">
        <f>IFERROR(VLOOKUP($A104, CDS1Y_bbg!CC$5:CD$241,2), -1)</f>
        <v>-1</v>
      </c>
      <c r="CF104">
        <f>IFERROR(VLOOKUP($A104, CDS1Y_bbg!CE$5:CF$241,2), -1)</f>
        <v>15</v>
      </c>
      <c r="CH104">
        <f>IFERROR(VLOOKUP($A104, CDS1Y_bbg!CG$5:CH$241,2), -1)</f>
        <v>2.75</v>
      </c>
      <c r="CJ104">
        <f>IFERROR(VLOOKUP($A104, CDS1Y_bbg!CI$5:CJ$241,2), -1)</f>
        <v>-1</v>
      </c>
      <c r="CL104">
        <f>IFERROR(VLOOKUP($A104, CDS1Y_bbg!CK$5:CL$241,2), -1)</f>
        <v>18.504000000000001</v>
      </c>
      <c r="CN104">
        <f>IFERROR(VLOOKUP($A104, CDS1Y_bbg!CM$5:CN$241,2), -1)</f>
        <v>-1</v>
      </c>
    </row>
    <row r="105" spans="1:92" x14ac:dyDescent="0.25">
      <c r="A105" s="1">
        <v>39689</v>
      </c>
      <c r="B105">
        <f>IFERROR(VLOOKUP($A105, CDS1Y_bbg!A$5:B$241,2), -1)</f>
        <v>42.174999999999997</v>
      </c>
      <c r="D105">
        <f>IFERROR(VLOOKUP($A105, CDS1Y_bbg!C$5:D$241,2), -1)</f>
        <v>71.105000000000004</v>
      </c>
      <c r="F105">
        <f>IFERROR(VLOOKUP($A105, CDS1Y_bbg!E$5:F$241,2), -1)</f>
        <v>18.802</v>
      </c>
      <c r="H105">
        <f>IFERROR(VLOOKUP($A105, CDS1Y_bbg!G$5:H$241,2), -1)</f>
        <v>32.207999999999998</v>
      </c>
      <c r="J105">
        <f>IFERROR(VLOOKUP($A105, CDS1Y_bbg!I$5:J$241,2), -1)</f>
        <v>66.656999999999996</v>
      </c>
      <c r="L105">
        <f>IFERROR(VLOOKUP($A105, CDS1Y_bbg!K$5:L$241,2), -1)</f>
        <v>30.001000000000001</v>
      </c>
      <c r="N105">
        <f>IFERROR(VLOOKUP($A105, CDS1Y_bbg!M$5:N$241,2), -1)</f>
        <v>53.994999999999997</v>
      </c>
      <c r="P105">
        <f>IFERROR(VLOOKUP($A105, CDS1Y_bbg!O$5:P$241,2), -1)</f>
        <v>63.5</v>
      </c>
      <c r="R105">
        <f>IFERROR(VLOOKUP($A105, CDS1Y_bbg!Q$5:R$241,2), -1)</f>
        <v>34.335000000000001</v>
      </c>
      <c r="T105">
        <f>IFERROR(VLOOKUP($A105, CDS1Y_bbg!S$5:T$241,2), -1)</f>
        <v>105.85</v>
      </c>
      <c r="V105">
        <f>IFERROR(VLOOKUP($A105, CDS1Y_bbg!U$5:V$241,2), -1)</f>
        <v>28.001999999999999</v>
      </c>
      <c r="X105">
        <f>IFERROR(VLOOKUP($A105, CDS1Y_bbg!W$5:X$241,2), -1)</f>
        <v>76.03</v>
      </c>
      <c r="Z105">
        <f>IFERROR(VLOOKUP($A105, CDS1Y_bbg!Y$5:Z$241,2), -1)</f>
        <v>57.838000000000001</v>
      </c>
      <c r="AB105">
        <f>IFERROR(VLOOKUP($A105, CDS1Y_bbg!AA$5:AB$241,2), -1)</f>
        <v>60.563000000000002</v>
      </c>
      <c r="AD105">
        <f>IFERROR(VLOOKUP($A105, CDS1Y_bbg!AC$5:AD$241,2), -1)</f>
        <v>85.322999999999993</v>
      </c>
      <c r="AF105">
        <f>IFERROR(VLOOKUP($A105, CDS1Y_bbg!AE$5:AF$241,2), -1)</f>
        <v>-1</v>
      </c>
      <c r="AH105">
        <f>IFERROR(VLOOKUP($A105, CDS1Y_bbg!AG$5:AH$241,2), -1)</f>
        <v>-1</v>
      </c>
      <c r="AJ105">
        <f>IFERROR(VLOOKUP($A105, CDS1Y_bbg!AI$5:AJ$241,2), -1)</f>
        <v>-1</v>
      </c>
      <c r="AL105">
        <f>IFERROR(VLOOKUP($A105, CDS1Y_bbg!AK$5:AL$241,2), -1)</f>
        <v>-1</v>
      </c>
      <c r="AN105">
        <f>IFERROR(VLOOKUP($A105, CDS1Y_bbg!AM$5:AN$241,2), -1)</f>
        <v>-1</v>
      </c>
      <c r="AP105">
        <f>IFERROR(VLOOKUP($A105, CDS1Y_bbg!AO$5:AP$241,2), -1)</f>
        <v>-1</v>
      </c>
      <c r="AR105">
        <f>IFERROR(VLOOKUP($A105, CDS1Y_bbg!AQ$5:AR$241,2), -1)</f>
        <v>-1</v>
      </c>
      <c r="AT105">
        <f>IFERROR(VLOOKUP($A105, CDS1Y_bbg!AS$5:AT$241,2), -1)</f>
        <v>-1</v>
      </c>
      <c r="AV105">
        <f>IFERROR(VLOOKUP($A105, CDS1Y_bbg!AU$5:AV$241,2), -1)</f>
        <v>-1</v>
      </c>
      <c r="AX105">
        <f>IFERROR(VLOOKUP($A105, CDS1Y_bbg!AW$5:AX$241,2), -1)</f>
        <v>27.884</v>
      </c>
      <c r="AZ105">
        <f>IFERROR(VLOOKUP($A105, CDS1Y_bbg!AY$5:AZ$241,2), -1)</f>
        <v>7.9719999999999995</v>
      </c>
      <c r="BB105">
        <f>IFERROR(VLOOKUP($A105, CDS1Y_bbg!BA$5:BB$241,2), -1)</f>
        <v>-1</v>
      </c>
      <c r="BD105">
        <f>IFERROR(VLOOKUP($A105, CDS1Y_bbg!BC$5:BD$241,2), -1)</f>
        <v>-1</v>
      </c>
      <c r="BF105">
        <f>IFERROR(VLOOKUP($A105, CDS1Y_bbg!BE$5:BF$241,2), -1)</f>
        <v>-1</v>
      </c>
      <c r="BH105">
        <f>IFERROR(VLOOKUP($A105, CDS1Y_bbg!BG$5:BH$241,2), -1)</f>
        <v>-1</v>
      </c>
      <c r="BJ105">
        <f>IFERROR(VLOOKUP($A105, CDS1Y_bbg!BI$5:BJ$241,2), -1)</f>
        <v>-1</v>
      </c>
      <c r="BL105">
        <f>IFERROR(VLOOKUP($A105, CDS1Y_bbg!BK$5:BL$241,2), -1)</f>
        <v>-1</v>
      </c>
      <c r="BN105">
        <f>IFERROR(VLOOKUP($A105, CDS1Y_bbg!BM$5:BN$241,2), -1)</f>
        <v>-1</v>
      </c>
      <c r="BP105">
        <f>IFERROR(VLOOKUP($A105, CDS1Y_bbg!BO$5:BP$241,2), -1)</f>
        <v>-1</v>
      </c>
      <c r="BR105">
        <f>IFERROR(VLOOKUP($A105, CDS1Y_bbg!BQ$5:BR$241,2), -1)</f>
        <v>-1</v>
      </c>
      <c r="BT105">
        <f>IFERROR(VLOOKUP($A105, CDS1Y_bbg!BS$5:BT$241,2), -1)</f>
        <v>-1</v>
      </c>
      <c r="BV105">
        <f>IFERROR(VLOOKUP($A105, CDS1Y_bbg!BU$5:BV$241,2), -1)</f>
        <v>-1</v>
      </c>
      <c r="BX105">
        <f>IFERROR(VLOOKUP($A105, CDS1Y_bbg!BW$5:BX$241,2), -1)</f>
        <v>-1</v>
      </c>
      <c r="BZ105">
        <f>IFERROR(VLOOKUP($A105, CDS1Y_bbg!BY$5:BZ$241,2), -1)</f>
        <v>-1</v>
      </c>
      <c r="CB105">
        <f>IFERROR(VLOOKUP($A105, CDS1Y_bbg!CA$5:CB$241,2), -1)</f>
        <v>-1</v>
      </c>
      <c r="CD105">
        <f>IFERROR(VLOOKUP($A105, CDS1Y_bbg!CC$5:CD$241,2), -1)</f>
        <v>-1</v>
      </c>
      <c r="CF105">
        <f>IFERROR(VLOOKUP($A105, CDS1Y_bbg!CE$5:CF$241,2), -1)</f>
        <v>15</v>
      </c>
      <c r="CH105">
        <f>IFERROR(VLOOKUP($A105, CDS1Y_bbg!CG$5:CH$241,2), -1)</f>
        <v>2.75</v>
      </c>
      <c r="CJ105">
        <f>IFERROR(VLOOKUP($A105, CDS1Y_bbg!CI$5:CJ$241,2), -1)</f>
        <v>-1</v>
      </c>
      <c r="CL105">
        <f>IFERROR(VLOOKUP($A105, CDS1Y_bbg!CK$5:CL$241,2), -1)</f>
        <v>18.504000000000001</v>
      </c>
      <c r="CN105">
        <f>IFERROR(VLOOKUP($A105, CDS1Y_bbg!CM$5:CN$241,2), -1)</f>
        <v>-1</v>
      </c>
    </row>
    <row r="106" spans="1:92" x14ac:dyDescent="0.25">
      <c r="A106" s="1">
        <v>39721</v>
      </c>
      <c r="B106">
        <f>IFERROR(VLOOKUP($A106, CDS1Y_bbg!A$5:B$241,2), -1)</f>
        <v>93.3</v>
      </c>
      <c r="D106">
        <f>IFERROR(VLOOKUP($A106, CDS1Y_bbg!C$5:D$241,2), -1)</f>
        <v>79.010000000000005</v>
      </c>
      <c r="F106">
        <f>IFERROR(VLOOKUP($A106, CDS1Y_bbg!E$5:F$241,2), -1)</f>
        <v>43.598999999999997</v>
      </c>
      <c r="H106">
        <f>IFERROR(VLOOKUP($A106, CDS1Y_bbg!G$5:H$241,2), -1)</f>
        <v>39.713000000000001</v>
      </c>
      <c r="J106">
        <f>IFERROR(VLOOKUP($A106, CDS1Y_bbg!I$5:J$241,2), -1)</f>
        <v>101.553</v>
      </c>
      <c r="L106">
        <f>IFERROR(VLOOKUP($A106, CDS1Y_bbg!K$5:L$241,2), -1)</f>
        <v>59.500999999999998</v>
      </c>
      <c r="N106">
        <f>IFERROR(VLOOKUP($A106, CDS1Y_bbg!M$5:N$241,2), -1)</f>
        <v>144.02000000000001</v>
      </c>
      <c r="P106">
        <f>IFERROR(VLOOKUP($A106, CDS1Y_bbg!O$5:P$241,2), -1)</f>
        <v>72.581000000000003</v>
      </c>
      <c r="R106">
        <f>IFERROR(VLOOKUP($A106, CDS1Y_bbg!Q$5:R$241,2), -1)</f>
        <v>62.689</v>
      </c>
      <c r="T106">
        <f>IFERROR(VLOOKUP($A106, CDS1Y_bbg!S$5:T$241,2), -1)</f>
        <v>132.44300000000001</v>
      </c>
      <c r="V106">
        <f>IFERROR(VLOOKUP($A106, CDS1Y_bbg!U$5:V$241,2), -1)</f>
        <v>30.359000000000002</v>
      </c>
      <c r="X106">
        <f>IFERROR(VLOOKUP($A106, CDS1Y_bbg!W$5:X$241,2), -1)</f>
        <v>230.99</v>
      </c>
      <c r="Z106">
        <f>IFERROR(VLOOKUP($A106, CDS1Y_bbg!Y$5:Z$241,2), -1)</f>
        <v>83.808999999999997</v>
      </c>
      <c r="AB106">
        <f>IFERROR(VLOOKUP($A106, CDS1Y_bbg!AA$5:AB$241,2), -1)</f>
        <v>84.281000000000006</v>
      </c>
      <c r="AD106">
        <f>IFERROR(VLOOKUP($A106, CDS1Y_bbg!AC$5:AD$241,2), -1)</f>
        <v>95.337999999999994</v>
      </c>
      <c r="AF106">
        <f>IFERROR(VLOOKUP($A106, CDS1Y_bbg!AE$5:AF$241,2), -1)</f>
        <v>-1</v>
      </c>
      <c r="AH106">
        <f>IFERROR(VLOOKUP($A106, CDS1Y_bbg!AG$5:AH$241,2), -1)</f>
        <v>-1</v>
      </c>
      <c r="AJ106">
        <f>IFERROR(VLOOKUP($A106, CDS1Y_bbg!AI$5:AJ$241,2), -1)</f>
        <v>-1</v>
      </c>
      <c r="AL106">
        <f>IFERROR(VLOOKUP($A106, CDS1Y_bbg!AK$5:AL$241,2), -1)</f>
        <v>-1</v>
      </c>
      <c r="AN106">
        <f>IFERROR(VLOOKUP($A106, CDS1Y_bbg!AM$5:AN$241,2), -1)</f>
        <v>-1</v>
      </c>
      <c r="AP106">
        <f>IFERROR(VLOOKUP($A106, CDS1Y_bbg!AO$5:AP$241,2), -1)</f>
        <v>-1</v>
      </c>
      <c r="AR106">
        <f>IFERROR(VLOOKUP($A106, CDS1Y_bbg!AQ$5:AR$241,2), -1)</f>
        <v>-1</v>
      </c>
      <c r="AT106">
        <f>IFERROR(VLOOKUP($A106, CDS1Y_bbg!AS$5:AT$241,2), -1)</f>
        <v>-1</v>
      </c>
      <c r="AV106">
        <f>IFERROR(VLOOKUP($A106, CDS1Y_bbg!AU$5:AV$241,2), -1)</f>
        <v>-1</v>
      </c>
      <c r="AX106">
        <f>IFERROR(VLOOKUP($A106, CDS1Y_bbg!AW$5:AX$241,2), -1)</f>
        <v>43.774000000000001</v>
      </c>
      <c r="AZ106">
        <f>IFERROR(VLOOKUP($A106, CDS1Y_bbg!AY$5:AZ$241,2), -1)</f>
        <v>7.9719999999999995</v>
      </c>
      <c r="BB106">
        <f>IFERROR(VLOOKUP($A106, CDS1Y_bbg!BA$5:BB$241,2), -1)</f>
        <v>-1</v>
      </c>
      <c r="BD106">
        <f>IFERROR(VLOOKUP($A106, CDS1Y_bbg!BC$5:BD$241,2), -1)</f>
        <v>-1</v>
      </c>
      <c r="BF106">
        <f>IFERROR(VLOOKUP($A106, CDS1Y_bbg!BE$5:BF$241,2), -1)</f>
        <v>-1</v>
      </c>
      <c r="BH106">
        <f>IFERROR(VLOOKUP($A106, CDS1Y_bbg!BG$5:BH$241,2), -1)</f>
        <v>-1</v>
      </c>
      <c r="BJ106">
        <f>IFERROR(VLOOKUP($A106, CDS1Y_bbg!BI$5:BJ$241,2), -1)</f>
        <v>-1</v>
      </c>
      <c r="BL106">
        <f>IFERROR(VLOOKUP($A106, CDS1Y_bbg!BK$5:BL$241,2), -1)</f>
        <v>-1</v>
      </c>
      <c r="BN106">
        <f>IFERROR(VLOOKUP($A106, CDS1Y_bbg!BM$5:BN$241,2), -1)</f>
        <v>-1</v>
      </c>
      <c r="BP106">
        <f>IFERROR(VLOOKUP($A106, CDS1Y_bbg!BO$5:BP$241,2), -1)</f>
        <v>-1</v>
      </c>
      <c r="BR106">
        <f>IFERROR(VLOOKUP($A106, CDS1Y_bbg!BQ$5:BR$241,2), -1)</f>
        <v>-1</v>
      </c>
      <c r="BT106">
        <f>IFERROR(VLOOKUP($A106, CDS1Y_bbg!BS$5:BT$241,2), -1)</f>
        <v>-1</v>
      </c>
      <c r="BV106">
        <f>IFERROR(VLOOKUP($A106, CDS1Y_bbg!BU$5:BV$241,2), -1)</f>
        <v>-1</v>
      </c>
      <c r="BX106">
        <f>IFERROR(VLOOKUP($A106, CDS1Y_bbg!BW$5:BX$241,2), -1)</f>
        <v>-1</v>
      </c>
      <c r="BZ106">
        <f>IFERROR(VLOOKUP($A106, CDS1Y_bbg!BY$5:BZ$241,2), -1)</f>
        <v>-1</v>
      </c>
      <c r="CB106">
        <f>IFERROR(VLOOKUP($A106, CDS1Y_bbg!CA$5:CB$241,2), -1)</f>
        <v>-1</v>
      </c>
      <c r="CD106">
        <f>IFERROR(VLOOKUP($A106, CDS1Y_bbg!CC$5:CD$241,2), -1)</f>
        <v>-1</v>
      </c>
      <c r="CF106">
        <f>IFERROR(VLOOKUP($A106, CDS1Y_bbg!CE$5:CF$241,2), -1)</f>
        <v>25.678999999999998</v>
      </c>
      <c r="CH106">
        <f>IFERROR(VLOOKUP($A106, CDS1Y_bbg!CG$5:CH$241,2), -1)</f>
        <v>2.75</v>
      </c>
      <c r="CJ106">
        <f>IFERROR(VLOOKUP($A106, CDS1Y_bbg!CI$5:CJ$241,2), -1)</f>
        <v>-1</v>
      </c>
      <c r="CL106">
        <f>IFERROR(VLOOKUP($A106, CDS1Y_bbg!CK$5:CL$241,2), -1)</f>
        <v>54.753999999999998</v>
      </c>
      <c r="CN106">
        <f>IFERROR(VLOOKUP($A106, CDS1Y_bbg!CM$5:CN$241,2), -1)</f>
        <v>-1</v>
      </c>
    </row>
    <row r="107" spans="1:92" x14ac:dyDescent="0.25">
      <c r="A107" s="1">
        <v>39752</v>
      </c>
      <c r="B107">
        <f>IFERROR(VLOOKUP($A107, CDS1Y_bbg!A$5:B$241,2), -1)</f>
        <v>306.83100000000002</v>
      </c>
      <c r="D107">
        <f>IFERROR(VLOOKUP($A107, CDS1Y_bbg!C$5:D$241,2), -1)</f>
        <v>358.82900000000001</v>
      </c>
      <c r="F107">
        <f>IFERROR(VLOOKUP($A107, CDS1Y_bbg!E$5:F$241,2), -1)</f>
        <v>112.69499999999999</v>
      </c>
      <c r="H107">
        <f>IFERROR(VLOOKUP($A107, CDS1Y_bbg!G$5:H$241,2), -1)</f>
        <v>107.104</v>
      </c>
      <c r="J107">
        <f>IFERROR(VLOOKUP($A107, CDS1Y_bbg!I$5:J$241,2), -1)</f>
        <v>292.56</v>
      </c>
      <c r="L107">
        <f>IFERROR(VLOOKUP($A107, CDS1Y_bbg!K$5:L$241,2), -1)</f>
        <v>234.501</v>
      </c>
      <c r="N107">
        <f>IFERROR(VLOOKUP($A107, CDS1Y_bbg!M$5:N$241,2), -1)</f>
        <v>372.10700000000003</v>
      </c>
      <c r="P107">
        <f>IFERROR(VLOOKUP($A107, CDS1Y_bbg!O$5:P$241,2), -1)</f>
        <v>173.93899999999999</v>
      </c>
      <c r="R107">
        <f>IFERROR(VLOOKUP($A107, CDS1Y_bbg!Q$5:R$241,2), -1)</f>
        <v>270.565</v>
      </c>
      <c r="T107">
        <f>IFERROR(VLOOKUP($A107, CDS1Y_bbg!S$5:T$241,2), -1)</f>
        <v>500</v>
      </c>
      <c r="V107">
        <f>IFERROR(VLOOKUP($A107, CDS1Y_bbg!U$5:V$241,2), -1)</f>
        <v>144.16900000000001</v>
      </c>
      <c r="X107">
        <f>IFERROR(VLOOKUP($A107, CDS1Y_bbg!W$5:X$241,2), -1)</f>
        <v>655.93100000000004</v>
      </c>
      <c r="Z107">
        <f>IFERROR(VLOOKUP($A107, CDS1Y_bbg!Y$5:Z$241,2), -1)</f>
        <v>285.03899999999999</v>
      </c>
      <c r="AB107">
        <f>IFERROR(VLOOKUP($A107, CDS1Y_bbg!AA$5:AB$241,2), -1)</f>
        <v>174.17</v>
      </c>
      <c r="AD107">
        <f>IFERROR(VLOOKUP($A107, CDS1Y_bbg!AC$5:AD$241,2), -1)</f>
        <v>457.83199999999999</v>
      </c>
      <c r="AF107">
        <f>IFERROR(VLOOKUP($A107, CDS1Y_bbg!AE$5:AF$241,2), -1)</f>
        <v>-1</v>
      </c>
      <c r="AH107">
        <f>IFERROR(VLOOKUP($A107, CDS1Y_bbg!AG$5:AH$241,2), -1)</f>
        <v>-1</v>
      </c>
      <c r="AJ107">
        <f>IFERROR(VLOOKUP($A107, CDS1Y_bbg!AI$5:AJ$241,2), -1)</f>
        <v>-1</v>
      </c>
      <c r="AL107">
        <f>IFERROR(VLOOKUP($A107, CDS1Y_bbg!AK$5:AL$241,2), -1)</f>
        <v>-1</v>
      </c>
      <c r="AN107">
        <f>IFERROR(VLOOKUP($A107, CDS1Y_bbg!AM$5:AN$241,2), -1)</f>
        <v>-1</v>
      </c>
      <c r="AP107">
        <f>IFERROR(VLOOKUP($A107, CDS1Y_bbg!AO$5:AP$241,2), -1)</f>
        <v>-1</v>
      </c>
      <c r="AR107">
        <f>IFERROR(VLOOKUP($A107, CDS1Y_bbg!AQ$5:AR$241,2), -1)</f>
        <v>-1</v>
      </c>
      <c r="AT107">
        <f>IFERROR(VLOOKUP($A107, CDS1Y_bbg!AS$5:AT$241,2), -1)</f>
        <v>-1</v>
      </c>
      <c r="AV107">
        <f>IFERROR(VLOOKUP($A107, CDS1Y_bbg!AU$5:AV$241,2), -1)</f>
        <v>-1</v>
      </c>
      <c r="AX107">
        <f>IFERROR(VLOOKUP($A107, CDS1Y_bbg!AW$5:AX$241,2), -1)</f>
        <v>109.70099999999999</v>
      </c>
      <c r="AZ107">
        <f>IFERROR(VLOOKUP($A107, CDS1Y_bbg!AY$5:AZ$241,2), -1)</f>
        <v>7.9719999999999995</v>
      </c>
      <c r="BB107">
        <f>IFERROR(VLOOKUP($A107, CDS1Y_bbg!BA$5:BB$241,2), -1)</f>
        <v>-1</v>
      </c>
      <c r="BD107">
        <f>IFERROR(VLOOKUP($A107, CDS1Y_bbg!BC$5:BD$241,2), -1)</f>
        <v>-1</v>
      </c>
      <c r="BF107">
        <f>IFERROR(VLOOKUP($A107, CDS1Y_bbg!BE$5:BF$241,2), -1)</f>
        <v>-1</v>
      </c>
      <c r="BH107">
        <f>IFERROR(VLOOKUP($A107, CDS1Y_bbg!BG$5:BH$241,2), -1)</f>
        <v>-1</v>
      </c>
      <c r="BJ107">
        <f>IFERROR(VLOOKUP($A107, CDS1Y_bbg!BI$5:BJ$241,2), -1)</f>
        <v>-1</v>
      </c>
      <c r="BL107">
        <f>IFERROR(VLOOKUP($A107, CDS1Y_bbg!BK$5:BL$241,2), -1)</f>
        <v>-1</v>
      </c>
      <c r="BN107">
        <f>IFERROR(VLOOKUP($A107, CDS1Y_bbg!BM$5:BN$241,2), -1)</f>
        <v>-1</v>
      </c>
      <c r="BP107">
        <f>IFERROR(VLOOKUP($A107, CDS1Y_bbg!BO$5:BP$241,2), -1)</f>
        <v>-1</v>
      </c>
      <c r="BR107">
        <f>IFERROR(VLOOKUP($A107, CDS1Y_bbg!BQ$5:BR$241,2), -1)</f>
        <v>-1</v>
      </c>
      <c r="BT107">
        <f>IFERROR(VLOOKUP($A107, CDS1Y_bbg!BS$5:BT$241,2), -1)</f>
        <v>-1</v>
      </c>
      <c r="BV107">
        <f>IFERROR(VLOOKUP($A107, CDS1Y_bbg!BU$5:BV$241,2), -1)</f>
        <v>-1</v>
      </c>
      <c r="BX107">
        <f>IFERROR(VLOOKUP($A107, CDS1Y_bbg!BW$5:BX$241,2), -1)</f>
        <v>-1</v>
      </c>
      <c r="BZ107">
        <f>IFERROR(VLOOKUP($A107, CDS1Y_bbg!BY$5:BZ$241,2), -1)</f>
        <v>-1</v>
      </c>
      <c r="CB107">
        <f>IFERROR(VLOOKUP($A107, CDS1Y_bbg!CA$5:CB$241,2), -1)</f>
        <v>-1</v>
      </c>
      <c r="CD107">
        <f>IFERROR(VLOOKUP($A107, CDS1Y_bbg!CC$5:CD$241,2), -1)</f>
        <v>-1</v>
      </c>
      <c r="CF107">
        <f>IFERROR(VLOOKUP($A107, CDS1Y_bbg!CE$5:CF$241,2), -1)</f>
        <v>112.45</v>
      </c>
      <c r="CH107">
        <f>IFERROR(VLOOKUP($A107, CDS1Y_bbg!CG$5:CH$241,2), -1)</f>
        <v>2.75</v>
      </c>
      <c r="CJ107">
        <f>IFERROR(VLOOKUP($A107, CDS1Y_bbg!CI$5:CJ$241,2), -1)</f>
        <v>-1</v>
      </c>
      <c r="CL107">
        <f>IFERROR(VLOOKUP($A107, CDS1Y_bbg!CK$5:CL$241,2), -1)</f>
        <v>261.75599999999997</v>
      </c>
      <c r="CN107">
        <f>IFERROR(VLOOKUP($A107, CDS1Y_bbg!CM$5:CN$241,2), -1)</f>
        <v>-1</v>
      </c>
    </row>
    <row r="108" spans="1:92" x14ac:dyDescent="0.25">
      <c r="A108" s="1">
        <v>39780</v>
      </c>
      <c r="B108">
        <f>IFERROR(VLOOKUP($A108, CDS1Y_bbg!A$5:B$241,2), -1)</f>
        <v>264.30500000000001</v>
      </c>
      <c r="D108">
        <f>IFERROR(VLOOKUP($A108, CDS1Y_bbg!C$5:D$241,2), -1)</f>
        <v>446.00900000000001</v>
      </c>
      <c r="F108">
        <f>IFERROR(VLOOKUP($A108, CDS1Y_bbg!E$5:F$241,2), -1)</f>
        <v>164.47800000000001</v>
      </c>
      <c r="H108">
        <f>IFERROR(VLOOKUP($A108, CDS1Y_bbg!G$5:H$241,2), -1)</f>
        <v>140.64599999999999</v>
      </c>
      <c r="J108">
        <f>IFERROR(VLOOKUP($A108, CDS1Y_bbg!I$5:J$241,2), -1)</f>
        <v>271.21100000000001</v>
      </c>
      <c r="L108">
        <f>IFERROR(VLOOKUP($A108, CDS1Y_bbg!K$5:L$241,2), -1)</f>
        <v>363.00099999999998</v>
      </c>
      <c r="N108">
        <f>IFERROR(VLOOKUP($A108, CDS1Y_bbg!M$5:N$241,2), -1)</f>
        <v>363.03800000000001</v>
      </c>
      <c r="P108">
        <f>IFERROR(VLOOKUP($A108, CDS1Y_bbg!O$5:P$241,2), -1)</f>
        <v>218.74</v>
      </c>
      <c r="R108">
        <f>IFERROR(VLOOKUP($A108, CDS1Y_bbg!Q$5:R$241,2), -1)</f>
        <v>264.30500000000001</v>
      </c>
      <c r="T108">
        <f>IFERROR(VLOOKUP($A108, CDS1Y_bbg!S$5:T$241,2), -1)</f>
        <v>379.79399999999998</v>
      </c>
      <c r="V108">
        <f>IFERROR(VLOOKUP($A108, CDS1Y_bbg!U$5:V$241,2), -1)</f>
        <v>160.25200000000001</v>
      </c>
      <c r="X108">
        <f>IFERROR(VLOOKUP($A108, CDS1Y_bbg!W$5:X$241,2), -1)</f>
        <v>983.88400000000001</v>
      </c>
      <c r="Z108">
        <f>IFERROR(VLOOKUP($A108, CDS1Y_bbg!Y$5:Z$241,2), -1)</f>
        <v>369.11799999999999</v>
      </c>
      <c r="AB108">
        <f>IFERROR(VLOOKUP($A108, CDS1Y_bbg!AA$5:AB$241,2), -1)</f>
        <v>228.738</v>
      </c>
      <c r="AD108">
        <f>IFERROR(VLOOKUP($A108, CDS1Y_bbg!AC$5:AD$241,2), -1)</f>
        <v>427.60500000000002</v>
      </c>
      <c r="AF108">
        <f>IFERROR(VLOOKUP($A108, CDS1Y_bbg!AE$5:AF$241,2), -1)</f>
        <v>-1</v>
      </c>
      <c r="AH108">
        <f>IFERROR(VLOOKUP($A108, CDS1Y_bbg!AG$5:AH$241,2), -1)</f>
        <v>-1</v>
      </c>
      <c r="AJ108">
        <f>IFERROR(VLOOKUP($A108, CDS1Y_bbg!AI$5:AJ$241,2), -1)</f>
        <v>-1</v>
      </c>
      <c r="AL108">
        <f>IFERROR(VLOOKUP($A108, CDS1Y_bbg!AK$5:AL$241,2), -1)</f>
        <v>-1</v>
      </c>
      <c r="AN108">
        <f>IFERROR(VLOOKUP($A108, CDS1Y_bbg!AM$5:AN$241,2), -1)</f>
        <v>-1</v>
      </c>
      <c r="AP108">
        <f>IFERROR(VLOOKUP($A108, CDS1Y_bbg!AO$5:AP$241,2), -1)</f>
        <v>-1</v>
      </c>
      <c r="AR108">
        <f>IFERROR(VLOOKUP($A108, CDS1Y_bbg!AQ$5:AR$241,2), -1)</f>
        <v>-1</v>
      </c>
      <c r="AT108">
        <f>IFERROR(VLOOKUP($A108, CDS1Y_bbg!AS$5:AT$241,2), -1)</f>
        <v>-1</v>
      </c>
      <c r="AV108">
        <f>IFERROR(VLOOKUP($A108, CDS1Y_bbg!AU$5:AV$241,2), -1)</f>
        <v>-1</v>
      </c>
      <c r="AX108">
        <f>IFERROR(VLOOKUP($A108, CDS1Y_bbg!AW$5:AX$241,2), -1)</f>
        <v>153.97900000000001</v>
      </c>
      <c r="AZ108">
        <f>IFERROR(VLOOKUP($A108, CDS1Y_bbg!AY$5:AZ$241,2), -1)</f>
        <v>7.9719999999999995</v>
      </c>
      <c r="BB108">
        <f>IFERROR(VLOOKUP($A108, CDS1Y_bbg!BA$5:BB$241,2), -1)</f>
        <v>-1</v>
      </c>
      <c r="BD108">
        <f>IFERROR(VLOOKUP($A108, CDS1Y_bbg!BC$5:BD$241,2), -1)</f>
        <v>-1</v>
      </c>
      <c r="BF108">
        <f>IFERROR(VLOOKUP($A108, CDS1Y_bbg!BE$5:BF$241,2), -1)</f>
        <v>-1</v>
      </c>
      <c r="BH108">
        <f>IFERROR(VLOOKUP($A108, CDS1Y_bbg!BG$5:BH$241,2), -1)</f>
        <v>-1</v>
      </c>
      <c r="BJ108">
        <f>IFERROR(VLOOKUP($A108, CDS1Y_bbg!BI$5:BJ$241,2), -1)</f>
        <v>-1</v>
      </c>
      <c r="BL108">
        <f>IFERROR(VLOOKUP($A108, CDS1Y_bbg!BK$5:BL$241,2), -1)</f>
        <v>-1</v>
      </c>
      <c r="BN108">
        <f>IFERROR(VLOOKUP($A108, CDS1Y_bbg!BM$5:BN$241,2), -1)</f>
        <v>-1</v>
      </c>
      <c r="BP108">
        <f>IFERROR(VLOOKUP($A108, CDS1Y_bbg!BO$5:BP$241,2), -1)</f>
        <v>-1</v>
      </c>
      <c r="BR108">
        <f>IFERROR(VLOOKUP($A108, CDS1Y_bbg!BQ$5:BR$241,2), -1)</f>
        <v>-1</v>
      </c>
      <c r="BT108">
        <f>IFERROR(VLOOKUP($A108, CDS1Y_bbg!BS$5:BT$241,2), -1)</f>
        <v>-1</v>
      </c>
      <c r="BV108">
        <f>IFERROR(VLOOKUP($A108, CDS1Y_bbg!BU$5:BV$241,2), -1)</f>
        <v>-1</v>
      </c>
      <c r="BX108">
        <f>IFERROR(VLOOKUP($A108, CDS1Y_bbg!BW$5:BX$241,2), -1)</f>
        <v>-1</v>
      </c>
      <c r="BZ108">
        <f>IFERROR(VLOOKUP($A108, CDS1Y_bbg!BY$5:BZ$241,2), -1)</f>
        <v>-1</v>
      </c>
      <c r="CB108">
        <f>IFERROR(VLOOKUP($A108, CDS1Y_bbg!CA$5:CB$241,2), -1)</f>
        <v>-1</v>
      </c>
      <c r="CD108">
        <f>IFERROR(VLOOKUP($A108, CDS1Y_bbg!CC$5:CD$241,2), -1)</f>
        <v>-1</v>
      </c>
      <c r="CF108">
        <f>IFERROR(VLOOKUP($A108, CDS1Y_bbg!CE$5:CF$241,2), -1)</f>
        <v>103.84</v>
      </c>
      <c r="CH108">
        <f>IFERROR(VLOOKUP($A108, CDS1Y_bbg!CG$5:CH$241,2), -1)</f>
        <v>2.75</v>
      </c>
      <c r="CJ108">
        <f>IFERROR(VLOOKUP($A108, CDS1Y_bbg!CI$5:CJ$241,2), -1)</f>
        <v>-1</v>
      </c>
      <c r="CL108">
        <f>IFERROR(VLOOKUP($A108, CDS1Y_bbg!CK$5:CL$241,2), -1)</f>
        <v>399.50299999999999</v>
      </c>
      <c r="CN108">
        <f>IFERROR(VLOOKUP($A108, CDS1Y_bbg!CM$5:CN$241,2), -1)</f>
        <v>-1</v>
      </c>
    </row>
    <row r="109" spans="1:92" x14ac:dyDescent="0.25">
      <c r="A109" s="1">
        <v>39813</v>
      </c>
      <c r="B109">
        <f>IFERROR(VLOOKUP($A109, CDS1Y_bbg!A$5:B$241,2), -1)</f>
        <v>227.102</v>
      </c>
      <c r="D109">
        <f>IFERROR(VLOOKUP($A109, CDS1Y_bbg!C$5:D$241,2), -1)</f>
        <v>505.93200000000002</v>
      </c>
      <c r="F109">
        <f>IFERROR(VLOOKUP($A109, CDS1Y_bbg!E$5:F$241,2), -1)</f>
        <v>124.13800000000001</v>
      </c>
      <c r="H109">
        <f>IFERROR(VLOOKUP($A109, CDS1Y_bbg!G$5:H$241,2), -1)</f>
        <v>152.50299999999999</v>
      </c>
      <c r="J109">
        <f>IFERROR(VLOOKUP($A109, CDS1Y_bbg!I$5:J$241,2), -1)</f>
        <v>238.059</v>
      </c>
      <c r="L109">
        <f>IFERROR(VLOOKUP($A109, CDS1Y_bbg!K$5:L$241,2), -1)</f>
        <v>412.37799999999999</v>
      </c>
      <c r="N109">
        <f>IFERROR(VLOOKUP($A109, CDS1Y_bbg!M$5:N$241,2), -1)</f>
        <v>311.05799999999999</v>
      </c>
      <c r="P109">
        <f>IFERROR(VLOOKUP($A109, CDS1Y_bbg!O$5:P$241,2), -1)</f>
        <v>166.518</v>
      </c>
      <c r="R109">
        <f>IFERROR(VLOOKUP($A109, CDS1Y_bbg!Q$5:R$241,2), -1)</f>
        <v>227.62</v>
      </c>
      <c r="T109">
        <f>IFERROR(VLOOKUP($A109, CDS1Y_bbg!S$5:T$241,2), -1)</f>
        <v>401.66699999999997</v>
      </c>
      <c r="V109">
        <f>IFERROR(VLOOKUP($A109, CDS1Y_bbg!U$5:V$241,2), -1)</f>
        <v>193.42</v>
      </c>
      <c r="X109">
        <f>IFERROR(VLOOKUP($A109, CDS1Y_bbg!W$5:X$241,2), -1)</f>
        <v>1101.82</v>
      </c>
      <c r="Z109">
        <f>IFERROR(VLOOKUP($A109, CDS1Y_bbg!Y$5:Z$241,2), -1)</f>
        <v>357.995</v>
      </c>
      <c r="AB109">
        <f>IFERROR(VLOOKUP($A109, CDS1Y_bbg!AA$5:AB$241,2), -1)</f>
        <v>223.346</v>
      </c>
      <c r="AD109">
        <f>IFERROR(VLOOKUP($A109, CDS1Y_bbg!AC$5:AD$241,2), -1)</f>
        <v>419.65100000000001</v>
      </c>
      <c r="AF109">
        <f>IFERROR(VLOOKUP($A109, CDS1Y_bbg!AE$5:AF$241,2), -1)</f>
        <v>-1</v>
      </c>
      <c r="AH109">
        <f>IFERROR(VLOOKUP($A109, CDS1Y_bbg!AG$5:AH$241,2), -1)</f>
        <v>-1</v>
      </c>
      <c r="AJ109">
        <f>IFERROR(VLOOKUP($A109, CDS1Y_bbg!AI$5:AJ$241,2), -1)</f>
        <v>-1</v>
      </c>
      <c r="AL109">
        <f>IFERROR(VLOOKUP($A109, CDS1Y_bbg!AK$5:AL$241,2), -1)</f>
        <v>-1</v>
      </c>
      <c r="AN109">
        <f>IFERROR(VLOOKUP($A109, CDS1Y_bbg!AM$5:AN$241,2), -1)</f>
        <v>-1</v>
      </c>
      <c r="AP109">
        <f>IFERROR(VLOOKUP($A109, CDS1Y_bbg!AO$5:AP$241,2), -1)</f>
        <v>-1</v>
      </c>
      <c r="AR109">
        <f>IFERROR(VLOOKUP($A109, CDS1Y_bbg!AQ$5:AR$241,2), -1)</f>
        <v>-1</v>
      </c>
      <c r="AT109">
        <f>IFERROR(VLOOKUP($A109, CDS1Y_bbg!AS$5:AT$241,2), -1)</f>
        <v>-1</v>
      </c>
      <c r="AV109">
        <f>IFERROR(VLOOKUP($A109, CDS1Y_bbg!AU$5:AV$241,2), -1)</f>
        <v>-1</v>
      </c>
      <c r="AX109">
        <f>IFERROR(VLOOKUP($A109, CDS1Y_bbg!AW$5:AX$241,2), -1)</f>
        <v>133.767</v>
      </c>
      <c r="AZ109">
        <f>IFERROR(VLOOKUP($A109, CDS1Y_bbg!AY$5:AZ$241,2), -1)</f>
        <v>7.9719999999999995</v>
      </c>
      <c r="BB109">
        <f>IFERROR(VLOOKUP($A109, CDS1Y_bbg!BA$5:BB$241,2), -1)</f>
        <v>-1</v>
      </c>
      <c r="BD109">
        <f>IFERROR(VLOOKUP($A109, CDS1Y_bbg!BC$5:BD$241,2), -1)</f>
        <v>-1</v>
      </c>
      <c r="BF109">
        <f>IFERROR(VLOOKUP($A109, CDS1Y_bbg!BE$5:BF$241,2), -1)</f>
        <v>-1</v>
      </c>
      <c r="BH109">
        <f>IFERROR(VLOOKUP($A109, CDS1Y_bbg!BG$5:BH$241,2), -1)</f>
        <v>-1</v>
      </c>
      <c r="BJ109">
        <f>IFERROR(VLOOKUP($A109, CDS1Y_bbg!BI$5:BJ$241,2), -1)</f>
        <v>-1</v>
      </c>
      <c r="BL109">
        <f>IFERROR(VLOOKUP($A109, CDS1Y_bbg!BK$5:BL$241,2), -1)</f>
        <v>-1</v>
      </c>
      <c r="BN109">
        <f>IFERROR(VLOOKUP($A109, CDS1Y_bbg!BM$5:BN$241,2), -1)</f>
        <v>-1</v>
      </c>
      <c r="BP109">
        <f>IFERROR(VLOOKUP($A109, CDS1Y_bbg!BO$5:BP$241,2), -1)</f>
        <v>-1</v>
      </c>
      <c r="BR109">
        <f>IFERROR(VLOOKUP($A109, CDS1Y_bbg!BQ$5:BR$241,2), -1)</f>
        <v>-1</v>
      </c>
      <c r="BT109">
        <f>IFERROR(VLOOKUP($A109, CDS1Y_bbg!BS$5:BT$241,2), -1)</f>
        <v>-1</v>
      </c>
      <c r="BV109">
        <f>IFERROR(VLOOKUP($A109, CDS1Y_bbg!BU$5:BV$241,2), -1)</f>
        <v>-1</v>
      </c>
      <c r="BX109">
        <f>IFERROR(VLOOKUP($A109, CDS1Y_bbg!BW$5:BX$241,2), -1)</f>
        <v>-1</v>
      </c>
      <c r="BZ109">
        <f>IFERROR(VLOOKUP($A109, CDS1Y_bbg!BY$5:BZ$241,2), -1)</f>
        <v>-1</v>
      </c>
      <c r="CB109">
        <f>IFERROR(VLOOKUP($A109, CDS1Y_bbg!CA$5:CB$241,2), -1)</f>
        <v>-1</v>
      </c>
      <c r="CD109">
        <f>IFERROR(VLOOKUP($A109, CDS1Y_bbg!CC$5:CD$241,2), -1)</f>
        <v>-1</v>
      </c>
      <c r="CF109">
        <f>IFERROR(VLOOKUP($A109, CDS1Y_bbg!CE$5:CF$241,2), -1)</f>
        <v>110.5</v>
      </c>
      <c r="CH109">
        <f>IFERROR(VLOOKUP($A109, CDS1Y_bbg!CG$5:CH$241,2), -1)</f>
        <v>2.75</v>
      </c>
      <c r="CJ109">
        <f>IFERROR(VLOOKUP($A109, CDS1Y_bbg!CI$5:CJ$241,2), -1)</f>
        <v>-1</v>
      </c>
      <c r="CL109">
        <f>IFERROR(VLOOKUP($A109, CDS1Y_bbg!CK$5:CL$241,2), -1)</f>
        <v>440.16899999999998</v>
      </c>
      <c r="CN109">
        <f>IFERROR(VLOOKUP($A109, CDS1Y_bbg!CM$5:CN$241,2), -1)</f>
        <v>-1</v>
      </c>
    </row>
    <row r="110" spans="1:92" x14ac:dyDescent="0.25">
      <c r="A110" s="1">
        <v>39843</v>
      </c>
      <c r="B110">
        <f>IFERROR(VLOOKUP($A110, CDS1Y_bbg!A$5:B$241,2), -1)</f>
        <v>227.28700000000001</v>
      </c>
      <c r="D110">
        <f>IFERROR(VLOOKUP($A110, CDS1Y_bbg!C$5:D$241,2), -1)</f>
        <v>479.52499999999998</v>
      </c>
      <c r="F110">
        <f>IFERROR(VLOOKUP($A110, CDS1Y_bbg!E$5:F$241,2), -1)</f>
        <v>166.31200000000001</v>
      </c>
      <c r="H110">
        <f>IFERROR(VLOOKUP($A110, CDS1Y_bbg!G$5:H$241,2), -1)</f>
        <v>171.80099999999999</v>
      </c>
      <c r="J110">
        <f>IFERROR(VLOOKUP($A110, CDS1Y_bbg!I$5:J$241,2), -1)</f>
        <v>263.125</v>
      </c>
      <c r="L110">
        <f>IFERROR(VLOOKUP($A110, CDS1Y_bbg!K$5:L$241,2), -1)</f>
        <v>417.38299999999998</v>
      </c>
      <c r="N110">
        <f>IFERROR(VLOOKUP($A110, CDS1Y_bbg!M$5:N$241,2), -1)</f>
        <v>331.50099999999998</v>
      </c>
      <c r="P110">
        <f>IFERROR(VLOOKUP($A110, CDS1Y_bbg!O$5:P$241,2), -1)</f>
        <v>190.62100000000001</v>
      </c>
      <c r="R110">
        <f>IFERROR(VLOOKUP($A110, CDS1Y_bbg!Q$5:R$241,2), -1)</f>
        <v>249.42500000000001</v>
      </c>
      <c r="T110">
        <f>IFERROR(VLOOKUP($A110, CDS1Y_bbg!S$5:T$241,2), -1)</f>
        <v>397.863</v>
      </c>
      <c r="V110">
        <f>IFERROR(VLOOKUP($A110, CDS1Y_bbg!U$5:V$241,2), -1)</f>
        <v>234.12799999999999</v>
      </c>
      <c r="X110">
        <f>IFERROR(VLOOKUP($A110, CDS1Y_bbg!W$5:X$241,2), -1)</f>
        <v>1053.672</v>
      </c>
      <c r="Z110">
        <f>IFERROR(VLOOKUP($A110, CDS1Y_bbg!Y$5:Z$241,2), -1)</f>
        <v>398.80599999999998</v>
      </c>
      <c r="AB110">
        <f>IFERROR(VLOOKUP($A110, CDS1Y_bbg!AA$5:AB$241,2), -1)</f>
        <v>201.51900000000001</v>
      </c>
      <c r="AD110">
        <f>IFERROR(VLOOKUP($A110, CDS1Y_bbg!AC$5:AD$241,2), -1)</f>
        <v>424.56299999999999</v>
      </c>
      <c r="AF110">
        <f>IFERROR(VLOOKUP($A110, CDS1Y_bbg!AE$5:AF$241,2), -1)</f>
        <v>-1</v>
      </c>
      <c r="AH110">
        <f>IFERROR(VLOOKUP($A110, CDS1Y_bbg!AG$5:AH$241,2), -1)</f>
        <v>-1</v>
      </c>
      <c r="AJ110">
        <f>IFERROR(VLOOKUP($A110, CDS1Y_bbg!AI$5:AJ$241,2), -1)</f>
        <v>-1</v>
      </c>
      <c r="AL110">
        <f>IFERROR(VLOOKUP($A110, CDS1Y_bbg!AK$5:AL$241,2), -1)</f>
        <v>-1</v>
      </c>
      <c r="AN110">
        <f>IFERROR(VLOOKUP($A110, CDS1Y_bbg!AM$5:AN$241,2), -1)</f>
        <v>-1</v>
      </c>
      <c r="AP110">
        <f>IFERROR(VLOOKUP($A110, CDS1Y_bbg!AO$5:AP$241,2), -1)</f>
        <v>-1</v>
      </c>
      <c r="AR110">
        <f>IFERROR(VLOOKUP($A110, CDS1Y_bbg!AQ$5:AR$241,2), -1)</f>
        <v>-1</v>
      </c>
      <c r="AT110">
        <f>IFERROR(VLOOKUP($A110, CDS1Y_bbg!AS$5:AT$241,2), -1)</f>
        <v>-1</v>
      </c>
      <c r="AV110">
        <f>IFERROR(VLOOKUP($A110, CDS1Y_bbg!AU$5:AV$241,2), -1)</f>
        <v>-1</v>
      </c>
      <c r="AX110">
        <f>IFERROR(VLOOKUP($A110, CDS1Y_bbg!AW$5:AX$241,2), -1)</f>
        <v>159.893</v>
      </c>
      <c r="AZ110">
        <f>IFERROR(VLOOKUP($A110, CDS1Y_bbg!AY$5:AZ$241,2), -1)</f>
        <v>7.9719999999999995</v>
      </c>
      <c r="BB110">
        <f>IFERROR(VLOOKUP($A110, CDS1Y_bbg!BA$5:BB$241,2), -1)</f>
        <v>-1</v>
      </c>
      <c r="BD110">
        <f>IFERROR(VLOOKUP($A110, CDS1Y_bbg!BC$5:BD$241,2), -1)</f>
        <v>-1</v>
      </c>
      <c r="BF110">
        <f>IFERROR(VLOOKUP($A110, CDS1Y_bbg!BE$5:BF$241,2), -1)</f>
        <v>-1</v>
      </c>
      <c r="BH110">
        <f>IFERROR(VLOOKUP($A110, CDS1Y_bbg!BG$5:BH$241,2), -1)</f>
        <v>-1</v>
      </c>
      <c r="BJ110">
        <f>IFERROR(VLOOKUP($A110, CDS1Y_bbg!BI$5:BJ$241,2), -1)</f>
        <v>-1</v>
      </c>
      <c r="BL110">
        <f>IFERROR(VLOOKUP($A110, CDS1Y_bbg!BK$5:BL$241,2), -1)</f>
        <v>-1</v>
      </c>
      <c r="BN110">
        <f>IFERROR(VLOOKUP($A110, CDS1Y_bbg!BM$5:BN$241,2), -1)</f>
        <v>-1</v>
      </c>
      <c r="BP110">
        <f>IFERROR(VLOOKUP($A110, CDS1Y_bbg!BO$5:BP$241,2), -1)</f>
        <v>-1</v>
      </c>
      <c r="BR110">
        <f>IFERROR(VLOOKUP($A110, CDS1Y_bbg!BQ$5:BR$241,2), -1)</f>
        <v>-1</v>
      </c>
      <c r="BT110">
        <f>IFERROR(VLOOKUP($A110, CDS1Y_bbg!BS$5:BT$241,2), -1)</f>
        <v>-1</v>
      </c>
      <c r="BV110">
        <f>IFERROR(VLOOKUP($A110, CDS1Y_bbg!BU$5:BV$241,2), -1)</f>
        <v>-1</v>
      </c>
      <c r="BX110">
        <f>IFERROR(VLOOKUP($A110, CDS1Y_bbg!BW$5:BX$241,2), -1)</f>
        <v>-1</v>
      </c>
      <c r="BZ110">
        <f>IFERROR(VLOOKUP($A110, CDS1Y_bbg!BY$5:BZ$241,2), -1)</f>
        <v>-1</v>
      </c>
      <c r="CB110">
        <f>IFERROR(VLOOKUP($A110, CDS1Y_bbg!CA$5:CB$241,2), -1)</f>
        <v>-1</v>
      </c>
      <c r="CD110">
        <f>IFERROR(VLOOKUP($A110, CDS1Y_bbg!CC$5:CD$241,2), -1)</f>
        <v>-1</v>
      </c>
      <c r="CF110">
        <f>IFERROR(VLOOKUP($A110, CDS1Y_bbg!CE$5:CF$241,2), -1)</f>
        <v>161.31299999999999</v>
      </c>
      <c r="CH110">
        <f>IFERROR(VLOOKUP($A110, CDS1Y_bbg!CG$5:CH$241,2), -1)</f>
        <v>204.887</v>
      </c>
      <c r="CJ110">
        <f>IFERROR(VLOOKUP($A110, CDS1Y_bbg!CI$5:CJ$241,2), -1)</f>
        <v>-1</v>
      </c>
      <c r="CL110">
        <f>IFERROR(VLOOKUP($A110, CDS1Y_bbg!CK$5:CL$241,2), -1)</f>
        <v>441.16899999999998</v>
      </c>
      <c r="CN110">
        <f>IFERROR(VLOOKUP($A110, CDS1Y_bbg!CM$5:CN$241,2), -1)</f>
        <v>-1</v>
      </c>
    </row>
    <row r="111" spans="1:92" x14ac:dyDescent="0.25">
      <c r="A111" s="1">
        <v>39871</v>
      </c>
      <c r="B111">
        <f>IFERROR(VLOOKUP($A111, CDS1Y_bbg!A$5:B$241,2), -1)</f>
        <v>260.346</v>
      </c>
      <c r="D111">
        <f>IFERROR(VLOOKUP($A111, CDS1Y_bbg!C$5:D$241,2), -1)</f>
        <v>610.17399999999998</v>
      </c>
      <c r="F111">
        <f>IFERROR(VLOOKUP($A111, CDS1Y_bbg!E$5:F$241,2), -1)</f>
        <v>190.35900000000001</v>
      </c>
      <c r="H111">
        <f>IFERROR(VLOOKUP($A111, CDS1Y_bbg!G$5:H$241,2), -1)</f>
        <v>198.95400000000001</v>
      </c>
      <c r="J111">
        <f>IFERROR(VLOOKUP($A111, CDS1Y_bbg!I$5:J$241,2), -1)</f>
        <v>346.00700000000001</v>
      </c>
      <c r="L111">
        <f>IFERROR(VLOOKUP($A111, CDS1Y_bbg!K$5:L$241,2), -1)</f>
        <v>521.202</v>
      </c>
      <c r="N111">
        <f>IFERROR(VLOOKUP($A111, CDS1Y_bbg!M$5:N$241,2), -1)</f>
        <v>427.62299999999999</v>
      </c>
      <c r="P111">
        <f>IFERROR(VLOOKUP($A111, CDS1Y_bbg!O$5:P$241,2), -1)</f>
        <v>232.95099999999999</v>
      </c>
      <c r="R111">
        <f>IFERROR(VLOOKUP($A111, CDS1Y_bbg!Q$5:R$241,2), -1)</f>
        <v>391.01</v>
      </c>
      <c r="T111">
        <f>IFERROR(VLOOKUP($A111, CDS1Y_bbg!S$5:T$241,2), -1)</f>
        <v>444.18799999999999</v>
      </c>
      <c r="V111">
        <f>IFERROR(VLOOKUP($A111, CDS1Y_bbg!U$5:V$241,2), -1)</f>
        <v>336.66800000000001</v>
      </c>
      <c r="X111">
        <f>IFERROR(VLOOKUP($A111, CDS1Y_bbg!W$5:X$241,2), -1)</f>
        <v>984.46799999999996</v>
      </c>
      <c r="Z111">
        <f>IFERROR(VLOOKUP($A111, CDS1Y_bbg!Y$5:Z$241,2), -1)</f>
        <v>436.85</v>
      </c>
      <c r="AB111">
        <f>IFERROR(VLOOKUP($A111, CDS1Y_bbg!AA$5:AB$241,2), -1)</f>
        <v>234.316</v>
      </c>
      <c r="AD111">
        <f>IFERROR(VLOOKUP($A111, CDS1Y_bbg!AC$5:AD$241,2), -1)</f>
        <v>477.82600000000002</v>
      </c>
      <c r="AF111">
        <f>IFERROR(VLOOKUP($A111, CDS1Y_bbg!AE$5:AF$241,2), -1)</f>
        <v>-1</v>
      </c>
      <c r="AH111">
        <f>IFERROR(VLOOKUP($A111, CDS1Y_bbg!AG$5:AH$241,2), -1)</f>
        <v>-1</v>
      </c>
      <c r="AJ111">
        <f>IFERROR(VLOOKUP($A111, CDS1Y_bbg!AI$5:AJ$241,2), -1)</f>
        <v>-1</v>
      </c>
      <c r="AL111">
        <f>IFERROR(VLOOKUP($A111, CDS1Y_bbg!AK$5:AL$241,2), -1)</f>
        <v>-1</v>
      </c>
      <c r="AN111">
        <f>IFERROR(VLOOKUP($A111, CDS1Y_bbg!AM$5:AN$241,2), -1)</f>
        <v>-1</v>
      </c>
      <c r="AP111">
        <f>IFERROR(VLOOKUP($A111, CDS1Y_bbg!AO$5:AP$241,2), -1)</f>
        <v>-1</v>
      </c>
      <c r="AR111">
        <f>IFERROR(VLOOKUP($A111, CDS1Y_bbg!AQ$5:AR$241,2), -1)</f>
        <v>-1</v>
      </c>
      <c r="AT111">
        <f>IFERROR(VLOOKUP($A111, CDS1Y_bbg!AS$5:AT$241,2), -1)</f>
        <v>-1</v>
      </c>
      <c r="AV111">
        <f>IFERROR(VLOOKUP($A111, CDS1Y_bbg!AU$5:AV$241,2), -1)</f>
        <v>-1</v>
      </c>
      <c r="AX111">
        <f>IFERROR(VLOOKUP($A111, CDS1Y_bbg!AW$5:AX$241,2), -1)</f>
        <v>224.37</v>
      </c>
      <c r="AZ111">
        <f>IFERROR(VLOOKUP($A111, CDS1Y_bbg!AY$5:AZ$241,2), -1)</f>
        <v>7.9719999999999995</v>
      </c>
      <c r="BB111">
        <f>IFERROR(VLOOKUP($A111, CDS1Y_bbg!BA$5:BB$241,2), -1)</f>
        <v>-1</v>
      </c>
      <c r="BD111">
        <f>IFERROR(VLOOKUP($A111, CDS1Y_bbg!BC$5:BD$241,2), -1)</f>
        <v>-1</v>
      </c>
      <c r="BF111">
        <f>IFERROR(VLOOKUP($A111, CDS1Y_bbg!BE$5:BF$241,2), -1)</f>
        <v>-1</v>
      </c>
      <c r="BH111">
        <f>IFERROR(VLOOKUP($A111, CDS1Y_bbg!BG$5:BH$241,2), -1)</f>
        <v>-1</v>
      </c>
      <c r="BJ111">
        <f>IFERROR(VLOOKUP($A111, CDS1Y_bbg!BI$5:BJ$241,2), -1)</f>
        <v>-1</v>
      </c>
      <c r="BL111">
        <f>IFERROR(VLOOKUP($A111, CDS1Y_bbg!BK$5:BL$241,2), -1)</f>
        <v>-1</v>
      </c>
      <c r="BN111">
        <f>IFERROR(VLOOKUP($A111, CDS1Y_bbg!BM$5:BN$241,2), -1)</f>
        <v>-1</v>
      </c>
      <c r="BP111">
        <f>IFERROR(VLOOKUP($A111, CDS1Y_bbg!BO$5:BP$241,2), -1)</f>
        <v>-1</v>
      </c>
      <c r="BR111">
        <f>IFERROR(VLOOKUP($A111, CDS1Y_bbg!BQ$5:BR$241,2), -1)</f>
        <v>-1</v>
      </c>
      <c r="BT111">
        <f>IFERROR(VLOOKUP($A111, CDS1Y_bbg!BS$5:BT$241,2), -1)</f>
        <v>-1</v>
      </c>
      <c r="BV111">
        <f>IFERROR(VLOOKUP($A111, CDS1Y_bbg!BU$5:BV$241,2), -1)</f>
        <v>-1</v>
      </c>
      <c r="BX111">
        <f>IFERROR(VLOOKUP($A111, CDS1Y_bbg!BW$5:BX$241,2), -1)</f>
        <v>-1</v>
      </c>
      <c r="BZ111">
        <f>IFERROR(VLOOKUP($A111, CDS1Y_bbg!BY$5:BZ$241,2), -1)</f>
        <v>-1</v>
      </c>
      <c r="CB111">
        <f>IFERROR(VLOOKUP($A111, CDS1Y_bbg!CA$5:CB$241,2), -1)</f>
        <v>-1</v>
      </c>
      <c r="CD111">
        <f>IFERROR(VLOOKUP($A111, CDS1Y_bbg!CC$5:CD$241,2), -1)</f>
        <v>-1</v>
      </c>
      <c r="CF111">
        <f>IFERROR(VLOOKUP($A111, CDS1Y_bbg!CE$5:CF$241,2), -1)</f>
        <v>198.9</v>
      </c>
      <c r="CH111">
        <f>IFERROR(VLOOKUP($A111, CDS1Y_bbg!CG$5:CH$241,2), -1)</f>
        <v>271.66300000000001</v>
      </c>
      <c r="CJ111">
        <f>IFERROR(VLOOKUP($A111, CDS1Y_bbg!CI$5:CJ$241,2), -1)</f>
        <v>-1</v>
      </c>
      <c r="CL111">
        <f>IFERROR(VLOOKUP($A111, CDS1Y_bbg!CK$5:CL$241,2), -1)</f>
        <v>574.43200000000002</v>
      </c>
      <c r="CN111">
        <f>IFERROR(VLOOKUP($A111, CDS1Y_bbg!CM$5:CN$241,2), -1)</f>
        <v>-1</v>
      </c>
    </row>
    <row r="112" spans="1:92" x14ac:dyDescent="0.25">
      <c r="A112" s="1">
        <v>39903</v>
      </c>
      <c r="B112">
        <f>IFERROR(VLOOKUP($A112, CDS1Y_bbg!A$5:B$241,2), -1)</f>
        <v>178.108</v>
      </c>
      <c r="D112">
        <f>IFERROR(VLOOKUP($A112, CDS1Y_bbg!C$5:D$241,2), -1)</f>
        <v>504.95600000000002</v>
      </c>
      <c r="F112">
        <f>IFERROR(VLOOKUP($A112, CDS1Y_bbg!E$5:F$241,2), -1)</f>
        <v>137.5</v>
      </c>
      <c r="H112">
        <f>IFERROR(VLOOKUP($A112, CDS1Y_bbg!G$5:H$241,2), -1)</f>
        <v>95.024000000000001</v>
      </c>
      <c r="J112">
        <f>IFERROR(VLOOKUP($A112, CDS1Y_bbg!I$5:J$241,2), -1)</f>
        <v>292.00299999999999</v>
      </c>
      <c r="L112">
        <f>IFERROR(VLOOKUP($A112, CDS1Y_bbg!K$5:L$241,2), -1)</f>
        <v>388.88900000000001</v>
      </c>
      <c r="N112">
        <f>IFERROR(VLOOKUP($A112, CDS1Y_bbg!M$5:N$241,2), -1)</f>
        <v>326.91899999999998</v>
      </c>
      <c r="P112">
        <f>IFERROR(VLOOKUP($A112, CDS1Y_bbg!O$5:P$241,2), -1)</f>
        <v>180.48699999999999</v>
      </c>
      <c r="R112">
        <f>IFERROR(VLOOKUP($A112, CDS1Y_bbg!Q$5:R$241,2), -1)</f>
        <v>311.91300000000001</v>
      </c>
      <c r="T112">
        <f>IFERROR(VLOOKUP($A112, CDS1Y_bbg!S$5:T$241,2), -1)</f>
        <v>362.38299999999998</v>
      </c>
      <c r="V112">
        <f>IFERROR(VLOOKUP($A112, CDS1Y_bbg!U$5:V$241,2), -1)</f>
        <v>220.50200000000001</v>
      </c>
      <c r="X112">
        <f>IFERROR(VLOOKUP($A112, CDS1Y_bbg!W$5:X$241,2), -1)</f>
        <v>546.44399999999996</v>
      </c>
      <c r="Z112">
        <f>IFERROR(VLOOKUP($A112, CDS1Y_bbg!Y$5:Z$241,2), -1)</f>
        <v>327.24799999999999</v>
      </c>
      <c r="AB112">
        <f>IFERROR(VLOOKUP($A112, CDS1Y_bbg!AA$5:AB$241,2), -1)</f>
        <v>171.14099999999999</v>
      </c>
      <c r="AD112">
        <f>IFERROR(VLOOKUP($A112, CDS1Y_bbg!AC$5:AD$241,2), -1)</f>
        <v>368.572</v>
      </c>
      <c r="AF112">
        <f>IFERROR(VLOOKUP($A112, CDS1Y_bbg!AE$5:AF$241,2), -1)</f>
        <v>-1</v>
      </c>
      <c r="AH112">
        <f>IFERROR(VLOOKUP($A112, CDS1Y_bbg!AG$5:AH$241,2), -1)</f>
        <v>-1</v>
      </c>
      <c r="AJ112">
        <f>IFERROR(VLOOKUP($A112, CDS1Y_bbg!AI$5:AJ$241,2), -1)</f>
        <v>-1</v>
      </c>
      <c r="AL112">
        <f>IFERROR(VLOOKUP($A112, CDS1Y_bbg!AK$5:AL$241,2), -1)</f>
        <v>-1</v>
      </c>
      <c r="AN112">
        <f>IFERROR(VLOOKUP($A112, CDS1Y_bbg!AM$5:AN$241,2), -1)</f>
        <v>-1</v>
      </c>
      <c r="AP112">
        <f>IFERROR(VLOOKUP($A112, CDS1Y_bbg!AO$5:AP$241,2), -1)</f>
        <v>-1</v>
      </c>
      <c r="AR112">
        <f>IFERROR(VLOOKUP($A112, CDS1Y_bbg!AQ$5:AR$241,2), -1)</f>
        <v>-1</v>
      </c>
      <c r="AT112">
        <f>IFERROR(VLOOKUP($A112, CDS1Y_bbg!AS$5:AT$241,2), -1)</f>
        <v>-1</v>
      </c>
      <c r="AV112">
        <f>IFERROR(VLOOKUP($A112, CDS1Y_bbg!AU$5:AV$241,2), -1)</f>
        <v>-1</v>
      </c>
      <c r="AX112">
        <f>IFERROR(VLOOKUP($A112, CDS1Y_bbg!AW$5:AX$241,2), -1)</f>
        <v>179.72900000000001</v>
      </c>
      <c r="AZ112">
        <f>IFERROR(VLOOKUP($A112, CDS1Y_bbg!AY$5:AZ$241,2), -1)</f>
        <v>7.9719999999999995</v>
      </c>
      <c r="BB112">
        <f>IFERROR(VLOOKUP($A112, CDS1Y_bbg!BA$5:BB$241,2), -1)</f>
        <v>-1</v>
      </c>
      <c r="BD112">
        <f>IFERROR(VLOOKUP($A112, CDS1Y_bbg!BC$5:BD$241,2), -1)</f>
        <v>-1</v>
      </c>
      <c r="BF112">
        <f>IFERROR(VLOOKUP($A112, CDS1Y_bbg!BE$5:BF$241,2), -1)</f>
        <v>-1</v>
      </c>
      <c r="BH112">
        <f>IFERROR(VLOOKUP($A112, CDS1Y_bbg!BG$5:BH$241,2), -1)</f>
        <v>-1</v>
      </c>
      <c r="BJ112">
        <f>IFERROR(VLOOKUP($A112, CDS1Y_bbg!BI$5:BJ$241,2), -1)</f>
        <v>-1</v>
      </c>
      <c r="BL112">
        <f>IFERROR(VLOOKUP($A112, CDS1Y_bbg!BK$5:BL$241,2), -1)</f>
        <v>-1</v>
      </c>
      <c r="BN112">
        <f>IFERROR(VLOOKUP($A112, CDS1Y_bbg!BM$5:BN$241,2), -1)</f>
        <v>-1</v>
      </c>
      <c r="BP112">
        <f>IFERROR(VLOOKUP($A112, CDS1Y_bbg!BO$5:BP$241,2), -1)</f>
        <v>-1</v>
      </c>
      <c r="BR112">
        <f>IFERROR(VLOOKUP($A112, CDS1Y_bbg!BQ$5:BR$241,2), -1)</f>
        <v>-1</v>
      </c>
      <c r="BT112">
        <f>IFERROR(VLOOKUP($A112, CDS1Y_bbg!BS$5:BT$241,2), -1)</f>
        <v>-1</v>
      </c>
      <c r="BV112">
        <f>IFERROR(VLOOKUP($A112, CDS1Y_bbg!BU$5:BV$241,2), -1)</f>
        <v>-1</v>
      </c>
      <c r="BX112">
        <f>IFERROR(VLOOKUP($A112, CDS1Y_bbg!BW$5:BX$241,2), -1)</f>
        <v>-1</v>
      </c>
      <c r="BZ112">
        <f>IFERROR(VLOOKUP($A112, CDS1Y_bbg!BY$5:BZ$241,2), -1)</f>
        <v>-1</v>
      </c>
      <c r="CB112">
        <f>IFERROR(VLOOKUP($A112, CDS1Y_bbg!CA$5:CB$241,2), -1)</f>
        <v>-1</v>
      </c>
      <c r="CD112">
        <f>IFERROR(VLOOKUP($A112, CDS1Y_bbg!CC$5:CD$241,2), -1)</f>
        <v>-1</v>
      </c>
      <c r="CF112">
        <f>IFERROR(VLOOKUP($A112, CDS1Y_bbg!CE$5:CF$241,2), -1)</f>
        <v>104.12</v>
      </c>
      <c r="CH112">
        <f>IFERROR(VLOOKUP($A112, CDS1Y_bbg!CG$5:CH$241,2), -1)</f>
        <v>190.47499999999999</v>
      </c>
      <c r="CJ112">
        <f>IFERROR(VLOOKUP($A112, CDS1Y_bbg!CI$5:CJ$241,2), -1)</f>
        <v>-1</v>
      </c>
      <c r="CL112">
        <f>IFERROR(VLOOKUP($A112, CDS1Y_bbg!CK$5:CL$241,2), -1)</f>
        <v>530.94899999999996</v>
      </c>
      <c r="CN112">
        <f>IFERROR(VLOOKUP($A112, CDS1Y_bbg!CM$5:CN$241,2), -1)</f>
        <v>-1</v>
      </c>
    </row>
    <row r="113" spans="1:92" x14ac:dyDescent="0.25">
      <c r="A113" s="1">
        <v>39933</v>
      </c>
      <c r="B113">
        <f>IFERROR(VLOOKUP($A113, CDS1Y_bbg!A$5:B$241,2), -1)</f>
        <v>119.64</v>
      </c>
      <c r="D113">
        <f>IFERROR(VLOOKUP($A113, CDS1Y_bbg!C$5:D$241,2), -1)</f>
        <v>403.40600000000001</v>
      </c>
      <c r="F113">
        <f>IFERROR(VLOOKUP($A113, CDS1Y_bbg!E$5:F$241,2), -1)</f>
        <v>75</v>
      </c>
      <c r="H113">
        <f>IFERROR(VLOOKUP($A113, CDS1Y_bbg!G$5:H$241,2), -1)</f>
        <v>108.438</v>
      </c>
      <c r="J113">
        <f>IFERROR(VLOOKUP($A113, CDS1Y_bbg!I$5:J$241,2), -1)</f>
        <v>192.23500000000001</v>
      </c>
      <c r="L113">
        <f>IFERROR(VLOOKUP($A113, CDS1Y_bbg!K$5:L$241,2), -1)</f>
        <v>289.34300000000002</v>
      </c>
      <c r="N113">
        <f>IFERROR(VLOOKUP($A113, CDS1Y_bbg!M$5:N$241,2), -1)</f>
        <v>235.90799999999999</v>
      </c>
      <c r="P113">
        <f>IFERROR(VLOOKUP($A113, CDS1Y_bbg!O$5:P$241,2), -1)</f>
        <v>148.65600000000001</v>
      </c>
      <c r="R113">
        <f>IFERROR(VLOOKUP($A113, CDS1Y_bbg!Q$5:R$241,2), -1)</f>
        <v>204.92599999999999</v>
      </c>
      <c r="T113">
        <f>IFERROR(VLOOKUP($A113, CDS1Y_bbg!S$5:T$241,2), -1)</f>
        <v>282.06</v>
      </c>
      <c r="V113">
        <f>IFERROR(VLOOKUP($A113, CDS1Y_bbg!U$5:V$241,2), -1)</f>
        <v>148.667</v>
      </c>
      <c r="X113">
        <f>IFERROR(VLOOKUP($A113, CDS1Y_bbg!W$5:X$241,2), -1)</f>
        <v>344.858</v>
      </c>
      <c r="Z113">
        <f>IFERROR(VLOOKUP($A113, CDS1Y_bbg!Y$5:Z$241,2), -1)</f>
        <v>205.74</v>
      </c>
      <c r="AB113">
        <f>IFERROR(VLOOKUP($A113, CDS1Y_bbg!AA$5:AB$241,2), -1)</f>
        <v>173.81200000000001</v>
      </c>
      <c r="AD113">
        <f>IFERROR(VLOOKUP($A113, CDS1Y_bbg!AC$5:AD$241,2), -1)</f>
        <v>240.03700000000001</v>
      </c>
      <c r="AF113">
        <f>IFERROR(VLOOKUP($A113, CDS1Y_bbg!AE$5:AF$241,2), -1)</f>
        <v>-1</v>
      </c>
      <c r="AH113">
        <f>IFERROR(VLOOKUP($A113, CDS1Y_bbg!AG$5:AH$241,2), -1)</f>
        <v>-1</v>
      </c>
      <c r="AJ113">
        <f>IFERROR(VLOOKUP($A113, CDS1Y_bbg!AI$5:AJ$241,2), -1)</f>
        <v>-1</v>
      </c>
      <c r="AL113">
        <f>IFERROR(VLOOKUP($A113, CDS1Y_bbg!AK$5:AL$241,2), -1)</f>
        <v>-1</v>
      </c>
      <c r="AN113">
        <f>IFERROR(VLOOKUP($A113, CDS1Y_bbg!AM$5:AN$241,2), -1)</f>
        <v>-1</v>
      </c>
      <c r="AP113">
        <f>IFERROR(VLOOKUP($A113, CDS1Y_bbg!AO$5:AP$241,2), -1)</f>
        <v>-1</v>
      </c>
      <c r="AR113">
        <f>IFERROR(VLOOKUP($A113, CDS1Y_bbg!AQ$5:AR$241,2), -1)</f>
        <v>-1</v>
      </c>
      <c r="AT113">
        <f>IFERROR(VLOOKUP($A113, CDS1Y_bbg!AS$5:AT$241,2), -1)</f>
        <v>-1</v>
      </c>
      <c r="AV113">
        <f>IFERROR(VLOOKUP($A113, CDS1Y_bbg!AU$5:AV$241,2), -1)</f>
        <v>-1</v>
      </c>
      <c r="AX113">
        <f>IFERROR(VLOOKUP($A113, CDS1Y_bbg!AW$5:AX$241,2), -1)</f>
        <v>123.361</v>
      </c>
      <c r="AZ113">
        <f>IFERROR(VLOOKUP($A113, CDS1Y_bbg!AY$5:AZ$241,2), -1)</f>
        <v>7.9719999999999995</v>
      </c>
      <c r="BB113">
        <f>IFERROR(VLOOKUP($A113, CDS1Y_bbg!BA$5:BB$241,2), -1)</f>
        <v>-1</v>
      </c>
      <c r="BD113">
        <f>IFERROR(VLOOKUP($A113, CDS1Y_bbg!BC$5:BD$241,2), -1)</f>
        <v>-1</v>
      </c>
      <c r="BF113">
        <f>IFERROR(VLOOKUP($A113, CDS1Y_bbg!BE$5:BF$241,2), -1)</f>
        <v>-1</v>
      </c>
      <c r="BH113">
        <f>IFERROR(VLOOKUP($A113, CDS1Y_bbg!BG$5:BH$241,2), -1)</f>
        <v>-1</v>
      </c>
      <c r="BJ113">
        <f>IFERROR(VLOOKUP($A113, CDS1Y_bbg!BI$5:BJ$241,2), -1)</f>
        <v>-1</v>
      </c>
      <c r="BL113">
        <f>IFERROR(VLOOKUP($A113, CDS1Y_bbg!BK$5:BL$241,2), -1)</f>
        <v>-1</v>
      </c>
      <c r="BN113">
        <f>IFERROR(VLOOKUP($A113, CDS1Y_bbg!BM$5:BN$241,2), -1)</f>
        <v>-1</v>
      </c>
      <c r="BP113">
        <f>IFERROR(VLOOKUP($A113, CDS1Y_bbg!BO$5:BP$241,2), -1)</f>
        <v>-1</v>
      </c>
      <c r="BR113">
        <f>IFERROR(VLOOKUP($A113, CDS1Y_bbg!BQ$5:BR$241,2), -1)</f>
        <v>-1</v>
      </c>
      <c r="BT113">
        <f>IFERROR(VLOOKUP($A113, CDS1Y_bbg!BS$5:BT$241,2), -1)</f>
        <v>-1</v>
      </c>
      <c r="BV113">
        <f>IFERROR(VLOOKUP($A113, CDS1Y_bbg!BU$5:BV$241,2), -1)</f>
        <v>-1</v>
      </c>
      <c r="BX113">
        <f>IFERROR(VLOOKUP($A113, CDS1Y_bbg!BW$5:BX$241,2), -1)</f>
        <v>-1</v>
      </c>
      <c r="BZ113">
        <f>IFERROR(VLOOKUP($A113, CDS1Y_bbg!BY$5:BZ$241,2), -1)</f>
        <v>-1</v>
      </c>
      <c r="CB113">
        <f>IFERROR(VLOOKUP($A113, CDS1Y_bbg!CA$5:CB$241,2), -1)</f>
        <v>-1</v>
      </c>
      <c r="CD113">
        <f>IFERROR(VLOOKUP($A113, CDS1Y_bbg!CC$5:CD$241,2), -1)</f>
        <v>-1</v>
      </c>
      <c r="CF113">
        <f>IFERROR(VLOOKUP($A113, CDS1Y_bbg!CE$5:CF$241,2), -1)</f>
        <v>76.900000000000006</v>
      </c>
      <c r="CH113">
        <f>IFERROR(VLOOKUP($A113, CDS1Y_bbg!CG$5:CH$241,2), -1)</f>
        <v>95.64</v>
      </c>
      <c r="CJ113">
        <f>IFERROR(VLOOKUP($A113, CDS1Y_bbg!CI$5:CJ$241,2), -1)</f>
        <v>-1</v>
      </c>
      <c r="CL113">
        <f>IFERROR(VLOOKUP($A113, CDS1Y_bbg!CK$5:CL$241,2), -1)</f>
        <v>413.18799999999999</v>
      </c>
      <c r="CN113">
        <f>IFERROR(VLOOKUP($A113, CDS1Y_bbg!CM$5:CN$241,2), -1)</f>
        <v>-1</v>
      </c>
    </row>
    <row r="114" spans="1:92" x14ac:dyDescent="0.25">
      <c r="A114" s="1">
        <v>39962</v>
      </c>
      <c r="B114">
        <f>IFERROR(VLOOKUP($A114, CDS1Y_bbg!A$5:B$241,2), -1)</f>
        <v>91.158000000000001</v>
      </c>
      <c r="D114">
        <f>IFERROR(VLOOKUP($A114, CDS1Y_bbg!C$5:D$241,2), -1)</f>
        <v>294.19799999999998</v>
      </c>
      <c r="F114">
        <f>IFERROR(VLOOKUP($A114, CDS1Y_bbg!E$5:F$241,2), -1)</f>
        <v>84.634</v>
      </c>
      <c r="H114">
        <f>IFERROR(VLOOKUP($A114, CDS1Y_bbg!G$5:H$241,2), -1)</f>
        <v>39.981000000000002</v>
      </c>
      <c r="J114">
        <f>IFERROR(VLOOKUP($A114, CDS1Y_bbg!I$5:J$241,2), -1)</f>
        <v>123.754</v>
      </c>
      <c r="L114">
        <f>IFERROR(VLOOKUP($A114, CDS1Y_bbg!K$5:L$241,2), -1)</f>
        <v>195.66800000000001</v>
      </c>
      <c r="N114">
        <f>IFERROR(VLOOKUP($A114, CDS1Y_bbg!M$5:N$241,2), -1)</f>
        <v>125.976</v>
      </c>
      <c r="P114">
        <f>IFERROR(VLOOKUP($A114, CDS1Y_bbg!O$5:P$241,2), -1)</f>
        <v>64.715999999999994</v>
      </c>
      <c r="R114">
        <f>IFERROR(VLOOKUP($A114, CDS1Y_bbg!Q$5:R$241,2), -1)</f>
        <v>129.089</v>
      </c>
      <c r="T114">
        <f>IFERROR(VLOOKUP($A114, CDS1Y_bbg!S$5:T$241,2), -1)</f>
        <v>188.595</v>
      </c>
      <c r="V114">
        <f>IFERROR(VLOOKUP($A114, CDS1Y_bbg!U$5:V$241,2), -1)</f>
        <v>135.33500000000001</v>
      </c>
      <c r="X114">
        <f>IFERROR(VLOOKUP($A114, CDS1Y_bbg!W$5:X$241,2), -1)</f>
        <v>226.36500000000001</v>
      </c>
      <c r="Z114">
        <f>IFERROR(VLOOKUP($A114, CDS1Y_bbg!Y$5:Z$241,2), -1)</f>
        <v>168.08099999999999</v>
      </c>
      <c r="AB114">
        <f>IFERROR(VLOOKUP($A114, CDS1Y_bbg!AA$5:AB$241,2), -1)</f>
        <v>72.866</v>
      </c>
      <c r="AD114">
        <f>IFERROR(VLOOKUP($A114, CDS1Y_bbg!AC$5:AD$241,2), -1)</f>
        <v>191.26599999999999</v>
      </c>
      <c r="AF114">
        <f>IFERROR(VLOOKUP($A114, CDS1Y_bbg!AE$5:AF$241,2), -1)</f>
        <v>-1</v>
      </c>
      <c r="AH114">
        <f>IFERROR(VLOOKUP($A114, CDS1Y_bbg!AG$5:AH$241,2), -1)</f>
        <v>-1</v>
      </c>
      <c r="AJ114">
        <f>IFERROR(VLOOKUP($A114, CDS1Y_bbg!AI$5:AJ$241,2), -1)</f>
        <v>-1</v>
      </c>
      <c r="AL114">
        <f>IFERROR(VLOOKUP($A114, CDS1Y_bbg!AK$5:AL$241,2), -1)</f>
        <v>-1</v>
      </c>
      <c r="AN114">
        <f>IFERROR(VLOOKUP($A114, CDS1Y_bbg!AM$5:AN$241,2), -1)</f>
        <v>-1</v>
      </c>
      <c r="AP114">
        <f>IFERROR(VLOOKUP($A114, CDS1Y_bbg!AO$5:AP$241,2), -1)</f>
        <v>-1</v>
      </c>
      <c r="AR114">
        <f>IFERROR(VLOOKUP($A114, CDS1Y_bbg!AQ$5:AR$241,2), -1)</f>
        <v>-1</v>
      </c>
      <c r="AT114">
        <f>IFERROR(VLOOKUP($A114, CDS1Y_bbg!AS$5:AT$241,2), -1)</f>
        <v>-1</v>
      </c>
      <c r="AV114">
        <f>IFERROR(VLOOKUP($A114, CDS1Y_bbg!AU$5:AV$241,2), -1)</f>
        <v>-1</v>
      </c>
      <c r="AX114">
        <f>IFERROR(VLOOKUP($A114, CDS1Y_bbg!AW$5:AX$241,2), -1)</f>
        <v>96.784000000000006</v>
      </c>
      <c r="AZ114">
        <f>IFERROR(VLOOKUP($A114, CDS1Y_bbg!AY$5:AZ$241,2), -1)</f>
        <v>7.9719999999999995</v>
      </c>
      <c r="BB114">
        <f>IFERROR(VLOOKUP($A114, CDS1Y_bbg!BA$5:BB$241,2), -1)</f>
        <v>-1</v>
      </c>
      <c r="BD114">
        <f>IFERROR(VLOOKUP($A114, CDS1Y_bbg!BC$5:BD$241,2), -1)</f>
        <v>-1</v>
      </c>
      <c r="BF114">
        <f>IFERROR(VLOOKUP($A114, CDS1Y_bbg!BE$5:BF$241,2), -1)</f>
        <v>-1</v>
      </c>
      <c r="BH114">
        <f>IFERROR(VLOOKUP($A114, CDS1Y_bbg!BG$5:BH$241,2), -1)</f>
        <v>-1</v>
      </c>
      <c r="BJ114">
        <f>IFERROR(VLOOKUP($A114, CDS1Y_bbg!BI$5:BJ$241,2), -1)</f>
        <v>-1</v>
      </c>
      <c r="BL114">
        <f>IFERROR(VLOOKUP($A114, CDS1Y_bbg!BK$5:BL$241,2), -1)</f>
        <v>-1</v>
      </c>
      <c r="BN114">
        <f>IFERROR(VLOOKUP($A114, CDS1Y_bbg!BM$5:BN$241,2), -1)</f>
        <v>-1</v>
      </c>
      <c r="BP114">
        <f>IFERROR(VLOOKUP($A114, CDS1Y_bbg!BO$5:BP$241,2), -1)</f>
        <v>-1</v>
      </c>
      <c r="BR114">
        <f>IFERROR(VLOOKUP($A114, CDS1Y_bbg!BQ$5:BR$241,2), -1)</f>
        <v>-1</v>
      </c>
      <c r="BT114">
        <f>IFERROR(VLOOKUP($A114, CDS1Y_bbg!BS$5:BT$241,2), -1)</f>
        <v>-1</v>
      </c>
      <c r="BV114">
        <f>IFERROR(VLOOKUP($A114, CDS1Y_bbg!BU$5:BV$241,2), -1)</f>
        <v>-1</v>
      </c>
      <c r="BX114">
        <f>IFERROR(VLOOKUP($A114, CDS1Y_bbg!BW$5:BX$241,2), -1)</f>
        <v>-1</v>
      </c>
      <c r="BZ114">
        <f>IFERROR(VLOOKUP($A114, CDS1Y_bbg!BY$5:BZ$241,2), -1)</f>
        <v>-1</v>
      </c>
      <c r="CB114">
        <f>IFERROR(VLOOKUP($A114, CDS1Y_bbg!CA$5:CB$241,2), -1)</f>
        <v>-1</v>
      </c>
      <c r="CD114">
        <f>IFERROR(VLOOKUP($A114, CDS1Y_bbg!CC$5:CD$241,2), -1)</f>
        <v>-1</v>
      </c>
      <c r="CF114">
        <f>IFERROR(VLOOKUP($A114, CDS1Y_bbg!CE$5:CF$241,2), -1)</f>
        <v>57.65</v>
      </c>
      <c r="CH114">
        <f>IFERROR(VLOOKUP($A114, CDS1Y_bbg!CG$5:CH$241,2), -1)</f>
        <v>67.662999999999997</v>
      </c>
      <c r="CJ114">
        <f>IFERROR(VLOOKUP($A114, CDS1Y_bbg!CI$5:CJ$241,2), -1)</f>
        <v>-1</v>
      </c>
      <c r="CL114">
        <f>IFERROR(VLOOKUP($A114, CDS1Y_bbg!CK$5:CL$241,2), -1)</f>
        <v>291.33699999999999</v>
      </c>
      <c r="CN114">
        <f>IFERROR(VLOOKUP($A114, CDS1Y_bbg!CM$5:CN$241,2), -1)</f>
        <v>-1</v>
      </c>
    </row>
    <row r="115" spans="1:92" x14ac:dyDescent="0.25">
      <c r="A115" s="1">
        <v>39994</v>
      </c>
      <c r="B115">
        <f>IFERROR(VLOOKUP($A115, CDS1Y_bbg!A$5:B$241,2), -1)</f>
        <v>105.1</v>
      </c>
      <c r="D115">
        <f>IFERROR(VLOOKUP($A115, CDS1Y_bbg!C$5:D$241,2), -1)</f>
        <v>382.47</v>
      </c>
      <c r="F115">
        <f>IFERROR(VLOOKUP($A115, CDS1Y_bbg!E$5:F$241,2), -1)</f>
        <v>55.003</v>
      </c>
      <c r="H115">
        <f>IFERROR(VLOOKUP($A115, CDS1Y_bbg!G$5:H$241,2), -1)</f>
        <v>53.551000000000002</v>
      </c>
      <c r="J115">
        <f>IFERROR(VLOOKUP($A115, CDS1Y_bbg!I$5:J$241,2), -1)</f>
        <v>113.875</v>
      </c>
      <c r="L115">
        <f>IFERROR(VLOOKUP($A115, CDS1Y_bbg!K$5:L$241,2), -1)</f>
        <v>247.33500000000001</v>
      </c>
      <c r="N115">
        <f>IFERROR(VLOOKUP($A115, CDS1Y_bbg!M$5:N$241,2), -1)</f>
        <v>170.55600000000001</v>
      </c>
      <c r="P115">
        <f>IFERROR(VLOOKUP($A115, CDS1Y_bbg!O$5:P$241,2), -1)</f>
        <v>70.77</v>
      </c>
      <c r="R115">
        <f>IFERROR(VLOOKUP($A115, CDS1Y_bbg!Q$5:R$241,2), -1)</f>
        <v>135.048</v>
      </c>
      <c r="T115">
        <f>IFERROR(VLOOKUP($A115, CDS1Y_bbg!S$5:T$241,2), -1)</f>
        <v>197.03399999999999</v>
      </c>
      <c r="V115">
        <f>IFERROR(VLOOKUP($A115, CDS1Y_bbg!U$5:V$241,2), -1)</f>
        <v>101.253</v>
      </c>
      <c r="X115">
        <f>IFERROR(VLOOKUP($A115, CDS1Y_bbg!W$5:X$241,2), -1)</f>
        <v>238.489</v>
      </c>
      <c r="Z115">
        <f>IFERROR(VLOOKUP($A115, CDS1Y_bbg!Y$5:Z$241,2), -1)</f>
        <v>145.19200000000001</v>
      </c>
      <c r="AB115">
        <f>IFERROR(VLOOKUP($A115, CDS1Y_bbg!AA$5:AB$241,2), -1)</f>
        <v>80.174999999999997</v>
      </c>
      <c r="AD115">
        <f>IFERROR(VLOOKUP($A115, CDS1Y_bbg!AC$5:AD$241,2), -1)</f>
        <v>174.53299999999999</v>
      </c>
      <c r="AF115">
        <f>IFERROR(VLOOKUP($A115, CDS1Y_bbg!AE$5:AF$241,2), -1)</f>
        <v>-1</v>
      </c>
      <c r="AH115">
        <f>IFERROR(VLOOKUP($A115, CDS1Y_bbg!AG$5:AH$241,2), -1)</f>
        <v>-1</v>
      </c>
      <c r="AJ115">
        <f>IFERROR(VLOOKUP($A115, CDS1Y_bbg!AI$5:AJ$241,2), -1)</f>
        <v>-1</v>
      </c>
      <c r="AL115">
        <f>IFERROR(VLOOKUP($A115, CDS1Y_bbg!AK$5:AL$241,2), -1)</f>
        <v>-1</v>
      </c>
      <c r="AN115">
        <f>IFERROR(VLOOKUP($A115, CDS1Y_bbg!AM$5:AN$241,2), -1)</f>
        <v>-1</v>
      </c>
      <c r="AP115">
        <f>IFERROR(VLOOKUP($A115, CDS1Y_bbg!AO$5:AP$241,2), -1)</f>
        <v>-1</v>
      </c>
      <c r="AR115">
        <f>IFERROR(VLOOKUP($A115, CDS1Y_bbg!AQ$5:AR$241,2), -1)</f>
        <v>-1</v>
      </c>
      <c r="AT115">
        <f>IFERROR(VLOOKUP($A115, CDS1Y_bbg!AS$5:AT$241,2), -1)</f>
        <v>-1</v>
      </c>
      <c r="AV115">
        <f>IFERROR(VLOOKUP($A115, CDS1Y_bbg!AU$5:AV$241,2), -1)</f>
        <v>-1</v>
      </c>
      <c r="AX115">
        <f>IFERROR(VLOOKUP($A115, CDS1Y_bbg!AW$5:AX$241,2), -1)</f>
        <v>104.33</v>
      </c>
      <c r="AZ115">
        <f>IFERROR(VLOOKUP($A115, CDS1Y_bbg!AY$5:AZ$241,2), -1)</f>
        <v>7.9719999999999995</v>
      </c>
      <c r="BB115">
        <f>IFERROR(VLOOKUP($A115, CDS1Y_bbg!BA$5:BB$241,2), -1)</f>
        <v>-1</v>
      </c>
      <c r="BD115">
        <f>IFERROR(VLOOKUP($A115, CDS1Y_bbg!BC$5:BD$241,2), -1)</f>
        <v>-1</v>
      </c>
      <c r="BF115">
        <f>IFERROR(VLOOKUP($A115, CDS1Y_bbg!BE$5:BF$241,2), -1)</f>
        <v>-1</v>
      </c>
      <c r="BH115">
        <f>IFERROR(VLOOKUP($A115, CDS1Y_bbg!BG$5:BH$241,2), -1)</f>
        <v>-1</v>
      </c>
      <c r="BJ115">
        <f>IFERROR(VLOOKUP($A115, CDS1Y_bbg!BI$5:BJ$241,2), -1)</f>
        <v>-1</v>
      </c>
      <c r="BL115">
        <f>IFERROR(VLOOKUP($A115, CDS1Y_bbg!BK$5:BL$241,2), -1)</f>
        <v>-1</v>
      </c>
      <c r="BN115">
        <f>IFERROR(VLOOKUP($A115, CDS1Y_bbg!BM$5:BN$241,2), -1)</f>
        <v>-1</v>
      </c>
      <c r="BP115">
        <f>IFERROR(VLOOKUP($A115, CDS1Y_bbg!BO$5:BP$241,2), -1)</f>
        <v>-1</v>
      </c>
      <c r="BR115">
        <f>IFERROR(VLOOKUP($A115, CDS1Y_bbg!BQ$5:BR$241,2), -1)</f>
        <v>-1</v>
      </c>
      <c r="BT115">
        <f>IFERROR(VLOOKUP($A115, CDS1Y_bbg!BS$5:BT$241,2), -1)</f>
        <v>-1</v>
      </c>
      <c r="BV115">
        <f>IFERROR(VLOOKUP($A115, CDS1Y_bbg!BU$5:BV$241,2), -1)</f>
        <v>-1</v>
      </c>
      <c r="BX115">
        <f>IFERROR(VLOOKUP($A115, CDS1Y_bbg!BW$5:BX$241,2), -1)</f>
        <v>-1</v>
      </c>
      <c r="BZ115">
        <f>IFERROR(VLOOKUP($A115, CDS1Y_bbg!BY$5:BZ$241,2), -1)</f>
        <v>-1</v>
      </c>
      <c r="CB115">
        <f>IFERROR(VLOOKUP($A115, CDS1Y_bbg!CA$5:CB$241,2), -1)</f>
        <v>-1</v>
      </c>
      <c r="CD115">
        <f>IFERROR(VLOOKUP($A115, CDS1Y_bbg!CC$5:CD$241,2), -1)</f>
        <v>-1</v>
      </c>
      <c r="CF115">
        <f>IFERROR(VLOOKUP($A115, CDS1Y_bbg!CE$5:CF$241,2), -1)</f>
        <v>57.28</v>
      </c>
      <c r="CH115">
        <f>IFERROR(VLOOKUP($A115, CDS1Y_bbg!CG$5:CH$241,2), -1)</f>
        <v>81.578000000000003</v>
      </c>
      <c r="CJ115">
        <f>IFERROR(VLOOKUP($A115, CDS1Y_bbg!CI$5:CJ$241,2), -1)</f>
        <v>-1</v>
      </c>
      <c r="CL115">
        <f>IFERROR(VLOOKUP($A115, CDS1Y_bbg!CK$5:CL$241,2), -1)</f>
        <v>313.33699999999999</v>
      </c>
      <c r="CN115">
        <f>IFERROR(VLOOKUP($A115, CDS1Y_bbg!CM$5:CN$241,2), -1)</f>
        <v>-1</v>
      </c>
    </row>
    <row r="116" spans="1:92" x14ac:dyDescent="0.25">
      <c r="A116" s="1">
        <v>40025</v>
      </c>
      <c r="B116">
        <f>IFERROR(VLOOKUP($A116, CDS1Y_bbg!A$5:B$241,2), -1)</f>
        <v>82.162999999999997</v>
      </c>
      <c r="D116">
        <f>IFERROR(VLOOKUP($A116, CDS1Y_bbg!C$5:D$241,2), -1)</f>
        <v>249.54499999999999</v>
      </c>
      <c r="F116">
        <f>IFERROR(VLOOKUP($A116, CDS1Y_bbg!E$5:F$241,2), -1)</f>
        <v>33.529000000000003</v>
      </c>
      <c r="H116">
        <f>IFERROR(VLOOKUP($A116, CDS1Y_bbg!G$5:H$241,2), -1)</f>
        <v>21.158000000000001</v>
      </c>
      <c r="J116">
        <f>IFERROR(VLOOKUP($A116, CDS1Y_bbg!I$5:J$241,2), -1)</f>
        <v>98.68</v>
      </c>
      <c r="L116">
        <f>IFERROR(VLOOKUP($A116, CDS1Y_bbg!K$5:L$241,2), -1)</f>
        <v>211.12700000000001</v>
      </c>
      <c r="N116">
        <f>IFERROR(VLOOKUP($A116, CDS1Y_bbg!M$5:N$241,2), -1)</f>
        <v>104.889</v>
      </c>
      <c r="P116">
        <f>IFERROR(VLOOKUP($A116, CDS1Y_bbg!O$5:P$241,2), -1)</f>
        <v>36.726999999999997</v>
      </c>
      <c r="R116">
        <f>IFERROR(VLOOKUP($A116, CDS1Y_bbg!Q$5:R$241,2), -1)</f>
        <v>106.325</v>
      </c>
      <c r="T116">
        <f>IFERROR(VLOOKUP($A116, CDS1Y_bbg!S$5:T$241,2), -1)</f>
        <v>139.74799999999999</v>
      </c>
      <c r="V116">
        <f>IFERROR(VLOOKUP($A116, CDS1Y_bbg!U$5:V$241,2), -1)</f>
        <v>74.709000000000003</v>
      </c>
      <c r="X116">
        <f>IFERROR(VLOOKUP($A116, CDS1Y_bbg!W$5:X$241,2), -1)</f>
        <v>157.702</v>
      </c>
      <c r="Z116">
        <f>IFERROR(VLOOKUP($A116, CDS1Y_bbg!Y$5:Z$241,2), -1)</f>
        <v>76.248000000000005</v>
      </c>
      <c r="AB116">
        <f>IFERROR(VLOOKUP($A116, CDS1Y_bbg!AA$5:AB$241,2), -1)</f>
        <v>42.53</v>
      </c>
      <c r="AD116">
        <f>IFERROR(VLOOKUP($A116, CDS1Y_bbg!AC$5:AD$241,2), -1)</f>
        <v>109.13800000000001</v>
      </c>
      <c r="AF116">
        <f>IFERROR(VLOOKUP($A116, CDS1Y_bbg!AE$5:AF$241,2), -1)</f>
        <v>18.834</v>
      </c>
      <c r="AH116">
        <f>IFERROR(VLOOKUP($A116, CDS1Y_bbg!AG$5:AH$241,2), -1)</f>
        <v>-1</v>
      </c>
      <c r="AJ116">
        <f>IFERROR(VLOOKUP($A116, CDS1Y_bbg!AI$5:AJ$241,2), -1)</f>
        <v>-1</v>
      </c>
      <c r="AL116">
        <f>IFERROR(VLOOKUP($A116, CDS1Y_bbg!AK$5:AL$241,2), -1)</f>
        <v>-1</v>
      </c>
      <c r="AN116">
        <f>IFERROR(VLOOKUP($A116, CDS1Y_bbg!AM$5:AN$241,2), -1)</f>
        <v>-1</v>
      </c>
      <c r="AP116">
        <f>IFERROR(VLOOKUP($A116, CDS1Y_bbg!AO$5:AP$241,2), -1)</f>
        <v>-1</v>
      </c>
      <c r="AR116">
        <f>IFERROR(VLOOKUP($A116, CDS1Y_bbg!AQ$5:AR$241,2), -1)</f>
        <v>-1</v>
      </c>
      <c r="AT116">
        <f>IFERROR(VLOOKUP($A116, CDS1Y_bbg!AS$5:AT$241,2), -1)</f>
        <v>-1</v>
      </c>
      <c r="AV116">
        <f>IFERROR(VLOOKUP($A116, CDS1Y_bbg!AU$5:AV$241,2), -1)</f>
        <v>-1</v>
      </c>
      <c r="AX116">
        <f>IFERROR(VLOOKUP($A116, CDS1Y_bbg!AW$5:AX$241,2), -1)</f>
        <v>61.058</v>
      </c>
      <c r="AZ116">
        <f>IFERROR(VLOOKUP($A116, CDS1Y_bbg!AY$5:AZ$241,2), -1)</f>
        <v>7.9719999999999995</v>
      </c>
      <c r="BB116">
        <f>IFERROR(VLOOKUP($A116, CDS1Y_bbg!BA$5:BB$241,2), -1)</f>
        <v>-1</v>
      </c>
      <c r="BD116">
        <f>IFERROR(VLOOKUP($A116, CDS1Y_bbg!BC$5:BD$241,2), -1)</f>
        <v>-1</v>
      </c>
      <c r="BF116">
        <f>IFERROR(VLOOKUP($A116, CDS1Y_bbg!BE$5:BF$241,2), -1)</f>
        <v>-1</v>
      </c>
      <c r="BH116">
        <f>IFERROR(VLOOKUP($A116, CDS1Y_bbg!BG$5:BH$241,2), -1)</f>
        <v>-1</v>
      </c>
      <c r="BJ116">
        <f>IFERROR(VLOOKUP($A116, CDS1Y_bbg!BI$5:BJ$241,2), -1)</f>
        <v>-1</v>
      </c>
      <c r="BL116">
        <f>IFERROR(VLOOKUP($A116, CDS1Y_bbg!BK$5:BL$241,2), -1)</f>
        <v>-1</v>
      </c>
      <c r="BN116">
        <f>IFERROR(VLOOKUP($A116, CDS1Y_bbg!BM$5:BN$241,2), -1)</f>
        <v>-1</v>
      </c>
      <c r="BP116">
        <f>IFERROR(VLOOKUP($A116, CDS1Y_bbg!BO$5:BP$241,2), -1)</f>
        <v>-1</v>
      </c>
      <c r="BR116">
        <f>IFERROR(VLOOKUP($A116, CDS1Y_bbg!BQ$5:BR$241,2), -1)</f>
        <v>-1</v>
      </c>
      <c r="BT116">
        <f>IFERROR(VLOOKUP($A116, CDS1Y_bbg!BS$5:BT$241,2), -1)</f>
        <v>-1</v>
      </c>
      <c r="BV116">
        <f>IFERROR(VLOOKUP($A116, CDS1Y_bbg!BU$5:BV$241,2), -1)</f>
        <v>-1</v>
      </c>
      <c r="BX116">
        <f>IFERROR(VLOOKUP($A116, CDS1Y_bbg!BW$5:BX$241,2), -1)</f>
        <v>-1</v>
      </c>
      <c r="BZ116">
        <f>IFERROR(VLOOKUP($A116, CDS1Y_bbg!BY$5:BZ$241,2), -1)</f>
        <v>-1</v>
      </c>
      <c r="CB116">
        <f>IFERROR(VLOOKUP($A116, CDS1Y_bbg!CA$5:CB$241,2), -1)</f>
        <v>-1</v>
      </c>
      <c r="CD116">
        <f>IFERROR(VLOOKUP($A116, CDS1Y_bbg!CC$5:CD$241,2), -1)</f>
        <v>-1</v>
      </c>
      <c r="CF116">
        <f>IFERROR(VLOOKUP($A116, CDS1Y_bbg!CE$5:CF$241,2), -1)</f>
        <v>56.6</v>
      </c>
      <c r="CH116">
        <f>IFERROR(VLOOKUP($A116, CDS1Y_bbg!CG$5:CH$241,2), -1)</f>
        <v>63.338000000000001</v>
      </c>
      <c r="CJ116">
        <f>IFERROR(VLOOKUP($A116, CDS1Y_bbg!CI$5:CJ$241,2), -1)</f>
        <v>-1</v>
      </c>
      <c r="CL116">
        <f>IFERROR(VLOOKUP($A116, CDS1Y_bbg!CK$5:CL$241,2), -1)</f>
        <v>207.67</v>
      </c>
      <c r="CN116">
        <f>IFERROR(VLOOKUP($A116, CDS1Y_bbg!CM$5:CN$241,2), -1)</f>
        <v>-1</v>
      </c>
    </row>
    <row r="117" spans="1:92" x14ac:dyDescent="0.25">
      <c r="A117" s="1">
        <v>40056</v>
      </c>
      <c r="B117">
        <f>IFERROR(VLOOKUP($A117, CDS1Y_bbg!A$5:B$241,2), -1)</f>
        <v>82.739000000000004</v>
      </c>
      <c r="D117">
        <f>IFERROR(VLOOKUP($A117, CDS1Y_bbg!C$5:D$241,2), -1)</f>
        <v>218.178</v>
      </c>
      <c r="F117">
        <f>IFERROR(VLOOKUP($A117, CDS1Y_bbg!E$5:F$241,2), -1)</f>
        <v>29.577999999999999</v>
      </c>
      <c r="H117">
        <f>IFERROR(VLOOKUP($A117, CDS1Y_bbg!G$5:H$241,2), -1)</f>
        <v>38.341999999999999</v>
      </c>
      <c r="J117">
        <f>IFERROR(VLOOKUP($A117, CDS1Y_bbg!I$5:J$241,2), -1)</f>
        <v>96.165999999999997</v>
      </c>
      <c r="L117">
        <f>IFERROR(VLOOKUP($A117, CDS1Y_bbg!K$5:L$241,2), -1)</f>
        <v>191.08500000000001</v>
      </c>
      <c r="N117">
        <f>IFERROR(VLOOKUP($A117, CDS1Y_bbg!M$5:N$241,2), -1)</f>
        <v>115.279</v>
      </c>
      <c r="P117">
        <f>IFERROR(VLOOKUP($A117, CDS1Y_bbg!O$5:P$241,2), -1)</f>
        <v>37.518000000000001</v>
      </c>
      <c r="R117">
        <f>IFERROR(VLOOKUP($A117, CDS1Y_bbg!Q$5:R$241,2), -1)</f>
        <v>122.551</v>
      </c>
      <c r="T117">
        <f>IFERROR(VLOOKUP($A117, CDS1Y_bbg!S$5:T$241,2), -1)</f>
        <v>142.83600000000001</v>
      </c>
      <c r="V117">
        <f>IFERROR(VLOOKUP($A117, CDS1Y_bbg!U$5:V$241,2), -1)</f>
        <v>75.5</v>
      </c>
      <c r="X117">
        <f>IFERROR(VLOOKUP($A117, CDS1Y_bbg!W$5:X$241,2), -1)</f>
        <v>153.67500000000001</v>
      </c>
      <c r="Z117">
        <f>IFERROR(VLOOKUP($A117, CDS1Y_bbg!Y$5:Z$241,2), -1)</f>
        <v>79.626999999999995</v>
      </c>
      <c r="AB117">
        <f>IFERROR(VLOOKUP($A117, CDS1Y_bbg!AA$5:AB$241,2), -1)</f>
        <v>42.709000000000003</v>
      </c>
      <c r="AD117">
        <f>IFERROR(VLOOKUP($A117, CDS1Y_bbg!AC$5:AD$241,2), -1)</f>
        <v>115.099</v>
      </c>
      <c r="AF117">
        <f>IFERROR(VLOOKUP($A117, CDS1Y_bbg!AE$5:AF$241,2), -1)</f>
        <v>26.047999999999998</v>
      </c>
      <c r="AH117">
        <f>IFERROR(VLOOKUP($A117, CDS1Y_bbg!AG$5:AH$241,2), -1)</f>
        <v>-1</v>
      </c>
      <c r="AJ117">
        <f>IFERROR(VLOOKUP($A117, CDS1Y_bbg!AI$5:AJ$241,2), -1)</f>
        <v>-1</v>
      </c>
      <c r="AL117">
        <f>IFERROR(VLOOKUP($A117, CDS1Y_bbg!AK$5:AL$241,2), -1)</f>
        <v>-1</v>
      </c>
      <c r="AN117">
        <f>IFERROR(VLOOKUP($A117, CDS1Y_bbg!AM$5:AN$241,2), -1)</f>
        <v>-1</v>
      </c>
      <c r="AP117">
        <f>IFERROR(VLOOKUP($A117, CDS1Y_bbg!AO$5:AP$241,2), -1)</f>
        <v>-1</v>
      </c>
      <c r="AR117">
        <f>IFERROR(VLOOKUP($A117, CDS1Y_bbg!AQ$5:AR$241,2), -1)</f>
        <v>-1</v>
      </c>
      <c r="AT117">
        <f>IFERROR(VLOOKUP($A117, CDS1Y_bbg!AS$5:AT$241,2), -1)</f>
        <v>-1</v>
      </c>
      <c r="AV117">
        <f>IFERROR(VLOOKUP($A117, CDS1Y_bbg!AU$5:AV$241,2), -1)</f>
        <v>-1</v>
      </c>
      <c r="AX117">
        <f>IFERROR(VLOOKUP($A117, CDS1Y_bbg!AW$5:AX$241,2), -1)</f>
        <v>60.637</v>
      </c>
      <c r="AZ117">
        <f>IFERROR(VLOOKUP($A117, CDS1Y_bbg!AY$5:AZ$241,2), -1)</f>
        <v>7.9719999999999995</v>
      </c>
      <c r="BB117">
        <f>IFERROR(VLOOKUP($A117, CDS1Y_bbg!BA$5:BB$241,2), -1)</f>
        <v>-1</v>
      </c>
      <c r="BD117">
        <f>IFERROR(VLOOKUP($A117, CDS1Y_bbg!BC$5:BD$241,2), -1)</f>
        <v>-1</v>
      </c>
      <c r="BF117">
        <f>IFERROR(VLOOKUP($A117, CDS1Y_bbg!BE$5:BF$241,2), -1)</f>
        <v>-1</v>
      </c>
      <c r="BH117">
        <f>IFERROR(VLOOKUP($A117, CDS1Y_bbg!BG$5:BH$241,2), -1)</f>
        <v>-1</v>
      </c>
      <c r="BJ117">
        <f>IFERROR(VLOOKUP($A117, CDS1Y_bbg!BI$5:BJ$241,2), -1)</f>
        <v>-1</v>
      </c>
      <c r="BL117">
        <f>IFERROR(VLOOKUP($A117, CDS1Y_bbg!BK$5:BL$241,2), -1)</f>
        <v>-1</v>
      </c>
      <c r="BN117">
        <f>IFERROR(VLOOKUP($A117, CDS1Y_bbg!BM$5:BN$241,2), -1)</f>
        <v>-1</v>
      </c>
      <c r="BP117">
        <f>IFERROR(VLOOKUP($A117, CDS1Y_bbg!BO$5:BP$241,2), -1)</f>
        <v>-1</v>
      </c>
      <c r="BR117">
        <f>IFERROR(VLOOKUP($A117, CDS1Y_bbg!BQ$5:BR$241,2), -1)</f>
        <v>-1</v>
      </c>
      <c r="BT117">
        <f>IFERROR(VLOOKUP($A117, CDS1Y_bbg!BS$5:BT$241,2), -1)</f>
        <v>-1</v>
      </c>
      <c r="BV117">
        <f>IFERROR(VLOOKUP($A117, CDS1Y_bbg!BU$5:BV$241,2), -1)</f>
        <v>-1</v>
      </c>
      <c r="BX117">
        <f>IFERROR(VLOOKUP($A117, CDS1Y_bbg!BW$5:BX$241,2), -1)</f>
        <v>-1</v>
      </c>
      <c r="BZ117">
        <f>IFERROR(VLOOKUP($A117, CDS1Y_bbg!BY$5:BZ$241,2), -1)</f>
        <v>-1</v>
      </c>
      <c r="CB117">
        <f>IFERROR(VLOOKUP($A117, CDS1Y_bbg!CA$5:CB$241,2), -1)</f>
        <v>-1</v>
      </c>
      <c r="CD117">
        <f>IFERROR(VLOOKUP($A117, CDS1Y_bbg!CC$5:CD$241,2), -1)</f>
        <v>-1</v>
      </c>
      <c r="CF117">
        <f>IFERROR(VLOOKUP($A117, CDS1Y_bbg!CE$5:CF$241,2), -1)</f>
        <v>46.14</v>
      </c>
      <c r="CH117">
        <f>IFERROR(VLOOKUP($A117, CDS1Y_bbg!CG$5:CH$241,2), -1)</f>
        <v>56.865000000000002</v>
      </c>
      <c r="CJ117">
        <f>IFERROR(VLOOKUP($A117, CDS1Y_bbg!CI$5:CJ$241,2), -1)</f>
        <v>-1</v>
      </c>
      <c r="CL117">
        <f>IFERROR(VLOOKUP($A117, CDS1Y_bbg!CK$5:CL$241,2), -1)</f>
        <v>171.33699999999999</v>
      </c>
      <c r="CN117">
        <f>IFERROR(VLOOKUP($A117, CDS1Y_bbg!CM$5:CN$241,2), -1)</f>
        <v>-1</v>
      </c>
    </row>
    <row r="118" spans="1:92" x14ac:dyDescent="0.25">
      <c r="A118" s="1">
        <v>40086</v>
      </c>
      <c r="B118">
        <f>IFERROR(VLOOKUP($A118, CDS1Y_bbg!A$5:B$241,2), -1)</f>
        <v>69.650999999999996</v>
      </c>
      <c r="D118">
        <f>IFERROR(VLOOKUP($A118, CDS1Y_bbg!C$5:D$241,2), -1)</f>
        <v>153.75200000000001</v>
      </c>
      <c r="F118">
        <f>IFERROR(VLOOKUP($A118, CDS1Y_bbg!E$5:F$241,2), -1)</f>
        <v>21.887</v>
      </c>
      <c r="H118">
        <f>IFERROR(VLOOKUP($A118, CDS1Y_bbg!G$5:H$241,2), -1)</f>
        <v>44.774999999999999</v>
      </c>
      <c r="J118">
        <f>IFERROR(VLOOKUP($A118, CDS1Y_bbg!I$5:J$241,2), -1)</f>
        <v>87.361999999999995</v>
      </c>
      <c r="L118">
        <f>IFERROR(VLOOKUP($A118, CDS1Y_bbg!K$5:L$241,2), -1)</f>
        <v>144.667</v>
      </c>
      <c r="N118">
        <f>IFERROR(VLOOKUP($A118, CDS1Y_bbg!M$5:N$241,2), -1)</f>
        <v>81.305999999999997</v>
      </c>
      <c r="P118">
        <f>IFERROR(VLOOKUP($A118, CDS1Y_bbg!O$5:P$241,2), -1)</f>
        <v>66.525000000000006</v>
      </c>
      <c r="R118">
        <f>IFERROR(VLOOKUP($A118, CDS1Y_bbg!Q$5:R$241,2), -1)</f>
        <v>103.154</v>
      </c>
      <c r="T118">
        <f>IFERROR(VLOOKUP($A118, CDS1Y_bbg!S$5:T$241,2), -1)</f>
        <v>125.08499999999999</v>
      </c>
      <c r="V118">
        <f>IFERROR(VLOOKUP($A118, CDS1Y_bbg!U$5:V$241,2), -1)</f>
        <v>85.332999999999998</v>
      </c>
      <c r="X118">
        <f>IFERROR(VLOOKUP($A118, CDS1Y_bbg!W$5:X$241,2), -1)</f>
        <v>87.028000000000006</v>
      </c>
      <c r="Z118">
        <f>IFERROR(VLOOKUP($A118, CDS1Y_bbg!Y$5:Z$241,2), -1)</f>
        <v>63.865000000000002</v>
      </c>
      <c r="AB118">
        <f>IFERROR(VLOOKUP($A118, CDS1Y_bbg!AA$5:AB$241,2), -1)</f>
        <v>66.671000000000006</v>
      </c>
      <c r="AD118">
        <f>IFERROR(VLOOKUP($A118, CDS1Y_bbg!AC$5:AD$241,2), -1)</f>
        <v>92.844999999999999</v>
      </c>
      <c r="AF118">
        <f>IFERROR(VLOOKUP($A118, CDS1Y_bbg!AE$5:AF$241,2), -1)</f>
        <v>14.029</v>
      </c>
      <c r="AH118">
        <f>IFERROR(VLOOKUP($A118, CDS1Y_bbg!AG$5:AH$241,2), -1)</f>
        <v>-1</v>
      </c>
      <c r="AJ118">
        <f>IFERROR(VLOOKUP($A118, CDS1Y_bbg!AI$5:AJ$241,2), -1)</f>
        <v>-1</v>
      </c>
      <c r="AL118">
        <f>IFERROR(VLOOKUP($A118, CDS1Y_bbg!AK$5:AL$241,2), -1)</f>
        <v>-1</v>
      </c>
      <c r="AN118">
        <f>IFERROR(VLOOKUP($A118, CDS1Y_bbg!AM$5:AN$241,2), -1)</f>
        <v>-1</v>
      </c>
      <c r="AP118">
        <f>IFERROR(VLOOKUP($A118, CDS1Y_bbg!AO$5:AP$241,2), -1)</f>
        <v>-1</v>
      </c>
      <c r="AR118">
        <f>IFERROR(VLOOKUP($A118, CDS1Y_bbg!AQ$5:AR$241,2), -1)</f>
        <v>-1</v>
      </c>
      <c r="AT118">
        <f>IFERROR(VLOOKUP($A118, CDS1Y_bbg!AS$5:AT$241,2), -1)</f>
        <v>-1</v>
      </c>
      <c r="AV118">
        <f>IFERROR(VLOOKUP($A118, CDS1Y_bbg!AU$5:AV$241,2), -1)</f>
        <v>-1</v>
      </c>
      <c r="AX118">
        <f>IFERROR(VLOOKUP($A118, CDS1Y_bbg!AW$5:AX$241,2), -1)</f>
        <v>39.198999999999998</v>
      </c>
      <c r="AZ118">
        <f>IFERROR(VLOOKUP($A118, CDS1Y_bbg!AY$5:AZ$241,2), -1)</f>
        <v>7.9719999999999995</v>
      </c>
      <c r="BB118">
        <f>IFERROR(VLOOKUP($A118, CDS1Y_bbg!BA$5:BB$241,2), -1)</f>
        <v>-1</v>
      </c>
      <c r="BD118">
        <f>IFERROR(VLOOKUP($A118, CDS1Y_bbg!BC$5:BD$241,2), -1)</f>
        <v>-1</v>
      </c>
      <c r="BF118">
        <f>IFERROR(VLOOKUP($A118, CDS1Y_bbg!BE$5:BF$241,2), -1)</f>
        <v>-1</v>
      </c>
      <c r="BH118">
        <f>IFERROR(VLOOKUP($A118, CDS1Y_bbg!BG$5:BH$241,2), -1)</f>
        <v>-1</v>
      </c>
      <c r="BJ118">
        <f>IFERROR(VLOOKUP($A118, CDS1Y_bbg!BI$5:BJ$241,2), -1)</f>
        <v>-1</v>
      </c>
      <c r="BL118">
        <f>IFERROR(VLOOKUP($A118, CDS1Y_bbg!BK$5:BL$241,2), -1)</f>
        <v>-1</v>
      </c>
      <c r="BN118">
        <f>IFERROR(VLOOKUP($A118, CDS1Y_bbg!BM$5:BN$241,2), -1)</f>
        <v>-1</v>
      </c>
      <c r="BP118">
        <f>IFERROR(VLOOKUP($A118, CDS1Y_bbg!BO$5:BP$241,2), -1)</f>
        <v>-1</v>
      </c>
      <c r="BR118">
        <f>IFERROR(VLOOKUP($A118, CDS1Y_bbg!BQ$5:BR$241,2), -1)</f>
        <v>-1</v>
      </c>
      <c r="BT118">
        <f>IFERROR(VLOOKUP($A118, CDS1Y_bbg!BS$5:BT$241,2), -1)</f>
        <v>-1</v>
      </c>
      <c r="BV118">
        <f>IFERROR(VLOOKUP($A118, CDS1Y_bbg!BU$5:BV$241,2), -1)</f>
        <v>-1</v>
      </c>
      <c r="BX118">
        <f>IFERROR(VLOOKUP($A118, CDS1Y_bbg!BW$5:BX$241,2), -1)</f>
        <v>-1</v>
      </c>
      <c r="BZ118">
        <f>IFERROR(VLOOKUP($A118, CDS1Y_bbg!BY$5:BZ$241,2), -1)</f>
        <v>-1</v>
      </c>
      <c r="CB118">
        <f>IFERROR(VLOOKUP($A118, CDS1Y_bbg!CA$5:CB$241,2), -1)</f>
        <v>569</v>
      </c>
      <c r="CD118">
        <f>IFERROR(VLOOKUP($A118, CDS1Y_bbg!CC$5:CD$241,2), -1)</f>
        <v>-1</v>
      </c>
      <c r="CF118">
        <f>IFERROR(VLOOKUP($A118, CDS1Y_bbg!CE$5:CF$241,2), -1)</f>
        <v>35.950000000000003</v>
      </c>
      <c r="CH118">
        <f>IFERROR(VLOOKUP($A118, CDS1Y_bbg!CG$5:CH$241,2), -1)</f>
        <v>50.938000000000002</v>
      </c>
      <c r="CJ118">
        <f>IFERROR(VLOOKUP($A118, CDS1Y_bbg!CI$5:CJ$241,2), -1)</f>
        <v>-1</v>
      </c>
      <c r="CL118">
        <f>IFERROR(VLOOKUP($A118, CDS1Y_bbg!CK$5:CL$241,2), -1)</f>
        <v>142.25399999999999</v>
      </c>
      <c r="CN118">
        <f>IFERROR(VLOOKUP($A118, CDS1Y_bbg!CM$5:CN$241,2), -1)</f>
        <v>-1</v>
      </c>
    </row>
    <row r="119" spans="1:92" x14ac:dyDescent="0.25">
      <c r="A119" s="1">
        <v>40116</v>
      </c>
      <c r="B119">
        <f>IFERROR(VLOOKUP($A119, CDS1Y_bbg!A$5:B$241,2), -1)</f>
        <v>73.126000000000005</v>
      </c>
      <c r="D119">
        <f>IFERROR(VLOOKUP($A119, CDS1Y_bbg!C$5:D$241,2), -1)</f>
        <v>174.16200000000001</v>
      </c>
      <c r="F119">
        <f>IFERROR(VLOOKUP($A119, CDS1Y_bbg!E$5:F$241,2), -1)</f>
        <v>29.120999999999999</v>
      </c>
      <c r="H119">
        <f>IFERROR(VLOOKUP($A119, CDS1Y_bbg!G$5:H$241,2), -1)</f>
        <v>27.14</v>
      </c>
      <c r="J119">
        <f>IFERROR(VLOOKUP($A119, CDS1Y_bbg!I$5:J$241,2), -1)</f>
        <v>93.334000000000003</v>
      </c>
      <c r="L119">
        <f>IFERROR(VLOOKUP($A119, CDS1Y_bbg!K$5:L$241,2), -1)</f>
        <v>228.33699999999999</v>
      </c>
      <c r="N119">
        <f>IFERROR(VLOOKUP($A119, CDS1Y_bbg!M$5:N$241,2), -1)</f>
        <v>63.21</v>
      </c>
      <c r="P119">
        <f>IFERROR(VLOOKUP($A119, CDS1Y_bbg!O$5:P$241,2), -1)</f>
        <v>22.096</v>
      </c>
      <c r="R119">
        <f>IFERROR(VLOOKUP($A119, CDS1Y_bbg!Q$5:R$241,2), -1)</f>
        <v>114.012</v>
      </c>
      <c r="T119">
        <f>IFERROR(VLOOKUP($A119, CDS1Y_bbg!S$5:T$241,2), -1)</f>
        <v>126.504</v>
      </c>
      <c r="V119">
        <f>IFERROR(VLOOKUP($A119, CDS1Y_bbg!U$5:V$241,2), -1)</f>
        <v>54.167999999999999</v>
      </c>
      <c r="X119">
        <f>IFERROR(VLOOKUP($A119, CDS1Y_bbg!W$5:X$241,2), -1)</f>
        <v>92.724000000000004</v>
      </c>
      <c r="Z119">
        <f>IFERROR(VLOOKUP($A119, CDS1Y_bbg!Y$5:Z$241,2), -1)</f>
        <v>66.418999999999997</v>
      </c>
      <c r="AB119">
        <f>IFERROR(VLOOKUP($A119, CDS1Y_bbg!AA$5:AB$241,2), -1)</f>
        <v>48.795000000000002</v>
      </c>
      <c r="AD119">
        <f>IFERROR(VLOOKUP($A119, CDS1Y_bbg!AC$5:AD$241,2), -1)</f>
        <v>87.52</v>
      </c>
      <c r="AF119">
        <f>IFERROR(VLOOKUP($A119, CDS1Y_bbg!AE$5:AF$241,2), -1)</f>
        <v>14.503</v>
      </c>
      <c r="AH119">
        <f>IFERROR(VLOOKUP($A119, CDS1Y_bbg!AG$5:AH$241,2), -1)</f>
        <v>-1</v>
      </c>
      <c r="AJ119">
        <f>IFERROR(VLOOKUP($A119, CDS1Y_bbg!AI$5:AJ$241,2), -1)</f>
        <v>-1</v>
      </c>
      <c r="AL119">
        <f>IFERROR(VLOOKUP($A119, CDS1Y_bbg!AK$5:AL$241,2), -1)</f>
        <v>-1</v>
      </c>
      <c r="AN119">
        <f>IFERROR(VLOOKUP($A119, CDS1Y_bbg!AM$5:AN$241,2), -1)</f>
        <v>-1</v>
      </c>
      <c r="AP119">
        <f>IFERROR(VLOOKUP($A119, CDS1Y_bbg!AO$5:AP$241,2), -1)</f>
        <v>-1</v>
      </c>
      <c r="AR119">
        <f>IFERROR(VLOOKUP($A119, CDS1Y_bbg!AQ$5:AR$241,2), -1)</f>
        <v>-1</v>
      </c>
      <c r="AT119">
        <f>IFERROR(VLOOKUP($A119, CDS1Y_bbg!AS$5:AT$241,2), -1)</f>
        <v>-1</v>
      </c>
      <c r="AV119">
        <f>IFERROR(VLOOKUP($A119, CDS1Y_bbg!AU$5:AV$241,2), -1)</f>
        <v>-1</v>
      </c>
      <c r="AX119">
        <f>IFERROR(VLOOKUP($A119, CDS1Y_bbg!AW$5:AX$241,2), -1)</f>
        <v>53.905999999999999</v>
      </c>
      <c r="AZ119">
        <f>IFERROR(VLOOKUP($A119, CDS1Y_bbg!AY$5:AZ$241,2), -1)</f>
        <v>7.9719999999999995</v>
      </c>
      <c r="BB119">
        <f>IFERROR(VLOOKUP($A119, CDS1Y_bbg!BA$5:BB$241,2), -1)</f>
        <v>-1</v>
      </c>
      <c r="BD119">
        <f>IFERROR(VLOOKUP($A119, CDS1Y_bbg!BC$5:BD$241,2), -1)</f>
        <v>-1</v>
      </c>
      <c r="BF119">
        <f>IFERROR(VLOOKUP($A119, CDS1Y_bbg!BE$5:BF$241,2), -1)</f>
        <v>-1</v>
      </c>
      <c r="BH119">
        <f>IFERROR(VLOOKUP($A119, CDS1Y_bbg!BG$5:BH$241,2), -1)</f>
        <v>-1</v>
      </c>
      <c r="BJ119">
        <f>IFERROR(VLOOKUP($A119, CDS1Y_bbg!BI$5:BJ$241,2), -1)</f>
        <v>-1</v>
      </c>
      <c r="BL119">
        <f>IFERROR(VLOOKUP($A119, CDS1Y_bbg!BK$5:BL$241,2), -1)</f>
        <v>-1</v>
      </c>
      <c r="BN119">
        <f>IFERROR(VLOOKUP($A119, CDS1Y_bbg!BM$5:BN$241,2), -1)</f>
        <v>-1</v>
      </c>
      <c r="BP119">
        <f>IFERROR(VLOOKUP($A119, CDS1Y_bbg!BO$5:BP$241,2), -1)</f>
        <v>-1</v>
      </c>
      <c r="BR119">
        <f>IFERROR(VLOOKUP($A119, CDS1Y_bbg!BQ$5:BR$241,2), -1)</f>
        <v>-1</v>
      </c>
      <c r="BT119">
        <f>IFERROR(VLOOKUP($A119, CDS1Y_bbg!BS$5:BT$241,2), -1)</f>
        <v>-1</v>
      </c>
      <c r="BV119">
        <f>IFERROR(VLOOKUP($A119, CDS1Y_bbg!BU$5:BV$241,2), -1)</f>
        <v>-1</v>
      </c>
      <c r="BX119">
        <f>IFERROR(VLOOKUP($A119, CDS1Y_bbg!BW$5:BX$241,2), -1)</f>
        <v>171.5</v>
      </c>
      <c r="BZ119">
        <f>IFERROR(VLOOKUP($A119, CDS1Y_bbg!BY$5:BZ$241,2), -1)</f>
        <v>-1</v>
      </c>
      <c r="CB119">
        <f>IFERROR(VLOOKUP($A119, CDS1Y_bbg!CA$5:CB$241,2), -1)</f>
        <v>664.5</v>
      </c>
      <c r="CD119">
        <f>IFERROR(VLOOKUP($A119, CDS1Y_bbg!CC$5:CD$241,2), -1)</f>
        <v>319</v>
      </c>
      <c r="CF119">
        <f>IFERROR(VLOOKUP($A119, CDS1Y_bbg!CE$5:CF$241,2), -1)</f>
        <v>34.75</v>
      </c>
      <c r="CH119">
        <f>IFERROR(VLOOKUP($A119, CDS1Y_bbg!CG$5:CH$241,2), -1)</f>
        <v>39.75</v>
      </c>
      <c r="CJ119">
        <f>IFERROR(VLOOKUP($A119, CDS1Y_bbg!CI$5:CJ$241,2), -1)</f>
        <v>-1</v>
      </c>
      <c r="CL119">
        <f>IFERROR(VLOOKUP($A119, CDS1Y_bbg!CK$5:CL$241,2), -1)</f>
        <v>124.003</v>
      </c>
      <c r="CN119">
        <f>IFERROR(VLOOKUP($A119, CDS1Y_bbg!CM$5:CN$241,2), -1)</f>
        <v>-1</v>
      </c>
    </row>
    <row r="120" spans="1:92" x14ac:dyDescent="0.25">
      <c r="A120" s="1">
        <v>40147</v>
      </c>
      <c r="B120">
        <f>IFERROR(VLOOKUP($A120, CDS1Y_bbg!A$5:B$241,2), -1)</f>
        <v>71.256</v>
      </c>
      <c r="D120">
        <f>IFERROR(VLOOKUP($A120, CDS1Y_bbg!C$5:D$241,2), -1)</f>
        <v>193.53200000000001</v>
      </c>
      <c r="F120">
        <f>IFERROR(VLOOKUP($A120, CDS1Y_bbg!E$5:F$241,2), -1)</f>
        <v>23.823</v>
      </c>
      <c r="H120">
        <f>IFERROR(VLOOKUP($A120, CDS1Y_bbg!G$5:H$241,2), -1)</f>
        <v>39.067</v>
      </c>
      <c r="J120">
        <f>IFERROR(VLOOKUP($A120, CDS1Y_bbg!I$5:J$241,2), -1)</f>
        <v>88.349000000000004</v>
      </c>
      <c r="L120">
        <f>IFERROR(VLOOKUP($A120, CDS1Y_bbg!K$5:L$241,2), -1)</f>
        <v>170.667</v>
      </c>
      <c r="N120">
        <f>IFERROR(VLOOKUP($A120, CDS1Y_bbg!M$5:N$241,2), -1)</f>
        <v>74.64</v>
      </c>
      <c r="P120">
        <f>IFERROR(VLOOKUP($A120, CDS1Y_bbg!O$5:P$241,2), -1)</f>
        <v>33.555</v>
      </c>
      <c r="R120">
        <f>IFERROR(VLOOKUP($A120, CDS1Y_bbg!Q$5:R$241,2), -1)</f>
        <v>89.57</v>
      </c>
      <c r="T120">
        <f>IFERROR(VLOOKUP($A120, CDS1Y_bbg!S$5:T$241,2), -1)</f>
        <v>84.174999999999997</v>
      </c>
      <c r="V120">
        <f>IFERROR(VLOOKUP($A120, CDS1Y_bbg!U$5:V$241,2), -1)</f>
        <v>63.502000000000002</v>
      </c>
      <c r="X120">
        <f>IFERROR(VLOOKUP($A120, CDS1Y_bbg!W$5:X$241,2), -1)</f>
        <v>109.209</v>
      </c>
      <c r="Z120">
        <f>IFERROR(VLOOKUP($A120, CDS1Y_bbg!Y$5:Z$241,2), -1)</f>
        <v>96.165999999999997</v>
      </c>
      <c r="AB120">
        <f>IFERROR(VLOOKUP($A120, CDS1Y_bbg!AA$5:AB$241,2), -1)</f>
        <v>66.926000000000002</v>
      </c>
      <c r="AD120">
        <f>IFERROR(VLOOKUP($A120, CDS1Y_bbg!AC$5:AD$241,2), -1)</f>
        <v>114.649</v>
      </c>
      <c r="AF120">
        <f>IFERROR(VLOOKUP($A120, CDS1Y_bbg!AE$5:AF$241,2), -1)</f>
        <v>14.503</v>
      </c>
      <c r="AH120">
        <f>IFERROR(VLOOKUP($A120, CDS1Y_bbg!AG$5:AH$241,2), -1)</f>
        <v>-1</v>
      </c>
      <c r="AJ120">
        <f>IFERROR(VLOOKUP($A120, CDS1Y_bbg!AI$5:AJ$241,2), -1)</f>
        <v>-1</v>
      </c>
      <c r="AL120">
        <f>IFERROR(VLOOKUP($A120, CDS1Y_bbg!AK$5:AL$241,2), -1)</f>
        <v>-1</v>
      </c>
      <c r="AN120">
        <f>IFERROR(VLOOKUP($A120, CDS1Y_bbg!AM$5:AN$241,2), -1)</f>
        <v>-1</v>
      </c>
      <c r="AP120">
        <f>IFERROR(VLOOKUP($A120, CDS1Y_bbg!AO$5:AP$241,2), -1)</f>
        <v>-1</v>
      </c>
      <c r="AR120">
        <f>IFERROR(VLOOKUP($A120, CDS1Y_bbg!AQ$5:AR$241,2), -1)</f>
        <v>-1</v>
      </c>
      <c r="AT120">
        <f>IFERROR(VLOOKUP($A120, CDS1Y_bbg!AS$5:AT$241,2), -1)</f>
        <v>-1</v>
      </c>
      <c r="AV120">
        <f>IFERROR(VLOOKUP($A120, CDS1Y_bbg!AU$5:AV$241,2), -1)</f>
        <v>-1</v>
      </c>
      <c r="AX120">
        <f>IFERROR(VLOOKUP($A120, CDS1Y_bbg!AW$5:AX$241,2), -1)</f>
        <v>73.19</v>
      </c>
      <c r="AZ120">
        <f>IFERROR(VLOOKUP($A120, CDS1Y_bbg!AY$5:AZ$241,2), -1)</f>
        <v>7.9719999999999995</v>
      </c>
      <c r="BB120">
        <f>IFERROR(VLOOKUP($A120, CDS1Y_bbg!BA$5:BB$241,2), -1)</f>
        <v>-1</v>
      </c>
      <c r="BD120">
        <f>IFERROR(VLOOKUP($A120, CDS1Y_bbg!BC$5:BD$241,2), -1)</f>
        <v>-1</v>
      </c>
      <c r="BF120">
        <f>IFERROR(VLOOKUP($A120, CDS1Y_bbg!BE$5:BF$241,2), -1)</f>
        <v>-1</v>
      </c>
      <c r="BH120">
        <f>IFERROR(VLOOKUP($A120, CDS1Y_bbg!BG$5:BH$241,2), -1)</f>
        <v>-1</v>
      </c>
      <c r="BJ120">
        <f>IFERROR(VLOOKUP($A120, CDS1Y_bbg!BI$5:BJ$241,2), -1)</f>
        <v>-1</v>
      </c>
      <c r="BL120">
        <f>IFERROR(VLOOKUP($A120, CDS1Y_bbg!BK$5:BL$241,2), -1)</f>
        <v>-1</v>
      </c>
      <c r="BN120">
        <f>IFERROR(VLOOKUP($A120, CDS1Y_bbg!BM$5:BN$241,2), -1)</f>
        <v>-1</v>
      </c>
      <c r="BP120">
        <f>IFERROR(VLOOKUP($A120, CDS1Y_bbg!BO$5:BP$241,2), -1)</f>
        <v>-1</v>
      </c>
      <c r="BR120">
        <f>IFERROR(VLOOKUP($A120, CDS1Y_bbg!BQ$5:BR$241,2), -1)</f>
        <v>-1</v>
      </c>
      <c r="BT120">
        <f>IFERROR(VLOOKUP($A120, CDS1Y_bbg!BS$5:BT$241,2), -1)</f>
        <v>-1</v>
      </c>
      <c r="BV120">
        <f>IFERROR(VLOOKUP($A120, CDS1Y_bbg!BU$5:BV$241,2), -1)</f>
        <v>-1</v>
      </c>
      <c r="BX120">
        <f>IFERROR(VLOOKUP($A120, CDS1Y_bbg!BW$5:BX$241,2), -1)</f>
        <v>170.00200000000001</v>
      </c>
      <c r="BZ120">
        <f>IFERROR(VLOOKUP($A120, CDS1Y_bbg!BY$5:BZ$241,2), -1)</f>
        <v>-1</v>
      </c>
      <c r="CB120">
        <f>IFERROR(VLOOKUP($A120, CDS1Y_bbg!CA$5:CB$241,2), -1)</f>
        <v>755</v>
      </c>
      <c r="CD120">
        <f>IFERROR(VLOOKUP($A120, CDS1Y_bbg!CC$5:CD$241,2), -1)</f>
        <v>356.5</v>
      </c>
      <c r="CF120">
        <f>IFERROR(VLOOKUP($A120, CDS1Y_bbg!CE$5:CF$241,2), -1)</f>
        <v>40.25</v>
      </c>
      <c r="CH120">
        <f>IFERROR(VLOOKUP($A120, CDS1Y_bbg!CG$5:CH$241,2), -1)</f>
        <v>48.25</v>
      </c>
      <c r="CJ120">
        <f>IFERROR(VLOOKUP($A120, CDS1Y_bbg!CI$5:CJ$241,2), -1)</f>
        <v>-1</v>
      </c>
      <c r="CL120">
        <f>IFERROR(VLOOKUP($A120, CDS1Y_bbg!CK$5:CL$241,2), -1)</f>
        <v>155.505</v>
      </c>
      <c r="CN120">
        <f>IFERROR(VLOOKUP($A120, CDS1Y_bbg!CM$5:CN$241,2), -1)</f>
        <v>-1</v>
      </c>
    </row>
    <row r="121" spans="1:92" x14ac:dyDescent="0.25">
      <c r="A121" s="1">
        <v>40178</v>
      </c>
      <c r="B121">
        <f>IFERROR(VLOOKUP($A121, CDS1Y_bbg!A$5:B$241,2), -1)</f>
        <v>62.505000000000003</v>
      </c>
      <c r="D121">
        <f>IFERROR(VLOOKUP($A121, CDS1Y_bbg!C$5:D$241,2), -1)</f>
        <v>185.73500000000001</v>
      </c>
      <c r="F121">
        <f>IFERROR(VLOOKUP($A121, CDS1Y_bbg!E$5:F$241,2), -1)</f>
        <v>26.507999999999999</v>
      </c>
      <c r="H121">
        <f>IFERROR(VLOOKUP($A121, CDS1Y_bbg!G$5:H$241,2), -1)</f>
        <v>39.067</v>
      </c>
      <c r="J121">
        <f>IFERROR(VLOOKUP($A121, CDS1Y_bbg!I$5:J$241,2), -1)</f>
        <v>76.183999999999997</v>
      </c>
      <c r="L121">
        <f>IFERROR(VLOOKUP($A121, CDS1Y_bbg!K$5:L$241,2), -1)</f>
        <v>177.83600000000001</v>
      </c>
      <c r="N121">
        <f>IFERROR(VLOOKUP($A121, CDS1Y_bbg!M$5:N$241,2), -1)</f>
        <v>74.64</v>
      </c>
      <c r="P121">
        <f>IFERROR(VLOOKUP($A121, CDS1Y_bbg!O$5:P$241,2), -1)</f>
        <v>-1</v>
      </c>
      <c r="R121">
        <f>IFERROR(VLOOKUP($A121, CDS1Y_bbg!Q$5:R$241,2), -1)</f>
        <v>73.688000000000002</v>
      </c>
      <c r="T121">
        <f>IFERROR(VLOOKUP($A121, CDS1Y_bbg!S$5:T$241,2), -1)</f>
        <v>84.174999999999997</v>
      </c>
      <c r="V121">
        <f>IFERROR(VLOOKUP($A121, CDS1Y_bbg!U$5:V$241,2), -1)</f>
        <v>77.168999999999997</v>
      </c>
      <c r="X121">
        <f>IFERROR(VLOOKUP($A121, CDS1Y_bbg!W$5:X$241,2), -1)</f>
        <v>89.162999999999997</v>
      </c>
      <c r="Z121">
        <f>IFERROR(VLOOKUP($A121, CDS1Y_bbg!Y$5:Z$241,2), -1)</f>
        <v>69.588999999999999</v>
      </c>
      <c r="AB121">
        <f>IFERROR(VLOOKUP($A121, CDS1Y_bbg!AA$5:AB$241,2), -1)</f>
        <v>66.926000000000002</v>
      </c>
      <c r="AD121">
        <f>IFERROR(VLOOKUP($A121, CDS1Y_bbg!AC$5:AD$241,2), -1)</f>
        <v>91.477000000000004</v>
      </c>
      <c r="AF121">
        <f>IFERROR(VLOOKUP($A121, CDS1Y_bbg!AE$5:AF$241,2), -1)</f>
        <v>36.722000000000001</v>
      </c>
      <c r="AH121">
        <f>IFERROR(VLOOKUP($A121, CDS1Y_bbg!AG$5:AH$241,2), -1)</f>
        <v>-1</v>
      </c>
      <c r="AJ121">
        <f>IFERROR(VLOOKUP($A121, CDS1Y_bbg!AI$5:AJ$241,2), -1)</f>
        <v>-1</v>
      </c>
      <c r="AL121">
        <f>IFERROR(VLOOKUP($A121, CDS1Y_bbg!AK$5:AL$241,2), -1)</f>
        <v>-1</v>
      </c>
      <c r="AN121">
        <f>IFERROR(VLOOKUP($A121, CDS1Y_bbg!AM$5:AN$241,2), -1)</f>
        <v>-1</v>
      </c>
      <c r="AP121">
        <f>IFERROR(VLOOKUP($A121, CDS1Y_bbg!AO$5:AP$241,2), -1)</f>
        <v>-1</v>
      </c>
      <c r="AR121">
        <f>IFERROR(VLOOKUP($A121, CDS1Y_bbg!AQ$5:AR$241,2), -1)</f>
        <v>-1</v>
      </c>
      <c r="AT121">
        <f>IFERROR(VLOOKUP($A121, CDS1Y_bbg!AS$5:AT$241,2), -1)</f>
        <v>-1</v>
      </c>
      <c r="AV121">
        <f>IFERROR(VLOOKUP($A121, CDS1Y_bbg!AU$5:AV$241,2), -1)</f>
        <v>-1</v>
      </c>
      <c r="AX121">
        <f>IFERROR(VLOOKUP($A121, CDS1Y_bbg!AW$5:AX$241,2), -1)</f>
        <v>65.989000000000004</v>
      </c>
      <c r="AZ121">
        <f>IFERROR(VLOOKUP($A121, CDS1Y_bbg!AY$5:AZ$241,2), -1)</f>
        <v>7.9719999999999995</v>
      </c>
      <c r="BB121">
        <f>IFERROR(VLOOKUP($A121, CDS1Y_bbg!BA$5:BB$241,2), -1)</f>
        <v>-1</v>
      </c>
      <c r="BD121">
        <f>IFERROR(VLOOKUP($A121, CDS1Y_bbg!BC$5:BD$241,2), -1)</f>
        <v>-1</v>
      </c>
      <c r="BF121">
        <f>IFERROR(VLOOKUP($A121, CDS1Y_bbg!BE$5:BF$241,2), -1)</f>
        <v>-1</v>
      </c>
      <c r="BH121">
        <f>IFERROR(VLOOKUP($A121, CDS1Y_bbg!BG$5:BH$241,2), -1)</f>
        <v>-1</v>
      </c>
      <c r="BJ121">
        <f>IFERROR(VLOOKUP($A121, CDS1Y_bbg!BI$5:BJ$241,2), -1)</f>
        <v>-1</v>
      </c>
      <c r="BL121">
        <f>IFERROR(VLOOKUP($A121, CDS1Y_bbg!BK$5:BL$241,2), -1)</f>
        <v>-1</v>
      </c>
      <c r="BN121">
        <f>IFERROR(VLOOKUP($A121, CDS1Y_bbg!BM$5:BN$241,2), -1)</f>
        <v>-1</v>
      </c>
      <c r="BP121">
        <f>IFERROR(VLOOKUP($A121, CDS1Y_bbg!BO$5:BP$241,2), -1)</f>
        <v>-1</v>
      </c>
      <c r="BR121">
        <f>IFERROR(VLOOKUP($A121, CDS1Y_bbg!BQ$5:BR$241,2), -1)</f>
        <v>-1</v>
      </c>
      <c r="BT121">
        <f>IFERROR(VLOOKUP($A121, CDS1Y_bbg!BS$5:BT$241,2), -1)</f>
        <v>-1</v>
      </c>
      <c r="BV121">
        <f>IFERROR(VLOOKUP($A121, CDS1Y_bbg!BU$5:BV$241,2), -1)</f>
        <v>-1</v>
      </c>
      <c r="BX121">
        <f>IFERROR(VLOOKUP($A121, CDS1Y_bbg!BW$5:BX$241,2), -1)</f>
        <v>143.50200000000001</v>
      </c>
      <c r="BZ121">
        <f>IFERROR(VLOOKUP($A121, CDS1Y_bbg!BY$5:BZ$241,2), -1)</f>
        <v>-1</v>
      </c>
      <c r="CB121">
        <f>IFERROR(VLOOKUP($A121, CDS1Y_bbg!CA$5:CB$241,2), -1)</f>
        <v>691</v>
      </c>
      <c r="CD121">
        <f>IFERROR(VLOOKUP($A121, CDS1Y_bbg!CC$5:CD$241,2), -1)</f>
        <v>321.5</v>
      </c>
      <c r="CF121">
        <f>IFERROR(VLOOKUP($A121, CDS1Y_bbg!CE$5:CF$241,2), -1)</f>
        <v>41.5</v>
      </c>
      <c r="CH121">
        <f>IFERROR(VLOOKUP($A121, CDS1Y_bbg!CG$5:CH$241,2), -1)</f>
        <v>50.832999999999998</v>
      </c>
      <c r="CJ121">
        <f>IFERROR(VLOOKUP($A121, CDS1Y_bbg!CI$5:CJ$241,2), -1)</f>
        <v>-1</v>
      </c>
      <c r="CL121">
        <f>IFERROR(VLOOKUP($A121, CDS1Y_bbg!CK$5:CL$241,2), -1)</f>
        <v>152.33600000000001</v>
      </c>
      <c r="CN121">
        <f>IFERROR(VLOOKUP($A121, CDS1Y_bbg!CM$5:CN$241,2), -1)</f>
        <v>-1</v>
      </c>
    </row>
    <row r="122" spans="1:92" x14ac:dyDescent="0.25">
      <c r="A122" s="1">
        <v>40207</v>
      </c>
      <c r="B122">
        <f>IFERROR(VLOOKUP($A122, CDS1Y_bbg!A$5:B$241,2), -1)</f>
        <v>73.832999999999998</v>
      </c>
      <c r="D122">
        <f>IFERROR(VLOOKUP($A122, CDS1Y_bbg!C$5:D$241,2), -1)</f>
        <v>170.68100000000001</v>
      </c>
      <c r="F122">
        <f>IFERROR(VLOOKUP($A122, CDS1Y_bbg!E$5:F$241,2), -1)</f>
        <v>35.591999999999999</v>
      </c>
      <c r="H122">
        <f>IFERROR(VLOOKUP($A122, CDS1Y_bbg!G$5:H$241,2), -1)</f>
        <v>40.241999999999997</v>
      </c>
      <c r="J122">
        <f>IFERROR(VLOOKUP($A122, CDS1Y_bbg!I$5:J$241,2), -1)</f>
        <v>92.936999999999998</v>
      </c>
      <c r="L122">
        <f>IFERROR(VLOOKUP($A122, CDS1Y_bbg!K$5:L$241,2), -1)</f>
        <v>169.548</v>
      </c>
      <c r="N122">
        <f>IFERROR(VLOOKUP($A122, CDS1Y_bbg!M$5:N$241,2), -1)</f>
        <v>75.662999999999997</v>
      </c>
      <c r="P122">
        <f>IFERROR(VLOOKUP($A122, CDS1Y_bbg!O$5:P$241,2), -1)</f>
        <v>-1</v>
      </c>
      <c r="R122">
        <f>IFERROR(VLOOKUP($A122, CDS1Y_bbg!Q$5:R$241,2), -1)</f>
        <v>84.471000000000004</v>
      </c>
      <c r="T122">
        <f>IFERROR(VLOOKUP($A122, CDS1Y_bbg!S$5:T$241,2), -1)</f>
        <v>100.33799999999999</v>
      </c>
      <c r="V122">
        <f>IFERROR(VLOOKUP($A122, CDS1Y_bbg!U$5:V$241,2), -1)</f>
        <v>68.963999999999999</v>
      </c>
      <c r="X122">
        <f>IFERROR(VLOOKUP($A122, CDS1Y_bbg!W$5:X$241,2), -1)</f>
        <v>88.608000000000004</v>
      </c>
      <c r="Z122">
        <f>IFERROR(VLOOKUP($A122, CDS1Y_bbg!Y$5:Z$241,2), -1)</f>
        <v>89.938000000000002</v>
      </c>
      <c r="AB122">
        <f>IFERROR(VLOOKUP($A122, CDS1Y_bbg!AA$5:AB$241,2), -1)</f>
        <v>47.816000000000003</v>
      </c>
      <c r="AD122">
        <f>IFERROR(VLOOKUP($A122, CDS1Y_bbg!AC$5:AD$241,2), -1)</f>
        <v>102.142</v>
      </c>
      <c r="AF122">
        <f>IFERROR(VLOOKUP($A122, CDS1Y_bbg!AE$5:AF$241,2), -1)</f>
        <v>19.826999999999998</v>
      </c>
      <c r="AH122">
        <f>IFERROR(VLOOKUP($A122, CDS1Y_bbg!AG$5:AH$241,2), -1)</f>
        <v>-1</v>
      </c>
      <c r="AJ122">
        <f>IFERROR(VLOOKUP($A122, CDS1Y_bbg!AI$5:AJ$241,2), -1)</f>
        <v>-1</v>
      </c>
      <c r="AL122">
        <f>IFERROR(VLOOKUP($A122, CDS1Y_bbg!AK$5:AL$241,2), -1)</f>
        <v>-1</v>
      </c>
      <c r="AN122">
        <f>IFERROR(VLOOKUP($A122, CDS1Y_bbg!AM$5:AN$241,2), -1)</f>
        <v>-1</v>
      </c>
      <c r="AP122">
        <f>IFERROR(VLOOKUP($A122, CDS1Y_bbg!AO$5:AP$241,2), -1)</f>
        <v>-1</v>
      </c>
      <c r="AR122">
        <f>IFERROR(VLOOKUP($A122, CDS1Y_bbg!AQ$5:AR$241,2), -1)</f>
        <v>-1</v>
      </c>
      <c r="AT122">
        <f>IFERROR(VLOOKUP($A122, CDS1Y_bbg!AS$5:AT$241,2), -1)</f>
        <v>-1</v>
      </c>
      <c r="AV122">
        <f>IFERROR(VLOOKUP($A122, CDS1Y_bbg!AU$5:AV$241,2), -1)</f>
        <v>-1</v>
      </c>
      <c r="AX122">
        <f>IFERROR(VLOOKUP($A122, CDS1Y_bbg!AW$5:AX$241,2), -1)</f>
        <v>61.042999999999999</v>
      </c>
      <c r="AZ122">
        <f>IFERROR(VLOOKUP($A122, CDS1Y_bbg!AY$5:AZ$241,2), -1)</f>
        <v>7.9719999999999995</v>
      </c>
      <c r="BB122">
        <f>IFERROR(VLOOKUP($A122, CDS1Y_bbg!BA$5:BB$241,2), -1)</f>
        <v>-1</v>
      </c>
      <c r="BD122">
        <f>IFERROR(VLOOKUP($A122, CDS1Y_bbg!BC$5:BD$241,2), -1)</f>
        <v>-1</v>
      </c>
      <c r="BF122">
        <f>IFERROR(VLOOKUP($A122, CDS1Y_bbg!BE$5:BF$241,2), -1)</f>
        <v>-1</v>
      </c>
      <c r="BH122">
        <f>IFERROR(VLOOKUP($A122, CDS1Y_bbg!BG$5:BH$241,2), -1)</f>
        <v>-1</v>
      </c>
      <c r="BJ122">
        <f>IFERROR(VLOOKUP($A122, CDS1Y_bbg!BI$5:BJ$241,2), -1)</f>
        <v>-1</v>
      </c>
      <c r="BL122">
        <f>IFERROR(VLOOKUP($A122, CDS1Y_bbg!BK$5:BL$241,2), -1)</f>
        <v>-1</v>
      </c>
      <c r="BN122">
        <f>IFERROR(VLOOKUP($A122, CDS1Y_bbg!BM$5:BN$241,2), -1)</f>
        <v>-1</v>
      </c>
      <c r="BP122">
        <f>IFERROR(VLOOKUP($A122, CDS1Y_bbg!BO$5:BP$241,2), -1)</f>
        <v>-1</v>
      </c>
      <c r="BR122">
        <f>IFERROR(VLOOKUP($A122, CDS1Y_bbg!BQ$5:BR$241,2), -1)</f>
        <v>-1</v>
      </c>
      <c r="BT122">
        <f>IFERROR(VLOOKUP($A122, CDS1Y_bbg!BS$5:BT$241,2), -1)</f>
        <v>-1</v>
      </c>
      <c r="BV122">
        <f>IFERROR(VLOOKUP($A122, CDS1Y_bbg!BU$5:BV$241,2), -1)</f>
        <v>-1</v>
      </c>
      <c r="BX122">
        <f>IFERROR(VLOOKUP($A122, CDS1Y_bbg!BW$5:BX$241,2), -1)</f>
        <v>98.168000000000006</v>
      </c>
      <c r="BZ122">
        <f>IFERROR(VLOOKUP($A122, CDS1Y_bbg!BY$5:BZ$241,2), -1)</f>
        <v>-1</v>
      </c>
      <c r="CB122">
        <f>IFERROR(VLOOKUP($A122, CDS1Y_bbg!CA$5:CB$241,2), -1)</f>
        <v>593.66700000000003</v>
      </c>
      <c r="CD122">
        <f>IFERROR(VLOOKUP($A122, CDS1Y_bbg!CC$5:CD$241,2), -1)</f>
        <v>276</v>
      </c>
      <c r="CF122">
        <f>IFERROR(VLOOKUP($A122, CDS1Y_bbg!CE$5:CF$241,2), -1)</f>
        <v>42.167000000000002</v>
      </c>
      <c r="CH122">
        <f>IFERROR(VLOOKUP($A122, CDS1Y_bbg!CG$5:CH$241,2), -1)</f>
        <v>52.167000000000002</v>
      </c>
      <c r="CJ122">
        <f>IFERROR(VLOOKUP($A122, CDS1Y_bbg!CI$5:CJ$241,2), -1)</f>
        <v>-1</v>
      </c>
      <c r="CL122">
        <f>IFERROR(VLOOKUP($A122, CDS1Y_bbg!CK$5:CL$241,2), -1)</f>
        <v>157.89500000000001</v>
      </c>
      <c r="CN122">
        <f>IFERROR(VLOOKUP($A122, CDS1Y_bbg!CM$5:CN$241,2), -1)</f>
        <v>-1</v>
      </c>
    </row>
    <row r="123" spans="1:92" x14ac:dyDescent="0.25">
      <c r="A123" s="1">
        <v>40235</v>
      </c>
      <c r="B123">
        <f>IFERROR(VLOOKUP($A123, CDS1Y_bbg!A$5:B$241,2), -1)</f>
        <v>66.001999999999995</v>
      </c>
      <c r="D123">
        <f>IFERROR(VLOOKUP($A123, CDS1Y_bbg!C$5:D$241,2), -1)</f>
        <v>183.01599999999999</v>
      </c>
      <c r="F123">
        <f>IFERROR(VLOOKUP($A123, CDS1Y_bbg!E$5:F$241,2), -1)</f>
        <v>33.168999999999997</v>
      </c>
      <c r="H123">
        <f>IFERROR(VLOOKUP($A123, CDS1Y_bbg!G$5:H$241,2), -1)</f>
        <v>-1</v>
      </c>
      <c r="J123">
        <f>IFERROR(VLOOKUP($A123, CDS1Y_bbg!I$5:J$241,2), -1)</f>
        <v>85.843999999999994</v>
      </c>
      <c r="L123">
        <f>IFERROR(VLOOKUP($A123, CDS1Y_bbg!K$5:L$241,2), -1)</f>
        <v>166.381</v>
      </c>
      <c r="N123">
        <f>IFERROR(VLOOKUP($A123, CDS1Y_bbg!M$5:N$241,2), -1)</f>
        <v>75.662999999999997</v>
      </c>
      <c r="P123">
        <f>IFERROR(VLOOKUP($A123, CDS1Y_bbg!O$5:P$241,2), -1)</f>
        <v>-1</v>
      </c>
      <c r="R123">
        <f>IFERROR(VLOOKUP($A123, CDS1Y_bbg!Q$5:R$241,2), -1)</f>
        <v>68.453999999999994</v>
      </c>
      <c r="T123">
        <f>IFERROR(VLOOKUP($A123, CDS1Y_bbg!S$5:T$241,2), -1)</f>
        <v>70.034999999999997</v>
      </c>
      <c r="V123">
        <f>IFERROR(VLOOKUP($A123, CDS1Y_bbg!U$5:V$241,2), -1)</f>
        <v>68.305000000000007</v>
      </c>
      <c r="X123">
        <f>IFERROR(VLOOKUP($A123, CDS1Y_bbg!W$5:X$241,2), -1)</f>
        <v>94.847999999999999</v>
      </c>
      <c r="Z123">
        <f>IFERROR(VLOOKUP($A123, CDS1Y_bbg!Y$5:Z$241,2), -1)</f>
        <v>92.498999999999995</v>
      </c>
      <c r="AB123">
        <f>IFERROR(VLOOKUP($A123, CDS1Y_bbg!AA$5:AB$241,2), -1)</f>
        <v>47.816000000000003</v>
      </c>
      <c r="AD123">
        <f>IFERROR(VLOOKUP($A123, CDS1Y_bbg!AC$5:AD$241,2), -1)</f>
        <v>120.124</v>
      </c>
      <c r="AF123">
        <f>IFERROR(VLOOKUP($A123, CDS1Y_bbg!AE$5:AF$241,2), -1)</f>
        <v>28.928999999999998</v>
      </c>
      <c r="AH123">
        <f>IFERROR(VLOOKUP($A123, CDS1Y_bbg!AG$5:AH$241,2), -1)</f>
        <v>-1</v>
      </c>
      <c r="AJ123">
        <f>IFERROR(VLOOKUP($A123, CDS1Y_bbg!AI$5:AJ$241,2), -1)</f>
        <v>-1</v>
      </c>
      <c r="AL123">
        <f>IFERROR(VLOOKUP($A123, CDS1Y_bbg!AK$5:AL$241,2), -1)</f>
        <v>-1</v>
      </c>
      <c r="AN123">
        <f>IFERROR(VLOOKUP($A123, CDS1Y_bbg!AM$5:AN$241,2), -1)</f>
        <v>-1</v>
      </c>
      <c r="AP123">
        <f>IFERROR(VLOOKUP($A123, CDS1Y_bbg!AO$5:AP$241,2), -1)</f>
        <v>-1</v>
      </c>
      <c r="AR123">
        <f>IFERROR(VLOOKUP($A123, CDS1Y_bbg!AQ$5:AR$241,2), -1)</f>
        <v>-1</v>
      </c>
      <c r="AT123">
        <f>IFERROR(VLOOKUP($A123, CDS1Y_bbg!AS$5:AT$241,2), -1)</f>
        <v>-1</v>
      </c>
      <c r="AV123">
        <f>IFERROR(VLOOKUP($A123, CDS1Y_bbg!AU$5:AV$241,2), -1)</f>
        <v>-1</v>
      </c>
      <c r="AX123">
        <f>IFERROR(VLOOKUP($A123, CDS1Y_bbg!AW$5:AX$241,2), -1)</f>
        <v>67.546000000000006</v>
      </c>
      <c r="AZ123">
        <f>IFERROR(VLOOKUP($A123, CDS1Y_bbg!AY$5:AZ$241,2), -1)</f>
        <v>7.9719999999999995</v>
      </c>
      <c r="BB123">
        <f>IFERROR(VLOOKUP($A123, CDS1Y_bbg!BA$5:BB$241,2), -1)</f>
        <v>-1</v>
      </c>
      <c r="BD123">
        <f>IFERROR(VLOOKUP($A123, CDS1Y_bbg!BC$5:BD$241,2), -1)</f>
        <v>-1</v>
      </c>
      <c r="BF123">
        <f>IFERROR(VLOOKUP($A123, CDS1Y_bbg!BE$5:BF$241,2), -1)</f>
        <v>-1</v>
      </c>
      <c r="BH123">
        <f>IFERROR(VLOOKUP($A123, CDS1Y_bbg!BG$5:BH$241,2), -1)</f>
        <v>-1</v>
      </c>
      <c r="BJ123">
        <f>IFERROR(VLOOKUP($A123, CDS1Y_bbg!BI$5:BJ$241,2), -1)</f>
        <v>-1</v>
      </c>
      <c r="BL123">
        <f>IFERROR(VLOOKUP($A123, CDS1Y_bbg!BK$5:BL$241,2), -1)</f>
        <v>-1</v>
      </c>
      <c r="BN123">
        <f>IFERROR(VLOOKUP($A123, CDS1Y_bbg!BM$5:BN$241,2), -1)</f>
        <v>-1</v>
      </c>
      <c r="BP123">
        <f>IFERROR(VLOOKUP($A123, CDS1Y_bbg!BO$5:BP$241,2), -1)</f>
        <v>-1</v>
      </c>
      <c r="BR123">
        <f>IFERROR(VLOOKUP($A123, CDS1Y_bbg!BQ$5:BR$241,2), -1)</f>
        <v>-1</v>
      </c>
      <c r="BT123">
        <f>IFERROR(VLOOKUP($A123, CDS1Y_bbg!BS$5:BT$241,2), -1)</f>
        <v>-1</v>
      </c>
      <c r="BV123">
        <f>IFERROR(VLOOKUP($A123, CDS1Y_bbg!BU$5:BV$241,2), -1)</f>
        <v>-1</v>
      </c>
      <c r="BX123">
        <f>IFERROR(VLOOKUP($A123, CDS1Y_bbg!BW$5:BX$241,2), -1)</f>
        <v>92.501000000000005</v>
      </c>
      <c r="BZ123">
        <f>IFERROR(VLOOKUP($A123, CDS1Y_bbg!BY$5:BZ$241,2), -1)</f>
        <v>-1</v>
      </c>
      <c r="CB123">
        <f>IFERROR(VLOOKUP($A123, CDS1Y_bbg!CA$5:CB$241,2), -1)</f>
        <v>654</v>
      </c>
      <c r="CD123">
        <f>IFERROR(VLOOKUP($A123, CDS1Y_bbg!CC$5:CD$241,2), -1)</f>
        <v>275.33300000000003</v>
      </c>
      <c r="CF123">
        <f>IFERROR(VLOOKUP($A123, CDS1Y_bbg!CE$5:CF$241,2), -1)</f>
        <v>44.167000000000002</v>
      </c>
      <c r="CH123">
        <f>IFERROR(VLOOKUP($A123, CDS1Y_bbg!CG$5:CH$241,2), -1)</f>
        <v>49.167000000000002</v>
      </c>
      <c r="CJ123">
        <f>IFERROR(VLOOKUP($A123, CDS1Y_bbg!CI$5:CJ$241,2), -1)</f>
        <v>-1</v>
      </c>
      <c r="CL123">
        <f>IFERROR(VLOOKUP($A123, CDS1Y_bbg!CK$5:CL$241,2), -1)</f>
        <v>157.393</v>
      </c>
      <c r="CN123">
        <f>IFERROR(VLOOKUP($A123, CDS1Y_bbg!CM$5:CN$241,2), -1)</f>
        <v>-1</v>
      </c>
    </row>
    <row r="124" spans="1:92" x14ac:dyDescent="0.25">
      <c r="A124" s="1">
        <v>40268</v>
      </c>
      <c r="B124">
        <f>IFERROR(VLOOKUP($A124, CDS1Y_bbg!A$5:B$241,2), -1)</f>
        <v>69.251000000000005</v>
      </c>
      <c r="D124">
        <f>IFERROR(VLOOKUP($A124, CDS1Y_bbg!C$5:D$241,2), -1)</f>
        <v>136.83799999999999</v>
      </c>
      <c r="F124">
        <f>IFERROR(VLOOKUP($A124, CDS1Y_bbg!E$5:F$241,2), -1)</f>
        <v>37.503999999999998</v>
      </c>
      <c r="H124">
        <f>IFERROR(VLOOKUP($A124, CDS1Y_bbg!G$5:H$241,2), -1)</f>
        <v>-1</v>
      </c>
      <c r="J124">
        <f>IFERROR(VLOOKUP($A124, CDS1Y_bbg!I$5:J$241,2), -1)</f>
        <v>80.706999999999994</v>
      </c>
      <c r="L124">
        <f>IFERROR(VLOOKUP($A124, CDS1Y_bbg!K$5:L$241,2), -1)</f>
        <v>133.834</v>
      </c>
      <c r="N124">
        <f>IFERROR(VLOOKUP($A124, CDS1Y_bbg!M$5:N$241,2), -1)</f>
        <v>31.986000000000001</v>
      </c>
      <c r="P124">
        <f>IFERROR(VLOOKUP($A124, CDS1Y_bbg!O$5:P$241,2), -1)</f>
        <v>-1</v>
      </c>
      <c r="R124">
        <f>IFERROR(VLOOKUP($A124, CDS1Y_bbg!Q$5:R$241,2), -1)</f>
        <v>61.902999999999999</v>
      </c>
      <c r="T124">
        <f>IFERROR(VLOOKUP($A124, CDS1Y_bbg!S$5:T$241,2), -1)</f>
        <v>80.47</v>
      </c>
      <c r="V124">
        <f>IFERROR(VLOOKUP($A124, CDS1Y_bbg!U$5:V$241,2), -1)</f>
        <v>50.648000000000003</v>
      </c>
      <c r="X124">
        <f>IFERROR(VLOOKUP($A124, CDS1Y_bbg!W$5:X$241,2), -1)</f>
        <v>63.868000000000002</v>
      </c>
      <c r="Z124">
        <f>IFERROR(VLOOKUP($A124, CDS1Y_bbg!Y$5:Z$241,2), -1)</f>
        <v>64.921999999999997</v>
      </c>
      <c r="AB124">
        <f>IFERROR(VLOOKUP($A124, CDS1Y_bbg!AA$5:AB$241,2), -1)</f>
        <v>47.816000000000003</v>
      </c>
      <c r="AD124">
        <f>IFERROR(VLOOKUP($A124, CDS1Y_bbg!AC$5:AD$241,2), -1)</f>
        <v>97.466999999999999</v>
      </c>
      <c r="AF124">
        <f>IFERROR(VLOOKUP($A124, CDS1Y_bbg!AE$5:AF$241,2), -1)</f>
        <v>22.84</v>
      </c>
      <c r="AH124">
        <f>IFERROR(VLOOKUP($A124, CDS1Y_bbg!AG$5:AH$241,2), -1)</f>
        <v>-1</v>
      </c>
      <c r="AJ124">
        <f>IFERROR(VLOOKUP($A124, CDS1Y_bbg!AI$5:AJ$241,2), -1)</f>
        <v>-1</v>
      </c>
      <c r="AL124">
        <f>IFERROR(VLOOKUP($A124, CDS1Y_bbg!AK$5:AL$241,2), -1)</f>
        <v>-1</v>
      </c>
      <c r="AN124">
        <f>IFERROR(VLOOKUP($A124, CDS1Y_bbg!AM$5:AN$241,2), -1)</f>
        <v>-1</v>
      </c>
      <c r="AP124">
        <f>IFERROR(VLOOKUP($A124, CDS1Y_bbg!AO$5:AP$241,2), -1)</f>
        <v>-1</v>
      </c>
      <c r="AR124">
        <f>IFERROR(VLOOKUP($A124, CDS1Y_bbg!AQ$5:AR$241,2), -1)</f>
        <v>-1</v>
      </c>
      <c r="AT124">
        <f>IFERROR(VLOOKUP($A124, CDS1Y_bbg!AS$5:AT$241,2), -1)</f>
        <v>-1</v>
      </c>
      <c r="AV124">
        <f>IFERROR(VLOOKUP($A124, CDS1Y_bbg!AU$5:AV$241,2), -1)</f>
        <v>-1</v>
      </c>
      <c r="AX124">
        <f>IFERROR(VLOOKUP($A124, CDS1Y_bbg!AW$5:AX$241,2), -1)</f>
        <v>51.658000000000001</v>
      </c>
      <c r="AZ124">
        <f>IFERROR(VLOOKUP($A124, CDS1Y_bbg!AY$5:AZ$241,2), -1)</f>
        <v>7.9719999999999995</v>
      </c>
      <c r="BB124">
        <f>IFERROR(VLOOKUP($A124, CDS1Y_bbg!BA$5:BB$241,2), -1)</f>
        <v>-1</v>
      </c>
      <c r="BD124">
        <f>IFERROR(VLOOKUP($A124, CDS1Y_bbg!BC$5:BD$241,2), -1)</f>
        <v>-1</v>
      </c>
      <c r="BF124">
        <f>IFERROR(VLOOKUP($A124, CDS1Y_bbg!BE$5:BF$241,2), -1)</f>
        <v>-1</v>
      </c>
      <c r="BH124">
        <f>IFERROR(VLOOKUP($A124, CDS1Y_bbg!BG$5:BH$241,2), -1)</f>
        <v>-1</v>
      </c>
      <c r="BJ124">
        <f>IFERROR(VLOOKUP($A124, CDS1Y_bbg!BI$5:BJ$241,2), -1)</f>
        <v>-1</v>
      </c>
      <c r="BL124">
        <f>IFERROR(VLOOKUP($A124, CDS1Y_bbg!BK$5:BL$241,2), -1)</f>
        <v>-1</v>
      </c>
      <c r="BN124">
        <f>IFERROR(VLOOKUP($A124, CDS1Y_bbg!BM$5:BN$241,2), -1)</f>
        <v>-1</v>
      </c>
      <c r="BP124">
        <f>IFERROR(VLOOKUP($A124, CDS1Y_bbg!BO$5:BP$241,2), -1)</f>
        <v>-1</v>
      </c>
      <c r="BR124">
        <f>IFERROR(VLOOKUP($A124, CDS1Y_bbg!BQ$5:BR$241,2), -1)</f>
        <v>-1</v>
      </c>
      <c r="BT124">
        <f>IFERROR(VLOOKUP($A124, CDS1Y_bbg!BS$5:BT$241,2), -1)</f>
        <v>-1</v>
      </c>
      <c r="BV124">
        <f>IFERROR(VLOOKUP($A124, CDS1Y_bbg!BU$5:BV$241,2), -1)</f>
        <v>-1</v>
      </c>
      <c r="BX124">
        <f>IFERROR(VLOOKUP($A124, CDS1Y_bbg!BW$5:BX$241,2), -1)</f>
        <v>73.001999999999995</v>
      </c>
      <c r="BZ124">
        <f>IFERROR(VLOOKUP($A124, CDS1Y_bbg!BY$5:BZ$241,2), -1)</f>
        <v>-1</v>
      </c>
      <c r="CB124">
        <f>IFERROR(VLOOKUP($A124, CDS1Y_bbg!CA$5:CB$241,2), -1)</f>
        <v>426.33300000000003</v>
      </c>
      <c r="CD124">
        <f>IFERROR(VLOOKUP($A124, CDS1Y_bbg!CC$5:CD$241,2), -1)</f>
        <v>207</v>
      </c>
      <c r="CF124">
        <f>IFERROR(VLOOKUP($A124, CDS1Y_bbg!CE$5:CF$241,2), -1)</f>
        <v>30.5</v>
      </c>
      <c r="CH124">
        <f>IFERROR(VLOOKUP($A124, CDS1Y_bbg!CG$5:CH$241,2), -1)</f>
        <v>35.5</v>
      </c>
      <c r="CJ124">
        <f>IFERROR(VLOOKUP($A124, CDS1Y_bbg!CI$5:CJ$241,2), -1)</f>
        <v>-1</v>
      </c>
      <c r="CL124">
        <f>IFERROR(VLOOKUP($A124, CDS1Y_bbg!CK$5:CL$241,2), -1)</f>
        <v>109.667</v>
      </c>
      <c r="CN124">
        <f>IFERROR(VLOOKUP($A124, CDS1Y_bbg!CM$5:CN$241,2), -1)</f>
        <v>-1</v>
      </c>
    </row>
    <row r="125" spans="1:92" x14ac:dyDescent="0.25">
      <c r="A125" s="1">
        <v>40298</v>
      </c>
      <c r="B125">
        <f>IFERROR(VLOOKUP($A125, CDS1Y_bbg!A$5:B$241,2), -1)</f>
        <v>66.471999999999994</v>
      </c>
      <c r="D125">
        <f>IFERROR(VLOOKUP($A125, CDS1Y_bbg!C$5:D$241,2), -1)</f>
        <v>147.07900000000001</v>
      </c>
      <c r="F125">
        <f>IFERROR(VLOOKUP($A125, CDS1Y_bbg!E$5:F$241,2), -1)</f>
        <v>36.829000000000001</v>
      </c>
      <c r="H125">
        <f>IFERROR(VLOOKUP($A125, CDS1Y_bbg!G$5:H$241,2), -1)</f>
        <v>-1</v>
      </c>
      <c r="J125">
        <f>IFERROR(VLOOKUP($A125, CDS1Y_bbg!I$5:J$241,2), -1)</f>
        <v>78.665000000000006</v>
      </c>
      <c r="L125">
        <f>IFERROR(VLOOKUP($A125, CDS1Y_bbg!K$5:L$241,2), -1)</f>
        <v>140.86000000000001</v>
      </c>
      <c r="N125">
        <f>IFERROR(VLOOKUP($A125, CDS1Y_bbg!M$5:N$241,2), -1)</f>
        <v>31.986000000000001</v>
      </c>
      <c r="P125">
        <f>IFERROR(VLOOKUP($A125, CDS1Y_bbg!O$5:P$241,2), -1)</f>
        <v>-1</v>
      </c>
      <c r="R125">
        <f>IFERROR(VLOOKUP($A125, CDS1Y_bbg!Q$5:R$241,2), -1)</f>
        <v>61.69</v>
      </c>
      <c r="T125">
        <f>IFERROR(VLOOKUP($A125, CDS1Y_bbg!S$5:T$241,2), -1)</f>
        <v>80.47</v>
      </c>
      <c r="V125">
        <f>IFERROR(VLOOKUP($A125, CDS1Y_bbg!U$5:V$241,2), -1)</f>
        <v>43</v>
      </c>
      <c r="X125">
        <f>IFERROR(VLOOKUP($A125, CDS1Y_bbg!W$5:X$241,2), -1)</f>
        <v>61.368000000000002</v>
      </c>
      <c r="Z125">
        <f>IFERROR(VLOOKUP($A125, CDS1Y_bbg!Y$5:Z$241,2), -1)</f>
        <v>61.963999999999999</v>
      </c>
      <c r="AB125">
        <f>IFERROR(VLOOKUP($A125, CDS1Y_bbg!AA$5:AB$241,2), -1)</f>
        <v>47.816000000000003</v>
      </c>
      <c r="AD125">
        <f>IFERROR(VLOOKUP($A125, CDS1Y_bbg!AC$5:AD$241,2), -1)</f>
        <v>91.661000000000001</v>
      </c>
      <c r="AF125">
        <f>IFERROR(VLOOKUP($A125, CDS1Y_bbg!AE$5:AF$241,2), -1)</f>
        <v>23.084</v>
      </c>
      <c r="AH125">
        <f>IFERROR(VLOOKUP($A125, CDS1Y_bbg!AG$5:AH$241,2), -1)</f>
        <v>-1</v>
      </c>
      <c r="AJ125">
        <f>IFERROR(VLOOKUP($A125, CDS1Y_bbg!AI$5:AJ$241,2), -1)</f>
        <v>-1</v>
      </c>
      <c r="AL125">
        <f>IFERROR(VLOOKUP($A125, CDS1Y_bbg!AK$5:AL$241,2), -1)</f>
        <v>-1</v>
      </c>
      <c r="AN125">
        <f>IFERROR(VLOOKUP($A125, CDS1Y_bbg!AM$5:AN$241,2), -1)</f>
        <v>-1</v>
      </c>
      <c r="AP125">
        <f>IFERROR(VLOOKUP($A125, CDS1Y_bbg!AO$5:AP$241,2), -1)</f>
        <v>-1</v>
      </c>
      <c r="AR125">
        <f>IFERROR(VLOOKUP($A125, CDS1Y_bbg!AQ$5:AR$241,2), -1)</f>
        <v>-1</v>
      </c>
      <c r="AT125">
        <f>IFERROR(VLOOKUP($A125, CDS1Y_bbg!AS$5:AT$241,2), -1)</f>
        <v>-1</v>
      </c>
      <c r="AV125">
        <f>IFERROR(VLOOKUP($A125, CDS1Y_bbg!AU$5:AV$241,2), -1)</f>
        <v>-1</v>
      </c>
      <c r="AX125">
        <f>IFERROR(VLOOKUP($A125, CDS1Y_bbg!AW$5:AX$241,2), -1)</f>
        <v>52.987000000000002</v>
      </c>
      <c r="AZ125">
        <f>IFERROR(VLOOKUP($A125, CDS1Y_bbg!AY$5:AZ$241,2), -1)</f>
        <v>7.9719999999999995</v>
      </c>
      <c r="BB125">
        <f>IFERROR(VLOOKUP($A125, CDS1Y_bbg!BA$5:BB$241,2), -1)</f>
        <v>-1</v>
      </c>
      <c r="BD125">
        <f>IFERROR(VLOOKUP($A125, CDS1Y_bbg!BC$5:BD$241,2), -1)</f>
        <v>-1</v>
      </c>
      <c r="BF125">
        <f>IFERROR(VLOOKUP($A125, CDS1Y_bbg!BE$5:BF$241,2), -1)</f>
        <v>-1</v>
      </c>
      <c r="BH125">
        <f>IFERROR(VLOOKUP($A125, CDS1Y_bbg!BG$5:BH$241,2), -1)</f>
        <v>-1</v>
      </c>
      <c r="BJ125">
        <f>IFERROR(VLOOKUP($A125, CDS1Y_bbg!BI$5:BJ$241,2), -1)</f>
        <v>-1</v>
      </c>
      <c r="BL125">
        <f>IFERROR(VLOOKUP($A125, CDS1Y_bbg!BK$5:BL$241,2), -1)</f>
        <v>-1</v>
      </c>
      <c r="BN125">
        <f>IFERROR(VLOOKUP($A125, CDS1Y_bbg!BM$5:BN$241,2), -1)</f>
        <v>-1</v>
      </c>
      <c r="BP125">
        <f>IFERROR(VLOOKUP($A125, CDS1Y_bbg!BO$5:BP$241,2), -1)</f>
        <v>-1</v>
      </c>
      <c r="BR125">
        <f>IFERROR(VLOOKUP($A125, CDS1Y_bbg!BQ$5:BR$241,2), -1)</f>
        <v>-1</v>
      </c>
      <c r="BT125">
        <f>IFERROR(VLOOKUP($A125, CDS1Y_bbg!BS$5:BT$241,2), -1)</f>
        <v>-1</v>
      </c>
      <c r="BV125">
        <f>IFERROR(VLOOKUP($A125, CDS1Y_bbg!BU$5:BV$241,2), -1)</f>
        <v>-1</v>
      </c>
      <c r="BX125">
        <f>IFERROR(VLOOKUP($A125, CDS1Y_bbg!BW$5:BX$241,2), -1)</f>
        <v>44.334000000000003</v>
      </c>
      <c r="BZ125">
        <f>IFERROR(VLOOKUP($A125, CDS1Y_bbg!BY$5:BZ$241,2), -1)</f>
        <v>-1</v>
      </c>
      <c r="CB125">
        <f>IFERROR(VLOOKUP($A125, CDS1Y_bbg!CA$5:CB$241,2), -1)</f>
        <v>408.66699999999997</v>
      </c>
      <c r="CD125">
        <f>IFERROR(VLOOKUP($A125, CDS1Y_bbg!CC$5:CD$241,2), -1)</f>
        <v>250.667</v>
      </c>
      <c r="CF125">
        <f>IFERROR(VLOOKUP($A125, CDS1Y_bbg!CE$5:CF$241,2), -1)</f>
        <v>32.332999999999998</v>
      </c>
      <c r="CH125">
        <f>IFERROR(VLOOKUP($A125, CDS1Y_bbg!CG$5:CH$241,2), -1)</f>
        <v>35.332999999999998</v>
      </c>
      <c r="CJ125">
        <f>IFERROR(VLOOKUP($A125, CDS1Y_bbg!CI$5:CJ$241,2), -1)</f>
        <v>-1</v>
      </c>
      <c r="CL125">
        <f>IFERROR(VLOOKUP($A125, CDS1Y_bbg!CK$5:CL$241,2), -1)</f>
        <v>117.86</v>
      </c>
      <c r="CN125">
        <f>IFERROR(VLOOKUP($A125, CDS1Y_bbg!CM$5:CN$241,2), -1)</f>
        <v>-1</v>
      </c>
    </row>
    <row r="126" spans="1:92" x14ac:dyDescent="0.25">
      <c r="A126" s="1">
        <v>40329</v>
      </c>
      <c r="B126">
        <f>IFERROR(VLOOKUP($A126, CDS1Y_bbg!A$5:B$241,2), -1)</f>
        <v>75.75</v>
      </c>
      <c r="D126">
        <f>IFERROR(VLOOKUP($A126, CDS1Y_bbg!C$5:D$241,2), -1)</f>
        <v>171.036</v>
      </c>
      <c r="F126">
        <f>IFERROR(VLOOKUP($A126, CDS1Y_bbg!E$5:F$241,2), -1)</f>
        <v>45.253999999999998</v>
      </c>
      <c r="H126">
        <f>IFERROR(VLOOKUP($A126, CDS1Y_bbg!G$5:H$241,2), -1)</f>
        <v>-1</v>
      </c>
      <c r="J126">
        <f>IFERROR(VLOOKUP($A126, CDS1Y_bbg!I$5:J$241,2), -1)</f>
        <v>93.165999999999997</v>
      </c>
      <c r="L126">
        <f>IFERROR(VLOOKUP($A126, CDS1Y_bbg!K$5:L$241,2), -1)</f>
        <v>164.858</v>
      </c>
      <c r="N126">
        <f>IFERROR(VLOOKUP($A126, CDS1Y_bbg!M$5:N$241,2), -1)</f>
        <v>64.45</v>
      </c>
      <c r="P126">
        <f>IFERROR(VLOOKUP($A126, CDS1Y_bbg!O$5:P$241,2), -1)</f>
        <v>-1</v>
      </c>
      <c r="R126">
        <f>IFERROR(VLOOKUP($A126, CDS1Y_bbg!Q$5:R$241,2), -1)</f>
        <v>74.483999999999995</v>
      </c>
      <c r="T126">
        <f>IFERROR(VLOOKUP($A126, CDS1Y_bbg!S$5:T$241,2), -1)</f>
        <v>83.478999999999999</v>
      </c>
      <c r="V126">
        <f>IFERROR(VLOOKUP($A126, CDS1Y_bbg!U$5:V$241,2), -1)</f>
        <v>80.227000000000004</v>
      </c>
      <c r="X126">
        <f>IFERROR(VLOOKUP($A126, CDS1Y_bbg!W$5:X$241,2), -1)</f>
        <v>108.566</v>
      </c>
      <c r="Z126">
        <f>IFERROR(VLOOKUP($A126, CDS1Y_bbg!Y$5:Z$241,2), -1)</f>
        <v>92.66</v>
      </c>
      <c r="AB126">
        <f>IFERROR(VLOOKUP($A126, CDS1Y_bbg!AA$5:AB$241,2), -1)</f>
        <v>95.908000000000001</v>
      </c>
      <c r="AD126">
        <f>IFERROR(VLOOKUP($A126, CDS1Y_bbg!AC$5:AD$241,2), -1)</f>
        <v>109.57599999999999</v>
      </c>
      <c r="AF126">
        <f>IFERROR(VLOOKUP($A126, CDS1Y_bbg!AE$5:AF$241,2), -1)</f>
        <v>32.841999999999999</v>
      </c>
      <c r="AH126">
        <f>IFERROR(VLOOKUP($A126, CDS1Y_bbg!AG$5:AH$241,2), -1)</f>
        <v>-1</v>
      </c>
      <c r="AJ126">
        <f>IFERROR(VLOOKUP($A126, CDS1Y_bbg!AI$5:AJ$241,2), -1)</f>
        <v>-1</v>
      </c>
      <c r="AL126">
        <f>IFERROR(VLOOKUP($A126, CDS1Y_bbg!AK$5:AL$241,2), -1)</f>
        <v>-1</v>
      </c>
      <c r="AN126">
        <f>IFERROR(VLOOKUP($A126, CDS1Y_bbg!AM$5:AN$241,2), -1)</f>
        <v>-1</v>
      </c>
      <c r="AP126">
        <f>IFERROR(VLOOKUP($A126, CDS1Y_bbg!AO$5:AP$241,2), -1)</f>
        <v>-1</v>
      </c>
      <c r="AR126">
        <f>IFERROR(VLOOKUP($A126, CDS1Y_bbg!AQ$5:AR$241,2), -1)</f>
        <v>-1</v>
      </c>
      <c r="AT126">
        <f>IFERROR(VLOOKUP($A126, CDS1Y_bbg!AS$5:AT$241,2), -1)</f>
        <v>-1</v>
      </c>
      <c r="AV126">
        <f>IFERROR(VLOOKUP($A126, CDS1Y_bbg!AU$5:AV$241,2), -1)</f>
        <v>-1</v>
      </c>
      <c r="AX126">
        <f>IFERROR(VLOOKUP($A126, CDS1Y_bbg!AW$5:AX$241,2), -1)</f>
        <v>55.752000000000002</v>
      </c>
      <c r="AZ126">
        <f>IFERROR(VLOOKUP($A126, CDS1Y_bbg!AY$5:AZ$241,2), -1)</f>
        <v>7.9719999999999995</v>
      </c>
      <c r="BB126">
        <f>IFERROR(VLOOKUP($A126, CDS1Y_bbg!BA$5:BB$241,2), -1)</f>
        <v>-1</v>
      </c>
      <c r="BD126">
        <f>IFERROR(VLOOKUP($A126, CDS1Y_bbg!BC$5:BD$241,2), -1)</f>
        <v>-1</v>
      </c>
      <c r="BF126">
        <f>IFERROR(VLOOKUP($A126, CDS1Y_bbg!BE$5:BF$241,2), -1)</f>
        <v>-1</v>
      </c>
      <c r="BH126">
        <f>IFERROR(VLOOKUP($A126, CDS1Y_bbg!BG$5:BH$241,2), -1)</f>
        <v>-1</v>
      </c>
      <c r="BJ126">
        <f>IFERROR(VLOOKUP($A126, CDS1Y_bbg!BI$5:BJ$241,2), -1)</f>
        <v>-1</v>
      </c>
      <c r="BL126">
        <f>IFERROR(VLOOKUP($A126, CDS1Y_bbg!BK$5:BL$241,2), -1)</f>
        <v>-1</v>
      </c>
      <c r="BN126">
        <f>IFERROR(VLOOKUP($A126, CDS1Y_bbg!BM$5:BN$241,2), -1)</f>
        <v>-1</v>
      </c>
      <c r="BP126">
        <f>IFERROR(VLOOKUP($A126, CDS1Y_bbg!BO$5:BP$241,2), -1)</f>
        <v>-1</v>
      </c>
      <c r="BR126">
        <f>IFERROR(VLOOKUP($A126, CDS1Y_bbg!BQ$5:BR$241,2), -1)</f>
        <v>-1</v>
      </c>
      <c r="BT126">
        <f>IFERROR(VLOOKUP($A126, CDS1Y_bbg!BS$5:BT$241,2), -1)</f>
        <v>-1</v>
      </c>
      <c r="BV126">
        <f>IFERROR(VLOOKUP($A126, CDS1Y_bbg!BU$5:BV$241,2), -1)</f>
        <v>-1</v>
      </c>
      <c r="BX126">
        <f>IFERROR(VLOOKUP($A126, CDS1Y_bbg!BW$5:BX$241,2), -1)</f>
        <v>39.5</v>
      </c>
      <c r="BZ126">
        <f>IFERROR(VLOOKUP($A126, CDS1Y_bbg!BY$5:BZ$241,2), -1)</f>
        <v>-1</v>
      </c>
      <c r="CB126">
        <f>IFERROR(VLOOKUP($A126, CDS1Y_bbg!CA$5:CB$241,2), -1)</f>
        <v>402.75</v>
      </c>
      <c r="CD126">
        <f>IFERROR(VLOOKUP($A126, CDS1Y_bbg!CC$5:CD$241,2), -1)</f>
        <v>269.32299999999998</v>
      </c>
      <c r="CF126">
        <f>IFERROR(VLOOKUP($A126, CDS1Y_bbg!CE$5:CF$241,2), -1)</f>
        <v>48.25</v>
      </c>
      <c r="CH126">
        <f>IFERROR(VLOOKUP($A126, CDS1Y_bbg!CG$5:CH$241,2), -1)</f>
        <v>56.768999999999998</v>
      </c>
      <c r="CJ126">
        <f>IFERROR(VLOOKUP($A126, CDS1Y_bbg!CI$5:CJ$241,2), -1)</f>
        <v>-1</v>
      </c>
      <c r="CL126">
        <f>IFERROR(VLOOKUP($A126, CDS1Y_bbg!CK$5:CL$241,2), -1)</f>
        <v>174.54400000000001</v>
      </c>
      <c r="CN126">
        <f>IFERROR(VLOOKUP($A126, CDS1Y_bbg!CM$5:CN$241,2), -1)</f>
        <v>-1</v>
      </c>
    </row>
    <row r="127" spans="1:92" x14ac:dyDescent="0.25">
      <c r="A127" s="1">
        <v>40359</v>
      </c>
      <c r="B127">
        <f>IFERROR(VLOOKUP($A127, CDS1Y_bbg!A$5:B$241,2), -1)</f>
        <v>80.488</v>
      </c>
      <c r="D127">
        <f>IFERROR(VLOOKUP($A127, CDS1Y_bbg!C$5:D$241,2), -1)</f>
        <v>316.90800000000002</v>
      </c>
      <c r="F127">
        <f>IFERROR(VLOOKUP($A127, CDS1Y_bbg!E$5:F$241,2), -1)</f>
        <v>46.985999999999997</v>
      </c>
      <c r="H127">
        <f>IFERROR(VLOOKUP($A127, CDS1Y_bbg!G$5:H$241,2), -1)</f>
        <v>-1</v>
      </c>
      <c r="J127">
        <f>IFERROR(VLOOKUP($A127, CDS1Y_bbg!I$5:J$241,2), -1)</f>
        <v>86.625</v>
      </c>
      <c r="L127">
        <f>IFERROR(VLOOKUP($A127, CDS1Y_bbg!K$5:L$241,2), -1)</f>
        <v>266.79899999999998</v>
      </c>
      <c r="N127">
        <f>IFERROR(VLOOKUP($A127, CDS1Y_bbg!M$5:N$241,2), -1)</f>
        <v>-1</v>
      </c>
      <c r="P127">
        <f>IFERROR(VLOOKUP($A127, CDS1Y_bbg!O$5:P$241,2), -1)</f>
        <v>-1</v>
      </c>
      <c r="R127">
        <f>IFERROR(VLOOKUP($A127, CDS1Y_bbg!Q$5:R$241,2), -1)</f>
        <v>82.727999999999994</v>
      </c>
      <c r="T127">
        <v>-1</v>
      </c>
      <c r="V127">
        <f>IFERROR(VLOOKUP($A127, CDS1Y_bbg!U$5:V$241,2), -1)</f>
        <v>99.116</v>
      </c>
      <c r="X127">
        <f>IFERROR(VLOOKUP($A127, CDS1Y_bbg!W$5:X$241,2), -1)</f>
        <v>122.501</v>
      </c>
      <c r="Z127">
        <f>IFERROR(VLOOKUP($A127, CDS1Y_bbg!Y$5:Z$241,2), -1)</f>
        <v>103.30800000000001</v>
      </c>
      <c r="AB127">
        <f>IFERROR(VLOOKUP($A127, CDS1Y_bbg!AA$5:AB$241,2), -1)</f>
        <v>-1</v>
      </c>
      <c r="AD127">
        <f>IFERROR(VLOOKUP($A127, CDS1Y_bbg!AC$5:AD$241,2), -1)</f>
        <v>120.392</v>
      </c>
      <c r="AF127">
        <f>IFERROR(VLOOKUP($A127, CDS1Y_bbg!AE$5:AF$241,2), -1)</f>
        <v>35.860999999999997</v>
      </c>
      <c r="AH127">
        <f>IFERROR(VLOOKUP($A127, CDS1Y_bbg!AG$5:AH$241,2), -1)</f>
        <v>-1</v>
      </c>
      <c r="AJ127">
        <f>IFERROR(VLOOKUP($A127, CDS1Y_bbg!AI$5:AJ$241,2), -1)</f>
        <v>-1</v>
      </c>
      <c r="AL127">
        <f>IFERROR(VLOOKUP($A127, CDS1Y_bbg!AK$5:AL$241,2), -1)</f>
        <v>-1</v>
      </c>
      <c r="AN127">
        <f>IFERROR(VLOOKUP($A127, CDS1Y_bbg!AM$5:AN$241,2), -1)</f>
        <v>-1</v>
      </c>
      <c r="AP127">
        <f>IFERROR(VLOOKUP($A127, CDS1Y_bbg!AO$5:AP$241,2), -1)</f>
        <v>-1</v>
      </c>
      <c r="AR127">
        <f>IFERROR(VLOOKUP($A127, CDS1Y_bbg!AQ$5:AR$241,2), -1)</f>
        <v>-1</v>
      </c>
      <c r="AT127">
        <f>IFERROR(VLOOKUP($A127, CDS1Y_bbg!AS$5:AT$241,2), -1)</f>
        <v>-1</v>
      </c>
      <c r="AV127">
        <f>IFERROR(VLOOKUP($A127, CDS1Y_bbg!AU$5:AV$241,2), -1)</f>
        <v>-1</v>
      </c>
      <c r="AX127">
        <f>IFERROR(VLOOKUP($A127, CDS1Y_bbg!AW$5:AX$241,2), -1)</f>
        <v>54.648000000000003</v>
      </c>
      <c r="AZ127">
        <f>IFERROR(VLOOKUP($A127, CDS1Y_bbg!AY$5:AZ$241,2), -1)</f>
        <v>7.9719999999999995</v>
      </c>
      <c r="BB127">
        <f>IFERROR(VLOOKUP($A127, CDS1Y_bbg!BA$5:BB$241,2), -1)</f>
        <v>-1</v>
      </c>
      <c r="BD127">
        <f>IFERROR(VLOOKUP($A127, CDS1Y_bbg!BC$5:BD$241,2), -1)</f>
        <v>-1</v>
      </c>
      <c r="BF127">
        <f>IFERROR(VLOOKUP($A127, CDS1Y_bbg!BE$5:BF$241,2), -1)</f>
        <v>-1</v>
      </c>
      <c r="BH127">
        <f>IFERROR(VLOOKUP($A127, CDS1Y_bbg!BG$5:BH$241,2), -1)</f>
        <v>-1</v>
      </c>
      <c r="BJ127">
        <f>IFERROR(VLOOKUP($A127, CDS1Y_bbg!BI$5:BJ$241,2), -1)</f>
        <v>-1</v>
      </c>
      <c r="BL127">
        <f>IFERROR(VLOOKUP($A127, CDS1Y_bbg!BK$5:BL$241,2), -1)</f>
        <v>-1</v>
      </c>
      <c r="BN127">
        <f>IFERROR(VLOOKUP($A127, CDS1Y_bbg!BM$5:BN$241,2), -1)</f>
        <v>-1</v>
      </c>
      <c r="BP127">
        <f>IFERROR(VLOOKUP($A127, CDS1Y_bbg!BO$5:BP$241,2), -1)</f>
        <v>-1</v>
      </c>
      <c r="BR127">
        <f>IFERROR(VLOOKUP($A127, CDS1Y_bbg!BQ$5:BR$241,2), -1)</f>
        <v>-1</v>
      </c>
      <c r="BT127">
        <f>IFERROR(VLOOKUP($A127, CDS1Y_bbg!BS$5:BT$241,2), -1)</f>
        <v>-1</v>
      </c>
      <c r="BV127">
        <f>IFERROR(VLOOKUP($A127, CDS1Y_bbg!BU$5:BV$241,2), -1)</f>
        <v>-1</v>
      </c>
      <c r="BX127">
        <f>IFERROR(VLOOKUP($A127, CDS1Y_bbg!BW$5:BX$241,2), -1)</f>
        <v>69.930999999999997</v>
      </c>
      <c r="BZ127">
        <f>IFERROR(VLOOKUP($A127, CDS1Y_bbg!BY$5:BZ$241,2), -1)</f>
        <v>-1</v>
      </c>
      <c r="CB127">
        <f>IFERROR(VLOOKUP($A127, CDS1Y_bbg!CA$5:CB$241,2), -1)</f>
        <v>383.60899999999998</v>
      </c>
      <c r="CD127">
        <f>IFERROR(VLOOKUP($A127, CDS1Y_bbg!CC$5:CD$241,2), -1)</f>
        <v>272.125</v>
      </c>
      <c r="CF127">
        <f>IFERROR(VLOOKUP($A127, CDS1Y_bbg!CE$5:CF$241,2), -1)</f>
        <v>52.155000000000001</v>
      </c>
      <c r="CH127">
        <f>IFERROR(VLOOKUP($A127, CDS1Y_bbg!CG$5:CH$241,2), -1)</f>
        <v>59.423999999999999</v>
      </c>
      <c r="CJ127">
        <f>IFERROR(VLOOKUP($A127, CDS1Y_bbg!CI$5:CJ$241,2), -1)</f>
        <v>-1</v>
      </c>
      <c r="CL127">
        <f>IFERROR(VLOOKUP($A127, CDS1Y_bbg!CK$5:CL$241,2), -1)</f>
        <v>311.85399999999998</v>
      </c>
      <c r="CN127">
        <f>IFERROR(VLOOKUP($A127, CDS1Y_bbg!CM$5:CN$241,2), -1)</f>
        <v>-1</v>
      </c>
    </row>
    <row r="128" spans="1:92" x14ac:dyDescent="0.25">
      <c r="A128" s="1">
        <v>40389</v>
      </c>
      <c r="B128">
        <f>IFERROR(VLOOKUP($A128, CDS1Y_bbg!A$5:B$241,2), -1)</f>
        <v>63.456000000000003</v>
      </c>
      <c r="D128">
        <f>IFERROR(VLOOKUP($A128, CDS1Y_bbg!C$5:D$241,2), -1)</f>
        <v>214.60400000000001</v>
      </c>
      <c r="F128">
        <f>IFERROR(VLOOKUP($A128, CDS1Y_bbg!E$5:F$241,2), -1)</f>
        <v>28.452000000000002</v>
      </c>
      <c r="H128">
        <f>IFERROR(VLOOKUP($A128, CDS1Y_bbg!G$5:H$241,2), -1)</f>
        <v>-1</v>
      </c>
      <c r="J128">
        <f>IFERROR(VLOOKUP($A128, CDS1Y_bbg!I$5:J$241,2), -1)</f>
        <v>67.668999999999997</v>
      </c>
      <c r="L128">
        <f>IFERROR(VLOOKUP($A128, CDS1Y_bbg!K$5:L$241,2), -1)</f>
        <v>210.179</v>
      </c>
      <c r="N128">
        <f>IFERROR(VLOOKUP($A128, CDS1Y_bbg!M$5:N$241,2), -1)</f>
        <v>-1</v>
      </c>
      <c r="P128">
        <f>IFERROR(VLOOKUP($A128, CDS1Y_bbg!O$5:P$241,2), -1)</f>
        <v>-1</v>
      </c>
      <c r="R128">
        <f>IFERROR(VLOOKUP($A128, CDS1Y_bbg!Q$5:R$241,2), -1)</f>
        <v>69.430000000000007</v>
      </c>
      <c r="T128">
        <v>-1</v>
      </c>
      <c r="V128">
        <f>IFERROR(VLOOKUP($A128, CDS1Y_bbg!U$5:V$241,2), -1)</f>
        <v>78.662999999999997</v>
      </c>
      <c r="X128">
        <f>IFERROR(VLOOKUP($A128, CDS1Y_bbg!W$5:X$241,2), -1)</f>
        <v>84.83</v>
      </c>
      <c r="Z128">
        <f>IFERROR(VLOOKUP($A128, CDS1Y_bbg!Y$5:Z$241,2), -1)</f>
        <v>74.376999999999995</v>
      </c>
      <c r="AB128">
        <f>IFERROR(VLOOKUP($A128, CDS1Y_bbg!AA$5:AB$241,2), -1)</f>
        <v>-1</v>
      </c>
      <c r="AD128">
        <f>IFERROR(VLOOKUP($A128, CDS1Y_bbg!AC$5:AD$241,2), -1)</f>
        <v>86.013999999999996</v>
      </c>
      <c r="AF128">
        <f>IFERROR(VLOOKUP($A128, CDS1Y_bbg!AE$5:AF$241,2), -1)</f>
        <v>33.25</v>
      </c>
      <c r="AH128">
        <f>IFERROR(VLOOKUP($A128, CDS1Y_bbg!AG$5:AH$241,2), -1)</f>
        <v>-1</v>
      </c>
      <c r="AJ128">
        <f>IFERROR(VLOOKUP($A128, CDS1Y_bbg!AI$5:AJ$241,2), -1)</f>
        <v>-1</v>
      </c>
      <c r="AL128">
        <f>IFERROR(VLOOKUP($A128, CDS1Y_bbg!AK$5:AL$241,2), -1)</f>
        <v>-1</v>
      </c>
      <c r="AN128">
        <f>IFERROR(VLOOKUP($A128, CDS1Y_bbg!AM$5:AN$241,2), -1)</f>
        <v>-1</v>
      </c>
      <c r="AP128">
        <f>IFERROR(VLOOKUP($A128, CDS1Y_bbg!AO$5:AP$241,2), -1)</f>
        <v>-1</v>
      </c>
      <c r="AR128">
        <f>IFERROR(VLOOKUP($A128, CDS1Y_bbg!AQ$5:AR$241,2), -1)</f>
        <v>-1</v>
      </c>
      <c r="AT128">
        <f>IFERROR(VLOOKUP($A128, CDS1Y_bbg!AS$5:AT$241,2), -1)</f>
        <v>-1</v>
      </c>
      <c r="AV128">
        <f>IFERROR(VLOOKUP($A128, CDS1Y_bbg!AU$5:AV$241,2), -1)</f>
        <v>-1</v>
      </c>
      <c r="AX128">
        <f>IFERROR(VLOOKUP($A128, CDS1Y_bbg!AW$5:AX$241,2), -1)</f>
        <v>52.335000000000001</v>
      </c>
      <c r="AZ128">
        <f>IFERROR(VLOOKUP($A128, CDS1Y_bbg!AY$5:AZ$241,2), -1)</f>
        <v>7.9719999999999995</v>
      </c>
      <c r="BB128">
        <f>IFERROR(VLOOKUP($A128, CDS1Y_bbg!BA$5:BB$241,2), -1)</f>
        <v>-1</v>
      </c>
      <c r="BD128">
        <f>IFERROR(VLOOKUP($A128, CDS1Y_bbg!BC$5:BD$241,2), -1)</f>
        <v>-1</v>
      </c>
      <c r="BF128">
        <f>IFERROR(VLOOKUP($A128, CDS1Y_bbg!BE$5:BF$241,2), -1)</f>
        <v>-1</v>
      </c>
      <c r="BH128">
        <f>IFERROR(VLOOKUP($A128, CDS1Y_bbg!BG$5:BH$241,2), -1)</f>
        <v>-1</v>
      </c>
      <c r="BJ128">
        <f>IFERROR(VLOOKUP($A128, CDS1Y_bbg!BI$5:BJ$241,2), -1)</f>
        <v>-1</v>
      </c>
      <c r="BL128">
        <f>IFERROR(VLOOKUP($A128, CDS1Y_bbg!BK$5:BL$241,2), -1)</f>
        <v>-1</v>
      </c>
      <c r="BN128">
        <f>IFERROR(VLOOKUP($A128, CDS1Y_bbg!BM$5:BN$241,2), -1)</f>
        <v>-1</v>
      </c>
      <c r="BP128">
        <f>IFERROR(VLOOKUP($A128, CDS1Y_bbg!BO$5:BP$241,2), -1)</f>
        <v>-1</v>
      </c>
      <c r="BR128">
        <f>IFERROR(VLOOKUP($A128, CDS1Y_bbg!BQ$5:BR$241,2), -1)</f>
        <v>-1</v>
      </c>
      <c r="BT128">
        <f>IFERROR(VLOOKUP($A128, CDS1Y_bbg!BS$5:BT$241,2), -1)</f>
        <v>-1</v>
      </c>
      <c r="BV128">
        <f>IFERROR(VLOOKUP($A128, CDS1Y_bbg!BU$5:BV$241,2), -1)</f>
        <v>-1</v>
      </c>
      <c r="BX128">
        <f>IFERROR(VLOOKUP($A128, CDS1Y_bbg!BW$5:BX$241,2), -1)</f>
        <v>64.102999999999994</v>
      </c>
      <c r="BZ128">
        <f>IFERROR(VLOOKUP($A128, CDS1Y_bbg!BY$5:BZ$241,2), -1)</f>
        <v>-1</v>
      </c>
      <c r="CB128">
        <f>IFERROR(VLOOKUP($A128, CDS1Y_bbg!CA$5:CB$241,2), -1)</f>
        <v>319.625</v>
      </c>
      <c r="CD128">
        <f>IFERROR(VLOOKUP($A128, CDS1Y_bbg!CC$5:CD$241,2), -1)</f>
        <v>214.47800000000001</v>
      </c>
      <c r="CF128">
        <f>IFERROR(VLOOKUP($A128, CDS1Y_bbg!CE$5:CF$241,2), -1)</f>
        <v>46.823</v>
      </c>
      <c r="CH128">
        <f>IFERROR(VLOOKUP($A128, CDS1Y_bbg!CG$5:CH$241,2), -1)</f>
        <v>51.738999999999997</v>
      </c>
      <c r="CJ128">
        <f>IFERROR(VLOOKUP($A128, CDS1Y_bbg!CI$5:CJ$241,2), -1)</f>
        <v>-1</v>
      </c>
      <c r="CL128">
        <f>IFERROR(VLOOKUP($A128, CDS1Y_bbg!CK$5:CL$241,2), -1)</f>
        <v>297.017</v>
      </c>
      <c r="CN128">
        <f>IFERROR(VLOOKUP($A128, CDS1Y_bbg!CM$5:CN$241,2), -1)</f>
        <v>-1</v>
      </c>
    </row>
    <row r="129" spans="1:92" x14ac:dyDescent="0.25">
      <c r="A129" s="1">
        <v>40421</v>
      </c>
      <c r="B129">
        <f>IFERROR(VLOOKUP($A129, CDS1Y_bbg!A$5:B$241,2), -1)</f>
        <v>75</v>
      </c>
      <c r="D129">
        <f>IFERROR(VLOOKUP($A129, CDS1Y_bbg!C$5:D$241,2), -1)</f>
        <v>254.369</v>
      </c>
      <c r="F129">
        <f>IFERROR(VLOOKUP($A129, CDS1Y_bbg!E$5:F$241,2), -1)</f>
        <v>36.279000000000003</v>
      </c>
      <c r="H129">
        <f>IFERROR(VLOOKUP($A129, CDS1Y_bbg!G$5:H$241,2), -1)</f>
        <v>-1</v>
      </c>
      <c r="J129">
        <f>IFERROR(VLOOKUP($A129, CDS1Y_bbg!I$5:J$241,2), -1)</f>
        <v>71.466999999999999</v>
      </c>
      <c r="L129">
        <f>IFERROR(VLOOKUP($A129, CDS1Y_bbg!K$5:L$241,2), -1)</f>
        <v>216.72900000000001</v>
      </c>
      <c r="N129">
        <f>IFERROR(VLOOKUP($A129, CDS1Y_bbg!M$5:N$241,2), -1)</f>
        <v>-1</v>
      </c>
      <c r="P129">
        <f>IFERROR(VLOOKUP($A129, CDS1Y_bbg!O$5:P$241,2), -1)</f>
        <v>-1</v>
      </c>
      <c r="R129">
        <f>IFERROR(VLOOKUP($A129, CDS1Y_bbg!Q$5:R$241,2), -1)</f>
        <v>83.26</v>
      </c>
      <c r="T129">
        <v>-1</v>
      </c>
      <c r="V129">
        <f>IFERROR(VLOOKUP($A129, CDS1Y_bbg!U$5:V$241,2), -1)</f>
        <v>92.495999999999995</v>
      </c>
      <c r="X129">
        <f>IFERROR(VLOOKUP($A129, CDS1Y_bbg!W$5:X$241,2), -1)</f>
        <v>102.00700000000001</v>
      </c>
      <c r="Z129">
        <f>IFERROR(VLOOKUP($A129, CDS1Y_bbg!Y$5:Z$241,2), -1)</f>
        <v>81.489000000000004</v>
      </c>
      <c r="AB129">
        <f>IFERROR(VLOOKUP($A129, CDS1Y_bbg!AA$5:AB$241,2), -1)</f>
        <v>-1</v>
      </c>
      <c r="AD129">
        <f>IFERROR(VLOOKUP($A129, CDS1Y_bbg!AC$5:AD$241,2), -1)</f>
        <v>99.427999999999997</v>
      </c>
      <c r="AF129">
        <f>IFERROR(VLOOKUP($A129, CDS1Y_bbg!AE$5:AF$241,2), -1)</f>
        <v>27.164999999999999</v>
      </c>
      <c r="AH129">
        <f>IFERROR(VLOOKUP($A129, CDS1Y_bbg!AG$5:AH$241,2), -1)</f>
        <v>-1</v>
      </c>
      <c r="AJ129">
        <f>IFERROR(VLOOKUP($A129, CDS1Y_bbg!AI$5:AJ$241,2), -1)</f>
        <v>-1</v>
      </c>
      <c r="AL129">
        <f>IFERROR(VLOOKUP($A129, CDS1Y_bbg!AK$5:AL$241,2), -1)</f>
        <v>-1</v>
      </c>
      <c r="AN129">
        <f>IFERROR(VLOOKUP($A129, CDS1Y_bbg!AM$5:AN$241,2), -1)</f>
        <v>-1</v>
      </c>
      <c r="AP129">
        <f>IFERROR(VLOOKUP($A129, CDS1Y_bbg!AO$5:AP$241,2), -1)</f>
        <v>-1</v>
      </c>
      <c r="AR129">
        <f>IFERROR(VLOOKUP($A129, CDS1Y_bbg!AQ$5:AR$241,2), -1)</f>
        <v>-1</v>
      </c>
      <c r="AT129">
        <f>IFERROR(VLOOKUP($A129, CDS1Y_bbg!AS$5:AT$241,2), -1)</f>
        <v>-1</v>
      </c>
      <c r="AV129">
        <f>IFERROR(VLOOKUP($A129, CDS1Y_bbg!AU$5:AV$241,2), -1)</f>
        <v>-1</v>
      </c>
      <c r="AX129">
        <f>IFERROR(VLOOKUP($A129, CDS1Y_bbg!AW$5:AX$241,2), -1)</f>
        <v>61.295999999999999</v>
      </c>
      <c r="AZ129">
        <f>IFERROR(VLOOKUP($A129, CDS1Y_bbg!AY$5:AZ$241,2), -1)</f>
        <v>7.9719999999999995</v>
      </c>
      <c r="BB129">
        <f>IFERROR(VLOOKUP($A129, CDS1Y_bbg!BA$5:BB$241,2), -1)</f>
        <v>-1</v>
      </c>
      <c r="BD129">
        <f>IFERROR(VLOOKUP($A129, CDS1Y_bbg!BC$5:BD$241,2), -1)</f>
        <v>-1</v>
      </c>
      <c r="BF129">
        <f>IFERROR(VLOOKUP($A129, CDS1Y_bbg!BE$5:BF$241,2), -1)</f>
        <v>-1</v>
      </c>
      <c r="BH129">
        <f>IFERROR(VLOOKUP($A129, CDS1Y_bbg!BG$5:BH$241,2), -1)</f>
        <v>-1</v>
      </c>
      <c r="BJ129">
        <f>IFERROR(VLOOKUP($A129, CDS1Y_bbg!BI$5:BJ$241,2), -1)</f>
        <v>-1</v>
      </c>
      <c r="BL129">
        <f>IFERROR(VLOOKUP($A129, CDS1Y_bbg!BK$5:BL$241,2), -1)</f>
        <v>-1</v>
      </c>
      <c r="BN129">
        <f>IFERROR(VLOOKUP($A129, CDS1Y_bbg!BM$5:BN$241,2), -1)</f>
        <v>-1</v>
      </c>
      <c r="BP129">
        <f>IFERROR(VLOOKUP($A129, CDS1Y_bbg!BO$5:BP$241,2), -1)</f>
        <v>-1</v>
      </c>
      <c r="BR129">
        <f>IFERROR(VLOOKUP($A129, CDS1Y_bbg!BQ$5:BR$241,2), -1)</f>
        <v>-1</v>
      </c>
      <c r="BT129">
        <f>IFERROR(VLOOKUP($A129, CDS1Y_bbg!BS$5:BT$241,2), -1)</f>
        <v>-1</v>
      </c>
      <c r="BV129">
        <f>IFERROR(VLOOKUP($A129, CDS1Y_bbg!BU$5:BV$241,2), -1)</f>
        <v>-1</v>
      </c>
      <c r="BX129">
        <f>IFERROR(VLOOKUP($A129, CDS1Y_bbg!BW$5:BX$241,2), -1)</f>
        <v>67.736999999999995</v>
      </c>
      <c r="BZ129">
        <f>IFERROR(VLOOKUP($A129, CDS1Y_bbg!BY$5:BZ$241,2), -1)</f>
        <v>-1</v>
      </c>
      <c r="CB129">
        <f>IFERROR(VLOOKUP($A129, CDS1Y_bbg!CA$5:CB$241,2), -1)</f>
        <v>311.61599999999999</v>
      </c>
      <c r="CD129">
        <f>IFERROR(VLOOKUP($A129, CDS1Y_bbg!CC$5:CD$241,2), -1)</f>
        <v>254.779</v>
      </c>
      <c r="CF129">
        <f>IFERROR(VLOOKUP($A129, CDS1Y_bbg!CE$5:CF$241,2), -1)</f>
        <v>45.103000000000002</v>
      </c>
      <c r="CH129">
        <f>IFERROR(VLOOKUP($A129, CDS1Y_bbg!CG$5:CH$241,2), -1)</f>
        <v>54.935000000000002</v>
      </c>
      <c r="CJ129">
        <f>IFERROR(VLOOKUP($A129, CDS1Y_bbg!CI$5:CJ$241,2), -1)</f>
        <v>-1</v>
      </c>
      <c r="CL129">
        <f>IFERROR(VLOOKUP($A129, CDS1Y_bbg!CK$5:CL$241,2), -1)</f>
        <v>327.95299999999997</v>
      </c>
      <c r="CN129">
        <f>IFERROR(VLOOKUP($A129, CDS1Y_bbg!CM$5:CN$241,2), -1)</f>
        <v>-1</v>
      </c>
    </row>
    <row r="130" spans="1:92" x14ac:dyDescent="0.25">
      <c r="A130" s="1">
        <v>40451</v>
      </c>
      <c r="B130">
        <f>IFERROR(VLOOKUP($A130, CDS1Y_bbg!A$5:B$241,2), -1)</f>
        <v>63.984000000000002</v>
      </c>
      <c r="D130">
        <f>IFERROR(VLOOKUP($A130, CDS1Y_bbg!C$5:D$241,2), -1)</f>
        <v>215.97399999999999</v>
      </c>
      <c r="F130">
        <f>IFERROR(VLOOKUP($A130, CDS1Y_bbg!E$5:F$241,2), -1)</f>
        <v>32.46</v>
      </c>
      <c r="H130">
        <f>IFERROR(VLOOKUP($A130, CDS1Y_bbg!G$5:H$241,2), -1)</f>
        <v>-1</v>
      </c>
      <c r="J130">
        <f>IFERROR(VLOOKUP($A130, CDS1Y_bbg!I$5:J$241,2), -1)</f>
        <v>60.655000000000001</v>
      </c>
      <c r="L130">
        <f>IFERROR(VLOOKUP($A130, CDS1Y_bbg!K$5:L$241,2), -1)</f>
        <v>149.38800000000001</v>
      </c>
      <c r="N130">
        <f>IFERROR(VLOOKUP($A130, CDS1Y_bbg!M$5:N$241,2), -1)</f>
        <v>-1</v>
      </c>
      <c r="P130">
        <f>IFERROR(VLOOKUP($A130, CDS1Y_bbg!O$5:P$241,2), -1)</f>
        <v>-1</v>
      </c>
      <c r="R130">
        <f>IFERROR(VLOOKUP($A130, CDS1Y_bbg!Q$5:R$241,2), -1)</f>
        <v>72.94</v>
      </c>
      <c r="T130">
        <v>-1</v>
      </c>
      <c r="V130">
        <f>IFERROR(VLOOKUP($A130, CDS1Y_bbg!U$5:V$241,2), -1)</f>
        <v>81.409000000000006</v>
      </c>
      <c r="X130">
        <f>IFERROR(VLOOKUP($A130, CDS1Y_bbg!W$5:X$241,2), -1)</f>
        <v>80.921000000000006</v>
      </c>
      <c r="Z130">
        <f>IFERROR(VLOOKUP($A130, CDS1Y_bbg!Y$5:Z$241,2), -1)</f>
        <v>72.483000000000004</v>
      </c>
      <c r="AB130">
        <f>IFERROR(VLOOKUP($A130, CDS1Y_bbg!AA$5:AB$241,2), -1)</f>
        <v>-1</v>
      </c>
      <c r="AD130">
        <f>IFERROR(VLOOKUP($A130, CDS1Y_bbg!AC$5:AD$241,2), -1)</f>
        <v>77.137</v>
      </c>
      <c r="AF130">
        <f>IFERROR(VLOOKUP($A130, CDS1Y_bbg!AE$5:AF$241,2), -1)</f>
        <v>26.628</v>
      </c>
      <c r="AH130">
        <f>IFERROR(VLOOKUP($A130, CDS1Y_bbg!AG$5:AH$241,2), -1)</f>
        <v>-1</v>
      </c>
      <c r="AJ130">
        <f>IFERROR(VLOOKUP($A130, CDS1Y_bbg!AI$5:AJ$241,2), -1)</f>
        <v>-1</v>
      </c>
      <c r="AL130">
        <f>IFERROR(VLOOKUP($A130, CDS1Y_bbg!AK$5:AL$241,2), -1)</f>
        <v>-1</v>
      </c>
      <c r="AN130">
        <f>IFERROR(VLOOKUP($A130, CDS1Y_bbg!AM$5:AN$241,2), -1)</f>
        <v>-1</v>
      </c>
      <c r="AP130">
        <f>IFERROR(VLOOKUP($A130, CDS1Y_bbg!AO$5:AP$241,2), -1)</f>
        <v>-1</v>
      </c>
      <c r="AR130">
        <f>IFERROR(VLOOKUP($A130, CDS1Y_bbg!AQ$5:AR$241,2), -1)</f>
        <v>-1</v>
      </c>
      <c r="AT130">
        <f>IFERROR(VLOOKUP($A130, CDS1Y_bbg!AS$5:AT$241,2), -1)</f>
        <v>-1</v>
      </c>
      <c r="AV130">
        <f>IFERROR(VLOOKUP($A130, CDS1Y_bbg!AU$5:AV$241,2), -1)</f>
        <v>-1</v>
      </c>
      <c r="AX130">
        <f>IFERROR(VLOOKUP($A130, CDS1Y_bbg!AW$5:AX$241,2), -1)</f>
        <v>57.679000000000002</v>
      </c>
      <c r="AZ130">
        <f>IFERROR(VLOOKUP($A130, CDS1Y_bbg!AY$5:AZ$241,2), -1)</f>
        <v>7.9719999999999995</v>
      </c>
      <c r="BB130">
        <f>IFERROR(VLOOKUP($A130, CDS1Y_bbg!BA$5:BB$241,2), -1)</f>
        <v>-1</v>
      </c>
      <c r="BD130">
        <f>IFERROR(VLOOKUP($A130, CDS1Y_bbg!BC$5:BD$241,2), -1)</f>
        <v>-1</v>
      </c>
      <c r="BF130">
        <f>IFERROR(VLOOKUP($A130, CDS1Y_bbg!BE$5:BF$241,2), -1)</f>
        <v>-1</v>
      </c>
      <c r="BH130">
        <f>IFERROR(VLOOKUP($A130, CDS1Y_bbg!BG$5:BH$241,2), -1)</f>
        <v>-1</v>
      </c>
      <c r="BJ130">
        <f>IFERROR(VLOOKUP($A130, CDS1Y_bbg!BI$5:BJ$241,2), -1)</f>
        <v>-1</v>
      </c>
      <c r="BL130">
        <f>IFERROR(VLOOKUP($A130, CDS1Y_bbg!BK$5:BL$241,2), -1)</f>
        <v>-1</v>
      </c>
      <c r="BN130">
        <f>IFERROR(VLOOKUP($A130, CDS1Y_bbg!BM$5:BN$241,2), -1)</f>
        <v>-1</v>
      </c>
      <c r="BP130">
        <f>IFERROR(VLOOKUP($A130, CDS1Y_bbg!BO$5:BP$241,2), -1)</f>
        <v>-1</v>
      </c>
      <c r="BR130">
        <f>IFERROR(VLOOKUP($A130, CDS1Y_bbg!BQ$5:BR$241,2), -1)</f>
        <v>-1</v>
      </c>
      <c r="BT130">
        <f>IFERROR(VLOOKUP($A130, CDS1Y_bbg!BS$5:BT$241,2), -1)</f>
        <v>-1</v>
      </c>
      <c r="BV130">
        <f>IFERROR(VLOOKUP($A130, CDS1Y_bbg!BU$5:BV$241,2), -1)</f>
        <v>-1</v>
      </c>
      <c r="BX130">
        <f>IFERROR(VLOOKUP($A130, CDS1Y_bbg!BW$5:BX$241,2), -1)</f>
        <v>65.736000000000004</v>
      </c>
      <c r="BZ130">
        <f>IFERROR(VLOOKUP($A130, CDS1Y_bbg!BY$5:BZ$241,2), -1)</f>
        <v>-1</v>
      </c>
      <c r="CB130">
        <f>IFERROR(VLOOKUP($A130, CDS1Y_bbg!CA$5:CB$241,2), -1)</f>
        <v>291.39499999999998</v>
      </c>
      <c r="CD130">
        <f>IFERROR(VLOOKUP($A130, CDS1Y_bbg!CC$5:CD$241,2), -1)</f>
        <v>244.15700000000001</v>
      </c>
      <c r="CF130">
        <f>IFERROR(VLOOKUP($A130, CDS1Y_bbg!CE$5:CF$241,2), -1)</f>
        <v>49.64</v>
      </c>
      <c r="CH130">
        <f>IFERROR(VLOOKUP($A130, CDS1Y_bbg!CG$5:CH$241,2), -1)</f>
        <v>53.033000000000001</v>
      </c>
      <c r="CJ130">
        <f>IFERROR(VLOOKUP($A130, CDS1Y_bbg!CI$5:CJ$241,2), -1)</f>
        <v>-1</v>
      </c>
      <c r="CL130">
        <f>IFERROR(VLOOKUP($A130, CDS1Y_bbg!CK$5:CL$241,2), -1)</f>
        <v>272.041</v>
      </c>
      <c r="CN130">
        <f>IFERROR(VLOOKUP($A130, CDS1Y_bbg!CM$5:CN$241,2), -1)</f>
        <v>-1</v>
      </c>
    </row>
    <row r="131" spans="1:92" x14ac:dyDescent="0.25">
      <c r="A131" s="1">
        <v>40480</v>
      </c>
      <c r="B131">
        <f>IFERROR(VLOOKUP($A131, CDS1Y_bbg!A$5:B$241,2), -1)</f>
        <v>60.167000000000002</v>
      </c>
      <c r="D131">
        <f>IFERROR(VLOOKUP($A131, CDS1Y_bbg!C$5:D$241,2), -1)</f>
        <v>162.06399999999999</v>
      </c>
      <c r="F131">
        <f>IFERROR(VLOOKUP($A131, CDS1Y_bbg!E$5:F$241,2), -1)</f>
        <v>25.282</v>
      </c>
      <c r="H131">
        <f>IFERROR(VLOOKUP($A131, CDS1Y_bbg!G$5:H$241,2), -1)</f>
        <v>-1</v>
      </c>
      <c r="J131">
        <f>IFERROR(VLOOKUP($A131, CDS1Y_bbg!I$5:J$241,2), -1)</f>
        <v>54.841999999999999</v>
      </c>
      <c r="L131">
        <f>IFERROR(VLOOKUP($A131, CDS1Y_bbg!K$5:L$241,2), -1)</f>
        <v>155.613</v>
      </c>
      <c r="N131">
        <f>IFERROR(VLOOKUP($A131, CDS1Y_bbg!M$5:N$241,2), -1)</f>
        <v>-1</v>
      </c>
      <c r="P131">
        <f>IFERROR(VLOOKUP($A131, CDS1Y_bbg!O$5:P$241,2), -1)</f>
        <v>-1</v>
      </c>
      <c r="R131">
        <f>IFERROR(VLOOKUP($A131, CDS1Y_bbg!Q$5:R$241,2), -1)</f>
        <v>59.713999999999999</v>
      </c>
      <c r="T131">
        <v>-1</v>
      </c>
      <c r="V131">
        <f>IFERROR(VLOOKUP($A131, CDS1Y_bbg!U$5:V$241,2), -1)</f>
        <v>44.542999999999999</v>
      </c>
      <c r="X131">
        <f>IFERROR(VLOOKUP($A131, CDS1Y_bbg!W$5:X$241,2), -1)</f>
        <v>49.674999999999997</v>
      </c>
      <c r="Z131">
        <f>IFERROR(VLOOKUP($A131, CDS1Y_bbg!Y$5:Z$241,2), -1)</f>
        <v>37.220999999999997</v>
      </c>
      <c r="AB131">
        <f>IFERROR(VLOOKUP($A131, CDS1Y_bbg!AA$5:AB$241,2), -1)</f>
        <v>-1</v>
      </c>
      <c r="AD131">
        <f>IFERROR(VLOOKUP($A131, CDS1Y_bbg!AC$5:AD$241,2), -1)</f>
        <v>44.735999999999997</v>
      </c>
      <c r="AF131">
        <f>IFERROR(VLOOKUP($A131, CDS1Y_bbg!AE$5:AF$241,2), -1)</f>
        <v>21.85</v>
      </c>
      <c r="AH131">
        <f>IFERROR(VLOOKUP($A131, CDS1Y_bbg!AG$5:AH$241,2), -1)</f>
        <v>-1</v>
      </c>
      <c r="AJ131">
        <f>IFERROR(VLOOKUP($A131, CDS1Y_bbg!AI$5:AJ$241,2), -1)</f>
        <v>-1</v>
      </c>
      <c r="AL131">
        <f>IFERROR(VLOOKUP($A131, CDS1Y_bbg!AK$5:AL$241,2), -1)</f>
        <v>-1</v>
      </c>
      <c r="AN131">
        <f>IFERROR(VLOOKUP($A131, CDS1Y_bbg!AM$5:AN$241,2), -1)</f>
        <v>-1</v>
      </c>
      <c r="AP131">
        <f>IFERROR(VLOOKUP($A131, CDS1Y_bbg!AO$5:AP$241,2), -1)</f>
        <v>-1</v>
      </c>
      <c r="AR131">
        <f>IFERROR(VLOOKUP($A131, CDS1Y_bbg!AQ$5:AR$241,2), -1)</f>
        <v>-1</v>
      </c>
      <c r="AT131">
        <f>IFERROR(VLOOKUP($A131, CDS1Y_bbg!AS$5:AT$241,2), -1)</f>
        <v>-1</v>
      </c>
      <c r="AV131">
        <f>IFERROR(VLOOKUP($A131, CDS1Y_bbg!AU$5:AV$241,2), -1)</f>
        <v>-1</v>
      </c>
      <c r="AX131">
        <f>IFERROR(VLOOKUP($A131, CDS1Y_bbg!AW$5:AX$241,2), -1)</f>
        <v>53.246000000000002</v>
      </c>
      <c r="AZ131">
        <f>IFERROR(VLOOKUP($A131, CDS1Y_bbg!AY$5:AZ$241,2), -1)</f>
        <v>7.9719999999999995</v>
      </c>
      <c r="BB131">
        <f>IFERROR(VLOOKUP($A131, CDS1Y_bbg!BA$5:BB$241,2), -1)</f>
        <v>-1</v>
      </c>
      <c r="BD131">
        <f>IFERROR(VLOOKUP($A131, CDS1Y_bbg!BC$5:BD$241,2), -1)</f>
        <v>-1</v>
      </c>
      <c r="BF131">
        <f>IFERROR(VLOOKUP($A131, CDS1Y_bbg!BE$5:BF$241,2), -1)</f>
        <v>-1</v>
      </c>
      <c r="BH131">
        <f>IFERROR(VLOOKUP($A131, CDS1Y_bbg!BG$5:BH$241,2), -1)</f>
        <v>-1</v>
      </c>
      <c r="BJ131">
        <f>IFERROR(VLOOKUP($A131, CDS1Y_bbg!BI$5:BJ$241,2), -1)</f>
        <v>-1</v>
      </c>
      <c r="BL131">
        <f>IFERROR(VLOOKUP($A131, CDS1Y_bbg!BK$5:BL$241,2), -1)</f>
        <v>-1</v>
      </c>
      <c r="BN131">
        <f>IFERROR(VLOOKUP($A131, CDS1Y_bbg!BM$5:BN$241,2), -1)</f>
        <v>-1</v>
      </c>
      <c r="BP131">
        <f>IFERROR(VLOOKUP($A131, CDS1Y_bbg!BO$5:BP$241,2), -1)</f>
        <v>-1</v>
      </c>
      <c r="BR131">
        <f>IFERROR(VLOOKUP($A131, CDS1Y_bbg!BQ$5:BR$241,2), -1)</f>
        <v>-1</v>
      </c>
      <c r="BT131">
        <f>IFERROR(VLOOKUP($A131, CDS1Y_bbg!BS$5:BT$241,2), -1)</f>
        <v>-1</v>
      </c>
      <c r="BV131">
        <f>IFERROR(VLOOKUP($A131, CDS1Y_bbg!BU$5:BV$241,2), -1)</f>
        <v>-1</v>
      </c>
      <c r="BX131">
        <f>IFERROR(VLOOKUP($A131, CDS1Y_bbg!BW$5:BX$241,2), -1)</f>
        <v>57.927</v>
      </c>
      <c r="BZ131">
        <f>IFERROR(VLOOKUP($A131, CDS1Y_bbg!BY$5:BZ$241,2), -1)</f>
        <v>-1</v>
      </c>
      <c r="CB131">
        <f>IFERROR(VLOOKUP($A131, CDS1Y_bbg!CA$5:CB$241,2), -1)</f>
        <v>246.00899999999999</v>
      </c>
      <c r="CD131">
        <f>IFERROR(VLOOKUP($A131, CDS1Y_bbg!CC$5:CD$241,2), -1)</f>
        <v>218.95699999999999</v>
      </c>
      <c r="CF131">
        <f>IFERROR(VLOOKUP($A131, CDS1Y_bbg!CE$5:CF$241,2), -1)</f>
        <v>43.854999999999997</v>
      </c>
      <c r="CH131">
        <f>IFERROR(VLOOKUP($A131, CDS1Y_bbg!CG$5:CH$241,2), -1)</f>
        <v>45.411999999999999</v>
      </c>
      <c r="CJ131">
        <f>IFERROR(VLOOKUP($A131, CDS1Y_bbg!CI$5:CJ$241,2), -1)</f>
        <v>-1</v>
      </c>
      <c r="CL131">
        <f>IFERROR(VLOOKUP($A131, CDS1Y_bbg!CK$5:CL$241,2), -1)</f>
        <v>215.48599999999999</v>
      </c>
      <c r="CN131">
        <f>IFERROR(VLOOKUP($A131, CDS1Y_bbg!CM$5:CN$241,2), -1)</f>
        <v>-1</v>
      </c>
    </row>
    <row r="132" spans="1:92" x14ac:dyDescent="0.25">
      <c r="A132" s="1">
        <v>40512</v>
      </c>
      <c r="B132">
        <f>IFERROR(VLOOKUP($A132, CDS1Y_bbg!A$5:B$241,2), -1)</f>
        <v>70.088999999999999</v>
      </c>
      <c r="D132">
        <f>IFERROR(VLOOKUP($A132, CDS1Y_bbg!C$5:D$241,2), -1)</f>
        <v>211.005</v>
      </c>
      <c r="F132">
        <f>IFERROR(VLOOKUP($A132, CDS1Y_bbg!E$5:F$241,2), -1)</f>
        <v>47.04</v>
      </c>
      <c r="H132">
        <f>IFERROR(VLOOKUP($A132, CDS1Y_bbg!G$5:H$241,2), -1)</f>
        <v>-1</v>
      </c>
      <c r="J132">
        <f>IFERROR(VLOOKUP($A132, CDS1Y_bbg!I$5:J$241,2), -1)</f>
        <v>72.510000000000005</v>
      </c>
      <c r="L132">
        <f>IFERROR(VLOOKUP($A132, CDS1Y_bbg!K$5:L$241,2), -1)</f>
        <v>199.80600000000001</v>
      </c>
      <c r="N132">
        <f>IFERROR(VLOOKUP($A132, CDS1Y_bbg!M$5:N$241,2), -1)</f>
        <v>-1</v>
      </c>
      <c r="P132">
        <f>IFERROR(VLOOKUP($A132, CDS1Y_bbg!O$5:P$241,2), -1)</f>
        <v>-1</v>
      </c>
      <c r="R132">
        <f>IFERROR(VLOOKUP($A132, CDS1Y_bbg!Q$5:R$241,2), -1)</f>
        <v>76.866</v>
      </c>
      <c r="T132">
        <v>-1</v>
      </c>
      <c r="V132">
        <f>IFERROR(VLOOKUP($A132, CDS1Y_bbg!U$5:V$241,2), -1)</f>
        <v>81.149000000000001</v>
      </c>
      <c r="X132">
        <f>IFERROR(VLOOKUP($A132, CDS1Y_bbg!W$5:X$241,2), -1)</f>
        <v>86.361999999999995</v>
      </c>
      <c r="Z132">
        <f>IFERROR(VLOOKUP($A132, CDS1Y_bbg!Y$5:Z$241,2), -1)</f>
        <v>62.036000000000001</v>
      </c>
      <c r="AB132">
        <f>IFERROR(VLOOKUP($A132, CDS1Y_bbg!AA$5:AB$241,2), -1)</f>
        <v>-1</v>
      </c>
      <c r="AD132">
        <f>IFERROR(VLOOKUP($A132, CDS1Y_bbg!AC$5:AD$241,2), -1)</f>
        <v>69.513999999999996</v>
      </c>
      <c r="AF132">
        <f>IFERROR(VLOOKUP($A132, CDS1Y_bbg!AE$5:AF$241,2), -1)</f>
        <v>22.541</v>
      </c>
      <c r="AH132">
        <f>IFERROR(VLOOKUP($A132, CDS1Y_bbg!AG$5:AH$241,2), -1)</f>
        <v>-1</v>
      </c>
      <c r="AJ132">
        <f>IFERROR(VLOOKUP($A132, CDS1Y_bbg!AI$5:AJ$241,2), -1)</f>
        <v>-1</v>
      </c>
      <c r="AL132">
        <f>IFERROR(VLOOKUP($A132, CDS1Y_bbg!AK$5:AL$241,2), -1)</f>
        <v>-1</v>
      </c>
      <c r="AN132">
        <f>IFERROR(VLOOKUP($A132, CDS1Y_bbg!AM$5:AN$241,2), -1)</f>
        <v>-1</v>
      </c>
      <c r="AP132">
        <f>IFERROR(VLOOKUP($A132, CDS1Y_bbg!AO$5:AP$241,2), -1)</f>
        <v>-1</v>
      </c>
      <c r="AR132">
        <f>IFERROR(VLOOKUP($A132, CDS1Y_bbg!AQ$5:AR$241,2), -1)</f>
        <v>-1</v>
      </c>
      <c r="AT132">
        <f>IFERROR(VLOOKUP($A132, CDS1Y_bbg!AS$5:AT$241,2), -1)</f>
        <v>-1</v>
      </c>
      <c r="AV132">
        <f>IFERROR(VLOOKUP($A132, CDS1Y_bbg!AU$5:AV$241,2), -1)</f>
        <v>-1</v>
      </c>
      <c r="AX132">
        <f>IFERROR(VLOOKUP($A132, CDS1Y_bbg!AW$5:AX$241,2), -1)</f>
        <v>56.658000000000001</v>
      </c>
      <c r="AZ132">
        <f>IFERROR(VLOOKUP($A132, CDS1Y_bbg!AY$5:AZ$241,2), -1)</f>
        <v>7.9719999999999995</v>
      </c>
      <c r="BB132">
        <f>IFERROR(VLOOKUP($A132, CDS1Y_bbg!BA$5:BB$241,2), -1)</f>
        <v>-1</v>
      </c>
      <c r="BD132">
        <f>IFERROR(VLOOKUP($A132, CDS1Y_bbg!BC$5:BD$241,2), -1)</f>
        <v>-1</v>
      </c>
      <c r="BF132">
        <f>IFERROR(VLOOKUP($A132, CDS1Y_bbg!BE$5:BF$241,2), -1)</f>
        <v>-1</v>
      </c>
      <c r="BH132">
        <f>IFERROR(VLOOKUP($A132, CDS1Y_bbg!BG$5:BH$241,2), -1)</f>
        <v>-1</v>
      </c>
      <c r="BJ132">
        <f>IFERROR(VLOOKUP($A132, CDS1Y_bbg!BI$5:BJ$241,2), -1)</f>
        <v>-1</v>
      </c>
      <c r="BL132">
        <f>IFERROR(VLOOKUP($A132, CDS1Y_bbg!BK$5:BL$241,2), -1)</f>
        <v>-1</v>
      </c>
      <c r="BN132">
        <f>IFERROR(VLOOKUP($A132, CDS1Y_bbg!BM$5:BN$241,2), -1)</f>
        <v>-1</v>
      </c>
      <c r="BP132">
        <f>IFERROR(VLOOKUP($A132, CDS1Y_bbg!BO$5:BP$241,2), -1)</f>
        <v>-1</v>
      </c>
      <c r="BR132">
        <f>IFERROR(VLOOKUP($A132, CDS1Y_bbg!BQ$5:BR$241,2), -1)</f>
        <v>-1</v>
      </c>
      <c r="BT132">
        <f>IFERROR(VLOOKUP($A132, CDS1Y_bbg!BS$5:BT$241,2), -1)</f>
        <v>-1</v>
      </c>
      <c r="BV132">
        <f>IFERROR(VLOOKUP($A132, CDS1Y_bbg!BU$5:BV$241,2), -1)</f>
        <v>-1</v>
      </c>
      <c r="BX132">
        <f>IFERROR(VLOOKUP($A132, CDS1Y_bbg!BW$5:BX$241,2), -1)</f>
        <v>60.146999999999998</v>
      </c>
      <c r="BZ132">
        <f>IFERROR(VLOOKUP($A132, CDS1Y_bbg!BY$5:BZ$241,2), -1)</f>
        <v>-1</v>
      </c>
      <c r="CB132">
        <f>IFERROR(VLOOKUP($A132, CDS1Y_bbg!CA$5:CB$241,2), -1)</f>
        <v>223.5</v>
      </c>
      <c r="CD132">
        <f>IFERROR(VLOOKUP($A132, CDS1Y_bbg!CC$5:CD$241,2), -1)</f>
        <v>254.11099999999999</v>
      </c>
      <c r="CF132">
        <f>IFERROR(VLOOKUP($A132, CDS1Y_bbg!CE$5:CF$241,2), -1)</f>
        <v>53.957000000000001</v>
      </c>
      <c r="CH132">
        <f>IFERROR(VLOOKUP($A132, CDS1Y_bbg!CG$5:CH$241,2), -1)</f>
        <v>58.667000000000002</v>
      </c>
      <c r="CJ132">
        <f>IFERROR(VLOOKUP($A132, CDS1Y_bbg!CI$5:CJ$241,2), -1)</f>
        <v>-1</v>
      </c>
      <c r="CL132">
        <f>IFERROR(VLOOKUP($A132, CDS1Y_bbg!CK$5:CL$241,2), -1)</f>
        <v>304.92399999999998</v>
      </c>
      <c r="CN132">
        <f>IFERROR(VLOOKUP($A132, CDS1Y_bbg!CM$5:CN$241,2), -1)</f>
        <v>-1</v>
      </c>
    </row>
    <row r="133" spans="1:92" x14ac:dyDescent="0.25">
      <c r="A133" s="1">
        <v>40543</v>
      </c>
      <c r="B133">
        <f>IFERROR(VLOOKUP($A133, CDS1Y_bbg!A$5:B$241,2), -1)</f>
        <v>61.851999999999997</v>
      </c>
      <c r="D133">
        <f>IFERROR(VLOOKUP($A133, CDS1Y_bbg!C$5:D$241,2), -1)</f>
        <v>183.483</v>
      </c>
      <c r="F133">
        <f>IFERROR(VLOOKUP($A133, CDS1Y_bbg!E$5:F$241,2), -1)</f>
        <v>40.950000000000003</v>
      </c>
      <c r="H133">
        <f>IFERROR(VLOOKUP($A133, CDS1Y_bbg!G$5:H$241,2), -1)</f>
        <v>-1</v>
      </c>
      <c r="J133">
        <f>IFERROR(VLOOKUP($A133, CDS1Y_bbg!I$5:J$241,2), -1)</f>
        <v>60.453000000000003</v>
      </c>
      <c r="L133">
        <f>IFERROR(VLOOKUP($A133, CDS1Y_bbg!K$5:L$241,2), -1)</f>
        <v>189.482</v>
      </c>
      <c r="N133">
        <f>IFERROR(VLOOKUP($A133, CDS1Y_bbg!M$5:N$241,2), -1)</f>
        <v>-1</v>
      </c>
      <c r="P133">
        <f>IFERROR(VLOOKUP($A133, CDS1Y_bbg!O$5:P$241,2), -1)</f>
        <v>-1</v>
      </c>
      <c r="R133">
        <f>IFERROR(VLOOKUP($A133, CDS1Y_bbg!Q$5:R$241,2), -1)</f>
        <v>64.608000000000004</v>
      </c>
      <c r="T133">
        <v>-1</v>
      </c>
      <c r="V133">
        <f>IFERROR(VLOOKUP($A133, CDS1Y_bbg!U$5:V$241,2), -1)</f>
        <v>83.834000000000003</v>
      </c>
      <c r="X133">
        <f>IFERROR(VLOOKUP($A133, CDS1Y_bbg!W$5:X$241,2), -1)</f>
        <v>57.344999999999999</v>
      </c>
      <c r="Z133">
        <f>IFERROR(VLOOKUP($A133, CDS1Y_bbg!Y$5:Z$241,2), -1)</f>
        <v>45.926000000000002</v>
      </c>
      <c r="AB133">
        <f>IFERROR(VLOOKUP($A133, CDS1Y_bbg!AA$5:AB$241,2), -1)</f>
        <v>-1</v>
      </c>
      <c r="AD133">
        <f>IFERROR(VLOOKUP($A133, CDS1Y_bbg!AC$5:AD$241,2), -1)</f>
        <v>55.585999999999999</v>
      </c>
      <c r="AF133">
        <f>IFERROR(VLOOKUP($A133, CDS1Y_bbg!AE$5:AF$241,2), -1)</f>
        <v>30.568000000000001</v>
      </c>
      <c r="AH133">
        <f>IFERROR(VLOOKUP($A133, CDS1Y_bbg!AG$5:AH$241,2), -1)</f>
        <v>-1</v>
      </c>
      <c r="AJ133">
        <f>IFERROR(VLOOKUP($A133, CDS1Y_bbg!AI$5:AJ$241,2), -1)</f>
        <v>-1</v>
      </c>
      <c r="AL133">
        <f>IFERROR(VLOOKUP($A133, CDS1Y_bbg!AK$5:AL$241,2), -1)</f>
        <v>-1</v>
      </c>
      <c r="AN133">
        <f>IFERROR(VLOOKUP($A133, CDS1Y_bbg!AM$5:AN$241,2), -1)</f>
        <v>-1</v>
      </c>
      <c r="AP133">
        <f>IFERROR(VLOOKUP($A133, CDS1Y_bbg!AO$5:AP$241,2), -1)</f>
        <v>-1</v>
      </c>
      <c r="AR133">
        <f>IFERROR(VLOOKUP($A133, CDS1Y_bbg!AQ$5:AR$241,2), -1)</f>
        <v>-1</v>
      </c>
      <c r="AT133">
        <f>IFERROR(VLOOKUP($A133, CDS1Y_bbg!AS$5:AT$241,2), -1)</f>
        <v>-1</v>
      </c>
      <c r="AV133">
        <f>IFERROR(VLOOKUP($A133, CDS1Y_bbg!AU$5:AV$241,2), -1)</f>
        <v>-1</v>
      </c>
      <c r="AX133">
        <f>IFERROR(VLOOKUP($A133, CDS1Y_bbg!AW$5:AX$241,2), -1)</f>
        <v>51.792999999999999</v>
      </c>
      <c r="AZ133">
        <f>IFERROR(VLOOKUP($A133, CDS1Y_bbg!AY$5:AZ$241,2), -1)</f>
        <v>7.9719999999999995</v>
      </c>
      <c r="BB133">
        <f>IFERROR(VLOOKUP($A133, CDS1Y_bbg!BA$5:BB$241,2), -1)</f>
        <v>-1</v>
      </c>
      <c r="BD133">
        <f>IFERROR(VLOOKUP($A133, CDS1Y_bbg!BC$5:BD$241,2), -1)</f>
        <v>-1</v>
      </c>
      <c r="BF133">
        <f>IFERROR(VLOOKUP($A133, CDS1Y_bbg!BE$5:BF$241,2), -1)</f>
        <v>-1</v>
      </c>
      <c r="BH133">
        <f>IFERROR(VLOOKUP($A133, CDS1Y_bbg!BG$5:BH$241,2), -1)</f>
        <v>-1</v>
      </c>
      <c r="BJ133">
        <f>IFERROR(VLOOKUP($A133, CDS1Y_bbg!BI$5:BJ$241,2), -1)</f>
        <v>-1</v>
      </c>
      <c r="BL133">
        <f>IFERROR(VLOOKUP($A133, CDS1Y_bbg!BK$5:BL$241,2), -1)</f>
        <v>-1</v>
      </c>
      <c r="BN133">
        <f>IFERROR(VLOOKUP($A133, CDS1Y_bbg!BM$5:BN$241,2), -1)</f>
        <v>-1</v>
      </c>
      <c r="BP133">
        <f>IFERROR(VLOOKUP($A133, CDS1Y_bbg!BO$5:BP$241,2), -1)</f>
        <v>-1</v>
      </c>
      <c r="BR133">
        <f>IFERROR(VLOOKUP($A133, CDS1Y_bbg!BQ$5:BR$241,2), -1)</f>
        <v>-1</v>
      </c>
      <c r="BT133">
        <f>IFERROR(VLOOKUP($A133, CDS1Y_bbg!BS$5:BT$241,2), -1)</f>
        <v>-1</v>
      </c>
      <c r="BV133">
        <f>IFERROR(VLOOKUP($A133, CDS1Y_bbg!BU$5:BV$241,2), -1)</f>
        <v>-1</v>
      </c>
      <c r="BX133">
        <f>IFERROR(VLOOKUP($A133, CDS1Y_bbg!BW$5:BX$241,2), -1)</f>
        <v>48.921999999999997</v>
      </c>
      <c r="BZ133">
        <f>IFERROR(VLOOKUP($A133, CDS1Y_bbg!BY$5:BZ$241,2), -1)</f>
        <v>-1</v>
      </c>
      <c r="CB133">
        <f>IFERROR(VLOOKUP($A133, CDS1Y_bbg!CA$5:CB$241,2), -1)</f>
        <v>222.78800000000001</v>
      </c>
      <c r="CD133">
        <f>IFERROR(VLOOKUP($A133, CDS1Y_bbg!CC$5:CD$241,2), -1)</f>
        <v>219.18600000000001</v>
      </c>
      <c r="CF133">
        <f>IFERROR(VLOOKUP($A133, CDS1Y_bbg!CE$5:CF$241,2), -1)</f>
        <v>44.692999999999998</v>
      </c>
      <c r="CH133">
        <f>IFERROR(VLOOKUP($A133, CDS1Y_bbg!CG$5:CH$241,2), -1)</f>
        <v>51.292000000000002</v>
      </c>
      <c r="CJ133">
        <f>IFERROR(VLOOKUP($A133, CDS1Y_bbg!CI$5:CJ$241,2), -1)</f>
        <v>-1</v>
      </c>
      <c r="CL133">
        <f>IFERROR(VLOOKUP($A133, CDS1Y_bbg!CK$5:CL$241,2), -1)</f>
        <v>304.22000000000003</v>
      </c>
      <c r="CN133">
        <f>IFERROR(VLOOKUP($A133, CDS1Y_bbg!CM$5:CN$241,2), -1)</f>
        <v>-1</v>
      </c>
    </row>
    <row r="134" spans="1:92" x14ac:dyDescent="0.25">
      <c r="A134" s="1">
        <v>40574</v>
      </c>
      <c r="B134">
        <f>IFERROR(VLOOKUP($A134, CDS1Y_bbg!A$5:B$241,2), -1)</f>
        <v>58.506</v>
      </c>
      <c r="D134">
        <f>IFERROR(VLOOKUP($A134, CDS1Y_bbg!C$5:D$241,2), -1)</f>
        <v>183.36</v>
      </c>
      <c r="F134">
        <f>IFERROR(VLOOKUP($A134, CDS1Y_bbg!E$5:F$241,2), -1)</f>
        <v>36.679000000000002</v>
      </c>
      <c r="H134">
        <f>IFERROR(VLOOKUP($A134, CDS1Y_bbg!G$5:H$241,2), -1)</f>
        <v>-1</v>
      </c>
      <c r="J134">
        <f>IFERROR(VLOOKUP($A134, CDS1Y_bbg!I$5:J$241,2), -1)</f>
        <v>59.661000000000001</v>
      </c>
      <c r="L134">
        <f>IFERROR(VLOOKUP($A134, CDS1Y_bbg!K$5:L$241,2), -1)</f>
        <v>209.577</v>
      </c>
      <c r="N134">
        <f>IFERROR(VLOOKUP($A134, CDS1Y_bbg!M$5:N$241,2), -1)</f>
        <v>-1</v>
      </c>
      <c r="P134">
        <f>IFERROR(VLOOKUP($A134, CDS1Y_bbg!O$5:P$241,2), -1)</f>
        <v>-1</v>
      </c>
      <c r="R134">
        <f>IFERROR(VLOOKUP($A134, CDS1Y_bbg!Q$5:R$241,2), -1)</f>
        <v>63.198999999999998</v>
      </c>
      <c r="T134">
        <v>-1</v>
      </c>
      <c r="V134">
        <f>IFERROR(VLOOKUP($A134, CDS1Y_bbg!U$5:V$241,2), -1)</f>
        <v>80.12</v>
      </c>
      <c r="X134">
        <f>IFERROR(VLOOKUP($A134, CDS1Y_bbg!W$5:X$241,2), -1)</f>
        <v>55.183999999999997</v>
      </c>
      <c r="Z134">
        <f>IFERROR(VLOOKUP($A134, CDS1Y_bbg!Y$5:Z$241,2), -1)</f>
        <v>52.192</v>
      </c>
      <c r="AB134">
        <f>IFERROR(VLOOKUP($A134, CDS1Y_bbg!AA$5:AB$241,2), -1)</f>
        <v>-1</v>
      </c>
      <c r="AD134">
        <f>IFERROR(VLOOKUP($A134, CDS1Y_bbg!AC$5:AD$241,2), -1)</f>
        <v>64.835999999999999</v>
      </c>
      <c r="AF134">
        <f>IFERROR(VLOOKUP($A134, CDS1Y_bbg!AE$5:AF$241,2), -1)</f>
        <v>34.526000000000003</v>
      </c>
      <c r="AH134">
        <f>IFERROR(VLOOKUP($A134, CDS1Y_bbg!AG$5:AH$241,2), -1)</f>
        <v>-1</v>
      </c>
      <c r="AJ134">
        <f>IFERROR(VLOOKUP($A134, CDS1Y_bbg!AI$5:AJ$241,2), -1)</f>
        <v>-1</v>
      </c>
      <c r="AL134">
        <f>IFERROR(VLOOKUP($A134, CDS1Y_bbg!AK$5:AL$241,2), -1)</f>
        <v>-1</v>
      </c>
      <c r="AN134">
        <f>IFERROR(VLOOKUP($A134, CDS1Y_bbg!AM$5:AN$241,2), -1)</f>
        <v>-1</v>
      </c>
      <c r="AP134">
        <f>IFERROR(VLOOKUP($A134, CDS1Y_bbg!AO$5:AP$241,2), -1)</f>
        <v>-1</v>
      </c>
      <c r="AR134">
        <f>IFERROR(VLOOKUP($A134, CDS1Y_bbg!AQ$5:AR$241,2), -1)</f>
        <v>-1</v>
      </c>
      <c r="AT134">
        <f>IFERROR(VLOOKUP($A134, CDS1Y_bbg!AS$5:AT$241,2), -1)</f>
        <v>-1</v>
      </c>
      <c r="AV134">
        <f>IFERROR(VLOOKUP($A134, CDS1Y_bbg!AU$5:AV$241,2), -1)</f>
        <v>-1</v>
      </c>
      <c r="AX134">
        <f>IFERROR(VLOOKUP($A134, CDS1Y_bbg!AW$5:AX$241,2), -1)</f>
        <v>74.92</v>
      </c>
      <c r="AZ134">
        <f>IFERROR(VLOOKUP($A134, CDS1Y_bbg!AY$5:AZ$241,2), -1)</f>
        <v>7.9719999999999995</v>
      </c>
      <c r="BB134">
        <f>IFERROR(VLOOKUP($A134, CDS1Y_bbg!BA$5:BB$241,2), -1)</f>
        <v>-1</v>
      </c>
      <c r="BD134">
        <f>IFERROR(VLOOKUP($A134, CDS1Y_bbg!BC$5:BD$241,2), -1)</f>
        <v>-1</v>
      </c>
      <c r="BF134">
        <f>IFERROR(VLOOKUP($A134, CDS1Y_bbg!BE$5:BF$241,2), -1)</f>
        <v>-1</v>
      </c>
      <c r="BH134">
        <f>IFERROR(VLOOKUP($A134, CDS1Y_bbg!BG$5:BH$241,2), -1)</f>
        <v>-1</v>
      </c>
      <c r="BJ134">
        <f>IFERROR(VLOOKUP($A134, CDS1Y_bbg!BI$5:BJ$241,2), -1)</f>
        <v>-1</v>
      </c>
      <c r="BL134">
        <f>IFERROR(VLOOKUP($A134, CDS1Y_bbg!BK$5:BL$241,2), -1)</f>
        <v>-1</v>
      </c>
      <c r="BN134">
        <f>IFERROR(VLOOKUP($A134, CDS1Y_bbg!BM$5:BN$241,2), -1)</f>
        <v>-1</v>
      </c>
      <c r="BP134">
        <f>IFERROR(VLOOKUP($A134, CDS1Y_bbg!BO$5:BP$241,2), -1)</f>
        <v>-1</v>
      </c>
      <c r="BR134">
        <f>IFERROR(VLOOKUP($A134, CDS1Y_bbg!BQ$5:BR$241,2), -1)</f>
        <v>-1</v>
      </c>
      <c r="BT134">
        <f>IFERROR(VLOOKUP($A134, CDS1Y_bbg!BS$5:BT$241,2), -1)</f>
        <v>-1</v>
      </c>
      <c r="BV134">
        <f>IFERROR(VLOOKUP($A134, CDS1Y_bbg!BU$5:BV$241,2), -1)</f>
        <v>-1</v>
      </c>
      <c r="BX134">
        <f>IFERROR(VLOOKUP($A134, CDS1Y_bbg!BW$5:BX$241,2), -1)</f>
        <v>62.04</v>
      </c>
      <c r="BZ134">
        <f>IFERROR(VLOOKUP($A134, CDS1Y_bbg!BY$5:BZ$241,2), -1)</f>
        <v>-1</v>
      </c>
      <c r="CB134">
        <f>IFERROR(VLOOKUP($A134, CDS1Y_bbg!CA$5:CB$241,2), -1)</f>
        <v>197.74700000000001</v>
      </c>
      <c r="CD134">
        <f>IFERROR(VLOOKUP($A134, CDS1Y_bbg!CC$5:CD$241,2), -1)</f>
        <v>231.38499999999999</v>
      </c>
      <c r="CF134">
        <f>IFERROR(VLOOKUP($A134, CDS1Y_bbg!CE$5:CF$241,2), -1)</f>
        <v>49.264000000000003</v>
      </c>
      <c r="CH134">
        <f>IFERROR(VLOOKUP($A134, CDS1Y_bbg!CG$5:CH$241,2), -1)</f>
        <v>48.732999999999997</v>
      </c>
      <c r="CJ134">
        <f>IFERROR(VLOOKUP($A134, CDS1Y_bbg!CI$5:CJ$241,2), -1)</f>
        <v>-1</v>
      </c>
      <c r="CL134">
        <f>IFERROR(VLOOKUP($A134, CDS1Y_bbg!CK$5:CL$241,2), -1)</f>
        <v>249.45</v>
      </c>
      <c r="CN134">
        <f>IFERROR(VLOOKUP($A134, CDS1Y_bbg!CM$5:CN$241,2), -1)</f>
        <v>-1</v>
      </c>
    </row>
    <row r="135" spans="1:92" x14ac:dyDescent="0.25">
      <c r="A135" s="1">
        <v>40602</v>
      </c>
      <c r="B135">
        <f>IFERROR(VLOOKUP($A135, CDS1Y_bbg!A$5:B$241,2), -1)</f>
        <v>52.703000000000003</v>
      </c>
      <c r="D135">
        <f>IFERROR(VLOOKUP($A135, CDS1Y_bbg!C$5:D$241,2), -1)</f>
        <v>177.976</v>
      </c>
      <c r="F135">
        <f>IFERROR(VLOOKUP($A135, CDS1Y_bbg!E$5:F$241,2), -1)</f>
        <v>32.936999999999998</v>
      </c>
      <c r="H135">
        <f>IFERROR(VLOOKUP($A135, CDS1Y_bbg!G$5:H$241,2), -1)</f>
        <v>-1</v>
      </c>
      <c r="J135">
        <f>IFERROR(VLOOKUP($A135, CDS1Y_bbg!I$5:J$241,2), -1)</f>
        <v>55.337000000000003</v>
      </c>
      <c r="L135">
        <f>IFERROR(VLOOKUP($A135, CDS1Y_bbg!K$5:L$241,2), -1)</f>
        <v>205.035</v>
      </c>
      <c r="N135">
        <f>IFERROR(VLOOKUP($A135, CDS1Y_bbg!M$5:N$241,2), -1)</f>
        <v>-1</v>
      </c>
      <c r="P135">
        <f>IFERROR(VLOOKUP($A135, CDS1Y_bbg!O$5:P$241,2), -1)</f>
        <v>-1</v>
      </c>
      <c r="R135">
        <f>IFERROR(VLOOKUP($A135, CDS1Y_bbg!Q$5:R$241,2), -1)</f>
        <v>56.411999999999999</v>
      </c>
      <c r="T135">
        <v>-1</v>
      </c>
      <c r="V135">
        <f>IFERROR(VLOOKUP($A135, CDS1Y_bbg!U$5:V$241,2), -1)</f>
        <v>69.296999999999997</v>
      </c>
      <c r="X135">
        <f>IFERROR(VLOOKUP($A135, CDS1Y_bbg!W$5:X$241,2), -1)</f>
        <v>44.354999999999997</v>
      </c>
      <c r="Z135">
        <f>IFERROR(VLOOKUP($A135, CDS1Y_bbg!Y$5:Z$241,2), -1)</f>
        <v>47.218000000000004</v>
      </c>
      <c r="AB135">
        <f>IFERROR(VLOOKUP($A135, CDS1Y_bbg!AA$5:AB$241,2), -1)</f>
        <v>-1</v>
      </c>
      <c r="AD135">
        <f>IFERROR(VLOOKUP($A135, CDS1Y_bbg!AC$5:AD$241,2), -1)</f>
        <v>66.298000000000002</v>
      </c>
      <c r="AF135">
        <f>IFERROR(VLOOKUP($A135, CDS1Y_bbg!AE$5:AF$241,2), -1)</f>
        <v>34.372999999999998</v>
      </c>
      <c r="AH135">
        <f>IFERROR(VLOOKUP($A135, CDS1Y_bbg!AG$5:AH$241,2), -1)</f>
        <v>-1</v>
      </c>
      <c r="AJ135">
        <f>IFERROR(VLOOKUP($A135, CDS1Y_bbg!AI$5:AJ$241,2), -1)</f>
        <v>-1</v>
      </c>
      <c r="AL135">
        <f>IFERROR(VLOOKUP($A135, CDS1Y_bbg!AK$5:AL$241,2), -1)</f>
        <v>-1</v>
      </c>
      <c r="AN135">
        <f>IFERROR(VLOOKUP($A135, CDS1Y_bbg!AM$5:AN$241,2), -1)</f>
        <v>-1</v>
      </c>
      <c r="AP135">
        <f>IFERROR(VLOOKUP($A135, CDS1Y_bbg!AO$5:AP$241,2), -1)</f>
        <v>-1</v>
      </c>
      <c r="AR135">
        <f>IFERROR(VLOOKUP($A135, CDS1Y_bbg!AQ$5:AR$241,2), -1)</f>
        <v>-1</v>
      </c>
      <c r="AT135">
        <f>IFERROR(VLOOKUP($A135, CDS1Y_bbg!AS$5:AT$241,2), -1)</f>
        <v>-1</v>
      </c>
      <c r="AV135">
        <f>IFERROR(VLOOKUP($A135, CDS1Y_bbg!AU$5:AV$241,2), -1)</f>
        <v>-1</v>
      </c>
      <c r="AX135">
        <f>IFERROR(VLOOKUP($A135, CDS1Y_bbg!AW$5:AX$241,2), -1)</f>
        <v>88.066999999999993</v>
      </c>
      <c r="AZ135">
        <f>IFERROR(VLOOKUP($A135, CDS1Y_bbg!AY$5:AZ$241,2), -1)</f>
        <v>7.9719999999999995</v>
      </c>
      <c r="BB135">
        <f>IFERROR(VLOOKUP($A135, CDS1Y_bbg!BA$5:BB$241,2), -1)</f>
        <v>-1</v>
      </c>
      <c r="BD135">
        <f>IFERROR(VLOOKUP($A135, CDS1Y_bbg!BC$5:BD$241,2), -1)</f>
        <v>-1</v>
      </c>
      <c r="BF135">
        <f>IFERROR(VLOOKUP($A135, CDS1Y_bbg!BE$5:BF$241,2), -1)</f>
        <v>-1</v>
      </c>
      <c r="BH135">
        <f>IFERROR(VLOOKUP($A135, CDS1Y_bbg!BG$5:BH$241,2), -1)</f>
        <v>-1</v>
      </c>
      <c r="BJ135">
        <f>IFERROR(VLOOKUP($A135, CDS1Y_bbg!BI$5:BJ$241,2), -1)</f>
        <v>-1</v>
      </c>
      <c r="BL135">
        <f>IFERROR(VLOOKUP($A135, CDS1Y_bbg!BK$5:BL$241,2), -1)</f>
        <v>-1</v>
      </c>
      <c r="BN135">
        <f>IFERROR(VLOOKUP($A135, CDS1Y_bbg!BM$5:BN$241,2), -1)</f>
        <v>-1</v>
      </c>
      <c r="BP135">
        <f>IFERROR(VLOOKUP($A135, CDS1Y_bbg!BO$5:BP$241,2), -1)</f>
        <v>-1</v>
      </c>
      <c r="BR135">
        <f>IFERROR(VLOOKUP($A135, CDS1Y_bbg!BQ$5:BR$241,2), -1)</f>
        <v>-1</v>
      </c>
      <c r="BT135">
        <f>IFERROR(VLOOKUP($A135, CDS1Y_bbg!BS$5:BT$241,2), -1)</f>
        <v>-1</v>
      </c>
      <c r="BV135">
        <f>IFERROR(VLOOKUP($A135, CDS1Y_bbg!BU$5:BV$241,2), -1)</f>
        <v>-1</v>
      </c>
      <c r="BX135">
        <f>IFERROR(VLOOKUP($A135, CDS1Y_bbg!BW$5:BX$241,2), -1)</f>
        <v>47.338999999999999</v>
      </c>
      <c r="BZ135">
        <f>IFERROR(VLOOKUP($A135, CDS1Y_bbg!BY$5:BZ$241,2), -1)</f>
        <v>-1</v>
      </c>
      <c r="CB135">
        <f>IFERROR(VLOOKUP($A135, CDS1Y_bbg!CA$5:CB$241,2), -1)</f>
        <v>208.10900000000001</v>
      </c>
      <c r="CD135">
        <f>IFERROR(VLOOKUP($A135, CDS1Y_bbg!CC$5:CD$241,2), -1)</f>
        <v>224.672</v>
      </c>
      <c r="CF135">
        <f>IFERROR(VLOOKUP($A135, CDS1Y_bbg!CE$5:CF$241,2), -1)</f>
        <v>49.095999999999997</v>
      </c>
      <c r="CH135">
        <f>IFERROR(VLOOKUP($A135, CDS1Y_bbg!CG$5:CH$241,2), -1)</f>
        <v>49.573</v>
      </c>
      <c r="CJ135">
        <f>IFERROR(VLOOKUP($A135, CDS1Y_bbg!CI$5:CJ$241,2), -1)</f>
        <v>-1</v>
      </c>
      <c r="CL135">
        <f>IFERROR(VLOOKUP($A135, CDS1Y_bbg!CK$5:CL$241,2), -1)</f>
        <v>194.79</v>
      </c>
      <c r="CN135">
        <f>IFERROR(VLOOKUP($A135, CDS1Y_bbg!CM$5:CN$241,2), -1)</f>
        <v>-1</v>
      </c>
    </row>
    <row r="136" spans="1:92" x14ac:dyDescent="0.25">
      <c r="A136" s="1">
        <v>40633</v>
      </c>
      <c r="B136">
        <f>IFERROR(VLOOKUP($A136, CDS1Y_bbg!A$5:B$241,2), -1)</f>
        <v>44.116</v>
      </c>
      <c r="D136">
        <f>IFERROR(VLOOKUP($A136, CDS1Y_bbg!C$5:D$241,2), -1)</f>
        <v>124.51900000000001</v>
      </c>
      <c r="F136">
        <f>IFERROR(VLOOKUP($A136, CDS1Y_bbg!E$5:F$241,2), -1)</f>
        <v>23.617000000000001</v>
      </c>
      <c r="H136">
        <f>IFERROR(VLOOKUP($A136, CDS1Y_bbg!G$5:H$241,2), -1)</f>
        <v>-1</v>
      </c>
      <c r="J136">
        <f>IFERROR(VLOOKUP($A136, CDS1Y_bbg!I$5:J$241,2), -1)</f>
        <v>43.347000000000001</v>
      </c>
      <c r="L136">
        <f>IFERROR(VLOOKUP($A136, CDS1Y_bbg!K$5:L$241,2), -1)</f>
        <v>163.39699999999999</v>
      </c>
      <c r="N136">
        <f>IFERROR(VLOOKUP($A136, CDS1Y_bbg!M$5:N$241,2), -1)</f>
        <v>-1</v>
      </c>
      <c r="P136">
        <f>IFERROR(VLOOKUP($A136, CDS1Y_bbg!O$5:P$241,2), -1)</f>
        <v>-1</v>
      </c>
      <c r="R136">
        <f>IFERROR(VLOOKUP($A136, CDS1Y_bbg!Q$5:R$241,2), -1)</f>
        <v>45.606000000000002</v>
      </c>
      <c r="T136">
        <v>-1</v>
      </c>
      <c r="V136">
        <f>IFERROR(VLOOKUP($A136, CDS1Y_bbg!U$5:V$241,2), -1)</f>
        <v>57.573</v>
      </c>
      <c r="X136">
        <f>IFERROR(VLOOKUP($A136, CDS1Y_bbg!W$5:X$241,2), -1)</f>
        <v>33.067999999999998</v>
      </c>
      <c r="Z136">
        <f>IFERROR(VLOOKUP($A136, CDS1Y_bbg!Y$5:Z$241,2), -1)</f>
        <v>30.167999999999999</v>
      </c>
      <c r="AB136">
        <f>IFERROR(VLOOKUP($A136, CDS1Y_bbg!AA$5:AB$241,2), -1)</f>
        <v>-1</v>
      </c>
      <c r="AD136">
        <f>IFERROR(VLOOKUP($A136, CDS1Y_bbg!AC$5:AD$241,2), -1)</f>
        <v>48.482999999999997</v>
      </c>
      <c r="AF136">
        <f>IFERROR(VLOOKUP($A136, CDS1Y_bbg!AE$5:AF$241,2), -1)</f>
        <v>34.372999999999998</v>
      </c>
      <c r="AH136">
        <f>IFERROR(VLOOKUP($A136, CDS1Y_bbg!AG$5:AH$241,2), -1)</f>
        <v>-1</v>
      </c>
      <c r="AJ136">
        <f>IFERROR(VLOOKUP($A136, CDS1Y_bbg!AI$5:AJ$241,2), -1)</f>
        <v>-1</v>
      </c>
      <c r="AL136">
        <f>IFERROR(VLOOKUP($A136, CDS1Y_bbg!AK$5:AL$241,2), -1)</f>
        <v>-1</v>
      </c>
      <c r="AN136">
        <f>IFERROR(VLOOKUP($A136, CDS1Y_bbg!AM$5:AN$241,2), -1)</f>
        <v>-1</v>
      </c>
      <c r="AP136">
        <f>IFERROR(VLOOKUP($A136, CDS1Y_bbg!AO$5:AP$241,2), -1)</f>
        <v>-1</v>
      </c>
      <c r="AR136">
        <f>IFERROR(VLOOKUP($A136, CDS1Y_bbg!AQ$5:AR$241,2), -1)</f>
        <v>-1</v>
      </c>
      <c r="AT136">
        <f>IFERROR(VLOOKUP($A136, CDS1Y_bbg!AS$5:AT$241,2), -1)</f>
        <v>-1</v>
      </c>
      <c r="AV136">
        <f>IFERROR(VLOOKUP($A136, CDS1Y_bbg!AU$5:AV$241,2), -1)</f>
        <v>-1</v>
      </c>
      <c r="AX136">
        <f>IFERROR(VLOOKUP($A136, CDS1Y_bbg!AW$5:AX$241,2), -1)</f>
        <v>69.518000000000001</v>
      </c>
      <c r="AZ136">
        <f>IFERROR(VLOOKUP($A136, CDS1Y_bbg!AY$5:AZ$241,2), -1)</f>
        <v>7.9719999999999995</v>
      </c>
      <c r="BB136">
        <f>IFERROR(VLOOKUP($A136, CDS1Y_bbg!BA$5:BB$241,2), -1)</f>
        <v>-1</v>
      </c>
      <c r="BD136">
        <f>IFERROR(VLOOKUP($A136, CDS1Y_bbg!BC$5:BD$241,2), -1)</f>
        <v>-1</v>
      </c>
      <c r="BF136">
        <f>IFERROR(VLOOKUP($A136, CDS1Y_bbg!BE$5:BF$241,2), -1)</f>
        <v>-1</v>
      </c>
      <c r="BH136">
        <f>IFERROR(VLOOKUP($A136, CDS1Y_bbg!BG$5:BH$241,2), -1)</f>
        <v>-1</v>
      </c>
      <c r="BJ136">
        <f>IFERROR(VLOOKUP($A136, CDS1Y_bbg!BI$5:BJ$241,2), -1)</f>
        <v>-1</v>
      </c>
      <c r="BL136">
        <f>IFERROR(VLOOKUP($A136, CDS1Y_bbg!BK$5:BL$241,2), -1)</f>
        <v>-1</v>
      </c>
      <c r="BN136">
        <f>IFERROR(VLOOKUP($A136, CDS1Y_bbg!BM$5:BN$241,2), -1)</f>
        <v>-1</v>
      </c>
      <c r="BP136">
        <f>IFERROR(VLOOKUP($A136, CDS1Y_bbg!BO$5:BP$241,2), -1)</f>
        <v>-1</v>
      </c>
      <c r="BR136">
        <f>IFERROR(VLOOKUP($A136, CDS1Y_bbg!BQ$5:BR$241,2), -1)</f>
        <v>-1</v>
      </c>
      <c r="BT136">
        <f>IFERROR(VLOOKUP($A136, CDS1Y_bbg!BS$5:BT$241,2), -1)</f>
        <v>-1</v>
      </c>
      <c r="BV136">
        <f>IFERROR(VLOOKUP($A136, CDS1Y_bbg!BU$5:BV$241,2), -1)</f>
        <v>-1</v>
      </c>
      <c r="BX136">
        <f>IFERROR(VLOOKUP($A136, CDS1Y_bbg!BW$5:BX$241,2), -1)</f>
        <v>47.566000000000003</v>
      </c>
      <c r="BZ136">
        <f>IFERROR(VLOOKUP($A136, CDS1Y_bbg!BY$5:BZ$241,2), -1)</f>
        <v>-1</v>
      </c>
      <c r="CB136">
        <f>IFERROR(VLOOKUP($A136, CDS1Y_bbg!CA$5:CB$241,2), -1)</f>
        <v>147.74100000000001</v>
      </c>
      <c r="CD136">
        <f>IFERROR(VLOOKUP($A136, CDS1Y_bbg!CC$5:CD$241,2), -1)</f>
        <v>187.233</v>
      </c>
      <c r="CF136">
        <f>IFERROR(VLOOKUP($A136, CDS1Y_bbg!CE$5:CF$241,2), -1)</f>
        <v>42.991</v>
      </c>
      <c r="CH136">
        <f>IFERROR(VLOOKUP($A136, CDS1Y_bbg!CG$5:CH$241,2), -1)</f>
        <v>43.959000000000003</v>
      </c>
      <c r="CJ136">
        <f>IFERROR(VLOOKUP($A136, CDS1Y_bbg!CI$5:CJ$241,2), -1)</f>
        <v>-1</v>
      </c>
      <c r="CL136">
        <f>IFERROR(VLOOKUP($A136, CDS1Y_bbg!CK$5:CL$241,2), -1)</f>
        <v>136.88900000000001</v>
      </c>
      <c r="CN136">
        <f>IFERROR(VLOOKUP($A136, CDS1Y_bbg!CM$5:CN$241,2), -1)</f>
        <v>-1</v>
      </c>
    </row>
    <row r="137" spans="1:92" x14ac:dyDescent="0.25">
      <c r="A137" s="1">
        <v>40662</v>
      </c>
      <c r="B137">
        <f>IFERROR(VLOOKUP($A137, CDS1Y_bbg!A$5:B$241,2), -1)</f>
        <v>39.72</v>
      </c>
      <c r="D137">
        <f>IFERROR(VLOOKUP($A137, CDS1Y_bbg!C$5:D$241,2), -1)</f>
        <v>91.802000000000007</v>
      </c>
      <c r="F137">
        <f>IFERROR(VLOOKUP($A137, CDS1Y_bbg!E$5:F$241,2), -1)</f>
        <v>23.001000000000001</v>
      </c>
      <c r="H137">
        <f>IFERROR(VLOOKUP($A137, CDS1Y_bbg!G$5:H$241,2), -1)</f>
        <v>-1</v>
      </c>
      <c r="J137">
        <f>IFERROR(VLOOKUP($A137, CDS1Y_bbg!I$5:J$241,2), -1)</f>
        <v>38.003</v>
      </c>
      <c r="L137">
        <f>IFERROR(VLOOKUP($A137, CDS1Y_bbg!K$5:L$241,2), -1)</f>
        <v>171.53899999999999</v>
      </c>
      <c r="N137">
        <f>IFERROR(VLOOKUP($A137, CDS1Y_bbg!M$5:N$241,2), -1)</f>
        <v>-1</v>
      </c>
      <c r="P137">
        <f>IFERROR(VLOOKUP($A137, CDS1Y_bbg!O$5:P$241,2), -1)</f>
        <v>-1</v>
      </c>
      <c r="R137">
        <f>IFERROR(VLOOKUP($A137, CDS1Y_bbg!Q$5:R$241,2), -1)</f>
        <v>35.015000000000001</v>
      </c>
      <c r="T137">
        <v>-1</v>
      </c>
      <c r="V137">
        <f>IFERROR(VLOOKUP($A137, CDS1Y_bbg!U$5:V$241,2), -1)</f>
        <v>49.853000000000002</v>
      </c>
      <c r="X137">
        <f>IFERROR(VLOOKUP($A137, CDS1Y_bbg!W$5:X$241,2), -1)</f>
        <v>34.838000000000001</v>
      </c>
      <c r="Z137">
        <f>IFERROR(VLOOKUP($A137, CDS1Y_bbg!Y$5:Z$241,2), -1)</f>
        <v>27.126999999999999</v>
      </c>
      <c r="AB137">
        <f>IFERROR(VLOOKUP($A137, CDS1Y_bbg!AA$5:AB$241,2), -1)</f>
        <v>-1</v>
      </c>
      <c r="AD137">
        <f>IFERROR(VLOOKUP($A137, CDS1Y_bbg!AC$5:AD$241,2), -1)</f>
        <v>46.363</v>
      </c>
      <c r="AF137">
        <f>IFERROR(VLOOKUP($A137, CDS1Y_bbg!AE$5:AF$241,2), -1)</f>
        <v>34.372999999999998</v>
      </c>
      <c r="AH137">
        <f>IFERROR(VLOOKUP($A137, CDS1Y_bbg!AG$5:AH$241,2), -1)</f>
        <v>-1</v>
      </c>
      <c r="AJ137">
        <f>IFERROR(VLOOKUP($A137, CDS1Y_bbg!AI$5:AJ$241,2), -1)</f>
        <v>-1</v>
      </c>
      <c r="AL137">
        <f>IFERROR(VLOOKUP($A137, CDS1Y_bbg!AK$5:AL$241,2), -1)</f>
        <v>-1</v>
      </c>
      <c r="AN137">
        <f>IFERROR(VLOOKUP($A137, CDS1Y_bbg!AM$5:AN$241,2), -1)</f>
        <v>-1</v>
      </c>
      <c r="AP137">
        <f>IFERROR(VLOOKUP($A137, CDS1Y_bbg!AO$5:AP$241,2), -1)</f>
        <v>-1</v>
      </c>
      <c r="AR137">
        <f>IFERROR(VLOOKUP($A137, CDS1Y_bbg!AQ$5:AR$241,2), -1)</f>
        <v>-1</v>
      </c>
      <c r="AT137">
        <f>IFERROR(VLOOKUP($A137, CDS1Y_bbg!AS$5:AT$241,2), -1)</f>
        <v>-1</v>
      </c>
      <c r="AV137">
        <f>IFERROR(VLOOKUP($A137, CDS1Y_bbg!AU$5:AV$241,2), -1)</f>
        <v>-1</v>
      </c>
      <c r="AX137">
        <f>IFERROR(VLOOKUP($A137, CDS1Y_bbg!AW$5:AX$241,2), -1)</f>
        <v>61.433</v>
      </c>
      <c r="AZ137">
        <f>IFERROR(VLOOKUP($A137, CDS1Y_bbg!AY$5:AZ$241,2), -1)</f>
        <v>7.9719999999999995</v>
      </c>
      <c r="BB137">
        <f>IFERROR(VLOOKUP($A137, CDS1Y_bbg!BA$5:BB$241,2), -1)</f>
        <v>-1</v>
      </c>
      <c r="BD137">
        <f>IFERROR(VLOOKUP($A137, CDS1Y_bbg!BC$5:BD$241,2), -1)</f>
        <v>-1</v>
      </c>
      <c r="BF137">
        <f>IFERROR(VLOOKUP($A137, CDS1Y_bbg!BE$5:BF$241,2), -1)</f>
        <v>-1</v>
      </c>
      <c r="BH137">
        <f>IFERROR(VLOOKUP($A137, CDS1Y_bbg!BG$5:BH$241,2), -1)</f>
        <v>-1</v>
      </c>
      <c r="BJ137">
        <f>IFERROR(VLOOKUP($A137, CDS1Y_bbg!BI$5:BJ$241,2), -1)</f>
        <v>-1</v>
      </c>
      <c r="BL137">
        <f>IFERROR(VLOOKUP($A137, CDS1Y_bbg!BK$5:BL$241,2), -1)</f>
        <v>-1</v>
      </c>
      <c r="BN137">
        <f>IFERROR(VLOOKUP($A137, CDS1Y_bbg!BM$5:BN$241,2), -1)</f>
        <v>-1</v>
      </c>
      <c r="BP137">
        <f>IFERROR(VLOOKUP($A137, CDS1Y_bbg!BO$5:BP$241,2), -1)</f>
        <v>-1</v>
      </c>
      <c r="BR137">
        <f>IFERROR(VLOOKUP($A137, CDS1Y_bbg!BQ$5:BR$241,2), -1)</f>
        <v>-1</v>
      </c>
      <c r="BT137">
        <f>IFERROR(VLOOKUP($A137, CDS1Y_bbg!BS$5:BT$241,2), -1)</f>
        <v>-1</v>
      </c>
      <c r="BV137">
        <f>IFERROR(VLOOKUP($A137, CDS1Y_bbg!BU$5:BV$241,2), -1)</f>
        <v>-1</v>
      </c>
      <c r="BX137">
        <f>IFERROR(VLOOKUP($A137, CDS1Y_bbg!BW$5:BX$241,2), -1)</f>
        <v>37.777999999999999</v>
      </c>
      <c r="BZ137">
        <f>IFERROR(VLOOKUP($A137, CDS1Y_bbg!BY$5:BZ$241,2), -1)</f>
        <v>-1</v>
      </c>
      <c r="CB137">
        <f>IFERROR(VLOOKUP($A137, CDS1Y_bbg!CA$5:CB$241,2), -1)</f>
        <v>110.114</v>
      </c>
      <c r="CD137">
        <f>IFERROR(VLOOKUP($A137, CDS1Y_bbg!CC$5:CD$241,2), -1)</f>
        <v>124.82899999999999</v>
      </c>
      <c r="CF137">
        <f>IFERROR(VLOOKUP($A137, CDS1Y_bbg!CE$5:CF$241,2), -1)</f>
        <v>41.292000000000002</v>
      </c>
      <c r="CH137">
        <f>IFERROR(VLOOKUP($A137, CDS1Y_bbg!CG$5:CH$241,2), -1)</f>
        <v>41.25</v>
      </c>
      <c r="CJ137">
        <f>IFERROR(VLOOKUP($A137, CDS1Y_bbg!CI$5:CJ$241,2), -1)</f>
        <v>-1</v>
      </c>
      <c r="CL137">
        <f>IFERROR(VLOOKUP($A137, CDS1Y_bbg!CK$5:CL$241,2), -1)</f>
        <v>124.38500000000001</v>
      </c>
      <c r="CN137">
        <f>IFERROR(VLOOKUP($A137, CDS1Y_bbg!CM$5:CN$241,2), -1)</f>
        <v>-1</v>
      </c>
    </row>
    <row r="138" spans="1:92" x14ac:dyDescent="0.25">
      <c r="A138" s="1">
        <v>40694</v>
      </c>
      <c r="B138">
        <f>IFERROR(VLOOKUP($A138, CDS1Y_bbg!A$5:B$241,2), -1)</f>
        <v>37.289000000000001</v>
      </c>
      <c r="D138">
        <f>IFERROR(VLOOKUP($A138, CDS1Y_bbg!C$5:D$241,2), -1)</f>
        <v>93.331000000000003</v>
      </c>
      <c r="F138">
        <f>IFERROR(VLOOKUP($A138, CDS1Y_bbg!E$5:F$241,2), -1)</f>
        <v>27.405000000000001</v>
      </c>
      <c r="H138">
        <f>IFERROR(VLOOKUP($A138, CDS1Y_bbg!G$5:H$241,2), -1)</f>
        <v>-1</v>
      </c>
      <c r="J138">
        <f>IFERROR(VLOOKUP($A138, CDS1Y_bbg!I$5:J$241,2), -1)</f>
        <v>35.456000000000003</v>
      </c>
      <c r="L138">
        <f>IFERROR(VLOOKUP($A138, CDS1Y_bbg!K$5:L$241,2), -1)</f>
        <v>120.764</v>
      </c>
      <c r="N138">
        <f>IFERROR(VLOOKUP($A138, CDS1Y_bbg!M$5:N$241,2), -1)</f>
        <v>-1</v>
      </c>
      <c r="P138">
        <f>IFERROR(VLOOKUP($A138, CDS1Y_bbg!O$5:P$241,2), -1)</f>
        <v>-1</v>
      </c>
      <c r="R138">
        <f>IFERROR(VLOOKUP($A138, CDS1Y_bbg!Q$5:R$241,2), -1)</f>
        <v>36.195</v>
      </c>
      <c r="T138">
        <v>-1</v>
      </c>
      <c r="V138">
        <f>IFERROR(VLOOKUP($A138, CDS1Y_bbg!U$5:V$241,2), -1)</f>
        <v>50.841000000000001</v>
      </c>
      <c r="X138">
        <f>IFERROR(VLOOKUP($A138, CDS1Y_bbg!W$5:X$241,2), -1)</f>
        <v>41.945</v>
      </c>
      <c r="Z138">
        <f>IFERROR(VLOOKUP($A138, CDS1Y_bbg!Y$5:Z$241,2), -1)</f>
        <v>33.162999999999997</v>
      </c>
      <c r="AB138">
        <f>IFERROR(VLOOKUP($A138, CDS1Y_bbg!AA$5:AB$241,2), -1)</f>
        <v>-1</v>
      </c>
      <c r="AD138">
        <f>IFERROR(VLOOKUP($A138, CDS1Y_bbg!AC$5:AD$241,2), -1)</f>
        <v>63.497999999999998</v>
      </c>
      <c r="AF138">
        <f>IFERROR(VLOOKUP($A138, CDS1Y_bbg!AE$5:AF$241,2), -1)</f>
        <v>34.372999999999998</v>
      </c>
      <c r="AH138">
        <f>IFERROR(VLOOKUP($A138, CDS1Y_bbg!AG$5:AH$241,2), -1)</f>
        <v>-1</v>
      </c>
      <c r="AJ138">
        <f>IFERROR(VLOOKUP($A138, CDS1Y_bbg!AI$5:AJ$241,2), -1)</f>
        <v>-1</v>
      </c>
      <c r="AL138">
        <f>IFERROR(VLOOKUP($A138, CDS1Y_bbg!AK$5:AL$241,2), -1)</f>
        <v>-1</v>
      </c>
      <c r="AN138">
        <f>IFERROR(VLOOKUP($A138, CDS1Y_bbg!AM$5:AN$241,2), -1)</f>
        <v>-1</v>
      </c>
      <c r="AP138">
        <f>IFERROR(VLOOKUP($A138, CDS1Y_bbg!AO$5:AP$241,2), -1)</f>
        <v>-1</v>
      </c>
      <c r="AR138">
        <f>IFERROR(VLOOKUP($A138, CDS1Y_bbg!AQ$5:AR$241,2), -1)</f>
        <v>-1</v>
      </c>
      <c r="AT138">
        <f>IFERROR(VLOOKUP($A138, CDS1Y_bbg!AS$5:AT$241,2), -1)</f>
        <v>-1</v>
      </c>
      <c r="AV138">
        <f>IFERROR(VLOOKUP($A138, CDS1Y_bbg!AU$5:AV$241,2), -1)</f>
        <v>-1</v>
      </c>
      <c r="AX138">
        <f>IFERROR(VLOOKUP($A138, CDS1Y_bbg!AW$5:AX$241,2), -1)</f>
        <v>63.954999999999998</v>
      </c>
      <c r="AZ138">
        <f>IFERROR(VLOOKUP($A138, CDS1Y_bbg!AY$5:AZ$241,2), -1)</f>
        <v>7.9719999999999995</v>
      </c>
      <c r="BB138">
        <f>IFERROR(VLOOKUP($A138, CDS1Y_bbg!BA$5:BB$241,2), -1)</f>
        <v>-1</v>
      </c>
      <c r="BD138">
        <f>IFERROR(VLOOKUP($A138, CDS1Y_bbg!BC$5:BD$241,2), -1)</f>
        <v>-1</v>
      </c>
      <c r="BF138">
        <f>IFERROR(VLOOKUP($A138, CDS1Y_bbg!BE$5:BF$241,2), -1)</f>
        <v>-1</v>
      </c>
      <c r="BH138">
        <f>IFERROR(VLOOKUP($A138, CDS1Y_bbg!BG$5:BH$241,2), -1)</f>
        <v>-1</v>
      </c>
      <c r="BJ138">
        <f>IFERROR(VLOOKUP($A138, CDS1Y_bbg!BI$5:BJ$241,2), -1)</f>
        <v>-1</v>
      </c>
      <c r="BL138">
        <f>IFERROR(VLOOKUP($A138, CDS1Y_bbg!BK$5:BL$241,2), -1)</f>
        <v>-1</v>
      </c>
      <c r="BN138">
        <f>IFERROR(VLOOKUP($A138, CDS1Y_bbg!BM$5:BN$241,2), -1)</f>
        <v>-1</v>
      </c>
      <c r="BP138">
        <f>IFERROR(VLOOKUP($A138, CDS1Y_bbg!BO$5:BP$241,2), -1)</f>
        <v>-1</v>
      </c>
      <c r="BR138">
        <f>IFERROR(VLOOKUP($A138, CDS1Y_bbg!BQ$5:BR$241,2), -1)</f>
        <v>-1</v>
      </c>
      <c r="BT138">
        <f>IFERROR(VLOOKUP($A138, CDS1Y_bbg!BS$5:BT$241,2), -1)</f>
        <v>-1</v>
      </c>
      <c r="BV138">
        <f>IFERROR(VLOOKUP($A138, CDS1Y_bbg!BU$5:BV$241,2), -1)</f>
        <v>-1</v>
      </c>
      <c r="BX138">
        <f>IFERROR(VLOOKUP($A138, CDS1Y_bbg!BW$5:BX$241,2), -1)</f>
        <v>35.247999999999998</v>
      </c>
      <c r="BZ138">
        <f>IFERROR(VLOOKUP($A138, CDS1Y_bbg!BY$5:BZ$241,2), -1)</f>
        <v>-1</v>
      </c>
      <c r="CB138">
        <f>IFERROR(VLOOKUP($A138, CDS1Y_bbg!CA$5:CB$241,2), -1)</f>
        <v>97.843000000000004</v>
      </c>
      <c r="CD138">
        <f>IFERROR(VLOOKUP($A138, CDS1Y_bbg!CC$5:CD$241,2), -1)</f>
        <v>115.27500000000001</v>
      </c>
      <c r="CF138">
        <f>IFERROR(VLOOKUP($A138, CDS1Y_bbg!CE$5:CF$241,2), -1)</f>
        <v>36.594000000000001</v>
      </c>
      <c r="CH138">
        <f>IFERROR(VLOOKUP($A138, CDS1Y_bbg!CG$5:CH$241,2), -1)</f>
        <v>26.213999999999999</v>
      </c>
      <c r="CJ138">
        <f>IFERROR(VLOOKUP($A138, CDS1Y_bbg!CI$5:CJ$241,2), -1)</f>
        <v>-1</v>
      </c>
      <c r="CL138">
        <f>IFERROR(VLOOKUP($A138, CDS1Y_bbg!CK$5:CL$241,2), -1)</f>
        <v>126.497</v>
      </c>
      <c r="CN138">
        <f>IFERROR(VLOOKUP($A138, CDS1Y_bbg!CM$5:CN$241,2), -1)</f>
        <v>-1</v>
      </c>
    </row>
    <row r="139" spans="1:92" x14ac:dyDescent="0.25">
      <c r="A139" s="1">
        <v>40724</v>
      </c>
      <c r="B139">
        <f>IFERROR(VLOOKUP($A139, CDS1Y_bbg!A$5:B$241,2), -1)</f>
        <v>42.146999999999998</v>
      </c>
      <c r="D139">
        <f>IFERROR(VLOOKUP($A139, CDS1Y_bbg!C$5:D$241,2), -1)</f>
        <v>91.852000000000004</v>
      </c>
      <c r="F139">
        <f>IFERROR(VLOOKUP($A139, CDS1Y_bbg!E$5:F$241,2), -1)</f>
        <v>36.484999999999999</v>
      </c>
      <c r="H139">
        <f>IFERROR(VLOOKUP($A139, CDS1Y_bbg!G$5:H$241,2), -1)</f>
        <v>-1</v>
      </c>
      <c r="J139">
        <f>IFERROR(VLOOKUP($A139, CDS1Y_bbg!I$5:J$241,2), -1)</f>
        <v>42.033999999999999</v>
      </c>
      <c r="L139">
        <f>IFERROR(VLOOKUP($A139, CDS1Y_bbg!K$5:L$241,2), -1)</f>
        <v>132.38800000000001</v>
      </c>
      <c r="N139">
        <f>IFERROR(VLOOKUP($A139, CDS1Y_bbg!M$5:N$241,2), -1)</f>
        <v>-1</v>
      </c>
      <c r="P139">
        <f>IFERROR(VLOOKUP($A139, CDS1Y_bbg!O$5:P$241,2), -1)</f>
        <v>-1</v>
      </c>
      <c r="R139">
        <f>IFERROR(VLOOKUP($A139, CDS1Y_bbg!Q$5:R$241,2), -1)</f>
        <v>40.127000000000002</v>
      </c>
      <c r="T139">
        <v>-1</v>
      </c>
      <c r="V139">
        <f>IFERROR(VLOOKUP($A139, CDS1Y_bbg!U$5:V$241,2), -1)</f>
        <v>60.296999999999997</v>
      </c>
      <c r="X139">
        <f>IFERROR(VLOOKUP($A139, CDS1Y_bbg!W$5:X$241,2), -1)</f>
        <v>48.973999999999997</v>
      </c>
      <c r="Z139">
        <f>IFERROR(VLOOKUP($A139, CDS1Y_bbg!Y$5:Z$241,2), -1)</f>
        <v>36.604999999999997</v>
      </c>
      <c r="AB139">
        <f>IFERROR(VLOOKUP($A139, CDS1Y_bbg!AA$5:AB$241,2), -1)</f>
        <v>-1</v>
      </c>
      <c r="AD139">
        <f>IFERROR(VLOOKUP($A139, CDS1Y_bbg!AC$5:AD$241,2), -1)</f>
        <v>65.632999999999996</v>
      </c>
      <c r="AF139">
        <f>IFERROR(VLOOKUP($A139, CDS1Y_bbg!AE$5:AF$241,2), -1)</f>
        <v>31.47</v>
      </c>
      <c r="AH139">
        <f>IFERROR(VLOOKUP($A139, CDS1Y_bbg!AG$5:AH$241,2), -1)</f>
        <v>-1</v>
      </c>
      <c r="AJ139">
        <f>IFERROR(VLOOKUP($A139, CDS1Y_bbg!AI$5:AJ$241,2), -1)</f>
        <v>-1</v>
      </c>
      <c r="AL139">
        <f>IFERROR(VLOOKUP($A139, CDS1Y_bbg!AK$5:AL$241,2), -1)</f>
        <v>-1</v>
      </c>
      <c r="AN139">
        <f>IFERROR(VLOOKUP($A139, CDS1Y_bbg!AM$5:AN$241,2), -1)</f>
        <v>-1</v>
      </c>
      <c r="AP139">
        <f>IFERROR(VLOOKUP($A139, CDS1Y_bbg!AO$5:AP$241,2), -1)</f>
        <v>-1</v>
      </c>
      <c r="AR139">
        <f>IFERROR(VLOOKUP($A139, CDS1Y_bbg!AQ$5:AR$241,2), -1)</f>
        <v>-1</v>
      </c>
      <c r="AT139">
        <f>IFERROR(VLOOKUP($A139, CDS1Y_bbg!AS$5:AT$241,2), -1)</f>
        <v>-1</v>
      </c>
      <c r="AV139">
        <f>IFERROR(VLOOKUP($A139, CDS1Y_bbg!AU$5:AV$241,2), -1)</f>
        <v>-1</v>
      </c>
      <c r="AX139">
        <f>IFERROR(VLOOKUP($A139, CDS1Y_bbg!AW$5:AX$241,2), -1)</f>
        <v>61.811</v>
      </c>
      <c r="AZ139">
        <f>IFERROR(VLOOKUP($A139, CDS1Y_bbg!AY$5:AZ$241,2), -1)</f>
        <v>7.9719999999999995</v>
      </c>
      <c r="BB139">
        <f>IFERROR(VLOOKUP($A139, CDS1Y_bbg!BA$5:BB$241,2), -1)</f>
        <v>-1</v>
      </c>
      <c r="BD139">
        <f>IFERROR(VLOOKUP($A139, CDS1Y_bbg!BC$5:BD$241,2), -1)</f>
        <v>-1</v>
      </c>
      <c r="BF139">
        <f>IFERROR(VLOOKUP($A139, CDS1Y_bbg!BE$5:BF$241,2), -1)</f>
        <v>-1</v>
      </c>
      <c r="BH139">
        <f>IFERROR(VLOOKUP($A139, CDS1Y_bbg!BG$5:BH$241,2), -1)</f>
        <v>-1</v>
      </c>
      <c r="BJ139">
        <f>IFERROR(VLOOKUP($A139, CDS1Y_bbg!BI$5:BJ$241,2), -1)</f>
        <v>-1</v>
      </c>
      <c r="BL139">
        <f>IFERROR(VLOOKUP($A139, CDS1Y_bbg!BK$5:BL$241,2), -1)</f>
        <v>-1</v>
      </c>
      <c r="BN139">
        <f>IFERROR(VLOOKUP($A139, CDS1Y_bbg!BM$5:BN$241,2), -1)</f>
        <v>-1</v>
      </c>
      <c r="BP139">
        <f>IFERROR(VLOOKUP($A139, CDS1Y_bbg!BO$5:BP$241,2), -1)</f>
        <v>-1</v>
      </c>
      <c r="BR139">
        <f>IFERROR(VLOOKUP($A139, CDS1Y_bbg!BQ$5:BR$241,2), -1)</f>
        <v>-1</v>
      </c>
      <c r="BT139">
        <f>IFERROR(VLOOKUP($A139, CDS1Y_bbg!BS$5:BT$241,2), -1)</f>
        <v>-1</v>
      </c>
      <c r="BV139">
        <f>IFERROR(VLOOKUP($A139, CDS1Y_bbg!BU$5:BV$241,2), -1)</f>
        <v>-1</v>
      </c>
      <c r="BX139">
        <f>IFERROR(VLOOKUP($A139, CDS1Y_bbg!BW$5:BX$241,2), -1)</f>
        <v>33.066000000000003</v>
      </c>
      <c r="BZ139">
        <f>IFERROR(VLOOKUP($A139, CDS1Y_bbg!BY$5:BZ$241,2), -1)</f>
        <v>-1</v>
      </c>
      <c r="CB139">
        <f>IFERROR(VLOOKUP($A139, CDS1Y_bbg!CA$5:CB$241,2), -1)</f>
        <v>102.47199999999999</v>
      </c>
      <c r="CD139">
        <f>IFERROR(VLOOKUP($A139, CDS1Y_bbg!CC$5:CD$241,2), -1)</f>
        <v>130.19999999999999</v>
      </c>
      <c r="CF139">
        <f>IFERROR(VLOOKUP($A139, CDS1Y_bbg!CE$5:CF$241,2), -1)</f>
        <v>39.771000000000001</v>
      </c>
      <c r="CH139">
        <f>IFERROR(VLOOKUP($A139, CDS1Y_bbg!CG$5:CH$241,2), -1)</f>
        <v>34.103999999999999</v>
      </c>
      <c r="CJ139">
        <f>IFERROR(VLOOKUP($A139, CDS1Y_bbg!CI$5:CJ$241,2), -1)</f>
        <v>-1</v>
      </c>
      <c r="CL139">
        <f>IFERROR(VLOOKUP($A139, CDS1Y_bbg!CK$5:CL$241,2), -1)</f>
        <v>137.47399999999999</v>
      </c>
      <c r="CN139">
        <f>IFERROR(VLOOKUP($A139, CDS1Y_bbg!CM$5:CN$241,2), -1)</f>
        <v>-1</v>
      </c>
    </row>
    <row r="140" spans="1:92" x14ac:dyDescent="0.25">
      <c r="A140" s="1">
        <v>40753</v>
      </c>
      <c r="B140">
        <f>IFERROR(VLOOKUP($A140, CDS1Y_bbg!A$5:B$241,2), -1)</f>
        <v>44.210999999999999</v>
      </c>
      <c r="D140">
        <f>IFERROR(VLOOKUP($A140, CDS1Y_bbg!C$5:D$241,2), -1)</f>
        <v>92.55</v>
      </c>
      <c r="F140">
        <f>IFERROR(VLOOKUP($A140, CDS1Y_bbg!E$5:F$241,2), -1)</f>
        <v>29.183</v>
      </c>
      <c r="H140">
        <f>IFERROR(VLOOKUP($A140, CDS1Y_bbg!G$5:H$241,2), -1)</f>
        <v>-1</v>
      </c>
      <c r="J140">
        <f>IFERROR(VLOOKUP($A140, CDS1Y_bbg!I$5:J$241,2), -1)</f>
        <v>43.606000000000002</v>
      </c>
      <c r="L140">
        <f>IFERROR(VLOOKUP($A140, CDS1Y_bbg!K$5:L$241,2), -1)</f>
        <v>175.3</v>
      </c>
      <c r="N140">
        <f>IFERROR(VLOOKUP($A140, CDS1Y_bbg!M$5:N$241,2), -1)</f>
        <v>-1</v>
      </c>
      <c r="P140">
        <f>IFERROR(VLOOKUP($A140, CDS1Y_bbg!O$5:P$241,2), -1)</f>
        <v>-1</v>
      </c>
      <c r="R140">
        <f>IFERROR(VLOOKUP($A140, CDS1Y_bbg!Q$5:R$241,2), -1)</f>
        <v>41.005000000000003</v>
      </c>
      <c r="T140">
        <v>-1</v>
      </c>
      <c r="V140">
        <f>IFERROR(VLOOKUP($A140, CDS1Y_bbg!U$5:V$241,2), -1)</f>
        <v>64.397999999999996</v>
      </c>
      <c r="X140">
        <f>IFERROR(VLOOKUP($A140, CDS1Y_bbg!W$5:X$241,2), -1)</f>
        <v>47.716999999999999</v>
      </c>
      <c r="Z140">
        <f>IFERROR(VLOOKUP($A140, CDS1Y_bbg!Y$5:Z$241,2), -1)</f>
        <v>43.374000000000002</v>
      </c>
      <c r="AB140">
        <f>IFERROR(VLOOKUP($A140, CDS1Y_bbg!AA$5:AB$241,2), -1)</f>
        <v>-1</v>
      </c>
      <c r="AD140">
        <f>IFERROR(VLOOKUP($A140, CDS1Y_bbg!AC$5:AD$241,2), -1)</f>
        <v>74.436000000000007</v>
      </c>
      <c r="AF140">
        <f>IFERROR(VLOOKUP($A140, CDS1Y_bbg!AE$5:AF$241,2), -1)</f>
        <v>32.381</v>
      </c>
      <c r="AH140">
        <f>IFERROR(VLOOKUP($A140, CDS1Y_bbg!AG$5:AH$241,2), -1)</f>
        <v>-1</v>
      </c>
      <c r="AJ140">
        <f>IFERROR(VLOOKUP($A140, CDS1Y_bbg!AI$5:AJ$241,2), -1)</f>
        <v>-1</v>
      </c>
      <c r="AL140">
        <f>IFERROR(VLOOKUP($A140, CDS1Y_bbg!AK$5:AL$241,2), -1)</f>
        <v>-1</v>
      </c>
      <c r="AN140">
        <f>IFERROR(VLOOKUP($A140, CDS1Y_bbg!AM$5:AN$241,2), -1)</f>
        <v>-1</v>
      </c>
      <c r="AP140">
        <f>IFERROR(VLOOKUP($A140, CDS1Y_bbg!AO$5:AP$241,2), -1)</f>
        <v>-1</v>
      </c>
      <c r="AR140">
        <f>IFERROR(VLOOKUP($A140, CDS1Y_bbg!AQ$5:AR$241,2), -1)</f>
        <v>-1</v>
      </c>
      <c r="AT140">
        <f>IFERROR(VLOOKUP($A140, CDS1Y_bbg!AS$5:AT$241,2), -1)</f>
        <v>-1</v>
      </c>
      <c r="AV140">
        <f>IFERROR(VLOOKUP($A140, CDS1Y_bbg!AU$5:AV$241,2), -1)</f>
        <v>-1</v>
      </c>
      <c r="AX140">
        <f>IFERROR(VLOOKUP($A140, CDS1Y_bbg!AW$5:AX$241,2), -1)</f>
        <v>62.366</v>
      </c>
      <c r="AZ140">
        <f>IFERROR(VLOOKUP($A140, CDS1Y_bbg!AY$5:AZ$241,2), -1)</f>
        <v>7.9719999999999995</v>
      </c>
      <c r="BB140">
        <f>IFERROR(VLOOKUP($A140, CDS1Y_bbg!BA$5:BB$241,2), -1)</f>
        <v>-1</v>
      </c>
      <c r="BD140">
        <f>IFERROR(VLOOKUP($A140, CDS1Y_bbg!BC$5:BD$241,2), -1)</f>
        <v>-1</v>
      </c>
      <c r="BF140">
        <f>IFERROR(VLOOKUP($A140, CDS1Y_bbg!BE$5:BF$241,2), -1)</f>
        <v>-1</v>
      </c>
      <c r="BH140">
        <f>IFERROR(VLOOKUP($A140, CDS1Y_bbg!BG$5:BH$241,2), -1)</f>
        <v>-1</v>
      </c>
      <c r="BJ140">
        <f>IFERROR(VLOOKUP($A140, CDS1Y_bbg!BI$5:BJ$241,2), -1)</f>
        <v>-1</v>
      </c>
      <c r="BL140">
        <f>IFERROR(VLOOKUP($A140, CDS1Y_bbg!BK$5:BL$241,2), -1)</f>
        <v>-1</v>
      </c>
      <c r="BN140">
        <f>IFERROR(VLOOKUP($A140, CDS1Y_bbg!BM$5:BN$241,2), -1)</f>
        <v>-1</v>
      </c>
      <c r="BP140">
        <f>IFERROR(VLOOKUP($A140, CDS1Y_bbg!BO$5:BP$241,2), -1)</f>
        <v>-1</v>
      </c>
      <c r="BR140">
        <f>IFERROR(VLOOKUP($A140, CDS1Y_bbg!BQ$5:BR$241,2), -1)</f>
        <v>-1</v>
      </c>
      <c r="BT140">
        <f>IFERROR(VLOOKUP($A140, CDS1Y_bbg!BS$5:BT$241,2), -1)</f>
        <v>-1</v>
      </c>
      <c r="BV140">
        <f>IFERROR(VLOOKUP($A140, CDS1Y_bbg!BU$5:BV$241,2), -1)</f>
        <v>-1</v>
      </c>
      <c r="BX140">
        <f>IFERROR(VLOOKUP($A140, CDS1Y_bbg!BW$5:BX$241,2), -1)</f>
        <v>42.5</v>
      </c>
      <c r="BZ140">
        <f>IFERROR(VLOOKUP($A140, CDS1Y_bbg!BY$5:BZ$241,2), -1)</f>
        <v>-1</v>
      </c>
      <c r="CB140">
        <f>IFERROR(VLOOKUP($A140, CDS1Y_bbg!CA$5:CB$241,2), -1)</f>
        <v>138.21100000000001</v>
      </c>
      <c r="CD140">
        <f>IFERROR(VLOOKUP($A140, CDS1Y_bbg!CC$5:CD$241,2), -1)</f>
        <v>137.5</v>
      </c>
      <c r="CF140">
        <f>IFERROR(VLOOKUP($A140, CDS1Y_bbg!CE$5:CF$241,2), -1)</f>
        <v>59.369</v>
      </c>
      <c r="CH140">
        <f>IFERROR(VLOOKUP($A140, CDS1Y_bbg!CG$5:CH$241,2), -1)</f>
        <v>48.387</v>
      </c>
      <c r="CJ140">
        <f>IFERROR(VLOOKUP($A140, CDS1Y_bbg!CI$5:CJ$241,2), -1)</f>
        <v>-1</v>
      </c>
      <c r="CL140">
        <f>IFERROR(VLOOKUP($A140, CDS1Y_bbg!CK$5:CL$241,2), -1)</f>
        <v>159.42099999999999</v>
      </c>
      <c r="CN140">
        <f>IFERROR(VLOOKUP($A140, CDS1Y_bbg!CM$5:CN$241,2), -1)</f>
        <v>-1</v>
      </c>
    </row>
    <row r="141" spans="1:92" x14ac:dyDescent="0.25">
      <c r="A141" s="1">
        <v>40786</v>
      </c>
      <c r="B141">
        <f>IFERROR(VLOOKUP($A141, CDS1Y_bbg!A$5:B$241,2), -1)</f>
        <v>56.337000000000003</v>
      </c>
      <c r="D141">
        <f>IFERROR(VLOOKUP($A141, CDS1Y_bbg!C$5:D$241,2), -1)</f>
        <v>131.203</v>
      </c>
      <c r="F141">
        <f>IFERROR(VLOOKUP($A141, CDS1Y_bbg!E$5:F$241,2), -1)</f>
        <v>40.411000000000001</v>
      </c>
      <c r="H141">
        <f>IFERROR(VLOOKUP($A141, CDS1Y_bbg!G$5:H$241,2), -1)</f>
        <v>-1</v>
      </c>
      <c r="J141">
        <f>IFERROR(VLOOKUP($A141, CDS1Y_bbg!I$5:J$241,2), -1)</f>
        <v>56.351999999999997</v>
      </c>
      <c r="L141">
        <f>IFERROR(VLOOKUP($A141, CDS1Y_bbg!K$5:L$241,2), -1)</f>
        <v>186.65299999999999</v>
      </c>
      <c r="N141">
        <f>IFERROR(VLOOKUP($A141, CDS1Y_bbg!M$5:N$241,2), -1)</f>
        <v>-1</v>
      </c>
      <c r="P141">
        <f>IFERROR(VLOOKUP($A141, CDS1Y_bbg!O$5:P$241,2), -1)</f>
        <v>-1</v>
      </c>
      <c r="R141">
        <f>IFERROR(VLOOKUP($A141, CDS1Y_bbg!Q$5:R$241,2), -1)</f>
        <v>57.311999999999998</v>
      </c>
      <c r="T141">
        <v>-1</v>
      </c>
      <c r="V141">
        <f>IFERROR(VLOOKUP($A141, CDS1Y_bbg!U$5:V$241,2), -1)</f>
        <v>101.68600000000001</v>
      </c>
      <c r="X141">
        <f>IFERROR(VLOOKUP($A141, CDS1Y_bbg!W$5:X$241,2), -1)</f>
        <v>96.887</v>
      </c>
      <c r="Z141">
        <f>IFERROR(VLOOKUP($A141, CDS1Y_bbg!Y$5:Z$241,2), -1)</f>
        <v>61.722999999999999</v>
      </c>
      <c r="AB141">
        <f>IFERROR(VLOOKUP($A141, CDS1Y_bbg!AA$5:AB$241,2), -1)</f>
        <v>-1</v>
      </c>
      <c r="AD141">
        <f>IFERROR(VLOOKUP($A141, CDS1Y_bbg!AC$5:AD$241,2), -1)</f>
        <v>106.63200000000001</v>
      </c>
      <c r="AF141">
        <f>IFERROR(VLOOKUP($A141, CDS1Y_bbg!AE$5:AF$241,2), -1)</f>
        <v>42.704999999999998</v>
      </c>
      <c r="AH141">
        <f>IFERROR(VLOOKUP($A141, CDS1Y_bbg!AG$5:AH$241,2), -1)</f>
        <v>-1</v>
      </c>
      <c r="AJ141">
        <f>IFERROR(VLOOKUP($A141, CDS1Y_bbg!AI$5:AJ$241,2), -1)</f>
        <v>-1</v>
      </c>
      <c r="AL141">
        <f>IFERROR(VLOOKUP($A141, CDS1Y_bbg!AK$5:AL$241,2), -1)</f>
        <v>-1</v>
      </c>
      <c r="AN141">
        <f>IFERROR(VLOOKUP($A141, CDS1Y_bbg!AM$5:AN$241,2), -1)</f>
        <v>-1</v>
      </c>
      <c r="AP141">
        <f>IFERROR(VLOOKUP($A141, CDS1Y_bbg!AO$5:AP$241,2), -1)</f>
        <v>-1</v>
      </c>
      <c r="AR141">
        <f>IFERROR(VLOOKUP($A141, CDS1Y_bbg!AQ$5:AR$241,2), -1)</f>
        <v>-1</v>
      </c>
      <c r="AT141">
        <f>IFERROR(VLOOKUP($A141, CDS1Y_bbg!AS$5:AT$241,2), -1)</f>
        <v>-1</v>
      </c>
      <c r="AV141">
        <f>IFERROR(VLOOKUP($A141, CDS1Y_bbg!AU$5:AV$241,2), -1)</f>
        <v>-1</v>
      </c>
      <c r="AX141">
        <f>IFERROR(VLOOKUP($A141, CDS1Y_bbg!AW$5:AX$241,2), -1)</f>
        <v>73.849999999999994</v>
      </c>
      <c r="AZ141">
        <f>IFERROR(VLOOKUP($A141, CDS1Y_bbg!AY$5:AZ$241,2), -1)</f>
        <v>7.9719999999999995</v>
      </c>
      <c r="BB141">
        <f>IFERROR(VLOOKUP($A141, CDS1Y_bbg!BA$5:BB$241,2), -1)</f>
        <v>-1</v>
      </c>
      <c r="BD141">
        <f>IFERROR(VLOOKUP($A141, CDS1Y_bbg!BC$5:BD$241,2), -1)</f>
        <v>-1</v>
      </c>
      <c r="BF141">
        <f>IFERROR(VLOOKUP($A141, CDS1Y_bbg!BE$5:BF$241,2), -1)</f>
        <v>-1</v>
      </c>
      <c r="BH141">
        <f>IFERROR(VLOOKUP($A141, CDS1Y_bbg!BG$5:BH$241,2), -1)</f>
        <v>-1</v>
      </c>
      <c r="BJ141">
        <f>IFERROR(VLOOKUP($A141, CDS1Y_bbg!BI$5:BJ$241,2), -1)</f>
        <v>-1</v>
      </c>
      <c r="BL141">
        <f>IFERROR(VLOOKUP($A141, CDS1Y_bbg!BK$5:BL$241,2), -1)</f>
        <v>-1</v>
      </c>
      <c r="BN141">
        <f>IFERROR(VLOOKUP($A141, CDS1Y_bbg!BM$5:BN$241,2), -1)</f>
        <v>-1</v>
      </c>
      <c r="BP141">
        <f>IFERROR(VLOOKUP($A141, CDS1Y_bbg!BO$5:BP$241,2), -1)</f>
        <v>-1</v>
      </c>
      <c r="BR141">
        <f>IFERROR(VLOOKUP($A141, CDS1Y_bbg!BQ$5:BR$241,2), -1)</f>
        <v>-1</v>
      </c>
      <c r="BT141">
        <f>IFERROR(VLOOKUP($A141, CDS1Y_bbg!BS$5:BT$241,2), -1)</f>
        <v>-1</v>
      </c>
      <c r="BV141">
        <f>IFERROR(VLOOKUP($A141, CDS1Y_bbg!BU$5:BV$241,2), -1)</f>
        <v>-1</v>
      </c>
      <c r="BX141">
        <f>IFERROR(VLOOKUP($A141, CDS1Y_bbg!BW$5:BX$241,2), -1)</f>
        <v>83.688999999999993</v>
      </c>
      <c r="BZ141">
        <f>IFERROR(VLOOKUP($A141, CDS1Y_bbg!BY$5:BZ$241,2), -1)</f>
        <v>-1</v>
      </c>
      <c r="CB141">
        <f>IFERROR(VLOOKUP($A141, CDS1Y_bbg!CA$5:CB$241,2), -1)</f>
        <v>153.565</v>
      </c>
      <c r="CD141">
        <f>IFERROR(VLOOKUP($A141, CDS1Y_bbg!CC$5:CD$241,2), -1)</f>
        <v>187.684</v>
      </c>
      <c r="CF141">
        <f>IFERROR(VLOOKUP($A141, CDS1Y_bbg!CE$5:CF$241,2), -1)</f>
        <v>88.941000000000003</v>
      </c>
      <c r="CH141">
        <f>IFERROR(VLOOKUP($A141, CDS1Y_bbg!CG$5:CH$241,2), -1)</f>
        <v>60.465000000000003</v>
      </c>
      <c r="CJ141">
        <f>IFERROR(VLOOKUP($A141, CDS1Y_bbg!CI$5:CJ$241,2), -1)</f>
        <v>-1</v>
      </c>
      <c r="CL141">
        <f>IFERROR(VLOOKUP($A141, CDS1Y_bbg!CK$5:CL$241,2), -1)</f>
        <v>232.238</v>
      </c>
      <c r="CN141">
        <f>IFERROR(VLOOKUP($A141, CDS1Y_bbg!CM$5:CN$241,2), -1)</f>
        <v>-1</v>
      </c>
    </row>
    <row r="142" spans="1:92" x14ac:dyDescent="0.25">
      <c r="A142" s="1">
        <v>40816</v>
      </c>
      <c r="B142">
        <f>IFERROR(VLOOKUP($A142, CDS1Y_bbg!A$5:B$241,2), -1)</f>
        <v>89.070999999999998</v>
      </c>
      <c r="D142">
        <f>IFERROR(VLOOKUP($A142, CDS1Y_bbg!C$5:D$241,2), -1)</f>
        <v>258.72899999999998</v>
      </c>
      <c r="F142">
        <f>IFERROR(VLOOKUP($A142, CDS1Y_bbg!E$5:F$241,2), -1)</f>
        <v>87.257999999999996</v>
      </c>
      <c r="H142">
        <f>IFERROR(VLOOKUP($A142, CDS1Y_bbg!G$5:H$241,2), -1)</f>
        <v>-1</v>
      </c>
      <c r="J142">
        <f>IFERROR(VLOOKUP($A142, CDS1Y_bbg!I$5:J$241,2), -1)</f>
        <v>84.370999999999995</v>
      </c>
      <c r="L142">
        <f>IFERROR(VLOOKUP($A142, CDS1Y_bbg!K$5:L$241,2), -1)</f>
        <v>253.32300000000001</v>
      </c>
      <c r="N142">
        <f>IFERROR(VLOOKUP($A142, CDS1Y_bbg!M$5:N$241,2), -1)</f>
        <v>-1</v>
      </c>
      <c r="P142">
        <f>IFERROR(VLOOKUP($A142, CDS1Y_bbg!O$5:P$241,2), -1)</f>
        <v>-1</v>
      </c>
      <c r="R142">
        <f>IFERROR(VLOOKUP($A142, CDS1Y_bbg!Q$5:R$241,2), -1)</f>
        <v>76.204999999999998</v>
      </c>
      <c r="T142">
        <v>-1</v>
      </c>
      <c r="V142">
        <f>IFERROR(VLOOKUP($A142, CDS1Y_bbg!U$5:V$241,2), -1)</f>
        <v>158.33500000000001</v>
      </c>
      <c r="X142">
        <f>IFERROR(VLOOKUP($A142, CDS1Y_bbg!W$5:X$241,2), -1)</f>
        <v>203.93</v>
      </c>
      <c r="Z142">
        <f>IFERROR(VLOOKUP($A142, CDS1Y_bbg!Y$5:Z$241,2), -1)</f>
        <v>124.32899999999999</v>
      </c>
      <c r="AB142">
        <f>IFERROR(VLOOKUP($A142, CDS1Y_bbg!AA$5:AB$241,2), -1)</f>
        <v>-1</v>
      </c>
      <c r="AD142">
        <f>IFERROR(VLOOKUP($A142, CDS1Y_bbg!AC$5:AD$241,2), -1)</f>
        <v>161.46600000000001</v>
      </c>
      <c r="AF142">
        <f>IFERROR(VLOOKUP($A142, CDS1Y_bbg!AE$5:AF$241,2), -1)</f>
        <v>54.69</v>
      </c>
      <c r="AH142">
        <f>IFERROR(VLOOKUP($A142, CDS1Y_bbg!AG$5:AH$241,2), -1)</f>
        <v>-1</v>
      </c>
      <c r="AJ142">
        <f>IFERROR(VLOOKUP($A142, CDS1Y_bbg!AI$5:AJ$241,2), -1)</f>
        <v>-1</v>
      </c>
      <c r="AL142">
        <f>IFERROR(VLOOKUP($A142, CDS1Y_bbg!AK$5:AL$241,2), -1)</f>
        <v>-1</v>
      </c>
      <c r="AN142">
        <f>IFERROR(VLOOKUP($A142, CDS1Y_bbg!AM$5:AN$241,2), -1)</f>
        <v>-1</v>
      </c>
      <c r="AP142">
        <f>IFERROR(VLOOKUP($A142, CDS1Y_bbg!AO$5:AP$241,2), -1)</f>
        <v>-1</v>
      </c>
      <c r="AR142">
        <f>IFERROR(VLOOKUP($A142, CDS1Y_bbg!AQ$5:AR$241,2), -1)</f>
        <v>-1</v>
      </c>
      <c r="AT142">
        <f>IFERROR(VLOOKUP($A142, CDS1Y_bbg!AS$5:AT$241,2), -1)</f>
        <v>-1</v>
      </c>
      <c r="AV142">
        <f>IFERROR(VLOOKUP($A142, CDS1Y_bbg!AU$5:AV$241,2), -1)</f>
        <v>-1</v>
      </c>
      <c r="AX142">
        <f>IFERROR(VLOOKUP($A142, CDS1Y_bbg!AW$5:AX$241,2), -1)</f>
        <v>122.017</v>
      </c>
      <c r="AZ142">
        <f>IFERROR(VLOOKUP($A142, CDS1Y_bbg!AY$5:AZ$241,2), -1)</f>
        <v>7.9719999999999995</v>
      </c>
      <c r="BB142">
        <f>IFERROR(VLOOKUP($A142, CDS1Y_bbg!BA$5:BB$241,2), -1)</f>
        <v>-1</v>
      </c>
      <c r="BD142">
        <f>IFERROR(VLOOKUP($A142, CDS1Y_bbg!BC$5:BD$241,2), -1)</f>
        <v>-1</v>
      </c>
      <c r="BF142">
        <f>IFERROR(VLOOKUP($A142, CDS1Y_bbg!BE$5:BF$241,2), -1)</f>
        <v>-1</v>
      </c>
      <c r="BH142">
        <f>IFERROR(VLOOKUP($A142, CDS1Y_bbg!BG$5:BH$241,2), -1)</f>
        <v>-1</v>
      </c>
      <c r="BJ142">
        <f>IFERROR(VLOOKUP($A142, CDS1Y_bbg!BI$5:BJ$241,2), -1)</f>
        <v>-1</v>
      </c>
      <c r="BL142">
        <f>IFERROR(VLOOKUP($A142, CDS1Y_bbg!BK$5:BL$241,2), -1)</f>
        <v>-1</v>
      </c>
      <c r="BN142">
        <f>IFERROR(VLOOKUP($A142, CDS1Y_bbg!BM$5:BN$241,2), -1)</f>
        <v>-1</v>
      </c>
      <c r="BP142">
        <f>IFERROR(VLOOKUP($A142, CDS1Y_bbg!BO$5:BP$241,2), -1)</f>
        <v>-1</v>
      </c>
      <c r="BR142">
        <f>IFERROR(VLOOKUP($A142, CDS1Y_bbg!BQ$5:BR$241,2), -1)</f>
        <v>-1</v>
      </c>
      <c r="BT142">
        <f>IFERROR(VLOOKUP($A142, CDS1Y_bbg!BS$5:BT$241,2), -1)</f>
        <v>-1</v>
      </c>
      <c r="BV142">
        <f>IFERROR(VLOOKUP($A142, CDS1Y_bbg!BU$5:BV$241,2), -1)</f>
        <v>-1</v>
      </c>
      <c r="BX142">
        <f>IFERROR(VLOOKUP($A142, CDS1Y_bbg!BW$5:BX$241,2), -1)</f>
        <v>100.164</v>
      </c>
      <c r="BZ142">
        <f>IFERROR(VLOOKUP($A142, CDS1Y_bbg!BY$5:BZ$241,2), -1)</f>
        <v>-1</v>
      </c>
      <c r="CB142">
        <f>IFERROR(VLOOKUP($A142, CDS1Y_bbg!CA$5:CB$241,2), -1)</f>
        <v>210.55500000000001</v>
      </c>
      <c r="CD142">
        <f>IFERROR(VLOOKUP($A142, CDS1Y_bbg!CC$5:CD$241,2), -1)</f>
        <v>272.5</v>
      </c>
      <c r="CF142">
        <f>IFERROR(VLOOKUP($A142, CDS1Y_bbg!CE$5:CF$241,2), -1)</f>
        <v>166.923</v>
      </c>
      <c r="CH142">
        <f>IFERROR(VLOOKUP($A142, CDS1Y_bbg!CG$5:CH$241,2), -1)</f>
        <v>105.102</v>
      </c>
      <c r="CJ142">
        <f>IFERROR(VLOOKUP($A142, CDS1Y_bbg!CI$5:CJ$241,2), -1)</f>
        <v>-1</v>
      </c>
      <c r="CL142">
        <f>IFERROR(VLOOKUP($A142, CDS1Y_bbg!CK$5:CL$241,2), -1)</f>
        <v>249.89599999999999</v>
      </c>
      <c r="CN142">
        <f>IFERROR(VLOOKUP($A142, CDS1Y_bbg!CM$5:CN$241,2), -1)</f>
        <v>-1</v>
      </c>
    </row>
    <row r="143" spans="1:92" x14ac:dyDescent="0.25">
      <c r="A143" s="1">
        <v>40847</v>
      </c>
      <c r="B143">
        <f>IFERROR(VLOOKUP($A143, CDS1Y_bbg!A$5:B$241,2), -1)</f>
        <v>58.530999999999999</v>
      </c>
      <c r="D143">
        <f>IFERROR(VLOOKUP($A143, CDS1Y_bbg!C$5:D$241,2), -1)</f>
        <v>185.054</v>
      </c>
      <c r="F143">
        <f>IFERROR(VLOOKUP($A143, CDS1Y_bbg!E$5:F$241,2), -1)</f>
        <v>48.238999999999997</v>
      </c>
      <c r="H143">
        <f>IFERROR(VLOOKUP($A143, CDS1Y_bbg!G$5:H$241,2), -1)</f>
        <v>-1</v>
      </c>
      <c r="J143">
        <f>IFERROR(VLOOKUP($A143, CDS1Y_bbg!I$5:J$241,2), -1)</f>
        <v>55.529000000000003</v>
      </c>
      <c r="L143">
        <f>IFERROR(VLOOKUP($A143, CDS1Y_bbg!K$5:L$241,2), -1)</f>
        <v>246.92500000000001</v>
      </c>
      <c r="N143">
        <f>IFERROR(VLOOKUP($A143, CDS1Y_bbg!M$5:N$241,2), -1)</f>
        <v>-1</v>
      </c>
      <c r="P143">
        <f>IFERROR(VLOOKUP($A143, CDS1Y_bbg!O$5:P$241,2), -1)</f>
        <v>-1</v>
      </c>
      <c r="R143">
        <f>IFERROR(VLOOKUP($A143, CDS1Y_bbg!Q$5:R$241,2), -1)</f>
        <v>45.768999999999998</v>
      </c>
      <c r="T143">
        <v>-1</v>
      </c>
      <c r="V143">
        <f>IFERROR(VLOOKUP($A143, CDS1Y_bbg!U$5:V$241,2), -1)</f>
        <v>114.014</v>
      </c>
      <c r="X143">
        <f>IFERROR(VLOOKUP($A143, CDS1Y_bbg!W$5:X$241,2), -1)</f>
        <v>103.63800000000001</v>
      </c>
      <c r="Z143">
        <f>IFERROR(VLOOKUP($A143, CDS1Y_bbg!Y$5:Z$241,2), -1)</f>
        <v>78.950999999999993</v>
      </c>
      <c r="AB143">
        <f>IFERROR(VLOOKUP($A143, CDS1Y_bbg!AA$5:AB$241,2), -1)</f>
        <v>-1</v>
      </c>
      <c r="AD143">
        <f>IFERROR(VLOOKUP($A143, CDS1Y_bbg!AC$5:AD$241,2), -1)</f>
        <v>127.405</v>
      </c>
      <c r="AF143">
        <f>IFERROR(VLOOKUP($A143, CDS1Y_bbg!AE$5:AF$241,2), -1)</f>
        <v>34.241999999999997</v>
      </c>
      <c r="AH143">
        <f>IFERROR(VLOOKUP($A143, CDS1Y_bbg!AG$5:AH$241,2), -1)</f>
        <v>-1</v>
      </c>
      <c r="AJ143">
        <f>IFERROR(VLOOKUP($A143, CDS1Y_bbg!AI$5:AJ$241,2), -1)</f>
        <v>-1</v>
      </c>
      <c r="AL143">
        <f>IFERROR(VLOOKUP($A143, CDS1Y_bbg!AK$5:AL$241,2), -1)</f>
        <v>-1</v>
      </c>
      <c r="AN143">
        <f>IFERROR(VLOOKUP($A143, CDS1Y_bbg!AM$5:AN$241,2), -1)</f>
        <v>-1</v>
      </c>
      <c r="AP143">
        <f>IFERROR(VLOOKUP($A143, CDS1Y_bbg!AO$5:AP$241,2), -1)</f>
        <v>-1</v>
      </c>
      <c r="AR143">
        <f>IFERROR(VLOOKUP($A143, CDS1Y_bbg!AQ$5:AR$241,2), -1)</f>
        <v>-1</v>
      </c>
      <c r="AT143">
        <f>IFERROR(VLOOKUP($A143, CDS1Y_bbg!AS$5:AT$241,2), -1)</f>
        <v>-1</v>
      </c>
      <c r="AV143">
        <f>IFERROR(VLOOKUP($A143, CDS1Y_bbg!AU$5:AV$241,2), -1)</f>
        <v>-1</v>
      </c>
      <c r="AX143">
        <f>IFERROR(VLOOKUP($A143, CDS1Y_bbg!AW$5:AX$241,2), -1)</f>
        <v>65.111999999999995</v>
      </c>
      <c r="AZ143">
        <f>IFERROR(VLOOKUP($A143, CDS1Y_bbg!AY$5:AZ$241,2), -1)</f>
        <v>7.9719999999999995</v>
      </c>
      <c r="BB143">
        <f>IFERROR(VLOOKUP($A143, CDS1Y_bbg!BA$5:BB$241,2), -1)</f>
        <v>-1</v>
      </c>
      <c r="BD143">
        <f>IFERROR(VLOOKUP($A143, CDS1Y_bbg!BC$5:BD$241,2), -1)</f>
        <v>-1</v>
      </c>
      <c r="BF143">
        <f>IFERROR(VLOOKUP($A143, CDS1Y_bbg!BE$5:BF$241,2), -1)</f>
        <v>-1</v>
      </c>
      <c r="BH143">
        <f>IFERROR(VLOOKUP($A143, CDS1Y_bbg!BG$5:BH$241,2), -1)</f>
        <v>-1</v>
      </c>
      <c r="BJ143">
        <f>IFERROR(VLOOKUP($A143, CDS1Y_bbg!BI$5:BJ$241,2), -1)</f>
        <v>-1</v>
      </c>
      <c r="BL143">
        <f>IFERROR(VLOOKUP($A143, CDS1Y_bbg!BK$5:BL$241,2), -1)</f>
        <v>-1</v>
      </c>
      <c r="BN143">
        <f>IFERROR(VLOOKUP($A143, CDS1Y_bbg!BM$5:BN$241,2), -1)</f>
        <v>-1</v>
      </c>
      <c r="BP143">
        <f>IFERROR(VLOOKUP($A143, CDS1Y_bbg!BO$5:BP$241,2), -1)</f>
        <v>-1</v>
      </c>
      <c r="BR143">
        <f>IFERROR(VLOOKUP($A143, CDS1Y_bbg!BQ$5:BR$241,2), -1)</f>
        <v>-1</v>
      </c>
      <c r="BT143">
        <f>IFERROR(VLOOKUP($A143, CDS1Y_bbg!BS$5:BT$241,2), -1)</f>
        <v>-1</v>
      </c>
      <c r="BV143">
        <f>IFERROR(VLOOKUP($A143, CDS1Y_bbg!BU$5:BV$241,2), -1)</f>
        <v>-1</v>
      </c>
      <c r="BX143">
        <f>IFERROR(VLOOKUP($A143, CDS1Y_bbg!BW$5:BX$241,2), -1)</f>
        <v>104.869</v>
      </c>
      <c r="BZ143">
        <f>IFERROR(VLOOKUP($A143, CDS1Y_bbg!BY$5:BZ$241,2), -1)</f>
        <v>-1</v>
      </c>
      <c r="CB143">
        <f>IFERROR(VLOOKUP($A143, CDS1Y_bbg!CA$5:CB$241,2), -1)</f>
        <v>156.25299999999999</v>
      </c>
      <c r="CD143">
        <f>IFERROR(VLOOKUP($A143, CDS1Y_bbg!CC$5:CD$241,2), -1)</f>
        <v>186</v>
      </c>
      <c r="CF143">
        <f>IFERROR(VLOOKUP($A143, CDS1Y_bbg!CE$5:CF$241,2), -1)</f>
        <v>139.83600000000001</v>
      </c>
      <c r="CH143">
        <f>IFERROR(VLOOKUP($A143, CDS1Y_bbg!CG$5:CH$241,2), -1)</f>
        <v>58.600999999999999</v>
      </c>
      <c r="CJ143">
        <f>IFERROR(VLOOKUP($A143, CDS1Y_bbg!CI$5:CJ$241,2), -1)</f>
        <v>-1</v>
      </c>
      <c r="CL143">
        <f>IFERROR(VLOOKUP($A143, CDS1Y_bbg!CK$5:CL$241,2), -1)</f>
        <v>396.57799999999997</v>
      </c>
      <c r="CN143">
        <f>IFERROR(VLOOKUP($A143, CDS1Y_bbg!CM$5:CN$241,2), -1)</f>
        <v>-1</v>
      </c>
    </row>
    <row r="144" spans="1:92" x14ac:dyDescent="0.25">
      <c r="A144" s="1">
        <v>40877</v>
      </c>
      <c r="B144">
        <f>IFERROR(VLOOKUP($A144, CDS1Y_bbg!A$5:B$241,2), -1)</f>
        <v>78.247</v>
      </c>
      <c r="D144">
        <f>IFERROR(VLOOKUP($A144, CDS1Y_bbg!C$5:D$241,2), -1)</f>
        <v>291.64100000000002</v>
      </c>
      <c r="F144">
        <f>IFERROR(VLOOKUP($A144, CDS1Y_bbg!E$5:F$241,2), -1)</f>
        <v>66.055000000000007</v>
      </c>
      <c r="H144">
        <f>IFERROR(VLOOKUP($A144, CDS1Y_bbg!G$5:H$241,2), -1)</f>
        <v>-1</v>
      </c>
      <c r="J144">
        <f>IFERROR(VLOOKUP($A144, CDS1Y_bbg!I$5:J$241,2), -1)</f>
        <v>65.813999999999993</v>
      </c>
      <c r="L144">
        <f>IFERROR(VLOOKUP($A144, CDS1Y_bbg!K$5:L$241,2), -1)</f>
        <v>430.34199999999998</v>
      </c>
      <c r="N144">
        <f>IFERROR(VLOOKUP($A144, CDS1Y_bbg!M$5:N$241,2), -1)</f>
        <v>-1</v>
      </c>
      <c r="P144">
        <f>IFERROR(VLOOKUP($A144, CDS1Y_bbg!O$5:P$241,2), -1)</f>
        <v>-1</v>
      </c>
      <c r="R144">
        <f>IFERROR(VLOOKUP($A144, CDS1Y_bbg!Q$5:R$241,2), -1)</f>
        <v>60.207000000000001</v>
      </c>
      <c r="T144">
        <v>-1</v>
      </c>
      <c r="V144">
        <f>IFERROR(VLOOKUP($A144, CDS1Y_bbg!U$5:V$241,2), -1)</f>
        <v>162.70400000000001</v>
      </c>
      <c r="X144">
        <f>IFERROR(VLOOKUP($A144, CDS1Y_bbg!W$5:X$241,2), -1)</f>
        <v>144.21600000000001</v>
      </c>
      <c r="Z144">
        <f>IFERROR(VLOOKUP($A144, CDS1Y_bbg!Y$5:Z$241,2), -1)</f>
        <v>103.806</v>
      </c>
      <c r="AB144">
        <f>IFERROR(VLOOKUP($A144, CDS1Y_bbg!AA$5:AB$241,2), -1)</f>
        <v>-1</v>
      </c>
      <c r="AD144">
        <f>IFERROR(VLOOKUP($A144, CDS1Y_bbg!AC$5:AD$241,2), -1)</f>
        <v>149.53800000000001</v>
      </c>
      <c r="AF144">
        <f>IFERROR(VLOOKUP($A144, CDS1Y_bbg!AE$5:AF$241,2), -1)</f>
        <v>52.371000000000002</v>
      </c>
      <c r="AH144">
        <f>IFERROR(VLOOKUP($A144, CDS1Y_bbg!AG$5:AH$241,2), -1)</f>
        <v>-1</v>
      </c>
      <c r="AJ144">
        <f>IFERROR(VLOOKUP($A144, CDS1Y_bbg!AI$5:AJ$241,2), -1)</f>
        <v>-1</v>
      </c>
      <c r="AL144">
        <f>IFERROR(VLOOKUP($A144, CDS1Y_bbg!AK$5:AL$241,2), -1)</f>
        <v>-1</v>
      </c>
      <c r="AN144">
        <f>IFERROR(VLOOKUP($A144, CDS1Y_bbg!AM$5:AN$241,2), -1)</f>
        <v>-1</v>
      </c>
      <c r="AP144">
        <f>IFERROR(VLOOKUP($A144, CDS1Y_bbg!AO$5:AP$241,2), -1)</f>
        <v>-1</v>
      </c>
      <c r="AR144">
        <f>IFERROR(VLOOKUP($A144, CDS1Y_bbg!AQ$5:AR$241,2), -1)</f>
        <v>-1</v>
      </c>
      <c r="AT144">
        <f>IFERROR(VLOOKUP($A144, CDS1Y_bbg!AS$5:AT$241,2), -1)</f>
        <v>-1</v>
      </c>
      <c r="AV144">
        <f>IFERROR(VLOOKUP($A144, CDS1Y_bbg!AU$5:AV$241,2), -1)</f>
        <v>-1</v>
      </c>
      <c r="AX144">
        <f>IFERROR(VLOOKUP($A144, CDS1Y_bbg!AW$5:AX$241,2), -1)</f>
        <v>116.175</v>
      </c>
      <c r="AZ144">
        <f>IFERROR(VLOOKUP($A144, CDS1Y_bbg!AY$5:AZ$241,2), -1)</f>
        <v>7.9719999999999995</v>
      </c>
      <c r="BB144">
        <f>IFERROR(VLOOKUP($A144, CDS1Y_bbg!BA$5:BB$241,2), -1)</f>
        <v>-1</v>
      </c>
      <c r="BD144">
        <f>IFERROR(VLOOKUP($A144, CDS1Y_bbg!BC$5:BD$241,2), -1)</f>
        <v>-1</v>
      </c>
      <c r="BF144">
        <f>IFERROR(VLOOKUP($A144, CDS1Y_bbg!BE$5:BF$241,2), -1)</f>
        <v>-1</v>
      </c>
      <c r="BH144">
        <f>IFERROR(VLOOKUP($A144, CDS1Y_bbg!BG$5:BH$241,2), -1)</f>
        <v>-1</v>
      </c>
      <c r="BJ144">
        <f>IFERROR(VLOOKUP($A144, CDS1Y_bbg!BI$5:BJ$241,2), -1)</f>
        <v>-1</v>
      </c>
      <c r="BL144">
        <f>IFERROR(VLOOKUP($A144, CDS1Y_bbg!BK$5:BL$241,2), -1)</f>
        <v>-1</v>
      </c>
      <c r="BN144">
        <f>IFERROR(VLOOKUP($A144, CDS1Y_bbg!BM$5:BN$241,2), -1)</f>
        <v>-1</v>
      </c>
      <c r="BP144">
        <f>IFERROR(VLOOKUP($A144, CDS1Y_bbg!BO$5:BP$241,2), -1)</f>
        <v>-1</v>
      </c>
      <c r="BR144">
        <f>IFERROR(VLOOKUP($A144, CDS1Y_bbg!BQ$5:BR$241,2), -1)</f>
        <v>-1</v>
      </c>
      <c r="BT144">
        <f>IFERROR(VLOOKUP($A144, CDS1Y_bbg!BS$5:BT$241,2), -1)</f>
        <v>-1</v>
      </c>
      <c r="BV144">
        <f>IFERROR(VLOOKUP($A144, CDS1Y_bbg!BU$5:BV$241,2), -1)</f>
        <v>-1</v>
      </c>
      <c r="BX144">
        <f>IFERROR(VLOOKUP($A144, CDS1Y_bbg!BW$5:BX$241,2), -1)</f>
        <v>110.643</v>
      </c>
      <c r="BZ144">
        <f>IFERROR(VLOOKUP($A144, CDS1Y_bbg!BY$5:BZ$241,2), -1)</f>
        <v>-1</v>
      </c>
      <c r="CB144">
        <f>IFERROR(VLOOKUP($A144, CDS1Y_bbg!CA$5:CB$241,2), -1)</f>
        <v>252.52500000000001</v>
      </c>
      <c r="CD144">
        <f>IFERROR(VLOOKUP($A144, CDS1Y_bbg!CC$5:CD$241,2), -1)</f>
        <v>282.79700000000003</v>
      </c>
      <c r="CF144">
        <f>IFERROR(VLOOKUP($A144, CDS1Y_bbg!CE$5:CF$241,2), -1)</f>
        <v>213.40799999999999</v>
      </c>
      <c r="CH144">
        <f>IFERROR(VLOOKUP($A144, CDS1Y_bbg!CG$5:CH$241,2), -1)</f>
        <v>118.124</v>
      </c>
      <c r="CJ144">
        <f>IFERROR(VLOOKUP($A144, CDS1Y_bbg!CI$5:CJ$241,2), -1)</f>
        <v>-1</v>
      </c>
      <c r="CL144">
        <f>IFERROR(VLOOKUP($A144, CDS1Y_bbg!CK$5:CL$241,2), -1)</f>
        <v>473.274</v>
      </c>
      <c r="CN144">
        <f>IFERROR(VLOOKUP($A144, CDS1Y_bbg!CM$5:CN$241,2), -1)</f>
        <v>-1</v>
      </c>
    </row>
    <row r="145" spans="1:92" x14ac:dyDescent="0.25">
      <c r="A145" s="1">
        <v>40907</v>
      </c>
      <c r="B145">
        <f>IFERROR(VLOOKUP($A145, CDS1Y_bbg!A$5:B$241,2), -1)</f>
        <v>84.951999999999998</v>
      </c>
      <c r="D145">
        <f>IFERROR(VLOOKUP($A145, CDS1Y_bbg!C$5:D$241,2), -1)</f>
        <v>300.75299999999999</v>
      </c>
      <c r="F145">
        <f>IFERROR(VLOOKUP($A145, CDS1Y_bbg!E$5:F$241,2), -1)</f>
        <v>62.923000000000002</v>
      </c>
      <c r="H145">
        <f>IFERROR(VLOOKUP($A145, CDS1Y_bbg!G$5:H$241,2), -1)</f>
        <v>-1</v>
      </c>
      <c r="J145">
        <f>IFERROR(VLOOKUP($A145, CDS1Y_bbg!I$5:J$241,2), -1)</f>
        <v>59.997999999999998</v>
      </c>
      <c r="L145">
        <f>IFERROR(VLOOKUP($A145, CDS1Y_bbg!K$5:L$241,2), -1)</f>
        <v>436.48500000000001</v>
      </c>
      <c r="N145">
        <f>IFERROR(VLOOKUP($A145, CDS1Y_bbg!M$5:N$241,2), -1)</f>
        <v>-1</v>
      </c>
      <c r="P145">
        <f>IFERROR(VLOOKUP($A145, CDS1Y_bbg!O$5:P$241,2), -1)</f>
        <v>-1</v>
      </c>
      <c r="R145">
        <f>IFERROR(VLOOKUP($A145, CDS1Y_bbg!Q$5:R$241,2), -1)</f>
        <v>60.228000000000002</v>
      </c>
      <c r="T145">
        <v>-1</v>
      </c>
      <c r="V145">
        <f>IFERROR(VLOOKUP($A145, CDS1Y_bbg!U$5:V$241,2), -1)</f>
        <v>161.48599999999999</v>
      </c>
      <c r="X145">
        <f>IFERROR(VLOOKUP($A145, CDS1Y_bbg!W$5:X$241,2), -1)</f>
        <v>164.143</v>
      </c>
      <c r="Z145">
        <f>IFERROR(VLOOKUP($A145, CDS1Y_bbg!Y$5:Z$241,2), -1)</f>
        <v>108.753</v>
      </c>
      <c r="AB145">
        <f>IFERROR(VLOOKUP($A145, CDS1Y_bbg!AA$5:AB$241,2), -1)</f>
        <v>-1</v>
      </c>
      <c r="AD145">
        <f>IFERROR(VLOOKUP($A145, CDS1Y_bbg!AC$5:AD$241,2), -1)</f>
        <v>161.352</v>
      </c>
      <c r="AF145">
        <f>IFERROR(VLOOKUP($A145, CDS1Y_bbg!AE$5:AF$241,2), -1)</f>
        <v>47.261000000000003</v>
      </c>
      <c r="AH145">
        <f>IFERROR(VLOOKUP($A145, CDS1Y_bbg!AG$5:AH$241,2), -1)</f>
        <v>-1</v>
      </c>
      <c r="AJ145">
        <f>IFERROR(VLOOKUP($A145, CDS1Y_bbg!AI$5:AJ$241,2), -1)</f>
        <v>-1</v>
      </c>
      <c r="AL145">
        <f>IFERROR(VLOOKUP($A145, CDS1Y_bbg!AK$5:AL$241,2), -1)</f>
        <v>-1</v>
      </c>
      <c r="AN145">
        <f>IFERROR(VLOOKUP($A145, CDS1Y_bbg!AM$5:AN$241,2), -1)</f>
        <v>-1</v>
      </c>
      <c r="AP145">
        <f>IFERROR(VLOOKUP($A145, CDS1Y_bbg!AO$5:AP$241,2), -1)</f>
        <v>-1</v>
      </c>
      <c r="AR145">
        <f>IFERROR(VLOOKUP($A145, CDS1Y_bbg!AQ$5:AR$241,2), -1)</f>
        <v>-1</v>
      </c>
      <c r="AT145">
        <f>IFERROR(VLOOKUP($A145, CDS1Y_bbg!AS$5:AT$241,2), -1)</f>
        <v>-1</v>
      </c>
      <c r="AV145">
        <f>IFERROR(VLOOKUP($A145, CDS1Y_bbg!AU$5:AV$241,2), -1)</f>
        <v>-1</v>
      </c>
      <c r="AX145">
        <f>IFERROR(VLOOKUP($A145, CDS1Y_bbg!AW$5:AX$241,2), -1)</f>
        <v>115.88</v>
      </c>
      <c r="AZ145">
        <f>IFERROR(VLOOKUP($A145, CDS1Y_bbg!AY$5:AZ$241,2), -1)</f>
        <v>7.9719999999999995</v>
      </c>
      <c r="BB145">
        <f>IFERROR(VLOOKUP($A145, CDS1Y_bbg!BA$5:BB$241,2), -1)</f>
        <v>-1</v>
      </c>
      <c r="BD145">
        <f>IFERROR(VLOOKUP($A145, CDS1Y_bbg!BC$5:BD$241,2), -1)</f>
        <v>-1</v>
      </c>
      <c r="BF145">
        <f>IFERROR(VLOOKUP($A145, CDS1Y_bbg!BE$5:BF$241,2), -1)</f>
        <v>-1</v>
      </c>
      <c r="BH145">
        <f>IFERROR(VLOOKUP($A145, CDS1Y_bbg!BG$5:BH$241,2), -1)</f>
        <v>-1</v>
      </c>
      <c r="BJ145">
        <f>IFERROR(VLOOKUP($A145, CDS1Y_bbg!BI$5:BJ$241,2), -1)</f>
        <v>-1</v>
      </c>
      <c r="BL145">
        <f>IFERROR(VLOOKUP($A145, CDS1Y_bbg!BK$5:BL$241,2), -1)</f>
        <v>-1</v>
      </c>
      <c r="BN145">
        <f>IFERROR(VLOOKUP($A145, CDS1Y_bbg!BM$5:BN$241,2), -1)</f>
        <v>-1</v>
      </c>
      <c r="BP145">
        <f>IFERROR(VLOOKUP($A145, CDS1Y_bbg!BO$5:BP$241,2), -1)</f>
        <v>-1</v>
      </c>
      <c r="BR145">
        <f>IFERROR(VLOOKUP($A145, CDS1Y_bbg!BQ$5:BR$241,2), -1)</f>
        <v>-1</v>
      </c>
      <c r="BT145">
        <f>IFERROR(VLOOKUP($A145, CDS1Y_bbg!BS$5:BT$241,2), -1)</f>
        <v>-1</v>
      </c>
      <c r="BV145">
        <f>IFERROR(VLOOKUP($A145, CDS1Y_bbg!BU$5:BV$241,2), -1)</f>
        <v>-1</v>
      </c>
      <c r="BX145">
        <f>IFERROR(VLOOKUP($A145, CDS1Y_bbg!BW$5:BX$241,2), -1)</f>
        <v>111.717</v>
      </c>
      <c r="BZ145">
        <f>IFERROR(VLOOKUP($A145, CDS1Y_bbg!BY$5:BZ$241,2), -1)</f>
        <v>-1</v>
      </c>
      <c r="CB145">
        <f>IFERROR(VLOOKUP($A145, CDS1Y_bbg!CA$5:CB$241,2), -1)</f>
        <v>304.43400000000003</v>
      </c>
      <c r="CD145">
        <f>IFERROR(VLOOKUP($A145, CDS1Y_bbg!CC$5:CD$241,2), -1)</f>
        <v>318.87400000000002</v>
      </c>
      <c r="CF145">
        <f>IFERROR(VLOOKUP($A145, CDS1Y_bbg!CE$5:CF$241,2), -1)</f>
        <v>210.53100000000001</v>
      </c>
      <c r="CH145">
        <f>IFERROR(VLOOKUP($A145, CDS1Y_bbg!CG$5:CH$241,2), -1)</f>
        <v>122.42100000000001</v>
      </c>
      <c r="CJ145">
        <f>IFERROR(VLOOKUP($A145, CDS1Y_bbg!CI$5:CJ$241,2), -1)</f>
        <v>-1</v>
      </c>
      <c r="CL145">
        <f>IFERROR(VLOOKUP($A145, CDS1Y_bbg!CK$5:CL$241,2), -1)</f>
        <v>520.08500000000004</v>
      </c>
      <c r="CN145">
        <f>IFERROR(VLOOKUP($A145, CDS1Y_bbg!CM$5:CN$241,2), -1)</f>
        <v>-1</v>
      </c>
    </row>
    <row r="146" spans="1:92" x14ac:dyDescent="0.25">
      <c r="A146" s="1">
        <v>40939</v>
      </c>
      <c r="B146">
        <f>IFERROR(VLOOKUP($A146, CDS1Y_bbg!A$5:B$241,2), -1)</f>
        <v>73.070999999999998</v>
      </c>
      <c r="D146">
        <f>IFERROR(VLOOKUP($A146, CDS1Y_bbg!C$5:D$241,2), -1)</f>
        <v>223.78</v>
      </c>
      <c r="F146">
        <f>IFERROR(VLOOKUP($A146, CDS1Y_bbg!E$5:F$241,2), -1)</f>
        <v>56.149000000000001</v>
      </c>
      <c r="H146">
        <f>IFERROR(VLOOKUP($A146, CDS1Y_bbg!G$5:H$241,2), -1)</f>
        <v>-1</v>
      </c>
      <c r="J146">
        <f>IFERROR(VLOOKUP($A146, CDS1Y_bbg!I$5:J$241,2), -1)</f>
        <v>55.313000000000002</v>
      </c>
      <c r="L146">
        <f>IFERROR(VLOOKUP($A146, CDS1Y_bbg!K$5:L$241,2), -1)</f>
        <v>374.13799999999998</v>
      </c>
      <c r="N146">
        <f>IFERROR(VLOOKUP($A146, CDS1Y_bbg!M$5:N$241,2), -1)</f>
        <v>-1</v>
      </c>
      <c r="P146">
        <f>IFERROR(VLOOKUP($A146, CDS1Y_bbg!O$5:P$241,2), -1)</f>
        <v>-1</v>
      </c>
      <c r="R146">
        <f>IFERROR(VLOOKUP($A146, CDS1Y_bbg!Q$5:R$241,2), -1)</f>
        <v>49.536999999999999</v>
      </c>
      <c r="T146">
        <v>-1</v>
      </c>
      <c r="V146">
        <f>IFERROR(VLOOKUP($A146, CDS1Y_bbg!U$5:V$241,2), -1)</f>
        <v>126.372</v>
      </c>
      <c r="X146">
        <f>IFERROR(VLOOKUP($A146, CDS1Y_bbg!W$5:X$241,2), -1)</f>
        <v>109.146</v>
      </c>
      <c r="Z146">
        <f>IFERROR(VLOOKUP($A146, CDS1Y_bbg!Y$5:Z$241,2), -1)</f>
        <v>91.613</v>
      </c>
      <c r="AB146">
        <f>IFERROR(VLOOKUP($A146, CDS1Y_bbg!AA$5:AB$241,2), -1)</f>
        <v>-1</v>
      </c>
      <c r="AD146">
        <f>IFERROR(VLOOKUP($A146, CDS1Y_bbg!AC$5:AD$241,2), -1)</f>
        <v>146.83000000000001</v>
      </c>
      <c r="AF146">
        <f>IFERROR(VLOOKUP($A146, CDS1Y_bbg!AE$5:AF$241,2), -1)</f>
        <v>47.283999999999999</v>
      </c>
      <c r="AH146">
        <f>IFERROR(VLOOKUP($A146, CDS1Y_bbg!AG$5:AH$241,2), -1)</f>
        <v>-1</v>
      </c>
      <c r="AJ146">
        <f>IFERROR(VLOOKUP($A146, CDS1Y_bbg!AI$5:AJ$241,2), -1)</f>
        <v>-1</v>
      </c>
      <c r="AL146">
        <f>IFERROR(VLOOKUP($A146, CDS1Y_bbg!AK$5:AL$241,2), -1)</f>
        <v>-1</v>
      </c>
      <c r="AN146">
        <f>IFERROR(VLOOKUP($A146, CDS1Y_bbg!AM$5:AN$241,2), -1)</f>
        <v>-1</v>
      </c>
      <c r="AP146">
        <f>IFERROR(VLOOKUP($A146, CDS1Y_bbg!AO$5:AP$241,2), -1)</f>
        <v>-1</v>
      </c>
      <c r="AR146">
        <f>IFERROR(VLOOKUP($A146, CDS1Y_bbg!AQ$5:AR$241,2), -1)</f>
        <v>-1</v>
      </c>
      <c r="AT146">
        <f>IFERROR(VLOOKUP($A146, CDS1Y_bbg!AS$5:AT$241,2), -1)</f>
        <v>-1</v>
      </c>
      <c r="AV146">
        <f>IFERROR(VLOOKUP($A146, CDS1Y_bbg!AU$5:AV$241,2), -1)</f>
        <v>-1</v>
      </c>
      <c r="AX146">
        <f>IFERROR(VLOOKUP($A146, CDS1Y_bbg!AW$5:AX$241,2), -1)</f>
        <v>112.03</v>
      </c>
      <c r="AZ146">
        <f>IFERROR(VLOOKUP($A146, CDS1Y_bbg!AY$5:AZ$241,2), -1)</f>
        <v>7.9719999999999995</v>
      </c>
      <c r="BB146">
        <f>IFERROR(VLOOKUP($A146, CDS1Y_bbg!BA$5:BB$241,2), -1)</f>
        <v>-1</v>
      </c>
      <c r="BD146">
        <f>IFERROR(VLOOKUP($A146, CDS1Y_bbg!BC$5:BD$241,2), -1)</f>
        <v>-1</v>
      </c>
      <c r="BF146">
        <f>IFERROR(VLOOKUP($A146, CDS1Y_bbg!BE$5:BF$241,2), -1)</f>
        <v>-1</v>
      </c>
      <c r="BH146">
        <f>IFERROR(VLOOKUP($A146, CDS1Y_bbg!BG$5:BH$241,2), -1)</f>
        <v>-1</v>
      </c>
      <c r="BJ146">
        <f>IFERROR(VLOOKUP($A146, CDS1Y_bbg!BI$5:BJ$241,2), -1)</f>
        <v>-1</v>
      </c>
      <c r="BL146">
        <f>IFERROR(VLOOKUP($A146, CDS1Y_bbg!BK$5:BL$241,2), -1)</f>
        <v>-1</v>
      </c>
      <c r="BN146">
        <f>IFERROR(VLOOKUP($A146, CDS1Y_bbg!BM$5:BN$241,2), -1)</f>
        <v>-1</v>
      </c>
      <c r="BP146">
        <f>IFERROR(VLOOKUP($A146, CDS1Y_bbg!BO$5:BP$241,2), -1)</f>
        <v>-1</v>
      </c>
      <c r="BR146">
        <f>IFERROR(VLOOKUP($A146, CDS1Y_bbg!BQ$5:BR$241,2), -1)</f>
        <v>-1</v>
      </c>
      <c r="BT146">
        <f>IFERROR(VLOOKUP($A146, CDS1Y_bbg!BS$5:BT$241,2), -1)</f>
        <v>-1</v>
      </c>
      <c r="BV146">
        <f>IFERROR(VLOOKUP($A146, CDS1Y_bbg!BU$5:BV$241,2), -1)</f>
        <v>-1</v>
      </c>
      <c r="BX146">
        <f>IFERROR(VLOOKUP($A146, CDS1Y_bbg!BW$5:BX$241,2), -1)</f>
        <v>81.808999999999997</v>
      </c>
      <c r="BZ146">
        <f>IFERROR(VLOOKUP($A146, CDS1Y_bbg!BY$5:BZ$241,2), -1)</f>
        <v>-1</v>
      </c>
      <c r="CB146">
        <f>IFERROR(VLOOKUP($A146, CDS1Y_bbg!CA$5:CB$241,2), -1)</f>
        <v>237.19900000000001</v>
      </c>
      <c r="CD146">
        <f>IFERROR(VLOOKUP($A146, CDS1Y_bbg!CC$5:CD$241,2), -1)</f>
        <v>247.61799999999999</v>
      </c>
      <c r="CF146">
        <f>IFERROR(VLOOKUP($A146, CDS1Y_bbg!CE$5:CF$241,2), -1)</f>
        <v>201.05500000000001</v>
      </c>
      <c r="CH146">
        <f>IFERROR(VLOOKUP($A146, CDS1Y_bbg!CG$5:CH$241,2), -1)</f>
        <v>83.728999999999999</v>
      </c>
      <c r="CJ146">
        <f>IFERROR(VLOOKUP($A146, CDS1Y_bbg!CI$5:CJ$241,2), -1)</f>
        <v>-1</v>
      </c>
      <c r="CL146">
        <f>IFERROR(VLOOKUP($A146, CDS1Y_bbg!CK$5:CL$241,2), -1)</f>
        <v>514.96299999999997</v>
      </c>
      <c r="CN146">
        <f>IFERROR(VLOOKUP($A146, CDS1Y_bbg!CM$5:CN$241,2), -1)</f>
        <v>-1</v>
      </c>
    </row>
    <row r="147" spans="1:92" x14ac:dyDescent="0.25">
      <c r="A147" s="1">
        <v>40968</v>
      </c>
      <c r="B147">
        <f>IFERROR(VLOOKUP($A147, CDS1Y_bbg!A$5:B$241,2), -1)</f>
        <v>70.034999999999997</v>
      </c>
      <c r="D147">
        <f>IFERROR(VLOOKUP($A147, CDS1Y_bbg!C$5:D$241,2), -1)</f>
        <v>165.87100000000001</v>
      </c>
      <c r="F147">
        <f>IFERROR(VLOOKUP($A147, CDS1Y_bbg!E$5:F$241,2), -1)</f>
        <v>46.075000000000003</v>
      </c>
      <c r="H147">
        <f>IFERROR(VLOOKUP($A147, CDS1Y_bbg!G$5:H$241,2), -1)</f>
        <v>-1</v>
      </c>
      <c r="J147">
        <f>IFERROR(VLOOKUP($A147, CDS1Y_bbg!I$5:J$241,2), -1)</f>
        <v>46.774999999999999</v>
      </c>
      <c r="L147">
        <f>IFERROR(VLOOKUP($A147, CDS1Y_bbg!K$5:L$241,2), -1)</f>
        <v>334.85199999999998</v>
      </c>
      <c r="N147">
        <f>IFERROR(VLOOKUP($A147, CDS1Y_bbg!M$5:N$241,2), -1)</f>
        <v>-1</v>
      </c>
      <c r="P147">
        <f>IFERROR(VLOOKUP($A147, CDS1Y_bbg!O$5:P$241,2), -1)</f>
        <v>-1</v>
      </c>
      <c r="R147">
        <f>IFERROR(VLOOKUP($A147, CDS1Y_bbg!Q$5:R$241,2), -1)</f>
        <v>47.16</v>
      </c>
      <c r="T147">
        <v>-1</v>
      </c>
      <c r="V147">
        <f>IFERROR(VLOOKUP($A147, CDS1Y_bbg!U$5:V$241,2), -1)</f>
        <v>73.766999999999996</v>
      </c>
      <c r="X147">
        <f>IFERROR(VLOOKUP($A147, CDS1Y_bbg!W$5:X$241,2), -1)</f>
        <v>74.564999999999998</v>
      </c>
      <c r="Z147">
        <f>IFERROR(VLOOKUP($A147, CDS1Y_bbg!Y$5:Z$241,2), -1)</f>
        <v>55.65</v>
      </c>
      <c r="AB147">
        <f>IFERROR(VLOOKUP($A147, CDS1Y_bbg!AA$5:AB$241,2), -1)</f>
        <v>-1</v>
      </c>
      <c r="AD147">
        <f>IFERROR(VLOOKUP($A147, CDS1Y_bbg!AC$5:AD$241,2), -1)</f>
        <v>116.49</v>
      </c>
      <c r="AF147">
        <f>IFERROR(VLOOKUP($A147, CDS1Y_bbg!AE$5:AF$241,2), -1)</f>
        <v>-1</v>
      </c>
      <c r="AH147">
        <f>IFERROR(VLOOKUP($A147, CDS1Y_bbg!AG$5:AH$241,2), -1)</f>
        <v>-1</v>
      </c>
      <c r="AJ147">
        <f>IFERROR(VLOOKUP($A147, CDS1Y_bbg!AI$5:AJ$241,2), -1)</f>
        <v>-1</v>
      </c>
      <c r="AL147">
        <f>IFERROR(VLOOKUP($A147, CDS1Y_bbg!AK$5:AL$241,2), -1)</f>
        <v>-1</v>
      </c>
      <c r="AN147">
        <f>IFERROR(VLOOKUP($A147, CDS1Y_bbg!AM$5:AN$241,2), -1)</f>
        <v>-1</v>
      </c>
      <c r="AP147">
        <f>IFERROR(VLOOKUP($A147, CDS1Y_bbg!AO$5:AP$241,2), -1)</f>
        <v>-1</v>
      </c>
      <c r="AR147">
        <f>IFERROR(VLOOKUP($A147, CDS1Y_bbg!AQ$5:AR$241,2), -1)</f>
        <v>-1</v>
      </c>
      <c r="AT147">
        <f>IFERROR(VLOOKUP($A147, CDS1Y_bbg!AS$5:AT$241,2), -1)</f>
        <v>-1</v>
      </c>
      <c r="AV147">
        <f>IFERROR(VLOOKUP($A147, CDS1Y_bbg!AU$5:AV$241,2), -1)</f>
        <v>-1</v>
      </c>
      <c r="AX147">
        <f>IFERROR(VLOOKUP($A147, CDS1Y_bbg!AW$5:AX$241,2), -1)</f>
        <v>99.125</v>
      </c>
      <c r="AZ147">
        <f>IFERROR(VLOOKUP($A147, CDS1Y_bbg!AY$5:AZ$241,2), -1)</f>
        <v>7.9719999999999995</v>
      </c>
      <c r="BB147">
        <f>IFERROR(VLOOKUP($A147, CDS1Y_bbg!BA$5:BB$241,2), -1)</f>
        <v>-1</v>
      </c>
      <c r="BD147">
        <f>IFERROR(VLOOKUP($A147, CDS1Y_bbg!BC$5:BD$241,2), -1)</f>
        <v>-1</v>
      </c>
      <c r="BF147">
        <f>IFERROR(VLOOKUP($A147, CDS1Y_bbg!BE$5:BF$241,2), -1)</f>
        <v>-1</v>
      </c>
      <c r="BH147">
        <f>IFERROR(VLOOKUP($A147, CDS1Y_bbg!BG$5:BH$241,2), -1)</f>
        <v>-1</v>
      </c>
      <c r="BJ147">
        <f>IFERROR(VLOOKUP($A147, CDS1Y_bbg!BI$5:BJ$241,2), -1)</f>
        <v>-1</v>
      </c>
      <c r="BL147">
        <f>IFERROR(VLOOKUP($A147, CDS1Y_bbg!BK$5:BL$241,2), -1)</f>
        <v>-1</v>
      </c>
      <c r="BN147">
        <f>IFERROR(VLOOKUP($A147, CDS1Y_bbg!BM$5:BN$241,2), -1)</f>
        <v>-1</v>
      </c>
      <c r="BP147">
        <f>IFERROR(VLOOKUP($A147, CDS1Y_bbg!BO$5:BP$241,2), -1)</f>
        <v>-1</v>
      </c>
      <c r="BR147">
        <f>IFERROR(VLOOKUP($A147, CDS1Y_bbg!BQ$5:BR$241,2), -1)</f>
        <v>-1</v>
      </c>
      <c r="BT147">
        <f>IFERROR(VLOOKUP($A147, CDS1Y_bbg!BS$5:BT$241,2), -1)</f>
        <v>-1</v>
      </c>
      <c r="BV147">
        <f>IFERROR(VLOOKUP($A147, CDS1Y_bbg!BU$5:BV$241,2), -1)</f>
        <v>-1</v>
      </c>
      <c r="BX147">
        <f>IFERROR(VLOOKUP($A147, CDS1Y_bbg!BW$5:BX$241,2), -1)</f>
        <v>75.709999999999994</v>
      </c>
      <c r="BZ147">
        <f>IFERROR(VLOOKUP($A147, CDS1Y_bbg!BY$5:BZ$241,2), -1)</f>
        <v>-1</v>
      </c>
      <c r="CB147">
        <f>IFERROR(VLOOKUP($A147, CDS1Y_bbg!CA$5:CB$241,2), -1)</f>
        <v>158.952</v>
      </c>
      <c r="CD147">
        <f>IFERROR(VLOOKUP($A147, CDS1Y_bbg!CC$5:CD$241,2), -1)</f>
        <v>172.31700000000001</v>
      </c>
      <c r="CF147">
        <f>IFERROR(VLOOKUP($A147, CDS1Y_bbg!CE$5:CF$241,2), -1)</f>
        <v>180.19800000000001</v>
      </c>
      <c r="CH147">
        <f>IFERROR(VLOOKUP($A147, CDS1Y_bbg!CG$5:CH$241,2), -1)</f>
        <v>71.549000000000007</v>
      </c>
      <c r="CJ147">
        <f>IFERROR(VLOOKUP($A147, CDS1Y_bbg!CI$5:CJ$241,2), -1)</f>
        <v>-1</v>
      </c>
      <c r="CL147">
        <f>IFERROR(VLOOKUP($A147, CDS1Y_bbg!CK$5:CL$241,2), -1)</f>
        <v>442.77300000000002</v>
      </c>
      <c r="CN147">
        <f>IFERROR(VLOOKUP($A147, CDS1Y_bbg!CM$5:CN$241,2), -1)</f>
        <v>-1</v>
      </c>
    </row>
    <row r="148" spans="1:92" x14ac:dyDescent="0.25">
      <c r="A148" s="1">
        <v>40998</v>
      </c>
      <c r="B148">
        <f>IFERROR(VLOOKUP($A148, CDS1Y_bbg!A$5:B$241,2), -1)</f>
        <v>52.246000000000002</v>
      </c>
      <c r="D148">
        <f>IFERROR(VLOOKUP($A148, CDS1Y_bbg!C$5:D$241,2), -1)</f>
        <v>127.203</v>
      </c>
      <c r="F148">
        <f>IFERROR(VLOOKUP($A148, CDS1Y_bbg!E$5:F$241,2), -1)</f>
        <v>42.523000000000003</v>
      </c>
      <c r="H148">
        <f>IFERROR(VLOOKUP($A148, CDS1Y_bbg!G$5:H$241,2), -1)</f>
        <v>-1</v>
      </c>
      <c r="J148">
        <f>IFERROR(VLOOKUP($A148, CDS1Y_bbg!I$5:J$241,2), -1)</f>
        <v>34.874000000000002</v>
      </c>
      <c r="L148">
        <f>IFERROR(VLOOKUP($A148, CDS1Y_bbg!K$5:L$241,2), -1)</f>
        <v>260.52300000000002</v>
      </c>
      <c r="N148">
        <f>IFERROR(VLOOKUP($A148, CDS1Y_bbg!M$5:N$241,2), -1)</f>
        <v>-1</v>
      </c>
      <c r="P148">
        <f>IFERROR(VLOOKUP($A148, CDS1Y_bbg!O$5:P$241,2), -1)</f>
        <v>-1</v>
      </c>
      <c r="R148">
        <f>IFERROR(VLOOKUP($A148, CDS1Y_bbg!Q$5:R$241,2), -1)</f>
        <v>35.886000000000003</v>
      </c>
      <c r="T148">
        <v>-1</v>
      </c>
      <c r="V148">
        <f>IFERROR(VLOOKUP($A148, CDS1Y_bbg!U$5:V$241,2), -1)</f>
        <v>53.933</v>
      </c>
      <c r="X148">
        <f>IFERROR(VLOOKUP($A148, CDS1Y_bbg!W$5:X$241,2), -1)</f>
        <v>62.744999999999997</v>
      </c>
      <c r="Z148">
        <f>IFERROR(VLOOKUP($A148, CDS1Y_bbg!Y$5:Z$241,2), -1)</f>
        <v>54.2</v>
      </c>
      <c r="AB148">
        <f>IFERROR(VLOOKUP($A148, CDS1Y_bbg!AA$5:AB$241,2), -1)</f>
        <v>-1</v>
      </c>
      <c r="AD148">
        <f>IFERROR(VLOOKUP($A148, CDS1Y_bbg!AC$5:AD$241,2), -1)</f>
        <v>94.424000000000007</v>
      </c>
      <c r="AF148">
        <f>IFERROR(VLOOKUP($A148, CDS1Y_bbg!AE$5:AF$241,2), -1)</f>
        <v>-1</v>
      </c>
      <c r="AH148">
        <f>IFERROR(VLOOKUP($A148, CDS1Y_bbg!AG$5:AH$241,2), -1)</f>
        <v>-1</v>
      </c>
      <c r="AJ148">
        <f>IFERROR(VLOOKUP($A148, CDS1Y_bbg!AI$5:AJ$241,2), -1)</f>
        <v>-1</v>
      </c>
      <c r="AL148">
        <f>IFERROR(VLOOKUP($A148, CDS1Y_bbg!AK$5:AL$241,2), -1)</f>
        <v>-1</v>
      </c>
      <c r="AN148">
        <f>IFERROR(VLOOKUP($A148, CDS1Y_bbg!AM$5:AN$241,2), -1)</f>
        <v>-1</v>
      </c>
      <c r="AP148">
        <f>IFERROR(VLOOKUP($A148, CDS1Y_bbg!AO$5:AP$241,2), -1)</f>
        <v>-1</v>
      </c>
      <c r="AR148">
        <f>IFERROR(VLOOKUP($A148, CDS1Y_bbg!AQ$5:AR$241,2), -1)</f>
        <v>-1</v>
      </c>
      <c r="AT148">
        <f>IFERROR(VLOOKUP($A148, CDS1Y_bbg!AS$5:AT$241,2), -1)</f>
        <v>-1</v>
      </c>
      <c r="AV148">
        <f>IFERROR(VLOOKUP($A148, CDS1Y_bbg!AU$5:AV$241,2), -1)</f>
        <v>-1</v>
      </c>
      <c r="AX148">
        <f>IFERROR(VLOOKUP($A148, CDS1Y_bbg!AW$5:AX$241,2), -1)</f>
        <v>101.874</v>
      </c>
      <c r="AZ148">
        <f>IFERROR(VLOOKUP($A148, CDS1Y_bbg!AY$5:AZ$241,2), -1)</f>
        <v>7.9719999999999995</v>
      </c>
      <c r="BB148">
        <f>IFERROR(VLOOKUP($A148, CDS1Y_bbg!BA$5:BB$241,2), -1)</f>
        <v>-1</v>
      </c>
      <c r="BD148">
        <f>IFERROR(VLOOKUP($A148, CDS1Y_bbg!BC$5:BD$241,2), -1)</f>
        <v>-1</v>
      </c>
      <c r="BF148">
        <f>IFERROR(VLOOKUP($A148, CDS1Y_bbg!BE$5:BF$241,2), -1)</f>
        <v>-1</v>
      </c>
      <c r="BH148">
        <f>IFERROR(VLOOKUP($A148, CDS1Y_bbg!BG$5:BH$241,2), -1)</f>
        <v>-1</v>
      </c>
      <c r="BJ148">
        <f>IFERROR(VLOOKUP($A148, CDS1Y_bbg!BI$5:BJ$241,2), -1)</f>
        <v>-1</v>
      </c>
      <c r="BL148">
        <f>IFERROR(VLOOKUP($A148, CDS1Y_bbg!BK$5:BL$241,2), -1)</f>
        <v>-1</v>
      </c>
      <c r="BN148">
        <f>IFERROR(VLOOKUP($A148, CDS1Y_bbg!BM$5:BN$241,2), -1)</f>
        <v>-1</v>
      </c>
      <c r="BP148">
        <f>IFERROR(VLOOKUP($A148, CDS1Y_bbg!BO$5:BP$241,2), -1)</f>
        <v>-1</v>
      </c>
      <c r="BR148">
        <f>IFERROR(VLOOKUP($A148, CDS1Y_bbg!BQ$5:BR$241,2), -1)</f>
        <v>-1</v>
      </c>
      <c r="BT148">
        <f>IFERROR(VLOOKUP($A148, CDS1Y_bbg!BS$5:BT$241,2), -1)</f>
        <v>-1</v>
      </c>
      <c r="BV148">
        <f>IFERROR(VLOOKUP($A148, CDS1Y_bbg!BU$5:BV$241,2), -1)</f>
        <v>-1</v>
      </c>
      <c r="BX148">
        <f>IFERROR(VLOOKUP($A148, CDS1Y_bbg!BW$5:BX$241,2), -1)</f>
        <v>58.743000000000002</v>
      </c>
      <c r="BZ148">
        <f>IFERROR(VLOOKUP($A148, CDS1Y_bbg!BY$5:BZ$241,2), -1)</f>
        <v>-1</v>
      </c>
      <c r="CB148">
        <f>IFERROR(VLOOKUP($A148, CDS1Y_bbg!CA$5:CB$241,2), -1)</f>
        <v>119.078</v>
      </c>
      <c r="CD148">
        <f>IFERROR(VLOOKUP($A148, CDS1Y_bbg!CC$5:CD$241,2), -1)</f>
        <v>146.86099999999999</v>
      </c>
      <c r="CF148">
        <f>IFERROR(VLOOKUP($A148, CDS1Y_bbg!CE$5:CF$241,2), -1)</f>
        <v>119.25700000000001</v>
      </c>
      <c r="CH148">
        <f>IFERROR(VLOOKUP($A148, CDS1Y_bbg!CG$5:CH$241,2), -1)</f>
        <v>53.148000000000003</v>
      </c>
      <c r="CJ148">
        <f>IFERROR(VLOOKUP($A148, CDS1Y_bbg!CI$5:CJ$241,2), -1)</f>
        <v>-1</v>
      </c>
      <c r="CL148">
        <f>IFERROR(VLOOKUP($A148, CDS1Y_bbg!CK$5:CL$241,2), -1)</f>
        <v>447.67099999999999</v>
      </c>
      <c r="CN148">
        <f>IFERROR(VLOOKUP($A148, CDS1Y_bbg!CM$5:CN$241,2), -1)</f>
        <v>-1</v>
      </c>
    </row>
    <row r="149" spans="1:92" x14ac:dyDescent="0.25">
      <c r="A149" s="1">
        <v>41029</v>
      </c>
      <c r="B149">
        <f>IFERROR(VLOOKUP($A149, CDS1Y_bbg!A$5:B$241,2), -1)</f>
        <v>55.768000000000001</v>
      </c>
      <c r="D149">
        <f>IFERROR(VLOOKUP($A149, CDS1Y_bbg!C$5:D$241,2), -1)</f>
        <v>154.495</v>
      </c>
      <c r="F149">
        <f>IFERROR(VLOOKUP($A149, CDS1Y_bbg!E$5:F$241,2), -1)</f>
        <v>38.302999999999997</v>
      </c>
      <c r="H149">
        <f>IFERROR(VLOOKUP($A149, CDS1Y_bbg!G$5:H$241,2), -1)</f>
        <v>-1</v>
      </c>
      <c r="J149">
        <f>IFERROR(VLOOKUP($A149, CDS1Y_bbg!I$5:J$241,2), -1)</f>
        <v>34.07</v>
      </c>
      <c r="L149">
        <f>IFERROR(VLOOKUP($A149, CDS1Y_bbg!K$5:L$241,2), -1)</f>
        <v>292.25400000000002</v>
      </c>
      <c r="N149">
        <f>IFERROR(VLOOKUP($A149, CDS1Y_bbg!M$5:N$241,2), -1)</f>
        <v>-1</v>
      </c>
      <c r="P149">
        <f>IFERROR(VLOOKUP($A149, CDS1Y_bbg!O$5:P$241,2), -1)</f>
        <v>-1</v>
      </c>
      <c r="R149">
        <f>IFERROR(VLOOKUP($A149, CDS1Y_bbg!Q$5:R$241,2), -1)</f>
        <v>34.737000000000002</v>
      </c>
      <c r="T149">
        <v>-1</v>
      </c>
      <c r="V149">
        <f>IFERROR(VLOOKUP($A149, CDS1Y_bbg!U$5:V$241,2), -1)</f>
        <v>75.608000000000004</v>
      </c>
      <c r="X149">
        <f>IFERROR(VLOOKUP($A149, CDS1Y_bbg!W$5:X$241,2), -1)</f>
        <v>70.698999999999998</v>
      </c>
      <c r="Z149">
        <f>IFERROR(VLOOKUP($A149, CDS1Y_bbg!Y$5:Z$241,2), -1)</f>
        <v>54.506</v>
      </c>
      <c r="AB149">
        <f>IFERROR(VLOOKUP($A149, CDS1Y_bbg!AA$5:AB$241,2), -1)</f>
        <v>-1</v>
      </c>
      <c r="AD149">
        <f>IFERROR(VLOOKUP($A149, CDS1Y_bbg!AC$5:AD$241,2), -1)</f>
        <v>98.069000000000003</v>
      </c>
      <c r="AF149">
        <f>IFERROR(VLOOKUP($A149, CDS1Y_bbg!AE$5:AF$241,2), -1)</f>
        <v>-1</v>
      </c>
      <c r="AH149">
        <f>IFERROR(VLOOKUP($A149, CDS1Y_bbg!AG$5:AH$241,2), -1)</f>
        <v>-1</v>
      </c>
      <c r="AJ149">
        <f>IFERROR(VLOOKUP($A149, CDS1Y_bbg!AI$5:AJ$241,2), -1)</f>
        <v>-1</v>
      </c>
      <c r="AL149">
        <f>IFERROR(VLOOKUP($A149, CDS1Y_bbg!AK$5:AL$241,2), -1)</f>
        <v>-1</v>
      </c>
      <c r="AN149">
        <f>IFERROR(VLOOKUP($A149, CDS1Y_bbg!AM$5:AN$241,2), -1)</f>
        <v>-1</v>
      </c>
      <c r="AP149">
        <f>IFERROR(VLOOKUP($A149, CDS1Y_bbg!AO$5:AP$241,2), -1)</f>
        <v>-1</v>
      </c>
      <c r="AR149">
        <f>IFERROR(VLOOKUP($A149, CDS1Y_bbg!AQ$5:AR$241,2), -1)</f>
        <v>-1</v>
      </c>
      <c r="AT149">
        <f>IFERROR(VLOOKUP($A149, CDS1Y_bbg!AS$5:AT$241,2), -1)</f>
        <v>-1</v>
      </c>
      <c r="AV149">
        <f>IFERROR(VLOOKUP($A149, CDS1Y_bbg!AU$5:AV$241,2), -1)</f>
        <v>-1</v>
      </c>
      <c r="AX149">
        <f>IFERROR(VLOOKUP($A149, CDS1Y_bbg!AW$5:AX$241,2), -1)</f>
        <v>100.32299999999999</v>
      </c>
      <c r="AZ149">
        <f>IFERROR(VLOOKUP($A149, CDS1Y_bbg!AY$5:AZ$241,2), -1)</f>
        <v>7.9719999999999995</v>
      </c>
      <c r="BB149">
        <f>IFERROR(VLOOKUP($A149, CDS1Y_bbg!BA$5:BB$241,2), -1)</f>
        <v>-1</v>
      </c>
      <c r="BD149">
        <f>IFERROR(VLOOKUP($A149, CDS1Y_bbg!BC$5:BD$241,2), -1)</f>
        <v>-1</v>
      </c>
      <c r="BF149">
        <f>IFERROR(VLOOKUP($A149, CDS1Y_bbg!BE$5:BF$241,2), -1)</f>
        <v>-1</v>
      </c>
      <c r="BH149">
        <f>IFERROR(VLOOKUP($A149, CDS1Y_bbg!BG$5:BH$241,2), -1)</f>
        <v>-1</v>
      </c>
      <c r="BJ149">
        <f>IFERROR(VLOOKUP($A149, CDS1Y_bbg!BI$5:BJ$241,2), -1)</f>
        <v>-1</v>
      </c>
      <c r="BL149">
        <f>IFERROR(VLOOKUP($A149, CDS1Y_bbg!BK$5:BL$241,2), -1)</f>
        <v>-1</v>
      </c>
      <c r="BN149">
        <f>IFERROR(VLOOKUP($A149, CDS1Y_bbg!BM$5:BN$241,2), -1)</f>
        <v>-1</v>
      </c>
      <c r="BP149">
        <f>IFERROR(VLOOKUP($A149, CDS1Y_bbg!BO$5:BP$241,2), -1)</f>
        <v>-1</v>
      </c>
      <c r="BR149">
        <f>IFERROR(VLOOKUP($A149, CDS1Y_bbg!BQ$5:BR$241,2), -1)</f>
        <v>-1</v>
      </c>
      <c r="BT149">
        <f>IFERROR(VLOOKUP($A149, CDS1Y_bbg!BS$5:BT$241,2), -1)</f>
        <v>-1</v>
      </c>
      <c r="BV149">
        <f>IFERROR(VLOOKUP($A149, CDS1Y_bbg!BU$5:BV$241,2), -1)</f>
        <v>-1</v>
      </c>
      <c r="BX149">
        <f>IFERROR(VLOOKUP($A149, CDS1Y_bbg!BW$5:BX$241,2), -1)</f>
        <v>59.277000000000001</v>
      </c>
      <c r="BZ149">
        <f>IFERROR(VLOOKUP($A149, CDS1Y_bbg!BY$5:BZ$241,2), -1)</f>
        <v>-1</v>
      </c>
      <c r="CB149">
        <f>IFERROR(VLOOKUP($A149, CDS1Y_bbg!CA$5:CB$241,2), -1)</f>
        <v>141.34299999999999</v>
      </c>
      <c r="CD149">
        <f>IFERROR(VLOOKUP($A149, CDS1Y_bbg!CC$5:CD$241,2), -1)</f>
        <v>148.81800000000001</v>
      </c>
      <c r="CF149">
        <f>IFERROR(VLOOKUP($A149, CDS1Y_bbg!CE$5:CF$241,2), -1)</f>
        <v>150.767</v>
      </c>
      <c r="CH149">
        <f>IFERROR(VLOOKUP($A149, CDS1Y_bbg!CG$5:CH$241,2), -1)</f>
        <v>50.091000000000001</v>
      </c>
      <c r="CJ149">
        <f>IFERROR(VLOOKUP($A149, CDS1Y_bbg!CI$5:CJ$241,2), -1)</f>
        <v>-1</v>
      </c>
      <c r="CL149">
        <f>IFERROR(VLOOKUP($A149, CDS1Y_bbg!CK$5:CL$241,2), -1)</f>
        <v>399.01600000000002</v>
      </c>
      <c r="CN149">
        <f>IFERROR(VLOOKUP($A149, CDS1Y_bbg!CM$5:CN$241,2), -1)</f>
        <v>-1</v>
      </c>
    </row>
    <row r="150" spans="1:92" x14ac:dyDescent="0.25">
      <c r="A150" s="1">
        <v>41060</v>
      </c>
      <c r="B150">
        <f>IFERROR(VLOOKUP($A150, CDS1Y_bbg!A$5:B$241,2), -1)</f>
        <v>84.738</v>
      </c>
      <c r="D150">
        <f>IFERROR(VLOOKUP($A150, CDS1Y_bbg!C$5:D$241,2), -1)</f>
        <v>242.452</v>
      </c>
      <c r="F150">
        <f>IFERROR(VLOOKUP($A150, CDS1Y_bbg!E$5:F$241,2), -1)</f>
        <v>61.691000000000003</v>
      </c>
      <c r="H150">
        <f>IFERROR(VLOOKUP($A150, CDS1Y_bbg!G$5:H$241,2), -1)</f>
        <v>-1</v>
      </c>
      <c r="J150">
        <f>IFERROR(VLOOKUP($A150, CDS1Y_bbg!I$5:J$241,2), -1)</f>
        <v>66.22</v>
      </c>
      <c r="L150">
        <f>IFERROR(VLOOKUP($A150, CDS1Y_bbg!K$5:L$241,2), -1)</f>
        <v>391.65600000000001</v>
      </c>
      <c r="N150">
        <f>IFERROR(VLOOKUP($A150, CDS1Y_bbg!M$5:N$241,2), -1)</f>
        <v>-1</v>
      </c>
      <c r="P150">
        <f>IFERROR(VLOOKUP($A150, CDS1Y_bbg!O$5:P$241,2), -1)</f>
        <v>-1</v>
      </c>
      <c r="R150">
        <f>IFERROR(VLOOKUP($A150, CDS1Y_bbg!Q$5:R$241,2), -1)</f>
        <v>63.655000000000001</v>
      </c>
      <c r="T150">
        <v>-1</v>
      </c>
      <c r="V150">
        <f>IFERROR(VLOOKUP($A150, CDS1Y_bbg!U$5:V$241,2), -1)</f>
        <v>146.911</v>
      </c>
      <c r="X150">
        <f>IFERROR(VLOOKUP($A150, CDS1Y_bbg!W$5:X$241,2), -1)</f>
        <v>133.50399999999999</v>
      </c>
      <c r="Z150">
        <f>IFERROR(VLOOKUP($A150, CDS1Y_bbg!Y$5:Z$241,2), -1)</f>
        <v>87.974999999999994</v>
      </c>
      <c r="AB150">
        <f>IFERROR(VLOOKUP($A150, CDS1Y_bbg!AA$5:AB$241,2), -1)</f>
        <v>-1</v>
      </c>
      <c r="AD150">
        <f>IFERROR(VLOOKUP($A150, CDS1Y_bbg!AC$5:AD$241,2), -1)</f>
        <v>157.50299999999999</v>
      </c>
      <c r="AF150">
        <f>IFERROR(VLOOKUP($A150, CDS1Y_bbg!AE$5:AF$241,2), -1)</f>
        <v>-1</v>
      </c>
      <c r="AH150">
        <f>IFERROR(VLOOKUP($A150, CDS1Y_bbg!AG$5:AH$241,2), -1)</f>
        <v>-1</v>
      </c>
      <c r="AJ150">
        <f>IFERROR(VLOOKUP($A150, CDS1Y_bbg!AI$5:AJ$241,2), -1)</f>
        <v>-1</v>
      </c>
      <c r="AL150">
        <f>IFERROR(VLOOKUP($A150, CDS1Y_bbg!AK$5:AL$241,2), -1)</f>
        <v>-1</v>
      </c>
      <c r="AN150">
        <f>IFERROR(VLOOKUP($A150, CDS1Y_bbg!AM$5:AN$241,2), -1)</f>
        <v>-1</v>
      </c>
      <c r="AP150">
        <f>IFERROR(VLOOKUP($A150, CDS1Y_bbg!AO$5:AP$241,2), -1)</f>
        <v>-1</v>
      </c>
      <c r="AR150">
        <f>IFERROR(VLOOKUP($A150, CDS1Y_bbg!AQ$5:AR$241,2), -1)</f>
        <v>-1</v>
      </c>
      <c r="AT150">
        <f>IFERROR(VLOOKUP($A150, CDS1Y_bbg!AS$5:AT$241,2), -1)</f>
        <v>-1</v>
      </c>
      <c r="AV150">
        <f>IFERROR(VLOOKUP($A150, CDS1Y_bbg!AU$5:AV$241,2), -1)</f>
        <v>-1</v>
      </c>
      <c r="AX150">
        <f>IFERROR(VLOOKUP($A150, CDS1Y_bbg!AW$5:AX$241,2), -1)</f>
        <v>104.68</v>
      </c>
      <c r="AZ150">
        <f>IFERROR(VLOOKUP($A150, CDS1Y_bbg!AY$5:AZ$241,2), -1)</f>
        <v>7.9719999999999995</v>
      </c>
      <c r="BB150">
        <f>IFERROR(VLOOKUP($A150, CDS1Y_bbg!BA$5:BB$241,2), -1)</f>
        <v>-1</v>
      </c>
      <c r="BD150">
        <f>IFERROR(VLOOKUP($A150, CDS1Y_bbg!BC$5:BD$241,2), -1)</f>
        <v>-1</v>
      </c>
      <c r="BF150">
        <f>IFERROR(VLOOKUP($A150, CDS1Y_bbg!BE$5:BF$241,2), -1)</f>
        <v>-1</v>
      </c>
      <c r="BH150">
        <f>IFERROR(VLOOKUP($A150, CDS1Y_bbg!BG$5:BH$241,2), -1)</f>
        <v>-1</v>
      </c>
      <c r="BJ150">
        <f>IFERROR(VLOOKUP($A150, CDS1Y_bbg!BI$5:BJ$241,2), -1)</f>
        <v>-1</v>
      </c>
      <c r="BL150">
        <f>IFERROR(VLOOKUP($A150, CDS1Y_bbg!BK$5:BL$241,2), -1)</f>
        <v>-1</v>
      </c>
      <c r="BN150">
        <f>IFERROR(VLOOKUP($A150, CDS1Y_bbg!BM$5:BN$241,2), -1)</f>
        <v>-1</v>
      </c>
      <c r="BP150">
        <f>IFERROR(VLOOKUP($A150, CDS1Y_bbg!BO$5:BP$241,2), -1)</f>
        <v>-1</v>
      </c>
      <c r="BR150">
        <f>IFERROR(VLOOKUP($A150, CDS1Y_bbg!BQ$5:BR$241,2), -1)</f>
        <v>-1</v>
      </c>
      <c r="BT150">
        <f>IFERROR(VLOOKUP($A150, CDS1Y_bbg!BS$5:BT$241,2), -1)</f>
        <v>-1</v>
      </c>
      <c r="BV150">
        <f>IFERROR(VLOOKUP($A150, CDS1Y_bbg!BU$5:BV$241,2), -1)</f>
        <v>-1</v>
      </c>
      <c r="BX150">
        <f>IFERROR(VLOOKUP($A150, CDS1Y_bbg!BW$5:BX$241,2), -1)</f>
        <v>56.981999999999999</v>
      </c>
      <c r="BZ150">
        <f>IFERROR(VLOOKUP($A150, CDS1Y_bbg!BY$5:BZ$241,2), -1)</f>
        <v>-1</v>
      </c>
      <c r="CB150">
        <f>IFERROR(VLOOKUP($A150, CDS1Y_bbg!CA$5:CB$241,2), -1)</f>
        <v>209.87</v>
      </c>
      <c r="CD150">
        <f>IFERROR(VLOOKUP($A150, CDS1Y_bbg!CC$5:CD$241,2), -1)</f>
        <v>209.87</v>
      </c>
      <c r="CF150">
        <f>IFERROR(VLOOKUP($A150, CDS1Y_bbg!CE$5:CF$241,2), -1)</f>
        <v>170.048</v>
      </c>
      <c r="CH150">
        <f>IFERROR(VLOOKUP($A150, CDS1Y_bbg!CG$5:CH$241,2), -1)</f>
        <v>64.507000000000005</v>
      </c>
      <c r="CJ150">
        <f>IFERROR(VLOOKUP($A150, CDS1Y_bbg!CI$5:CJ$241,2), -1)</f>
        <v>-1</v>
      </c>
      <c r="CL150">
        <f>IFERROR(VLOOKUP($A150, CDS1Y_bbg!CK$5:CL$241,2), -1)</f>
        <v>485.15800000000002</v>
      </c>
      <c r="CN150">
        <f>IFERROR(VLOOKUP($A150, CDS1Y_bbg!CM$5:CN$241,2), -1)</f>
        <v>-1</v>
      </c>
    </row>
    <row r="151" spans="1:92" x14ac:dyDescent="0.25">
      <c r="A151" s="1">
        <v>41089</v>
      </c>
      <c r="B151">
        <f>IFERROR(VLOOKUP($A151, CDS1Y_bbg!A$5:B$241,2), -1)</f>
        <v>67.350999999999999</v>
      </c>
      <c r="D151">
        <f>IFERROR(VLOOKUP($A151, CDS1Y_bbg!C$5:D$241,2), -1)</f>
        <v>194.69</v>
      </c>
      <c r="F151">
        <f>IFERROR(VLOOKUP($A151, CDS1Y_bbg!E$5:F$241,2), -1)</f>
        <v>51.253999999999998</v>
      </c>
      <c r="H151">
        <f>IFERROR(VLOOKUP($A151, CDS1Y_bbg!G$5:H$241,2), -1)</f>
        <v>-1</v>
      </c>
      <c r="J151">
        <f>IFERROR(VLOOKUP($A151, CDS1Y_bbg!I$5:J$241,2), -1)</f>
        <v>53.481999999999999</v>
      </c>
      <c r="L151">
        <f>IFERROR(VLOOKUP($A151, CDS1Y_bbg!K$5:L$241,2), -1)</f>
        <v>382.89</v>
      </c>
      <c r="N151">
        <f>IFERROR(VLOOKUP($A151, CDS1Y_bbg!M$5:N$241,2), -1)</f>
        <v>-1</v>
      </c>
      <c r="P151">
        <f>IFERROR(VLOOKUP($A151, CDS1Y_bbg!O$5:P$241,2), -1)</f>
        <v>-1</v>
      </c>
      <c r="R151">
        <f>IFERROR(VLOOKUP($A151, CDS1Y_bbg!Q$5:R$241,2), -1)</f>
        <v>48.587000000000003</v>
      </c>
      <c r="T151">
        <v>-1</v>
      </c>
      <c r="V151">
        <f>IFERROR(VLOOKUP($A151, CDS1Y_bbg!U$5:V$241,2), -1)</f>
        <v>84.025000000000006</v>
      </c>
      <c r="X151">
        <f>IFERROR(VLOOKUP($A151, CDS1Y_bbg!W$5:X$241,2), -1)</f>
        <v>94.724999999999994</v>
      </c>
      <c r="Z151">
        <f>IFERROR(VLOOKUP($A151, CDS1Y_bbg!Y$5:Z$241,2), -1)</f>
        <v>54.134999999999998</v>
      </c>
      <c r="AB151">
        <f>IFERROR(VLOOKUP($A151, CDS1Y_bbg!AA$5:AB$241,2), -1)</f>
        <v>-1</v>
      </c>
      <c r="AD151">
        <f>IFERROR(VLOOKUP($A151, CDS1Y_bbg!AC$5:AD$241,2), -1)</f>
        <v>109.49299999999999</v>
      </c>
      <c r="AF151">
        <f>IFERROR(VLOOKUP($A151, CDS1Y_bbg!AE$5:AF$241,2), -1)</f>
        <v>-1</v>
      </c>
      <c r="AH151">
        <f>IFERROR(VLOOKUP($A151, CDS1Y_bbg!AG$5:AH$241,2), -1)</f>
        <v>-1</v>
      </c>
      <c r="AJ151">
        <f>IFERROR(VLOOKUP($A151, CDS1Y_bbg!AI$5:AJ$241,2), -1)</f>
        <v>-1</v>
      </c>
      <c r="AL151">
        <f>IFERROR(VLOOKUP($A151, CDS1Y_bbg!AK$5:AL$241,2), -1)</f>
        <v>-1</v>
      </c>
      <c r="AN151">
        <f>IFERROR(VLOOKUP($A151, CDS1Y_bbg!AM$5:AN$241,2), -1)</f>
        <v>-1</v>
      </c>
      <c r="AP151">
        <f>IFERROR(VLOOKUP($A151, CDS1Y_bbg!AO$5:AP$241,2), -1)</f>
        <v>-1</v>
      </c>
      <c r="AR151">
        <f>IFERROR(VLOOKUP($A151, CDS1Y_bbg!AQ$5:AR$241,2), -1)</f>
        <v>-1</v>
      </c>
      <c r="AT151">
        <f>IFERROR(VLOOKUP($A151, CDS1Y_bbg!AS$5:AT$241,2), -1)</f>
        <v>-1</v>
      </c>
      <c r="AV151">
        <f>IFERROR(VLOOKUP($A151, CDS1Y_bbg!AU$5:AV$241,2), -1)</f>
        <v>-1</v>
      </c>
      <c r="AX151">
        <f>IFERROR(VLOOKUP($A151, CDS1Y_bbg!AW$5:AX$241,2), -1)</f>
        <v>81.980999999999995</v>
      </c>
      <c r="AZ151">
        <f>IFERROR(VLOOKUP($A151, CDS1Y_bbg!AY$5:AZ$241,2), -1)</f>
        <v>7.9719999999999995</v>
      </c>
      <c r="BB151">
        <f>IFERROR(VLOOKUP($A151, CDS1Y_bbg!BA$5:BB$241,2), -1)</f>
        <v>-1</v>
      </c>
      <c r="BD151">
        <f>IFERROR(VLOOKUP($A151, CDS1Y_bbg!BC$5:BD$241,2), -1)</f>
        <v>-1</v>
      </c>
      <c r="BF151">
        <f>IFERROR(VLOOKUP($A151, CDS1Y_bbg!BE$5:BF$241,2), -1)</f>
        <v>-1</v>
      </c>
      <c r="BH151">
        <f>IFERROR(VLOOKUP($A151, CDS1Y_bbg!BG$5:BH$241,2), -1)</f>
        <v>-1</v>
      </c>
      <c r="BJ151">
        <f>IFERROR(VLOOKUP($A151, CDS1Y_bbg!BI$5:BJ$241,2), -1)</f>
        <v>-1</v>
      </c>
      <c r="BL151">
        <f>IFERROR(VLOOKUP($A151, CDS1Y_bbg!BK$5:BL$241,2), -1)</f>
        <v>-1</v>
      </c>
      <c r="BN151">
        <f>IFERROR(VLOOKUP($A151, CDS1Y_bbg!BM$5:BN$241,2), -1)</f>
        <v>-1</v>
      </c>
      <c r="BP151">
        <f>IFERROR(VLOOKUP($A151, CDS1Y_bbg!BO$5:BP$241,2), -1)</f>
        <v>-1</v>
      </c>
      <c r="BR151">
        <f>IFERROR(VLOOKUP($A151, CDS1Y_bbg!BQ$5:BR$241,2), -1)</f>
        <v>-1</v>
      </c>
      <c r="BT151">
        <f>IFERROR(VLOOKUP($A151, CDS1Y_bbg!BS$5:BT$241,2), -1)</f>
        <v>-1</v>
      </c>
      <c r="BV151">
        <f>IFERROR(VLOOKUP($A151, CDS1Y_bbg!BU$5:BV$241,2), -1)</f>
        <v>-1</v>
      </c>
      <c r="BX151">
        <f>IFERROR(VLOOKUP($A151, CDS1Y_bbg!BW$5:BX$241,2), -1)</f>
        <v>50.182000000000002</v>
      </c>
      <c r="BZ151">
        <f>IFERROR(VLOOKUP($A151, CDS1Y_bbg!BY$5:BZ$241,2), -1)</f>
        <v>-1</v>
      </c>
      <c r="CB151">
        <f>IFERROR(VLOOKUP($A151, CDS1Y_bbg!CA$5:CB$241,2), -1)</f>
        <v>164.25399999999999</v>
      </c>
      <c r="CD151">
        <f>IFERROR(VLOOKUP($A151, CDS1Y_bbg!CC$5:CD$241,2), -1)</f>
        <v>152.25</v>
      </c>
      <c r="CF151">
        <f>IFERROR(VLOOKUP($A151, CDS1Y_bbg!CE$5:CF$241,2), -1)</f>
        <v>115.218</v>
      </c>
      <c r="CH151">
        <f>IFERROR(VLOOKUP($A151, CDS1Y_bbg!CG$5:CH$241,2), -1)</f>
        <v>59.75</v>
      </c>
      <c r="CJ151">
        <f>IFERROR(VLOOKUP($A151, CDS1Y_bbg!CI$5:CJ$241,2), -1)</f>
        <v>-1</v>
      </c>
      <c r="CL151">
        <f>IFERROR(VLOOKUP($A151, CDS1Y_bbg!CK$5:CL$241,2), -1)</f>
        <v>366.08</v>
      </c>
      <c r="CN151">
        <f>IFERROR(VLOOKUP($A151, CDS1Y_bbg!CM$5:CN$241,2), -1)</f>
        <v>-1</v>
      </c>
    </row>
    <row r="152" spans="1:92" x14ac:dyDescent="0.25">
      <c r="A152" s="1">
        <v>41121</v>
      </c>
      <c r="B152">
        <f>IFERROR(VLOOKUP($A152, CDS1Y_bbg!A$5:B$241,2), -1)</f>
        <v>47.622999999999998</v>
      </c>
      <c r="D152">
        <f>IFERROR(VLOOKUP($A152, CDS1Y_bbg!C$5:D$241,2), -1)</f>
        <v>149.292</v>
      </c>
      <c r="F152">
        <f>IFERROR(VLOOKUP($A152, CDS1Y_bbg!E$5:F$241,2), -1)</f>
        <v>39.396000000000001</v>
      </c>
      <c r="H152">
        <f>IFERROR(VLOOKUP($A152, CDS1Y_bbg!G$5:H$241,2), -1)</f>
        <v>-1</v>
      </c>
      <c r="J152">
        <f>IFERROR(VLOOKUP($A152, CDS1Y_bbg!I$5:J$241,2), -1)</f>
        <v>37.631</v>
      </c>
      <c r="L152">
        <f>IFERROR(VLOOKUP($A152, CDS1Y_bbg!K$5:L$241,2), -1)</f>
        <v>313.38499999999999</v>
      </c>
      <c r="N152">
        <f>IFERROR(VLOOKUP($A152, CDS1Y_bbg!M$5:N$241,2), -1)</f>
        <v>-1</v>
      </c>
      <c r="P152">
        <f>IFERROR(VLOOKUP($A152, CDS1Y_bbg!O$5:P$241,2), -1)</f>
        <v>-1</v>
      </c>
      <c r="R152">
        <f>IFERROR(VLOOKUP($A152, CDS1Y_bbg!Q$5:R$241,2), -1)</f>
        <v>29.856999999999999</v>
      </c>
      <c r="T152">
        <v>-1</v>
      </c>
      <c r="V152">
        <f>IFERROR(VLOOKUP($A152, CDS1Y_bbg!U$5:V$241,2), -1)</f>
        <v>49.417999999999999</v>
      </c>
      <c r="X152">
        <f>IFERROR(VLOOKUP($A152, CDS1Y_bbg!W$5:X$241,2), -1)</f>
        <v>44.024000000000001</v>
      </c>
      <c r="Z152">
        <f>IFERROR(VLOOKUP($A152, CDS1Y_bbg!Y$5:Z$241,2), -1)</f>
        <v>23.722999999999999</v>
      </c>
      <c r="AB152">
        <f>IFERROR(VLOOKUP($A152, CDS1Y_bbg!AA$5:AB$241,2), -1)</f>
        <v>-1</v>
      </c>
      <c r="AD152">
        <f>IFERROR(VLOOKUP($A152, CDS1Y_bbg!AC$5:AD$241,2), -1)</f>
        <v>43.832999999999998</v>
      </c>
      <c r="AF152">
        <f>IFERROR(VLOOKUP($A152, CDS1Y_bbg!AE$5:AF$241,2), -1)</f>
        <v>-1</v>
      </c>
      <c r="AH152">
        <f>IFERROR(VLOOKUP($A152, CDS1Y_bbg!AG$5:AH$241,2), -1)</f>
        <v>-1</v>
      </c>
      <c r="AJ152">
        <f>IFERROR(VLOOKUP($A152, CDS1Y_bbg!AI$5:AJ$241,2), -1)</f>
        <v>-1</v>
      </c>
      <c r="AL152">
        <f>IFERROR(VLOOKUP($A152, CDS1Y_bbg!AK$5:AL$241,2), -1)</f>
        <v>-1</v>
      </c>
      <c r="AN152">
        <f>IFERROR(VLOOKUP($A152, CDS1Y_bbg!AM$5:AN$241,2), -1)</f>
        <v>-1</v>
      </c>
      <c r="AP152">
        <f>IFERROR(VLOOKUP($A152, CDS1Y_bbg!AO$5:AP$241,2), -1)</f>
        <v>-1</v>
      </c>
      <c r="AR152">
        <f>IFERROR(VLOOKUP($A152, CDS1Y_bbg!AQ$5:AR$241,2), -1)</f>
        <v>-1</v>
      </c>
      <c r="AT152">
        <f>IFERROR(VLOOKUP($A152, CDS1Y_bbg!AS$5:AT$241,2), -1)</f>
        <v>-1</v>
      </c>
      <c r="AV152">
        <f>IFERROR(VLOOKUP($A152, CDS1Y_bbg!AU$5:AV$241,2), -1)</f>
        <v>-1</v>
      </c>
      <c r="AX152">
        <f>IFERROR(VLOOKUP($A152, CDS1Y_bbg!AW$5:AX$241,2), -1)</f>
        <v>62.295000000000002</v>
      </c>
      <c r="AZ152">
        <f>IFERROR(VLOOKUP($A152, CDS1Y_bbg!AY$5:AZ$241,2), -1)</f>
        <v>7.9719999999999995</v>
      </c>
      <c r="BB152">
        <f>IFERROR(VLOOKUP($A152, CDS1Y_bbg!BA$5:BB$241,2), -1)</f>
        <v>-1</v>
      </c>
      <c r="BD152">
        <f>IFERROR(VLOOKUP($A152, CDS1Y_bbg!BC$5:BD$241,2), -1)</f>
        <v>-1</v>
      </c>
      <c r="BF152">
        <f>IFERROR(VLOOKUP($A152, CDS1Y_bbg!BE$5:BF$241,2), -1)</f>
        <v>-1</v>
      </c>
      <c r="BH152">
        <f>IFERROR(VLOOKUP($A152, CDS1Y_bbg!BG$5:BH$241,2), -1)</f>
        <v>-1</v>
      </c>
      <c r="BJ152">
        <f>IFERROR(VLOOKUP($A152, CDS1Y_bbg!BI$5:BJ$241,2), -1)</f>
        <v>-1</v>
      </c>
      <c r="BL152">
        <f>IFERROR(VLOOKUP($A152, CDS1Y_bbg!BK$5:BL$241,2), -1)</f>
        <v>-1</v>
      </c>
      <c r="BN152">
        <f>IFERROR(VLOOKUP($A152, CDS1Y_bbg!BM$5:BN$241,2), -1)</f>
        <v>-1</v>
      </c>
      <c r="BP152">
        <f>IFERROR(VLOOKUP($A152, CDS1Y_bbg!BO$5:BP$241,2), -1)</f>
        <v>-1</v>
      </c>
      <c r="BR152">
        <f>IFERROR(VLOOKUP($A152, CDS1Y_bbg!BQ$5:BR$241,2), -1)</f>
        <v>-1</v>
      </c>
      <c r="BT152">
        <f>IFERROR(VLOOKUP($A152, CDS1Y_bbg!BS$5:BT$241,2), -1)</f>
        <v>-1</v>
      </c>
      <c r="BV152">
        <f>IFERROR(VLOOKUP($A152, CDS1Y_bbg!BU$5:BV$241,2), -1)</f>
        <v>-1</v>
      </c>
      <c r="BX152">
        <f>IFERROR(VLOOKUP($A152, CDS1Y_bbg!BW$5:BX$241,2), -1)</f>
        <v>51.670999999999999</v>
      </c>
      <c r="BZ152">
        <f>IFERROR(VLOOKUP($A152, CDS1Y_bbg!BY$5:BZ$241,2), -1)</f>
        <v>-1</v>
      </c>
      <c r="CB152">
        <f>IFERROR(VLOOKUP($A152, CDS1Y_bbg!CA$5:CB$241,2), -1)</f>
        <v>157.32499999999999</v>
      </c>
      <c r="CD152">
        <f>IFERROR(VLOOKUP($A152, CDS1Y_bbg!CC$5:CD$241,2), -1)</f>
        <v>97.369</v>
      </c>
      <c r="CF152">
        <f>IFERROR(VLOOKUP($A152, CDS1Y_bbg!CE$5:CF$241,2), -1)</f>
        <v>123.167</v>
      </c>
      <c r="CH152">
        <f>IFERROR(VLOOKUP($A152, CDS1Y_bbg!CG$5:CH$241,2), -1)</f>
        <v>47.924999999999997</v>
      </c>
      <c r="CJ152">
        <f>IFERROR(VLOOKUP($A152, CDS1Y_bbg!CI$5:CJ$241,2), -1)</f>
        <v>-1</v>
      </c>
      <c r="CL152">
        <f>IFERROR(VLOOKUP($A152, CDS1Y_bbg!CK$5:CL$241,2), -1)</f>
        <v>308.36700000000002</v>
      </c>
      <c r="CN152">
        <f>IFERROR(VLOOKUP($A152, CDS1Y_bbg!CM$5:CN$241,2), -1)</f>
        <v>-1</v>
      </c>
    </row>
    <row r="153" spans="1:92" x14ac:dyDescent="0.25">
      <c r="A153" s="1">
        <v>41152</v>
      </c>
      <c r="B153">
        <f>IFERROR(VLOOKUP($A153, CDS1Y_bbg!A$5:B$241,2), -1)</f>
        <v>45.061999999999998</v>
      </c>
      <c r="D153">
        <f>IFERROR(VLOOKUP($A153, CDS1Y_bbg!C$5:D$241,2), -1)</f>
        <v>115.06699999999999</v>
      </c>
      <c r="F153">
        <f>IFERROR(VLOOKUP($A153, CDS1Y_bbg!E$5:F$241,2), -1)</f>
        <v>37.131</v>
      </c>
      <c r="H153">
        <f>IFERROR(VLOOKUP($A153, CDS1Y_bbg!G$5:H$241,2), -1)</f>
        <v>-1</v>
      </c>
      <c r="J153">
        <f>IFERROR(VLOOKUP($A153, CDS1Y_bbg!I$5:J$241,2), -1)</f>
        <v>32.994999999999997</v>
      </c>
      <c r="L153">
        <f>IFERROR(VLOOKUP($A153, CDS1Y_bbg!K$5:L$241,2), -1)</f>
        <v>282.185</v>
      </c>
      <c r="N153">
        <f>IFERROR(VLOOKUP($A153, CDS1Y_bbg!M$5:N$241,2), -1)</f>
        <v>-1</v>
      </c>
      <c r="P153">
        <f>IFERROR(VLOOKUP($A153, CDS1Y_bbg!O$5:P$241,2), -1)</f>
        <v>-1</v>
      </c>
      <c r="R153">
        <f>IFERROR(VLOOKUP($A153, CDS1Y_bbg!Q$5:R$241,2), -1)</f>
        <v>29.05</v>
      </c>
      <c r="T153">
        <v>-1</v>
      </c>
      <c r="V153">
        <f>IFERROR(VLOOKUP($A153, CDS1Y_bbg!U$5:V$241,2), -1)</f>
        <v>33.023000000000003</v>
      </c>
      <c r="X153">
        <f>IFERROR(VLOOKUP($A153, CDS1Y_bbg!W$5:X$241,2), -1)</f>
        <v>35.512999999999998</v>
      </c>
      <c r="Z153">
        <f>IFERROR(VLOOKUP($A153, CDS1Y_bbg!Y$5:Z$241,2), -1)</f>
        <v>39.076000000000001</v>
      </c>
      <c r="AB153">
        <f>IFERROR(VLOOKUP($A153, CDS1Y_bbg!AA$5:AB$241,2), -1)</f>
        <v>-1</v>
      </c>
      <c r="AD153">
        <f>IFERROR(VLOOKUP($A153, CDS1Y_bbg!AC$5:AD$241,2), -1)</f>
        <v>56.308999999999997</v>
      </c>
      <c r="AF153">
        <f>IFERROR(VLOOKUP($A153, CDS1Y_bbg!AE$5:AF$241,2), -1)</f>
        <v>-1</v>
      </c>
      <c r="AH153">
        <f>IFERROR(VLOOKUP($A153, CDS1Y_bbg!AG$5:AH$241,2), -1)</f>
        <v>-1</v>
      </c>
      <c r="AJ153">
        <f>IFERROR(VLOOKUP($A153, CDS1Y_bbg!AI$5:AJ$241,2), -1)</f>
        <v>-1</v>
      </c>
      <c r="AL153">
        <f>IFERROR(VLOOKUP($A153, CDS1Y_bbg!AK$5:AL$241,2), -1)</f>
        <v>-1</v>
      </c>
      <c r="AN153">
        <f>IFERROR(VLOOKUP($A153, CDS1Y_bbg!AM$5:AN$241,2), -1)</f>
        <v>-1</v>
      </c>
      <c r="AP153">
        <f>IFERROR(VLOOKUP($A153, CDS1Y_bbg!AO$5:AP$241,2), -1)</f>
        <v>-1</v>
      </c>
      <c r="AR153">
        <f>IFERROR(VLOOKUP($A153, CDS1Y_bbg!AQ$5:AR$241,2), -1)</f>
        <v>-1</v>
      </c>
      <c r="AT153">
        <f>IFERROR(VLOOKUP($A153, CDS1Y_bbg!AS$5:AT$241,2), -1)</f>
        <v>-1</v>
      </c>
      <c r="AV153">
        <f>IFERROR(VLOOKUP($A153, CDS1Y_bbg!AU$5:AV$241,2), -1)</f>
        <v>-1</v>
      </c>
      <c r="AX153">
        <f>IFERROR(VLOOKUP($A153, CDS1Y_bbg!AW$5:AX$241,2), -1)</f>
        <v>70.644999999999996</v>
      </c>
      <c r="AZ153">
        <f>IFERROR(VLOOKUP($A153, CDS1Y_bbg!AY$5:AZ$241,2), -1)</f>
        <v>7.9719999999999995</v>
      </c>
      <c r="BB153">
        <f>IFERROR(VLOOKUP($A153, CDS1Y_bbg!BA$5:BB$241,2), -1)</f>
        <v>-1</v>
      </c>
      <c r="BD153">
        <f>IFERROR(VLOOKUP($A153, CDS1Y_bbg!BC$5:BD$241,2), -1)</f>
        <v>-1</v>
      </c>
      <c r="BF153">
        <f>IFERROR(VLOOKUP($A153, CDS1Y_bbg!BE$5:BF$241,2), -1)</f>
        <v>-1</v>
      </c>
      <c r="BH153">
        <f>IFERROR(VLOOKUP($A153, CDS1Y_bbg!BG$5:BH$241,2), -1)</f>
        <v>-1</v>
      </c>
      <c r="BJ153">
        <f>IFERROR(VLOOKUP($A153, CDS1Y_bbg!BI$5:BJ$241,2), -1)</f>
        <v>-1</v>
      </c>
      <c r="BL153">
        <f>IFERROR(VLOOKUP($A153, CDS1Y_bbg!BK$5:BL$241,2), -1)</f>
        <v>-1</v>
      </c>
      <c r="BN153">
        <f>IFERROR(VLOOKUP($A153, CDS1Y_bbg!BM$5:BN$241,2), -1)</f>
        <v>-1</v>
      </c>
      <c r="BP153">
        <f>IFERROR(VLOOKUP($A153, CDS1Y_bbg!BO$5:BP$241,2), -1)</f>
        <v>-1</v>
      </c>
      <c r="BR153">
        <f>IFERROR(VLOOKUP($A153, CDS1Y_bbg!BQ$5:BR$241,2), -1)</f>
        <v>-1</v>
      </c>
      <c r="BT153">
        <f>IFERROR(VLOOKUP($A153, CDS1Y_bbg!BS$5:BT$241,2), -1)</f>
        <v>-1</v>
      </c>
      <c r="BV153">
        <f>IFERROR(VLOOKUP($A153, CDS1Y_bbg!BU$5:BV$241,2), -1)</f>
        <v>-1</v>
      </c>
      <c r="BX153">
        <f>IFERROR(VLOOKUP($A153, CDS1Y_bbg!BW$5:BX$241,2), -1)</f>
        <v>56.304000000000002</v>
      </c>
      <c r="BZ153">
        <f>IFERROR(VLOOKUP($A153, CDS1Y_bbg!BY$5:BZ$241,2), -1)</f>
        <v>-1</v>
      </c>
      <c r="CB153">
        <f>IFERROR(VLOOKUP($A153, CDS1Y_bbg!CA$5:CB$241,2), -1)</f>
        <v>77.253</v>
      </c>
      <c r="CD153">
        <f>IFERROR(VLOOKUP($A153, CDS1Y_bbg!CC$5:CD$241,2), -1)</f>
        <v>86.727000000000004</v>
      </c>
      <c r="CF153">
        <f>IFERROR(VLOOKUP($A153, CDS1Y_bbg!CE$5:CF$241,2), -1)</f>
        <v>56.953000000000003</v>
      </c>
      <c r="CH153">
        <f>IFERROR(VLOOKUP($A153, CDS1Y_bbg!CG$5:CH$241,2), -1)</f>
        <v>38.246000000000002</v>
      </c>
      <c r="CJ153">
        <f>IFERROR(VLOOKUP($A153, CDS1Y_bbg!CI$5:CJ$241,2), -1)</f>
        <v>-1</v>
      </c>
      <c r="CL153">
        <f>IFERROR(VLOOKUP($A153, CDS1Y_bbg!CK$5:CL$241,2), -1)</f>
        <v>291.60300000000001</v>
      </c>
      <c r="CN153">
        <f>IFERROR(VLOOKUP($A153, CDS1Y_bbg!CM$5:CN$241,2), -1)</f>
        <v>-1</v>
      </c>
    </row>
    <row r="154" spans="1:92" x14ac:dyDescent="0.25">
      <c r="A154" s="1">
        <v>41180</v>
      </c>
      <c r="B154">
        <f>IFERROR(VLOOKUP($A154, CDS1Y_bbg!A$5:B$241,2), -1)</f>
        <v>35.33</v>
      </c>
      <c r="D154">
        <f>IFERROR(VLOOKUP($A154, CDS1Y_bbg!C$5:D$241,2), -1)</f>
        <v>72.742000000000004</v>
      </c>
      <c r="F154">
        <f>IFERROR(VLOOKUP($A154, CDS1Y_bbg!E$5:F$241,2), -1)</f>
        <v>31.404</v>
      </c>
      <c r="H154">
        <f>IFERROR(VLOOKUP($A154, CDS1Y_bbg!G$5:H$241,2), -1)</f>
        <v>-1</v>
      </c>
      <c r="J154">
        <f>IFERROR(VLOOKUP($A154, CDS1Y_bbg!I$5:J$241,2), -1)</f>
        <v>28.178999999999998</v>
      </c>
      <c r="L154">
        <f>IFERROR(VLOOKUP($A154, CDS1Y_bbg!K$5:L$241,2), -1)</f>
        <v>177.762</v>
      </c>
      <c r="N154">
        <f>IFERROR(VLOOKUP($A154, CDS1Y_bbg!M$5:N$241,2), -1)</f>
        <v>-1</v>
      </c>
      <c r="P154">
        <f>IFERROR(VLOOKUP($A154, CDS1Y_bbg!O$5:P$241,2), -1)</f>
        <v>-1</v>
      </c>
      <c r="R154">
        <f>IFERROR(VLOOKUP($A154, CDS1Y_bbg!Q$5:R$241,2), -1)</f>
        <v>28.638000000000002</v>
      </c>
      <c r="T154">
        <v>-1</v>
      </c>
      <c r="V154">
        <f>IFERROR(VLOOKUP($A154, CDS1Y_bbg!U$5:V$241,2), -1)</f>
        <v>22.885999999999999</v>
      </c>
      <c r="X154">
        <f>IFERROR(VLOOKUP($A154, CDS1Y_bbg!W$5:X$241,2), -1)</f>
        <v>49.835000000000001</v>
      </c>
      <c r="Z154">
        <f>IFERROR(VLOOKUP($A154, CDS1Y_bbg!Y$5:Z$241,2), -1)</f>
        <v>38.098999999999997</v>
      </c>
      <c r="AB154">
        <f>IFERROR(VLOOKUP($A154, CDS1Y_bbg!AA$5:AB$241,2), -1)</f>
        <v>-1</v>
      </c>
      <c r="AD154">
        <f>IFERROR(VLOOKUP($A154, CDS1Y_bbg!AC$5:AD$241,2), -1)</f>
        <v>63.387999999999998</v>
      </c>
      <c r="AF154">
        <f>IFERROR(VLOOKUP($A154, CDS1Y_bbg!AE$5:AF$241,2), -1)</f>
        <v>-1</v>
      </c>
      <c r="AH154">
        <f>IFERROR(VLOOKUP($A154, CDS1Y_bbg!AG$5:AH$241,2), -1)</f>
        <v>-1</v>
      </c>
      <c r="AJ154">
        <f>IFERROR(VLOOKUP($A154, CDS1Y_bbg!AI$5:AJ$241,2), -1)</f>
        <v>-1</v>
      </c>
      <c r="AL154">
        <f>IFERROR(VLOOKUP($A154, CDS1Y_bbg!AK$5:AL$241,2), -1)</f>
        <v>-1</v>
      </c>
      <c r="AN154">
        <f>IFERROR(VLOOKUP($A154, CDS1Y_bbg!AM$5:AN$241,2), -1)</f>
        <v>-1</v>
      </c>
      <c r="AP154">
        <f>IFERROR(VLOOKUP($A154, CDS1Y_bbg!AO$5:AP$241,2), -1)</f>
        <v>-1</v>
      </c>
      <c r="AR154">
        <f>IFERROR(VLOOKUP($A154, CDS1Y_bbg!AQ$5:AR$241,2), -1)</f>
        <v>-1</v>
      </c>
      <c r="AT154">
        <f>IFERROR(VLOOKUP($A154, CDS1Y_bbg!AS$5:AT$241,2), -1)</f>
        <v>-1</v>
      </c>
      <c r="AV154">
        <f>IFERROR(VLOOKUP($A154, CDS1Y_bbg!AU$5:AV$241,2), -1)</f>
        <v>-1</v>
      </c>
      <c r="AX154">
        <f>IFERROR(VLOOKUP($A154, CDS1Y_bbg!AW$5:AX$241,2), -1)</f>
        <v>62.247</v>
      </c>
      <c r="AZ154">
        <f>IFERROR(VLOOKUP($A154, CDS1Y_bbg!AY$5:AZ$241,2), -1)</f>
        <v>7.9719999999999995</v>
      </c>
      <c r="BB154">
        <f>IFERROR(VLOOKUP($A154, CDS1Y_bbg!BA$5:BB$241,2), -1)</f>
        <v>-1</v>
      </c>
      <c r="BD154">
        <f>IFERROR(VLOOKUP($A154, CDS1Y_bbg!BC$5:BD$241,2), -1)</f>
        <v>-1</v>
      </c>
      <c r="BF154">
        <f>IFERROR(VLOOKUP($A154, CDS1Y_bbg!BE$5:BF$241,2), -1)</f>
        <v>-1</v>
      </c>
      <c r="BH154">
        <f>IFERROR(VLOOKUP($A154, CDS1Y_bbg!BG$5:BH$241,2), -1)</f>
        <v>-1</v>
      </c>
      <c r="BJ154">
        <f>IFERROR(VLOOKUP($A154, CDS1Y_bbg!BI$5:BJ$241,2), -1)</f>
        <v>-1</v>
      </c>
      <c r="BL154">
        <f>IFERROR(VLOOKUP($A154, CDS1Y_bbg!BK$5:BL$241,2), -1)</f>
        <v>-1</v>
      </c>
      <c r="BN154">
        <f>IFERROR(VLOOKUP($A154, CDS1Y_bbg!BM$5:BN$241,2), -1)</f>
        <v>-1</v>
      </c>
      <c r="BP154">
        <f>IFERROR(VLOOKUP($A154, CDS1Y_bbg!BO$5:BP$241,2), -1)</f>
        <v>-1</v>
      </c>
      <c r="BR154">
        <f>IFERROR(VLOOKUP($A154, CDS1Y_bbg!BQ$5:BR$241,2), -1)</f>
        <v>-1</v>
      </c>
      <c r="BT154">
        <f>IFERROR(VLOOKUP($A154, CDS1Y_bbg!BS$5:BT$241,2), -1)</f>
        <v>-1</v>
      </c>
      <c r="BV154">
        <f>IFERROR(VLOOKUP($A154, CDS1Y_bbg!BU$5:BV$241,2), -1)</f>
        <v>-1</v>
      </c>
      <c r="BX154">
        <f>IFERROR(VLOOKUP($A154, CDS1Y_bbg!BW$5:BX$241,2), -1)</f>
        <v>40.701000000000001</v>
      </c>
      <c r="BZ154">
        <f>IFERROR(VLOOKUP($A154, CDS1Y_bbg!BY$5:BZ$241,2), -1)</f>
        <v>-1</v>
      </c>
      <c r="CB154">
        <f>IFERROR(VLOOKUP($A154, CDS1Y_bbg!CA$5:CB$241,2), -1)</f>
        <v>63.856000000000002</v>
      </c>
      <c r="CD154">
        <f>IFERROR(VLOOKUP($A154, CDS1Y_bbg!CC$5:CD$241,2), -1)</f>
        <v>97.754999999999995</v>
      </c>
      <c r="CF154">
        <f>IFERROR(VLOOKUP($A154, CDS1Y_bbg!CE$5:CF$241,2), -1)</f>
        <v>40.344000000000001</v>
      </c>
      <c r="CH154">
        <f>IFERROR(VLOOKUP($A154, CDS1Y_bbg!CG$5:CH$241,2), -1)</f>
        <v>31.542000000000002</v>
      </c>
      <c r="CJ154">
        <f>IFERROR(VLOOKUP($A154, CDS1Y_bbg!CI$5:CJ$241,2), -1)</f>
        <v>-1</v>
      </c>
      <c r="CL154">
        <f>IFERROR(VLOOKUP($A154, CDS1Y_bbg!CK$5:CL$241,2), -1)</f>
        <v>200.887</v>
      </c>
      <c r="CN154">
        <f>IFERROR(VLOOKUP($A154, CDS1Y_bbg!CM$5:CN$241,2), -1)</f>
        <v>-1</v>
      </c>
    </row>
    <row r="155" spans="1:92" x14ac:dyDescent="0.25">
      <c r="A155" s="1">
        <v>41213</v>
      </c>
      <c r="B155">
        <f>IFERROR(VLOOKUP($A155, CDS1Y_bbg!A$5:B$241,2), -1)</f>
        <v>33.976999999999997</v>
      </c>
      <c r="D155">
        <f>IFERROR(VLOOKUP($A155, CDS1Y_bbg!C$5:D$241,2), -1)</f>
        <v>30.082000000000001</v>
      </c>
      <c r="F155">
        <f>IFERROR(VLOOKUP($A155, CDS1Y_bbg!E$5:F$241,2), -1)</f>
        <v>26.341999999999999</v>
      </c>
      <c r="H155">
        <f>IFERROR(VLOOKUP($A155, CDS1Y_bbg!G$5:H$241,2), -1)</f>
        <v>-1</v>
      </c>
      <c r="J155">
        <f>IFERROR(VLOOKUP($A155, CDS1Y_bbg!I$5:J$241,2), -1)</f>
        <v>28.738</v>
      </c>
      <c r="L155">
        <f>IFERROR(VLOOKUP($A155, CDS1Y_bbg!K$5:L$241,2), -1)</f>
        <v>97.347999999999999</v>
      </c>
      <c r="N155">
        <f>IFERROR(VLOOKUP($A155, CDS1Y_bbg!M$5:N$241,2), -1)</f>
        <v>-1</v>
      </c>
      <c r="P155">
        <f>IFERROR(VLOOKUP($A155, CDS1Y_bbg!O$5:P$241,2), -1)</f>
        <v>-1</v>
      </c>
      <c r="R155">
        <f>IFERROR(VLOOKUP($A155, CDS1Y_bbg!Q$5:R$241,2), -1)</f>
        <v>28.888000000000002</v>
      </c>
      <c r="T155">
        <v>-1</v>
      </c>
      <c r="V155">
        <f>IFERROR(VLOOKUP($A155, CDS1Y_bbg!U$5:V$241,2), -1)</f>
        <v>13.747999999999999</v>
      </c>
      <c r="X155">
        <f>IFERROR(VLOOKUP($A155, CDS1Y_bbg!W$5:X$241,2), -1)</f>
        <v>52.298999999999999</v>
      </c>
      <c r="Z155">
        <f>IFERROR(VLOOKUP($A155, CDS1Y_bbg!Y$5:Z$241,2), -1)</f>
        <v>35.234999999999999</v>
      </c>
      <c r="AB155">
        <f>IFERROR(VLOOKUP($A155, CDS1Y_bbg!AA$5:AB$241,2), -1)</f>
        <v>-1</v>
      </c>
      <c r="AD155">
        <f>IFERROR(VLOOKUP($A155, CDS1Y_bbg!AC$5:AD$241,2), -1)</f>
        <v>60.954999999999998</v>
      </c>
      <c r="AF155">
        <f>IFERROR(VLOOKUP($A155, CDS1Y_bbg!AE$5:AF$241,2), -1)</f>
        <v>-1</v>
      </c>
      <c r="AH155">
        <f>IFERROR(VLOOKUP($A155, CDS1Y_bbg!AG$5:AH$241,2), -1)</f>
        <v>-1</v>
      </c>
      <c r="AJ155">
        <f>IFERROR(VLOOKUP($A155, CDS1Y_bbg!AI$5:AJ$241,2), -1)</f>
        <v>-1</v>
      </c>
      <c r="AL155">
        <f>IFERROR(VLOOKUP($A155, CDS1Y_bbg!AK$5:AL$241,2), -1)</f>
        <v>-1</v>
      </c>
      <c r="AN155">
        <f>IFERROR(VLOOKUP($A155, CDS1Y_bbg!AM$5:AN$241,2), -1)</f>
        <v>-1</v>
      </c>
      <c r="AP155">
        <f>IFERROR(VLOOKUP($A155, CDS1Y_bbg!AO$5:AP$241,2), -1)</f>
        <v>-1</v>
      </c>
      <c r="AR155">
        <f>IFERROR(VLOOKUP($A155, CDS1Y_bbg!AQ$5:AR$241,2), -1)</f>
        <v>-1</v>
      </c>
      <c r="AT155">
        <f>IFERROR(VLOOKUP($A155, CDS1Y_bbg!AS$5:AT$241,2), -1)</f>
        <v>-1</v>
      </c>
      <c r="AV155">
        <f>IFERROR(VLOOKUP($A155, CDS1Y_bbg!AU$5:AV$241,2), -1)</f>
        <v>-1</v>
      </c>
      <c r="AX155">
        <f>IFERROR(VLOOKUP($A155, CDS1Y_bbg!AW$5:AX$241,2), -1)</f>
        <v>54.170999999999999</v>
      </c>
      <c r="AZ155">
        <f>IFERROR(VLOOKUP($A155, CDS1Y_bbg!AY$5:AZ$241,2), -1)</f>
        <v>7.9719999999999995</v>
      </c>
      <c r="BB155">
        <f>IFERROR(VLOOKUP($A155, CDS1Y_bbg!BA$5:BB$241,2), -1)</f>
        <v>-1</v>
      </c>
      <c r="BD155">
        <f>IFERROR(VLOOKUP($A155, CDS1Y_bbg!BC$5:BD$241,2), -1)</f>
        <v>-1</v>
      </c>
      <c r="BF155">
        <f>IFERROR(VLOOKUP($A155, CDS1Y_bbg!BE$5:BF$241,2), -1)</f>
        <v>-1</v>
      </c>
      <c r="BH155">
        <f>IFERROR(VLOOKUP($A155, CDS1Y_bbg!BG$5:BH$241,2), -1)</f>
        <v>-1</v>
      </c>
      <c r="BJ155">
        <f>IFERROR(VLOOKUP($A155, CDS1Y_bbg!BI$5:BJ$241,2), -1)</f>
        <v>-1</v>
      </c>
      <c r="BL155">
        <f>IFERROR(VLOOKUP($A155, CDS1Y_bbg!BK$5:BL$241,2), -1)</f>
        <v>-1</v>
      </c>
      <c r="BN155">
        <f>IFERROR(VLOOKUP($A155, CDS1Y_bbg!BM$5:BN$241,2), -1)</f>
        <v>-1</v>
      </c>
      <c r="BP155">
        <f>IFERROR(VLOOKUP($A155, CDS1Y_bbg!BO$5:BP$241,2), -1)</f>
        <v>-1</v>
      </c>
      <c r="BR155">
        <f>IFERROR(VLOOKUP($A155, CDS1Y_bbg!BQ$5:BR$241,2), -1)</f>
        <v>-1</v>
      </c>
      <c r="BT155">
        <f>IFERROR(VLOOKUP($A155, CDS1Y_bbg!BS$5:BT$241,2), -1)</f>
        <v>-1</v>
      </c>
      <c r="BV155">
        <f>IFERROR(VLOOKUP($A155, CDS1Y_bbg!BU$5:BV$241,2), -1)</f>
        <v>-1</v>
      </c>
      <c r="BX155">
        <f>IFERROR(VLOOKUP($A155, CDS1Y_bbg!BW$5:BX$241,2), -1)</f>
        <v>41.95</v>
      </c>
      <c r="BZ155">
        <f>IFERROR(VLOOKUP($A155, CDS1Y_bbg!BY$5:BZ$241,2), -1)</f>
        <v>-1</v>
      </c>
      <c r="CB155">
        <f>IFERROR(VLOOKUP($A155, CDS1Y_bbg!CA$5:CB$241,2), -1)</f>
        <v>24.315999999999999</v>
      </c>
      <c r="CD155">
        <f>IFERROR(VLOOKUP($A155, CDS1Y_bbg!CC$5:CD$241,2), -1)</f>
        <v>44.38</v>
      </c>
      <c r="CF155">
        <f>IFERROR(VLOOKUP($A155, CDS1Y_bbg!CE$5:CF$241,2), -1)</f>
        <v>25.506</v>
      </c>
      <c r="CH155">
        <f>IFERROR(VLOOKUP($A155, CDS1Y_bbg!CG$5:CH$241,2), -1)</f>
        <v>29.119</v>
      </c>
      <c r="CJ155">
        <f>IFERROR(VLOOKUP($A155, CDS1Y_bbg!CI$5:CJ$241,2), -1)</f>
        <v>-1</v>
      </c>
      <c r="CL155">
        <f>IFERROR(VLOOKUP($A155, CDS1Y_bbg!CK$5:CL$241,2), -1)</f>
        <v>113.099</v>
      </c>
      <c r="CN155">
        <f>IFERROR(VLOOKUP($A155, CDS1Y_bbg!CM$5:CN$241,2), -1)</f>
        <v>-1</v>
      </c>
    </row>
    <row r="156" spans="1:92" x14ac:dyDescent="0.25">
      <c r="A156" s="1">
        <v>41243</v>
      </c>
      <c r="B156">
        <f>IFERROR(VLOOKUP($A156, CDS1Y_bbg!A$5:B$241,2), -1)</f>
        <v>36.143000000000001</v>
      </c>
      <c r="D156">
        <f>IFERROR(VLOOKUP($A156, CDS1Y_bbg!C$5:D$241,2), -1)</f>
        <v>22.468</v>
      </c>
      <c r="F156">
        <f>IFERROR(VLOOKUP($A156, CDS1Y_bbg!E$5:F$241,2), -1)</f>
        <v>22.901</v>
      </c>
      <c r="H156">
        <f>IFERROR(VLOOKUP($A156, CDS1Y_bbg!G$5:H$241,2), -1)</f>
        <v>-1</v>
      </c>
      <c r="J156">
        <f>IFERROR(VLOOKUP($A156, CDS1Y_bbg!I$5:J$241,2), -1)</f>
        <v>28.039000000000001</v>
      </c>
      <c r="L156">
        <f>IFERROR(VLOOKUP($A156, CDS1Y_bbg!K$5:L$241,2), -1)</f>
        <v>98.319000000000003</v>
      </c>
      <c r="N156">
        <f>IFERROR(VLOOKUP($A156, CDS1Y_bbg!M$5:N$241,2), -1)</f>
        <v>-1</v>
      </c>
      <c r="P156">
        <f>IFERROR(VLOOKUP($A156, CDS1Y_bbg!O$5:P$241,2), -1)</f>
        <v>-1</v>
      </c>
      <c r="R156">
        <f>IFERROR(VLOOKUP($A156, CDS1Y_bbg!Q$5:R$241,2), -1)</f>
        <v>26.414000000000001</v>
      </c>
      <c r="T156">
        <v>-1</v>
      </c>
      <c r="V156">
        <f>IFERROR(VLOOKUP($A156, CDS1Y_bbg!U$5:V$241,2), -1)</f>
        <v>11.403</v>
      </c>
      <c r="X156">
        <f>IFERROR(VLOOKUP($A156, CDS1Y_bbg!W$5:X$241,2), -1)</f>
        <v>47.146000000000001</v>
      </c>
      <c r="Z156">
        <f>IFERROR(VLOOKUP($A156, CDS1Y_bbg!Y$5:Z$241,2), -1)</f>
        <v>31.847999999999999</v>
      </c>
      <c r="AB156">
        <f>IFERROR(VLOOKUP($A156, CDS1Y_bbg!AA$5:AB$241,2), -1)</f>
        <v>-1</v>
      </c>
      <c r="AD156">
        <f>IFERROR(VLOOKUP($A156, CDS1Y_bbg!AC$5:AD$241,2), -1)</f>
        <v>39.164999999999999</v>
      </c>
      <c r="AF156">
        <f>IFERROR(VLOOKUP($A156, CDS1Y_bbg!AE$5:AF$241,2), -1)</f>
        <v>-1</v>
      </c>
      <c r="AH156">
        <f>IFERROR(VLOOKUP($A156, CDS1Y_bbg!AG$5:AH$241,2), -1)</f>
        <v>-1</v>
      </c>
      <c r="AJ156">
        <f>IFERROR(VLOOKUP($A156, CDS1Y_bbg!AI$5:AJ$241,2), -1)</f>
        <v>-1</v>
      </c>
      <c r="AL156">
        <f>IFERROR(VLOOKUP($A156, CDS1Y_bbg!AK$5:AL$241,2), -1)</f>
        <v>-1</v>
      </c>
      <c r="AN156">
        <f>IFERROR(VLOOKUP($A156, CDS1Y_bbg!AM$5:AN$241,2), -1)</f>
        <v>-1</v>
      </c>
      <c r="AP156">
        <f>IFERROR(VLOOKUP($A156, CDS1Y_bbg!AO$5:AP$241,2), -1)</f>
        <v>-1</v>
      </c>
      <c r="AR156">
        <f>IFERROR(VLOOKUP($A156, CDS1Y_bbg!AQ$5:AR$241,2), -1)</f>
        <v>-1</v>
      </c>
      <c r="AT156">
        <f>IFERROR(VLOOKUP($A156, CDS1Y_bbg!AS$5:AT$241,2), -1)</f>
        <v>-1</v>
      </c>
      <c r="AV156">
        <f>IFERROR(VLOOKUP($A156, CDS1Y_bbg!AU$5:AV$241,2), -1)</f>
        <v>-1</v>
      </c>
      <c r="AX156">
        <f>IFERROR(VLOOKUP($A156, CDS1Y_bbg!AW$5:AX$241,2), -1)</f>
        <v>40.494999999999997</v>
      </c>
      <c r="AZ156">
        <f>IFERROR(VLOOKUP($A156, CDS1Y_bbg!AY$5:AZ$241,2), -1)</f>
        <v>7.9719999999999995</v>
      </c>
      <c r="BB156">
        <f>IFERROR(VLOOKUP($A156, CDS1Y_bbg!BA$5:BB$241,2), -1)</f>
        <v>-1</v>
      </c>
      <c r="BD156">
        <f>IFERROR(VLOOKUP($A156, CDS1Y_bbg!BC$5:BD$241,2), -1)</f>
        <v>-1</v>
      </c>
      <c r="BF156">
        <f>IFERROR(VLOOKUP($A156, CDS1Y_bbg!BE$5:BF$241,2), -1)</f>
        <v>-1</v>
      </c>
      <c r="BH156">
        <f>IFERROR(VLOOKUP($A156, CDS1Y_bbg!BG$5:BH$241,2), -1)</f>
        <v>-1</v>
      </c>
      <c r="BJ156">
        <f>IFERROR(VLOOKUP($A156, CDS1Y_bbg!BI$5:BJ$241,2), -1)</f>
        <v>-1</v>
      </c>
      <c r="BL156">
        <f>IFERROR(VLOOKUP($A156, CDS1Y_bbg!BK$5:BL$241,2), -1)</f>
        <v>-1</v>
      </c>
      <c r="BN156">
        <f>IFERROR(VLOOKUP($A156, CDS1Y_bbg!BM$5:BN$241,2), -1)</f>
        <v>-1</v>
      </c>
      <c r="BP156">
        <f>IFERROR(VLOOKUP($A156, CDS1Y_bbg!BO$5:BP$241,2), -1)</f>
        <v>-1</v>
      </c>
      <c r="BR156">
        <f>IFERROR(VLOOKUP($A156, CDS1Y_bbg!BQ$5:BR$241,2), -1)</f>
        <v>-1</v>
      </c>
      <c r="BT156">
        <f>IFERROR(VLOOKUP($A156, CDS1Y_bbg!BS$5:BT$241,2), -1)</f>
        <v>-1</v>
      </c>
      <c r="BV156">
        <f>IFERROR(VLOOKUP($A156, CDS1Y_bbg!BU$5:BV$241,2), -1)</f>
        <v>-1</v>
      </c>
      <c r="BX156">
        <f>IFERROR(VLOOKUP($A156, CDS1Y_bbg!BW$5:BX$241,2), -1)</f>
        <v>25.056000000000001</v>
      </c>
      <c r="BZ156">
        <f>IFERROR(VLOOKUP($A156, CDS1Y_bbg!BY$5:BZ$241,2), -1)</f>
        <v>-1</v>
      </c>
      <c r="CB156">
        <f>IFERROR(VLOOKUP($A156, CDS1Y_bbg!CA$5:CB$241,2), -1)</f>
        <v>24.434999999999999</v>
      </c>
      <c r="CD156">
        <f>IFERROR(VLOOKUP($A156, CDS1Y_bbg!CC$5:CD$241,2), -1)</f>
        <v>29.709</v>
      </c>
      <c r="CF156">
        <f>IFERROR(VLOOKUP($A156, CDS1Y_bbg!CE$5:CF$241,2), -1)</f>
        <v>18.204000000000001</v>
      </c>
      <c r="CH156">
        <f>IFERROR(VLOOKUP($A156, CDS1Y_bbg!CG$5:CH$241,2), -1)</f>
        <v>18.8</v>
      </c>
      <c r="CJ156">
        <f>IFERROR(VLOOKUP($A156, CDS1Y_bbg!CI$5:CJ$241,2), -1)</f>
        <v>-1</v>
      </c>
      <c r="CL156">
        <f>IFERROR(VLOOKUP($A156, CDS1Y_bbg!CK$5:CL$241,2), -1)</f>
        <v>120.82299999999999</v>
      </c>
      <c r="CN156">
        <f>IFERROR(VLOOKUP($A156, CDS1Y_bbg!CM$5:CN$241,2), -1)</f>
        <v>-1</v>
      </c>
    </row>
    <row r="157" spans="1:92" x14ac:dyDescent="0.25">
      <c r="A157" s="1">
        <v>41274</v>
      </c>
      <c r="B157">
        <f>IFERROR(VLOOKUP($A157, CDS1Y_bbg!A$5:B$241,2), -1)</f>
        <v>39.981000000000002</v>
      </c>
      <c r="D157">
        <f>IFERROR(VLOOKUP($A157, CDS1Y_bbg!C$5:D$241,2), -1)</f>
        <v>18.614000000000001</v>
      </c>
      <c r="F157">
        <f>IFERROR(VLOOKUP($A157, CDS1Y_bbg!E$5:F$241,2), -1)</f>
        <v>18.388999999999999</v>
      </c>
      <c r="H157">
        <f>IFERROR(VLOOKUP($A157, CDS1Y_bbg!G$5:H$241,2), -1)</f>
        <v>-1</v>
      </c>
      <c r="J157">
        <f>IFERROR(VLOOKUP($A157, CDS1Y_bbg!I$5:J$241,2), -1)</f>
        <v>27.425000000000001</v>
      </c>
      <c r="L157">
        <f>IFERROR(VLOOKUP($A157, CDS1Y_bbg!K$5:L$241,2), -1)</f>
        <v>104.875</v>
      </c>
      <c r="N157">
        <f>IFERROR(VLOOKUP($A157, CDS1Y_bbg!M$5:N$241,2), -1)</f>
        <v>-1</v>
      </c>
      <c r="P157">
        <f>IFERROR(VLOOKUP($A157, CDS1Y_bbg!O$5:P$241,2), -1)</f>
        <v>-1</v>
      </c>
      <c r="R157">
        <f>IFERROR(VLOOKUP($A157, CDS1Y_bbg!Q$5:R$241,2), -1)</f>
        <v>29.690999999999999</v>
      </c>
      <c r="T157">
        <v>-1</v>
      </c>
      <c r="V157">
        <f>IFERROR(VLOOKUP($A157, CDS1Y_bbg!U$5:V$241,2), -1)</f>
        <v>15.305</v>
      </c>
      <c r="X157">
        <f>IFERROR(VLOOKUP($A157, CDS1Y_bbg!W$5:X$241,2), -1)</f>
        <v>33.637</v>
      </c>
      <c r="Z157">
        <f>IFERROR(VLOOKUP($A157, CDS1Y_bbg!Y$5:Z$241,2), -1)</f>
        <v>40.097000000000001</v>
      </c>
      <c r="AB157">
        <f>IFERROR(VLOOKUP($A157, CDS1Y_bbg!AA$5:AB$241,2), -1)</f>
        <v>-1</v>
      </c>
      <c r="AD157">
        <f>IFERROR(VLOOKUP($A157, CDS1Y_bbg!AC$5:AD$241,2), -1)</f>
        <v>33.238999999999997</v>
      </c>
      <c r="AF157">
        <f>IFERROR(VLOOKUP($A157, CDS1Y_bbg!AE$5:AF$241,2), -1)</f>
        <v>-1</v>
      </c>
      <c r="AH157">
        <f>IFERROR(VLOOKUP($A157, CDS1Y_bbg!AG$5:AH$241,2), -1)</f>
        <v>-1</v>
      </c>
      <c r="AJ157">
        <f>IFERROR(VLOOKUP($A157, CDS1Y_bbg!AI$5:AJ$241,2), -1)</f>
        <v>-1</v>
      </c>
      <c r="AL157">
        <f>IFERROR(VLOOKUP($A157, CDS1Y_bbg!AK$5:AL$241,2), -1)</f>
        <v>-1</v>
      </c>
      <c r="AN157">
        <f>IFERROR(VLOOKUP($A157, CDS1Y_bbg!AM$5:AN$241,2), -1)</f>
        <v>-1</v>
      </c>
      <c r="AP157">
        <f>IFERROR(VLOOKUP($A157, CDS1Y_bbg!AO$5:AP$241,2), -1)</f>
        <v>-1</v>
      </c>
      <c r="AR157">
        <f>IFERROR(VLOOKUP($A157, CDS1Y_bbg!AQ$5:AR$241,2), -1)</f>
        <v>-1</v>
      </c>
      <c r="AT157">
        <f>IFERROR(VLOOKUP($A157, CDS1Y_bbg!AS$5:AT$241,2), -1)</f>
        <v>-1</v>
      </c>
      <c r="AV157">
        <f>IFERROR(VLOOKUP($A157, CDS1Y_bbg!AU$5:AV$241,2), -1)</f>
        <v>-1</v>
      </c>
      <c r="AX157">
        <f>IFERROR(VLOOKUP($A157, CDS1Y_bbg!AW$5:AX$241,2), -1)</f>
        <v>41.823</v>
      </c>
      <c r="AZ157">
        <f>IFERROR(VLOOKUP($A157, CDS1Y_bbg!AY$5:AZ$241,2), -1)</f>
        <v>7.9719999999999995</v>
      </c>
      <c r="BB157">
        <f>IFERROR(VLOOKUP($A157, CDS1Y_bbg!BA$5:BB$241,2), -1)</f>
        <v>-1</v>
      </c>
      <c r="BD157">
        <f>IFERROR(VLOOKUP($A157, CDS1Y_bbg!BC$5:BD$241,2), -1)</f>
        <v>-1</v>
      </c>
      <c r="BF157">
        <f>IFERROR(VLOOKUP($A157, CDS1Y_bbg!BE$5:BF$241,2), -1)</f>
        <v>-1</v>
      </c>
      <c r="BH157">
        <f>IFERROR(VLOOKUP($A157, CDS1Y_bbg!BG$5:BH$241,2), -1)</f>
        <v>-1</v>
      </c>
      <c r="BJ157">
        <f>IFERROR(VLOOKUP($A157, CDS1Y_bbg!BI$5:BJ$241,2), -1)</f>
        <v>-1</v>
      </c>
      <c r="BL157">
        <f>IFERROR(VLOOKUP($A157, CDS1Y_bbg!BK$5:BL$241,2), -1)</f>
        <v>-1</v>
      </c>
      <c r="BN157">
        <f>IFERROR(VLOOKUP($A157, CDS1Y_bbg!BM$5:BN$241,2), -1)</f>
        <v>-1</v>
      </c>
      <c r="BP157">
        <f>IFERROR(VLOOKUP($A157, CDS1Y_bbg!BO$5:BP$241,2), -1)</f>
        <v>-1</v>
      </c>
      <c r="BR157">
        <f>IFERROR(VLOOKUP($A157, CDS1Y_bbg!BQ$5:BR$241,2), -1)</f>
        <v>-1</v>
      </c>
      <c r="BT157">
        <f>IFERROR(VLOOKUP($A157, CDS1Y_bbg!BS$5:BT$241,2), -1)</f>
        <v>-1</v>
      </c>
      <c r="BV157">
        <f>IFERROR(VLOOKUP($A157, CDS1Y_bbg!BU$5:BV$241,2), -1)</f>
        <v>-1</v>
      </c>
      <c r="BX157">
        <f>IFERROR(VLOOKUP($A157, CDS1Y_bbg!BW$5:BX$241,2), -1)</f>
        <v>34.968000000000004</v>
      </c>
      <c r="BZ157">
        <f>IFERROR(VLOOKUP($A157, CDS1Y_bbg!BY$5:BZ$241,2), -1)</f>
        <v>-1</v>
      </c>
      <c r="CB157">
        <f>IFERROR(VLOOKUP($A157, CDS1Y_bbg!CA$5:CB$241,2), -1)</f>
        <v>19.420999999999999</v>
      </c>
      <c r="CD157">
        <f>IFERROR(VLOOKUP($A157, CDS1Y_bbg!CC$5:CD$241,2), -1)</f>
        <v>54.838000000000001</v>
      </c>
      <c r="CF157">
        <f>IFERROR(VLOOKUP($A157, CDS1Y_bbg!CE$5:CF$241,2), -1)</f>
        <v>19.91</v>
      </c>
      <c r="CH157">
        <f>IFERROR(VLOOKUP($A157, CDS1Y_bbg!CG$5:CH$241,2), -1)</f>
        <v>16.451000000000001</v>
      </c>
      <c r="CJ157">
        <f>IFERROR(VLOOKUP($A157, CDS1Y_bbg!CI$5:CJ$241,2), -1)</f>
        <v>-1</v>
      </c>
      <c r="CL157">
        <f>IFERROR(VLOOKUP($A157, CDS1Y_bbg!CK$5:CL$241,2), -1)</f>
        <v>121.246</v>
      </c>
      <c r="CN157">
        <f>IFERROR(VLOOKUP($A157, CDS1Y_bbg!CM$5:CN$241,2), -1)</f>
        <v>-1</v>
      </c>
    </row>
    <row r="158" spans="1:92" x14ac:dyDescent="0.25">
      <c r="A158" s="1">
        <v>41305</v>
      </c>
      <c r="B158">
        <f>IFERROR(VLOOKUP($A158, CDS1Y_bbg!A$5:B$241,2), -1)</f>
        <v>50.115000000000002</v>
      </c>
      <c r="D158">
        <f>IFERROR(VLOOKUP($A158, CDS1Y_bbg!C$5:D$241,2), -1)</f>
        <v>25.128</v>
      </c>
      <c r="F158">
        <f>IFERROR(VLOOKUP($A158, CDS1Y_bbg!E$5:F$241,2), -1)</f>
        <v>19.728999999999999</v>
      </c>
      <c r="H158">
        <f>IFERROR(VLOOKUP($A158, CDS1Y_bbg!G$5:H$241,2), -1)</f>
        <v>-1</v>
      </c>
      <c r="J158">
        <f>IFERROR(VLOOKUP($A158, CDS1Y_bbg!I$5:J$241,2), -1)</f>
        <v>29.777999999999999</v>
      </c>
      <c r="L158">
        <f>IFERROR(VLOOKUP($A158, CDS1Y_bbg!K$5:L$241,2), -1)</f>
        <v>113.589</v>
      </c>
      <c r="N158">
        <f>IFERROR(VLOOKUP($A158, CDS1Y_bbg!M$5:N$241,2), -1)</f>
        <v>-1</v>
      </c>
      <c r="P158">
        <f>IFERROR(VLOOKUP($A158, CDS1Y_bbg!O$5:P$241,2), -1)</f>
        <v>-1</v>
      </c>
      <c r="R158">
        <f>IFERROR(VLOOKUP($A158, CDS1Y_bbg!Q$5:R$241,2), -1)</f>
        <v>31.577999999999999</v>
      </c>
      <c r="T158">
        <v>-1</v>
      </c>
      <c r="V158">
        <f>IFERROR(VLOOKUP($A158, CDS1Y_bbg!U$5:V$241,2), -1)</f>
        <v>21.440999999999999</v>
      </c>
      <c r="X158">
        <f>IFERROR(VLOOKUP($A158, CDS1Y_bbg!W$5:X$241,2), -1)</f>
        <v>38.908000000000001</v>
      </c>
      <c r="Z158">
        <f>IFERROR(VLOOKUP($A158, CDS1Y_bbg!Y$5:Z$241,2), -1)</f>
        <v>46.920999999999999</v>
      </c>
      <c r="AB158">
        <f>IFERROR(VLOOKUP($A158, CDS1Y_bbg!AA$5:AB$241,2), -1)</f>
        <v>-1</v>
      </c>
      <c r="AD158">
        <f>IFERROR(VLOOKUP($A158, CDS1Y_bbg!AC$5:AD$241,2), -1)</f>
        <v>48.220999999999997</v>
      </c>
      <c r="AF158">
        <f>IFERROR(VLOOKUP($A158, CDS1Y_bbg!AE$5:AF$241,2), -1)</f>
        <v>-1</v>
      </c>
      <c r="AH158">
        <f>IFERROR(VLOOKUP($A158, CDS1Y_bbg!AG$5:AH$241,2), -1)</f>
        <v>-1</v>
      </c>
      <c r="AJ158">
        <f>IFERROR(VLOOKUP($A158, CDS1Y_bbg!AI$5:AJ$241,2), -1)</f>
        <v>-1</v>
      </c>
      <c r="AL158">
        <f>IFERROR(VLOOKUP($A158, CDS1Y_bbg!AK$5:AL$241,2), -1)</f>
        <v>-1</v>
      </c>
      <c r="AN158">
        <f>IFERROR(VLOOKUP($A158, CDS1Y_bbg!AM$5:AN$241,2), -1)</f>
        <v>-1</v>
      </c>
      <c r="AP158">
        <f>IFERROR(VLOOKUP($A158, CDS1Y_bbg!AO$5:AP$241,2), -1)</f>
        <v>-1</v>
      </c>
      <c r="AR158">
        <f>IFERROR(VLOOKUP($A158, CDS1Y_bbg!AQ$5:AR$241,2), -1)</f>
        <v>-1</v>
      </c>
      <c r="AT158">
        <f>IFERROR(VLOOKUP($A158, CDS1Y_bbg!AS$5:AT$241,2), -1)</f>
        <v>-1</v>
      </c>
      <c r="AV158">
        <f>IFERROR(VLOOKUP($A158, CDS1Y_bbg!AU$5:AV$241,2), -1)</f>
        <v>-1</v>
      </c>
      <c r="AX158">
        <f>IFERROR(VLOOKUP($A158, CDS1Y_bbg!AW$5:AX$241,2), -1)</f>
        <v>35.567999999999998</v>
      </c>
      <c r="AZ158">
        <f>IFERROR(VLOOKUP($A158, CDS1Y_bbg!AY$5:AZ$241,2), -1)</f>
        <v>7.9719999999999995</v>
      </c>
      <c r="BB158">
        <f>IFERROR(VLOOKUP($A158, CDS1Y_bbg!BA$5:BB$241,2), -1)</f>
        <v>-1</v>
      </c>
      <c r="BD158">
        <f>IFERROR(VLOOKUP($A158, CDS1Y_bbg!BC$5:BD$241,2), -1)</f>
        <v>-1</v>
      </c>
      <c r="BF158">
        <f>IFERROR(VLOOKUP($A158, CDS1Y_bbg!BE$5:BF$241,2), -1)</f>
        <v>-1</v>
      </c>
      <c r="BH158">
        <f>IFERROR(VLOOKUP($A158, CDS1Y_bbg!BG$5:BH$241,2), -1)</f>
        <v>-1</v>
      </c>
      <c r="BJ158">
        <f>IFERROR(VLOOKUP($A158, CDS1Y_bbg!BI$5:BJ$241,2), -1)</f>
        <v>-1</v>
      </c>
      <c r="BL158">
        <f>IFERROR(VLOOKUP($A158, CDS1Y_bbg!BK$5:BL$241,2), -1)</f>
        <v>-1</v>
      </c>
      <c r="BN158">
        <f>IFERROR(VLOOKUP($A158, CDS1Y_bbg!BM$5:BN$241,2), -1)</f>
        <v>-1</v>
      </c>
      <c r="BP158">
        <f>IFERROR(VLOOKUP($A158, CDS1Y_bbg!BO$5:BP$241,2), -1)</f>
        <v>-1</v>
      </c>
      <c r="BR158">
        <f>IFERROR(VLOOKUP($A158, CDS1Y_bbg!BQ$5:BR$241,2), -1)</f>
        <v>-1</v>
      </c>
      <c r="BT158">
        <f>IFERROR(VLOOKUP($A158, CDS1Y_bbg!BS$5:BT$241,2), -1)</f>
        <v>-1</v>
      </c>
      <c r="BV158">
        <f>IFERROR(VLOOKUP($A158, CDS1Y_bbg!BU$5:BV$241,2), -1)</f>
        <v>-1</v>
      </c>
      <c r="BX158">
        <f>IFERROR(VLOOKUP($A158, CDS1Y_bbg!BW$5:BX$241,2), -1)</f>
        <v>20.911000000000001</v>
      </c>
      <c r="BZ158">
        <f>IFERROR(VLOOKUP($A158, CDS1Y_bbg!BY$5:BZ$241,2), -1)</f>
        <v>-1</v>
      </c>
      <c r="CB158">
        <f>IFERROR(VLOOKUP($A158, CDS1Y_bbg!CA$5:CB$241,2), -1)</f>
        <v>18.21</v>
      </c>
      <c r="CD158">
        <f>IFERROR(VLOOKUP($A158, CDS1Y_bbg!CC$5:CD$241,2), -1)</f>
        <v>19.693000000000001</v>
      </c>
      <c r="CF158">
        <f>IFERROR(VLOOKUP($A158, CDS1Y_bbg!CE$5:CF$241,2), -1)</f>
        <v>19.460999999999999</v>
      </c>
      <c r="CH158">
        <f>IFERROR(VLOOKUP($A158, CDS1Y_bbg!CG$5:CH$241,2), -1)</f>
        <v>18.079000000000001</v>
      </c>
      <c r="CJ158">
        <f>IFERROR(VLOOKUP($A158, CDS1Y_bbg!CI$5:CJ$241,2), -1)</f>
        <v>-1</v>
      </c>
      <c r="CL158">
        <f>IFERROR(VLOOKUP($A158, CDS1Y_bbg!CK$5:CL$241,2), -1)</f>
        <v>130.69999999999999</v>
      </c>
      <c r="CN158">
        <f>IFERROR(VLOOKUP($A158, CDS1Y_bbg!CM$5:CN$241,2), -1)</f>
        <v>-1</v>
      </c>
    </row>
    <row r="159" spans="1:92" x14ac:dyDescent="0.25">
      <c r="A159" s="1">
        <v>41333</v>
      </c>
      <c r="B159">
        <f>IFERROR(VLOOKUP($A159, CDS1Y_bbg!A$5:B$241,2), -1)</f>
        <v>61.222999999999999</v>
      </c>
      <c r="D159">
        <f>IFERROR(VLOOKUP($A159, CDS1Y_bbg!C$5:D$241,2), -1)</f>
        <v>46.939</v>
      </c>
      <c r="F159">
        <f>IFERROR(VLOOKUP($A159, CDS1Y_bbg!E$5:F$241,2), -1)</f>
        <v>17.847000000000001</v>
      </c>
      <c r="H159">
        <f>IFERROR(VLOOKUP($A159, CDS1Y_bbg!G$5:H$241,2), -1)</f>
        <v>-1</v>
      </c>
      <c r="J159">
        <f>IFERROR(VLOOKUP($A159, CDS1Y_bbg!I$5:J$241,2), -1)</f>
        <v>32.287999999999997</v>
      </c>
      <c r="L159">
        <f>IFERROR(VLOOKUP($A159, CDS1Y_bbg!K$5:L$241,2), -1)</f>
        <v>116.759</v>
      </c>
      <c r="N159">
        <f>IFERROR(VLOOKUP($A159, CDS1Y_bbg!M$5:N$241,2), -1)</f>
        <v>-1</v>
      </c>
      <c r="P159">
        <f>IFERROR(VLOOKUP($A159, CDS1Y_bbg!O$5:P$241,2), -1)</f>
        <v>-1</v>
      </c>
      <c r="R159">
        <f>IFERROR(VLOOKUP($A159, CDS1Y_bbg!Q$5:R$241,2), -1)</f>
        <v>36.179000000000002</v>
      </c>
      <c r="T159">
        <v>-1</v>
      </c>
      <c r="V159">
        <f>IFERROR(VLOOKUP($A159, CDS1Y_bbg!U$5:V$241,2), -1)</f>
        <v>30.596</v>
      </c>
      <c r="X159">
        <f>IFERROR(VLOOKUP($A159, CDS1Y_bbg!W$5:X$241,2), -1)</f>
        <v>51.648000000000003</v>
      </c>
      <c r="Z159">
        <f>IFERROR(VLOOKUP($A159, CDS1Y_bbg!Y$5:Z$241,2), -1)</f>
        <v>53.366999999999997</v>
      </c>
      <c r="AB159">
        <f>IFERROR(VLOOKUP($A159, CDS1Y_bbg!AA$5:AB$241,2), -1)</f>
        <v>-1</v>
      </c>
      <c r="AD159">
        <f>IFERROR(VLOOKUP($A159, CDS1Y_bbg!AC$5:AD$241,2), -1)</f>
        <v>55.082000000000001</v>
      </c>
      <c r="AF159">
        <f>IFERROR(VLOOKUP($A159, CDS1Y_bbg!AE$5:AF$241,2), -1)</f>
        <v>-1</v>
      </c>
      <c r="AH159">
        <f>IFERROR(VLOOKUP($A159, CDS1Y_bbg!AG$5:AH$241,2), -1)</f>
        <v>-1</v>
      </c>
      <c r="AJ159">
        <f>IFERROR(VLOOKUP($A159, CDS1Y_bbg!AI$5:AJ$241,2), -1)</f>
        <v>-1</v>
      </c>
      <c r="AL159">
        <f>IFERROR(VLOOKUP($A159, CDS1Y_bbg!AK$5:AL$241,2), -1)</f>
        <v>-1</v>
      </c>
      <c r="AN159">
        <f>IFERROR(VLOOKUP($A159, CDS1Y_bbg!AM$5:AN$241,2), -1)</f>
        <v>-1</v>
      </c>
      <c r="AP159">
        <f>IFERROR(VLOOKUP($A159, CDS1Y_bbg!AO$5:AP$241,2), -1)</f>
        <v>-1</v>
      </c>
      <c r="AR159">
        <f>IFERROR(VLOOKUP($A159, CDS1Y_bbg!AQ$5:AR$241,2), -1)</f>
        <v>-1</v>
      </c>
      <c r="AT159">
        <f>IFERROR(VLOOKUP($A159, CDS1Y_bbg!AS$5:AT$241,2), -1)</f>
        <v>-1</v>
      </c>
      <c r="AV159">
        <f>IFERROR(VLOOKUP($A159, CDS1Y_bbg!AU$5:AV$241,2), -1)</f>
        <v>-1</v>
      </c>
      <c r="AX159">
        <f>IFERROR(VLOOKUP($A159, CDS1Y_bbg!AW$5:AX$241,2), -1)</f>
        <v>33.655000000000001</v>
      </c>
      <c r="AZ159">
        <f>IFERROR(VLOOKUP($A159, CDS1Y_bbg!AY$5:AZ$241,2), -1)</f>
        <v>7.9719999999999995</v>
      </c>
      <c r="BB159">
        <f>IFERROR(VLOOKUP($A159, CDS1Y_bbg!BA$5:BB$241,2), -1)</f>
        <v>-1</v>
      </c>
      <c r="BD159">
        <f>IFERROR(VLOOKUP($A159, CDS1Y_bbg!BC$5:BD$241,2), -1)</f>
        <v>-1</v>
      </c>
      <c r="BF159">
        <f>IFERROR(VLOOKUP($A159, CDS1Y_bbg!BE$5:BF$241,2), -1)</f>
        <v>-1</v>
      </c>
      <c r="BH159">
        <f>IFERROR(VLOOKUP($A159, CDS1Y_bbg!BG$5:BH$241,2), -1)</f>
        <v>-1</v>
      </c>
      <c r="BJ159">
        <f>IFERROR(VLOOKUP($A159, CDS1Y_bbg!BI$5:BJ$241,2), -1)</f>
        <v>-1</v>
      </c>
      <c r="BL159">
        <f>IFERROR(VLOOKUP($A159, CDS1Y_bbg!BK$5:BL$241,2), -1)</f>
        <v>-1</v>
      </c>
      <c r="BN159">
        <f>IFERROR(VLOOKUP($A159, CDS1Y_bbg!BM$5:BN$241,2), -1)</f>
        <v>-1</v>
      </c>
      <c r="BP159">
        <f>IFERROR(VLOOKUP($A159, CDS1Y_bbg!BO$5:BP$241,2), -1)</f>
        <v>-1</v>
      </c>
      <c r="BR159">
        <f>IFERROR(VLOOKUP($A159, CDS1Y_bbg!BQ$5:BR$241,2), -1)</f>
        <v>-1</v>
      </c>
      <c r="BT159">
        <f>IFERROR(VLOOKUP($A159, CDS1Y_bbg!BS$5:BT$241,2), -1)</f>
        <v>-1</v>
      </c>
      <c r="BV159">
        <f>IFERROR(VLOOKUP($A159, CDS1Y_bbg!BU$5:BV$241,2), -1)</f>
        <v>-1</v>
      </c>
      <c r="BX159">
        <f>IFERROR(VLOOKUP($A159, CDS1Y_bbg!BW$5:BX$241,2), -1)</f>
        <v>34.539000000000001</v>
      </c>
      <c r="BZ159">
        <f>IFERROR(VLOOKUP($A159, CDS1Y_bbg!BY$5:BZ$241,2), -1)</f>
        <v>-1</v>
      </c>
      <c r="CB159">
        <f>IFERROR(VLOOKUP($A159, CDS1Y_bbg!CA$5:CB$241,2), -1)</f>
        <v>20.87</v>
      </c>
      <c r="CD159">
        <f>IFERROR(VLOOKUP($A159, CDS1Y_bbg!CC$5:CD$241,2), -1)</f>
        <v>21.013999999999999</v>
      </c>
      <c r="CF159">
        <f>IFERROR(VLOOKUP($A159, CDS1Y_bbg!CE$5:CF$241,2), -1)</f>
        <v>22.433</v>
      </c>
      <c r="CH159">
        <f>IFERROR(VLOOKUP($A159, CDS1Y_bbg!CG$5:CH$241,2), -1)</f>
        <v>20.361999999999998</v>
      </c>
      <c r="CJ159">
        <f>IFERROR(VLOOKUP($A159, CDS1Y_bbg!CI$5:CJ$241,2), -1)</f>
        <v>-1</v>
      </c>
      <c r="CL159">
        <f>IFERROR(VLOOKUP($A159, CDS1Y_bbg!CK$5:CL$241,2), -1)</f>
        <v>138.76900000000001</v>
      </c>
      <c r="CN159">
        <f>IFERROR(VLOOKUP($A159, CDS1Y_bbg!CM$5:CN$241,2), -1)</f>
        <v>-1</v>
      </c>
    </row>
    <row r="160" spans="1:92" x14ac:dyDescent="0.25">
      <c r="A160" s="1">
        <v>41362</v>
      </c>
      <c r="B160">
        <f>IFERROR(VLOOKUP($A160, CDS1Y_bbg!A$5:B$241,2), -1)</f>
        <v>67.488</v>
      </c>
      <c r="D160">
        <f>IFERROR(VLOOKUP($A160, CDS1Y_bbg!C$5:D$241,2), -1)</f>
        <v>42.427</v>
      </c>
      <c r="F160">
        <f>IFERROR(VLOOKUP($A160, CDS1Y_bbg!E$5:F$241,2), -1)</f>
        <v>17.196000000000002</v>
      </c>
      <c r="H160">
        <f>IFERROR(VLOOKUP($A160, CDS1Y_bbg!G$5:H$241,2), -1)</f>
        <v>-1</v>
      </c>
      <c r="J160">
        <f>IFERROR(VLOOKUP($A160, CDS1Y_bbg!I$5:J$241,2), -1)</f>
        <v>31.535</v>
      </c>
      <c r="L160">
        <f>IFERROR(VLOOKUP($A160, CDS1Y_bbg!K$5:L$241,2), -1)</f>
        <v>167.15799999999999</v>
      </c>
      <c r="N160">
        <f>IFERROR(VLOOKUP($A160, CDS1Y_bbg!M$5:N$241,2), -1)</f>
        <v>-1</v>
      </c>
      <c r="P160">
        <f>IFERROR(VLOOKUP($A160, CDS1Y_bbg!O$5:P$241,2), -1)</f>
        <v>-1</v>
      </c>
      <c r="R160">
        <f>IFERROR(VLOOKUP($A160, CDS1Y_bbg!Q$5:R$241,2), -1)</f>
        <v>31.152999999999999</v>
      </c>
      <c r="T160">
        <v>-1</v>
      </c>
      <c r="V160">
        <f>IFERROR(VLOOKUP($A160, CDS1Y_bbg!U$5:V$241,2), -1)</f>
        <v>32.027999999999999</v>
      </c>
      <c r="X160">
        <f>IFERROR(VLOOKUP($A160, CDS1Y_bbg!W$5:X$241,2), -1)</f>
        <v>64.843000000000004</v>
      </c>
      <c r="Z160">
        <f>IFERROR(VLOOKUP($A160, CDS1Y_bbg!Y$5:Z$241,2), -1)</f>
        <v>60.441000000000003</v>
      </c>
      <c r="AB160">
        <f>IFERROR(VLOOKUP($A160, CDS1Y_bbg!AA$5:AB$241,2), -1)</f>
        <v>-1</v>
      </c>
      <c r="AD160">
        <f>IFERROR(VLOOKUP($A160, CDS1Y_bbg!AC$5:AD$241,2), -1)</f>
        <v>61.517000000000003</v>
      </c>
      <c r="AF160">
        <f>IFERROR(VLOOKUP($A160, CDS1Y_bbg!AE$5:AF$241,2), -1)</f>
        <v>-1</v>
      </c>
      <c r="AH160">
        <f>IFERROR(VLOOKUP($A160, CDS1Y_bbg!AG$5:AH$241,2), -1)</f>
        <v>-1</v>
      </c>
      <c r="AJ160">
        <f>IFERROR(VLOOKUP($A160, CDS1Y_bbg!AI$5:AJ$241,2), -1)</f>
        <v>-1</v>
      </c>
      <c r="AL160">
        <f>IFERROR(VLOOKUP($A160, CDS1Y_bbg!AK$5:AL$241,2), -1)</f>
        <v>-1</v>
      </c>
      <c r="AN160">
        <f>IFERROR(VLOOKUP($A160, CDS1Y_bbg!AM$5:AN$241,2), -1)</f>
        <v>-1</v>
      </c>
      <c r="AP160">
        <f>IFERROR(VLOOKUP($A160, CDS1Y_bbg!AO$5:AP$241,2), -1)</f>
        <v>-1</v>
      </c>
      <c r="AR160">
        <f>IFERROR(VLOOKUP($A160, CDS1Y_bbg!AQ$5:AR$241,2), -1)</f>
        <v>-1</v>
      </c>
      <c r="AT160">
        <f>IFERROR(VLOOKUP($A160, CDS1Y_bbg!AS$5:AT$241,2), -1)</f>
        <v>-1</v>
      </c>
      <c r="AV160">
        <f>IFERROR(VLOOKUP($A160, CDS1Y_bbg!AU$5:AV$241,2), -1)</f>
        <v>-1</v>
      </c>
      <c r="AX160">
        <f>IFERROR(VLOOKUP($A160, CDS1Y_bbg!AW$5:AX$241,2), -1)</f>
        <v>33.084000000000003</v>
      </c>
      <c r="AZ160">
        <f>IFERROR(VLOOKUP($A160, CDS1Y_bbg!AY$5:AZ$241,2), -1)</f>
        <v>7.9719999999999995</v>
      </c>
      <c r="BB160">
        <f>IFERROR(VLOOKUP($A160, CDS1Y_bbg!BA$5:BB$241,2), -1)</f>
        <v>-1</v>
      </c>
      <c r="BD160">
        <f>IFERROR(VLOOKUP($A160, CDS1Y_bbg!BC$5:BD$241,2), -1)</f>
        <v>-1</v>
      </c>
      <c r="BF160">
        <f>IFERROR(VLOOKUP($A160, CDS1Y_bbg!BE$5:BF$241,2), -1)</f>
        <v>-1</v>
      </c>
      <c r="BH160">
        <f>IFERROR(VLOOKUP($A160, CDS1Y_bbg!BG$5:BH$241,2), -1)</f>
        <v>-1</v>
      </c>
      <c r="BJ160">
        <f>IFERROR(VLOOKUP($A160, CDS1Y_bbg!BI$5:BJ$241,2), -1)</f>
        <v>-1</v>
      </c>
      <c r="BL160">
        <f>IFERROR(VLOOKUP($A160, CDS1Y_bbg!BK$5:BL$241,2), -1)</f>
        <v>-1</v>
      </c>
      <c r="BN160">
        <f>IFERROR(VLOOKUP($A160, CDS1Y_bbg!BM$5:BN$241,2), -1)</f>
        <v>-1</v>
      </c>
      <c r="BP160">
        <f>IFERROR(VLOOKUP($A160, CDS1Y_bbg!BO$5:BP$241,2), -1)</f>
        <v>-1</v>
      </c>
      <c r="BR160">
        <f>IFERROR(VLOOKUP($A160, CDS1Y_bbg!BQ$5:BR$241,2), -1)</f>
        <v>-1</v>
      </c>
      <c r="BT160">
        <f>IFERROR(VLOOKUP($A160, CDS1Y_bbg!BS$5:BT$241,2), -1)</f>
        <v>-1</v>
      </c>
      <c r="BV160">
        <f>IFERROR(VLOOKUP($A160, CDS1Y_bbg!BU$5:BV$241,2), -1)</f>
        <v>-1</v>
      </c>
      <c r="BX160">
        <f>IFERROR(VLOOKUP($A160, CDS1Y_bbg!BW$5:BX$241,2), -1)</f>
        <v>26.738</v>
      </c>
      <c r="BZ160">
        <f>IFERROR(VLOOKUP($A160, CDS1Y_bbg!BY$5:BZ$241,2), -1)</f>
        <v>-1</v>
      </c>
      <c r="CB160">
        <f>IFERROR(VLOOKUP($A160, CDS1Y_bbg!CA$5:CB$241,2), -1)</f>
        <v>51.838000000000001</v>
      </c>
      <c r="CD160">
        <f>IFERROR(VLOOKUP($A160, CDS1Y_bbg!CC$5:CD$241,2), -1)</f>
        <v>38.634999999999998</v>
      </c>
      <c r="CF160">
        <f>IFERROR(VLOOKUP($A160, CDS1Y_bbg!CE$5:CF$241,2), -1)</f>
        <v>22.991</v>
      </c>
      <c r="CH160">
        <f>IFERROR(VLOOKUP($A160, CDS1Y_bbg!CG$5:CH$241,2), -1)</f>
        <v>23.164000000000001</v>
      </c>
      <c r="CJ160">
        <f>IFERROR(VLOOKUP($A160, CDS1Y_bbg!CI$5:CJ$241,2), -1)</f>
        <v>-1</v>
      </c>
      <c r="CL160">
        <f>IFERROR(VLOOKUP($A160, CDS1Y_bbg!CK$5:CL$241,2), -1)</f>
        <v>206.21600000000001</v>
      </c>
      <c r="CN160">
        <f>IFERROR(VLOOKUP($A160, CDS1Y_bbg!CM$5:CN$241,2), -1)</f>
        <v>-1</v>
      </c>
    </row>
    <row r="161" spans="1:92" x14ac:dyDescent="0.25">
      <c r="A161" s="1">
        <v>41394</v>
      </c>
      <c r="B161">
        <f>IFERROR(VLOOKUP($A161, CDS1Y_bbg!A$5:B$241,2), -1)</f>
        <v>43.499000000000002</v>
      </c>
      <c r="D161">
        <f>IFERROR(VLOOKUP($A161, CDS1Y_bbg!C$5:D$241,2), -1)</f>
        <v>29.469000000000001</v>
      </c>
      <c r="F161">
        <f>IFERROR(VLOOKUP($A161, CDS1Y_bbg!E$5:F$241,2), -1)</f>
        <v>17.065000000000001</v>
      </c>
      <c r="H161">
        <f>IFERROR(VLOOKUP($A161, CDS1Y_bbg!G$5:H$241,2), -1)</f>
        <v>-1</v>
      </c>
      <c r="J161">
        <f>IFERROR(VLOOKUP($A161, CDS1Y_bbg!I$5:J$241,2), -1)</f>
        <v>19.617999999999999</v>
      </c>
      <c r="L161">
        <f>IFERROR(VLOOKUP($A161, CDS1Y_bbg!K$5:L$241,2), -1)</f>
        <v>129.23599999999999</v>
      </c>
      <c r="N161">
        <f>IFERROR(VLOOKUP($A161, CDS1Y_bbg!M$5:N$241,2), -1)</f>
        <v>-1</v>
      </c>
      <c r="P161">
        <f>IFERROR(VLOOKUP($A161, CDS1Y_bbg!O$5:P$241,2), -1)</f>
        <v>-1</v>
      </c>
      <c r="R161">
        <f>IFERROR(VLOOKUP($A161, CDS1Y_bbg!Q$5:R$241,2), -1)</f>
        <v>22.154</v>
      </c>
      <c r="T161">
        <v>-1</v>
      </c>
      <c r="V161">
        <f>IFERROR(VLOOKUP($A161, CDS1Y_bbg!U$5:V$241,2), -1)</f>
        <v>18.512</v>
      </c>
      <c r="X161">
        <f>IFERROR(VLOOKUP($A161, CDS1Y_bbg!W$5:X$241,2), -1)</f>
        <v>48.451999999999998</v>
      </c>
      <c r="Z161">
        <f>IFERROR(VLOOKUP($A161, CDS1Y_bbg!Y$5:Z$241,2), -1)</f>
        <v>48.588000000000001</v>
      </c>
      <c r="AB161">
        <f>IFERROR(VLOOKUP($A161, CDS1Y_bbg!AA$5:AB$241,2), -1)</f>
        <v>-1</v>
      </c>
      <c r="AD161">
        <f>IFERROR(VLOOKUP($A161, CDS1Y_bbg!AC$5:AD$241,2), -1)</f>
        <v>45.029000000000003</v>
      </c>
      <c r="AF161">
        <f>IFERROR(VLOOKUP($A161, CDS1Y_bbg!AE$5:AF$241,2), -1)</f>
        <v>-1</v>
      </c>
      <c r="AH161">
        <f>IFERROR(VLOOKUP($A161, CDS1Y_bbg!AG$5:AH$241,2), -1)</f>
        <v>-1</v>
      </c>
      <c r="AJ161">
        <f>IFERROR(VLOOKUP($A161, CDS1Y_bbg!AI$5:AJ$241,2), -1)</f>
        <v>-1</v>
      </c>
      <c r="AL161">
        <f>IFERROR(VLOOKUP($A161, CDS1Y_bbg!AK$5:AL$241,2), -1)</f>
        <v>-1</v>
      </c>
      <c r="AN161">
        <f>IFERROR(VLOOKUP($A161, CDS1Y_bbg!AM$5:AN$241,2), -1)</f>
        <v>-1</v>
      </c>
      <c r="AP161">
        <f>IFERROR(VLOOKUP($A161, CDS1Y_bbg!AO$5:AP$241,2), -1)</f>
        <v>-1</v>
      </c>
      <c r="AR161">
        <f>IFERROR(VLOOKUP($A161, CDS1Y_bbg!AQ$5:AR$241,2), -1)</f>
        <v>-1</v>
      </c>
      <c r="AT161">
        <f>IFERROR(VLOOKUP($A161, CDS1Y_bbg!AS$5:AT$241,2), -1)</f>
        <v>-1</v>
      </c>
      <c r="AV161">
        <f>IFERROR(VLOOKUP($A161, CDS1Y_bbg!AU$5:AV$241,2), -1)</f>
        <v>-1</v>
      </c>
      <c r="AX161">
        <f>IFERROR(VLOOKUP($A161, CDS1Y_bbg!AW$5:AX$241,2), -1)</f>
        <v>23.896000000000001</v>
      </c>
      <c r="AZ161">
        <f>IFERROR(VLOOKUP($A161, CDS1Y_bbg!AY$5:AZ$241,2), -1)</f>
        <v>7.9719999999999995</v>
      </c>
      <c r="BB161">
        <f>IFERROR(VLOOKUP($A161, CDS1Y_bbg!BA$5:BB$241,2), -1)</f>
        <v>-1</v>
      </c>
      <c r="BD161">
        <f>IFERROR(VLOOKUP($A161, CDS1Y_bbg!BC$5:BD$241,2), -1)</f>
        <v>-1</v>
      </c>
      <c r="BF161">
        <f>IFERROR(VLOOKUP($A161, CDS1Y_bbg!BE$5:BF$241,2), -1)</f>
        <v>-1</v>
      </c>
      <c r="BH161">
        <f>IFERROR(VLOOKUP($A161, CDS1Y_bbg!BG$5:BH$241,2), -1)</f>
        <v>-1</v>
      </c>
      <c r="BJ161">
        <f>IFERROR(VLOOKUP($A161, CDS1Y_bbg!BI$5:BJ$241,2), -1)</f>
        <v>-1</v>
      </c>
      <c r="BL161">
        <f>IFERROR(VLOOKUP($A161, CDS1Y_bbg!BK$5:BL$241,2), -1)</f>
        <v>-1</v>
      </c>
      <c r="BN161">
        <f>IFERROR(VLOOKUP($A161, CDS1Y_bbg!BM$5:BN$241,2), -1)</f>
        <v>-1</v>
      </c>
      <c r="BP161">
        <f>IFERROR(VLOOKUP($A161, CDS1Y_bbg!BO$5:BP$241,2), -1)</f>
        <v>-1</v>
      </c>
      <c r="BR161">
        <f>IFERROR(VLOOKUP($A161, CDS1Y_bbg!BQ$5:BR$241,2), -1)</f>
        <v>-1</v>
      </c>
      <c r="BT161">
        <f>IFERROR(VLOOKUP($A161, CDS1Y_bbg!BS$5:BT$241,2), -1)</f>
        <v>-1</v>
      </c>
      <c r="BV161">
        <f>IFERROR(VLOOKUP($A161, CDS1Y_bbg!BU$5:BV$241,2), -1)</f>
        <v>-1</v>
      </c>
      <c r="BX161">
        <f>IFERROR(VLOOKUP($A161, CDS1Y_bbg!BW$5:BX$241,2), -1)</f>
        <v>33.844000000000001</v>
      </c>
      <c r="BZ161">
        <f>IFERROR(VLOOKUP($A161, CDS1Y_bbg!BY$5:BZ$241,2), -1)</f>
        <v>-1</v>
      </c>
      <c r="CB161">
        <f>IFERROR(VLOOKUP($A161, CDS1Y_bbg!CA$5:CB$241,2), -1)</f>
        <v>23.337</v>
      </c>
      <c r="CD161">
        <f>IFERROR(VLOOKUP($A161, CDS1Y_bbg!CC$5:CD$241,2), -1)</f>
        <v>25.527999999999999</v>
      </c>
      <c r="CF161">
        <f>IFERROR(VLOOKUP($A161, CDS1Y_bbg!CE$5:CF$241,2), -1)</f>
        <v>24.693000000000001</v>
      </c>
      <c r="CH161">
        <f>IFERROR(VLOOKUP($A161, CDS1Y_bbg!CG$5:CH$241,2), -1)</f>
        <v>17.344999999999999</v>
      </c>
      <c r="CJ161">
        <f>IFERROR(VLOOKUP($A161, CDS1Y_bbg!CI$5:CJ$241,2), -1)</f>
        <v>-1</v>
      </c>
      <c r="CL161">
        <f>IFERROR(VLOOKUP($A161, CDS1Y_bbg!CK$5:CL$241,2), -1)</f>
        <v>146.91399999999999</v>
      </c>
      <c r="CN161">
        <f>IFERROR(VLOOKUP($A161, CDS1Y_bbg!CM$5:CN$241,2), -1)</f>
        <v>-1</v>
      </c>
    </row>
    <row r="162" spans="1:92" x14ac:dyDescent="0.25">
      <c r="A162" s="1">
        <v>41425</v>
      </c>
      <c r="B162">
        <f>IFERROR(VLOOKUP($A162, CDS1Y_bbg!A$5:B$241,2), -1)</f>
        <v>72.015000000000001</v>
      </c>
      <c r="D162">
        <f>IFERROR(VLOOKUP($A162, CDS1Y_bbg!C$5:D$241,2), -1)</f>
        <v>36.451999999999998</v>
      </c>
      <c r="F162">
        <f>IFERROR(VLOOKUP($A162, CDS1Y_bbg!E$5:F$241,2), -1)</f>
        <v>26.34</v>
      </c>
      <c r="H162">
        <f>IFERROR(VLOOKUP($A162, CDS1Y_bbg!G$5:H$241,2), -1)</f>
        <v>-1</v>
      </c>
      <c r="J162">
        <f>IFERROR(VLOOKUP($A162, CDS1Y_bbg!I$5:J$241,2), -1)</f>
        <v>36.801000000000002</v>
      </c>
      <c r="L162">
        <f>IFERROR(VLOOKUP($A162, CDS1Y_bbg!K$5:L$241,2), -1)</f>
        <v>142.43700000000001</v>
      </c>
      <c r="N162">
        <f>IFERROR(VLOOKUP($A162, CDS1Y_bbg!M$5:N$241,2), -1)</f>
        <v>-1</v>
      </c>
      <c r="P162">
        <f>IFERROR(VLOOKUP($A162, CDS1Y_bbg!O$5:P$241,2), -1)</f>
        <v>-1</v>
      </c>
      <c r="R162">
        <f>IFERROR(VLOOKUP($A162, CDS1Y_bbg!Q$5:R$241,2), -1)</f>
        <v>38.994999999999997</v>
      </c>
      <c r="T162">
        <v>-1</v>
      </c>
      <c r="V162">
        <f>IFERROR(VLOOKUP($A162, CDS1Y_bbg!U$5:V$241,2), -1)</f>
        <v>13.836</v>
      </c>
      <c r="X162">
        <f>IFERROR(VLOOKUP($A162, CDS1Y_bbg!W$5:X$241,2), -1)</f>
        <v>60.088999999999999</v>
      </c>
      <c r="Z162">
        <f>IFERROR(VLOOKUP($A162, CDS1Y_bbg!Y$5:Z$241,2), -1)</f>
        <v>67.106999999999999</v>
      </c>
      <c r="AB162">
        <f>IFERROR(VLOOKUP($A162, CDS1Y_bbg!AA$5:AB$241,2), -1)</f>
        <v>-1</v>
      </c>
      <c r="AD162">
        <f>IFERROR(VLOOKUP($A162, CDS1Y_bbg!AC$5:AD$241,2), -1)</f>
        <v>57.759</v>
      </c>
      <c r="AF162">
        <f>IFERROR(VLOOKUP($A162, CDS1Y_bbg!AE$5:AF$241,2), -1)</f>
        <v>-1</v>
      </c>
      <c r="AH162">
        <f>IFERROR(VLOOKUP($A162, CDS1Y_bbg!AG$5:AH$241,2), -1)</f>
        <v>-1</v>
      </c>
      <c r="AJ162">
        <f>IFERROR(VLOOKUP($A162, CDS1Y_bbg!AI$5:AJ$241,2), -1)</f>
        <v>-1</v>
      </c>
      <c r="AL162">
        <f>IFERROR(VLOOKUP($A162, CDS1Y_bbg!AK$5:AL$241,2), -1)</f>
        <v>-1</v>
      </c>
      <c r="AN162">
        <f>IFERROR(VLOOKUP($A162, CDS1Y_bbg!AM$5:AN$241,2), -1)</f>
        <v>-1</v>
      </c>
      <c r="AP162">
        <f>IFERROR(VLOOKUP($A162, CDS1Y_bbg!AO$5:AP$241,2), -1)</f>
        <v>-1</v>
      </c>
      <c r="AR162">
        <f>IFERROR(VLOOKUP($A162, CDS1Y_bbg!AQ$5:AR$241,2), -1)</f>
        <v>-1</v>
      </c>
      <c r="AT162">
        <f>IFERROR(VLOOKUP($A162, CDS1Y_bbg!AS$5:AT$241,2), -1)</f>
        <v>-1</v>
      </c>
      <c r="AV162">
        <f>IFERROR(VLOOKUP($A162, CDS1Y_bbg!AU$5:AV$241,2), -1)</f>
        <v>-1</v>
      </c>
      <c r="AX162">
        <f>IFERROR(VLOOKUP($A162, CDS1Y_bbg!AW$5:AX$241,2), -1)</f>
        <v>30.588000000000001</v>
      </c>
      <c r="AZ162">
        <f>IFERROR(VLOOKUP($A162, CDS1Y_bbg!AY$5:AZ$241,2), -1)</f>
        <v>7.9719999999999995</v>
      </c>
      <c r="BB162">
        <f>IFERROR(VLOOKUP($A162, CDS1Y_bbg!BA$5:BB$241,2), -1)</f>
        <v>-1</v>
      </c>
      <c r="BD162">
        <f>IFERROR(VLOOKUP($A162, CDS1Y_bbg!BC$5:BD$241,2), -1)</f>
        <v>-1</v>
      </c>
      <c r="BF162">
        <f>IFERROR(VLOOKUP($A162, CDS1Y_bbg!BE$5:BF$241,2), -1)</f>
        <v>-1</v>
      </c>
      <c r="BH162">
        <f>IFERROR(VLOOKUP($A162, CDS1Y_bbg!BG$5:BH$241,2), -1)</f>
        <v>-1</v>
      </c>
      <c r="BJ162">
        <f>IFERROR(VLOOKUP($A162, CDS1Y_bbg!BI$5:BJ$241,2), -1)</f>
        <v>-1</v>
      </c>
      <c r="BL162">
        <f>IFERROR(VLOOKUP($A162, CDS1Y_bbg!BK$5:BL$241,2), -1)</f>
        <v>-1</v>
      </c>
      <c r="BN162">
        <f>IFERROR(VLOOKUP($A162, CDS1Y_bbg!BM$5:BN$241,2), -1)</f>
        <v>-1</v>
      </c>
      <c r="BP162">
        <f>IFERROR(VLOOKUP($A162, CDS1Y_bbg!BO$5:BP$241,2), -1)</f>
        <v>-1</v>
      </c>
      <c r="BR162">
        <f>IFERROR(VLOOKUP($A162, CDS1Y_bbg!BQ$5:BR$241,2), -1)</f>
        <v>-1</v>
      </c>
      <c r="BT162">
        <f>IFERROR(VLOOKUP($A162, CDS1Y_bbg!BS$5:BT$241,2), -1)</f>
        <v>-1</v>
      </c>
      <c r="BV162">
        <f>IFERROR(VLOOKUP($A162, CDS1Y_bbg!BU$5:BV$241,2), -1)</f>
        <v>-1</v>
      </c>
      <c r="BX162">
        <f>IFERROR(VLOOKUP($A162, CDS1Y_bbg!BW$5:BX$241,2), -1)</f>
        <v>21.977</v>
      </c>
      <c r="BZ162">
        <f>IFERROR(VLOOKUP($A162, CDS1Y_bbg!BY$5:BZ$241,2), -1)</f>
        <v>-1</v>
      </c>
      <c r="CB162">
        <f>IFERROR(VLOOKUP($A162, CDS1Y_bbg!CA$5:CB$241,2), -1)</f>
        <v>26.652000000000001</v>
      </c>
      <c r="CD162">
        <f>IFERROR(VLOOKUP($A162, CDS1Y_bbg!CC$5:CD$241,2), -1)</f>
        <v>30.033000000000001</v>
      </c>
      <c r="CF162">
        <f>IFERROR(VLOOKUP($A162, CDS1Y_bbg!CE$5:CF$241,2), -1)</f>
        <v>22.983000000000001</v>
      </c>
      <c r="CH162">
        <f>IFERROR(VLOOKUP($A162, CDS1Y_bbg!CG$5:CH$241,2), -1)</f>
        <v>17.791</v>
      </c>
      <c r="CJ162">
        <f>IFERROR(VLOOKUP($A162, CDS1Y_bbg!CI$5:CJ$241,2), -1)</f>
        <v>-1</v>
      </c>
      <c r="CL162">
        <f>IFERROR(VLOOKUP($A162, CDS1Y_bbg!CK$5:CL$241,2), -1)</f>
        <v>150.41300000000001</v>
      </c>
      <c r="CN162">
        <f>IFERROR(VLOOKUP($A162, CDS1Y_bbg!CM$5:CN$241,2), -1)</f>
        <v>-1</v>
      </c>
    </row>
    <row r="163" spans="1:92" x14ac:dyDescent="0.25">
      <c r="A163" s="1">
        <v>41453</v>
      </c>
      <c r="B163">
        <f>IFERROR(VLOOKUP($A163, CDS1Y_bbg!A$5:B$241,2), -1)</f>
        <v>100.313</v>
      </c>
      <c r="D163">
        <f>IFERROR(VLOOKUP($A163, CDS1Y_bbg!C$5:D$241,2), -1)</f>
        <v>48.860999999999997</v>
      </c>
      <c r="F163">
        <f>IFERROR(VLOOKUP($A163, CDS1Y_bbg!E$5:F$241,2), -1)</f>
        <v>48.006</v>
      </c>
      <c r="H163">
        <f>IFERROR(VLOOKUP($A163, CDS1Y_bbg!G$5:H$241,2), -1)</f>
        <v>-1</v>
      </c>
      <c r="J163">
        <f>IFERROR(VLOOKUP($A163, CDS1Y_bbg!I$5:J$241,2), -1)</f>
        <v>72.614000000000004</v>
      </c>
      <c r="L163">
        <f>IFERROR(VLOOKUP($A163, CDS1Y_bbg!K$5:L$241,2), -1)</f>
        <v>172.61500000000001</v>
      </c>
      <c r="N163">
        <f>IFERROR(VLOOKUP($A163, CDS1Y_bbg!M$5:N$241,2), -1)</f>
        <v>-1</v>
      </c>
      <c r="P163">
        <f>IFERROR(VLOOKUP($A163, CDS1Y_bbg!O$5:P$241,2), -1)</f>
        <v>-1</v>
      </c>
      <c r="R163">
        <f>IFERROR(VLOOKUP($A163, CDS1Y_bbg!Q$5:R$241,2), -1)</f>
        <v>64.978999999999999</v>
      </c>
      <c r="T163">
        <v>-1</v>
      </c>
      <c r="V163">
        <f>IFERROR(VLOOKUP($A163, CDS1Y_bbg!U$5:V$241,2), -1)</f>
        <v>52.639000000000003</v>
      </c>
      <c r="X163">
        <f>IFERROR(VLOOKUP($A163, CDS1Y_bbg!W$5:X$241,2), -1)</f>
        <v>103.18300000000001</v>
      </c>
      <c r="Z163">
        <f>IFERROR(VLOOKUP($A163, CDS1Y_bbg!Y$5:Z$241,2), -1)</f>
        <v>92.186999999999998</v>
      </c>
      <c r="AB163">
        <f>IFERROR(VLOOKUP($A163, CDS1Y_bbg!AA$5:AB$241,2), -1)</f>
        <v>-1</v>
      </c>
      <c r="AD163">
        <f>IFERROR(VLOOKUP($A163, CDS1Y_bbg!AC$5:AD$241,2), -1)</f>
        <v>98.421999999999997</v>
      </c>
      <c r="AF163">
        <f>IFERROR(VLOOKUP($A163, CDS1Y_bbg!AE$5:AF$241,2), -1)</f>
        <v>-1</v>
      </c>
      <c r="AH163">
        <f>IFERROR(VLOOKUP($A163, CDS1Y_bbg!AG$5:AH$241,2), -1)</f>
        <v>-1</v>
      </c>
      <c r="AJ163">
        <f>IFERROR(VLOOKUP($A163, CDS1Y_bbg!AI$5:AJ$241,2), -1)</f>
        <v>-1</v>
      </c>
      <c r="AL163">
        <f>IFERROR(VLOOKUP($A163, CDS1Y_bbg!AK$5:AL$241,2), -1)</f>
        <v>-1</v>
      </c>
      <c r="AN163">
        <f>IFERROR(VLOOKUP($A163, CDS1Y_bbg!AM$5:AN$241,2), -1)</f>
        <v>-1</v>
      </c>
      <c r="AP163">
        <f>IFERROR(VLOOKUP($A163, CDS1Y_bbg!AO$5:AP$241,2), -1)</f>
        <v>-1</v>
      </c>
      <c r="AR163">
        <f>IFERROR(VLOOKUP($A163, CDS1Y_bbg!AQ$5:AR$241,2), -1)</f>
        <v>-1</v>
      </c>
      <c r="AT163">
        <f>IFERROR(VLOOKUP($A163, CDS1Y_bbg!AS$5:AT$241,2), -1)</f>
        <v>-1</v>
      </c>
      <c r="AV163">
        <f>IFERROR(VLOOKUP($A163, CDS1Y_bbg!AU$5:AV$241,2), -1)</f>
        <v>-1</v>
      </c>
      <c r="AX163">
        <f>IFERROR(VLOOKUP($A163, CDS1Y_bbg!AW$5:AX$241,2), -1)</f>
        <v>38.426000000000002</v>
      </c>
      <c r="AZ163">
        <f>IFERROR(VLOOKUP($A163, CDS1Y_bbg!AY$5:AZ$241,2), -1)</f>
        <v>7.9719999999999995</v>
      </c>
      <c r="BB163">
        <f>IFERROR(VLOOKUP($A163, CDS1Y_bbg!BA$5:BB$241,2), -1)</f>
        <v>-1</v>
      </c>
      <c r="BD163">
        <f>IFERROR(VLOOKUP($A163, CDS1Y_bbg!BC$5:BD$241,2), -1)</f>
        <v>-1</v>
      </c>
      <c r="BF163">
        <f>IFERROR(VLOOKUP($A163, CDS1Y_bbg!BE$5:BF$241,2), -1)</f>
        <v>-1</v>
      </c>
      <c r="BH163">
        <f>IFERROR(VLOOKUP($A163, CDS1Y_bbg!BG$5:BH$241,2), -1)</f>
        <v>-1</v>
      </c>
      <c r="BJ163">
        <f>IFERROR(VLOOKUP($A163, CDS1Y_bbg!BI$5:BJ$241,2), -1)</f>
        <v>-1</v>
      </c>
      <c r="BL163">
        <f>IFERROR(VLOOKUP($A163, CDS1Y_bbg!BK$5:BL$241,2), -1)</f>
        <v>-1</v>
      </c>
      <c r="BN163">
        <f>IFERROR(VLOOKUP($A163, CDS1Y_bbg!BM$5:BN$241,2), -1)</f>
        <v>-1</v>
      </c>
      <c r="BP163">
        <f>IFERROR(VLOOKUP($A163, CDS1Y_bbg!BO$5:BP$241,2), -1)</f>
        <v>-1</v>
      </c>
      <c r="BR163">
        <f>IFERROR(VLOOKUP($A163, CDS1Y_bbg!BQ$5:BR$241,2), -1)</f>
        <v>-1</v>
      </c>
      <c r="BT163">
        <f>IFERROR(VLOOKUP($A163, CDS1Y_bbg!BS$5:BT$241,2), -1)</f>
        <v>-1</v>
      </c>
      <c r="BV163">
        <f>IFERROR(VLOOKUP($A163, CDS1Y_bbg!BU$5:BV$241,2), -1)</f>
        <v>-1</v>
      </c>
      <c r="BX163">
        <f>IFERROR(VLOOKUP($A163, CDS1Y_bbg!BW$5:BX$241,2), -1)</f>
        <v>35.369999999999997</v>
      </c>
      <c r="BZ163">
        <f>IFERROR(VLOOKUP($A163, CDS1Y_bbg!BY$5:BZ$241,2), -1)</f>
        <v>-1</v>
      </c>
      <c r="CB163">
        <f>IFERROR(VLOOKUP($A163, CDS1Y_bbg!CA$5:CB$241,2), -1)</f>
        <v>56.895000000000003</v>
      </c>
      <c r="CD163">
        <f>IFERROR(VLOOKUP($A163, CDS1Y_bbg!CC$5:CD$241,2), -1)</f>
        <v>46.646999999999998</v>
      </c>
      <c r="CF163">
        <f>IFERROR(VLOOKUP($A163, CDS1Y_bbg!CE$5:CF$241,2), -1)</f>
        <v>46.609000000000002</v>
      </c>
      <c r="CH163">
        <f>IFERROR(VLOOKUP($A163, CDS1Y_bbg!CG$5:CH$241,2), -1)</f>
        <v>27.545000000000002</v>
      </c>
      <c r="CJ163">
        <f>IFERROR(VLOOKUP($A163, CDS1Y_bbg!CI$5:CJ$241,2), -1)</f>
        <v>-1</v>
      </c>
      <c r="CL163">
        <f>IFERROR(VLOOKUP($A163, CDS1Y_bbg!CK$5:CL$241,2), -1)</f>
        <v>175.41</v>
      </c>
      <c r="CN163">
        <f>IFERROR(VLOOKUP($A163, CDS1Y_bbg!CM$5:CN$241,2), -1)</f>
        <v>-1</v>
      </c>
    </row>
    <row r="164" spans="1:92" x14ac:dyDescent="0.25">
      <c r="A164" s="1">
        <v>41486</v>
      </c>
      <c r="B164">
        <f>IFERROR(VLOOKUP($A164, CDS1Y_bbg!A$5:B$241,2), -1)</f>
        <v>87.168000000000006</v>
      </c>
      <c r="D164">
        <f>IFERROR(VLOOKUP($A164, CDS1Y_bbg!C$5:D$241,2), -1)</f>
        <v>40.677</v>
      </c>
      <c r="F164">
        <f>IFERROR(VLOOKUP($A164, CDS1Y_bbg!E$5:F$241,2), -1)</f>
        <v>43.158000000000001</v>
      </c>
      <c r="H164">
        <f>IFERROR(VLOOKUP($A164, CDS1Y_bbg!G$5:H$241,2), -1)</f>
        <v>-1</v>
      </c>
      <c r="J164">
        <f>IFERROR(VLOOKUP($A164, CDS1Y_bbg!I$5:J$241,2), -1)</f>
        <v>60.44</v>
      </c>
      <c r="L164">
        <f>IFERROR(VLOOKUP($A164, CDS1Y_bbg!K$5:L$241,2), -1)</f>
        <v>169.73</v>
      </c>
      <c r="N164">
        <f>IFERROR(VLOOKUP($A164, CDS1Y_bbg!M$5:N$241,2), -1)</f>
        <v>-1</v>
      </c>
      <c r="P164">
        <f>IFERROR(VLOOKUP($A164, CDS1Y_bbg!O$5:P$241,2), -1)</f>
        <v>-1</v>
      </c>
      <c r="R164">
        <f>IFERROR(VLOOKUP($A164, CDS1Y_bbg!Q$5:R$241,2), -1)</f>
        <v>57.741</v>
      </c>
      <c r="T164">
        <v>-1</v>
      </c>
      <c r="V164">
        <f>IFERROR(VLOOKUP($A164, CDS1Y_bbg!U$5:V$241,2), -1)</f>
        <v>28.068000000000001</v>
      </c>
      <c r="X164">
        <f>IFERROR(VLOOKUP($A164, CDS1Y_bbg!W$5:X$241,2), -1)</f>
        <v>98.552999999999997</v>
      </c>
      <c r="Z164">
        <f>IFERROR(VLOOKUP($A164, CDS1Y_bbg!Y$5:Z$241,2), -1)</f>
        <v>106.244</v>
      </c>
      <c r="AB164">
        <f>IFERROR(VLOOKUP($A164, CDS1Y_bbg!AA$5:AB$241,2), -1)</f>
        <v>-1</v>
      </c>
      <c r="AD164">
        <f>IFERROR(VLOOKUP($A164, CDS1Y_bbg!AC$5:AD$241,2), -1)</f>
        <v>120.72</v>
      </c>
      <c r="AF164">
        <f>IFERROR(VLOOKUP($A164, CDS1Y_bbg!AE$5:AF$241,2), -1)</f>
        <v>-1</v>
      </c>
      <c r="AH164">
        <f>IFERROR(VLOOKUP($A164, CDS1Y_bbg!AG$5:AH$241,2), -1)</f>
        <v>-1</v>
      </c>
      <c r="AJ164">
        <f>IFERROR(VLOOKUP($A164, CDS1Y_bbg!AI$5:AJ$241,2), -1)</f>
        <v>-1</v>
      </c>
      <c r="AL164">
        <f>IFERROR(VLOOKUP($A164, CDS1Y_bbg!AK$5:AL$241,2), -1)</f>
        <v>-1</v>
      </c>
      <c r="AN164">
        <f>IFERROR(VLOOKUP($A164, CDS1Y_bbg!AM$5:AN$241,2), -1)</f>
        <v>-1</v>
      </c>
      <c r="AP164">
        <f>IFERROR(VLOOKUP($A164, CDS1Y_bbg!AO$5:AP$241,2), -1)</f>
        <v>-1</v>
      </c>
      <c r="AR164">
        <f>IFERROR(VLOOKUP($A164, CDS1Y_bbg!AQ$5:AR$241,2), -1)</f>
        <v>-1</v>
      </c>
      <c r="AT164">
        <f>IFERROR(VLOOKUP($A164, CDS1Y_bbg!AS$5:AT$241,2), -1)</f>
        <v>-1</v>
      </c>
      <c r="AV164">
        <f>IFERROR(VLOOKUP($A164, CDS1Y_bbg!AU$5:AV$241,2), -1)</f>
        <v>-1</v>
      </c>
      <c r="AX164">
        <f>IFERROR(VLOOKUP($A164, CDS1Y_bbg!AW$5:AX$241,2), -1)</f>
        <v>20.934000000000001</v>
      </c>
      <c r="AZ164">
        <f>IFERROR(VLOOKUP($A164, CDS1Y_bbg!AY$5:AZ$241,2), -1)</f>
        <v>7.9719999999999995</v>
      </c>
      <c r="BB164">
        <f>IFERROR(VLOOKUP($A164, CDS1Y_bbg!BA$5:BB$241,2), -1)</f>
        <v>-1</v>
      </c>
      <c r="BD164">
        <f>IFERROR(VLOOKUP($A164, CDS1Y_bbg!BC$5:BD$241,2), -1)</f>
        <v>10.951000000000001</v>
      </c>
      <c r="BF164">
        <f>IFERROR(VLOOKUP($A164, CDS1Y_bbg!BE$5:BF$241,2), -1)</f>
        <v>-1</v>
      </c>
      <c r="BH164">
        <f>IFERROR(VLOOKUP($A164, CDS1Y_bbg!BG$5:BH$241,2), -1)</f>
        <v>-1</v>
      </c>
      <c r="BJ164">
        <f>IFERROR(VLOOKUP($A164, CDS1Y_bbg!BI$5:BJ$241,2), -1)</f>
        <v>-1</v>
      </c>
      <c r="BL164">
        <f>IFERROR(VLOOKUP($A164, CDS1Y_bbg!BK$5:BL$241,2), -1)</f>
        <v>-1</v>
      </c>
      <c r="BN164">
        <f>IFERROR(VLOOKUP($A164, CDS1Y_bbg!BM$5:BN$241,2), -1)</f>
        <v>-1</v>
      </c>
      <c r="BP164">
        <f>IFERROR(VLOOKUP($A164, CDS1Y_bbg!BO$5:BP$241,2), -1)</f>
        <v>-1</v>
      </c>
      <c r="BR164">
        <f>IFERROR(VLOOKUP($A164, CDS1Y_bbg!BQ$5:BR$241,2), -1)</f>
        <v>-1</v>
      </c>
      <c r="BT164">
        <f>IFERROR(VLOOKUP($A164, CDS1Y_bbg!BS$5:BT$241,2), -1)</f>
        <v>-1</v>
      </c>
      <c r="BV164">
        <f>IFERROR(VLOOKUP($A164, CDS1Y_bbg!BU$5:BV$241,2), -1)</f>
        <v>-1</v>
      </c>
      <c r="BX164">
        <f>IFERROR(VLOOKUP($A164, CDS1Y_bbg!BW$5:BX$241,2), -1)</f>
        <v>33.067999999999998</v>
      </c>
      <c r="BZ164">
        <f>IFERROR(VLOOKUP($A164, CDS1Y_bbg!BY$5:BZ$241,2), -1)</f>
        <v>-1</v>
      </c>
      <c r="CB164">
        <f>IFERROR(VLOOKUP($A164, CDS1Y_bbg!CA$5:CB$241,2), -1)</f>
        <v>48.859000000000002</v>
      </c>
      <c r="CD164">
        <f>IFERROR(VLOOKUP($A164, CDS1Y_bbg!CC$5:CD$241,2), -1)</f>
        <v>29.599</v>
      </c>
      <c r="CF164">
        <f>IFERROR(VLOOKUP($A164, CDS1Y_bbg!CE$5:CF$241,2), -1)</f>
        <v>39.381</v>
      </c>
      <c r="CH164">
        <f>IFERROR(VLOOKUP($A164, CDS1Y_bbg!CG$5:CH$241,2), -1)</f>
        <v>23.206</v>
      </c>
      <c r="CJ164">
        <f>IFERROR(VLOOKUP($A164, CDS1Y_bbg!CI$5:CJ$241,2), -1)</f>
        <v>-1</v>
      </c>
      <c r="CL164">
        <f>IFERROR(VLOOKUP($A164, CDS1Y_bbg!CK$5:CL$241,2), -1)</f>
        <v>165.857</v>
      </c>
      <c r="CN164">
        <f>IFERROR(VLOOKUP($A164, CDS1Y_bbg!CM$5:CN$241,2), -1)</f>
        <v>-1</v>
      </c>
    </row>
    <row r="165" spans="1:92" x14ac:dyDescent="0.25">
      <c r="A165" s="1">
        <v>41516</v>
      </c>
      <c r="B165">
        <f>IFERROR(VLOOKUP($A165, CDS1Y_bbg!A$5:B$241,2), -1)</f>
        <v>98.39</v>
      </c>
      <c r="D165">
        <f>IFERROR(VLOOKUP($A165, CDS1Y_bbg!C$5:D$241,2), -1)</f>
        <v>45.402000000000001</v>
      </c>
      <c r="F165">
        <f>IFERROR(VLOOKUP($A165, CDS1Y_bbg!E$5:F$241,2), -1)</f>
        <v>50.573</v>
      </c>
      <c r="H165">
        <f>IFERROR(VLOOKUP($A165, CDS1Y_bbg!G$5:H$241,2), -1)</f>
        <v>-1</v>
      </c>
      <c r="J165">
        <f>IFERROR(VLOOKUP($A165, CDS1Y_bbg!I$5:J$241,2), -1)</f>
        <v>67.116</v>
      </c>
      <c r="L165">
        <f>IFERROR(VLOOKUP($A165, CDS1Y_bbg!K$5:L$241,2), -1)</f>
        <v>177.131</v>
      </c>
      <c r="N165">
        <f>IFERROR(VLOOKUP($A165, CDS1Y_bbg!M$5:N$241,2), -1)</f>
        <v>-1</v>
      </c>
      <c r="P165">
        <f>IFERROR(VLOOKUP($A165, CDS1Y_bbg!O$5:P$241,2), -1)</f>
        <v>-1</v>
      </c>
      <c r="R165">
        <f>IFERROR(VLOOKUP($A165, CDS1Y_bbg!Q$5:R$241,2), -1)</f>
        <v>60.393000000000001</v>
      </c>
      <c r="T165">
        <v>-1</v>
      </c>
      <c r="V165">
        <f>IFERROR(VLOOKUP($A165, CDS1Y_bbg!U$5:V$241,2), -1)</f>
        <v>40.049999999999997</v>
      </c>
      <c r="X165">
        <f>IFERROR(VLOOKUP($A165, CDS1Y_bbg!W$5:X$241,2), -1)</f>
        <v>101.074</v>
      </c>
      <c r="Z165">
        <f>IFERROR(VLOOKUP($A165, CDS1Y_bbg!Y$5:Z$241,2), -1)</f>
        <v>121.56399999999999</v>
      </c>
      <c r="AB165">
        <f>IFERROR(VLOOKUP($A165, CDS1Y_bbg!AA$5:AB$241,2), -1)</f>
        <v>-1</v>
      </c>
      <c r="AD165">
        <f>IFERROR(VLOOKUP($A165, CDS1Y_bbg!AC$5:AD$241,2), -1)</f>
        <v>137.14599999999999</v>
      </c>
      <c r="AF165">
        <f>IFERROR(VLOOKUP($A165, CDS1Y_bbg!AE$5:AF$241,2), -1)</f>
        <v>-1</v>
      </c>
      <c r="AH165">
        <f>IFERROR(VLOOKUP($A165, CDS1Y_bbg!AG$5:AH$241,2), -1)</f>
        <v>-1</v>
      </c>
      <c r="AJ165">
        <f>IFERROR(VLOOKUP($A165, CDS1Y_bbg!AI$5:AJ$241,2), -1)</f>
        <v>-1</v>
      </c>
      <c r="AL165">
        <f>IFERROR(VLOOKUP($A165, CDS1Y_bbg!AK$5:AL$241,2), -1)</f>
        <v>-1</v>
      </c>
      <c r="AN165">
        <f>IFERROR(VLOOKUP($A165, CDS1Y_bbg!AM$5:AN$241,2), -1)</f>
        <v>-1</v>
      </c>
      <c r="AP165">
        <f>IFERROR(VLOOKUP($A165, CDS1Y_bbg!AO$5:AP$241,2), -1)</f>
        <v>-1</v>
      </c>
      <c r="AR165">
        <f>IFERROR(VLOOKUP($A165, CDS1Y_bbg!AQ$5:AR$241,2), -1)</f>
        <v>-1</v>
      </c>
      <c r="AT165">
        <f>IFERROR(VLOOKUP($A165, CDS1Y_bbg!AS$5:AT$241,2), -1)</f>
        <v>-1</v>
      </c>
      <c r="AV165">
        <f>IFERROR(VLOOKUP($A165, CDS1Y_bbg!AU$5:AV$241,2), -1)</f>
        <v>-1</v>
      </c>
      <c r="AX165">
        <f>IFERROR(VLOOKUP($A165, CDS1Y_bbg!AW$5:AX$241,2), -1)</f>
        <v>51.732999999999997</v>
      </c>
      <c r="AZ165">
        <f>IFERROR(VLOOKUP($A165, CDS1Y_bbg!AY$5:AZ$241,2), -1)</f>
        <v>7.9719999999999995</v>
      </c>
      <c r="BB165">
        <f>IFERROR(VLOOKUP($A165, CDS1Y_bbg!BA$5:BB$241,2), -1)</f>
        <v>-1</v>
      </c>
      <c r="BD165">
        <f>IFERROR(VLOOKUP($A165, CDS1Y_bbg!BC$5:BD$241,2), -1)</f>
        <v>-1</v>
      </c>
      <c r="BF165">
        <f>IFERROR(VLOOKUP($A165, CDS1Y_bbg!BE$5:BF$241,2), -1)</f>
        <v>-1</v>
      </c>
      <c r="BH165">
        <f>IFERROR(VLOOKUP($A165, CDS1Y_bbg!BG$5:BH$241,2), -1)</f>
        <v>-1</v>
      </c>
      <c r="BJ165">
        <f>IFERROR(VLOOKUP($A165, CDS1Y_bbg!BI$5:BJ$241,2), -1)</f>
        <v>-1</v>
      </c>
      <c r="BL165">
        <f>IFERROR(VLOOKUP($A165, CDS1Y_bbg!BK$5:BL$241,2), -1)</f>
        <v>-1</v>
      </c>
      <c r="BN165">
        <f>IFERROR(VLOOKUP($A165, CDS1Y_bbg!BM$5:BN$241,2), -1)</f>
        <v>-1</v>
      </c>
      <c r="BP165">
        <f>IFERROR(VLOOKUP($A165, CDS1Y_bbg!BO$5:BP$241,2), -1)</f>
        <v>-1</v>
      </c>
      <c r="BR165">
        <f>IFERROR(VLOOKUP($A165, CDS1Y_bbg!BQ$5:BR$241,2), -1)</f>
        <v>-1</v>
      </c>
      <c r="BT165">
        <f>IFERROR(VLOOKUP($A165, CDS1Y_bbg!BS$5:BT$241,2), -1)</f>
        <v>-1</v>
      </c>
      <c r="BV165">
        <f>IFERROR(VLOOKUP($A165, CDS1Y_bbg!BU$5:BV$241,2), -1)</f>
        <v>-1</v>
      </c>
      <c r="BX165">
        <f>IFERROR(VLOOKUP($A165, CDS1Y_bbg!BW$5:BX$241,2), -1)</f>
        <v>32.69</v>
      </c>
      <c r="BZ165">
        <f>IFERROR(VLOOKUP($A165, CDS1Y_bbg!BY$5:BZ$241,2), -1)</f>
        <v>-1</v>
      </c>
      <c r="CB165">
        <f>IFERROR(VLOOKUP($A165, CDS1Y_bbg!CA$5:CB$241,2), -1)</f>
        <v>50.82</v>
      </c>
      <c r="CD165">
        <f>IFERROR(VLOOKUP($A165, CDS1Y_bbg!CC$5:CD$241,2), -1)</f>
        <v>52.720999999999997</v>
      </c>
      <c r="CF165">
        <f>IFERROR(VLOOKUP($A165, CDS1Y_bbg!CE$5:CF$241,2), -1)</f>
        <v>30.440999999999999</v>
      </c>
      <c r="CH165">
        <f>IFERROR(VLOOKUP($A165, CDS1Y_bbg!CG$5:CH$241,2), -1)</f>
        <v>20.568999999999999</v>
      </c>
      <c r="CJ165">
        <f>IFERROR(VLOOKUP($A165, CDS1Y_bbg!CI$5:CJ$241,2), -1)</f>
        <v>-1</v>
      </c>
      <c r="CL165">
        <f>IFERROR(VLOOKUP($A165, CDS1Y_bbg!CK$5:CL$241,2), -1)</f>
        <v>167.79300000000001</v>
      </c>
      <c r="CN165">
        <f>IFERROR(VLOOKUP($A165, CDS1Y_bbg!CM$5:CN$241,2), -1)</f>
        <v>-1</v>
      </c>
    </row>
    <row r="166" spans="1:92" x14ac:dyDescent="0.25">
      <c r="A166" s="1">
        <v>41547</v>
      </c>
      <c r="B166">
        <f>IFERROR(VLOOKUP($A166, CDS1Y_bbg!A$5:B$241,2), -1)</f>
        <v>73.210999999999999</v>
      </c>
      <c r="D166">
        <f>IFERROR(VLOOKUP($A166, CDS1Y_bbg!C$5:D$241,2), -1)</f>
        <v>38.029000000000003</v>
      </c>
      <c r="F166">
        <f>IFERROR(VLOOKUP($A166, CDS1Y_bbg!E$5:F$241,2), -1)</f>
        <v>37.055</v>
      </c>
      <c r="H166">
        <f>IFERROR(VLOOKUP($A166, CDS1Y_bbg!G$5:H$241,2), -1)</f>
        <v>-1</v>
      </c>
      <c r="J166">
        <f>IFERROR(VLOOKUP($A166, CDS1Y_bbg!I$5:J$241,2), -1)</f>
        <v>61.137</v>
      </c>
      <c r="L166">
        <f>IFERROR(VLOOKUP($A166, CDS1Y_bbg!K$5:L$241,2), -1)</f>
        <v>170.43899999999999</v>
      </c>
      <c r="N166">
        <f>IFERROR(VLOOKUP($A166, CDS1Y_bbg!M$5:N$241,2), -1)</f>
        <v>-1</v>
      </c>
      <c r="P166">
        <f>IFERROR(VLOOKUP($A166, CDS1Y_bbg!O$5:P$241,2), -1)</f>
        <v>-1</v>
      </c>
      <c r="R166">
        <f>IFERROR(VLOOKUP($A166, CDS1Y_bbg!Q$5:R$241,2), -1)</f>
        <v>51.280999999999999</v>
      </c>
      <c r="T166">
        <v>-1</v>
      </c>
      <c r="V166">
        <f>IFERROR(VLOOKUP($A166, CDS1Y_bbg!U$5:V$241,2), -1)</f>
        <v>34.176000000000002</v>
      </c>
      <c r="X166">
        <f>IFERROR(VLOOKUP($A166, CDS1Y_bbg!W$5:X$241,2), -1)</f>
        <v>85.613</v>
      </c>
      <c r="Z166">
        <f>IFERROR(VLOOKUP($A166, CDS1Y_bbg!Y$5:Z$241,2), -1)</f>
        <v>78.022999999999996</v>
      </c>
      <c r="AB166">
        <f>IFERROR(VLOOKUP($A166, CDS1Y_bbg!AA$5:AB$241,2), -1)</f>
        <v>-1</v>
      </c>
      <c r="AD166">
        <f>IFERROR(VLOOKUP($A166, CDS1Y_bbg!AC$5:AD$241,2), -1)</f>
        <v>118.974</v>
      </c>
      <c r="AF166">
        <f>IFERROR(VLOOKUP($A166, CDS1Y_bbg!AE$5:AF$241,2), -1)</f>
        <v>-1</v>
      </c>
      <c r="AH166">
        <f>IFERROR(VLOOKUP($A166, CDS1Y_bbg!AG$5:AH$241,2), -1)</f>
        <v>-1</v>
      </c>
      <c r="AJ166">
        <f>IFERROR(VLOOKUP($A166, CDS1Y_bbg!AI$5:AJ$241,2), -1)</f>
        <v>-1</v>
      </c>
      <c r="AL166">
        <f>IFERROR(VLOOKUP($A166, CDS1Y_bbg!AK$5:AL$241,2), -1)</f>
        <v>-1</v>
      </c>
      <c r="AN166">
        <f>IFERROR(VLOOKUP($A166, CDS1Y_bbg!AM$5:AN$241,2), -1)</f>
        <v>-1</v>
      </c>
      <c r="AP166">
        <f>IFERROR(VLOOKUP($A166, CDS1Y_bbg!AO$5:AP$241,2), -1)</f>
        <v>-1</v>
      </c>
      <c r="AR166">
        <f>IFERROR(VLOOKUP($A166, CDS1Y_bbg!AQ$5:AR$241,2), -1)</f>
        <v>-1</v>
      </c>
      <c r="AT166">
        <f>IFERROR(VLOOKUP($A166, CDS1Y_bbg!AS$5:AT$241,2), -1)</f>
        <v>-1</v>
      </c>
      <c r="AV166">
        <f>IFERROR(VLOOKUP($A166, CDS1Y_bbg!AU$5:AV$241,2), -1)</f>
        <v>-1</v>
      </c>
      <c r="AX166">
        <f>IFERROR(VLOOKUP($A166, CDS1Y_bbg!AW$5:AX$241,2), -1)</f>
        <v>30.765999999999998</v>
      </c>
      <c r="AZ166">
        <f>IFERROR(VLOOKUP($A166, CDS1Y_bbg!AY$5:AZ$241,2), -1)</f>
        <v>7.9719999999999995</v>
      </c>
      <c r="BB166">
        <f>IFERROR(VLOOKUP($A166, CDS1Y_bbg!BA$5:BB$241,2), -1)</f>
        <v>-1</v>
      </c>
      <c r="BD166">
        <f>IFERROR(VLOOKUP($A166, CDS1Y_bbg!BC$5:BD$241,2), -1)</f>
        <v>-1</v>
      </c>
      <c r="BF166">
        <f>IFERROR(VLOOKUP($A166, CDS1Y_bbg!BE$5:BF$241,2), -1)</f>
        <v>-1</v>
      </c>
      <c r="BH166">
        <f>IFERROR(VLOOKUP($A166, CDS1Y_bbg!BG$5:BH$241,2), -1)</f>
        <v>-1</v>
      </c>
      <c r="BJ166">
        <f>IFERROR(VLOOKUP($A166, CDS1Y_bbg!BI$5:BJ$241,2), -1)</f>
        <v>-1</v>
      </c>
      <c r="BL166">
        <f>IFERROR(VLOOKUP($A166, CDS1Y_bbg!BK$5:BL$241,2), -1)</f>
        <v>-1</v>
      </c>
      <c r="BN166">
        <f>IFERROR(VLOOKUP($A166, CDS1Y_bbg!BM$5:BN$241,2), -1)</f>
        <v>-1</v>
      </c>
      <c r="BP166">
        <f>IFERROR(VLOOKUP($A166, CDS1Y_bbg!BO$5:BP$241,2), -1)</f>
        <v>-1</v>
      </c>
      <c r="BR166">
        <f>IFERROR(VLOOKUP($A166, CDS1Y_bbg!BQ$5:BR$241,2), -1)</f>
        <v>-1</v>
      </c>
      <c r="BT166">
        <f>IFERROR(VLOOKUP($A166, CDS1Y_bbg!BS$5:BT$241,2), -1)</f>
        <v>-1</v>
      </c>
      <c r="BV166">
        <f>IFERROR(VLOOKUP($A166, CDS1Y_bbg!BU$5:BV$241,2), -1)</f>
        <v>-1</v>
      </c>
      <c r="BX166">
        <f>IFERROR(VLOOKUP($A166, CDS1Y_bbg!BW$5:BX$241,2), -1)</f>
        <v>30.161999999999999</v>
      </c>
      <c r="BZ166">
        <f>IFERROR(VLOOKUP($A166, CDS1Y_bbg!BY$5:BZ$241,2), -1)</f>
        <v>-1</v>
      </c>
      <c r="CB166">
        <f>IFERROR(VLOOKUP($A166, CDS1Y_bbg!CA$5:CB$241,2), -1)</f>
        <v>39.131999999999998</v>
      </c>
      <c r="CD166">
        <f>IFERROR(VLOOKUP($A166, CDS1Y_bbg!CC$5:CD$241,2), -1)</f>
        <v>39.167000000000002</v>
      </c>
      <c r="CF166">
        <f>IFERROR(VLOOKUP($A166, CDS1Y_bbg!CE$5:CF$241,2), -1)</f>
        <v>27.786999999999999</v>
      </c>
      <c r="CH166">
        <f>IFERROR(VLOOKUP($A166, CDS1Y_bbg!CG$5:CH$241,2), -1)</f>
        <v>20.817</v>
      </c>
      <c r="CJ166">
        <f>IFERROR(VLOOKUP($A166, CDS1Y_bbg!CI$5:CJ$241,2), -1)</f>
        <v>-1</v>
      </c>
      <c r="CL166">
        <f>IFERROR(VLOOKUP($A166, CDS1Y_bbg!CK$5:CL$241,2), -1)</f>
        <v>138.874</v>
      </c>
      <c r="CN166">
        <f>IFERROR(VLOOKUP($A166, CDS1Y_bbg!CM$5:CN$241,2), -1)</f>
        <v>-1</v>
      </c>
    </row>
    <row r="167" spans="1:92" x14ac:dyDescent="0.25">
      <c r="A167" s="1">
        <v>41578</v>
      </c>
      <c r="B167">
        <f>IFERROR(VLOOKUP($A167, CDS1Y_bbg!A$5:B$241,2), -1)</f>
        <v>67.441999999999993</v>
      </c>
      <c r="D167">
        <f>IFERROR(VLOOKUP($A167, CDS1Y_bbg!C$5:D$241,2), -1)</f>
        <v>33.582000000000001</v>
      </c>
      <c r="F167">
        <f>IFERROR(VLOOKUP($A167, CDS1Y_bbg!E$5:F$241,2), -1)</f>
        <v>29.366</v>
      </c>
      <c r="H167">
        <f>IFERROR(VLOOKUP($A167, CDS1Y_bbg!G$5:H$241,2), -1)</f>
        <v>-1</v>
      </c>
      <c r="J167">
        <f>IFERROR(VLOOKUP($A167, CDS1Y_bbg!I$5:J$241,2), -1)</f>
        <v>54.375999999999998</v>
      </c>
      <c r="L167">
        <f>IFERROR(VLOOKUP($A167, CDS1Y_bbg!K$5:L$241,2), -1)</f>
        <v>159.756</v>
      </c>
      <c r="N167">
        <f>IFERROR(VLOOKUP($A167, CDS1Y_bbg!M$5:N$241,2), -1)</f>
        <v>-1</v>
      </c>
      <c r="P167">
        <f>IFERROR(VLOOKUP($A167, CDS1Y_bbg!O$5:P$241,2), -1)</f>
        <v>-1</v>
      </c>
      <c r="R167">
        <f>IFERROR(VLOOKUP($A167, CDS1Y_bbg!Q$5:R$241,2), -1)</f>
        <v>37.895000000000003</v>
      </c>
      <c r="T167">
        <v>-1</v>
      </c>
      <c r="V167">
        <f>IFERROR(VLOOKUP($A167, CDS1Y_bbg!U$5:V$241,2), -1)</f>
        <v>31.603000000000002</v>
      </c>
      <c r="X167">
        <f>IFERROR(VLOOKUP($A167, CDS1Y_bbg!W$5:X$241,2), -1)</f>
        <v>72.161000000000001</v>
      </c>
      <c r="Z167">
        <f>IFERROR(VLOOKUP($A167, CDS1Y_bbg!Y$5:Z$241,2), -1)</f>
        <v>64.671999999999997</v>
      </c>
      <c r="AB167">
        <f>IFERROR(VLOOKUP($A167, CDS1Y_bbg!AA$5:AB$241,2), -1)</f>
        <v>-1</v>
      </c>
      <c r="AD167">
        <f>IFERROR(VLOOKUP($A167, CDS1Y_bbg!AC$5:AD$241,2), -1)</f>
        <v>89.391000000000005</v>
      </c>
      <c r="AF167">
        <f>IFERROR(VLOOKUP($A167, CDS1Y_bbg!AE$5:AF$241,2), -1)</f>
        <v>-1</v>
      </c>
      <c r="AH167">
        <f>IFERROR(VLOOKUP($A167, CDS1Y_bbg!AG$5:AH$241,2), -1)</f>
        <v>-1</v>
      </c>
      <c r="AJ167">
        <f>IFERROR(VLOOKUP($A167, CDS1Y_bbg!AI$5:AJ$241,2), -1)</f>
        <v>-1</v>
      </c>
      <c r="AL167">
        <f>IFERROR(VLOOKUP($A167, CDS1Y_bbg!AK$5:AL$241,2), -1)</f>
        <v>-1</v>
      </c>
      <c r="AN167">
        <f>IFERROR(VLOOKUP($A167, CDS1Y_bbg!AM$5:AN$241,2), -1)</f>
        <v>-1</v>
      </c>
      <c r="AP167">
        <f>IFERROR(VLOOKUP($A167, CDS1Y_bbg!AO$5:AP$241,2), -1)</f>
        <v>-1</v>
      </c>
      <c r="AR167">
        <f>IFERROR(VLOOKUP($A167, CDS1Y_bbg!AQ$5:AR$241,2), -1)</f>
        <v>-1</v>
      </c>
      <c r="AT167">
        <f>IFERROR(VLOOKUP($A167, CDS1Y_bbg!AS$5:AT$241,2), -1)</f>
        <v>-1</v>
      </c>
      <c r="AV167">
        <f>IFERROR(VLOOKUP($A167, CDS1Y_bbg!AU$5:AV$241,2), -1)</f>
        <v>-1</v>
      </c>
      <c r="AX167">
        <f>IFERROR(VLOOKUP($A167, CDS1Y_bbg!AW$5:AX$241,2), -1)</f>
        <v>25.158000000000001</v>
      </c>
      <c r="AZ167">
        <f>IFERROR(VLOOKUP($A167, CDS1Y_bbg!AY$5:AZ$241,2), -1)</f>
        <v>7.9719999999999995</v>
      </c>
      <c r="BB167">
        <f>IFERROR(VLOOKUP($A167, CDS1Y_bbg!BA$5:BB$241,2), -1)</f>
        <v>-1</v>
      </c>
      <c r="BD167">
        <f>IFERROR(VLOOKUP($A167, CDS1Y_bbg!BC$5:BD$241,2), -1)</f>
        <v>-1</v>
      </c>
      <c r="BF167">
        <f>IFERROR(VLOOKUP($A167, CDS1Y_bbg!BE$5:BF$241,2), -1)</f>
        <v>-1</v>
      </c>
      <c r="BH167">
        <f>IFERROR(VLOOKUP($A167, CDS1Y_bbg!BG$5:BH$241,2), -1)</f>
        <v>-1</v>
      </c>
      <c r="BJ167">
        <f>IFERROR(VLOOKUP($A167, CDS1Y_bbg!BI$5:BJ$241,2), -1)</f>
        <v>-1</v>
      </c>
      <c r="BL167">
        <f>IFERROR(VLOOKUP($A167, CDS1Y_bbg!BK$5:BL$241,2), -1)</f>
        <v>-1</v>
      </c>
      <c r="BN167">
        <f>IFERROR(VLOOKUP($A167, CDS1Y_bbg!BM$5:BN$241,2), -1)</f>
        <v>-1</v>
      </c>
      <c r="BP167">
        <f>IFERROR(VLOOKUP($A167, CDS1Y_bbg!BO$5:BP$241,2), -1)</f>
        <v>-1</v>
      </c>
      <c r="BR167">
        <f>IFERROR(VLOOKUP($A167, CDS1Y_bbg!BQ$5:BR$241,2), -1)</f>
        <v>-1</v>
      </c>
      <c r="BT167">
        <f>IFERROR(VLOOKUP($A167, CDS1Y_bbg!BS$5:BT$241,2), -1)</f>
        <v>-1</v>
      </c>
      <c r="BV167">
        <f>IFERROR(VLOOKUP($A167, CDS1Y_bbg!BU$5:BV$241,2), -1)</f>
        <v>-1</v>
      </c>
      <c r="BX167">
        <f>IFERROR(VLOOKUP($A167, CDS1Y_bbg!BW$5:BX$241,2), -1)</f>
        <v>30.161999999999999</v>
      </c>
      <c r="BZ167">
        <f>IFERROR(VLOOKUP($A167, CDS1Y_bbg!BY$5:BZ$241,2), -1)</f>
        <v>-1</v>
      </c>
      <c r="CB167">
        <f>IFERROR(VLOOKUP($A167, CDS1Y_bbg!CA$5:CB$241,2), -1)</f>
        <v>39.212000000000003</v>
      </c>
      <c r="CD167">
        <f>IFERROR(VLOOKUP($A167, CDS1Y_bbg!CC$5:CD$241,2), -1)</f>
        <v>36.82</v>
      </c>
      <c r="CF167">
        <f>IFERROR(VLOOKUP($A167, CDS1Y_bbg!CE$5:CF$241,2), -1)</f>
        <v>15.311999999999999</v>
      </c>
      <c r="CH167">
        <f>IFERROR(VLOOKUP($A167, CDS1Y_bbg!CG$5:CH$241,2), -1)</f>
        <v>17.314</v>
      </c>
      <c r="CJ167">
        <f>IFERROR(VLOOKUP($A167, CDS1Y_bbg!CI$5:CJ$241,2), -1)</f>
        <v>-1</v>
      </c>
      <c r="CL167">
        <f>IFERROR(VLOOKUP($A167, CDS1Y_bbg!CK$5:CL$241,2), -1)</f>
        <v>115.264</v>
      </c>
      <c r="CN167">
        <f>IFERROR(VLOOKUP($A167, CDS1Y_bbg!CM$5:CN$241,2), -1)</f>
        <v>-1</v>
      </c>
    </row>
    <row r="168" spans="1:92" x14ac:dyDescent="0.25">
      <c r="A168" s="1">
        <v>41607</v>
      </c>
      <c r="B168">
        <f>IFERROR(VLOOKUP($A168, CDS1Y_bbg!A$5:B$241,2), -1)</f>
        <v>85.769000000000005</v>
      </c>
      <c r="D168">
        <f>IFERROR(VLOOKUP($A168, CDS1Y_bbg!C$5:D$241,2), -1)</f>
        <v>42.436</v>
      </c>
      <c r="F168">
        <f>IFERROR(VLOOKUP($A168, CDS1Y_bbg!E$5:F$241,2), -1)</f>
        <v>30.494</v>
      </c>
      <c r="H168">
        <f>IFERROR(VLOOKUP($A168, CDS1Y_bbg!G$5:H$241,2), -1)</f>
        <v>-1</v>
      </c>
      <c r="J168">
        <f>IFERROR(VLOOKUP($A168, CDS1Y_bbg!I$5:J$241,2), -1)</f>
        <v>56.601999999999997</v>
      </c>
      <c r="L168">
        <f>IFERROR(VLOOKUP($A168, CDS1Y_bbg!K$5:L$241,2), -1)</f>
        <v>183.72800000000001</v>
      </c>
      <c r="N168">
        <f>IFERROR(VLOOKUP($A168, CDS1Y_bbg!M$5:N$241,2), -1)</f>
        <v>-1</v>
      </c>
      <c r="P168">
        <f>IFERROR(VLOOKUP($A168, CDS1Y_bbg!O$5:P$241,2), -1)</f>
        <v>-1</v>
      </c>
      <c r="R168">
        <f>IFERROR(VLOOKUP($A168, CDS1Y_bbg!Q$5:R$241,2), -1)</f>
        <v>31.864999999999998</v>
      </c>
      <c r="T168">
        <v>-1</v>
      </c>
      <c r="V168">
        <f>IFERROR(VLOOKUP($A168, CDS1Y_bbg!U$5:V$241,2), -1)</f>
        <v>29.346</v>
      </c>
      <c r="X168">
        <f>IFERROR(VLOOKUP($A168, CDS1Y_bbg!W$5:X$241,2), -1)</f>
        <v>83.343000000000004</v>
      </c>
      <c r="Z168">
        <f>IFERROR(VLOOKUP($A168, CDS1Y_bbg!Y$5:Z$241,2), -1)</f>
        <v>74.677000000000007</v>
      </c>
      <c r="AB168">
        <f>IFERROR(VLOOKUP($A168, CDS1Y_bbg!AA$5:AB$241,2), -1)</f>
        <v>-1</v>
      </c>
      <c r="AD168">
        <f>IFERROR(VLOOKUP($A168, CDS1Y_bbg!AC$5:AD$241,2), -1)</f>
        <v>93.915999999999997</v>
      </c>
      <c r="AF168">
        <f>IFERROR(VLOOKUP($A168, CDS1Y_bbg!AE$5:AF$241,2), -1)</f>
        <v>-1</v>
      </c>
      <c r="AH168">
        <f>IFERROR(VLOOKUP($A168, CDS1Y_bbg!AG$5:AH$241,2), -1)</f>
        <v>-1</v>
      </c>
      <c r="AJ168">
        <f>IFERROR(VLOOKUP($A168, CDS1Y_bbg!AI$5:AJ$241,2), -1)</f>
        <v>-1</v>
      </c>
      <c r="AL168">
        <f>IFERROR(VLOOKUP($A168, CDS1Y_bbg!AK$5:AL$241,2), -1)</f>
        <v>-1</v>
      </c>
      <c r="AN168">
        <f>IFERROR(VLOOKUP($A168, CDS1Y_bbg!AM$5:AN$241,2), -1)</f>
        <v>-1</v>
      </c>
      <c r="AP168">
        <f>IFERROR(VLOOKUP($A168, CDS1Y_bbg!AO$5:AP$241,2), -1)</f>
        <v>-1</v>
      </c>
      <c r="AR168">
        <f>IFERROR(VLOOKUP($A168, CDS1Y_bbg!AQ$5:AR$241,2), -1)</f>
        <v>-1</v>
      </c>
      <c r="AT168">
        <f>IFERROR(VLOOKUP($A168, CDS1Y_bbg!AS$5:AT$241,2), -1)</f>
        <v>-1</v>
      </c>
      <c r="AV168">
        <f>IFERROR(VLOOKUP($A168, CDS1Y_bbg!AU$5:AV$241,2), -1)</f>
        <v>-1</v>
      </c>
      <c r="AX168">
        <f>IFERROR(VLOOKUP($A168, CDS1Y_bbg!AW$5:AX$241,2), -1)</f>
        <v>24.888000000000002</v>
      </c>
      <c r="AZ168">
        <f>IFERROR(VLOOKUP($A168, CDS1Y_bbg!AY$5:AZ$241,2), -1)</f>
        <v>7.9719999999999995</v>
      </c>
      <c r="BB168">
        <f>IFERROR(VLOOKUP($A168, CDS1Y_bbg!BA$5:BB$241,2), -1)</f>
        <v>-1</v>
      </c>
      <c r="BD168">
        <f>IFERROR(VLOOKUP($A168, CDS1Y_bbg!BC$5:BD$241,2), -1)</f>
        <v>-1</v>
      </c>
      <c r="BF168">
        <f>IFERROR(VLOOKUP($A168, CDS1Y_bbg!BE$5:BF$241,2), -1)</f>
        <v>-1</v>
      </c>
      <c r="BH168">
        <f>IFERROR(VLOOKUP($A168, CDS1Y_bbg!BG$5:BH$241,2), -1)</f>
        <v>-1</v>
      </c>
      <c r="BJ168">
        <f>IFERROR(VLOOKUP($A168, CDS1Y_bbg!BI$5:BJ$241,2), -1)</f>
        <v>-1</v>
      </c>
      <c r="BL168">
        <f>IFERROR(VLOOKUP($A168, CDS1Y_bbg!BK$5:BL$241,2), -1)</f>
        <v>-1</v>
      </c>
      <c r="BN168">
        <f>IFERROR(VLOOKUP($A168, CDS1Y_bbg!BM$5:BN$241,2), -1)</f>
        <v>-1</v>
      </c>
      <c r="BP168">
        <f>IFERROR(VLOOKUP($A168, CDS1Y_bbg!BO$5:BP$241,2), -1)</f>
        <v>-1</v>
      </c>
      <c r="BR168">
        <f>IFERROR(VLOOKUP($A168, CDS1Y_bbg!BQ$5:BR$241,2), -1)</f>
        <v>-1</v>
      </c>
      <c r="BT168">
        <f>IFERROR(VLOOKUP($A168, CDS1Y_bbg!BS$5:BT$241,2), -1)</f>
        <v>-1</v>
      </c>
      <c r="BV168">
        <f>IFERROR(VLOOKUP($A168, CDS1Y_bbg!BU$5:BV$241,2), -1)</f>
        <v>-1</v>
      </c>
      <c r="BX168">
        <f>IFERROR(VLOOKUP($A168, CDS1Y_bbg!BW$5:BX$241,2), -1)</f>
        <v>30.161999999999999</v>
      </c>
      <c r="BZ168">
        <f>IFERROR(VLOOKUP($A168, CDS1Y_bbg!BY$5:BZ$241,2), -1)</f>
        <v>-1</v>
      </c>
      <c r="CB168">
        <f>IFERROR(VLOOKUP($A168, CDS1Y_bbg!CA$5:CB$241,2), -1)</f>
        <v>41.554000000000002</v>
      </c>
      <c r="CD168">
        <f>IFERROR(VLOOKUP($A168, CDS1Y_bbg!CC$5:CD$241,2), -1)</f>
        <v>36.171999999999997</v>
      </c>
      <c r="CF168">
        <f>IFERROR(VLOOKUP($A168, CDS1Y_bbg!CE$5:CF$241,2), -1)</f>
        <v>15.282</v>
      </c>
      <c r="CH168">
        <f>IFERROR(VLOOKUP($A168, CDS1Y_bbg!CG$5:CH$241,2), -1)</f>
        <v>17.619</v>
      </c>
      <c r="CJ168">
        <f>IFERROR(VLOOKUP($A168, CDS1Y_bbg!CI$5:CJ$241,2), -1)</f>
        <v>-1</v>
      </c>
      <c r="CL168">
        <f>IFERROR(VLOOKUP($A168, CDS1Y_bbg!CK$5:CL$241,2), -1)</f>
        <v>117.614</v>
      </c>
      <c r="CN168">
        <f>IFERROR(VLOOKUP($A168, CDS1Y_bbg!CM$5:CN$241,2), -1)</f>
        <v>-1</v>
      </c>
    </row>
    <row r="169" spans="1:92" x14ac:dyDescent="0.25">
      <c r="A169" s="1">
        <v>41639</v>
      </c>
      <c r="B169">
        <f>IFERROR(VLOOKUP($A169, CDS1Y_bbg!A$5:B$241,2), -1)</f>
        <v>64</v>
      </c>
      <c r="D169">
        <f>IFERROR(VLOOKUP($A169, CDS1Y_bbg!C$5:D$241,2), -1)</f>
        <v>42.338999999999999</v>
      </c>
      <c r="F169">
        <f>IFERROR(VLOOKUP($A169, CDS1Y_bbg!E$5:F$241,2), -1)</f>
        <v>27.995000000000001</v>
      </c>
      <c r="H169">
        <f>IFERROR(VLOOKUP($A169, CDS1Y_bbg!G$5:H$241,2), -1)</f>
        <v>-1</v>
      </c>
      <c r="J169">
        <f>IFERROR(VLOOKUP($A169, CDS1Y_bbg!I$5:J$241,2), -1)</f>
        <v>44.331000000000003</v>
      </c>
      <c r="L169">
        <f>IFERROR(VLOOKUP($A169, CDS1Y_bbg!K$5:L$241,2), -1)</f>
        <v>185.34100000000001</v>
      </c>
      <c r="N169">
        <f>IFERROR(VLOOKUP($A169, CDS1Y_bbg!M$5:N$241,2), -1)</f>
        <v>-1</v>
      </c>
      <c r="P169">
        <f>IFERROR(VLOOKUP($A169, CDS1Y_bbg!O$5:P$241,2), -1)</f>
        <v>-1</v>
      </c>
      <c r="R169">
        <f>IFERROR(VLOOKUP($A169, CDS1Y_bbg!Q$5:R$241,2), -1)</f>
        <v>23.664999999999999</v>
      </c>
      <c r="T169">
        <v>-1</v>
      </c>
      <c r="V169">
        <f>IFERROR(VLOOKUP($A169, CDS1Y_bbg!U$5:V$241,2), -1)</f>
        <v>28.445</v>
      </c>
      <c r="X169">
        <f>IFERROR(VLOOKUP($A169, CDS1Y_bbg!W$5:X$241,2), -1)</f>
        <v>72.915000000000006</v>
      </c>
      <c r="Z169">
        <f>IFERROR(VLOOKUP($A169, CDS1Y_bbg!Y$5:Z$241,2), -1)</f>
        <v>76.254999999999995</v>
      </c>
      <c r="AB169">
        <f>IFERROR(VLOOKUP($A169, CDS1Y_bbg!AA$5:AB$241,2), -1)</f>
        <v>-1</v>
      </c>
      <c r="AD169">
        <f>IFERROR(VLOOKUP($A169, CDS1Y_bbg!AC$5:AD$241,2), -1)</f>
        <v>95.51</v>
      </c>
      <c r="AF169">
        <f>IFERROR(VLOOKUP($A169, CDS1Y_bbg!AE$5:AF$241,2), -1)</f>
        <v>-1</v>
      </c>
      <c r="AH169">
        <f>IFERROR(VLOOKUP($A169, CDS1Y_bbg!AG$5:AH$241,2), -1)</f>
        <v>-1</v>
      </c>
      <c r="AJ169">
        <f>IFERROR(VLOOKUP($A169, CDS1Y_bbg!AI$5:AJ$241,2), -1)</f>
        <v>-1</v>
      </c>
      <c r="AL169">
        <f>IFERROR(VLOOKUP($A169, CDS1Y_bbg!AK$5:AL$241,2), -1)</f>
        <v>-1</v>
      </c>
      <c r="AN169">
        <f>IFERROR(VLOOKUP($A169, CDS1Y_bbg!AM$5:AN$241,2), -1)</f>
        <v>-1</v>
      </c>
      <c r="AP169">
        <f>IFERROR(VLOOKUP($A169, CDS1Y_bbg!AO$5:AP$241,2), -1)</f>
        <v>-1</v>
      </c>
      <c r="AR169">
        <f>IFERROR(VLOOKUP($A169, CDS1Y_bbg!AQ$5:AR$241,2), -1)</f>
        <v>-1</v>
      </c>
      <c r="AT169">
        <f>IFERROR(VLOOKUP($A169, CDS1Y_bbg!AS$5:AT$241,2), -1)</f>
        <v>-1</v>
      </c>
      <c r="AV169">
        <f>IFERROR(VLOOKUP($A169, CDS1Y_bbg!AU$5:AV$241,2), -1)</f>
        <v>-1</v>
      </c>
      <c r="AX169">
        <f>IFERROR(VLOOKUP($A169, CDS1Y_bbg!AW$5:AX$241,2), -1)</f>
        <v>12.616</v>
      </c>
      <c r="AZ169">
        <f>IFERROR(VLOOKUP($A169, CDS1Y_bbg!AY$5:AZ$241,2), -1)</f>
        <v>7.9719999999999995</v>
      </c>
      <c r="BB169">
        <f>IFERROR(VLOOKUP($A169, CDS1Y_bbg!BA$5:BB$241,2), -1)</f>
        <v>-1</v>
      </c>
      <c r="BD169">
        <f>IFERROR(VLOOKUP($A169, CDS1Y_bbg!BC$5:BD$241,2), -1)</f>
        <v>-1</v>
      </c>
      <c r="BF169">
        <f>IFERROR(VLOOKUP($A169, CDS1Y_bbg!BE$5:BF$241,2), -1)</f>
        <v>-1</v>
      </c>
      <c r="BH169">
        <f>IFERROR(VLOOKUP($A169, CDS1Y_bbg!BG$5:BH$241,2), -1)</f>
        <v>-1</v>
      </c>
      <c r="BJ169">
        <f>IFERROR(VLOOKUP($A169, CDS1Y_bbg!BI$5:BJ$241,2), -1)</f>
        <v>-1</v>
      </c>
      <c r="BL169">
        <f>IFERROR(VLOOKUP($A169, CDS1Y_bbg!BK$5:BL$241,2), -1)</f>
        <v>-1</v>
      </c>
      <c r="BN169">
        <f>IFERROR(VLOOKUP($A169, CDS1Y_bbg!BM$5:BN$241,2), -1)</f>
        <v>-1</v>
      </c>
      <c r="BP169">
        <f>IFERROR(VLOOKUP($A169, CDS1Y_bbg!BO$5:BP$241,2), -1)</f>
        <v>-1</v>
      </c>
      <c r="BR169">
        <f>IFERROR(VLOOKUP($A169, CDS1Y_bbg!BQ$5:BR$241,2), -1)</f>
        <v>-1</v>
      </c>
      <c r="BT169">
        <f>IFERROR(VLOOKUP($A169, CDS1Y_bbg!BS$5:BT$241,2), -1)</f>
        <v>-1</v>
      </c>
      <c r="BV169">
        <f>IFERROR(VLOOKUP($A169, CDS1Y_bbg!BU$5:BV$241,2), -1)</f>
        <v>-1</v>
      </c>
      <c r="BX169">
        <f>IFERROR(VLOOKUP($A169, CDS1Y_bbg!BW$5:BX$241,2), -1)</f>
        <v>30.161999999999999</v>
      </c>
      <c r="BZ169">
        <f>IFERROR(VLOOKUP($A169, CDS1Y_bbg!BY$5:BZ$241,2), -1)</f>
        <v>-1</v>
      </c>
      <c r="CB169">
        <f>IFERROR(VLOOKUP($A169, CDS1Y_bbg!CA$5:CB$241,2), -1)</f>
        <v>32.58</v>
      </c>
      <c r="CD169">
        <f>IFERROR(VLOOKUP($A169, CDS1Y_bbg!CC$5:CD$241,2), -1)</f>
        <v>33.847999999999999</v>
      </c>
      <c r="CF169">
        <f>IFERROR(VLOOKUP($A169, CDS1Y_bbg!CE$5:CF$241,2), -1)</f>
        <v>15.47</v>
      </c>
      <c r="CH169">
        <f>IFERROR(VLOOKUP($A169, CDS1Y_bbg!CG$5:CH$241,2), -1)</f>
        <v>14.372999999999999</v>
      </c>
      <c r="CJ169">
        <f>IFERROR(VLOOKUP($A169, CDS1Y_bbg!CI$5:CJ$241,2), -1)</f>
        <v>-1</v>
      </c>
      <c r="CL169">
        <f>IFERROR(VLOOKUP($A169, CDS1Y_bbg!CK$5:CL$241,2), -1)</f>
        <v>116.634</v>
      </c>
      <c r="CN169">
        <f>IFERROR(VLOOKUP($A169, CDS1Y_bbg!CM$5:CN$241,2), -1)</f>
        <v>-1</v>
      </c>
    </row>
    <row r="170" spans="1:92" x14ac:dyDescent="0.25">
      <c r="A170" s="1">
        <v>41670</v>
      </c>
      <c r="B170">
        <f>IFERROR(VLOOKUP($A170, CDS1Y_bbg!A$5:B$241,2), -1)</f>
        <v>68.399000000000001</v>
      </c>
      <c r="D170">
        <f>IFERROR(VLOOKUP($A170, CDS1Y_bbg!C$5:D$241,2), -1)</f>
        <v>49.587000000000003</v>
      </c>
      <c r="F170">
        <f>IFERROR(VLOOKUP($A170, CDS1Y_bbg!E$5:F$241,2), -1)</f>
        <v>33.573999999999998</v>
      </c>
      <c r="H170">
        <f>IFERROR(VLOOKUP($A170, CDS1Y_bbg!G$5:H$241,2), -1)</f>
        <v>-1</v>
      </c>
      <c r="J170">
        <f>IFERROR(VLOOKUP($A170, CDS1Y_bbg!I$5:J$241,2), -1)</f>
        <v>50.609000000000002</v>
      </c>
      <c r="L170">
        <f>IFERROR(VLOOKUP($A170, CDS1Y_bbg!K$5:L$241,2), -1)</f>
        <v>179.10900000000001</v>
      </c>
      <c r="N170">
        <f>IFERROR(VLOOKUP($A170, CDS1Y_bbg!M$5:N$241,2), -1)</f>
        <v>-1</v>
      </c>
      <c r="P170">
        <f>IFERROR(VLOOKUP($A170, CDS1Y_bbg!O$5:P$241,2), -1)</f>
        <v>-1</v>
      </c>
      <c r="R170">
        <f>IFERROR(VLOOKUP($A170, CDS1Y_bbg!Q$5:R$241,2), -1)</f>
        <v>38.271000000000001</v>
      </c>
      <c r="T170">
        <v>-1</v>
      </c>
      <c r="V170">
        <f>IFERROR(VLOOKUP($A170, CDS1Y_bbg!U$5:V$241,2), -1)</f>
        <v>29.507000000000001</v>
      </c>
      <c r="X170">
        <f>IFERROR(VLOOKUP($A170, CDS1Y_bbg!W$5:X$241,2), -1)</f>
        <v>97.341999999999999</v>
      </c>
      <c r="Z170">
        <f>IFERROR(VLOOKUP($A170, CDS1Y_bbg!Y$5:Z$241,2), -1)</f>
        <v>107.41</v>
      </c>
      <c r="AB170">
        <f>IFERROR(VLOOKUP($A170, CDS1Y_bbg!AA$5:AB$241,2), -1)</f>
        <v>-1</v>
      </c>
      <c r="AD170">
        <f>IFERROR(VLOOKUP($A170, CDS1Y_bbg!AC$5:AD$241,2), -1)</f>
        <v>155.04</v>
      </c>
      <c r="AF170">
        <f>IFERROR(VLOOKUP($A170, CDS1Y_bbg!AE$5:AF$241,2), -1)</f>
        <v>-1</v>
      </c>
      <c r="AH170">
        <f>IFERROR(VLOOKUP($A170, CDS1Y_bbg!AG$5:AH$241,2), -1)</f>
        <v>-1</v>
      </c>
      <c r="AJ170">
        <f>IFERROR(VLOOKUP($A170, CDS1Y_bbg!AI$5:AJ$241,2), -1)</f>
        <v>-1</v>
      </c>
      <c r="AL170">
        <f>IFERROR(VLOOKUP($A170, CDS1Y_bbg!AK$5:AL$241,2), -1)</f>
        <v>-1</v>
      </c>
      <c r="AN170">
        <f>IFERROR(VLOOKUP($A170, CDS1Y_bbg!AM$5:AN$241,2), -1)</f>
        <v>-1</v>
      </c>
      <c r="AP170">
        <f>IFERROR(VLOOKUP($A170, CDS1Y_bbg!AO$5:AP$241,2), -1)</f>
        <v>-1</v>
      </c>
      <c r="AR170">
        <f>IFERROR(VLOOKUP($A170, CDS1Y_bbg!AQ$5:AR$241,2), -1)</f>
        <v>-1</v>
      </c>
      <c r="AT170">
        <f>IFERROR(VLOOKUP($A170, CDS1Y_bbg!AS$5:AT$241,2), -1)</f>
        <v>-1</v>
      </c>
      <c r="AV170">
        <f>IFERROR(VLOOKUP($A170, CDS1Y_bbg!AU$5:AV$241,2), -1)</f>
        <v>-1</v>
      </c>
      <c r="AX170">
        <f>IFERROR(VLOOKUP($A170, CDS1Y_bbg!AW$5:AX$241,2), -1)</f>
        <v>19.154</v>
      </c>
      <c r="AZ170">
        <f>IFERROR(VLOOKUP($A170, CDS1Y_bbg!AY$5:AZ$241,2), -1)</f>
        <v>7.9719999999999995</v>
      </c>
      <c r="BB170">
        <f>IFERROR(VLOOKUP($A170, CDS1Y_bbg!BA$5:BB$241,2), -1)</f>
        <v>-1</v>
      </c>
      <c r="BD170">
        <f>IFERROR(VLOOKUP($A170, CDS1Y_bbg!BC$5:BD$241,2), -1)</f>
        <v>-1</v>
      </c>
      <c r="BF170">
        <f>IFERROR(VLOOKUP($A170, CDS1Y_bbg!BE$5:BF$241,2), -1)</f>
        <v>-1</v>
      </c>
      <c r="BH170">
        <f>IFERROR(VLOOKUP($A170, CDS1Y_bbg!BG$5:BH$241,2), -1)</f>
        <v>-1</v>
      </c>
      <c r="BJ170">
        <f>IFERROR(VLOOKUP($A170, CDS1Y_bbg!BI$5:BJ$241,2), -1)</f>
        <v>-1</v>
      </c>
      <c r="BL170">
        <f>IFERROR(VLOOKUP($A170, CDS1Y_bbg!BK$5:BL$241,2), -1)</f>
        <v>-1</v>
      </c>
      <c r="BN170">
        <f>IFERROR(VLOOKUP($A170, CDS1Y_bbg!BM$5:BN$241,2), -1)</f>
        <v>-1</v>
      </c>
      <c r="BP170">
        <f>IFERROR(VLOOKUP($A170, CDS1Y_bbg!BO$5:BP$241,2), -1)</f>
        <v>-1</v>
      </c>
      <c r="BR170">
        <f>IFERROR(VLOOKUP($A170, CDS1Y_bbg!BQ$5:BR$241,2), -1)</f>
        <v>-1</v>
      </c>
      <c r="BT170">
        <f>IFERROR(VLOOKUP($A170, CDS1Y_bbg!BS$5:BT$241,2), -1)</f>
        <v>-1</v>
      </c>
      <c r="BV170">
        <f>IFERROR(VLOOKUP($A170, CDS1Y_bbg!BU$5:BV$241,2), -1)</f>
        <v>-1</v>
      </c>
      <c r="BX170">
        <f>IFERROR(VLOOKUP($A170, CDS1Y_bbg!BW$5:BX$241,2), -1)</f>
        <v>17.858000000000001</v>
      </c>
      <c r="BZ170">
        <f>IFERROR(VLOOKUP($A170, CDS1Y_bbg!BY$5:BZ$241,2), -1)</f>
        <v>-1</v>
      </c>
      <c r="CB170">
        <f>IFERROR(VLOOKUP($A170, CDS1Y_bbg!CA$5:CB$241,2), -1)</f>
        <v>29.876999999999999</v>
      </c>
      <c r="CD170">
        <f>IFERROR(VLOOKUP($A170, CDS1Y_bbg!CC$5:CD$241,2), -1)</f>
        <v>23.414000000000001</v>
      </c>
      <c r="CF170">
        <f>IFERROR(VLOOKUP($A170, CDS1Y_bbg!CE$5:CF$241,2), -1)</f>
        <v>22.975999999999999</v>
      </c>
      <c r="CH170">
        <f>IFERROR(VLOOKUP($A170, CDS1Y_bbg!CG$5:CH$241,2), -1)</f>
        <v>15.069000000000001</v>
      </c>
      <c r="CJ170">
        <f>IFERROR(VLOOKUP($A170, CDS1Y_bbg!CI$5:CJ$241,2), -1)</f>
        <v>-1</v>
      </c>
      <c r="CL170">
        <f>IFERROR(VLOOKUP($A170, CDS1Y_bbg!CK$5:CL$241,2), -1)</f>
        <v>127.03</v>
      </c>
      <c r="CN170">
        <f>IFERROR(VLOOKUP($A170, CDS1Y_bbg!CM$5:CN$241,2), -1)</f>
        <v>-1</v>
      </c>
    </row>
    <row r="171" spans="1:92" x14ac:dyDescent="0.25">
      <c r="A171" s="1">
        <v>41698</v>
      </c>
      <c r="B171">
        <f>IFERROR(VLOOKUP($A171, CDS1Y_bbg!A$5:B$241,2), -1)</f>
        <v>38.512</v>
      </c>
      <c r="D171">
        <f>IFERROR(VLOOKUP($A171, CDS1Y_bbg!C$5:D$241,2), -1)</f>
        <v>46.726999999999997</v>
      </c>
      <c r="F171">
        <f>IFERROR(VLOOKUP($A171, CDS1Y_bbg!E$5:F$241,2), -1)</f>
        <v>26.303999999999998</v>
      </c>
      <c r="H171">
        <f>IFERROR(VLOOKUP($A171, CDS1Y_bbg!G$5:H$241,2), -1)</f>
        <v>-1</v>
      </c>
      <c r="J171">
        <f>IFERROR(VLOOKUP($A171, CDS1Y_bbg!I$5:J$241,2), -1)</f>
        <v>31.262</v>
      </c>
      <c r="L171">
        <f>IFERROR(VLOOKUP($A171, CDS1Y_bbg!K$5:L$241,2), -1)</f>
        <v>152.83699999999999</v>
      </c>
      <c r="N171">
        <f>IFERROR(VLOOKUP($A171, CDS1Y_bbg!M$5:N$241,2), -1)</f>
        <v>-1</v>
      </c>
      <c r="P171">
        <f>IFERROR(VLOOKUP($A171, CDS1Y_bbg!O$5:P$241,2), -1)</f>
        <v>-1</v>
      </c>
      <c r="R171">
        <f>IFERROR(VLOOKUP($A171, CDS1Y_bbg!Q$5:R$241,2), -1)</f>
        <v>25.023</v>
      </c>
      <c r="T171">
        <v>-1</v>
      </c>
      <c r="V171">
        <f>IFERROR(VLOOKUP($A171, CDS1Y_bbg!U$5:V$241,2), -1)</f>
        <v>22.09</v>
      </c>
      <c r="X171">
        <f>IFERROR(VLOOKUP($A171, CDS1Y_bbg!W$5:X$241,2), -1)</f>
        <v>97.966999999999999</v>
      </c>
      <c r="Z171">
        <f>IFERROR(VLOOKUP($A171, CDS1Y_bbg!Y$5:Z$241,2), -1)</f>
        <v>77.393000000000001</v>
      </c>
      <c r="AB171">
        <f>IFERROR(VLOOKUP($A171, CDS1Y_bbg!AA$5:AB$241,2), -1)</f>
        <v>-1</v>
      </c>
      <c r="AD171">
        <f>IFERROR(VLOOKUP($A171, CDS1Y_bbg!AC$5:AD$241,2), -1)</f>
        <v>113.124</v>
      </c>
      <c r="AF171">
        <f>IFERROR(VLOOKUP($A171, CDS1Y_bbg!AE$5:AF$241,2), -1)</f>
        <v>-1</v>
      </c>
      <c r="AH171">
        <f>IFERROR(VLOOKUP($A171, CDS1Y_bbg!AG$5:AH$241,2), -1)</f>
        <v>-1</v>
      </c>
      <c r="AJ171">
        <f>IFERROR(VLOOKUP($A171, CDS1Y_bbg!AI$5:AJ$241,2), -1)</f>
        <v>-1</v>
      </c>
      <c r="AL171">
        <f>IFERROR(VLOOKUP($A171, CDS1Y_bbg!AK$5:AL$241,2), -1)</f>
        <v>-1</v>
      </c>
      <c r="AN171">
        <f>IFERROR(VLOOKUP($A171, CDS1Y_bbg!AM$5:AN$241,2), -1)</f>
        <v>-1</v>
      </c>
      <c r="AP171">
        <f>IFERROR(VLOOKUP($A171, CDS1Y_bbg!AO$5:AP$241,2), -1)</f>
        <v>-1</v>
      </c>
      <c r="AR171">
        <f>IFERROR(VLOOKUP($A171, CDS1Y_bbg!AQ$5:AR$241,2), -1)</f>
        <v>-1</v>
      </c>
      <c r="AT171">
        <f>IFERROR(VLOOKUP($A171, CDS1Y_bbg!AS$5:AT$241,2), -1)</f>
        <v>-1</v>
      </c>
      <c r="AV171">
        <f>IFERROR(VLOOKUP($A171, CDS1Y_bbg!AU$5:AV$241,2), -1)</f>
        <v>-1</v>
      </c>
      <c r="AX171">
        <f>IFERROR(VLOOKUP($A171, CDS1Y_bbg!AW$5:AX$241,2), -1)</f>
        <v>17.692</v>
      </c>
      <c r="AZ171">
        <f>IFERROR(VLOOKUP($A171, CDS1Y_bbg!AY$5:AZ$241,2), -1)</f>
        <v>7.9719999999999995</v>
      </c>
      <c r="BB171">
        <f>IFERROR(VLOOKUP($A171, CDS1Y_bbg!BA$5:BB$241,2), -1)</f>
        <v>-1</v>
      </c>
      <c r="BD171">
        <f>IFERROR(VLOOKUP($A171, CDS1Y_bbg!BC$5:BD$241,2), -1)</f>
        <v>-1</v>
      </c>
      <c r="BF171">
        <f>IFERROR(VLOOKUP($A171, CDS1Y_bbg!BE$5:BF$241,2), -1)</f>
        <v>-1</v>
      </c>
      <c r="BH171">
        <f>IFERROR(VLOOKUP($A171, CDS1Y_bbg!BG$5:BH$241,2), -1)</f>
        <v>-1</v>
      </c>
      <c r="BJ171">
        <f>IFERROR(VLOOKUP($A171, CDS1Y_bbg!BI$5:BJ$241,2), -1)</f>
        <v>-1</v>
      </c>
      <c r="BL171">
        <f>IFERROR(VLOOKUP($A171, CDS1Y_bbg!BK$5:BL$241,2), -1)</f>
        <v>-1</v>
      </c>
      <c r="BN171">
        <f>IFERROR(VLOOKUP($A171, CDS1Y_bbg!BM$5:BN$241,2), -1)</f>
        <v>-1</v>
      </c>
      <c r="BP171">
        <f>IFERROR(VLOOKUP($A171, CDS1Y_bbg!BO$5:BP$241,2), -1)</f>
        <v>-1</v>
      </c>
      <c r="BR171">
        <f>IFERROR(VLOOKUP($A171, CDS1Y_bbg!BQ$5:BR$241,2), -1)</f>
        <v>-1</v>
      </c>
      <c r="BT171">
        <f>IFERROR(VLOOKUP($A171, CDS1Y_bbg!BS$5:BT$241,2), -1)</f>
        <v>-1</v>
      </c>
      <c r="BV171">
        <f>IFERROR(VLOOKUP($A171, CDS1Y_bbg!BU$5:BV$241,2), -1)</f>
        <v>-1</v>
      </c>
      <c r="BX171">
        <f>IFERROR(VLOOKUP($A171, CDS1Y_bbg!BW$5:BX$241,2), -1)</f>
        <v>25.071999999999999</v>
      </c>
      <c r="BZ171">
        <f>IFERROR(VLOOKUP($A171, CDS1Y_bbg!BY$5:BZ$241,2), -1)</f>
        <v>-1</v>
      </c>
      <c r="CB171">
        <f>IFERROR(VLOOKUP($A171, CDS1Y_bbg!CA$5:CB$241,2), -1)</f>
        <v>29.966000000000001</v>
      </c>
      <c r="CD171">
        <f>IFERROR(VLOOKUP($A171, CDS1Y_bbg!CC$5:CD$241,2), -1)</f>
        <v>33.569000000000003</v>
      </c>
      <c r="CF171">
        <f>IFERROR(VLOOKUP($A171, CDS1Y_bbg!CE$5:CF$241,2), -1)</f>
        <v>22.797000000000001</v>
      </c>
      <c r="CH171">
        <f>IFERROR(VLOOKUP($A171, CDS1Y_bbg!CG$5:CH$241,2), -1)</f>
        <v>18.518000000000001</v>
      </c>
      <c r="CJ171">
        <f>IFERROR(VLOOKUP($A171, CDS1Y_bbg!CI$5:CJ$241,2), -1)</f>
        <v>-1</v>
      </c>
      <c r="CL171">
        <f>IFERROR(VLOOKUP($A171, CDS1Y_bbg!CK$5:CL$241,2), -1)</f>
        <v>96.156999999999996</v>
      </c>
      <c r="CN171">
        <f>IFERROR(VLOOKUP($A171, CDS1Y_bbg!CM$5:CN$241,2), -1)</f>
        <v>-1</v>
      </c>
    </row>
    <row r="172" spans="1:92" x14ac:dyDescent="0.25">
      <c r="A172" s="1">
        <v>41729</v>
      </c>
      <c r="B172">
        <f>IFERROR(VLOOKUP($A172, CDS1Y_bbg!A$5:B$241,2), -1)</f>
        <v>40.017000000000003</v>
      </c>
      <c r="D172">
        <f>IFERROR(VLOOKUP($A172, CDS1Y_bbg!C$5:D$241,2), -1)</f>
        <v>40.759</v>
      </c>
      <c r="F172">
        <f>IFERROR(VLOOKUP($A172, CDS1Y_bbg!E$5:F$241,2), -1)</f>
        <v>26.177</v>
      </c>
      <c r="H172">
        <f>IFERROR(VLOOKUP($A172, CDS1Y_bbg!G$5:H$241,2), -1)</f>
        <v>-1</v>
      </c>
      <c r="J172">
        <f>IFERROR(VLOOKUP($A172, CDS1Y_bbg!I$5:J$241,2), -1)</f>
        <v>31.667000000000002</v>
      </c>
      <c r="L172">
        <f>IFERROR(VLOOKUP($A172, CDS1Y_bbg!K$5:L$241,2), -1)</f>
        <v>132.44399999999999</v>
      </c>
      <c r="N172">
        <f>IFERROR(VLOOKUP($A172, CDS1Y_bbg!M$5:N$241,2), -1)</f>
        <v>-1</v>
      </c>
      <c r="P172">
        <f>IFERROR(VLOOKUP($A172, CDS1Y_bbg!O$5:P$241,2), -1)</f>
        <v>-1</v>
      </c>
      <c r="R172">
        <f>IFERROR(VLOOKUP($A172, CDS1Y_bbg!Q$5:R$241,2), -1)</f>
        <v>22.12</v>
      </c>
      <c r="T172">
        <v>-1</v>
      </c>
      <c r="V172">
        <f>IFERROR(VLOOKUP($A172, CDS1Y_bbg!U$5:V$241,2), -1)</f>
        <v>13.19</v>
      </c>
      <c r="X172">
        <f>IFERROR(VLOOKUP($A172, CDS1Y_bbg!W$5:X$241,2), -1)</f>
        <v>97.966999999999999</v>
      </c>
      <c r="Z172">
        <f>IFERROR(VLOOKUP($A172, CDS1Y_bbg!Y$5:Z$241,2), -1)</f>
        <v>68.33</v>
      </c>
      <c r="AB172">
        <f>IFERROR(VLOOKUP($A172, CDS1Y_bbg!AA$5:AB$241,2), -1)</f>
        <v>-1</v>
      </c>
      <c r="AD172">
        <f>IFERROR(VLOOKUP($A172, CDS1Y_bbg!AC$5:AD$241,2), -1)</f>
        <v>99.25</v>
      </c>
      <c r="AF172">
        <f>IFERROR(VLOOKUP($A172, CDS1Y_bbg!AE$5:AF$241,2), -1)</f>
        <v>-1</v>
      </c>
      <c r="AH172">
        <f>IFERROR(VLOOKUP($A172, CDS1Y_bbg!AG$5:AH$241,2), -1)</f>
        <v>-1</v>
      </c>
      <c r="AJ172">
        <f>IFERROR(VLOOKUP($A172, CDS1Y_bbg!AI$5:AJ$241,2), -1)</f>
        <v>-1</v>
      </c>
      <c r="AL172">
        <f>IFERROR(VLOOKUP($A172, CDS1Y_bbg!AK$5:AL$241,2), -1)</f>
        <v>-1</v>
      </c>
      <c r="AN172">
        <f>IFERROR(VLOOKUP($A172, CDS1Y_bbg!AM$5:AN$241,2), -1)</f>
        <v>-1</v>
      </c>
      <c r="AP172">
        <f>IFERROR(VLOOKUP($A172, CDS1Y_bbg!AO$5:AP$241,2), -1)</f>
        <v>-1</v>
      </c>
      <c r="AR172">
        <f>IFERROR(VLOOKUP($A172, CDS1Y_bbg!AQ$5:AR$241,2), -1)</f>
        <v>-1</v>
      </c>
      <c r="AT172">
        <f>IFERROR(VLOOKUP($A172, CDS1Y_bbg!AS$5:AT$241,2), -1)</f>
        <v>-1</v>
      </c>
      <c r="AV172">
        <f>IFERROR(VLOOKUP($A172, CDS1Y_bbg!AU$5:AV$241,2), -1)</f>
        <v>-1</v>
      </c>
      <c r="AX172">
        <f>IFERROR(VLOOKUP($A172, CDS1Y_bbg!AW$5:AX$241,2), -1)</f>
        <v>15.513</v>
      </c>
      <c r="AZ172">
        <f>IFERROR(VLOOKUP($A172, CDS1Y_bbg!AY$5:AZ$241,2), -1)</f>
        <v>7.9719999999999995</v>
      </c>
      <c r="BB172">
        <f>IFERROR(VLOOKUP($A172, CDS1Y_bbg!BA$5:BB$241,2), -1)</f>
        <v>-1</v>
      </c>
      <c r="BD172">
        <f>IFERROR(VLOOKUP($A172, CDS1Y_bbg!BC$5:BD$241,2), -1)</f>
        <v>-1</v>
      </c>
      <c r="BF172">
        <f>IFERROR(VLOOKUP($A172, CDS1Y_bbg!BE$5:BF$241,2), -1)</f>
        <v>-1</v>
      </c>
      <c r="BH172">
        <f>IFERROR(VLOOKUP($A172, CDS1Y_bbg!BG$5:BH$241,2), -1)</f>
        <v>-1</v>
      </c>
      <c r="BJ172">
        <f>IFERROR(VLOOKUP($A172, CDS1Y_bbg!BI$5:BJ$241,2), -1)</f>
        <v>-1</v>
      </c>
      <c r="BL172">
        <f>IFERROR(VLOOKUP($A172, CDS1Y_bbg!BK$5:BL$241,2), -1)</f>
        <v>-1</v>
      </c>
      <c r="BN172">
        <f>IFERROR(VLOOKUP($A172, CDS1Y_bbg!BM$5:BN$241,2), -1)</f>
        <v>-1</v>
      </c>
      <c r="BP172">
        <f>IFERROR(VLOOKUP($A172, CDS1Y_bbg!BO$5:BP$241,2), -1)</f>
        <v>-1</v>
      </c>
      <c r="BR172">
        <f>IFERROR(VLOOKUP($A172, CDS1Y_bbg!BQ$5:BR$241,2), -1)</f>
        <v>-1</v>
      </c>
      <c r="BT172">
        <f>IFERROR(VLOOKUP($A172, CDS1Y_bbg!BS$5:BT$241,2), -1)</f>
        <v>-1</v>
      </c>
      <c r="BV172">
        <f>IFERROR(VLOOKUP($A172, CDS1Y_bbg!BU$5:BV$241,2), -1)</f>
        <v>-1</v>
      </c>
      <c r="BX172">
        <f>IFERROR(VLOOKUP($A172, CDS1Y_bbg!BW$5:BX$241,2), -1)</f>
        <v>12.315</v>
      </c>
      <c r="BZ172">
        <f>IFERROR(VLOOKUP($A172, CDS1Y_bbg!BY$5:BZ$241,2), -1)</f>
        <v>-1</v>
      </c>
      <c r="CB172">
        <f>IFERROR(VLOOKUP($A172, CDS1Y_bbg!CA$5:CB$241,2), -1)</f>
        <v>51.23</v>
      </c>
      <c r="CD172">
        <f>IFERROR(VLOOKUP($A172, CDS1Y_bbg!CC$5:CD$241,2), -1)</f>
        <v>34.945</v>
      </c>
      <c r="CF172">
        <f>IFERROR(VLOOKUP($A172, CDS1Y_bbg!CE$5:CF$241,2), -1)</f>
        <v>19.571000000000002</v>
      </c>
      <c r="CH172">
        <f>IFERROR(VLOOKUP($A172, CDS1Y_bbg!CG$5:CH$241,2), -1)</f>
        <v>13.246</v>
      </c>
      <c r="CJ172">
        <f>IFERROR(VLOOKUP($A172, CDS1Y_bbg!CI$5:CJ$241,2), -1)</f>
        <v>-1</v>
      </c>
      <c r="CL172">
        <f>IFERROR(VLOOKUP($A172, CDS1Y_bbg!CK$5:CL$241,2), -1)</f>
        <v>88.875</v>
      </c>
      <c r="CN172">
        <f>IFERROR(VLOOKUP($A172, CDS1Y_bbg!CM$5:CN$241,2), -1)</f>
        <v>-1</v>
      </c>
    </row>
    <row r="173" spans="1:92" x14ac:dyDescent="0.25">
      <c r="A173" s="1">
        <v>41759</v>
      </c>
      <c r="B173">
        <f>IFERROR(VLOOKUP($A173, CDS1Y_bbg!A$5:B$241,2), -1)</f>
        <v>29.178000000000001</v>
      </c>
      <c r="D173">
        <f>IFERROR(VLOOKUP($A173, CDS1Y_bbg!C$5:D$241,2), -1)</f>
        <v>-1</v>
      </c>
      <c r="F173">
        <f>IFERROR(VLOOKUP($A173, CDS1Y_bbg!E$5:F$241,2), -1)</f>
        <v>23.603999999999999</v>
      </c>
      <c r="H173">
        <f>IFERROR(VLOOKUP($A173, CDS1Y_bbg!G$5:H$241,2), -1)</f>
        <v>-1</v>
      </c>
      <c r="J173">
        <f>IFERROR(VLOOKUP($A173, CDS1Y_bbg!I$5:J$241,2), -1)</f>
        <v>23.768999999999998</v>
      </c>
      <c r="L173">
        <f>IFERROR(VLOOKUP($A173, CDS1Y_bbg!K$5:L$241,2), -1)</f>
        <v>-1</v>
      </c>
      <c r="N173">
        <f>IFERROR(VLOOKUP($A173, CDS1Y_bbg!M$5:N$241,2), -1)</f>
        <v>-1</v>
      </c>
      <c r="P173">
        <f>IFERROR(VLOOKUP($A173, CDS1Y_bbg!O$5:P$241,2), -1)</f>
        <v>-1</v>
      </c>
      <c r="R173">
        <f>IFERROR(VLOOKUP($A173, CDS1Y_bbg!Q$5:R$241,2), -1)</f>
        <v>23.355</v>
      </c>
      <c r="T173">
        <v>-1</v>
      </c>
      <c r="V173">
        <f>IFERROR(VLOOKUP($A173, CDS1Y_bbg!U$5:V$241,2), -1)</f>
        <v>13.19</v>
      </c>
      <c r="X173">
        <f>IFERROR(VLOOKUP($A173, CDS1Y_bbg!W$5:X$241,2), -1)</f>
        <v>97.966999999999999</v>
      </c>
      <c r="Z173">
        <f>IFERROR(VLOOKUP($A173, CDS1Y_bbg!Y$5:Z$241,2), -1)</f>
        <v>68.188000000000002</v>
      </c>
      <c r="AB173">
        <f>IFERROR(VLOOKUP($A173, CDS1Y_bbg!AA$5:AB$241,2), -1)</f>
        <v>-1</v>
      </c>
      <c r="AD173">
        <f>IFERROR(VLOOKUP($A173, CDS1Y_bbg!AC$5:AD$241,2), -1)</f>
        <v>84.926000000000002</v>
      </c>
      <c r="AF173">
        <f>IFERROR(VLOOKUP($A173, CDS1Y_bbg!AE$5:AF$241,2), -1)</f>
        <v>-1</v>
      </c>
      <c r="AH173">
        <f>IFERROR(VLOOKUP($A173, CDS1Y_bbg!AG$5:AH$241,2), -1)</f>
        <v>-1</v>
      </c>
      <c r="AJ173">
        <f>IFERROR(VLOOKUP($A173, CDS1Y_bbg!AI$5:AJ$241,2), -1)</f>
        <v>-1</v>
      </c>
      <c r="AL173">
        <f>IFERROR(VLOOKUP($A173, CDS1Y_bbg!AK$5:AL$241,2), -1)</f>
        <v>-1</v>
      </c>
      <c r="AN173">
        <f>IFERROR(VLOOKUP($A173, CDS1Y_bbg!AM$5:AN$241,2), -1)</f>
        <v>-1</v>
      </c>
      <c r="AP173">
        <f>IFERROR(VLOOKUP($A173, CDS1Y_bbg!AO$5:AP$241,2), -1)</f>
        <v>-1</v>
      </c>
      <c r="AR173">
        <f>IFERROR(VLOOKUP($A173, CDS1Y_bbg!AQ$5:AR$241,2), -1)</f>
        <v>-1</v>
      </c>
      <c r="AT173">
        <f>IFERROR(VLOOKUP($A173, CDS1Y_bbg!AS$5:AT$241,2), -1)</f>
        <v>-1</v>
      </c>
      <c r="AV173">
        <f>IFERROR(VLOOKUP($A173, CDS1Y_bbg!AU$5:AV$241,2), -1)</f>
        <v>-1</v>
      </c>
      <c r="AX173">
        <f>IFERROR(VLOOKUP($A173, CDS1Y_bbg!AW$5:AX$241,2), -1)</f>
        <v>-1</v>
      </c>
      <c r="AZ173">
        <f>IFERROR(VLOOKUP($A173, CDS1Y_bbg!AY$5:AZ$241,2), -1)</f>
        <v>7.9719999999999995</v>
      </c>
      <c r="BB173">
        <f>IFERROR(VLOOKUP($A173, CDS1Y_bbg!BA$5:BB$241,2), -1)</f>
        <v>-1</v>
      </c>
      <c r="BD173">
        <f>IFERROR(VLOOKUP($A173, CDS1Y_bbg!BC$5:BD$241,2), -1)</f>
        <v>-1</v>
      </c>
      <c r="BF173">
        <f>IFERROR(VLOOKUP($A173, CDS1Y_bbg!BE$5:BF$241,2), -1)</f>
        <v>-1</v>
      </c>
      <c r="BH173">
        <f>IFERROR(VLOOKUP($A173, CDS1Y_bbg!BG$5:BH$241,2), -1)</f>
        <v>-1</v>
      </c>
      <c r="BJ173">
        <f>IFERROR(VLOOKUP($A173, CDS1Y_bbg!BI$5:BJ$241,2), -1)</f>
        <v>-1</v>
      </c>
      <c r="BL173">
        <f>IFERROR(VLOOKUP($A173, CDS1Y_bbg!BK$5:BL$241,2), -1)</f>
        <v>-1</v>
      </c>
      <c r="BN173">
        <f>IFERROR(VLOOKUP($A173, CDS1Y_bbg!BM$5:BN$241,2), -1)</f>
        <v>-1</v>
      </c>
      <c r="BP173">
        <f>IFERROR(VLOOKUP($A173, CDS1Y_bbg!BO$5:BP$241,2), -1)</f>
        <v>-1</v>
      </c>
      <c r="BR173">
        <f>IFERROR(VLOOKUP($A173, CDS1Y_bbg!BQ$5:BR$241,2), -1)</f>
        <v>-1</v>
      </c>
      <c r="BT173">
        <f>IFERROR(VLOOKUP($A173, CDS1Y_bbg!BS$5:BT$241,2), -1)</f>
        <v>-1</v>
      </c>
      <c r="BV173">
        <f>IFERROR(VLOOKUP($A173, CDS1Y_bbg!BU$5:BV$241,2), -1)</f>
        <v>-1</v>
      </c>
      <c r="BX173">
        <f>IFERROR(VLOOKUP($A173, CDS1Y_bbg!BW$5:BX$241,2), -1)</f>
        <v>-1</v>
      </c>
      <c r="BZ173">
        <f>IFERROR(VLOOKUP($A173, CDS1Y_bbg!BY$5:BZ$241,2), -1)</f>
        <v>-1</v>
      </c>
      <c r="CB173">
        <f>IFERROR(VLOOKUP($A173, CDS1Y_bbg!CA$5:CB$241,2), -1)</f>
        <v>-1</v>
      </c>
      <c r="CD173">
        <f>IFERROR(VLOOKUP($A173, CDS1Y_bbg!CC$5:CD$241,2), -1)</f>
        <v>-1</v>
      </c>
      <c r="CF173">
        <f>IFERROR(VLOOKUP($A173, CDS1Y_bbg!CE$5:CF$241,2), -1)</f>
        <v>19.571000000000002</v>
      </c>
      <c r="CH173">
        <f>IFERROR(VLOOKUP($A173, CDS1Y_bbg!CG$5:CH$241,2), -1)</f>
        <v>-1</v>
      </c>
      <c r="CJ173">
        <f>IFERROR(VLOOKUP($A173, CDS1Y_bbg!CI$5:CJ$241,2), -1)</f>
        <v>-1</v>
      </c>
      <c r="CL173">
        <f>IFERROR(VLOOKUP($A173, CDS1Y_bbg!CK$5:CL$241,2), -1)</f>
        <v>-1</v>
      </c>
      <c r="CN173">
        <f>IFERROR(VLOOKUP($A173, CDS1Y_bbg!CM$5:CN$241,2), -1)</f>
        <v>-1</v>
      </c>
    </row>
    <row r="174" spans="1:92" x14ac:dyDescent="0.25">
      <c r="A174" s="1">
        <v>41789</v>
      </c>
      <c r="B174">
        <f>IFERROR(VLOOKUP($A174, CDS1Y_bbg!A$5:B$241,2), -1)</f>
        <v>30.007999999999999</v>
      </c>
      <c r="D174">
        <f>IFERROR(VLOOKUP($A174, CDS1Y_bbg!C$5:D$241,2), -1)</f>
        <v>-1</v>
      </c>
      <c r="F174">
        <f>IFERROR(VLOOKUP($A174, CDS1Y_bbg!E$5:F$241,2), -1)</f>
        <v>18.183</v>
      </c>
      <c r="H174">
        <f>IFERROR(VLOOKUP($A174, CDS1Y_bbg!G$5:H$241,2), -1)</f>
        <v>-1</v>
      </c>
      <c r="J174">
        <f>IFERROR(VLOOKUP($A174, CDS1Y_bbg!I$5:J$241,2), -1)</f>
        <v>16.175000000000001</v>
      </c>
      <c r="L174">
        <f>IFERROR(VLOOKUP($A174, CDS1Y_bbg!K$5:L$241,2), -1)</f>
        <v>-1</v>
      </c>
      <c r="N174">
        <f>IFERROR(VLOOKUP($A174, CDS1Y_bbg!M$5:N$241,2), -1)</f>
        <v>-1</v>
      </c>
      <c r="P174">
        <f>IFERROR(VLOOKUP($A174, CDS1Y_bbg!O$5:P$241,2), -1)</f>
        <v>-1</v>
      </c>
      <c r="R174">
        <f>IFERROR(VLOOKUP($A174, CDS1Y_bbg!Q$5:R$241,2), -1)</f>
        <v>18.443999999999999</v>
      </c>
      <c r="T174">
        <v>-1</v>
      </c>
      <c r="V174">
        <f>IFERROR(VLOOKUP($A174, CDS1Y_bbg!U$5:V$241,2), -1)</f>
        <v>13.19</v>
      </c>
      <c r="X174">
        <f>IFERROR(VLOOKUP($A174, CDS1Y_bbg!W$5:X$241,2), -1)</f>
        <v>130.322</v>
      </c>
      <c r="Z174">
        <f>IFERROR(VLOOKUP($A174, CDS1Y_bbg!Y$5:Z$241,2), -1)</f>
        <v>65.611000000000004</v>
      </c>
      <c r="AB174">
        <f>IFERROR(VLOOKUP($A174, CDS1Y_bbg!AA$5:AB$241,2), -1)</f>
        <v>-1</v>
      </c>
      <c r="AD174">
        <f>IFERROR(VLOOKUP($A174, CDS1Y_bbg!AC$5:AD$241,2), -1)</f>
        <v>72.531000000000006</v>
      </c>
      <c r="AF174">
        <f>IFERROR(VLOOKUP($A174, CDS1Y_bbg!AE$5:AF$241,2), -1)</f>
        <v>-1</v>
      </c>
      <c r="AH174">
        <f>IFERROR(VLOOKUP($A174, CDS1Y_bbg!AG$5:AH$241,2), -1)</f>
        <v>-1</v>
      </c>
      <c r="AJ174">
        <f>IFERROR(VLOOKUP($A174, CDS1Y_bbg!AI$5:AJ$241,2), -1)</f>
        <v>-1</v>
      </c>
      <c r="AL174">
        <f>IFERROR(VLOOKUP($A174, CDS1Y_bbg!AK$5:AL$241,2), -1)</f>
        <v>-1</v>
      </c>
      <c r="AN174">
        <f>IFERROR(VLOOKUP($A174, CDS1Y_bbg!AM$5:AN$241,2), -1)</f>
        <v>-1</v>
      </c>
      <c r="AP174">
        <f>IFERROR(VLOOKUP($A174, CDS1Y_bbg!AO$5:AP$241,2), -1)</f>
        <v>-1</v>
      </c>
      <c r="AR174">
        <f>IFERROR(VLOOKUP($A174, CDS1Y_bbg!AQ$5:AR$241,2), -1)</f>
        <v>-1</v>
      </c>
      <c r="AT174">
        <f>IFERROR(VLOOKUP($A174, CDS1Y_bbg!AS$5:AT$241,2), -1)</f>
        <v>-1</v>
      </c>
      <c r="AV174">
        <f>IFERROR(VLOOKUP($A174, CDS1Y_bbg!AU$5:AV$241,2), -1)</f>
        <v>-1</v>
      </c>
      <c r="AX174">
        <f>IFERROR(VLOOKUP($A174, CDS1Y_bbg!AW$5:AX$241,2), -1)</f>
        <v>-1</v>
      </c>
      <c r="AZ174">
        <f>IFERROR(VLOOKUP($A174, CDS1Y_bbg!AY$5:AZ$241,2), -1)</f>
        <v>7.9719999999999995</v>
      </c>
      <c r="BB174">
        <f>IFERROR(VLOOKUP($A174, CDS1Y_bbg!BA$5:BB$241,2), -1)</f>
        <v>-1</v>
      </c>
      <c r="BD174">
        <f>IFERROR(VLOOKUP($A174, CDS1Y_bbg!BC$5:BD$241,2), -1)</f>
        <v>-1</v>
      </c>
      <c r="BF174">
        <f>IFERROR(VLOOKUP($A174, CDS1Y_bbg!BE$5:BF$241,2), -1)</f>
        <v>-1</v>
      </c>
      <c r="BH174">
        <f>IFERROR(VLOOKUP($A174, CDS1Y_bbg!BG$5:BH$241,2), -1)</f>
        <v>-1</v>
      </c>
      <c r="BJ174">
        <f>IFERROR(VLOOKUP($A174, CDS1Y_bbg!BI$5:BJ$241,2), -1)</f>
        <v>-1</v>
      </c>
      <c r="BL174">
        <f>IFERROR(VLOOKUP($A174, CDS1Y_bbg!BK$5:BL$241,2), -1)</f>
        <v>-1</v>
      </c>
      <c r="BN174">
        <f>IFERROR(VLOOKUP($A174, CDS1Y_bbg!BM$5:BN$241,2), -1)</f>
        <v>-1</v>
      </c>
      <c r="BP174">
        <f>IFERROR(VLOOKUP($A174, CDS1Y_bbg!BO$5:BP$241,2), -1)</f>
        <v>-1</v>
      </c>
      <c r="BR174">
        <f>IFERROR(VLOOKUP($A174, CDS1Y_bbg!BQ$5:BR$241,2), -1)</f>
        <v>-1</v>
      </c>
      <c r="BT174">
        <f>IFERROR(VLOOKUP($A174, CDS1Y_bbg!BS$5:BT$241,2), -1)</f>
        <v>-1</v>
      </c>
      <c r="BV174">
        <f>IFERROR(VLOOKUP($A174, CDS1Y_bbg!BU$5:BV$241,2), -1)</f>
        <v>-1</v>
      </c>
      <c r="BX174">
        <f>IFERROR(VLOOKUP($A174, CDS1Y_bbg!BW$5:BX$241,2), -1)</f>
        <v>-1</v>
      </c>
      <c r="BZ174">
        <f>IFERROR(VLOOKUP($A174, CDS1Y_bbg!BY$5:BZ$241,2), -1)</f>
        <v>-1</v>
      </c>
      <c r="CB174">
        <f>IFERROR(VLOOKUP($A174, CDS1Y_bbg!CA$5:CB$241,2), -1)</f>
        <v>-1</v>
      </c>
      <c r="CD174">
        <f>IFERROR(VLOOKUP($A174, CDS1Y_bbg!CC$5:CD$241,2), -1)</f>
        <v>-1</v>
      </c>
      <c r="CF174">
        <f>IFERROR(VLOOKUP($A174, CDS1Y_bbg!CE$5:CF$241,2), -1)</f>
        <v>19.571000000000002</v>
      </c>
      <c r="CH174">
        <f>IFERROR(VLOOKUP($A174, CDS1Y_bbg!CG$5:CH$241,2), -1)</f>
        <v>-1</v>
      </c>
      <c r="CJ174">
        <f>IFERROR(VLOOKUP($A174, CDS1Y_bbg!CI$5:CJ$241,2), -1)</f>
        <v>-1</v>
      </c>
      <c r="CL174">
        <f>IFERROR(VLOOKUP($A174, CDS1Y_bbg!CK$5:CL$241,2), -1)</f>
        <v>-1</v>
      </c>
      <c r="CN174">
        <f>IFERROR(VLOOKUP($A174, CDS1Y_bbg!CM$5:CN$241,2), -1)</f>
        <v>-1</v>
      </c>
    </row>
    <row r="175" spans="1:92" x14ac:dyDescent="0.25">
      <c r="A175" s="1">
        <v>41820</v>
      </c>
      <c r="B175">
        <f>IFERROR(VLOOKUP($A175, CDS1Y_bbg!A$5:B$241,2), -1)</f>
        <v>35</v>
      </c>
      <c r="D175">
        <f>IFERROR(VLOOKUP($A175, CDS1Y_bbg!C$5:D$241,2), -1)</f>
        <v>-1</v>
      </c>
      <c r="F175">
        <f>IFERROR(VLOOKUP($A175, CDS1Y_bbg!E$5:F$241,2), -1)</f>
        <v>15.164999999999999</v>
      </c>
      <c r="H175">
        <f>IFERROR(VLOOKUP($A175, CDS1Y_bbg!G$5:H$241,2), -1)</f>
        <v>-1</v>
      </c>
      <c r="J175">
        <f>IFERROR(VLOOKUP($A175, CDS1Y_bbg!I$5:J$241,2), -1)</f>
        <v>19.5</v>
      </c>
      <c r="L175">
        <f>IFERROR(VLOOKUP($A175, CDS1Y_bbg!K$5:L$241,2), -1)</f>
        <v>-1</v>
      </c>
      <c r="N175">
        <f>IFERROR(VLOOKUP($A175, CDS1Y_bbg!M$5:N$241,2), -1)</f>
        <v>-1</v>
      </c>
      <c r="P175">
        <f>IFERROR(VLOOKUP($A175, CDS1Y_bbg!O$5:P$241,2), -1)</f>
        <v>-1</v>
      </c>
      <c r="R175">
        <f>IFERROR(VLOOKUP($A175, CDS1Y_bbg!Q$5:R$241,2), -1)</f>
        <v>17</v>
      </c>
      <c r="T175">
        <v>-1</v>
      </c>
      <c r="V175">
        <f>IFERROR(VLOOKUP($A175, CDS1Y_bbg!U$5:V$241,2), -1)</f>
        <v>13.19</v>
      </c>
      <c r="X175">
        <f>IFERROR(VLOOKUP($A175, CDS1Y_bbg!W$5:X$241,2), -1)</f>
        <v>96.760999999999996</v>
      </c>
      <c r="Z175">
        <f>IFERROR(VLOOKUP($A175, CDS1Y_bbg!Y$5:Z$241,2), -1)</f>
        <v>65.611000000000004</v>
      </c>
      <c r="AB175">
        <f>IFERROR(VLOOKUP($A175, CDS1Y_bbg!AA$5:AB$241,2), -1)</f>
        <v>-1</v>
      </c>
      <c r="AD175">
        <f>IFERROR(VLOOKUP($A175, CDS1Y_bbg!AC$5:AD$241,2), -1)</f>
        <v>87.174999999999997</v>
      </c>
      <c r="AF175">
        <f>IFERROR(VLOOKUP($A175, CDS1Y_bbg!AE$5:AF$241,2), -1)</f>
        <v>-1</v>
      </c>
      <c r="AH175">
        <f>IFERROR(VLOOKUP($A175, CDS1Y_bbg!AG$5:AH$241,2), -1)</f>
        <v>-1</v>
      </c>
      <c r="AJ175">
        <f>IFERROR(VLOOKUP($A175, CDS1Y_bbg!AI$5:AJ$241,2), -1)</f>
        <v>-1</v>
      </c>
      <c r="AL175">
        <f>IFERROR(VLOOKUP($A175, CDS1Y_bbg!AK$5:AL$241,2), -1)</f>
        <v>-1</v>
      </c>
      <c r="AN175">
        <f>IFERROR(VLOOKUP($A175, CDS1Y_bbg!AM$5:AN$241,2), -1)</f>
        <v>-1</v>
      </c>
      <c r="AP175">
        <f>IFERROR(VLOOKUP($A175, CDS1Y_bbg!AO$5:AP$241,2), -1)</f>
        <v>-1</v>
      </c>
      <c r="AR175">
        <f>IFERROR(VLOOKUP($A175, CDS1Y_bbg!AQ$5:AR$241,2), -1)</f>
        <v>-1</v>
      </c>
      <c r="AT175">
        <f>IFERROR(VLOOKUP($A175, CDS1Y_bbg!AS$5:AT$241,2), -1)</f>
        <v>-1</v>
      </c>
      <c r="AV175">
        <f>IFERROR(VLOOKUP($A175, CDS1Y_bbg!AU$5:AV$241,2), -1)</f>
        <v>-1</v>
      </c>
      <c r="AX175">
        <f>IFERROR(VLOOKUP($A175, CDS1Y_bbg!AW$5:AX$241,2), -1)</f>
        <v>-1</v>
      </c>
      <c r="AZ175">
        <f>IFERROR(VLOOKUP($A175, CDS1Y_bbg!AY$5:AZ$241,2), -1)</f>
        <v>7.9719999999999995</v>
      </c>
      <c r="BB175">
        <f>IFERROR(VLOOKUP($A175, CDS1Y_bbg!BA$5:BB$241,2), -1)</f>
        <v>-1</v>
      </c>
      <c r="BD175">
        <f>IFERROR(VLOOKUP($A175, CDS1Y_bbg!BC$5:BD$241,2), -1)</f>
        <v>-1</v>
      </c>
      <c r="BF175">
        <f>IFERROR(VLOOKUP($A175, CDS1Y_bbg!BE$5:BF$241,2), -1)</f>
        <v>-1</v>
      </c>
      <c r="BH175">
        <f>IFERROR(VLOOKUP($A175, CDS1Y_bbg!BG$5:BH$241,2), -1)</f>
        <v>-1</v>
      </c>
      <c r="BJ175">
        <f>IFERROR(VLOOKUP($A175, CDS1Y_bbg!BI$5:BJ$241,2), -1)</f>
        <v>-1</v>
      </c>
      <c r="BL175">
        <f>IFERROR(VLOOKUP($A175, CDS1Y_bbg!BK$5:BL$241,2), -1)</f>
        <v>-1</v>
      </c>
      <c r="BN175">
        <f>IFERROR(VLOOKUP($A175, CDS1Y_bbg!BM$5:BN$241,2), -1)</f>
        <v>-1</v>
      </c>
      <c r="BP175">
        <f>IFERROR(VLOOKUP($A175, CDS1Y_bbg!BO$5:BP$241,2), -1)</f>
        <v>-1</v>
      </c>
      <c r="BR175">
        <f>IFERROR(VLOOKUP($A175, CDS1Y_bbg!BQ$5:BR$241,2), -1)</f>
        <v>-1</v>
      </c>
      <c r="BT175">
        <f>IFERROR(VLOOKUP($A175, CDS1Y_bbg!BS$5:BT$241,2), -1)</f>
        <v>-1</v>
      </c>
      <c r="BV175">
        <f>IFERROR(VLOOKUP($A175, CDS1Y_bbg!BU$5:BV$241,2), -1)</f>
        <v>-1</v>
      </c>
      <c r="BX175">
        <f>IFERROR(VLOOKUP($A175, CDS1Y_bbg!BW$5:BX$241,2), -1)</f>
        <v>-1</v>
      </c>
      <c r="BZ175">
        <f>IFERROR(VLOOKUP($A175, CDS1Y_bbg!BY$5:BZ$241,2), -1)</f>
        <v>-1</v>
      </c>
      <c r="CB175">
        <f>IFERROR(VLOOKUP($A175, CDS1Y_bbg!CA$5:CB$241,2), -1)</f>
        <v>-1</v>
      </c>
      <c r="CD175">
        <f>IFERROR(VLOOKUP($A175, CDS1Y_bbg!CC$5:CD$241,2), -1)</f>
        <v>-1</v>
      </c>
      <c r="CF175">
        <f>IFERROR(VLOOKUP($A175, CDS1Y_bbg!CE$5:CF$241,2), -1)</f>
        <v>19.571000000000002</v>
      </c>
      <c r="CH175">
        <f>IFERROR(VLOOKUP($A175, CDS1Y_bbg!CG$5:CH$241,2), -1)</f>
        <v>-1</v>
      </c>
      <c r="CJ175">
        <f>IFERROR(VLOOKUP($A175, CDS1Y_bbg!CI$5:CJ$241,2), -1)</f>
        <v>-1</v>
      </c>
      <c r="CL175">
        <f>IFERROR(VLOOKUP($A175, CDS1Y_bbg!CK$5:CL$241,2), -1)</f>
        <v>-1</v>
      </c>
      <c r="CN175">
        <f>IFERROR(VLOOKUP($A175, CDS1Y_bbg!CM$5:CN$241,2), -1)</f>
        <v>-1</v>
      </c>
    </row>
    <row r="176" spans="1:92" x14ac:dyDescent="0.25">
      <c r="A176" s="1">
        <v>41851</v>
      </c>
      <c r="B176">
        <f>IFERROR(VLOOKUP($A176, CDS1Y_bbg!A$5:B$241,2), -1)</f>
        <v>42.869</v>
      </c>
      <c r="D176">
        <f>IFERROR(VLOOKUP($A176, CDS1Y_bbg!C$5:D$241,2), -1)</f>
        <v>-1</v>
      </c>
      <c r="F176">
        <f>IFERROR(VLOOKUP($A176, CDS1Y_bbg!E$5:F$241,2), -1)</f>
        <v>23.998999999999999</v>
      </c>
      <c r="H176">
        <f>IFERROR(VLOOKUP($A176, CDS1Y_bbg!G$5:H$241,2), -1)</f>
        <v>-1</v>
      </c>
      <c r="J176">
        <f>IFERROR(VLOOKUP($A176, CDS1Y_bbg!I$5:J$241,2), -1)</f>
        <v>28.625</v>
      </c>
      <c r="L176">
        <f>IFERROR(VLOOKUP($A176, CDS1Y_bbg!K$5:L$241,2), -1)</f>
        <v>-1</v>
      </c>
      <c r="N176">
        <f>IFERROR(VLOOKUP($A176, CDS1Y_bbg!M$5:N$241,2), -1)</f>
        <v>-1</v>
      </c>
      <c r="P176">
        <f>IFERROR(VLOOKUP($A176, CDS1Y_bbg!O$5:P$241,2), -1)</f>
        <v>-1</v>
      </c>
      <c r="R176">
        <f>IFERROR(VLOOKUP($A176, CDS1Y_bbg!Q$5:R$241,2), -1)</f>
        <v>26.082999999999998</v>
      </c>
      <c r="T176">
        <v>-1</v>
      </c>
      <c r="V176">
        <f>IFERROR(VLOOKUP($A176, CDS1Y_bbg!U$5:V$241,2), -1)</f>
        <v>13.19</v>
      </c>
      <c r="X176">
        <f>IFERROR(VLOOKUP($A176, CDS1Y_bbg!W$5:X$241,2), -1)</f>
        <v>140.904</v>
      </c>
      <c r="Z176">
        <f>IFERROR(VLOOKUP($A176, CDS1Y_bbg!Y$5:Z$241,2), -1)</f>
        <v>71.649000000000001</v>
      </c>
      <c r="AB176">
        <f>IFERROR(VLOOKUP($A176, CDS1Y_bbg!AA$5:AB$241,2), -1)</f>
        <v>-1</v>
      </c>
      <c r="AD176">
        <f>IFERROR(VLOOKUP($A176, CDS1Y_bbg!AC$5:AD$241,2), -1)</f>
        <v>71.540999999999997</v>
      </c>
      <c r="AF176">
        <f>IFERROR(VLOOKUP($A176, CDS1Y_bbg!AE$5:AF$241,2), -1)</f>
        <v>-1</v>
      </c>
      <c r="AH176">
        <f>IFERROR(VLOOKUP($A176, CDS1Y_bbg!AG$5:AH$241,2), -1)</f>
        <v>-1</v>
      </c>
      <c r="AJ176">
        <f>IFERROR(VLOOKUP($A176, CDS1Y_bbg!AI$5:AJ$241,2), -1)</f>
        <v>-1</v>
      </c>
      <c r="AL176">
        <f>IFERROR(VLOOKUP($A176, CDS1Y_bbg!AK$5:AL$241,2), -1)</f>
        <v>-1</v>
      </c>
      <c r="AN176">
        <f>IFERROR(VLOOKUP($A176, CDS1Y_bbg!AM$5:AN$241,2), -1)</f>
        <v>-1</v>
      </c>
      <c r="AP176">
        <f>IFERROR(VLOOKUP($A176, CDS1Y_bbg!AO$5:AP$241,2), -1)</f>
        <v>-1</v>
      </c>
      <c r="AR176">
        <f>IFERROR(VLOOKUP($A176, CDS1Y_bbg!AQ$5:AR$241,2), -1)</f>
        <v>-1</v>
      </c>
      <c r="AT176">
        <f>IFERROR(VLOOKUP($A176, CDS1Y_bbg!AS$5:AT$241,2), -1)</f>
        <v>-1</v>
      </c>
      <c r="AV176">
        <f>IFERROR(VLOOKUP($A176, CDS1Y_bbg!AU$5:AV$241,2), -1)</f>
        <v>-1</v>
      </c>
      <c r="AX176">
        <f>IFERROR(VLOOKUP($A176, CDS1Y_bbg!AW$5:AX$241,2), -1)</f>
        <v>-1</v>
      </c>
      <c r="AZ176">
        <f>IFERROR(VLOOKUP($A176, CDS1Y_bbg!AY$5:AZ$241,2), -1)</f>
        <v>7.9719999999999995</v>
      </c>
      <c r="BB176">
        <f>IFERROR(VLOOKUP($A176, CDS1Y_bbg!BA$5:BB$241,2), -1)</f>
        <v>-1</v>
      </c>
      <c r="BD176">
        <f>IFERROR(VLOOKUP($A176, CDS1Y_bbg!BC$5:BD$241,2), -1)</f>
        <v>-1</v>
      </c>
      <c r="BF176">
        <f>IFERROR(VLOOKUP($A176, CDS1Y_bbg!BE$5:BF$241,2), -1)</f>
        <v>-1</v>
      </c>
      <c r="BH176">
        <f>IFERROR(VLOOKUP($A176, CDS1Y_bbg!BG$5:BH$241,2), -1)</f>
        <v>-1</v>
      </c>
      <c r="BJ176">
        <f>IFERROR(VLOOKUP($A176, CDS1Y_bbg!BI$5:BJ$241,2), -1)</f>
        <v>-1</v>
      </c>
      <c r="BL176">
        <f>IFERROR(VLOOKUP($A176, CDS1Y_bbg!BK$5:BL$241,2), -1)</f>
        <v>-1</v>
      </c>
      <c r="BN176">
        <f>IFERROR(VLOOKUP($A176, CDS1Y_bbg!BM$5:BN$241,2), -1)</f>
        <v>-1</v>
      </c>
      <c r="BP176">
        <f>IFERROR(VLOOKUP($A176, CDS1Y_bbg!BO$5:BP$241,2), -1)</f>
        <v>-1</v>
      </c>
      <c r="BR176">
        <f>IFERROR(VLOOKUP($A176, CDS1Y_bbg!BQ$5:BR$241,2), -1)</f>
        <v>-1</v>
      </c>
      <c r="BT176">
        <f>IFERROR(VLOOKUP($A176, CDS1Y_bbg!BS$5:BT$241,2), -1)</f>
        <v>-1</v>
      </c>
      <c r="BV176">
        <f>IFERROR(VLOOKUP($A176, CDS1Y_bbg!BU$5:BV$241,2), -1)</f>
        <v>-1</v>
      </c>
      <c r="BX176">
        <f>IFERROR(VLOOKUP($A176, CDS1Y_bbg!BW$5:BX$241,2), -1)</f>
        <v>-1</v>
      </c>
      <c r="BZ176">
        <f>IFERROR(VLOOKUP($A176, CDS1Y_bbg!BY$5:BZ$241,2), -1)</f>
        <v>-1</v>
      </c>
      <c r="CB176">
        <f>IFERROR(VLOOKUP($A176, CDS1Y_bbg!CA$5:CB$241,2), -1)</f>
        <v>-1</v>
      </c>
      <c r="CD176">
        <f>IFERROR(VLOOKUP($A176, CDS1Y_bbg!CC$5:CD$241,2), -1)</f>
        <v>-1</v>
      </c>
      <c r="CF176">
        <f>IFERROR(VLOOKUP($A176, CDS1Y_bbg!CE$5:CF$241,2), -1)</f>
        <v>19.571000000000002</v>
      </c>
      <c r="CH176">
        <f>IFERROR(VLOOKUP($A176, CDS1Y_bbg!CG$5:CH$241,2), -1)</f>
        <v>-1</v>
      </c>
      <c r="CJ176">
        <f>IFERROR(VLOOKUP($A176, CDS1Y_bbg!CI$5:CJ$241,2), -1)</f>
        <v>-1</v>
      </c>
      <c r="CL176">
        <f>IFERROR(VLOOKUP($A176, CDS1Y_bbg!CK$5:CL$241,2), -1)</f>
        <v>-1</v>
      </c>
      <c r="CN176">
        <f>IFERROR(VLOOKUP($A176, CDS1Y_bbg!CM$5:CN$241,2), -1)</f>
        <v>-1</v>
      </c>
    </row>
    <row r="177" spans="1:92" x14ac:dyDescent="0.25">
      <c r="A177" s="1">
        <v>41880</v>
      </c>
      <c r="B177">
        <f>IFERROR(VLOOKUP($A177, CDS1Y_bbg!A$5:B$241,2), -1)</f>
        <v>32.052</v>
      </c>
      <c r="D177">
        <f>IFERROR(VLOOKUP($A177, CDS1Y_bbg!C$5:D$241,2), -1)</f>
        <v>-1</v>
      </c>
      <c r="F177">
        <f>IFERROR(VLOOKUP($A177, CDS1Y_bbg!E$5:F$241,2), -1)</f>
        <v>16.21</v>
      </c>
      <c r="H177">
        <f>IFERROR(VLOOKUP($A177, CDS1Y_bbg!G$5:H$241,2), -1)</f>
        <v>-1</v>
      </c>
      <c r="J177">
        <f>IFERROR(VLOOKUP($A177, CDS1Y_bbg!I$5:J$241,2), -1)</f>
        <v>22.212</v>
      </c>
      <c r="L177">
        <f>IFERROR(VLOOKUP($A177, CDS1Y_bbg!K$5:L$241,2), -1)</f>
        <v>-1</v>
      </c>
      <c r="N177">
        <f>IFERROR(VLOOKUP($A177, CDS1Y_bbg!M$5:N$241,2), -1)</f>
        <v>-1</v>
      </c>
      <c r="P177">
        <f>IFERROR(VLOOKUP($A177, CDS1Y_bbg!O$5:P$241,2), -1)</f>
        <v>-1</v>
      </c>
      <c r="R177">
        <f>IFERROR(VLOOKUP($A177, CDS1Y_bbg!Q$5:R$241,2), -1)</f>
        <v>17.712</v>
      </c>
      <c r="T177">
        <v>-1</v>
      </c>
      <c r="V177">
        <f>IFERROR(VLOOKUP($A177, CDS1Y_bbg!U$5:V$241,2), -1)</f>
        <v>13.19</v>
      </c>
      <c r="X177">
        <f>IFERROR(VLOOKUP($A177, CDS1Y_bbg!W$5:X$241,2), -1)</f>
        <v>170.21100000000001</v>
      </c>
      <c r="Z177">
        <f>IFERROR(VLOOKUP($A177, CDS1Y_bbg!Y$5:Z$241,2), -1)</f>
        <v>57.511000000000003</v>
      </c>
      <c r="AB177">
        <f>IFERROR(VLOOKUP($A177, CDS1Y_bbg!AA$5:AB$241,2), -1)</f>
        <v>-1</v>
      </c>
      <c r="AD177">
        <f>IFERROR(VLOOKUP($A177, CDS1Y_bbg!AC$5:AD$241,2), -1)</f>
        <v>70.596000000000004</v>
      </c>
      <c r="AF177">
        <f>IFERROR(VLOOKUP($A177, CDS1Y_bbg!AE$5:AF$241,2), -1)</f>
        <v>-1</v>
      </c>
      <c r="AH177">
        <f>IFERROR(VLOOKUP($A177, CDS1Y_bbg!AG$5:AH$241,2), -1)</f>
        <v>-1</v>
      </c>
      <c r="AJ177">
        <f>IFERROR(VLOOKUP($A177, CDS1Y_bbg!AI$5:AJ$241,2), -1)</f>
        <v>-1</v>
      </c>
      <c r="AL177">
        <f>IFERROR(VLOOKUP($A177, CDS1Y_bbg!AK$5:AL$241,2), -1)</f>
        <v>-1</v>
      </c>
      <c r="AN177">
        <f>IFERROR(VLOOKUP($A177, CDS1Y_bbg!AM$5:AN$241,2), -1)</f>
        <v>-1</v>
      </c>
      <c r="AP177">
        <f>IFERROR(VLOOKUP($A177, CDS1Y_bbg!AO$5:AP$241,2), -1)</f>
        <v>-1</v>
      </c>
      <c r="AR177">
        <f>IFERROR(VLOOKUP($A177, CDS1Y_bbg!AQ$5:AR$241,2), -1)</f>
        <v>-1</v>
      </c>
      <c r="AT177">
        <f>IFERROR(VLOOKUP($A177, CDS1Y_bbg!AS$5:AT$241,2), -1)</f>
        <v>-1</v>
      </c>
      <c r="AV177">
        <f>IFERROR(VLOOKUP($A177, CDS1Y_bbg!AU$5:AV$241,2), -1)</f>
        <v>-1</v>
      </c>
      <c r="AX177">
        <f>IFERROR(VLOOKUP($A177, CDS1Y_bbg!AW$5:AX$241,2), -1)</f>
        <v>-1</v>
      </c>
      <c r="AZ177">
        <f>IFERROR(VLOOKUP($A177, CDS1Y_bbg!AY$5:AZ$241,2), -1)</f>
        <v>7.9719999999999995</v>
      </c>
      <c r="BB177">
        <f>IFERROR(VLOOKUP($A177, CDS1Y_bbg!BA$5:BB$241,2), -1)</f>
        <v>-1</v>
      </c>
      <c r="BD177">
        <f>IFERROR(VLOOKUP($A177, CDS1Y_bbg!BC$5:BD$241,2), -1)</f>
        <v>-1</v>
      </c>
      <c r="BF177">
        <f>IFERROR(VLOOKUP($A177, CDS1Y_bbg!BE$5:BF$241,2), -1)</f>
        <v>-1</v>
      </c>
      <c r="BH177">
        <f>IFERROR(VLOOKUP($A177, CDS1Y_bbg!BG$5:BH$241,2), -1)</f>
        <v>-1</v>
      </c>
      <c r="BJ177">
        <f>IFERROR(VLOOKUP($A177, CDS1Y_bbg!BI$5:BJ$241,2), -1)</f>
        <v>-1</v>
      </c>
      <c r="BL177">
        <f>IFERROR(VLOOKUP($A177, CDS1Y_bbg!BK$5:BL$241,2), -1)</f>
        <v>-1</v>
      </c>
      <c r="BN177">
        <f>IFERROR(VLOOKUP($A177, CDS1Y_bbg!BM$5:BN$241,2), -1)</f>
        <v>-1</v>
      </c>
      <c r="BP177">
        <f>IFERROR(VLOOKUP($A177, CDS1Y_bbg!BO$5:BP$241,2), -1)</f>
        <v>-1</v>
      </c>
      <c r="BR177">
        <f>IFERROR(VLOOKUP($A177, CDS1Y_bbg!BQ$5:BR$241,2), -1)</f>
        <v>-1</v>
      </c>
      <c r="BT177">
        <f>IFERROR(VLOOKUP($A177, CDS1Y_bbg!BS$5:BT$241,2), -1)</f>
        <v>-1</v>
      </c>
      <c r="BV177">
        <f>IFERROR(VLOOKUP($A177, CDS1Y_bbg!BU$5:BV$241,2), -1)</f>
        <v>-1</v>
      </c>
      <c r="BX177">
        <f>IFERROR(VLOOKUP($A177, CDS1Y_bbg!BW$5:BX$241,2), -1)</f>
        <v>-1</v>
      </c>
      <c r="BZ177">
        <f>IFERROR(VLOOKUP($A177, CDS1Y_bbg!BY$5:BZ$241,2), -1)</f>
        <v>-1</v>
      </c>
      <c r="CB177">
        <f>IFERROR(VLOOKUP($A177, CDS1Y_bbg!CA$5:CB$241,2), -1)</f>
        <v>-1</v>
      </c>
      <c r="CD177">
        <f>IFERROR(VLOOKUP($A177, CDS1Y_bbg!CC$5:CD$241,2), -1)</f>
        <v>-1</v>
      </c>
      <c r="CF177">
        <f>IFERROR(VLOOKUP($A177, CDS1Y_bbg!CE$5:CF$241,2), -1)</f>
        <v>19.571000000000002</v>
      </c>
      <c r="CH177">
        <f>IFERROR(VLOOKUP($A177, CDS1Y_bbg!CG$5:CH$241,2), -1)</f>
        <v>-1</v>
      </c>
      <c r="CJ177">
        <f>IFERROR(VLOOKUP($A177, CDS1Y_bbg!CI$5:CJ$241,2), -1)</f>
        <v>-1</v>
      </c>
      <c r="CL177">
        <f>IFERROR(VLOOKUP($A177, CDS1Y_bbg!CK$5:CL$241,2), -1)</f>
        <v>-1</v>
      </c>
      <c r="CN177">
        <f>IFERROR(VLOOKUP($A177, CDS1Y_bbg!CM$5:CN$241,2), -1)</f>
        <v>-1</v>
      </c>
    </row>
    <row r="178" spans="1:92" x14ac:dyDescent="0.25">
      <c r="A178" s="1">
        <v>41912</v>
      </c>
      <c r="B178">
        <f>IFERROR(VLOOKUP($A178, CDS1Y_bbg!A$5:B$241,2), -1)</f>
        <v>62.588000000000001</v>
      </c>
      <c r="D178">
        <f>IFERROR(VLOOKUP($A178, CDS1Y_bbg!C$5:D$241,2), -1)</f>
        <v>-1</v>
      </c>
      <c r="F178">
        <f>IFERROR(VLOOKUP($A178, CDS1Y_bbg!E$5:F$241,2), -1)</f>
        <v>20.273</v>
      </c>
      <c r="H178">
        <f>IFERROR(VLOOKUP($A178, CDS1Y_bbg!G$5:H$241,2), -1)</f>
        <v>-1</v>
      </c>
      <c r="J178">
        <f>IFERROR(VLOOKUP($A178, CDS1Y_bbg!I$5:J$241,2), -1)</f>
        <v>29.724</v>
      </c>
      <c r="L178">
        <f>IFERROR(VLOOKUP($A178, CDS1Y_bbg!K$5:L$241,2), -1)</f>
        <v>-1</v>
      </c>
      <c r="N178">
        <f>IFERROR(VLOOKUP($A178, CDS1Y_bbg!M$5:N$241,2), -1)</f>
        <v>-1</v>
      </c>
      <c r="P178">
        <f>IFERROR(VLOOKUP($A178, CDS1Y_bbg!O$5:P$241,2), -1)</f>
        <v>-1</v>
      </c>
      <c r="R178">
        <f>IFERROR(VLOOKUP($A178, CDS1Y_bbg!Q$5:R$241,2), -1)</f>
        <v>30.007999999999999</v>
      </c>
      <c r="T178">
        <v>-1</v>
      </c>
      <c r="V178">
        <f>IFERROR(VLOOKUP($A178, CDS1Y_bbg!U$5:V$241,2), -1)</f>
        <v>13.19</v>
      </c>
      <c r="X178">
        <f>IFERROR(VLOOKUP($A178, CDS1Y_bbg!W$5:X$241,2), -1)</f>
        <v>169.51900000000001</v>
      </c>
      <c r="Z178">
        <f>IFERROR(VLOOKUP($A178, CDS1Y_bbg!Y$5:Z$241,2), -1)</f>
        <v>71.760000000000005</v>
      </c>
      <c r="AB178">
        <f>IFERROR(VLOOKUP($A178, CDS1Y_bbg!AA$5:AB$241,2), -1)</f>
        <v>-1</v>
      </c>
      <c r="AD178">
        <f>IFERROR(VLOOKUP($A178, CDS1Y_bbg!AC$5:AD$241,2), -1)</f>
        <v>96.721999999999994</v>
      </c>
      <c r="AF178">
        <f>IFERROR(VLOOKUP($A178, CDS1Y_bbg!AE$5:AF$241,2), -1)</f>
        <v>-1</v>
      </c>
      <c r="AH178">
        <f>IFERROR(VLOOKUP($A178, CDS1Y_bbg!AG$5:AH$241,2), -1)</f>
        <v>-1</v>
      </c>
      <c r="AJ178">
        <f>IFERROR(VLOOKUP($A178, CDS1Y_bbg!AI$5:AJ$241,2), -1)</f>
        <v>-1</v>
      </c>
      <c r="AL178">
        <f>IFERROR(VLOOKUP($A178, CDS1Y_bbg!AK$5:AL$241,2), -1)</f>
        <v>-1</v>
      </c>
      <c r="AN178">
        <f>IFERROR(VLOOKUP($A178, CDS1Y_bbg!AM$5:AN$241,2), -1)</f>
        <v>-1</v>
      </c>
      <c r="AP178">
        <f>IFERROR(VLOOKUP($A178, CDS1Y_bbg!AO$5:AP$241,2), -1)</f>
        <v>-1</v>
      </c>
      <c r="AR178">
        <f>IFERROR(VLOOKUP($A178, CDS1Y_bbg!AQ$5:AR$241,2), -1)</f>
        <v>-1</v>
      </c>
      <c r="AT178">
        <f>IFERROR(VLOOKUP($A178, CDS1Y_bbg!AS$5:AT$241,2), -1)</f>
        <v>-1</v>
      </c>
      <c r="AV178">
        <f>IFERROR(VLOOKUP($A178, CDS1Y_bbg!AU$5:AV$241,2), -1)</f>
        <v>-1</v>
      </c>
      <c r="AX178">
        <f>IFERROR(VLOOKUP($A178, CDS1Y_bbg!AW$5:AX$241,2), -1)</f>
        <v>-1</v>
      </c>
      <c r="AZ178">
        <f>IFERROR(VLOOKUP($A178, CDS1Y_bbg!AY$5:AZ$241,2), -1)</f>
        <v>7.9719999999999995</v>
      </c>
      <c r="BB178">
        <f>IFERROR(VLOOKUP($A178, CDS1Y_bbg!BA$5:BB$241,2), -1)</f>
        <v>-1</v>
      </c>
      <c r="BD178">
        <f>IFERROR(VLOOKUP($A178, CDS1Y_bbg!BC$5:BD$241,2), -1)</f>
        <v>-1</v>
      </c>
      <c r="BF178">
        <f>IFERROR(VLOOKUP($A178, CDS1Y_bbg!BE$5:BF$241,2), -1)</f>
        <v>-1</v>
      </c>
      <c r="BH178">
        <f>IFERROR(VLOOKUP($A178, CDS1Y_bbg!BG$5:BH$241,2), -1)</f>
        <v>-1</v>
      </c>
      <c r="BJ178">
        <f>IFERROR(VLOOKUP($A178, CDS1Y_bbg!BI$5:BJ$241,2), -1)</f>
        <v>-1</v>
      </c>
      <c r="BL178">
        <f>IFERROR(VLOOKUP($A178, CDS1Y_bbg!BK$5:BL$241,2), -1)</f>
        <v>-1</v>
      </c>
      <c r="BN178">
        <f>IFERROR(VLOOKUP($A178, CDS1Y_bbg!BM$5:BN$241,2), -1)</f>
        <v>-1</v>
      </c>
      <c r="BP178">
        <f>IFERROR(VLOOKUP($A178, CDS1Y_bbg!BO$5:BP$241,2), -1)</f>
        <v>-1</v>
      </c>
      <c r="BR178">
        <f>IFERROR(VLOOKUP($A178, CDS1Y_bbg!BQ$5:BR$241,2), -1)</f>
        <v>-1</v>
      </c>
      <c r="BT178">
        <f>IFERROR(VLOOKUP($A178, CDS1Y_bbg!BS$5:BT$241,2), -1)</f>
        <v>-1</v>
      </c>
      <c r="BV178">
        <f>IFERROR(VLOOKUP($A178, CDS1Y_bbg!BU$5:BV$241,2), -1)</f>
        <v>-1</v>
      </c>
      <c r="BX178">
        <f>IFERROR(VLOOKUP($A178, CDS1Y_bbg!BW$5:BX$241,2), -1)</f>
        <v>-1</v>
      </c>
      <c r="BZ178">
        <f>IFERROR(VLOOKUP($A178, CDS1Y_bbg!BY$5:BZ$241,2), -1)</f>
        <v>-1</v>
      </c>
      <c r="CB178">
        <f>IFERROR(VLOOKUP($A178, CDS1Y_bbg!CA$5:CB$241,2), -1)</f>
        <v>-1</v>
      </c>
      <c r="CD178">
        <f>IFERROR(VLOOKUP($A178, CDS1Y_bbg!CC$5:CD$241,2), -1)</f>
        <v>-1</v>
      </c>
      <c r="CF178">
        <f>IFERROR(VLOOKUP($A178, CDS1Y_bbg!CE$5:CF$241,2), -1)</f>
        <v>19.571000000000002</v>
      </c>
      <c r="CH178">
        <f>IFERROR(VLOOKUP($A178, CDS1Y_bbg!CG$5:CH$241,2), -1)</f>
        <v>-1</v>
      </c>
      <c r="CJ178">
        <f>IFERROR(VLOOKUP($A178, CDS1Y_bbg!CI$5:CJ$241,2), -1)</f>
        <v>-1</v>
      </c>
      <c r="CL178">
        <f>IFERROR(VLOOKUP($A178, CDS1Y_bbg!CK$5:CL$241,2), -1)</f>
        <v>-1</v>
      </c>
      <c r="CN178">
        <f>IFERROR(VLOOKUP($A178, CDS1Y_bbg!CM$5:CN$241,2), -1)</f>
        <v>-1</v>
      </c>
    </row>
    <row r="179" spans="1:92" x14ac:dyDescent="0.25">
      <c r="A179" s="1">
        <v>41943</v>
      </c>
      <c r="B179">
        <f>IFERROR(VLOOKUP($A179, CDS1Y_bbg!A$5:B$241,2), -1)</f>
        <v>49.067</v>
      </c>
      <c r="D179">
        <f>IFERROR(VLOOKUP($A179, CDS1Y_bbg!C$5:D$241,2), -1)</f>
        <v>-1</v>
      </c>
      <c r="F179">
        <f>IFERROR(VLOOKUP($A179, CDS1Y_bbg!E$5:F$241,2), -1)</f>
        <v>17.335999999999999</v>
      </c>
      <c r="H179">
        <f>IFERROR(VLOOKUP($A179, CDS1Y_bbg!G$5:H$241,2), -1)</f>
        <v>-1</v>
      </c>
      <c r="J179">
        <f>IFERROR(VLOOKUP($A179, CDS1Y_bbg!I$5:J$241,2), -1)</f>
        <v>25.571999999999999</v>
      </c>
      <c r="L179">
        <f>IFERROR(VLOOKUP($A179, CDS1Y_bbg!K$5:L$241,2), -1)</f>
        <v>-1</v>
      </c>
      <c r="N179">
        <f>IFERROR(VLOOKUP($A179, CDS1Y_bbg!M$5:N$241,2), -1)</f>
        <v>-1</v>
      </c>
      <c r="P179">
        <f>IFERROR(VLOOKUP($A179, CDS1Y_bbg!O$5:P$241,2), -1)</f>
        <v>-1</v>
      </c>
      <c r="R179">
        <f>IFERROR(VLOOKUP($A179, CDS1Y_bbg!Q$5:R$241,2), -1)</f>
        <v>27.532</v>
      </c>
      <c r="T179">
        <v>-1</v>
      </c>
      <c r="V179">
        <f>IFERROR(VLOOKUP($A179, CDS1Y_bbg!U$5:V$241,2), -1)</f>
        <v>13.19</v>
      </c>
      <c r="X179">
        <f>IFERROR(VLOOKUP($A179, CDS1Y_bbg!W$5:X$241,2), -1)</f>
        <v>169.51900000000001</v>
      </c>
      <c r="Z179">
        <f>IFERROR(VLOOKUP($A179, CDS1Y_bbg!Y$5:Z$241,2), -1)</f>
        <v>64.480999999999995</v>
      </c>
      <c r="AB179">
        <f>IFERROR(VLOOKUP($A179, CDS1Y_bbg!AA$5:AB$241,2), -1)</f>
        <v>-1</v>
      </c>
      <c r="AD179">
        <f>IFERROR(VLOOKUP($A179, CDS1Y_bbg!AC$5:AD$241,2), -1)</f>
        <v>62.228999999999999</v>
      </c>
      <c r="AF179">
        <f>IFERROR(VLOOKUP($A179, CDS1Y_bbg!AE$5:AF$241,2), -1)</f>
        <v>-1</v>
      </c>
      <c r="AH179">
        <f>IFERROR(VLOOKUP($A179, CDS1Y_bbg!AG$5:AH$241,2), -1)</f>
        <v>-1</v>
      </c>
      <c r="AJ179">
        <f>IFERROR(VLOOKUP($A179, CDS1Y_bbg!AI$5:AJ$241,2), -1)</f>
        <v>-1</v>
      </c>
      <c r="AL179">
        <f>IFERROR(VLOOKUP($A179, CDS1Y_bbg!AK$5:AL$241,2), -1)</f>
        <v>-1</v>
      </c>
      <c r="AN179">
        <f>IFERROR(VLOOKUP($A179, CDS1Y_bbg!AM$5:AN$241,2), -1)</f>
        <v>-1</v>
      </c>
      <c r="AP179">
        <f>IFERROR(VLOOKUP($A179, CDS1Y_bbg!AO$5:AP$241,2), -1)</f>
        <v>-1</v>
      </c>
      <c r="AR179">
        <f>IFERROR(VLOOKUP($A179, CDS1Y_bbg!AQ$5:AR$241,2), -1)</f>
        <v>-1</v>
      </c>
      <c r="AT179">
        <f>IFERROR(VLOOKUP($A179, CDS1Y_bbg!AS$5:AT$241,2), -1)</f>
        <v>-1</v>
      </c>
      <c r="AV179">
        <f>IFERROR(VLOOKUP($A179, CDS1Y_bbg!AU$5:AV$241,2), -1)</f>
        <v>-1</v>
      </c>
      <c r="AX179">
        <f>IFERROR(VLOOKUP($A179, CDS1Y_bbg!AW$5:AX$241,2), -1)</f>
        <v>-1</v>
      </c>
      <c r="AZ179">
        <f>IFERROR(VLOOKUP($A179, CDS1Y_bbg!AY$5:AZ$241,2), -1)</f>
        <v>7.9719999999999995</v>
      </c>
      <c r="BB179">
        <f>IFERROR(VLOOKUP($A179, CDS1Y_bbg!BA$5:BB$241,2), -1)</f>
        <v>-1</v>
      </c>
      <c r="BD179">
        <f>IFERROR(VLOOKUP($A179, CDS1Y_bbg!BC$5:BD$241,2), -1)</f>
        <v>-1</v>
      </c>
      <c r="BF179">
        <f>IFERROR(VLOOKUP($A179, CDS1Y_bbg!BE$5:BF$241,2), -1)</f>
        <v>-1</v>
      </c>
      <c r="BH179">
        <f>IFERROR(VLOOKUP($A179, CDS1Y_bbg!BG$5:BH$241,2), -1)</f>
        <v>-1</v>
      </c>
      <c r="BJ179">
        <f>IFERROR(VLOOKUP($A179, CDS1Y_bbg!BI$5:BJ$241,2), -1)</f>
        <v>-1</v>
      </c>
      <c r="BL179">
        <f>IFERROR(VLOOKUP($A179, CDS1Y_bbg!BK$5:BL$241,2), -1)</f>
        <v>-1</v>
      </c>
      <c r="BN179">
        <f>IFERROR(VLOOKUP($A179, CDS1Y_bbg!BM$5:BN$241,2), -1)</f>
        <v>-1</v>
      </c>
      <c r="BP179">
        <f>IFERROR(VLOOKUP($A179, CDS1Y_bbg!BO$5:BP$241,2), -1)</f>
        <v>-1</v>
      </c>
      <c r="BR179">
        <f>IFERROR(VLOOKUP($A179, CDS1Y_bbg!BQ$5:BR$241,2), -1)</f>
        <v>-1</v>
      </c>
      <c r="BT179">
        <f>IFERROR(VLOOKUP($A179, CDS1Y_bbg!BS$5:BT$241,2), -1)</f>
        <v>-1</v>
      </c>
      <c r="BV179">
        <f>IFERROR(VLOOKUP($A179, CDS1Y_bbg!BU$5:BV$241,2), -1)</f>
        <v>-1</v>
      </c>
      <c r="BX179">
        <f>IFERROR(VLOOKUP($A179, CDS1Y_bbg!BW$5:BX$241,2), -1)</f>
        <v>-1</v>
      </c>
      <c r="BZ179">
        <f>IFERROR(VLOOKUP($A179, CDS1Y_bbg!BY$5:BZ$241,2), -1)</f>
        <v>-1</v>
      </c>
      <c r="CB179">
        <f>IFERROR(VLOOKUP($A179, CDS1Y_bbg!CA$5:CB$241,2), -1)</f>
        <v>-1</v>
      </c>
      <c r="CD179">
        <f>IFERROR(VLOOKUP($A179, CDS1Y_bbg!CC$5:CD$241,2), -1)</f>
        <v>-1</v>
      </c>
      <c r="CF179">
        <f>IFERROR(VLOOKUP($A179, CDS1Y_bbg!CE$5:CF$241,2), -1)</f>
        <v>19.571000000000002</v>
      </c>
      <c r="CH179">
        <f>IFERROR(VLOOKUP($A179, CDS1Y_bbg!CG$5:CH$241,2), -1)</f>
        <v>-1</v>
      </c>
      <c r="CJ179">
        <f>IFERROR(VLOOKUP($A179, CDS1Y_bbg!CI$5:CJ$241,2), -1)</f>
        <v>-1</v>
      </c>
      <c r="CL179">
        <f>IFERROR(VLOOKUP($A179, CDS1Y_bbg!CK$5:CL$241,2), -1)</f>
        <v>-1</v>
      </c>
      <c r="CN179">
        <f>IFERROR(VLOOKUP($A179, CDS1Y_bbg!CM$5:CN$241,2), -1)</f>
        <v>-1</v>
      </c>
    </row>
    <row r="180" spans="1:92" x14ac:dyDescent="0.25">
      <c r="A180" s="1">
        <v>41971</v>
      </c>
      <c r="B180">
        <f>IFERROR(VLOOKUP($A180, CDS1Y_bbg!A$5:B$241,2), -1)</f>
        <v>48.189</v>
      </c>
      <c r="D180">
        <f>IFERROR(VLOOKUP($A180, CDS1Y_bbg!C$5:D$241,2), -1)</f>
        <v>-1</v>
      </c>
      <c r="F180">
        <f>IFERROR(VLOOKUP($A180, CDS1Y_bbg!E$5:F$241,2), -1)</f>
        <v>20.902999999999999</v>
      </c>
      <c r="H180">
        <f>IFERROR(VLOOKUP($A180, CDS1Y_bbg!G$5:H$241,2), -1)</f>
        <v>-1</v>
      </c>
      <c r="J180">
        <f>IFERROR(VLOOKUP($A180, CDS1Y_bbg!I$5:J$241,2), -1)</f>
        <v>33.052999999999997</v>
      </c>
      <c r="L180">
        <f>IFERROR(VLOOKUP($A180, CDS1Y_bbg!K$5:L$241,2), -1)</f>
        <v>-1</v>
      </c>
      <c r="N180">
        <f>IFERROR(VLOOKUP($A180, CDS1Y_bbg!M$5:N$241,2), -1)</f>
        <v>-1</v>
      </c>
      <c r="P180">
        <f>IFERROR(VLOOKUP($A180, CDS1Y_bbg!O$5:P$241,2), -1)</f>
        <v>-1</v>
      </c>
      <c r="R180">
        <f>IFERROR(VLOOKUP($A180, CDS1Y_bbg!Q$5:R$241,2), -1)</f>
        <v>28.344000000000001</v>
      </c>
      <c r="T180">
        <v>-1</v>
      </c>
      <c r="V180">
        <f>IFERROR(VLOOKUP($A180, CDS1Y_bbg!U$5:V$241,2), -1)</f>
        <v>13.182</v>
      </c>
      <c r="X180">
        <f>IFERROR(VLOOKUP($A180, CDS1Y_bbg!W$5:X$241,2), -1)</f>
        <v>203.214</v>
      </c>
      <c r="Z180">
        <f>IFERROR(VLOOKUP($A180, CDS1Y_bbg!Y$5:Z$241,2), -1)</f>
        <v>43.578000000000003</v>
      </c>
      <c r="AB180">
        <f>IFERROR(VLOOKUP($A180, CDS1Y_bbg!AA$5:AB$241,2), -1)</f>
        <v>-1</v>
      </c>
      <c r="AD180">
        <f>IFERROR(VLOOKUP($A180, CDS1Y_bbg!AC$5:AD$241,2), -1)</f>
        <v>52.564999999999998</v>
      </c>
      <c r="AF180">
        <f>IFERROR(VLOOKUP($A180, CDS1Y_bbg!AE$5:AF$241,2), -1)</f>
        <v>-1</v>
      </c>
      <c r="AH180">
        <f>IFERROR(VLOOKUP($A180, CDS1Y_bbg!AG$5:AH$241,2), -1)</f>
        <v>-1</v>
      </c>
      <c r="AJ180">
        <f>IFERROR(VLOOKUP($A180, CDS1Y_bbg!AI$5:AJ$241,2), -1)</f>
        <v>-1</v>
      </c>
      <c r="AL180">
        <f>IFERROR(VLOOKUP($A180, CDS1Y_bbg!AK$5:AL$241,2), -1)</f>
        <v>-1</v>
      </c>
      <c r="AN180">
        <f>IFERROR(VLOOKUP($A180, CDS1Y_bbg!AM$5:AN$241,2), -1)</f>
        <v>-1</v>
      </c>
      <c r="AP180">
        <f>IFERROR(VLOOKUP($A180, CDS1Y_bbg!AO$5:AP$241,2), -1)</f>
        <v>-1</v>
      </c>
      <c r="AR180">
        <f>IFERROR(VLOOKUP($A180, CDS1Y_bbg!AQ$5:AR$241,2), -1)</f>
        <v>-1</v>
      </c>
      <c r="AT180">
        <f>IFERROR(VLOOKUP($A180, CDS1Y_bbg!AS$5:AT$241,2), -1)</f>
        <v>-1</v>
      </c>
      <c r="AV180">
        <f>IFERROR(VLOOKUP($A180, CDS1Y_bbg!AU$5:AV$241,2), -1)</f>
        <v>-1</v>
      </c>
      <c r="AX180">
        <f>IFERROR(VLOOKUP($A180, CDS1Y_bbg!AW$5:AX$241,2), -1)</f>
        <v>-1</v>
      </c>
      <c r="AZ180">
        <f>IFERROR(VLOOKUP($A180, CDS1Y_bbg!AY$5:AZ$241,2), -1)</f>
        <v>7.9719999999999995</v>
      </c>
      <c r="BB180">
        <f>IFERROR(VLOOKUP($A180, CDS1Y_bbg!BA$5:BB$241,2), -1)</f>
        <v>-1</v>
      </c>
      <c r="BD180">
        <f>IFERROR(VLOOKUP($A180, CDS1Y_bbg!BC$5:BD$241,2), -1)</f>
        <v>-1</v>
      </c>
      <c r="BF180">
        <f>IFERROR(VLOOKUP($A180, CDS1Y_bbg!BE$5:BF$241,2), -1)</f>
        <v>-1</v>
      </c>
      <c r="BH180">
        <f>IFERROR(VLOOKUP($A180, CDS1Y_bbg!BG$5:BH$241,2), -1)</f>
        <v>-1</v>
      </c>
      <c r="BJ180">
        <f>IFERROR(VLOOKUP($A180, CDS1Y_bbg!BI$5:BJ$241,2), -1)</f>
        <v>-1</v>
      </c>
      <c r="BL180">
        <f>IFERROR(VLOOKUP($A180, CDS1Y_bbg!BK$5:BL$241,2), -1)</f>
        <v>-1</v>
      </c>
      <c r="BN180">
        <f>IFERROR(VLOOKUP($A180, CDS1Y_bbg!BM$5:BN$241,2), -1)</f>
        <v>-1</v>
      </c>
      <c r="BP180">
        <f>IFERROR(VLOOKUP($A180, CDS1Y_bbg!BO$5:BP$241,2), -1)</f>
        <v>-1</v>
      </c>
      <c r="BR180">
        <f>IFERROR(VLOOKUP($A180, CDS1Y_bbg!BQ$5:BR$241,2), -1)</f>
        <v>-1</v>
      </c>
      <c r="BT180">
        <f>IFERROR(VLOOKUP($A180, CDS1Y_bbg!BS$5:BT$241,2), -1)</f>
        <v>-1</v>
      </c>
      <c r="BV180">
        <f>IFERROR(VLOOKUP($A180, CDS1Y_bbg!BU$5:BV$241,2), -1)</f>
        <v>-1</v>
      </c>
      <c r="BX180">
        <f>IFERROR(VLOOKUP($A180, CDS1Y_bbg!BW$5:BX$241,2), -1)</f>
        <v>-1</v>
      </c>
      <c r="BZ180">
        <f>IFERROR(VLOOKUP($A180, CDS1Y_bbg!BY$5:BZ$241,2), -1)</f>
        <v>-1</v>
      </c>
      <c r="CB180">
        <f>IFERROR(VLOOKUP($A180, CDS1Y_bbg!CA$5:CB$241,2), -1)</f>
        <v>-1</v>
      </c>
      <c r="CD180">
        <f>IFERROR(VLOOKUP($A180, CDS1Y_bbg!CC$5:CD$241,2), -1)</f>
        <v>-1</v>
      </c>
      <c r="CF180">
        <f>IFERROR(VLOOKUP($A180, CDS1Y_bbg!CE$5:CF$241,2), -1)</f>
        <v>19.571000000000002</v>
      </c>
      <c r="CH180">
        <f>IFERROR(VLOOKUP($A180, CDS1Y_bbg!CG$5:CH$241,2), -1)</f>
        <v>-1</v>
      </c>
      <c r="CJ180">
        <f>IFERROR(VLOOKUP($A180, CDS1Y_bbg!CI$5:CJ$241,2), -1)</f>
        <v>-1</v>
      </c>
      <c r="CL180">
        <f>IFERROR(VLOOKUP($A180, CDS1Y_bbg!CK$5:CL$241,2), -1)</f>
        <v>-1</v>
      </c>
      <c r="CN180">
        <f>IFERROR(VLOOKUP($A180, CDS1Y_bbg!CM$5:CN$241,2), -1)</f>
        <v>-1</v>
      </c>
    </row>
    <row r="181" spans="1:92" x14ac:dyDescent="0.25">
      <c r="A181" s="1">
        <v>42004</v>
      </c>
      <c r="B181">
        <f>IFERROR(VLOOKUP($A181, CDS1Y_bbg!A$5:B$241,2), -1)</f>
        <v>102.687</v>
      </c>
      <c r="D181">
        <f>IFERROR(VLOOKUP($A181, CDS1Y_bbg!C$5:D$241,2), -1)</f>
        <v>-1</v>
      </c>
      <c r="F181">
        <f>IFERROR(VLOOKUP($A181, CDS1Y_bbg!E$5:F$241,2), -1)</f>
        <v>35.634</v>
      </c>
      <c r="H181">
        <f>IFERROR(VLOOKUP($A181, CDS1Y_bbg!G$5:H$241,2), -1)</f>
        <v>-1</v>
      </c>
      <c r="J181">
        <f>IFERROR(VLOOKUP($A181, CDS1Y_bbg!I$5:J$241,2), -1)</f>
        <v>64.063000000000002</v>
      </c>
      <c r="L181">
        <f>IFERROR(VLOOKUP($A181, CDS1Y_bbg!K$5:L$241,2), -1)</f>
        <v>-1</v>
      </c>
      <c r="N181">
        <f>IFERROR(VLOOKUP($A181, CDS1Y_bbg!M$5:N$241,2), -1)</f>
        <v>-1</v>
      </c>
      <c r="P181">
        <f>IFERROR(VLOOKUP($A181, CDS1Y_bbg!O$5:P$241,2), -1)</f>
        <v>-1</v>
      </c>
      <c r="R181">
        <f>IFERROR(VLOOKUP($A181, CDS1Y_bbg!Q$5:R$241,2), -1)</f>
        <v>43.000999999999998</v>
      </c>
      <c r="T181">
        <v>-1</v>
      </c>
      <c r="V181">
        <f>IFERROR(VLOOKUP($A181, CDS1Y_bbg!U$5:V$241,2), -1)</f>
        <v>-1</v>
      </c>
      <c r="X181">
        <f>IFERROR(VLOOKUP($A181, CDS1Y_bbg!W$5:X$241,2), -1)</f>
        <v>285.565</v>
      </c>
      <c r="Z181">
        <f>IFERROR(VLOOKUP($A181, CDS1Y_bbg!Y$5:Z$241,2), -1)</f>
        <v>58.325000000000003</v>
      </c>
      <c r="AB181">
        <f>IFERROR(VLOOKUP($A181, CDS1Y_bbg!AA$5:AB$241,2), -1)</f>
        <v>-1</v>
      </c>
      <c r="AD181">
        <f>IFERROR(VLOOKUP($A181, CDS1Y_bbg!AC$5:AD$241,2), -1)</f>
        <v>75.444999999999993</v>
      </c>
      <c r="AF181">
        <f>IFERROR(VLOOKUP($A181, CDS1Y_bbg!AE$5:AF$241,2), -1)</f>
        <v>-1</v>
      </c>
      <c r="AH181">
        <f>IFERROR(VLOOKUP($A181, CDS1Y_bbg!AG$5:AH$241,2), -1)</f>
        <v>-1</v>
      </c>
      <c r="AJ181">
        <f>IFERROR(VLOOKUP($A181, CDS1Y_bbg!AI$5:AJ$241,2), -1)</f>
        <v>-1</v>
      </c>
      <c r="AL181">
        <f>IFERROR(VLOOKUP($A181, CDS1Y_bbg!AK$5:AL$241,2), -1)</f>
        <v>-1</v>
      </c>
      <c r="AN181">
        <f>IFERROR(VLOOKUP($A181, CDS1Y_bbg!AM$5:AN$241,2), -1)</f>
        <v>-1</v>
      </c>
      <c r="AP181">
        <f>IFERROR(VLOOKUP($A181, CDS1Y_bbg!AO$5:AP$241,2), -1)</f>
        <v>-1</v>
      </c>
      <c r="AR181">
        <f>IFERROR(VLOOKUP($A181, CDS1Y_bbg!AQ$5:AR$241,2), -1)</f>
        <v>11.792</v>
      </c>
      <c r="AT181">
        <f>IFERROR(VLOOKUP($A181, CDS1Y_bbg!AS$5:AT$241,2), -1)</f>
        <v>-1</v>
      </c>
      <c r="AV181">
        <f>IFERROR(VLOOKUP($A181, CDS1Y_bbg!AU$5:AV$241,2), -1)</f>
        <v>-1</v>
      </c>
      <c r="AX181">
        <f>IFERROR(VLOOKUP($A181, CDS1Y_bbg!AW$5:AX$241,2), -1)</f>
        <v>-1</v>
      </c>
      <c r="AZ181">
        <f>IFERROR(VLOOKUP($A181, CDS1Y_bbg!AY$5:AZ$241,2), -1)</f>
        <v>7.9719999999999995</v>
      </c>
      <c r="BB181">
        <f>IFERROR(VLOOKUP($A181, CDS1Y_bbg!BA$5:BB$241,2), -1)</f>
        <v>-1</v>
      </c>
      <c r="BD181">
        <f>IFERROR(VLOOKUP($A181, CDS1Y_bbg!BC$5:BD$241,2), -1)</f>
        <v>-1</v>
      </c>
      <c r="BF181">
        <f>IFERROR(VLOOKUP($A181, CDS1Y_bbg!BE$5:BF$241,2), -1)</f>
        <v>-1</v>
      </c>
      <c r="BH181">
        <f>IFERROR(VLOOKUP($A181, CDS1Y_bbg!BG$5:BH$241,2), -1)</f>
        <v>-1</v>
      </c>
      <c r="BJ181">
        <f>IFERROR(VLOOKUP($A181, CDS1Y_bbg!BI$5:BJ$241,2), -1)</f>
        <v>-1</v>
      </c>
      <c r="BL181">
        <f>IFERROR(VLOOKUP($A181, CDS1Y_bbg!BK$5:BL$241,2), -1)</f>
        <v>-1</v>
      </c>
      <c r="BN181">
        <f>IFERROR(VLOOKUP($A181, CDS1Y_bbg!BM$5:BN$241,2), -1)</f>
        <v>-1</v>
      </c>
      <c r="BP181">
        <f>IFERROR(VLOOKUP($A181, CDS1Y_bbg!BO$5:BP$241,2), -1)</f>
        <v>-1</v>
      </c>
      <c r="BR181">
        <f>IFERROR(VLOOKUP($A181, CDS1Y_bbg!BQ$5:BR$241,2), -1)</f>
        <v>-1</v>
      </c>
      <c r="BT181">
        <f>IFERROR(VLOOKUP($A181, CDS1Y_bbg!BS$5:BT$241,2), -1)</f>
        <v>-1</v>
      </c>
      <c r="BV181">
        <f>IFERROR(VLOOKUP($A181, CDS1Y_bbg!BU$5:BV$241,2), -1)</f>
        <v>-1</v>
      </c>
      <c r="BX181">
        <f>IFERROR(VLOOKUP($A181, CDS1Y_bbg!BW$5:BX$241,2), -1)</f>
        <v>-1</v>
      </c>
      <c r="BZ181">
        <f>IFERROR(VLOOKUP($A181, CDS1Y_bbg!BY$5:BZ$241,2), -1)</f>
        <v>-1</v>
      </c>
      <c r="CB181">
        <f>IFERROR(VLOOKUP($A181, CDS1Y_bbg!CA$5:CB$241,2), -1)</f>
        <v>-1</v>
      </c>
      <c r="CD181">
        <f>IFERROR(VLOOKUP($A181, CDS1Y_bbg!CC$5:CD$241,2), -1)</f>
        <v>-1</v>
      </c>
      <c r="CF181">
        <f>IFERROR(VLOOKUP($A181, CDS1Y_bbg!CE$5:CF$241,2), -1)</f>
        <v>19.571000000000002</v>
      </c>
      <c r="CH181">
        <f>IFERROR(VLOOKUP($A181, CDS1Y_bbg!CG$5:CH$241,2), -1)</f>
        <v>-1</v>
      </c>
      <c r="CJ181">
        <f>IFERROR(VLOOKUP($A181, CDS1Y_bbg!CI$5:CJ$241,2), -1)</f>
        <v>-1</v>
      </c>
      <c r="CL181">
        <f>IFERROR(VLOOKUP($A181, CDS1Y_bbg!CK$5:CL$241,2), -1)</f>
        <v>-1</v>
      </c>
      <c r="CN181">
        <f>IFERROR(VLOOKUP($A181, CDS1Y_bbg!CM$5:CN$241,2), -1)</f>
        <v>-1</v>
      </c>
    </row>
    <row r="182" spans="1:92" x14ac:dyDescent="0.25">
      <c r="A182" s="1">
        <v>42034</v>
      </c>
      <c r="B182">
        <f>IFERROR(VLOOKUP($A182, CDS1Y_bbg!A$5:B$241,2), -1)</f>
        <v>114.09699999999999</v>
      </c>
      <c r="D182">
        <f>IFERROR(VLOOKUP($A182, CDS1Y_bbg!C$5:D$241,2), -1)</f>
        <v>-1</v>
      </c>
      <c r="F182">
        <f>IFERROR(VLOOKUP($A182, CDS1Y_bbg!E$5:F$241,2), -1)</f>
        <v>43.905000000000001</v>
      </c>
      <c r="H182">
        <f>IFERROR(VLOOKUP($A182, CDS1Y_bbg!G$5:H$241,2), -1)</f>
        <v>-1</v>
      </c>
      <c r="J182">
        <f>IFERROR(VLOOKUP($A182, CDS1Y_bbg!I$5:J$241,2), -1)</f>
        <v>75.626999999999995</v>
      </c>
      <c r="L182">
        <f>IFERROR(VLOOKUP($A182, CDS1Y_bbg!K$5:L$241,2), -1)</f>
        <v>-1</v>
      </c>
      <c r="N182">
        <f>IFERROR(VLOOKUP($A182, CDS1Y_bbg!M$5:N$241,2), -1)</f>
        <v>-1</v>
      </c>
      <c r="P182">
        <f>IFERROR(VLOOKUP($A182, CDS1Y_bbg!O$5:P$241,2), -1)</f>
        <v>-1</v>
      </c>
      <c r="R182">
        <f>IFERROR(VLOOKUP($A182, CDS1Y_bbg!Q$5:R$241,2), -1)</f>
        <v>51.210999999999999</v>
      </c>
      <c r="T182">
        <v>-1</v>
      </c>
      <c r="V182">
        <f>IFERROR(VLOOKUP($A182, CDS1Y_bbg!U$5:V$241,2), -1)</f>
        <v>-1</v>
      </c>
      <c r="X182">
        <f>IFERROR(VLOOKUP($A182, CDS1Y_bbg!W$5:X$241,2), -1)</f>
        <v>285.565</v>
      </c>
      <c r="Z182">
        <f>IFERROR(VLOOKUP($A182, CDS1Y_bbg!Y$5:Z$241,2), -1)</f>
        <v>62.414999999999999</v>
      </c>
      <c r="AB182">
        <f>IFERROR(VLOOKUP($A182, CDS1Y_bbg!AA$5:AB$241,2), -1)</f>
        <v>-1</v>
      </c>
      <c r="AD182">
        <f>IFERROR(VLOOKUP($A182, CDS1Y_bbg!AC$5:AD$241,2), -1)</f>
        <v>76.186999999999998</v>
      </c>
      <c r="AF182">
        <f>IFERROR(VLOOKUP($A182, CDS1Y_bbg!AE$5:AF$241,2), -1)</f>
        <v>-1</v>
      </c>
      <c r="AH182">
        <f>IFERROR(VLOOKUP($A182, CDS1Y_bbg!AG$5:AH$241,2), -1)</f>
        <v>-1</v>
      </c>
      <c r="AJ182">
        <f>IFERROR(VLOOKUP($A182, CDS1Y_bbg!AI$5:AJ$241,2), -1)</f>
        <v>-1</v>
      </c>
      <c r="AL182">
        <f>IFERROR(VLOOKUP($A182, CDS1Y_bbg!AK$5:AL$241,2), -1)</f>
        <v>-1</v>
      </c>
      <c r="AN182">
        <f>IFERROR(VLOOKUP($A182, CDS1Y_bbg!AM$5:AN$241,2), -1)</f>
        <v>-1</v>
      </c>
      <c r="AP182">
        <f>IFERROR(VLOOKUP($A182, CDS1Y_bbg!AO$5:AP$241,2), -1)</f>
        <v>-1</v>
      </c>
      <c r="AR182">
        <f>IFERROR(VLOOKUP($A182, CDS1Y_bbg!AQ$5:AR$241,2), -1)</f>
        <v>11.792</v>
      </c>
      <c r="AT182">
        <f>IFERROR(VLOOKUP($A182, CDS1Y_bbg!AS$5:AT$241,2), -1)</f>
        <v>-1</v>
      </c>
      <c r="AV182">
        <f>IFERROR(VLOOKUP($A182, CDS1Y_bbg!AU$5:AV$241,2), -1)</f>
        <v>-1</v>
      </c>
      <c r="AX182">
        <f>IFERROR(VLOOKUP($A182, CDS1Y_bbg!AW$5:AX$241,2), -1)</f>
        <v>-1</v>
      </c>
      <c r="AZ182">
        <f>IFERROR(VLOOKUP($A182, CDS1Y_bbg!AY$5:AZ$241,2), -1)</f>
        <v>7.9719999999999995</v>
      </c>
      <c r="BB182">
        <f>IFERROR(VLOOKUP($A182, CDS1Y_bbg!BA$5:BB$241,2), -1)</f>
        <v>-1</v>
      </c>
      <c r="BD182">
        <f>IFERROR(VLOOKUP($A182, CDS1Y_bbg!BC$5:BD$241,2), -1)</f>
        <v>-1</v>
      </c>
      <c r="BF182">
        <f>IFERROR(VLOOKUP($A182, CDS1Y_bbg!BE$5:BF$241,2), -1)</f>
        <v>-1</v>
      </c>
      <c r="BH182">
        <f>IFERROR(VLOOKUP($A182, CDS1Y_bbg!BG$5:BH$241,2), -1)</f>
        <v>-1</v>
      </c>
      <c r="BJ182">
        <f>IFERROR(VLOOKUP($A182, CDS1Y_bbg!BI$5:BJ$241,2), -1)</f>
        <v>-1</v>
      </c>
      <c r="BL182">
        <f>IFERROR(VLOOKUP($A182, CDS1Y_bbg!BK$5:BL$241,2), -1)</f>
        <v>-1</v>
      </c>
      <c r="BN182">
        <f>IFERROR(VLOOKUP($A182, CDS1Y_bbg!BM$5:BN$241,2), -1)</f>
        <v>-1</v>
      </c>
      <c r="BP182">
        <f>IFERROR(VLOOKUP($A182, CDS1Y_bbg!BO$5:BP$241,2), -1)</f>
        <v>-1</v>
      </c>
      <c r="BR182">
        <f>IFERROR(VLOOKUP($A182, CDS1Y_bbg!BQ$5:BR$241,2), -1)</f>
        <v>-1</v>
      </c>
      <c r="BT182">
        <f>IFERROR(VLOOKUP($A182, CDS1Y_bbg!BS$5:BT$241,2), -1)</f>
        <v>-1</v>
      </c>
      <c r="BV182">
        <f>IFERROR(VLOOKUP($A182, CDS1Y_bbg!BU$5:BV$241,2), -1)</f>
        <v>-1</v>
      </c>
      <c r="BX182">
        <f>IFERROR(VLOOKUP($A182, CDS1Y_bbg!BW$5:BX$241,2), -1)</f>
        <v>-1</v>
      </c>
      <c r="BZ182">
        <f>IFERROR(VLOOKUP($A182, CDS1Y_bbg!BY$5:BZ$241,2), -1)</f>
        <v>-1</v>
      </c>
      <c r="CB182">
        <f>IFERROR(VLOOKUP($A182, CDS1Y_bbg!CA$5:CB$241,2), -1)</f>
        <v>-1</v>
      </c>
      <c r="CD182">
        <f>IFERROR(VLOOKUP($A182, CDS1Y_bbg!CC$5:CD$241,2), -1)</f>
        <v>-1</v>
      </c>
      <c r="CF182">
        <f>IFERROR(VLOOKUP($A182, CDS1Y_bbg!CE$5:CF$241,2), -1)</f>
        <v>19.571000000000002</v>
      </c>
      <c r="CH182">
        <f>IFERROR(VLOOKUP($A182, CDS1Y_bbg!CG$5:CH$241,2), -1)</f>
        <v>-1</v>
      </c>
      <c r="CJ182">
        <f>IFERROR(VLOOKUP($A182, CDS1Y_bbg!CI$5:CJ$241,2), -1)</f>
        <v>-1</v>
      </c>
      <c r="CL182">
        <f>IFERROR(VLOOKUP($A182, CDS1Y_bbg!CK$5:CL$241,2), -1)</f>
        <v>-1</v>
      </c>
      <c r="CN182">
        <f>IFERROR(VLOOKUP($A182, CDS1Y_bbg!CM$5:CN$241,2), -1)</f>
        <v>-1</v>
      </c>
    </row>
    <row r="183" spans="1:92" x14ac:dyDescent="0.25">
      <c r="A183" s="1">
        <v>42062</v>
      </c>
      <c r="B183">
        <f>IFERROR(VLOOKUP($A183, CDS1Y_bbg!A$5:B$241,2), -1)</f>
        <v>111.89700000000001</v>
      </c>
      <c r="D183">
        <f>IFERROR(VLOOKUP($A183, CDS1Y_bbg!C$5:D$241,2), -1)</f>
        <v>-1</v>
      </c>
      <c r="F183">
        <f>IFERROR(VLOOKUP($A183, CDS1Y_bbg!E$5:F$241,2), -1)</f>
        <v>33.591000000000001</v>
      </c>
      <c r="H183">
        <f>IFERROR(VLOOKUP($A183, CDS1Y_bbg!G$5:H$241,2), -1)</f>
        <v>-1</v>
      </c>
      <c r="J183">
        <f>IFERROR(VLOOKUP($A183, CDS1Y_bbg!I$5:J$241,2), -1)</f>
        <v>56.018999999999998</v>
      </c>
      <c r="L183">
        <f>IFERROR(VLOOKUP($A183, CDS1Y_bbg!K$5:L$241,2), -1)</f>
        <v>-1</v>
      </c>
      <c r="N183">
        <f>IFERROR(VLOOKUP($A183, CDS1Y_bbg!M$5:N$241,2), -1)</f>
        <v>-1</v>
      </c>
      <c r="P183">
        <f>IFERROR(VLOOKUP($A183, CDS1Y_bbg!O$5:P$241,2), -1)</f>
        <v>-1</v>
      </c>
      <c r="R183">
        <f>IFERROR(VLOOKUP($A183, CDS1Y_bbg!Q$5:R$241,2), -1)</f>
        <v>42.262</v>
      </c>
      <c r="T183">
        <v>-1</v>
      </c>
      <c r="V183">
        <f>IFERROR(VLOOKUP($A183, CDS1Y_bbg!U$5:V$241,2), -1)</f>
        <v>-1</v>
      </c>
      <c r="X183">
        <f>IFERROR(VLOOKUP($A183, CDS1Y_bbg!W$5:X$241,2), -1)</f>
        <v>285.565</v>
      </c>
      <c r="Z183">
        <f>IFERROR(VLOOKUP($A183, CDS1Y_bbg!Y$5:Z$241,2), -1)</f>
        <v>55.009</v>
      </c>
      <c r="AB183">
        <f>IFERROR(VLOOKUP($A183, CDS1Y_bbg!AA$5:AB$241,2), -1)</f>
        <v>-1</v>
      </c>
      <c r="AD183">
        <f>IFERROR(VLOOKUP($A183, CDS1Y_bbg!AC$5:AD$241,2), -1)</f>
        <v>84.942999999999998</v>
      </c>
      <c r="AF183">
        <f>IFERROR(VLOOKUP($A183, CDS1Y_bbg!AE$5:AF$241,2), -1)</f>
        <v>-1</v>
      </c>
      <c r="AH183">
        <f>IFERROR(VLOOKUP($A183, CDS1Y_bbg!AG$5:AH$241,2), -1)</f>
        <v>-1</v>
      </c>
      <c r="AJ183">
        <f>IFERROR(VLOOKUP($A183, CDS1Y_bbg!AI$5:AJ$241,2), -1)</f>
        <v>-1</v>
      </c>
      <c r="AL183">
        <f>IFERROR(VLOOKUP($A183, CDS1Y_bbg!AK$5:AL$241,2), -1)</f>
        <v>-1</v>
      </c>
      <c r="AN183">
        <f>IFERROR(VLOOKUP($A183, CDS1Y_bbg!AM$5:AN$241,2), -1)</f>
        <v>-1</v>
      </c>
      <c r="AP183">
        <f>IFERROR(VLOOKUP($A183, CDS1Y_bbg!AO$5:AP$241,2), -1)</f>
        <v>-1</v>
      </c>
      <c r="AR183">
        <f>IFERROR(VLOOKUP($A183, CDS1Y_bbg!AQ$5:AR$241,2), -1)</f>
        <v>11.792</v>
      </c>
      <c r="AT183">
        <f>IFERROR(VLOOKUP($A183, CDS1Y_bbg!AS$5:AT$241,2), -1)</f>
        <v>-1</v>
      </c>
      <c r="AV183">
        <f>IFERROR(VLOOKUP($A183, CDS1Y_bbg!AU$5:AV$241,2), -1)</f>
        <v>-1</v>
      </c>
      <c r="AX183">
        <f>IFERROR(VLOOKUP($A183, CDS1Y_bbg!AW$5:AX$241,2), -1)</f>
        <v>-1</v>
      </c>
      <c r="AZ183">
        <f>IFERROR(VLOOKUP($A183, CDS1Y_bbg!AY$5:AZ$241,2), -1)</f>
        <v>48.151000000000003</v>
      </c>
      <c r="BB183">
        <f>IFERROR(VLOOKUP($A183, CDS1Y_bbg!BA$5:BB$241,2), -1)</f>
        <v>-1</v>
      </c>
      <c r="BD183">
        <f>IFERROR(VLOOKUP($A183, CDS1Y_bbg!BC$5:BD$241,2), -1)</f>
        <v>-1</v>
      </c>
      <c r="BF183">
        <f>IFERROR(VLOOKUP($A183, CDS1Y_bbg!BE$5:BF$241,2), -1)</f>
        <v>-1</v>
      </c>
      <c r="BH183">
        <f>IFERROR(VLOOKUP($A183, CDS1Y_bbg!BG$5:BH$241,2), -1)</f>
        <v>-1</v>
      </c>
      <c r="BJ183">
        <f>IFERROR(VLOOKUP($A183, CDS1Y_bbg!BI$5:BJ$241,2), -1)</f>
        <v>-1</v>
      </c>
      <c r="BL183">
        <f>IFERROR(VLOOKUP($A183, CDS1Y_bbg!BK$5:BL$241,2), -1)</f>
        <v>-1</v>
      </c>
      <c r="BN183">
        <f>IFERROR(VLOOKUP($A183, CDS1Y_bbg!BM$5:BN$241,2), -1)</f>
        <v>-1</v>
      </c>
      <c r="BP183">
        <f>IFERROR(VLOOKUP($A183, CDS1Y_bbg!BO$5:BP$241,2), -1)</f>
        <v>-1</v>
      </c>
      <c r="BR183">
        <f>IFERROR(VLOOKUP($A183, CDS1Y_bbg!BQ$5:BR$241,2), -1)</f>
        <v>-1</v>
      </c>
      <c r="BT183">
        <f>IFERROR(VLOOKUP($A183, CDS1Y_bbg!BS$5:BT$241,2), -1)</f>
        <v>-1</v>
      </c>
      <c r="BV183">
        <f>IFERROR(VLOOKUP($A183, CDS1Y_bbg!BU$5:BV$241,2), -1)</f>
        <v>-1</v>
      </c>
      <c r="BX183">
        <f>IFERROR(VLOOKUP($A183, CDS1Y_bbg!BW$5:BX$241,2), -1)</f>
        <v>-1</v>
      </c>
      <c r="BZ183">
        <f>IFERROR(VLOOKUP($A183, CDS1Y_bbg!BY$5:BZ$241,2), -1)</f>
        <v>-1</v>
      </c>
      <c r="CB183">
        <f>IFERROR(VLOOKUP($A183, CDS1Y_bbg!CA$5:CB$241,2), -1)</f>
        <v>-1</v>
      </c>
      <c r="CD183">
        <f>IFERROR(VLOOKUP($A183, CDS1Y_bbg!CC$5:CD$241,2), -1)</f>
        <v>-1</v>
      </c>
      <c r="CF183">
        <f>IFERROR(VLOOKUP($A183, CDS1Y_bbg!CE$5:CF$241,2), -1)</f>
        <v>19.571000000000002</v>
      </c>
      <c r="CH183">
        <f>IFERROR(VLOOKUP($A183, CDS1Y_bbg!CG$5:CH$241,2), -1)</f>
        <v>-1</v>
      </c>
      <c r="CJ183">
        <f>IFERROR(VLOOKUP($A183, CDS1Y_bbg!CI$5:CJ$241,2), -1)</f>
        <v>-1</v>
      </c>
      <c r="CL183">
        <f>IFERROR(VLOOKUP($A183, CDS1Y_bbg!CK$5:CL$241,2), -1)</f>
        <v>-1</v>
      </c>
      <c r="CN183">
        <f>IFERROR(VLOOKUP($A183, CDS1Y_bbg!CM$5:CN$241,2), -1)</f>
        <v>-1</v>
      </c>
    </row>
    <row r="184" spans="1:92" x14ac:dyDescent="0.25">
      <c r="A184" s="1">
        <v>42094</v>
      </c>
      <c r="B184">
        <f>IFERROR(VLOOKUP($A184, CDS1Y_bbg!A$5:B$241,2), -1)</f>
        <v>123.70399999999999</v>
      </c>
      <c r="D184">
        <f>IFERROR(VLOOKUP($A184, CDS1Y_bbg!C$5:D$241,2), -1)</f>
        <v>-1</v>
      </c>
      <c r="F184">
        <f>IFERROR(VLOOKUP($A184, CDS1Y_bbg!E$5:F$241,2), -1)</f>
        <v>26.693999999999999</v>
      </c>
      <c r="H184">
        <f>IFERROR(VLOOKUP($A184, CDS1Y_bbg!G$5:H$241,2), -1)</f>
        <v>-1</v>
      </c>
      <c r="J184">
        <f>IFERROR(VLOOKUP($A184, CDS1Y_bbg!I$5:J$241,2), -1)</f>
        <v>73.653999999999996</v>
      </c>
      <c r="L184">
        <f>IFERROR(VLOOKUP($A184, CDS1Y_bbg!K$5:L$241,2), -1)</f>
        <v>-1</v>
      </c>
      <c r="N184">
        <f>IFERROR(VLOOKUP($A184, CDS1Y_bbg!M$5:N$241,2), -1)</f>
        <v>-1</v>
      </c>
      <c r="P184">
        <f>IFERROR(VLOOKUP($A184, CDS1Y_bbg!O$5:P$241,2), -1)</f>
        <v>-1</v>
      </c>
      <c r="R184">
        <f>IFERROR(VLOOKUP($A184, CDS1Y_bbg!Q$5:R$241,2), -1)</f>
        <v>60.578000000000003</v>
      </c>
      <c r="T184">
        <v>-1</v>
      </c>
      <c r="V184">
        <f>IFERROR(VLOOKUP($A184, CDS1Y_bbg!U$5:V$241,2), -1)</f>
        <v>-1</v>
      </c>
      <c r="X184">
        <f>IFERROR(VLOOKUP($A184, CDS1Y_bbg!W$5:X$241,2), -1)</f>
        <v>203.42699999999999</v>
      </c>
      <c r="Z184">
        <f>IFERROR(VLOOKUP($A184, CDS1Y_bbg!Y$5:Z$241,2), -1)</f>
        <v>66.224000000000004</v>
      </c>
      <c r="AB184">
        <f>IFERROR(VLOOKUP($A184, CDS1Y_bbg!AA$5:AB$241,2), -1)</f>
        <v>-1</v>
      </c>
      <c r="AD184">
        <f>IFERROR(VLOOKUP($A184, CDS1Y_bbg!AC$5:AD$241,2), -1)</f>
        <v>90.212000000000003</v>
      </c>
      <c r="AF184">
        <f>IFERROR(VLOOKUP($A184, CDS1Y_bbg!AE$5:AF$241,2), -1)</f>
        <v>-1</v>
      </c>
      <c r="AH184">
        <f>IFERROR(VLOOKUP($A184, CDS1Y_bbg!AG$5:AH$241,2), -1)</f>
        <v>-1</v>
      </c>
      <c r="AJ184">
        <f>IFERROR(VLOOKUP($A184, CDS1Y_bbg!AI$5:AJ$241,2), -1)</f>
        <v>-1</v>
      </c>
      <c r="AL184">
        <f>IFERROR(VLOOKUP($A184, CDS1Y_bbg!AK$5:AL$241,2), -1)</f>
        <v>-1</v>
      </c>
      <c r="AN184">
        <f>IFERROR(VLOOKUP($A184, CDS1Y_bbg!AM$5:AN$241,2), -1)</f>
        <v>-1</v>
      </c>
      <c r="AP184">
        <f>IFERROR(VLOOKUP($A184, CDS1Y_bbg!AO$5:AP$241,2), -1)</f>
        <v>3.9279999999999999</v>
      </c>
      <c r="AR184">
        <f>IFERROR(VLOOKUP($A184, CDS1Y_bbg!AQ$5:AR$241,2), -1)</f>
        <v>11.792</v>
      </c>
      <c r="AT184">
        <f>IFERROR(VLOOKUP($A184, CDS1Y_bbg!AS$5:AT$241,2), -1)</f>
        <v>-1</v>
      </c>
      <c r="AV184">
        <f>IFERROR(VLOOKUP($A184, CDS1Y_bbg!AU$5:AV$241,2), -1)</f>
        <v>-1</v>
      </c>
      <c r="AX184">
        <f>IFERROR(VLOOKUP($A184, CDS1Y_bbg!AW$5:AX$241,2), -1)</f>
        <v>-1</v>
      </c>
      <c r="AZ184">
        <f>IFERROR(VLOOKUP($A184, CDS1Y_bbg!AY$5:AZ$241,2), -1)</f>
        <v>53.262999999999998</v>
      </c>
      <c r="BB184">
        <f>IFERROR(VLOOKUP($A184, CDS1Y_bbg!BA$5:BB$241,2), -1)</f>
        <v>-1</v>
      </c>
      <c r="BD184">
        <f>IFERROR(VLOOKUP($A184, CDS1Y_bbg!BC$5:BD$241,2), -1)</f>
        <v>-1</v>
      </c>
      <c r="BF184">
        <f>IFERROR(VLOOKUP($A184, CDS1Y_bbg!BE$5:BF$241,2), -1)</f>
        <v>-1</v>
      </c>
      <c r="BH184">
        <f>IFERROR(VLOOKUP($A184, CDS1Y_bbg!BG$5:BH$241,2), -1)</f>
        <v>-1</v>
      </c>
      <c r="BJ184">
        <f>IFERROR(VLOOKUP($A184, CDS1Y_bbg!BI$5:BJ$241,2), -1)</f>
        <v>50.759</v>
      </c>
      <c r="BL184">
        <f>IFERROR(VLOOKUP($A184, CDS1Y_bbg!BK$5:BL$241,2), -1)</f>
        <v>-1</v>
      </c>
      <c r="BN184">
        <f>IFERROR(VLOOKUP($A184, CDS1Y_bbg!BM$5:BN$241,2), -1)</f>
        <v>35.875999999999998</v>
      </c>
      <c r="BP184">
        <f>IFERROR(VLOOKUP($A184, CDS1Y_bbg!BO$5:BP$241,2), -1)</f>
        <v>-1</v>
      </c>
      <c r="BR184">
        <f>IFERROR(VLOOKUP($A184, CDS1Y_bbg!BQ$5:BR$241,2), -1)</f>
        <v>-1</v>
      </c>
      <c r="BT184">
        <f>IFERROR(VLOOKUP($A184, CDS1Y_bbg!BS$5:BT$241,2), -1)</f>
        <v>-1</v>
      </c>
      <c r="BV184">
        <f>IFERROR(VLOOKUP($A184, CDS1Y_bbg!BU$5:BV$241,2), -1)</f>
        <v>-1</v>
      </c>
      <c r="BX184">
        <f>IFERROR(VLOOKUP($A184, CDS1Y_bbg!BW$5:BX$241,2), -1)</f>
        <v>-1</v>
      </c>
      <c r="BZ184">
        <f>IFERROR(VLOOKUP($A184, CDS1Y_bbg!BY$5:BZ$241,2), -1)</f>
        <v>-1</v>
      </c>
      <c r="CB184">
        <f>IFERROR(VLOOKUP($A184, CDS1Y_bbg!CA$5:CB$241,2), -1)</f>
        <v>-1</v>
      </c>
      <c r="CD184">
        <f>IFERROR(VLOOKUP($A184, CDS1Y_bbg!CC$5:CD$241,2), -1)</f>
        <v>-1</v>
      </c>
      <c r="CF184">
        <f>IFERROR(VLOOKUP($A184, CDS1Y_bbg!CE$5:CF$241,2), -1)</f>
        <v>19.571000000000002</v>
      </c>
      <c r="CH184">
        <f>IFERROR(VLOOKUP($A184, CDS1Y_bbg!CG$5:CH$241,2), -1)</f>
        <v>-1</v>
      </c>
      <c r="CJ184">
        <f>IFERROR(VLOOKUP($A184, CDS1Y_bbg!CI$5:CJ$241,2), -1)</f>
        <v>-1</v>
      </c>
      <c r="CL184">
        <f>IFERROR(VLOOKUP($A184, CDS1Y_bbg!CK$5:CL$241,2), -1)</f>
        <v>-1</v>
      </c>
      <c r="CN184">
        <f>IFERROR(VLOOKUP($A184, CDS1Y_bbg!CM$5:CN$241,2), -1)</f>
        <v>-1</v>
      </c>
    </row>
    <row r="185" spans="1:92" x14ac:dyDescent="0.25">
      <c r="A185" s="1">
        <v>42124</v>
      </c>
      <c r="B185">
        <f>IFERROR(VLOOKUP($A185, CDS1Y_bbg!A$5:B$241,2), -1)</f>
        <v>95.009</v>
      </c>
      <c r="D185">
        <f>IFERROR(VLOOKUP($A185, CDS1Y_bbg!C$5:D$241,2), -1)</f>
        <v>-1</v>
      </c>
      <c r="F185">
        <f>IFERROR(VLOOKUP($A185, CDS1Y_bbg!E$5:F$241,2), -1)</f>
        <v>32.308999999999997</v>
      </c>
      <c r="H185">
        <f>IFERROR(VLOOKUP($A185, CDS1Y_bbg!G$5:H$241,2), -1)</f>
        <v>-1</v>
      </c>
      <c r="J185">
        <f>IFERROR(VLOOKUP($A185, CDS1Y_bbg!I$5:J$241,2), -1)</f>
        <v>59.865000000000002</v>
      </c>
      <c r="L185">
        <f>IFERROR(VLOOKUP($A185, CDS1Y_bbg!K$5:L$241,2), -1)</f>
        <v>-1</v>
      </c>
      <c r="N185">
        <f>IFERROR(VLOOKUP($A185, CDS1Y_bbg!M$5:N$241,2), -1)</f>
        <v>-1</v>
      </c>
      <c r="P185">
        <f>IFERROR(VLOOKUP($A185, CDS1Y_bbg!O$5:P$241,2), -1)</f>
        <v>-1</v>
      </c>
      <c r="R185">
        <f>IFERROR(VLOOKUP($A185, CDS1Y_bbg!Q$5:R$241,2), -1)</f>
        <v>56.08</v>
      </c>
      <c r="T185">
        <v>-1</v>
      </c>
      <c r="V185">
        <f>IFERROR(VLOOKUP($A185, CDS1Y_bbg!U$5:V$241,2), -1)</f>
        <v>-1</v>
      </c>
      <c r="X185">
        <f>IFERROR(VLOOKUP($A185, CDS1Y_bbg!W$5:X$241,2), -1)</f>
        <v>203.42699999999999</v>
      </c>
      <c r="Z185">
        <f>IFERROR(VLOOKUP($A185, CDS1Y_bbg!Y$5:Z$241,2), -1)</f>
        <v>66.966999999999999</v>
      </c>
      <c r="AB185">
        <f>IFERROR(VLOOKUP($A185, CDS1Y_bbg!AA$5:AB$241,2), -1)</f>
        <v>-1</v>
      </c>
      <c r="AD185">
        <f>IFERROR(VLOOKUP($A185, CDS1Y_bbg!AC$5:AD$241,2), -1)</f>
        <v>103.651</v>
      </c>
      <c r="AF185">
        <f>IFERROR(VLOOKUP($A185, CDS1Y_bbg!AE$5:AF$241,2), -1)</f>
        <v>-1</v>
      </c>
      <c r="AH185">
        <f>IFERROR(VLOOKUP($A185, CDS1Y_bbg!AG$5:AH$241,2), -1)</f>
        <v>-1</v>
      </c>
      <c r="AJ185">
        <f>IFERROR(VLOOKUP($A185, CDS1Y_bbg!AI$5:AJ$241,2), -1)</f>
        <v>-1</v>
      </c>
      <c r="AL185">
        <f>IFERROR(VLOOKUP($A185, CDS1Y_bbg!AK$5:AL$241,2), -1)</f>
        <v>-1</v>
      </c>
      <c r="AN185">
        <f>IFERROR(VLOOKUP($A185, CDS1Y_bbg!AM$5:AN$241,2), -1)</f>
        <v>-1</v>
      </c>
      <c r="AP185">
        <f>IFERROR(VLOOKUP($A185, CDS1Y_bbg!AO$5:AP$241,2), -1)</f>
        <v>3.9279999999999999</v>
      </c>
      <c r="AR185">
        <f>IFERROR(VLOOKUP($A185, CDS1Y_bbg!AQ$5:AR$241,2), -1)</f>
        <v>11.792</v>
      </c>
      <c r="AT185">
        <f>IFERROR(VLOOKUP($A185, CDS1Y_bbg!AS$5:AT$241,2), -1)</f>
        <v>-1</v>
      </c>
      <c r="AV185">
        <f>IFERROR(VLOOKUP($A185, CDS1Y_bbg!AU$5:AV$241,2), -1)</f>
        <v>-1</v>
      </c>
      <c r="AX185">
        <f>IFERROR(VLOOKUP($A185, CDS1Y_bbg!AW$5:AX$241,2), -1)</f>
        <v>-1</v>
      </c>
      <c r="AZ185">
        <f>IFERROR(VLOOKUP($A185, CDS1Y_bbg!AY$5:AZ$241,2), -1)</f>
        <v>53.262999999999998</v>
      </c>
      <c r="BB185">
        <f>IFERROR(VLOOKUP($A185, CDS1Y_bbg!BA$5:BB$241,2), -1)</f>
        <v>-1</v>
      </c>
      <c r="BD185">
        <f>IFERROR(VLOOKUP($A185, CDS1Y_bbg!BC$5:BD$241,2), -1)</f>
        <v>-1</v>
      </c>
      <c r="BF185">
        <f>IFERROR(VLOOKUP($A185, CDS1Y_bbg!BE$5:BF$241,2), -1)</f>
        <v>-1</v>
      </c>
      <c r="BH185">
        <f>IFERROR(VLOOKUP($A185, CDS1Y_bbg!BG$5:BH$241,2), -1)</f>
        <v>-1</v>
      </c>
      <c r="BJ185">
        <f>IFERROR(VLOOKUP($A185, CDS1Y_bbg!BI$5:BJ$241,2), -1)</f>
        <v>50.759</v>
      </c>
      <c r="BL185">
        <f>IFERROR(VLOOKUP($A185, CDS1Y_bbg!BK$5:BL$241,2), -1)</f>
        <v>-1</v>
      </c>
      <c r="BN185">
        <f>IFERROR(VLOOKUP($A185, CDS1Y_bbg!BM$5:BN$241,2), -1)</f>
        <v>35.875999999999998</v>
      </c>
      <c r="BP185">
        <f>IFERROR(VLOOKUP($A185, CDS1Y_bbg!BO$5:BP$241,2), -1)</f>
        <v>-1</v>
      </c>
      <c r="BR185">
        <f>IFERROR(VLOOKUP($A185, CDS1Y_bbg!BQ$5:BR$241,2), -1)</f>
        <v>-1</v>
      </c>
      <c r="BT185">
        <f>IFERROR(VLOOKUP($A185, CDS1Y_bbg!BS$5:BT$241,2), -1)</f>
        <v>-1</v>
      </c>
      <c r="BV185">
        <f>IFERROR(VLOOKUP($A185, CDS1Y_bbg!BU$5:BV$241,2), -1)</f>
        <v>-1</v>
      </c>
      <c r="BX185">
        <f>IFERROR(VLOOKUP($A185, CDS1Y_bbg!BW$5:BX$241,2), -1)</f>
        <v>-1</v>
      </c>
      <c r="BZ185">
        <f>IFERROR(VLOOKUP($A185, CDS1Y_bbg!BY$5:BZ$241,2), -1)</f>
        <v>-1</v>
      </c>
      <c r="CB185">
        <f>IFERROR(VLOOKUP($A185, CDS1Y_bbg!CA$5:CB$241,2), -1)</f>
        <v>-1</v>
      </c>
      <c r="CD185">
        <f>IFERROR(VLOOKUP($A185, CDS1Y_bbg!CC$5:CD$241,2), -1)</f>
        <v>-1</v>
      </c>
      <c r="CF185">
        <f>IFERROR(VLOOKUP($A185, CDS1Y_bbg!CE$5:CF$241,2), -1)</f>
        <v>19.571000000000002</v>
      </c>
      <c r="CH185">
        <f>IFERROR(VLOOKUP($A185, CDS1Y_bbg!CG$5:CH$241,2), -1)</f>
        <v>-1</v>
      </c>
      <c r="CJ185">
        <f>IFERROR(VLOOKUP($A185, CDS1Y_bbg!CI$5:CJ$241,2), -1)</f>
        <v>-1</v>
      </c>
      <c r="CL185">
        <f>IFERROR(VLOOKUP($A185, CDS1Y_bbg!CK$5:CL$241,2), -1)</f>
        <v>-1</v>
      </c>
      <c r="CN185">
        <f>IFERROR(VLOOKUP($A185, CDS1Y_bbg!CM$5:CN$241,2), -1)</f>
        <v>-1</v>
      </c>
    </row>
    <row r="186" spans="1:92" x14ac:dyDescent="0.25">
      <c r="A186" s="1">
        <v>42153</v>
      </c>
      <c r="B186">
        <f>IFERROR(VLOOKUP($A186, CDS1Y_bbg!A$5:B$241,2), -1)</f>
        <v>90.034999999999997</v>
      </c>
      <c r="D186">
        <f>IFERROR(VLOOKUP($A186, CDS1Y_bbg!C$5:D$241,2), -1)</f>
        <v>-1</v>
      </c>
      <c r="F186">
        <f>IFERROR(VLOOKUP($A186, CDS1Y_bbg!E$5:F$241,2), -1)</f>
        <v>23.099</v>
      </c>
      <c r="H186">
        <f>IFERROR(VLOOKUP($A186, CDS1Y_bbg!G$5:H$241,2), -1)</f>
        <v>-1</v>
      </c>
      <c r="J186">
        <f>IFERROR(VLOOKUP($A186, CDS1Y_bbg!I$5:J$241,2), -1)</f>
        <v>63.970999999999997</v>
      </c>
      <c r="L186">
        <f>IFERROR(VLOOKUP($A186, CDS1Y_bbg!K$5:L$241,2), -1)</f>
        <v>-1</v>
      </c>
      <c r="N186">
        <f>IFERROR(VLOOKUP($A186, CDS1Y_bbg!M$5:N$241,2), -1)</f>
        <v>-1</v>
      </c>
      <c r="P186">
        <f>IFERROR(VLOOKUP($A186, CDS1Y_bbg!O$5:P$241,2), -1)</f>
        <v>-1</v>
      </c>
      <c r="R186">
        <f>IFERROR(VLOOKUP($A186, CDS1Y_bbg!Q$5:R$241,2), -1)</f>
        <v>53.146000000000001</v>
      </c>
      <c r="T186">
        <v>-1</v>
      </c>
      <c r="V186">
        <f>IFERROR(VLOOKUP($A186, CDS1Y_bbg!U$5:V$241,2), -1)</f>
        <v>-1</v>
      </c>
      <c r="X186">
        <f>IFERROR(VLOOKUP($A186, CDS1Y_bbg!W$5:X$241,2), -1)</f>
        <v>203.42699999999999</v>
      </c>
      <c r="Z186">
        <f>IFERROR(VLOOKUP($A186, CDS1Y_bbg!Y$5:Z$241,2), -1)</f>
        <v>62.921999999999997</v>
      </c>
      <c r="AB186">
        <f>IFERROR(VLOOKUP($A186, CDS1Y_bbg!AA$5:AB$241,2), -1)</f>
        <v>-1</v>
      </c>
      <c r="AD186">
        <f>IFERROR(VLOOKUP($A186, CDS1Y_bbg!AC$5:AD$241,2), -1)</f>
        <v>90.751999999999995</v>
      </c>
      <c r="AF186">
        <f>IFERROR(VLOOKUP($A186, CDS1Y_bbg!AE$5:AF$241,2), -1)</f>
        <v>-1</v>
      </c>
      <c r="AH186">
        <f>IFERROR(VLOOKUP($A186, CDS1Y_bbg!AG$5:AH$241,2), -1)</f>
        <v>-1</v>
      </c>
      <c r="AJ186">
        <f>IFERROR(VLOOKUP($A186, CDS1Y_bbg!AI$5:AJ$241,2), -1)</f>
        <v>-1</v>
      </c>
      <c r="AL186">
        <f>IFERROR(VLOOKUP($A186, CDS1Y_bbg!AK$5:AL$241,2), -1)</f>
        <v>-1</v>
      </c>
      <c r="AN186">
        <f>IFERROR(VLOOKUP($A186, CDS1Y_bbg!AM$5:AN$241,2), -1)</f>
        <v>-1</v>
      </c>
      <c r="AP186">
        <f>IFERROR(VLOOKUP($A186, CDS1Y_bbg!AO$5:AP$241,2), -1)</f>
        <v>3.9279999999999999</v>
      </c>
      <c r="AR186">
        <f>IFERROR(VLOOKUP($A186, CDS1Y_bbg!AQ$5:AR$241,2), -1)</f>
        <v>11.792</v>
      </c>
      <c r="AT186">
        <f>IFERROR(VLOOKUP($A186, CDS1Y_bbg!AS$5:AT$241,2), -1)</f>
        <v>-1</v>
      </c>
      <c r="AV186">
        <f>IFERROR(VLOOKUP($A186, CDS1Y_bbg!AU$5:AV$241,2), -1)</f>
        <v>-1</v>
      </c>
      <c r="AX186">
        <f>IFERROR(VLOOKUP($A186, CDS1Y_bbg!AW$5:AX$241,2), -1)</f>
        <v>-1</v>
      </c>
      <c r="AZ186">
        <f>IFERROR(VLOOKUP($A186, CDS1Y_bbg!AY$5:AZ$241,2), -1)</f>
        <v>46.677999999999997</v>
      </c>
      <c r="BB186">
        <f>IFERROR(VLOOKUP($A186, CDS1Y_bbg!BA$5:BB$241,2), -1)</f>
        <v>-1</v>
      </c>
      <c r="BD186">
        <f>IFERROR(VLOOKUP($A186, CDS1Y_bbg!BC$5:BD$241,2), -1)</f>
        <v>-1</v>
      </c>
      <c r="BF186">
        <f>IFERROR(VLOOKUP($A186, CDS1Y_bbg!BE$5:BF$241,2), -1)</f>
        <v>-1</v>
      </c>
      <c r="BH186">
        <f>IFERROR(VLOOKUP($A186, CDS1Y_bbg!BG$5:BH$241,2), -1)</f>
        <v>-1</v>
      </c>
      <c r="BJ186">
        <f>IFERROR(VLOOKUP($A186, CDS1Y_bbg!BI$5:BJ$241,2), -1)</f>
        <v>50.759</v>
      </c>
      <c r="BL186">
        <f>IFERROR(VLOOKUP($A186, CDS1Y_bbg!BK$5:BL$241,2), -1)</f>
        <v>-1</v>
      </c>
      <c r="BN186">
        <f>IFERROR(VLOOKUP($A186, CDS1Y_bbg!BM$5:BN$241,2), -1)</f>
        <v>35.875999999999998</v>
      </c>
      <c r="BP186">
        <f>IFERROR(VLOOKUP($A186, CDS1Y_bbg!BO$5:BP$241,2), -1)</f>
        <v>-1</v>
      </c>
      <c r="BR186">
        <f>IFERROR(VLOOKUP($A186, CDS1Y_bbg!BQ$5:BR$241,2), -1)</f>
        <v>-1</v>
      </c>
      <c r="BT186">
        <f>IFERROR(VLOOKUP($A186, CDS1Y_bbg!BS$5:BT$241,2), -1)</f>
        <v>-1</v>
      </c>
      <c r="BV186">
        <f>IFERROR(VLOOKUP($A186, CDS1Y_bbg!BU$5:BV$241,2), -1)</f>
        <v>-1</v>
      </c>
      <c r="BX186">
        <f>IFERROR(VLOOKUP($A186, CDS1Y_bbg!BW$5:BX$241,2), -1)</f>
        <v>-1</v>
      </c>
      <c r="BZ186">
        <f>IFERROR(VLOOKUP($A186, CDS1Y_bbg!BY$5:BZ$241,2), -1)</f>
        <v>-1</v>
      </c>
      <c r="CB186">
        <f>IFERROR(VLOOKUP($A186, CDS1Y_bbg!CA$5:CB$241,2), -1)</f>
        <v>-1</v>
      </c>
      <c r="CD186">
        <f>IFERROR(VLOOKUP($A186, CDS1Y_bbg!CC$5:CD$241,2), -1)</f>
        <v>-1</v>
      </c>
      <c r="CF186">
        <f>IFERROR(VLOOKUP($A186, CDS1Y_bbg!CE$5:CF$241,2), -1)</f>
        <v>19.571000000000002</v>
      </c>
      <c r="CH186">
        <f>IFERROR(VLOOKUP($A186, CDS1Y_bbg!CG$5:CH$241,2), -1)</f>
        <v>-1</v>
      </c>
      <c r="CJ186">
        <f>IFERROR(VLOOKUP($A186, CDS1Y_bbg!CI$5:CJ$241,2), -1)</f>
        <v>-1</v>
      </c>
      <c r="CL186">
        <f>IFERROR(VLOOKUP($A186, CDS1Y_bbg!CK$5:CL$241,2), -1)</f>
        <v>-1</v>
      </c>
      <c r="CN186">
        <f>IFERROR(VLOOKUP($A186, CDS1Y_bbg!CM$5:CN$241,2), -1)</f>
        <v>-1</v>
      </c>
    </row>
    <row r="187" spans="1:92" x14ac:dyDescent="0.25">
      <c r="A187" s="1">
        <v>42185</v>
      </c>
      <c r="B187">
        <f>IFERROR(VLOOKUP($A187, CDS1Y_bbg!A$5:B$241,2), -1)</f>
        <v>103.486</v>
      </c>
      <c r="D187">
        <f>IFERROR(VLOOKUP($A187, CDS1Y_bbg!C$5:D$241,2), -1)</f>
        <v>-1</v>
      </c>
      <c r="F187">
        <f>IFERROR(VLOOKUP($A187, CDS1Y_bbg!E$5:F$241,2), -1)</f>
        <v>30.251999999999999</v>
      </c>
      <c r="H187">
        <f>IFERROR(VLOOKUP($A187, CDS1Y_bbg!G$5:H$241,2), -1)</f>
        <v>-1</v>
      </c>
      <c r="J187">
        <f>IFERROR(VLOOKUP($A187, CDS1Y_bbg!I$5:J$241,2), -1)</f>
        <v>81.614999999999995</v>
      </c>
      <c r="L187">
        <f>IFERROR(VLOOKUP($A187, CDS1Y_bbg!K$5:L$241,2), -1)</f>
        <v>-1</v>
      </c>
      <c r="N187">
        <f>IFERROR(VLOOKUP($A187, CDS1Y_bbg!M$5:N$241,2), -1)</f>
        <v>-1</v>
      </c>
      <c r="P187">
        <f>IFERROR(VLOOKUP($A187, CDS1Y_bbg!O$5:P$241,2), -1)</f>
        <v>-1</v>
      </c>
      <c r="R187">
        <f>IFERROR(VLOOKUP($A187, CDS1Y_bbg!Q$5:R$241,2), -1)</f>
        <v>58.024000000000001</v>
      </c>
      <c r="T187">
        <v>-1</v>
      </c>
      <c r="V187">
        <f>IFERROR(VLOOKUP($A187, CDS1Y_bbg!U$5:V$241,2), -1)</f>
        <v>-1</v>
      </c>
      <c r="X187">
        <f>IFERROR(VLOOKUP($A187, CDS1Y_bbg!W$5:X$241,2), -1)</f>
        <v>203.42699999999999</v>
      </c>
      <c r="Z187">
        <f>IFERROR(VLOOKUP($A187, CDS1Y_bbg!Y$5:Z$241,2), -1)</f>
        <v>68.185000000000002</v>
      </c>
      <c r="AB187">
        <f>IFERROR(VLOOKUP($A187, CDS1Y_bbg!AA$5:AB$241,2), -1)</f>
        <v>-1</v>
      </c>
      <c r="AD187">
        <f>IFERROR(VLOOKUP($A187, CDS1Y_bbg!AC$5:AD$241,2), -1)</f>
        <v>103.194</v>
      </c>
      <c r="AF187">
        <f>IFERROR(VLOOKUP($A187, CDS1Y_bbg!AE$5:AF$241,2), -1)</f>
        <v>-1</v>
      </c>
      <c r="AH187">
        <f>IFERROR(VLOOKUP($A187, CDS1Y_bbg!AG$5:AH$241,2), -1)</f>
        <v>-1</v>
      </c>
      <c r="AJ187">
        <f>IFERROR(VLOOKUP($A187, CDS1Y_bbg!AI$5:AJ$241,2), -1)</f>
        <v>-1</v>
      </c>
      <c r="AL187">
        <f>IFERROR(VLOOKUP($A187, CDS1Y_bbg!AK$5:AL$241,2), -1)</f>
        <v>-1</v>
      </c>
      <c r="AN187">
        <f>IFERROR(VLOOKUP($A187, CDS1Y_bbg!AM$5:AN$241,2), -1)</f>
        <v>-1</v>
      </c>
      <c r="AP187">
        <f>IFERROR(VLOOKUP($A187, CDS1Y_bbg!AO$5:AP$241,2), -1)</f>
        <v>3.9279999999999999</v>
      </c>
      <c r="AR187">
        <f>IFERROR(VLOOKUP($A187, CDS1Y_bbg!AQ$5:AR$241,2), -1)</f>
        <v>11.792</v>
      </c>
      <c r="AT187">
        <f>IFERROR(VLOOKUP($A187, CDS1Y_bbg!AS$5:AT$241,2), -1)</f>
        <v>-1</v>
      </c>
      <c r="AV187">
        <f>IFERROR(VLOOKUP($A187, CDS1Y_bbg!AU$5:AV$241,2), -1)</f>
        <v>-1</v>
      </c>
      <c r="AX187">
        <f>IFERROR(VLOOKUP($A187, CDS1Y_bbg!AW$5:AX$241,2), -1)</f>
        <v>-1</v>
      </c>
      <c r="AZ187">
        <f>IFERROR(VLOOKUP($A187, CDS1Y_bbg!AY$5:AZ$241,2), -1)</f>
        <v>62.49</v>
      </c>
      <c r="BB187">
        <f>IFERROR(VLOOKUP($A187, CDS1Y_bbg!BA$5:BB$241,2), -1)</f>
        <v>-1</v>
      </c>
      <c r="BD187">
        <f>IFERROR(VLOOKUP($A187, CDS1Y_bbg!BC$5:BD$241,2), -1)</f>
        <v>-1</v>
      </c>
      <c r="BF187">
        <f>IFERROR(VLOOKUP($A187, CDS1Y_bbg!BE$5:BF$241,2), -1)</f>
        <v>-1</v>
      </c>
      <c r="BH187">
        <f>IFERROR(VLOOKUP($A187, CDS1Y_bbg!BG$5:BH$241,2), -1)</f>
        <v>-1</v>
      </c>
      <c r="BJ187">
        <f>IFERROR(VLOOKUP($A187, CDS1Y_bbg!BI$5:BJ$241,2), -1)</f>
        <v>50.759</v>
      </c>
      <c r="BL187">
        <f>IFERROR(VLOOKUP($A187, CDS1Y_bbg!BK$5:BL$241,2), -1)</f>
        <v>-1</v>
      </c>
      <c r="BN187">
        <f>IFERROR(VLOOKUP($A187, CDS1Y_bbg!BM$5:BN$241,2), -1)</f>
        <v>35.875999999999998</v>
      </c>
      <c r="BP187">
        <f>IFERROR(VLOOKUP($A187, CDS1Y_bbg!BO$5:BP$241,2), -1)</f>
        <v>-1</v>
      </c>
      <c r="BR187">
        <f>IFERROR(VLOOKUP($A187, CDS1Y_bbg!BQ$5:BR$241,2), -1)</f>
        <v>-1</v>
      </c>
      <c r="BT187">
        <f>IFERROR(VLOOKUP($A187, CDS1Y_bbg!BS$5:BT$241,2), -1)</f>
        <v>-1</v>
      </c>
      <c r="BV187">
        <f>IFERROR(VLOOKUP($A187, CDS1Y_bbg!BU$5:BV$241,2), -1)</f>
        <v>-1</v>
      </c>
      <c r="BX187">
        <f>IFERROR(VLOOKUP($A187, CDS1Y_bbg!BW$5:BX$241,2), -1)</f>
        <v>-1</v>
      </c>
      <c r="BZ187">
        <f>IFERROR(VLOOKUP($A187, CDS1Y_bbg!BY$5:BZ$241,2), -1)</f>
        <v>-1</v>
      </c>
      <c r="CB187">
        <f>IFERROR(VLOOKUP($A187, CDS1Y_bbg!CA$5:CB$241,2), -1)</f>
        <v>-1</v>
      </c>
      <c r="CD187">
        <f>IFERROR(VLOOKUP($A187, CDS1Y_bbg!CC$5:CD$241,2), -1)</f>
        <v>-1</v>
      </c>
      <c r="CF187">
        <f>IFERROR(VLOOKUP($A187, CDS1Y_bbg!CE$5:CF$241,2), -1)</f>
        <v>19.571000000000002</v>
      </c>
      <c r="CH187">
        <f>IFERROR(VLOOKUP($A187, CDS1Y_bbg!CG$5:CH$241,2), -1)</f>
        <v>-1</v>
      </c>
      <c r="CJ187">
        <f>IFERROR(VLOOKUP($A187, CDS1Y_bbg!CI$5:CJ$241,2), -1)</f>
        <v>-1</v>
      </c>
      <c r="CL187">
        <f>IFERROR(VLOOKUP($A187, CDS1Y_bbg!CK$5:CL$241,2), -1)</f>
        <v>-1</v>
      </c>
      <c r="CN187">
        <f>IFERROR(VLOOKUP($A187, CDS1Y_bbg!CM$5:CN$241,2), -1)</f>
        <v>-1</v>
      </c>
    </row>
    <row r="188" spans="1:92" x14ac:dyDescent="0.25">
      <c r="A188" s="1">
        <v>42216</v>
      </c>
      <c r="B188">
        <f>IFERROR(VLOOKUP($A188, CDS1Y_bbg!A$5:B$241,2), -1)</f>
        <v>106.30500000000001</v>
      </c>
      <c r="D188">
        <f>IFERROR(VLOOKUP($A188, CDS1Y_bbg!C$5:D$241,2), -1)</f>
        <v>-1</v>
      </c>
      <c r="F188">
        <f>IFERROR(VLOOKUP($A188, CDS1Y_bbg!E$5:F$241,2), -1)</f>
        <v>42.82</v>
      </c>
      <c r="H188">
        <f>IFERROR(VLOOKUP($A188, CDS1Y_bbg!G$5:H$241,2), -1)</f>
        <v>-1</v>
      </c>
      <c r="J188">
        <f>IFERROR(VLOOKUP($A188, CDS1Y_bbg!I$5:J$241,2), -1)</f>
        <v>89.215000000000003</v>
      </c>
      <c r="L188">
        <f>IFERROR(VLOOKUP($A188, CDS1Y_bbg!K$5:L$241,2), -1)</f>
        <v>-1</v>
      </c>
      <c r="N188">
        <f>IFERROR(VLOOKUP($A188, CDS1Y_bbg!M$5:N$241,2), -1)</f>
        <v>-1</v>
      </c>
      <c r="P188">
        <f>IFERROR(VLOOKUP($A188, CDS1Y_bbg!O$5:P$241,2), -1)</f>
        <v>-1</v>
      </c>
      <c r="R188">
        <f>IFERROR(VLOOKUP($A188, CDS1Y_bbg!Q$5:R$241,2), -1)</f>
        <v>56.29</v>
      </c>
      <c r="T188">
        <v>-1</v>
      </c>
      <c r="V188">
        <f>IFERROR(VLOOKUP($A188, CDS1Y_bbg!U$5:V$241,2), -1)</f>
        <v>-1</v>
      </c>
      <c r="X188">
        <f>IFERROR(VLOOKUP($A188, CDS1Y_bbg!W$5:X$241,2), -1)</f>
        <v>226.04900000000001</v>
      </c>
      <c r="Z188">
        <f>IFERROR(VLOOKUP($A188, CDS1Y_bbg!Y$5:Z$241,2), -1)</f>
        <v>73.33</v>
      </c>
      <c r="AB188">
        <f>IFERROR(VLOOKUP($A188, CDS1Y_bbg!AA$5:AB$241,2), -1)</f>
        <v>-1</v>
      </c>
      <c r="AD188">
        <f>IFERROR(VLOOKUP($A188, CDS1Y_bbg!AC$5:AD$241,2), -1)</f>
        <v>110.426</v>
      </c>
      <c r="AF188">
        <f>IFERROR(VLOOKUP($A188, CDS1Y_bbg!AE$5:AF$241,2), -1)</f>
        <v>-1</v>
      </c>
      <c r="AH188">
        <f>IFERROR(VLOOKUP($A188, CDS1Y_bbg!AG$5:AH$241,2), -1)</f>
        <v>-1</v>
      </c>
      <c r="AJ188">
        <f>IFERROR(VLOOKUP($A188, CDS1Y_bbg!AI$5:AJ$241,2), -1)</f>
        <v>-1</v>
      </c>
      <c r="AL188">
        <f>IFERROR(VLOOKUP($A188, CDS1Y_bbg!AK$5:AL$241,2), -1)</f>
        <v>-1</v>
      </c>
      <c r="AN188">
        <f>IFERROR(VLOOKUP($A188, CDS1Y_bbg!AM$5:AN$241,2), -1)</f>
        <v>-1</v>
      </c>
      <c r="AP188">
        <f>IFERROR(VLOOKUP($A188, CDS1Y_bbg!AO$5:AP$241,2), -1)</f>
        <v>3.9279999999999999</v>
      </c>
      <c r="AR188">
        <f>IFERROR(VLOOKUP($A188, CDS1Y_bbg!AQ$5:AR$241,2), -1)</f>
        <v>11.792</v>
      </c>
      <c r="AT188">
        <f>IFERROR(VLOOKUP($A188, CDS1Y_bbg!AS$5:AT$241,2), -1)</f>
        <v>-1</v>
      </c>
      <c r="AV188">
        <f>IFERROR(VLOOKUP($A188, CDS1Y_bbg!AU$5:AV$241,2), -1)</f>
        <v>-1</v>
      </c>
      <c r="AX188">
        <f>IFERROR(VLOOKUP($A188, CDS1Y_bbg!AW$5:AX$241,2), -1)</f>
        <v>-1</v>
      </c>
      <c r="AZ188">
        <f>IFERROR(VLOOKUP($A188, CDS1Y_bbg!AY$5:AZ$241,2), -1)</f>
        <v>62.49</v>
      </c>
      <c r="BB188">
        <f>IFERROR(VLOOKUP($A188, CDS1Y_bbg!BA$5:BB$241,2), -1)</f>
        <v>-1</v>
      </c>
      <c r="BD188">
        <f>IFERROR(VLOOKUP($A188, CDS1Y_bbg!BC$5:BD$241,2), -1)</f>
        <v>-1</v>
      </c>
      <c r="BF188">
        <f>IFERROR(VLOOKUP($A188, CDS1Y_bbg!BE$5:BF$241,2), -1)</f>
        <v>-1</v>
      </c>
      <c r="BH188">
        <f>IFERROR(VLOOKUP($A188, CDS1Y_bbg!BG$5:BH$241,2), -1)</f>
        <v>-1</v>
      </c>
      <c r="BJ188">
        <f>IFERROR(VLOOKUP($A188, CDS1Y_bbg!BI$5:BJ$241,2), -1)</f>
        <v>50.759</v>
      </c>
      <c r="BL188">
        <f>IFERROR(VLOOKUP($A188, CDS1Y_bbg!BK$5:BL$241,2), -1)</f>
        <v>-1</v>
      </c>
      <c r="BN188">
        <f>IFERROR(VLOOKUP($A188, CDS1Y_bbg!BM$5:BN$241,2), -1)</f>
        <v>35.875999999999998</v>
      </c>
      <c r="BP188">
        <f>IFERROR(VLOOKUP($A188, CDS1Y_bbg!BO$5:BP$241,2), -1)</f>
        <v>-1</v>
      </c>
      <c r="BR188">
        <f>IFERROR(VLOOKUP($A188, CDS1Y_bbg!BQ$5:BR$241,2), -1)</f>
        <v>-1</v>
      </c>
      <c r="BT188">
        <f>IFERROR(VLOOKUP($A188, CDS1Y_bbg!BS$5:BT$241,2), -1)</f>
        <v>-1</v>
      </c>
      <c r="BV188">
        <f>IFERROR(VLOOKUP($A188, CDS1Y_bbg!BU$5:BV$241,2), -1)</f>
        <v>-1</v>
      </c>
      <c r="BX188">
        <f>IFERROR(VLOOKUP($A188, CDS1Y_bbg!BW$5:BX$241,2), -1)</f>
        <v>-1</v>
      </c>
      <c r="BZ188">
        <f>IFERROR(VLOOKUP($A188, CDS1Y_bbg!BY$5:BZ$241,2), -1)</f>
        <v>-1</v>
      </c>
      <c r="CB188">
        <f>IFERROR(VLOOKUP($A188, CDS1Y_bbg!CA$5:CB$241,2), -1)</f>
        <v>-1</v>
      </c>
      <c r="CD188">
        <f>IFERROR(VLOOKUP($A188, CDS1Y_bbg!CC$5:CD$241,2), -1)</f>
        <v>-1</v>
      </c>
      <c r="CF188">
        <f>IFERROR(VLOOKUP($A188, CDS1Y_bbg!CE$5:CF$241,2), -1)</f>
        <v>19.571000000000002</v>
      </c>
      <c r="CH188">
        <f>IFERROR(VLOOKUP($A188, CDS1Y_bbg!CG$5:CH$241,2), -1)</f>
        <v>-1</v>
      </c>
      <c r="CJ188">
        <f>IFERROR(VLOOKUP($A188, CDS1Y_bbg!CI$5:CJ$241,2), -1)</f>
        <v>-1</v>
      </c>
      <c r="CL188">
        <f>IFERROR(VLOOKUP($A188, CDS1Y_bbg!CK$5:CL$241,2), -1)</f>
        <v>-1</v>
      </c>
      <c r="CN188">
        <f>IFERROR(VLOOKUP($A188, CDS1Y_bbg!CM$5:CN$241,2), -1)</f>
        <v>-1</v>
      </c>
    </row>
    <row r="189" spans="1:92" x14ac:dyDescent="0.25">
      <c r="A189" s="1">
        <v>42247</v>
      </c>
      <c r="B189">
        <f>IFERROR(VLOOKUP($A189, CDS1Y_bbg!A$5:B$241,2), -1)</f>
        <v>146.69</v>
      </c>
      <c r="D189">
        <f>IFERROR(VLOOKUP($A189, CDS1Y_bbg!C$5:D$241,2), -1)</f>
        <v>-1</v>
      </c>
      <c r="F189">
        <f>IFERROR(VLOOKUP($A189, CDS1Y_bbg!E$5:F$241,2), -1)</f>
        <v>53.348999999999997</v>
      </c>
      <c r="H189">
        <f>IFERROR(VLOOKUP($A189, CDS1Y_bbg!G$5:H$241,2), -1)</f>
        <v>-1</v>
      </c>
      <c r="J189">
        <f>IFERROR(VLOOKUP($A189, CDS1Y_bbg!I$5:J$241,2), -1)</f>
        <v>111.393</v>
      </c>
      <c r="L189">
        <f>IFERROR(VLOOKUP($A189, CDS1Y_bbg!K$5:L$241,2), -1)</f>
        <v>-1</v>
      </c>
      <c r="N189">
        <f>IFERROR(VLOOKUP($A189, CDS1Y_bbg!M$5:N$241,2), -1)</f>
        <v>-1</v>
      </c>
      <c r="P189">
        <f>IFERROR(VLOOKUP($A189, CDS1Y_bbg!O$5:P$241,2), -1)</f>
        <v>-1</v>
      </c>
      <c r="R189">
        <f>IFERROR(VLOOKUP($A189, CDS1Y_bbg!Q$5:R$241,2), -1)</f>
        <v>58.61</v>
      </c>
      <c r="T189">
        <v>-1</v>
      </c>
      <c r="V189">
        <f>IFERROR(VLOOKUP($A189, CDS1Y_bbg!U$5:V$241,2), -1)</f>
        <v>-1</v>
      </c>
      <c r="X189">
        <f>IFERROR(VLOOKUP($A189, CDS1Y_bbg!W$5:X$241,2), -1)</f>
        <v>-1</v>
      </c>
      <c r="Z189">
        <f>IFERROR(VLOOKUP($A189, CDS1Y_bbg!Y$5:Z$241,2), -1)</f>
        <v>103.501</v>
      </c>
      <c r="AB189">
        <f>IFERROR(VLOOKUP($A189, CDS1Y_bbg!AA$5:AB$241,2), -1)</f>
        <v>-1</v>
      </c>
      <c r="AD189">
        <f>IFERROR(VLOOKUP($A189, CDS1Y_bbg!AC$5:AD$241,2), -1)</f>
        <v>121.65900000000001</v>
      </c>
      <c r="AF189">
        <f>IFERROR(VLOOKUP($A189, CDS1Y_bbg!AE$5:AF$241,2), -1)</f>
        <v>-1</v>
      </c>
      <c r="AH189">
        <f>IFERROR(VLOOKUP($A189, CDS1Y_bbg!AG$5:AH$241,2), -1)</f>
        <v>-1</v>
      </c>
      <c r="AJ189">
        <f>IFERROR(VLOOKUP($A189, CDS1Y_bbg!AI$5:AJ$241,2), -1)</f>
        <v>-1</v>
      </c>
      <c r="AL189">
        <f>IFERROR(VLOOKUP($A189, CDS1Y_bbg!AK$5:AL$241,2), -1)</f>
        <v>-1</v>
      </c>
      <c r="AN189">
        <f>IFERROR(VLOOKUP($A189, CDS1Y_bbg!AM$5:AN$241,2), -1)</f>
        <v>-1</v>
      </c>
      <c r="AP189">
        <f>IFERROR(VLOOKUP($A189, CDS1Y_bbg!AO$5:AP$241,2), -1)</f>
        <v>3.9279999999999999</v>
      </c>
      <c r="AR189">
        <f>IFERROR(VLOOKUP($A189, CDS1Y_bbg!AQ$5:AR$241,2), -1)</f>
        <v>11.792</v>
      </c>
      <c r="AT189">
        <f>IFERROR(VLOOKUP($A189, CDS1Y_bbg!AS$5:AT$241,2), -1)</f>
        <v>-1</v>
      </c>
      <c r="AV189">
        <f>IFERROR(VLOOKUP($A189, CDS1Y_bbg!AU$5:AV$241,2), -1)</f>
        <v>-1</v>
      </c>
      <c r="AX189">
        <f>IFERROR(VLOOKUP($A189, CDS1Y_bbg!AW$5:AX$241,2), -1)</f>
        <v>-1</v>
      </c>
      <c r="AZ189">
        <f>IFERROR(VLOOKUP($A189, CDS1Y_bbg!AY$5:AZ$241,2), -1)</f>
        <v>62.49</v>
      </c>
      <c r="BB189">
        <f>IFERROR(VLOOKUP($A189, CDS1Y_bbg!BA$5:BB$241,2), -1)</f>
        <v>-1</v>
      </c>
      <c r="BD189">
        <f>IFERROR(VLOOKUP($A189, CDS1Y_bbg!BC$5:BD$241,2), -1)</f>
        <v>-1</v>
      </c>
      <c r="BF189">
        <f>IFERROR(VLOOKUP($A189, CDS1Y_bbg!BE$5:BF$241,2), -1)</f>
        <v>-1</v>
      </c>
      <c r="BH189">
        <f>IFERROR(VLOOKUP($A189, CDS1Y_bbg!BG$5:BH$241,2), -1)</f>
        <v>-1</v>
      </c>
      <c r="BJ189">
        <f>IFERROR(VLOOKUP($A189, CDS1Y_bbg!BI$5:BJ$241,2), -1)</f>
        <v>50.759</v>
      </c>
      <c r="BL189">
        <f>IFERROR(VLOOKUP($A189, CDS1Y_bbg!BK$5:BL$241,2), -1)</f>
        <v>-1</v>
      </c>
      <c r="BN189">
        <f>IFERROR(VLOOKUP($A189, CDS1Y_bbg!BM$5:BN$241,2), -1)</f>
        <v>35.875999999999998</v>
      </c>
      <c r="BP189">
        <f>IFERROR(VLOOKUP($A189, CDS1Y_bbg!BO$5:BP$241,2), -1)</f>
        <v>-1</v>
      </c>
      <c r="BR189">
        <f>IFERROR(VLOOKUP($A189, CDS1Y_bbg!BQ$5:BR$241,2), -1)</f>
        <v>-1</v>
      </c>
      <c r="BT189">
        <f>IFERROR(VLOOKUP($A189, CDS1Y_bbg!BS$5:BT$241,2), -1)</f>
        <v>-1</v>
      </c>
      <c r="BV189">
        <f>IFERROR(VLOOKUP($A189, CDS1Y_bbg!BU$5:BV$241,2), -1)</f>
        <v>-1</v>
      </c>
      <c r="BX189">
        <f>IFERROR(VLOOKUP($A189, CDS1Y_bbg!BW$5:BX$241,2), -1)</f>
        <v>-1</v>
      </c>
      <c r="BZ189">
        <f>IFERROR(VLOOKUP($A189, CDS1Y_bbg!BY$5:BZ$241,2), -1)</f>
        <v>-1</v>
      </c>
      <c r="CB189">
        <f>IFERROR(VLOOKUP($A189, CDS1Y_bbg!CA$5:CB$241,2), -1)</f>
        <v>-1</v>
      </c>
      <c r="CD189">
        <f>IFERROR(VLOOKUP($A189, CDS1Y_bbg!CC$5:CD$241,2), -1)</f>
        <v>-1</v>
      </c>
      <c r="CF189">
        <f>IFERROR(VLOOKUP($A189, CDS1Y_bbg!CE$5:CF$241,2), -1)</f>
        <v>19.571000000000002</v>
      </c>
      <c r="CH189">
        <f>IFERROR(VLOOKUP($A189, CDS1Y_bbg!CG$5:CH$241,2), -1)</f>
        <v>-1</v>
      </c>
      <c r="CJ189">
        <f>IFERROR(VLOOKUP($A189, CDS1Y_bbg!CI$5:CJ$241,2), -1)</f>
        <v>-1</v>
      </c>
      <c r="CL189">
        <f>IFERROR(VLOOKUP($A189, CDS1Y_bbg!CK$5:CL$241,2), -1)</f>
        <v>-1</v>
      </c>
      <c r="CN189">
        <f>IFERROR(VLOOKUP($A189, CDS1Y_bbg!CM$5:CN$241,2), -1)</f>
        <v>-1</v>
      </c>
    </row>
    <row r="190" spans="1:92" x14ac:dyDescent="0.25">
      <c r="A190" s="1">
        <v>42277</v>
      </c>
      <c r="B190">
        <f>IFERROR(VLOOKUP($A190, CDS1Y_bbg!A$5:B$241,2), -1)</f>
        <v>309.43</v>
      </c>
      <c r="D190">
        <f>IFERROR(VLOOKUP($A190, CDS1Y_bbg!C$5:D$241,2), -1)</f>
        <v>-1</v>
      </c>
      <c r="F190">
        <f>IFERROR(VLOOKUP($A190, CDS1Y_bbg!E$5:F$241,2), -1)</f>
        <v>82.308999999999997</v>
      </c>
      <c r="H190">
        <f>IFERROR(VLOOKUP($A190, CDS1Y_bbg!G$5:H$241,2), -1)</f>
        <v>-1</v>
      </c>
      <c r="J190">
        <f>IFERROR(VLOOKUP($A190, CDS1Y_bbg!I$5:J$241,2), -1)</f>
        <v>135.989</v>
      </c>
      <c r="L190">
        <f>IFERROR(VLOOKUP($A190, CDS1Y_bbg!K$5:L$241,2), -1)</f>
        <v>-1</v>
      </c>
      <c r="N190">
        <f>IFERROR(VLOOKUP($A190, CDS1Y_bbg!M$5:N$241,2), -1)</f>
        <v>-1</v>
      </c>
      <c r="P190">
        <f>IFERROR(VLOOKUP($A190, CDS1Y_bbg!O$5:P$241,2), -1)</f>
        <v>-1</v>
      </c>
      <c r="R190">
        <f>IFERROR(VLOOKUP($A190, CDS1Y_bbg!Q$5:R$241,2), -1)</f>
        <v>85.064999999999998</v>
      </c>
      <c r="T190">
        <v>-1</v>
      </c>
      <c r="V190">
        <f>IFERROR(VLOOKUP($A190, CDS1Y_bbg!U$5:V$241,2), -1)</f>
        <v>-1</v>
      </c>
      <c r="X190">
        <f>IFERROR(VLOOKUP($A190, CDS1Y_bbg!W$5:X$241,2), -1)</f>
        <v>-1</v>
      </c>
      <c r="Z190">
        <f>IFERROR(VLOOKUP($A190, CDS1Y_bbg!Y$5:Z$241,2), -1)</f>
        <v>185.065</v>
      </c>
      <c r="AB190">
        <f>IFERROR(VLOOKUP($A190, CDS1Y_bbg!AA$5:AB$241,2), -1)</f>
        <v>-1</v>
      </c>
      <c r="AD190">
        <f>IFERROR(VLOOKUP($A190, CDS1Y_bbg!AC$5:AD$241,2), -1)</f>
        <v>182.12299999999999</v>
      </c>
      <c r="AF190">
        <f>IFERROR(VLOOKUP($A190, CDS1Y_bbg!AE$5:AF$241,2), -1)</f>
        <v>-1</v>
      </c>
      <c r="AH190">
        <f>IFERROR(VLOOKUP($A190, CDS1Y_bbg!AG$5:AH$241,2), -1)</f>
        <v>-1</v>
      </c>
      <c r="AJ190">
        <f>IFERROR(VLOOKUP($A190, CDS1Y_bbg!AI$5:AJ$241,2), -1)</f>
        <v>-1</v>
      </c>
      <c r="AL190">
        <f>IFERROR(VLOOKUP($A190, CDS1Y_bbg!AK$5:AL$241,2), -1)</f>
        <v>-1</v>
      </c>
      <c r="AN190">
        <f>IFERROR(VLOOKUP($A190, CDS1Y_bbg!AM$5:AN$241,2), -1)</f>
        <v>-1</v>
      </c>
      <c r="AP190">
        <f>IFERROR(VLOOKUP($A190, CDS1Y_bbg!AO$5:AP$241,2), -1)</f>
        <v>3.9279999999999999</v>
      </c>
      <c r="AR190">
        <f>IFERROR(VLOOKUP($A190, CDS1Y_bbg!AQ$5:AR$241,2), -1)</f>
        <v>11.792</v>
      </c>
      <c r="AT190">
        <f>IFERROR(VLOOKUP($A190, CDS1Y_bbg!AS$5:AT$241,2), -1)</f>
        <v>-1</v>
      </c>
      <c r="AV190">
        <f>IFERROR(VLOOKUP($A190, CDS1Y_bbg!AU$5:AV$241,2), -1)</f>
        <v>-1</v>
      </c>
      <c r="AX190">
        <f>IFERROR(VLOOKUP($A190, CDS1Y_bbg!AW$5:AX$241,2), -1)</f>
        <v>-1</v>
      </c>
      <c r="AZ190">
        <f>IFERROR(VLOOKUP($A190, CDS1Y_bbg!AY$5:AZ$241,2), -1)</f>
        <v>62.49</v>
      </c>
      <c r="BB190">
        <f>IFERROR(VLOOKUP($A190, CDS1Y_bbg!BA$5:BB$241,2), -1)</f>
        <v>-1</v>
      </c>
      <c r="BD190">
        <f>IFERROR(VLOOKUP($A190, CDS1Y_bbg!BC$5:BD$241,2), -1)</f>
        <v>-1</v>
      </c>
      <c r="BF190">
        <f>IFERROR(VLOOKUP($A190, CDS1Y_bbg!BE$5:BF$241,2), -1)</f>
        <v>-1</v>
      </c>
      <c r="BH190">
        <f>IFERROR(VLOOKUP($A190, CDS1Y_bbg!BG$5:BH$241,2), -1)</f>
        <v>-1</v>
      </c>
      <c r="BJ190">
        <f>IFERROR(VLOOKUP($A190, CDS1Y_bbg!BI$5:BJ$241,2), -1)</f>
        <v>50.759</v>
      </c>
      <c r="BL190">
        <f>IFERROR(VLOOKUP($A190, CDS1Y_bbg!BK$5:BL$241,2), -1)</f>
        <v>-1</v>
      </c>
      <c r="BN190">
        <f>IFERROR(VLOOKUP($A190, CDS1Y_bbg!BM$5:BN$241,2), -1)</f>
        <v>35.875999999999998</v>
      </c>
      <c r="BP190">
        <f>IFERROR(VLOOKUP($A190, CDS1Y_bbg!BO$5:BP$241,2), -1)</f>
        <v>-1</v>
      </c>
      <c r="BR190">
        <f>IFERROR(VLOOKUP($A190, CDS1Y_bbg!BQ$5:BR$241,2), -1)</f>
        <v>-1</v>
      </c>
      <c r="BT190">
        <f>IFERROR(VLOOKUP($A190, CDS1Y_bbg!BS$5:BT$241,2), -1)</f>
        <v>-1</v>
      </c>
      <c r="BV190">
        <f>IFERROR(VLOOKUP($A190, CDS1Y_bbg!BU$5:BV$241,2), -1)</f>
        <v>-1</v>
      </c>
      <c r="BX190">
        <f>IFERROR(VLOOKUP($A190, CDS1Y_bbg!BW$5:BX$241,2), -1)</f>
        <v>-1</v>
      </c>
      <c r="BZ190">
        <f>IFERROR(VLOOKUP($A190, CDS1Y_bbg!BY$5:BZ$241,2), -1)</f>
        <v>-1</v>
      </c>
      <c r="CB190">
        <f>IFERROR(VLOOKUP($A190, CDS1Y_bbg!CA$5:CB$241,2), -1)</f>
        <v>-1</v>
      </c>
      <c r="CD190">
        <f>IFERROR(VLOOKUP($A190, CDS1Y_bbg!CC$5:CD$241,2), -1)</f>
        <v>-1</v>
      </c>
      <c r="CF190">
        <f>IFERROR(VLOOKUP($A190, CDS1Y_bbg!CE$5:CF$241,2), -1)</f>
        <v>19.571000000000002</v>
      </c>
      <c r="CH190">
        <f>IFERROR(VLOOKUP($A190, CDS1Y_bbg!CG$5:CH$241,2), -1)</f>
        <v>-1</v>
      </c>
      <c r="CJ190">
        <f>IFERROR(VLOOKUP($A190, CDS1Y_bbg!CI$5:CJ$241,2), -1)</f>
        <v>-1</v>
      </c>
      <c r="CL190">
        <f>IFERROR(VLOOKUP($A190, CDS1Y_bbg!CK$5:CL$241,2), -1)</f>
        <v>-1</v>
      </c>
      <c r="CN190">
        <f>IFERROR(VLOOKUP($A190, CDS1Y_bbg!CM$5:CN$241,2), -1)</f>
        <v>-1</v>
      </c>
    </row>
    <row r="191" spans="1:92" x14ac:dyDescent="0.25">
      <c r="A191" s="1">
        <v>42307</v>
      </c>
      <c r="B191">
        <f>IFERROR(VLOOKUP($A191, CDS1Y_bbg!A$5:B$241,2), -1)</f>
        <v>249.494</v>
      </c>
      <c r="D191">
        <f>IFERROR(VLOOKUP($A191, CDS1Y_bbg!C$5:D$241,2), -1)</f>
        <v>-1</v>
      </c>
      <c r="F191">
        <f>IFERROR(VLOOKUP($A191, CDS1Y_bbg!E$5:F$241,2), -1)</f>
        <v>48.127000000000002</v>
      </c>
      <c r="H191">
        <f>IFERROR(VLOOKUP($A191, CDS1Y_bbg!G$5:H$241,2), -1)</f>
        <v>-1</v>
      </c>
      <c r="J191">
        <f>IFERROR(VLOOKUP($A191, CDS1Y_bbg!I$5:J$241,2), -1)</f>
        <v>102.93600000000001</v>
      </c>
      <c r="L191">
        <f>IFERROR(VLOOKUP($A191, CDS1Y_bbg!K$5:L$241,2), -1)</f>
        <v>-1</v>
      </c>
      <c r="N191">
        <f>IFERROR(VLOOKUP($A191, CDS1Y_bbg!M$5:N$241,2), -1)</f>
        <v>-1</v>
      </c>
      <c r="P191">
        <f>IFERROR(VLOOKUP($A191, CDS1Y_bbg!O$5:P$241,2), -1)</f>
        <v>-1</v>
      </c>
      <c r="R191">
        <f>IFERROR(VLOOKUP($A191, CDS1Y_bbg!Q$5:R$241,2), -1)</f>
        <v>54.32</v>
      </c>
      <c r="T191">
        <v>-1</v>
      </c>
      <c r="V191">
        <f>IFERROR(VLOOKUP($A191, CDS1Y_bbg!U$5:V$241,2), -1)</f>
        <v>-1</v>
      </c>
      <c r="X191">
        <f>IFERROR(VLOOKUP($A191, CDS1Y_bbg!W$5:X$241,2), -1)</f>
        <v>-1</v>
      </c>
      <c r="Z191">
        <f>IFERROR(VLOOKUP($A191, CDS1Y_bbg!Y$5:Z$241,2), -1)</f>
        <v>182.16</v>
      </c>
      <c r="AB191">
        <f>IFERROR(VLOOKUP($A191, CDS1Y_bbg!AA$5:AB$241,2), -1)</f>
        <v>-1</v>
      </c>
      <c r="AD191">
        <f>IFERROR(VLOOKUP($A191, CDS1Y_bbg!AC$5:AD$241,2), -1)</f>
        <v>99.292000000000002</v>
      </c>
      <c r="AF191">
        <f>IFERROR(VLOOKUP($A191, CDS1Y_bbg!AE$5:AF$241,2), -1)</f>
        <v>-1</v>
      </c>
      <c r="AH191">
        <f>IFERROR(VLOOKUP($A191, CDS1Y_bbg!AG$5:AH$241,2), -1)</f>
        <v>-1</v>
      </c>
      <c r="AJ191">
        <f>IFERROR(VLOOKUP($A191, CDS1Y_bbg!AI$5:AJ$241,2), -1)</f>
        <v>-1</v>
      </c>
      <c r="AL191">
        <f>IFERROR(VLOOKUP($A191, CDS1Y_bbg!AK$5:AL$241,2), -1)</f>
        <v>-1</v>
      </c>
      <c r="AN191">
        <f>IFERROR(VLOOKUP($A191, CDS1Y_bbg!AM$5:AN$241,2), -1)</f>
        <v>-1</v>
      </c>
      <c r="AP191">
        <f>IFERROR(VLOOKUP($A191, CDS1Y_bbg!AO$5:AP$241,2), -1)</f>
        <v>3.9279999999999999</v>
      </c>
      <c r="AR191">
        <f>IFERROR(VLOOKUP($A191, CDS1Y_bbg!AQ$5:AR$241,2), -1)</f>
        <v>11.792</v>
      </c>
      <c r="AT191">
        <f>IFERROR(VLOOKUP($A191, CDS1Y_bbg!AS$5:AT$241,2), -1)</f>
        <v>-1</v>
      </c>
      <c r="AV191">
        <f>IFERROR(VLOOKUP($A191, CDS1Y_bbg!AU$5:AV$241,2), -1)</f>
        <v>-1</v>
      </c>
      <c r="AX191">
        <f>IFERROR(VLOOKUP($A191, CDS1Y_bbg!AW$5:AX$241,2), -1)</f>
        <v>-1</v>
      </c>
      <c r="AZ191">
        <f>IFERROR(VLOOKUP($A191, CDS1Y_bbg!AY$5:AZ$241,2), -1)</f>
        <v>62.49</v>
      </c>
      <c r="BB191">
        <f>IFERROR(VLOOKUP($A191, CDS1Y_bbg!BA$5:BB$241,2), -1)</f>
        <v>-1</v>
      </c>
      <c r="BD191">
        <f>IFERROR(VLOOKUP($A191, CDS1Y_bbg!BC$5:BD$241,2), -1)</f>
        <v>-1</v>
      </c>
      <c r="BF191">
        <f>IFERROR(VLOOKUP($A191, CDS1Y_bbg!BE$5:BF$241,2), -1)</f>
        <v>-1</v>
      </c>
      <c r="BH191">
        <f>IFERROR(VLOOKUP($A191, CDS1Y_bbg!BG$5:BH$241,2), -1)</f>
        <v>-1</v>
      </c>
      <c r="BJ191">
        <f>IFERROR(VLOOKUP($A191, CDS1Y_bbg!BI$5:BJ$241,2), -1)</f>
        <v>50.759</v>
      </c>
      <c r="BL191">
        <f>IFERROR(VLOOKUP($A191, CDS1Y_bbg!BK$5:BL$241,2), -1)</f>
        <v>-1</v>
      </c>
      <c r="BN191">
        <f>IFERROR(VLOOKUP($A191, CDS1Y_bbg!BM$5:BN$241,2), -1)</f>
        <v>35.875999999999998</v>
      </c>
      <c r="BP191">
        <f>IFERROR(VLOOKUP($A191, CDS1Y_bbg!BO$5:BP$241,2), -1)</f>
        <v>-1</v>
      </c>
      <c r="BR191">
        <f>IFERROR(VLOOKUP($A191, CDS1Y_bbg!BQ$5:BR$241,2), -1)</f>
        <v>-1</v>
      </c>
      <c r="BT191">
        <f>IFERROR(VLOOKUP($A191, CDS1Y_bbg!BS$5:BT$241,2), -1)</f>
        <v>-1</v>
      </c>
      <c r="BV191">
        <f>IFERROR(VLOOKUP($A191, CDS1Y_bbg!BU$5:BV$241,2), -1)</f>
        <v>-1</v>
      </c>
      <c r="BX191">
        <f>IFERROR(VLOOKUP($A191, CDS1Y_bbg!BW$5:BX$241,2), -1)</f>
        <v>-1</v>
      </c>
      <c r="BZ191">
        <f>IFERROR(VLOOKUP($A191, CDS1Y_bbg!BY$5:BZ$241,2), -1)</f>
        <v>-1</v>
      </c>
      <c r="CB191">
        <f>IFERROR(VLOOKUP($A191, CDS1Y_bbg!CA$5:CB$241,2), -1)</f>
        <v>-1</v>
      </c>
      <c r="CD191">
        <f>IFERROR(VLOOKUP($A191, CDS1Y_bbg!CC$5:CD$241,2), -1)</f>
        <v>-1</v>
      </c>
      <c r="CF191">
        <f>IFERROR(VLOOKUP($A191, CDS1Y_bbg!CE$5:CF$241,2), -1)</f>
        <v>19.571000000000002</v>
      </c>
      <c r="CH191">
        <f>IFERROR(VLOOKUP($A191, CDS1Y_bbg!CG$5:CH$241,2), -1)</f>
        <v>-1</v>
      </c>
      <c r="CJ191">
        <f>IFERROR(VLOOKUP($A191, CDS1Y_bbg!CI$5:CJ$241,2), -1)</f>
        <v>-1</v>
      </c>
      <c r="CL191">
        <f>IFERROR(VLOOKUP($A191, CDS1Y_bbg!CK$5:CL$241,2), -1)</f>
        <v>-1</v>
      </c>
      <c r="CN191">
        <f>IFERROR(VLOOKUP($A191, CDS1Y_bbg!CM$5:CN$241,2), -1)</f>
        <v>-1</v>
      </c>
    </row>
    <row r="192" spans="1:92" x14ac:dyDescent="0.25">
      <c r="A192" s="1">
        <v>42338</v>
      </c>
      <c r="B192">
        <f>IFERROR(VLOOKUP($A192, CDS1Y_bbg!A$5:B$241,2), -1)</f>
        <v>207.63499999999999</v>
      </c>
      <c r="D192">
        <f>IFERROR(VLOOKUP($A192, CDS1Y_bbg!C$5:D$241,2), -1)</f>
        <v>-1</v>
      </c>
      <c r="F192">
        <f>IFERROR(VLOOKUP($A192, CDS1Y_bbg!E$5:F$241,2), -1)</f>
        <v>50.063000000000002</v>
      </c>
      <c r="H192">
        <f>IFERROR(VLOOKUP($A192, CDS1Y_bbg!G$5:H$241,2), -1)</f>
        <v>-1</v>
      </c>
      <c r="J192">
        <f>IFERROR(VLOOKUP($A192, CDS1Y_bbg!I$5:J$241,2), -1)</f>
        <v>109.001</v>
      </c>
      <c r="L192">
        <f>IFERROR(VLOOKUP($A192, CDS1Y_bbg!K$5:L$241,2), -1)</f>
        <v>-1</v>
      </c>
      <c r="N192">
        <f>IFERROR(VLOOKUP($A192, CDS1Y_bbg!M$5:N$241,2), -1)</f>
        <v>-1</v>
      </c>
      <c r="P192">
        <f>IFERROR(VLOOKUP($A192, CDS1Y_bbg!O$5:P$241,2), -1)</f>
        <v>-1</v>
      </c>
      <c r="R192">
        <f>IFERROR(VLOOKUP($A192, CDS1Y_bbg!Q$5:R$241,2), -1)</f>
        <v>55.283999999999999</v>
      </c>
      <c r="T192">
        <v>-1</v>
      </c>
      <c r="V192">
        <f>IFERROR(VLOOKUP($A192, CDS1Y_bbg!U$5:V$241,2), -1)</f>
        <v>-1</v>
      </c>
      <c r="X192">
        <f>IFERROR(VLOOKUP($A192, CDS1Y_bbg!W$5:X$241,2), -1)</f>
        <v>-1</v>
      </c>
      <c r="Z192">
        <f>IFERROR(VLOOKUP($A192, CDS1Y_bbg!Y$5:Z$241,2), -1)</f>
        <v>75.006</v>
      </c>
      <c r="AB192">
        <f>IFERROR(VLOOKUP($A192, CDS1Y_bbg!AA$5:AB$241,2), -1)</f>
        <v>-1</v>
      </c>
      <c r="AD192">
        <f>IFERROR(VLOOKUP($A192, CDS1Y_bbg!AC$5:AD$241,2), -1)</f>
        <v>100.881</v>
      </c>
      <c r="AF192">
        <f>IFERROR(VLOOKUP($A192, CDS1Y_bbg!AE$5:AF$241,2), -1)</f>
        <v>-1</v>
      </c>
      <c r="AH192">
        <f>IFERROR(VLOOKUP($A192, CDS1Y_bbg!AG$5:AH$241,2), -1)</f>
        <v>-1</v>
      </c>
      <c r="AJ192">
        <f>IFERROR(VLOOKUP($A192, CDS1Y_bbg!AI$5:AJ$241,2), -1)</f>
        <v>-1</v>
      </c>
      <c r="AL192">
        <f>IFERROR(VLOOKUP($A192, CDS1Y_bbg!AK$5:AL$241,2), -1)</f>
        <v>-1</v>
      </c>
      <c r="AN192">
        <f>IFERROR(VLOOKUP($A192, CDS1Y_bbg!AM$5:AN$241,2), -1)</f>
        <v>-1</v>
      </c>
      <c r="AP192">
        <f>IFERROR(VLOOKUP($A192, CDS1Y_bbg!AO$5:AP$241,2), -1)</f>
        <v>3.9279999999999999</v>
      </c>
      <c r="AR192">
        <f>IFERROR(VLOOKUP($A192, CDS1Y_bbg!AQ$5:AR$241,2), -1)</f>
        <v>11.792</v>
      </c>
      <c r="AT192">
        <f>IFERROR(VLOOKUP($A192, CDS1Y_bbg!AS$5:AT$241,2), -1)</f>
        <v>-1</v>
      </c>
      <c r="AV192">
        <f>IFERROR(VLOOKUP($A192, CDS1Y_bbg!AU$5:AV$241,2), -1)</f>
        <v>-1</v>
      </c>
      <c r="AX192">
        <f>IFERROR(VLOOKUP($A192, CDS1Y_bbg!AW$5:AX$241,2), -1)</f>
        <v>-1</v>
      </c>
      <c r="AZ192">
        <f>IFERROR(VLOOKUP($A192, CDS1Y_bbg!AY$5:AZ$241,2), -1)</f>
        <v>62.49</v>
      </c>
      <c r="BB192">
        <f>IFERROR(VLOOKUP($A192, CDS1Y_bbg!BA$5:BB$241,2), -1)</f>
        <v>-1</v>
      </c>
      <c r="BD192">
        <f>IFERROR(VLOOKUP($A192, CDS1Y_bbg!BC$5:BD$241,2), -1)</f>
        <v>-1</v>
      </c>
      <c r="BF192">
        <f>IFERROR(VLOOKUP($A192, CDS1Y_bbg!BE$5:BF$241,2), -1)</f>
        <v>-1</v>
      </c>
      <c r="BH192">
        <f>IFERROR(VLOOKUP($A192, CDS1Y_bbg!BG$5:BH$241,2), -1)</f>
        <v>-1</v>
      </c>
      <c r="BJ192">
        <f>IFERROR(VLOOKUP($A192, CDS1Y_bbg!BI$5:BJ$241,2), -1)</f>
        <v>50.759</v>
      </c>
      <c r="BL192">
        <f>IFERROR(VLOOKUP($A192, CDS1Y_bbg!BK$5:BL$241,2), -1)</f>
        <v>-1</v>
      </c>
      <c r="BN192">
        <f>IFERROR(VLOOKUP($A192, CDS1Y_bbg!BM$5:BN$241,2), -1)</f>
        <v>35.875999999999998</v>
      </c>
      <c r="BP192">
        <f>IFERROR(VLOOKUP($A192, CDS1Y_bbg!BO$5:BP$241,2), -1)</f>
        <v>-1</v>
      </c>
      <c r="BR192">
        <f>IFERROR(VLOOKUP($A192, CDS1Y_bbg!BQ$5:BR$241,2), -1)</f>
        <v>-1</v>
      </c>
      <c r="BT192">
        <f>IFERROR(VLOOKUP($A192, CDS1Y_bbg!BS$5:BT$241,2), -1)</f>
        <v>-1</v>
      </c>
      <c r="BV192">
        <f>IFERROR(VLOOKUP($A192, CDS1Y_bbg!BU$5:BV$241,2), -1)</f>
        <v>-1</v>
      </c>
      <c r="BX192">
        <f>IFERROR(VLOOKUP($A192, CDS1Y_bbg!BW$5:BX$241,2), -1)</f>
        <v>-1</v>
      </c>
      <c r="BZ192">
        <f>IFERROR(VLOOKUP($A192, CDS1Y_bbg!BY$5:BZ$241,2), -1)</f>
        <v>-1</v>
      </c>
      <c r="CB192">
        <f>IFERROR(VLOOKUP($A192, CDS1Y_bbg!CA$5:CB$241,2), -1)</f>
        <v>-1</v>
      </c>
      <c r="CD192">
        <f>IFERROR(VLOOKUP($A192, CDS1Y_bbg!CC$5:CD$241,2), -1)</f>
        <v>-1</v>
      </c>
      <c r="CF192">
        <f>IFERROR(VLOOKUP($A192, CDS1Y_bbg!CE$5:CF$241,2), -1)</f>
        <v>19.571000000000002</v>
      </c>
      <c r="CH192">
        <f>IFERROR(VLOOKUP($A192, CDS1Y_bbg!CG$5:CH$241,2), -1)</f>
        <v>-1</v>
      </c>
      <c r="CJ192">
        <f>IFERROR(VLOOKUP($A192, CDS1Y_bbg!CI$5:CJ$241,2), -1)</f>
        <v>-1</v>
      </c>
      <c r="CL192">
        <f>IFERROR(VLOOKUP($A192, CDS1Y_bbg!CK$5:CL$241,2), -1)</f>
        <v>-1</v>
      </c>
      <c r="CN192">
        <f>IFERROR(VLOOKUP($A192, CDS1Y_bbg!CM$5:CN$241,2), -1)</f>
        <v>-1</v>
      </c>
    </row>
    <row r="193" spans="1:92" x14ac:dyDescent="0.25">
      <c r="A193" s="1">
        <v>42369</v>
      </c>
      <c r="B193">
        <f>IFERROR(VLOOKUP($A193, CDS1Y_bbg!A$5:B$241,2), -1)</f>
        <v>214.85</v>
      </c>
      <c r="D193">
        <f>IFERROR(VLOOKUP($A193, CDS1Y_bbg!C$5:D$241,2), -1)</f>
        <v>-1</v>
      </c>
      <c r="F193">
        <f>IFERROR(VLOOKUP($A193, CDS1Y_bbg!E$5:F$241,2), -1)</f>
        <v>49.997999999999998</v>
      </c>
      <c r="H193">
        <f>IFERROR(VLOOKUP($A193, CDS1Y_bbg!G$5:H$241,2), -1)</f>
        <v>-1</v>
      </c>
      <c r="J193">
        <f>IFERROR(VLOOKUP($A193, CDS1Y_bbg!I$5:J$241,2), -1)</f>
        <v>121.693</v>
      </c>
      <c r="L193">
        <f>IFERROR(VLOOKUP($A193, CDS1Y_bbg!K$5:L$241,2), -1)</f>
        <v>-1</v>
      </c>
      <c r="N193">
        <f>IFERROR(VLOOKUP($A193, CDS1Y_bbg!M$5:N$241,2), -1)</f>
        <v>-1</v>
      </c>
      <c r="P193">
        <f>IFERROR(VLOOKUP($A193, CDS1Y_bbg!O$5:P$241,2), -1)</f>
        <v>-1</v>
      </c>
      <c r="R193">
        <f>IFERROR(VLOOKUP($A193, CDS1Y_bbg!Q$5:R$241,2), -1)</f>
        <v>64.241</v>
      </c>
      <c r="T193">
        <v>-1</v>
      </c>
      <c r="V193">
        <f>IFERROR(VLOOKUP($A193, CDS1Y_bbg!U$5:V$241,2), -1)</f>
        <v>-1</v>
      </c>
      <c r="X193">
        <f>IFERROR(VLOOKUP($A193, CDS1Y_bbg!W$5:X$241,2), -1)</f>
        <v>-1</v>
      </c>
      <c r="Z193">
        <f>IFERROR(VLOOKUP($A193, CDS1Y_bbg!Y$5:Z$241,2), -1)</f>
        <v>221.13499999999999</v>
      </c>
      <c r="AB193">
        <f>IFERROR(VLOOKUP($A193, CDS1Y_bbg!AA$5:AB$241,2), -1)</f>
        <v>-1</v>
      </c>
      <c r="AD193">
        <f>IFERROR(VLOOKUP($A193, CDS1Y_bbg!AC$5:AD$241,2), -1)</f>
        <v>121.798</v>
      </c>
      <c r="AF193">
        <f>IFERROR(VLOOKUP($A193, CDS1Y_bbg!AE$5:AF$241,2), -1)</f>
        <v>-1</v>
      </c>
      <c r="AH193">
        <f>IFERROR(VLOOKUP($A193, CDS1Y_bbg!AG$5:AH$241,2), -1)</f>
        <v>-1</v>
      </c>
      <c r="AJ193">
        <f>IFERROR(VLOOKUP($A193, CDS1Y_bbg!AI$5:AJ$241,2), -1)</f>
        <v>-1</v>
      </c>
      <c r="AL193">
        <f>IFERROR(VLOOKUP($A193, CDS1Y_bbg!AK$5:AL$241,2), -1)</f>
        <v>-1</v>
      </c>
      <c r="AN193">
        <f>IFERROR(VLOOKUP($A193, CDS1Y_bbg!AM$5:AN$241,2), -1)</f>
        <v>-1</v>
      </c>
      <c r="AP193">
        <f>IFERROR(VLOOKUP($A193, CDS1Y_bbg!AO$5:AP$241,2), -1)</f>
        <v>3.9279999999999999</v>
      </c>
      <c r="AR193">
        <f>IFERROR(VLOOKUP($A193, CDS1Y_bbg!AQ$5:AR$241,2), -1)</f>
        <v>11.792</v>
      </c>
      <c r="AT193">
        <f>IFERROR(VLOOKUP($A193, CDS1Y_bbg!AS$5:AT$241,2), -1)</f>
        <v>-1</v>
      </c>
      <c r="AV193">
        <f>IFERROR(VLOOKUP($A193, CDS1Y_bbg!AU$5:AV$241,2), -1)</f>
        <v>-1</v>
      </c>
      <c r="AX193">
        <f>IFERROR(VLOOKUP($A193, CDS1Y_bbg!AW$5:AX$241,2), -1)</f>
        <v>-1</v>
      </c>
      <c r="AZ193">
        <f>IFERROR(VLOOKUP($A193, CDS1Y_bbg!AY$5:AZ$241,2), -1)</f>
        <v>62.49</v>
      </c>
      <c r="BB193">
        <f>IFERROR(VLOOKUP($A193, CDS1Y_bbg!BA$5:BB$241,2), -1)</f>
        <v>-1</v>
      </c>
      <c r="BD193">
        <f>IFERROR(VLOOKUP($A193, CDS1Y_bbg!BC$5:BD$241,2), -1)</f>
        <v>-1</v>
      </c>
      <c r="BF193">
        <f>IFERROR(VLOOKUP($A193, CDS1Y_bbg!BE$5:BF$241,2), -1)</f>
        <v>-1</v>
      </c>
      <c r="BH193">
        <f>IFERROR(VLOOKUP($A193, CDS1Y_bbg!BG$5:BH$241,2), -1)</f>
        <v>-1</v>
      </c>
      <c r="BJ193">
        <f>IFERROR(VLOOKUP($A193, CDS1Y_bbg!BI$5:BJ$241,2), -1)</f>
        <v>50.759</v>
      </c>
      <c r="BL193">
        <f>IFERROR(VLOOKUP($A193, CDS1Y_bbg!BK$5:BL$241,2), -1)</f>
        <v>-1</v>
      </c>
      <c r="BN193">
        <f>IFERROR(VLOOKUP($A193, CDS1Y_bbg!BM$5:BN$241,2), -1)</f>
        <v>35.875999999999998</v>
      </c>
      <c r="BP193">
        <f>IFERROR(VLOOKUP($A193, CDS1Y_bbg!BO$5:BP$241,2), -1)</f>
        <v>-1</v>
      </c>
      <c r="BR193">
        <f>IFERROR(VLOOKUP($A193, CDS1Y_bbg!BQ$5:BR$241,2), -1)</f>
        <v>-1</v>
      </c>
      <c r="BT193">
        <f>IFERROR(VLOOKUP($A193, CDS1Y_bbg!BS$5:BT$241,2), -1)</f>
        <v>-1</v>
      </c>
      <c r="BV193">
        <f>IFERROR(VLOOKUP($A193, CDS1Y_bbg!BU$5:BV$241,2), -1)</f>
        <v>-1</v>
      </c>
      <c r="BX193">
        <f>IFERROR(VLOOKUP($A193, CDS1Y_bbg!BW$5:BX$241,2), -1)</f>
        <v>-1</v>
      </c>
      <c r="BZ193">
        <f>IFERROR(VLOOKUP($A193, CDS1Y_bbg!BY$5:BZ$241,2), -1)</f>
        <v>-1</v>
      </c>
      <c r="CB193">
        <f>IFERROR(VLOOKUP($A193, CDS1Y_bbg!CA$5:CB$241,2), -1)</f>
        <v>-1</v>
      </c>
      <c r="CD193">
        <f>IFERROR(VLOOKUP($A193, CDS1Y_bbg!CC$5:CD$241,2), -1)</f>
        <v>-1</v>
      </c>
      <c r="CF193">
        <f>IFERROR(VLOOKUP($A193, CDS1Y_bbg!CE$5:CF$241,2), -1)</f>
        <v>19.571000000000002</v>
      </c>
      <c r="CH193">
        <f>IFERROR(VLOOKUP($A193, CDS1Y_bbg!CG$5:CH$241,2), -1)</f>
        <v>-1</v>
      </c>
      <c r="CJ193">
        <f>IFERROR(VLOOKUP($A193, CDS1Y_bbg!CI$5:CJ$241,2), -1)</f>
        <v>-1</v>
      </c>
      <c r="CL193">
        <f>IFERROR(VLOOKUP($A193, CDS1Y_bbg!CK$5:CL$241,2), -1)</f>
        <v>-1</v>
      </c>
      <c r="CN193">
        <f>IFERROR(VLOOKUP($A193, CDS1Y_bbg!CM$5:CN$241,2), -1)</f>
        <v>-1</v>
      </c>
    </row>
    <row r="194" spans="1:92" x14ac:dyDescent="0.25">
      <c r="A194" s="1">
        <v>42398</v>
      </c>
      <c r="B194">
        <f>IFERROR(VLOOKUP($A194, CDS1Y_bbg!A$5:B$241,2), -1)</f>
        <v>158.00399999999999</v>
      </c>
      <c r="D194">
        <f>IFERROR(VLOOKUP($A194, CDS1Y_bbg!C$5:D$241,2), -1)</f>
        <v>-1</v>
      </c>
      <c r="F194">
        <f>IFERROR(VLOOKUP($A194, CDS1Y_bbg!E$5:F$241,2), -1)</f>
        <v>55.9</v>
      </c>
      <c r="H194">
        <f>IFERROR(VLOOKUP($A194, CDS1Y_bbg!G$5:H$241,2), -1)</f>
        <v>-1</v>
      </c>
      <c r="J194">
        <f>IFERROR(VLOOKUP($A194, CDS1Y_bbg!I$5:J$241,2), -1)</f>
        <v>126.827</v>
      </c>
      <c r="L194">
        <f>IFERROR(VLOOKUP($A194, CDS1Y_bbg!K$5:L$241,2), -1)</f>
        <v>-1</v>
      </c>
      <c r="N194">
        <f>IFERROR(VLOOKUP($A194, CDS1Y_bbg!M$5:N$241,2), -1)</f>
        <v>-1</v>
      </c>
      <c r="P194">
        <f>IFERROR(VLOOKUP($A194, CDS1Y_bbg!O$5:P$241,2), -1)</f>
        <v>-1</v>
      </c>
      <c r="R194">
        <f>IFERROR(VLOOKUP($A194, CDS1Y_bbg!Q$5:R$241,2), -1)</f>
        <v>65.822999999999993</v>
      </c>
      <c r="T194">
        <v>-1</v>
      </c>
      <c r="V194">
        <f>IFERROR(VLOOKUP($A194, CDS1Y_bbg!U$5:V$241,2), -1)</f>
        <v>-1</v>
      </c>
      <c r="X194">
        <f>IFERROR(VLOOKUP($A194, CDS1Y_bbg!W$5:X$241,2), -1)</f>
        <v>-1</v>
      </c>
      <c r="Z194">
        <f>IFERROR(VLOOKUP($A194, CDS1Y_bbg!Y$5:Z$241,2), -1)</f>
        <v>206.38</v>
      </c>
      <c r="AB194">
        <f>IFERROR(VLOOKUP($A194, CDS1Y_bbg!AA$5:AB$241,2), -1)</f>
        <v>-1</v>
      </c>
      <c r="AD194">
        <f>IFERROR(VLOOKUP($A194, CDS1Y_bbg!AC$5:AD$241,2), -1)</f>
        <v>145.678</v>
      </c>
      <c r="AF194">
        <f>IFERROR(VLOOKUP($A194, CDS1Y_bbg!AE$5:AF$241,2), -1)</f>
        <v>-1</v>
      </c>
      <c r="AH194">
        <f>IFERROR(VLOOKUP($A194, CDS1Y_bbg!AG$5:AH$241,2), -1)</f>
        <v>-1</v>
      </c>
      <c r="AJ194">
        <f>IFERROR(VLOOKUP($A194, CDS1Y_bbg!AI$5:AJ$241,2), -1)</f>
        <v>-1</v>
      </c>
      <c r="AL194">
        <f>IFERROR(VLOOKUP($A194, CDS1Y_bbg!AK$5:AL$241,2), -1)</f>
        <v>-1</v>
      </c>
      <c r="AN194">
        <f>IFERROR(VLOOKUP($A194, CDS1Y_bbg!AM$5:AN$241,2), -1)</f>
        <v>-1</v>
      </c>
      <c r="AP194">
        <f>IFERROR(VLOOKUP($A194, CDS1Y_bbg!AO$5:AP$241,2), -1)</f>
        <v>3.9279999999999999</v>
      </c>
      <c r="AR194">
        <f>IFERROR(VLOOKUP($A194, CDS1Y_bbg!AQ$5:AR$241,2), -1)</f>
        <v>11.792</v>
      </c>
      <c r="AT194">
        <f>IFERROR(VLOOKUP($A194, CDS1Y_bbg!AS$5:AT$241,2), -1)</f>
        <v>-1</v>
      </c>
      <c r="AV194">
        <f>IFERROR(VLOOKUP($A194, CDS1Y_bbg!AU$5:AV$241,2), -1)</f>
        <v>-1</v>
      </c>
      <c r="AX194">
        <f>IFERROR(VLOOKUP($A194, CDS1Y_bbg!AW$5:AX$241,2), -1)</f>
        <v>-1</v>
      </c>
      <c r="AZ194">
        <f>IFERROR(VLOOKUP($A194, CDS1Y_bbg!AY$5:AZ$241,2), -1)</f>
        <v>62.49</v>
      </c>
      <c r="BB194">
        <f>IFERROR(VLOOKUP($A194, CDS1Y_bbg!BA$5:BB$241,2), -1)</f>
        <v>-1</v>
      </c>
      <c r="BD194">
        <f>IFERROR(VLOOKUP($A194, CDS1Y_bbg!BC$5:BD$241,2), -1)</f>
        <v>-1</v>
      </c>
      <c r="BF194">
        <f>IFERROR(VLOOKUP($A194, CDS1Y_bbg!BE$5:BF$241,2), -1)</f>
        <v>-1</v>
      </c>
      <c r="BH194">
        <f>IFERROR(VLOOKUP($A194, CDS1Y_bbg!BG$5:BH$241,2), -1)</f>
        <v>-1</v>
      </c>
      <c r="BJ194">
        <f>IFERROR(VLOOKUP($A194, CDS1Y_bbg!BI$5:BJ$241,2), -1)</f>
        <v>50.759</v>
      </c>
      <c r="BL194">
        <f>IFERROR(VLOOKUP($A194, CDS1Y_bbg!BK$5:BL$241,2), -1)</f>
        <v>-1</v>
      </c>
      <c r="BN194">
        <f>IFERROR(VLOOKUP($A194, CDS1Y_bbg!BM$5:BN$241,2), -1)</f>
        <v>35.875999999999998</v>
      </c>
      <c r="BP194">
        <f>IFERROR(VLOOKUP($A194, CDS1Y_bbg!BO$5:BP$241,2), -1)</f>
        <v>-1</v>
      </c>
      <c r="BR194">
        <f>IFERROR(VLOOKUP($A194, CDS1Y_bbg!BQ$5:BR$241,2), -1)</f>
        <v>-1</v>
      </c>
      <c r="BT194">
        <f>IFERROR(VLOOKUP($A194, CDS1Y_bbg!BS$5:BT$241,2), -1)</f>
        <v>-1</v>
      </c>
      <c r="BV194">
        <f>IFERROR(VLOOKUP($A194, CDS1Y_bbg!BU$5:BV$241,2), -1)</f>
        <v>-1</v>
      </c>
      <c r="BX194">
        <f>IFERROR(VLOOKUP($A194, CDS1Y_bbg!BW$5:BX$241,2), -1)</f>
        <v>-1</v>
      </c>
      <c r="BZ194">
        <f>IFERROR(VLOOKUP($A194, CDS1Y_bbg!BY$5:BZ$241,2), -1)</f>
        <v>-1</v>
      </c>
      <c r="CB194">
        <f>IFERROR(VLOOKUP($A194, CDS1Y_bbg!CA$5:CB$241,2), -1)</f>
        <v>-1</v>
      </c>
      <c r="CD194">
        <f>IFERROR(VLOOKUP($A194, CDS1Y_bbg!CC$5:CD$241,2), -1)</f>
        <v>-1</v>
      </c>
      <c r="CF194">
        <f>IFERROR(VLOOKUP($A194, CDS1Y_bbg!CE$5:CF$241,2), -1)</f>
        <v>19.571000000000002</v>
      </c>
      <c r="CH194">
        <f>IFERROR(VLOOKUP($A194, CDS1Y_bbg!CG$5:CH$241,2), -1)</f>
        <v>-1</v>
      </c>
      <c r="CJ194">
        <f>IFERROR(VLOOKUP($A194, CDS1Y_bbg!CI$5:CJ$241,2), -1)</f>
        <v>-1</v>
      </c>
      <c r="CL194">
        <f>IFERROR(VLOOKUP($A194, CDS1Y_bbg!CK$5:CL$241,2), -1)</f>
        <v>-1</v>
      </c>
      <c r="CN194">
        <f>IFERROR(VLOOKUP($A194, CDS1Y_bbg!CM$5:CN$241,2), -1)</f>
        <v>-1</v>
      </c>
    </row>
    <row r="195" spans="1:92" x14ac:dyDescent="0.25">
      <c r="A195" s="1">
        <v>42429</v>
      </c>
      <c r="B195">
        <f>IFERROR(VLOOKUP($A195, CDS1Y_bbg!A$5:B$241,2), -1)</f>
        <v>111.401</v>
      </c>
      <c r="D195">
        <f>IFERROR(VLOOKUP($A195, CDS1Y_bbg!C$5:D$241,2), -1)</f>
        <v>-1</v>
      </c>
      <c r="F195">
        <f>IFERROR(VLOOKUP($A195, CDS1Y_bbg!E$5:F$241,2), -1)</f>
        <v>46.273000000000003</v>
      </c>
      <c r="H195">
        <f>IFERROR(VLOOKUP($A195, CDS1Y_bbg!G$5:H$241,2), -1)</f>
        <v>-1</v>
      </c>
      <c r="J195">
        <f>IFERROR(VLOOKUP($A195, CDS1Y_bbg!I$5:J$241,2), -1)</f>
        <v>98.82</v>
      </c>
      <c r="L195">
        <f>IFERROR(VLOOKUP($A195, CDS1Y_bbg!K$5:L$241,2), -1)</f>
        <v>-1</v>
      </c>
      <c r="N195">
        <f>IFERROR(VLOOKUP($A195, CDS1Y_bbg!M$5:N$241,2), -1)</f>
        <v>-1</v>
      </c>
      <c r="P195">
        <f>IFERROR(VLOOKUP($A195, CDS1Y_bbg!O$5:P$241,2), -1)</f>
        <v>-1</v>
      </c>
      <c r="R195">
        <f>IFERROR(VLOOKUP($A195, CDS1Y_bbg!Q$5:R$241,2), -1)</f>
        <v>56.37</v>
      </c>
      <c r="T195">
        <v>-1</v>
      </c>
      <c r="V195">
        <f>IFERROR(VLOOKUP($A195, CDS1Y_bbg!U$5:V$241,2), -1)</f>
        <v>-1</v>
      </c>
      <c r="X195">
        <f>IFERROR(VLOOKUP($A195, CDS1Y_bbg!W$5:X$241,2), -1)</f>
        <v>-1</v>
      </c>
      <c r="Z195">
        <f>IFERROR(VLOOKUP($A195, CDS1Y_bbg!Y$5:Z$241,2), -1)</f>
        <v>141.77099999999999</v>
      </c>
      <c r="AB195">
        <f>IFERROR(VLOOKUP($A195, CDS1Y_bbg!AA$5:AB$241,2), -1)</f>
        <v>-1</v>
      </c>
      <c r="AD195">
        <f>IFERROR(VLOOKUP($A195, CDS1Y_bbg!AC$5:AD$241,2), -1)</f>
        <v>104.37</v>
      </c>
      <c r="AF195">
        <f>IFERROR(VLOOKUP($A195, CDS1Y_bbg!AE$5:AF$241,2), -1)</f>
        <v>-1</v>
      </c>
      <c r="AH195">
        <f>IFERROR(VLOOKUP($A195, CDS1Y_bbg!AG$5:AH$241,2), -1)</f>
        <v>-1</v>
      </c>
      <c r="AJ195">
        <f>IFERROR(VLOOKUP($A195, CDS1Y_bbg!AI$5:AJ$241,2), -1)</f>
        <v>-1</v>
      </c>
      <c r="AL195">
        <f>IFERROR(VLOOKUP($A195, CDS1Y_bbg!AK$5:AL$241,2), -1)</f>
        <v>-1</v>
      </c>
      <c r="AN195">
        <f>IFERROR(VLOOKUP($A195, CDS1Y_bbg!AM$5:AN$241,2), -1)</f>
        <v>-1</v>
      </c>
      <c r="AP195">
        <f>IFERROR(VLOOKUP($A195, CDS1Y_bbg!AO$5:AP$241,2), -1)</f>
        <v>3.9279999999999999</v>
      </c>
      <c r="AR195">
        <f>IFERROR(VLOOKUP($A195, CDS1Y_bbg!AQ$5:AR$241,2), -1)</f>
        <v>11.792</v>
      </c>
      <c r="AT195">
        <f>IFERROR(VLOOKUP($A195, CDS1Y_bbg!AS$5:AT$241,2), -1)</f>
        <v>-1</v>
      </c>
      <c r="AV195">
        <f>IFERROR(VLOOKUP($A195, CDS1Y_bbg!AU$5:AV$241,2), -1)</f>
        <v>-1</v>
      </c>
      <c r="AX195">
        <f>IFERROR(VLOOKUP($A195, CDS1Y_bbg!AW$5:AX$241,2), -1)</f>
        <v>-1</v>
      </c>
      <c r="AZ195">
        <f>IFERROR(VLOOKUP($A195, CDS1Y_bbg!AY$5:AZ$241,2), -1)</f>
        <v>62.49</v>
      </c>
      <c r="BB195">
        <f>IFERROR(VLOOKUP($A195, CDS1Y_bbg!BA$5:BB$241,2), -1)</f>
        <v>-1</v>
      </c>
      <c r="BD195">
        <f>IFERROR(VLOOKUP($A195, CDS1Y_bbg!BC$5:BD$241,2), -1)</f>
        <v>-1</v>
      </c>
      <c r="BF195">
        <f>IFERROR(VLOOKUP($A195, CDS1Y_bbg!BE$5:BF$241,2), -1)</f>
        <v>-1</v>
      </c>
      <c r="BH195">
        <f>IFERROR(VLOOKUP($A195, CDS1Y_bbg!BG$5:BH$241,2), -1)</f>
        <v>-1</v>
      </c>
      <c r="BJ195">
        <f>IFERROR(VLOOKUP($A195, CDS1Y_bbg!BI$5:BJ$241,2), -1)</f>
        <v>50.759</v>
      </c>
      <c r="BL195">
        <f>IFERROR(VLOOKUP($A195, CDS1Y_bbg!BK$5:BL$241,2), -1)</f>
        <v>-1</v>
      </c>
      <c r="BN195">
        <f>IFERROR(VLOOKUP($A195, CDS1Y_bbg!BM$5:BN$241,2), -1)</f>
        <v>35.875999999999998</v>
      </c>
      <c r="BP195">
        <f>IFERROR(VLOOKUP($A195, CDS1Y_bbg!BO$5:BP$241,2), -1)</f>
        <v>-1</v>
      </c>
      <c r="BR195">
        <f>IFERROR(VLOOKUP($A195, CDS1Y_bbg!BQ$5:BR$241,2), -1)</f>
        <v>-1</v>
      </c>
      <c r="BT195">
        <f>IFERROR(VLOOKUP($A195, CDS1Y_bbg!BS$5:BT$241,2), -1)</f>
        <v>-1</v>
      </c>
      <c r="BV195">
        <f>IFERROR(VLOOKUP($A195, CDS1Y_bbg!BU$5:BV$241,2), -1)</f>
        <v>-1</v>
      </c>
      <c r="BX195">
        <f>IFERROR(VLOOKUP($A195, CDS1Y_bbg!BW$5:BX$241,2), -1)</f>
        <v>-1</v>
      </c>
      <c r="BZ195">
        <f>IFERROR(VLOOKUP($A195, CDS1Y_bbg!BY$5:BZ$241,2), -1)</f>
        <v>-1</v>
      </c>
      <c r="CB195">
        <f>IFERROR(VLOOKUP($A195, CDS1Y_bbg!CA$5:CB$241,2), -1)</f>
        <v>-1</v>
      </c>
      <c r="CD195">
        <f>IFERROR(VLOOKUP($A195, CDS1Y_bbg!CC$5:CD$241,2), -1)</f>
        <v>-1</v>
      </c>
      <c r="CF195">
        <f>IFERROR(VLOOKUP($A195, CDS1Y_bbg!CE$5:CF$241,2), -1)</f>
        <v>19.571000000000002</v>
      </c>
      <c r="CH195">
        <f>IFERROR(VLOOKUP($A195, CDS1Y_bbg!CG$5:CH$241,2), -1)</f>
        <v>-1</v>
      </c>
      <c r="CJ195">
        <f>IFERROR(VLOOKUP($A195, CDS1Y_bbg!CI$5:CJ$241,2), -1)</f>
        <v>-1</v>
      </c>
      <c r="CL195">
        <f>IFERROR(VLOOKUP($A195, CDS1Y_bbg!CK$5:CL$241,2), -1)</f>
        <v>-1</v>
      </c>
      <c r="CN195">
        <f>IFERROR(VLOOKUP($A195, CDS1Y_bbg!CM$5:CN$241,2), -1)</f>
        <v>-1</v>
      </c>
    </row>
    <row r="196" spans="1:92" x14ac:dyDescent="0.25">
      <c r="A196" s="1">
        <v>42460</v>
      </c>
      <c r="B196">
        <f>IFERROR(VLOOKUP($A196, CDS1Y_bbg!A$5:B$241,2), -1)</f>
        <v>96.113</v>
      </c>
      <c r="D196">
        <f>IFERROR(VLOOKUP($A196, CDS1Y_bbg!C$5:D$241,2), -1)</f>
        <v>-1</v>
      </c>
      <c r="F196">
        <f>IFERROR(VLOOKUP($A196, CDS1Y_bbg!E$5:F$241,2), -1)</f>
        <v>29.155000000000001</v>
      </c>
      <c r="H196">
        <f>IFERROR(VLOOKUP($A196, CDS1Y_bbg!G$5:H$241,2), -1)</f>
        <v>-1</v>
      </c>
      <c r="J196">
        <f>IFERROR(VLOOKUP($A196, CDS1Y_bbg!I$5:J$241,2), -1)</f>
        <v>61.779000000000003</v>
      </c>
      <c r="L196">
        <f>IFERROR(VLOOKUP($A196, CDS1Y_bbg!K$5:L$241,2), -1)</f>
        <v>-1</v>
      </c>
      <c r="N196">
        <f>IFERROR(VLOOKUP($A196, CDS1Y_bbg!M$5:N$241,2), -1)</f>
        <v>-1</v>
      </c>
      <c r="P196">
        <f>IFERROR(VLOOKUP($A196, CDS1Y_bbg!O$5:P$241,2), -1)</f>
        <v>-1</v>
      </c>
      <c r="R196">
        <f>IFERROR(VLOOKUP($A196, CDS1Y_bbg!Q$5:R$241,2), -1)</f>
        <v>49.366</v>
      </c>
      <c r="T196">
        <v>-1</v>
      </c>
      <c r="V196">
        <f>IFERROR(VLOOKUP($A196, CDS1Y_bbg!U$5:V$241,2), -1)</f>
        <v>-1</v>
      </c>
      <c r="X196">
        <f>IFERROR(VLOOKUP($A196, CDS1Y_bbg!W$5:X$241,2), -1)</f>
        <v>-1</v>
      </c>
      <c r="Z196">
        <f>IFERROR(VLOOKUP($A196, CDS1Y_bbg!Y$5:Z$241,2), -1)</f>
        <v>73.83</v>
      </c>
      <c r="AB196">
        <f>IFERROR(VLOOKUP($A196, CDS1Y_bbg!AA$5:AB$241,2), -1)</f>
        <v>-1</v>
      </c>
      <c r="AD196">
        <f>IFERROR(VLOOKUP($A196, CDS1Y_bbg!AC$5:AD$241,2), -1)</f>
        <v>70.018000000000001</v>
      </c>
      <c r="AF196">
        <f>IFERROR(VLOOKUP($A196, CDS1Y_bbg!AE$5:AF$241,2), -1)</f>
        <v>-1</v>
      </c>
      <c r="AH196">
        <f>IFERROR(VLOOKUP($A196, CDS1Y_bbg!AG$5:AH$241,2), -1)</f>
        <v>-1</v>
      </c>
      <c r="AJ196">
        <f>IFERROR(VLOOKUP($A196, CDS1Y_bbg!AI$5:AJ$241,2), -1)</f>
        <v>-1</v>
      </c>
      <c r="AL196">
        <f>IFERROR(VLOOKUP($A196, CDS1Y_bbg!AK$5:AL$241,2), -1)</f>
        <v>-1</v>
      </c>
      <c r="AN196">
        <f>IFERROR(VLOOKUP($A196, CDS1Y_bbg!AM$5:AN$241,2), -1)</f>
        <v>-1</v>
      </c>
      <c r="AP196">
        <f>IFERROR(VLOOKUP($A196, CDS1Y_bbg!AO$5:AP$241,2), -1)</f>
        <v>3.9279999999999999</v>
      </c>
      <c r="AR196">
        <f>IFERROR(VLOOKUP($A196, CDS1Y_bbg!AQ$5:AR$241,2), -1)</f>
        <v>11.792</v>
      </c>
      <c r="AT196">
        <f>IFERROR(VLOOKUP($A196, CDS1Y_bbg!AS$5:AT$241,2), -1)</f>
        <v>-1</v>
      </c>
      <c r="AV196">
        <f>IFERROR(VLOOKUP($A196, CDS1Y_bbg!AU$5:AV$241,2), -1)</f>
        <v>-1</v>
      </c>
      <c r="AX196">
        <f>IFERROR(VLOOKUP($A196, CDS1Y_bbg!AW$5:AX$241,2), -1)</f>
        <v>-1</v>
      </c>
      <c r="AZ196">
        <f>IFERROR(VLOOKUP($A196, CDS1Y_bbg!AY$5:AZ$241,2), -1)</f>
        <v>43.761000000000003</v>
      </c>
      <c r="BB196">
        <f>IFERROR(VLOOKUP($A196, CDS1Y_bbg!BA$5:BB$241,2), -1)</f>
        <v>-1</v>
      </c>
      <c r="BD196">
        <f>IFERROR(VLOOKUP($A196, CDS1Y_bbg!BC$5:BD$241,2), -1)</f>
        <v>-1</v>
      </c>
      <c r="BF196">
        <f>IFERROR(VLOOKUP($A196, CDS1Y_bbg!BE$5:BF$241,2), -1)</f>
        <v>-1</v>
      </c>
      <c r="BH196">
        <f>IFERROR(VLOOKUP($A196, CDS1Y_bbg!BG$5:BH$241,2), -1)</f>
        <v>-1</v>
      </c>
      <c r="BJ196">
        <f>IFERROR(VLOOKUP($A196, CDS1Y_bbg!BI$5:BJ$241,2), -1)</f>
        <v>50.759</v>
      </c>
      <c r="BL196">
        <f>IFERROR(VLOOKUP($A196, CDS1Y_bbg!BK$5:BL$241,2), -1)</f>
        <v>-1</v>
      </c>
      <c r="BN196">
        <f>IFERROR(VLOOKUP($A196, CDS1Y_bbg!BM$5:BN$241,2), -1)</f>
        <v>35.875999999999998</v>
      </c>
      <c r="BP196">
        <f>IFERROR(VLOOKUP($A196, CDS1Y_bbg!BO$5:BP$241,2), -1)</f>
        <v>-1</v>
      </c>
      <c r="BR196">
        <f>IFERROR(VLOOKUP($A196, CDS1Y_bbg!BQ$5:BR$241,2), -1)</f>
        <v>-1</v>
      </c>
      <c r="BT196">
        <f>IFERROR(VLOOKUP($A196, CDS1Y_bbg!BS$5:BT$241,2), -1)</f>
        <v>-1</v>
      </c>
      <c r="BV196">
        <f>IFERROR(VLOOKUP($A196, CDS1Y_bbg!BU$5:BV$241,2), -1)</f>
        <v>-1</v>
      </c>
      <c r="BX196">
        <f>IFERROR(VLOOKUP($A196, CDS1Y_bbg!BW$5:BX$241,2), -1)</f>
        <v>-1</v>
      </c>
      <c r="BZ196">
        <f>IFERROR(VLOOKUP($A196, CDS1Y_bbg!BY$5:BZ$241,2), -1)</f>
        <v>-1</v>
      </c>
      <c r="CB196">
        <f>IFERROR(VLOOKUP($A196, CDS1Y_bbg!CA$5:CB$241,2), -1)</f>
        <v>-1</v>
      </c>
      <c r="CD196">
        <f>IFERROR(VLOOKUP($A196, CDS1Y_bbg!CC$5:CD$241,2), -1)</f>
        <v>-1</v>
      </c>
      <c r="CF196">
        <f>IFERROR(VLOOKUP($A196, CDS1Y_bbg!CE$5:CF$241,2), -1)</f>
        <v>19.571000000000002</v>
      </c>
      <c r="CH196">
        <f>IFERROR(VLOOKUP($A196, CDS1Y_bbg!CG$5:CH$241,2), -1)</f>
        <v>-1</v>
      </c>
      <c r="CJ196">
        <f>IFERROR(VLOOKUP($A196, CDS1Y_bbg!CI$5:CJ$241,2), -1)</f>
        <v>-1</v>
      </c>
      <c r="CL196">
        <f>IFERROR(VLOOKUP($A196, CDS1Y_bbg!CK$5:CL$241,2), -1)</f>
        <v>-1</v>
      </c>
      <c r="CN196">
        <f>IFERROR(VLOOKUP($A196, CDS1Y_bbg!CM$5:CN$241,2), -1)</f>
        <v>-1</v>
      </c>
    </row>
    <row r="197" spans="1:92" x14ac:dyDescent="0.25">
      <c r="A197" s="1">
        <v>42489</v>
      </c>
      <c r="B197">
        <f>IFERROR(VLOOKUP($A197, CDS1Y_bbg!A$5:B$241,2), -1)</f>
        <v>98.375</v>
      </c>
      <c r="D197">
        <f>IFERROR(VLOOKUP($A197, CDS1Y_bbg!C$5:D$241,2), -1)</f>
        <v>-1</v>
      </c>
      <c r="F197">
        <f>IFERROR(VLOOKUP($A197, CDS1Y_bbg!E$5:F$241,2), -1)</f>
        <v>34.795000000000002</v>
      </c>
      <c r="H197">
        <f>IFERROR(VLOOKUP($A197, CDS1Y_bbg!G$5:H$241,2), -1)</f>
        <v>-1</v>
      </c>
      <c r="J197">
        <f>IFERROR(VLOOKUP($A197, CDS1Y_bbg!I$5:J$241,2), -1)</f>
        <v>72.213999999999999</v>
      </c>
      <c r="L197">
        <f>IFERROR(VLOOKUP($A197, CDS1Y_bbg!K$5:L$241,2), -1)</f>
        <v>-1</v>
      </c>
      <c r="N197">
        <f>IFERROR(VLOOKUP($A197, CDS1Y_bbg!M$5:N$241,2), -1)</f>
        <v>-1</v>
      </c>
      <c r="P197">
        <f>IFERROR(VLOOKUP($A197, CDS1Y_bbg!O$5:P$241,2), -1)</f>
        <v>-1</v>
      </c>
      <c r="R197">
        <f>IFERROR(VLOOKUP($A197, CDS1Y_bbg!Q$5:R$241,2), -1)</f>
        <v>48.250999999999998</v>
      </c>
      <c r="T197">
        <v>-1</v>
      </c>
      <c r="V197">
        <f>IFERROR(VLOOKUP($A197, CDS1Y_bbg!U$5:V$241,2), -1)</f>
        <v>-1</v>
      </c>
      <c r="X197">
        <f>IFERROR(VLOOKUP($A197, CDS1Y_bbg!W$5:X$241,2), -1)</f>
        <v>-1</v>
      </c>
      <c r="Z197">
        <v>-1</v>
      </c>
      <c r="AB197">
        <f>IFERROR(VLOOKUP($A197, CDS1Y_bbg!AA$5:AB$241,2), -1)</f>
        <v>-1</v>
      </c>
      <c r="AD197">
        <f>IFERROR(VLOOKUP($A197, CDS1Y_bbg!AC$5:AD$241,2), -1)</f>
        <v>58.362000000000002</v>
      </c>
      <c r="AF197">
        <f>IFERROR(VLOOKUP($A197, CDS1Y_bbg!AE$5:AF$241,2), -1)</f>
        <v>-1</v>
      </c>
      <c r="AH197">
        <f>IFERROR(VLOOKUP($A197, CDS1Y_bbg!AG$5:AH$241,2), -1)</f>
        <v>-1</v>
      </c>
      <c r="AJ197">
        <f>IFERROR(VLOOKUP($A197, CDS1Y_bbg!AI$5:AJ$241,2), -1)</f>
        <v>-1</v>
      </c>
      <c r="AL197">
        <f>IFERROR(VLOOKUP($A197, CDS1Y_bbg!AK$5:AL$241,2), -1)</f>
        <v>-1</v>
      </c>
      <c r="AN197">
        <f>IFERROR(VLOOKUP($A197, CDS1Y_bbg!AM$5:AN$241,2), -1)</f>
        <v>-1</v>
      </c>
      <c r="AP197">
        <f>IFERROR(VLOOKUP($A197, CDS1Y_bbg!AO$5:AP$241,2), -1)</f>
        <v>3.9279999999999999</v>
      </c>
      <c r="AR197">
        <f>IFERROR(VLOOKUP($A197, CDS1Y_bbg!AQ$5:AR$241,2), -1)</f>
        <v>11.792</v>
      </c>
      <c r="AT197">
        <f>IFERROR(VLOOKUP($A197, CDS1Y_bbg!AS$5:AT$241,2), -1)</f>
        <v>-1</v>
      </c>
      <c r="AV197">
        <f>IFERROR(VLOOKUP($A197, CDS1Y_bbg!AU$5:AV$241,2), -1)</f>
        <v>-1</v>
      </c>
      <c r="AX197">
        <f>IFERROR(VLOOKUP($A197, CDS1Y_bbg!AW$5:AX$241,2), -1)</f>
        <v>-1</v>
      </c>
      <c r="AZ197">
        <f>IFERROR(VLOOKUP($A197, CDS1Y_bbg!AY$5:AZ$241,2), -1)</f>
        <v>44.798999999999999</v>
      </c>
      <c r="BB197">
        <f>IFERROR(VLOOKUP($A197, CDS1Y_bbg!BA$5:BB$241,2), -1)</f>
        <v>-1</v>
      </c>
      <c r="BD197">
        <f>IFERROR(VLOOKUP($A197, CDS1Y_bbg!BC$5:BD$241,2), -1)</f>
        <v>-1</v>
      </c>
      <c r="BF197">
        <f>IFERROR(VLOOKUP($A197, CDS1Y_bbg!BE$5:BF$241,2), -1)</f>
        <v>-1</v>
      </c>
      <c r="BH197">
        <f>IFERROR(VLOOKUP($A197, CDS1Y_bbg!BG$5:BH$241,2), -1)</f>
        <v>-1</v>
      </c>
      <c r="BJ197">
        <f>IFERROR(VLOOKUP($A197, CDS1Y_bbg!BI$5:BJ$241,2), -1)</f>
        <v>50.759</v>
      </c>
      <c r="BL197">
        <f>IFERROR(VLOOKUP($A197, CDS1Y_bbg!BK$5:BL$241,2), -1)</f>
        <v>-1</v>
      </c>
      <c r="BN197">
        <f>IFERROR(VLOOKUP($A197, CDS1Y_bbg!BM$5:BN$241,2), -1)</f>
        <v>35.875999999999998</v>
      </c>
      <c r="BP197">
        <f>IFERROR(VLOOKUP($A197, CDS1Y_bbg!BO$5:BP$241,2), -1)</f>
        <v>-1</v>
      </c>
      <c r="BR197">
        <f>IFERROR(VLOOKUP($A197, CDS1Y_bbg!BQ$5:BR$241,2), -1)</f>
        <v>-1</v>
      </c>
      <c r="BT197">
        <f>IFERROR(VLOOKUP($A197, CDS1Y_bbg!BS$5:BT$241,2), -1)</f>
        <v>-1</v>
      </c>
      <c r="BV197">
        <f>IFERROR(VLOOKUP($A197, CDS1Y_bbg!BU$5:BV$241,2), -1)</f>
        <v>-1</v>
      </c>
      <c r="BX197">
        <f>IFERROR(VLOOKUP($A197, CDS1Y_bbg!BW$5:BX$241,2), -1)</f>
        <v>-1</v>
      </c>
      <c r="BZ197">
        <f>IFERROR(VLOOKUP($A197, CDS1Y_bbg!BY$5:BZ$241,2), -1)</f>
        <v>-1</v>
      </c>
      <c r="CB197">
        <f>IFERROR(VLOOKUP($A197, CDS1Y_bbg!CA$5:CB$241,2), -1)</f>
        <v>-1</v>
      </c>
      <c r="CD197">
        <f>IFERROR(VLOOKUP($A197, CDS1Y_bbg!CC$5:CD$241,2), -1)</f>
        <v>-1</v>
      </c>
      <c r="CF197">
        <f>IFERROR(VLOOKUP($A197, CDS1Y_bbg!CE$5:CF$241,2), -1)</f>
        <v>19.571000000000002</v>
      </c>
      <c r="CH197">
        <f>IFERROR(VLOOKUP($A197, CDS1Y_bbg!CG$5:CH$241,2), -1)</f>
        <v>-1</v>
      </c>
      <c r="CJ197">
        <f>IFERROR(VLOOKUP($A197, CDS1Y_bbg!CI$5:CJ$241,2), -1)</f>
        <v>-1</v>
      </c>
      <c r="CL197">
        <f>IFERROR(VLOOKUP($A197, CDS1Y_bbg!CK$5:CL$241,2), -1)</f>
        <v>-1</v>
      </c>
      <c r="CN197">
        <f>IFERROR(VLOOKUP($A197, CDS1Y_bbg!CM$5:CN$241,2), -1)</f>
        <v>-1</v>
      </c>
    </row>
    <row r="198" spans="1:92" x14ac:dyDescent="0.25">
      <c r="A198" s="1">
        <v>42521</v>
      </c>
      <c r="B198">
        <f>IFERROR(VLOOKUP($A198, CDS1Y_bbg!A$5:B$241,2), -1)</f>
        <v>99.078000000000003</v>
      </c>
      <c r="D198">
        <f>IFERROR(VLOOKUP($A198, CDS1Y_bbg!C$5:D$241,2), -1)</f>
        <v>-1</v>
      </c>
      <c r="F198">
        <f>IFERROR(VLOOKUP($A198, CDS1Y_bbg!E$5:F$241,2), -1)</f>
        <v>42.079000000000001</v>
      </c>
      <c r="H198">
        <f>IFERROR(VLOOKUP($A198, CDS1Y_bbg!G$5:H$241,2), -1)</f>
        <v>-1</v>
      </c>
      <c r="J198">
        <f>IFERROR(VLOOKUP($A198, CDS1Y_bbg!I$5:J$241,2), -1)</f>
        <v>80.975999999999999</v>
      </c>
      <c r="L198">
        <f>IFERROR(VLOOKUP($A198, CDS1Y_bbg!K$5:L$241,2), -1)</f>
        <v>-1</v>
      </c>
      <c r="N198">
        <f>IFERROR(VLOOKUP($A198, CDS1Y_bbg!M$5:N$241,2), -1)</f>
        <v>-1</v>
      </c>
      <c r="P198">
        <f>IFERROR(VLOOKUP($A198, CDS1Y_bbg!O$5:P$241,2), -1)</f>
        <v>-1</v>
      </c>
      <c r="R198">
        <f>IFERROR(VLOOKUP($A198, CDS1Y_bbg!Q$5:R$241,2), -1)</f>
        <v>52.710999999999999</v>
      </c>
      <c r="T198">
        <v>-1</v>
      </c>
      <c r="V198">
        <f>IFERROR(VLOOKUP($A198, CDS1Y_bbg!U$5:V$241,2), -1)</f>
        <v>-1</v>
      </c>
      <c r="X198">
        <f>IFERROR(VLOOKUP($A198, CDS1Y_bbg!W$5:X$241,2), -1)</f>
        <v>-1</v>
      </c>
      <c r="Z198">
        <v>-1</v>
      </c>
      <c r="AB198">
        <f>IFERROR(VLOOKUP($A198, CDS1Y_bbg!AA$5:AB$241,2), -1)</f>
        <v>-1</v>
      </c>
      <c r="AD198">
        <f>IFERROR(VLOOKUP($A198, CDS1Y_bbg!AC$5:AD$241,2), -1)</f>
        <v>87.295000000000002</v>
      </c>
      <c r="AF198">
        <f>IFERROR(VLOOKUP($A198, CDS1Y_bbg!AE$5:AF$241,2), -1)</f>
        <v>-1</v>
      </c>
      <c r="AH198">
        <f>IFERROR(VLOOKUP($A198, CDS1Y_bbg!AG$5:AH$241,2), -1)</f>
        <v>-1</v>
      </c>
      <c r="AJ198">
        <f>IFERROR(VLOOKUP($A198, CDS1Y_bbg!AI$5:AJ$241,2), -1)</f>
        <v>-1</v>
      </c>
      <c r="AL198">
        <f>IFERROR(VLOOKUP($A198, CDS1Y_bbg!AK$5:AL$241,2), -1)</f>
        <v>-1</v>
      </c>
      <c r="AN198">
        <f>IFERROR(VLOOKUP($A198, CDS1Y_bbg!AM$5:AN$241,2), -1)</f>
        <v>-1</v>
      </c>
      <c r="AP198">
        <f>IFERROR(VLOOKUP($A198, CDS1Y_bbg!AO$5:AP$241,2), -1)</f>
        <v>3.9279999999999999</v>
      </c>
      <c r="AR198">
        <f>IFERROR(VLOOKUP($A198, CDS1Y_bbg!AQ$5:AR$241,2), -1)</f>
        <v>11.792</v>
      </c>
      <c r="AT198">
        <f>IFERROR(VLOOKUP($A198, CDS1Y_bbg!AS$5:AT$241,2), -1)</f>
        <v>-1</v>
      </c>
      <c r="AV198">
        <f>IFERROR(VLOOKUP($A198, CDS1Y_bbg!AU$5:AV$241,2), -1)</f>
        <v>-1</v>
      </c>
      <c r="AX198">
        <f>IFERROR(VLOOKUP($A198, CDS1Y_bbg!AW$5:AX$241,2), -1)</f>
        <v>-1</v>
      </c>
      <c r="AZ198">
        <f>IFERROR(VLOOKUP($A198, CDS1Y_bbg!AY$5:AZ$241,2), -1)</f>
        <v>46.085000000000001</v>
      </c>
      <c r="BB198">
        <f>IFERROR(VLOOKUP($A198, CDS1Y_bbg!BA$5:BB$241,2), -1)</f>
        <v>-1</v>
      </c>
      <c r="BD198">
        <f>IFERROR(VLOOKUP($A198, CDS1Y_bbg!BC$5:BD$241,2), -1)</f>
        <v>-1</v>
      </c>
      <c r="BF198">
        <f>IFERROR(VLOOKUP($A198, CDS1Y_bbg!BE$5:BF$241,2), -1)</f>
        <v>-1</v>
      </c>
      <c r="BH198">
        <f>IFERROR(VLOOKUP($A198, CDS1Y_bbg!BG$5:BH$241,2), -1)</f>
        <v>-1</v>
      </c>
      <c r="BJ198">
        <f>IFERROR(VLOOKUP($A198, CDS1Y_bbg!BI$5:BJ$241,2), -1)</f>
        <v>50.759</v>
      </c>
      <c r="BL198">
        <f>IFERROR(VLOOKUP($A198, CDS1Y_bbg!BK$5:BL$241,2), -1)</f>
        <v>-1</v>
      </c>
      <c r="BN198">
        <f>IFERROR(VLOOKUP($A198, CDS1Y_bbg!BM$5:BN$241,2), -1)</f>
        <v>35.875999999999998</v>
      </c>
      <c r="BP198">
        <f>IFERROR(VLOOKUP($A198, CDS1Y_bbg!BO$5:BP$241,2), -1)</f>
        <v>-1</v>
      </c>
      <c r="BR198">
        <f>IFERROR(VLOOKUP($A198, CDS1Y_bbg!BQ$5:BR$241,2), -1)</f>
        <v>-1</v>
      </c>
      <c r="BT198">
        <f>IFERROR(VLOOKUP($A198, CDS1Y_bbg!BS$5:BT$241,2), -1)</f>
        <v>-1</v>
      </c>
      <c r="BV198">
        <f>IFERROR(VLOOKUP($A198, CDS1Y_bbg!BU$5:BV$241,2), -1)</f>
        <v>-1</v>
      </c>
      <c r="BX198">
        <f>IFERROR(VLOOKUP($A198, CDS1Y_bbg!BW$5:BX$241,2), -1)</f>
        <v>-1</v>
      </c>
      <c r="BZ198">
        <f>IFERROR(VLOOKUP($A198, CDS1Y_bbg!BY$5:BZ$241,2), -1)</f>
        <v>-1</v>
      </c>
      <c r="CB198">
        <f>IFERROR(VLOOKUP($A198, CDS1Y_bbg!CA$5:CB$241,2), -1)</f>
        <v>-1</v>
      </c>
      <c r="CD198">
        <f>IFERROR(VLOOKUP($A198, CDS1Y_bbg!CC$5:CD$241,2), -1)</f>
        <v>-1</v>
      </c>
      <c r="CF198">
        <f>IFERROR(VLOOKUP($A198, CDS1Y_bbg!CE$5:CF$241,2), -1)</f>
        <v>19.571000000000002</v>
      </c>
      <c r="CH198">
        <f>IFERROR(VLOOKUP($A198, CDS1Y_bbg!CG$5:CH$241,2), -1)</f>
        <v>-1</v>
      </c>
      <c r="CJ198">
        <f>IFERROR(VLOOKUP($A198, CDS1Y_bbg!CI$5:CJ$241,2), -1)</f>
        <v>-1</v>
      </c>
      <c r="CL198">
        <f>IFERROR(VLOOKUP($A198, CDS1Y_bbg!CK$5:CL$241,2), -1)</f>
        <v>-1</v>
      </c>
      <c r="CN198">
        <f>IFERROR(VLOOKUP($A198, CDS1Y_bbg!CM$5:CN$241,2), -1)</f>
        <v>-1</v>
      </c>
    </row>
    <row r="199" spans="1:92" x14ac:dyDescent="0.25">
      <c r="A199" s="1">
        <v>42551</v>
      </c>
      <c r="B199">
        <f>IFERROR(VLOOKUP($A199, CDS1Y_bbg!A$5:B$241,2), -1)</f>
        <v>83.105000000000004</v>
      </c>
      <c r="D199">
        <f>IFERROR(VLOOKUP($A199, CDS1Y_bbg!C$5:D$241,2), -1)</f>
        <v>-1</v>
      </c>
      <c r="F199">
        <f>IFERROR(VLOOKUP($A199, CDS1Y_bbg!E$5:F$241,2), -1)</f>
        <v>29.844000000000001</v>
      </c>
      <c r="H199">
        <f>IFERROR(VLOOKUP($A199, CDS1Y_bbg!G$5:H$241,2), -1)</f>
        <v>-1</v>
      </c>
      <c r="J199">
        <f>IFERROR(VLOOKUP($A199, CDS1Y_bbg!I$5:J$241,2), -1)</f>
        <v>57.826999999999998</v>
      </c>
      <c r="L199">
        <f>IFERROR(VLOOKUP($A199, CDS1Y_bbg!K$5:L$241,2), -1)</f>
        <v>-1</v>
      </c>
      <c r="N199">
        <f>IFERROR(VLOOKUP($A199, CDS1Y_bbg!M$5:N$241,2), -1)</f>
        <v>-1</v>
      </c>
      <c r="P199">
        <f>IFERROR(VLOOKUP($A199, CDS1Y_bbg!O$5:P$241,2), -1)</f>
        <v>-1</v>
      </c>
      <c r="R199">
        <f>IFERROR(VLOOKUP($A199, CDS1Y_bbg!Q$5:R$241,2), -1)</f>
        <v>46.347999999999999</v>
      </c>
      <c r="T199">
        <v>-1</v>
      </c>
      <c r="V199">
        <f>IFERROR(VLOOKUP($A199, CDS1Y_bbg!U$5:V$241,2), -1)</f>
        <v>-1</v>
      </c>
      <c r="X199">
        <f>IFERROR(VLOOKUP($A199, CDS1Y_bbg!W$5:X$241,2), -1)</f>
        <v>-1</v>
      </c>
      <c r="Z199">
        <v>-1</v>
      </c>
      <c r="AB199">
        <f>IFERROR(VLOOKUP($A199, CDS1Y_bbg!AA$5:AB$241,2), -1)</f>
        <v>-1</v>
      </c>
      <c r="AD199">
        <f>IFERROR(VLOOKUP($A199, CDS1Y_bbg!AC$5:AD$241,2), -1)</f>
        <v>55.371000000000002</v>
      </c>
      <c r="AF199">
        <f>IFERROR(VLOOKUP($A199, CDS1Y_bbg!AE$5:AF$241,2), -1)</f>
        <v>-1</v>
      </c>
      <c r="AH199">
        <f>IFERROR(VLOOKUP($A199, CDS1Y_bbg!AG$5:AH$241,2), -1)</f>
        <v>-1</v>
      </c>
      <c r="AJ199">
        <f>IFERROR(VLOOKUP($A199, CDS1Y_bbg!AI$5:AJ$241,2), -1)</f>
        <v>-1</v>
      </c>
      <c r="AL199">
        <f>IFERROR(VLOOKUP($A199, CDS1Y_bbg!AK$5:AL$241,2), -1)</f>
        <v>-1</v>
      </c>
      <c r="AN199">
        <f>IFERROR(VLOOKUP($A199, CDS1Y_bbg!AM$5:AN$241,2), -1)</f>
        <v>-1</v>
      </c>
      <c r="AP199">
        <f>IFERROR(VLOOKUP($A199, CDS1Y_bbg!AO$5:AP$241,2), -1)</f>
        <v>3.9279999999999999</v>
      </c>
      <c r="AR199">
        <f>IFERROR(VLOOKUP($A199, CDS1Y_bbg!AQ$5:AR$241,2), -1)</f>
        <v>11.792</v>
      </c>
      <c r="AT199">
        <f>IFERROR(VLOOKUP($A199, CDS1Y_bbg!AS$5:AT$241,2), -1)</f>
        <v>-1</v>
      </c>
      <c r="AV199">
        <f>IFERROR(VLOOKUP($A199, CDS1Y_bbg!AU$5:AV$241,2), -1)</f>
        <v>-1</v>
      </c>
      <c r="AX199">
        <f>IFERROR(VLOOKUP($A199, CDS1Y_bbg!AW$5:AX$241,2), -1)</f>
        <v>-1</v>
      </c>
      <c r="AZ199">
        <f>IFERROR(VLOOKUP($A199, CDS1Y_bbg!AY$5:AZ$241,2), -1)</f>
        <v>46.085000000000001</v>
      </c>
      <c r="BB199">
        <f>IFERROR(VLOOKUP($A199, CDS1Y_bbg!BA$5:BB$241,2), -1)</f>
        <v>-1</v>
      </c>
      <c r="BD199">
        <f>IFERROR(VLOOKUP($A199, CDS1Y_bbg!BC$5:BD$241,2), -1)</f>
        <v>-1</v>
      </c>
      <c r="BF199">
        <f>IFERROR(VLOOKUP($A199, CDS1Y_bbg!BE$5:BF$241,2), -1)</f>
        <v>-1</v>
      </c>
      <c r="BH199">
        <f>IFERROR(VLOOKUP($A199, CDS1Y_bbg!BG$5:BH$241,2), -1)</f>
        <v>-1</v>
      </c>
      <c r="BJ199">
        <f>IFERROR(VLOOKUP($A199, CDS1Y_bbg!BI$5:BJ$241,2), -1)</f>
        <v>50.759</v>
      </c>
      <c r="BL199">
        <f>IFERROR(VLOOKUP($A199, CDS1Y_bbg!BK$5:BL$241,2), -1)</f>
        <v>-1</v>
      </c>
      <c r="BN199">
        <f>IFERROR(VLOOKUP($A199, CDS1Y_bbg!BM$5:BN$241,2), -1)</f>
        <v>35.875999999999998</v>
      </c>
      <c r="BP199">
        <f>IFERROR(VLOOKUP($A199, CDS1Y_bbg!BO$5:BP$241,2), -1)</f>
        <v>-1</v>
      </c>
      <c r="BR199">
        <f>IFERROR(VLOOKUP($A199, CDS1Y_bbg!BQ$5:BR$241,2), -1)</f>
        <v>-1</v>
      </c>
      <c r="BT199">
        <f>IFERROR(VLOOKUP($A199, CDS1Y_bbg!BS$5:BT$241,2), -1)</f>
        <v>-1</v>
      </c>
      <c r="BV199">
        <f>IFERROR(VLOOKUP($A199, CDS1Y_bbg!BU$5:BV$241,2), -1)</f>
        <v>-1</v>
      </c>
      <c r="BX199">
        <f>IFERROR(VLOOKUP($A199, CDS1Y_bbg!BW$5:BX$241,2), -1)</f>
        <v>-1</v>
      </c>
      <c r="BZ199">
        <f>IFERROR(VLOOKUP($A199, CDS1Y_bbg!BY$5:BZ$241,2), -1)</f>
        <v>-1</v>
      </c>
      <c r="CB199">
        <f>IFERROR(VLOOKUP($A199, CDS1Y_bbg!CA$5:CB$241,2), -1)</f>
        <v>-1</v>
      </c>
      <c r="CD199">
        <f>IFERROR(VLOOKUP($A199, CDS1Y_bbg!CC$5:CD$241,2), -1)</f>
        <v>-1</v>
      </c>
      <c r="CF199">
        <f>IFERROR(VLOOKUP($A199, CDS1Y_bbg!CE$5:CF$241,2), -1)</f>
        <v>19.571000000000002</v>
      </c>
      <c r="CH199">
        <f>IFERROR(VLOOKUP($A199, CDS1Y_bbg!CG$5:CH$241,2), -1)</f>
        <v>-1</v>
      </c>
      <c r="CJ199">
        <f>IFERROR(VLOOKUP($A199, CDS1Y_bbg!CI$5:CJ$241,2), -1)</f>
        <v>-1</v>
      </c>
      <c r="CL199">
        <f>IFERROR(VLOOKUP($A199, CDS1Y_bbg!CK$5:CL$241,2), -1)</f>
        <v>-1</v>
      </c>
      <c r="CN199">
        <f>IFERROR(VLOOKUP($A199, CDS1Y_bbg!CM$5:CN$241,2), -1)</f>
        <v>-1</v>
      </c>
    </row>
    <row r="200" spans="1:92" x14ac:dyDescent="0.25">
      <c r="A200" s="1">
        <v>42580</v>
      </c>
      <c r="B200">
        <f>IFERROR(VLOOKUP($A200, CDS1Y_bbg!A$5:B$241,2), -1)</f>
        <v>76.754000000000005</v>
      </c>
      <c r="D200">
        <f>IFERROR(VLOOKUP($A200, CDS1Y_bbg!C$5:D$241,2), -1)</f>
        <v>-1</v>
      </c>
      <c r="F200">
        <f>IFERROR(VLOOKUP($A200, CDS1Y_bbg!E$5:F$241,2), -1)</f>
        <v>29.262</v>
      </c>
      <c r="H200">
        <f>IFERROR(VLOOKUP($A200, CDS1Y_bbg!G$5:H$241,2), -1)</f>
        <v>-1</v>
      </c>
      <c r="J200">
        <f>IFERROR(VLOOKUP($A200, CDS1Y_bbg!I$5:J$241,2), -1)</f>
        <v>55.406999999999996</v>
      </c>
      <c r="L200">
        <f>IFERROR(VLOOKUP($A200, CDS1Y_bbg!K$5:L$241,2), -1)</f>
        <v>-1</v>
      </c>
      <c r="N200">
        <f>IFERROR(VLOOKUP($A200, CDS1Y_bbg!M$5:N$241,2), -1)</f>
        <v>-1</v>
      </c>
      <c r="P200">
        <f>IFERROR(VLOOKUP($A200, CDS1Y_bbg!O$5:P$241,2), -1)</f>
        <v>-1</v>
      </c>
      <c r="R200">
        <f>IFERROR(VLOOKUP($A200, CDS1Y_bbg!Q$5:R$241,2), -1)</f>
        <v>43.351999999999997</v>
      </c>
      <c r="T200">
        <v>-1</v>
      </c>
      <c r="V200">
        <f>IFERROR(VLOOKUP($A200, CDS1Y_bbg!U$5:V$241,2), -1)</f>
        <v>-1</v>
      </c>
      <c r="X200">
        <f>IFERROR(VLOOKUP($A200, CDS1Y_bbg!W$5:X$241,2), -1)</f>
        <v>-1</v>
      </c>
      <c r="Z200">
        <v>-1</v>
      </c>
      <c r="AB200">
        <f>IFERROR(VLOOKUP($A200, CDS1Y_bbg!AA$5:AB$241,2), -1)</f>
        <v>-1</v>
      </c>
      <c r="AD200">
        <f>IFERROR(VLOOKUP($A200, CDS1Y_bbg!AC$5:AD$241,2), -1)</f>
        <v>96.594999999999999</v>
      </c>
      <c r="AF200">
        <f>IFERROR(VLOOKUP($A200, CDS1Y_bbg!AE$5:AF$241,2), -1)</f>
        <v>-1</v>
      </c>
      <c r="AH200">
        <f>IFERROR(VLOOKUP($A200, CDS1Y_bbg!AG$5:AH$241,2), -1)</f>
        <v>-1</v>
      </c>
      <c r="AJ200">
        <f>IFERROR(VLOOKUP($A200, CDS1Y_bbg!AI$5:AJ$241,2), -1)</f>
        <v>-1</v>
      </c>
      <c r="AL200">
        <f>IFERROR(VLOOKUP($A200, CDS1Y_bbg!AK$5:AL$241,2), -1)</f>
        <v>-1</v>
      </c>
      <c r="AN200">
        <f>IFERROR(VLOOKUP($A200, CDS1Y_bbg!AM$5:AN$241,2), -1)</f>
        <v>-1</v>
      </c>
      <c r="AP200">
        <f>IFERROR(VLOOKUP($A200, CDS1Y_bbg!AO$5:AP$241,2), -1)</f>
        <v>3.9279999999999999</v>
      </c>
      <c r="AR200">
        <f>IFERROR(VLOOKUP($A200, CDS1Y_bbg!AQ$5:AR$241,2), -1)</f>
        <v>11.792</v>
      </c>
      <c r="AT200">
        <f>IFERROR(VLOOKUP($A200, CDS1Y_bbg!AS$5:AT$241,2), -1)</f>
        <v>-1</v>
      </c>
      <c r="AV200">
        <f>IFERROR(VLOOKUP($A200, CDS1Y_bbg!AU$5:AV$241,2), -1)</f>
        <v>-1</v>
      </c>
      <c r="AX200">
        <f>IFERROR(VLOOKUP($A200, CDS1Y_bbg!AW$5:AX$241,2), -1)</f>
        <v>-1</v>
      </c>
      <c r="AZ200">
        <f>IFERROR(VLOOKUP($A200, CDS1Y_bbg!AY$5:AZ$241,2), -1)</f>
        <v>46.085000000000001</v>
      </c>
      <c r="BB200">
        <f>IFERROR(VLOOKUP($A200, CDS1Y_bbg!BA$5:BB$241,2), -1)</f>
        <v>-1</v>
      </c>
      <c r="BD200">
        <f>IFERROR(VLOOKUP($A200, CDS1Y_bbg!BC$5:BD$241,2), -1)</f>
        <v>-1</v>
      </c>
      <c r="BF200">
        <f>IFERROR(VLOOKUP($A200, CDS1Y_bbg!BE$5:BF$241,2), -1)</f>
        <v>-1</v>
      </c>
      <c r="BH200">
        <f>IFERROR(VLOOKUP($A200, CDS1Y_bbg!BG$5:BH$241,2), -1)</f>
        <v>-1</v>
      </c>
      <c r="BJ200">
        <f>IFERROR(VLOOKUP($A200, CDS1Y_bbg!BI$5:BJ$241,2), -1)</f>
        <v>50.759</v>
      </c>
      <c r="BL200">
        <f>IFERROR(VLOOKUP($A200, CDS1Y_bbg!BK$5:BL$241,2), -1)</f>
        <v>-1</v>
      </c>
      <c r="BN200">
        <f>IFERROR(VLOOKUP($A200, CDS1Y_bbg!BM$5:BN$241,2), -1)</f>
        <v>35.875999999999998</v>
      </c>
      <c r="BP200">
        <f>IFERROR(VLOOKUP($A200, CDS1Y_bbg!BO$5:BP$241,2), -1)</f>
        <v>-1</v>
      </c>
      <c r="BR200">
        <f>IFERROR(VLOOKUP($A200, CDS1Y_bbg!BQ$5:BR$241,2), -1)</f>
        <v>-1</v>
      </c>
      <c r="BT200">
        <f>IFERROR(VLOOKUP($A200, CDS1Y_bbg!BS$5:BT$241,2), -1)</f>
        <v>-1</v>
      </c>
      <c r="BV200">
        <f>IFERROR(VLOOKUP($A200, CDS1Y_bbg!BU$5:BV$241,2), -1)</f>
        <v>-1</v>
      </c>
      <c r="BX200">
        <f>IFERROR(VLOOKUP($A200, CDS1Y_bbg!BW$5:BX$241,2), -1)</f>
        <v>-1</v>
      </c>
      <c r="BZ200">
        <f>IFERROR(VLOOKUP($A200, CDS1Y_bbg!BY$5:BZ$241,2), -1)</f>
        <v>-1</v>
      </c>
      <c r="CB200">
        <f>IFERROR(VLOOKUP($A200, CDS1Y_bbg!CA$5:CB$241,2), -1)</f>
        <v>-1</v>
      </c>
      <c r="CD200">
        <f>IFERROR(VLOOKUP($A200, CDS1Y_bbg!CC$5:CD$241,2), -1)</f>
        <v>-1</v>
      </c>
      <c r="CF200">
        <f>IFERROR(VLOOKUP($A200, CDS1Y_bbg!CE$5:CF$241,2), -1)</f>
        <v>19.571000000000002</v>
      </c>
      <c r="CH200">
        <f>IFERROR(VLOOKUP($A200, CDS1Y_bbg!CG$5:CH$241,2), -1)</f>
        <v>-1</v>
      </c>
      <c r="CJ200">
        <f>IFERROR(VLOOKUP($A200, CDS1Y_bbg!CI$5:CJ$241,2), -1)</f>
        <v>-1</v>
      </c>
      <c r="CL200">
        <f>IFERROR(VLOOKUP($A200, CDS1Y_bbg!CK$5:CL$241,2), -1)</f>
        <v>-1</v>
      </c>
      <c r="CN200">
        <f>IFERROR(VLOOKUP($A200, CDS1Y_bbg!CM$5:CN$241,2), -1)</f>
        <v>-1</v>
      </c>
    </row>
    <row r="201" spans="1:92" x14ac:dyDescent="0.25">
      <c r="A201" s="1">
        <v>42613</v>
      </c>
      <c r="B201">
        <f>IFERROR(VLOOKUP($A201, CDS1Y_bbg!A$5:B$241,2), -1)</f>
        <v>63.069000000000003</v>
      </c>
      <c r="D201">
        <f>IFERROR(VLOOKUP($A201, CDS1Y_bbg!C$5:D$241,2), -1)</f>
        <v>-1</v>
      </c>
      <c r="F201">
        <f>IFERROR(VLOOKUP($A201, CDS1Y_bbg!E$5:F$241,2), -1)</f>
        <v>26.620999999999999</v>
      </c>
      <c r="H201">
        <f>IFERROR(VLOOKUP($A201, CDS1Y_bbg!G$5:H$241,2), -1)</f>
        <v>-1</v>
      </c>
      <c r="J201">
        <f>IFERROR(VLOOKUP($A201, CDS1Y_bbg!I$5:J$241,2), -1)</f>
        <v>44.628</v>
      </c>
      <c r="L201">
        <f>IFERROR(VLOOKUP($A201, CDS1Y_bbg!K$5:L$241,2), -1)</f>
        <v>-1</v>
      </c>
      <c r="N201">
        <f>IFERROR(VLOOKUP($A201, CDS1Y_bbg!M$5:N$241,2), -1)</f>
        <v>-1</v>
      </c>
      <c r="P201">
        <f>IFERROR(VLOOKUP($A201, CDS1Y_bbg!O$5:P$241,2), -1)</f>
        <v>-1</v>
      </c>
      <c r="R201">
        <f>IFERROR(VLOOKUP($A201, CDS1Y_bbg!Q$5:R$241,2), -1)</f>
        <v>42.005000000000003</v>
      </c>
      <c r="T201">
        <v>-1</v>
      </c>
      <c r="V201">
        <f>IFERROR(VLOOKUP($A201, CDS1Y_bbg!U$5:V$241,2), -1)</f>
        <v>-1</v>
      </c>
      <c r="X201">
        <f>IFERROR(VLOOKUP($A201, CDS1Y_bbg!W$5:X$241,2), -1)</f>
        <v>-1</v>
      </c>
      <c r="Z201">
        <v>-1</v>
      </c>
      <c r="AB201">
        <f>IFERROR(VLOOKUP($A201, CDS1Y_bbg!AA$5:AB$241,2), -1)</f>
        <v>-1</v>
      </c>
      <c r="AD201">
        <f>IFERROR(VLOOKUP($A201, CDS1Y_bbg!AC$5:AD$241,2), -1)</f>
        <v>58.927</v>
      </c>
      <c r="AF201">
        <f>IFERROR(VLOOKUP($A201, CDS1Y_bbg!AE$5:AF$241,2), -1)</f>
        <v>-1</v>
      </c>
      <c r="AH201">
        <f>IFERROR(VLOOKUP($A201, CDS1Y_bbg!AG$5:AH$241,2), -1)</f>
        <v>-1</v>
      </c>
      <c r="AJ201">
        <f>IFERROR(VLOOKUP($A201, CDS1Y_bbg!AI$5:AJ$241,2), -1)</f>
        <v>-1</v>
      </c>
      <c r="AL201">
        <f>IFERROR(VLOOKUP($A201, CDS1Y_bbg!AK$5:AL$241,2), -1)</f>
        <v>-1</v>
      </c>
      <c r="AN201">
        <f>IFERROR(VLOOKUP($A201, CDS1Y_bbg!AM$5:AN$241,2), -1)</f>
        <v>-1</v>
      </c>
      <c r="AP201">
        <f>IFERROR(VLOOKUP($A201, CDS1Y_bbg!AO$5:AP$241,2), -1)</f>
        <v>3.9279999999999999</v>
      </c>
      <c r="AR201">
        <f>IFERROR(VLOOKUP($A201, CDS1Y_bbg!AQ$5:AR$241,2), -1)</f>
        <v>11.792</v>
      </c>
      <c r="AT201">
        <f>IFERROR(VLOOKUP($A201, CDS1Y_bbg!AS$5:AT$241,2), -1)</f>
        <v>-1</v>
      </c>
      <c r="AV201">
        <f>IFERROR(VLOOKUP($A201, CDS1Y_bbg!AU$5:AV$241,2), -1)</f>
        <v>-1</v>
      </c>
      <c r="AX201">
        <f>IFERROR(VLOOKUP($A201, CDS1Y_bbg!AW$5:AX$241,2), -1)</f>
        <v>-1</v>
      </c>
      <c r="AZ201">
        <f>IFERROR(VLOOKUP($A201, CDS1Y_bbg!AY$5:AZ$241,2), -1)</f>
        <v>46.085000000000001</v>
      </c>
      <c r="BB201">
        <f>IFERROR(VLOOKUP($A201, CDS1Y_bbg!BA$5:BB$241,2), -1)</f>
        <v>-1</v>
      </c>
      <c r="BD201">
        <f>IFERROR(VLOOKUP($A201, CDS1Y_bbg!BC$5:BD$241,2), -1)</f>
        <v>-1</v>
      </c>
      <c r="BF201">
        <f>IFERROR(VLOOKUP($A201, CDS1Y_bbg!BE$5:BF$241,2), -1)</f>
        <v>-1</v>
      </c>
      <c r="BH201">
        <f>IFERROR(VLOOKUP($A201, CDS1Y_bbg!BG$5:BH$241,2), -1)</f>
        <v>-1</v>
      </c>
      <c r="BJ201">
        <f>IFERROR(VLOOKUP($A201, CDS1Y_bbg!BI$5:BJ$241,2), -1)</f>
        <v>50.759</v>
      </c>
      <c r="BL201">
        <f>IFERROR(VLOOKUP($A201, CDS1Y_bbg!BK$5:BL$241,2), -1)</f>
        <v>-1</v>
      </c>
      <c r="BN201">
        <f>IFERROR(VLOOKUP($A201, CDS1Y_bbg!BM$5:BN$241,2), -1)</f>
        <v>35.875999999999998</v>
      </c>
      <c r="BP201">
        <f>IFERROR(VLOOKUP($A201, CDS1Y_bbg!BO$5:BP$241,2), -1)</f>
        <v>-1</v>
      </c>
      <c r="BR201">
        <f>IFERROR(VLOOKUP($A201, CDS1Y_bbg!BQ$5:BR$241,2), -1)</f>
        <v>-1</v>
      </c>
      <c r="BT201">
        <f>IFERROR(VLOOKUP($A201, CDS1Y_bbg!BS$5:BT$241,2), -1)</f>
        <v>-1</v>
      </c>
      <c r="BV201">
        <f>IFERROR(VLOOKUP($A201, CDS1Y_bbg!BU$5:BV$241,2), -1)</f>
        <v>-1</v>
      </c>
      <c r="BX201">
        <f>IFERROR(VLOOKUP($A201, CDS1Y_bbg!BW$5:BX$241,2), -1)</f>
        <v>-1</v>
      </c>
      <c r="BZ201">
        <f>IFERROR(VLOOKUP($A201, CDS1Y_bbg!BY$5:BZ$241,2), -1)</f>
        <v>-1</v>
      </c>
      <c r="CB201">
        <f>IFERROR(VLOOKUP($A201, CDS1Y_bbg!CA$5:CB$241,2), -1)</f>
        <v>-1</v>
      </c>
      <c r="CD201">
        <f>IFERROR(VLOOKUP($A201, CDS1Y_bbg!CC$5:CD$241,2), -1)</f>
        <v>-1</v>
      </c>
      <c r="CF201">
        <f>IFERROR(VLOOKUP($A201, CDS1Y_bbg!CE$5:CF$241,2), -1)</f>
        <v>19.571000000000002</v>
      </c>
      <c r="CH201">
        <f>IFERROR(VLOOKUP($A201, CDS1Y_bbg!CG$5:CH$241,2), -1)</f>
        <v>-1</v>
      </c>
      <c r="CJ201">
        <f>IFERROR(VLOOKUP($A201, CDS1Y_bbg!CI$5:CJ$241,2), -1)</f>
        <v>-1</v>
      </c>
      <c r="CL201">
        <f>IFERROR(VLOOKUP($A201, CDS1Y_bbg!CK$5:CL$241,2), -1)</f>
        <v>-1</v>
      </c>
      <c r="CN201">
        <f>IFERROR(VLOOKUP($A201, CDS1Y_bbg!CM$5:CN$241,2), -1)</f>
        <v>-1</v>
      </c>
    </row>
    <row r="202" spans="1:92" x14ac:dyDescent="0.25">
      <c r="A202" s="1">
        <v>42643</v>
      </c>
      <c r="B202">
        <f>IFERROR(VLOOKUP($A202, CDS1Y_bbg!A$5:B$241,2), -1)</f>
        <v>78.132999999999996</v>
      </c>
      <c r="D202">
        <f>IFERROR(VLOOKUP($A202, CDS1Y_bbg!C$5:D$241,2), -1)</f>
        <v>-1</v>
      </c>
      <c r="F202">
        <f>IFERROR(VLOOKUP($A202, CDS1Y_bbg!E$5:F$241,2), -1)</f>
        <v>32.146999999999998</v>
      </c>
      <c r="H202">
        <f>IFERROR(VLOOKUP($A202, CDS1Y_bbg!G$5:H$241,2), -1)</f>
        <v>-1</v>
      </c>
      <c r="J202">
        <f>IFERROR(VLOOKUP($A202, CDS1Y_bbg!I$5:J$241,2), -1)</f>
        <v>50.384</v>
      </c>
      <c r="L202">
        <f>IFERROR(VLOOKUP($A202, CDS1Y_bbg!K$5:L$241,2), -1)</f>
        <v>-1</v>
      </c>
      <c r="N202">
        <f>IFERROR(VLOOKUP($A202, CDS1Y_bbg!M$5:N$241,2), -1)</f>
        <v>-1</v>
      </c>
      <c r="P202">
        <f>IFERROR(VLOOKUP($A202, CDS1Y_bbg!O$5:P$241,2), -1)</f>
        <v>-1</v>
      </c>
      <c r="R202">
        <f>IFERROR(VLOOKUP($A202, CDS1Y_bbg!Q$5:R$241,2), -1)</f>
        <v>55.893999999999998</v>
      </c>
      <c r="T202">
        <v>-1</v>
      </c>
      <c r="V202">
        <f>IFERROR(VLOOKUP($A202, CDS1Y_bbg!U$5:V$241,2), -1)</f>
        <v>-1</v>
      </c>
      <c r="X202">
        <f>IFERROR(VLOOKUP($A202, CDS1Y_bbg!W$5:X$241,2), -1)</f>
        <v>-1</v>
      </c>
      <c r="Z202">
        <v>-1</v>
      </c>
      <c r="AB202">
        <f>IFERROR(VLOOKUP($A202, CDS1Y_bbg!AA$5:AB$241,2), -1)</f>
        <v>-1</v>
      </c>
      <c r="AD202">
        <f>IFERROR(VLOOKUP($A202, CDS1Y_bbg!AC$5:AD$241,2), -1)</f>
        <v>-1</v>
      </c>
      <c r="AF202">
        <f>IFERROR(VLOOKUP($A202, CDS1Y_bbg!AE$5:AF$241,2), -1)</f>
        <v>-1</v>
      </c>
      <c r="AH202">
        <f>IFERROR(VLOOKUP($A202, CDS1Y_bbg!AG$5:AH$241,2), -1)</f>
        <v>-1</v>
      </c>
      <c r="AJ202">
        <f>IFERROR(VLOOKUP($A202, CDS1Y_bbg!AI$5:AJ$241,2), -1)</f>
        <v>-1</v>
      </c>
      <c r="AL202">
        <f>IFERROR(VLOOKUP($A202, CDS1Y_bbg!AK$5:AL$241,2), -1)</f>
        <v>-1</v>
      </c>
      <c r="AN202">
        <f>IFERROR(VLOOKUP($A202, CDS1Y_bbg!AM$5:AN$241,2), -1)</f>
        <v>-1</v>
      </c>
      <c r="AP202">
        <f>IFERROR(VLOOKUP($A202, CDS1Y_bbg!AO$5:AP$241,2), -1)</f>
        <v>3.9279999999999999</v>
      </c>
      <c r="AR202">
        <f>IFERROR(VLOOKUP($A202, CDS1Y_bbg!AQ$5:AR$241,2), -1)</f>
        <v>11.792</v>
      </c>
      <c r="AT202">
        <f>IFERROR(VLOOKUP($A202, CDS1Y_bbg!AS$5:AT$241,2), -1)</f>
        <v>-1</v>
      </c>
      <c r="AV202">
        <f>IFERROR(VLOOKUP($A202, CDS1Y_bbg!AU$5:AV$241,2), -1)</f>
        <v>-1</v>
      </c>
      <c r="AX202">
        <f>IFERROR(VLOOKUP($A202, CDS1Y_bbg!AW$5:AX$241,2), -1)</f>
        <v>-1</v>
      </c>
      <c r="AZ202">
        <f>IFERROR(VLOOKUP($A202, CDS1Y_bbg!AY$5:AZ$241,2), -1)</f>
        <v>46.085000000000001</v>
      </c>
      <c r="BB202">
        <f>IFERROR(VLOOKUP($A202, CDS1Y_bbg!BA$5:BB$241,2), -1)</f>
        <v>-1</v>
      </c>
      <c r="BD202">
        <f>IFERROR(VLOOKUP($A202, CDS1Y_bbg!BC$5:BD$241,2), -1)</f>
        <v>-1</v>
      </c>
      <c r="BF202">
        <f>IFERROR(VLOOKUP($A202, CDS1Y_bbg!BE$5:BF$241,2), -1)</f>
        <v>-1</v>
      </c>
      <c r="BH202">
        <f>IFERROR(VLOOKUP($A202, CDS1Y_bbg!BG$5:BH$241,2), -1)</f>
        <v>-1</v>
      </c>
      <c r="BJ202">
        <f>IFERROR(VLOOKUP($A202, CDS1Y_bbg!BI$5:BJ$241,2), -1)</f>
        <v>50.759</v>
      </c>
      <c r="BL202">
        <f>IFERROR(VLOOKUP($A202, CDS1Y_bbg!BK$5:BL$241,2), -1)</f>
        <v>-1</v>
      </c>
      <c r="BN202">
        <f>IFERROR(VLOOKUP($A202, CDS1Y_bbg!BM$5:BN$241,2), -1)</f>
        <v>35.875999999999998</v>
      </c>
      <c r="BP202">
        <f>IFERROR(VLOOKUP($A202, CDS1Y_bbg!BO$5:BP$241,2), -1)</f>
        <v>-1</v>
      </c>
      <c r="BR202">
        <f>IFERROR(VLOOKUP($A202, CDS1Y_bbg!BQ$5:BR$241,2), -1)</f>
        <v>-1</v>
      </c>
      <c r="BT202">
        <f>IFERROR(VLOOKUP($A202, CDS1Y_bbg!BS$5:BT$241,2), -1)</f>
        <v>-1</v>
      </c>
      <c r="BV202">
        <f>IFERROR(VLOOKUP($A202, CDS1Y_bbg!BU$5:BV$241,2), -1)</f>
        <v>-1</v>
      </c>
      <c r="BX202">
        <f>IFERROR(VLOOKUP($A202, CDS1Y_bbg!BW$5:BX$241,2), -1)</f>
        <v>-1</v>
      </c>
      <c r="BZ202">
        <f>IFERROR(VLOOKUP($A202, CDS1Y_bbg!BY$5:BZ$241,2), -1)</f>
        <v>-1</v>
      </c>
      <c r="CB202">
        <f>IFERROR(VLOOKUP($A202, CDS1Y_bbg!CA$5:CB$241,2), -1)</f>
        <v>-1</v>
      </c>
      <c r="CD202">
        <f>IFERROR(VLOOKUP($A202, CDS1Y_bbg!CC$5:CD$241,2), -1)</f>
        <v>-1</v>
      </c>
      <c r="CF202">
        <f>IFERROR(VLOOKUP($A202, CDS1Y_bbg!CE$5:CF$241,2), -1)</f>
        <v>19.571000000000002</v>
      </c>
      <c r="CH202">
        <f>IFERROR(VLOOKUP($A202, CDS1Y_bbg!CG$5:CH$241,2), -1)</f>
        <v>-1</v>
      </c>
      <c r="CJ202">
        <f>IFERROR(VLOOKUP($A202, CDS1Y_bbg!CI$5:CJ$241,2), -1)</f>
        <v>-1</v>
      </c>
      <c r="CL202">
        <f>IFERROR(VLOOKUP($A202, CDS1Y_bbg!CK$5:CL$241,2), -1)</f>
        <v>-1</v>
      </c>
      <c r="CN202">
        <f>IFERROR(VLOOKUP($A202, CDS1Y_bbg!CM$5:CN$241,2), -1)</f>
        <v>-1</v>
      </c>
    </row>
    <row r="203" spans="1:92" x14ac:dyDescent="0.25">
      <c r="A203" s="1">
        <v>42674</v>
      </c>
      <c r="B203">
        <f>IFERROR(VLOOKUP($A203, CDS1Y_bbg!A$5:B$241,2), -1)</f>
        <v>83.909000000000006</v>
      </c>
      <c r="D203">
        <f>IFERROR(VLOOKUP($A203, CDS1Y_bbg!C$5:D$241,2), -1)</f>
        <v>-1</v>
      </c>
      <c r="F203">
        <f>IFERROR(VLOOKUP($A203, CDS1Y_bbg!E$5:F$241,2), -1)</f>
        <v>31.251999999999999</v>
      </c>
      <c r="H203">
        <f>IFERROR(VLOOKUP($A203, CDS1Y_bbg!G$5:H$241,2), -1)</f>
        <v>-1</v>
      </c>
      <c r="J203">
        <f>IFERROR(VLOOKUP($A203, CDS1Y_bbg!I$5:J$241,2), -1)</f>
        <v>52.253999999999998</v>
      </c>
      <c r="L203">
        <f>IFERROR(VLOOKUP($A203, CDS1Y_bbg!K$5:L$241,2), -1)</f>
        <v>-1</v>
      </c>
      <c r="N203">
        <f>IFERROR(VLOOKUP($A203, CDS1Y_bbg!M$5:N$241,2), -1)</f>
        <v>-1</v>
      </c>
      <c r="P203">
        <f>IFERROR(VLOOKUP($A203, CDS1Y_bbg!O$5:P$241,2), -1)</f>
        <v>-1</v>
      </c>
      <c r="R203">
        <f>IFERROR(VLOOKUP($A203, CDS1Y_bbg!Q$5:R$241,2), -1)</f>
        <v>55.670999999999999</v>
      </c>
      <c r="T203">
        <v>-1</v>
      </c>
      <c r="V203">
        <f>IFERROR(VLOOKUP($A203, CDS1Y_bbg!U$5:V$241,2), -1)</f>
        <v>-1</v>
      </c>
      <c r="X203">
        <f>IFERROR(VLOOKUP($A203, CDS1Y_bbg!W$5:X$241,2), -1)</f>
        <v>-1</v>
      </c>
      <c r="Z203">
        <v>-1</v>
      </c>
      <c r="AB203">
        <f>IFERROR(VLOOKUP($A203, CDS1Y_bbg!AA$5:AB$241,2), -1)</f>
        <v>-1</v>
      </c>
      <c r="AD203">
        <f>IFERROR(VLOOKUP($A203, CDS1Y_bbg!AC$5:AD$241,2), -1)</f>
        <v>-1</v>
      </c>
      <c r="AF203">
        <f>IFERROR(VLOOKUP($A203, CDS1Y_bbg!AE$5:AF$241,2), -1)</f>
        <v>-1</v>
      </c>
      <c r="AH203">
        <f>IFERROR(VLOOKUP($A203, CDS1Y_bbg!AG$5:AH$241,2), -1)</f>
        <v>-1</v>
      </c>
      <c r="AJ203">
        <f>IFERROR(VLOOKUP($A203, CDS1Y_bbg!AI$5:AJ$241,2), -1)</f>
        <v>-1</v>
      </c>
      <c r="AL203">
        <f>IFERROR(VLOOKUP($A203, CDS1Y_bbg!AK$5:AL$241,2), -1)</f>
        <v>-1</v>
      </c>
      <c r="AN203">
        <f>IFERROR(VLOOKUP($A203, CDS1Y_bbg!AM$5:AN$241,2), -1)</f>
        <v>-1</v>
      </c>
      <c r="AP203">
        <f>IFERROR(VLOOKUP($A203, CDS1Y_bbg!AO$5:AP$241,2), -1)</f>
        <v>3.9279999999999999</v>
      </c>
      <c r="AR203">
        <f>IFERROR(VLOOKUP($A203, CDS1Y_bbg!AQ$5:AR$241,2), -1)</f>
        <v>11.792</v>
      </c>
      <c r="AT203">
        <f>IFERROR(VLOOKUP($A203, CDS1Y_bbg!AS$5:AT$241,2), -1)</f>
        <v>-1</v>
      </c>
      <c r="AV203">
        <f>IFERROR(VLOOKUP($A203, CDS1Y_bbg!AU$5:AV$241,2), -1)</f>
        <v>-1</v>
      </c>
      <c r="AX203">
        <f>IFERROR(VLOOKUP($A203, CDS1Y_bbg!AW$5:AX$241,2), -1)</f>
        <v>-1</v>
      </c>
      <c r="AZ203">
        <f>IFERROR(VLOOKUP($A203, CDS1Y_bbg!AY$5:AZ$241,2), -1)</f>
        <v>46.085000000000001</v>
      </c>
      <c r="BB203">
        <f>IFERROR(VLOOKUP($A203, CDS1Y_bbg!BA$5:BB$241,2), -1)</f>
        <v>-1</v>
      </c>
      <c r="BD203">
        <f>IFERROR(VLOOKUP($A203, CDS1Y_bbg!BC$5:BD$241,2), -1)</f>
        <v>-1</v>
      </c>
      <c r="BF203">
        <f>IFERROR(VLOOKUP($A203, CDS1Y_bbg!BE$5:BF$241,2), -1)</f>
        <v>-1</v>
      </c>
      <c r="BH203">
        <f>IFERROR(VLOOKUP($A203, CDS1Y_bbg!BG$5:BH$241,2), -1)</f>
        <v>-1</v>
      </c>
      <c r="BJ203">
        <f>IFERROR(VLOOKUP($A203, CDS1Y_bbg!BI$5:BJ$241,2), -1)</f>
        <v>50.759</v>
      </c>
      <c r="BL203">
        <f>IFERROR(VLOOKUP($A203, CDS1Y_bbg!BK$5:BL$241,2), -1)</f>
        <v>-1</v>
      </c>
      <c r="BN203">
        <f>IFERROR(VLOOKUP($A203, CDS1Y_bbg!BM$5:BN$241,2), -1)</f>
        <v>35.875999999999998</v>
      </c>
      <c r="BP203">
        <f>IFERROR(VLOOKUP($A203, CDS1Y_bbg!BO$5:BP$241,2), -1)</f>
        <v>-1</v>
      </c>
      <c r="BR203">
        <f>IFERROR(VLOOKUP($A203, CDS1Y_bbg!BQ$5:BR$241,2), -1)</f>
        <v>-1</v>
      </c>
      <c r="BT203">
        <f>IFERROR(VLOOKUP($A203, CDS1Y_bbg!BS$5:BT$241,2), -1)</f>
        <v>-1</v>
      </c>
      <c r="BV203">
        <f>IFERROR(VLOOKUP($A203, CDS1Y_bbg!BU$5:BV$241,2), -1)</f>
        <v>-1</v>
      </c>
      <c r="BX203">
        <f>IFERROR(VLOOKUP($A203, CDS1Y_bbg!BW$5:BX$241,2), -1)</f>
        <v>-1</v>
      </c>
      <c r="BZ203">
        <f>IFERROR(VLOOKUP($A203, CDS1Y_bbg!BY$5:BZ$241,2), -1)</f>
        <v>-1</v>
      </c>
      <c r="CB203">
        <f>IFERROR(VLOOKUP($A203, CDS1Y_bbg!CA$5:CB$241,2), -1)</f>
        <v>-1</v>
      </c>
      <c r="CD203">
        <f>IFERROR(VLOOKUP($A203, CDS1Y_bbg!CC$5:CD$241,2), -1)</f>
        <v>-1</v>
      </c>
      <c r="CF203">
        <f>IFERROR(VLOOKUP($A203, CDS1Y_bbg!CE$5:CF$241,2), -1)</f>
        <v>19.571000000000002</v>
      </c>
      <c r="CH203">
        <f>IFERROR(VLOOKUP($A203, CDS1Y_bbg!CG$5:CH$241,2), -1)</f>
        <v>-1</v>
      </c>
      <c r="CJ203">
        <f>IFERROR(VLOOKUP($A203, CDS1Y_bbg!CI$5:CJ$241,2), -1)</f>
        <v>-1</v>
      </c>
      <c r="CL203">
        <f>IFERROR(VLOOKUP($A203, CDS1Y_bbg!CK$5:CL$241,2), -1)</f>
        <v>-1</v>
      </c>
      <c r="CN203">
        <f>IFERROR(VLOOKUP($A203, CDS1Y_bbg!CM$5:CN$241,2), -1)</f>
        <v>-1</v>
      </c>
    </row>
    <row r="204" spans="1:92" x14ac:dyDescent="0.25">
      <c r="A204" s="1">
        <v>42704</v>
      </c>
      <c r="B204">
        <f>IFERROR(VLOOKUP($A204, CDS1Y_bbg!A$5:B$241,2), -1)</f>
        <v>79.975999999999999</v>
      </c>
      <c r="D204">
        <f>IFERROR(VLOOKUP($A204, CDS1Y_bbg!C$5:D$241,2), -1)</f>
        <v>-1</v>
      </c>
      <c r="F204">
        <f>IFERROR(VLOOKUP($A204, CDS1Y_bbg!E$5:F$241,2), -1)</f>
        <v>30.731999999999999</v>
      </c>
      <c r="H204">
        <f>IFERROR(VLOOKUP($A204, CDS1Y_bbg!G$5:H$241,2), -1)</f>
        <v>-1</v>
      </c>
      <c r="J204">
        <f>IFERROR(VLOOKUP($A204, CDS1Y_bbg!I$5:J$241,2), -1)</f>
        <v>59.899000000000001</v>
      </c>
      <c r="L204">
        <f>IFERROR(VLOOKUP($A204, CDS1Y_bbg!K$5:L$241,2), -1)</f>
        <v>-1</v>
      </c>
      <c r="N204">
        <f>IFERROR(VLOOKUP($A204, CDS1Y_bbg!M$5:N$241,2), -1)</f>
        <v>-1</v>
      </c>
      <c r="P204">
        <f>IFERROR(VLOOKUP($A204, CDS1Y_bbg!O$5:P$241,2), -1)</f>
        <v>-1</v>
      </c>
      <c r="R204">
        <f>IFERROR(VLOOKUP($A204, CDS1Y_bbg!Q$5:R$241,2), -1)</f>
        <v>61.048000000000002</v>
      </c>
      <c r="T204">
        <v>-1</v>
      </c>
      <c r="V204">
        <f>IFERROR(VLOOKUP($A204, CDS1Y_bbg!U$5:V$241,2), -1)</f>
        <v>-1</v>
      </c>
      <c r="X204">
        <f>IFERROR(VLOOKUP($A204, CDS1Y_bbg!W$5:X$241,2), -1)</f>
        <v>-1</v>
      </c>
      <c r="Z204">
        <v>-1</v>
      </c>
      <c r="AB204">
        <f>IFERROR(VLOOKUP($A204, CDS1Y_bbg!AA$5:AB$241,2), -1)</f>
        <v>-1</v>
      </c>
      <c r="AD204">
        <f>IFERROR(VLOOKUP($A204, CDS1Y_bbg!AC$5:AD$241,2), -1)</f>
        <v>-1</v>
      </c>
      <c r="AF204">
        <f>IFERROR(VLOOKUP($A204, CDS1Y_bbg!AE$5:AF$241,2), -1)</f>
        <v>-1</v>
      </c>
      <c r="AH204">
        <f>IFERROR(VLOOKUP($A204, CDS1Y_bbg!AG$5:AH$241,2), -1)</f>
        <v>-1</v>
      </c>
      <c r="AJ204">
        <f>IFERROR(VLOOKUP($A204, CDS1Y_bbg!AI$5:AJ$241,2), -1)</f>
        <v>-1</v>
      </c>
      <c r="AL204">
        <f>IFERROR(VLOOKUP($A204, CDS1Y_bbg!AK$5:AL$241,2), -1)</f>
        <v>-1</v>
      </c>
      <c r="AN204">
        <f>IFERROR(VLOOKUP($A204, CDS1Y_bbg!AM$5:AN$241,2), -1)</f>
        <v>-1</v>
      </c>
      <c r="AP204">
        <f>IFERROR(VLOOKUP($A204, CDS1Y_bbg!AO$5:AP$241,2), -1)</f>
        <v>3.9279999999999999</v>
      </c>
      <c r="AR204">
        <f>IFERROR(VLOOKUP($A204, CDS1Y_bbg!AQ$5:AR$241,2), -1)</f>
        <v>11.792</v>
      </c>
      <c r="AT204">
        <f>IFERROR(VLOOKUP($A204, CDS1Y_bbg!AS$5:AT$241,2), -1)</f>
        <v>-1</v>
      </c>
      <c r="AV204">
        <f>IFERROR(VLOOKUP($A204, CDS1Y_bbg!AU$5:AV$241,2), -1)</f>
        <v>-1</v>
      </c>
      <c r="AX204">
        <f>IFERROR(VLOOKUP($A204, CDS1Y_bbg!AW$5:AX$241,2), -1)</f>
        <v>-1</v>
      </c>
      <c r="AZ204">
        <f>IFERROR(VLOOKUP($A204, CDS1Y_bbg!AY$5:AZ$241,2), -1)</f>
        <v>46.085000000000001</v>
      </c>
      <c r="BB204">
        <f>IFERROR(VLOOKUP($A204, CDS1Y_bbg!BA$5:BB$241,2), -1)</f>
        <v>-1</v>
      </c>
      <c r="BD204">
        <f>IFERROR(VLOOKUP($A204, CDS1Y_bbg!BC$5:BD$241,2), -1)</f>
        <v>-1</v>
      </c>
      <c r="BF204">
        <f>IFERROR(VLOOKUP($A204, CDS1Y_bbg!BE$5:BF$241,2), -1)</f>
        <v>-1</v>
      </c>
      <c r="BH204">
        <f>IFERROR(VLOOKUP($A204, CDS1Y_bbg!BG$5:BH$241,2), -1)</f>
        <v>-1</v>
      </c>
      <c r="BJ204">
        <f>IFERROR(VLOOKUP($A204, CDS1Y_bbg!BI$5:BJ$241,2), -1)</f>
        <v>50.759</v>
      </c>
      <c r="BL204">
        <f>IFERROR(VLOOKUP($A204, CDS1Y_bbg!BK$5:BL$241,2), -1)</f>
        <v>-1</v>
      </c>
      <c r="BN204">
        <f>IFERROR(VLOOKUP($A204, CDS1Y_bbg!BM$5:BN$241,2), -1)</f>
        <v>35.875999999999998</v>
      </c>
      <c r="BP204">
        <f>IFERROR(VLOOKUP($A204, CDS1Y_bbg!BO$5:BP$241,2), -1)</f>
        <v>-1</v>
      </c>
      <c r="BR204">
        <f>IFERROR(VLOOKUP($A204, CDS1Y_bbg!BQ$5:BR$241,2), -1)</f>
        <v>-1</v>
      </c>
      <c r="BT204">
        <f>IFERROR(VLOOKUP($A204, CDS1Y_bbg!BS$5:BT$241,2), -1)</f>
        <v>-1</v>
      </c>
      <c r="BV204">
        <f>IFERROR(VLOOKUP($A204, CDS1Y_bbg!BU$5:BV$241,2), -1)</f>
        <v>-1</v>
      </c>
      <c r="BX204">
        <f>IFERROR(VLOOKUP($A204, CDS1Y_bbg!BW$5:BX$241,2), -1)</f>
        <v>-1</v>
      </c>
      <c r="BZ204">
        <f>IFERROR(VLOOKUP($A204, CDS1Y_bbg!BY$5:BZ$241,2), -1)</f>
        <v>-1</v>
      </c>
      <c r="CB204">
        <f>IFERROR(VLOOKUP($A204, CDS1Y_bbg!CA$5:CB$241,2), -1)</f>
        <v>-1</v>
      </c>
      <c r="CD204">
        <f>IFERROR(VLOOKUP($A204, CDS1Y_bbg!CC$5:CD$241,2), -1)</f>
        <v>-1</v>
      </c>
      <c r="CF204">
        <f>IFERROR(VLOOKUP($A204, CDS1Y_bbg!CE$5:CF$241,2), -1)</f>
        <v>19.571000000000002</v>
      </c>
      <c r="CH204">
        <f>IFERROR(VLOOKUP($A204, CDS1Y_bbg!CG$5:CH$241,2), -1)</f>
        <v>-1</v>
      </c>
      <c r="CJ204">
        <f>IFERROR(VLOOKUP($A204, CDS1Y_bbg!CI$5:CJ$241,2), -1)</f>
        <v>-1</v>
      </c>
      <c r="CL204">
        <f>IFERROR(VLOOKUP($A204, CDS1Y_bbg!CK$5:CL$241,2), -1)</f>
        <v>-1</v>
      </c>
      <c r="CN204">
        <f>IFERROR(VLOOKUP($A204, CDS1Y_bbg!CM$5:CN$241,2), -1)</f>
        <v>-1</v>
      </c>
    </row>
    <row r="205" spans="1:92" x14ac:dyDescent="0.25">
      <c r="A205" s="1">
        <v>42734</v>
      </c>
      <c r="B205">
        <f>IFERROR(VLOOKUP($A205, CDS1Y_bbg!A$5:B$241,2), -1)</f>
        <v>78.58</v>
      </c>
      <c r="D205">
        <f>IFERROR(VLOOKUP($A205, CDS1Y_bbg!C$5:D$241,2), -1)</f>
        <v>-1</v>
      </c>
      <c r="F205">
        <f>IFERROR(VLOOKUP($A205, CDS1Y_bbg!E$5:F$241,2), -1)</f>
        <v>31.253</v>
      </c>
      <c r="H205">
        <f>IFERROR(VLOOKUP($A205, CDS1Y_bbg!G$5:H$241,2), -1)</f>
        <v>-1</v>
      </c>
      <c r="J205">
        <f>IFERROR(VLOOKUP($A205, CDS1Y_bbg!I$5:J$241,2), -1)</f>
        <v>49.249000000000002</v>
      </c>
      <c r="L205">
        <f>IFERROR(VLOOKUP($A205, CDS1Y_bbg!K$5:L$241,2), -1)</f>
        <v>-1</v>
      </c>
      <c r="N205">
        <f>IFERROR(VLOOKUP($A205, CDS1Y_bbg!M$5:N$241,2), -1)</f>
        <v>-1</v>
      </c>
      <c r="P205">
        <f>IFERROR(VLOOKUP($A205, CDS1Y_bbg!O$5:P$241,2), -1)</f>
        <v>-1</v>
      </c>
      <c r="R205">
        <f>IFERROR(VLOOKUP($A205, CDS1Y_bbg!Q$5:R$241,2), -1)</f>
        <v>50.13</v>
      </c>
      <c r="T205">
        <v>-1</v>
      </c>
      <c r="V205">
        <f>IFERROR(VLOOKUP($A205, CDS1Y_bbg!U$5:V$241,2), -1)</f>
        <v>-1</v>
      </c>
      <c r="X205">
        <f>IFERROR(VLOOKUP($A205, CDS1Y_bbg!W$5:X$241,2), -1)</f>
        <v>-1</v>
      </c>
      <c r="Z205">
        <v>-1</v>
      </c>
      <c r="AB205">
        <f>IFERROR(VLOOKUP($A205, CDS1Y_bbg!AA$5:AB$241,2), -1)</f>
        <v>-1</v>
      </c>
      <c r="AD205">
        <f>IFERROR(VLOOKUP($A205, CDS1Y_bbg!AC$5:AD$241,2), -1)</f>
        <v>-1</v>
      </c>
      <c r="AF205">
        <f>IFERROR(VLOOKUP($A205, CDS1Y_bbg!AE$5:AF$241,2), -1)</f>
        <v>-1</v>
      </c>
      <c r="AH205">
        <f>IFERROR(VLOOKUP($A205, CDS1Y_bbg!AG$5:AH$241,2), -1)</f>
        <v>-1</v>
      </c>
      <c r="AJ205">
        <f>IFERROR(VLOOKUP($A205, CDS1Y_bbg!AI$5:AJ$241,2), -1)</f>
        <v>-1</v>
      </c>
      <c r="AL205">
        <f>IFERROR(VLOOKUP($A205, CDS1Y_bbg!AK$5:AL$241,2), -1)</f>
        <v>-1</v>
      </c>
      <c r="AN205">
        <f>IFERROR(VLOOKUP($A205, CDS1Y_bbg!AM$5:AN$241,2), -1)</f>
        <v>-1</v>
      </c>
      <c r="AP205">
        <f>IFERROR(VLOOKUP($A205, CDS1Y_bbg!AO$5:AP$241,2), -1)</f>
        <v>3.9279999999999999</v>
      </c>
      <c r="AR205">
        <f>IFERROR(VLOOKUP($A205, CDS1Y_bbg!AQ$5:AR$241,2), -1)</f>
        <v>11.792</v>
      </c>
      <c r="AT205">
        <f>IFERROR(VLOOKUP($A205, CDS1Y_bbg!AS$5:AT$241,2), -1)</f>
        <v>-1</v>
      </c>
      <c r="AV205">
        <f>IFERROR(VLOOKUP($A205, CDS1Y_bbg!AU$5:AV$241,2), -1)</f>
        <v>-1</v>
      </c>
      <c r="AX205">
        <f>IFERROR(VLOOKUP($A205, CDS1Y_bbg!AW$5:AX$241,2), -1)</f>
        <v>-1</v>
      </c>
      <c r="AZ205">
        <f>IFERROR(VLOOKUP($A205, CDS1Y_bbg!AY$5:AZ$241,2), -1)</f>
        <v>46.085000000000001</v>
      </c>
      <c r="BB205">
        <f>IFERROR(VLOOKUP($A205, CDS1Y_bbg!BA$5:BB$241,2), -1)</f>
        <v>-1</v>
      </c>
      <c r="BD205">
        <f>IFERROR(VLOOKUP($A205, CDS1Y_bbg!BC$5:BD$241,2), -1)</f>
        <v>-1</v>
      </c>
      <c r="BF205">
        <f>IFERROR(VLOOKUP($A205, CDS1Y_bbg!BE$5:BF$241,2), -1)</f>
        <v>-1</v>
      </c>
      <c r="BH205">
        <f>IFERROR(VLOOKUP($A205, CDS1Y_bbg!BG$5:BH$241,2), -1)</f>
        <v>-1</v>
      </c>
      <c r="BJ205">
        <f>IFERROR(VLOOKUP($A205, CDS1Y_bbg!BI$5:BJ$241,2), -1)</f>
        <v>50.759</v>
      </c>
      <c r="BL205">
        <f>IFERROR(VLOOKUP($A205, CDS1Y_bbg!BK$5:BL$241,2), -1)</f>
        <v>-1</v>
      </c>
      <c r="BN205">
        <f>IFERROR(VLOOKUP($A205, CDS1Y_bbg!BM$5:BN$241,2), -1)</f>
        <v>35.875999999999998</v>
      </c>
      <c r="BP205">
        <f>IFERROR(VLOOKUP($A205, CDS1Y_bbg!BO$5:BP$241,2), -1)</f>
        <v>-1</v>
      </c>
      <c r="BR205">
        <f>IFERROR(VLOOKUP($A205, CDS1Y_bbg!BQ$5:BR$241,2), -1)</f>
        <v>-1</v>
      </c>
      <c r="BT205">
        <f>IFERROR(VLOOKUP($A205, CDS1Y_bbg!BS$5:BT$241,2), -1)</f>
        <v>-1</v>
      </c>
      <c r="BV205">
        <f>IFERROR(VLOOKUP($A205, CDS1Y_bbg!BU$5:BV$241,2), -1)</f>
        <v>-1</v>
      </c>
      <c r="BX205">
        <f>IFERROR(VLOOKUP($A205, CDS1Y_bbg!BW$5:BX$241,2), -1)</f>
        <v>-1</v>
      </c>
      <c r="BZ205">
        <f>IFERROR(VLOOKUP($A205, CDS1Y_bbg!BY$5:BZ$241,2), -1)</f>
        <v>-1</v>
      </c>
      <c r="CB205">
        <f>IFERROR(VLOOKUP($A205, CDS1Y_bbg!CA$5:CB$241,2), -1)</f>
        <v>-1</v>
      </c>
      <c r="CD205">
        <f>IFERROR(VLOOKUP($A205, CDS1Y_bbg!CC$5:CD$241,2), -1)</f>
        <v>-1</v>
      </c>
      <c r="CF205">
        <f>IFERROR(VLOOKUP($A205, CDS1Y_bbg!CE$5:CF$241,2), -1)</f>
        <v>19.571000000000002</v>
      </c>
      <c r="CH205">
        <f>IFERROR(VLOOKUP($A205, CDS1Y_bbg!CG$5:CH$241,2), -1)</f>
        <v>-1</v>
      </c>
      <c r="CJ205">
        <f>IFERROR(VLOOKUP($A205, CDS1Y_bbg!CI$5:CJ$241,2), -1)</f>
        <v>-1</v>
      </c>
      <c r="CL205">
        <f>IFERROR(VLOOKUP($A205, CDS1Y_bbg!CK$5:CL$241,2), -1)</f>
        <v>-1</v>
      </c>
      <c r="CN205">
        <f>IFERROR(VLOOKUP($A205, CDS1Y_bbg!CM$5:CN$241,2), -1)</f>
        <v>-1</v>
      </c>
    </row>
    <row r="206" spans="1:92" x14ac:dyDescent="0.25">
      <c r="A206" s="1">
        <v>42766</v>
      </c>
      <c r="B206">
        <f>IFERROR(VLOOKUP($A206, CDS1Y_bbg!A$5:B$241,2), -1)</f>
        <v>60.103000000000002</v>
      </c>
      <c r="D206">
        <f>IFERROR(VLOOKUP($A206, CDS1Y_bbg!C$5:D$241,2), -1)</f>
        <v>-1</v>
      </c>
      <c r="F206">
        <f>IFERROR(VLOOKUP($A206, CDS1Y_bbg!E$5:F$241,2), -1)</f>
        <v>29.422999999999998</v>
      </c>
      <c r="H206">
        <f>IFERROR(VLOOKUP($A206, CDS1Y_bbg!G$5:H$241,2), -1)</f>
        <v>-1</v>
      </c>
      <c r="J206">
        <f>IFERROR(VLOOKUP($A206, CDS1Y_bbg!I$5:J$241,2), -1)</f>
        <v>46.137999999999998</v>
      </c>
      <c r="L206">
        <f>IFERROR(VLOOKUP($A206, CDS1Y_bbg!K$5:L$241,2), -1)</f>
        <v>-1</v>
      </c>
      <c r="N206">
        <f>IFERROR(VLOOKUP($A206, CDS1Y_bbg!M$5:N$241,2), -1)</f>
        <v>-1</v>
      </c>
      <c r="P206">
        <f>IFERROR(VLOOKUP($A206, CDS1Y_bbg!O$5:P$241,2), -1)</f>
        <v>-1</v>
      </c>
      <c r="R206">
        <f>IFERROR(VLOOKUP($A206, CDS1Y_bbg!Q$5:R$241,2), -1)</f>
        <v>47.841999999999999</v>
      </c>
      <c r="T206">
        <v>-1</v>
      </c>
      <c r="V206">
        <f>IFERROR(VLOOKUP($A206, CDS1Y_bbg!U$5:V$241,2), -1)</f>
        <v>-1</v>
      </c>
      <c r="X206">
        <f>IFERROR(VLOOKUP($A206, CDS1Y_bbg!W$5:X$241,2), -1)</f>
        <v>-1</v>
      </c>
      <c r="Z206">
        <v>-1</v>
      </c>
      <c r="AB206">
        <f>IFERROR(VLOOKUP($A206, CDS1Y_bbg!AA$5:AB$241,2), -1)</f>
        <v>-1</v>
      </c>
      <c r="AD206">
        <f>IFERROR(VLOOKUP($A206, CDS1Y_bbg!AC$5:AD$241,2), -1)</f>
        <v>-1</v>
      </c>
      <c r="AF206">
        <f>IFERROR(VLOOKUP($A206, CDS1Y_bbg!AE$5:AF$241,2), -1)</f>
        <v>-1</v>
      </c>
      <c r="AH206">
        <f>IFERROR(VLOOKUP($A206, CDS1Y_bbg!AG$5:AH$241,2), -1)</f>
        <v>-1</v>
      </c>
      <c r="AJ206">
        <f>IFERROR(VLOOKUP($A206, CDS1Y_bbg!AI$5:AJ$241,2), -1)</f>
        <v>-1</v>
      </c>
      <c r="AL206">
        <f>IFERROR(VLOOKUP($A206, CDS1Y_bbg!AK$5:AL$241,2), -1)</f>
        <v>-1</v>
      </c>
      <c r="AN206">
        <f>IFERROR(VLOOKUP($A206, CDS1Y_bbg!AM$5:AN$241,2), -1)</f>
        <v>-1</v>
      </c>
      <c r="AP206">
        <f>IFERROR(VLOOKUP($A206, CDS1Y_bbg!AO$5:AP$241,2), -1)</f>
        <v>3.9279999999999999</v>
      </c>
      <c r="AR206">
        <f>IFERROR(VLOOKUP($A206, CDS1Y_bbg!AQ$5:AR$241,2), -1)</f>
        <v>11.792</v>
      </c>
      <c r="AT206">
        <f>IFERROR(VLOOKUP($A206, CDS1Y_bbg!AS$5:AT$241,2), -1)</f>
        <v>-1</v>
      </c>
      <c r="AV206">
        <f>IFERROR(VLOOKUP($A206, CDS1Y_bbg!AU$5:AV$241,2), -1)</f>
        <v>-1</v>
      </c>
      <c r="AX206">
        <f>IFERROR(VLOOKUP($A206, CDS1Y_bbg!AW$5:AX$241,2), -1)</f>
        <v>-1</v>
      </c>
      <c r="AZ206">
        <f>IFERROR(VLOOKUP($A206, CDS1Y_bbg!AY$5:AZ$241,2), -1)</f>
        <v>74.555999999999997</v>
      </c>
      <c r="BB206">
        <f>IFERROR(VLOOKUP($A206, CDS1Y_bbg!BA$5:BB$241,2), -1)</f>
        <v>-1</v>
      </c>
      <c r="BD206">
        <f>IFERROR(VLOOKUP($A206, CDS1Y_bbg!BC$5:BD$241,2), -1)</f>
        <v>-1</v>
      </c>
      <c r="BF206">
        <f>IFERROR(VLOOKUP($A206, CDS1Y_bbg!BE$5:BF$241,2), -1)</f>
        <v>-1</v>
      </c>
      <c r="BH206">
        <f>IFERROR(VLOOKUP($A206, CDS1Y_bbg!BG$5:BH$241,2), -1)</f>
        <v>-1</v>
      </c>
      <c r="BJ206">
        <f>IFERROR(VLOOKUP($A206, CDS1Y_bbg!BI$5:BJ$241,2), -1)</f>
        <v>50.759</v>
      </c>
      <c r="BL206">
        <f>IFERROR(VLOOKUP($A206, CDS1Y_bbg!BK$5:BL$241,2), -1)</f>
        <v>-1</v>
      </c>
      <c r="BN206">
        <f>IFERROR(VLOOKUP($A206, CDS1Y_bbg!BM$5:BN$241,2), -1)</f>
        <v>35.875999999999998</v>
      </c>
      <c r="BP206">
        <f>IFERROR(VLOOKUP($A206, CDS1Y_bbg!BO$5:BP$241,2), -1)</f>
        <v>-1</v>
      </c>
      <c r="BR206">
        <f>IFERROR(VLOOKUP($A206, CDS1Y_bbg!BQ$5:BR$241,2), -1)</f>
        <v>-1</v>
      </c>
      <c r="BT206">
        <f>IFERROR(VLOOKUP($A206, CDS1Y_bbg!BS$5:BT$241,2), -1)</f>
        <v>-1</v>
      </c>
      <c r="BV206">
        <f>IFERROR(VLOOKUP($A206, CDS1Y_bbg!BU$5:BV$241,2), -1)</f>
        <v>-1</v>
      </c>
      <c r="BX206">
        <f>IFERROR(VLOOKUP($A206, CDS1Y_bbg!BW$5:BX$241,2), -1)</f>
        <v>-1</v>
      </c>
      <c r="BZ206">
        <f>IFERROR(VLOOKUP($A206, CDS1Y_bbg!BY$5:BZ$241,2), -1)</f>
        <v>-1</v>
      </c>
      <c r="CB206">
        <f>IFERROR(VLOOKUP($A206, CDS1Y_bbg!CA$5:CB$241,2), -1)</f>
        <v>-1</v>
      </c>
      <c r="CD206">
        <f>IFERROR(VLOOKUP($A206, CDS1Y_bbg!CC$5:CD$241,2), -1)</f>
        <v>-1</v>
      </c>
      <c r="CF206">
        <f>IFERROR(VLOOKUP($A206, CDS1Y_bbg!CE$5:CF$241,2), -1)</f>
        <v>19.571000000000002</v>
      </c>
      <c r="CH206">
        <f>IFERROR(VLOOKUP($A206, CDS1Y_bbg!CG$5:CH$241,2), -1)</f>
        <v>-1</v>
      </c>
      <c r="CJ206">
        <f>IFERROR(VLOOKUP($A206, CDS1Y_bbg!CI$5:CJ$241,2), -1)</f>
        <v>-1</v>
      </c>
      <c r="CL206">
        <f>IFERROR(VLOOKUP($A206, CDS1Y_bbg!CK$5:CL$241,2), -1)</f>
        <v>-1</v>
      </c>
      <c r="CN206">
        <f>IFERROR(VLOOKUP($A206, CDS1Y_bbg!CM$5:CN$241,2), -1)</f>
        <v>-1</v>
      </c>
    </row>
    <row r="207" spans="1:92" x14ac:dyDescent="0.25">
      <c r="A207" s="1">
        <v>42794</v>
      </c>
      <c r="B207">
        <f>IFERROR(VLOOKUP($A207, CDS1Y_bbg!A$5:B$241,2), -1)</f>
        <v>54.670999999999999</v>
      </c>
      <c r="D207">
        <f>IFERROR(VLOOKUP($A207, CDS1Y_bbg!C$5:D$241,2), -1)</f>
        <v>-1</v>
      </c>
      <c r="F207">
        <f>IFERROR(VLOOKUP($A207, CDS1Y_bbg!E$5:F$241,2), -1)</f>
        <v>23.388000000000002</v>
      </c>
      <c r="H207">
        <f>IFERROR(VLOOKUP($A207, CDS1Y_bbg!G$5:H$241,2), -1)</f>
        <v>-1</v>
      </c>
      <c r="J207">
        <f>IFERROR(VLOOKUP($A207, CDS1Y_bbg!I$5:J$241,2), -1)</f>
        <v>36.838999999999999</v>
      </c>
      <c r="L207">
        <f>IFERROR(VLOOKUP($A207, CDS1Y_bbg!K$5:L$241,2), -1)</f>
        <v>-1</v>
      </c>
      <c r="N207">
        <f>IFERROR(VLOOKUP($A207, CDS1Y_bbg!M$5:N$241,2), -1)</f>
        <v>-1</v>
      </c>
      <c r="P207">
        <f>IFERROR(VLOOKUP($A207, CDS1Y_bbg!O$5:P$241,2), -1)</f>
        <v>-1</v>
      </c>
      <c r="R207">
        <f>IFERROR(VLOOKUP($A207, CDS1Y_bbg!Q$5:R$241,2), -1)</f>
        <v>32.694000000000003</v>
      </c>
      <c r="T207">
        <v>-1</v>
      </c>
      <c r="V207">
        <f>IFERROR(VLOOKUP($A207, CDS1Y_bbg!U$5:V$241,2), -1)</f>
        <v>-1</v>
      </c>
      <c r="X207">
        <f>IFERROR(VLOOKUP($A207, CDS1Y_bbg!W$5:X$241,2), -1)</f>
        <v>-1</v>
      </c>
      <c r="Z207">
        <v>-1</v>
      </c>
      <c r="AB207">
        <f>IFERROR(VLOOKUP($A207, CDS1Y_bbg!AA$5:AB$241,2), -1)</f>
        <v>-1</v>
      </c>
      <c r="AD207">
        <f>IFERROR(VLOOKUP($A207, CDS1Y_bbg!AC$5:AD$241,2), -1)</f>
        <v>-1</v>
      </c>
      <c r="AF207">
        <f>IFERROR(VLOOKUP($A207, CDS1Y_bbg!AE$5:AF$241,2), -1)</f>
        <v>-1</v>
      </c>
      <c r="AH207">
        <f>IFERROR(VLOOKUP($A207, CDS1Y_bbg!AG$5:AH$241,2), -1)</f>
        <v>-1</v>
      </c>
      <c r="AJ207">
        <f>IFERROR(VLOOKUP($A207, CDS1Y_bbg!AI$5:AJ$241,2), -1)</f>
        <v>-1</v>
      </c>
      <c r="AL207">
        <f>IFERROR(VLOOKUP($A207, CDS1Y_bbg!AK$5:AL$241,2), -1)</f>
        <v>-1</v>
      </c>
      <c r="AN207">
        <f>IFERROR(VLOOKUP($A207, CDS1Y_bbg!AM$5:AN$241,2), -1)</f>
        <v>-1</v>
      </c>
      <c r="AP207">
        <f>IFERROR(VLOOKUP($A207, CDS1Y_bbg!AO$5:AP$241,2), -1)</f>
        <v>3.9279999999999999</v>
      </c>
      <c r="AR207">
        <f>IFERROR(VLOOKUP($A207, CDS1Y_bbg!AQ$5:AR$241,2), -1)</f>
        <v>11.792</v>
      </c>
      <c r="AT207">
        <f>IFERROR(VLOOKUP($A207, CDS1Y_bbg!AS$5:AT$241,2), -1)</f>
        <v>-1</v>
      </c>
      <c r="AV207">
        <f>IFERROR(VLOOKUP($A207, CDS1Y_bbg!AU$5:AV$241,2), -1)</f>
        <v>-1</v>
      </c>
      <c r="AX207">
        <f>IFERROR(VLOOKUP($A207, CDS1Y_bbg!AW$5:AX$241,2), -1)</f>
        <v>-1</v>
      </c>
      <c r="AZ207">
        <f>IFERROR(VLOOKUP($A207, CDS1Y_bbg!AY$5:AZ$241,2), -1)</f>
        <v>85.912000000000006</v>
      </c>
      <c r="BB207">
        <f>IFERROR(VLOOKUP($A207, CDS1Y_bbg!BA$5:BB$241,2), -1)</f>
        <v>-1</v>
      </c>
      <c r="BD207">
        <f>IFERROR(VLOOKUP($A207, CDS1Y_bbg!BC$5:BD$241,2), -1)</f>
        <v>-1</v>
      </c>
      <c r="BF207">
        <f>IFERROR(VLOOKUP($A207, CDS1Y_bbg!BE$5:BF$241,2), -1)</f>
        <v>-1</v>
      </c>
      <c r="BH207">
        <f>IFERROR(VLOOKUP($A207, CDS1Y_bbg!BG$5:BH$241,2), -1)</f>
        <v>-1</v>
      </c>
      <c r="BJ207">
        <f>IFERROR(VLOOKUP($A207, CDS1Y_bbg!BI$5:BJ$241,2), -1)</f>
        <v>50.759</v>
      </c>
      <c r="BL207">
        <f>IFERROR(VLOOKUP($A207, CDS1Y_bbg!BK$5:BL$241,2), -1)</f>
        <v>-1</v>
      </c>
      <c r="BN207">
        <f>IFERROR(VLOOKUP($A207, CDS1Y_bbg!BM$5:BN$241,2), -1)</f>
        <v>35.875999999999998</v>
      </c>
      <c r="BP207">
        <f>IFERROR(VLOOKUP($A207, CDS1Y_bbg!BO$5:BP$241,2), -1)</f>
        <v>-1</v>
      </c>
      <c r="BR207">
        <f>IFERROR(VLOOKUP($A207, CDS1Y_bbg!BQ$5:BR$241,2), -1)</f>
        <v>-1</v>
      </c>
      <c r="BT207">
        <f>IFERROR(VLOOKUP($A207, CDS1Y_bbg!BS$5:BT$241,2), -1)</f>
        <v>-1</v>
      </c>
      <c r="BV207">
        <f>IFERROR(VLOOKUP($A207, CDS1Y_bbg!BU$5:BV$241,2), -1)</f>
        <v>-1</v>
      </c>
      <c r="BX207">
        <f>IFERROR(VLOOKUP($A207, CDS1Y_bbg!BW$5:BX$241,2), -1)</f>
        <v>-1</v>
      </c>
      <c r="BZ207">
        <f>IFERROR(VLOOKUP($A207, CDS1Y_bbg!BY$5:BZ$241,2), -1)</f>
        <v>-1</v>
      </c>
      <c r="CB207">
        <f>IFERROR(VLOOKUP($A207, CDS1Y_bbg!CA$5:CB$241,2), -1)</f>
        <v>-1</v>
      </c>
      <c r="CD207">
        <f>IFERROR(VLOOKUP($A207, CDS1Y_bbg!CC$5:CD$241,2), -1)</f>
        <v>-1</v>
      </c>
      <c r="CF207">
        <f>IFERROR(VLOOKUP($A207, CDS1Y_bbg!CE$5:CF$241,2), -1)</f>
        <v>19.571000000000002</v>
      </c>
      <c r="CH207">
        <f>IFERROR(VLOOKUP($A207, CDS1Y_bbg!CG$5:CH$241,2), -1)</f>
        <v>-1</v>
      </c>
      <c r="CJ207">
        <f>IFERROR(VLOOKUP($A207, CDS1Y_bbg!CI$5:CJ$241,2), -1)</f>
        <v>-1</v>
      </c>
      <c r="CL207">
        <f>IFERROR(VLOOKUP($A207, CDS1Y_bbg!CK$5:CL$241,2), -1)</f>
        <v>-1</v>
      </c>
      <c r="CN207">
        <f>IFERROR(VLOOKUP($A207, CDS1Y_bbg!CM$5:CN$241,2), -1)</f>
        <v>-1</v>
      </c>
    </row>
    <row r="208" spans="1:92" x14ac:dyDescent="0.25">
      <c r="A208" s="1">
        <v>42825</v>
      </c>
      <c r="B208">
        <f>IFERROR(VLOOKUP($A208, CDS1Y_bbg!A$5:B$241,2), -1)</f>
        <v>55.841999999999999</v>
      </c>
      <c r="D208">
        <f>IFERROR(VLOOKUP($A208, CDS1Y_bbg!C$5:D$241,2), -1)</f>
        <v>-1</v>
      </c>
      <c r="F208">
        <f>IFERROR(VLOOKUP($A208, CDS1Y_bbg!E$5:F$241,2), -1)</f>
        <v>20.501999999999999</v>
      </c>
      <c r="H208">
        <f>IFERROR(VLOOKUP($A208, CDS1Y_bbg!G$5:H$241,2), -1)</f>
        <v>-1</v>
      </c>
      <c r="J208">
        <f>IFERROR(VLOOKUP($A208, CDS1Y_bbg!I$5:J$241,2), -1)</f>
        <v>36.415999999999997</v>
      </c>
      <c r="L208">
        <f>IFERROR(VLOOKUP($A208, CDS1Y_bbg!K$5:L$241,2), -1)</f>
        <v>-1</v>
      </c>
      <c r="N208">
        <f>IFERROR(VLOOKUP($A208, CDS1Y_bbg!M$5:N$241,2), -1)</f>
        <v>-1</v>
      </c>
      <c r="P208">
        <f>IFERROR(VLOOKUP($A208, CDS1Y_bbg!O$5:P$241,2), -1)</f>
        <v>-1</v>
      </c>
      <c r="R208">
        <f>IFERROR(VLOOKUP($A208, CDS1Y_bbg!Q$5:R$241,2), -1)</f>
        <v>30.777999999999999</v>
      </c>
      <c r="T208">
        <v>-1</v>
      </c>
      <c r="V208">
        <f>IFERROR(VLOOKUP($A208, CDS1Y_bbg!U$5:V$241,2), -1)</f>
        <v>-1</v>
      </c>
      <c r="X208">
        <f>IFERROR(VLOOKUP($A208, CDS1Y_bbg!W$5:X$241,2), -1)</f>
        <v>-1</v>
      </c>
      <c r="Z208">
        <v>-1</v>
      </c>
      <c r="AB208">
        <f>IFERROR(VLOOKUP($A208, CDS1Y_bbg!AA$5:AB$241,2), -1)</f>
        <v>-1</v>
      </c>
      <c r="AD208">
        <f>IFERROR(VLOOKUP($A208, CDS1Y_bbg!AC$5:AD$241,2), -1)</f>
        <v>-1</v>
      </c>
      <c r="AF208">
        <f>IFERROR(VLOOKUP($A208, CDS1Y_bbg!AE$5:AF$241,2), -1)</f>
        <v>-1</v>
      </c>
      <c r="AH208">
        <f>IFERROR(VLOOKUP($A208, CDS1Y_bbg!AG$5:AH$241,2), -1)</f>
        <v>-1</v>
      </c>
      <c r="AJ208">
        <f>IFERROR(VLOOKUP($A208, CDS1Y_bbg!AI$5:AJ$241,2), -1)</f>
        <v>-1</v>
      </c>
      <c r="AL208">
        <f>IFERROR(VLOOKUP($A208, CDS1Y_bbg!AK$5:AL$241,2), -1)</f>
        <v>-1</v>
      </c>
      <c r="AN208">
        <f>IFERROR(VLOOKUP($A208, CDS1Y_bbg!AM$5:AN$241,2), -1)</f>
        <v>-1</v>
      </c>
      <c r="AP208">
        <f>IFERROR(VLOOKUP($A208, CDS1Y_bbg!AO$5:AP$241,2), -1)</f>
        <v>3.9279999999999999</v>
      </c>
      <c r="AR208">
        <f>IFERROR(VLOOKUP($A208, CDS1Y_bbg!AQ$5:AR$241,2), -1)</f>
        <v>11.792</v>
      </c>
      <c r="AT208">
        <f>IFERROR(VLOOKUP($A208, CDS1Y_bbg!AS$5:AT$241,2), -1)</f>
        <v>-1</v>
      </c>
      <c r="AV208">
        <f>IFERROR(VLOOKUP($A208, CDS1Y_bbg!AU$5:AV$241,2), -1)</f>
        <v>-1</v>
      </c>
      <c r="AX208">
        <f>IFERROR(VLOOKUP($A208, CDS1Y_bbg!AW$5:AX$241,2), -1)</f>
        <v>-1</v>
      </c>
      <c r="AZ208">
        <f>IFERROR(VLOOKUP($A208, CDS1Y_bbg!AY$5:AZ$241,2), -1)</f>
        <v>85.912000000000006</v>
      </c>
      <c r="BB208">
        <f>IFERROR(VLOOKUP($A208, CDS1Y_bbg!BA$5:BB$241,2), -1)</f>
        <v>-1</v>
      </c>
      <c r="BD208">
        <f>IFERROR(VLOOKUP($A208, CDS1Y_bbg!BC$5:BD$241,2), -1)</f>
        <v>-1</v>
      </c>
      <c r="BF208">
        <f>IFERROR(VLOOKUP($A208, CDS1Y_bbg!BE$5:BF$241,2), -1)</f>
        <v>-1</v>
      </c>
      <c r="BH208">
        <f>IFERROR(VLOOKUP($A208, CDS1Y_bbg!BG$5:BH$241,2), -1)</f>
        <v>-1</v>
      </c>
      <c r="BJ208">
        <f>IFERROR(VLOOKUP($A208, CDS1Y_bbg!BI$5:BJ$241,2), -1)</f>
        <v>50.759</v>
      </c>
      <c r="BL208">
        <f>IFERROR(VLOOKUP($A208, CDS1Y_bbg!BK$5:BL$241,2), -1)</f>
        <v>-1</v>
      </c>
      <c r="BN208">
        <f>IFERROR(VLOOKUP($A208, CDS1Y_bbg!BM$5:BN$241,2), -1)</f>
        <v>35.875999999999998</v>
      </c>
      <c r="BP208">
        <f>IFERROR(VLOOKUP($A208, CDS1Y_bbg!BO$5:BP$241,2), -1)</f>
        <v>-1</v>
      </c>
      <c r="BR208">
        <f>IFERROR(VLOOKUP($A208, CDS1Y_bbg!BQ$5:BR$241,2), -1)</f>
        <v>-1</v>
      </c>
      <c r="BT208">
        <f>IFERROR(VLOOKUP($A208, CDS1Y_bbg!BS$5:BT$241,2), -1)</f>
        <v>-1</v>
      </c>
      <c r="BV208">
        <f>IFERROR(VLOOKUP($A208, CDS1Y_bbg!BU$5:BV$241,2), -1)</f>
        <v>-1</v>
      </c>
      <c r="BX208">
        <f>IFERROR(VLOOKUP($A208, CDS1Y_bbg!BW$5:BX$241,2), -1)</f>
        <v>-1</v>
      </c>
      <c r="BZ208">
        <f>IFERROR(VLOOKUP($A208, CDS1Y_bbg!BY$5:BZ$241,2), -1)</f>
        <v>-1</v>
      </c>
      <c r="CB208">
        <f>IFERROR(VLOOKUP($A208, CDS1Y_bbg!CA$5:CB$241,2), -1)</f>
        <v>-1</v>
      </c>
      <c r="CD208">
        <f>IFERROR(VLOOKUP($A208, CDS1Y_bbg!CC$5:CD$241,2), -1)</f>
        <v>-1</v>
      </c>
      <c r="CF208">
        <f>IFERROR(VLOOKUP($A208, CDS1Y_bbg!CE$5:CF$241,2), -1)</f>
        <v>19.571000000000002</v>
      </c>
      <c r="CH208">
        <f>IFERROR(VLOOKUP($A208, CDS1Y_bbg!CG$5:CH$241,2), -1)</f>
        <v>-1</v>
      </c>
      <c r="CJ208">
        <f>IFERROR(VLOOKUP($A208, CDS1Y_bbg!CI$5:CJ$241,2), -1)</f>
        <v>-1</v>
      </c>
      <c r="CL208">
        <f>IFERROR(VLOOKUP($A208, CDS1Y_bbg!CK$5:CL$241,2), -1)</f>
        <v>-1</v>
      </c>
      <c r="CN208">
        <f>IFERROR(VLOOKUP($A208, CDS1Y_bbg!CM$5:CN$241,2), -1)</f>
        <v>-1</v>
      </c>
    </row>
    <row r="209" spans="1:92" x14ac:dyDescent="0.25">
      <c r="A209" s="1">
        <v>42853</v>
      </c>
      <c r="B209">
        <f>IFERROR(VLOOKUP($A209, CDS1Y_bbg!A$5:B$241,2), -1)</f>
        <v>46.518000000000001</v>
      </c>
      <c r="D209">
        <f>IFERROR(VLOOKUP($A209, CDS1Y_bbg!C$5:D$241,2), -1)</f>
        <v>-1</v>
      </c>
      <c r="F209">
        <f>IFERROR(VLOOKUP($A209, CDS1Y_bbg!E$5:F$241,2), -1)</f>
        <v>21.213999999999999</v>
      </c>
      <c r="H209">
        <f>IFERROR(VLOOKUP($A209, CDS1Y_bbg!G$5:H$241,2), -1)</f>
        <v>-1</v>
      </c>
      <c r="J209">
        <f>IFERROR(VLOOKUP($A209, CDS1Y_bbg!I$5:J$241,2), -1)</f>
        <v>28.44</v>
      </c>
      <c r="L209">
        <f>IFERROR(VLOOKUP($A209, CDS1Y_bbg!K$5:L$241,2), -1)</f>
        <v>-1</v>
      </c>
      <c r="N209">
        <f>IFERROR(VLOOKUP($A209, CDS1Y_bbg!M$5:N$241,2), -1)</f>
        <v>-1</v>
      </c>
      <c r="P209">
        <f>IFERROR(VLOOKUP($A209, CDS1Y_bbg!O$5:P$241,2), -1)</f>
        <v>-1</v>
      </c>
      <c r="R209">
        <f>IFERROR(VLOOKUP($A209, CDS1Y_bbg!Q$5:R$241,2), -1)</f>
        <v>25.765000000000001</v>
      </c>
      <c r="T209">
        <v>-1</v>
      </c>
      <c r="V209">
        <f>IFERROR(VLOOKUP($A209, CDS1Y_bbg!U$5:V$241,2), -1)</f>
        <v>-1</v>
      </c>
      <c r="X209">
        <f>IFERROR(VLOOKUP($A209, CDS1Y_bbg!W$5:X$241,2), -1)</f>
        <v>-1</v>
      </c>
      <c r="Z209">
        <v>-1</v>
      </c>
      <c r="AB209">
        <f>IFERROR(VLOOKUP($A209, CDS1Y_bbg!AA$5:AB$241,2), -1)</f>
        <v>-1</v>
      </c>
      <c r="AD209">
        <f>IFERROR(VLOOKUP($A209, CDS1Y_bbg!AC$5:AD$241,2), -1)</f>
        <v>-1</v>
      </c>
      <c r="AF209">
        <f>IFERROR(VLOOKUP($A209, CDS1Y_bbg!AE$5:AF$241,2), -1)</f>
        <v>-1</v>
      </c>
      <c r="AH209">
        <f>IFERROR(VLOOKUP($A209, CDS1Y_bbg!AG$5:AH$241,2), -1)</f>
        <v>-1</v>
      </c>
      <c r="AJ209">
        <f>IFERROR(VLOOKUP($A209, CDS1Y_bbg!AI$5:AJ$241,2), -1)</f>
        <v>-1</v>
      </c>
      <c r="AL209">
        <f>IFERROR(VLOOKUP($A209, CDS1Y_bbg!AK$5:AL$241,2), -1)</f>
        <v>-1</v>
      </c>
      <c r="AN209">
        <f>IFERROR(VLOOKUP($A209, CDS1Y_bbg!AM$5:AN$241,2), -1)</f>
        <v>-1</v>
      </c>
      <c r="AP209">
        <f>IFERROR(VLOOKUP($A209, CDS1Y_bbg!AO$5:AP$241,2), -1)</f>
        <v>3.9279999999999999</v>
      </c>
      <c r="AR209">
        <f>IFERROR(VLOOKUP($A209, CDS1Y_bbg!AQ$5:AR$241,2), -1)</f>
        <v>11.792</v>
      </c>
      <c r="AT209">
        <f>IFERROR(VLOOKUP($A209, CDS1Y_bbg!AS$5:AT$241,2), -1)</f>
        <v>-1</v>
      </c>
      <c r="AV209">
        <f>IFERROR(VLOOKUP($A209, CDS1Y_bbg!AU$5:AV$241,2), -1)</f>
        <v>-1</v>
      </c>
      <c r="AX209">
        <f>IFERROR(VLOOKUP($A209, CDS1Y_bbg!AW$5:AX$241,2), -1)</f>
        <v>-1</v>
      </c>
      <c r="AZ209">
        <f>IFERROR(VLOOKUP($A209, CDS1Y_bbg!AY$5:AZ$241,2), -1)</f>
        <v>85.912000000000006</v>
      </c>
      <c r="BB209">
        <f>IFERROR(VLOOKUP($A209, CDS1Y_bbg!BA$5:BB$241,2), -1)</f>
        <v>-1</v>
      </c>
      <c r="BD209">
        <f>IFERROR(VLOOKUP($A209, CDS1Y_bbg!BC$5:BD$241,2), -1)</f>
        <v>-1</v>
      </c>
      <c r="BF209">
        <f>IFERROR(VLOOKUP($A209, CDS1Y_bbg!BE$5:BF$241,2), -1)</f>
        <v>-1</v>
      </c>
      <c r="BH209">
        <f>IFERROR(VLOOKUP($A209, CDS1Y_bbg!BG$5:BH$241,2), -1)</f>
        <v>-1</v>
      </c>
      <c r="BJ209">
        <f>IFERROR(VLOOKUP($A209, CDS1Y_bbg!BI$5:BJ$241,2), -1)</f>
        <v>50.759</v>
      </c>
      <c r="BL209">
        <f>IFERROR(VLOOKUP($A209, CDS1Y_bbg!BK$5:BL$241,2), -1)</f>
        <v>-1</v>
      </c>
      <c r="BN209">
        <f>IFERROR(VLOOKUP($A209, CDS1Y_bbg!BM$5:BN$241,2), -1)</f>
        <v>35.875999999999998</v>
      </c>
      <c r="BP209">
        <f>IFERROR(VLOOKUP($A209, CDS1Y_bbg!BO$5:BP$241,2), -1)</f>
        <v>-1</v>
      </c>
      <c r="BR209">
        <f>IFERROR(VLOOKUP($A209, CDS1Y_bbg!BQ$5:BR$241,2), -1)</f>
        <v>-1</v>
      </c>
      <c r="BT209">
        <f>IFERROR(VLOOKUP($A209, CDS1Y_bbg!BS$5:BT$241,2), -1)</f>
        <v>-1</v>
      </c>
      <c r="BV209">
        <f>IFERROR(VLOOKUP($A209, CDS1Y_bbg!BU$5:BV$241,2), -1)</f>
        <v>-1</v>
      </c>
      <c r="BX209">
        <f>IFERROR(VLOOKUP($A209, CDS1Y_bbg!BW$5:BX$241,2), -1)</f>
        <v>-1</v>
      </c>
      <c r="BZ209">
        <f>IFERROR(VLOOKUP($A209, CDS1Y_bbg!BY$5:BZ$241,2), -1)</f>
        <v>-1</v>
      </c>
      <c r="CB209">
        <f>IFERROR(VLOOKUP($A209, CDS1Y_bbg!CA$5:CB$241,2), -1)</f>
        <v>-1</v>
      </c>
      <c r="CD209">
        <f>IFERROR(VLOOKUP($A209, CDS1Y_bbg!CC$5:CD$241,2), -1)</f>
        <v>-1</v>
      </c>
      <c r="CF209">
        <f>IFERROR(VLOOKUP($A209, CDS1Y_bbg!CE$5:CF$241,2), -1)</f>
        <v>19.571000000000002</v>
      </c>
      <c r="CH209">
        <f>IFERROR(VLOOKUP($A209, CDS1Y_bbg!CG$5:CH$241,2), -1)</f>
        <v>-1</v>
      </c>
      <c r="CJ209">
        <f>IFERROR(VLOOKUP($A209, CDS1Y_bbg!CI$5:CJ$241,2), -1)</f>
        <v>-1</v>
      </c>
      <c r="CL209">
        <f>IFERROR(VLOOKUP($A209, CDS1Y_bbg!CK$5:CL$241,2), -1)</f>
        <v>-1</v>
      </c>
      <c r="CN209">
        <f>IFERROR(VLOOKUP($A209, CDS1Y_bbg!CM$5:CN$241,2), -1)</f>
        <v>-1</v>
      </c>
    </row>
    <row r="210" spans="1:92" x14ac:dyDescent="0.25">
      <c r="A210" s="1">
        <v>42886</v>
      </c>
      <c r="B210">
        <f>IFERROR(VLOOKUP($A210, CDS1Y_bbg!A$5:B$241,2), -1)</f>
        <v>51.265999999999998</v>
      </c>
      <c r="D210">
        <f>IFERROR(VLOOKUP($A210, CDS1Y_bbg!C$5:D$241,2), -1)</f>
        <v>-1</v>
      </c>
      <c r="F210">
        <f>IFERROR(VLOOKUP($A210, CDS1Y_bbg!E$5:F$241,2), -1)</f>
        <v>18.545000000000002</v>
      </c>
      <c r="H210">
        <f>IFERROR(VLOOKUP($A210, CDS1Y_bbg!G$5:H$241,2), -1)</f>
        <v>-1</v>
      </c>
      <c r="J210">
        <f>IFERROR(VLOOKUP($A210, CDS1Y_bbg!I$5:J$241,2), -1)</f>
        <v>29.161000000000001</v>
      </c>
      <c r="L210">
        <f>IFERROR(VLOOKUP($A210, CDS1Y_bbg!K$5:L$241,2), -1)</f>
        <v>-1</v>
      </c>
      <c r="N210">
        <f>IFERROR(VLOOKUP($A210, CDS1Y_bbg!M$5:N$241,2), -1)</f>
        <v>-1</v>
      </c>
      <c r="P210">
        <f>IFERROR(VLOOKUP($A210, CDS1Y_bbg!O$5:P$241,2), -1)</f>
        <v>-1</v>
      </c>
      <c r="R210">
        <f>IFERROR(VLOOKUP($A210, CDS1Y_bbg!Q$5:R$241,2), -1)</f>
        <v>25.452999999999999</v>
      </c>
      <c r="T210">
        <v>-1</v>
      </c>
      <c r="V210">
        <f>IFERROR(VLOOKUP($A210, CDS1Y_bbg!U$5:V$241,2), -1)</f>
        <v>-1</v>
      </c>
      <c r="X210">
        <f>IFERROR(VLOOKUP($A210, CDS1Y_bbg!W$5:X$241,2), -1)</f>
        <v>-1</v>
      </c>
      <c r="Z210">
        <v>-1</v>
      </c>
      <c r="AB210">
        <f>IFERROR(VLOOKUP($A210, CDS1Y_bbg!AA$5:AB$241,2), -1)</f>
        <v>-1</v>
      </c>
      <c r="AD210">
        <f>IFERROR(VLOOKUP($A210, CDS1Y_bbg!AC$5:AD$241,2), -1)</f>
        <v>-1</v>
      </c>
      <c r="AF210">
        <f>IFERROR(VLOOKUP($A210, CDS1Y_bbg!AE$5:AF$241,2), -1)</f>
        <v>-1</v>
      </c>
      <c r="AH210">
        <f>IFERROR(VLOOKUP($A210, CDS1Y_bbg!AG$5:AH$241,2), -1)</f>
        <v>-1</v>
      </c>
      <c r="AJ210">
        <f>IFERROR(VLOOKUP($A210, CDS1Y_bbg!AI$5:AJ$241,2), -1)</f>
        <v>-1</v>
      </c>
      <c r="AL210">
        <f>IFERROR(VLOOKUP($A210, CDS1Y_bbg!AK$5:AL$241,2), -1)</f>
        <v>-1</v>
      </c>
      <c r="AN210">
        <f>IFERROR(VLOOKUP($A210, CDS1Y_bbg!AM$5:AN$241,2), -1)</f>
        <v>-1</v>
      </c>
      <c r="AP210">
        <f>IFERROR(VLOOKUP($A210, CDS1Y_bbg!AO$5:AP$241,2), -1)</f>
        <v>3.9279999999999999</v>
      </c>
      <c r="AR210">
        <f>IFERROR(VLOOKUP($A210, CDS1Y_bbg!AQ$5:AR$241,2), -1)</f>
        <v>11.792</v>
      </c>
      <c r="AT210">
        <f>IFERROR(VLOOKUP($A210, CDS1Y_bbg!AS$5:AT$241,2), -1)</f>
        <v>-1</v>
      </c>
      <c r="AV210">
        <f>IFERROR(VLOOKUP($A210, CDS1Y_bbg!AU$5:AV$241,2), -1)</f>
        <v>-1</v>
      </c>
      <c r="AX210">
        <f>IFERROR(VLOOKUP($A210, CDS1Y_bbg!AW$5:AX$241,2), -1)</f>
        <v>-1</v>
      </c>
      <c r="AZ210">
        <f>IFERROR(VLOOKUP($A210, CDS1Y_bbg!AY$5:AZ$241,2), -1)</f>
        <v>85.912000000000006</v>
      </c>
      <c r="BB210">
        <f>IFERROR(VLOOKUP($A210, CDS1Y_bbg!BA$5:BB$241,2), -1)</f>
        <v>-1</v>
      </c>
      <c r="BD210">
        <f>IFERROR(VLOOKUP($A210, CDS1Y_bbg!BC$5:BD$241,2), -1)</f>
        <v>-1</v>
      </c>
      <c r="BF210">
        <f>IFERROR(VLOOKUP($A210, CDS1Y_bbg!BE$5:BF$241,2), -1)</f>
        <v>-1</v>
      </c>
      <c r="BH210">
        <f>IFERROR(VLOOKUP($A210, CDS1Y_bbg!BG$5:BH$241,2), -1)</f>
        <v>-1</v>
      </c>
      <c r="BJ210">
        <f>IFERROR(VLOOKUP($A210, CDS1Y_bbg!BI$5:BJ$241,2), -1)</f>
        <v>50.759</v>
      </c>
      <c r="BL210">
        <f>IFERROR(VLOOKUP($A210, CDS1Y_bbg!BK$5:BL$241,2), -1)</f>
        <v>-1</v>
      </c>
      <c r="BN210">
        <f>IFERROR(VLOOKUP($A210, CDS1Y_bbg!BM$5:BN$241,2), -1)</f>
        <v>35.875999999999998</v>
      </c>
      <c r="BP210">
        <f>IFERROR(VLOOKUP($A210, CDS1Y_bbg!BO$5:BP$241,2), -1)</f>
        <v>-1</v>
      </c>
      <c r="BR210">
        <f>IFERROR(VLOOKUP($A210, CDS1Y_bbg!BQ$5:BR$241,2), -1)</f>
        <v>-1</v>
      </c>
      <c r="BT210">
        <f>IFERROR(VLOOKUP($A210, CDS1Y_bbg!BS$5:BT$241,2), -1)</f>
        <v>-1</v>
      </c>
      <c r="BV210">
        <f>IFERROR(VLOOKUP($A210, CDS1Y_bbg!BU$5:BV$241,2), -1)</f>
        <v>-1</v>
      </c>
      <c r="BX210">
        <f>IFERROR(VLOOKUP($A210, CDS1Y_bbg!BW$5:BX$241,2), -1)</f>
        <v>-1</v>
      </c>
      <c r="BZ210">
        <f>IFERROR(VLOOKUP($A210, CDS1Y_bbg!BY$5:BZ$241,2), -1)</f>
        <v>-1</v>
      </c>
      <c r="CB210">
        <f>IFERROR(VLOOKUP($A210, CDS1Y_bbg!CA$5:CB$241,2), -1)</f>
        <v>-1</v>
      </c>
      <c r="CD210">
        <f>IFERROR(VLOOKUP($A210, CDS1Y_bbg!CC$5:CD$241,2), -1)</f>
        <v>-1</v>
      </c>
      <c r="CF210">
        <f>IFERROR(VLOOKUP($A210, CDS1Y_bbg!CE$5:CF$241,2), -1)</f>
        <v>19.571000000000002</v>
      </c>
      <c r="CH210">
        <f>IFERROR(VLOOKUP($A210, CDS1Y_bbg!CG$5:CH$241,2), -1)</f>
        <v>-1</v>
      </c>
      <c r="CJ210">
        <f>IFERROR(VLOOKUP($A210, CDS1Y_bbg!CI$5:CJ$241,2), -1)</f>
        <v>-1</v>
      </c>
      <c r="CL210">
        <f>IFERROR(VLOOKUP($A210, CDS1Y_bbg!CK$5:CL$241,2), -1)</f>
        <v>-1</v>
      </c>
      <c r="CN210">
        <f>IFERROR(VLOOKUP($A210, CDS1Y_bbg!CM$5:CN$241,2), -1)</f>
        <v>-1</v>
      </c>
    </row>
    <row r="211" spans="1:92" x14ac:dyDescent="0.25">
      <c r="A211" s="1">
        <v>42916</v>
      </c>
      <c r="B211">
        <f>IFERROR(VLOOKUP($A211, CDS1Y_bbg!A$5:B$241,2), -1)</f>
        <v>61.527000000000001</v>
      </c>
      <c r="D211">
        <f>IFERROR(VLOOKUP($A211, CDS1Y_bbg!C$5:D$241,2), -1)</f>
        <v>-1</v>
      </c>
      <c r="F211">
        <f>IFERROR(VLOOKUP($A211, CDS1Y_bbg!E$5:F$241,2), -1)</f>
        <v>14.805</v>
      </c>
      <c r="H211">
        <f>IFERROR(VLOOKUP($A211, CDS1Y_bbg!G$5:H$241,2), -1)</f>
        <v>-1</v>
      </c>
      <c r="J211">
        <f>IFERROR(VLOOKUP($A211, CDS1Y_bbg!I$5:J$241,2), -1)</f>
        <v>36.484000000000002</v>
      </c>
      <c r="L211">
        <f>IFERROR(VLOOKUP($A211, CDS1Y_bbg!K$5:L$241,2), -1)</f>
        <v>-1</v>
      </c>
      <c r="N211">
        <f>IFERROR(VLOOKUP($A211, CDS1Y_bbg!M$5:N$241,2), -1)</f>
        <v>-1</v>
      </c>
      <c r="P211">
        <f>IFERROR(VLOOKUP($A211, CDS1Y_bbg!O$5:P$241,2), -1)</f>
        <v>-1</v>
      </c>
      <c r="R211">
        <f>IFERROR(VLOOKUP($A211, CDS1Y_bbg!Q$5:R$241,2), -1)</f>
        <v>26.033999999999999</v>
      </c>
      <c r="T211">
        <v>-1</v>
      </c>
      <c r="V211">
        <f>IFERROR(VLOOKUP($A211, CDS1Y_bbg!U$5:V$241,2), -1)</f>
        <v>-1</v>
      </c>
      <c r="X211">
        <f>IFERROR(VLOOKUP($A211, CDS1Y_bbg!W$5:X$241,2), -1)</f>
        <v>-1</v>
      </c>
      <c r="Z211">
        <v>-1</v>
      </c>
      <c r="AB211">
        <f>IFERROR(VLOOKUP($A211, CDS1Y_bbg!AA$5:AB$241,2), -1)</f>
        <v>-1</v>
      </c>
      <c r="AD211">
        <f>IFERROR(VLOOKUP($A211, CDS1Y_bbg!AC$5:AD$241,2), -1)</f>
        <v>-1</v>
      </c>
      <c r="AF211">
        <f>IFERROR(VLOOKUP($A211, CDS1Y_bbg!AE$5:AF$241,2), -1)</f>
        <v>-1</v>
      </c>
      <c r="AH211">
        <f>IFERROR(VLOOKUP($A211, CDS1Y_bbg!AG$5:AH$241,2), -1)</f>
        <v>-1</v>
      </c>
      <c r="AJ211">
        <f>IFERROR(VLOOKUP($A211, CDS1Y_bbg!AI$5:AJ$241,2), -1)</f>
        <v>-1</v>
      </c>
      <c r="AL211">
        <f>IFERROR(VLOOKUP($A211, CDS1Y_bbg!AK$5:AL$241,2), -1)</f>
        <v>-1</v>
      </c>
      <c r="AN211">
        <f>IFERROR(VLOOKUP($A211, CDS1Y_bbg!AM$5:AN$241,2), -1)</f>
        <v>-1</v>
      </c>
      <c r="AP211">
        <f>IFERROR(VLOOKUP($A211, CDS1Y_bbg!AO$5:AP$241,2), -1)</f>
        <v>3.9279999999999999</v>
      </c>
      <c r="AR211">
        <f>IFERROR(VLOOKUP($A211, CDS1Y_bbg!AQ$5:AR$241,2), -1)</f>
        <v>11.792</v>
      </c>
      <c r="AT211">
        <f>IFERROR(VLOOKUP($A211, CDS1Y_bbg!AS$5:AT$241,2), -1)</f>
        <v>-1</v>
      </c>
      <c r="AV211">
        <f>IFERROR(VLOOKUP($A211, CDS1Y_bbg!AU$5:AV$241,2), -1)</f>
        <v>-1</v>
      </c>
      <c r="AX211">
        <f>IFERROR(VLOOKUP($A211, CDS1Y_bbg!AW$5:AX$241,2), -1)</f>
        <v>-1</v>
      </c>
      <c r="AZ211">
        <f>IFERROR(VLOOKUP($A211, CDS1Y_bbg!AY$5:AZ$241,2), -1)</f>
        <v>85.912000000000006</v>
      </c>
      <c r="BB211">
        <f>IFERROR(VLOOKUP($A211, CDS1Y_bbg!BA$5:BB$241,2), -1)</f>
        <v>-1</v>
      </c>
      <c r="BD211">
        <f>IFERROR(VLOOKUP($A211, CDS1Y_bbg!BC$5:BD$241,2), -1)</f>
        <v>-1</v>
      </c>
      <c r="BF211">
        <f>IFERROR(VLOOKUP($A211, CDS1Y_bbg!BE$5:BF$241,2), -1)</f>
        <v>-1</v>
      </c>
      <c r="BH211">
        <f>IFERROR(VLOOKUP($A211, CDS1Y_bbg!BG$5:BH$241,2), -1)</f>
        <v>-1</v>
      </c>
      <c r="BJ211">
        <f>IFERROR(VLOOKUP($A211, CDS1Y_bbg!BI$5:BJ$241,2), -1)</f>
        <v>50.759</v>
      </c>
      <c r="BL211">
        <f>IFERROR(VLOOKUP($A211, CDS1Y_bbg!BK$5:BL$241,2), -1)</f>
        <v>-1</v>
      </c>
      <c r="BN211">
        <f>IFERROR(VLOOKUP($A211, CDS1Y_bbg!BM$5:BN$241,2), -1)</f>
        <v>35.875999999999998</v>
      </c>
      <c r="BP211">
        <f>IFERROR(VLOOKUP($A211, CDS1Y_bbg!BO$5:BP$241,2), -1)</f>
        <v>-1</v>
      </c>
      <c r="BR211">
        <f>IFERROR(VLOOKUP($A211, CDS1Y_bbg!BQ$5:BR$241,2), -1)</f>
        <v>-1</v>
      </c>
      <c r="BT211">
        <f>IFERROR(VLOOKUP($A211, CDS1Y_bbg!BS$5:BT$241,2), -1)</f>
        <v>-1</v>
      </c>
      <c r="BV211">
        <f>IFERROR(VLOOKUP($A211, CDS1Y_bbg!BU$5:BV$241,2), -1)</f>
        <v>-1</v>
      </c>
      <c r="BX211">
        <f>IFERROR(VLOOKUP($A211, CDS1Y_bbg!BW$5:BX$241,2), -1)</f>
        <v>-1</v>
      </c>
      <c r="BZ211">
        <f>IFERROR(VLOOKUP($A211, CDS1Y_bbg!BY$5:BZ$241,2), -1)</f>
        <v>-1</v>
      </c>
      <c r="CB211">
        <f>IFERROR(VLOOKUP($A211, CDS1Y_bbg!CA$5:CB$241,2), -1)</f>
        <v>-1</v>
      </c>
      <c r="CD211">
        <f>IFERROR(VLOOKUP($A211, CDS1Y_bbg!CC$5:CD$241,2), -1)</f>
        <v>-1</v>
      </c>
      <c r="CF211">
        <f>IFERROR(VLOOKUP($A211, CDS1Y_bbg!CE$5:CF$241,2), -1)</f>
        <v>19.571000000000002</v>
      </c>
      <c r="CH211">
        <f>IFERROR(VLOOKUP($A211, CDS1Y_bbg!CG$5:CH$241,2), -1)</f>
        <v>-1</v>
      </c>
      <c r="CJ211">
        <f>IFERROR(VLOOKUP($A211, CDS1Y_bbg!CI$5:CJ$241,2), -1)</f>
        <v>-1</v>
      </c>
      <c r="CL211">
        <f>IFERROR(VLOOKUP($A211, CDS1Y_bbg!CK$5:CL$241,2), -1)</f>
        <v>-1</v>
      </c>
      <c r="CN211">
        <f>IFERROR(VLOOKUP($A211, CDS1Y_bbg!CM$5:CN$241,2), -1)</f>
        <v>-1</v>
      </c>
    </row>
    <row r="212" spans="1:92" x14ac:dyDescent="0.25">
      <c r="A212" s="1">
        <v>42947</v>
      </c>
      <c r="B212">
        <f>IFERROR(VLOOKUP($A212, CDS1Y_bbg!A$5:B$241,2), -1)</f>
        <v>51.152999999999999</v>
      </c>
      <c r="D212">
        <f>IFERROR(VLOOKUP($A212, CDS1Y_bbg!C$5:D$241,2), -1)</f>
        <v>-1</v>
      </c>
      <c r="F212">
        <f>IFERROR(VLOOKUP($A212, CDS1Y_bbg!E$5:F$241,2), -1)</f>
        <v>17.004000000000001</v>
      </c>
      <c r="H212">
        <f>IFERROR(VLOOKUP($A212, CDS1Y_bbg!G$5:H$241,2), -1)</f>
        <v>-1</v>
      </c>
      <c r="J212">
        <f>IFERROR(VLOOKUP($A212, CDS1Y_bbg!I$5:J$241,2), -1)</f>
        <v>30.439</v>
      </c>
      <c r="L212">
        <f>IFERROR(VLOOKUP($A212, CDS1Y_bbg!K$5:L$241,2), -1)</f>
        <v>-1</v>
      </c>
      <c r="N212">
        <f>IFERROR(VLOOKUP($A212, CDS1Y_bbg!M$5:N$241,2), -1)</f>
        <v>-1</v>
      </c>
      <c r="P212">
        <f>IFERROR(VLOOKUP($A212, CDS1Y_bbg!O$5:P$241,2), -1)</f>
        <v>-1</v>
      </c>
      <c r="R212">
        <f>IFERROR(VLOOKUP($A212, CDS1Y_bbg!Q$5:R$241,2), -1)</f>
        <v>24.536999999999999</v>
      </c>
      <c r="T212">
        <v>-1</v>
      </c>
      <c r="V212">
        <f>IFERROR(VLOOKUP($A212, CDS1Y_bbg!U$5:V$241,2), -1)</f>
        <v>-1</v>
      </c>
      <c r="X212">
        <f>IFERROR(VLOOKUP($A212, CDS1Y_bbg!W$5:X$241,2), -1)</f>
        <v>-1</v>
      </c>
      <c r="Z212">
        <v>-1</v>
      </c>
      <c r="AB212">
        <f>IFERROR(VLOOKUP($A212, CDS1Y_bbg!AA$5:AB$241,2), -1)</f>
        <v>-1</v>
      </c>
      <c r="AD212">
        <f>IFERROR(VLOOKUP($A212, CDS1Y_bbg!AC$5:AD$241,2), -1)</f>
        <v>-1</v>
      </c>
      <c r="AF212">
        <f>IFERROR(VLOOKUP($A212, CDS1Y_bbg!AE$5:AF$241,2), -1)</f>
        <v>-1</v>
      </c>
      <c r="AH212">
        <f>IFERROR(VLOOKUP($A212, CDS1Y_bbg!AG$5:AH$241,2), -1)</f>
        <v>-1</v>
      </c>
      <c r="AJ212">
        <f>IFERROR(VLOOKUP($A212, CDS1Y_bbg!AI$5:AJ$241,2), -1)</f>
        <v>-1</v>
      </c>
      <c r="AL212">
        <f>IFERROR(VLOOKUP($A212, CDS1Y_bbg!AK$5:AL$241,2), -1)</f>
        <v>-1</v>
      </c>
      <c r="AN212">
        <f>IFERROR(VLOOKUP($A212, CDS1Y_bbg!AM$5:AN$241,2), -1)</f>
        <v>-1</v>
      </c>
      <c r="AP212">
        <f>IFERROR(VLOOKUP($A212, CDS1Y_bbg!AO$5:AP$241,2), -1)</f>
        <v>3.9279999999999999</v>
      </c>
      <c r="AR212">
        <f>IFERROR(VLOOKUP($A212, CDS1Y_bbg!AQ$5:AR$241,2), -1)</f>
        <v>11.792</v>
      </c>
      <c r="AT212">
        <f>IFERROR(VLOOKUP($A212, CDS1Y_bbg!AS$5:AT$241,2), -1)</f>
        <v>-1</v>
      </c>
      <c r="AV212">
        <f>IFERROR(VLOOKUP($A212, CDS1Y_bbg!AU$5:AV$241,2), -1)</f>
        <v>-1</v>
      </c>
      <c r="AX212">
        <f>IFERROR(VLOOKUP($A212, CDS1Y_bbg!AW$5:AX$241,2), -1)</f>
        <v>-1</v>
      </c>
      <c r="AZ212">
        <f>IFERROR(VLOOKUP($A212, CDS1Y_bbg!AY$5:AZ$241,2), -1)</f>
        <v>85.912000000000006</v>
      </c>
      <c r="BB212">
        <f>IFERROR(VLOOKUP($A212, CDS1Y_bbg!BA$5:BB$241,2), -1)</f>
        <v>-1</v>
      </c>
      <c r="BD212">
        <f>IFERROR(VLOOKUP($A212, CDS1Y_bbg!BC$5:BD$241,2), -1)</f>
        <v>-1</v>
      </c>
      <c r="BF212">
        <f>IFERROR(VLOOKUP($A212, CDS1Y_bbg!BE$5:BF$241,2), -1)</f>
        <v>-1</v>
      </c>
      <c r="BH212">
        <f>IFERROR(VLOOKUP($A212, CDS1Y_bbg!BG$5:BH$241,2), -1)</f>
        <v>-1</v>
      </c>
      <c r="BJ212">
        <f>IFERROR(VLOOKUP($A212, CDS1Y_bbg!BI$5:BJ$241,2), -1)</f>
        <v>50.759</v>
      </c>
      <c r="BL212">
        <f>IFERROR(VLOOKUP($A212, CDS1Y_bbg!BK$5:BL$241,2), -1)</f>
        <v>-1</v>
      </c>
      <c r="BN212">
        <f>IFERROR(VLOOKUP($A212, CDS1Y_bbg!BM$5:BN$241,2), -1)</f>
        <v>35.875999999999998</v>
      </c>
      <c r="BP212">
        <f>IFERROR(VLOOKUP($A212, CDS1Y_bbg!BO$5:BP$241,2), -1)</f>
        <v>-1</v>
      </c>
      <c r="BR212">
        <f>IFERROR(VLOOKUP($A212, CDS1Y_bbg!BQ$5:BR$241,2), -1)</f>
        <v>-1</v>
      </c>
      <c r="BT212">
        <f>IFERROR(VLOOKUP($A212, CDS1Y_bbg!BS$5:BT$241,2), -1)</f>
        <v>-1</v>
      </c>
      <c r="BV212">
        <f>IFERROR(VLOOKUP($A212, CDS1Y_bbg!BU$5:BV$241,2), -1)</f>
        <v>-1</v>
      </c>
      <c r="BX212">
        <f>IFERROR(VLOOKUP($A212, CDS1Y_bbg!BW$5:BX$241,2), -1)</f>
        <v>-1</v>
      </c>
      <c r="BZ212">
        <f>IFERROR(VLOOKUP($A212, CDS1Y_bbg!BY$5:BZ$241,2), -1)</f>
        <v>-1</v>
      </c>
      <c r="CB212">
        <f>IFERROR(VLOOKUP($A212, CDS1Y_bbg!CA$5:CB$241,2), -1)</f>
        <v>-1</v>
      </c>
      <c r="CD212">
        <f>IFERROR(VLOOKUP($A212, CDS1Y_bbg!CC$5:CD$241,2), -1)</f>
        <v>-1</v>
      </c>
      <c r="CF212">
        <f>IFERROR(VLOOKUP($A212, CDS1Y_bbg!CE$5:CF$241,2), -1)</f>
        <v>19.571000000000002</v>
      </c>
      <c r="CH212">
        <f>IFERROR(VLOOKUP($A212, CDS1Y_bbg!CG$5:CH$241,2), -1)</f>
        <v>-1</v>
      </c>
      <c r="CJ212">
        <f>IFERROR(VLOOKUP($A212, CDS1Y_bbg!CI$5:CJ$241,2), -1)</f>
        <v>-1</v>
      </c>
      <c r="CL212">
        <f>IFERROR(VLOOKUP($A212, CDS1Y_bbg!CK$5:CL$241,2), -1)</f>
        <v>-1</v>
      </c>
      <c r="CN212">
        <f>IFERROR(VLOOKUP($A212, CDS1Y_bbg!CM$5:CN$241,2), -1)</f>
        <v>-1</v>
      </c>
    </row>
    <row r="213" spans="1:92" x14ac:dyDescent="0.25">
      <c r="A213" s="1">
        <v>42978</v>
      </c>
      <c r="B213">
        <f>IFERROR(VLOOKUP($A213, CDS1Y_bbg!A$5:B$241,2), -1)</f>
        <v>41.914999999999999</v>
      </c>
      <c r="D213">
        <f>IFERROR(VLOOKUP($A213, CDS1Y_bbg!C$5:D$241,2), -1)</f>
        <v>-1</v>
      </c>
      <c r="F213">
        <f>IFERROR(VLOOKUP($A213, CDS1Y_bbg!E$5:F$241,2), -1)</f>
        <v>14.631</v>
      </c>
      <c r="H213">
        <f>IFERROR(VLOOKUP($A213, CDS1Y_bbg!G$5:H$241,2), -1)</f>
        <v>-1</v>
      </c>
      <c r="J213">
        <f>IFERROR(VLOOKUP($A213, CDS1Y_bbg!I$5:J$241,2), -1)</f>
        <v>27.928000000000001</v>
      </c>
      <c r="L213">
        <f>IFERROR(VLOOKUP($A213, CDS1Y_bbg!K$5:L$241,2), -1)</f>
        <v>-1</v>
      </c>
      <c r="N213">
        <f>IFERROR(VLOOKUP($A213, CDS1Y_bbg!M$5:N$241,2), -1)</f>
        <v>-1</v>
      </c>
      <c r="P213">
        <f>IFERROR(VLOOKUP($A213, CDS1Y_bbg!O$5:P$241,2), -1)</f>
        <v>-1</v>
      </c>
      <c r="R213">
        <f>IFERROR(VLOOKUP($A213, CDS1Y_bbg!Q$5:R$241,2), -1)</f>
        <v>26.135000000000002</v>
      </c>
      <c r="T213">
        <v>-1</v>
      </c>
      <c r="V213">
        <f>IFERROR(VLOOKUP($A213, CDS1Y_bbg!U$5:V$241,2), -1)</f>
        <v>-1</v>
      </c>
      <c r="X213">
        <f>IFERROR(VLOOKUP($A213, CDS1Y_bbg!W$5:X$241,2), -1)</f>
        <v>-1</v>
      </c>
      <c r="Z213">
        <v>-1</v>
      </c>
      <c r="AB213">
        <f>IFERROR(VLOOKUP($A213, CDS1Y_bbg!AA$5:AB$241,2), -1)</f>
        <v>-1</v>
      </c>
      <c r="AD213">
        <f>IFERROR(VLOOKUP($A213, CDS1Y_bbg!AC$5:AD$241,2), -1)</f>
        <v>-1</v>
      </c>
      <c r="AF213">
        <f>IFERROR(VLOOKUP($A213, CDS1Y_bbg!AE$5:AF$241,2), -1)</f>
        <v>-1</v>
      </c>
      <c r="AH213">
        <f>IFERROR(VLOOKUP($A213, CDS1Y_bbg!AG$5:AH$241,2), -1)</f>
        <v>-1</v>
      </c>
      <c r="AJ213">
        <f>IFERROR(VLOOKUP($A213, CDS1Y_bbg!AI$5:AJ$241,2), -1)</f>
        <v>-1</v>
      </c>
      <c r="AL213">
        <f>IFERROR(VLOOKUP($A213, CDS1Y_bbg!AK$5:AL$241,2), -1)</f>
        <v>-1</v>
      </c>
      <c r="AN213">
        <f>IFERROR(VLOOKUP($A213, CDS1Y_bbg!AM$5:AN$241,2), -1)</f>
        <v>-1</v>
      </c>
      <c r="AP213">
        <f>IFERROR(VLOOKUP($A213, CDS1Y_bbg!AO$5:AP$241,2), -1)</f>
        <v>3.9279999999999999</v>
      </c>
      <c r="AR213">
        <f>IFERROR(VLOOKUP($A213, CDS1Y_bbg!AQ$5:AR$241,2), -1)</f>
        <v>11.792</v>
      </c>
      <c r="AT213">
        <f>IFERROR(VLOOKUP($A213, CDS1Y_bbg!AS$5:AT$241,2), -1)</f>
        <v>-1</v>
      </c>
      <c r="AV213">
        <f>IFERROR(VLOOKUP($A213, CDS1Y_bbg!AU$5:AV$241,2), -1)</f>
        <v>-1</v>
      </c>
      <c r="AX213">
        <f>IFERROR(VLOOKUP($A213, CDS1Y_bbg!AW$5:AX$241,2), -1)</f>
        <v>-1</v>
      </c>
      <c r="AZ213">
        <f>IFERROR(VLOOKUP($A213, CDS1Y_bbg!AY$5:AZ$241,2), -1)</f>
        <v>85.912000000000006</v>
      </c>
      <c r="BB213">
        <f>IFERROR(VLOOKUP($A213, CDS1Y_bbg!BA$5:BB$241,2), -1)</f>
        <v>-1</v>
      </c>
      <c r="BD213">
        <f>IFERROR(VLOOKUP($A213, CDS1Y_bbg!BC$5:BD$241,2), -1)</f>
        <v>-1</v>
      </c>
      <c r="BF213">
        <f>IFERROR(VLOOKUP($A213, CDS1Y_bbg!BE$5:BF$241,2), -1)</f>
        <v>-1</v>
      </c>
      <c r="BH213">
        <f>IFERROR(VLOOKUP($A213, CDS1Y_bbg!BG$5:BH$241,2), -1)</f>
        <v>-1</v>
      </c>
      <c r="BJ213">
        <f>IFERROR(VLOOKUP($A213, CDS1Y_bbg!BI$5:BJ$241,2), -1)</f>
        <v>50.759</v>
      </c>
      <c r="BL213">
        <f>IFERROR(VLOOKUP($A213, CDS1Y_bbg!BK$5:BL$241,2), -1)</f>
        <v>-1</v>
      </c>
      <c r="BN213">
        <f>IFERROR(VLOOKUP($A213, CDS1Y_bbg!BM$5:BN$241,2), -1)</f>
        <v>35.875999999999998</v>
      </c>
      <c r="BP213">
        <f>IFERROR(VLOOKUP($A213, CDS1Y_bbg!BO$5:BP$241,2), -1)</f>
        <v>-1</v>
      </c>
      <c r="BR213">
        <f>IFERROR(VLOOKUP($A213, CDS1Y_bbg!BQ$5:BR$241,2), -1)</f>
        <v>-1</v>
      </c>
      <c r="BT213">
        <f>IFERROR(VLOOKUP($A213, CDS1Y_bbg!BS$5:BT$241,2), -1)</f>
        <v>-1</v>
      </c>
      <c r="BV213">
        <f>IFERROR(VLOOKUP($A213, CDS1Y_bbg!BU$5:BV$241,2), -1)</f>
        <v>-1</v>
      </c>
      <c r="BX213">
        <f>IFERROR(VLOOKUP($A213, CDS1Y_bbg!BW$5:BX$241,2), -1)</f>
        <v>-1</v>
      </c>
      <c r="BZ213">
        <f>IFERROR(VLOOKUP($A213, CDS1Y_bbg!BY$5:BZ$241,2), -1)</f>
        <v>-1</v>
      </c>
      <c r="CB213">
        <f>IFERROR(VLOOKUP($A213, CDS1Y_bbg!CA$5:CB$241,2), -1)</f>
        <v>-1</v>
      </c>
      <c r="CD213">
        <f>IFERROR(VLOOKUP($A213, CDS1Y_bbg!CC$5:CD$241,2), -1)</f>
        <v>-1</v>
      </c>
      <c r="CF213">
        <f>IFERROR(VLOOKUP($A213, CDS1Y_bbg!CE$5:CF$241,2), -1)</f>
        <v>19.571000000000002</v>
      </c>
      <c r="CH213">
        <f>IFERROR(VLOOKUP($A213, CDS1Y_bbg!CG$5:CH$241,2), -1)</f>
        <v>-1</v>
      </c>
      <c r="CJ213">
        <f>IFERROR(VLOOKUP($A213, CDS1Y_bbg!CI$5:CJ$241,2), -1)</f>
        <v>-1</v>
      </c>
      <c r="CL213">
        <f>IFERROR(VLOOKUP($A213, CDS1Y_bbg!CK$5:CL$241,2), -1)</f>
        <v>-1</v>
      </c>
      <c r="CN213">
        <f>IFERROR(VLOOKUP($A213, CDS1Y_bbg!CM$5:CN$241,2), -1)</f>
        <v>-1</v>
      </c>
    </row>
    <row r="214" spans="1:92" x14ac:dyDescent="0.25">
      <c r="A214" s="1">
        <v>43007</v>
      </c>
      <c r="B214">
        <f>IFERROR(VLOOKUP($A214, CDS1Y_bbg!A$5:B$241,2), -1)</f>
        <v>57.968000000000004</v>
      </c>
      <c r="D214">
        <f>IFERROR(VLOOKUP($A214, CDS1Y_bbg!C$5:D$241,2), -1)</f>
        <v>-1</v>
      </c>
      <c r="F214">
        <f>IFERROR(VLOOKUP($A214, CDS1Y_bbg!E$5:F$241,2), -1)</f>
        <v>17.574999999999999</v>
      </c>
      <c r="H214">
        <f>IFERROR(VLOOKUP($A214, CDS1Y_bbg!G$5:H$241,2), -1)</f>
        <v>-1</v>
      </c>
      <c r="J214">
        <f>IFERROR(VLOOKUP($A214, CDS1Y_bbg!I$5:J$241,2), -1)</f>
        <v>31.183</v>
      </c>
      <c r="L214">
        <f>IFERROR(VLOOKUP($A214, CDS1Y_bbg!K$5:L$241,2), -1)</f>
        <v>-1</v>
      </c>
      <c r="N214">
        <f>IFERROR(VLOOKUP($A214, CDS1Y_bbg!M$5:N$241,2), -1)</f>
        <v>-1</v>
      </c>
      <c r="P214">
        <f>IFERROR(VLOOKUP($A214, CDS1Y_bbg!O$5:P$241,2), -1)</f>
        <v>-1</v>
      </c>
      <c r="R214">
        <f>IFERROR(VLOOKUP($A214, CDS1Y_bbg!Q$5:R$241,2), -1)</f>
        <v>33.97</v>
      </c>
      <c r="T214">
        <v>-1</v>
      </c>
      <c r="V214">
        <f>IFERROR(VLOOKUP($A214, CDS1Y_bbg!U$5:V$241,2), -1)</f>
        <v>-1</v>
      </c>
      <c r="X214">
        <f>IFERROR(VLOOKUP($A214, CDS1Y_bbg!W$5:X$241,2), -1)</f>
        <v>-1</v>
      </c>
      <c r="Z214">
        <v>-1</v>
      </c>
      <c r="AB214">
        <f>IFERROR(VLOOKUP($A214, CDS1Y_bbg!AA$5:AB$241,2), -1)</f>
        <v>-1</v>
      </c>
      <c r="AD214">
        <f>IFERROR(VLOOKUP($A214, CDS1Y_bbg!AC$5:AD$241,2), -1)</f>
        <v>-1</v>
      </c>
      <c r="AF214">
        <f>IFERROR(VLOOKUP($A214, CDS1Y_bbg!AE$5:AF$241,2), -1)</f>
        <v>-1</v>
      </c>
      <c r="AH214">
        <f>IFERROR(VLOOKUP($A214, CDS1Y_bbg!AG$5:AH$241,2), -1)</f>
        <v>-1</v>
      </c>
      <c r="AJ214">
        <f>IFERROR(VLOOKUP($A214, CDS1Y_bbg!AI$5:AJ$241,2), -1)</f>
        <v>-1</v>
      </c>
      <c r="AL214">
        <f>IFERROR(VLOOKUP($A214, CDS1Y_bbg!AK$5:AL$241,2), -1)</f>
        <v>-1</v>
      </c>
      <c r="AN214">
        <f>IFERROR(VLOOKUP($A214, CDS1Y_bbg!AM$5:AN$241,2), -1)</f>
        <v>-1</v>
      </c>
      <c r="AP214">
        <f>IFERROR(VLOOKUP($A214, CDS1Y_bbg!AO$5:AP$241,2), -1)</f>
        <v>3.9279999999999999</v>
      </c>
      <c r="AR214">
        <f>IFERROR(VLOOKUP($A214, CDS1Y_bbg!AQ$5:AR$241,2), -1)</f>
        <v>11.792</v>
      </c>
      <c r="AT214">
        <f>IFERROR(VLOOKUP($A214, CDS1Y_bbg!AS$5:AT$241,2), -1)</f>
        <v>-1</v>
      </c>
      <c r="AV214">
        <f>IFERROR(VLOOKUP($A214, CDS1Y_bbg!AU$5:AV$241,2), -1)</f>
        <v>-1</v>
      </c>
      <c r="AX214">
        <f>IFERROR(VLOOKUP($A214, CDS1Y_bbg!AW$5:AX$241,2), -1)</f>
        <v>-1</v>
      </c>
      <c r="AZ214">
        <f>IFERROR(VLOOKUP($A214, CDS1Y_bbg!AY$5:AZ$241,2), -1)</f>
        <v>85.912000000000006</v>
      </c>
      <c r="BB214">
        <f>IFERROR(VLOOKUP($A214, CDS1Y_bbg!BA$5:BB$241,2), -1)</f>
        <v>-1</v>
      </c>
      <c r="BD214">
        <f>IFERROR(VLOOKUP($A214, CDS1Y_bbg!BC$5:BD$241,2), -1)</f>
        <v>-1</v>
      </c>
      <c r="BF214">
        <f>IFERROR(VLOOKUP($A214, CDS1Y_bbg!BE$5:BF$241,2), -1)</f>
        <v>-1</v>
      </c>
      <c r="BH214">
        <f>IFERROR(VLOOKUP($A214, CDS1Y_bbg!BG$5:BH$241,2), -1)</f>
        <v>-1</v>
      </c>
      <c r="BJ214">
        <f>IFERROR(VLOOKUP($A214, CDS1Y_bbg!BI$5:BJ$241,2), -1)</f>
        <v>50.759</v>
      </c>
      <c r="BL214">
        <f>IFERROR(VLOOKUP($A214, CDS1Y_bbg!BK$5:BL$241,2), -1)</f>
        <v>-1</v>
      </c>
      <c r="BN214">
        <f>IFERROR(VLOOKUP($A214, CDS1Y_bbg!BM$5:BN$241,2), -1)</f>
        <v>35.875999999999998</v>
      </c>
      <c r="BP214">
        <f>IFERROR(VLOOKUP($A214, CDS1Y_bbg!BO$5:BP$241,2), -1)</f>
        <v>-1</v>
      </c>
      <c r="BR214">
        <f>IFERROR(VLOOKUP($A214, CDS1Y_bbg!BQ$5:BR$241,2), -1)</f>
        <v>-1</v>
      </c>
      <c r="BT214">
        <f>IFERROR(VLOOKUP($A214, CDS1Y_bbg!BS$5:BT$241,2), -1)</f>
        <v>-1</v>
      </c>
      <c r="BV214">
        <f>IFERROR(VLOOKUP($A214, CDS1Y_bbg!BU$5:BV$241,2), -1)</f>
        <v>-1</v>
      </c>
      <c r="BX214">
        <f>IFERROR(VLOOKUP($A214, CDS1Y_bbg!BW$5:BX$241,2), -1)</f>
        <v>-1</v>
      </c>
      <c r="BZ214">
        <f>IFERROR(VLOOKUP($A214, CDS1Y_bbg!BY$5:BZ$241,2), -1)</f>
        <v>-1</v>
      </c>
      <c r="CB214">
        <f>IFERROR(VLOOKUP($A214, CDS1Y_bbg!CA$5:CB$241,2), -1)</f>
        <v>-1</v>
      </c>
      <c r="CD214">
        <f>IFERROR(VLOOKUP($A214, CDS1Y_bbg!CC$5:CD$241,2), -1)</f>
        <v>-1</v>
      </c>
      <c r="CF214">
        <f>IFERROR(VLOOKUP($A214, CDS1Y_bbg!CE$5:CF$241,2), -1)</f>
        <v>19.571000000000002</v>
      </c>
      <c r="CH214">
        <f>IFERROR(VLOOKUP($A214, CDS1Y_bbg!CG$5:CH$241,2), -1)</f>
        <v>-1</v>
      </c>
      <c r="CJ214">
        <f>IFERROR(VLOOKUP($A214, CDS1Y_bbg!CI$5:CJ$241,2), -1)</f>
        <v>-1</v>
      </c>
      <c r="CL214">
        <f>IFERROR(VLOOKUP($A214, CDS1Y_bbg!CK$5:CL$241,2), -1)</f>
        <v>-1</v>
      </c>
      <c r="CN214">
        <f>IFERROR(VLOOKUP($A214, CDS1Y_bbg!CM$5:CN$241,2), -1)</f>
        <v>-1</v>
      </c>
    </row>
    <row r="215" spans="1:92" x14ac:dyDescent="0.25">
      <c r="A215" s="1">
        <v>43039</v>
      </c>
      <c r="B215">
        <f>IFERROR(VLOOKUP($A215, CDS1Y_bbg!A$5:B$241,2), -1)</f>
        <v>50.863</v>
      </c>
      <c r="D215">
        <f>IFERROR(VLOOKUP($A215, CDS1Y_bbg!C$5:D$241,2), -1)</f>
        <v>-1</v>
      </c>
      <c r="F215">
        <f>IFERROR(VLOOKUP($A215, CDS1Y_bbg!E$5:F$241,2), -1)</f>
        <v>9.5139999999999993</v>
      </c>
      <c r="H215">
        <f>IFERROR(VLOOKUP($A215, CDS1Y_bbg!G$5:H$241,2), -1)</f>
        <v>-1</v>
      </c>
      <c r="J215">
        <f>IFERROR(VLOOKUP($A215, CDS1Y_bbg!I$5:J$241,2), -1)</f>
        <v>28.67</v>
      </c>
      <c r="L215">
        <f>IFERROR(VLOOKUP($A215, CDS1Y_bbg!K$5:L$241,2), -1)</f>
        <v>-1</v>
      </c>
      <c r="N215">
        <f>IFERROR(VLOOKUP($A215, CDS1Y_bbg!M$5:N$241,2), -1)</f>
        <v>-1</v>
      </c>
      <c r="P215">
        <f>IFERROR(VLOOKUP($A215, CDS1Y_bbg!O$5:P$241,2), -1)</f>
        <v>-1</v>
      </c>
      <c r="R215">
        <f>IFERROR(VLOOKUP($A215, CDS1Y_bbg!Q$5:R$241,2), -1)</f>
        <v>33.661999999999999</v>
      </c>
      <c r="T215">
        <v>-1</v>
      </c>
      <c r="V215">
        <f>IFERROR(VLOOKUP($A215, CDS1Y_bbg!U$5:V$241,2), -1)</f>
        <v>-1</v>
      </c>
      <c r="X215">
        <f>IFERROR(VLOOKUP($A215, CDS1Y_bbg!W$5:X$241,2), -1)</f>
        <v>-1</v>
      </c>
      <c r="Z215">
        <v>-1</v>
      </c>
      <c r="AB215">
        <f>IFERROR(VLOOKUP($A215, CDS1Y_bbg!AA$5:AB$241,2), -1)</f>
        <v>-1</v>
      </c>
      <c r="AD215">
        <f>IFERROR(VLOOKUP($A215, CDS1Y_bbg!AC$5:AD$241,2), -1)</f>
        <v>-1</v>
      </c>
      <c r="AF215">
        <f>IFERROR(VLOOKUP($A215, CDS1Y_bbg!AE$5:AF$241,2), -1)</f>
        <v>-1</v>
      </c>
      <c r="AH215">
        <f>IFERROR(VLOOKUP($A215, CDS1Y_bbg!AG$5:AH$241,2), -1)</f>
        <v>-1</v>
      </c>
      <c r="AJ215">
        <f>IFERROR(VLOOKUP($A215, CDS1Y_bbg!AI$5:AJ$241,2), -1)</f>
        <v>-1</v>
      </c>
      <c r="AL215">
        <f>IFERROR(VLOOKUP($A215, CDS1Y_bbg!AK$5:AL$241,2), -1)</f>
        <v>-1</v>
      </c>
      <c r="AN215">
        <f>IFERROR(VLOOKUP($A215, CDS1Y_bbg!AM$5:AN$241,2), -1)</f>
        <v>-1</v>
      </c>
      <c r="AP215">
        <f>IFERROR(VLOOKUP($A215, CDS1Y_bbg!AO$5:AP$241,2), -1)</f>
        <v>3.9279999999999999</v>
      </c>
      <c r="AR215">
        <f>IFERROR(VLOOKUP($A215, CDS1Y_bbg!AQ$5:AR$241,2), -1)</f>
        <v>11.792</v>
      </c>
      <c r="AT215">
        <f>IFERROR(VLOOKUP($A215, CDS1Y_bbg!AS$5:AT$241,2), -1)</f>
        <v>-1</v>
      </c>
      <c r="AV215">
        <f>IFERROR(VLOOKUP($A215, CDS1Y_bbg!AU$5:AV$241,2), -1)</f>
        <v>-1</v>
      </c>
      <c r="AX215">
        <f>IFERROR(VLOOKUP($A215, CDS1Y_bbg!AW$5:AX$241,2), -1)</f>
        <v>-1</v>
      </c>
      <c r="AZ215">
        <f>IFERROR(VLOOKUP($A215, CDS1Y_bbg!AY$5:AZ$241,2), -1)</f>
        <v>85.912000000000006</v>
      </c>
      <c r="BB215">
        <f>IFERROR(VLOOKUP($A215, CDS1Y_bbg!BA$5:BB$241,2), -1)</f>
        <v>-1</v>
      </c>
      <c r="BD215">
        <f>IFERROR(VLOOKUP($A215, CDS1Y_bbg!BC$5:BD$241,2), -1)</f>
        <v>-1</v>
      </c>
      <c r="BF215">
        <f>IFERROR(VLOOKUP($A215, CDS1Y_bbg!BE$5:BF$241,2), -1)</f>
        <v>-1</v>
      </c>
      <c r="BH215">
        <f>IFERROR(VLOOKUP($A215, CDS1Y_bbg!BG$5:BH$241,2), -1)</f>
        <v>-1</v>
      </c>
      <c r="BJ215">
        <f>IFERROR(VLOOKUP($A215, CDS1Y_bbg!BI$5:BJ$241,2), -1)</f>
        <v>50.759</v>
      </c>
      <c r="BL215">
        <f>IFERROR(VLOOKUP($A215, CDS1Y_bbg!BK$5:BL$241,2), -1)</f>
        <v>-1</v>
      </c>
      <c r="BN215">
        <f>IFERROR(VLOOKUP($A215, CDS1Y_bbg!BM$5:BN$241,2), -1)</f>
        <v>35.875999999999998</v>
      </c>
      <c r="BP215">
        <f>IFERROR(VLOOKUP($A215, CDS1Y_bbg!BO$5:BP$241,2), -1)</f>
        <v>-1</v>
      </c>
      <c r="BR215">
        <f>IFERROR(VLOOKUP($A215, CDS1Y_bbg!BQ$5:BR$241,2), -1)</f>
        <v>-1</v>
      </c>
      <c r="BT215">
        <f>IFERROR(VLOOKUP($A215, CDS1Y_bbg!BS$5:BT$241,2), -1)</f>
        <v>-1</v>
      </c>
      <c r="BV215">
        <f>IFERROR(VLOOKUP($A215, CDS1Y_bbg!BU$5:BV$241,2), -1)</f>
        <v>-1</v>
      </c>
      <c r="BX215">
        <f>IFERROR(VLOOKUP($A215, CDS1Y_bbg!BW$5:BX$241,2), -1)</f>
        <v>-1</v>
      </c>
      <c r="BZ215">
        <f>IFERROR(VLOOKUP($A215, CDS1Y_bbg!BY$5:BZ$241,2), -1)</f>
        <v>-1</v>
      </c>
      <c r="CB215">
        <f>IFERROR(VLOOKUP($A215, CDS1Y_bbg!CA$5:CB$241,2), -1)</f>
        <v>-1</v>
      </c>
      <c r="CD215">
        <f>IFERROR(VLOOKUP($A215, CDS1Y_bbg!CC$5:CD$241,2), -1)</f>
        <v>-1</v>
      </c>
      <c r="CF215">
        <f>IFERROR(VLOOKUP($A215, CDS1Y_bbg!CE$5:CF$241,2), -1)</f>
        <v>19.571000000000002</v>
      </c>
      <c r="CH215">
        <f>IFERROR(VLOOKUP($A215, CDS1Y_bbg!CG$5:CH$241,2), -1)</f>
        <v>-1</v>
      </c>
      <c r="CJ215">
        <f>IFERROR(VLOOKUP($A215, CDS1Y_bbg!CI$5:CJ$241,2), -1)</f>
        <v>-1</v>
      </c>
      <c r="CL215">
        <f>IFERROR(VLOOKUP($A215, CDS1Y_bbg!CK$5:CL$241,2), -1)</f>
        <v>-1</v>
      </c>
      <c r="CN215">
        <f>IFERROR(VLOOKUP($A215, CDS1Y_bbg!CM$5:CN$241,2), -1)</f>
        <v>-1</v>
      </c>
    </row>
    <row r="216" spans="1:92" x14ac:dyDescent="0.25">
      <c r="A216" s="1">
        <v>43069</v>
      </c>
      <c r="B216">
        <f>IFERROR(VLOOKUP($A216, CDS1Y_bbg!A$5:B$241,2), -1)</f>
        <v>49.421999999999997</v>
      </c>
      <c r="D216">
        <f>IFERROR(VLOOKUP($A216, CDS1Y_bbg!C$5:D$241,2), -1)</f>
        <v>-1</v>
      </c>
      <c r="F216">
        <f>IFERROR(VLOOKUP($A216, CDS1Y_bbg!E$5:F$241,2), -1)</f>
        <v>12.368</v>
      </c>
      <c r="H216">
        <f>IFERROR(VLOOKUP($A216, CDS1Y_bbg!G$5:H$241,2), -1)</f>
        <v>-1</v>
      </c>
      <c r="J216">
        <f>IFERROR(VLOOKUP($A216, CDS1Y_bbg!I$5:J$241,2), -1)</f>
        <v>33.575000000000003</v>
      </c>
      <c r="L216">
        <f>IFERROR(VLOOKUP($A216, CDS1Y_bbg!K$5:L$241,2), -1)</f>
        <v>-1</v>
      </c>
      <c r="N216">
        <f>IFERROR(VLOOKUP($A216, CDS1Y_bbg!M$5:N$241,2), -1)</f>
        <v>-1</v>
      </c>
      <c r="P216">
        <f>IFERROR(VLOOKUP($A216, CDS1Y_bbg!O$5:P$241,2), -1)</f>
        <v>-1</v>
      </c>
      <c r="R216">
        <f>IFERROR(VLOOKUP($A216, CDS1Y_bbg!Q$5:R$241,2), -1)</f>
        <v>32.118000000000002</v>
      </c>
      <c r="T216">
        <v>-1</v>
      </c>
      <c r="V216">
        <f>IFERROR(VLOOKUP($A216, CDS1Y_bbg!U$5:V$241,2), -1)</f>
        <v>-1</v>
      </c>
      <c r="X216">
        <f>IFERROR(VLOOKUP($A216, CDS1Y_bbg!W$5:X$241,2), -1)</f>
        <v>-1</v>
      </c>
      <c r="Z216">
        <v>-1</v>
      </c>
      <c r="AB216">
        <f>IFERROR(VLOOKUP($A216, CDS1Y_bbg!AA$5:AB$241,2), -1)</f>
        <v>-1</v>
      </c>
      <c r="AD216">
        <f>IFERROR(VLOOKUP($A216, CDS1Y_bbg!AC$5:AD$241,2), -1)</f>
        <v>-1</v>
      </c>
      <c r="AF216">
        <f>IFERROR(VLOOKUP($A216, CDS1Y_bbg!AE$5:AF$241,2), -1)</f>
        <v>-1</v>
      </c>
      <c r="AH216">
        <f>IFERROR(VLOOKUP($A216, CDS1Y_bbg!AG$5:AH$241,2), -1)</f>
        <v>-1</v>
      </c>
      <c r="AJ216">
        <f>IFERROR(VLOOKUP($A216, CDS1Y_bbg!AI$5:AJ$241,2), -1)</f>
        <v>-1</v>
      </c>
      <c r="AL216">
        <f>IFERROR(VLOOKUP($A216, CDS1Y_bbg!AK$5:AL$241,2), -1)</f>
        <v>-1</v>
      </c>
      <c r="AN216">
        <f>IFERROR(VLOOKUP($A216, CDS1Y_bbg!AM$5:AN$241,2), -1)</f>
        <v>-1</v>
      </c>
      <c r="AP216">
        <f>IFERROR(VLOOKUP($A216, CDS1Y_bbg!AO$5:AP$241,2), -1)</f>
        <v>3.9279999999999999</v>
      </c>
      <c r="AR216">
        <f>IFERROR(VLOOKUP($A216, CDS1Y_bbg!AQ$5:AR$241,2), -1)</f>
        <v>11.792</v>
      </c>
      <c r="AT216">
        <f>IFERROR(VLOOKUP($A216, CDS1Y_bbg!AS$5:AT$241,2), -1)</f>
        <v>-1</v>
      </c>
      <c r="AV216">
        <f>IFERROR(VLOOKUP($A216, CDS1Y_bbg!AU$5:AV$241,2), -1)</f>
        <v>-1</v>
      </c>
      <c r="AX216">
        <f>IFERROR(VLOOKUP($A216, CDS1Y_bbg!AW$5:AX$241,2), -1)</f>
        <v>-1</v>
      </c>
      <c r="AZ216">
        <f>IFERROR(VLOOKUP($A216, CDS1Y_bbg!AY$5:AZ$241,2), -1)</f>
        <v>85.912000000000006</v>
      </c>
      <c r="BB216">
        <f>IFERROR(VLOOKUP($A216, CDS1Y_bbg!BA$5:BB$241,2), -1)</f>
        <v>-1</v>
      </c>
      <c r="BD216">
        <f>IFERROR(VLOOKUP($A216, CDS1Y_bbg!BC$5:BD$241,2), -1)</f>
        <v>-1</v>
      </c>
      <c r="BF216">
        <f>IFERROR(VLOOKUP($A216, CDS1Y_bbg!BE$5:BF$241,2), -1)</f>
        <v>-1</v>
      </c>
      <c r="BH216">
        <f>IFERROR(VLOOKUP($A216, CDS1Y_bbg!BG$5:BH$241,2), -1)</f>
        <v>-1</v>
      </c>
      <c r="BJ216">
        <f>IFERROR(VLOOKUP($A216, CDS1Y_bbg!BI$5:BJ$241,2), -1)</f>
        <v>50.759</v>
      </c>
      <c r="BL216">
        <f>IFERROR(VLOOKUP($A216, CDS1Y_bbg!BK$5:BL$241,2), -1)</f>
        <v>-1</v>
      </c>
      <c r="BN216">
        <f>IFERROR(VLOOKUP($A216, CDS1Y_bbg!BM$5:BN$241,2), -1)</f>
        <v>35.875999999999998</v>
      </c>
      <c r="BP216">
        <f>IFERROR(VLOOKUP($A216, CDS1Y_bbg!BO$5:BP$241,2), -1)</f>
        <v>-1</v>
      </c>
      <c r="BR216">
        <f>IFERROR(VLOOKUP($A216, CDS1Y_bbg!BQ$5:BR$241,2), -1)</f>
        <v>-1</v>
      </c>
      <c r="BT216">
        <f>IFERROR(VLOOKUP($A216, CDS1Y_bbg!BS$5:BT$241,2), -1)</f>
        <v>-1</v>
      </c>
      <c r="BV216">
        <f>IFERROR(VLOOKUP($A216, CDS1Y_bbg!BU$5:BV$241,2), -1)</f>
        <v>-1</v>
      </c>
      <c r="BX216">
        <f>IFERROR(VLOOKUP($A216, CDS1Y_bbg!BW$5:BX$241,2), -1)</f>
        <v>-1</v>
      </c>
      <c r="BZ216">
        <f>IFERROR(VLOOKUP($A216, CDS1Y_bbg!BY$5:BZ$241,2), -1)</f>
        <v>-1</v>
      </c>
      <c r="CB216">
        <f>IFERROR(VLOOKUP($A216, CDS1Y_bbg!CA$5:CB$241,2), -1)</f>
        <v>-1</v>
      </c>
      <c r="CD216">
        <f>IFERROR(VLOOKUP($A216, CDS1Y_bbg!CC$5:CD$241,2), -1)</f>
        <v>-1</v>
      </c>
      <c r="CF216">
        <f>IFERROR(VLOOKUP($A216, CDS1Y_bbg!CE$5:CF$241,2), -1)</f>
        <v>19.571000000000002</v>
      </c>
      <c r="CH216">
        <f>IFERROR(VLOOKUP($A216, CDS1Y_bbg!CG$5:CH$241,2), -1)</f>
        <v>-1</v>
      </c>
      <c r="CJ216">
        <f>IFERROR(VLOOKUP($A216, CDS1Y_bbg!CI$5:CJ$241,2), -1)</f>
        <v>-1</v>
      </c>
      <c r="CL216">
        <f>IFERROR(VLOOKUP($A216, CDS1Y_bbg!CK$5:CL$241,2), -1)</f>
        <v>-1</v>
      </c>
      <c r="CN216">
        <f>IFERROR(VLOOKUP($A216, CDS1Y_bbg!CM$5:CN$241,2), -1)</f>
        <v>-1</v>
      </c>
    </row>
    <row r="217" spans="1:92" x14ac:dyDescent="0.25">
      <c r="A217" s="1">
        <v>43098</v>
      </c>
      <c r="B217">
        <f>IFERROR(VLOOKUP($A217, CDS1Y_bbg!A$5:B$241,2), -1)</f>
        <v>45.725999999999999</v>
      </c>
      <c r="D217">
        <f>IFERROR(VLOOKUP($A217, CDS1Y_bbg!C$5:D$241,2), -1)</f>
        <v>-1</v>
      </c>
      <c r="F217">
        <f>IFERROR(VLOOKUP($A217, CDS1Y_bbg!E$5:F$241,2), -1)</f>
        <v>10.157</v>
      </c>
      <c r="H217">
        <f>IFERROR(VLOOKUP($A217, CDS1Y_bbg!G$5:H$241,2), -1)</f>
        <v>-1</v>
      </c>
      <c r="J217">
        <f>IFERROR(VLOOKUP($A217, CDS1Y_bbg!I$5:J$241,2), -1)</f>
        <v>22.361000000000001</v>
      </c>
      <c r="L217">
        <f>IFERROR(VLOOKUP($A217, CDS1Y_bbg!K$5:L$241,2), -1)</f>
        <v>-1</v>
      </c>
      <c r="N217">
        <f>IFERROR(VLOOKUP($A217, CDS1Y_bbg!M$5:N$241,2), -1)</f>
        <v>-1</v>
      </c>
      <c r="P217">
        <f>IFERROR(VLOOKUP($A217, CDS1Y_bbg!O$5:P$241,2), -1)</f>
        <v>-1</v>
      </c>
      <c r="R217">
        <f>IFERROR(VLOOKUP($A217, CDS1Y_bbg!Q$5:R$241,2), -1)</f>
        <v>35.369999999999997</v>
      </c>
      <c r="T217">
        <v>-1</v>
      </c>
      <c r="V217">
        <f>IFERROR(VLOOKUP($A217, CDS1Y_bbg!U$5:V$241,2), -1)</f>
        <v>-1</v>
      </c>
      <c r="X217">
        <f>IFERROR(VLOOKUP($A217, CDS1Y_bbg!W$5:X$241,2), -1)</f>
        <v>-1</v>
      </c>
      <c r="Z217">
        <v>-1</v>
      </c>
      <c r="AB217">
        <f>IFERROR(VLOOKUP($A217, CDS1Y_bbg!AA$5:AB$241,2), -1)</f>
        <v>-1</v>
      </c>
      <c r="AD217">
        <f>IFERROR(VLOOKUP($A217, CDS1Y_bbg!AC$5:AD$241,2), -1)</f>
        <v>-1</v>
      </c>
      <c r="AF217">
        <f>IFERROR(VLOOKUP($A217, CDS1Y_bbg!AE$5:AF$241,2), -1)</f>
        <v>-1</v>
      </c>
      <c r="AH217">
        <f>IFERROR(VLOOKUP($A217, CDS1Y_bbg!AG$5:AH$241,2), -1)</f>
        <v>-1</v>
      </c>
      <c r="AJ217">
        <f>IFERROR(VLOOKUP($A217, CDS1Y_bbg!AI$5:AJ$241,2), -1)</f>
        <v>-1</v>
      </c>
      <c r="AL217">
        <f>IFERROR(VLOOKUP($A217, CDS1Y_bbg!AK$5:AL$241,2), -1)</f>
        <v>-1</v>
      </c>
      <c r="AN217">
        <f>IFERROR(VLOOKUP($A217, CDS1Y_bbg!AM$5:AN$241,2), -1)</f>
        <v>-1</v>
      </c>
      <c r="AP217">
        <f>IFERROR(VLOOKUP($A217, CDS1Y_bbg!AO$5:AP$241,2), -1)</f>
        <v>3.9279999999999999</v>
      </c>
      <c r="AR217">
        <f>IFERROR(VLOOKUP($A217, CDS1Y_bbg!AQ$5:AR$241,2), -1)</f>
        <v>11.792</v>
      </c>
      <c r="AT217">
        <f>IFERROR(VLOOKUP($A217, CDS1Y_bbg!AS$5:AT$241,2), -1)</f>
        <v>-1</v>
      </c>
      <c r="AV217">
        <f>IFERROR(VLOOKUP($A217, CDS1Y_bbg!AU$5:AV$241,2), -1)</f>
        <v>-1</v>
      </c>
      <c r="AX217">
        <f>IFERROR(VLOOKUP($A217, CDS1Y_bbg!AW$5:AX$241,2), -1)</f>
        <v>-1</v>
      </c>
      <c r="AZ217">
        <f>IFERROR(VLOOKUP($A217, CDS1Y_bbg!AY$5:AZ$241,2), -1)</f>
        <v>85.912000000000006</v>
      </c>
      <c r="BB217">
        <f>IFERROR(VLOOKUP($A217, CDS1Y_bbg!BA$5:BB$241,2), -1)</f>
        <v>-1</v>
      </c>
      <c r="BD217">
        <f>IFERROR(VLOOKUP($A217, CDS1Y_bbg!BC$5:BD$241,2), -1)</f>
        <v>-1</v>
      </c>
      <c r="BF217">
        <f>IFERROR(VLOOKUP($A217, CDS1Y_bbg!BE$5:BF$241,2), -1)</f>
        <v>-1</v>
      </c>
      <c r="BH217">
        <f>IFERROR(VLOOKUP($A217, CDS1Y_bbg!BG$5:BH$241,2), -1)</f>
        <v>-1</v>
      </c>
      <c r="BJ217">
        <f>IFERROR(VLOOKUP($A217, CDS1Y_bbg!BI$5:BJ$241,2), -1)</f>
        <v>50.759</v>
      </c>
      <c r="BL217">
        <f>IFERROR(VLOOKUP($A217, CDS1Y_bbg!BK$5:BL$241,2), -1)</f>
        <v>-1</v>
      </c>
      <c r="BN217">
        <f>IFERROR(VLOOKUP($A217, CDS1Y_bbg!BM$5:BN$241,2), -1)</f>
        <v>35.875999999999998</v>
      </c>
      <c r="BP217">
        <f>IFERROR(VLOOKUP($A217, CDS1Y_bbg!BO$5:BP$241,2), -1)</f>
        <v>-1</v>
      </c>
      <c r="BR217">
        <f>IFERROR(VLOOKUP($A217, CDS1Y_bbg!BQ$5:BR$241,2), -1)</f>
        <v>-1</v>
      </c>
      <c r="BT217">
        <f>IFERROR(VLOOKUP($A217, CDS1Y_bbg!BS$5:BT$241,2), -1)</f>
        <v>-1</v>
      </c>
      <c r="BV217">
        <f>IFERROR(VLOOKUP($A217, CDS1Y_bbg!BU$5:BV$241,2), -1)</f>
        <v>-1</v>
      </c>
      <c r="BX217">
        <f>IFERROR(VLOOKUP($A217, CDS1Y_bbg!BW$5:BX$241,2), -1)</f>
        <v>-1</v>
      </c>
      <c r="BZ217">
        <f>IFERROR(VLOOKUP($A217, CDS1Y_bbg!BY$5:BZ$241,2), -1)</f>
        <v>-1</v>
      </c>
      <c r="CB217">
        <f>IFERROR(VLOOKUP($A217, CDS1Y_bbg!CA$5:CB$241,2), -1)</f>
        <v>-1</v>
      </c>
      <c r="CD217">
        <f>IFERROR(VLOOKUP($A217, CDS1Y_bbg!CC$5:CD$241,2), -1)</f>
        <v>-1</v>
      </c>
      <c r="CF217">
        <f>IFERROR(VLOOKUP($A217, CDS1Y_bbg!CE$5:CF$241,2), -1)</f>
        <v>19.571000000000002</v>
      </c>
      <c r="CH217">
        <f>IFERROR(VLOOKUP($A217, CDS1Y_bbg!CG$5:CH$241,2), -1)</f>
        <v>-1</v>
      </c>
      <c r="CJ217">
        <f>IFERROR(VLOOKUP($A217, CDS1Y_bbg!CI$5:CJ$241,2), -1)</f>
        <v>-1</v>
      </c>
      <c r="CL217">
        <f>IFERROR(VLOOKUP($A217, CDS1Y_bbg!CK$5:CL$241,2), -1)</f>
        <v>-1</v>
      </c>
      <c r="CN217">
        <f>IFERROR(VLOOKUP($A217, CDS1Y_bbg!CM$5:CN$241,2), -1)</f>
        <v>-1</v>
      </c>
    </row>
    <row r="218" spans="1:92" x14ac:dyDescent="0.25">
      <c r="A218" s="1">
        <v>43131</v>
      </c>
      <c r="B218">
        <f>IFERROR(VLOOKUP($A218, CDS1Y_bbg!A$5:B$241,2), -1)</f>
        <v>42.411000000000001</v>
      </c>
      <c r="D218">
        <f>IFERROR(VLOOKUP($A218, CDS1Y_bbg!C$5:D$241,2), -1)</f>
        <v>-1</v>
      </c>
      <c r="F218">
        <f>IFERROR(VLOOKUP($A218, CDS1Y_bbg!E$5:F$241,2), -1)</f>
        <v>9.452</v>
      </c>
      <c r="H218">
        <f>IFERROR(VLOOKUP($A218, CDS1Y_bbg!G$5:H$241,2), -1)</f>
        <v>-1</v>
      </c>
      <c r="J218">
        <f>IFERROR(VLOOKUP($A218, CDS1Y_bbg!I$5:J$241,2), -1)</f>
        <v>21.832000000000001</v>
      </c>
      <c r="L218">
        <f>IFERROR(VLOOKUP($A218, CDS1Y_bbg!K$5:L$241,2), -1)</f>
        <v>-1</v>
      </c>
      <c r="N218">
        <f>IFERROR(VLOOKUP($A218, CDS1Y_bbg!M$5:N$241,2), -1)</f>
        <v>-1</v>
      </c>
      <c r="P218">
        <f>IFERROR(VLOOKUP($A218, CDS1Y_bbg!O$5:P$241,2), -1)</f>
        <v>-1</v>
      </c>
      <c r="R218">
        <f>IFERROR(VLOOKUP($A218, CDS1Y_bbg!Q$5:R$241,2), -1)</f>
        <v>32.360999999999997</v>
      </c>
      <c r="T218">
        <v>-1</v>
      </c>
      <c r="V218">
        <f>IFERROR(VLOOKUP($A218, CDS1Y_bbg!U$5:V$241,2), -1)</f>
        <v>-1</v>
      </c>
      <c r="X218">
        <f>IFERROR(VLOOKUP($A218, CDS1Y_bbg!W$5:X$241,2), -1)</f>
        <v>-1</v>
      </c>
      <c r="Z218">
        <v>-1</v>
      </c>
      <c r="AB218">
        <f>IFERROR(VLOOKUP($A218, CDS1Y_bbg!AA$5:AB$241,2), -1)</f>
        <v>-1</v>
      </c>
      <c r="AD218">
        <f>IFERROR(VLOOKUP($A218, CDS1Y_bbg!AC$5:AD$241,2), -1)</f>
        <v>-1</v>
      </c>
      <c r="AF218">
        <f>IFERROR(VLOOKUP($A218, CDS1Y_bbg!AE$5:AF$241,2), -1)</f>
        <v>-1</v>
      </c>
      <c r="AH218">
        <f>IFERROR(VLOOKUP($A218, CDS1Y_bbg!AG$5:AH$241,2), -1)</f>
        <v>-1</v>
      </c>
      <c r="AJ218">
        <f>IFERROR(VLOOKUP($A218, CDS1Y_bbg!AI$5:AJ$241,2), -1)</f>
        <v>-1</v>
      </c>
      <c r="AL218">
        <f>IFERROR(VLOOKUP($A218, CDS1Y_bbg!AK$5:AL$241,2), -1)</f>
        <v>-1</v>
      </c>
      <c r="AN218">
        <f>IFERROR(VLOOKUP($A218, CDS1Y_bbg!AM$5:AN$241,2), -1)</f>
        <v>-1</v>
      </c>
      <c r="AP218">
        <f>IFERROR(VLOOKUP($A218, CDS1Y_bbg!AO$5:AP$241,2), -1)</f>
        <v>3.9279999999999999</v>
      </c>
      <c r="AR218">
        <f>IFERROR(VLOOKUP($A218, CDS1Y_bbg!AQ$5:AR$241,2), -1)</f>
        <v>11.792</v>
      </c>
      <c r="AT218">
        <f>IFERROR(VLOOKUP($A218, CDS1Y_bbg!AS$5:AT$241,2), -1)</f>
        <v>-1</v>
      </c>
      <c r="AV218">
        <f>IFERROR(VLOOKUP($A218, CDS1Y_bbg!AU$5:AV$241,2), -1)</f>
        <v>-1</v>
      </c>
      <c r="AX218">
        <f>IFERROR(VLOOKUP($A218, CDS1Y_bbg!AW$5:AX$241,2), -1)</f>
        <v>-1</v>
      </c>
      <c r="AZ218">
        <f>IFERROR(VLOOKUP($A218, CDS1Y_bbg!AY$5:AZ$241,2), -1)</f>
        <v>85.912000000000006</v>
      </c>
      <c r="BB218">
        <f>IFERROR(VLOOKUP($A218, CDS1Y_bbg!BA$5:BB$241,2), -1)</f>
        <v>-1</v>
      </c>
      <c r="BD218">
        <f>IFERROR(VLOOKUP($A218, CDS1Y_bbg!BC$5:BD$241,2), -1)</f>
        <v>-1</v>
      </c>
      <c r="BF218">
        <f>IFERROR(VLOOKUP($A218, CDS1Y_bbg!BE$5:BF$241,2), -1)</f>
        <v>-1</v>
      </c>
      <c r="BH218">
        <f>IFERROR(VLOOKUP($A218, CDS1Y_bbg!BG$5:BH$241,2), -1)</f>
        <v>-1</v>
      </c>
      <c r="BJ218">
        <f>IFERROR(VLOOKUP($A218, CDS1Y_bbg!BI$5:BJ$241,2), -1)</f>
        <v>50.759</v>
      </c>
      <c r="BL218">
        <f>IFERROR(VLOOKUP($A218, CDS1Y_bbg!BK$5:BL$241,2), -1)</f>
        <v>-1</v>
      </c>
      <c r="BN218">
        <f>IFERROR(VLOOKUP($A218, CDS1Y_bbg!BM$5:BN$241,2), -1)</f>
        <v>35.875999999999998</v>
      </c>
      <c r="BP218">
        <f>IFERROR(VLOOKUP($A218, CDS1Y_bbg!BO$5:BP$241,2), -1)</f>
        <v>-1</v>
      </c>
      <c r="BR218">
        <f>IFERROR(VLOOKUP($A218, CDS1Y_bbg!BQ$5:BR$241,2), -1)</f>
        <v>-1</v>
      </c>
      <c r="BT218">
        <f>IFERROR(VLOOKUP($A218, CDS1Y_bbg!BS$5:BT$241,2), -1)</f>
        <v>-1</v>
      </c>
      <c r="BV218">
        <f>IFERROR(VLOOKUP($A218, CDS1Y_bbg!BU$5:BV$241,2), -1)</f>
        <v>-1</v>
      </c>
      <c r="BX218">
        <f>IFERROR(VLOOKUP($A218, CDS1Y_bbg!BW$5:BX$241,2), -1)</f>
        <v>-1</v>
      </c>
      <c r="BZ218">
        <f>IFERROR(VLOOKUP($A218, CDS1Y_bbg!BY$5:BZ$241,2), -1)</f>
        <v>-1</v>
      </c>
      <c r="CB218">
        <f>IFERROR(VLOOKUP($A218, CDS1Y_bbg!CA$5:CB$241,2), -1)</f>
        <v>-1</v>
      </c>
      <c r="CD218">
        <f>IFERROR(VLOOKUP($A218, CDS1Y_bbg!CC$5:CD$241,2), -1)</f>
        <v>-1</v>
      </c>
      <c r="CF218">
        <f>IFERROR(VLOOKUP($A218, CDS1Y_bbg!CE$5:CF$241,2), -1)</f>
        <v>19.571000000000002</v>
      </c>
      <c r="CH218">
        <f>IFERROR(VLOOKUP($A218, CDS1Y_bbg!CG$5:CH$241,2), -1)</f>
        <v>-1</v>
      </c>
      <c r="CJ218">
        <f>IFERROR(VLOOKUP($A218, CDS1Y_bbg!CI$5:CJ$241,2), -1)</f>
        <v>-1</v>
      </c>
      <c r="CL218">
        <f>IFERROR(VLOOKUP($A218, CDS1Y_bbg!CK$5:CL$241,2), -1)</f>
        <v>-1</v>
      </c>
      <c r="CN218">
        <f>IFERROR(VLOOKUP($A218, CDS1Y_bbg!CM$5:CN$241,2), -1)</f>
        <v>-1</v>
      </c>
    </row>
    <row r="219" spans="1:92" x14ac:dyDescent="0.25">
      <c r="A219" s="1">
        <v>43159</v>
      </c>
      <c r="B219">
        <f>IFERROR(VLOOKUP($A219, CDS1Y_bbg!A$5:B$241,2), -1)</f>
        <v>50.034999999999997</v>
      </c>
      <c r="D219">
        <f>IFERROR(VLOOKUP($A219, CDS1Y_bbg!C$5:D$241,2), -1)</f>
        <v>-1</v>
      </c>
      <c r="F219">
        <f>IFERROR(VLOOKUP($A219, CDS1Y_bbg!E$5:F$241,2), -1)</f>
        <v>9.6470000000000002</v>
      </c>
      <c r="H219">
        <f>IFERROR(VLOOKUP($A219, CDS1Y_bbg!G$5:H$241,2), -1)</f>
        <v>-1</v>
      </c>
      <c r="J219">
        <f>IFERROR(VLOOKUP($A219, CDS1Y_bbg!I$5:J$241,2), -1)</f>
        <v>28.878</v>
      </c>
      <c r="L219">
        <f>IFERROR(VLOOKUP($A219, CDS1Y_bbg!K$5:L$241,2), -1)</f>
        <v>-1</v>
      </c>
      <c r="N219">
        <f>IFERROR(VLOOKUP($A219, CDS1Y_bbg!M$5:N$241,2), -1)</f>
        <v>-1</v>
      </c>
      <c r="P219">
        <f>IFERROR(VLOOKUP($A219, CDS1Y_bbg!O$5:P$241,2), -1)</f>
        <v>-1</v>
      </c>
      <c r="R219">
        <f>IFERROR(VLOOKUP($A219, CDS1Y_bbg!Q$5:R$241,2), -1)</f>
        <v>37.564999999999998</v>
      </c>
      <c r="T219">
        <v>-1</v>
      </c>
      <c r="V219">
        <f>IFERROR(VLOOKUP($A219, CDS1Y_bbg!U$5:V$241,2), -1)</f>
        <v>-1</v>
      </c>
      <c r="X219">
        <f>IFERROR(VLOOKUP($A219, CDS1Y_bbg!W$5:X$241,2), -1)</f>
        <v>-1</v>
      </c>
      <c r="Z219">
        <v>-1</v>
      </c>
      <c r="AB219">
        <f>IFERROR(VLOOKUP($A219, CDS1Y_bbg!AA$5:AB$241,2), -1)</f>
        <v>-1</v>
      </c>
      <c r="AD219">
        <f>IFERROR(VLOOKUP($A219, CDS1Y_bbg!AC$5:AD$241,2), -1)</f>
        <v>-1</v>
      </c>
      <c r="AF219">
        <f>IFERROR(VLOOKUP($A219, CDS1Y_bbg!AE$5:AF$241,2), -1)</f>
        <v>-1</v>
      </c>
      <c r="AH219">
        <f>IFERROR(VLOOKUP($A219, CDS1Y_bbg!AG$5:AH$241,2), -1)</f>
        <v>-1</v>
      </c>
      <c r="AJ219">
        <f>IFERROR(VLOOKUP($A219, CDS1Y_bbg!AI$5:AJ$241,2), -1)</f>
        <v>-1</v>
      </c>
      <c r="AL219">
        <f>IFERROR(VLOOKUP($A219, CDS1Y_bbg!AK$5:AL$241,2), -1)</f>
        <v>-1</v>
      </c>
      <c r="AN219">
        <f>IFERROR(VLOOKUP($A219, CDS1Y_bbg!AM$5:AN$241,2), -1)</f>
        <v>-1</v>
      </c>
      <c r="AP219">
        <f>IFERROR(VLOOKUP($A219, CDS1Y_bbg!AO$5:AP$241,2), -1)</f>
        <v>3.9279999999999999</v>
      </c>
      <c r="AR219">
        <f>IFERROR(VLOOKUP($A219, CDS1Y_bbg!AQ$5:AR$241,2), -1)</f>
        <v>11.792</v>
      </c>
      <c r="AT219">
        <f>IFERROR(VLOOKUP($A219, CDS1Y_bbg!AS$5:AT$241,2), -1)</f>
        <v>-1</v>
      </c>
      <c r="AV219">
        <f>IFERROR(VLOOKUP($A219, CDS1Y_bbg!AU$5:AV$241,2), -1)</f>
        <v>-1</v>
      </c>
      <c r="AX219">
        <f>IFERROR(VLOOKUP($A219, CDS1Y_bbg!AW$5:AX$241,2), -1)</f>
        <v>-1</v>
      </c>
      <c r="AZ219">
        <f>IFERROR(VLOOKUP($A219, CDS1Y_bbg!AY$5:AZ$241,2), -1)</f>
        <v>85.912000000000006</v>
      </c>
      <c r="BB219">
        <f>IFERROR(VLOOKUP($A219, CDS1Y_bbg!BA$5:BB$241,2), -1)</f>
        <v>-1</v>
      </c>
      <c r="BD219">
        <f>IFERROR(VLOOKUP($A219, CDS1Y_bbg!BC$5:BD$241,2), -1)</f>
        <v>-1</v>
      </c>
      <c r="BF219">
        <f>IFERROR(VLOOKUP($A219, CDS1Y_bbg!BE$5:BF$241,2), -1)</f>
        <v>-1</v>
      </c>
      <c r="BH219">
        <f>IFERROR(VLOOKUP($A219, CDS1Y_bbg!BG$5:BH$241,2), -1)</f>
        <v>-1</v>
      </c>
      <c r="BJ219">
        <f>IFERROR(VLOOKUP($A219, CDS1Y_bbg!BI$5:BJ$241,2), -1)</f>
        <v>50.759</v>
      </c>
      <c r="BL219">
        <f>IFERROR(VLOOKUP($A219, CDS1Y_bbg!BK$5:BL$241,2), -1)</f>
        <v>-1</v>
      </c>
      <c r="BN219">
        <f>IFERROR(VLOOKUP($A219, CDS1Y_bbg!BM$5:BN$241,2), -1)</f>
        <v>35.875999999999998</v>
      </c>
      <c r="BP219">
        <f>IFERROR(VLOOKUP($A219, CDS1Y_bbg!BO$5:BP$241,2), -1)</f>
        <v>-1</v>
      </c>
      <c r="BR219">
        <f>IFERROR(VLOOKUP($A219, CDS1Y_bbg!BQ$5:BR$241,2), -1)</f>
        <v>-1</v>
      </c>
      <c r="BT219">
        <f>IFERROR(VLOOKUP($A219, CDS1Y_bbg!BS$5:BT$241,2), -1)</f>
        <v>-1</v>
      </c>
      <c r="BV219">
        <f>IFERROR(VLOOKUP($A219, CDS1Y_bbg!BU$5:BV$241,2), -1)</f>
        <v>-1</v>
      </c>
      <c r="BX219">
        <f>IFERROR(VLOOKUP($A219, CDS1Y_bbg!BW$5:BX$241,2), -1)</f>
        <v>-1</v>
      </c>
      <c r="BZ219">
        <f>IFERROR(VLOOKUP($A219, CDS1Y_bbg!BY$5:BZ$241,2), -1)</f>
        <v>-1</v>
      </c>
      <c r="CB219">
        <f>IFERROR(VLOOKUP($A219, CDS1Y_bbg!CA$5:CB$241,2), -1)</f>
        <v>-1</v>
      </c>
      <c r="CD219">
        <f>IFERROR(VLOOKUP($A219, CDS1Y_bbg!CC$5:CD$241,2), -1)</f>
        <v>-1</v>
      </c>
      <c r="CF219">
        <f>IFERROR(VLOOKUP($A219, CDS1Y_bbg!CE$5:CF$241,2), -1)</f>
        <v>19.571000000000002</v>
      </c>
      <c r="CH219">
        <f>IFERROR(VLOOKUP($A219, CDS1Y_bbg!CG$5:CH$241,2), -1)</f>
        <v>-1</v>
      </c>
      <c r="CJ219">
        <f>IFERROR(VLOOKUP($A219, CDS1Y_bbg!CI$5:CJ$241,2), -1)</f>
        <v>-1</v>
      </c>
      <c r="CL219">
        <f>IFERROR(VLOOKUP($A219, CDS1Y_bbg!CK$5:CL$241,2), -1)</f>
        <v>-1</v>
      </c>
      <c r="CN219">
        <f>IFERROR(VLOOKUP($A219, CDS1Y_bbg!CM$5:CN$241,2), -1)</f>
        <v>-1</v>
      </c>
    </row>
    <row r="220" spans="1:92" x14ac:dyDescent="0.25">
      <c r="A220" s="1">
        <v>43189</v>
      </c>
      <c r="B220">
        <f>IFERROR(VLOOKUP($A220, CDS1Y_bbg!A$5:B$241,2), -1)</f>
        <v>59.38</v>
      </c>
      <c r="D220">
        <f>IFERROR(VLOOKUP($A220, CDS1Y_bbg!C$5:D$241,2), -1)</f>
        <v>-1</v>
      </c>
      <c r="F220">
        <f>IFERROR(VLOOKUP($A220, CDS1Y_bbg!E$5:F$241,2), -1)</f>
        <v>13.359</v>
      </c>
      <c r="H220">
        <f>IFERROR(VLOOKUP($A220, CDS1Y_bbg!G$5:H$241,2), -1)</f>
        <v>-1</v>
      </c>
      <c r="J220">
        <f>IFERROR(VLOOKUP($A220, CDS1Y_bbg!I$5:J$241,2), -1)</f>
        <v>28.934000000000001</v>
      </c>
      <c r="L220">
        <f>IFERROR(VLOOKUP($A220, CDS1Y_bbg!K$5:L$241,2), -1)</f>
        <v>-1</v>
      </c>
      <c r="N220">
        <f>IFERROR(VLOOKUP($A220, CDS1Y_bbg!M$5:N$241,2), -1)</f>
        <v>-1</v>
      </c>
      <c r="P220">
        <f>IFERROR(VLOOKUP($A220, CDS1Y_bbg!O$5:P$241,2), -1)</f>
        <v>-1</v>
      </c>
      <c r="R220">
        <f>IFERROR(VLOOKUP($A220, CDS1Y_bbg!Q$5:R$241,2), -1)</f>
        <v>38.234999999999999</v>
      </c>
      <c r="T220">
        <v>-1</v>
      </c>
      <c r="V220">
        <f>IFERROR(VLOOKUP($A220, CDS1Y_bbg!U$5:V$241,2), -1)</f>
        <v>-1</v>
      </c>
      <c r="X220">
        <f>IFERROR(VLOOKUP($A220, CDS1Y_bbg!W$5:X$241,2), -1)</f>
        <v>-1</v>
      </c>
      <c r="Z220">
        <v>-1</v>
      </c>
      <c r="AB220">
        <f>IFERROR(VLOOKUP($A220, CDS1Y_bbg!AA$5:AB$241,2), -1)</f>
        <v>-1</v>
      </c>
      <c r="AD220">
        <f>IFERROR(VLOOKUP($A220, CDS1Y_bbg!AC$5:AD$241,2), -1)</f>
        <v>-1</v>
      </c>
      <c r="AF220">
        <f>IFERROR(VLOOKUP($A220, CDS1Y_bbg!AE$5:AF$241,2), -1)</f>
        <v>-1</v>
      </c>
      <c r="AH220">
        <f>IFERROR(VLOOKUP($A220, CDS1Y_bbg!AG$5:AH$241,2), -1)</f>
        <v>-1</v>
      </c>
      <c r="AJ220">
        <f>IFERROR(VLOOKUP($A220, CDS1Y_bbg!AI$5:AJ$241,2), -1)</f>
        <v>-1</v>
      </c>
      <c r="AL220">
        <f>IFERROR(VLOOKUP($A220, CDS1Y_bbg!AK$5:AL$241,2), -1)</f>
        <v>-1</v>
      </c>
      <c r="AN220">
        <f>IFERROR(VLOOKUP($A220, CDS1Y_bbg!AM$5:AN$241,2), -1)</f>
        <v>-1</v>
      </c>
      <c r="AP220">
        <f>IFERROR(VLOOKUP($A220, CDS1Y_bbg!AO$5:AP$241,2), -1)</f>
        <v>3.9870000000000001</v>
      </c>
      <c r="AR220">
        <f>IFERROR(VLOOKUP($A220, CDS1Y_bbg!AQ$5:AR$241,2), -1)</f>
        <v>3.6120000000000001</v>
      </c>
      <c r="AT220">
        <f>IFERROR(VLOOKUP($A220, CDS1Y_bbg!AS$5:AT$241,2), -1)</f>
        <v>2.6310000000000002</v>
      </c>
      <c r="AV220">
        <f>IFERROR(VLOOKUP($A220, CDS1Y_bbg!AU$5:AV$241,2), -1)</f>
        <v>-1</v>
      </c>
      <c r="AX220">
        <f>IFERROR(VLOOKUP($A220, CDS1Y_bbg!AW$5:AX$241,2), -1)</f>
        <v>-1</v>
      </c>
      <c r="AZ220">
        <f>IFERROR(VLOOKUP($A220, CDS1Y_bbg!AY$5:AZ$241,2), -1)</f>
        <v>29.338999999999999</v>
      </c>
      <c r="BB220">
        <f>IFERROR(VLOOKUP($A220, CDS1Y_bbg!BA$5:BB$241,2), -1)</f>
        <v>-1</v>
      </c>
      <c r="BD220">
        <f>IFERROR(VLOOKUP($A220, CDS1Y_bbg!BC$5:BD$241,2), -1)</f>
        <v>-1</v>
      </c>
      <c r="BF220">
        <f>IFERROR(VLOOKUP($A220, CDS1Y_bbg!BE$5:BF$241,2), -1)</f>
        <v>-1</v>
      </c>
      <c r="BH220">
        <f>IFERROR(VLOOKUP($A220, CDS1Y_bbg!BG$5:BH$241,2), -1)</f>
        <v>-1</v>
      </c>
      <c r="BJ220">
        <f>IFERROR(VLOOKUP($A220, CDS1Y_bbg!BI$5:BJ$241,2), -1)</f>
        <v>16.143000000000001</v>
      </c>
      <c r="BL220">
        <f>IFERROR(VLOOKUP($A220, CDS1Y_bbg!BK$5:BL$241,2), -1)</f>
        <v>-1</v>
      </c>
      <c r="BN220">
        <f>IFERROR(VLOOKUP($A220, CDS1Y_bbg!BM$5:BN$241,2), -1)</f>
        <v>11.993</v>
      </c>
      <c r="BP220">
        <f>IFERROR(VLOOKUP($A220, CDS1Y_bbg!BO$5:BP$241,2), -1)</f>
        <v>3.7309999999999999</v>
      </c>
      <c r="BR220">
        <f>IFERROR(VLOOKUP($A220, CDS1Y_bbg!BQ$5:BR$241,2), -1)</f>
        <v>-1</v>
      </c>
      <c r="BT220">
        <f>IFERROR(VLOOKUP($A220, CDS1Y_bbg!BS$5:BT$241,2), -1)</f>
        <v>4.0960000000000001</v>
      </c>
      <c r="BV220">
        <f>IFERROR(VLOOKUP($A220, CDS1Y_bbg!BU$5:BV$241,2), -1)</f>
        <v>-1</v>
      </c>
      <c r="BX220">
        <f>IFERROR(VLOOKUP($A220, CDS1Y_bbg!BW$5:BX$241,2), -1)</f>
        <v>-1</v>
      </c>
      <c r="BZ220">
        <f>IFERROR(VLOOKUP($A220, CDS1Y_bbg!BY$5:BZ$241,2), -1)</f>
        <v>-1</v>
      </c>
      <c r="CB220">
        <f>IFERROR(VLOOKUP($A220, CDS1Y_bbg!CA$5:CB$241,2), -1)</f>
        <v>-1</v>
      </c>
      <c r="CD220">
        <f>IFERROR(VLOOKUP($A220, CDS1Y_bbg!CC$5:CD$241,2), -1)</f>
        <v>-1</v>
      </c>
      <c r="CF220">
        <f>IFERROR(VLOOKUP($A220, CDS1Y_bbg!CE$5:CF$241,2), -1)</f>
        <v>-1</v>
      </c>
      <c r="CH220">
        <f>IFERROR(VLOOKUP($A220, CDS1Y_bbg!CG$5:CH$241,2), -1)</f>
        <v>-1</v>
      </c>
      <c r="CJ220">
        <f>IFERROR(VLOOKUP($A220, CDS1Y_bbg!CI$5:CJ$241,2), -1)</f>
        <v>-1</v>
      </c>
      <c r="CL220">
        <f>IFERROR(VLOOKUP($A220, CDS1Y_bbg!CK$5:CL$241,2), -1)</f>
        <v>-1</v>
      </c>
      <c r="CN220">
        <f>IFERROR(VLOOKUP($A220, CDS1Y_bbg!CM$5:CN$241,2), -1)</f>
        <v>-1</v>
      </c>
    </row>
    <row r="221" spans="1:92" x14ac:dyDescent="0.25">
      <c r="A221" s="1">
        <v>43220</v>
      </c>
      <c r="B221">
        <f>IFERROR(VLOOKUP($A221, CDS1Y_bbg!A$5:B$241,2), -1)</f>
        <v>63.307000000000002</v>
      </c>
      <c r="D221">
        <f>IFERROR(VLOOKUP($A221, CDS1Y_bbg!C$5:D$241,2), -1)</f>
        <v>-1</v>
      </c>
      <c r="F221">
        <f>IFERROR(VLOOKUP($A221, CDS1Y_bbg!E$5:F$241,2), -1)</f>
        <v>14.465999999999999</v>
      </c>
      <c r="H221">
        <f>IFERROR(VLOOKUP($A221, CDS1Y_bbg!G$5:H$241,2), -1)</f>
        <v>-1</v>
      </c>
      <c r="J221">
        <f>IFERROR(VLOOKUP($A221, CDS1Y_bbg!I$5:J$241,2), -1)</f>
        <v>29.606999999999999</v>
      </c>
      <c r="L221">
        <f>IFERROR(VLOOKUP($A221, CDS1Y_bbg!K$5:L$241,2), -1)</f>
        <v>-1</v>
      </c>
      <c r="N221">
        <f>IFERROR(VLOOKUP($A221, CDS1Y_bbg!M$5:N$241,2), -1)</f>
        <v>-1</v>
      </c>
      <c r="P221">
        <f>IFERROR(VLOOKUP($A221, CDS1Y_bbg!O$5:P$241,2), -1)</f>
        <v>-1</v>
      </c>
      <c r="R221">
        <f>IFERROR(VLOOKUP($A221, CDS1Y_bbg!Q$5:R$241,2), -1)</f>
        <v>39.534999999999997</v>
      </c>
      <c r="T221">
        <v>-1</v>
      </c>
      <c r="V221">
        <f>IFERROR(VLOOKUP($A221, CDS1Y_bbg!U$5:V$241,2), -1)</f>
        <v>-1</v>
      </c>
      <c r="X221">
        <f>IFERROR(VLOOKUP($A221, CDS1Y_bbg!W$5:X$241,2), -1)</f>
        <v>-1</v>
      </c>
      <c r="Z221">
        <v>-1</v>
      </c>
      <c r="AB221">
        <f>IFERROR(VLOOKUP($A221, CDS1Y_bbg!AA$5:AB$241,2), -1)</f>
        <v>-1</v>
      </c>
      <c r="AD221">
        <f>IFERROR(VLOOKUP($A221, CDS1Y_bbg!AC$5:AD$241,2), -1)</f>
        <v>-1</v>
      </c>
      <c r="AF221">
        <f>IFERROR(VLOOKUP($A221, CDS1Y_bbg!AE$5:AF$241,2), -1)</f>
        <v>-1</v>
      </c>
      <c r="AH221">
        <f>IFERROR(VLOOKUP($A221, CDS1Y_bbg!AG$5:AH$241,2), -1)</f>
        <v>-1</v>
      </c>
      <c r="AJ221">
        <f>IFERROR(VLOOKUP($A221, CDS1Y_bbg!AI$5:AJ$241,2), -1)</f>
        <v>-1</v>
      </c>
      <c r="AL221">
        <f>IFERROR(VLOOKUP($A221, CDS1Y_bbg!AK$5:AL$241,2), -1)</f>
        <v>-1</v>
      </c>
      <c r="AN221">
        <f>IFERROR(VLOOKUP($A221, CDS1Y_bbg!AM$5:AN$241,2), -1)</f>
        <v>-1</v>
      </c>
      <c r="AP221">
        <f>IFERROR(VLOOKUP($A221, CDS1Y_bbg!AO$5:AP$241,2), -1)</f>
        <v>-1</v>
      </c>
      <c r="AR221">
        <f>IFERROR(VLOOKUP($A221, CDS1Y_bbg!AQ$5:AR$241,2), -1)</f>
        <v>3.6120000000000001</v>
      </c>
      <c r="AT221">
        <f>IFERROR(VLOOKUP($A221, CDS1Y_bbg!AS$5:AT$241,2), -1)</f>
        <v>2.6310000000000002</v>
      </c>
      <c r="AV221">
        <f>IFERROR(VLOOKUP($A221, CDS1Y_bbg!AU$5:AV$241,2), -1)</f>
        <v>-1</v>
      </c>
      <c r="AX221">
        <f>IFERROR(VLOOKUP($A221, CDS1Y_bbg!AW$5:AX$241,2), -1)</f>
        <v>-1</v>
      </c>
      <c r="AZ221">
        <f>IFERROR(VLOOKUP($A221, CDS1Y_bbg!AY$5:AZ$241,2), -1)</f>
        <v>-1</v>
      </c>
      <c r="BB221">
        <f>IFERROR(VLOOKUP($A221, CDS1Y_bbg!BA$5:BB$241,2), -1)</f>
        <v>-1</v>
      </c>
      <c r="BD221">
        <f>IFERROR(VLOOKUP($A221, CDS1Y_bbg!BC$5:BD$241,2), -1)</f>
        <v>-1</v>
      </c>
      <c r="BF221">
        <f>IFERROR(VLOOKUP($A221, CDS1Y_bbg!BE$5:BF$241,2), -1)</f>
        <v>-1</v>
      </c>
      <c r="BH221">
        <f>IFERROR(VLOOKUP($A221, CDS1Y_bbg!BG$5:BH$241,2), -1)</f>
        <v>-1</v>
      </c>
      <c r="BJ221">
        <f>IFERROR(VLOOKUP($A221, CDS1Y_bbg!BI$5:BJ$241,2), -1)</f>
        <v>-1</v>
      </c>
      <c r="BL221">
        <f>IFERROR(VLOOKUP($A221, CDS1Y_bbg!BK$5:BL$241,2), -1)</f>
        <v>-1</v>
      </c>
      <c r="BN221">
        <f>IFERROR(VLOOKUP($A221, CDS1Y_bbg!BM$5:BN$241,2), -1)</f>
        <v>-1</v>
      </c>
      <c r="BP221">
        <f>IFERROR(VLOOKUP($A221, CDS1Y_bbg!BO$5:BP$241,2), -1)</f>
        <v>-1</v>
      </c>
      <c r="BR221">
        <f>IFERROR(VLOOKUP($A221, CDS1Y_bbg!BQ$5:BR$241,2), -1)</f>
        <v>-1</v>
      </c>
      <c r="BT221">
        <f>IFERROR(VLOOKUP($A221, CDS1Y_bbg!BS$5:BT$241,2), -1)</f>
        <v>-1</v>
      </c>
      <c r="BV221">
        <f>IFERROR(VLOOKUP($A221, CDS1Y_bbg!BU$5:BV$241,2), -1)</f>
        <v>-1</v>
      </c>
      <c r="BX221">
        <f>IFERROR(VLOOKUP($A221, CDS1Y_bbg!BW$5:BX$241,2), -1)</f>
        <v>-1</v>
      </c>
      <c r="BZ221">
        <f>IFERROR(VLOOKUP($A221, CDS1Y_bbg!BY$5:BZ$241,2), -1)</f>
        <v>-1</v>
      </c>
      <c r="CB221">
        <f>IFERROR(VLOOKUP($A221, CDS1Y_bbg!CA$5:CB$241,2), -1)</f>
        <v>-1</v>
      </c>
      <c r="CD221">
        <f>IFERROR(VLOOKUP($A221, CDS1Y_bbg!CC$5:CD$241,2), -1)</f>
        <v>-1</v>
      </c>
      <c r="CF221">
        <f>IFERROR(VLOOKUP($A221, CDS1Y_bbg!CE$5:CF$241,2), -1)</f>
        <v>-1</v>
      </c>
      <c r="CH221">
        <f>IFERROR(VLOOKUP($A221, CDS1Y_bbg!CG$5:CH$241,2), -1)</f>
        <v>-1</v>
      </c>
      <c r="CJ221">
        <f>IFERROR(VLOOKUP($A221, CDS1Y_bbg!CI$5:CJ$241,2), -1)</f>
        <v>-1</v>
      </c>
      <c r="CL221">
        <f>IFERROR(VLOOKUP($A221, CDS1Y_bbg!CK$5:CL$241,2), -1)</f>
        <v>-1</v>
      </c>
      <c r="CN221">
        <f>IFERROR(VLOOKUP($A221, CDS1Y_bbg!CM$5:CN$241,2), -1)</f>
        <v>-1</v>
      </c>
    </row>
    <row r="222" spans="1:92" x14ac:dyDescent="0.25">
      <c r="A222" s="1">
        <v>43251</v>
      </c>
      <c r="B222">
        <f>IFERROR(VLOOKUP($A222, CDS1Y_bbg!A$5:B$241,2), -1)</f>
        <v>96.808000000000007</v>
      </c>
      <c r="D222">
        <f>IFERROR(VLOOKUP($A222, CDS1Y_bbg!C$5:D$241,2), -1)</f>
        <v>-1</v>
      </c>
      <c r="F222">
        <f>IFERROR(VLOOKUP($A222, CDS1Y_bbg!E$5:F$241,2), -1)</f>
        <v>17.48</v>
      </c>
      <c r="H222">
        <f>IFERROR(VLOOKUP($A222, CDS1Y_bbg!G$5:H$241,2), -1)</f>
        <v>-1</v>
      </c>
      <c r="J222">
        <f>IFERROR(VLOOKUP($A222, CDS1Y_bbg!I$5:J$241,2), -1)</f>
        <v>42.561999999999998</v>
      </c>
      <c r="L222">
        <f>IFERROR(VLOOKUP($A222, CDS1Y_bbg!K$5:L$241,2), -1)</f>
        <v>-1</v>
      </c>
      <c r="N222">
        <f>IFERROR(VLOOKUP($A222, CDS1Y_bbg!M$5:N$241,2), -1)</f>
        <v>-1</v>
      </c>
      <c r="P222">
        <f>IFERROR(VLOOKUP($A222, CDS1Y_bbg!O$5:P$241,2), -1)</f>
        <v>-1</v>
      </c>
      <c r="R222">
        <f>IFERROR(VLOOKUP($A222, CDS1Y_bbg!Q$5:R$241,2), -1)</f>
        <v>53.009</v>
      </c>
      <c r="T222">
        <v>-1</v>
      </c>
      <c r="V222">
        <f>IFERROR(VLOOKUP($A222, CDS1Y_bbg!U$5:V$241,2), -1)</f>
        <v>-1</v>
      </c>
      <c r="X222">
        <f>IFERROR(VLOOKUP($A222, CDS1Y_bbg!W$5:X$241,2), -1)</f>
        <v>-1</v>
      </c>
      <c r="Z222">
        <v>-1</v>
      </c>
      <c r="AB222">
        <f>IFERROR(VLOOKUP($A222, CDS1Y_bbg!AA$5:AB$241,2), -1)</f>
        <v>-1</v>
      </c>
      <c r="AD222">
        <f>IFERROR(VLOOKUP($A222, CDS1Y_bbg!AC$5:AD$241,2), -1)</f>
        <v>-1</v>
      </c>
      <c r="AF222">
        <f>IFERROR(VLOOKUP($A222, CDS1Y_bbg!AE$5:AF$241,2), -1)</f>
        <v>-1</v>
      </c>
      <c r="AH222">
        <f>IFERROR(VLOOKUP($A222, CDS1Y_bbg!AG$5:AH$241,2), -1)</f>
        <v>-1</v>
      </c>
      <c r="AJ222">
        <f>IFERROR(VLOOKUP($A222, CDS1Y_bbg!AI$5:AJ$241,2), -1)</f>
        <v>-1</v>
      </c>
      <c r="AL222">
        <f>IFERROR(VLOOKUP($A222, CDS1Y_bbg!AK$5:AL$241,2), -1)</f>
        <v>-1</v>
      </c>
      <c r="AN222">
        <f>IFERROR(VLOOKUP($A222, CDS1Y_bbg!AM$5:AN$241,2), -1)</f>
        <v>-1</v>
      </c>
      <c r="AP222">
        <f>IFERROR(VLOOKUP($A222, CDS1Y_bbg!AO$5:AP$241,2), -1)</f>
        <v>-1</v>
      </c>
      <c r="AR222">
        <f>IFERROR(VLOOKUP($A222, CDS1Y_bbg!AQ$5:AR$241,2), -1)</f>
        <v>3.6120000000000001</v>
      </c>
      <c r="AT222">
        <f>IFERROR(VLOOKUP($A222, CDS1Y_bbg!AS$5:AT$241,2), -1)</f>
        <v>2.6310000000000002</v>
      </c>
      <c r="AV222">
        <f>IFERROR(VLOOKUP($A222, CDS1Y_bbg!AU$5:AV$241,2), -1)</f>
        <v>-1</v>
      </c>
      <c r="AX222">
        <f>IFERROR(VLOOKUP($A222, CDS1Y_bbg!AW$5:AX$241,2), -1)</f>
        <v>-1</v>
      </c>
      <c r="AZ222">
        <f>IFERROR(VLOOKUP($A222, CDS1Y_bbg!AY$5:AZ$241,2), -1)</f>
        <v>-1</v>
      </c>
      <c r="BB222">
        <f>IFERROR(VLOOKUP($A222, CDS1Y_bbg!BA$5:BB$241,2), -1)</f>
        <v>-1</v>
      </c>
      <c r="BD222">
        <f>IFERROR(VLOOKUP($A222, CDS1Y_bbg!BC$5:BD$241,2), -1)</f>
        <v>-1</v>
      </c>
      <c r="BF222">
        <f>IFERROR(VLOOKUP($A222, CDS1Y_bbg!BE$5:BF$241,2), -1)</f>
        <v>-1</v>
      </c>
      <c r="BH222">
        <f>IFERROR(VLOOKUP($A222, CDS1Y_bbg!BG$5:BH$241,2), -1)</f>
        <v>-1</v>
      </c>
      <c r="BJ222">
        <f>IFERROR(VLOOKUP($A222, CDS1Y_bbg!BI$5:BJ$241,2), -1)</f>
        <v>-1</v>
      </c>
      <c r="BL222">
        <f>IFERROR(VLOOKUP($A222, CDS1Y_bbg!BK$5:BL$241,2), -1)</f>
        <v>-1</v>
      </c>
      <c r="BN222">
        <f>IFERROR(VLOOKUP($A222, CDS1Y_bbg!BM$5:BN$241,2), -1)</f>
        <v>-1</v>
      </c>
      <c r="BP222">
        <f>IFERROR(VLOOKUP($A222, CDS1Y_bbg!BO$5:BP$241,2), -1)</f>
        <v>-1</v>
      </c>
      <c r="BR222">
        <f>IFERROR(VLOOKUP($A222, CDS1Y_bbg!BQ$5:BR$241,2), -1)</f>
        <v>-1</v>
      </c>
      <c r="BT222">
        <f>IFERROR(VLOOKUP($A222, CDS1Y_bbg!BS$5:BT$241,2), -1)</f>
        <v>-1</v>
      </c>
      <c r="BV222">
        <f>IFERROR(VLOOKUP($A222, CDS1Y_bbg!BU$5:BV$241,2), -1)</f>
        <v>-1</v>
      </c>
      <c r="BX222">
        <f>IFERROR(VLOOKUP($A222, CDS1Y_bbg!BW$5:BX$241,2), -1)</f>
        <v>-1</v>
      </c>
      <c r="BZ222">
        <f>IFERROR(VLOOKUP($A222, CDS1Y_bbg!BY$5:BZ$241,2), -1)</f>
        <v>-1</v>
      </c>
      <c r="CB222">
        <f>IFERROR(VLOOKUP($A222, CDS1Y_bbg!CA$5:CB$241,2), -1)</f>
        <v>-1</v>
      </c>
      <c r="CD222">
        <f>IFERROR(VLOOKUP($A222, CDS1Y_bbg!CC$5:CD$241,2), -1)</f>
        <v>-1</v>
      </c>
      <c r="CF222">
        <f>IFERROR(VLOOKUP($A222, CDS1Y_bbg!CE$5:CF$241,2), -1)</f>
        <v>-1</v>
      </c>
      <c r="CH222">
        <f>IFERROR(VLOOKUP($A222, CDS1Y_bbg!CG$5:CH$241,2), -1)</f>
        <v>-1</v>
      </c>
      <c r="CJ222">
        <f>IFERROR(VLOOKUP($A222, CDS1Y_bbg!CI$5:CJ$241,2), -1)</f>
        <v>-1</v>
      </c>
      <c r="CL222">
        <f>IFERROR(VLOOKUP($A222, CDS1Y_bbg!CK$5:CL$241,2), -1)</f>
        <v>-1</v>
      </c>
      <c r="CN222">
        <f>IFERROR(VLOOKUP($A222, CDS1Y_bbg!CM$5:CN$241,2), -1)</f>
        <v>-1</v>
      </c>
    </row>
    <row r="223" spans="1:92" x14ac:dyDescent="0.25">
      <c r="A223" s="1">
        <v>43280</v>
      </c>
      <c r="B223">
        <f>IFERROR(VLOOKUP($A223, CDS1Y_bbg!A$5:B$241,2), -1)</f>
        <v>113.47799999999999</v>
      </c>
      <c r="D223">
        <f>IFERROR(VLOOKUP($A223, CDS1Y_bbg!C$5:D$241,2), -1)</f>
        <v>-1</v>
      </c>
      <c r="F223">
        <f>IFERROR(VLOOKUP($A223, CDS1Y_bbg!E$5:F$241,2), -1)</f>
        <v>18.021000000000001</v>
      </c>
      <c r="H223">
        <f>IFERROR(VLOOKUP($A223, CDS1Y_bbg!G$5:H$241,2), -1)</f>
        <v>-1</v>
      </c>
      <c r="J223">
        <f>IFERROR(VLOOKUP($A223, CDS1Y_bbg!I$5:J$241,2), -1)</f>
        <v>42.707000000000001</v>
      </c>
      <c r="L223">
        <f>IFERROR(VLOOKUP($A223, CDS1Y_bbg!K$5:L$241,2), -1)</f>
        <v>-1</v>
      </c>
      <c r="N223">
        <f>IFERROR(VLOOKUP($A223, CDS1Y_bbg!M$5:N$241,2), -1)</f>
        <v>-1</v>
      </c>
      <c r="P223">
        <f>IFERROR(VLOOKUP($A223, CDS1Y_bbg!O$5:P$241,2), -1)</f>
        <v>-1</v>
      </c>
      <c r="R223">
        <f>IFERROR(VLOOKUP($A223, CDS1Y_bbg!Q$5:R$241,2), -1)</f>
        <v>54.67</v>
      </c>
      <c r="T223">
        <v>-1</v>
      </c>
      <c r="V223">
        <f>IFERROR(VLOOKUP($A223, CDS1Y_bbg!U$5:V$241,2), -1)</f>
        <v>-1</v>
      </c>
      <c r="X223">
        <f>IFERROR(VLOOKUP($A223, CDS1Y_bbg!W$5:X$241,2), -1)</f>
        <v>-1</v>
      </c>
      <c r="Z223">
        <v>-1</v>
      </c>
      <c r="AB223">
        <f>IFERROR(VLOOKUP($A223, CDS1Y_bbg!AA$5:AB$241,2), -1)</f>
        <v>-1</v>
      </c>
      <c r="AD223">
        <f>IFERROR(VLOOKUP($A223, CDS1Y_bbg!AC$5:AD$241,2), -1)</f>
        <v>-1</v>
      </c>
      <c r="AF223">
        <f>IFERROR(VLOOKUP($A223, CDS1Y_bbg!AE$5:AF$241,2), -1)</f>
        <v>-1</v>
      </c>
      <c r="AH223">
        <f>IFERROR(VLOOKUP($A223, CDS1Y_bbg!AG$5:AH$241,2), -1)</f>
        <v>-1</v>
      </c>
      <c r="AJ223">
        <f>IFERROR(VLOOKUP($A223, CDS1Y_bbg!AI$5:AJ$241,2), -1)</f>
        <v>-1</v>
      </c>
      <c r="AL223">
        <f>IFERROR(VLOOKUP($A223, CDS1Y_bbg!AK$5:AL$241,2), -1)</f>
        <v>-1</v>
      </c>
      <c r="AN223">
        <f>IFERROR(VLOOKUP($A223, CDS1Y_bbg!AM$5:AN$241,2), -1)</f>
        <v>-1</v>
      </c>
      <c r="AP223">
        <f>IFERROR(VLOOKUP($A223, CDS1Y_bbg!AO$5:AP$241,2), -1)</f>
        <v>-1</v>
      </c>
      <c r="AR223">
        <f>IFERROR(VLOOKUP($A223, CDS1Y_bbg!AQ$5:AR$241,2), -1)</f>
        <v>3.6120000000000001</v>
      </c>
      <c r="AT223">
        <f>IFERROR(VLOOKUP($A223, CDS1Y_bbg!AS$5:AT$241,2), -1)</f>
        <v>2.6310000000000002</v>
      </c>
      <c r="AV223">
        <f>IFERROR(VLOOKUP($A223, CDS1Y_bbg!AU$5:AV$241,2), -1)</f>
        <v>-1</v>
      </c>
      <c r="AX223">
        <f>IFERROR(VLOOKUP($A223, CDS1Y_bbg!AW$5:AX$241,2), -1)</f>
        <v>-1</v>
      </c>
      <c r="AZ223">
        <f>IFERROR(VLOOKUP($A223, CDS1Y_bbg!AY$5:AZ$241,2), -1)</f>
        <v>-1</v>
      </c>
      <c r="BB223">
        <f>IFERROR(VLOOKUP($A223, CDS1Y_bbg!BA$5:BB$241,2), -1)</f>
        <v>-1</v>
      </c>
      <c r="BD223">
        <f>IFERROR(VLOOKUP($A223, CDS1Y_bbg!BC$5:BD$241,2), -1)</f>
        <v>-1</v>
      </c>
      <c r="BF223">
        <f>IFERROR(VLOOKUP($A223, CDS1Y_bbg!BE$5:BF$241,2), -1)</f>
        <v>-1</v>
      </c>
      <c r="BH223">
        <f>IFERROR(VLOOKUP($A223, CDS1Y_bbg!BG$5:BH$241,2), -1)</f>
        <v>-1</v>
      </c>
      <c r="BJ223">
        <f>IFERROR(VLOOKUP($A223, CDS1Y_bbg!BI$5:BJ$241,2), -1)</f>
        <v>-1</v>
      </c>
      <c r="BL223">
        <f>IFERROR(VLOOKUP($A223, CDS1Y_bbg!BK$5:BL$241,2), -1)</f>
        <v>-1</v>
      </c>
      <c r="BN223">
        <f>IFERROR(VLOOKUP($A223, CDS1Y_bbg!BM$5:BN$241,2), -1)</f>
        <v>-1</v>
      </c>
      <c r="BP223">
        <f>IFERROR(VLOOKUP($A223, CDS1Y_bbg!BO$5:BP$241,2), -1)</f>
        <v>-1</v>
      </c>
      <c r="BR223">
        <f>IFERROR(VLOOKUP($A223, CDS1Y_bbg!BQ$5:BR$241,2), -1)</f>
        <v>-1</v>
      </c>
      <c r="BT223">
        <f>IFERROR(VLOOKUP($A223, CDS1Y_bbg!BS$5:BT$241,2), -1)</f>
        <v>-1</v>
      </c>
      <c r="BV223">
        <f>IFERROR(VLOOKUP($A223, CDS1Y_bbg!BU$5:BV$241,2), -1)</f>
        <v>-1</v>
      </c>
      <c r="BX223">
        <f>IFERROR(VLOOKUP($A223, CDS1Y_bbg!BW$5:BX$241,2), -1)</f>
        <v>-1</v>
      </c>
      <c r="BZ223">
        <f>IFERROR(VLOOKUP($A223, CDS1Y_bbg!BY$5:BZ$241,2), -1)</f>
        <v>-1</v>
      </c>
      <c r="CB223">
        <f>IFERROR(VLOOKUP($A223, CDS1Y_bbg!CA$5:CB$241,2), -1)</f>
        <v>-1</v>
      </c>
      <c r="CD223">
        <f>IFERROR(VLOOKUP($A223, CDS1Y_bbg!CC$5:CD$241,2), -1)</f>
        <v>-1</v>
      </c>
      <c r="CF223">
        <f>IFERROR(VLOOKUP($A223, CDS1Y_bbg!CE$5:CF$241,2), -1)</f>
        <v>-1</v>
      </c>
      <c r="CH223">
        <f>IFERROR(VLOOKUP($A223, CDS1Y_bbg!CG$5:CH$241,2), -1)</f>
        <v>-1</v>
      </c>
      <c r="CJ223">
        <f>IFERROR(VLOOKUP($A223, CDS1Y_bbg!CI$5:CJ$241,2), -1)</f>
        <v>-1</v>
      </c>
      <c r="CL223">
        <f>IFERROR(VLOOKUP($A223, CDS1Y_bbg!CK$5:CL$241,2), -1)</f>
        <v>-1</v>
      </c>
      <c r="CN223">
        <f>IFERROR(VLOOKUP($A223, CDS1Y_bbg!CM$5:CN$241,2), -1)</f>
        <v>-1</v>
      </c>
    </row>
    <row r="224" spans="1:92" x14ac:dyDescent="0.25">
      <c r="A224" s="1">
        <v>43312</v>
      </c>
      <c r="B224">
        <f>IFERROR(VLOOKUP($A224, CDS1Y_bbg!A$5:B$241,2), -1)</f>
        <v>77.807000000000002</v>
      </c>
      <c r="D224">
        <f>IFERROR(VLOOKUP($A224, CDS1Y_bbg!C$5:D$241,2), -1)</f>
        <v>-1</v>
      </c>
      <c r="F224">
        <f>IFERROR(VLOOKUP($A224, CDS1Y_bbg!E$5:F$241,2), -1)</f>
        <v>12.582000000000001</v>
      </c>
      <c r="H224">
        <f>IFERROR(VLOOKUP($A224, CDS1Y_bbg!G$5:H$241,2), -1)</f>
        <v>-1</v>
      </c>
      <c r="J224">
        <f>IFERROR(VLOOKUP($A224, CDS1Y_bbg!I$5:J$241,2), -1)</f>
        <v>29.41</v>
      </c>
      <c r="L224">
        <f>IFERROR(VLOOKUP($A224, CDS1Y_bbg!K$5:L$241,2), -1)</f>
        <v>-1</v>
      </c>
      <c r="N224">
        <f>IFERROR(VLOOKUP($A224, CDS1Y_bbg!M$5:N$241,2), -1)</f>
        <v>-1</v>
      </c>
      <c r="P224">
        <f>IFERROR(VLOOKUP($A224, CDS1Y_bbg!O$5:P$241,2), -1)</f>
        <v>-1</v>
      </c>
      <c r="R224">
        <f>IFERROR(VLOOKUP($A224, CDS1Y_bbg!Q$5:R$241,2), -1)</f>
        <v>43.564</v>
      </c>
      <c r="T224">
        <v>-1</v>
      </c>
      <c r="V224">
        <f>IFERROR(VLOOKUP($A224, CDS1Y_bbg!U$5:V$241,2), -1)</f>
        <v>-1</v>
      </c>
      <c r="X224">
        <f>IFERROR(VLOOKUP($A224, CDS1Y_bbg!W$5:X$241,2), -1)</f>
        <v>-1</v>
      </c>
      <c r="Z224">
        <v>-1</v>
      </c>
      <c r="AB224">
        <f>IFERROR(VLOOKUP($A224, CDS1Y_bbg!AA$5:AB$241,2), -1)</f>
        <v>-1</v>
      </c>
      <c r="AD224">
        <f>IFERROR(VLOOKUP($A224, CDS1Y_bbg!AC$5:AD$241,2), -1)</f>
        <v>-1</v>
      </c>
      <c r="AF224">
        <f>IFERROR(VLOOKUP($A224, CDS1Y_bbg!AE$5:AF$241,2), -1)</f>
        <v>-1</v>
      </c>
      <c r="AH224">
        <f>IFERROR(VLOOKUP($A224, CDS1Y_bbg!AG$5:AH$241,2), -1)</f>
        <v>-1</v>
      </c>
      <c r="AJ224">
        <f>IFERROR(VLOOKUP($A224, CDS1Y_bbg!AI$5:AJ$241,2), -1)</f>
        <v>-1</v>
      </c>
      <c r="AL224">
        <f>IFERROR(VLOOKUP($A224, CDS1Y_bbg!AK$5:AL$241,2), -1)</f>
        <v>-1</v>
      </c>
      <c r="AN224">
        <f>IFERROR(VLOOKUP($A224, CDS1Y_bbg!AM$5:AN$241,2), -1)</f>
        <v>-1</v>
      </c>
      <c r="AP224">
        <f>IFERROR(VLOOKUP($A224, CDS1Y_bbg!AO$5:AP$241,2), -1)</f>
        <v>-1</v>
      </c>
      <c r="AR224">
        <f>IFERROR(VLOOKUP($A224, CDS1Y_bbg!AQ$5:AR$241,2), -1)</f>
        <v>3.6120000000000001</v>
      </c>
      <c r="AT224">
        <f>IFERROR(VLOOKUP($A224, CDS1Y_bbg!AS$5:AT$241,2), -1)</f>
        <v>2.6310000000000002</v>
      </c>
      <c r="AV224">
        <f>IFERROR(VLOOKUP($A224, CDS1Y_bbg!AU$5:AV$241,2), -1)</f>
        <v>-1</v>
      </c>
      <c r="AX224">
        <f>IFERROR(VLOOKUP($A224, CDS1Y_bbg!AW$5:AX$241,2), -1)</f>
        <v>-1</v>
      </c>
      <c r="AZ224">
        <f>IFERROR(VLOOKUP($A224, CDS1Y_bbg!AY$5:AZ$241,2), -1)</f>
        <v>-1</v>
      </c>
      <c r="BB224">
        <f>IFERROR(VLOOKUP($A224, CDS1Y_bbg!BA$5:BB$241,2), -1)</f>
        <v>-1</v>
      </c>
      <c r="BD224">
        <f>IFERROR(VLOOKUP($A224, CDS1Y_bbg!BC$5:BD$241,2), -1)</f>
        <v>-1</v>
      </c>
      <c r="BF224">
        <f>IFERROR(VLOOKUP($A224, CDS1Y_bbg!BE$5:BF$241,2), -1)</f>
        <v>-1</v>
      </c>
      <c r="BH224">
        <f>IFERROR(VLOOKUP($A224, CDS1Y_bbg!BG$5:BH$241,2), -1)</f>
        <v>-1</v>
      </c>
      <c r="BJ224">
        <f>IFERROR(VLOOKUP($A224, CDS1Y_bbg!BI$5:BJ$241,2), -1)</f>
        <v>-1</v>
      </c>
      <c r="BL224">
        <f>IFERROR(VLOOKUP($A224, CDS1Y_bbg!BK$5:BL$241,2), -1)</f>
        <v>-1</v>
      </c>
      <c r="BN224">
        <f>IFERROR(VLOOKUP($A224, CDS1Y_bbg!BM$5:BN$241,2), -1)</f>
        <v>-1</v>
      </c>
      <c r="BP224">
        <f>IFERROR(VLOOKUP($A224, CDS1Y_bbg!BO$5:BP$241,2), -1)</f>
        <v>-1</v>
      </c>
      <c r="BR224">
        <f>IFERROR(VLOOKUP($A224, CDS1Y_bbg!BQ$5:BR$241,2), -1)</f>
        <v>-1</v>
      </c>
      <c r="BT224">
        <f>IFERROR(VLOOKUP($A224, CDS1Y_bbg!BS$5:BT$241,2), -1)</f>
        <v>-1</v>
      </c>
      <c r="BV224">
        <f>IFERROR(VLOOKUP($A224, CDS1Y_bbg!BU$5:BV$241,2), -1)</f>
        <v>-1</v>
      </c>
      <c r="BX224">
        <f>IFERROR(VLOOKUP($A224, CDS1Y_bbg!BW$5:BX$241,2), -1)</f>
        <v>-1</v>
      </c>
      <c r="BZ224">
        <f>IFERROR(VLOOKUP($A224, CDS1Y_bbg!BY$5:BZ$241,2), -1)</f>
        <v>-1</v>
      </c>
      <c r="CB224">
        <f>IFERROR(VLOOKUP($A224, CDS1Y_bbg!CA$5:CB$241,2), -1)</f>
        <v>-1</v>
      </c>
      <c r="CD224">
        <f>IFERROR(VLOOKUP($A224, CDS1Y_bbg!CC$5:CD$241,2), -1)</f>
        <v>-1</v>
      </c>
      <c r="CF224">
        <f>IFERROR(VLOOKUP($A224, CDS1Y_bbg!CE$5:CF$241,2), -1)</f>
        <v>-1</v>
      </c>
      <c r="CH224">
        <f>IFERROR(VLOOKUP($A224, CDS1Y_bbg!CG$5:CH$241,2), -1)</f>
        <v>-1</v>
      </c>
      <c r="CJ224">
        <f>IFERROR(VLOOKUP($A224, CDS1Y_bbg!CI$5:CJ$241,2), -1)</f>
        <v>-1</v>
      </c>
      <c r="CL224">
        <f>IFERROR(VLOOKUP($A224, CDS1Y_bbg!CK$5:CL$241,2), -1)</f>
        <v>-1</v>
      </c>
      <c r="CN224">
        <f>IFERROR(VLOOKUP($A224, CDS1Y_bbg!CM$5:CN$241,2), -1)</f>
        <v>-1</v>
      </c>
    </row>
    <row r="225" spans="1:92" x14ac:dyDescent="0.25">
      <c r="A225" s="1">
        <v>43343</v>
      </c>
      <c r="B225">
        <f>IFERROR(VLOOKUP($A225, CDS1Y_bbg!A$5:B$241,2), -1)</f>
        <v>140.76</v>
      </c>
      <c r="D225">
        <f>IFERROR(VLOOKUP($A225, CDS1Y_bbg!C$5:D$241,2), -1)</f>
        <v>-1</v>
      </c>
      <c r="F225">
        <f>IFERROR(VLOOKUP($A225, CDS1Y_bbg!E$5:F$241,2), -1)</f>
        <v>16.774999999999999</v>
      </c>
      <c r="H225">
        <f>IFERROR(VLOOKUP($A225, CDS1Y_bbg!G$5:H$241,2), -1)</f>
        <v>-1</v>
      </c>
      <c r="J225">
        <f>IFERROR(VLOOKUP($A225, CDS1Y_bbg!I$5:J$241,2), -1)</f>
        <v>35.006</v>
      </c>
      <c r="L225">
        <f>IFERROR(VLOOKUP($A225, CDS1Y_bbg!K$5:L$241,2), -1)</f>
        <v>-1</v>
      </c>
      <c r="N225">
        <f>IFERROR(VLOOKUP($A225, CDS1Y_bbg!M$5:N$241,2), -1)</f>
        <v>-1</v>
      </c>
      <c r="P225">
        <f>IFERROR(VLOOKUP($A225, CDS1Y_bbg!O$5:P$241,2), -1)</f>
        <v>-1</v>
      </c>
      <c r="R225">
        <f>IFERROR(VLOOKUP($A225, CDS1Y_bbg!Q$5:R$241,2), -1)</f>
        <v>50.325000000000003</v>
      </c>
      <c r="T225">
        <v>-1</v>
      </c>
      <c r="V225">
        <f>IFERROR(VLOOKUP($A225, CDS1Y_bbg!U$5:V$241,2), -1)</f>
        <v>-1</v>
      </c>
      <c r="X225">
        <f>IFERROR(VLOOKUP($A225, CDS1Y_bbg!W$5:X$241,2), -1)</f>
        <v>-1</v>
      </c>
      <c r="Z225">
        <v>-1</v>
      </c>
      <c r="AB225">
        <f>IFERROR(VLOOKUP($A225, CDS1Y_bbg!AA$5:AB$241,2), -1)</f>
        <v>-1</v>
      </c>
      <c r="AD225">
        <f>IFERROR(VLOOKUP($A225, CDS1Y_bbg!AC$5:AD$241,2), -1)</f>
        <v>-1</v>
      </c>
      <c r="AF225">
        <f>IFERROR(VLOOKUP($A225, CDS1Y_bbg!AE$5:AF$241,2), -1)</f>
        <v>-1</v>
      </c>
      <c r="AH225">
        <f>IFERROR(VLOOKUP($A225, CDS1Y_bbg!AG$5:AH$241,2), -1)</f>
        <v>-1</v>
      </c>
      <c r="AJ225">
        <f>IFERROR(VLOOKUP($A225, CDS1Y_bbg!AI$5:AJ$241,2), -1)</f>
        <v>-1</v>
      </c>
      <c r="AL225">
        <f>IFERROR(VLOOKUP($A225, CDS1Y_bbg!AK$5:AL$241,2), -1)</f>
        <v>-1</v>
      </c>
      <c r="AN225">
        <f>IFERROR(VLOOKUP($A225, CDS1Y_bbg!AM$5:AN$241,2), -1)</f>
        <v>-1</v>
      </c>
      <c r="AP225">
        <f>IFERROR(VLOOKUP($A225, CDS1Y_bbg!AO$5:AP$241,2), -1)</f>
        <v>-1</v>
      </c>
      <c r="AR225">
        <f>IFERROR(VLOOKUP($A225, CDS1Y_bbg!AQ$5:AR$241,2), -1)</f>
        <v>3.6120000000000001</v>
      </c>
      <c r="AT225">
        <f>IFERROR(VLOOKUP($A225, CDS1Y_bbg!AS$5:AT$241,2), -1)</f>
        <v>2.6310000000000002</v>
      </c>
      <c r="AV225">
        <f>IFERROR(VLOOKUP($A225, CDS1Y_bbg!AU$5:AV$241,2), -1)</f>
        <v>-1</v>
      </c>
      <c r="AX225">
        <f>IFERROR(VLOOKUP($A225, CDS1Y_bbg!AW$5:AX$241,2), -1)</f>
        <v>-1</v>
      </c>
      <c r="AZ225">
        <f>IFERROR(VLOOKUP($A225, CDS1Y_bbg!AY$5:AZ$241,2), -1)</f>
        <v>-1</v>
      </c>
      <c r="BB225">
        <f>IFERROR(VLOOKUP($A225, CDS1Y_bbg!BA$5:BB$241,2), -1)</f>
        <v>-1</v>
      </c>
      <c r="BD225">
        <f>IFERROR(VLOOKUP($A225, CDS1Y_bbg!BC$5:BD$241,2), -1)</f>
        <v>-1</v>
      </c>
      <c r="BF225">
        <f>IFERROR(VLOOKUP($A225, CDS1Y_bbg!BE$5:BF$241,2), -1)</f>
        <v>-1</v>
      </c>
      <c r="BH225">
        <f>IFERROR(VLOOKUP($A225, CDS1Y_bbg!BG$5:BH$241,2), -1)</f>
        <v>-1</v>
      </c>
      <c r="BJ225">
        <f>IFERROR(VLOOKUP($A225, CDS1Y_bbg!BI$5:BJ$241,2), -1)</f>
        <v>-1</v>
      </c>
      <c r="BL225">
        <f>IFERROR(VLOOKUP($A225, CDS1Y_bbg!BK$5:BL$241,2), -1)</f>
        <v>-1</v>
      </c>
      <c r="BN225">
        <f>IFERROR(VLOOKUP($A225, CDS1Y_bbg!BM$5:BN$241,2), -1)</f>
        <v>-1</v>
      </c>
      <c r="BP225">
        <f>IFERROR(VLOOKUP($A225, CDS1Y_bbg!BO$5:BP$241,2), -1)</f>
        <v>-1</v>
      </c>
      <c r="BR225">
        <f>IFERROR(VLOOKUP($A225, CDS1Y_bbg!BQ$5:BR$241,2), -1)</f>
        <v>-1</v>
      </c>
      <c r="BT225">
        <f>IFERROR(VLOOKUP($A225, CDS1Y_bbg!BS$5:BT$241,2), -1)</f>
        <v>-1</v>
      </c>
      <c r="BV225">
        <f>IFERROR(VLOOKUP($A225, CDS1Y_bbg!BU$5:BV$241,2), -1)</f>
        <v>-1</v>
      </c>
      <c r="BX225">
        <f>IFERROR(VLOOKUP($A225, CDS1Y_bbg!BW$5:BX$241,2), -1)</f>
        <v>-1</v>
      </c>
      <c r="BZ225">
        <f>IFERROR(VLOOKUP($A225, CDS1Y_bbg!BY$5:BZ$241,2), -1)</f>
        <v>-1</v>
      </c>
      <c r="CB225">
        <f>IFERROR(VLOOKUP($A225, CDS1Y_bbg!CA$5:CB$241,2), -1)</f>
        <v>-1</v>
      </c>
      <c r="CD225">
        <f>IFERROR(VLOOKUP($A225, CDS1Y_bbg!CC$5:CD$241,2), -1)</f>
        <v>-1</v>
      </c>
      <c r="CF225">
        <f>IFERROR(VLOOKUP($A225, CDS1Y_bbg!CE$5:CF$241,2), -1)</f>
        <v>-1</v>
      </c>
      <c r="CH225">
        <f>IFERROR(VLOOKUP($A225, CDS1Y_bbg!CG$5:CH$241,2), -1)</f>
        <v>-1</v>
      </c>
      <c r="CJ225">
        <f>IFERROR(VLOOKUP($A225, CDS1Y_bbg!CI$5:CJ$241,2), -1)</f>
        <v>-1</v>
      </c>
      <c r="CL225">
        <f>IFERROR(VLOOKUP($A225, CDS1Y_bbg!CK$5:CL$241,2), -1)</f>
        <v>-1</v>
      </c>
      <c r="CN225">
        <f>IFERROR(VLOOKUP($A225, CDS1Y_bbg!CM$5:CN$241,2), -1)</f>
        <v>-1</v>
      </c>
    </row>
    <row r="226" spans="1:92" x14ac:dyDescent="0.25">
      <c r="A226" s="1">
        <v>43371</v>
      </c>
      <c r="B226">
        <f>IFERROR(VLOOKUP($A226, CDS1Y_bbg!A$5:B$241,2), -1)</f>
        <v>134.125</v>
      </c>
      <c r="D226">
        <f>IFERROR(VLOOKUP($A226, CDS1Y_bbg!C$5:D$241,2), -1)</f>
        <v>-1</v>
      </c>
      <c r="F226">
        <f>IFERROR(VLOOKUP($A226, CDS1Y_bbg!E$5:F$241,2), -1)</f>
        <v>11.183</v>
      </c>
      <c r="H226">
        <f>IFERROR(VLOOKUP($A226, CDS1Y_bbg!G$5:H$241,2), -1)</f>
        <v>-1</v>
      </c>
      <c r="J226">
        <f>IFERROR(VLOOKUP($A226, CDS1Y_bbg!I$5:J$241,2), -1)</f>
        <v>30.673000000000002</v>
      </c>
      <c r="L226">
        <f>IFERROR(VLOOKUP($A226, CDS1Y_bbg!K$5:L$241,2), -1)</f>
        <v>-1</v>
      </c>
      <c r="N226">
        <f>IFERROR(VLOOKUP($A226, CDS1Y_bbg!M$5:N$241,2), -1)</f>
        <v>-1</v>
      </c>
      <c r="P226">
        <f>IFERROR(VLOOKUP($A226, CDS1Y_bbg!O$5:P$241,2), -1)</f>
        <v>-1</v>
      </c>
      <c r="R226">
        <f>IFERROR(VLOOKUP($A226, CDS1Y_bbg!Q$5:R$241,2), -1)</f>
        <v>40.380000000000003</v>
      </c>
      <c r="T226">
        <v>-1</v>
      </c>
      <c r="V226">
        <f>IFERROR(VLOOKUP($A226, CDS1Y_bbg!U$5:V$241,2), -1)</f>
        <v>-1</v>
      </c>
      <c r="X226">
        <f>IFERROR(VLOOKUP($A226, CDS1Y_bbg!W$5:X$241,2), -1)</f>
        <v>-1</v>
      </c>
      <c r="Z226">
        <v>-1</v>
      </c>
      <c r="AB226">
        <f>IFERROR(VLOOKUP($A226, CDS1Y_bbg!AA$5:AB$241,2), -1)</f>
        <v>-1</v>
      </c>
      <c r="AD226">
        <f>IFERROR(VLOOKUP($A226, CDS1Y_bbg!AC$5:AD$241,2), -1)</f>
        <v>-1</v>
      </c>
      <c r="AF226">
        <f>IFERROR(VLOOKUP($A226, CDS1Y_bbg!AE$5:AF$241,2), -1)</f>
        <v>-1</v>
      </c>
      <c r="AH226">
        <f>IFERROR(VLOOKUP($A226, CDS1Y_bbg!AG$5:AH$241,2), -1)</f>
        <v>-1</v>
      </c>
      <c r="AJ226">
        <f>IFERROR(VLOOKUP($A226, CDS1Y_bbg!AI$5:AJ$241,2), -1)</f>
        <v>-1</v>
      </c>
      <c r="AL226">
        <f>IFERROR(VLOOKUP($A226, CDS1Y_bbg!AK$5:AL$241,2), -1)</f>
        <v>-1</v>
      </c>
      <c r="AN226">
        <f>IFERROR(VLOOKUP($A226, CDS1Y_bbg!AM$5:AN$241,2), -1)</f>
        <v>-1</v>
      </c>
      <c r="AP226">
        <f>IFERROR(VLOOKUP($A226, CDS1Y_bbg!AO$5:AP$241,2), -1)</f>
        <v>-1</v>
      </c>
      <c r="AR226">
        <f>IFERROR(VLOOKUP($A226, CDS1Y_bbg!AQ$5:AR$241,2), -1)</f>
        <v>3.6120000000000001</v>
      </c>
      <c r="AT226">
        <f>IFERROR(VLOOKUP($A226, CDS1Y_bbg!AS$5:AT$241,2), -1)</f>
        <v>2.6310000000000002</v>
      </c>
      <c r="AV226">
        <f>IFERROR(VLOOKUP($A226, CDS1Y_bbg!AU$5:AV$241,2), -1)</f>
        <v>-1</v>
      </c>
      <c r="AX226">
        <f>IFERROR(VLOOKUP($A226, CDS1Y_bbg!AW$5:AX$241,2), -1)</f>
        <v>-1</v>
      </c>
      <c r="AZ226">
        <f>IFERROR(VLOOKUP($A226, CDS1Y_bbg!AY$5:AZ$241,2), -1)</f>
        <v>-1</v>
      </c>
      <c r="BB226">
        <f>IFERROR(VLOOKUP($A226, CDS1Y_bbg!BA$5:BB$241,2), -1)</f>
        <v>-1</v>
      </c>
      <c r="BD226">
        <f>IFERROR(VLOOKUP($A226, CDS1Y_bbg!BC$5:BD$241,2), -1)</f>
        <v>-1</v>
      </c>
      <c r="BF226">
        <f>IFERROR(VLOOKUP($A226, CDS1Y_bbg!BE$5:BF$241,2), -1)</f>
        <v>-1</v>
      </c>
      <c r="BH226">
        <f>IFERROR(VLOOKUP($A226, CDS1Y_bbg!BG$5:BH$241,2), -1)</f>
        <v>-1</v>
      </c>
      <c r="BJ226">
        <f>IFERROR(VLOOKUP($A226, CDS1Y_bbg!BI$5:BJ$241,2), -1)</f>
        <v>-1</v>
      </c>
      <c r="BL226">
        <f>IFERROR(VLOOKUP($A226, CDS1Y_bbg!BK$5:BL$241,2), -1)</f>
        <v>-1</v>
      </c>
      <c r="BN226">
        <f>IFERROR(VLOOKUP($A226, CDS1Y_bbg!BM$5:BN$241,2), -1)</f>
        <v>-1</v>
      </c>
      <c r="BP226">
        <f>IFERROR(VLOOKUP($A226, CDS1Y_bbg!BO$5:BP$241,2), -1)</f>
        <v>-1</v>
      </c>
      <c r="BR226">
        <f>IFERROR(VLOOKUP($A226, CDS1Y_bbg!BQ$5:BR$241,2), -1)</f>
        <v>-1</v>
      </c>
      <c r="BT226">
        <f>IFERROR(VLOOKUP($A226, CDS1Y_bbg!BS$5:BT$241,2), -1)</f>
        <v>-1</v>
      </c>
      <c r="BV226">
        <f>IFERROR(VLOOKUP($A226, CDS1Y_bbg!BU$5:BV$241,2), -1)</f>
        <v>-1</v>
      </c>
      <c r="BX226">
        <f>IFERROR(VLOOKUP($A226, CDS1Y_bbg!BW$5:BX$241,2), -1)</f>
        <v>-1</v>
      </c>
      <c r="BZ226">
        <f>IFERROR(VLOOKUP($A226, CDS1Y_bbg!BY$5:BZ$241,2), -1)</f>
        <v>-1</v>
      </c>
      <c r="CB226">
        <f>IFERROR(VLOOKUP($A226, CDS1Y_bbg!CA$5:CB$241,2), -1)</f>
        <v>-1</v>
      </c>
      <c r="CD226">
        <f>IFERROR(VLOOKUP($A226, CDS1Y_bbg!CC$5:CD$241,2), -1)</f>
        <v>-1</v>
      </c>
      <c r="CF226">
        <f>IFERROR(VLOOKUP($A226, CDS1Y_bbg!CE$5:CF$241,2), -1)</f>
        <v>-1</v>
      </c>
      <c r="CH226">
        <f>IFERROR(VLOOKUP($A226, CDS1Y_bbg!CG$5:CH$241,2), -1)</f>
        <v>-1</v>
      </c>
      <c r="CJ226">
        <f>IFERROR(VLOOKUP($A226, CDS1Y_bbg!CI$5:CJ$241,2), -1)</f>
        <v>-1</v>
      </c>
      <c r="CL226">
        <f>IFERROR(VLOOKUP($A226, CDS1Y_bbg!CK$5:CL$241,2), -1)</f>
        <v>-1</v>
      </c>
      <c r="CN226">
        <f>IFERROR(VLOOKUP($A226, CDS1Y_bbg!CM$5:CN$241,2), -1)</f>
        <v>-1</v>
      </c>
    </row>
    <row r="227" spans="1:92" x14ac:dyDescent="0.25">
      <c r="A227" s="1">
        <v>43404</v>
      </c>
      <c r="B227">
        <f>IFERROR(VLOOKUP($A227, CDS1Y_bbg!A$5:B$241,2), -1)</f>
        <v>97.512</v>
      </c>
      <c r="D227">
        <f>IFERROR(VLOOKUP($A227, CDS1Y_bbg!C$5:D$241,2), -1)</f>
        <v>-1</v>
      </c>
      <c r="F227">
        <f>IFERROR(VLOOKUP($A227, CDS1Y_bbg!E$5:F$241,2), -1)</f>
        <v>16.826999999999998</v>
      </c>
      <c r="H227">
        <f>IFERROR(VLOOKUP($A227, CDS1Y_bbg!G$5:H$241,2), -1)</f>
        <v>-1</v>
      </c>
      <c r="J227">
        <f>IFERROR(VLOOKUP($A227, CDS1Y_bbg!I$5:J$241,2), -1)</f>
        <v>47.384999999999998</v>
      </c>
      <c r="L227">
        <f>IFERROR(VLOOKUP($A227, CDS1Y_bbg!K$5:L$241,2), -1)</f>
        <v>-1</v>
      </c>
      <c r="N227">
        <f>IFERROR(VLOOKUP($A227, CDS1Y_bbg!M$5:N$241,2), -1)</f>
        <v>-1</v>
      </c>
      <c r="P227">
        <f>IFERROR(VLOOKUP($A227, CDS1Y_bbg!O$5:P$241,2), -1)</f>
        <v>-1</v>
      </c>
      <c r="R227">
        <f>IFERROR(VLOOKUP($A227, CDS1Y_bbg!Q$5:R$241,2), -1)</f>
        <v>67.908000000000001</v>
      </c>
      <c r="T227">
        <v>-1</v>
      </c>
      <c r="V227">
        <f>IFERROR(VLOOKUP($A227, CDS1Y_bbg!U$5:V$241,2), -1)</f>
        <v>-1</v>
      </c>
      <c r="X227">
        <f>IFERROR(VLOOKUP($A227, CDS1Y_bbg!W$5:X$241,2), -1)</f>
        <v>-1</v>
      </c>
      <c r="Z227">
        <v>-1</v>
      </c>
      <c r="AB227">
        <f>IFERROR(VLOOKUP($A227, CDS1Y_bbg!AA$5:AB$241,2), -1)</f>
        <v>-1</v>
      </c>
      <c r="AD227">
        <f>IFERROR(VLOOKUP($A227, CDS1Y_bbg!AC$5:AD$241,2), -1)</f>
        <v>-1</v>
      </c>
      <c r="AF227">
        <f>IFERROR(VLOOKUP($A227, CDS1Y_bbg!AE$5:AF$241,2), -1)</f>
        <v>-1</v>
      </c>
      <c r="AH227">
        <f>IFERROR(VLOOKUP($A227, CDS1Y_bbg!AG$5:AH$241,2), -1)</f>
        <v>-1</v>
      </c>
      <c r="AJ227">
        <f>IFERROR(VLOOKUP($A227, CDS1Y_bbg!AI$5:AJ$241,2), -1)</f>
        <v>-1</v>
      </c>
      <c r="AL227">
        <f>IFERROR(VLOOKUP($A227, CDS1Y_bbg!AK$5:AL$241,2), -1)</f>
        <v>-1</v>
      </c>
      <c r="AN227">
        <f>IFERROR(VLOOKUP($A227, CDS1Y_bbg!AM$5:AN$241,2), -1)</f>
        <v>-1</v>
      </c>
      <c r="AP227">
        <f>IFERROR(VLOOKUP($A227, CDS1Y_bbg!AO$5:AP$241,2), -1)</f>
        <v>-1</v>
      </c>
      <c r="AR227">
        <f>IFERROR(VLOOKUP($A227, CDS1Y_bbg!AQ$5:AR$241,2), -1)</f>
        <v>3.6120000000000001</v>
      </c>
      <c r="AT227">
        <f>IFERROR(VLOOKUP($A227, CDS1Y_bbg!AS$5:AT$241,2), -1)</f>
        <v>2.6310000000000002</v>
      </c>
      <c r="AV227">
        <f>IFERROR(VLOOKUP($A227, CDS1Y_bbg!AU$5:AV$241,2), -1)</f>
        <v>-1</v>
      </c>
      <c r="AX227">
        <f>IFERROR(VLOOKUP($A227, CDS1Y_bbg!AW$5:AX$241,2), -1)</f>
        <v>-1</v>
      </c>
      <c r="AZ227">
        <f>IFERROR(VLOOKUP($A227, CDS1Y_bbg!AY$5:AZ$241,2), -1)</f>
        <v>-1</v>
      </c>
      <c r="BB227">
        <f>IFERROR(VLOOKUP($A227, CDS1Y_bbg!BA$5:BB$241,2), -1)</f>
        <v>-1</v>
      </c>
      <c r="BD227">
        <f>IFERROR(VLOOKUP($A227, CDS1Y_bbg!BC$5:BD$241,2), -1)</f>
        <v>-1</v>
      </c>
      <c r="BF227">
        <f>IFERROR(VLOOKUP($A227, CDS1Y_bbg!BE$5:BF$241,2), -1)</f>
        <v>-1</v>
      </c>
      <c r="BH227">
        <f>IFERROR(VLOOKUP($A227, CDS1Y_bbg!BG$5:BH$241,2), -1)</f>
        <v>-1</v>
      </c>
      <c r="BJ227">
        <f>IFERROR(VLOOKUP($A227, CDS1Y_bbg!BI$5:BJ$241,2), -1)</f>
        <v>-1</v>
      </c>
      <c r="BL227">
        <f>IFERROR(VLOOKUP($A227, CDS1Y_bbg!BK$5:BL$241,2), -1)</f>
        <v>-1</v>
      </c>
      <c r="BN227">
        <f>IFERROR(VLOOKUP($A227, CDS1Y_bbg!BM$5:BN$241,2), -1)</f>
        <v>-1</v>
      </c>
      <c r="BP227">
        <f>IFERROR(VLOOKUP($A227, CDS1Y_bbg!BO$5:BP$241,2), -1)</f>
        <v>-1</v>
      </c>
      <c r="BR227">
        <f>IFERROR(VLOOKUP($A227, CDS1Y_bbg!BQ$5:BR$241,2), -1)</f>
        <v>-1</v>
      </c>
      <c r="BT227">
        <f>IFERROR(VLOOKUP($A227, CDS1Y_bbg!BS$5:BT$241,2), -1)</f>
        <v>-1</v>
      </c>
      <c r="BV227">
        <f>IFERROR(VLOOKUP($A227, CDS1Y_bbg!BU$5:BV$241,2), -1)</f>
        <v>-1</v>
      </c>
      <c r="BX227">
        <f>IFERROR(VLOOKUP($A227, CDS1Y_bbg!BW$5:BX$241,2), -1)</f>
        <v>-1</v>
      </c>
      <c r="BZ227">
        <f>IFERROR(VLOOKUP($A227, CDS1Y_bbg!BY$5:BZ$241,2), -1)</f>
        <v>-1</v>
      </c>
      <c r="CB227">
        <f>IFERROR(VLOOKUP($A227, CDS1Y_bbg!CA$5:CB$241,2), -1)</f>
        <v>-1</v>
      </c>
      <c r="CD227">
        <f>IFERROR(VLOOKUP($A227, CDS1Y_bbg!CC$5:CD$241,2), -1)</f>
        <v>-1</v>
      </c>
      <c r="CF227">
        <f>IFERROR(VLOOKUP($A227, CDS1Y_bbg!CE$5:CF$241,2), -1)</f>
        <v>-1</v>
      </c>
      <c r="CH227">
        <f>IFERROR(VLOOKUP($A227, CDS1Y_bbg!CG$5:CH$241,2), -1)</f>
        <v>-1</v>
      </c>
      <c r="CJ227">
        <f>IFERROR(VLOOKUP($A227, CDS1Y_bbg!CI$5:CJ$241,2), -1)</f>
        <v>-1</v>
      </c>
      <c r="CL227">
        <f>IFERROR(VLOOKUP($A227, CDS1Y_bbg!CK$5:CL$241,2), -1)</f>
        <v>-1</v>
      </c>
      <c r="CN227">
        <f>IFERROR(VLOOKUP($A227, CDS1Y_bbg!CM$5:CN$241,2), -1)</f>
        <v>-1</v>
      </c>
    </row>
    <row r="228" spans="1:92" x14ac:dyDescent="0.25">
      <c r="A228" s="1">
        <v>43434</v>
      </c>
      <c r="B228">
        <f>IFERROR(VLOOKUP($A228, CDS1Y_bbg!A$5:B$241,2), -1)</f>
        <v>104.55800000000001</v>
      </c>
      <c r="D228">
        <f>IFERROR(VLOOKUP($A228, CDS1Y_bbg!C$5:D$241,2), -1)</f>
        <v>-1</v>
      </c>
      <c r="F228">
        <f>IFERROR(VLOOKUP($A228, CDS1Y_bbg!E$5:F$241,2), -1)</f>
        <v>22.114000000000001</v>
      </c>
      <c r="H228">
        <f>IFERROR(VLOOKUP($A228, CDS1Y_bbg!G$5:H$241,2), -1)</f>
        <v>-1</v>
      </c>
      <c r="J228">
        <f>IFERROR(VLOOKUP($A228, CDS1Y_bbg!I$5:J$241,2), -1)</f>
        <v>58.847999999999999</v>
      </c>
      <c r="L228">
        <f>IFERROR(VLOOKUP($A228, CDS1Y_bbg!K$5:L$241,2), -1)</f>
        <v>-1</v>
      </c>
      <c r="N228">
        <f>IFERROR(VLOOKUP($A228, CDS1Y_bbg!M$5:N$241,2), -1)</f>
        <v>-1</v>
      </c>
      <c r="P228">
        <f>IFERROR(VLOOKUP($A228, CDS1Y_bbg!O$5:P$241,2), -1)</f>
        <v>-1</v>
      </c>
      <c r="R228">
        <f>IFERROR(VLOOKUP($A228, CDS1Y_bbg!Q$5:R$241,2), -1)</f>
        <v>70.679000000000002</v>
      </c>
      <c r="T228">
        <v>-1</v>
      </c>
      <c r="V228">
        <f>IFERROR(VLOOKUP($A228, CDS1Y_bbg!U$5:V$241,2), -1)</f>
        <v>-1</v>
      </c>
      <c r="X228">
        <f>IFERROR(VLOOKUP($A228, CDS1Y_bbg!W$5:X$241,2), -1)</f>
        <v>-1</v>
      </c>
      <c r="Z228">
        <v>-1</v>
      </c>
      <c r="AB228">
        <f>IFERROR(VLOOKUP($A228, CDS1Y_bbg!AA$5:AB$241,2), -1)</f>
        <v>-1</v>
      </c>
      <c r="AD228">
        <f>IFERROR(VLOOKUP($A228, CDS1Y_bbg!AC$5:AD$241,2), -1)</f>
        <v>-1</v>
      </c>
      <c r="AF228">
        <f>IFERROR(VLOOKUP($A228, CDS1Y_bbg!AE$5:AF$241,2), -1)</f>
        <v>-1</v>
      </c>
      <c r="AH228">
        <f>IFERROR(VLOOKUP($A228, CDS1Y_bbg!AG$5:AH$241,2), -1)</f>
        <v>-1</v>
      </c>
      <c r="AJ228">
        <f>IFERROR(VLOOKUP($A228, CDS1Y_bbg!AI$5:AJ$241,2), -1)</f>
        <v>-1</v>
      </c>
      <c r="AL228">
        <f>IFERROR(VLOOKUP($A228, CDS1Y_bbg!AK$5:AL$241,2), -1)</f>
        <v>-1</v>
      </c>
      <c r="AN228">
        <f>IFERROR(VLOOKUP($A228, CDS1Y_bbg!AM$5:AN$241,2), -1)</f>
        <v>-1</v>
      </c>
      <c r="AP228">
        <f>IFERROR(VLOOKUP($A228, CDS1Y_bbg!AO$5:AP$241,2), -1)</f>
        <v>-1</v>
      </c>
      <c r="AR228">
        <f>IFERROR(VLOOKUP($A228, CDS1Y_bbg!AQ$5:AR$241,2), -1)</f>
        <v>3.6120000000000001</v>
      </c>
      <c r="AT228">
        <f>IFERROR(VLOOKUP($A228, CDS1Y_bbg!AS$5:AT$241,2), -1)</f>
        <v>2.6310000000000002</v>
      </c>
      <c r="AV228">
        <f>IFERROR(VLOOKUP($A228, CDS1Y_bbg!AU$5:AV$241,2), -1)</f>
        <v>-1</v>
      </c>
      <c r="AX228">
        <f>IFERROR(VLOOKUP($A228, CDS1Y_bbg!AW$5:AX$241,2), -1)</f>
        <v>-1</v>
      </c>
      <c r="AZ228">
        <f>IFERROR(VLOOKUP($A228, CDS1Y_bbg!AY$5:AZ$241,2), -1)</f>
        <v>-1</v>
      </c>
      <c r="BB228">
        <f>IFERROR(VLOOKUP($A228, CDS1Y_bbg!BA$5:BB$241,2), -1)</f>
        <v>-1</v>
      </c>
      <c r="BD228">
        <f>IFERROR(VLOOKUP($A228, CDS1Y_bbg!BC$5:BD$241,2), -1)</f>
        <v>-1</v>
      </c>
      <c r="BF228">
        <f>IFERROR(VLOOKUP($A228, CDS1Y_bbg!BE$5:BF$241,2), -1)</f>
        <v>-1</v>
      </c>
      <c r="BH228">
        <f>IFERROR(VLOOKUP($A228, CDS1Y_bbg!BG$5:BH$241,2), -1)</f>
        <v>-1</v>
      </c>
      <c r="BJ228">
        <f>IFERROR(VLOOKUP($A228, CDS1Y_bbg!BI$5:BJ$241,2), -1)</f>
        <v>-1</v>
      </c>
      <c r="BL228">
        <f>IFERROR(VLOOKUP($A228, CDS1Y_bbg!BK$5:BL$241,2), -1)</f>
        <v>-1</v>
      </c>
      <c r="BN228">
        <f>IFERROR(VLOOKUP($A228, CDS1Y_bbg!BM$5:BN$241,2), -1)</f>
        <v>-1</v>
      </c>
      <c r="BP228">
        <f>IFERROR(VLOOKUP($A228, CDS1Y_bbg!BO$5:BP$241,2), -1)</f>
        <v>-1</v>
      </c>
      <c r="BR228">
        <f>IFERROR(VLOOKUP($A228, CDS1Y_bbg!BQ$5:BR$241,2), -1)</f>
        <v>-1</v>
      </c>
      <c r="BT228">
        <f>IFERROR(VLOOKUP($A228, CDS1Y_bbg!BS$5:BT$241,2), -1)</f>
        <v>-1</v>
      </c>
      <c r="BV228">
        <f>IFERROR(VLOOKUP($A228, CDS1Y_bbg!BU$5:BV$241,2), -1)</f>
        <v>-1</v>
      </c>
      <c r="BX228">
        <f>IFERROR(VLOOKUP($A228, CDS1Y_bbg!BW$5:BX$241,2), -1)</f>
        <v>-1</v>
      </c>
      <c r="BZ228">
        <f>IFERROR(VLOOKUP($A228, CDS1Y_bbg!BY$5:BZ$241,2), -1)</f>
        <v>-1</v>
      </c>
      <c r="CB228">
        <f>IFERROR(VLOOKUP($A228, CDS1Y_bbg!CA$5:CB$241,2), -1)</f>
        <v>-1</v>
      </c>
      <c r="CD228">
        <f>IFERROR(VLOOKUP($A228, CDS1Y_bbg!CC$5:CD$241,2), -1)</f>
        <v>-1</v>
      </c>
      <c r="CF228">
        <f>IFERROR(VLOOKUP($A228, CDS1Y_bbg!CE$5:CF$241,2), -1)</f>
        <v>-1</v>
      </c>
      <c r="CH228">
        <f>IFERROR(VLOOKUP($A228, CDS1Y_bbg!CG$5:CH$241,2), -1)</f>
        <v>-1</v>
      </c>
      <c r="CJ228">
        <f>IFERROR(VLOOKUP($A228, CDS1Y_bbg!CI$5:CJ$241,2), -1)</f>
        <v>-1</v>
      </c>
      <c r="CL228">
        <f>IFERROR(VLOOKUP($A228, CDS1Y_bbg!CK$5:CL$241,2), -1)</f>
        <v>-1</v>
      </c>
      <c r="CN228">
        <f>IFERROR(VLOOKUP($A228, CDS1Y_bbg!CM$5:CN$241,2), -1)</f>
        <v>-1</v>
      </c>
    </row>
    <row r="229" spans="1:92" x14ac:dyDescent="0.25">
      <c r="A229" s="1">
        <v>43465</v>
      </c>
      <c r="B229">
        <f>IFERROR(VLOOKUP($A229, CDS1Y_bbg!A$5:B$241,2), -1)</f>
        <v>103.788</v>
      </c>
      <c r="D229">
        <f>IFERROR(VLOOKUP($A229, CDS1Y_bbg!C$5:D$241,2), -1)</f>
        <v>-1</v>
      </c>
      <c r="F229">
        <f>IFERROR(VLOOKUP($A229, CDS1Y_bbg!E$5:F$241,2), -1)</f>
        <v>26.295000000000002</v>
      </c>
      <c r="H229">
        <f>IFERROR(VLOOKUP($A229, CDS1Y_bbg!G$5:H$241,2), -1)</f>
        <v>-1</v>
      </c>
      <c r="J229">
        <f>IFERROR(VLOOKUP($A229, CDS1Y_bbg!I$5:J$241,2), -1)</f>
        <v>73.974999999999994</v>
      </c>
      <c r="L229">
        <f>IFERROR(VLOOKUP($A229, CDS1Y_bbg!K$5:L$241,2), -1)</f>
        <v>-1</v>
      </c>
      <c r="N229">
        <f>IFERROR(VLOOKUP($A229, CDS1Y_bbg!M$5:N$241,2), -1)</f>
        <v>-1</v>
      </c>
      <c r="P229">
        <f>IFERROR(VLOOKUP($A229, CDS1Y_bbg!O$5:P$241,2), -1)</f>
        <v>-1</v>
      </c>
      <c r="R229">
        <f>IFERROR(VLOOKUP($A229, CDS1Y_bbg!Q$5:R$241,2), -1)</f>
        <v>75.527000000000001</v>
      </c>
      <c r="T229">
        <v>-1</v>
      </c>
      <c r="V229">
        <f>IFERROR(VLOOKUP($A229, CDS1Y_bbg!U$5:V$241,2), -1)</f>
        <v>-1</v>
      </c>
      <c r="X229">
        <f>IFERROR(VLOOKUP($A229, CDS1Y_bbg!W$5:X$241,2), -1)</f>
        <v>-1</v>
      </c>
      <c r="Z229">
        <v>-1</v>
      </c>
      <c r="AB229">
        <f>IFERROR(VLOOKUP($A229, CDS1Y_bbg!AA$5:AB$241,2), -1)</f>
        <v>-1</v>
      </c>
      <c r="AD229">
        <f>IFERROR(VLOOKUP($A229, CDS1Y_bbg!AC$5:AD$241,2), -1)</f>
        <v>-1</v>
      </c>
      <c r="AF229">
        <f>IFERROR(VLOOKUP($A229, CDS1Y_bbg!AE$5:AF$241,2), -1)</f>
        <v>-1</v>
      </c>
      <c r="AH229">
        <f>IFERROR(VLOOKUP($A229, CDS1Y_bbg!AG$5:AH$241,2), -1)</f>
        <v>-1</v>
      </c>
      <c r="AJ229">
        <f>IFERROR(VLOOKUP($A229, CDS1Y_bbg!AI$5:AJ$241,2), -1)</f>
        <v>-1</v>
      </c>
      <c r="AL229">
        <f>IFERROR(VLOOKUP($A229, CDS1Y_bbg!AK$5:AL$241,2), -1)</f>
        <v>-1</v>
      </c>
      <c r="AN229">
        <f>IFERROR(VLOOKUP($A229, CDS1Y_bbg!AM$5:AN$241,2), -1)</f>
        <v>-1</v>
      </c>
      <c r="AP229">
        <f>IFERROR(VLOOKUP($A229, CDS1Y_bbg!AO$5:AP$241,2), -1)</f>
        <v>-1</v>
      </c>
      <c r="AR229">
        <f>IFERROR(VLOOKUP($A229, CDS1Y_bbg!AQ$5:AR$241,2), -1)</f>
        <v>3.6120000000000001</v>
      </c>
      <c r="AT229">
        <f>IFERROR(VLOOKUP($A229, CDS1Y_bbg!AS$5:AT$241,2), -1)</f>
        <v>2.6310000000000002</v>
      </c>
      <c r="AV229">
        <f>IFERROR(VLOOKUP($A229, CDS1Y_bbg!AU$5:AV$241,2), -1)</f>
        <v>-1</v>
      </c>
      <c r="AX229">
        <f>IFERROR(VLOOKUP($A229, CDS1Y_bbg!AW$5:AX$241,2), -1)</f>
        <v>-1</v>
      </c>
      <c r="AZ229">
        <f>IFERROR(VLOOKUP($A229, CDS1Y_bbg!AY$5:AZ$241,2), -1)</f>
        <v>-1</v>
      </c>
      <c r="BB229">
        <f>IFERROR(VLOOKUP($A229, CDS1Y_bbg!BA$5:BB$241,2), -1)</f>
        <v>-1</v>
      </c>
      <c r="BD229">
        <f>IFERROR(VLOOKUP($A229, CDS1Y_bbg!BC$5:BD$241,2), -1)</f>
        <v>-1</v>
      </c>
      <c r="BF229">
        <f>IFERROR(VLOOKUP($A229, CDS1Y_bbg!BE$5:BF$241,2), -1)</f>
        <v>-1</v>
      </c>
      <c r="BH229">
        <f>IFERROR(VLOOKUP($A229, CDS1Y_bbg!BG$5:BH$241,2), -1)</f>
        <v>-1</v>
      </c>
      <c r="BJ229">
        <f>IFERROR(VLOOKUP($A229, CDS1Y_bbg!BI$5:BJ$241,2), -1)</f>
        <v>-1</v>
      </c>
      <c r="BL229">
        <f>IFERROR(VLOOKUP($A229, CDS1Y_bbg!BK$5:BL$241,2), -1)</f>
        <v>-1</v>
      </c>
      <c r="BN229">
        <f>IFERROR(VLOOKUP($A229, CDS1Y_bbg!BM$5:BN$241,2), -1)</f>
        <v>-1</v>
      </c>
      <c r="BP229">
        <f>IFERROR(VLOOKUP($A229, CDS1Y_bbg!BO$5:BP$241,2), -1)</f>
        <v>-1</v>
      </c>
      <c r="BR229">
        <f>IFERROR(VLOOKUP($A229, CDS1Y_bbg!BQ$5:BR$241,2), -1)</f>
        <v>-1</v>
      </c>
      <c r="BT229">
        <f>IFERROR(VLOOKUP($A229, CDS1Y_bbg!BS$5:BT$241,2), -1)</f>
        <v>-1</v>
      </c>
      <c r="BV229">
        <f>IFERROR(VLOOKUP($A229, CDS1Y_bbg!BU$5:BV$241,2), -1)</f>
        <v>-1</v>
      </c>
      <c r="BX229">
        <f>IFERROR(VLOOKUP($A229, CDS1Y_bbg!BW$5:BX$241,2), -1)</f>
        <v>-1</v>
      </c>
      <c r="BZ229">
        <f>IFERROR(VLOOKUP($A229, CDS1Y_bbg!BY$5:BZ$241,2), -1)</f>
        <v>-1</v>
      </c>
      <c r="CB229">
        <f>IFERROR(VLOOKUP($A229, CDS1Y_bbg!CA$5:CB$241,2), -1)</f>
        <v>-1</v>
      </c>
      <c r="CD229">
        <f>IFERROR(VLOOKUP($A229, CDS1Y_bbg!CC$5:CD$241,2), -1)</f>
        <v>-1</v>
      </c>
      <c r="CF229">
        <f>IFERROR(VLOOKUP($A229, CDS1Y_bbg!CE$5:CF$241,2), -1)</f>
        <v>-1</v>
      </c>
      <c r="CH229">
        <f>IFERROR(VLOOKUP($A229, CDS1Y_bbg!CG$5:CH$241,2), -1)</f>
        <v>-1</v>
      </c>
      <c r="CJ229">
        <f>IFERROR(VLOOKUP($A229, CDS1Y_bbg!CI$5:CJ$241,2), -1)</f>
        <v>-1</v>
      </c>
      <c r="CL229">
        <f>IFERROR(VLOOKUP($A229, CDS1Y_bbg!CK$5:CL$241,2), -1)</f>
        <v>-1</v>
      </c>
      <c r="CN229">
        <f>IFERROR(VLOOKUP($A229, CDS1Y_bbg!CM$5:CN$241,2), -1)</f>
        <v>-1</v>
      </c>
    </row>
    <row r="230" spans="1:92" x14ac:dyDescent="0.25">
      <c r="A230" s="1">
        <v>43496</v>
      </c>
      <c r="B230">
        <f>IFERROR(VLOOKUP($A230, CDS1Y_bbg!A$5:B$241,2), -1)</f>
        <v>73.754000000000005</v>
      </c>
      <c r="D230">
        <f>IFERROR(VLOOKUP($A230, CDS1Y_bbg!C$5:D$241,2), -1)</f>
        <v>-1</v>
      </c>
      <c r="F230">
        <f>IFERROR(VLOOKUP($A230, CDS1Y_bbg!E$5:F$241,2), -1)</f>
        <v>16.663</v>
      </c>
      <c r="H230">
        <f>IFERROR(VLOOKUP($A230, CDS1Y_bbg!G$5:H$241,2), -1)</f>
        <v>-1</v>
      </c>
      <c r="J230">
        <f>IFERROR(VLOOKUP($A230, CDS1Y_bbg!I$5:J$241,2), -1)</f>
        <v>47.948999999999998</v>
      </c>
      <c r="L230">
        <f>IFERROR(VLOOKUP($A230, CDS1Y_bbg!K$5:L$241,2), -1)</f>
        <v>-1</v>
      </c>
      <c r="N230">
        <f>IFERROR(VLOOKUP($A230, CDS1Y_bbg!M$5:N$241,2), -1)</f>
        <v>-1</v>
      </c>
      <c r="P230">
        <f>IFERROR(VLOOKUP($A230, CDS1Y_bbg!O$5:P$241,2), -1)</f>
        <v>-1</v>
      </c>
      <c r="R230">
        <f>IFERROR(VLOOKUP($A230, CDS1Y_bbg!Q$5:R$241,2), -1)</f>
        <v>59.143000000000001</v>
      </c>
      <c r="T230">
        <v>-1</v>
      </c>
      <c r="V230">
        <f>IFERROR(VLOOKUP($A230, CDS1Y_bbg!U$5:V$241,2), -1)</f>
        <v>-1</v>
      </c>
      <c r="X230">
        <f>IFERROR(VLOOKUP($A230, CDS1Y_bbg!W$5:X$241,2), -1)</f>
        <v>-1</v>
      </c>
      <c r="Z230">
        <v>-1</v>
      </c>
      <c r="AB230">
        <f>IFERROR(VLOOKUP($A230, CDS1Y_bbg!AA$5:AB$241,2), -1)</f>
        <v>-1</v>
      </c>
      <c r="AD230">
        <f>IFERROR(VLOOKUP($A230, CDS1Y_bbg!AC$5:AD$241,2), -1)</f>
        <v>-1</v>
      </c>
      <c r="AF230">
        <f>IFERROR(VLOOKUP($A230, CDS1Y_bbg!AE$5:AF$241,2), -1)</f>
        <v>-1</v>
      </c>
      <c r="AH230">
        <f>IFERROR(VLOOKUP($A230, CDS1Y_bbg!AG$5:AH$241,2), -1)</f>
        <v>-1</v>
      </c>
      <c r="AJ230">
        <f>IFERROR(VLOOKUP($A230, CDS1Y_bbg!AI$5:AJ$241,2), -1)</f>
        <v>-1</v>
      </c>
      <c r="AL230">
        <f>IFERROR(VLOOKUP($A230, CDS1Y_bbg!AK$5:AL$241,2), -1)</f>
        <v>-1</v>
      </c>
      <c r="AN230">
        <f>IFERROR(VLOOKUP($A230, CDS1Y_bbg!AM$5:AN$241,2), -1)</f>
        <v>-1</v>
      </c>
      <c r="AP230">
        <f>IFERROR(VLOOKUP($A230, CDS1Y_bbg!AO$5:AP$241,2), -1)</f>
        <v>-1</v>
      </c>
      <c r="AR230">
        <f>IFERROR(VLOOKUP($A230, CDS1Y_bbg!AQ$5:AR$241,2), -1)</f>
        <v>3.6120000000000001</v>
      </c>
      <c r="AT230">
        <f>IFERROR(VLOOKUP($A230, CDS1Y_bbg!AS$5:AT$241,2), -1)</f>
        <v>2.6310000000000002</v>
      </c>
      <c r="AV230">
        <f>IFERROR(VLOOKUP($A230, CDS1Y_bbg!AU$5:AV$241,2), -1)</f>
        <v>-1</v>
      </c>
      <c r="AX230">
        <f>IFERROR(VLOOKUP($A230, CDS1Y_bbg!AW$5:AX$241,2), -1)</f>
        <v>-1</v>
      </c>
      <c r="AZ230">
        <f>IFERROR(VLOOKUP($A230, CDS1Y_bbg!AY$5:AZ$241,2), -1)</f>
        <v>-1</v>
      </c>
      <c r="BB230">
        <f>IFERROR(VLOOKUP($A230, CDS1Y_bbg!BA$5:BB$241,2), -1)</f>
        <v>-1</v>
      </c>
      <c r="BD230">
        <f>IFERROR(VLOOKUP($A230, CDS1Y_bbg!BC$5:BD$241,2), -1)</f>
        <v>-1</v>
      </c>
      <c r="BF230">
        <f>IFERROR(VLOOKUP($A230, CDS1Y_bbg!BE$5:BF$241,2), -1)</f>
        <v>-1</v>
      </c>
      <c r="BH230">
        <f>IFERROR(VLOOKUP($A230, CDS1Y_bbg!BG$5:BH$241,2), -1)</f>
        <v>-1</v>
      </c>
      <c r="BJ230">
        <f>IFERROR(VLOOKUP($A230, CDS1Y_bbg!BI$5:BJ$241,2), -1)</f>
        <v>-1</v>
      </c>
      <c r="BL230">
        <f>IFERROR(VLOOKUP($A230, CDS1Y_bbg!BK$5:BL$241,2), -1)</f>
        <v>-1</v>
      </c>
      <c r="BN230">
        <f>IFERROR(VLOOKUP($A230, CDS1Y_bbg!BM$5:BN$241,2), -1)</f>
        <v>-1</v>
      </c>
      <c r="BP230">
        <f>IFERROR(VLOOKUP($A230, CDS1Y_bbg!BO$5:BP$241,2), -1)</f>
        <v>-1</v>
      </c>
      <c r="BR230">
        <f>IFERROR(VLOOKUP($A230, CDS1Y_bbg!BQ$5:BR$241,2), -1)</f>
        <v>-1</v>
      </c>
      <c r="BT230">
        <f>IFERROR(VLOOKUP($A230, CDS1Y_bbg!BS$5:BT$241,2), -1)</f>
        <v>-1</v>
      </c>
      <c r="BV230">
        <f>IFERROR(VLOOKUP($A230, CDS1Y_bbg!BU$5:BV$241,2), -1)</f>
        <v>-1</v>
      </c>
      <c r="BX230">
        <f>IFERROR(VLOOKUP($A230, CDS1Y_bbg!BW$5:BX$241,2), -1)</f>
        <v>-1</v>
      </c>
      <c r="BZ230">
        <f>IFERROR(VLOOKUP($A230, CDS1Y_bbg!BY$5:BZ$241,2), -1)</f>
        <v>-1</v>
      </c>
      <c r="CB230">
        <f>IFERROR(VLOOKUP($A230, CDS1Y_bbg!CA$5:CB$241,2), -1)</f>
        <v>-1</v>
      </c>
      <c r="CD230">
        <f>IFERROR(VLOOKUP($A230, CDS1Y_bbg!CC$5:CD$241,2), -1)</f>
        <v>-1</v>
      </c>
      <c r="CF230">
        <f>IFERROR(VLOOKUP($A230, CDS1Y_bbg!CE$5:CF$241,2), -1)</f>
        <v>-1</v>
      </c>
      <c r="CH230">
        <f>IFERROR(VLOOKUP($A230, CDS1Y_bbg!CG$5:CH$241,2), -1)</f>
        <v>-1</v>
      </c>
      <c r="CJ230">
        <f>IFERROR(VLOOKUP($A230, CDS1Y_bbg!CI$5:CJ$241,2), -1)</f>
        <v>-1</v>
      </c>
      <c r="CL230">
        <f>IFERROR(VLOOKUP($A230, CDS1Y_bbg!CK$5:CL$241,2), -1)</f>
        <v>-1</v>
      </c>
      <c r="CN230">
        <f>IFERROR(VLOOKUP($A230, CDS1Y_bbg!CM$5:CN$241,2), -1)</f>
        <v>-1</v>
      </c>
    </row>
    <row r="231" spans="1:92" x14ac:dyDescent="0.25">
      <c r="A231" s="1">
        <v>43524</v>
      </c>
      <c r="B231">
        <f>IFERROR(VLOOKUP($A231, CDS1Y_bbg!A$5:B$241,2), -1)</f>
        <v>68.415000000000006</v>
      </c>
      <c r="D231">
        <f>IFERROR(VLOOKUP($A231, CDS1Y_bbg!C$5:D$241,2), -1)</f>
        <v>-1</v>
      </c>
      <c r="F231">
        <f>IFERROR(VLOOKUP($A231, CDS1Y_bbg!E$5:F$241,2), -1)</f>
        <v>12.808999999999999</v>
      </c>
      <c r="H231">
        <f>IFERROR(VLOOKUP($A231, CDS1Y_bbg!G$5:H$241,2), -1)</f>
        <v>-1</v>
      </c>
      <c r="J231">
        <f>IFERROR(VLOOKUP($A231, CDS1Y_bbg!I$5:J$241,2), -1)</f>
        <v>34.57</v>
      </c>
      <c r="L231">
        <f>IFERROR(VLOOKUP($A231, CDS1Y_bbg!K$5:L$241,2), -1)</f>
        <v>-1</v>
      </c>
      <c r="N231">
        <f>IFERROR(VLOOKUP($A231, CDS1Y_bbg!M$5:N$241,2), -1)</f>
        <v>-1</v>
      </c>
      <c r="P231">
        <f>IFERROR(VLOOKUP($A231, CDS1Y_bbg!O$5:P$241,2), -1)</f>
        <v>-1</v>
      </c>
      <c r="R231">
        <f>IFERROR(VLOOKUP($A231, CDS1Y_bbg!Q$5:R$241,2), -1)</f>
        <v>48.366999999999997</v>
      </c>
      <c r="T231">
        <v>-1</v>
      </c>
      <c r="V231">
        <f>IFERROR(VLOOKUP($A231, CDS1Y_bbg!U$5:V$241,2), -1)</f>
        <v>-1</v>
      </c>
      <c r="X231">
        <f>IFERROR(VLOOKUP($A231, CDS1Y_bbg!W$5:X$241,2), -1)</f>
        <v>-1</v>
      </c>
      <c r="Z231">
        <v>-1</v>
      </c>
      <c r="AB231">
        <f>IFERROR(VLOOKUP($A231, CDS1Y_bbg!AA$5:AB$241,2), -1)</f>
        <v>-1</v>
      </c>
      <c r="AD231">
        <f>IFERROR(VLOOKUP($A231, CDS1Y_bbg!AC$5:AD$241,2), -1)</f>
        <v>-1</v>
      </c>
      <c r="AF231">
        <f>IFERROR(VLOOKUP($A231, CDS1Y_bbg!AE$5:AF$241,2), -1)</f>
        <v>-1</v>
      </c>
      <c r="AH231">
        <f>IFERROR(VLOOKUP($A231, CDS1Y_bbg!AG$5:AH$241,2), -1)</f>
        <v>-1</v>
      </c>
      <c r="AJ231">
        <f>IFERROR(VLOOKUP($A231, CDS1Y_bbg!AI$5:AJ$241,2), -1)</f>
        <v>-1</v>
      </c>
      <c r="AL231">
        <f>IFERROR(VLOOKUP($A231, CDS1Y_bbg!AK$5:AL$241,2), -1)</f>
        <v>-1</v>
      </c>
      <c r="AN231">
        <f>IFERROR(VLOOKUP($A231, CDS1Y_bbg!AM$5:AN$241,2), -1)</f>
        <v>-1</v>
      </c>
      <c r="AP231">
        <f>IFERROR(VLOOKUP($A231, CDS1Y_bbg!AO$5:AP$241,2), -1)</f>
        <v>-1</v>
      </c>
      <c r="AR231">
        <f>IFERROR(VLOOKUP($A231, CDS1Y_bbg!AQ$5:AR$241,2), -1)</f>
        <v>3.6120000000000001</v>
      </c>
      <c r="AT231">
        <f>IFERROR(VLOOKUP($A231, CDS1Y_bbg!AS$5:AT$241,2), -1)</f>
        <v>2.6310000000000002</v>
      </c>
      <c r="AV231">
        <f>IFERROR(VLOOKUP($A231, CDS1Y_bbg!AU$5:AV$241,2), -1)</f>
        <v>-1</v>
      </c>
      <c r="AX231">
        <f>IFERROR(VLOOKUP($A231, CDS1Y_bbg!AW$5:AX$241,2), -1)</f>
        <v>-1</v>
      </c>
      <c r="AZ231">
        <f>IFERROR(VLOOKUP($A231, CDS1Y_bbg!AY$5:AZ$241,2), -1)</f>
        <v>-1</v>
      </c>
      <c r="BB231">
        <f>IFERROR(VLOOKUP($A231, CDS1Y_bbg!BA$5:BB$241,2), -1)</f>
        <v>-1</v>
      </c>
      <c r="BD231">
        <f>IFERROR(VLOOKUP($A231, CDS1Y_bbg!BC$5:BD$241,2), -1)</f>
        <v>-1</v>
      </c>
      <c r="BF231">
        <f>IFERROR(VLOOKUP($A231, CDS1Y_bbg!BE$5:BF$241,2), -1)</f>
        <v>-1</v>
      </c>
      <c r="BH231">
        <f>IFERROR(VLOOKUP($A231, CDS1Y_bbg!BG$5:BH$241,2), -1)</f>
        <v>-1</v>
      </c>
      <c r="BJ231">
        <f>IFERROR(VLOOKUP($A231, CDS1Y_bbg!BI$5:BJ$241,2), -1)</f>
        <v>-1</v>
      </c>
      <c r="BL231">
        <f>IFERROR(VLOOKUP($A231, CDS1Y_bbg!BK$5:BL$241,2), -1)</f>
        <v>-1</v>
      </c>
      <c r="BN231">
        <f>IFERROR(VLOOKUP($A231, CDS1Y_bbg!BM$5:BN$241,2), -1)</f>
        <v>-1</v>
      </c>
      <c r="BP231">
        <f>IFERROR(VLOOKUP($A231, CDS1Y_bbg!BO$5:BP$241,2), -1)</f>
        <v>-1</v>
      </c>
      <c r="BR231">
        <f>IFERROR(VLOOKUP($A231, CDS1Y_bbg!BQ$5:BR$241,2), -1)</f>
        <v>-1</v>
      </c>
      <c r="BT231">
        <f>IFERROR(VLOOKUP($A231, CDS1Y_bbg!BS$5:BT$241,2), -1)</f>
        <v>-1</v>
      </c>
      <c r="BV231">
        <f>IFERROR(VLOOKUP($A231, CDS1Y_bbg!BU$5:BV$241,2), -1)</f>
        <v>-1</v>
      </c>
      <c r="BX231">
        <f>IFERROR(VLOOKUP($A231, CDS1Y_bbg!BW$5:BX$241,2), -1)</f>
        <v>-1</v>
      </c>
      <c r="BZ231">
        <f>IFERROR(VLOOKUP($A231, CDS1Y_bbg!BY$5:BZ$241,2), -1)</f>
        <v>-1</v>
      </c>
      <c r="CB231">
        <f>IFERROR(VLOOKUP($A231, CDS1Y_bbg!CA$5:CB$241,2), -1)</f>
        <v>-1</v>
      </c>
      <c r="CD231">
        <f>IFERROR(VLOOKUP($A231, CDS1Y_bbg!CC$5:CD$241,2), -1)</f>
        <v>-1</v>
      </c>
      <c r="CF231">
        <f>IFERROR(VLOOKUP($A231, CDS1Y_bbg!CE$5:CF$241,2), -1)</f>
        <v>-1</v>
      </c>
      <c r="CH231">
        <f>IFERROR(VLOOKUP($A231, CDS1Y_bbg!CG$5:CH$241,2), -1)</f>
        <v>-1</v>
      </c>
      <c r="CJ231">
        <f>IFERROR(VLOOKUP($A231, CDS1Y_bbg!CI$5:CJ$241,2), -1)</f>
        <v>-1</v>
      </c>
      <c r="CL231">
        <f>IFERROR(VLOOKUP($A231, CDS1Y_bbg!CK$5:CL$241,2), -1)</f>
        <v>-1</v>
      </c>
      <c r="CN231">
        <f>IFERROR(VLOOKUP($A231, CDS1Y_bbg!CM$5:CN$241,2), -1)</f>
        <v>-1</v>
      </c>
    </row>
    <row r="232" spans="1:92" x14ac:dyDescent="0.25">
      <c r="A232" s="1">
        <v>43553</v>
      </c>
      <c r="B232">
        <f>IFERROR(VLOOKUP($A232, CDS1Y_bbg!A$5:B$241,2), -1)</f>
        <v>90.796000000000006</v>
      </c>
      <c r="D232">
        <f>IFERROR(VLOOKUP($A232, CDS1Y_bbg!C$5:D$241,2), -1)</f>
        <v>-1</v>
      </c>
      <c r="F232">
        <f>IFERROR(VLOOKUP($A232, CDS1Y_bbg!E$5:F$241,2), -1)</f>
        <v>13.631</v>
      </c>
      <c r="H232">
        <f>IFERROR(VLOOKUP($A232, CDS1Y_bbg!G$5:H$241,2), -1)</f>
        <v>-1</v>
      </c>
      <c r="J232">
        <f>IFERROR(VLOOKUP($A232, CDS1Y_bbg!I$5:J$241,2), -1)</f>
        <v>37.899000000000001</v>
      </c>
      <c r="L232">
        <f>IFERROR(VLOOKUP($A232, CDS1Y_bbg!K$5:L$241,2), -1)</f>
        <v>-1</v>
      </c>
      <c r="N232">
        <f>IFERROR(VLOOKUP($A232, CDS1Y_bbg!M$5:N$241,2), -1)</f>
        <v>-1</v>
      </c>
      <c r="P232">
        <f>IFERROR(VLOOKUP($A232, CDS1Y_bbg!O$5:P$241,2), -1)</f>
        <v>-1</v>
      </c>
      <c r="R232">
        <f>IFERROR(VLOOKUP($A232, CDS1Y_bbg!Q$5:R$241,2), -1)</f>
        <v>46.152000000000001</v>
      </c>
      <c r="T232">
        <v>-1</v>
      </c>
      <c r="V232">
        <f>IFERROR(VLOOKUP($A232, CDS1Y_bbg!U$5:V$241,2), -1)</f>
        <v>-1</v>
      </c>
      <c r="X232">
        <f>IFERROR(VLOOKUP($A232, CDS1Y_bbg!W$5:X$241,2), -1)</f>
        <v>-1</v>
      </c>
      <c r="Z232">
        <v>-1</v>
      </c>
      <c r="AB232">
        <f>IFERROR(VLOOKUP($A232, CDS1Y_bbg!AA$5:AB$241,2), -1)</f>
        <v>-1</v>
      </c>
      <c r="AD232">
        <f>IFERROR(VLOOKUP($A232, CDS1Y_bbg!AC$5:AD$241,2), -1)</f>
        <v>-1</v>
      </c>
      <c r="AF232">
        <f>IFERROR(VLOOKUP($A232, CDS1Y_bbg!AE$5:AF$241,2), -1)</f>
        <v>-1</v>
      </c>
      <c r="AH232">
        <f>IFERROR(VLOOKUP($A232, CDS1Y_bbg!AG$5:AH$241,2), -1)</f>
        <v>-1</v>
      </c>
      <c r="AJ232">
        <f>IFERROR(VLOOKUP($A232, CDS1Y_bbg!AI$5:AJ$241,2), -1)</f>
        <v>-1</v>
      </c>
      <c r="AL232">
        <f>IFERROR(VLOOKUP($A232, CDS1Y_bbg!AK$5:AL$241,2), -1)</f>
        <v>-1</v>
      </c>
      <c r="AN232">
        <f>IFERROR(VLOOKUP($A232, CDS1Y_bbg!AM$5:AN$241,2), -1)</f>
        <v>-1</v>
      </c>
      <c r="AP232">
        <f>IFERROR(VLOOKUP($A232, CDS1Y_bbg!AO$5:AP$241,2), -1)</f>
        <v>-1</v>
      </c>
      <c r="AR232">
        <f>IFERROR(VLOOKUP($A232, CDS1Y_bbg!AQ$5:AR$241,2), -1)</f>
        <v>3.6120000000000001</v>
      </c>
      <c r="AT232">
        <f>IFERROR(VLOOKUP($A232, CDS1Y_bbg!AS$5:AT$241,2), -1)</f>
        <v>2.6310000000000002</v>
      </c>
      <c r="AV232">
        <f>IFERROR(VLOOKUP($A232, CDS1Y_bbg!AU$5:AV$241,2), -1)</f>
        <v>-1</v>
      </c>
      <c r="AX232">
        <f>IFERROR(VLOOKUP($A232, CDS1Y_bbg!AW$5:AX$241,2), -1)</f>
        <v>-1</v>
      </c>
      <c r="AZ232">
        <f>IFERROR(VLOOKUP($A232, CDS1Y_bbg!AY$5:AZ$241,2), -1)</f>
        <v>-1</v>
      </c>
      <c r="BB232">
        <f>IFERROR(VLOOKUP($A232, CDS1Y_bbg!BA$5:BB$241,2), -1)</f>
        <v>-1</v>
      </c>
      <c r="BD232">
        <f>IFERROR(VLOOKUP($A232, CDS1Y_bbg!BC$5:BD$241,2), -1)</f>
        <v>-1</v>
      </c>
      <c r="BF232">
        <f>IFERROR(VLOOKUP($A232, CDS1Y_bbg!BE$5:BF$241,2), -1)</f>
        <v>-1</v>
      </c>
      <c r="BH232">
        <f>IFERROR(VLOOKUP($A232, CDS1Y_bbg!BG$5:BH$241,2), -1)</f>
        <v>-1</v>
      </c>
      <c r="BJ232">
        <f>IFERROR(VLOOKUP($A232, CDS1Y_bbg!BI$5:BJ$241,2), -1)</f>
        <v>-1</v>
      </c>
      <c r="BL232">
        <f>IFERROR(VLOOKUP($A232, CDS1Y_bbg!BK$5:BL$241,2), -1)</f>
        <v>-1</v>
      </c>
      <c r="BN232">
        <f>IFERROR(VLOOKUP($A232, CDS1Y_bbg!BM$5:BN$241,2), -1)</f>
        <v>-1</v>
      </c>
      <c r="BP232">
        <f>IFERROR(VLOOKUP($A232, CDS1Y_bbg!BO$5:BP$241,2), -1)</f>
        <v>-1</v>
      </c>
      <c r="BR232">
        <f>IFERROR(VLOOKUP($A232, CDS1Y_bbg!BQ$5:BR$241,2), -1)</f>
        <v>-1</v>
      </c>
      <c r="BT232">
        <f>IFERROR(VLOOKUP($A232, CDS1Y_bbg!BS$5:BT$241,2), -1)</f>
        <v>-1</v>
      </c>
      <c r="BV232">
        <f>IFERROR(VLOOKUP($A232, CDS1Y_bbg!BU$5:BV$241,2), -1)</f>
        <v>-1</v>
      </c>
      <c r="BX232">
        <f>IFERROR(VLOOKUP($A232, CDS1Y_bbg!BW$5:BX$241,2), -1)</f>
        <v>-1</v>
      </c>
      <c r="BZ232">
        <f>IFERROR(VLOOKUP($A232, CDS1Y_bbg!BY$5:BZ$241,2), -1)</f>
        <v>-1</v>
      </c>
      <c r="CB232">
        <f>IFERROR(VLOOKUP($A232, CDS1Y_bbg!CA$5:CB$241,2), -1)</f>
        <v>-1</v>
      </c>
      <c r="CD232">
        <f>IFERROR(VLOOKUP($A232, CDS1Y_bbg!CC$5:CD$241,2), -1)</f>
        <v>-1</v>
      </c>
      <c r="CF232">
        <f>IFERROR(VLOOKUP($A232, CDS1Y_bbg!CE$5:CF$241,2), -1)</f>
        <v>-1</v>
      </c>
      <c r="CH232">
        <f>IFERROR(VLOOKUP($A232, CDS1Y_bbg!CG$5:CH$241,2), -1)</f>
        <v>-1</v>
      </c>
      <c r="CJ232">
        <f>IFERROR(VLOOKUP($A232, CDS1Y_bbg!CI$5:CJ$241,2), -1)</f>
        <v>-1</v>
      </c>
      <c r="CL232">
        <f>IFERROR(VLOOKUP($A232, CDS1Y_bbg!CK$5:CL$241,2), -1)</f>
        <v>-1</v>
      </c>
      <c r="CN232">
        <f>IFERROR(VLOOKUP($A232, CDS1Y_bbg!CM$5:CN$241,2), -1)</f>
        <v>-1</v>
      </c>
    </row>
    <row r="233" spans="1:92" x14ac:dyDescent="0.25">
      <c r="A233" s="1">
        <v>43585</v>
      </c>
      <c r="B233">
        <f>IFERROR(VLOOKUP($A233, CDS1Y_bbg!A$5:B$241,2), -1)</f>
        <v>80.152000000000001</v>
      </c>
      <c r="D233">
        <f>IFERROR(VLOOKUP($A233, CDS1Y_bbg!C$5:D$241,2), -1)</f>
        <v>-1</v>
      </c>
      <c r="F233">
        <f>IFERROR(VLOOKUP($A233, CDS1Y_bbg!E$5:F$241,2), -1)</f>
        <v>5.1619999999999999</v>
      </c>
      <c r="H233">
        <f>IFERROR(VLOOKUP($A233, CDS1Y_bbg!G$5:H$241,2), -1)</f>
        <v>-1</v>
      </c>
      <c r="J233">
        <f>IFERROR(VLOOKUP($A233, CDS1Y_bbg!I$5:J$241,2), -1)</f>
        <v>31.175999999999998</v>
      </c>
      <c r="L233">
        <f>IFERROR(VLOOKUP($A233, CDS1Y_bbg!K$5:L$241,2), -1)</f>
        <v>-1</v>
      </c>
      <c r="N233">
        <f>IFERROR(VLOOKUP($A233, CDS1Y_bbg!M$5:N$241,2), -1)</f>
        <v>-1</v>
      </c>
      <c r="P233">
        <f>IFERROR(VLOOKUP($A233, CDS1Y_bbg!O$5:P$241,2), -1)</f>
        <v>-1</v>
      </c>
      <c r="R233">
        <f>IFERROR(VLOOKUP($A233, CDS1Y_bbg!Q$5:R$241,2), -1)</f>
        <v>36.725000000000001</v>
      </c>
      <c r="T233">
        <v>-1</v>
      </c>
      <c r="V233">
        <f>IFERROR(VLOOKUP($A233, CDS1Y_bbg!U$5:V$241,2), -1)</f>
        <v>-1</v>
      </c>
      <c r="X233">
        <f>IFERROR(VLOOKUP($A233, CDS1Y_bbg!W$5:X$241,2), -1)</f>
        <v>-1</v>
      </c>
      <c r="Z233">
        <v>-1</v>
      </c>
      <c r="AB233">
        <f>IFERROR(VLOOKUP($A233, CDS1Y_bbg!AA$5:AB$241,2), -1)</f>
        <v>-1</v>
      </c>
      <c r="AD233">
        <f>IFERROR(VLOOKUP($A233, CDS1Y_bbg!AC$5:AD$241,2), -1)</f>
        <v>-1</v>
      </c>
      <c r="AF233">
        <f>IFERROR(VLOOKUP($A233, CDS1Y_bbg!AE$5:AF$241,2), -1)</f>
        <v>-1</v>
      </c>
      <c r="AH233">
        <f>IFERROR(VLOOKUP($A233, CDS1Y_bbg!AG$5:AH$241,2), -1)</f>
        <v>-1</v>
      </c>
      <c r="AJ233">
        <f>IFERROR(VLOOKUP($A233, CDS1Y_bbg!AI$5:AJ$241,2), -1)</f>
        <v>-1</v>
      </c>
      <c r="AL233">
        <f>IFERROR(VLOOKUP($A233, CDS1Y_bbg!AK$5:AL$241,2), -1)</f>
        <v>-1</v>
      </c>
      <c r="AN233">
        <f>IFERROR(VLOOKUP($A233, CDS1Y_bbg!AM$5:AN$241,2), -1)</f>
        <v>-1</v>
      </c>
      <c r="AP233">
        <f>IFERROR(VLOOKUP($A233, CDS1Y_bbg!AO$5:AP$241,2), -1)</f>
        <v>-1</v>
      </c>
      <c r="AR233">
        <f>IFERROR(VLOOKUP($A233, CDS1Y_bbg!AQ$5:AR$241,2), -1)</f>
        <v>3.6120000000000001</v>
      </c>
      <c r="AT233">
        <f>IFERROR(VLOOKUP($A233, CDS1Y_bbg!AS$5:AT$241,2), -1)</f>
        <v>2.6310000000000002</v>
      </c>
      <c r="AV233">
        <f>IFERROR(VLOOKUP($A233, CDS1Y_bbg!AU$5:AV$241,2), -1)</f>
        <v>-1</v>
      </c>
      <c r="AX233">
        <f>IFERROR(VLOOKUP($A233, CDS1Y_bbg!AW$5:AX$241,2), -1)</f>
        <v>-1</v>
      </c>
      <c r="AZ233">
        <f>IFERROR(VLOOKUP($A233, CDS1Y_bbg!AY$5:AZ$241,2), -1)</f>
        <v>-1</v>
      </c>
      <c r="BB233">
        <f>IFERROR(VLOOKUP($A233, CDS1Y_bbg!BA$5:BB$241,2), -1)</f>
        <v>-1</v>
      </c>
      <c r="BD233">
        <f>IFERROR(VLOOKUP($A233, CDS1Y_bbg!BC$5:BD$241,2), -1)</f>
        <v>-1</v>
      </c>
      <c r="BF233">
        <f>IFERROR(VLOOKUP($A233, CDS1Y_bbg!BE$5:BF$241,2), -1)</f>
        <v>-1</v>
      </c>
      <c r="BH233">
        <f>IFERROR(VLOOKUP($A233, CDS1Y_bbg!BG$5:BH$241,2), -1)</f>
        <v>-1</v>
      </c>
      <c r="BJ233">
        <f>IFERROR(VLOOKUP($A233, CDS1Y_bbg!BI$5:BJ$241,2), -1)</f>
        <v>-1</v>
      </c>
      <c r="BL233">
        <f>IFERROR(VLOOKUP($A233, CDS1Y_bbg!BK$5:BL$241,2), -1)</f>
        <v>-1</v>
      </c>
      <c r="BN233">
        <f>IFERROR(VLOOKUP($A233, CDS1Y_bbg!BM$5:BN$241,2), -1)</f>
        <v>-1</v>
      </c>
      <c r="BP233">
        <f>IFERROR(VLOOKUP($A233, CDS1Y_bbg!BO$5:BP$241,2), -1)</f>
        <v>-1</v>
      </c>
      <c r="BR233">
        <f>IFERROR(VLOOKUP($A233, CDS1Y_bbg!BQ$5:BR$241,2), -1)</f>
        <v>-1</v>
      </c>
      <c r="BT233">
        <f>IFERROR(VLOOKUP($A233, CDS1Y_bbg!BS$5:BT$241,2), -1)</f>
        <v>-1</v>
      </c>
      <c r="BV233">
        <f>IFERROR(VLOOKUP($A233, CDS1Y_bbg!BU$5:BV$241,2), -1)</f>
        <v>-1</v>
      </c>
      <c r="BX233">
        <f>IFERROR(VLOOKUP($A233, CDS1Y_bbg!BW$5:BX$241,2), -1)</f>
        <v>-1</v>
      </c>
      <c r="BZ233">
        <f>IFERROR(VLOOKUP($A233, CDS1Y_bbg!BY$5:BZ$241,2), -1)</f>
        <v>-1</v>
      </c>
      <c r="CB233">
        <f>IFERROR(VLOOKUP($A233, CDS1Y_bbg!CA$5:CB$241,2), -1)</f>
        <v>-1</v>
      </c>
      <c r="CD233">
        <f>IFERROR(VLOOKUP($A233, CDS1Y_bbg!CC$5:CD$241,2), -1)</f>
        <v>-1</v>
      </c>
      <c r="CF233">
        <f>IFERROR(VLOOKUP($A233, CDS1Y_bbg!CE$5:CF$241,2), -1)</f>
        <v>-1</v>
      </c>
      <c r="CH233">
        <f>IFERROR(VLOOKUP($A233, CDS1Y_bbg!CG$5:CH$241,2), -1)</f>
        <v>-1</v>
      </c>
      <c r="CJ233">
        <f>IFERROR(VLOOKUP($A233, CDS1Y_bbg!CI$5:CJ$241,2), -1)</f>
        <v>-1</v>
      </c>
      <c r="CL233">
        <f>IFERROR(VLOOKUP($A233, CDS1Y_bbg!CK$5:CL$241,2), -1)</f>
        <v>-1</v>
      </c>
      <c r="CN233">
        <f>IFERROR(VLOOKUP($A233, CDS1Y_bbg!CM$5:CN$241,2), -1)</f>
        <v>-1</v>
      </c>
    </row>
    <row r="234" spans="1:92" x14ac:dyDescent="0.25">
      <c r="A234" s="1">
        <v>43616</v>
      </c>
      <c r="B234">
        <f>IFERROR(VLOOKUP($A234, CDS1Y_bbg!A$5:B$241,2), -1)</f>
        <v>87.375</v>
      </c>
      <c r="D234">
        <f>IFERROR(VLOOKUP($A234, CDS1Y_bbg!C$5:D$241,2), -1)</f>
        <v>-1</v>
      </c>
      <c r="F234">
        <f>IFERROR(VLOOKUP($A234, CDS1Y_bbg!E$5:F$241,2), -1)</f>
        <v>17.995000000000001</v>
      </c>
      <c r="H234">
        <f>IFERROR(VLOOKUP($A234, CDS1Y_bbg!G$5:H$241,2), -1)</f>
        <v>-1</v>
      </c>
      <c r="J234">
        <f>IFERROR(VLOOKUP($A234, CDS1Y_bbg!I$5:J$241,2), -1)</f>
        <v>45.343000000000004</v>
      </c>
      <c r="L234">
        <f>IFERROR(VLOOKUP($A234, CDS1Y_bbg!K$5:L$241,2), -1)</f>
        <v>-1</v>
      </c>
      <c r="N234">
        <f>IFERROR(VLOOKUP($A234, CDS1Y_bbg!M$5:N$241,2), -1)</f>
        <v>-1</v>
      </c>
      <c r="P234">
        <f>IFERROR(VLOOKUP($A234, CDS1Y_bbg!O$5:P$241,2), -1)</f>
        <v>-1</v>
      </c>
      <c r="R234">
        <f>IFERROR(VLOOKUP($A234, CDS1Y_bbg!Q$5:R$241,2), -1)</f>
        <v>53.567</v>
      </c>
      <c r="T234">
        <v>-1</v>
      </c>
      <c r="V234">
        <f>IFERROR(VLOOKUP($A234, CDS1Y_bbg!U$5:V$241,2), -1)</f>
        <v>-1</v>
      </c>
      <c r="X234">
        <f>IFERROR(VLOOKUP($A234, CDS1Y_bbg!W$5:X$241,2), -1)</f>
        <v>-1</v>
      </c>
      <c r="Z234">
        <v>-1</v>
      </c>
      <c r="AB234">
        <f>IFERROR(VLOOKUP($A234, CDS1Y_bbg!AA$5:AB$241,2), -1)</f>
        <v>-1</v>
      </c>
      <c r="AD234">
        <f>IFERROR(VLOOKUP($A234, CDS1Y_bbg!AC$5:AD$241,2), -1)</f>
        <v>-1</v>
      </c>
      <c r="AF234">
        <f>IFERROR(VLOOKUP($A234, CDS1Y_bbg!AE$5:AF$241,2), -1)</f>
        <v>-1</v>
      </c>
      <c r="AH234">
        <f>IFERROR(VLOOKUP($A234, CDS1Y_bbg!AG$5:AH$241,2), -1)</f>
        <v>-1</v>
      </c>
      <c r="AJ234">
        <f>IFERROR(VLOOKUP($A234, CDS1Y_bbg!AI$5:AJ$241,2), -1)</f>
        <v>-1</v>
      </c>
      <c r="AL234">
        <f>IFERROR(VLOOKUP($A234, CDS1Y_bbg!AK$5:AL$241,2), -1)</f>
        <v>-1</v>
      </c>
      <c r="AN234">
        <f>IFERROR(VLOOKUP($A234, CDS1Y_bbg!AM$5:AN$241,2), -1)</f>
        <v>-1</v>
      </c>
      <c r="AP234">
        <f>IFERROR(VLOOKUP($A234, CDS1Y_bbg!AO$5:AP$241,2), -1)</f>
        <v>-1</v>
      </c>
      <c r="AR234">
        <f>IFERROR(VLOOKUP($A234, CDS1Y_bbg!AQ$5:AR$241,2), -1)</f>
        <v>3.6120000000000001</v>
      </c>
      <c r="AT234">
        <f>IFERROR(VLOOKUP($A234, CDS1Y_bbg!AS$5:AT$241,2), -1)</f>
        <v>2.6310000000000002</v>
      </c>
      <c r="AV234">
        <f>IFERROR(VLOOKUP($A234, CDS1Y_bbg!AU$5:AV$241,2), -1)</f>
        <v>-1</v>
      </c>
      <c r="AX234">
        <f>IFERROR(VLOOKUP($A234, CDS1Y_bbg!AW$5:AX$241,2), -1)</f>
        <v>-1</v>
      </c>
      <c r="AZ234">
        <f>IFERROR(VLOOKUP($A234, CDS1Y_bbg!AY$5:AZ$241,2), -1)</f>
        <v>-1</v>
      </c>
      <c r="BB234">
        <f>IFERROR(VLOOKUP($A234, CDS1Y_bbg!BA$5:BB$241,2), -1)</f>
        <v>-1</v>
      </c>
      <c r="BD234">
        <f>IFERROR(VLOOKUP($A234, CDS1Y_bbg!BC$5:BD$241,2), -1)</f>
        <v>-1</v>
      </c>
      <c r="BF234">
        <f>IFERROR(VLOOKUP($A234, CDS1Y_bbg!BE$5:BF$241,2), -1)</f>
        <v>-1</v>
      </c>
      <c r="BH234">
        <f>IFERROR(VLOOKUP($A234, CDS1Y_bbg!BG$5:BH$241,2), -1)</f>
        <v>-1</v>
      </c>
      <c r="BJ234">
        <f>IFERROR(VLOOKUP($A234, CDS1Y_bbg!BI$5:BJ$241,2), -1)</f>
        <v>-1</v>
      </c>
      <c r="BL234">
        <f>IFERROR(VLOOKUP($A234, CDS1Y_bbg!BK$5:BL$241,2), -1)</f>
        <v>-1</v>
      </c>
      <c r="BN234">
        <f>IFERROR(VLOOKUP($A234, CDS1Y_bbg!BM$5:BN$241,2), -1)</f>
        <v>-1</v>
      </c>
      <c r="BP234">
        <f>IFERROR(VLOOKUP($A234, CDS1Y_bbg!BO$5:BP$241,2), -1)</f>
        <v>-1</v>
      </c>
      <c r="BR234">
        <f>IFERROR(VLOOKUP($A234, CDS1Y_bbg!BQ$5:BR$241,2), -1)</f>
        <v>-1</v>
      </c>
      <c r="BT234">
        <f>IFERROR(VLOOKUP($A234, CDS1Y_bbg!BS$5:BT$241,2), -1)</f>
        <v>-1</v>
      </c>
      <c r="BV234">
        <f>IFERROR(VLOOKUP($A234, CDS1Y_bbg!BU$5:BV$241,2), -1)</f>
        <v>-1</v>
      </c>
      <c r="BX234">
        <f>IFERROR(VLOOKUP($A234, CDS1Y_bbg!BW$5:BX$241,2), -1)</f>
        <v>-1</v>
      </c>
      <c r="BZ234">
        <f>IFERROR(VLOOKUP($A234, CDS1Y_bbg!BY$5:BZ$241,2), -1)</f>
        <v>-1</v>
      </c>
      <c r="CB234">
        <f>IFERROR(VLOOKUP($A234, CDS1Y_bbg!CA$5:CB$241,2), -1)</f>
        <v>-1</v>
      </c>
      <c r="CD234">
        <f>IFERROR(VLOOKUP($A234, CDS1Y_bbg!CC$5:CD$241,2), -1)</f>
        <v>-1</v>
      </c>
      <c r="CF234">
        <f>IFERROR(VLOOKUP($A234, CDS1Y_bbg!CE$5:CF$241,2), -1)</f>
        <v>-1</v>
      </c>
      <c r="CH234">
        <f>IFERROR(VLOOKUP($A234, CDS1Y_bbg!CG$5:CH$241,2), -1)</f>
        <v>-1</v>
      </c>
      <c r="CJ234">
        <f>IFERROR(VLOOKUP($A234, CDS1Y_bbg!CI$5:CJ$241,2), -1)</f>
        <v>-1</v>
      </c>
      <c r="CL234">
        <f>IFERROR(VLOOKUP($A234, CDS1Y_bbg!CK$5:CL$241,2), -1)</f>
        <v>-1</v>
      </c>
      <c r="CN234">
        <f>IFERROR(VLOOKUP($A234, CDS1Y_bbg!CM$5:CN$241,2), -1)</f>
        <v>-1</v>
      </c>
    </row>
    <row r="235" spans="1:92" x14ac:dyDescent="0.25">
      <c r="A235" s="1">
        <v>43644</v>
      </c>
      <c r="B235">
        <f>IFERROR(VLOOKUP($A235, CDS1Y_bbg!A$5:B$241,2), -1)</f>
        <v>61.128</v>
      </c>
      <c r="D235">
        <f>IFERROR(VLOOKUP($A235, CDS1Y_bbg!C$5:D$241,2), -1)</f>
        <v>-1</v>
      </c>
      <c r="F235">
        <f>IFERROR(VLOOKUP($A235, CDS1Y_bbg!E$5:F$241,2), -1)</f>
        <v>9.93</v>
      </c>
      <c r="H235">
        <f>IFERROR(VLOOKUP($A235, CDS1Y_bbg!G$5:H$241,2), -1)</f>
        <v>-1</v>
      </c>
      <c r="J235">
        <f>IFERROR(VLOOKUP($A235, CDS1Y_bbg!I$5:J$241,2), -1)</f>
        <v>27.927</v>
      </c>
      <c r="L235">
        <f>IFERROR(VLOOKUP($A235, CDS1Y_bbg!K$5:L$241,2), -1)</f>
        <v>-1</v>
      </c>
      <c r="N235">
        <f>IFERROR(VLOOKUP($A235, CDS1Y_bbg!M$5:N$241,2), -1)</f>
        <v>-1</v>
      </c>
      <c r="P235">
        <f>IFERROR(VLOOKUP($A235, CDS1Y_bbg!O$5:P$241,2), -1)</f>
        <v>-1</v>
      </c>
      <c r="R235">
        <f>IFERROR(VLOOKUP($A235, CDS1Y_bbg!Q$5:R$241,2), -1)</f>
        <v>34.981000000000002</v>
      </c>
      <c r="T235">
        <v>-1</v>
      </c>
      <c r="V235">
        <f>IFERROR(VLOOKUP($A235, CDS1Y_bbg!U$5:V$241,2), -1)</f>
        <v>-1</v>
      </c>
      <c r="X235">
        <f>IFERROR(VLOOKUP($A235, CDS1Y_bbg!W$5:X$241,2), -1)</f>
        <v>-1</v>
      </c>
      <c r="Z235">
        <v>-1</v>
      </c>
      <c r="AB235">
        <f>IFERROR(VLOOKUP($A235, CDS1Y_bbg!AA$5:AB$241,2), -1)</f>
        <v>-1</v>
      </c>
      <c r="AD235">
        <f>IFERROR(VLOOKUP($A235, CDS1Y_bbg!AC$5:AD$241,2), -1)</f>
        <v>-1</v>
      </c>
      <c r="AF235">
        <f>IFERROR(VLOOKUP($A235, CDS1Y_bbg!AE$5:AF$241,2), -1)</f>
        <v>-1</v>
      </c>
      <c r="AH235">
        <f>IFERROR(VLOOKUP($A235, CDS1Y_bbg!AG$5:AH$241,2), -1)</f>
        <v>-1</v>
      </c>
      <c r="AJ235">
        <f>IFERROR(VLOOKUP($A235, CDS1Y_bbg!AI$5:AJ$241,2), -1)</f>
        <v>-1</v>
      </c>
      <c r="AL235">
        <f>IFERROR(VLOOKUP($A235, CDS1Y_bbg!AK$5:AL$241,2), -1)</f>
        <v>-1</v>
      </c>
      <c r="AN235">
        <f>IFERROR(VLOOKUP($A235, CDS1Y_bbg!AM$5:AN$241,2), -1)</f>
        <v>-1</v>
      </c>
      <c r="AP235">
        <f>IFERROR(VLOOKUP($A235, CDS1Y_bbg!AO$5:AP$241,2), -1)</f>
        <v>-1</v>
      </c>
      <c r="AR235">
        <f>IFERROR(VLOOKUP($A235, CDS1Y_bbg!AQ$5:AR$241,2), -1)</f>
        <v>3.6120000000000001</v>
      </c>
      <c r="AT235">
        <f>IFERROR(VLOOKUP($A235, CDS1Y_bbg!AS$5:AT$241,2), -1)</f>
        <v>2.6310000000000002</v>
      </c>
      <c r="AV235">
        <f>IFERROR(VLOOKUP($A235, CDS1Y_bbg!AU$5:AV$241,2), -1)</f>
        <v>-1</v>
      </c>
      <c r="AX235">
        <f>IFERROR(VLOOKUP($A235, CDS1Y_bbg!AW$5:AX$241,2), -1)</f>
        <v>-1</v>
      </c>
      <c r="AZ235">
        <f>IFERROR(VLOOKUP($A235, CDS1Y_bbg!AY$5:AZ$241,2), -1)</f>
        <v>-1</v>
      </c>
      <c r="BB235">
        <f>IFERROR(VLOOKUP($A235, CDS1Y_bbg!BA$5:BB$241,2), -1)</f>
        <v>-1</v>
      </c>
      <c r="BD235">
        <f>IFERROR(VLOOKUP($A235, CDS1Y_bbg!BC$5:BD$241,2), -1)</f>
        <v>-1</v>
      </c>
      <c r="BF235">
        <f>IFERROR(VLOOKUP($A235, CDS1Y_bbg!BE$5:BF$241,2), -1)</f>
        <v>-1</v>
      </c>
      <c r="BH235">
        <f>IFERROR(VLOOKUP($A235, CDS1Y_bbg!BG$5:BH$241,2), -1)</f>
        <v>-1</v>
      </c>
      <c r="BJ235">
        <f>IFERROR(VLOOKUP($A235, CDS1Y_bbg!BI$5:BJ$241,2), -1)</f>
        <v>-1</v>
      </c>
      <c r="BL235">
        <f>IFERROR(VLOOKUP($A235, CDS1Y_bbg!BK$5:BL$241,2), -1)</f>
        <v>-1</v>
      </c>
      <c r="BN235">
        <f>IFERROR(VLOOKUP($A235, CDS1Y_bbg!BM$5:BN$241,2), -1)</f>
        <v>-1</v>
      </c>
      <c r="BP235">
        <f>IFERROR(VLOOKUP($A235, CDS1Y_bbg!BO$5:BP$241,2), -1)</f>
        <v>-1</v>
      </c>
      <c r="BR235">
        <f>IFERROR(VLOOKUP($A235, CDS1Y_bbg!BQ$5:BR$241,2), -1)</f>
        <v>-1</v>
      </c>
      <c r="BT235">
        <f>IFERROR(VLOOKUP($A235, CDS1Y_bbg!BS$5:BT$241,2), -1)</f>
        <v>-1</v>
      </c>
      <c r="BV235">
        <f>IFERROR(VLOOKUP($A235, CDS1Y_bbg!BU$5:BV$241,2), -1)</f>
        <v>-1</v>
      </c>
      <c r="BX235">
        <f>IFERROR(VLOOKUP($A235, CDS1Y_bbg!BW$5:BX$241,2), -1)</f>
        <v>-1</v>
      </c>
      <c r="BZ235">
        <f>IFERROR(VLOOKUP($A235, CDS1Y_bbg!BY$5:BZ$241,2), -1)</f>
        <v>-1</v>
      </c>
      <c r="CB235">
        <f>IFERROR(VLOOKUP($A235, CDS1Y_bbg!CA$5:CB$241,2), -1)</f>
        <v>-1</v>
      </c>
      <c r="CD235">
        <f>IFERROR(VLOOKUP($A235, CDS1Y_bbg!CC$5:CD$241,2), -1)</f>
        <v>-1</v>
      </c>
      <c r="CF235">
        <f>IFERROR(VLOOKUP($A235, CDS1Y_bbg!CE$5:CF$241,2), -1)</f>
        <v>-1</v>
      </c>
      <c r="CH235">
        <f>IFERROR(VLOOKUP($A235, CDS1Y_bbg!CG$5:CH$241,2), -1)</f>
        <v>-1</v>
      </c>
      <c r="CJ235">
        <f>IFERROR(VLOOKUP($A235, CDS1Y_bbg!CI$5:CJ$241,2), -1)</f>
        <v>-1</v>
      </c>
      <c r="CL235">
        <f>IFERROR(VLOOKUP($A235, CDS1Y_bbg!CK$5:CL$241,2), -1)</f>
        <v>-1</v>
      </c>
      <c r="CN235">
        <f>IFERROR(VLOOKUP($A235, CDS1Y_bbg!CM$5:CN$241,2), -1)</f>
        <v>-1</v>
      </c>
    </row>
    <row r="236" spans="1:92" x14ac:dyDescent="0.25">
      <c r="A236" s="1">
        <v>43677</v>
      </c>
      <c r="B236">
        <f>IFERROR(VLOOKUP($A236, CDS1Y_bbg!A$5:B$241,2), -1)</f>
        <v>47.665999999999997</v>
      </c>
      <c r="D236">
        <f>IFERROR(VLOOKUP($A236, CDS1Y_bbg!C$5:D$241,2), -1)</f>
        <v>-1</v>
      </c>
      <c r="F236">
        <f>IFERROR(VLOOKUP($A236, CDS1Y_bbg!E$5:F$241,2), -1)</f>
        <v>7.08</v>
      </c>
      <c r="H236">
        <f>IFERROR(VLOOKUP($A236, CDS1Y_bbg!G$5:H$241,2), -1)</f>
        <v>-1</v>
      </c>
      <c r="J236">
        <f>IFERROR(VLOOKUP($A236, CDS1Y_bbg!I$5:J$241,2), -1)</f>
        <v>24.427</v>
      </c>
      <c r="L236">
        <f>IFERROR(VLOOKUP($A236, CDS1Y_bbg!K$5:L$241,2), -1)</f>
        <v>-1</v>
      </c>
      <c r="N236">
        <f>IFERROR(VLOOKUP($A236, CDS1Y_bbg!M$5:N$241,2), -1)</f>
        <v>-1</v>
      </c>
      <c r="P236">
        <f>IFERROR(VLOOKUP($A236, CDS1Y_bbg!O$5:P$241,2), -1)</f>
        <v>-1</v>
      </c>
      <c r="R236">
        <f>IFERROR(VLOOKUP($A236, CDS1Y_bbg!Q$5:R$241,2), -1)</f>
        <v>42.252000000000002</v>
      </c>
      <c r="T236">
        <v>-1</v>
      </c>
      <c r="V236">
        <f>IFERROR(VLOOKUP($A236, CDS1Y_bbg!U$5:V$241,2), -1)</f>
        <v>-1</v>
      </c>
      <c r="X236">
        <f>IFERROR(VLOOKUP($A236, CDS1Y_bbg!W$5:X$241,2), -1)</f>
        <v>-1</v>
      </c>
      <c r="Z236">
        <v>-1</v>
      </c>
      <c r="AB236">
        <f>IFERROR(VLOOKUP($A236, CDS1Y_bbg!AA$5:AB$241,2), -1)</f>
        <v>-1</v>
      </c>
      <c r="AD236">
        <f>IFERROR(VLOOKUP($A236, CDS1Y_bbg!AC$5:AD$241,2), -1)</f>
        <v>-1</v>
      </c>
      <c r="AF236">
        <f>IFERROR(VLOOKUP($A236, CDS1Y_bbg!AE$5:AF$241,2), -1)</f>
        <v>-1</v>
      </c>
      <c r="AH236">
        <f>IFERROR(VLOOKUP($A236, CDS1Y_bbg!AG$5:AH$241,2), -1)</f>
        <v>-1</v>
      </c>
      <c r="AJ236">
        <f>IFERROR(VLOOKUP($A236, CDS1Y_bbg!AI$5:AJ$241,2), -1)</f>
        <v>-1</v>
      </c>
      <c r="AL236">
        <f>IFERROR(VLOOKUP($A236, CDS1Y_bbg!AK$5:AL$241,2), -1)</f>
        <v>-1</v>
      </c>
      <c r="AN236">
        <f>IFERROR(VLOOKUP($A236, CDS1Y_bbg!AM$5:AN$241,2), -1)</f>
        <v>-1</v>
      </c>
      <c r="AP236">
        <f>IFERROR(VLOOKUP($A236, CDS1Y_bbg!AO$5:AP$241,2), -1)</f>
        <v>-1</v>
      </c>
      <c r="AR236">
        <f>IFERROR(VLOOKUP($A236, CDS1Y_bbg!AQ$5:AR$241,2), -1)</f>
        <v>3.6120000000000001</v>
      </c>
      <c r="AT236">
        <f>IFERROR(VLOOKUP($A236, CDS1Y_bbg!AS$5:AT$241,2), -1)</f>
        <v>2.6310000000000002</v>
      </c>
      <c r="AV236">
        <f>IFERROR(VLOOKUP($A236, CDS1Y_bbg!AU$5:AV$241,2), -1)</f>
        <v>-1</v>
      </c>
      <c r="AX236">
        <f>IFERROR(VLOOKUP($A236, CDS1Y_bbg!AW$5:AX$241,2), -1)</f>
        <v>-1</v>
      </c>
      <c r="AZ236">
        <f>IFERROR(VLOOKUP($A236, CDS1Y_bbg!AY$5:AZ$241,2), -1)</f>
        <v>-1</v>
      </c>
      <c r="BB236">
        <f>IFERROR(VLOOKUP($A236, CDS1Y_bbg!BA$5:BB$241,2), -1)</f>
        <v>-1</v>
      </c>
      <c r="BD236">
        <f>IFERROR(VLOOKUP($A236, CDS1Y_bbg!BC$5:BD$241,2), -1)</f>
        <v>-1</v>
      </c>
      <c r="BF236">
        <f>IFERROR(VLOOKUP($A236, CDS1Y_bbg!BE$5:BF$241,2), -1)</f>
        <v>-1</v>
      </c>
      <c r="BH236">
        <f>IFERROR(VLOOKUP($A236, CDS1Y_bbg!BG$5:BH$241,2), -1)</f>
        <v>-1</v>
      </c>
      <c r="BJ236">
        <f>IFERROR(VLOOKUP($A236, CDS1Y_bbg!BI$5:BJ$241,2), -1)</f>
        <v>-1</v>
      </c>
      <c r="BL236">
        <f>IFERROR(VLOOKUP($A236, CDS1Y_bbg!BK$5:BL$241,2), -1)</f>
        <v>-1</v>
      </c>
      <c r="BN236">
        <f>IFERROR(VLOOKUP($A236, CDS1Y_bbg!BM$5:BN$241,2), -1)</f>
        <v>-1</v>
      </c>
      <c r="BP236">
        <f>IFERROR(VLOOKUP($A236, CDS1Y_bbg!BO$5:BP$241,2), -1)</f>
        <v>-1</v>
      </c>
      <c r="BR236">
        <f>IFERROR(VLOOKUP($A236, CDS1Y_bbg!BQ$5:BR$241,2), -1)</f>
        <v>-1</v>
      </c>
      <c r="BT236">
        <f>IFERROR(VLOOKUP($A236, CDS1Y_bbg!BS$5:BT$241,2), -1)</f>
        <v>-1</v>
      </c>
      <c r="BV236">
        <f>IFERROR(VLOOKUP($A236, CDS1Y_bbg!BU$5:BV$241,2), -1)</f>
        <v>-1</v>
      </c>
      <c r="BX236">
        <f>IFERROR(VLOOKUP($A236, CDS1Y_bbg!BW$5:BX$241,2), -1)</f>
        <v>-1</v>
      </c>
      <c r="BZ236">
        <f>IFERROR(VLOOKUP($A236, CDS1Y_bbg!BY$5:BZ$241,2), -1)</f>
        <v>-1</v>
      </c>
      <c r="CB236">
        <f>IFERROR(VLOOKUP($A236, CDS1Y_bbg!CA$5:CB$241,2), -1)</f>
        <v>-1</v>
      </c>
      <c r="CD236">
        <f>IFERROR(VLOOKUP($A236, CDS1Y_bbg!CC$5:CD$241,2), -1)</f>
        <v>-1</v>
      </c>
      <c r="CF236">
        <f>IFERROR(VLOOKUP($A236, CDS1Y_bbg!CE$5:CF$241,2), -1)</f>
        <v>-1</v>
      </c>
      <c r="CH236">
        <f>IFERROR(VLOOKUP($A236, CDS1Y_bbg!CG$5:CH$241,2), -1)</f>
        <v>-1</v>
      </c>
      <c r="CJ236">
        <f>IFERROR(VLOOKUP($A236, CDS1Y_bbg!CI$5:CJ$241,2), -1)</f>
        <v>-1</v>
      </c>
      <c r="CL236">
        <f>IFERROR(VLOOKUP($A236, CDS1Y_bbg!CK$5:CL$241,2), -1)</f>
        <v>-1</v>
      </c>
      <c r="CN236">
        <f>IFERROR(VLOOKUP($A236, CDS1Y_bbg!CM$5:CN$241,2), -1)</f>
        <v>-1</v>
      </c>
    </row>
    <row r="237" spans="1:92" x14ac:dyDescent="0.25">
      <c r="A237" s="1">
        <v>43707</v>
      </c>
      <c r="B237">
        <f>IFERROR(VLOOKUP($A237, CDS1Y_bbg!A$5:B$241,2), -1)</f>
        <v>58.186999999999998</v>
      </c>
      <c r="D237">
        <f>IFERROR(VLOOKUP($A237, CDS1Y_bbg!C$5:D$241,2), -1)</f>
        <v>-1</v>
      </c>
      <c r="F237">
        <f>IFERROR(VLOOKUP($A237, CDS1Y_bbg!E$5:F$241,2), -1)</f>
        <v>8.2140000000000004</v>
      </c>
      <c r="H237">
        <f>IFERROR(VLOOKUP($A237, CDS1Y_bbg!G$5:H$241,2), -1)</f>
        <v>-1</v>
      </c>
      <c r="J237">
        <f>IFERROR(VLOOKUP($A237, CDS1Y_bbg!I$5:J$241,2), -1)</f>
        <v>34.283999999999999</v>
      </c>
      <c r="L237">
        <f>IFERROR(VLOOKUP($A237, CDS1Y_bbg!K$5:L$241,2), -1)</f>
        <v>-1</v>
      </c>
      <c r="N237">
        <f>IFERROR(VLOOKUP($A237, CDS1Y_bbg!M$5:N$241,2), -1)</f>
        <v>-1</v>
      </c>
      <c r="P237">
        <f>IFERROR(VLOOKUP($A237, CDS1Y_bbg!O$5:P$241,2), -1)</f>
        <v>-1</v>
      </c>
      <c r="R237">
        <f>IFERROR(VLOOKUP($A237, CDS1Y_bbg!Q$5:R$241,2), -1)</f>
        <v>42.295999999999999</v>
      </c>
      <c r="T237">
        <v>-1</v>
      </c>
      <c r="V237">
        <f>IFERROR(VLOOKUP($A237, CDS1Y_bbg!U$5:V$241,2), -1)</f>
        <v>-1</v>
      </c>
      <c r="X237">
        <f>IFERROR(VLOOKUP($A237, CDS1Y_bbg!W$5:X$241,2), -1)</f>
        <v>-1</v>
      </c>
      <c r="Z237">
        <v>-1</v>
      </c>
      <c r="AB237">
        <f>IFERROR(VLOOKUP($A237, CDS1Y_bbg!AA$5:AB$241,2), -1)</f>
        <v>-1</v>
      </c>
      <c r="AD237">
        <f>IFERROR(VLOOKUP($A237, CDS1Y_bbg!AC$5:AD$241,2), -1)</f>
        <v>-1</v>
      </c>
      <c r="AF237">
        <f>IFERROR(VLOOKUP($A237, CDS1Y_bbg!AE$5:AF$241,2), -1)</f>
        <v>-1</v>
      </c>
      <c r="AH237">
        <f>IFERROR(VLOOKUP($A237, CDS1Y_bbg!AG$5:AH$241,2), -1)</f>
        <v>-1</v>
      </c>
      <c r="AJ237">
        <f>IFERROR(VLOOKUP($A237, CDS1Y_bbg!AI$5:AJ$241,2), -1)</f>
        <v>-1</v>
      </c>
      <c r="AL237">
        <f>IFERROR(VLOOKUP($A237, CDS1Y_bbg!AK$5:AL$241,2), -1)</f>
        <v>-1</v>
      </c>
      <c r="AN237">
        <f>IFERROR(VLOOKUP($A237, CDS1Y_bbg!AM$5:AN$241,2), -1)</f>
        <v>-1</v>
      </c>
      <c r="AP237">
        <f>IFERROR(VLOOKUP($A237, CDS1Y_bbg!AO$5:AP$241,2), -1)</f>
        <v>-1</v>
      </c>
      <c r="AR237">
        <f>IFERROR(VLOOKUP($A237, CDS1Y_bbg!AQ$5:AR$241,2), -1)</f>
        <v>3.6120000000000001</v>
      </c>
      <c r="AT237">
        <f>IFERROR(VLOOKUP($A237, CDS1Y_bbg!AS$5:AT$241,2), -1)</f>
        <v>2.6310000000000002</v>
      </c>
      <c r="AV237">
        <f>IFERROR(VLOOKUP($A237, CDS1Y_bbg!AU$5:AV$241,2), -1)</f>
        <v>-1</v>
      </c>
      <c r="AX237">
        <f>IFERROR(VLOOKUP($A237, CDS1Y_bbg!AW$5:AX$241,2), -1)</f>
        <v>-1</v>
      </c>
      <c r="AZ237">
        <f>IFERROR(VLOOKUP($A237, CDS1Y_bbg!AY$5:AZ$241,2), -1)</f>
        <v>-1</v>
      </c>
      <c r="BB237">
        <f>IFERROR(VLOOKUP($A237, CDS1Y_bbg!BA$5:BB$241,2), -1)</f>
        <v>-1</v>
      </c>
      <c r="BD237">
        <f>IFERROR(VLOOKUP($A237, CDS1Y_bbg!BC$5:BD$241,2), -1)</f>
        <v>-1</v>
      </c>
      <c r="BF237">
        <f>IFERROR(VLOOKUP($A237, CDS1Y_bbg!BE$5:BF$241,2), -1)</f>
        <v>-1</v>
      </c>
      <c r="BH237">
        <f>IFERROR(VLOOKUP($A237, CDS1Y_bbg!BG$5:BH$241,2), -1)</f>
        <v>-1</v>
      </c>
      <c r="BJ237">
        <f>IFERROR(VLOOKUP($A237, CDS1Y_bbg!BI$5:BJ$241,2), -1)</f>
        <v>-1</v>
      </c>
      <c r="BL237">
        <f>IFERROR(VLOOKUP($A237, CDS1Y_bbg!BK$5:BL$241,2), -1)</f>
        <v>-1</v>
      </c>
      <c r="BN237">
        <f>IFERROR(VLOOKUP($A237, CDS1Y_bbg!BM$5:BN$241,2), -1)</f>
        <v>-1</v>
      </c>
      <c r="BP237">
        <f>IFERROR(VLOOKUP($A237, CDS1Y_bbg!BO$5:BP$241,2), -1)</f>
        <v>-1</v>
      </c>
      <c r="BR237">
        <f>IFERROR(VLOOKUP($A237, CDS1Y_bbg!BQ$5:BR$241,2), -1)</f>
        <v>-1</v>
      </c>
      <c r="BT237">
        <f>IFERROR(VLOOKUP($A237, CDS1Y_bbg!BS$5:BT$241,2), -1)</f>
        <v>-1</v>
      </c>
      <c r="BV237">
        <f>IFERROR(VLOOKUP($A237, CDS1Y_bbg!BU$5:BV$241,2), -1)</f>
        <v>-1</v>
      </c>
      <c r="BX237">
        <f>IFERROR(VLOOKUP($A237, CDS1Y_bbg!BW$5:BX$241,2), -1)</f>
        <v>-1</v>
      </c>
      <c r="BZ237">
        <f>IFERROR(VLOOKUP($A237, CDS1Y_bbg!BY$5:BZ$241,2), -1)</f>
        <v>-1</v>
      </c>
      <c r="CB237">
        <f>IFERROR(VLOOKUP($A237, CDS1Y_bbg!CA$5:CB$241,2), -1)</f>
        <v>-1</v>
      </c>
      <c r="CD237">
        <f>IFERROR(VLOOKUP($A237, CDS1Y_bbg!CC$5:CD$241,2), -1)</f>
        <v>-1</v>
      </c>
      <c r="CF237">
        <f>IFERROR(VLOOKUP($A237, CDS1Y_bbg!CE$5:CF$241,2), -1)</f>
        <v>-1</v>
      </c>
      <c r="CH237">
        <f>IFERROR(VLOOKUP($A237, CDS1Y_bbg!CG$5:CH$241,2), -1)</f>
        <v>-1</v>
      </c>
      <c r="CJ237">
        <f>IFERROR(VLOOKUP($A237, CDS1Y_bbg!CI$5:CJ$241,2), -1)</f>
        <v>-1</v>
      </c>
      <c r="CL237">
        <f>IFERROR(VLOOKUP($A237, CDS1Y_bbg!CK$5:CL$241,2), -1)</f>
        <v>-1</v>
      </c>
      <c r="CN237">
        <f>IFERROR(VLOOKUP($A237, CDS1Y_bbg!CM$5:CN$241,2), -1)</f>
        <v>-1</v>
      </c>
    </row>
    <row r="238" spans="1:92" x14ac:dyDescent="0.25">
      <c r="A238" s="1">
        <v>43738</v>
      </c>
      <c r="B238">
        <f>IFERROR(VLOOKUP($A238, CDS1Y_bbg!A$5:B$241,2), -1)</f>
        <v>56.539000000000001</v>
      </c>
      <c r="D238">
        <f>IFERROR(VLOOKUP($A238, CDS1Y_bbg!C$5:D$241,2), -1)</f>
        <v>-1</v>
      </c>
      <c r="F238">
        <f>IFERROR(VLOOKUP($A238, CDS1Y_bbg!E$5:F$241,2), -1)</f>
        <v>7.4909999999999997</v>
      </c>
      <c r="H238">
        <f>IFERROR(VLOOKUP($A238, CDS1Y_bbg!G$5:H$241,2), -1)</f>
        <v>-1</v>
      </c>
      <c r="J238">
        <f>IFERROR(VLOOKUP($A238, CDS1Y_bbg!I$5:J$241,2), -1)</f>
        <v>29.806999999999999</v>
      </c>
      <c r="L238">
        <f>IFERROR(VLOOKUP($A238, CDS1Y_bbg!K$5:L$241,2), -1)</f>
        <v>-1</v>
      </c>
      <c r="N238">
        <f>IFERROR(VLOOKUP($A238, CDS1Y_bbg!M$5:N$241,2), -1)</f>
        <v>-1</v>
      </c>
      <c r="P238">
        <f>IFERROR(VLOOKUP($A238, CDS1Y_bbg!O$5:P$241,2), -1)</f>
        <v>-1</v>
      </c>
      <c r="R238">
        <f>IFERROR(VLOOKUP($A238, CDS1Y_bbg!Q$5:R$241,2), -1)</f>
        <v>40.387</v>
      </c>
      <c r="T238">
        <v>-1</v>
      </c>
      <c r="V238">
        <f>IFERROR(VLOOKUP($A238, CDS1Y_bbg!U$5:V$241,2), -1)</f>
        <v>-1</v>
      </c>
      <c r="X238">
        <f>IFERROR(VLOOKUP($A238, CDS1Y_bbg!W$5:X$241,2), -1)</f>
        <v>-1</v>
      </c>
      <c r="Z238">
        <v>-1</v>
      </c>
      <c r="AB238">
        <f>IFERROR(VLOOKUP($A238, CDS1Y_bbg!AA$5:AB$241,2), -1)</f>
        <v>-1</v>
      </c>
      <c r="AD238">
        <f>IFERROR(VLOOKUP($A238, CDS1Y_bbg!AC$5:AD$241,2), -1)</f>
        <v>-1</v>
      </c>
      <c r="AF238">
        <f>IFERROR(VLOOKUP($A238, CDS1Y_bbg!AE$5:AF$241,2), -1)</f>
        <v>-1</v>
      </c>
      <c r="AH238">
        <f>IFERROR(VLOOKUP($A238, CDS1Y_bbg!AG$5:AH$241,2), -1)</f>
        <v>-1</v>
      </c>
      <c r="AJ238">
        <f>IFERROR(VLOOKUP($A238, CDS1Y_bbg!AI$5:AJ$241,2), -1)</f>
        <v>-1</v>
      </c>
      <c r="AL238">
        <f>IFERROR(VLOOKUP($A238, CDS1Y_bbg!AK$5:AL$241,2), -1)</f>
        <v>-1</v>
      </c>
      <c r="AN238">
        <f>IFERROR(VLOOKUP($A238, CDS1Y_bbg!AM$5:AN$241,2), -1)</f>
        <v>-1</v>
      </c>
      <c r="AP238">
        <f>IFERROR(VLOOKUP($A238, CDS1Y_bbg!AO$5:AP$241,2), -1)</f>
        <v>-1</v>
      </c>
      <c r="AR238">
        <f>IFERROR(VLOOKUP($A238, CDS1Y_bbg!AQ$5:AR$241,2), -1)</f>
        <v>3.6120000000000001</v>
      </c>
      <c r="AT238">
        <f>IFERROR(VLOOKUP($A238, CDS1Y_bbg!AS$5:AT$241,2), -1)</f>
        <v>2.6310000000000002</v>
      </c>
      <c r="AV238">
        <f>IFERROR(VLOOKUP($A238, CDS1Y_bbg!AU$5:AV$241,2), -1)</f>
        <v>-1</v>
      </c>
      <c r="AX238">
        <f>IFERROR(VLOOKUP($A238, CDS1Y_bbg!AW$5:AX$241,2), -1)</f>
        <v>-1</v>
      </c>
      <c r="AZ238">
        <f>IFERROR(VLOOKUP($A238, CDS1Y_bbg!AY$5:AZ$241,2), -1)</f>
        <v>-1</v>
      </c>
      <c r="BB238">
        <f>IFERROR(VLOOKUP($A238, CDS1Y_bbg!BA$5:BB$241,2), -1)</f>
        <v>-1</v>
      </c>
      <c r="BD238">
        <f>IFERROR(VLOOKUP($A238, CDS1Y_bbg!BC$5:BD$241,2), -1)</f>
        <v>-1</v>
      </c>
      <c r="BF238">
        <f>IFERROR(VLOOKUP($A238, CDS1Y_bbg!BE$5:BF$241,2), -1)</f>
        <v>-1</v>
      </c>
      <c r="BH238">
        <f>IFERROR(VLOOKUP($A238, CDS1Y_bbg!BG$5:BH$241,2), -1)</f>
        <v>-1</v>
      </c>
      <c r="BJ238">
        <f>IFERROR(VLOOKUP($A238, CDS1Y_bbg!BI$5:BJ$241,2), -1)</f>
        <v>-1</v>
      </c>
      <c r="BL238">
        <f>IFERROR(VLOOKUP($A238, CDS1Y_bbg!BK$5:BL$241,2), -1)</f>
        <v>-1</v>
      </c>
      <c r="BN238">
        <f>IFERROR(VLOOKUP($A238, CDS1Y_bbg!BM$5:BN$241,2), -1)</f>
        <v>-1</v>
      </c>
      <c r="BP238">
        <f>IFERROR(VLOOKUP($A238, CDS1Y_bbg!BO$5:BP$241,2), -1)</f>
        <v>-1</v>
      </c>
      <c r="BR238">
        <f>IFERROR(VLOOKUP($A238, CDS1Y_bbg!BQ$5:BR$241,2), -1)</f>
        <v>-1</v>
      </c>
      <c r="BT238">
        <f>IFERROR(VLOOKUP($A238, CDS1Y_bbg!BS$5:BT$241,2), -1)</f>
        <v>-1</v>
      </c>
      <c r="BV238">
        <f>IFERROR(VLOOKUP($A238, CDS1Y_bbg!BU$5:BV$241,2), -1)</f>
        <v>-1</v>
      </c>
      <c r="BX238">
        <f>IFERROR(VLOOKUP($A238, CDS1Y_bbg!BW$5:BX$241,2), -1)</f>
        <v>-1</v>
      </c>
      <c r="BZ238">
        <f>IFERROR(VLOOKUP($A238, CDS1Y_bbg!BY$5:BZ$241,2), -1)</f>
        <v>-1</v>
      </c>
      <c r="CB238">
        <f>IFERROR(VLOOKUP($A238, CDS1Y_bbg!CA$5:CB$241,2), -1)</f>
        <v>-1</v>
      </c>
      <c r="CD238">
        <f>IFERROR(VLOOKUP($A238, CDS1Y_bbg!CC$5:CD$241,2), -1)</f>
        <v>-1</v>
      </c>
      <c r="CF238">
        <f>IFERROR(VLOOKUP($A238, CDS1Y_bbg!CE$5:CF$241,2), -1)</f>
        <v>-1</v>
      </c>
      <c r="CH238">
        <f>IFERROR(VLOOKUP($A238, CDS1Y_bbg!CG$5:CH$241,2), -1)</f>
        <v>-1</v>
      </c>
      <c r="CJ238">
        <f>IFERROR(VLOOKUP($A238, CDS1Y_bbg!CI$5:CJ$241,2), -1)</f>
        <v>-1</v>
      </c>
      <c r="CL238">
        <f>IFERROR(VLOOKUP($A238, CDS1Y_bbg!CK$5:CL$241,2), -1)</f>
        <v>-1</v>
      </c>
      <c r="CN238">
        <f>IFERROR(VLOOKUP($A238, CDS1Y_bbg!CM$5:CN$241,2), -1)</f>
        <v>-1</v>
      </c>
    </row>
    <row r="239" spans="1:92" x14ac:dyDescent="0.25">
      <c r="A239" s="1">
        <v>43769</v>
      </c>
      <c r="B239">
        <f>IFERROR(VLOOKUP($A239, CDS1Y_bbg!A$5:B$241,2), -1)</f>
        <v>45.011000000000003</v>
      </c>
      <c r="D239">
        <f>IFERROR(VLOOKUP($A239, CDS1Y_bbg!C$5:D$241,2), -1)</f>
        <v>-1</v>
      </c>
      <c r="F239">
        <f>IFERROR(VLOOKUP($A239, CDS1Y_bbg!E$5:F$241,2), -1)</f>
        <v>12.769</v>
      </c>
      <c r="H239">
        <f>IFERROR(VLOOKUP($A239, CDS1Y_bbg!G$5:H$241,2), -1)</f>
        <v>-1</v>
      </c>
      <c r="J239">
        <f>IFERROR(VLOOKUP($A239, CDS1Y_bbg!I$5:J$241,2), -1)</f>
        <v>21.254000000000001</v>
      </c>
      <c r="L239">
        <f>IFERROR(VLOOKUP($A239, CDS1Y_bbg!K$5:L$241,2), -1)</f>
        <v>-1</v>
      </c>
      <c r="N239">
        <f>IFERROR(VLOOKUP($A239, CDS1Y_bbg!M$5:N$241,2), -1)</f>
        <v>-1</v>
      </c>
      <c r="P239">
        <f>IFERROR(VLOOKUP($A239, CDS1Y_bbg!O$5:P$241,2), -1)</f>
        <v>-1</v>
      </c>
      <c r="R239">
        <f>IFERROR(VLOOKUP($A239, CDS1Y_bbg!Q$5:R$241,2), -1)</f>
        <v>24.87</v>
      </c>
      <c r="T239">
        <v>-1</v>
      </c>
      <c r="V239">
        <f>IFERROR(VLOOKUP($A239, CDS1Y_bbg!U$5:V$241,2), -1)</f>
        <v>-1</v>
      </c>
      <c r="X239">
        <f>IFERROR(VLOOKUP($A239, CDS1Y_bbg!W$5:X$241,2), -1)</f>
        <v>-1</v>
      </c>
      <c r="Z239">
        <v>-1</v>
      </c>
      <c r="AB239">
        <f>IFERROR(VLOOKUP($A239, CDS1Y_bbg!AA$5:AB$241,2), -1)</f>
        <v>-1</v>
      </c>
      <c r="AD239">
        <f>IFERROR(VLOOKUP($A239, CDS1Y_bbg!AC$5:AD$241,2), -1)</f>
        <v>-1</v>
      </c>
      <c r="AF239">
        <f>IFERROR(VLOOKUP($A239, CDS1Y_bbg!AE$5:AF$241,2), -1)</f>
        <v>-1</v>
      </c>
      <c r="AH239">
        <f>IFERROR(VLOOKUP($A239, CDS1Y_bbg!AG$5:AH$241,2), -1)</f>
        <v>-1</v>
      </c>
      <c r="AJ239">
        <f>IFERROR(VLOOKUP($A239, CDS1Y_bbg!AI$5:AJ$241,2), -1)</f>
        <v>-1</v>
      </c>
      <c r="AL239">
        <f>IFERROR(VLOOKUP($A239, CDS1Y_bbg!AK$5:AL$241,2), -1)</f>
        <v>-1</v>
      </c>
      <c r="AN239">
        <f>IFERROR(VLOOKUP($A239, CDS1Y_bbg!AM$5:AN$241,2), -1)</f>
        <v>-1</v>
      </c>
      <c r="AP239">
        <f>IFERROR(VLOOKUP($A239, CDS1Y_bbg!AO$5:AP$241,2), -1)</f>
        <v>-1</v>
      </c>
      <c r="AR239">
        <f>IFERROR(VLOOKUP($A239, CDS1Y_bbg!AQ$5:AR$241,2), -1)</f>
        <v>3.6120000000000001</v>
      </c>
      <c r="AT239">
        <f>IFERROR(VLOOKUP($A239, CDS1Y_bbg!AS$5:AT$241,2), -1)</f>
        <v>2.6310000000000002</v>
      </c>
      <c r="AV239">
        <f>IFERROR(VLOOKUP($A239, CDS1Y_bbg!AU$5:AV$241,2), -1)</f>
        <v>-1</v>
      </c>
      <c r="AX239">
        <f>IFERROR(VLOOKUP($A239, CDS1Y_bbg!AW$5:AX$241,2), -1)</f>
        <v>-1</v>
      </c>
      <c r="AZ239">
        <f>IFERROR(VLOOKUP($A239, CDS1Y_bbg!AY$5:AZ$241,2), -1)</f>
        <v>-1</v>
      </c>
      <c r="BB239">
        <f>IFERROR(VLOOKUP($A239, CDS1Y_bbg!BA$5:BB$241,2), -1)</f>
        <v>-1</v>
      </c>
      <c r="BD239">
        <f>IFERROR(VLOOKUP($A239, CDS1Y_bbg!BC$5:BD$241,2), -1)</f>
        <v>-1</v>
      </c>
      <c r="BF239">
        <f>IFERROR(VLOOKUP($A239, CDS1Y_bbg!BE$5:BF$241,2), -1)</f>
        <v>-1</v>
      </c>
      <c r="BH239">
        <f>IFERROR(VLOOKUP($A239, CDS1Y_bbg!BG$5:BH$241,2), -1)</f>
        <v>-1</v>
      </c>
      <c r="BJ239">
        <f>IFERROR(VLOOKUP($A239, CDS1Y_bbg!BI$5:BJ$241,2), -1)</f>
        <v>-1</v>
      </c>
      <c r="BL239">
        <f>IFERROR(VLOOKUP($A239, CDS1Y_bbg!BK$5:BL$241,2), -1)</f>
        <v>-1</v>
      </c>
      <c r="BN239">
        <f>IFERROR(VLOOKUP($A239, CDS1Y_bbg!BM$5:BN$241,2), -1)</f>
        <v>-1</v>
      </c>
      <c r="BP239">
        <f>IFERROR(VLOOKUP($A239, CDS1Y_bbg!BO$5:BP$241,2), -1)</f>
        <v>-1</v>
      </c>
      <c r="BR239">
        <f>IFERROR(VLOOKUP($A239, CDS1Y_bbg!BQ$5:BR$241,2), -1)</f>
        <v>-1</v>
      </c>
      <c r="BT239">
        <f>IFERROR(VLOOKUP($A239, CDS1Y_bbg!BS$5:BT$241,2), -1)</f>
        <v>-1</v>
      </c>
      <c r="BV239">
        <f>IFERROR(VLOOKUP($A239, CDS1Y_bbg!BU$5:BV$241,2), -1)</f>
        <v>-1</v>
      </c>
      <c r="BX239">
        <f>IFERROR(VLOOKUP($A239, CDS1Y_bbg!BW$5:BX$241,2), -1)</f>
        <v>-1</v>
      </c>
      <c r="BZ239">
        <f>IFERROR(VLOOKUP($A239, CDS1Y_bbg!BY$5:BZ$241,2), -1)</f>
        <v>-1</v>
      </c>
      <c r="CB239">
        <f>IFERROR(VLOOKUP($A239, CDS1Y_bbg!CA$5:CB$241,2), -1)</f>
        <v>-1</v>
      </c>
      <c r="CD239">
        <f>IFERROR(VLOOKUP($A239, CDS1Y_bbg!CC$5:CD$241,2), -1)</f>
        <v>-1</v>
      </c>
      <c r="CF239">
        <f>IFERROR(VLOOKUP($A239, CDS1Y_bbg!CE$5:CF$241,2), -1)</f>
        <v>-1</v>
      </c>
      <c r="CH239">
        <f>IFERROR(VLOOKUP($A239, CDS1Y_bbg!CG$5:CH$241,2), -1)</f>
        <v>-1</v>
      </c>
      <c r="CJ239">
        <f>IFERROR(VLOOKUP($A239, CDS1Y_bbg!CI$5:CJ$241,2), -1)</f>
        <v>-1</v>
      </c>
      <c r="CL239">
        <f>IFERROR(VLOOKUP($A239, CDS1Y_bbg!CK$5:CL$241,2), -1)</f>
        <v>-1</v>
      </c>
      <c r="CN239">
        <f>IFERROR(VLOOKUP($A239, CDS1Y_bbg!CM$5:CN$241,2), -1)</f>
        <v>-1</v>
      </c>
    </row>
    <row r="240" spans="1:92" x14ac:dyDescent="0.25">
      <c r="A240" s="1">
        <v>43798</v>
      </c>
      <c r="B240">
        <f>IFERROR(VLOOKUP($A240, CDS1Y_bbg!A$5:B$241,2), -1)</f>
        <v>48.432000000000002</v>
      </c>
      <c r="D240">
        <f>IFERROR(VLOOKUP($A240, CDS1Y_bbg!C$5:D$241,2), -1)</f>
        <v>-1</v>
      </c>
      <c r="F240">
        <f>IFERROR(VLOOKUP($A240, CDS1Y_bbg!E$5:F$241,2), -1)</f>
        <v>18.666</v>
      </c>
      <c r="H240">
        <f>IFERROR(VLOOKUP($A240, CDS1Y_bbg!G$5:H$241,2), -1)</f>
        <v>-1</v>
      </c>
      <c r="J240">
        <f>IFERROR(VLOOKUP($A240, CDS1Y_bbg!I$5:J$241,2), -1)</f>
        <v>27.724</v>
      </c>
      <c r="L240">
        <f>IFERROR(VLOOKUP($A240, CDS1Y_bbg!K$5:L$241,2), -1)</f>
        <v>-1</v>
      </c>
      <c r="N240">
        <f>IFERROR(VLOOKUP($A240, CDS1Y_bbg!M$5:N$241,2), -1)</f>
        <v>-1</v>
      </c>
      <c r="P240">
        <f>IFERROR(VLOOKUP($A240, CDS1Y_bbg!O$5:P$241,2), -1)</f>
        <v>-1</v>
      </c>
      <c r="R240">
        <f>IFERROR(VLOOKUP($A240, CDS1Y_bbg!Q$5:R$241,2), -1)</f>
        <v>25.696999999999999</v>
      </c>
      <c r="T240">
        <v>-1</v>
      </c>
      <c r="V240">
        <f>IFERROR(VLOOKUP($A240, CDS1Y_bbg!U$5:V$241,2), -1)</f>
        <v>-1</v>
      </c>
      <c r="X240">
        <f>IFERROR(VLOOKUP($A240, CDS1Y_bbg!W$5:X$241,2), -1)</f>
        <v>-1</v>
      </c>
      <c r="Z240">
        <v>-1</v>
      </c>
      <c r="AB240">
        <f>IFERROR(VLOOKUP($A240, CDS1Y_bbg!AA$5:AB$241,2), -1)</f>
        <v>-1</v>
      </c>
      <c r="AD240">
        <f>IFERROR(VLOOKUP($A240, CDS1Y_bbg!AC$5:AD$241,2), -1)</f>
        <v>-1</v>
      </c>
      <c r="AF240">
        <f>IFERROR(VLOOKUP($A240, CDS1Y_bbg!AE$5:AF$241,2), -1)</f>
        <v>-1</v>
      </c>
      <c r="AH240">
        <f>IFERROR(VLOOKUP($A240, CDS1Y_bbg!AG$5:AH$241,2), -1)</f>
        <v>-1</v>
      </c>
      <c r="AJ240">
        <f>IFERROR(VLOOKUP($A240, CDS1Y_bbg!AI$5:AJ$241,2), -1)</f>
        <v>-1</v>
      </c>
      <c r="AL240">
        <f>IFERROR(VLOOKUP($A240, CDS1Y_bbg!AK$5:AL$241,2), -1)</f>
        <v>-1</v>
      </c>
      <c r="AN240">
        <f>IFERROR(VLOOKUP($A240, CDS1Y_bbg!AM$5:AN$241,2), -1)</f>
        <v>-1</v>
      </c>
      <c r="AP240">
        <f>IFERROR(VLOOKUP($A240, CDS1Y_bbg!AO$5:AP$241,2), -1)</f>
        <v>-1</v>
      </c>
      <c r="AR240">
        <f>IFERROR(VLOOKUP($A240, CDS1Y_bbg!AQ$5:AR$241,2), -1)</f>
        <v>3.6120000000000001</v>
      </c>
      <c r="AT240">
        <f>IFERROR(VLOOKUP($A240, CDS1Y_bbg!AS$5:AT$241,2), -1)</f>
        <v>2.6310000000000002</v>
      </c>
      <c r="AV240">
        <f>IFERROR(VLOOKUP($A240, CDS1Y_bbg!AU$5:AV$241,2), -1)</f>
        <v>-1</v>
      </c>
      <c r="AX240">
        <f>IFERROR(VLOOKUP($A240, CDS1Y_bbg!AW$5:AX$241,2), -1)</f>
        <v>-1</v>
      </c>
      <c r="AZ240">
        <f>IFERROR(VLOOKUP($A240, CDS1Y_bbg!AY$5:AZ$241,2), -1)</f>
        <v>-1</v>
      </c>
      <c r="BB240">
        <f>IFERROR(VLOOKUP($A240, CDS1Y_bbg!BA$5:BB$241,2), -1)</f>
        <v>-1</v>
      </c>
      <c r="BD240">
        <f>IFERROR(VLOOKUP($A240, CDS1Y_bbg!BC$5:BD$241,2), -1)</f>
        <v>-1</v>
      </c>
      <c r="BF240">
        <f>IFERROR(VLOOKUP($A240, CDS1Y_bbg!BE$5:BF$241,2), -1)</f>
        <v>-1</v>
      </c>
      <c r="BH240">
        <f>IFERROR(VLOOKUP($A240, CDS1Y_bbg!BG$5:BH$241,2), -1)</f>
        <v>-1</v>
      </c>
      <c r="BJ240">
        <f>IFERROR(VLOOKUP($A240, CDS1Y_bbg!BI$5:BJ$241,2), -1)</f>
        <v>-1</v>
      </c>
      <c r="BL240">
        <f>IFERROR(VLOOKUP($A240, CDS1Y_bbg!BK$5:BL$241,2), -1)</f>
        <v>-1</v>
      </c>
      <c r="BN240">
        <f>IFERROR(VLOOKUP($A240, CDS1Y_bbg!BM$5:BN$241,2), -1)</f>
        <v>-1</v>
      </c>
      <c r="BP240">
        <f>IFERROR(VLOOKUP($A240, CDS1Y_bbg!BO$5:BP$241,2), -1)</f>
        <v>-1</v>
      </c>
      <c r="BR240">
        <f>IFERROR(VLOOKUP($A240, CDS1Y_bbg!BQ$5:BR$241,2), -1)</f>
        <v>-1</v>
      </c>
      <c r="BT240">
        <f>IFERROR(VLOOKUP($A240, CDS1Y_bbg!BS$5:BT$241,2), -1)</f>
        <v>-1</v>
      </c>
      <c r="BV240">
        <f>IFERROR(VLOOKUP($A240, CDS1Y_bbg!BU$5:BV$241,2), -1)</f>
        <v>-1</v>
      </c>
      <c r="BX240">
        <f>IFERROR(VLOOKUP($A240, CDS1Y_bbg!BW$5:BX$241,2), -1)</f>
        <v>-1</v>
      </c>
      <c r="BZ240">
        <f>IFERROR(VLOOKUP($A240, CDS1Y_bbg!BY$5:BZ$241,2), -1)</f>
        <v>-1</v>
      </c>
      <c r="CB240">
        <f>IFERROR(VLOOKUP($A240, CDS1Y_bbg!CA$5:CB$241,2), -1)</f>
        <v>-1</v>
      </c>
      <c r="CD240">
        <f>IFERROR(VLOOKUP($A240, CDS1Y_bbg!CC$5:CD$241,2), -1)</f>
        <v>-1</v>
      </c>
      <c r="CF240">
        <f>IFERROR(VLOOKUP($A240, CDS1Y_bbg!CE$5:CF$241,2), -1)</f>
        <v>-1</v>
      </c>
      <c r="CH240">
        <f>IFERROR(VLOOKUP($A240, CDS1Y_bbg!CG$5:CH$241,2), -1)</f>
        <v>-1</v>
      </c>
      <c r="CJ240">
        <f>IFERROR(VLOOKUP($A240, CDS1Y_bbg!CI$5:CJ$241,2), -1)</f>
        <v>-1</v>
      </c>
      <c r="CL240">
        <f>IFERROR(VLOOKUP($A240, CDS1Y_bbg!CK$5:CL$241,2), -1)</f>
        <v>-1</v>
      </c>
      <c r="CN240">
        <f>IFERROR(VLOOKUP($A240, CDS1Y_bbg!CM$5:CN$241,2), -1)</f>
        <v>-1</v>
      </c>
    </row>
    <row r="241" spans="1:92" x14ac:dyDescent="0.25">
      <c r="A241" s="1">
        <v>43830</v>
      </c>
      <c r="B241">
        <f>IFERROR(VLOOKUP($A241, CDS1Y_bbg!A$5:B$241,2), -1)</f>
        <v>38.549999999999997</v>
      </c>
      <c r="D241">
        <f>IFERROR(VLOOKUP($A241, CDS1Y_bbg!C$5:D$241,2), -1)</f>
        <v>-1</v>
      </c>
      <c r="F241">
        <f>IFERROR(VLOOKUP($A241, CDS1Y_bbg!E$5:F$241,2), -1)</f>
        <v>13.144</v>
      </c>
      <c r="H241">
        <f>IFERROR(VLOOKUP($A241, CDS1Y_bbg!G$5:H$241,2), -1)</f>
        <v>-1</v>
      </c>
      <c r="J241">
        <f>IFERROR(VLOOKUP($A241, CDS1Y_bbg!I$5:J$241,2), -1)</f>
        <v>19.437999999999999</v>
      </c>
      <c r="L241">
        <f>IFERROR(VLOOKUP($A241, CDS1Y_bbg!K$5:L$241,2), -1)</f>
        <v>-1</v>
      </c>
      <c r="N241">
        <f>IFERROR(VLOOKUP($A241, CDS1Y_bbg!M$5:N$241,2), -1)</f>
        <v>-1</v>
      </c>
      <c r="P241">
        <f>IFERROR(VLOOKUP($A241, CDS1Y_bbg!O$5:P$241,2), -1)</f>
        <v>-1</v>
      </c>
      <c r="R241">
        <f>IFERROR(VLOOKUP($A241, CDS1Y_bbg!Q$5:R$241,2), -1)</f>
        <v>21.896999999999998</v>
      </c>
      <c r="T241">
        <v>-1</v>
      </c>
      <c r="V241">
        <f>IFERROR(VLOOKUP($A241, CDS1Y_bbg!U$5:V$241,2), -1)</f>
        <v>-1</v>
      </c>
      <c r="X241">
        <f>IFERROR(VLOOKUP($A241, CDS1Y_bbg!W$5:X$241,2), -1)</f>
        <v>-1</v>
      </c>
      <c r="Z241">
        <v>-1</v>
      </c>
      <c r="AB241">
        <f>IFERROR(VLOOKUP($A241, CDS1Y_bbg!AA$5:AB$241,2), -1)</f>
        <v>-1</v>
      </c>
      <c r="AD241">
        <f>IFERROR(VLOOKUP($A241, CDS1Y_bbg!AC$5:AD$241,2), -1)</f>
        <v>-1</v>
      </c>
      <c r="AF241">
        <f>IFERROR(VLOOKUP($A241, CDS1Y_bbg!AE$5:AF$241,2), -1)</f>
        <v>-1</v>
      </c>
      <c r="AH241">
        <f>IFERROR(VLOOKUP($A241, CDS1Y_bbg!AG$5:AH$241,2), -1)</f>
        <v>-1</v>
      </c>
      <c r="AJ241">
        <f>IFERROR(VLOOKUP($A241, CDS1Y_bbg!AI$5:AJ$241,2), -1)</f>
        <v>-1</v>
      </c>
      <c r="AL241">
        <f>IFERROR(VLOOKUP($A241, CDS1Y_bbg!AK$5:AL$241,2), -1)</f>
        <v>-1</v>
      </c>
      <c r="AN241">
        <f>IFERROR(VLOOKUP($A241, CDS1Y_bbg!AM$5:AN$241,2), -1)</f>
        <v>-1</v>
      </c>
      <c r="AP241">
        <f>IFERROR(VLOOKUP($A241, CDS1Y_bbg!AO$5:AP$241,2), -1)</f>
        <v>-1</v>
      </c>
      <c r="AR241">
        <f>IFERROR(VLOOKUP($A241, CDS1Y_bbg!AQ$5:AR$241,2), -1)</f>
        <v>3.6120000000000001</v>
      </c>
      <c r="AT241">
        <f>IFERROR(VLOOKUP($A241, CDS1Y_bbg!AS$5:AT$241,2), -1)</f>
        <v>2.6310000000000002</v>
      </c>
      <c r="AV241">
        <f>IFERROR(VLOOKUP($A241, CDS1Y_bbg!AU$5:AV$241,2), -1)</f>
        <v>-1</v>
      </c>
      <c r="AX241">
        <f>IFERROR(VLOOKUP($A241, CDS1Y_bbg!AW$5:AX$241,2), -1)</f>
        <v>-1</v>
      </c>
      <c r="AZ241">
        <f>IFERROR(VLOOKUP($A241, CDS1Y_bbg!AY$5:AZ$241,2), -1)</f>
        <v>-1</v>
      </c>
      <c r="BB241">
        <f>IFERROR(VLOOKUP($A241, CDS1Y_bbg!BA$5:BB$241,2), -1)</f>
        <v>-1</v>
      </c>
      <c r="BD241">
        <f>IFERROR(VLOOKUP($A241, CDS1Y_bbg!BC$5:BD$241,2), -1)</f>
        <v>-1</v>
      </c>
      <c r="BF241">
        <f>IFERROR(VLOOKUP($A241, CDS1Y_bbg!BE$5:BF$241,2), -1)</f>
        <v>-1</v>
      </c>
      <c r="BH241">
        <f>IFERROR(VLOOKUP($A241, CDS1Y_bbg!BG$5:BH$241,2), -1)</f>
        <v>-1</v>
      </c>
      <c r="BJ241">
        <f>IFERROR(VLOOKUP($A241, CDS1Y_bbg!BI$5:BJ$241,2), -1)</f>
        <v>-1</v>
      </c>
      <c r="BL241">
        <f>IFERROR(VLOOKUP($A241, CDS1Y_bbg!BK$5:BL$241,2), -1)</f>
        <v>-1</v>
      </c>
      <c r="BN241">
        <f>IFERROR(VLOOKUP($A241, CDS1Y_bbg!BM$5:BN$241,2), -1)</f>
        <v>-1</v>
      </c>
      <c r="BP241">
        <f>IFERROR(VLOOKUP($A241, CDS1Y_bbg!BO$5:BP$241,2), -1)</f>
        <v>-1</v>
      </c>
      <c r="BR241">
        <f>IFERROR(VLOOKUP($A241, CDS1Y_bbg!BQ$5:BR$241,2), -1)</f>
        <v>-1</v>
      </c>
      <c r="BT241">
        <f>IFERROR(VLOOKUP($A241, CDS1Y_bbg!BS$5:BT$241,2), -1)</f>
        <v>-1</v>
      </c>
      <c r="BV241">
        <f>IFERROR(VLOOKUP($A241, CDS1Y_bbg!BU$5:BV$241,2), -1)</f>
        <v>-1</v>
      </c>
      <c r="BX241">
        <f>IFERROR(VLOOKUP($A241, CDS1Y_bbg!BW$5:BX$241,2), -1)</f>
        <v>-1</v>
      </c>
      <c r="BZ241">
        <f>IFERROR(VLOOKUP($A241, CDS1Y_bbg!BY$5:BZ$241,2), -1)</f>
        <v>-1</v>
      </c>
      <c r="CB241">
        <f>IFERROR(VLOOKUP($A241, CDS1Y_bbg!CA$5:CB$241,2), -1)</f>
        <v>-1</v>
      </c>
      <c r="CD241">
        <f>IFERROR(VLOOKUP($A241, CDS1Y_bbg!CC$5:CD$241,2), -1)</f>
        <v>-1</v>
      </c>
      <c r="CF241">
        <f>IFERROR(VLOOKUP($A241, CDS1Y_bbg!CE$5:CF$241,2), -1)</f>
        <v>-1</v>
      </c>
      <c r="CH241">
        <f>IFERROR(VLOOKUP($A241, CDS1Y_bbg!CG$5:CH$241,2), -1)</f>
        <v>-1</v>
      </c>
      <c r="CJ241">
        <f>IFERROR(VLOOKUP($A241, CDS1Y_bbg!CI$5:CJ$241,2), -1)</f>
        <v>-1</v>
      </c>
      <c r="CL241">
        <f>IFERROR(VLOOKUP($A241, CDS1Y_bbg!CK$5:CL$241,2), -1)</f>
        <v>-1</v>
      </c>
      <c r="CN241">
        <f>IFERROR(VLOOKUP($A241, CDS1Y_bbg!CM$5:CN$241,2), -1)</f>
        <v>-1</v>
      </c>
    </row>
    <row r="242" spans="1:92" x14ac:dyDescent="0.25">
      <c r="A242" s="1">
        <v>43861</v>
      </c>
      <c r="B242">
        <f>IFERROR(VLOOKUP($A242, CDS1Y_bbg!A$5:B$241,2), -1)</f>
        <v>41.46</v>
      </c>
      <c r="D242">
        <f>IFERROR(VLOOKUP($A242, CDS1Y_bbg!C$5:D$241,2), -1)</f>
        <v>-1</v>
      </c>
      <c r="F242">
        <f>IFERROR(VLOOKUP($A242, CDS1Y_bbg!E$5:F$241,2), -1)</f>
        <v>15.178000000000001</v>
      </c>
      <c r="H242">
        <f>IFERROR(VLOOKUP($A242, CDS1Y_bbg!G$5:H$241,2), -1)</f>
        <v>-1</v>
      </c>
      <c r="J242">
        <f>IFERROR(VLOOKUP($A242, CDS1Y_bbg!I$5:J$241,2), -1)</f>
        <v>21.890999999999998</v>
      </c>
      <c r="L242">
        <f>IFERROR(VLOOKUP($A242, CDS1Y_bbg!K$5:L$241,2), -1)</f>
        <v>-1</v>
      </c>
      <c r="N242">
        <f>IFERROR(VLOOKUP($A242, CDS1Y_bbg!M$5:N$241,2), -1)</f>
        <v>-1</v>
      </c>
      <c r="P242">
        <f>IFERROR(VLOOKUP($A242, CDS1Y_bbg!O$5:P$241,2), -1)</f>
        <v>-1</v>
      </c>
      <c r="R242">
        <f>IFERROR(VLOOKUP($A242, CDS1Y_bbg!Q$5:R$241,2), -1)</f>
        <v>25.027999999999999</v>
      </c>
      <c r="T242">
        <v>-1</v>
      </c>
      <c r="V242">
        <f>IFERROR(VLOOKUP($A242, CDS1Y_bbg!U$5:V$241,2), -1)</f>
        <v>-1</v>
      </c>
      <c r="X242">
        <f>IFERROR(VLOOKUP($A242, CDS1Y_bbg!W$5:X$241,2), -1)</f>
        <v>-1</v>
      </c>
      <c r="Z242">
        <v>-1</v>
      </c>
      <c r="AB242">
        <f>IFERROR(VLOOKUP($A242, CDS1Y_bbg!AA$5:AB$241,2), -1)</f>
        <v>-1</v>
      </c>
      <c r="AD242">
        <f>IFERROR(VLOOKUP($A242, CDS1Y_bbg!AC$5:AD$241,2), -1)</f>
        <v>-1</v>
      </c>
      <c r="AF242">
        <f>IFERROR(VLOOKUP($A242, CDS1Y_bbg!AE$5:AF$241,2), -1)</f>
        <v>-1</v>
      </c>
      <c r="AH242">
        <f>IFERROR(VLOOKUP($A242, CDS1Y_bbg!AG$5:AH$241,2), -1)</f>
        <v>-1</v>
      </c>
      <c r="AJ242">
        <f>IFERROR(VLOOKUP($A242, CDS1Y_bbg!AI$5:AJ$241,2), -1)</f>
        <v>-1</v>
      </c>
      <c r="AL242">
        <f>IFERROR(VLOOKUP($A242, CDS1Y_bbg!AK$5:AL$241,2), -1)</f>
        <v>-1</v>
      </c>
      <c r="AN242">
        <f>IFERROR(VLOOKUP($A242, CDS1Y_bbg!AM$5:AN$241,2), -1)</f>
        <v>-1</v>
      </c>
      <c r="AP242">
        <f>IFERROR(VLOOKUP($A242, CDS1Y_bbg!AO$5:AP$241,2), -1)</f>
        <v>-1</v>
      </c>
      <c r="AR242">
        <f>IFERROR(VLOOKUP($A242, CDS1Y_bbg!AQ$5:AR$241,2), -1)</f>
        <v>3.6120000000000001</v>
      </c>
      <c r="AT242">
        <f>IFERROR(VLOOKUP($A242, CDS1Y_bbg!AS$5:AT$241,2), -1)</f>
        <v>2.6310000000000002</v>
      </c>
      <c r="AV242">
        <f>IFERROR(VLOOKUP($A242, CDS1Y_bbg!AU$5:AV$241,2), -1)</f>
        <v>-1</v>
      </c>
      <c r="AX242">
        <f>IFERROR(VLOOKUP($A242, CDS1Y_bbg!AW$5:AX$241,2), -1)</f>
        <v>-1</v>
      </c>
      <c r="AZ242">
        <f>IFERROR(VLOOKUP($A242, CDS1Y_bbg!AY$5:AZ$241,2), -1)</f>
        <v>-1</v>
      </c>
      <c r="BB242">
        <f>IFERROR(VLOOKUP($A242, CDS1Y_bbg!BA$5:BB$241,2), -1)</f>
        <v>-1</v>
      </c>
      <c r="BD242">
        <f>IFERROR(VLOOKUP($A242, CDS1Y_bbg!BC$5:BD$241,2), -1)</f>
        <v>-1</v>
      </c>
      <c r="BF242">
        <f>IFERROR(VLOOKUP($A242, CDS1Y_bbg!BE$5:BF$241,2), -1)</f>
        <v>-1</v>
      </c>
      <c r="BH242">
        <f>IFERROR(VLOOKUP($A242, CDS1Y_bbg!BG$5:BH$241,2), -1)</f>
        <v>-1</v>
      </c>
      <c r="BJ242">
        <f>IFERROR(VLOOKUP($A242, CDS1Y_bbg!BI$5:BJ$241,2), -1)</f>
        <v>-1</v>
      </c>
      <c r="BL242">
        <f>IFERROR(VLOOKUP($A242, CDS1Y_bbg!BK$5:BL$241,2), -1)</f>
        <v>-1</v>
      </c>
      <c r="BN242">
        <f>IFERROR(VLOOKUP($A242, CDS1Y_bbg!BM$5:BN$241,2), -1)</f>
        <v>-1</v>
      </c>
      <c r="BP242">
        <f>IFERROR(VLOOKUP($A242, CDS1Y_bbg!BO$5:BP$241,2), -1)</f>
        <v>-1</v>
      </c>
      <c r="BR242">
        <f>IFERROR(VLOOKUP($A242, CDS1Y_bbg!BQ$5:BR$241,2), -1)</f>
        <v>-1</v>
      </c>
      <c r="BT242">
        <f>IFERROR(VLOOKUP($A242, CDS1Y_bbg!BS$5:BT$241,2), -1)</f>
        <v>-1</v>
      </c>
      <c r="BV242">
        <f>IFERROR(VLOOKUP($A242, CDS1Y_bbg!BU$5:BV$241,2), -1)</f>
        <v>-1</v>
      </c>
      <c r="BX242">
        <f>IFERROR(VLOOKUP($A242, CDS1Y_bbg!BW$5:BX$241,2), -1)</f>
        <v>-1</v>
      </c>
      <c r="BZ242">
        <f>IFERROR(VLOOKUP($A242, CDS1Y_bbg!BY$5:BZ$241,2), -1)</f>
        <v>-1</v>
      </c>
      <c r="CB242">
        <f>IFERROR(VLOOKUP($A242, CDS1Y_bbg!CA$5:CB$241,2), -1)</f>
        <v>-1</v>
      </c>
      <c r="CD242">
        <f>IFERROR(VLOOKUP($A242, CDS1Y_bbg!CC$5:CD$241,2), -1)</f>
        <v>-1</v>
      </c>
      <c r="CF242">
        <f>IFERROR(VLOOKUP($A242, CDS1Y_bbg!CE$5:CF$241,2), -1)</f>
        <v>-1</v>
      </c>
      <c r="CH242">
        <f>IFERROR(VLOOKUP($A242, CDS1Y_bbg!CG$5:CH$241,2), -1)</f>
        <v>-1</v>
      </c>
      <c r="CJ242">
        <f>IFERROR(VLOOKUP($A242, CDS1Y_bbg!CI$5:CJ$241,2), -1)</f>
        <v>-1</v>
      </c>
      <c r="CL242">
        <f>IFERROR(VLOOKUP($A242, CDS1Y_bbg!CK$5:CL$241,2), -1)</f>
        <v>-1</v>
      </c>
      <c r="CN242">
        <f>IFERROR(VLOOKUP($A242, CDS1Y_bbg!CM$5:CN$241,2), -1)</f>
        <v>-1</v>
      </c>
    </row>
    <row r="243" spans="1:92" x14ac:dyDescent="0.25">
      <c r="A243" s="1">
        <v>43889</v>
      </c>
      <c r="B243">
        <f>IFERROR(VLOOKUP($A243, CDS1Y_bbg!A$5:B$241,2), -1)</f>
        <v>59.807000000000002</v>
      </c>
      <c r="D243">
        <f>IFERROR(VLOOKUP($A243, CDS1Y_bbg!C$5:D$241,2), -1)</f>
        <v>-1</v>
      </c>
      <c r="F243">
        <f>IFERROR(VLOOKUP($A243, CDS1Y_bbg!E$5:F$241,2), -1)</f>
        <v>21.78</v>
      </c>
      <c r="H243">
        <f>IFERROR(VLOOKUP($A243, CDS1Y_bbg!G$5:H$241,2), -1)</f>
        <v>-1</v>
      </c>
      <c r="J243">
        <f>IFERROR(VLOOKUP($A243, CDS1Y_bbg!I$5:J$241,2), -1)</f>
        <v>33.128</v>
      </c>
      <c r="L243">
        <f>IFERROR(VLOOKUP($A243, CDS1Y_bbg!K$5:L$241,2), -1)</f>
        <v>-1</v>
      </c>
      <c r="N243">
        <f>IFERROR(VLOOKUP($A243, CDS1Y_bbg!M$5:N$241,2), -1)</f>
        <v>-1</v>
      </c>
      <c r="P243">
        <f>IFERROR(VLOOKUP($A243, CDS1Y_bbg!O$5:P$241,2), -1)</f>
        <v>-1</v>
      </c>
      <c r="R243">
        <f>IFERROR(VLOOKUP($A243, CDS1Y_bbg!Q$5:R$241,2), -1)</f>
        <v>42.319000000000003</v>
      </c>
      <c r="T243">
        <v>-1</v>
      </c>
      <c r="V243">
        <f>IFERROR(VLOOKUP($A243, CDS1Y_bbg!U$5:V$241,2), -1)</f>
        <v>-1</v>
      </c>
      <c r="X243">
        <f>IFERROR(VLOOKUP($A243, CDS1Y_bbg!W$5:X$241,2), -1)</f>
        <v>-1</v>
      </c>
      <c r="Z243">
        <v>-1</v>
      </c>
      <c r="AB243">
        <f>IFERROR(VLOOKUP($A243, CDS1Y_bbg!AA$5:AB$241,2), -1)</f>
        <v>-1</v>
      </c>
      <c r="AD243">
        <f>IFERROR(VLOOKUP($A243, CDS1Y_bbg!AC$5:AD$241,2), -1)</f>
        <v>-1</v>
      </c>
      <c r="AF243">
        <f>IFERROR(VLOOKUP($A243, CDS1Y_bbg!AE$5:AF$241,2), -1)</f>
        <v>-1</v>
      </c>
      <c r="AH243">
        <f>IFERROR(VLOOKUP($A243, CDS1Y_bbg!AG$5:AH$241,2), -1)</f>
        <v>-1</v>
      </c>
      <c r="AJ243">
        <f>IFERROR(VLOOKUP($A243, CDS1Y_bbg!AI$5:AJ$241,2), -1)</f>
        <v>-1</v>
      </c>
      <c r="AL243">
        <f>IFERROR(VLOOKUP($A243, CDS1Y_bbg!AK$5:AL$241,2), -1)</f>
        <v>-1</v>
      </c>
      <c r="AN243">
        <f>IFERROR(VLOOKUP($A243, CDS1Y_bbg!AM$5:AN$241,2), -1)</f>
        <v>-1</v>
      </c>
      <c r="AP243">
        <f>IFERROR(VLOOKUP($A243, CDS1Y_bbg!AO$5:AP$241,2), -1)</f>
        <v>-1</v>
      </c>
      <c r="AR243">
        <f>IFERROR(VLOOKUP($A243, CDS1Y_bbg!AQ$5:AR$241,2), -1)</f>
        <v>3.6120000000000001</v>
      </c>
      <c r="AT243">
        <f>IFERROR(VLOOKUP($A243, CDS1Y_bbg!AS$5:AT$241,2), -1)</f>
        <v>2.6310000000000002</v>
      </c>
      <c r="AV243">
        <f>IFERROR(VLOOKUP($A243, CDS1Y_bbg!AU$5:AV$241,2), -1)</f>
        <v>-1</v>
      </c>
      <c r="AX243">
        <f>IFERROR(VLOOKUP($A243, CDS1Y_bbg!AW$5:AX$241,2), -1)</f>
        <v>-1</v>
      </c>
      <c r="AZ243">
        <f>IFERROR(VLOOKUP($A243, CDS1Y_bbg!AY$5:AZ$241,2), -1)</f>
        <v>-1</v>
      </c>
      <c r="BB243">
        <f>IFERROR(VLOOKUP($A243, CDS1Y_bbg!BA$5:BB$241,2), -1)</f>
        <v>-1</v>
      </c>
      <c r="BD243">
        <f>IFERROR(VLOOKUP($A243, CDS1Y_bbg!BC$5:BD$241,2), -1)</f>
        <v>-1</v>
      </c>
      <c r="BF243">
        <f>IFERROR(VLOOKUP($A243, CDS1Y_bbg!BE$5:BF$241,2), -1)</f>
        <v>-1</v>
      </c>
      <c r="BH243">
        <f>IFERROR(VLOOKUP($A243, CDS1Y_bbg!BG$5:BH$241,2), -1)</f>
        <v>-1</v>
      </c>
      <c r="BJ243">
        <f>IFERROR(VLOOKUP($A243, CDS1Y_bbg!BI$5:BJ$241,2), -1)</f>
        <v>-1</v>
      </c>
      <c r="BL243">
        <f>IFERROR(VLOOKUP($A243, CDS1Y_bbg!BK$5:BL$241,2), -1)</f>
        <v>-1</v>
      </c>
      <c r="BN243">
        <f>IFERROR(VLOOKUP($A243, CDS1Y_bbg!BM$5:BN$241,2), -1)</f>
        <v>-1</v>
      </c>
      <c r="BP243">
        <f>IFERROR(VLOOKUP($A243, CDS1Y_bbg!BO$5:BP$241,2), -1)</f>
        <v>-1</v>
      </c>
      <c r="BR243">
        <f>IFERROR(VLOOKUP($A243, CDS1Y_bbg!BQ$5:BR$241,2), -1)</f>
        <v>-1</v>
      </c>
      <c r="BT243">
        <f>IFERROR(VLOOKUP($A243, CDS1Y_bbg!BS$5:BT$241,2), -1)</f>
        <v>-1</v>
      </c>
      <c r="BV243">
        <f>IFERROR(VLOOKUP($A243, CDS1Y_bbg!BU$5:BV$241,2), -1)</f>
        <v>-1</v>
      </c>
      <c r="BX243">
        <f>IFERROR(VLOOKUP($A243, CDS1Y_bbg!BW$5:BX$241,2), -1)</f>
        <v>-1</v>
      </c>
      <c r="BZ243">
        <f>IFERROR(VLOOKUP($A243, CDS1Y_bbg!BY$5:BZ$241,2), -1)</f>
        <v>-1</v>
      </c>
      <c r="CB243">
        <f>IFERROR(VLOOKUP($A243, CDS1Y_bbg!CA$5:CB$241,2), -1)</f>
        <v>-1</v>
      </c>
      <c r="CD243">
        <f>IFERROR(VLOOKUP($A243, CDS1Y_bbg!CC$5:CD$241,2), -1)</f>
        <v>-1</v>
      </c>
      <c r="CF243">
        <f>IFERROR(VLOOKUP($A243, CDS1Y_bbg!CE$5:CF$241,2), -1)</f>
        <v>-1</v>
      </c>
      <c r="CH243">
        <f>IFERROR(VLOOKUP($A243, CDS1Y_bbg!CG$5:CH$241,2), -1)</f>
        <v>-1</v>
      </c>
      <c r="CJ243">
        <f>IFERROR(VLOOKUP($A243, CDS1Y_bbg!CI$5:CJ$241,2), -1)</f>
        <v>-1</v>
      </c>
      <c r="CL243">
        <f>IFERROR(VLOOKUP($A243, CDS1Y_bbg!CK$5:CL$241,2), -1)</f>
        <v>-1</v>
      </c>
      <c r="CN243">
        <f>IFERROR(VLOOKUP($A243, CDS1Y_bbg!CM$5:CN$241,2), -1)</f>
        <v>-1</v>
      </c>
    </row>
    <row r="244" spans="1:92" x14ac:dyDescent="0.25">
      <c r="A244" s="1">
        <v>43921</v>
      </c>
      <c r="B244">
        <f>IFERROR(VLOOKUP($A244, CDS1Y_bbg!A$5:B$241,2), -1)</f>
        <v>135.12299999999999</v>
      </c>
      <c r="D244">
        <f>IFERROR(VLOOKUP($A244, CDS1Y_bbg!C$5:D$241,2), -1)</f>
        <v>-1</v>
      </c>
      <c r="F244">
        <f>IFERROR(VLOOKUP($A244, CDS1Y_bbg!E$5:F$241,2), -1)</f>
        <v>53.353000000000002</v>
      </c>
      <c r="H244">
        <f>IFERROR(VLOOKUP($A244, CDS1Y_bbg!G$5:H$241,2), -1)</f>
        <v>-1</v>
      </c>
      <c r="J244">
        <f>IFERROR(VLOOKUP($A244, CDS1Y_bbg!I$5:J$241,2), -1)</f>
        <v>108.84099999999999</v>
      </c>
      <c r="L244">
        <f>IFERROR(VLOOKUP($A244, CDS1Y_bbg!K$5:L$241,2), -1)</f>
        <v>-1</v>
      </c>
      <c r="N244">
        <f>IFERROR(VLOOKUP($A244, CDS1Y_bbg!M$5:N$241,2), -1)</f>
        <v>-1</v>
      </c>
      <c r="P244">
        <f>IFERROR(VLOOKUP($A244, CDS1Y_bbg!O$5:P$241,2), -1)</f>
        <v>-1</v>
      </c>
      <c r="R244">
        <f>IFERROR(VLOOKUP($A244, CDS1Y_bbg!Q$5:R$241,2), -1)</f>
        <v>115.28100000000001</v>
      </c>
      <c r="T244">
        <v>-1</v>
      </c>
      <c r="V244">
        <f>IFERROR(VLOOKUP($A244, CDS1Y_bbg!U$5:V$241,2), -1)</f>
        <v>-1</v>
      </c>
      <c r="X244">
        <f>IFERROR(VLOOKUP($A244, CDS1Y_bbg!W$5:X$241,2), -1)</f>
        <v>-1</v>
      </c>
      <c r="Z244">
        <v>-1</v>
      </c>
      <c r="AB244">
        <f>IFERROR(VLOOKUP($A244, CDS1Y_bbg!AA$5:AB$241,2), -1)</f>
        <v>-1</v>
      </c>
      <c r="AD244">
        <f>IFERROR(VLOOKUP($A244, CDS1Y_bbg!AC$5:AD$241,2), -1)</f>
        <v>-1</v>
      </c>
      <c r="AF244">
        <f>IFERROR(VLOOKUP($A244, CDS1Y_bbg!AE$5:AF$241,2), -1)</f>
        <v>-1</v>
      </c>
      <c r="AH244">
        <f>IFERROR(VLOOKUP($A244, CDS1Y_bbg!AG$5:AH$241,2), -1)</f>
        <v>-1</v>
      </c>
      <c r="AJ244">
        <f>IFERROR(VLOOKUP($A244, CDS1Y_bbg!AI$5:AJ$241,2), -1)</f>
        <v>-1</v>
      </c>
      <c r="AL244">
        <f>IFERROR(VLOOKUP($A244, CDS1Y_bbg!AK$5:AL$241,2), -1)</f>
        <v>-1</v>
      </c>
      <c r="AN244">
        <f>IFERROR(VLOOKUP($A244, CDS1Y_bbg!AM$5:AN$241,2), -1)</f>
        <v>-1</v>
      </c>
      <c r="AP244">
        <f>IFERROR(VLOOKUP($A244, CDS1Y_bbg!AO$5:AP$241,2), -1)</f>
        <v>-1</v>
      </c>
      <c r="AR244">
        <f>IFERROR(VLOOKUP($A244, CDS1Y_bbg!AQ$5:AR$241,2), -1)</f>
        <v>11.116</v>
      </c>
      <c r="AT244">
        <f>IFERROR(VLOOKUP($A244, CDS1Y_bbg!AS$5:AT$241,2), -1)</f>
        <v>7.6639999999999997</v>
      </c>
      <c r="AV244">
        <f>IFERROR(VLOOKUP($A244, CDS1Y_bbg!AU$5:AV$241,2), -1)</f>
        <v>-1</v>
      </c>
      <c r="AX244">
        <f>IFERROR(VLOOKUP($A244, CDS1Y_bbg!AW$5:AX$241,2), -1)</f>
        <v>-1</v>
      </c>
      <c r="AZ244">
        <f>IFERROR(VLOOKUP($A244, CDS1Y_bbg!AY$5:AZ$241,2), -1)</f>
        <v>-1</v>
      </c>
      <c r="BB244">
        <f>IFERROR(VLOOKUP($A244, CDS1Y_bbg!BA$5:BB$241,2), -1)</f>
        <v>-1</v>
      </c>
      <c r="BD244">
        <f>IFERROR(VLOOKUP($A244, CDS1Y_bbg!BC$5:BD$241,2), -1)</f>
        <v>-1</v>
      </c>
      <c r="BF244">
        <f>IFERROR(VLOOKUP($A244, CDS1Y_bbg!BE$5:BF$241,2), -1)</f>
        <v>-1</v>
      </c>
      <c r="BH244">
        <f>IFERROR(VLOOKUP($A244, CDS1Y_bbg!BG$5:BH$241,2), -1)</f>
        <v>-1</v>
      </c>
      <c r="BJ244">
        <f>IFERROR(VLOOKUP($A244, CDS1Y_bbg!BI$5:BJ$241,2), -1)</f>
        <v>-1</v>
      </c>
      <c r="BL244">
        <f>IFERROR(VLOOKUP($A244, CDS1Y_bbg!BK$5:BL$241,2), -1)</f>
        <v>-1</v>
      </c>
      <c r="BN244">
        <f>IFERROR(VLOOKUP($A244, CDS1Y_bbg!BM$5:BN$241,2), -1)</f>
        <v>-1</v>
      </c>
      <c r="BP244">
        <f>IFERROR(VLOOKUP($A244, CDS1Y_bbg!BO$5:BP$241,2), -1)</f>
        <v>-1</v>
      </c>
      <c r="BR244">
        <f>IFERROR(VLOOKUP($A244, CDS1Y_bbg!BQ$5:BR$241,2), -1)</f>
        <v>-1</v>
      </c>
      <c r="BT244">
        <f>IFERROR(VLOOKUP($A244, CDS1Y_bbg!BS$5:BT$241,2), -1)</f>
        <v>-1</v>
      </c>
      <c r="BV244">
        <f>IFERROR(VLOOKUP($A244, CDS1Y_bbg!BU$5:BV$241,2), -1)</f>
        <v>-1</v>
      </c>
      <c r="BX244">
        <f>IFERROR(VLOOKUP($A244, CDS1Y_bbg!BW$5:BX$241,2), -1)</f>
        <v>-1</v>
      </c>
      <c r="BZ244">
        <f>IFERROR(VLOOKUP($A244, CDS1Y_bbg!BY$5:BZ$241,2), -1)</f>
        <v>-1</v>
      </c>
      <c r="CB244">
        <f>IFERROR(VLOOKUP($A244, CDS1Y_bbg!CA$5:CB$241,2), -1)</f>
        <v>-1</v>
      </c>
      <c r="CD244">
        <f>IFERROR(VLOOKUP($A244, CDS1Y_bbg!CC$5:CD$241,2), -1)</f>
        <v>-1</v>
      </c>
      <c r="CF244">
        <f>IFERROR(VLOOKUP($A244, CDS1Y_bbg!CE$5:CF$241,2), -1)</f>
        <v>-1</v>
      </c>
      <c r="CH244">
        <f>IFERROR(VLOOKUP($A244, CDS1Y_bbg!CG$5:CH$241,2), -1)</f>
        <v>-1</v>
      </c>
      <c r="CJ244">
        <f>IFERROR(VLOOKUP($A244, CDS1Y_bbg!CI$5:CJ$241,2), -1)</f>
        <v>-1</v>
      </c>
      <c r="CL244">
        <f>IFERROR(VLOOKUP($A244, CDS1Y_bbg!CK$5:CL$241,2), -1)</f>
        <v>-1</v>
      </c>
      <c r="CN244">
        <f>IFERROR(VLOOKUP($A244, CDS1Y_bbg!CM$5:CN$241,2), -1)</f>
        <v>-1</v>
      </c>
    </row>
    <row r="245" spans="1:92" x14ac:dyDescent="0.25">
      <c r="A245" s="1">
        <v>43951</v>
      </c>
      <c r="B245">
        <f>IFERROR(VLOOKUP($A245, CDS1Y_bbg!A$5:B$241,2), -1)</f>
        <v>158.52199999999999</v>
      </c>
      <c r="D245">
        <f>IFERROR(VLOOKUP($A245, CDS1Y_bbg!C$5:D$241,2), -1)</f>
        <v>-1</v>
      </c>
      <c r="F245">
        <f>IFERROR(VLOOKUP($A245, CDS1Y_bbg!E$5:F$241,2), -1)</f>
        <v>38.698999999999998</v>
      </c>
      <c r="H245">
        <f>IFERROR(VLOOKUP($A245, CDS1Y_bbg!G$5:H$241,2), -1)</f>
        <v>-1</v>
      </c>
      <c r="J245">
        <f>IFERROR(VLOOKUP($A245, CDS1Y_bbg!I$5:J$241,2), -1)</f>
        <v>116.214</v>
      </c>
      <c r="L245">
        <f>IFERROR(VLOOKUP($A245, CDS1Y_bbg!K$5:L$241,2), -1)</f>
        <v>-1</v>
      </c>
      <c r="N245">
        <f>IFERROR(VLOOKUP($A245, CDS1Y_bbg!M$5:N$241,2), -1)</f>
        <v>-1</v>
      </c>
      <c r="P245">
        <f>IFERROR(VLOOKUP($A245, CDS1Y_bbg!O$5:P$241,2), -1)</f>
        <v>-1</v>
      </c>
      <c r="R245">
        <f>IFERROR(VLOOKUP($A245, CDS1Y_bbg!Q$5:R$241,2), -1)</f>
        <v>120.94</v>
      </c>
      <c r="T245">
        <v>-1</v>
      </c>
      <c r="V245">
        <f>IFERROR(VLOOKUP($A245, CDS1Y_bbg!U$5:V$241,2), -1)</f>
        <v>-1</v>
      </c>
      <c r="X245">
        <f>IFERROR(VLOOKUP($A245, CDS1Y_bbg!W$5:X$241,2), -1)</f>
        <v>-1</v>
      </c>
      <c r="Z245">
        <v>-1</v>
      </c>
      <c r="AB245">
        <f>IFERROR(VLOOKUP($A245, CDS1Y_bbg!AA$5:AB$241,2), -1)</f>
        <v>-1</v>
      </c>
      <c r="AD245">
        <f>IFERROR(VLOOKUP($A245, CDS1Y_bbg!AC$5:AD$241,2), -1)</f>
        <v>-1</v>
      </c>
      <c r="AF245">
        <f>IFERROR(VLOOKUP($A245, CDS1Y_bbg!AE$5:AF$241,2), -1)</f>
        <v>-1</v>
      </c>
      <c r="AH245">
        <f>IFERROR(VLOOKUP($A245, CDS1Y_bbg!AG$5:AH$241,2), -1)</f>
        <v>-1</v>
      </c>
      <c r="AJ245">
        <f>IFERROR(VLOOKUP($A245, CDS1Y_bbg!AI$5:AJ$241,2), -1)</f>
        <v>-1</v>
      </c>
      <c r="AL245">
        <f>IFERROR(VLOOKUP($A245, CDS1Y_bbg!AK$5:AL$241,2), -1)</f>
        <v>-1</v>
      </c>
      <c r="AN245">
        <f>IFERROR(VLOOKUP($A245, CDS1Y_bbg!AM$5:AN$241,2), -1)</f>
        <v>-1</v>
      </c>
      <c r="AP245">
        <f>IFERROR(VLOOKUP($A245, CDS1Y_bbg!AO$5:AP$241,2), -1)</f>
        <v>-1</v>
      </c>
      <c r="AR245">
        <f>IFERROR(VLOOKUP($A245, CDS1Y_bbg!AQ$5:AR$241,2), -1)</f>
        <v>10.238</v>
      </c>
      <c r="AT245">
        <f>IFERROR(VLOOKUP($A245, CDS1Y_bbg!AS$5:AT$241,2), -1)</f>
        <v>5.9020000000000001</v>
      </c>
      <c r="AV245">
        <f>IFERROR(VLOOKUP($A245, CDS1Y_bbg!AU$5:AV$241,2), -1)</f>
        <v>-1</v>
      </c>
      <c r="AX245">
        <f>IFERROR(VLOOKUP($A245, CDS1Y_bbg!AW$5:AX$241,2), -1)</f>
        <v>-1</v>
      </c>
      <c r="AZ245">
        <f>IFERROR(VLOOKUP($A245, CDS1Y_bbg!AY$5:AZ$241,2), -1)</f>
        <v>-1</v>
      </c>
      <c r="BB245">
        <f>IFERROR(VLOOKUP($A245, CDS1Y_bbg!BA$5:BB$241,2), -1)</f>
        <v>-1</v>
      </c>
      <c r="BD245">
        <f>IFERROR(VLOOKUP($A245, CDS1Y_bbg!BC$5:BD$241,2), -1)</f>
        <v>-1</v>
      </c>
      <c r="BF245">
        <f>IFERROR(VLOOKUP($A245, CDS1Y_bbg!BE$5:BF$241,2), -1)</f>
        <v>-1</v>
      </c>
      <c r="BH245">
        <f>IFERROR(VLOOKUP($A245, CDS1Y_bbg!BG$5:BH$241,2), -1)</f>
        <v>-1</v>
      </c>
      <c r="BJ245">
        <f>IFERROR(VLOOKUP($A245, CDS1Y_bbg!BI$5:BJ$241,2), -1)</f>
        <v>-1</v>
      </c>
      <c r="BL245">
        <f>IFERROR(VLOOKUP($A245, CDS1Y_bbg!BK$5:BL$241,2), -1)</f>
        <v>-1</v>
      </c>
      <c r="BN245">
        <f>IFERROR(VLOOKUP($A245, CDS1Y_bbg!BM$5:BN$241,2), -1)</f>
        <v>-1</v>
      </c>
      <c r="BP245">
        <f>IFERROR(VLOOKUP($A245, CDS1Y_bbg!BO$5:BP$241,2), -1)</f>
        <v>-1</v>
      </c>
      <c r="BR245">
        <f>IFERROR(VLOOKUP($A245, CDS1Y_bbg!BQ$5:BR$241,2), -1)</f>
        <v>-1</v>
      </c>
      <c r="BT245">
        <f>IFERROR(VLOOKUP($A245, CDS1Y_bbg!BS$5:BT$241,2), -1)</f>
        <v>-1</v>
      </c>
      <c r="BV245">
        <f>IFERROR(VLOOKUP($A245, CDS1Y_bbg!BU$5:BV$241,2), -1)</f>
        <v>-1</v>
      </c>
      <c r="BX245">
        <f>IFERROR(VLOOKUP($A245, CDS1Y_bbg!BW$5:BX$241,2), -1)</f>
        <v>-1</v>
      </c>
      <c r="BZ245">
        <f>IFERROR(VLOOKUP($A245, CDS1Y_bbg!BY$5:BZ$241,2), -1)</f>
        <v>-1</v>
      </c>
      <c r="CB245">
        <f>IFERROR(VLOOKUP($A245, CDS1Y_bbg!CA$5:CB$241,2), -1)</f>
        <v>-1</v>
      </c>
      <c r="CD245">
        <f>IFERROR(VLOOKUP($A245, CDS1Y_bbg!CC$5:CD$241,2), -1)</f>
        <v>-1</v>
      </c>
      <c r="CF245">
        <f>IFERROR(VLOOKUP($A245, CDS1Y_bbg!CE$5:CF$241,2), -1)</f>
        <v>-1</v>
      </c>
      <c r="CH245">
        <f>IFERROR(VLOOKUP($A245, CDS1Y_bbg!CG$5:CH$241,2), -1)</f>
        <v>-1</v>
      </c>
      <c r="CJ245">
        <f>IFERROR(VLOOKUP($A245, CDS1Y_bbg!CI$5:CJ$241,2), -1)</f>
        <v>-1</v>
      </c>
      <c r="CL245">
        <f>IFERROR(VLOOKUP($A245, CDS1Y_bbg!CK$5:CL$241,2), -1)</f>
        <v>-1</v>
      </c>
      <c r="CN245">
        <f>IFERROR(VLOOKUP($A245, CDS1Y_bbg!CM$5:CN$241,2), -1)</f>
        <v>-1</v>
      </c>
    </row>
    <row r="246" spans="1:92" x14ac:dyDescent="0.25">
      <c r="A246" s="1">
        <v>43980</v>
      </c>
      <c r="B246">
        <f>IFERROR(VLOOKUP($A246, CDS1Y_bbg!A$5:B$241,2), -1)</f>
        <v>126.494</v>
      </c>
      <c r="D246">
        <f>IFERROR(VLOOKUP($A246, CDS1Y_bbg!C$5:D$241,2), -1)</f>
        <v>-1</v>
      </c>
      <c r="F246">
        <f>IFERROR(VLOOKUP($A246, CDS1Y_bbg!E$5:F$241,2), -1)</f>
        <v>27.538</v>
      </c>
      <c r="H246">
        <f>IFERROR(VLOOKUP($A246, CDS1Y_bbg!G$5:H$241,2), -1)</f>
        <v>-1</v>
      </c>
      <c r="J246">
        <f>IFERROR(VLOOKUP($A246, CDS1Y_bbg!I$5:J$241,2), -1)</f>
        <v>64.956000000000003</v>
      </c>
      <c r="L246">
        <f>IFERROR(VLOOKUP($A246, CDS1Y_bbg!K$5:L$241,2), -1)</f>
        <v>-1</v>
      </c>
      <c r="N246">
        <f>IFERROR(VLOOKUP($A246, CDS1Y_bbg!M$5:N$241,2), -1)</f>
        <v>-1</v>
      </c>
      <c r="P246">
        <f>IFERROR(VLOOKUP($A246, CDS1Y_bbg!O$5:P$241,2), -1)</f>
        <v>-1</v>
      </c>
      <c r="R246">
        <f>IFERROR(VLOOKUP($A246, CDS1Y_bbg!Q$5:R$241,2), -1)</f>
        <v>64.322999999999993</v>
      </c>
      <c r="T246">
        <v>-1</v>
      </c>
      <c r="V246">
        <f>IFERROR(VLOOKUP($A246, CDS1Y_bbg!U$5:V$241,2), -1)</f>
        <v>-1</v>
      </c>
      <c r="X246">
        <f>IFERROR(VLOOKUP($A246, CDS1Y_bbg!W$5:X$241,2), -1)</f>
        <v>-1</v>
      </c>
      <c r="Z246">
        <v>-1</v>
      </c>
      <c r="AB246">
        <f>IFERROR(VLOOKUP($A246, CDS1Y_bbg!AA$5:AB$241,2), -1)</f>
        <v>-1</v>
      </c>
      <c r="AD246">
        <f>IFERROR(VLOOKUP($A246, CDS1Y_bbg!AC$5:AD$241,2), -1)</f>
        <v>-1</v>
      </c>
      <c r="AF246">
        <f>IFERROR(VLOOKUP($A246, CDS1Y_bbg!AE$5:AF$241,2), -1)</f>
        <v>-1</v>
      </c>
      <c r="AH246">
        <f>IFERROR(VLOOKUP($A246, CDS1Y_bbg!AG$5:AH$241,2), -1)</f>
        <v>-1</v>
      </c>
      <c r="AJ246">
        <f>IFERROR(VLOOKUP($A246, CDS1Y_bbg!AI$5:AJ$241,2), -1)</f>
        <v>-1</v>
      </c>
      <c r="AL246">
        <f>IFERROR(VLOOKUP($A246, CDS1Y_bbg!AK$5:AL$241,2), -1)</f>
        <v>-1</v>
      </c>
      <c r="AN246">
        <f>IFERROR(VLOOKUP($A246, CDS1Y_bbg!AM$5:AN$241,2), -1)</f>
        <v>-1</v>
      </c>
      <c r="AP246">
        <f>IFERROR(VLOOKUP($A246, CDS1Y_bbg!AO$5:AP$241,2), -1)</f>
        <v>-1</v>
      </c>
      <c r="AR246">
        <f>IFERROR(VLOOKUP($A246, CDS1Y_bbg!AQ$5:AR$241,2), -1)</f>
        <v>7.33</v>
      </c>
      <c r="AT246">
        <f>IFERROR(VLOOKUP($A246, CDS1Y_bbg!AS$5:AT$241,2), -1)</f>
        <v>5.78</v>
      </c>
      <c r="AV246">
        <f>IFERROR(VLOOKUP($A246, CDS1Y_bbg!AU$5:AV$241,2), -1)</f>
        <v>-1</v>
      </c>
      <c r="AX246">
        <f>IFERROR(VLOOKUP($A246, CDS1Y_bbg!AW$5:AX$241,2), -1)</f>
        <v>-1</v>
      </c>
      <c r="AZ246">
        <f>IFERROR(VLOOKUP($A246, CDS1Y_bbg!AY$5:AZ$241,2), -1)</f>
        <v>-1</v>
      </c>
      <c r="BB246">
        <f>IFERROR(VLOOKUP($A246, CDS1Y_bbg!BA$5:BB$241,2), -1)</f>
        <v>-1</v>
      </c>
      <c r="BD246">
        <f>IFERROR(VLOOKUP($A246, CDS1Y_bbg!BC$5:BD$241,2), -1)</f>
        <v>-1</v>
      </c>
      <c r="BF246">
        <f>IFERROR(VLOOKUP($A246, CDS1Y_bbg!BE$5:BF$241,2), -1)</f>
        <v>-1</v>
      </c>
      <c r="BH246">
        <f>IFERROR(VLOOKUP($A246, CDS1Y_bbg!BG$5:BH$241,2), -1)</f>
        <v>-1</v>
      </c>
      <c r="BJ246">
        <f>IFERROR(VLOOKUP($A246, CDS1Y_bbg!BI$5:BJ$241,2), -1)</f>
        <v>-1</v>
      </c>
      <c r="BL246">
        <f>IFERROR(VLOOKUP($A246, CDS1Y_bbg!BK$5:BL$241,2), -1)</f>
        <v>-1</v>
      </c>
      <c r="BN246">
        <f>IFERROR(VLOOKUP($A246, CDS1Y_bbg!BM$5:BN$241,2), -1)</f>
        <v>-1</v>
      </c>
      <c r="BP246">
        <f>IFERROR(VLOOKUP($A246, CDS1Y_bbg!BO$5:BP$241,2), -1)</f>
        <v>-1</v>
      </c>
      <c r="BR246">
        <f>IFERROR(VLOOKUP($A246, CDS1Y_bbg!BQ$5:BR$241,2), -1)</f>
        <v>-1</v>
      </c>
      <c r="BT246">
        <f>IFERROR(VLOOKUP($A246, CDS1Y_bbg!BS$5:BT$241,2), -1)</f>
        <v>-1</v>
      </c>
      <c r="BV246">
        <f>IFERROR(VLOOKUP($A246, CDS1Y_bbg!BU$5:BV$241,2), -1)</f>
        <v>-1</v>
      </c>
      <c r="BX246">
        <f>IFERROR(VLOOKUP($A246, CDS1Y_bbg!BW$5:BX$241,2), -1)</f>
        <v>-1</v>
      </c>
      <c r="BZ246">
        <f>IFERROR(VLOOKUP($A246, CDS1Y_bbg!BY$5:BZ$241,2), -1)</f>
        <v>-1</v>
      </c>
      <c r="CB246">
        <f>IFERROR(VLOOKUP($A246, CDS1Y_bbg!CA$5:CB$241,2), -1)</f>
        <v>-1</v>
      </c>
      <c r="CD246">
        <f>IFERROR(VLOOKUP($A246, CDS1Y_bbg!CC$5:CD$241,2), -1)</f>
        <v>-1</v>
      </c>
      <c r="CF246">
        <f>IFERROR(VLOOKUP($A246, CDS1Y_bbg!CE$5:CF$241,2), -1)</f>
        <v>-1</v>
      </c>
      <c r="CH246">
        <f>IFERROR(VLOOKUP($A246, CDS1Y_bbg!CG$5:CH$241,2), -1)</f>
        <v>-1</v>
      </c>
      <c r="CJ246">
        <f>IFERROR(VLOOKUP($A246, CDS1Y_bbg!CI$5:CJ$241,2), -1)</f>
        <v>-1</v>
      </c>
      <c r="CL246">
        <f>IFERROR(VLOOKUP($A246, CDS1Y_bbg!CK$5:CL$241,2), -1)</f>
        <v>-1</v>
      </c>
      <c r="CN246">
        <f>IFERROR(VLOOKUP($A246, CDS1Y_bbg!CM$5:CN$241,2), -1)</f>
        <v>-1</v>
      </c>
    </row>
    <row r="247" spans="1:92" x14ac:dyDescent="0.25">
      <c r="A247" s="1">
        <v>44012</v>
      </c>
      <c r="B247">
        <f>IFERROR(VLOOKUP($A247, CDS1Y_bbg!A$5:B$241,2), -1)</f>
        <v>115.386</v>
      </c>
      <c r="D247">
        <f>IFERROR(VLOOKUP($A247, CDS1Y_bbg!C$5:D$241,2), -1)</f>
        <v>-1</v>
      </c>
      <c r="F247">
        <f>IFERROR(VLOOKUP($A247, CDS1Y_bbg!E$5:F$241,2), -1)</f>
        <v>23.292999999999999</v>
      </c>
      <c r="H247">
        <f>IFERROR(VLOOKUP($A247, CDS1Y_bbg!G$5:H$241,2), -1)</f>
        <v>-1</v>
      </c>
      <c r="J247">
        <f>IFERROR(VLOOKUP($A247, CDS1Y_bbg!I$5:J$241,2), -1)</f>
        <v>57.207000000000001</v>
      </c>
      <c r="L247">
        <f>IFERROR(VLOOKUP($A247, CDS1Y_bbg!K$5:L$241,2), -1)</f>
        <v>-1</v>
      </c>
      <c r="N247">
        <f>IFERROR(VLOOKUP($A247, CDS1Y_bbg!M$5:N$241,2), -1)</f>
        <v>-1</v>
      </c>
      <c r="P247">
        <f>IFERROR(VLOOKUP($A247, CDS1Y_bbg!O$5:P$241,2), -1)</f>
        <v>-1</v>
      </c>
      <c r="R247">
        <f>IFERROR(VLOOKUP($A247, CDS1Y_bbg!Q$5:R$241,2), -1)</f>
        <v>56.593000000000004</v>
      </c>
      <c r="T247">
        <v>-1</v>
      </c>
      <c r="V247">
        <f>IFERROR(VLOOKUP($A247, CDS1Y_bbg!U$5:V$241,2), -1)</f>
        <v>-1</v>
      </c>
      <c r="X247">
        <f>IFERROR(VLOOKUP($A247, CDS1Y_bbg!W$5:X$241,2), -1)</f>
        <v>-1</v>
      </c>
      <c r="Z247">
        <v>-1</v>
      </c>
      <c r="AB247">
        <f>IFERROR(VLOOKUP($A247, CDS1Y_bbg!AA$5:AB$241,2), -1)</f>
        <v>-1</v>
      </c>
      <c r="AD247">
        <f>IFERROR(VLOOKUP($A247, CDS1Y_bbg!AC$5:AD$241,2), -1)</f>
        <v>-1</v>
      </c>
      <c r="AF247">
        <f>IFERROR(VLOOKUP($A247, CDS1Y_bbg!AE$5:AF$241,2), -1)</f>
        <v>-1</v>
      </c>
      <c r="AH247">
        <f>IFERROR(VLOOKUP($A247, CDS1Y_bbg!AG$5:AH$241,2), -1)</f>
        <v>-1</v>
      </c>
      <c r="AJ247">
        <f>IFERROR(VLOOKUP($A247, CDS1Y_bbg!AI$5:AJ$241,2), -1)</f>
        <v>-1</v>
      </c>
      <c r="AL247">
        <f>IFERROR(VLOOKUP($A247, CDS1Y_bbg!AK$5:AL$241,2), -1)</f>
        <v>-1</v>
      </c>
      <c r="AN247">
        <f>IFERROR(VLOOKUP($A247, CDS1Y_bbg!AM$5:AN$241,2), -1)</f>
        <v>-1</v>
      </c>
      <c r="AP247">
        <f>IFERROR(VLOOKUP($A247, CDS1Y_bbg!AO$5:AP$241,2), -1)</f>
        <v>-1</v>
      </c>
      <c r="AR247">
        <f>IFERROR(VLOOKUP($A247, CDS1Y_bbg!AQ$5:AR$241,2), -1)</f>
        <v>6.0519999999999996</v>
      </c>
      <c r="AT247">
        <f>IFERROR(VLOOKUP($A247, CDS1Y_bbg!AS$5:AT$241,2), -1)</f>
        <v>5.899</v>
      </c>
      <c r="AV247">
        <f>IFERROR(VLOOKUP($A247, CDS1Y_bbg!AU$5:AV$241,2), -1)</f>
        <v>-1</v>
      </c>
      <c r="AX247">
        <f>IFERROR(VLOOKUP($A247, CDS1Y_bbg!AW$5:AX$241,2), -1)</f>
        <v>-1</v>
      </c>
      <c r="AZ247">
        <f>IFERROR(VLOOKUP($A247, CDS1Y_bbg!AY$5:AZ$241,2), -1)</f>
        <v>-1</v>
      </c>
      <c r="BB247">
        <f>IFERROR(VLOOKUP($A247, CDS1Y_bbg!BA$5:BB$241,2), -1)</f>
        <v>-1</v>
      </c>
      <c r="BD247">
        <f>IFERROR(VLOOKUP($A247, CDS1Y_bbg!BC$5:BD$241,2), -1)</f>
        <v>-1</v>
      </c>
      <c r="BF247">
        <f>IFERROR(VLOOKUP($A247, CDS1Y_bbg!BE$5:BF$241,2), -1)</f>
        <v>-1</v>
      </c>
      <c r="BH247">
        <f>IFERROR(VLOOKUP($A247, CDS1Y_bbg!BG$5:BH$241,2), -1)</f>
        <v>-1</v>
      </c>
      <c r="BJ247">
        <f>IFERROR(VLOOKUP($A247, CDS1Y_bbg!BI$5:BJ$241,2), -1)</f>
        <v>-1</v>
      </c>
      <c r="BL247">
        <f>IFERROR(VLOOKUP($A247, CDS1Y_bbg!BK$5:BL$241,2), -1)</f>
        <v>-1</v>
      </c>
      <c r="BN247">
        <f>IFERROR(VLOOKUP($A247, CDS1Y_bbg!BM$5:BN$241,2), -1)</f>
        <v>-1</v>
      </c>
      <c r="BP247">
        <f>IFERROR(VLOOKUP($A247, CDS1Y_bbg!BO$5:BP$241,2), -1)</f>
        <v>-1</v>
      </c>
      <c r="BR247">
        <f>IFERROR(VLOOKUP($A247, CDS1Y_bbg!BQ$5:BR$241,2), -1)</f>
        <v>-1</v>
      </c>
      <c r="BT247">
        <f>IFERROR(VLOOKUP($A247, CDS1Y_bbg!BS$5:BT$241,2), -1)</f>
        <v>-1</v>
      </c>
      <c r="BV247">
        <f>IFERROR(VLOOKUP($A247, CDS1Y_bbg!BU$5:BV$241,2), -1)</f>
        <v>-1</v>
      </c>
      <c r="BX247">
        <f>IFERROR(VLOOKUP($A247, CDS1Y_bbg!BW$5:BX$241,2), -1)</f>
        <v>-1</v>
      </c>
      <c r="BZ247">
        <f>IFERROR(VLOOKUP($A247, CDS1Y_bbg!BY$5:BZ$241,2), -1)</f>
        <v>-1</v>
      </c>
      <c r="CB247">
        <f>IFERROR(VLOOKUP($A247, CDS1Y_bbg!CA$5:CB$241,2), -1)</f>
        <v>-1</v>
      </c>
      <c r="CD247">
        <f>IFERROR(VLOOKUP($A247, CDS1Y_bbg!CC$5:CD$241,2), -1)</f>
        <v>-1</v>
      </c>
      <c r="CF247">
        <f>IFERROR(VLOOKUP($A247, CDS1Y_bbg!CE$5:CF$241,2), -1)</f>
        <v>-1</v>
      </c>
      <c r="CH247">
        <f>IFERROR(VLOOKUP($A247, CDS1Y_bbg!CG$5:CH$241,2), -1)</f>
        <v>-1</v>
      </c>
      <c r="CJ247">
        <f>IFERROR(VLOOKUP($A247, CDS1Y_bbg!CI$5:CJ$241,2), -1)</f>
        <v>-1</v>
      </c>
      <c r="CL247">
        <f>IFERROR(VLOOKUP($A247, CDS1Y_bbg!CK$5:CL$241,2), -1)</f>
        <v>-1</v>
      </c>
      <c r="CN247">
        <f>IFERROR(VLOOKUP($A247, CDS1Y_bbg!CM$5:CN$241,2), -1)</f>
        <v>-1</v>
      </c>
    </row>
    <row r="248" spans="1:92" x14ac:dyDescent="0.25">
      <c r="A248" s="1">
        <v>44043</v>
      </c>
      <c r="B248">
        <f>IFERROR(VLOOKUP($A248, CDS1Y_bbg!A$5:B$241,2), -1)</f>
        <v>85.192999999999998</v>
      </c>
      <c r="D248">
        <f>IFERROR(VLOOKUP($A248, CDS1Y_bbg!C$5:D$241,2), -1)</f>
        <v>-1</v>
      </c>
      <c r="F248">
        <f>IFERROR(VLOOKUP($A248, CDS1Y_bbg!E$5:F$241,2), -1)</f>
        <v>14.771000000000001</v>
      </c>
      <c r="H248">
        <f>IFERROR(VLOOKUP($A248, CDS1Y_bbg!G$5:H$241,2), -1)</f>
        <v>-1</v>
      </c>
      <c r="J248">
        <f>IFERROR(VLOOKUP($A248, CDS1Y_bbg!I$5:J$241,2), -1)</f>
        <v>34.643000000000001</v>
      </c>
      <c r="L248">
        <f>IFERROR(VLOOKUP($A248, CDS1Y_bbg!K$5:L$241,2), -1)</f>
        <v>-1</v>
      </c>
      <c r="N248">
        <f>IFERROR(VLOOKUP($A248, CDS1Y_bbg!M$5:N$241,2), -1)</f>
        <v>-1</v>
      </c>
      <c r="P248">
        <f>IFERROR(VLOOKUP($A248, CDS1Y_bbg!O$5:P$241,2), -1)</f>
        <v>-1</v>
      </c>
      <c r="R248">
        <f>IFERROR(VLOOKUP($A248, CDS1Y_bbg!Q$5:R$241,2), -1)</f>
        <v>43.996000000000002</v>
      </c>
      <c r="T248">
        <v>-1</v>
      </c>
      <c r="V248">
        <f>IFERROR(VLOOKUP($A248, CDS1Y_bbg!U$5:V$241,2), -1)</f>
        <v>-1</v>
      </c>
      <c r="X248">
        <f>IFERROR(VLOOKUP($A248, CDS1Y_bbg!W$5:X$241,2), -1)</f>
        <v>-1</v>
      </c>
      <c r="Z248">
        <v>-1</v>
      </c>
      <c r="AB248">
        <f>IFERROR(VLOOKUP($A248, CDS1Y_bbg!AA$5:AB$241,2), -1)</f>
        <v>-1</v>
      </c>
      <c r="AD248">
        <f>IFERROR(VLOOKUP($A248, CDS1Y_bbg!AC$5:AD$241,2), -1)</f>
        <v>-1</v>
      </c>
      <c r="AF248">
        <f>IFERROR(VLOOKUP($A248, CDS1Y_bbg!AE$5:AF$241,2), -1)</f>
        <v>-1</v>
      </c>
      <c r="AH248">
        <f>IFERROR(VLOOKUP($A248, CDS1Y_bbg!AG$5:AH$241,2), -1)</f>
        <v>-1</v>
      </c>
      <c r="AJ248">
        <f>IFERROR(VLOOKUP($A248, CDS1Y_bbg!AI$5:AJ$241,2), -1)</f>
        <v>-1</v>
      </c>
      <c r="AL248">
        <f>IFERROR(VLOOKUP($A248, CDS1Y_bbg!AK$5:AL$241,2), -1)</f>
        <v>-1</v>
      </c>
      <c r="AN248">
        <f>IFERROR(VLOOKUP($A248, CDS1Y_bbg!AM$5:AN$241,2), -1)</f>
        <v>-1</v>
      </c>
      <c r="AP248">
        <f>IFERROR(VLOOKUP($A248, CDS1Y_bbg!AO$5:AP$241,2), -1)</f>
        <v>-1</v>
      </c>
      <c r="AR248">
        <f>IFERROR(VLOOKUP($A248, CDS1Y_bbg!AQ$5:AR$241,2), -1)</f>
        <v>3.645</v>
      </c>
      <c r="AT248">
        <f>IFERROR(VLOOKUP($A248, CDS1Y_bbg!AS$5:AT$241,2), -1)</f>
        <v>2.96</v>
      </c>
      <c r="AV248">
        <f>IFERROR(VLOOKUP($A248, CDS1Y_bbg!AU$5:AV$241,2), -1)</f>
        <v>-1</v>
      </c>
      <c r="AX248">
        <f>IFERROR(VLOOKUP($A248, CDS1Y_bbg!AW$5:AX$241,2), -1)</f>
        <v>-1</v>
      </c>
      <c r="AZ248">
        <f>IFERROR(VLOOKUP($A248, CDS1Y_bbg!AY$5:AZ$241,2), -1)</f>
        <v>-1</v>
      </c>
      <c r="BB248">
        <f>IFERROR(VLOOKUP($A248, CDS1Y_bbg!BA$5:BB$241,2), -1)</f>
        <v>-1</v>
      </c>
      <c r="BD248">
        <f>IFERROR(VLOOKUP($A248, CDS1Y_bbg!BC$5:BD$241,2), -1)</f>
        <v>-1</v>
      </c>
      <c r="BF248">
        <f>IFERROR(VLOOKUP($A248, CDS1Y_bbg!BE$5:BF$241,2), -1)</f>
        <v>-1</v>
      </c>
      <c r="BH248">
        <f>IFERROR(VLOOKUP($A248, CDS1Y_bbg!BG$5:BH$241,2), -1)</f>
        <v>-1</v>
      </c>
      <c r="BJ248">
        <f>IFERROR(VLOOKUP($A248, CDS1Y_bbg!BI$5:BJ$241,2), -1)</f>
        <v>-1</v>
      </c>
      <c r="BL248">
        <f>IFERROR(VLOOKUP($A248, CDS1Y_bbg!BK$5:BL$241,2), -1)</f>
        <v>-1</v>
      </c>
      <c r="BN248">
        <f>IFERROR(VLOOKUP($A248, CDS1Y_bbg!BM$5:BN$241,2), -1)</f>
        <v>-1</v>
      </c>
      <c r="BP248">
        <f>IFERROR(VLOOKUP($A248, CDS1Y_bbg!BO$5:BP$241,2), -1)</f>
        <v>-1</v>
      </c>
      <c r="BR248">
        <f>IFERROR(VLOOKUP($A248, CDS1Y_bbg!BQ$5:BR$241,2), -1)</f>
        <v>-1</v>
      </c>
      <c r="BT248">
        <f>IFERROR(VLOOKUP($A248, CDS1Y_bbg!BS$5:BT$241,2), -1)</f>
        <v>-1</v>
      </c>
      <c r="BV248">
        <f>IFERROR(VLOOKUP($A248, CDS1Y_bbg!BU$5:BV$241,2), -1)</f>
        <v>-1</v>
      </c>
      <c r="BX248">
        <f>IFERROR(VLOOKUP($A248, CDS1Y_bbg!BW$5:BX$241,2), -1)</f>
        <v>-1</v>
      </c>
      <c r="BZ248">
        <f>IFERROR(VLOOKUP($A248, CDS1Y_bbg!BY$5:BZ$241,2), -1)</f>
        <v>-1</v>
      </c>
      <c r="CB248">
        <f>IFERROR(VLOOKUP($A248, CDS1Y_bbg!CA$5:CB$241,2), -1)</f>
        <v>-1</v>
      </c>
      <c r="CD248">
        <f>IFERROR(VLOOKUP($A248, CDS1Y_bbg!CC$5:CD$241,2), -1)</f>
        <v>-1</v>
      </c>
      <c r="CF248">
        <f>IFERROR(VLOOKUP($A248, CDS1Y_bbg!CE$5:CF$241,2), -1)</f>
        <v>-1</v>
      </c>
      <c r="CH248">
        <f>IFERROR(VLOOKUP($A248, CDS1Y_bbg!CG$5:CH$241,2), -1)</f>
        <v>-1</v>
      </c>
      <c r="CJ248">
        <f>IFERROR(VLOOKUP($A248, CDS1Y_bbg!CI$5:CJ$241,2), -1)</f>
        <v>-1</v>
      </c>
      <c r="CL248">
        <f>IFERROR(VLOOKUP($A248, CDS1Y_bbg!CK$5:CL$241,2), -1)</f>
        <v>-1</v>
      </c>
      <c r="CN248">
        <f>IFERROR(VLOOKUP($A248, CDS1Y_bbg!CM$5:CN$241,2), -1)</f>
        <v>-1</v>
      </c>
    </row>
    <row r="249" spans="1:92" x14ac:dyDescent="0.25">
      <c r="A249" s="1">
        <v>44074</v>
      </c>
      <c r="B249">
        <f>IFERROR(VLOOKUP($A249, CDS1Y_bbg!A$5:B$241,2), -1)</f>
        <v>82.995999999999995</v>
      </c>
      <c r="D249">
        <f>IFERROR(VLOOKUP($A249, CDS1Y_bbg!C$5:D$241,2), -1)</f>
        <v>-1</v>
      </c>
      <c r="F249">
        <f>IFERROR(VLOOKUP($A249, CDS1Y_bbg!E$5:F$241,2), -1)</f>
        <v>9.1180000000000003</v>
      </c>
      <c r="H249">
        <f>IFERROR(VLOOKUP($A249, CDS1Y_bbg!G$5:H$241,2), -1)</f>
        <v>-1</v>
      </c>
      <c r="J249">
        <f>IFERROR(VLOOKUP($A249, CDS1Y_bbg!I$5:J$241,2), -1)</f>
        <v>24.742999999999999</v>
      </c>
      <c r="L249">
        <f>IFERROR(VLOOKUP($A249, CDS1Y_bbg!K$5:L$241,2), -1)</f>
        <v>-1</v>
      </c>
      <c r="N249">
        <f>IFERROR(VLOOKUP($A249, CDS1Y_bbg!M$5:N$241,2), -1)</f>
        <v>-1</v>
      </c>
      <c r="P249">
        <f>IFERROR(VLOOKUP($A249, CDS1Y_bbg!O$5:P$241,2), -1)</f>
        <v>-1</v>
      </c>
      <c r="R249">
        <f>IFERROR(VLOOKUP($A249, CDS1Y_bbg!Q$5:R$241,2), -1)</f>
        <v>24.925000000000001</v>
      </c>
      <c r="T249">
        <v>-1</v>
      </c>
      <c r="V249">
        <f>IFERROR(VLOOKUP($A249, CDS1Y_bbg!U$5:V$241,2), -1)</f>
        <v>-1</v>
      </c>
      <c r="X249">
        <f>IFERROR(VLOOKUP($A249, CDS1Y_bbg!W$5:X$241,2), -1)</f>
        <v>-1</v>
      </c>
      <c r="Z249">
        <v>-1</v>
      </c>
      <c r="AB249">
        <f>IFERROR(VLOOKUP($A249, CDS1Y_bbg!AA$5:AB$241,2), -1)</f>
        <v>-1</v>
      </c>
      <c r="AD249">
        <f>IFERROR(VLOOKUP($A249, CDS1Y_bbg!AC$5:AD$241,2), -1)</f>
        <v>-1</v>
      </c>
      <c r="AF249">
        <f>IFERROR(VLOOKUP($A249, CDS1Y_bbg!AE$5:AF$241,2), -1)</f>
        <v>-1</v>
      </c>
      <c r="AH249">
        <f>IFERROR(VLOOKUP($A249, CDS1Y_bbg!AG$5:AH$241,2), -1)</f>
        <v>-1</v>
      </c>
      <c r="AJ249">
        <f>IFERROR(VLOOKUP($A249, CDS1Y_bbg!AI$5:AJ$241,2), -1)</f>
        <v>-1</v>
      </c>
      <c r="AL249">
        <f>IFERROR(VLOOKUP($A249, CDS1Y_bbg!AK$5:AL$241,2), -1)</f>
        <v>-1</v>
      </c>
      <c r="AN249">
        <f>IFERROR(VLOOKUP($A249, CDS1Y_bbg!AM$5:AN$241,2), -1)</f>
        <v>-1</v>
      </c>
      <c r="AP249">
        <f>IFERROR(VLOOKUP($A249, CDS1Y_bbg!AO$5:AP$241,2), -1)</f>
        <v>-1</v>
      </c>
      <c r="AR249">
        <f>IFERROR(VLOOKUP($A249, CDS1Y_bbg!AQ$5:AR$241,2), -1)</f>
        <v>3.88</v>
      </c>
      <c r="AT249">
        <f>IFERROR(VLOOKUP($A249, CDS1Y_bbg!AS$5:AT$241,2), -1)</f>
        <v>3.09</v>
      </c>
      <c r="AV249">
        <f>IFERROR(VLOOKUP($A249, CDS1Y_bbg!AU$5:AV$241,2), -1)</f>
        <v>-1</v>
      </c>
      <c r="AX249">
        <f>IFERROR(VLOOKUP($A249, CDS1Y_bbg!AW$5:AX$241,2), -1)</f>
        <v>-1</v>
      </c>
      <c r="AZ249">
        <f>IFERROR(VLOOKUP($A249, CDS1Y_bbg!AY$5:AZ$241,2), -1)</f>
        <v>-1</v>
      </c>
      <c r="BB249">
        <f>IFERROR(VLOOKUP($A249, CDS1Y_bbg!BA$5:BB$241,2), -1)</f>
        <v>-1</v>
      </c>
      <c r="BD249">
        <f>IFERROR(VLOOKUP($A249, CDS1Y_bbg!BC$5:BD$241,2), -1)</f>
        <v>-1</v>
      </c>
      <c r="BF249">
        <f>IFERROR(VLOOKUP($A249, CDS1Y_bbg!BE$5:BF$241,2), -1)</f>
        <v>-1</v>
      </c>
      <c r="BH249">
        <f>IFERROR(VLOOKUP($A249, CDS1Y_bbg!BG$5:BH$241,2), -1)</f>
        <v>-1</v>
      </c>
      <c r="BJ249">
        <f>IFERROR(VLOOKUP($A249, CDS1Y_bbg!BI$5:BJ$241,2), -1)</f>
        <v>-1</v>
      </c>
      <c r="BL249">
        <f>IFERROR(VLOOKUP($A249, CDS1Y_bbg!BK$5:BL$241,2), -1)</f>
        <v>-1</v>
      </c>
      <c r="BN249">
        <f>IFERROR(VLOOKUP($A249, CDS1Y_bbg!BM$5:BN$241,2), -1)</f>
        <v>-1</v>
      </c>
      <c r="BP249">
        <f>IFERROR(VLOOKUP($A249, CDS1Y_bbg!BO$5:BP$241,2), -1)</f>
        <v>-1</v>
      </c>
      <c r="BR249">
        <f>IFERROR(VLOOKUP($A249, CDS1Y_bbg!BQ$5:BR$241,2), -1)</f>
        <v>-1</v>
      </c>
      <c r="BT249">
        <f>IFERROR(VLOOKUP($A249, CDS1Y_bbg!BS$5:BT$241,2), -1)</f>
        <v>-1</v>
      </c>
      <c r="BV249">
        <f>IFERROR(VLOOKUP($A249, CDS1Y_bbg!BU$5:BV$241,2), -1)</f>
        <v>-1</v>
      </c>
      <c r="BX249">
        <f>IFERROR(VLOOKUP($A249, CDS1Y_bbg!BW$5:BX$241,2), -1)</f>
        <v>-1</v>
      </c>
      <c r="BZ249">
        <f>IFERROR(VLOOKUP($A249, CDS1Y_bbg!BY$5:BZ$241,2), -1)</f>
        <v>-1</v>
      </c>
      <c r="CB249">
        <f>IFERROR(VLOOKUP($A249, CDS1Y_bbg!CA$5:CB$241,2), -1)</f>
        <v>-1</v>
      </c>
      <c r="CD249">
        <f>IFERROR(VLOOKUP($A249, CDS1Y_bbg!CC$5:CD$241,2), -1)</f>
        <v>-1</v>
      </c>
      <c r="CF249">
        <f>IFERROR(VLOOKUP($A249, CDS1Y_bbg!CE$5:CF$241,2), -1)</f>
        <v>-1</v>
      </c>
      <c r="CH249">
        <f>IFERROR(VLOOKUP($A249, CDS1Y_bbg!CG$5:CH$241,2), -1)</f>
        <v>-1</v>
      </c>
      <c r="CJ249">
        <f>IFERROR(VLOOKUP($A249, CDS1Y_bbg!CI$5:CJ$241,2), -1)</f>
        <v>-1</v>
      </c>
      <c r="CL249">
        <f>IFERROR(VLOOKUP($A249, CDS1Y_bbg!CK$5:CL$241,2), -1)</f>
        <v>-1</v>
      </c>
      <c r="CN249">
        <f>IFERROR(VLOOKUP($A249, CDS1Y_bbg!CM$5:CN$241,2), -1)</f>
        <v>-1</v>
      </c>
    </row>
    <row r="250" spans="1:92" x14ac:dyDescent="0.25">
      <c r="A250" s="1">
        <v>44104</v>
      </c>
      <c r="B250">
        <f>IFERROR(VLOOKUP($A250, CDS1Y_bbg!A$5:B$241,2), -1)</f>
        <v>107.495</v>
      </c>
      <c r="D250">
        <f>IFERROR(VLOOKUP($A250, CDS1Y_bbg!C$5:D$241,2), -1)</f>
        <v>-1</v>
      </c>
      <c r="F250">
        <f>IFERROR(VLOOKUP($A250, CDS1Y_bbg!E$5:F$241,2), -1)</f>
        <v>18.757999999999999</v>
      </c>
      <c r="H250">
        <f>IFERROR(VLOOKUP($A250, CDS1Y_bbg!G$5:H$241,2), -1)</f>
        <v>-1</v>
      </c>
      <c r="J250">
        <f>IFERROR(VLOOKUP($A250, CDS1Y_bbg!I$5:J$241,2), -1)</f>
        <v>54.706000000000003</v>
      </c>
      <c r="L250">
        <f>IFERROR(VLOOKUP($A250, CDS1Y_bbg!K$5:L$241,2), -1)</f>
        <v>-1</v>
      </c>
      <c r="N250">
        <f>IFERROR(VLOOKUP($A250, CDS1Y_bbg!M$5:N$241,2), -1)</f>
        <v>-1</v>
      </c>
      <c r="P250">
        <f>IFERROR(VLOOKUP($A250, CDS1Y_bbg!O$5:P$241,2), -1)</f>
        <v>-1</v>
      </c>
      <c r="R250">
        <f>IFERROR(VLOOKUP($A250, CDS1Y_bbg!Q$5:R$241,2), -1)</f>
        <v>49.220999999999997</v>
      </c>
      <c r="T250">
        <v>-1</v>
      </c>
      <c r="V250">
        <f>IFERROR(VLOOKUP($A250, CDS1Y_bbg!U$5:V$241,2), -1)</f>
        <v>-1</v>
      </c>
      <c r="X250">
        <f>IFERROR(VLOOKUP($A250, CDS1Y_bbg!W$5:X$241,2), -1)</f>
        <v>-1</v>
      </c>
      <c r="Z250">
        <v>-1</v>
      </c>
      <c r="AB250">
        <f>IFERROR(VLOOKUP($A250, CDS1Y_bbg!AA$5:AB$241,2), -1)</f>
        <v>-1</v>
      </c>
      <c r="AD250">
        <f>IFERROR(VLOOKUP($A250, CDS1Y_bbg!AC$5:AD$241,2), -1)</f>
        <v>-1</v>
      </c>
      <c r="AF250">
        <f>IFERROR(VLOOKUP($A250, CDS1Y_bbg!AE$5:AF$241,2), -1)</f>
        <v>-1</v>
      </c>
      <c r="AH250">
        <f>IFERROR(VLOOKUP($A250, CDS1Y_bbg!AG$5:AH$241,2), -1)</f>
        <v>-1</v>
      </c>
      <c r="AJ250">
        <f>IFERROR(VLOOKUP($A250, CDS1Y_bbg!AI$5:AJ$241,2), -1)</f>
        <v>-1</v>
      </c>
      <c r="AL250">
        <f>IFERROR(VLOOKUP($A250, CDS1Y_bbg!AK$5:AL$241,2), -1)</f>
        <v>-1</v>
      </c>
      <c r="AN250">
        <f>IFERROR(VLOOKUP($A250, CDS1Y_bbg!AM$5:AN$241,2), -1)</f>
        <v>-1</v>
      </c>
      <c r="AP250">
        <f>IFERROR(VLOOKUP($A250, CDS1Y_bbg!AO$5:AP$241,2), -1)</f>
        <v>-1</v>
      </c>
      <c r="AR250">
        <f>IFERROR(VLOOKUP($A250, CDS1Y_bbg!AQ$5:AR$241,2), -1)</f>
        <v>3.6349999999999998</v>
      </c>
      <c r="AT250">
        <f>IFERROR(VLOOKUP($A250, CDS1Y_bbg!AS$5:AT$241,2), -1)</f>
        <v>3.0249999999999999</v>
      </c>
      <c r="AV250">
        <f>IFERROR(VLOOKUP($A250, CDS1Y_bbg!AU$5:AV$241,2), -1)</f>
        <v>-1</v>
      </c>
      <c r="AX250">
        <f>IFERROR(VLOOKUP($A250, CDS1Y_bbg!AW$5:AX$241,2), -1)</f>
        <v>-1</v>
      </c>
      <c r="AZ250">
        <f>IFERROR(VLOOKUP($A250, CDS1Y_bbg!AY$5:AZ$241,2), -1)</f>
        <v>-1</v>
      </c>
      <c r="BB250">
        <f>IFERROR(VLOOKUP($A250, CDS1Y_bbg!BA$5:BB$241,2), -1)</f>
        <v>-1</v>
      </c>
      <c r="BD250">
        <f>IFERROR(VLOOKUP($A250, CDS1Y_bbg!BC$5:BD$241,2), -1)</f>
        <v>-1</v>
      </c>
      <c r="BF250">
        <f>IFERROR(VLOOKUP($A250, CDS1Y_bbg!BE$5:BF$241,2), -1)</f>
        <v>-1</v>
      </c>
      <c r="BH250">
        <f>IFERROR(VLOOKUP($A250, CDS1Y_bbg!BG$5:BH$241,2), -1)</f>
        <v>-1</v>
      </c>
      <c r="BJ250">
        <f>IFERROR(VLOOKUP($A250, CDS1Y_bbg!BI$5:BJ$241,2), -1)</f>
        <v>-1</v>
      </c>
      <c r="BL250">
        <f>IFERROR(VLOOKUP($A250, CDS1Y_bbg!BK$5:BL$241,2), -1)</f>
        <v>-1</v>
      </c>
      <c r="BN250">
        <f>IFERROR(VLOOKUP($A250, CDS1Y_bbg!BM$5:BN$241,2), -1)</f>
        <v>-1</v>
      </c>
      <c r="BP250">
        <f>IFERROR(VLOOKUP($A250, CDS1Y_bbg!BO$5:BP$241,2), -1)</f>
        <v>-1</v>
      </c>
      <c r="BR250">
        <f>IFERROR(VLOOKUP($A250, CDS1Y_bbg!BQ$5:BR$241,2), -1)</f>
        <v>-1</v>
      </c>
      <c r="BT250">
        <f>IFERROR(VLOOKUP($A250, CDS1Y_bbg!BS$5:BT$241,2), -1)</f>
        <v>-1</v>
      </c>
      <c r="BV250">
        <f>IFERROR(VLOOKUP($A250, CDS1Y_bbg!BU$5:BV$241,2), -1)</f>
        <v>-1</v>
      </c>
      <c r="BX250">
        <f>IFERROR(VLOOKUP($A250, CDS1Y_bbg!BW$5:BX$241,2), -1)</f>
        <v>-1</v>
      </c>
      <c r="BZ250">
        <f>IFERROR(VLOOKUP($A250, CDS1Y_bbg!BY$5:BZ$241,2), -1)</f>
        <v>-1</v>
      </c>
      <c r="CB250">
        <f>IFERROR(VLOOKUP($A250, CDS1Y_bbg!CA$5:CB$241,2), -1)</f>
        <v>-1</v>
      </c>
      <c r="CD250">
        <f>IFERROR(VLOOKUP($A250, CDS1Y_bbg!CC$5:CD$241,2), -1)</f>
        <v>-1</v>
      </c>
      <c r="CF250">
        <f>IFERROR(VLOOKUP($A250, CDS1Y_bbg!CE$5:CF$241,2), -1)</f>
        <v>-1</v>
      </c>
      <c r="CH250">
        <f>IFERROR(VLOOKUP($A250, CDS1Y_bbg!CG$5:CH$241,2), -1)</f>
        <v>-1</v>
      </c>
      <c r="CJ250">
        <f>IFERROR(VLOOKUP($A250, CDS1Y_bbg!CI$5:CJ$241,2), -1)</f>
        <v>-1</v>
      </c>
      <c r="CL250">
        <f>IFERROR(VLOOKUP($A250, CDS1Y_bbg!CK$5:CL$241,2), -1)</f>
        <v>-1</v>
      </c>
      <c r="CN250">
        <f>IFERROR(VLOOKUP($A250, CDS1Y_bbg!CM$5:CN$241,2), -1)</f>
        <v>-1</v>
      </c>
    </row>
    <row r="251" spans="1:92" x14ac:dyDescent="0.25">
      <c r="A251" s="1">
        <v>44134</v>
      </c>
      <c r="B251">
        <f>IFERROR(VLOOKUP($A251, CDS1Y_bbg!A$5:B$241,2), -1)</f>
        <v>86.441000000000003</v>
      </c>
      <c r="D251">
        <f>IFERROR(VLOOKUP($A251, CDS1Y_bbg!C$5:D$241,2), -1)</f>
        <v>-1</v>
      </c>
      <c r="F251">
        <f>IFERROR(VLOOKUP($A251, CDS1Y_bbg!E$5:F$241,2), -1)</f>
        <v>11.981999999999999</v>
      </c>
      <c r="H251">
        <f>IFERROR(VLOOKUP($A251, CDS1Y_bbg!G$5:H$241,2), -1)</f>
        <v>-1</v>
      </c>
      <c r="J251">
        <f>IFERROR(VLOOKUP($A251, CDS1Y_bbg!I$5:J$241,2), -1)</f>
        <v>34.502000000000002</v>
      </c>
      <c r="L251">
        <f>IFERROR(VLOOKUP($A251, CDS1Y_bbg!K$5:L$241,2), -1)</f>
        <v>-1</v>
      </c>
      <c r="N251">
        <f>IFERROR(VLOOKUP($A251, CDS1Y_bbg!M$5:N$241,2), -1)</f>
        <v>-1</v>
      </c>
      <c r="P251">
        <f>IFERROR(VLOOKUP($A251, CDS1Y_bbg!O$5:P$241,2), -1)</f>
        <v>-1</v>
      </c>
      <c r="R251">
        <f>IFERROR(VLOOKUP($A251, CDS1Y_bbg!Q$5:R$241,2), -1)</f>
        <v>38.524999999999999</v>
      </c>
      <c r="T251">
        <v>-1</v>
      </c>
      <c r="V251">
        <f>IFERROR(VLOOKUP($A251, CDS1Y_bbg!U$5:V$241,2), -1)</f>
        <v>-1</v>
      </c>
      <c r="X251">
        <f>IFERROR(VLOOKUP($A251, CDS1Y_bbg!W$5:X$241,2), -1)</f>
        <v>-1</v>
      </c>
      <c r="Z251">
        <v>-1</v>
      </c>
      <c r="AB251">
        <f>IFERROR(VLOOKUP($A251, CDS1Y_bbg!AA$5:AB$241,2), -1)</f>
        <v>-1</v>
      </c>
      <c r="AD251">
        <f>IFERROR(VLOOKUP($A251, CDS1Y_bbg!AC$5:AD$241,2), -1)</f>
        <v>-1</v>
      </c>
      <c r="AF251">
        <f>IFERROR(VLOOKUP($A251, CDS1Y_bbg!AE$5:AF$241,2), -1)</f>
        <v>-1</v>
      </c>
      <c r="AH251">
        <f>IFERROR(VLOOKUP($A251, CDS1Y_bbg!AG$5:AH$241,2), -1)</f>
        <v>-1</v>
      </c>
      <c r="AJ251">
        <f>IFERROR(VLOOKUP($A251, CDS1Y_bbg!AI$5:AJ$241,2), -1)</f>
        <v>-1</v>
      </c>
      <c r="AL251">
        <f>IFERROR(VLOOKUP($A251, CDS1Y_bbg!AK$5:AL$241,2), -1)</f>
        <v>-1</v>
      </c>
      <c r="AN251">
        <f>IFERROR(VLOOKUP($A251, CDS1Y_bbg!AM$5:AN$241,2), -1)</f>
        <v>-1</v>
      </c>
      <c r="AP251">
        <f>IFERROR(VLOOKUP($A251, CDS1Y_bbg!AO$5:AP$241,2), -1)</f>
        <v>-1</v>
      </c>
      <c r="AR251">
        <f>IFERROR(VLOOKUP($A251, CDS1Y_bbg!AQ$5:AR$241,2), -1)</f>
        <v>4.51</v>
      </c>
      <c r="AT251">
        <f>IFERROR(VLOOKUP($A251, CDS1Y_bbg!AS$5:AT$241,2), -1)</f>
        <v>3.0350000000000001</v>
      </c>
      <c r="AV251">
        <f>IFERROR(VLOOKUP($A251, CDS1Y_bbg!AU$5:AV$241,2), -1)</f>
        <v>-1</v>
      </c>
      <c r="AX251">
        <f>IFERROR(VLOOKUP($A251, CDS1Y_bbg!AW$5:AX$241,2), -1)</f>
        <v>-1</v>
      </c>
      <c r="AZ251">
        <f>IFERROR(VLOOKUP($A251, CDS1Y_bbg!AY$5:AZ$241,2), -1)</f>
        <v>-1</v>
      </c>
      <c r="BB251">
        <f>IFERROR(VLOOKUP($A251, CDS1Y_bbg!BA$5:BB$241,2), -1)</f>
        <v>-1</v>
      </c>
      <c r="BD251">
        <f>IFERROR(VLOOKUP($A251, CDS1Y_bbg!BC$5:BD$241,2), -1)</f>
        <v>-1</v>
      </c>
      <c r="BF251">
        <f>IFERROR(VLOOKUP($A251, CDS1Y_bbg!BE$5:BF$241,2), -1)</f>
        <v>-1</v>
      </c>
      <c r="BH251">
        <f>IFERROR(VLOOKUP($A251, CDS1Y_bbg!BG$5:BH$241,2), -1)</f>
        <v>-1</v>
      </c>
      <c r="BJ251">
        <f>IFERROR(VLOOKUP($A251, CDS1Y_bbg!BI$5:BJ$241,2), -1)</f>
        <v>-1</v>
      </c>
      <c r="BL251">
        <f>IFERROR(VLOOKUP($A251, CDS1Y_bbg!BK$5:BL$241,2), -1)</f>
        <v>-1</v>
      </c>
      <c r="BN251">
        <f>IFERROR(VLOOKUP($A251, CDS1Y_bbg!BM$5:BN$241,2), -1)</f>
        <v>-1</v>
      </c>
      <c r="BP251">
        <f>IFERROR(VLOOKUP($A251, CDS1Y_bbg!BO$5:BP$241,2), -1)</f>
        <v>-1</v>
      </c>
      <c r="BR251">
        <f>IFERROR(VLOOKUP($A251, CDS1Y_bbg!BQ$5:BR$241,2), -1)</f>
        <v>-1</v>
      </c>
      <c r="BT251">
        <f>IFERROR(VLOOKUP($A251, CDS1Y_bbg!BS$5:BT$241,2), -1)</f>
        <v>-1</v>
      </c>
      <c r="BV251">
        <f>IFERROR(VLOOKUP($A251, CDS1Y_bbg!BU$5:BV$241,2), -1)</f>
        <v>-1</v>
      </c>
      <c r="BX251">
        <f>IFERROR(VLOOKUP($A251, CDS1Y_bbg!BW$5:BX$241,2), -1)</f>
        <v>-1</v>
      </c>
      <c r="BZ251">
        <f>IFERROR(VLOOKUP($A251, CDS1Y_bbg!BY$5:BZ$241,2), -1)</f>
        <v>-1</v>
      </c>
      <c r="CB251">
        <f>IFERROR(VLOOKUP($A251, CDS1Y_bbg!CA$5:CB$241,2), -1)</f>
        <v>-1</v>
      </c>
      <c r="CD251">
        <f>IFERROR(VLOOKUP($A251, CDS1Y_bbg!CC$5:CD$241,2), -1)</f>
        <v>-1</v>
      </c>
      <c r="CF251">
        <f>IFERROR(VLOOKUP($A251, CDS1Y_bbg!CE$5:CF$241,2), -1)</f>
        <v>-1</v>
      </c>
      <c r="CH251">
        <f>IFERROR(VLOOKUP($A251, CDS1Y_bbg!CG$5:CH$241,2), -1)</f>
        <v>-1</v>
      </c>
      <c r="CJ251">
        <f>IFERROR(VLOOKUP($A251, CDS1Y_bbg!CI$5:CJ$241,2), -1)</f>
        <v>-1</v>
      </c>
      <c r="CL251">
        <f>IFERROR(VLOOKUP($A251, CDS1Y_bbg!CK$5:CL$241,2), -1)</f>
        <v>-1</v>
      </c>
      <c r="CN251">
        <f>IFERROR(VLOOKUP($A251, CDS1Y_bbg!CM$5:CN$241,2), -1)</f>
        <v>-1</v>
      </c>
    </row>
    <row r="252" spans="1:92" x14ac:dyDescent="0.25">
      <c r="A252" s="1">
        <v>44165</v>
      </c>
      <c r="B252">
        <f>IFERROR(VLOOKUP($A252, CDS1Y_bbg!A$5:B$241,2), -1)</f>
        <v>56.076999999999998</v>
      </c>
      <c r="D252">
        <f>IFERROR(VLOOKUP($A252, CDS1Y_bbg!C$5:D$241,2), -1)</f>
        <v>-1</v>
      </c>
      <c r="F252">
        <f>IFERROR(VLOOKUP($A252, CDS1Y_bbg!E$5:F$241,2), -1)</f>
        <v>7.9859999999999998</v>
      </c>
      <c r="H252">
        <f>IFERROR(VLOOKUP($A252, CDS1Y_bbg!G$5:H$241,2), -1)</f>
        <v>-1</v>
      </c>
      <c r="J252">
        <f>IFERROR(VLOOKUP($A252, CDS1Y_bbg!I$5:J$241,2), -1)</f>
        <v>18.346</v>
      </c>
      <c r="L252">
        <f>IFERROR(VLOOKUP($A252, CDS1Y_bbg!K$5:L$241,2), -1)</f>
        <v>-1</v>
      </c>
      <c r="N252">
        <f>IFERROR(VLOOKUP($A252, CDS1Y_bbg!M$5:N$241,2), -1)</f>
        <v>-1</v>
      </c>
      <c r="P252">
        <f>IFERROR(VLOOKUP($A252, CDS1Y_bbg!O$5:P$241,2), -1)</f>
        <v>-1</v>
      </c>
      <c r="R252">
        <f>IFERROR(VLOOKUP($A252, CDS1Y_bbg!Q$5:R$241,2), -1)</f>
        <v>18.375</v>
      </c>
      <c r="T252">
        <v>-1</v>
      </c>
      <c r="V252">
        <f>IFERROR(VLOOKUP($A252, CDS1Y_bbg!U$5:V$241,2), -1)</f>
        <v>-1</v>
      </c>
      <c r="X252">
        <f>IFERROR(VLOOKUP($A252, CDS1Y_bbg!W$5:X$241,2), -1)</f>
        <v>-1</v>
      </c>
      <c r="Z252">
        <v>-1</v>
      </c>
      <c r="AB252">
        <f>IFERROR(VLOOKUP($A252, CDS1Y_bbg!AA$5:AB$241,2), -1)</f>
        <v>-1</v>
      </c>
      <c r="AD252">
        <f>IFERROR(VLOOKUP($A252, CDS1Y_bbg!AC$5:AD$241,2), -1)</f>
        <v>-1</v>
      </c>
      <c r="AF252">
        <f>IFERROR(VLOOKUP($A252, CDS1Y_bbg!AE$5:AF$241,2), -1)</f>
        <v>-1</v>
      </c>
      <c r="AH252">
        <f>IFERROR(VLOOKUP($A252, CDS1Y_bbg!AG$5:AH$241,2), -1)</f>
        <v>-1</v>
      </c>
      <c r="AJ252">
        <f>IFERROR(VLOOKUP($A252, CDS1Y_bbg!AI$5:AJ$241,2), -1)</f>
        <v>-1</v>
      </c>
      <c r="AL252">
        <f>IFERROR(VLOOKUP($A252, CDS1Y_bbg!AK$5:AL$241,2), -1)</f>
        <v>-1</v>
      </c>
      <c r="AN252">
        <f>IFERROR(VLOOKUP($A252, CDS1Y_bbg!AM$5:AN$241,2), -1)</f>
        <v>-1</v>
      </c>
      <c r="AP252">
        <f>IFERROR(VLOOKUP($A252, CDS1Y_bbg!AO$5:AP$241,2), -1)</f>
        <v>-1</v>
      </c>
      <c r="AR252">
        <f>IFERROR(VLOOKUP($A252, CDS1Y_bbg!AQ$5:AR$241,2), -1)</f>
        <v>4.915</v>
      </c>
      <c r="AT252">
        <f>IFERROR(VLOOKUP($A252, CDS1Y_bbg!AS$5:AT$241,2), -1)</f>
        <v>2.5499999999999998</v>
      </c>
      <c r="AV252">
        <f>IFERROR(VLOOKUP($A252, CDS1Y_bbg!AU$5:AV$241,2), -1)</f>
        <v>-1</v>
      </c>
      <c r="AX252">
        <f>IFERROR(VLOOKUP($A252, CDS1Y_bbg!AW$5:AX$241,2), -1)</f>
        <v>-1</v>
      </c>
      <c r="AZ252">
        <f>IFERROR(VLOOKUP($A252, CDS1Y_bbg!AY$5:AZ$241,2), -1)</f>
        <v>-1</v>
      </c>
      <c r="BB252">
        <f>IFERROR(VLOOKUP($A252, CDS1Y_bbg!BA$5:BB$241,2), -1)</f>
        <v>-1</v>
      </c>
      <c r="BD252">
        <f>IFERROR(VLOOKUP($A252, CDS1Y_bbg!BC$5:BD$241,2), -1)</f>
        <v>-1</v>
      </c>
      <c r="BF252">
        <f>IFERROR(VLOOKUP($A252, CDS1Y_bbg!BE$5:BF$241,2), -1)</f>
        <v>-1</v>
      </c>
      <c r="BH252">
        <f>IFERROR(VLOOKUP($A252, CDS1Y_bbg!BG$5:BH$241,2), -1)</f>
        <v>-1</v>
      </c>
      <c r="BJ252">
        <f>IFERROR(VLOOKUP($A252, CDS1Y_bbg!BI$5:BJ$241,2), -1)</f>
        <v>-1</v>
      </c>
      <c r="BL252">
        <f>IFERROR(VLOOKUP($A252, CDS1Y_bbg!BK$5:BL$241,2), -1)</f>
        <v>-1</v>
      </c>
      <c r="BN252">
        <f>IFERROR(VLOOKUP($A252, CDS1Y_bbg!BM$5:BN$241,2), -1)</f>
        <v>-1</v>
      </c>
      <c r="BP252">
        <f>IFERROR(VLOOKUP($A252, CDS1Y_bbg!BO$5:BP$241,2), -1)</f>
        <v>-1</v>
      </c>
      <c r="BR252">
        <f>IFERROR(VLOOKUP($A252, CDS1Y_bbg!BQ$5:BR$241,2), -1)</f>
        <v>-1</v>
      </c>
      <c r="BT252">
        <f>IFERROR(VLOOKUP($A252, CDS1Y_bbg!BS$5:BT$241,2), -1)</f>
        <v>-1</v>
      </c>
      <c r="BV252">
        <f>IFERROR(VLOOKUP($A252, CDS1Y_bbg!BU$5:BV$241,2), -1)</f>
        <v>-1</v>
      </c>
      <c r="BX252">
        <f>IFERROR(VLOOKUP($A252, CDS1Y_bbg!BW$5:BX$241,2), -1)</f>
        <v>-1</v>
      </c>
      <c r="BZ252">
        <f>IFERROR(VLOOKUP($A252, CDS1Y_bbg!BY$5:BZ$241,2), -1)</f>
        <v>-1</v>
      </c>
      <c r="CB252">
        <f>IFERROR(VLOOKUP($A252, CDS1Y_bbg!CA$5:CB$241,2), -1)</f>
        <v>-1</v>
      </c>
      <c r="CD252">
        <f>IFERROR(VLOOKUP($A252, CDS1Y_bbg!CC$5:CD$241,2), -1)</f>
        <v>-1</v>
      </c>
      <c r="CF252">
        <f>IFERROR(VLOOKUP($A252, CDS1Y_bbg!CE$5:CF$241,2), -1)</f>
        <v>-1</v>
      </c>
      <c r="CH252">
        <f>IFERROR(VLOOKUP($A252, CDS1Y_bbg!CG$5:CH$241,2), -1)</f>
        <v>-1</v>
      </c>
      <c r="CJ252">
        <f>IFERROR(VLOOKUP($A252, CDS1Y_bbg!CI$5:CJ$241,2), -1)</f>
        <v>-1</v>
      </c>
      <c r="CL252">
        <f>IFERROR(VLOOKUP($A252, CDS1Y_bbg!CK$5:CL$241,2), -1)</f>
        <v>-1</v>
      </c>
      <c r="CN252">
        <f>IFERROR(VLOOKUP($A252, CDS1Y_bbg!CM$5:CN$241,2), -1)</f>
        <v>-1</v>
      </c>
    </row>
    <row r="253" spans="1:92" x14ac:dyDescent="0.25">
      <c r="A253" s="1">
        <v>44196</v>
      </c>
      <c r="B253">
        <f>IFERROR(VLOOKUP($A253, CDS1Y_bbg!A$5:B$241,2), -1)</f>
        <v>44.350999999999999</v>
      </c>
      <c r="D253">
        <f>IFERROR(VLOOKUP($A253, CDS1Y_bbg!C$5:D$241,2), -1)</f>
        <v>-1</v>
      </c>
      <c r="F253">
        <f>IFERROR(VLOOKUP($A253, CDS1Y_bbg!E$5:F$241,2), -1)</f>
        <v>8.1289999999999996</v>
      </c>
      <c r="H253">
        <f>IFERROR(VLOOKUP($A253, CDS1Y_bbg!G$5:H$241,2), -1)</f>
        <v>-1</v>
      </c>
      <c r="J253">
        <f>IFERROR(VLOOKUP($A253, CDS1Y_bbg!I$5:J$241,2), -1)</f>
        <v>18.044</v>
      </c>
      <c r="L253">
        <f>IFERROR(VLOOKUP($A253, CDS1Y_bbg!K$5:L$241,2), -1)</f>
        <v>-1</v>
      </c>
      <c r="N253">
        <f>IFERROR(VLOOKUP($A253, CDS1Y_bbg!M$5:N$241,2), -1)</f>
        <v>-1</v>
      </c>
      <c r="P253">
        <f>IFERROR(VLOOKUP($A253, CDS1Y_bbg!O$5:P$241,2), -1)</f>
        <v>-1</v>
      </c>
      <c r="R253">
        <f>IFERROR(VLOOKUP($A253, CDS1Y_bbg!Q$5:R$241,2), -1)</f>
        <v>14.856</v>
      </c>
      <c r="T253">
        <v>-1</v>
      </c>
      <c r="V253">
        <f>IFERROR(VLOOKUP($A253, CDS1Y_bbg!U$5:V$241,2), -1)</f>
        <v>-1</v>
      </c>
      <c r="X253">
        <f>IFERROR(VLOOKUP($A253, CDS1Y_bbg!W$5:X$241,2), -1)</f>
        <v>-1</v>
      </c>
      <c r="Z253">
        <v>-1</v>
      </c>
      <c r="AB253">
        <f>IFERROR(VLOOKUP($A253, CDS1Y_bbg!AA$5:AB$241,2), -1)</f>
        <v>-1</v>
      </c>
      <c r="AD253">
        <f>IFERROR(VLOOKUP($A253, CDS1Y_bbg!AC$5:AD$241,2), -1)</f>
        <v>-1</v>
      </c>
      <c r="AF253">
        <f>IFERROR(VLOOKUP($A253, CDS1Y_bbg!AE$5:AF$241,2), -1)</f>
        <v>-1</v>
      </c>
      <c r="AH253">
        <f>IFERROR(VLOOKUP($A253, CDS1Y_bbg!AG$5:AH$241,2), -1)</f>
        <v>-1</v>
      </c>
      <c r="AJ253">
        <f>IFERROR(VLOOKUP($A253, CDS1Y_bbg!AI$5:AJ$241,2), -1)</f>
        <v>-1</v>
      </c>
      <c r="AL253">
        <f>IFERROR(VLOOKUP($A253, CDS1Y_bbg!AK$5:AL$241,2), -1)</f>
        <v>-1</v>
      </c>
      <c r="AN253">
        <f>IFERROR(VLOOKUP($A253, CDS1Y_bbg!AM$5:AN$241,2), -1)</f>
        <v>-1</v>
      </c>
      <c r="AP253">
        <f>IFERROR(VLOOKUP($A253, CDS1Y_bbg!AO$5:AP$241,2), -1)</f>
        <v>-1</v>
      </c>
      <c r="AR253">
        <f>IFERROR(VLOOKUP($A253, CDS1Y_bbg!AQ$5:AR$241,2), -1)</f>
        <v>4.4000000000000004</v>
      </c>
      <c r="AT253">
        <f>IFERROR(VLOOKUP($A253, CDS1Y_bbg!AS$5:AT$241,2), -1)</f>
        <v>2.7549999999999999</v>
      </c>
      <c r="AV253">
        <f>IFERROR(VLOOKUP($A253, CDS1Y_bbg!AU$5:AV$241,2), -1)</f>
        <v>-1</v>
      </c>
      <c r="AX253">
        <f>IFERROR(VLOOKUP($A253, CDS1Y_bbg!AW$5:AX$241,2), -1)</f>
        <v>-1</v>
      </c>
      <c r="AZ253">
        <f>IFERROR(VLOOKUP($A253, CDS1Y_bbg!AY$5:AZ$241,2), -1)</f>
        <v>-1</v>
      </c>
      <c r="BB253">
        <f>IFERROR(VLOOKUP($A253, CDS1Y_bbg!BA$5:BB$241,2), -1)</f>
        <v>-1</v>
      </c>
      <c r="BD253">
        <f>IFERROR(VLOOKUP($A253, CDS1Y_bbg!BC$5:BD$241,2), -1)</f>
        <v>-1</v>
      </c>
      <c r="BF253">
        <f>IFERROR(VLOOKUP($A253, CDS1Y_bbg!BE$5:BF$241,2), -1)</f>
        <v>-1</v>
      </c>
      <c r="BH253">
        <f>IFERROR(VLOOKUP($A253, CDS1Y_bbg!BG$5:BH$241,2), -1)</f>
        <v>-1</v>
      </c>
      <c r="BJ253">
        <f>IFERROR(VLOOKUP($A253, CDS1Y_bbg!BI$5:BJ$241,2), -1)</f>
        <v>-1</v>
      </c>
      <c r="BL253">
        <f>IFERROR(VLOOKUP($A253, CDS1Y_bbg!BK$5:BL$241,2), -1)</f>
        <v>-1</v>
      </c>
      <c r="BN253">
        <f>IFERROR(VLOOKUP($A253, CDS1Y_bbg!BM$5:BN$241,2), -1)</f>
        <v>-1</v>
      </c>
      <c r="BP253">
        <f>IFERROR(VLOOKUP($A253, CDS1Y_bbg!BO$5:BP$241,2), -1)</f>
        <v>-1</v>
      </c>
      <c r="BR253">
        <f>IFERROR(VLOOKUP($A253, CDS1Y_bbg!BQ$5:BR$241,2), -1)</f>
        <v>-1</v>
      </c>
      <c r="BT253">
        <f>IFERROR(VLOOKUP($A253, CDS1Y_bbg!BS$5:BT$241,2), -1)</f>
        <v>-1</v>
      </c>
      <c r="BV253">
        <f>IFERROR(VLOOKUP($A253, CDS1Y_bbg!BU$5:BV$241,2), -1)</f>
        <v>-1</v>
      </c>
      <c r="BX253">
        <f>IFERROR(VLOOKUP($A253, CDS1Y_bbg!BW$5:BX$241,2), -1)</f>
        <v>-1</v>
      </c>
      <c r="BZ253">
        <f>IFERROR(VLOOKUP($A253, CDS1Y_bbg!BY$5:BZ$241,2), -1)</f>
        <v>-1</v>
      </c>
      <c r="CB253">
        <f>IFERROR(VLOOKUP($A253, CDS1Y_bbg!CA$5:CB$241,2), -1)</f>
        <v>-1</v>
      </c>
      <c r="CD253">
        <f>IFERROR(VLOOKUP($A253, CDS1Y_bbg!CC$5:CD$241,2), -1)</f>
        <v>-1</v>
      </c>
      <c r="CF253">
        <f>IFERROR(VLOOKUP($A253, CDS1Y_bbg!CE$5:CF$241,2), -1)</f>
        <v>-1</v>
      </c>
      <c r="CH253">
        <f>IFERROR(VLOOKUP($A253, CDS1Y_bbg!CG$5:CH$241,2), -1)</f>
        <v>-1</v>
      </c>
      <c r="CJ253">
        <f>IFERROR(VLOOKUP($A253, CDS1Y_bbg!CI$5:CJ$241,2), -1)</f>
        <v>-1</v>
      </c>
      <c r="CL253">
        <f>IFERROR(VLOOKUP($A253, CDS1Y_bbg!CK$5:CL$241,2), -1)</f>
        <v>-1</v>
      </c>
      <c r="CN253">
        <f>IFERROR(VLOOKUP($A253, CDS1Y_bbg!CM$5:CN$241,2), -1)</f>
        <v>-1</v>
      </c>
    </row>
    <row r="254" spans="1:92" x14ac:dyDescent="0.25">
      <c r="A254" s="1">
        <v>44225</v>
      </c>
      <c r="B254">
        <f>IFERROR(VLOOKUP($A254, CDS1Y_bbg!A$5:B$241,2), -1)</f>
        <v>59.277999999999999</v>
      </c>
      <c r="D254">
        <f>IFERROR(VLOOKUP($A254, CDS1Y_bbg!C$5:D$241,2), -1)</f>
        <v>-1</v>
      </c>
      <c r="F254">
        <f>IFERROR(VLOOKUP($A254, CDS1Y_bbg!E$5:F$241,2), -1)</f>
        <v>8.1289999999999996</v>
      </c>
      <c r="H254">
        <f>IFERROR(VLOOKUP($A254, CDS1Y_bbg!G$5:H$241,2), -1)</f>
        <v>-1</v>
      </c>
      <c r="J254">
        <f>IFERROR(VLOOKUP($A254, CDS1Y_bbg!I$5:J$241,2), -1)</f>
        <v>31.931000000000001</v>
      </c>
      <c r="L254">
        <f>IFERROR(VLOOKUP($A254, CDS1Y_bbg!K$5:L$241,2), -1)</f>
        <v>-1</v>
      </c>
      <c r="N254">
        <f>IFERROR(VLOOKUP($A254, CDS1Y_bbg!M$5:N$241,2), -1)</f>
        <v>-1</v>
      </c>
      <c r="P254">
        <f>IFERROR(VLOOKUP($A254, CDS1Y_bbg!O$5:P$241,2), -1)</f>
        <v>-1</v>
      </c>
      <c r="R254">
        <f>IFERROR(VLOOKUP($A254, CDS1Y_bbg!Q$5:R$241,2), -1)</f>
        <v>24.071000000000002</v>
      </c>
      <c r="T254">
        <v>-1</v>
      </c>
      <c r="V254">
        <f>IFERROR(VLOOKUP($A254, CDS1Y_bbg!U$5:V$241,2), -1)</f>
        <v>-1</v>
      </c>
      <c r="X254">
        <f>IFERROR(VLOOKUP($A254, CDS1Y_bbg!W$5:X$241,2), -1)</f>
        <v>-1</v>
      </c>
      <c r="Z254">
        <v>-1</v>
      </c>
      <c r="AB254">
        <f>IFERROR(VLOOKUP($A254, CDS1Y_bbg!AA$5:AB$241,2), -1)</f>
        <v>-1</v>
      </c>
      <c r="AD254">
        <f>IFERROR(VLOOKUP($A254, CDS1Y_bbg!AC$5:AD$241,2), -1)</f>
        <v>-1</v>
      </c>
      <c r="AF254">
        <f>IFERROR(VLOOKUP($A254, CDS1Y_bbg!AE$5:AF$241,2), -1)</f>
        <v>-1</v>
      </c>
      <c r="AH254">
        <f>IFERROR(VLOOKUP($A254, CDS1Y_bbg!AG$5:AH$241,2), -1)</f>
        <v>-1</v>
      </c>
      <c r="AJ254">
        <f>IFERROR(VLOOKUP($A254, CDS1Y_bbg!AI$5:AJ$241,2), -1)</f>
        <v>-1</v>
      </c>
      <c r="AL254">
        <f>IFERROR(VLOOKUP($A254, CDS1Y_bbg!AK$5:AL$241,2), -1)</f>
        <v>-1</v>
      </c>
      <c r="AN254">
        <f>IFERROR(VLOOKUP($A254, CDS1Y_bbg!AM$5:AN$241,2), -1)</f>
        <v>-1</v>
      </c>
      <c r="AP254">
        <f>IFERROR(VLOOKUP($A254, CDS1Y_bbg!AO$5:AP$241,2), -1)</f>
        <v>-1</v>
      </c>
      <c r="AR254">
        <f>IFERROR(VLOOKUP($A254, CDS1Y_bbg!AQ$5:AR$241,2), -1)</f>
        <v>4.08</v>
      </c>
      <c r="AT254">
        <f>IFERROR(VLOOKUP($A254, CDS1Y_bbg!AS$5:AT$241,2), -1)</f>
        <v>2.9550000000000001</v>
      </c>
      <c r="AV254">
        <f>IFERROR(VLOOKUP($A254, CDS1Y_bbg!AU$5:AV$241,2), -1)</f>
        <v>-1</v>
      </c>
      <c r="AX254">
        <f>IFERROR(VLOOKUP($A254, CDS1Y_bbg!AW$5:AX$241,2), -1)</f>
        <v>-1</v>
      </c>
      <c r="AZ254">
        <f>IFERROR(VLOOKUP($A254, CDS1Y_bbg!AY$5:AZ$241,2), -1)</f>
        <v>-1</v>
      </c>
      <c r="BB254">
        <f>IFERROR(VLOOKUP($A254, CDS1Y_bbg!BA$5:BB$241,2), -1)</f>
        <v>-1</v>
      </c>
      <c r="BD254">
        <f>IFERROR(VLOOKUP($A254, CDS1Y_bbg!BC$5:BD$241,2), -1)</f>
        <v>-1</v>
      </c>
      <c r="BF254">
        <f>IFERROR(VLOOKUP($A254, CDS1Y_bbg!BE$5:BF$241,2), -1)</f>
        <v>-1</v>
      </c>
      <c r="BH254">
        <f>IFERROR(VLOOKUP($A254, CDS1Y_bbg!BG$5:BH$241,2), -1)</f>
        <v>-1</v>
      </c>
      <c r="BJ254">
        <f>IFERROR(VLOOKUP($A254, CDS1Y_bbg!BI$5:BJ$241,2), -1)</f>
        <v>-1</v>
      </c>
      <c r="BL254">
        <f>IFERROR(VLOOKUP($A254, CDS1Y_bbg!BK$5:BL$241,2), -1)</f>
        <v>-1</v>
      </c>
      <c r="BN254">
        <f>IFERROR(VLOOKUP($A254, CDS1Y_bbg!BM$5:BN$241,2), -1)</f>
        <v>-1</v>
      </c>
      <c r="BP254">
        <f>IFERROR(VLOOKUP($A254, CDS1Y_bbg!BO$5:BP$241,2), -1)</f>
        <v>-1</v>
      </c>
      <c r="BR254">
        <f>IFERROR(VLOOKUP($A254, CDS1Y_bbg!BQ$5:BR$241,2), -1)</f>
        <v>-1</v>
      </c>
      <c r="BT254">
        <f>IFERROR(VLOOKUP($A254, CDS1Y_bbg!BS$5:BT$241,2), -1)</f>
        <v>-1</v>
      </c>
      <c r="BV254">
        <f>IFERROR(VLOOKUP($A254, CDS1Y_bbg!BU$5:BV$241,2), -1)</f>
        <v>-1</v>
      </c>
      <c r="BX254">
        <f>IFERROR(VLOOKUP($A254, CDS1Y_bbg!BW$5:BX$241,2), -1)</f>
        <v>-1</v>
      </c>
      <c r="BZ254">
        <f>IFERROR(VLOOKUP($A254, CDS1Y_bbg!BY$5:BZ$241,2), -1)</f>
        <v>-1</v>
      </c>
      <c r="CB254">
        <f>IFERROR(VLOOKUP($A254, CDS1Y_bbg!CA$5:CB$241,2), -1)</f>
        <v>-1</v>
      </c>
      <c r="CD254">
        <f>IFERROR(VLOOKUP($A254, CDS1Y_bbg!CC$5:CD$241,2), -1)</f>
        <v>-1</v>
      </c>
      <c r="CF254">
        <f>IFERROR(VLOOKUP($A254, CDS1Y_bbg!CE$5:CF$241,2), -1)</f>
        <v>-1</v>
      </c>
      <c r="CH254">
        <f>IFERROR(VLOOKUP($A254, CDS1Y_bbg!CG$5:CH$241,2), -1)</f>
        <v>-1</v>
      </c>
      <c r="CJ254">
        <f>IFERROR(VLOOKUP($A254, CDS1Y_bbg!CI$5:CJ$241,2), -1)</f>
        <v>-1</v>
      </c>
      <c r="CL254">
        <f>IFERROR(VLOOKUP($A254, CDS1Y_bbg!CK$5:CL$241,2), -1)</f>
        <v>-1</v>
      </c>
      <c r="CN254">
        <f>IFERROR(VLOOKUP($A254, CDS1Y_bbg!CM$5:CN$241,2), -1)</f>
        <v>-1</v>
      </c>
    </row>
    <row r="255" spans="1:92" x14ac:dyDescent="0.25">
      <c r="A255" s="1">
        <v>44253</v>
      </c>
      <c r="B255">
        <f>IFERROR(VLOOKUP($A255, CDS1Y_bbg!A$5:B$241,2), -1)</f>
        <v>66.858000000000004</v>
      </c>
      <c r="D255">
        <f>IFERROR(VLOOKUP($A255, CDS1Y_bbg!C$5:D$241,2), -1)</f>
        <v>-1</v>
      </c>
      <c r="F255">
        <f>IFERROR(VLOOKUP($A255, CDS1Y_bbg!E$5:F$241,2), -1)</f>
        <v>12.016</v>
      </c>
      <c r="H255">
        <f>IFERROR(VLOOKUP($A255, CDS1Y_bbg!G$5:H$241,2), -1)</f>
        <v>-1</v>
      </c>
      <c r="J255">
        <f>IFERROR(VLOOKUP($A255, CDS1Y_bbg!I$5:J$241,2), -1)</f>
        <v>35.765999999999998</v>
      </c>
      <c r="L255">
        <f>IFERROR(VLOOKUP($A255, CDS1Y_bbg!K$5:L$241,2), -1)</f>
        <v>-1</v>
      </c>
      <c r="N255">
        <f>IFERROR(VLOOKUP($A255, CDS1Y_bbg!M$5:N$241,2), -1)</f>
        <v>-1</v>
      </c>
      <c r="P255">
        <f>IFERROR(VLOOKUP($A255, CDS1Y_bbg!O$5:P$241,2), -1)</f>
        <v>-1</v>
      </c>
      <c r="R255">
        <f>IFERROR(VLOOKUP($A255, CDS1Y_bbg!Q$5:R$241,2), -1)</f>
        <v>32.606999999999999</v>
      </c>
      <c r="T255">
        <v>-1</v>
      </c>
      <c r="V255">
        <f>IFERROR(VLOOKUP($A255, CDS1Y_bbg!U$5:V$241,2), -1)</f>
        <v>-1</v>
      </c>
      <c r="X255">
        <f>IFERROR(VLOOKUP($A255, CDS1Y_bbg!W$5:X$241,2), -1)</f>
        <v>-1</v>
      </c>
      <c r="Z255">
        <v>-1</v>
      </c>
      <c r="AB255">
        <f>IFERROR(VLOOKUP($A255, CDS1Y_bbg!AA$5:AB$241,2), -1)</f>
        <v>-1</v>
      </c>
      <c r="AD255">
        <f>IFERROR(VLOOKUP($A255, CDS1Y_bbg!AC$5:AD$241,2), -1)</f>
        <v>-1</v>
      </c>
      <c r="AF255">
        <f>IFERROR(VLOOKUP($A255, CDS1Y_bbg!AE$5:AF$241,2), -1)</f>
        <v>-1</v>
      </c>
      <c r="AH255">
        <f>IFERROR(VLOOKUP($A255, CDS1Y_bbg!AG$5:AH$241,2), -1)</f>
        <v>-1</v>
      </c>
      <c r="AJ255">
        <f>IFERROR(VLOOKUP($A255, CDS1Y_bbg!AI$5:AJ$241,2), -1)</f>
        <v>-1</v>
      </c>
      <c r="AL255">
        <f>IFERROR(VLOOKUP($A255, CDS1Y_bbg!AK$5:AL$241,2), -1)</f>
        <v>-1</v>
      </c>
      <c r="AN255">
        <f>IFERROR(VLOOKUP($A255, CDS1Y_bbg!AM$5:AN$241,2), -1)</f>
        <v>-1</v>
      </c>
      <c r="AP255">
        <f>IFERROR(VLOOKUP($A255, CDS1Y_bbg!AO$5:AP$241,2), -1)</f>
        <v>-1</v>
      </c>
      <c r="AR255">
        <f>IFERROR(VLOOKUP($A255, CDS1Y_bbg!AQ$5:AR$241,2), -1)</f>
        <v>3.4449999999999998</v>
      </c>
      <c r="AT255">
        <f>IFERROR(VLOOKUP($A255, CDS1Y_bbg!AS$5:AT$241,2), -1)</f>
        <v>2.6150000000000002</v>
      </c>
      <c r="AV255">
        <f>IFERROR(VLOOKUP($A255, CDS1Y_bbg!AU$5:AV$241,2), -1)</f>
        <v>-1</v>
      </c>
      <c r="AX255">
        <f>IFERROR(VLOOKUP($A255, CDS1Y_bbg!AW$5:AX$241,2), -1)</f>
        <v>-1</v>
      </c>
      <c r="AZ255">
        <f>IFERROR(VLOOKUP($A255, CDS1Y_bbg!AY$5:AZ$241,2), -1)</f>
        <v>-1</v>
      </c>
      <c r="BB255">
        <f>IFERROR(VLOOKUP($A255, CDS1Y_bbg!BA$5:BB$241,2), -1)</f>
        <v>-1</v>
      </c>
      <c r="BD255">
        <f>IFERROR(VLOOKUP($A255, CDS1Y_bbg!BC$5:BD$241,2), -1)</f>
        <v>-1</v>
      </c>
      <c r="BF255">
        <f>IFERROR(VLOOKUP($A255, CDS1Y_bbg!BE$5:BF$241,2), -1)</f>
        <v>-1</v>
      </c>
      <c r="BH255">
        <f>IFERROR(VLOOKUP($A255, CDS1Y_bbg!BG$5:BH$241,2), -1)</f>
        <v>-1</v>
      </c>
      <c r="BJ255">
        <f>IFERROR(VLOOKUP($A255, CDS1Y_bbg!BI$5:BJ$241,2), -1)</f>
        <v>-1</v>
      </c>
      <c r="BL255">
        <f>IFERROR(VLOOKUP($A255, CDS1Y_bbg!BK$5:BL$241,2), -1)</f>
        <v>-1</v>
      </c>
      <c r="BN255">
        <f>IFERROR(VLOOKUP($A255, CDS1Y_bbg!BM$5:BN$241,2), -1)</f>
        <v>-1</v>
      </c>
      <c r="BP255">
        <f>IFERROR(VLOOKUP($A255, CDS1Y_bbg!BO$5:BP$241,2), -1)</f>
        <v>-1</v>
      </c>
      <c r="BR255">
        <f>IFERROR(VLOOKUP($A255, CDS1Y_bbg!BQ$5:BR$241,2), -1)</f>
        <v>-1</v>
      </c>
      <c r="BT255">
        <f>IFERROR(VLOOKUP($A255, CDS1Y_bbg!BS$5:BT$241,2), -1)</f>
        <v>-1</v>
      </c>
      <c r="BV255">
        <f>IFERROR(VLOOKUP($A255, CDS1Y_bbg!BU$5:BV$241,2), -1)</f>
        <v>-1</v>
      </c>
      <c r="BX255">
        <f>IFERROR(VLOOKUP($A255, CDS1Y_bbg!BW$5:BX$241,2), -1)</f>
        <v>-1</v>
      </c>
      <c r="BZ255">
        <f>IFERROR(VLOOKUP($A255, CDS1Y_bbg!BY$5:BZ$241,2), -1)</f>
        <v>-1</v>
      </c>
      <c r="CB255">
        <f>IFERROR(VLOOKUP($A255, CDS1Y_bbg!CA$5:CB$241,2), -1)</f>
        <v>-1</v>
      </c>
      <c r="CD255">
        <f>IFERROR(VLOOKUP($A255, CDS1Y_bbg!CC$5:CD$241,2), -1)</f>
        <v>-1</v>
      </c>
      <c r="CF255">
        <f>IFERROR(VLOOKUP($A255, CDS1Y_bbg!CE$5:CF$241,2), -1)</f>
        <v>-1</v>
      </c>
      <c r="CH255">
        <f>IFERROR(VLOOKUP($A255, CDS1Y_bbg!CG$5:CH$241,2), -1)</f>
        <v>-1</v>
      </c>
      <c r="CJ255">
        <f>IFERROR(VLOOKUP($A255, CDS1Y_bbg!CI$5:CJ$241,2), -1)</f>
        <v>-1</v>
      </c>
      <c r="CL255">
        <f>IFERROR(VLOOKUP($A255, CDS1Y_bbg!CK$5:CL$241,2), -1)</f>
        <v>-1</v>
      </c>
      <c r="CN255">
        <f>IFERROR(VLOOKUP($A255, CDS1Y_bbg!CM$5:CN$241,2), -1)</f>
        <v>-1</v>
      </c>
    </row>
    <row r="256" spans="1:92" x14ac:dyDescent="0.25">
      <c r="A256" s="1">
        <v>44286</v>
      </c>
      <c r="B256">
        <f>IFERROR(VLOOKUP($A256, CDS1Y_bbg!A$5:B$241,2), -1)</f>
        <v>91.097999999999999</v>
      </c>
      <c r="D256">
        <f>IFERROR(VLOOKUP($A256, CDS1Y_bbg!C$5:D$241,2), -1)</f>
        <v>-1</v>
      </c>
      <c r="F256">
        <f>IFERROR(VLOOKUP($A256, CDS1Y_bbg!E$5:F$241,2), -1)</f>
        <v>15.053000000000001</v>
      </c>
      <c r="H256">
        <f>IFERROR(VLOOKUP($A256, CDS1Y_bbg!G$5:H$241,2), -1)</f>
        <v>-1</v>
      </c>
      <c r="J256">
        <f>IFERROR(VLOOKUP($A256, CDS1Y_bbg!I$5:J$241,2), -1)</f>
        <v>46.396999999999998</v>
      </c>
      <c r="L256">
        <f>IFERROR(VLOOKUP($A256, CDS1Y_bbg!K$5:L$241,2), -1)</f>
        <v>-1</v>
      </c>
      <c r="N256">
        <f>IFERROR(VLOOKUP($A256, CDS1Y_bbg!M$5:N$241,2), -1)</f>
        <v>-1</v>
      </c>
      <c r="P256">
        <f>IFERROR(VLOOKUP($A256, CDS1Y_bbg!O$5:P$241,2), -1)</f>
        <v>-1</v>
      </c>
      <c r="R256">
        <f>IFERROR(VLOOKUP($A256, CDS1Y_bbg!Q$5:R$241,2), -1)</f>
        <v>36.887</v>
      </c>
      <c r="T256">
        <v>-1</v>
      </c>
      <c r="V256">
        <f>IFERROR(VLOOKUP($A256, CDS1Y_bbg!U$5:V$241,2), -1)</f>
        <v>-1</v>
      </c>
      <c r="X256">
        <f>IFERROR(VLOOKUP($A256, CDS1Y_bbg!W$5:X$241,2), -1)</f>
        <v>-1</v>
      </c>
      <c r="Z256">
        <v>-1</v>
      </c>
      <c r="AB256">
        <f>IFERROR(VLOOKUP($A256, CDS1Y_bbg!AA$5:AB$241,2), -1)</f>
        <v>-1</v>
      </c>
      <c r="AD256">
        <f>IFERROR(VLOOKUP($A256, CDS1Y_bbg!AC$5:AD$241,2), -1)</f>
        <v>-1</v>
      </c>
      <c r="AF256">
        <f>IFERROR(VLOOKUP($A256, CDS1Y_bbg!AE$5:AF$241,2), -1)</f>
        <v>-1</v>
      </c>
      <c r="AH256">
        <f>IFERROR(VLOOKUP($A256, CDS1Y_bbg!AG$5:AH$241,2), -1)</f>
        <v>-1</v>
      </c>
      <c r="AJ256">
        <f>IFERROR(VLOOKUP($A256, CDS1Y_bbg!AI$5:AJ$241,2), -1)</f>
        <v>-1</v>
      </c>
      <c r="AL256">
        <f>IFERROR(VLOOKUP($A256, CDS1Y_bbg!AK$5:AL$241,2), -1)</f>
        <v>-1</v>
      </c>
      <c r="AN256">
        <f>IFERROR(VLOOKUP($A256, CDS1Y_bbg!AM$5:AN$241,2), -1)</f>
        <v>-1</v>
      </c>
      <c r="AP256">
        <f>IFERROR(VLOOKUP($A256, CDS1Y_bbg!AO$5:AP$241,2), -1)</f>
        <v>-1</v>
      </c>
      <c r="AR256">
        <f>IFERROR(VLOOKUP($A256, CDS1Y_bbg!AQ$5:AR$241,2), -1)</f>
        <v>4.0430000000000001</v>
      </c>
      <c r="AT256">
        <f>IFERROR(VLOOKUP($A256, CDS1Y_bbg!AS$5:AT$241,2), -1)</f>
        <v>3.1349999999999998</v>
      </c>
      <c r="AV256">
        <f>IFERROR(VLOOKUP($A256, CDS1Y_bbg!AU$5:AV$241,2), -1)</f>
        <v>-1</v>
      </c>
      <c r="AX256">
        <f>IFERROR(VLOOKUP($A256, CDS1Y_bbg!AW$5:AX$241,2), -1)</f>
        <v>-1</v>
      </c>
      <c r="AZ256">
        <f>IFERROR(VLOOKUP($A256, CDS1Y_bbg!AY$5:AZ$241,2), -1)</f>
        <v>-1</v>
      </c>
      <c r="BB256">
        <f>IFERROR(VLOOKUP($A256, CDS1Y_bbg!BA$5:BB$241,2), -1)</f>
        <v>-1</v>
      </c>
      <c r="BD256">
        <f>IFERROR(VLOOKUP($A256, CDS1Y_bbg!BC$5:BD$241,2), -1)</f>
        <v>-1</v>
      </c>
      <c r="BF256">
        <f>IFERROR(VLOOKUP($A256, CDS1Y_bbg!BE$5:BF$241,2), -1)</f>
        <v>-1</v>
      </c>
      <c r="BH256">
        <f>IFERROR(VLOOKUP($A256, CDS1Y_bbg!BG$5:BH$241,2), -1)</f>
        <v>-1</v>
      </c>
      <c r="BJ256">
        <f>IFERROR(VLOOKUP($A256, CDS1Y_bbg!BI$5:BJ$241,2), -1)</f>
        <v>-1</v>
      </c>
      <c r="BL256">
        <f>IFERROR(VLOOKUP($A256, CDS1Y_bbg!BK$5:BL$241,2), -1)</f>
        <v>-1</v>
      </c>
      <c r="BN256">
        <f>IFERROR(VLOOKUP($A256, CDS1Y_bbg!BM$5:BN$241,2), -1)</f>
        <v>-1</v>
      </c>
      <c r="BP256">
        <f>IFERROR(VLOOKUP($A256, CDS1Y_bbg!BO$5:BP$241,2), -1)</f>
        <v>-1</v>
      </c>
      <c r="BR256">
        <f>IFERROR(VLOOKUP($A256, CDS1Y_bbg!BQ$5:BR$241,2), -1)</f>
        <v>-1</v>
      </c>
      <c r="BT256">
        <f>IFERROR(VLOOKUP($A256, CDS1Y_bbg!BS$5:BT$241,2), -1)</f>
        <v>-1</v>
      </c>
      <c r="BV256">
        <f>IFERROR(VLOOKUP($A256, CDS1Y_bbg!BU$5:BV$241,2), -1)</f>
        <v>-1</v>
      </c>
      <c r="BX256">
        <f>IFERROR(VLOOKUP($A256, CDS1Y_bbg!BW$5:BX$241,2), -1)</f>
        <v>-1</v>
      </c>
      <c r="BZ256">
        <f>IFERROR(VLOOKUP($A256, CDS1Y_bbg!BY$5:BZ$241,2), -1)</f>
        <v>-1</v>
      </c>
      <c r="CB256">
        <f>IFERROR(VLOOKUP($A256, CDS1Y_bbg!CA$5:CB$241,2), -1)</f>
        <v>-1</v>
      </c>
      <c r="CD256">
        <f>IFERROR(VLOOKUP($A256, CDS1Y_bbg!CC$5:CD$241,2), -1)</f>
        <v>-1</v>
      </c>
      <c r="CF256">
        <f>IFERROR(VLOOKUP($A256, CDS1Y_bbg!CE$5:CF$241,2), -1)</f>
        <v>-1</v>
      </c>
      <c r="CH256">
        <f>IFERROR(VLOOKUP($A256, CDS1Y_bbg!CG$5:CH$241,2), -1)</f>
        <v>-1</v>
      </c>
      <c r="CJ256">
        <f>IFERROR(VLOOKUP($A256, CDS1Y_bbg!CI$5:CJ$241,2), -1)</f>
        <v>-1</v>
      </c>
      <c r="CL256">
        <f>IFERROR(VLOOKUP($A256, CDS1Y_bbg!CK$5:CL$241,2), -1)</f>
        <v>-1</v>
      </c>
      <c r="CN256">
        <f>IFERROR(VLOOKUP($A256, CDS1Y_bbg!CM$5:CN$241,2), -1)</f>
        <v>-1</v>
      </c>
    </row>
    <row r="257" spans="1:92" x14ac:dyDescent="0.25">
      <c r="A257" s="1">
        <v>44316</v>
      </c>
      <c r="B257">
        <f>IFERROR(VLOOKUP($A257, CDS1Y_bbg!A$5:B$241,2), -1)</f>
        <v>72.903999999999996</v>
      </c>
      <c r="D257">
        <f>IFERROR(VLOOKUP($A257, CDS1Y_bbg!C$5:D$241,2), -1)</f>
        <v>-1</v>
      </c>
      <c r="F257">
        <f>IFERROR(VLOOKUP($A257, CDS1Y_bbg!E$5:F$241,2), -1)</f>
        <v>12.112</v>
      </c>
      <c r="H257">
        <f>IFERROR(VLOOKUP($A257, CDS1Y_bbg!G$5:H$241,2), -1)</f>
        <v>-1</v>
      </c>
      <c r="J257">
        <f>IFERROR(VLOOKUP($A257, CDS1Y_bbg!I$5:J$241,2), -1)</f>
        <v>41.073</v>
      </c>
      <c r="L257">
        <f>IFERROR(VLOOKUP($A257, CDS1Y_bbg!K$5:L$241,2), -1)</f>
        <v>-1</v>
      </c>
      <c r="N257">
        <f>IFERROR(VLOOKUP($A257, CDS1Y_bbg!M$5:N$241,2), -1)</f>
        <v>-1</v>
      </c>
      <c r="P257">
        <f>IFERROR(VLOOKUP($A257, CDS1Y_bbg!O$5:P$241,2), -1)</f>
        <v>-1</v>
      </c>
      <c r="R257">
        <f>IFERROR(VLOOKUP($A257, CDS1Y_bbg!Q$5:R$241,2), -1)</f>
        <v>24.791</v>
      </c>
      <c r="T257">
        <v>-1</v>
      </c>
      <c r="V257">
        <f>IFERROR(VLOOKUP($A257, CDS1Y_bbg!U$5:V$241,2), -1)</f>
        <v>-1</v>
      </c>
      <c r="X257">
        <f>IFERROR(VLOOKUP($A257, CDS1Y_bbg!W$5:X$241,2), -1)</f>
        <v>-1</v>
      </c>
      <c r="Z257">
        <v>-1</v>
      </c>
      <c r="AB257">
        <f>IFERROR(VLOOKUP($A257, CDS1Y_bbg!AA$5:AB$241,2), -1)</f>
        <v>-1</v>
      </c>
      <c r="AD257">
        <f>IFERROR(VLOOKUP($A257, CDS1Y_bbg!AC$5:AD$241,2), -1)</f>
        <v>-1</v>
      </c>
      <c r="AF257">
        <f>IFERROR(VLOOKUP($A257, CDS1Y_bbg!AE$5:AF$241,2), -1)</f>
        <v>-1</v>
      </c>
      <c r="AH257">
        <f>IFERROR(VLOOKUP($A257, CDS1Y_bbg!AG$5:AH$241,2), -1)</f>
        <v>-1</v>
      </c>
      <c r="AJ257">
        <f>IFERROR(VLOOKUP($A257, CDS1Y_bbg!AI$5:AJ$241,2), -1)</f>
        <v>-1</v>
      </c>
      <c r="AL257">
        <f>IFERROR(VLOOKUP($A257, CDS1Y_bbg!AK$5:AL$241,2), -1)</f>
        <v>-1</v>
      </c>
      <c r="AN257">
        <f>IFERROR(VLOOKUP($A257, CDS1Y_bbg!AM$5:AN$241,2), -1)</f>
        <v>-1</v>
      </c>
      <c r="AP257">
        <f>IFERROR(VLOOKUP($A257, CDS1Y_bbg!AO$5:AP$241,2), -1)</f>
        <v>-1</v>
      </c>
      <c r="AR257">
        <f>IFERROR(VLOOKUP($A257, CDS1Y_bbg!AQ$5:AR$241,2), -1)</f>
        <v>4.8</v>
      </c>
      <c r="AT257">
        <f>IFERROR(VLOOKUP($A257, CDS1Y_bbg!AS$5:AT$241,2), -1)</f>
        <v>2.7800000000000002</v>
      </c>
      <c r="AV257">
        <f>IFERROR(VLOOKUP($A257, CDS1Y_bbg!AU$5:AV$241,2), -1)</f>
        <v>-1</v>
      </c>
      <c r="AX257">
        <f>IFERROR(VLOOKUP($A257, CDS1Y_bbg!AW$5:AX$241,2), -1)</f>
        <v>-1</v>
      </c>
      <c r="AZ257">
        <f>IFERROR(VLOOKUP($A257, CDS1Y_bbg!AY$5:AZ$241,2), -1)</f>
        <v>-1</v>
      </c>
      <c r="BB257">
        <f>IFERROR(VLOOKUP($A257, CDS1Y_bbg!BA$5:BB$241,2), -1)</f>
        <v>-1</v>
      </c>
      <c r="BD257">
        <f>IFERROR(VLOOKUP($A257, CDS1Y_bbg!BC$5:BD$241,2), -1)</f>
        <v>-1</v>
      </c>
      <c r="BF257">
        <f>IFERROR(VLOOKUP($A257, CDS1Y_bbg!BE$5:BF$241,2), -1)</f>
        <v>-1</v>
      </c>
      <c r="BH257">
        <f>IFERROR(VLOOKUP($A257, CDS1Y_bbg!BG$5:BH$241,2), -1)</f>
        <v>-1</v>
      </c>
      <c r="BJ257">
        <f>IFERROR(VLOOKUP($A257, CDS1Y_bbg!BI$5:BJ$241,2), -1)</f>
        <v>-1</v>
      </c>
      <c r="BL257">
        <f>IFERROR(VLOOKUP($A257, CDS1Y_bbg!BK$5:BL$241,2), -1)</f>
        <v>-1</v>
      </c>
      <c r="BN257">
        <f>IFERROR(VLOOKUP($A257, CDS1Y_bbg!BM$5:BN$241,2), -1)</f>
        <v>-1</v>
      </c>
      <c r="BP257">
        <f>IFERROR(VLOOKUP($A257, CDS1Y_bbg!BO$5:BP$241,2), -1)</f>
        <v>-1</v>
      </c>
      <c r="BR257">
        <f>IFERROR(VLOOKUP($A257, CDS1Y_bbg!BQ$5:BR$241,2), -1)</f>
        <v>-1</v>
      </c>
      <c r="BT257">
        <f>IFERROR(VLOOKUP($A257, CDS1Y_bbg!BS$5:BT$241,2), -1)</f>
        <v>-1</v>
      </c>
      <c r="BV257">
        <f>IFERROR(VLOOKUP($A257, CDS1Y_bbg!BU$5:BV$241,2), -1)</f>
        <v>-1</v>
      </c>
      <c r="BX257">
        <f>IFERROR(VLOOKUP($A257, CDS1Y_bbg!BW$5:BX$241,2), -1)</f>
        <v>-1</v>
      </c>
      <c r="BZ257">
        <f>IFERROR(VLOOKUP($A257, CDS1Y_bbg!BY$5:BZ$241,2), -1)</f>
        <v>-1</v>
      </c>
      <c r="CB257">
        <f>IFERROR(VLOOKUP($A257, CDS1Y_bbg!CA$5:CB$241,2), -1)</f>
        <v>-1</v>
      </c>
      <c r="CD257">
        <f>IFERROR(VLOOKUP($A257, CDS1Y_bbg!CC$5:CD$241,2), -1)</f>
        <v>-1</v>
      </c>
      <c r="CF257">
        <f>IFERROR(VLOOKUP($A257, CDS1Y_bbg!CE$5:CF$241,2), -1)</f>
        <v>-1</v>
      </c>
      <c r="CH257">
        <f>IFERROR(VLOOKUP($A257, CDS1Y_bbg!CG$5:CH$241,2), -1)</f>
        <v>-1</v>
      </c>
      <c r="CJ257">
        <f>IFERROR(VLOOKUP($A257, CDS1Y_bbg!CI$5:CJ$241,2), -1)</f>
        <v>-1</v>
      </c>
      <c r="CL257">
        <f>IFERROR(VLOOKUP($A257, CDS1Y_bbg!CK$5:CL$241,2), -1)</f>
        <v>-1</v>
      </c>
      <c r="CN257">
        <f>IFERROR(VLOOKUP($A257, CDS1Y_bbg!CM$5:CN$241,2), -1)</f>
        <v>-1</v>
      </c>
    </row>
    <row r="258" spans="1:92" x14ac:dyDescent="0.25">
      <c r="A258" s="1">
        <v>44347</v>
      </c>
      <c r="B258">
        <f>IFERROR(VLOOKUP($A258, CDS1Y_bbg!A$5:B$241,2), -1)</f>
        <v>61.03</v>
      </c>
      <c r="D258">
        <f>IFERROR(VLOOKUP($A258, CDS1Y_bbg!C$5:D$241,2), -1)</f>
        <v>-1</v>
      </c>
      <c r="F258">
        <f>IFERROR(VLOOKUP($A258, CDS1Y_bbg!E$5:F$241,2), -1)</f>
        <v>20.042999999999999</v>
      </c>
      <c r="H258">
        <f>IFERROR(VLOOKUP($A258, CDS1Y_bbg!G$5:H$241,2), -1)</f>
        <v>-1</v>
      </c>
      <c r="J258">
        <f>IFERROR(VLOOKUP($A258, CDS1Y_bbg!I$5:J$241,2), -1)</f>
        <v>50.75</v>
      </c>
      <c r="L258">
        <f>IFERROR(VLOOKUP($A258, CDS1Y_bbg!K$5:L$241,2), -1)</f>
        <v>-1</v>
      </c>
      <c r="N258">
        <f>IFERROR(VLOOKUP($A258, CDS1Y_bbg!M$5:N$241,2), -1)</f>
        <v>-1</v>
      </c>
      <c r="P258">
        <f>IFERROR(VLOOKUP($A258, CDS1Y_bbg!O$5:P$241,2), -1)</f>
        <v>-1</v>
      </c>
      <c r="R258">
        <f>IFERROR(VLOOKUP($A258, CDS1Y_bbg!Q$5:R$241,2), -1)</f>
        <v>25.76</v>
      </c>
      <c r="T258">
        <v>-1</v>
      </c>
      <c r="V258">
        <f>IFERROR(VLOOKUP($A258, CDS1Y_bbg!U$5:V$241,2), -1)</f>
        <v>-1</v>
      </c>
      <c r="X258">
        <f>IFERROR(VLOOKUP($A258, CDS1Y_bbg!W$5:X$241,2), -1)</f>
        <v>-1</v>
      </c>
      <c r="Z258">
        <v>-1</v>
      </c>
      <c r="AB258">
        <f>IFERROR(VLOOKUP($A258, CDS1Y_bbg!AA$5:AB$241,2), -1)</f>
        <v>-1</v>
      </c>
      <c r="AD258">
        <f>IFERROR(VLOOKUP($A258, CDS1Y_bbg!AC$5:AD$241,2), -1)</f>
        <v>-1</v>
      </c>
      <c r="AF258">
        <f>IFERROR(VLOOKUP($A258, CDS1Y_bbg!AE$5:AF$241,2), -1)</f>
        <v>-1</v>
      </c>
      <c r="AH258">
        <f>IFERROR(VLOOKUP($A258, CDS1Y_bbg!AG$5:AH$241,2), -1)</f>
        <v>-1</v>
      </c>
      <c r="AJ258">
        <f>IFERROR(VLOOKUP($A258, CDS1Y_bbg!AI$5:AJ$241,2), -1)</f>
        <v>-1</v>
      </c>
      <c r="AL258">
        <f>IFERROR(VLOOKUP($A258, CDS1Y_bbg!AK$5:AL$241,2), -1)</f>
        <v>-1</v>
      </c>
      <c r="AN258">
        <f>IFERROR(VLOOKUP($A258, CDS1Y_bbg!AM$5:AN$241,2), -1)</f>
        <v>-1</v>
      </c>
      <c r="AP258">
        <f>IFERROR(VLOOKUP($A258, CDS1Y_bbg!AO$5:AP$241,2), -1)</f>
        <v>-1</v>
      </c>
      <c r="AR258">
        <f>IFERROR(VLOOKUP($A258, CDS1Y_bbg!AQ$5:AR$241,2), -1)</f>
        <v>5.49</v>
      </c>
      <c r="AT258">
        <f>IFERROR(VLOOKUP($A258, CDS1Y_bbg!AS$5:AT$241,2), -1)</f>
        <v>3.51</v>
      </c>
      <c r="AV258">
        <f>IFERROR(VLOOKUP($A258, CDS1Y_bbg!AU$5:AV$241,2), -1)</f>
        <v>-1</v>
      </c>
      <c r="AX258">
        <f>IFERROR(VLOOKUP($A258, CDS1Y_bbg!AW$5:AX$241,2), -1)</f>
        <v>-1</v>
      </c>
      <c r="AZ258">
        <f>IFERROR(VLOOKUP($A258, CDS1Y_bbg!AY$5:AZ$241,2), -1)</f>
        <v>-1</v>
      </c>
      <c r="BB258">
        <f>IFERROR(VLOOKUP($A258, CDS1Y_bbg!BA$5:BB$241,2), -1)</f>
        <v>-1</v>
      </c>
      <c r="BD258">
        <f>IFERROR(VLOOKUP($A258, CDS1Y_bbg!BC$5:BD$241,2), -1)</f>
        <v>-1</v>
      </c>
      <c r="BF258">
        <f>IFERROR(VLOOKUP($A258, CDS1Y_bbg!BE$5:BF$241,2), -1)</f>
        <v>-1</v>
      </c>
      <c r="BH258">
        <f>IFERROR(VLOOKUP($A258, CDS1Y_bbg!BG$5:BH$241,2), -1)</f>
        <v>-1</v>
      </c>
      <c r="BJ258">
        <f>IFERROR(VLOOKUP($A258, CDS1Y_bbg!BI$5:BJ$241,2), -1)</f>
        <v>-1</v>
      </c>
      <c r="BL258">
        <f>IFERROR(VLOOKUP($A258, CDS1Y_bbg!BK$5:BL$241,2), -1)</f>
        <v>-1</v>
      </c>
      <c r="BN258">
        <f>IFERROR(VLOOKUP($A258, CDS1Y_bbg!BM$5:BN$241,2), -1)</f>
        <v>-1</v>
      </c>
      <c r="BP258">
        <f>IFERROR(VLOOKUP($A258, CDS1Y_bbg!BO$5:BP$241,2), -1)</f>
        <v>-1</v>
      </c>
      <c r="BR258">
        <f>IFERROR(VLOOKUP($A258, CDS1Y_bbg!BQ$5:BR$241,2), -1)</f>
        <v>-1</v>
      </c>
      <c r="BT258">
        <f>IFERROR(VLOOKUP($A258, CDS1Y_bbg!BS$5:BT$241,2), -1)</f>
        <v>-1</v>
      </c>
      <c r="BV258">
        <f>IFERROR(VLOOKUP($A258, CDS1Y_bbg!BU$5:BV$241,2), -1)</f>
        <v>-1</v>
      </c>
      <c r="BX258">
        <f>IFERROR(VLOOKUP($A258, CDS1Y_bbg!BW$5:BX$241,2), -1)</f>
        <v>-1</v>
      </c>
      <c r="BZ258">
        <f>IFERROR(VLOOKUP($A258, CDS1Y_bbg!BY$5:BZ$241,2), -1)</f>
        <v>-1</v>
      </c>
      <c r="CB258">
        <f>IFERROR(VLOOKUP($A258, CDS1Y_bbg!CA$5:CB$241,2), -1)</f>
        <v>-1</v>
      </c>
      <c r="CD258">
        <f>IFERROR(VLOOKUP($A258, CDS1Y_bbg!CC$5:CD$241,2), -1)</f>
        <v>-1</v>
      </c>
      <c r="CF258">
        <f>IFERROR(VLOOKUP($A258, CDS1Y_bbg!CE$5:CF$241,2), -1)</f>
        <v>-1</v>
      </c>
      <c r="CH258">
        <f>IFERROR(VLOOKUP($A258, CDS1Y_bbg!CG$5:CH$241,2), -1)</f>
        <v>-1</v>
      </c>
      <c r="CJ258">
        <f>IFERROR(VLOOKUP($A258, CDS1Y_bbg!CI$5:CJ$241,2), -1)</f>
        <v>-1</v>
      </c>
      <c r="CL258">
        <f>IFERROR(VLOOKUP($A258, CDS1Y_bbg!CK$5:CL$241,2), -1)</f>
        <v>-1</v>
      </c>
      <c r="CN258">
        <f>IFERROR(VLOOKUP($A258, CDS1Y_bbg!CM$5:CN$241,2), -1)</f>
        <v>-1</v>
      </c>
    </row>
    <row r="259" spans="1:92" x14ac:dyDescent="0.25">
      <c r="A259" s="1">
        <v>44377</v>
      </c>
      <c r="B259">
        <f>IFERROR(VLOOKUP($A259, CDS1Y_bbg!A$5:B$241,2), -1)</f>
        <v>55.945999999999998</v>
      </c>
      <c r="D259">
        <f>IFERROR(VLOOKUP($A259, CDS1Y_bbg!C$5:D$241,2), -1)</f>
        <v>-1</v>
      </c>
      <c r="F259">
        <f>IFERROR(VLOOKUP($A259, CDS1Y_bbg!E$5:F$241,2), -1)</f>
        <v>15.614000000000001</v>
      </c>
      <c r="H259">
        <f>IFERROR(VLOOKUP($A259, CDS1Y_bbg!G$5:H$241,2), -1)</f>
        <v>-1</v>
      </c>
      <c r="J259">
        <f>IFERROR(VLOOKUP($A259, CDS1Y_bbg!I$5:J$241,2), -1)</f>
        <v>45.680999999999997</v>
      </c>
      <c r="L259">
        <f>IFERROR(VLOOKUP($A259, CDS1Y_bbg!K$5:L$241,2), -1)</f>
        <v>-1</v>
      </c>
      <c r="N259">
        <f>IFERROR(VLOOKUP($A259, CDS1Y_bbg!M$5:N$241,2), -1)</f>
        <v>-1</v>
      </c>
      <c r="P259">
        <f>IFERROR(VLOOKUP($A259, CDS1Y_bbg!O$5:P$241,2), -1)</f>
        <v>-1</v>
      </c>
      <c r="R259">
        <f>IFERROR(VLOOKUP($A259, CDS1Y_bbg!Q$5:R$241,2), -1)</f>
        <v>25.024999999999999</v>
      </c>
      <c r="T259">
        <v>-1</v>
      </c>
      <c r="V259">
        <f>IFERROR(VLOOKUP($A259, CDS1Y_bbg!U$5:V$241,2), -1)</f>
        <v>-1</v>
      </c>
      <c r="X259">
        <f>IFERROR(VLOOKUP($A259, CDS1Y_bbg!W$5:X$241,2), -1)</f>
        <v>-1</v>
      </c>
      <c r="Z259">
        <v>-1</v>
      </c>
      <c r="AB259">
        <f>IFERROR(VLOOKUP($A259, CDS1Y_bbg!AA$5:AB$241,2), -1)</f>
        <v>-1</v>
      </c>
      <c r="AD259">
        <f>IFERROR(VLOOKUP($A259, CDS1Y_bbg!AC$5:AD$241,2), -1)</f>
        <v>-1</v>
      </c>
      <c r="AF259">
        <f>IFERROR(VLOOKUP($A259, CDS1Y_bbg!AE$5:AF$241,2), -1)</f>
        <v>-1</v>
      </c>
      <c r="AH259">
        <f>IFERROR(VLOOKUP($A259, CDS1Y_bbg!AG$5:AH$241,2), -1)</f>
        <v>-1</v>
      </c>
      <c r="AJ259">
        <f>IFERROR(VLOOKUP($A259, CDS1Y_bbg!AI$5:AJ$241,2), -1)</f>
        <v>-1</v>
      </c>
      <c r="AL259">
        <f>IFERROR(VLOOKUP($A259, CDS1Y_bbg!AK$5:AL$241,2), -1)</f>
        <v>-1</v>
      </c>
      <c r="AN259">
        <f>IFERROR(VLOOKUP($A259, CDS1Y_bbg!AM$5:AN$241,2), -1)</f>
        <v>-1</v>
      </c>
      <c r="AP259">
        <f>IFERROR(VLOOKUP($A259, CDS1Y_bbg!AO$5:AP$241,2), -1)</f>
        <v>-1</v>
      </c>
      <c r="AR259">
        <f>IFERROR(VLOOKUP($A259, CDS1Y_bbg!AQ$5:AR$241,2), -1)</f>
        <v>4.9509999999999996</v>
      </c>
      <c r="AT259">
        <f>IFERROR(VLOOKUP($A259, CDS1Y_bbg!AS$5:AT$241,2), -1)</f>
        <v>2.41</v>
      </c>
      <c r="AV259">
        <f>IFERROR(VLOOKUP($A259, CDS1Y_bbg!AU$5:AV$241,2), -1)</f>
        <v>-1</v>
      </c>
      <c r="AX259">
        <f>IFERROR(VLOOKUP($A259, CDS1Y_bbg!AW$5:AX$241,2), -1)</f>
        <v>-1</v>
      </c>
      <c r="AZ259">
        <f>IFERROR(VLOOKUP($A259, CDS1Y_bbg!AY$5:AZ$241,2), -1)</f>
        <v>-1</v>
      </c>
      <c r="BB259">
        <f>IFERROR(VLOOKUP($A259, CDS1Y_bbg!BA$5:BB$241,2), -1)</f>
        <v>-1</v>
      </c>
      <c r="BD259">
        <f>IFERROR(VLOOKUP($A259, CDS1Y_bbg!BC$5:BD$241,2), -1)</f>
        <v>-1</v>
      </c>
      <c r="BF259">
        <f>IFERROR(VLOOKUP($A259, CDS1Y_bbg!BE$5:BF$241,2), -1)</f>
        <v>-1</v>
      </c>
      <c r="BH259">
        <f>IFERROR(VLOOKUP($A259, CDS1Y_bbg!BG$5:BH$241,2), -1)</f>
        <v>-1</v>
      </c>
      <c r="BJ259">
        <f>IFERROR(VLOOKUP($A259, CDS1Y_bbg!BI$5:BJ$241,2), -1)</f>
        <v>-1</v>
      </c>
      <c r="BL259">
        <f>IFERROR(VLOOKUP($A259, CDS1Y_bbg!BK$5:BL$241,2), -1)</f>
        <v>-1</v>
      </c>
      <c r="BN259">
        <f>IFERROR(VLOOKUP($A259, CDS1Y_bbg!BM$5:BN$241,2), -1)</f>
        <v>-1</v>
      </c>
      <c r="BP259">
        <f>IFERROR(VLOOKUP($A259, CDS1Y_bbg!BO$5:BP$241,2), -1)</f>
        <v>-1</v>
      </c>
      <c r="BR259">
        <f>IFERROR(VLOOKUP($A259, CDS1Y_bbg!BQ$5:BR$241,2), -1)</f>
        <v>-1</v>
      </c>
      <c r="BT259">
        <f>IFERROR(VLOOKUP($A259, CDS1Y_bbg!BS$5:BT$241,2), -1)</f>
        <v>-1</v>
      </c>
      <c r="BV259">
        <f>IFERROR(VLOOKUP($A259, CDS1Y_bbg!BU$5:BV$241,2), -1)</f>
        <v>-1</v>
      </c>
      <c r="BX259">
        <f>IFERROR(VLOOKUP($A259, CDS1Y_bbg!BW$5:BX$241,2), -1)</f>
        <v>-1</v>
      </c>
      <c r="BZ259">
        <f>IFERROR(VLOOKUP($A259, CDS1Y_bbg!BY$5:BZ$241,2), -1)</f>
        <v>-1</v>
      </c>
      <c r="CB259">
        <f>IFERROR(VLOOKUP($A259, CDS1Y_bbg!CA$5:CB$241,2), -1)</f>
        <v>-1</v>
      </c>
      <c r="CD259">
        <f>IFERROR(VLOOKUP($A259, CDS1Y_bbg!CC$5:CD$241,2), -1)</f>
        <v>-1</v>
      </c>
      <c r="CF259">
        <f>IFERROR(VLOOKUP($A259, CDS1Y_bbg!CE$5:CF$241,2), -1)</f>
        <v>-1</v>
      </c>
      <c r="CH259">
        <f>IFERROR(VLOOKUP($A259, CDS1Y_bbg!CG$5:CH$241,2), -1)</f>
        <v>-1</v>
      </c>
      <c r="CJ259">
        <f>IFERROR(VLOOKUP($A259, CDS1Y_bbg!CI$5:CJ$241,2), -1)</f>
        <v>-1</v>
      </c>
      <c r="CL259">
        <f>IFERROR(VLOOKUP($A259, CDS1Y_bbg!CK$5:CL$241,2), -1)</f>
        <v>-1</v>
      </c>
      <c r="CN259">
        <f>IFERROR(VLOOKUP($A259, CDS1Y_bbg!CM$5:CN$241,2), -1)</f>
        <v>-1</v>
      </c>
    </row>
    <row r="260" spans="1:92" x14ac:dyDescent="0.25">
      <c r="A260" s="1">
        <v>44407</v>
      </c>
      <c r="B260">
        <f>IFERROR(VLOOKUP($A260, CDS1Y_bbg!A$5:B$241,2), -1)</f>
        <v>61.37</v>
      </c>
      <c r="D260">
        <f>IFERROR(VLOOKUP($A260, CDS1Y_bbg!C$5:D$241,2), -1)</f>
        <v>-1</v>
      </c>
      <c r="F260">
        <f>IFERROR(VLOOKUP($A260, CDS1Y_bbg!E$5:F$241,2), -1)</f>
        <v>21.422000000000001</v>
      </c>
      <c r="H260">
        <f>IFERROR(VLOOKUP($A260, CDS1Y_bbg!G$5:H$241,2), -1)</f>
        <v>-1</v>
      </c>
      <c r="J260">
        <f>IFERROR(VLOOKUP($A260, CDS1Y_bbg!I$5:J$241,2), -1)</f>
        <v>53.390999999999998</v>
      </c>
      <c r="L260">
        <f>IFERROR(VLOOKUP($A260, CDS1Y_bbg!K$5:L$241,2), -1)</f>
        <v>-1</v>
      </c>
      <c r="N260">
        <f>IFERROR(VLOOKUP($A260, CDS1Y_bbg!M$5:N$241,2), -1)</f>
        <v>-1</v>
      </c>
      <c r="P260">
        <f>IFERROR(VLOOKUP($A260, CDS1Y_bbg!O$5:P$241,2), -1)</f>
        <v>-1</v>
      </c>
      <c r="R260">
        <f>IFERROR(VLOOKUP($A260, CDS1Y_bbg!Q$5:R$241,2), -1)</f>
        <v>27.513999999999999</v>
      </c>
      <c r="T260">
        <v>-1</v>
      </c>
      <c r="V260">
        <f>IFERROR(VLOOKUP($A260, CDS1Y_bbg!U$5:V$241,2), -1)</f>
        <v>-1</v>
      </c>
      <c r="X260">
        <f>IFERROR(VLOOKUP($A260, CDS1Y_bbg!W$5:X$241,2), -1)</f>
        <v>-1</v>
      </c>
      <c r="Z260">
        <v>-1</v>
      </c>
      <c r="AB260">
        <f>IFERROR(VLOOKUP($A260, CDS1Y_bbg!AA$5:AB$241,2), -1)</f>
        <v>-1</v>
      </c>
      <c r="AD260">
        <f>IFERROR(VLOOKUP($A260, CDS1Y_bbg!AC$5:AD$241,2), -1)</f>
        <v>-1</v>
      </c>
      <c r="AF260">
        <f>IFERROR(VLOOKUP($A260, CDS1Y_bbg!AE$5:AF$241,2), -1)</f>
        <v>-1</v>
      </c>
      <c r="AH260">
        <f>IFERROR(VLOOKUP($A260, CDS1Y_bbg!AG$5:AH$241,2), -1)</f>
        <v>-1</v>
      </c>
      <c r="AJ260">
        <f>IFERROR(VLOOKUP($A260, CDS1Y_bbg!AI$5:AJ$241,2), -1)</f>
        <v>-1</v>
      </c>
      <c r="AL260">
        <f>IFERROR(VLOOKUP($A260, CDS1Y_bbg!AK$5:AL$241,2), -1)</f>
        <v>-1</v>
      </c>
      <c r="AN260">
        <f>IFERROR(VLOOKUP($A260, CDS1Y_bbg!AM$5:AN$241,2), -1)</f>
        <v>-1</v>
      </c>
      <c r="AP260">
        <f>IFERROR(VLOOKUP($A260, CDS1Y_bbg!AO$5:AP$241,2), -1)</f>
        <v>-1</v>
      </c>
      <c r="AR260">
        <f>IFERROR(VLOOKUP($A260, CDS1Y_bbg!AQ$5:AR$241,2), -1)</f>
        <v>3.73</v>
      </c>
      <c r="AT260">
        <f>IFERROR(VLOOKUP($A260, CDS1Y_bbg!AS$5:AT$241,2), -1)</f>
        <v>2.31</v>
      </c>
      <c r="AV260">
        <f>IFERROR(VLOOKUP($A260, CDS1Y_bbg!AU$5:AV$241,2), -1)</f>
        <v>-1</v>
      </c>
      <c r="AX260">
        <f>IFERROR(VLOOKUP($A260, CDS1Y_bbg!AW$5:AX$241,2), -1)</f>
        <v>-1</v>
      </c>
      <c r="AZ260">
        <f>IFERROR(VLOOKUP($A260, CDS1Y_bbg!AY$5:AZ$241,2), -1)</f>
        <v>-1</v>
      </c>
      <c r="BB260">
        <f>IFERROR(VLOOKUP($A260, CDS1Y_bbg!BA$5:BB$241,2), -1)</f>
        <v>-1</v>
      </c>
      <c r="BD260">
        <f>IFERROR(VLOOKUP($A260, CDS1Y_bbg!BC$5:BD$241,2), -1)</f>
        <v>-1</v>
      </c>
      <c r="BF260">
        <f>IFERROR(VLOOKUP($A260, CDS1Y_bbg!BE$5:BF$241,2), -1)</f>
        <v>-1</v>
      </c>
      <c r="BH260">
        <f>IFERROR(VLOOKUP($A260, CDS1Y_bbg!BG$5:BH$241,2), -1)</f>
        <v>-1</v>
      </c>
      <c r="BJ260">
        <f>IFERROR(VLOOKUP($A260, CDS1Y_bbg!BI$5:BJ$241,2), -1)</f>
        <v>-1</v>
      </c>
      <c r="BL260">
        <f>IFERROR(VLOOKUP($A260, CDS1Y_bbg!BK$5:BL$241,2), -1)</f>
        <v>-1</v>
      </c>
      <c r="BN260">
        <f>IFERROR(VLOOKUP($A260, CDS1Y_bbg!BM$5:BN$241,2), -1)</f>
        <v>-1</v>
      </c>
      <c r="BP260">
        <f>IFERROR(VLOOKUP($A260, CDS1Y_bbg!BO$5:BP$241,2), -1)</f>
        <v>-1</v>
      </c>
      <c r="BR260">
        <f>IFERROR(VLOOKUP($A260, CDS1Y_bbg!BQ$5:BR$241,2), -1)</f>
        <v>-1</v>
      </c>
      <c r="BT260">
        <f>IFERROR(VLOOKUP($A260, CDS1Y_bbg!BS$5:BT$241,2), -1)</f>
        <v>-1</v>
      </c>
      <c r="BV260">
        <f>IFERROR(VLOOKUP($A260, CDS1Y_bbg!BU$5:BV$241,2), -1)</f>
        <v>-1</v>
      </c>
      <c r="BX260">
        <f>IFERROR(VLOOKUP($A260, CDS1Y_bbg!BW$5:BX$241,2), -1)</f>
        <v>-1</v>
      </c>
      <c r="BZ260">
        <f>IFERROR(VLOOKUP($A260, CDS1Y_bbg!BY$5:BZ$241,2), -1)</f>
        <v>-1</v>
      </c>
      <c r="CB260">
        <f>IFERROR(VLOOKUP($A260, CDS1Y_bbg!CA$5:CB$241,2), -1)</f>
        <v>-1</v>
      </c>
      <c r="CD260">
        <f>IFERROR(VLOOKUP($A260, CDS1Y_bbg!CC$5:CD$241,2), -1)</f>
        <v>-1</v>
      </c>
      <c r="CF260">
        <f>IFERROR(VLOOKUP($A260, CDS1Y_bbg!CE$5:CF$241,2), -1)</f>
        <v>-1</v>
      </c>
      <c r="CH260">
        <f>IFERROR(VLOOKUP($A260, CDS1Y_bbg!CG$5:CH$241,2), -1)</f>
        <v>-1</v>
      </c>
      <c r="CJ260">
        <f>IFERROR(VLOOKUP($A260, CDS1Y_bbg!CI$5:CJ$241,2), -1)</f>
        <v>-1</v>
      </c>
      <c r="CL260">
        <f>IFERROR(VLOOKUP($A260, CDS1Y_bbg!CK$5:CL$241,2), -1)</f>
        <v>-1</v>
      </c>
      <c r="CN260">
        <f>IFERROR(VLOOKUP($A260, CDS1Y_bbg!CM$5:CN$241,2), -1)</f>
        <v>-1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242"/>
  <sheetViews>
    <sheetView topLeftCell="A139" workbookViewId="0">
      <selection activeCell="B4" sqref="B4"/>
    </sheetView>
  </sheetViews>
  <sheetFormatPr defaultColWidth="10.7109375" defaultRowHeight="15" x14ac:dyDescent="0.25"/>
  <sheetData>
    <row r="1" spans="1:92" x14ac:dyDescent="0.25">
      <c r="A1" t="s">
        <v>0</v>
      </c>
      <c r="B1" s="1">
        <v>36526</v>
      </c>
      <c r="S1" s="1"/>
      <c r="CD1" t="s">
        <v>50</v>
      </c>
    </row>
    <row r="2" spans="1:92" x14ac:dyDescent="0.25">
      <c r="A2" t="s">
        <v>1</v>
      </c>
      <c r="S2" s="1"/>
    </row>
    <row r="3" spans="1:92" x14ac:dyDescent="0.25">
      <c r="A3" t="s">
        <v>18</v>
      </c>
      <c r="B3">
        <v>3</v>
      </c>
      <c r="S3" s="1"/>
    </row>
    <row r="4" spans="1:92" x14ac:dyDescent="0.25">
      <c r="B4" t="s">
        <v>3</v>
      </c>
      <c r="D4" t="s">
        <v>4</v>
      </c>
      <c r="F4" t="s">
        <v>5</v>
      </c>
      <c r="H4" t="s">
        <v>6</v>
      </c>
      <c r="J4" t="s">
        <v>7</v>
      </c>
      <c r="L4" t="s">
        <v>8</v>
      </c>
      <c r="N4" t="s">
        <v>9</v>
      </c>
      <c r="P4" t="s">
        <v>10</v>
      </c>
      <c r="R4" t="s">
        <v>11</v>
      </c>
      <c r="S4" s="1"/>
      <c r="T4" t="s">
        <v>12</v>
      </c>
      <c r="V4" t="s">
        <v>13</v>
      </c>
      <c r="X4" t="s">
        <v>14</v>
      </c>
      <c r="Z4" s="2" t="s">
        <v>17</v>
      </c>
      <c r="AB4" t="s">
        <v>15</v>
      </c>
      <c r="AD4" t="s">
        <v>16</v>
      </c>
      <c r="AF4" t="s">
        <v>19</v>
      </c>
      <c r="AH4" t="s">
        <v>20</v>
      </c>
      <c r="AJ4" t="s">
        <v>21</v>
      </c>
      <c r="AL4" t="s">
        <v>22</v>
      </c>
      <c r="AN4" t="s">
        <v>23</v>
      </c>
      <c r="AP4" t="s">
        <v>24</v>
      </c>
      <c r="AR4" t="s">
        <v>25</v>
      </c>
      <c r="AT4" t="s">
        <v>26</v>
      </c>
      <c r="AV4" t="s">
        <v>27</v>
      </c>
      <c r="AX4" t="s">
        <v>28</v>
      </c>
      <c r="AZ4" t="s">
        <v>29</v>
      </c>
      <c r="BB4" t="s">
        <v>30</v>
      </c>
      <c r="BD4" t="s">
        <v>31</v>
      </c>
      <c r="BF4" t="s">
        <v>32</v>
      </c>
      <c r="BH4" t="s">
        <v>33</v>
      </c>
      <c r="BJ4" t="s">
        <v>34</v>
      </c>
      <c r="BL4" t="s">
        <v>35</v>
      </c>
      <c r="BN4" t="s">
        <v>36</v>
      </c>
      <c r="BP4" t="s">
        <v>37</v>
      </c>
      <c r="BR4" t="s">
        <v>38</v>
      </c>
      <c r="BT4" t="s">
        <v>39</v>
      </c>
      <c r="BV4" t="s">
        <v>40</v>
      </c>
      <c r="BX4" t="s">
        <v>41</v>
      </c>
      <c r="BZ4" t="s">
        <v>42</v>
      </c>
      <c r="CB4" t="s">
        <v>43</v>
      </c>
      <c r="CD4" t="s">
        <v>44</v>
      </c>
      <c r="CF4" t="s">
        <v>45</v>
      </c>
      <c r="CH4" t="s">
        <v>46</v>
      </c>
      <c r="CJ4" t="s">
        <v>47</v>
      </c>
      <c r="CL4" t="s">
        <v>48</v>
      </c>
      <c r="CN4" t="s">
        <v>49</v>
      </c>
    </row>
    <row r="5" spans="1:92" x14ac:dyDescent="0.25">
      <c r="A5" s="1">
        <f>_xll.BDH(CONCATENATE(B4," CDS USD SR ",$B$3,"Y D14 CORP"),"PX_LAST",$B$1,$B$2,"Dates","S","Period","M","Array","","cols=2;rows=238")</f>
        <v>37195</v>
      </c>
      <c r="B5">
        <v>1012.5</v>
      </c>
      <c r="C5" s="1">
        <f>_xll.BDH(CONCATENATE(D4," CDS USD SR ",$B$3,"Y D14 CORP"),"PX_LAST",$B$1,$B$2,"Dates","S","Period","M","Array","","cols=2;rows=135")</f>
        <v>37652</v>
      </c>
      <c r="D5">
        <v>140</v>
      </c>
      <c r="E5" s="1">
        <f>_xll.BDH(CONCATENATE(F4," CDS USD SR ",$B$3,"Y D14 CORP"),"PX_LAST",$B$1,$B$2,"Dates","S","Period","M","Array","","cols=2;rows=223")</f>
        <v>37652</v>
      </c>
      <c r="F5">
        <v>103.5</v>
      </c>
      <c r="G5" s="1">
        <f>_xll.BDH(CONCATENATE("CHINAGOV"," CDS USD SR ",$B$3,"Y D14 CORP"),"PX_LAST",$B$1,$B$2,"Dates","S","Period","M","Array","","cols=2;rows=85")</f>
        <v>37652</v>
      </c>
      <c r="H5">
        <v>66</v>
      </c>
      <c r="I5" s="1">
        <f>_xll.BDH(CONCATENATE("COLOMB"," CDS USD SR ",$B$3,"Y D14 CORP"),"PX_LAST",$B$1,$B$2,"Dates","S","Period","M","Array","","cols=2;rows=223")</f>
        <v>37652</v>
      </c>
      <c r="J5">
        <v>680</v>
      </c>
      <c r="K5" s="1">
        <f>_xll.BDH(CONCATENATE("CROATB"," CDS USD SR ",$B$3,"Y D14 CORP"),"PX_LAST",$B$1,$B$2,"Dates","S","Period","M","Array","","cols=2;rows=147")</f>
        <v>37287</v>
      </c>
      <c r="L5">
        <v>280</v>
      </c>
      <c r="M5" s="1">
        <f>_xll.BDH(CONCATENATE(N4," CDS USD SR ",$B$3,"Y D14 CORP"),"PX_LAST",$B$1,$B$2,"Dates","S","Period","M","Array","","cols=2;rows=96")</f>
        <v>37315</v>
      </c>
      <c r="N5">
        <v>51.25</v>
      </c>
      <c r="O5" s="1">
        <f>_xll.BDH(CONCATENATE("MALAYS"," CDS USD SR ",$B$3,"Y D14 CORP"),"PX_LAST",$B$1,$B$2,"Dates","S","Period","M","Array","","cols=2;rows=97")</f>
        <v>37287</v>
      </c>
      <c r="P5">
        <v>137.5</v>
      </c>
      <c r="Q5" s="1">
        <f>_xll.BDH(CONCATENATE("MEX"," CDS USD SR ",$B$3,"Y D14 CORP"),"PX_LAST",$B$1,$B$2,"Dates","S","Period","M","Array","","cols=2;rows=238")</f>
        <v>37195</v>
      </c>
      <c r="R5">
        <v>260</v>
      </c>
      <c r="S5" s="1">
        <f>_xll.BDH(CONCATENATE("PHILIP"," CDS USD SR ",$B$3,"Y D14 CORP"),"PX_LAST",$B$1,$B$2,"Dates","S","Period","M","Array","","cols=2;rows=91")</f>
        <v>37652</v>
      </c>
      <c r="T5">
        <v>430</v>
      </c>
      <c r="U5" s="1">
        <f>_xll.BDH(CONCATENATE(V4," CDS USD SR ",$B$3,"Y D14 CORP"),"PX_LAST",$B$1,$B$2,"Dates","S","Period","M","Array","","cols=2;rows=146")</f>
        <v>37315</v>
      </c>
      <c r="V5">
        <v>36.5</v>
      </c>
      <c r="W5" s="1">
        <f>_xll.BDH(CONCATENATE(X4," CDS USD SR ",$B$3,"Y D14 CORP"),"PX_LAST",$B$1,$B$2,"Dates","S","Period","M","Array","","cols=2;rows=158")</f>
        <v>37195</v>
      </c>
      <c r="X5">
        <v>625</v>
      </c>
      <c r="Y5" s="1">
        <f>_xll.BDH(CONCATENATE("REPSOU"," CDS USD SR ",$B$3,"Y D14 CORP"),"PX_LAST",$B$1,$B$2,"Dates","S","Period","M","Array","","cols=2;rows=181")</f>
        <v>37195</v>
      </c>
      <c r="Z5">
        <v>148.75</v>
      </c>
      <c r="AA5" s="1">
        <f>_xll.BDH(CONCATENATE("THAI"," CDS USD SR ",$B$3,"Y D14 CORP"),"PX_LAST",$B$1,$B$2,"Dates","S","Period","M","Array","","cols=2;rows=86")</f>
        <v>37652</v>
      </c>
      <c r="AB5">
        <v>100</v>
      </c>
      <c r="AC5" s="1">
        <f>_xll.BDH(CONCATENATE(AD4," CDS USD SR ",$B$3,"Y D14 CORP"),"PX_LAST",$B$1,$B$2,"Dates","S","Period","M","Array","","cols=2;rows=175")</f>
        <v>37344</v>
      </c>
      <c r="AD5">
        <v>527.5</v>
      </c>
      <c r="AE5" s="1">
        <f>_xll.BDH(CONCATENATE("AUSTLA"," CDS USD SR ",$B$3,"Y D14 CORP"),"PX_LAST",$B$1,$B$2,"Dates","S","Period","M","Array","","cols=2;rows=26")</f>
        <v>40025</v>
      </c>
      <c r="AF5">
        <v>27.585000000000001</v>
      </c>
      <c r="AG5" s="1">
        <f>_xll.BDH(CONCATENATE("AUST"," CDS USD SR ",$B$3,"Y D14 CORP"),"PX_LAST",$B$1,$B$2,"Dates","S","Period","M","Array","","cols=2;rows=2")</f>
        <v>42004</v>
      </c>
      <c r="AH5">
        <v>10.653</v>
      </c>
      <c r="AI5" s="1" t="str">
        <f>_xll.BDH(CONCATENATE("BELG"," CDS USD SR ",$B$3,"Y D14 CORP"),"PX_LAST",$B$1,$B$2,"Dates","S","Period","M","Array","")</f>
        <v>#N/A N/A</v>
      </c>
      <c r="AJ5">
        <v>-1</v>
      </c>
      <c r="AK5" s="1" t="str">
        <f>_xll.BDH(CONCATENATE("CANPAC"," CDS USD SR ",$B$3,"Y D14 CORP"),"PX_LAST",$B$1,$B$2,"Dates","S","Period","M","Array","")</f>
        <v>#N/A N/A</v>
      </c>
      <c r="AL5">
        <v>-1</v>
      </c>
      <c r="AM5" s="1" t="str">
        <f>_xll.BDH(CONCATENATE("DENK"," CDS USD SR ",$B$3,"Y D14 CORP"),"PX_LAST",$B$1,$B$2,"Dates","S","Period","M","Array","")</f>
        <v>#N/A N/A</v>
      </c>
      <c r="AN5">
        <v>-1</v>
      </c>
      <c r="AO5" s="1">
        <f>_xll.BDH(CONCATENATE("FINL"," CDS USD SR ",$B$3,"Y D14 CORP"),"PX_LAST",$B$1,$B$2,"Dates","S","Period","M","Array","","cols=2;rows=1")</f>
        <v>43189</v>
      </c>
      <c r="AP5">
        <v>7.6509999999999998</v>
      </c>
      <c r="AQ5" s="1">
        <f>_xll.BDH(CONCATENATE(AR4," CDS USD SR ",$B$3,"Y D14 CORP"),"PX_LAST",$B$1,$B$2,"Dates","S","Period","M","Array","","cols=2;rows=20")</f>
        <v>41971</v>
      </c>
      <c r="AR5">
        <v>33.942999999999998</v>
      </c>
      <c r="AS5" s="1">
        <f>_xll.BDH(CONCATENATE(AT4," CDS USD SR ",$B$3,"Y D14 CORP"),"PX_LAST",$B$1,$B$2,"Dates","S","Period","M","Array","","cols=2;rows=34")</f>
        <v>38198</v>
      </c>
      <c r="AT5">
        <v>2.802</v>
      </c>
      <c r="AU5" s="1" t="str">
        <f>_xll.BDH(CONCATENATE("HONGK"," CDS USD SR ",$B$3,"Y D14 CORP"),"PX_LAST",$B$1,$B$2,"Dates","S","Period","M","Array","")</f>
        <v>#N/A N/A</v>
      </c>
      <c r="AV5">
        <v>-1</v>
      </c>
      <c r="AW5" s="1">
        <f>_xll.BDH(CONCATENATE(AX4," CDS USD SR ",$B$3,"Y D14 CORP"),"PX_LAST",$B$1,$B$2,"Dates","S","Period","M","Array","","cols=2;rows=109")</f>
        <v>38230</v>
      </c>
      <c r="AX5">
        <v>43.5</v>
      </c>
      <c r="AY5" s="1">
        <f>_xll.BDH(CONCATENATE(AZ4," CDS USD SR ",$B$3,"Y D14 CORP"),"PX_LAST",$B$1,$B$2,"Dates","S","Period","M","Array","","cols=2;rows=59")</f>
        <v>38198</v>
      </c>
      <c r="AZ5">
        <v>5.5</v>
      </c>
      <c r="BA5" s="1">
        <f>_xll.BDH(CONCATENATE("JGB"," CDS USD SR ",$B$3,"Y D14 CORP"),"PX_LAST",$B$1,$B$2,"Dates","S","Period","M","Array","","cols=2;rows=2")</f>
        <v>41333</v>
      </c>
      <c r="BB5">
        <v>45.482999999999997</v>
      </c>
      <c r="BC5" s="1" t="str">
        <f>_xll.BDH(CONCATENATE(BD4," CDS USD SR ",$B$3,"Y D14 CORP"),"PX_LAST",$B$1,$B$2,"Dates","S","Period","M","Array","")</f>
        <v>#N/A N/A</v>
      </c>
      <c r="BE5" s="1" t="str">
        <f>_xll.BDH(CONCATENATE("NZ"," CDS USD SR ",$B$3,"Y D14 CORP"),"PX_LAST",$B$1,$B$2,"Dates","S","Period","M","Array","")</f>
        <v>#N/A N/A</v>
      </c>
      <c r="BF5">
        <v>-1</v>
      </c>
      <c r="BG5" s="1">
        <f>_xll.BDH(CONCATENATE(BH4," CDS USD SR ",$B$3,"Y D14 CORP"),"PX_LAST",$B$1,$B$2,"Dates","S","Period","M","cols=2;rows=1")</f>
        <v>43189</v>
      </c>
      <c r="BH5">
        <v>5.7910000000000004</v>
      </c>
      <c r="BI5" s="1">
        <f>_xll.BDH(CONCATENATE(BJ4," CDS USD SR ",$B$3,"Y D14 CORP"),"PX_LAST",$B$1,$B$2,"Dates","S","Period","M","cols=2;rows=4")</f>
        <v>41971</v>
      </c>
      <c r="BJ5">
        <v>161.72900000000001</v>
      </c>
      <c r="BK5" s="1" t="str">
        <f>_xll.BDH(CONCATENATE("SINGP"," CDS USD SR ",$B$3,"Y D14 CORP"),"PX_LAST",$B$1,$B$2,"Dates","S","Period","M","Array","")</f>
        <v>#N/A N/A</v>
      </c>
      <c r="BL5">
        <v>-1</v>
      </c>
      <c r="BM5" s="1">
        <f>_xll.BDH(CONCATENATE(BN4," CDS USD SR ",$B$3,"Y D14 CORP"),"PX_LAST",$B$1,$B$2,"Dates","S","Period","M","Array","","cols=2;rows=4")</f>
        <v>41971</v>
      </c>
      <c r="BN5">
        <v>81.316000000000003</v>
      </c>
      <c r="BO5" s="1">
        <f>_xll.BDH(CONCATENATE(BP4," CDS USD SR ",$B$3,"Y D14 CORP"),"PX_LAST",$B$1,$B$2,"Dates","S","Period","M","Array","","cols=2;rows=2")</f>
        <v>42153</v>
      </c>
      <c r="BP5">
        <v>6.5140000000000002</v>
      </c>
      <c r="BQ5" s="1" t="str">
        <f>_xll.BDH(CONCATENATE("SWISS"," CDS USD SR ",$B$3,"Y D14 CORP"),"PX_LAST",$B$1,$B$2,"Dates","S","Period","M","Array","")</f>
        <v>#N/A N/A</v>
      </c>
      <c r="BR5">
        <v>-1</v>
      </c>
      <c r="BS5" s="1">
        <f>_xll.BDH(CONCATENATE(BT4," CDS USD SR ",$B$3,"Y D14 CORP"),"PX_LAST",$B$1,$B$2,"Dates","S","Period","M","Array","","cols=2;rows=4")</f>
        <v>41971</v>
      </c>
      <c r="BT5">
        <v>9.0459999999999994</v>
      </c>
      <c r="BU5" t="str">
        <f>_xll.BDH(CONCATENATE(BV4," CDS USD SR ",$B$3,"Y D14 CORP"),"PX_LAST",$B$1,$B$2,"Dates","S","Period","M")</f>
        <v>#N/A N/A</v>
      </c>
      <c r="BV5">
        <v>-1</v>
      </c>
      <c r="BW5" s="1">
        <f>_xll.BDH(CONCATENATE(BX4," CDS USD SR ",$B$3,"Y D14 CORP"),"PX_LAST",$B$1,$B$2,"Dates","S","Period","M","cols=2;rows=50")</f>
        <v>40086</v>
      </c>
      <c r="BX5">
        <v>231.4</v>
      </c>
      <c r="BY5" s="1" t="str">
        <f>_xll.BDH(CONCATENATE(BZ4," CDS USD SR ",$B$3,"Y D14 CORP"),"PX_LAST",$B$1,$B$2,"Dates","S","Period","M")</f>
        <v>#N/A N/A</v>
      </c>
      <c r="BZ5">
        <v>-1</v>
      </c>
      <c r="CA5" s="1">
        <f>_xll.BDH(CONCATENATE(CB4," CDS USD SR ",$B$3,"Y D14 CORP"),"PX_LAST",$B$1,$B$2,"Dates","S","Period","M","cols=2;rows=55")</f>
        <v>40086</v>
      </c>
      <c r="CB5">
        <v>555</v>
      </c>
      <c r="CC5" s="1">
        <f>_xll.BDH(CONCATENATE(CD4," CDS USD SR ",$B$3,"Y D14 CORP"),"PX_LAST",$B$1,$B$2,"Dates","S","Period","M","cols=2;rows=55")</f>
        <v>40086</v>
      </c>
      <c r="CD5">
        <v>338.06299999999999</v>
      </c>
      <c r="CE5" s="1">
        <f>_xll.BDH(CONCATENATE(CF4," CDS USD SR ",$B$3,"Y D14 CORP"),"PX_LAST",$B$1,$B$2,"Dates","S","Period","M","cols=2;rows=135")</f>
        <v>37652</v>
      </c>
      <c r="CF5">
        <v>37.25</v>
      </c>
      <c r="CG5" s="1">
        <f>_xll.BDH(CONCATENATE(CH4," CDS USD SR ",$B$3,"Y D14 CORP"),"PX_LAST",$B$1,$B$2,"Dates","S","Period","M","cols=2;rows=63")</f>
        <v>39843</v>
      </c>
      <c r="CH5" s="3">
        <v>214.875</v>
      </c>
      <c r="CI5" s="1" t="str">
        <f>_xll.BDH(CONCATENATE(CJ4," CDS USD SR ",$B$3,"Y D14 CORP"),"PX_LAST",$B$1,$B$2,"Dates","S","Period","M")</f>
        <v>#N/A N/A</v>
      </c>
      <c r="CJ5">
        <v>-1</v>
      </c>
      <c r="CK5" s="1">
        <f>_xll.BDH(CONCATENATE(CL4," CDS USD SR ",$B$3,"Y D14 CORP"),"PX_LAST",$B$1,$B$2,"Dates","S","Period","M","cols=2;rows=131")</f>
        <v>37771</v>
      </c>
      <c r="CL5">
        <v>25</v>
      </c>
      <c r="CM5" s="1" t="str">
        <f>_xll.BDH(CONCATENATE(CN4," CDS USD SR ",$B$3,"Y D14 CORP"),"PX_LAST",$B$1,$B$2,"Dates","S","Period","M")</f>
        <v>#N/A N/A</v>
      </c>
      <c r="CN5">
        <v>-1</v>
      </c>
    </row>
    <row r="6" spans="1:92" x14ac:dyDescent="0.25">
      <c r="A6" s="1">
        <v>37225</v>
      </c>
      <c r="B6">
        <v>885</v>
      </c>
      <c r="C6" s="1">
        <v>37680</v>
      </c>
      <c r="D6">
        <v>157</v>
      </c>
      <c r="E6" s="1">
        <v>37680</v>
      </c>
      <c r="F6">
        <v>92</v>
      </c>
      <c r="G6" s="1">
        <v>37680</v>
      </c>
      <c r="H6">
        <v>67.5</v>
      </c>
      <c r="I6" s="1">
        <v>37680</v>
      </c>
      <c r="J6">
        <v>685</v>
      </c>
      <c r="K6" s="1">
        <v>37315</v>
      </c>
      <c r="L6">
        <v>277.5</v>
      </c>
      <c r="M6" s="1">
        <v>37344</v>
      </c>
      <c r="N6">
        <v>47.5</v>
      </c>
      <c r="O6" s="1">
        <v>37315</v>
      </c>
      <c r="P6">
        <v>137.5</v>
      </c>
      <c r="Q6" s="1">
        <v>37225</v>
      </c>
      <c r="R6">
        <v>200</v>
      </c>
      <c r="S6" s="1">
        <v>37680</v>
      </c>
      <c r="T6">
        <v>440</v>
      </c>
      <c r="U6" s="1">
        <v>37344</v>
      </c>
      <c r="V6">
        <v>36</v>
      </c>
      <c r="W6" s="1">
        <v>37225</v>
      </c>
      <c r="X6">
        <v>502.5</v>
      </c>
      <c r="Y6" s="1">
        <v>37225</v>
      </c>
      <c r="Z6">
        <v>158.75</v>
      </c>
      <c r="AA6" s="1">
        <v>37680</v>
      </c>
      <c r="AB6">
        <v>100</v>
      </c>
      <c r="AC6" s="1">
        <v>37376</v>
      </c>
      <c r="AD6">
        <v>490</v>
      </c>
      <c r="AE6" s="1">
        <v>40056</v>
      </c>
      <c r="AF6">
        <v>36.186</v>
      </c>
      <c r="AG6" s="1">
        <f>_xll.BDH(CONCATENATE("AUST"," CDS USD SR ",$B$3,"Y D14 CORP"),"PX_LAST",$B$1,$B$2,"Dates","S","Period","M","Array","","cols=2;rows=2")</f>
        <v>42004</v>
      </c>
      <c r="AH6">
        <v>10.653</v>
      </c>
      <c r="AI6">
        <v>-1</v>
      </c>
      <c r="AJ6">
        <v>-1</v>
      </c>
      <c r="AK6">
        <v>-1</v>
      </c>
      <c r="AL6">
        <v>-1</v>
      </c>
      <c r="AM6">
        <v>-1</v>
      </c>
      <c r="AN6">
        <v>-1</v>
      </c>
      <c r="AO6" s="1"/>
      <c r="AQ6" s="1">
        <v>42004</v>
      </c>
      <c r="AR6">
        <v>25.163</v>
      </c>
      <c r="AS6" s="1">
        <v>38230</v>
      </c>
      <c r="AT6">
        <v>2.6080000000000001</v>
      </c>
      <c r="AU6">
        <v>-1</v>
      </c>
      <c r="AV6">
        <v>-1</v>
      </c>
      <c r="AW6" s="1">
        <v>38260</v>
      </c>
      <c r="AX6">
        <v>39</v>
      </c>
      <c r="AY6" s="1">
        <v>38230</v>
      </c>
      <c r="AZ6">
        <v>5.5</v>
      </c>
      <c r="BA6" s="1">
        <v>41362</v>
      </c>
      <c r="BB6">
        <v>42.337000000000003</v>
      </c>
      <c r="BC6" s="1">
        <v>41487</v>
      </c>
      <c r="BD6">
        <v>-1</v>
      </c>
      <c r="BE6">
        <v>-1</v>
      </c>
      <c r="BF6">
        <v>-1</v>
      </c>
      <c r="BG6">
        <v>-1</v>
      </c>
      <c r="BH6">
        <v>-1</v>
      </c>
      <c r="BI6" s="1">
        <v>42004</v>
      </c>
      <c r="BJ6">
        <v>153.29</v>
      </c>
      <c r="BK6">
        <v>-1</v>
      </c>
      <c r="BL6">
        <v>-1</v>
      </c>
      <c r="BM6" s="1">
        <v>42004</v>
      </c>
      <c r="BN6">
        <v>73.03</v>
      </c>
      <c r="BO6" s="1">
        <v>43189</v>
      </c>
      <c r="BP6">
        <v>6.9429999999999996</v>
      </c>
      <c r="BQ6">
        <v>-1</v>
      </c>
      <c r="BR6">
        <v>-1</v>
      </c>
      <c r="BS6" s="1">
        <v>42004</v>
      </c>
      <c r="BT6">
        <v>9.3960000000000008</v>
      </c>
      <c r="BU6">
        <v>-1</v>
      </c>
      <c r="BV6">
        <v>-1</v>
      </c>
      <c r="BW6" s="1">
        <v>40116</v>
      </c>
      <c r="BX6">
        <v>204.501</v>
      </c>
      <c r="BY6">
        <v>-1</v>
      </c>
      <c r="BZ6">
        <v>-1</v>
      </c>
      <c r="CA6" s="1">
        <v>40116</v>
      </c>
      <c r="CB6">
        <v>571</v>
      </c>
      <c r="CC6" s="1">
        <v>40116</v>
      </c>
      <c r="CD6">
        <v>320</v>
      </c>
      <c r="CE6" s="1">
        <v>37680</v>
      </c>
      <c r="CF6">
        <v>37.25</v>
      </c>
      <c r="CG6" s="1">
        <v>39871</v>
      </c>
      <c r="CH6">
        <v>284.625</v>
      </c>
      <c r="CI6">
        <v>-1</v>
      </c>
      <c r="CJ6">
        <v>-1</v>
      </c>
      <c r="CK6" s="1">
        <v>37802</v>
      </c>
      <c r="CL6">
        <v>29.25</v>
      </c>
      <c r="CM6">
        <v>-1</v>
      </c>
      <c r="CN6">
        <v>-1</v>
      </c>
    </row>
    <row r="7" spans="1:92" x14ac:dyDescent="0.25">
      <c r="A7" s="1">
        <v>37256</v>
      </c>
      <c r="B7">
        <v>822.5</v>
      </c>
      <c r="C7" s="1">
        <v>37711</v>
      </c>
      <c r="D7">
        <v>173.5</v>
      </c>
      <c r="E7" s="1">
        <v>37711</v>
      </c>
      <c r="F7">
        <v>93.5</v>
      </c>
      <c r="G7" s="1">
        <v>37711</v>
      </c>
      <c r="H7">
        <v>68.25</v>
      </c>
      <c r="I7" s="1">
        <v>37711</v>
      </c>
      <c r="J7">
        <v>605</v>
      </c>
      <c r="K7" s="1">
        <v>37344</v>
      </c>
      <c r="L7">
        <v>132.5</v>
      </c>
      <c r="M7" s="1">
        <v>37376</v>
      </c>
      <c r="N7">
        <v>37.5</v>
      </c>
      <c r="O7" s="1">
        <v>37344</v>
      </c>
      <c r="P7">
        <v>117.5</v>
      </c>
      <c r="Q7" s="1">
        <v>37256</v>
      </c>
      <c r="R7">
        <v>162.5</v>
      </c>
      <c r="S7" s="1">
        <v>37711</v>
      </c>
      <c r="T7">
        <v>480</v>
      </c>
      <c r="U7" s="1">
        <v>37376</v>
      </c>
      <c r="V7">
        <v>37</v>
      </c>
      <c r="W7" s="1">
        <v>37256</v>
      </c>
      <c r="X7">
        <v>442.5</v>
      </c>
      <c r="Y7" s="1">
        <v>37256</v>
      </c>
      <c r="Z7">
        <v>162.5</v>
      </c>
      <c r="AA7" s="1">
        <v>37711</v>
      </c>
      <c r="AB7">
        <v>102.5</v>
      </c>
      <c r="AC7" s="1">
        <v>37407</v>
      </c>
      <c r="AD7">
        <v>607.5</v>
      </c>
      <c r="AE7" s="1">
        <v>40086</v>
      </c>
      <c r="AF7">
        <v>25.41</v>
      </c>
      <c r="AG7" s="1">
        <f>_xll.BDH(CONCATENATE("AUST"," CDS USD SR ",$B$3,"Y D14 CORP"),"PX_LAST",$B$1,$B$2,"Dates","S","Period","M","Array","","cols=2;rows=2")</f>
        <v>42004</v>
      </c>
      <c r="AH7">
        <v>10.653</v>
      </c>
      <c r="AI7">
        <v>-1</v>
      </c>
      <c r="AJ7">
        <v>-1</v>
      </c>
      <c r="AK7">
        <v>-1</v>
      </c>
      <c r="AL7">
        <v>-1</v>
      </c>
      <c r="AM7">
        <v>-1</v>
      </c>
      <c r="AN7">
        <v>-1</v>
      </c>
      <c r="AO7" s="1">
        <v>43190</v>
      </c>
      <c r="AP7">
        <v>-1</v>
      </c>
      <c r="AQ7" s="1">
        <v>43189</v>
      </c>
      <c r="AR7">
        <v>9.6280000000000001</v>
      </c>
      <c r="AS7" s="1">
        <v>38260</v>
      </c>
      <c r="AT7">
        <v>2.552</v>
      </c>
      <c r="AU7">
        <v>-1</v>
      </c>
      <c r="AV7">
        <v>-1</v>
      </c>
      <c r="AW7" s="1">
        <v>38289</v>
      </c>
      <c r="AX7">
        <v>28.5</v>
      </c>
      <c r="AY7" s="1">
        <v>38260</v>
      </c>
      <c r="AZ7">
        <v>4.8540000000000001</v>
      </c>
      <c r="BA7">
        <v>-1</v>
      </c>
      <c r="BB7">
        <v>-1</v>
      </c>
      <c r="BC7" s="1">
        <v>41488</v>
      </c>
      <c r="BD7">
        <v>-1</v>
      </c>
      <c r="BE7">
        <v>-1</v>
      </c>
      <c r="BF7">
        <v>-1</v>
      </c>
      <c r="BG7">
        <v>-1</v>
      </c>
      <c r="BH7">
        <v>-1</v>
      </c>
      <c r="BI7" s="1">
        <v>42094</v>
      </c>
      <c r="BJ7">
        <v>92.42</v>
      </c>
      <c r="BK7">
        <v>-1</v>
      </c>
      <c r="BL7">
        <v>-1</v>
      </c>
      <c r="BM7" s="1">
        <v>42094</v>
      </c>
      <c r="BN7">
        <v>65.963999999999999</v>
      </c>
      <c r="BO7" s="1">
        <v>43192</v>
      </c>
      <c r="BP7">
        <v>-1</v>
      </c>
      <c r="BQ7">
        <v>-1</v>
      </c>
      <c r="BR7">
        <v>-1</v>
      </c>
      <c r="BS7" s="1">
        <v>43189</v>
      </c>
      <c r="BT7">
        <v>9.2989999999999995</v>
      </c>
      <c r="BU7">
        <v>-1</v>
      </c>
      <c r="BV7">
        <v>-1</v>
      </c>
      <c r="BW7" s="1">
        <v>40147</v>
      </c>
      <c r="BX7">
        <v>204</v>
      </c>
      <c r="BY7">
        <v>-1</v>
      </c>
      <c r="BZ7">
        <v>-1</v>
      </c>
      <c r="CA7" s="1">
        <v>40147</v>
      </c>
      <c r="CB7">
        <v>651.5</v>
      </c>
      <c r="CC7" s="1">
        <v>40147</v>
      </c>
      <c r="CD7">
        <v>356.5</v>
      </c>
      <c r="CE7" s="1">
        <v>37711</v>
      </c>
      <c r="CF7">
        <v>41.25</v>
      </c>
      <c r="CG7" s="1">
        <v>39903</v>
      </c>
      <c r="CH7">
        <v>200.25</v>
      </c>
      <c r="CI7">
        <v>-1</v>
      </c>
      <c r="CJ7">
        <v>-1</v>
      </c>
      <c r="CK7" s="1">
        <v>37833</v>
      </c>
      <c r="CL7">
        <v>26.75</v>
      </c>
      <c r="CM7">
        <v>-1</v>
      </c>
      <c r="CN7">
        <v>-1</v>
      </c>
    </row>
    <row r="8" spans="1:92" x14ac:dyDescent="0.25">
      <c r="A8" s="1">
        <v>37287</v>
      </c>
      <c r="B8">
        <v>777.5</v>
      </c>
      <c r="C8" s="1">
        <v>37741</v>
      </c>
      <c r="D8">
        <v>170</v>
      </c>
      <c r="E8" s="1">
        <v>37741</v>
      </c>
      <c r="F8">
        <v>80</v>
      </c>
      <c r="G8" s="1">
        <v>37741</v>
      </c>
      <c r="H8">
        <v>26</v>
      </c>
      <c r="I8" s="1">
        <v>37741</v>
      </c>
      <c r="J8">
        <v>447.5</v>
      </c>
      <c r="K8" s="1">
        <v>37376</v>
      </c>
      <c r="L8">
        <v>120</v>
      </c>
      <c r="M8" s="1">
        <v>37407</v>
      </c>
      <c r="N8">
        <v>50</v>
      </c>
      <c r="O8" s="1">
        <v>37376</v>
      </c>
      <c r="P8">
        <v>111.25</v>
      </c>
      <c r="Q8" s="1">
        <v>37287</v>
      </c>
      <c r="R8">
        <v>157.5</v>
      </c>
      <c r="S8" s="1">
        <v>37741</v>
      </c>
      <c r="T8">
        <v>380</v>
      </c>
      <c r="U8" s="1">
        <v>37407</v>
      </c>
      <c r="V8">
        <v>42.75</v>
      </c>
      <c r="W8" s="1">
        <v>37287</v>
      </c>
      <c r="X8">
        <v>422.5</v>
      </c>
      <c r="Y8" s="1">
        <v>37287</v>
      </c>
      <c r="Z8">
        <v>162.5</v>
      </c>
      <c r="AA8" s="1">
        <v>37741</v>
      </c>
      <c r="AB8">
        <v>58.15</v>
      </c>
      <c r="AC8" s="1">
        <v>37435</v>
      </c>
      <c r="AD8">
        <v>1067.5</v>
      </c>
      <c r="AE8" s="1">
        <v>40116</v>
      </c>
      <c r="AF8">
        <v>23.651</v>
      </c>
      <c r="AG8" s="1">
        <f>_xll.BDH(CONCATENATE("AUST"," CDS USD SR ",$B$3,"Y D14 CORP"),"PX_LAST",$B$1,$B$2,"Dates","S","Period","M","Array","","cols=2;rows=2")</f>
        <v>42004</v>
      </c>
      <c r="AH8">
        <v>10.653</v>
      </c>
      <c r="AI8">
        <v>-1</v>
      </c>
      <c r="AJ8">
        <v>-1</v>
      </c>
      <c r="AK8">
        <v>-1</v>
      </c>
      <c r="AL8">
        <v>-1</v>
      </c>
      <c r="AM8">
        <v>-1</v>
      </c>
      <c r="AN8">
        <v>-1</v>
      </c>
      <c r="AO8" s="1">
        <v>43191</v>
      </c>
      <c r="AP8">
        <v>-1</v>
      </c>
      <c r="AQ8" s="1">
        <v>43921</v>
      </c>
      <c r="AR8">
        <v>25.573</v>
      </c>
      <c r="AS8" s="1">
        <v>38289</v>
      </c>
      <c r="AT8">
        <v>2.371</v>
      </c>
      <c r="AU8">
        <v>-1</v>
      </c>
      <c r="AV8">
        <v>-1</v>
      </c>
      <c r="AW8" s="1">
        <v>38321</v>
      </c>
      <c r="AX8">
        <v>25.5</v>
      </c>
      <c r="AY8" s="1">
        <v>38289</v>
      </c>
      <c r="AZ8">
        <v>4.7489999999999997</v>
      </c>
      <c r="BA8">
        <v>-1</v>
      </c>
      <c r="BB8">
        <v>-1</v>
      </c>
      <c r="BC8" s="1">
        <v>41489</v>
      </c>
      <c r="BD8">
        <v>-1</v>
      </c>
      <c r="BE8">
        <v>-1</v>
      </c>
      <c r="BF8">
        <v>-1</v>
      </c>
      <c r="BG8">
        <v>-1</v>
      </c>
      <c r="BH8">
        <v>-1</v>
      </c>
      <c r="BI8" s="1">
        <v>43189</v>
      </c>
      <c r="BJ8">
        <v>41.924999999999997</v>
      </c>
      <c r="BK8">
        <v>-1</v>
      </c>
      <c r="BL8">
        <v>-1</v>
      </c>
      <c r="BM8" s="1">
        <v>43189</v>
      </c>
      <c r="BN8">
        <v>25.574000000000002</v>
      </c>
      <c r="BO8" s="1">
        <v>43193</v>
      </c>
      <c r="BP8">
        <v>-1</v>
      </c>
      <c r="BQ8">
        <v>-1</v>
      </c>
      <c r="BR8">
        <v>-1</v>
      </c>
      <c r="BS8" s="1">
        <v>44407</v>
      </c>
      <c r="BT8">
        <v>7.5519999999999996</v>
      </c>
      <c r="BU8">
        <v>-1</v>
      </c>
      <c r="BV8">
        <v>-1</v>
      </c>
      <c r="BW8" s="1">
        <v>40178</v>
      </c>
      <c r="BX8">
        <v>180.001</v>
      </c>
      <c r="BY8">
        <v>-1</v>
      </c>
      <c r="BZ8">
        <v>-1</v>
      </c>
      <c r="CA8" s="1">
        <v>40178</v>
      </c>
      <c r="CB8">
        <v>602</v>
      </c>
      <c r="CC8" s="1">
        <v>40178</v>
      </c>
      <c r="CD8">
        <v>323.16699999999997</v>
      </c>
      <c r="CE8" s="1">
        <v>37741</v>
      </c>
      <c r="CF8">
        <v>41.25</v>
      </c>
      <c r="CG8" s="1">
        <v>39933</v>
      </c>
      <c r="CH8">
        <v>106</v>
      </c>
      <c r="CI8">
        <v>-1</v>
      </c>
      <c r="CJ8">
        <v>-1</v>
      </c>
      <c r="CK8" s="1">
        <v>37862</v>
      </c>
      <c r="CL8">
        <v>25</v>
      </c>
      <c r="CM8">
        <v>-1</v>
      </c>
      <c r="CN8">
        <v>-1</v>
      </c>
    </row>
    <row r="9" spans="1:92" x14ac:dyDescent="0.25">
      <c r="A9" s="1">
        <v>37315</v>
      </c>
      <c r="B9">
        <v>697.5</v>
      </c>
      <c r="C9" s="1">
        <v>37771</v>
      </c>
      <c r="D9">
        <v>145</v>
      </c>
      <c r="E9" s="1">
        <v>37771</v>
      </c>
      <c r="F9">
        <v>81.5</v>
      </c>
      <c r="G9" s="1">
        <v>37771</v>
      </c>
      <c r="H9">
        <v>25</v>
      </c>
      <c r="I9" s="1">
        <v>37771</v>
      </c>
      <c r="J9">
        <v>452.5</v>
      </c>
      <c r="K9" s="1">
        <v>37407</v>
      </c>
      <c r="L9">
        <v>120</v>
      </c>
      <c r="M9" s="1">
        <v>37435</v>
      </c>
      <c r="N9">
        <v>49</v>
      </c>
      <c r="O9" s="1">
        <v>37407</v>
      </c>
      <c r="P9">
        <v>117.5</v>
      </c>
      <c r="Q9" s="1">
        <v>37315</v>
      </c>
      <c r="R9">
        <v>156</v>
      </c>
      <c r="S9" s="1">
        <v>37771</v>
      </c>
      <c r="T9">
        <v>355</v>
      </c>
      <c r="U9" s="1">
        <v>37435</v>
      </c>
      <c r="V9">
        <v>55.25</v>
      </c>
      <c r="W9" s="1">
        <v>37315</v>
      </c>
      <c r="X9">
        <v>350</v>
      </c>
      <c r="Y9" s="1">
        <v>37315</v>
      </c>
      <c r="Z9">
        <v>172.5</v>
      </c>
      <c r="AA9" s="1">
        <v>37771</v>
      </c>
      <c r="AB9">
        <v>55</v>
      </c>
      <c r="AC9" s="1">
        <v>37468</v>
      </c>
      <c r="AD9">
        <v>1250</v>
      </c>
      <c r="AE9" s="1">
        <v>40207</v>
      </c>
      <c r="AF9">
        <v>29.062000000000001</v>
      </c>
      <c r="AG9" s="1">
        <f>_xll.BDH(CONCATENATE("AUST"," CDS USD SR ",$B$3,"Y D14 CORP"),"PX_LAST",$B$1,$B$2,"Dates","S","Period","M","Array","","cols=2;rows=2")</f>
        <v>42004</v>
      </c>
      <c r="AH9">
        <v>10.653</v>
      </c>
      <c r="AI9">
        <v>-1</v>
      </c>
      <c r="AJ9">
        <v>-1</v>
      </c>
      <c r="AK9">
        <v>-1</v>
      </c>
      <c r="AL9">
        <v>-1</v>
      </c>
      <c r="AM9">
        <v>-1</v>
      </c>
      <c r="AN9">
        <v>-1</v>
      </c>
      <c r="AO9" s="1">
        <v>43192</v>
      </c>
      <c r="AP9">
        <v>-1</v>
      </c>
      <c r="AQ9" s="1">
        <v>43951</v>
      </c>
      <c r="AR9">
        <v>26.901</v>
      </c>
      <c r="AS9" s="1">
        <v>38321</v>
      </c>
      <c r="AT9">
        <v>2.4369999999999998</v>
      </c>
      <c r="AU9">
        <v>-1</v>
      </c>
      <c r="AV9">
        <v>-1</v>
      </c>
      <c r="AW9" s="1">
        <v>38352</v>
      </c>
      <c r="AX9">
        <v>25.5</v>
      </c>
      <c r="AY9" s="1">
        <v>38321</v>
      </c>
      <c r="AZ9">
        <v>6.5</v>
      </c>
      <c r="BA9">
        <v>-1</v>
      </c>
      <c r="BB9">
        <v>-1</v>
      </c>
      <c r="BC9" s="1">
        <v>41490</v>
      </c>
      <c r="BD9">
        <v>-1</v>
      </c>
      <c r="BE9">
        <v>-1</v>
      </c>
      <c r="BF9">
        <v>-1</v>
      </c>
      <c r="BG9">
        <v>-1</v>
      </c>
      <c r="BH9">
        <v>-1</v>
      </c>
      <c r="BI9" s="1">
        <v>43192</v>
      </c>
      <c r="BJ9">
        <v>-1</v>
      </c>
      <c r="BK9">
        <v>-1</v>
      </c>
      <c r="BL9">
        <v>-1</v>
      </c>
      <c r="BM9" s="1">
        <v>43192</v>
      </c>
      <c r="BN9">
        <v>-1</v>
      </c>
      <c r="BO9" s="1">
        <v>43194</v>
      </c>
      <c r="BP9">
        <v>-1</v>
      </c>
      <c r="BQ9">
        <v>-1</v>
      </c>
      <c r="BR9">
        <v>-1</v>
      </c>
      <c r="BS9" s="1">
        <v>43194</v>
      </c>
      <c r="BT9">
        <v>-1</v>
      </c>
      <c r="BU9">
        <v>-1</v>
      </c>
      <c r="BV9">
        <v>-1</v>
      </c>
      <c r="BW9" s="1">
        <v>40207</v>
      </c>
      <c r="BX9">
        <v>126.167</v>
      </c>
      <c r="BY9">
        <v>-1</v>
      </c>
      <c r="BZ9">
        <v>-1</v>
      </c>
      <c r="CA9" s="1">
        <v>40207</v>
      </c>
      <c r="CB9">
        <v>526.66700000000003</v>
      </c>
      <c r="CC9" s="1">
        <v>40207</v>
      </c>
      <c r="CD9">
        <v>277.66699999999997</v>
      </c>
      <c r="CE9" s="1">
        <v>37771</v>
      </c>
      <c r="CF9">
        <v>30</v>
      </c>
      <c r="CG9" s="1">
        <v>39962</v>
      </c>
      <c r="CH9">
        <v>94.125</v>
      </c>
      <c r="CI9">
        <v>-1</v>
      </c>
      <c r="CJ9">
        <v>-1</v>
      </c>
      <c r="CK9" s="1">
        <v>37894</v>
      </c>
      <c r="CL9">
        <v>23.25</v>
      </c>
      <c r="CM9">
        <v>-1</v>
      </c>
      <c r="CN9">
        <v>-1</v>
      </c>
    </row>
    <row r="10" spans="1:92" x14ac:dyDescent="0.25">
      <c r="A10" s="1">
        <v>37344</v>
      </c>
      <c r="B10">
        <v>647.5</v>
      </c>
      <c r="C10" s="1">
        <v>37802</v>
      </c>
      <c r="D10">
        <v>140.333</v>
      </c>
      <c r="E10" s="1">
        <v>37802</v>
      </c>
      <c r="F10">
        <v>75</v>
      </c>
      <c r="G10" s="1">
        <v>37802</v>
      </c>
      <c r="H10">
        <v>23</v>
      </c>
      <c r="I10" s="1">
        <v>37802</v>
      </c>
      <c r="J10">
        <v>390</v>
      </c>
      <c r="K10" s="1">
        <v>37435</v>
      </c>
      <c r="L10">
        <v>132.5</v>
      </c>
      <c r="M10" s="1">
        <v>37468</v>
      </c>
      <c r="N10">
        <v>52.5</v>
      </c>
      <c r="O10" s="1">
        <v>37435</v>
      </c>
      <c r="P10">
        <v>121.25</v>
      </c>
      <c r="Q10" s="1">
        <v>37344</v>
      </c>
      <c r="R10">
        <v>137.5</v>
      </c>
      <c r="S10" s="1">
        <v>37802</v>
      </c>
      <c r="T10">
        <v>364.25</v>
      </c>
      <c r="U10" s="1">
        <v>37468</v>
      </c>
      <c r="V10">
        <v>63</v>
      </c>
      <c r="W10" s="1">
        <v>37344</v>
      </c>
      <c r="X10">
        <v>317.5</v>
      </c>
      <c r="Y10" s="1">
        <v>37344</v>
      </c>
      <c r="Z10">
        <v>161.25</v>
      </c>
      <c r="AA10" s="1">
        <v>37802</v>
      </c>
      <c r="AB10">
        <v>41.5</v>
      </c>
      <c r="AC10" s="1">
        <v>37498</v>
      </c>
      <c r="AD10">
        <v>1137.5</v>
      </c>
      <c r="AE10" s="1">
        <v>40235</v>
      </c>
      <c r="AF10">
        <v>39.551000000000002</v>
      </c>
      <c r="AG10" s="1">
        <v>43189</v>
      </c>
      <c r="AH10">
        <v>6.6680000000000001</v>
      </c>
      <c r="AI10">
        <v>-1</v>
      </c>
      <c r="AJ10">
        <v>-1</v>
      </c>
      <c r="AK10">
        <v>-1</v>
      </c>
      <c r="AL10">
        <v>-1</v>
      </c>
      <c r="AM10">
        <v>-1</v>
      </c>
      <c r="AN10">
        <v>-1</v>
      </c>
      <c r="AO10" s="1">
        <v>43193</v>
      </c>
      <c r="AP10">
        <v>-1</v>
      </c>
      <c r="AQ10" s="1">
        <v>43980</v>
      </c>
      <c r="AR10">
        <v>19.414999999999999</v>
      </c>
      <c r="AS10" s="1">
        <v>38352</v>
      </c>
      <c r="AT10">
        <v>2.4369999999999998</v>
      </c>
      <c r="AU10">
        <v>-1</v>
      </c>
      <c r="AV10">
        <v>-1</v>
      </c>
      <c r="AW10" s="1">
        <v>38383</v>
      </c>
      <c r="AX10">
        <v>26</v>
      </c>
      <c r="AY10" s="1">
        <v>38352</v>
      </c>
      <c r="AZ10">
        <v>4.944</v>
      </c>
      <c r="BA10">
        <v>-1</v>
      </c>
      <c r="BB10">
        <v>-1</v>
      </c>
      <c r="BC10" s="1">
        <v>41491</v>
      </c>
      <c r="BD10">
        <v>-1</v>
      </c>
      <c r="BE10">
        <v>-1</v>
      </c>
      <c r="BF10">
        <v>-1</v>
      </c>
      <c r="BG10">
        <v>-1</v>
      </c>
      <c r="BH10">
        <v>-1</v>
      </c>
      <c r="BI10" s="1">
        <v>43193</v>
      </c>
      <c r="BJ10">
        <v>-1</v>
      </c>
      <c r="BK10">
        <v>-1</v>
      </c>
      <c r="BL10">
        <v>-1</v>
      </c>
      <c r="BM10" s="1">
        <v>43193</v>
      </c>
      <c r="BN10">
        <v>-1</v>
      </c>
      <c r="BO10" s="1">
        <v>43195</v>
      </c>
      <c r="BP10">
        <v>-1</v>
      </c>
      <c r="BQ10">
        <v>-1</v>
      </c>
      <c r="BR10">
        <v>-1</v>
      </c>
      <c r="BS10" s="1">
        <v>43195</v>
      </c>
      <c r="BT10">
        <v>-1</v>
      </c>
      <c r="BU10">
        <v>-1</v>
      </c>
      <c r="BV10">
        <v>-1</v>
      </c>
      <c r="BW10" s="1">
        <v>40235</v>
      </c>
      <c r="BX10">
        <v>119.83499999999999</v>
      </c>
      <c r="BY10">
        <v>-1</v>
      </c>
      <c r="BZ10">
        <v>-1</v>
      </c>
      <c r="CA10" s="1">
        <v>40235</v>
      </c>
      <c r="CB10">
        <v>567.66700000000003</v>
      </c>
      <c r="CC10" s="1">
        <v>40235</v>
      </c>
      <c r="CD10">
        <v>297</v>
      </c>
      <c r="CE10" s="1">
        <v>37802</v>
      </c>
      <c r="CF10">
        <v>27.5</v>
      </c>
      <c r="CG10" s="1">
        <v>39994</v>
      </c>
      <c r="CH10">
        <v>100.97499999999999</v>
      </c>
      <c r="CI10">
        <v>-1</v>
      </c>
      <c r="CJ10">
        <v>-1</v>
      </c>
      <c r="CK10" s="1">
        <v>37925</v>
      </c>
      <c r="CL10">
        <v>23.25</v>
      </c>
      <c r="CM10">
        <v>-1</v>
      </c>
      <c r="CN10">
        <v>-1</v>
      </c>
    </row>
    <row r="11" spans="1:92" x14ac:dyDescent="0.25">
      <c r="A11" s="1">
        <v>37376</v>
      </c>
      <c r="B11">
        <v>772.5</v>
      </c>
      <c r="C11" s="1">
        <v>37833</v>
      </c>
      <c r="D11">
        <v>124.667</v>
      </c>
      <c r="E11" s="1">
        <v>37833</v>
      </c>
      <c r="F11">
        <v>72</v>
      </c>
      <c r="G11" s="1">
        <v>37833</v>
      </c>
      <c r="H11">
        <v>17.649999999999999</v>
      </c>
      <c r="I11" s="1">
        <v>37833</v>
      </c>
      <c r="J11">
        <v>355</v>
      </c>
      <c r="K11" s="1">
        <v>37468</v>
      </c>
      <c r="L11">
        <v>151</v>
      </c>
      <c r="M11" s="1">
        <v>37498</v>
      </c>
      <c r="N11">
        <v>57.5</v>
      </c>
      <c r="O11" s="1">
        <v>37468</v>
      </c>
      <c r="P11">
        <v>132.5</v>
      </c>
      <c r="Q11" s="1">
        <v>37376</v>
      </c>
      <c r="R11">
        <v>137.25</v>
      </c>
      <c r="S11" s="1">
        <v>37833</v>
      </c>
      <c r="T11">
        <v>330.55</v>
      </c>
      <c r="U11" s="1">
        <v>37498</v>
      </c>
      <c r="V11">
        <v>66.5</v>
      </c>
      <c r="W11" s="1">
        <v>37376</v>
      </c>
      <c r="X11">
        <v>300</v>
      </c>
      <c r="Y11" s="1">
        <v>37376</v>
      </c>
      <c r="Z11">
        <v>145</v>
      </c>
      <c r="AA11" s="1">
        <v>37833</v>
      </c>
      <c r="AB11">
        <v>37.35</v>
      </c>
      <c r="AC11" s="1">
        <v>37529</v>
      </c>
      <c r="AD11">
        <v>1212.5</v>
      </c>
      <c r="AE11" s="1">
        <v>40268</v>
      </c>
      <c r="AF11">
        <v>30.992999999999999</v>
      </c>
      <c r="AG11" s="1">
        <f>_xll.BDH(CONCATENATE("AUST"," CDS USD SR ",$B$3,"Y D14 CORP"),"PX_LAST",$B$1,$B$2,"Dates","S","Period","M","Array","","cols=2;rows=2")</f>
        <v>42004</v>
      </c>
      <c r="AH11">
        <v>10.653</v>
      </c>
      <c r="AI11">
        <v>-1</v>
      </c>
      <c r="AJ11">
        <v>-1</v>
      </c>
      <c r="AK11">
        <v>-1</v>
      </c>
      <c r="AL11">
        <v>-1</v>
      </c>
      <c r="AM11">
        <v>-1</v>
      </c>
      <c r="AN11">
        <v>-1</v>
      </c>
      <c r="AO11" s="1">
        <v>43194</v>
      </c>
      <c r="AP11">
        <v>-1</v>
      </c>
      <c r="AQ11" s="1">
        <v>44012</v>
      </c>
      <c r="AR11">
        <v>14.223000000000001</v>
      </c>
      <c r="AS11" s="1">
        <v>38383</v>
      </c>
      <c r="AT11">
        <v>2.2570000000000001</v>
      </c>
      <c r="AU11">
        <v>-1</v>
      </c>
      <c r="AV11">
        <v>-1</v>
      </c>
      <c r="AW11" s="1">
        <v>38411</v>
      </c>
      <c r="AX11">
        <v>16.75</v>
      </c>
      <c r="AY11" s="1">
        <v>38383</v>
      </c>
      <c r="AZ11">
        <v>4.7640000000000002</v>
      </c>
      <c r="BA11">
        <v>-1</v>
      </c>
      <c r="BB11">
        <v>-1</v>
      </c>
      <c r="BC11" s="1">
        <v>41492</v>
      </c>
      <c r="BD11">
        <v>-1</v>
      </c>
      <c r="BE11">
        <v>-1</v>
      </c>
      <c r="BF11">
        <v>-1</v>
      </c>
      <c r="BG11">
        <v>-1</v>
      </c>
      <c r="BH11">
        <v>-1</v>
      </c>
      <c r="BI11" s="1">
        <v>43194</v>
      </c>
      <c r="BJ11">
        <v>-1</v>
      </c>
      <c r="BK11">
        <v>-1</v>
      </c>
      <c r="BL11">
        <v>-1</v>
      </c>
      <c r="BM11" s="1">
        <v>43194</v>
      </c>
      <c r="BN11">
        <v>-1</v>
      </c>
      <c r="BO11" s="1">
        <v>43196</v>
      </c>
      <c r="BP11">
        <v>-1</v>
      </c>
      <c r="BQ11">
        <v>-1</v>
      </c>
      <c r="BR11">
        <v>-1</v>
      </c>
      <c r="BS11" s="1">
        <v>43196</v>
      </c>
      <c r="BT11">
        <v>-1</v>
      </c>
      <c r="BU11">
        <v>-1</v>
      </c>
      <c r="BV11">
        <v>-1</v>
      </c>
      <c r="BW11" s="1">
        <v>40268</v>
      </c>
      <c r="BX11">
        <v>80.167000000000002</v>
      </c>
      <c r="BY11">
        <v>-1</v>
      </c>
      <c r="BZ11">
        <v>-1</v>
      </c>
      <c r="CA11" s="1">
        <v>40268</v>
      </c>
      <c r="CB11">
        <v>382</v>
      </c>
      <c r="CC11" s="1">
        <v>40268</v>
      </c>
      <c r="CD11">
        <v>225.333</v>
      </c>
      <c r="CE11" s="1">
        <v>37833</v>
      </c>
      <c r="CF11">
        <v>25</v>
      </c>
      <c r="CG11" s="1">
        <v>40025</v>
      </c>
      <c r="CH11">
        <v>77.375</v>
      </c>
      <c r="CI11">
        <v>-1</v>
      </c>
      <c r="CJ11">
        <v>-1</v>
      </c>
      <c r="CK11" s="1">
        <v>37953</v>
      </c>
      <c r="CL11">
        <v>20.5</v>
      </c>
      <c r="CM11">
        <v>-1</v>
      </c>
      <c r="CN11">
        <v>-1</v>
      </c>
    </row>
    <row r="12" spans="1:92" x14ac:dyDescent="0.25">
      <c r="A12" s="1">
        <v>37407</v>
      </c>
      <c r="B12">
        <v>1052.5</v>
      </c>
      <c r="C12" s="1">
        <v>37862</v>
      </c>
      <c r="D12">
        <v>136</v>
      </c>
      <c r="E12" s="1">
        <v>37862</v>
      </c>
      <c r="F12">
        <v>61.886000000000003</v>
      </c>
      <c r="G12" s="1">
        <v>37862</v>
      </c>
      <c r="H12">
        <v>18.074999999999999</v>
      </c>
      <c r="I12" s="1">
        <v>37862</v>
      </c>
      <c r="J12">
        <v>354.53899999999999</v>
      </c>
      <c r="K12" s="1">
        <v>37498</v>
      </c>
      <c r="L12">
        <v>157.5</v>
      </c>
      <c r="M12" s="1">
        <v>37529</v>
      </c>
      <c r="N12">
        <v>45</v>
      </c>
      <c r="O12" s="1">
        <v>37498</v>
      </c>
      <c r="P12">
        <v>130</v>
      </c>
      <c r="Q12" s="1">
        <v>37407</v>
      </c>
      <c r="R12">
        <v>148.75</v>
      </c>
      <c r="S12" s="1">
        <v>37862</v>
      </c>
      <c r="T12">
        <v>314</v>
      </c>
      <c r="U12" s="1">
        <v>37529</v>
      </c>
      <c r="V12">
        <v>64.5</v>
      </c>
      <c r="W12" s="1">
        <v>37407</v>
      </c>
      <c r="X12">
        <v>320</v>
      </c>
      <c r="Y12" s="1">
        <v>37407</v>
      </c>
      <c r="Z12">
        <v>135</v>
      </c>
      <c r="AA12" s="1">
        <v>37862</v>
      </c>
      <c r="AB12">
        <v>29.832999999999998</v>
      </c>
      <c r="AC12" s="1">
        <v>37560</v>
      </c>
      <c r="AD12">
        <v>930</v>
      </c>
      <c r="AE12" s="1">
        <v>40298</v>
      </c>
      <c r="AF12">
        <v>31.516999999999999</v>
      </c>
      <c r="AG12" s="1">
        <f>_xll.BDH(CONCATENATE("AUST"," CDS USD SR ",$B$3,"Y D14 CORP"),"PX_LAST",$B$1,$B$2,"Dates","S","Period","M","Array","","cols=2;rows=2")</f>
        <v>42004</v>
      </c>
      <c r="AH12">
        <v>10.653</v>
      </c>
      <c r="AI12">
        <v>-1</v>
      </c>
      <c r="AJ12">
        <v>-1</v>
      </c>
      <c r="AK12">
        <v>-1</v>
      </c>
      <c r="AL12">
        <v>-1</v>
      </c>
      <c r="AM12">
        <v>-1</v>
      </c>
      <c r="AN12">
        <v>-1</v>
      </c>
      <c r="AO12" s="1">
        <v>43195</v>
      </c>
      <c r="AP12">
        <v>-1</v>
      </c>
      <c r="AQ12" s="1">
        <v>44043</v>
      </c>
      <c r="AR12">
        <v>11.455</v>
      </c>
      <c r="AS12" s="1">
        <v>38411</v>
      </c>
      <c r="AT12">
        <v>2.2189999999999999</v>
      </c>
      <c r="AU12">
        <v>-1</v>
      </c>
      <c r="AV12">
        <v>-1</v>
      </c>
      <c r="AW12" s="1">
        <v>38442</v>
      </c>
      <c r="AX12">
        <v>22.5</v>
      </c>
      <c r="AY12" s="1">
        <v>38411</v>
      </c>
      <c r="AZ12">
        <v>4.6879999999999997</v>
      </c>
      <c r="BA12">
        <v>-1</v>
      </c>
      <c r="BB12">
        <v>-1</v>
      </c>
      <c r="BC12" s="1">
        <v>41493</v>
      </c>
      <c r="BD12">
        <v>-1</v>
      </c>
      <c r="BE12">
        <v>-1</v>
      </c>
      <c r="BF12">
        <v>-1</v>
      </c>
      <c r="BG12">
        <v>-1</v>
      </c>
      <c r="BH12">
        <v>-1</v>
      </c>
      <c r="BI12" s="1">
        <v>43195</v>
      </c>
      <c r="BJ12">
        <v>-1</v>
      </c>
      <c r="BK12">
        <v>-1</v>
      </c>
      <c r="BL12">
        <v>-1</v>
      </c>
      <c r="BM12" s="1">
        <v>43195</v>
      </c>
      <c r="BN12">
        <v>-1</v>
      </c>
      <c r="BO12" s="1">
        <v>43197</v>
      </c>
      <c r="BP12">
        <v>-1</v>
      </c>
      <c r="BQ12">
        <v>-1</v>
      </c>
      <c r="BR12">
        <v>-1</v>
      </c>
      <c r="BS12" s="1">
        <v>43197</v>
      </c>
      <c r="BT12">
        <v>-1</v>
      </c>
      <c r="BU12">
        <v>-1</v>
      </c>
      <c r="BV12">
        <v>-1</v>
      </c>
      <c r="BW12" s="1">
        <v>40298</v>
      </c>
      <c r="BX12">
        <v>76.334999999999994</v>
      </c>
      <c r="BY12">
        <v>-1</v>
      </c>
      <c r="BZ12">
        <v>-1</v>
      </c>
      <c r="CA12" s="1">
        <v>40298</v>
      </c>
      <c r="CB12">
        <v>357.66699999999997</v>
      </c>
      <c r="CC12" s="1">
        <v>40298</v>
      </c>
      <c r="CD12">
        <v>262.66699999999997</v>
      </c>
      <c r="CE12" s="1">
        <v>37862</v>
      </c>
      <c r="CF12">
        <v>23.75</v>
      </c>
      <c r="CG12" s="1">
        <v>40056</v>
      </c>
      <c r="CH12">
        <v>69.349999999999994</v>
      </c>
      <c r="CI12">
        <v>-1</v>
      </c>
      <c r="CJ12">
        <v>-1</v>
      </c>
      <c r="CK12" s="1">
        <v>37986</v>
      </c>
      <c r="CL12">
        <v>20.5</v>
      </c>
      <c r="CM12">
        <v>-1</v>
      </c>
      <c r="CN12">
        <v>-1</v>
      </c>
    </row>
    <row r="13" spans="1:92" x14ac:dyDescent="0.25">
      <c r="A13" s="1">
        <v>37435</v>
      </c>
      <c r="B13">
        <v>2375</v>
      </c>
      <c r="C13" s="1">
        <v>37894</v>
      </c>
      <c r="D13">
        <v>140</v>
      </c>
      <c r="E13" s="1">
        <v>37894</v>
      </c>
      <c r="F13">
        <v>54.911999999999999</v>
      </c>
      <c r="G13" s="1">
        <v>37894</v>
      </c>
      <c r="H13">
        <v>16.867000000000001</v>
      </c>
      <c r="I13" s="1">
        <v>37894</v>
      </c>
      <c r="J13">
        <v>364.63799999999998</v>
      </c>
      <c r="K13" s="1">
        <v>37529</v>
      </c>
      <c r="L13">
        <v>162.5</v>
      </c>
      <c r="M13" s="1">
        <v>37560</v>
      </c>
      <c r="N13">
        <v>70</v>
      </c>
      <c r="O13" s="1">
        <v>37529</v>
      </c>
      <c r="P13">
        <v>126.25</v>
      </c>
      <c r="Q13" s="1">
        <v>37435</v>
      </c>
      <c r="R13">
        <v>235</v>
      </c>
      <c r="S13" s="1">
        <v>37894</v>
      </c>
      <c r="T13">
        <v>317.5</v>
      </c>
      <c r="U13" s="1">
        <v>37560</v>
      </c>
      <c r="V13">
        <v>54</v>
      </c>
      <c r="W13" s="1">
        <v>37435</v>
      </c>
      <c r="X13">
        <v>432.5</v>
      </c>
      <c r="Y13" s="1">
        <v>37435</v>
      </c>
      <c r="Z13">
        <v>162.5</v>
      </c>
      <c r="AA13" s="1">
        <v>37894</v>
      </c>
      <c r="AB13">
        <v>27.332999999999998</v>
      </c>
      <c r="AC13" s="1">
        <v>37589</v>
      </c>
      <c r="AD13">
        <v>717.5</v>
      </c>
      <c r="AE13" s="1">
        <v>40329</v>
      </c>
      <c r="AF13">
        <v>44.804000000000002</v>
      </c>
      <c r="AG13" s="1">
        <f>_xll.BDH(CONCATENATE("AUST"," CDS USD SR ",$B$3,"Y D14 CORP"),"PX_LAST",$B$1,$B$2,"Dates","S","Period","M","Array","","cols=2;rows=2")</f>
        <v>42004</v>
      </c>
      <c r="AH13">
        <v>10.653</v>
      </c>
      <c r="AI13">
        <v>-1</v>
      </c>
      <c r="AJ13">
        <v>-1</v>
      </c>
      <c r="AK13">
        <v>-1</v>
      </c>
      <c r="AL13">
        <v>-1</v>
      </c>
      <c r="AM13">
        <v>-1</v>
      </c>
      <c r="AN13">
        <v>-1</v>
      </c>
      <c r="AO13" s="1">
        <v>43196</v>
      </c>
      <c r="AP13">
        <v>-1</v>
      </c>
      <c r="AQ13" s="1">
        <v>44074</v>
      </c>
      <c r="AR13">
        <v>11.08</v>
      </c>
      <c r="AS13" s="1">
        <v>38442</v>
      </c>
      <c r="AT13">
        <v>2.2189999999999999</v>
      </c>
      <c r="AU13">
        <v>-1</v>
      </c>
      <c r="AV13">
        <v>-1</v>
      </c>
      <c r="AW13" s="1">
        <v>38471</v>
      </c>
      <c r="AX13">
        <v>60.847999999999999</v>
      </c>
      <c r="AY13" s="1">
        <v>38442</v>
      </c>
      <c r="AZ13">
        <v>4.6879999999999997</v>
      </c>
      <c r="BA13">
        <v>-1</v>
      </c>
      <c r="BB13">
        <v>-1</v>
      </c>
      <c r="BC13" s="1">
        <v>41494</v>
      </c>
      <c r="BD13">
        <v>-1</v>
      </c>
      <c r="BE13">
        <v>-1</v>
      </c>
      <c r="BF13">
        <v>-1</v>
      </c>
      <c r="BG13">
        <v>-1</v>
      </c>
      <c r="BH13">
        <v>-1</v>
      </c>
      <c r="BI13" s="1">
        <v>43196</v>
      </c>
      <c r="BJ13">
        <v>-1</v>
      </c>
      <c r="BK13">
        <v>-1</v>
      </c>
      <c r="BL13">
        <v>-1</v>
      </c>
      <c r="BM13" s="1">
        <v>43196</v>
      </c>
      <c r="BN13">
        <v>-1</v>
      </c>
      <c r="BO13" s="1">
        <v>43198</v>
      </c>
      <c r="BP13">
        <v>-1</v>
      </c>
      <c r="BQ13">
        <v>-1</v>
      </c>
      <c r="BR13">
        <v>-1</v>
      </c>
      <c r="BS13" s="1">
        <v>43198</v>
      </c>
      <c r="BT13">
        <v>-1</v>
      </c>
      <c r="BU13">
        <v>-1</v>
      </c>
      <c r="BV13">
        <v>-1</v>
      </c>
      <c r="BW13" s="1">
        <v>40329</v>
      </c>
      <c r="BX13">
        <v>92.334000000000003</v>
      </c>
      <c r="BY13">
        <v>-1</v>
      </c>
      <c r="BZ13">
        <v>-1</v>
      </c>
      <c r="CA13" s="1">
        <v>40329</v>
      </c>
      <c r="CB13">
        <v>375</v>
      </c>
      <c r="CC13" s="1">
        <v>40329</v>
      </c>
      <c r="CD13">
        <v>276.40199999999999</v>
      </c>
      <c r="CE13" s="1">
        <v>37894</v>
      </c>
      <c r="CF13">
        <v>18.75</v>
      </c>
      <c r="CG13" s="1">
        <v>40086</v>
      </c>
      <c r="CH13">
        <v>63.125</v>
      </c>
      <c r="CI13">
        <v>-1</v>
      </c>
      <c r="CJ13">
        <v>-1</v>
      </c>
      <c r="CK13" s="1">
        <v>38016</v>
      </c>
      <c r="CL13">
        <v>22</v>
      </c>
      <c r="CM13">
        <v>-1</v>
      </c>
      <c r="CN13">
        <v>-1</v>
      </c>
    </row>
    <row r="14" spans="1:92" x14ac:dyDescent="0.25">
      <c r="A14" s="1">
        <v>37468</v>
      </c>
      <c r="B14">
        <v>3275</v>
      </c>
      <c r="C14" s="1">
        <v>37925</v>
      </c>
      <c r="D14">
        <v>117.333</v>
      </c>
      <c r="E14" s="1">
        <v>37925</v>
      </c>
      <c r="F14">
        <v>35.44</v>
      </c>
      <c r="G14" s="1">
        <v>37925</v>
      </c>
      <c r="H14">
        <v>14.032999999999999</v>
      </c>
      <c r="I14" s="1">
        <v>37925</v>
      </c>
      <c r="J14">
        <v>347.07600000000002</v>
      </c>
      <c r="K14" s="1">
        <v>37560</v>
      </c>
      <c r="L14">
        <v>140</v>
      </c>
      <c r="M14" s="1">
        <v>37589</v>
      </c>
      <c r="N14">
        <v>57.85</v>
      </c>
      <c r="O14" s="1">
        <v>37560</v>
      </c>
      <c r="P14">
        <v>140</v>
      </c>
      <c r="Q14" s="1">
        <v>37468</v>
      </c>
      <c r="R14">
        <v>300</v>
      </c>
      <c r="S14" s="1">
        <v>37925</v>
      </c>
      <c r="T14">
        <v>338</v>
      </c>
      <c r="U14" s="1">
        <v>37589</v>
      </c>
      <c r="V14">
        <v>41</v>
      </c>
      <c r="W14" s="1">
        <v>37468</v>
      </c>
      <c r="X14">
        <v>487.5</v>
      </c>
      <c r="Y14" s="1">
        <v>37468</v>
      </c>
      <c r="Z14">
        <v>170</v>
      </c>
      <c r="AA14" s="1">
        <v>37925</v>
      </c>
      <c r="AB14">
        <v>20.433</v>
      </c>
      <c r="AC14" s="1">
        <v>37621</v>
      </c>
      <c r="AD14">
        <v>722.5</v>
      </c>
      <c r="AE14" s="1">
        <v>40359</v>
      </c>
      <c r="AF14">
        <v>48.914999999999999</v>
      </c>
      <c r="AG14" s="1">
        <f>_xll.BDH(CONCATENATE("AUST"," CDS USD SR ",$B$3,"Y D14 CORP"),"PX_LAST",$B$1,$B$2,"Dates","S","Period","M","Array","","cols=2;rows=2")</f>
        <v>42004</v>
      </c>
      <c r="AH14">
        <v>10.653</v>
      </c>
      <c r="AI14">
        <v>-1</v>
      </c>
      <c r="AJ14">
        <v>-1</v>
      </c>
      <c r="AK14">
        <v>-1</v>
      </c>
      <c r="AL14">
        <v>-1</v>
      </c>
      <c r="AM14">
        <v>-1</v>
      </c>
      <c r="AN14">
        <v>-1</v>
      </c>
      <c r="AO14" s="1">
        <v>43197</v>
      </c>
      <c r="AP14">
        <v>-1</v>
      </c>
      <c r="AQ14" s="1">
        <v>44104</v>
      </c>
      <c r="AR14">
        <v>10.17</v>
      </c>
      <c r="AS14" s="1">
        <v>38471</v>
      </c>
      <c r="AT14">
        <v>2.2189999999999999</v>
      </c>
      <c r="AU14">
        <v>-1</v>
      </c>
      <c r="AV14">
        <v>-1</v>
      </c>
      <c r="AW14" s="1">
        <v>38503</v>
      </c>
      <c r="AX14">
        <v>23</v>
      </c>
      <c r="AY14" s="1">
        <v>38471</v>
      </c>
      <c r="AZ14">
        <v>4.6879999999999997</v>
      </c>
      <c r="BA14">
        <v>-1</v>
      </c>
      <c r="BB14">
        <v>-1</v>
      </c>
      <c r="BC14" s="1">
        <v>41495</v>
      </c>
      <c r="BD14">
        <v>-1</v>
      </c>
      <c r="BE14">
        <v>-1</v>
      </c>
      <c r="BF14">
        <v>-1</v>
      </c>
      <c r="BG14">
        <v>-1</v>
      </c>
      <c r="BH14">
        <v>-1</v>
      </c>
      <c r="BI14" s="1">
        <v>43197</v>
      </c>
      <c r="BJ14">
        <v>-1</v>
      </c>
      <c r="BK14">
        <v>-1</v>
      </c>
      <c r="BL14">
        <v>-1</v>
      </c>
      <c r="BM14" s="1">
        <v>43197</v>
      </c>
      <c r="BN14">
        <v>-1</v>
      </c>
      <c r="BO14" s="1">
        <v>43199</v>
      </c>
      <c r="BP14">
        <v>-1</v>
      </c>
      <c r="BQ14">
        <v>-1</v>
      </c>
      <c r="BR14">
        <v>-1</v>
      </c>
      <c r="BS14" s="1">
        <v>43199</v>
      </c>
      <c r="BT14">
        <v>-1</v>
      </c>
      <c r="BU14">
        <v>-1</v>
      </c>
      <c r="BV14">
        <v>-1</v>
      </c>
      <c r="BW14" s="1">
        <v>40359</v>
      </c>
      <c r="BX14">
        <v>100.479</v>
      </c>
      <c r="BY14">
        <v>-1</v>
      </c>
      <c r="BZ14">
        <v>-1</v>
      </c>
      <c r="CA14" s="1">
        <v>40359</v>
      </c>
      <c r="CB14">
        <v>388.07900000000001</v>
      </c>
      <c r="CC14" s="1">
        <v>40359</v>
      </c>
      <c r="CD14">
        <v>285.34300000000002</v>
      </c>
      <c r="CE14" s="1">
        <v>37925</v>
      </c>
      <c r="CF14">
        <v>18.75</v>
      </c>
      <c r="CG14" s="1">
        <v>40116</v>
      </c>
      <c r="CH14">
        <v>60.25</v>
      </c>
      <c r="CI14">
        <v>-1</v>
      </c>
      <c r="CJ14">
        <v>-1</v>
      </c>
      <c r="CK14" s="1">
        <v>38044</v>
      </c>
      <c r="CL14">
        <v>21.5</v>
      </c>
      <c r="CM14">
        <v>-1</v>
      </c>
      <c r="CN14">
        <v>-1</v>
      </c>
    </row>
    <row r="15" spans="1:92" x14ac:dyDescent="0.25">
      <c r="A15" s="1">
        <v>37498</v>
      </c>
      <c r="B15">
        <v>3100</v>
      </c>
      <c r="C15" s="1">
        <v>37953</v>
      </c>
      <c r="D15">
        <v>110.667</v>
      </c>
      <c r="E15" s="1">
        <v>37953</v>
      </c>
      <c r="F15">
        <v>31.446000000000002</v>
      </c>
      <c r="G15" s="1">
        <v>37953</v>
      </c>
      <c r="H15">
        <v>18.427</v>
      </c>
      <c r="I15" s="1">
        <v>37953</v>
      </c>
      <c r="J15">
        <v>357.036</v>
      </c>
      <c r="K15" s="1">
        <v>37589</v>
      </c>
      <c r="L15">
        <v>135</v>
      </c>
      <c r="M15" s="1">
        <v>37621</v>
      </c>
      <c r="N15">
        <v>55.35</v>
      </c>
      <c r="O15" s="1">
        <v>37589</v>
      </c>
      <c r="P15">
        <v>140</v>
      </c>
      <c r="Q15" s="1">
        <v>37498</v>
      </c>
      <c r="R15">
        <v>281</v>
      </c>
      <c r="S15" s="1">
        <v>37953</v>
      </c>
      <c r="T15">
        <v>401.25</v>
      </c>
      <c r="U15" s="1">
        <v>37621</v>
      </c>
      <c r="V15">
        <v>45.5</v>
      </c>
      <c r="W15" s="1">
        <v>37498</v>
      </c>
      <c r="X15">
        <v>481.25</v>
      </c>
      <c r="Y15" s="1">
        <v>37498</v>
      </c>
      <c r="Z15">
        <v>186.25</v>
      </c>
      <c r="AA15" s="1">
        <v>37953</v>
      </c>
      <c r="AB15">
        <v>21.945</v>
      </c>
      <c r="AC15" s="1">
        <v>37652</v>
      </c>
      <c r="AD15">
        <v>787.5</v>
      </c>
      <c r="AE15" s="1">
        <v>40389</v>
      </c>
      <c r="AF15">
        <v>45.469000000000001</v>
      </c>
      <c r="AG15" s="1">
        <f>_xll.BDH(CONCATENATE("AUST"," CDS USD SR ",$B$3,"Y D14 CORP"),"PX_LAST",$B$1,$B$2,"Dates","S","Period","M","Array","","cols=2;rows=2")</f>
        <v>42004</v>
      </c>
      <c r="AH15">
        <v>10.653</v>
      </c>
      <c r="AI15">
        <v>-1</v>
      </c>
      <c r="AJ15">
        <v>-1</v>
      </c>
      <c r="AK15">
        <v>-1</v>
      </c>
      <c r="AL15">
        <v>-1</v>
      </c>
      <c r="AM15">
        <v>-1</v>
      </c>
      <c r="AN15">
        <v>-1</v>
      </c>
      <c r="AO15" s="1">
        <v>43198</v>
      </c>
      <c r="AP15">
        <v>-1</v>
      </c>
      <c r="AQ15" s="1">
        <v>44134</v>
      </c>
      <c r="AR15">
        <v>9.7650000000000006</v>
      </c>
      <c r="AS15" s="1">
        <v>38503</v>
      </c>
      <c r="AT15">
        <v>2.2189999999999999</v>
      </c>
      <c r="AU15">
        <v>-1</v>
      </c>
      <c r="AV15">
        <v>-1</v>
      </c>
      <c r="AW15" s="1">
        <v>38533</v>
      </c>
      <c r="AX15">
        <v>23.5</v>
      </c>
      <c r="AY15" s="1">
        <v>38503</v>
      </c>
      <c r="AZ15">
        <v>4.6879999999999997</v>
      </c>
      <c r="BA15">
        <v>-1</v>
      </c>
      <c r="BB15">
        <v>-1</v>
      </c>
      <c r="BC15" s="1">
        <v>41496</v>
      </c>
      <c r="BD15">
        <v>-1</v>
      </c>
      <c r="BE15">
        <v>-1</v>
      </c>
      <c r="BF15">
        <v>-1</v>
      </c>
      <c r="BG15">
        <v>-1</v>
      </c>
      <c r="BH15">
        <v>-1</v>
      </c>
      <c r="BI15" s="1">
        <v>43198</v>
      </c>
      <c r="BJ15">
        <v>-1</v>
      </c>
      <c r="BK15">
        <v>-1</v>
      </c>
      <c r="BL15">
        <v>-1</v>
      </c>
      <c r="BM15" s="1">
        <v>43198</v>
      </c>
      <c r="BN15">
        <v>-1</v>
      </c>
      <c r="BO15" s="1">
        <v>43200</v>
      </c>
      <c r="BP15">
        <v>-1</v>
      </c>
      <c r="BQ15">
        <v>-1</v>
      </c>
      <c r="BR15">
        <v>-1</v>
      </c>
      <c r="BS15" s="1">
        <v>43200</v>
      </c>
      <c r="BT15">
        <v>-1</v>
      </c>
      <c r="BU15">
        <v>-1</v>
      </c>
      <c r="BV15">
        <v>-1</v>
      </c>
      <c r="BW15" s="1">
        <v>40389</v>
      </c>
      <c r="BX15">
        <v>86.385000000000005</v>
      </c>
      <c r="BY15">
        <v>-1</v>
      </c>
      <c r="BZ15">
        <v>-1</v>
      </c>
      <c r="CA15" s="1">
        <v>40389</v>
      </c>
      <c r="CB15">
        <v>332.52699999999999</v>
      </c>
      <c r="CC15" s="1">
        <v>40389</v>
      </c>
      <c r="CD15">
        <v>236.10300000000001</v>
      </c>
      <c r="CE15" s="1">
        <v>37953</v>
      </c>
      <c r="CF15">
        <v>15.5</v>
      </c>
      <c r="CG15" s="1">
        <v>40147</v>
      </c>
      <c r="CH15">
        <v>74.75</v>
      </c>
      <c r="CI15">
        <v>-1</v>
      </c>
      <c r="CJ15">
        <v>-1</v>
      </c>
      <c r="CK15" s="1">
        <v>38077</v>
      </c>
      <c r="CL15">
        <v>21</v>
      </c>
      <c r="CM15">
        <v>-1</v>
      </c>
      <c r="CN15">
        <v>-1</v>
      </c>
    </row>
    <row r="16" spans="1:92" x14ac:dyDescent="0.25">
      <c r="A16" s="1">
        <v>37529</v>
      </c>
      <c r="B16">
        <v>4103.75</v>
      </c>
      <c r="C16" s="1">
        <v>37986</v>
      </c>
      <c r="D16">
        <v>102</v>
      </c>
      <c r="E16" s="1">
        <v>37986</v>
      </c>
      <c r="F16">
        <v>30.632000000000001</v>
      </c>
      <c r="G16" s="1">
        <v>37986</v>
      </c>
      <c r="H16">
        <v>19.5</v>
      </c>
      <c r="I16" s="1">
        <v>37986</v>
      </c>
      <c r="J16">
        <v>333.05099999999999</v>
      </c>
      <c r="K16" s="1">
        <v>37621</v>
      </c>
      <c r="L16">
        <v>120</v>
      </c>
      <c r="M16" s="1">
        <v>37652</v>
      </c>
      <c r="N16">
        <v>56.433</v>
      </c>
      <c r="O16" s="1">
        <v>37621</v>
      </c>
      <c r="P16">
        <v>128.75</v>
      </c>
      <c r="Q16" s="1">
        <v>37529</v>
      </c>
      <c r="R16">
        <v>325.5</v>
      </c>
      <c r="S16" s="1">
        <v>37986</v>
      </c>
      <c r="T16">
        <v>351.327</v>
      </c>
      <c r="U16" s="1">
        <v>37652</v>
      </c>
      <c r="V16">
        <v>41</v>
      </c>
      <c r="W16" s="1">
        <v>37529</v>
      </c>
      <c r="X16">
        <v>487.5</v>
      </c>
      <c r="Y16" s="1">
        <v>37529</v>
      </c>
      <c r="Z16">
        <v>192.5</v>
      </c>
      <c r="AA16" s="1">
        <v>37986</v>
      </c>
      <c r="AB16">
        <v>19.850000000000001</v>
      </c>
      <c r="AC16" s="1">
        <v>37680</v>
      </c>
      <c r="AD16">
        <v>728.33299999999997</v>
      </c>
      <c r="AE16" s="1">
        <v>40421</v>
      </c>
      <c r="AF16">
        <v>42.847000000000001</v>
      </c>
      <c r="AG16" s="1">
        <f>_xll.BDH(CONCATENATE("AUST"," CDS USD SR ",$B$3,"Y D14 CORP"),"PX_LAST",$B$1,$B$2,"Dates","S","Period","M","Array","","cols=2;rows=2")</f>
        <v>42004</v>
      </c>
      <c r="AH16">
        <v>10.653</v>
      </c>
      <c r="AI16">
        <v>-1</v>
      </c>
      <c r="AJ16">
        <v>-1</v>
      </c>
      <c r="AK16">
        <v>-1</v>
      </c>
      <c r="AL16">
        <v>-1</v>
      </c>
      <c r="AM16">
        <v>-1</v>
      </c>
      <c r="AN16">
        <v>-1</v>
      </c>
      <c r="AO16" s="1">
        <v>43199</v>
      </c>
      <c r="AP16">
        <v>-1</v>
      </c>
      <c r="AQ16" s="1">
        <v>44165</v>
      </c>
      <c r="AR16">
        <v>10.29</v>
      </c>
      <c r="AS16" s="1">
        <v>38533</v>
      </c>
      <c r="AT16">
        <v>2.2189999999999999</v>
      </c>
      <c r="AU16">
        <v>-1</v>
      </c>
      <c r="AV16">
        <v>-1</v>
      </c>
      <c r="AW16" s="1">
        <v>38562</v>
      </c>
      <c r="AX16">
        <v>23.5</v>
      </c>
      <c r="AY16" s="1">
        <v>38533</v>
      </c>
      <c r="AZ16">
        <v>8.375</v>
      </c>
      <c r="BA16">
        <v>-1</v>
      </c>
      <c r="BB16">
        <v>-1</v>
      </c>
      <c r="BC16" s="1">
        <v>41497</v>
      </c>
      <c r="BD16">
        <v>-1</v>
      </c>
      <c r="BE16">
        <v>-1</v>
      </c>
      <c r="BF16">
        <v>-1</v>
      </c>
      <c r="BG16">
        <v>-1</v>
      </c>
      <c r="BH16">
        <v>-1</v>
      </c>
      <c r="BI16" s="1">
        <v>43199</v>
      </c>
      <c r="BJ16">
        <v>-1</v>
      </c>
      <c r="BK16">
        <v>-1</v>
      </c>
      <c r="BL16">
        <v>-1</v>
      </c>
      <c r="BM16" s="1">
        <v>43199</v>
      </c>
      <c r="BN16">
        <v>-1</v>
      </c>
      <c r="BO16" s="1">
        <v>43201</v>
      </c>
      <c r="BP16">
        <v>-1</v>
      </c>
      <c r="BQ16">
        <v>-1</v>
      </c>
      <c r="BR16">
        <v>-1</v>
      </c>
      <c r="BS16" s="1">
        <v>43201</v>
      </c>
      <c r="BT16">
        <v>-1</v>
      </c>
      <c r="BU16">
        <v>-1</v>
      </c>
      <c r="BV16">
        <v>-1</v>
      </c>
      <c r="BW16" s="1">
        <v>40421</v>
      </c>
      <c r="BX16">
        <v>91.906000000000006</v>
      </c>
      <c r="BY16">
        <v>-1</v>
      </c>
      <c r="BZ16">
        <v>-1</v>
      </c>
      <c r="CA16" s="1">
        <v>40421</v>
      </c>
      <c r="CB16">
        <v>339.12299999999999</v>
      </c>
      <c r="CC16" s="1">
        <v>40421</v>
      </c>
      <c r="CD16">
        <v>275.16000000000003</v>
      </c>
      <c r="CE16" s="1">
        <v>37986</v>
      </c>
      <c r="CF16">
        <v>15.5</v>
      </c>
      <c r="CG16" s="1">
        <v>40178</v>
      </c>
      <c r="CH16">
        <v>77.5</v>
      </c>
      <c r="CI16">
        <v>-1</v>
      </c>
      <c r="CJ16">
        <v>-1</v>
      </c>
      <c r="CK16" s="1">
        <v>38107</v>
      </c>
      <c r="CL16">
        <v>18.667000000000002</v>
      </c>
      <c r="CM16">
        <v>-1</v>
      </c>
      <c r="CN16">
        <v>-1</v>
      </c>
    </row>
    <row r="17" spans="1:92" x14ac:dyDescent="0.25">
      <c r="A17" s="1">
        <v>37560</v>
      </c>
      <c r="B17">
        <v>3447.5</v>
      </c>
      <c r="C17" s="1">
        <v>38016</v>
      </c>
      <c r="D17">
        <v>77.5</v>
      </c>
      <c r="E17" s="1">
        <v>38016</v>
      </c>
      <c r="F17">
        <v>27.466999999999999</v>
      </c>
      <c r="G17" s="1">
        <v>38016</v>
      </c>
      <c r="H17">
        <v>20.332999999999998</v>
      </c>
      <c r="I17" s="1">
        <v>38016</v>
      </c>
      <c r="J17">
        <v>367.06200000000001</v>
      </c>
      <c r="K17" s="1">
        <v>37652</v>
      </c>
      <c r="L17">
        <v>97.332999999999998</v>
      </c>
      <c r="M17" s="1">
        <v>37680</v>
      </c>
      <c r="N17">
        <v>85.832999999999998</v>
      </c>
      <c r="O17" s="1">
        <v>37652</v>
      </c>
      <c r="P17">
        <v>82.167000000000002</v>
      </c>
      <c r="Q17" s="1">
        <v>37560</v>
      </c>
      <c r="R17">
        <v>268.5</v>
      </c>
      <c r="S17" s="1">
        <v>38016</v>
      </c>
      <c r="T17">
        <v>378.66500000000002</v>
      </c>
      <c r="U17" s="1">
        <v>37680</v>
      </c>
      <c r="V17">
        <v>35.332999999999998</v>
      </c>
      <c r="W17" s="1">
        <v>37560</v>
      </c>
      <c r="X17">
        <v>382.5</v>
      </c>
      <c r="Y17" s="1">
        <v>37560</v>
      </c>
      <c r="Z17">
        <v>200</v>
      </c>
      <c r="AA17" s="1">
        <v>38016</v>
      </c>
      <c r="AB17">
        <v>24.03</v>
      </c>
      <c r="AC17" s="1">
        <v>37711</v>
      </c>
      <c r="AD17">
        <v>1275</v>
      </c>
      <c r="AE17" s="1">
        <v>40451</v>
      </c>
      <c r="AF17">
        <v>35.441000000000003</v>
      </c>
      <c r="AG17" s="1">
        <f>_xll.BDH(CONCATENATE("AUST"," CDS USD SR ",$B$3,"Y D14 CORP"),"PX_LAST",$B$1,$B$2,"Dates","S","Period","M","Array","","cols=2;rows=2")</f>
        <v>42004</v>
      </c>
      <c r="AH17">
        <v>10.653</v>
      </c>
      <c r="AI17">
        <v>-1</v>
      </c>
      <c r="AJ17">
        <v>-1</v>
      </c>
      <c r="AK17">
        <v>-1</v>
      </c>
      <c r="AL17">
        <v>-1</v>
      </c>
      <c r="AM17">
        <v>-1</v>
      </c>
      <c r="AN17">
        <v>-1</v>
      </c>
      <c r="AO17" s="1">
        <v>43200</v>
      </c>
      <c r="AP17">
        <v>-1</v>
      </c>
      <c r="AQ17" s="1">
        <v>44196</v>
      </c>
      <c r="AR17">
        <v>9.0350000000000001</v>
      </c>
      <c r="AS17" s="1">
        <v>38595</v>
      </c>
      <c r="AT17">
        <v>2.2189999999999999</v>
      </c>
      <c r="AU17">
        <v>-1</v>
      </c>
      <c r="AV17">
        <v>-1</v>
      </c>
      <c r="AW17" s="1">
        <v>38595</v>
      </c>
      <c r="AX17">
        <v>23.5</v>
      </c>
      <c r="AY17" s="1">
        <v>38562</v>
      </c>
      <c r="AZ17">
        <v>6.75</v>
      </c>
      <c r="BA17">
        <v>-1</v>
      </c>
      <c r="BB17">
        <v>-1</v>
      </c>
      <c r="BC17" s="1">
        <v>41498</v>
      </c>
      <c r="BD17">
        <v>-1</v>
      </c>
      <c r="BE17">
        <v>-1</v>
      </c>
      <c r="BF17">
        <v>-1</v>
      </c>
      <c r="BG17">
        <v>-1</v>
      </c>
      <c r="BH17">
        <v>-1</v>
      </c>
      <c r="BI17" s="1">
        <v>43200</v>
      </c>
      <c r="BJ17">
        <v>-1</v>
      </c>
      <c r="BK17">
        <v>-1</v>
      </c>
      <c r="BL17">
        <v>-1</v>
      </c>
      <c r="BM17" s="1">
        <v>43200</v>
      </c>
      <c r="BN17">
        <v>-1</v>
      </c>
      <c r="BO17" s="1">
        <v>43202</v>
      </c>
      <c r="BP17">
        <v>-1</v>
      </c>
      <c r="BQ17">
        <v>-1</v>
      </c>
      <c r="BR17">
        <v>-1</v>
      </c>
      <c r="BS17" s="1">
        <v>43202</v>
      </c>
      <c r="BT17">
        <v>-1</v>
      </c>
      <c r="BU17">
        <v>-1</v>
      </c>
      <c r="BV17">
        <v>-1</v>
      </c>
      <c r="BW17" s="1">
        <v>40451</v>
      </c>
      <c r="BX17">
        <v>82.82</v>
      </c>
      <c r="BY17">
        <v>-1</v>
      </c>
      <c r="BZ17">
        <v>-1</v>
      </c>
      <c r="CA17" s="1">
        <v>40451</v>
      </c>
      <c r="CB17">
        <v>318.60300000000001</v>
      </c>
      <c r="CC17" s="1">
        <v>40451</v>
      </c>
      <c r="CD17">
        <v>264.40899999999999</v>
      </c>
      <c r="CE17" s="1">
        <v>38016</v>
      </c>
      <c r="CF17">
        <v>15.5</v>
      </c>
      <c r="CG17" s="1">
        <v>40207</v>
      </c>
      <c r="CH17">
        <v>78.832999999999998</v>
      </c>
      <c r="CI17">
        <v>-1</v>
      </c>
      <c r="CJ17">
        <v>-1</v>
      </c>
      <c r="CK17" s="1">
        <v>38138</v>
      </c>
      <c r="CL17">
        <v>18.986000000000001</v>
      </c>
      <c r="CM17">
        <v>-1</v>
      </c>
      <c r="CN17">
        <v>-1</v>
      </c>
    </row>
    <row r="18" spans="1:92" x14ac:dyDescent="0.25">
      <c r="A18" s="1">
        <v>37589</v>
      </c>
      <c r="B18">
        <v>3005</v>
      </c>
      <c r="C18" s="1">
        <v>38044</v>
      </c>
      <c r="D18">
        <v>92.667000000000002</v>
      </c>
      <c r="E18" s="1">
        <v>38044</v>
      </c>
      <c r="F18">
        <v>27.47</v>
      </c>
      <c r="G18" s="1">
        <v>38044</v>
      </c>
      <c r="H18">
        <v>23.356999999999999</v>
      </c>
      <c r="I18" s="1">
        <v>38044</v>
      </c>
      <c r="J18">
        <v>354.60700000000003</v>
      </c>
      <c r="K18" s="1">
        <v>37680</v>
      </c>
      <c r="L18">
        <v>88</v>
      </c>
      <c r="M18" s="1">
        <v>37711</v>
      </c>
      <c r="N18">
        <v>141.667</v>
      </c>
      <c r="O18" s="1">
        <v>37680</v>
      </c>
      <c r="P18">
        <v>83.332999999999998</v>
      </c>
      <c r="Q18" s="1">
        <v>37589</v>
      </c>
      <c r="R18">
        <v>207.5</v>
      </c>
      <c r="S18" s="1">
        <v>38044</v>
      </c>
      <c r="T18">
        <v>425.2</v>
      </c>
      <c r="U18" s="1">
        <v>37711</v>
      </c>
      <c r="V18">
        <v>47.5</v>
      </c>
      <c r="W18" s="1">
        <v>37589</v>
      </c>
      <c r="X18">
        <v>340</v>
      </c>
      <c r="Y18" s="1">
        <v>37589</v>
      </c>
      <c r="Z18">
        <v>175</v>
      </c>
      <c r="AA18" s="1">
        <v>38044</v>
      </c>
      <c r="AB18">
        <v>31.71</v>
      </c>
      <c r="AC18" s="1">
        <v>37741</v>
      </c>
      <c r="AD18">
        <v>888.33299999999997</v>
      </c>
      <c r="AE18" s="1">
        <v>40480</v>
      </c>
      <c r="AF18">
        <v>30.120999999999999</v>
      </c>
      <c r="AG18" s="1">
        <f>_xll.BDH(CONCATENATE("AUST"," CDS USD SR ",$B$3,"Y D14 CORP"),"PX_LAST",$B$1,$B$2,"Dates","S","Period","M","Array","","cols=2;rows=2")</f>
        <v>42004</v>
      </c>
      <c r="AH18">
        <v>10.653</v>
      </c>
      <c r="AI18">
        <v>-1</v>
      </c>
      <c r="AJ18">
        <v>-1</v>
      </c>
      <c r="AK18">
        <v>-1</v>
      </c>
      <c r="AL18">
        <v>-1</v>
      </c>
      <c r="AM18">
        <v>-1</v>
      </c>
      <c r="AN18">
        <v>-1</v>
      </c>
      <c r="AO18" s="1">
        <v>43201</v>
      </c>
      <c r="AP18">
        <v>-1</v>
      </c>
      <c r="AQ18" s="1">
        <v>44225</v>
      </c>
      <c r="AR18">
        <v>9.08</v>
      </c>
      <c r="AS18" s="1">
        <v>41486</v>
      </c>
      <c r="AT18">
        <v>22.35</v>
      </c>
      <c r="AU18">
        <v>-1</v>
      </c>
      <c r="AV18">
        <v>-1</v>
      </c>
      <c r="AW18" s="1">
        <v>38625</v>
      </c>
      <c r="AX18">
        <v>22</v>
      </c>
      <c r="AY18" s="1">
        <v>38595</v>
      </c>
      <c r="AZ18">
        <v>7</v>
      </c>
      <c r="BA18">
        <v>-1</v>
      </c>
      <c r="BB18">
        <v>-1</v>
      </c>
      <c r="BC18" s="1">
        <v>41499</v>
      </c>
      <c r="BD18">
        <v>-1</v>
      </c>
      <c r="BE18">
        <v>-1</v>
      </c>
      <c r="BF18">
        <v>-1</v>
      </c>
      <c r="BG18">
        <v>-1</v>
      </c>
      <c r="BH18">
        <v>-1</v>
      </c>
      <c r="BI18" s="1">
        <v>43201</v>
      </c>
      <c r="BJ18">
        <v>-1</v>
      </c>
      <c r="BK18">
        <v>-1</v>
      </c>
      <c r="BL18">
        <v>-1</v>
      </c>
      <c r="BM18" s="1">
        <v>43201</v>
      </c>
      <c r="BN18">
        <v>-1</v>
      </c>
      <c r="BO18" s="1">
        <v>43203</v>
      </c>
      <c r="BP18">
        <v>-1</v>
      </c>
      <c r="BQ18">
        <v>-1</v>
      </c>
      <c r="BR18">
        <v>-1</v>
      </c>
      <c r="BS18" s="1">
        <v>43203</v>
      </c>
      <c r="BT18">
        <v>-1</v>
      </c>
      <c r="BU18">
        <v>-1</v>
      </c>
      <c r="BV18">
        <v>-1</v>
      </c>
      <c r="BW18" s="1">
        <v>40480</v>
      </c>
      <c r="BX18">
        <v>78.534999999999997</v>
      </c>
      <c r="BY18">
        <v>-1</v>
      </c>
      <c r="BZ18">
        <v>-1</v>
      </c>
      <c r="CA18" s="1">
        <v>40480</v>
      </c>
      <c r="CB18">
        <v>264.87</v>
      </c>
      <c r="CC18" s="1">
        <v>40480</v>
      </c>
      <c r="CD18">
        <v>240.91900000000001</v>
      </c>
      <c r="CE18" s="1">
        <v>38044</v>
      </c>
      <c r="CF18">
        <v>15.5</v>
      </c>
      <c r="CG18" s="1">
        <v>40235</v>
      </c>
      <c r="CH18">
        <v>75.167000000000002</v>
      </c>
      <c r="CI18">
        <v>-1</v>
      </c>
      <c r="CJ18">
        <v>-1</v>
      </c>
      <c r="CK18" s="1">
        <v>38168</v>
      </c>
      <c r="CL18">
        <v>14.75</v>
      </c>
      <c r="CM18">
        <v>-1</v>
      </c>
      <c r="CN18">
        <v>-1</v>
      </c>
    </row>
    <row r="19" spans="1:92" x14ac:dyDescent="0.25">
      <c r="A19" s="1">
        <v>37621</v>
      </c>
      <c r="B19">
        <v>2382.5</v>
      </c>
      <c r="C19" s="1">
        <v>38077</v>
      </c>
      <c r="D19">
        <v>71</v>
      </c>
      <c r="E19" s="1">
        <v>38077</v>
      </c>
      <c r="F19">
        <v>28.471</v>
      </c>
      <c r="G19" s="1">
        <v>38077</v>
      </c>
      <c r="H19">
        <v>24</v>
      </c>
      <c r="I19" s="1">
        <v>38077</v>
      </c>
      <c r="J19">
        <v>271.47699999999998</v>
      </c>
      <c r="K19" s="1">
        <v>37711</v>
      </c>
      <c r="L19">
        <v>109</v>
      </c>
      <c r="M19" s="1">
        <v>37741</v>
      </c>
      <c r="N19">
        <v>80.832999999999998</v>
      </c>
      <c r="O19" s="1">
        <v>37711</v>
      </c>
      <c r="P19">
        <v>94.167000000000002</v>
      </c>
      <c r="Q19" s="1">
        <v>37621</v>
      </c>
      <c r="R19">
        <v>177.5</v>
      </c>
      <c r="S19" s="1">
        <v>38077</v>
      </c>
      <c r="T19">
        <v>441.25</v>
      </c>
      <c r="U19" s="1">
        <v>37741</v>
      </c>
      <c r="V19">
        <v>38.167000000000002</v>
      </c>
      <c r="W19" s="1">
        <v>37621</v>
      </c>
      <c r="X19">
        <v>360</v>
      </c>
      <c r="Y19" s="1">
        <v>37621</v>
      </c>
      <c r="Z19">
        <v>171</v>
      </c>
      <c r="AA19" s="1">
        <v>38077</v>
      </c>
      <c r="AB19">
        <v>30</v>
      </c>
      <c r="AC19" s="1">
        <v>37771</v>
      </c>
      <c r="AD19">
        <v>836.66700000000003</v>
      </c>
      <c r="AE19" s="1">
        <v>40512</v>
      </c>
      <c r="AF19">
        <v>37.061999999999998</v>
      </c>
      <c r="AG19" s="1">
        <f>_xll.BDH(CONCATENATE("AUST"," CDS USD SR ",$B$3,"Y D14 CORP"),"PX_LAST",$B$1,$B$2,"Dates","S","Period","M","Array","","cols=2;rows=2")</f>
        <v>42004</v>
      </c>
      <c r="AH19">
        <v>10.653</v>
      </c>
      <c r="AI19">
        <v>-1</v>
      </c>
      <c r="AJ19">
        <v>-1</v>
      </c>
      <c r="AK19">
        <v>-1</v>
      </c>
      <c r="AL19">
        <v>-1</v>
      </c>
      <c r="AM19">
        <v>-1</v>
      </c>
      <c r="AN19">
        <v>-1</v>
      </c>
      <c r="AO19" s="1">
        <v>43202</v>
      </c>
      <c r="AP19">
        <v>-1</v>
      </c>
      <c r="AQ19" s="1">
        <v>44253</v>
      </c>
      <c r="AR19">
        <v>8.5500000000000007</v>
      </c>
      <c r="AS19" s="1">
        <v>41971</v>
      </c>
      <c r="AT19">
        <v>9.8509999999999991</v>
      </c>
      <c r="AU19">
        <v>-1</v>
      </c>
      <c r="AV19">
        <v>-1</v>
      </c>
      <c r="AW19" s="1">
        <v>38656</v>
      </c>
      <c r="AX19">
        <v>22.5</v>
      </c>
      <c r="AY19" s="1">
        <v>38625</v>
      </c>
      <c r="AZ19">
        <v>6</v>
      </c>
      <c r="BA19">
        <v>-1</v>
      </c>
      <c r="BB19">
        <v>-1</v>
      </c>
      <c r="BC19" s="1">
        <v>41500</v>
      </c>
      <c r="BD19">
        <v>-1</v>
      </c>
      <c r="BE19">
        <v>-1</v>
      </c>
      <c r="BF19">
        <v>-1</v>
      </c>
      <c r="BG19">
        <v>-1</v>
      </c>
      <c r="BH19">
        <v>-1</v>
      </c>
      <c r="BI19" s="1">
        <v>43202</v>
      </c>
      <c r="BJ19">
        <v>-1</v>
      </c>
      <c r="BK19">
        <v>-1</v>
      </c>
      <c r="BL19">
        <v>-1</v>
      </c>
      <c r="BM19" s="1">
        <v>43202</v>
      </c>
      <c r="BN19">
        <v>-1</v>
      </c>
      <c r="BO19" s="1">
        <v>43204</v>
      </c>
      <c r="BP19">
        <v>-1</v>
      </c>
      <c r="BQ19">
        <v>-1</v>
      </c>
      <c r="BR19">
        <v>-1</v>
      </c>
      <c r="BS19" s="1">
        <v>43204</v>
      </c>
      <c r="BT19">
        <v>-1</v>
      </c>
      <c r="BU19">
        <v>-1</v>
      </c>
      <c r="BV19">
        <v>-1</v>
      </c>
      <c r="BW19" s="1">
        <v>40512</v>
      </c>
      <c r="BX19">
        <v>89.391999999999996</v>
      </c>
      <c r="BY19">
        <v>-1</v>
      </c>
      <c r="BZ19">
        <v>-1</v>
      </c>
      <c r="CA19" s="1">
        <v>40512</v>
      </c>
      <c r="CB19">
        <v>287.976</v>
      </c>
      <c r="CC19" s="1">
        <v>40512</v>
      </c>
      <c r="CD19">
        <v>273.44200000000001</v>
      </c>
      <c r="CE19" s="1">
        <v>38077</v>
      </c>
      <c r="CF19">
        <v>15.5</v>
      </c>
      <c r="CG19" s="1">
        <v>40268</v>
      </c>
      <c r="CH19">
        <v>57.5</v>
      </c>
      <c r="CI19">
        <v>-1</v>
      </c>
      <c r="CJ19">
        <v>-1</v>
      </c>
      <c r="CK19" s="1">
        <v>38198</v>
      </c>
      <c r="CL19">
        <v>13.75</v>
      </c>
      <c r="CM19">
        <v>-1</v>
      </c>
      <c r="CN19">
        <v>-1</v>
      </c>
    </row>
    <row r="20" spans="1:92" x14ac:dyDescent="0.25">
      <c r="A20" s="1">
        <v>37652</v>
      </c>
      <c r="B20">
        <v>1657.5</v>
      </c>
      <c r="C20" s="1">
        <v>38107</v>
      </c>
      <c r="D20">
        <v>89.25</v>
      </c>
      <c r="E20" s="1">
        <v>38107</v>
      </c>
      <c r="F20">
        <v>29.64</v>
      </c>
      <c r="G20" s="1">
        <v>38107</v>
      </c>
      <c r="H20">
        <v>30.613</v>
      </c>
      <c r="I20" s="1">
        <v>38107</v>
      </c>
      <c r="J20">
        <v>377.245</v>
      </c>
      <c r="K20" s="1">
        <v>37741</v>
      </c>
      <c r="L20">
        <v>90</v>
      </c>
      <c r="M20" s="1">
        <v>37771</v>
      </c>
      <c r="N20">
        <v>69.332999999999998</v>
      </c>
      <c r="O20" s="1">
        <v>37741</v>
      </c>
      <c r="P20">
        <v>74.332999999999998</v>
      </c>
      <c r="Q20" s="1">
        <v>37652</v>
      </c>
      <c r="R20">
        <v>199</v>
      </c>
      <c r="S20" s="1">
        <v>38107</v>
      </c>
      <c r="T20">
        <v>409.77499999999998</v>
      </c>
      <c r="U20" s="1">
        <v>37771</v>
      </c>
      <c r="V20">
        <v>33.667000000000002</v>
      </c>
      <c r="W20" s="1">
        <v>37652</v>
      </c>
      <c r="X20">
        <v>298.33300000000003</v>
      </c>
      <c r="Y20" s="1">
        <v>37652</v>
      </c>
      <c r="Z20">
        <v>154.167</v>
      </c>
      <c r="AA20" s="1">
        <v>38107</v>
      </c>
      <c r="AB20">
        <v>33.625</v>
      </c>
      <c r="AC20" s="1">
        <v>37802</v>
      </c>
      <c r="AD20">
        <v>850.83299999999997</v>
      </c>
      <c r="AE20" s="1">
        <v>40543</v>
      </c>
      <c r="AF20">
        <v>41.287999999999997</v>
      </c>
      <c r="AG20" s="1">
        <f>_xll.BDH(CONCATENATE("AUST"," CDS USD SR ",$B$3,"Y D14 CORP"),"PX_LAST",$B$1,$B$2,"Dates","S","Period","M","Array","","cols=2;rows=2")</f>
        <v>42004</v>
      </c>
      <c r="AH20">
        <v>10.653</v>
      </c>
      <c r="AI20">
        <v>-1</v>
      </c>
      <c r="AJ20">
        <v>-1</v>
      </c>
      <c r="AK20">
        <v>-1</v>
      </c>
      <c r="AL20">
        <v>-1</v>
      </c>
      <c r="AM20">
        <v>-1</v>
      </c>
      <c r="AN20">
        <v>-1</v>
      </c>
      <c r="AO20" s="1">
        <v>43203</v>
      </c>
      <c r="AP20">
        <v>-1</v>
      </c>
      <c r="AQ20" s="1">
        <v>44286</v>
      </c>
      <c r="AR20">
        <v>8.91</v>
      </c>
      <c r="AS20" s="1">
        <v>42004</v>
      </c>
      <c r="AT20">
        <v>9.4459999999999997</v>
      </c>
      <c r="AU20">
        <v>-1</v>
      </c>
      <c r="AV20">
        <v>-1</v>
      </c>
      <c r="AW20" s="1">
        <v>38686</v>
      </c>
      <c r="AX20">
        <v>23.5</v>
      </c>
      <c r="AY20" s="1">
        <v>38656</v>
      </c>
      <c r="AZ20">
        <v>5.875</v>
      </c>
      <c r="BA20">
        <v>-1</v>
      </c>
      <c r="BB20">
        <v>-1</v>
      </c>
      <c r="BC20" s="1">
        <v>41501</v>
      </c>
      <c r="BD20">
        <v>-1</v>
      </c>
      <c r="BE20">
        <v>-1</v>
      </c>
      <c r="BF20">
        <v>-1</v>
      </c>
      <c r="BG20">
        <v>-1</v>
      </c>
      <c r="BH20">
        <v>-1</v>
      </c>
      <c r="BI20" s="1">
        <v>43203</v>
      </c>
      <c r="BJ20">
        <v>-1</v>
      </c>
      <c r="BK20">
        <v>-1</v>
      </c>
      <c r="BL20">
        <v>-1</v>
      </c>
      <c r="BM20" s="1">
        <v>43203</v>
      </c>
      <c r="BN20">
        <v>-1</v>
      </c>
      <c r="BO20" s="1">
        <v>43205</v>
      </c>
      <c r="BP20">
        <v>-1</v>
      </c>
      <c r="BQ20">
        <v>-1</v>
      </c>
      <c r="BR20">
        <v>-1</v>
      </c>
      <c r="BS20" s="1">
        <v>43205</v>
      </c>
      <c r="BT20">
        <v>-1</v>
      </c>
      <c r="BU20">
        <v>-1</v>
      </c>
      <c r="BV20">
        <v>-1</v>
      </c>
      <c r="BW20" s="1">
        <v>40543</v>
      </c>
      <c r="BX20">
        <v>77.088999999999999</v>
      </c>
      <c r="BY20">
        <v>-1</v>
      </c>
      <c r="BZ20">
        <v>-1</v>
      </c>
      <c r="CA20" s="1">
        <v>40543</v>
      </c>
      <c r="CB20">
        <v>250.01599999999999</v>
      </c>
      <c r="CC20" s="1">
        <v>40543</v>
      </c>
      <c r="CD20">
        <v>237.398</v>
      </c>
      <c r="CE20" s="1">
        <v>38107</v>
      </c>
      <c r="CF20">
        <v>13.333</v>
      </c>
      <c r="CG20" s="1">
        <v>40298</v>
      </c>
      <c r="CH20">
        <v>59</v>
      </c>
      <c r="CI20">
        <v>-1</v>
      </c>
      <c r="CJ20">
        <v>-1</v>
      </c>
      <c r="CK20" s="1">
        <v>38230</v>
      </c>
      <c r="CL20">
        <v>11.510999999999999</v>
      </c>
      <c r="CM20">
        <v>-1</v>
      </c>
      <c r="CN20">
        <v>-1</v>
      </c>
    </row>
    <row r="21" spans="1:92" x14ac:dyDescent="0.25">
      <c r="A21" s="1">
        <v>37680</v>
      </c>
      <c r="B21">
        <v>1511.6669999999999</v>
      </c>
      <c r="C21" s="1">
        <v>38138</v>
      </c>
      <c r="D21">
        <v>112.126</v>
      </c>
      <c r="E21" s="1">
        <v>38138</v>
      </c>
      <c r="F21">
        <v>32.64</v>
      </c>
      <c r="G21" s="1">
        <v>38138</v>
      </c>
      <c r="H21">
        <v>28.667000000000002</v>
      </c>
      <c r="I21" s="1">
        <v>38138</v>
      </c>
      <c r="J21">
        <v>440.91</v>
      </c>
      <c r="K21" s="1">
        <v>37771</v>
      </c>
      <c r="L21">
        <v>90</v>
      </c>
      <c r="M21" s="1">
        <v>37802</v>
      </c>
      <c r="N21">
        <v>74.667000000000002</v>
      </c>
      <c r="O21" s="1">
        <v>37771</v>
      </c>
      <c r="P21">
        <v>66.667000000000002</v>
      </c>
      <c r="Q21" s="1">
        <v>37680</v>
      </c>
      <c r="R21">
        <v>184.333</v>
      </c>
      <c r="S21" s="1">
        <v>38138</v>
      </c>
      <c r="T21">
        <v>423.33300000000003</v>
      </c>
      <c r="U21" s="1">
        <v>37802</v>
      </c>
      <c r="V21">
        <v>35.875</v>
      </c>
      <c r="W21" s="1">
        <v>37680</v>
      </c>
      <c r="X21">
        <v>266.66699999999997</v>
      </c>
      <c r="Y21" s="1">
        <v>37680</v>
      </c>
      <c r="Z21">
        <v>135</v>
      </c>
      <c r="AA21" s="1">
        <v>38138</v>
      </c>
      <c r="AB21">
        <v>32</v>
      </c>
      <c r="AC21" s="1">
        <v>37833</v>
      </c>
      <c r="AD21">
        <v>698.16700000000003</v>
      </c>
      <c r="AE21" s="1">
        <v>40574</v>
      </c>
      <c r="AF21">
        <v>46.915999999999997</v>
      </c>
      <c r="AG21" s="1">
        <f>_xll.BDH(CONCATENATE("AUST"," CDS USD SR ",$B$3,"Y D14 CORP"),"PX_LAST",$B$1,$B$2,"Dates","S","Period","M","Array","","cols=2;rows=2")</f>
        <v>42004</v>
      </c>
      <c r="AH21">
        <v>10.653</v>
      </c>
      <c r="AI21">
        <v>-1</v>
      </c>
      <c r="AJ21">
        <v>-1</v>
      </c>
      <c r="AK21">
        <v>-1</v>
      </c>
      <c r="AL21">
        <v>-1</v>
      </c>
      <c r="AM21">
        <v>-1</v>
      </c>
      <c r="AN21">
        <v>-1</v>
      </c>
      <c r="AO21" s="1">
        <v>43204</v>
      </c>
      <c r="AP21">
        <v>-1</v>
      </c>
      <c r="AQ21" s="1">
        <v>44316</v>
      </c>
      <c r="AR21">
        <v>12.04</v>
      </c>
      <c r="AS21" s="1">
        <v>43189</v>
      </c>
      <c r="AT21">
        <v>5.7960000000000003</v>
      </c>
      <c r="AU21">
        <v>-1</v>
      </c>
      <c r="AV21">
        <v>-1</v>
      </c>
      <c r="AW21" s="1">
        <v>38716</v>
      </c>
      <c r="AX21">
        <v>23.5</v>
      </c>
      <c r="AY21" s="1">
        <v>38686</v>
      </c>
      <c r="AZ21">
        <v>6.5</v>
      </c>
      <c r="BA21">
        <v>-1</v>
      </c>
      <c r="BB21">
        <v>-1</v>
      </c>
      <c r="BC21" s="1">
        <v>41502</v>
      </c>
      <c r="BD21">
        <v>-1</v>
      </c>
      <c r="BE21">
        <v>-1</v>
      </c>
      <c r="BF21">
        <v>-1</v>
      </c>
      <c r="BG21">
        <v>-1</v>
      </c>
      <c r="BH21">
        <v>-1</v>
      </c>
      <c r="BI21" s="1">
        <v>43204</v>
      </c>
      <c r="BJ21">
        <v>-1</v>
      </c>
      <c r="BK21">
        <v>-1</v>
      </c>
      <c r="BL21">
        <v>-1</v>
      </c>
      <c r="BM21" s="1">
        <v>43204</v>
      </c>
      <c r="BN21">
        <v>-1</v>
      </c>
      <c r="BO21" s="1">
        <v>43206</v>
      </c>
      <c r="BP21">
        <v>-1</v>
      </c>
      <c r="BQ21">
        <v>-1</v>
      </c>
      <c r="BR21">
        <v>-1</v>
      </c>
      <c r="BS21" s="1">
        <v>43206</v>
      </c>
      <c r="BT21">
        <v>-1</v>
      </c>
      <c r="BU21">
        <v>-1</v>
      </c>
      <c r="BV21">
        <v>-1</v>
      </c>
      <c r="BW21" s="1">
        <v>40574</v>
      </c>
      <c r="BX21">
        <v>85.986999999999995</v>
      </c>
      <c r="BY21">
        <v>-1</v>
      </c>
      <c r="BZ21">
        <v>-1</v>
      </c>
      <c r="CA21" s="1">
        <v>40574</v>
      </c>
      <c r="CB21">
        <v>251.92400000000001</v>
      </c>
      <c r="CC21" s="1">
        <v>40574</v>
      </c>
      <c r="CD21">
        <v>255.03700000000001</v>
      </c>
      <c r="CE21" s="1">
        <v>38138</v>
      </c>
      <c r="CF21">
        <v>14.5</v>
      </c>
      <c r="CG21" s="1">
        <v>40329</v>
      </c>
      <c r="CH21">
        <v>79.010000000000005</v>
      </c>
      <c r="CI21">
        <v>-1</v>
      </c>
      <c r="CJ21">
        <v>-1</v>
      </c>
      <c r="CK21" s="1">
        <v>38260</v>
      </c>
      <c r="CL21">
        <v>12.693999999999999</v>
      </c>
      <c r="CM21">
        <v>-1</v>
      </c>
      <c r="CN21">
        <v>-1</v>
      </c>
    </row>
    <row r="22" spans="1:92" x14ac:dyDescent="0.25">
      <c r="A22" s="1">
        <v>37711</v>
      </c>
      <c r="B22">
        <v>1270.8330000000001</v>
      </c>
      <c r="C22" s="1">
        <v>38168</v>
      </c>
      <c r="D22">
        <v>63.25</v>
      </c>
      <c r="E22" s="1">
        <v>38168</v>
      </c>
      <c r="F22">
        <v>30.957999999999998</v>
      </c>
      <c r="G22" s="1">
        <v>38168</v>
      </c>
      <c r="H22">
        <v>27.378</v>
      </c>
      <c r="I22" s="1">
        <v>38168</v>
      </c>
      <c r="J22">
        <v>376.27199999999999</v>
      </c>
      <c r="K22" s="1">
        <v>37802</v>
      </c>
      <c r="L22">
        <v>77.5</v>
      </c>
      <c r="M22" s="1">
        <v>37833</v>
      </c>
      <c r="N22">
        <v>70.599999999999994</v>
      </c>
      <c r="O22" s="1">
        <v>37802</v>
      </c>
      <c r="P22">
        <v>62.332999999999998</v>
      </c>
      <c r="Q22" s="1">
        <v>37711</v>
      </c>
      <c r="R22">
        <v>174.167</v>
      </c>
      <c r="S22" s="1">
        <v>38168</v>
      </c>
      <c r="T22">
        <v>402.202</v>
      </c>
      <c r="U22" s="1">
        <v>37833</v>
      </c>
      <c r="V22">
        <v>29.125</v>
      </c>
      <c r="W22" s="1">
        <v>37711</v>
      </c>
      <c r="X22">
        <v>265</v>
      </c>
      <c r="Y22" s="1">
        <v>37711</v>
      </c>
      <c r="Z22">
        <v>130</v>
      </c>
      <c r="AA22" s="1">
        <v>38168</v>
      </c>
      <c r="AB22">
        <v>33.268000000000001</v>
      </c>
      <c r="AC22" s="1">
        <v>37862</v>
      </c>
      <c r="AD22">
        <v>615</v>
      </c>
      <c r="AE22" s="1">
        <v>40602</v>
      </c>
      <c r="AF22">
        <v>46.718000000000004</v>
      </c>
      <c r="AG22" s="1">
        <f>_xll.BDH(CONCATENATE("AUST"," CDS USD SR ",$B$3,"Y D14 CORP"),"PX_LAST",$B$1,$B$2,"Dates","S","Period","M","Array","","cols=2;rows=2")</f>
        <v>42004</v>
      </c>
      <c r="AH22">
        <v>10.653</v>
      </c>
      <c r="AI22">
        <v>-1</v>
      </c>
      <c r="AJ22">
        <v>-1</v>
      </c>
      <c r="AK22">
        <v>-1</v>
      </c>
      <c r="AL22">
        <v>-1</v>
      </c>
      <c r="AM22">
        <v>-1</v>
      </c>
      <c r="AN22">
        <v>-1</v>
      </c>
      <c r="AO22" s="1">
        <v>43205</v>
      </c>
      <c r="AP22">
        <v>-1</v>
      </c>
      <c r="AQ22" s="1">
        <v>44347</v>
      </c>
      <c r="AR22">
        <v>12.654999999999999</v>
      </c>
      <c r="AS22" s="1">
        <v>43921</v>
      </c>
      <c r="AT22">
        <v>13.949</v>
      </c>
      <c r="AU22">
        <v>-1</v>
      </c>
      <c r="AV22">
        <v>-1</v>
      </c>
      <c r="AW22" s="1">
        <v>38748</v>
      </c>
      <c r="AX22">
        <v>24.5</v>
      </c>
      <c r="AY22" s="1">
        <v>38716</v>
      </c>
      <c r="AZ22">
        <v>6.75</v>
      </c>
      <c r="BA22">
        <v>-1</v>
      </c>
      <c r="BB22">
        <v>-1</v>
      </c>
      <c r="BC22" s="1">
        <v>41503</v>
      </c>
      <c r="BD22">
        <v>-1</v>
      </c>
      <c r="BE22">
        <v>-1</v>
      </c>
      <c r="BF22">
        <v>-1</v>
      </c>
      <c r="BG22">
        <v>-1</v>
      </c>
      <c r="BH22">
        <v>-1</v>
      </c>
      <c r="BI22" s="1">
        <v>43205</v>
      </c>
      <c r="BJ22">
        <v>-1</v>
      </c>
      <c r="BK22">
        <v>-1</v>
      </c>
      <c r="BL22">
        <v>-1</v>
      </c>
      <c r="BM22" s="1">
        <v>43205</v>
      </c>
      <c r="BN22">
        <v>-1</v>
      </c>
      <c r="BO22" s="1">
        <v>43207</v>
      </c>
      <c r="BP22">
        <v>-1</v>
      </c>
      <c r="BQ22">
        <v>-1</v>
      </c>
      <c r="BR22">
        <v>-1</v>
      </c>
      <c r="BS22" s="1">
        <v>43207</v>
      </c>
      <c r="BT22">
        <v>-1</v>
      </c>
      <c r="BU22">
        <v>-1</v>
      </c>
      <c r="BV22">
        <v>-1</v>
      </c>
      <c r="BW22" s="1">
        <v>40602</v>
      </c>
      <c r="BX22">
        <v>79.052000000000007</v>
      </c>
      <c r="BY22">
        <v>-1</v>
      </c>
      <c r="BZ22">
        <v>-1</v>
      </c>
      <c r="CA22" s="1">
        <v>40602</v>
      </c>
      <c r="CB22">
        <v>243.751</v>
      </c>
      <c r="CC22" s="1">
        <v>40602</v>
      </c>
      <c r="CD22">
        <v>244.74799999999999</v>
      </c>
      <c r="CE22" s="1">
        <v>38168</v>
      </c>
      <c r="CF22">
        <v>11.5</v>
      </c>
      <c r="CG22" s="1">
        <v>40359</v>
      </c>
      <c r="CH22">
        <v>85.344999999999999</v>
      </c>
      <c r="CI22">
        <v>-1</v>
      </c>
      <c r="CJ22">
        <v>-1</v>
      </c>
      <c r="CK22" s="1">
        <v>38289</v>
      </c>
      <c r="CL22">
        <v>11.882999999999999</v>
      </c>
      <c r="CM22">
        <v>-1</v>
      </c>
      <c r="CN22">
        <v>-1</v>
      </c>
    </row>
    <row r="23" spans="1:92" x14ac:dyDescent="0.25">
      <c r="A23" s="1">
        <v>37741</v>
      </c>
      <c r="B23">
        <v>840.83299999999997</v>
      </c>
      <c r="C23" s="1">
        <v>38198</v>
      </c>
      <c r="D23">
        <v>43.667000000000002</v>
      </c>
      <c r="E23" s="1">
        <v>38198</v>
      </c>
      <c r="F23">
        <v>27.472000000000001</v>
      </c>
      <c r="G23" s="1">
        <v>38198</v>
      </c>
      <c r="H23">
        <v>21.812000000000001</v>
      </c>
      <c r="I23" s="1">
        <v>38198</v>
      </c>
      <c r="J23">
        <v>344.73500000000001</v>
      </c>
      <c r="K23" s="1">
        <v>37833</v>
      </c>
      <c r="L23">
        <v>80.25</v>
      </c>
      <c r="M23" s="1">
        <v>37862</v>
      </c>
      <c r="N23">
        <v>57.832999999999998</v>
      </c>
      <c r="O23" s="1">
        <v>37833</v>
      </c>
      <c r="P23">
        <v>54.567</v>
      </c>
      <c r="Q23" s="1">
        <v>37741</v>
      </c>
      <c r="R23">
        <v>106.667</v>
      </c>
      <c r="S23" s="1">
        <v>38198</v>
      </c>
      <c r="T23">
        <v>351.84699999999998</v>
      </c>
      <c r="U23" s="1">
        <v>37862</v>
      </c>
      <c r="V23">
        <v>27.5</v>
      </c>
      <c r="W23" s="1">
        <v>37741</v>
      </c>
      <c r="X23">
        <v>223.333</v>
      </c>
      <c r="Y23" s="1">
        <v>37741</v>
      </c>
      <c r="Z23">
        <v>111.667</v>
      </c>
      <c r="AA23" s="1">
        <v>38198</v>
      </c>
      <c r="AB23">
        <v>27.614999999999998</v>
      </c>
      <c r="AC23" s="1">
        <v>37894</v>
      </c>
      <c r="AD23">
        <v>515.83299999999997</v>
      </c>
      <c r="AE23" s="1">
        <v>40633</v>
      </c>
      <c r="AF23">
        <v>41.77</v>
      </c>
      <c r="AG23" s="1">
        <f>_xll.BDH(CONCATENATE("AUST"," CDS USD SR ",$B$3,"Y D14 CORP"),"PX_LAST",$B$1,$B$2,"Dates","S","Period","M","Array","","cols=2;rows=2")</f>
        <v>42004</v>
      </c>
      <c r="AH23">
        <v>10.653</v>
      </c>
      <c r="AI23">
        <v>-1</v>
      </c>
      <c r="AJ23">
        <v>-1</v>
      </c>
      <c r="AK23">
        <v>-1</v>
      </c>
      <c r="AL23">
        <v>-1</v>
      </c>
      <c r="AM23">
        <v>-1</v>
      </c>
      <c r="AN23">
        <v>-1</v>
      </c>
      <c r="AO23" s="1">
        <v>43206</v>
      </c>
      <c r="AP23">
        <v>-1</v>
      </c>
      <c r="AQ23" s="1">
        <v>44377</v>
      </c>
      <c r="AR23">
        <v>12.672000000000001</v>
      </c>
      <c r="AS23" s="1">
        <v>43951</v>
      </c>
      <c r="AT23">
        <v>14.534000000000001</v>
      </c>
      <c r="AU23">
        <v>-1</v>
      </c>
      <c r="AV23">
        <v>-1</v>
      </c>
      <c r="AW23" s="1">
        <v>38776</v>
      </c>
      <c r="AX23">
        <v>24.5</v>
      </c>
      <c r="AY23" s="1">
        <v>38748</v>
      </c>
      <c r="AZ23">
        <v>6.75</v>
      </c>
      <c r="BA23">
        <v>-1</v>
      </c>
      <c r="BB23">
        <v>-1</v>
      </c>
      <c r="BC23" s="1">
        <v>41504</v>
      </c>
      <c r="BD23">
        <v>-1</v>
      </c>
      <c r="BE23">
        <v>-1</v>
      </c>
      <c r="BF23">
        <v>-1</v>
      </c>
      <c r="BG23">
        <v>-1</v>
      </c>
      <c r="BH23">
        <v>-1</v>
      </c>
      <c r="BI23" s="1">
        <v>43206</v>
      </c>
      <c r="BJ23">
        <v>-1</v>
      </c>
      <c r="BK23">
        <v>-1</v>
      </c>
      <c r="BL23">
        <v>-1</v>
      </c>
      <c r="BM23" s="1">
        <v>43206</v>
      </c>
      <c r="BN23">
        <v>-1</v>
      </c>
      <c r="BO23" s="1">
        <v>43208</v>
      </c>
      <c r="BP23">
        <v>-1</v>
      </c>
      <c r="BQ23">
        <v>-1</v>
      </c>
      <c r="BR23">
        <v>-1</v>
      </c>
      <c r="BS23" s="1">
        <v>43208</v>
      </c>
      <c r="BT23">
        <v>-1</v>
      </c>
      <c r="BU23">
        <v>-1</v>
      </c>
      <c r="BV23">
        <v>-1</v>
      </c>
      <c r="BW23" s="1">
        <v>40633</v>
      </c>
      <c r="BX23">
        <v>70.688000000000002</v>
      </c>
      <c r="BY23">
        <v>-1</v>
      </c>
      <c r="BZ23">
        <v>-1</v>
      </c>
      <c r="CA23" s="1">
        <v>40633</v>
      </c>
      <c r="CB23">
        <v>204.41499999999999</v>
      </c>
      <c r="CC23" s="1">
        <v>40633</v>
      </c>
      <c r="CD23">
        <v>206.77799999999999</v>
      </c>
      <c r="CE23" s="1">
        <v>38198</v>
      </c>
      <c r="CF23">
        <v>10.333</v>
      </c>
      <c r="CG23" s="1">
        <v>40389</v>
      </c>
      <c r="CH23">
        <v>78.5</v>
      </c>
      <c r="CI23">
        <v>-1</v>
      </c>
      <c r="CJ23">
        <v>-1</v>
      </c>
      <c r="CK23" s="1">
        <v>38321</v>
      </c>
      <c r="CL23">
        <v>11.833</v>
      </c>
      <c r="CM23">
        <v>-1</v>
      </c>
      <c r="CN23">
        <v>-1</v>
      </c>
    </row>
    <row r="24" spans="1:92" x14ac:dyDescent="0.25">
      <c r="A24" s="1">
        <v>37771</v>
      </c>
      <c r="B24">
        <v>825</v>
      </c>
      <c r="C24" s="1">
        <v>38230</v>
      </c>
      <c r="D24">
        <v>44.697000000000003</v>
      </c>
      <c r="E24" s="1">
        <v>38230</v>
      </c>
      <c r="F24">
        <v>25.75</v>
      </c>
      <c r="G24" s="1">
        <v>38230</v>
      </c>
      <c r="H24">
        <v>17</v>
      </c>
      <c r="I24" s="1">
        <v>38230</v>
      </c>
      <c r="J24">
        <v>330</v>
      </c>
      <c r="K24" s="1">
        <v>37862</v>
      </c>
      <c r="L24">
        <v>87.75</v>
      </c>
      <c r="M24" s="1">
        <v>37894</v>
      </c>
      <c r="N24">
        <v>51.65</v>
      </c>
      <c r="O24" s="1">
        <v>37862</v>
      </c>
      <c r="P24">
        <v>43.067</v>
      </c>
      <c r="Q24" s="1">
        <v>37771</v>
      </c>
      <c r="R24">
        <v>115</v>
      </c>
      <c r="S24" s="1">
        <v>38230</v>
      </c>
      <c r="T24">
        <v>323</v>
      </c>
      <c r="U24" s="1">
        <v>37894</v>
      </c>
      <c r="V24">
        <v>26.5</v>
      </c>
      <c r="W24" s="1">
        <v>37771</v>
      </c>
      <c r="X24">
        <v>201.333</v>
      </c>
      <c r="Y24" s="1">
        <v>37771</v>
      </c>
      <c r="Z24">
        <v>100.667</v>
      </c>
      <c r="AA24" s="1">
        <v>38230</v>
      </c>
      <c r="AB24">
        <v>20.75</v>
      </c>
      <c r="AC24" s="1">
        <v>37925</v>
      </c>
      <c r="AD24">
        <v>350</v>
      </c>
      <c r="AE24" s="1">
        <v>40753</v>
      </c>
      <c r="AF24">
        <v>45.482999999999997</v>
      </c>
      <c r="AG24" s="1">
        <f>_xll.BDH(CONCATENATE("AUST"," CDS USD SR ",$B$3,"Y D14 CORP"),"PX_LAST",$B$1,$B$2,"Dates","S","Period","M","Array","","cols=2;rows=2")</f>
        <v>42004</v>
      </c>
      <c r="AH24">
        <v>10.653</v>
      </c>
      <c r="AI24">
        <v>-1</v>
      </c>
      <c r="AJ24">
        <v>-1</v>
      </c>
      <c r="AK24">
        <v>-1</v>
      </c>
      <c r="AL24">
        <v>-1</v>
      </c>
      <c r="AM24">
        <v>-1</v>
      </c>
      <c r="AN24">
        <v>-1</v>
      </c>
      <c r="AO24" s="1">
        <v>43207</v>
      </c>
      <c r="AP24">
        <v>-1</v>
      </c>
      <c r="AQ24" s="1">
        <v>44407</v>
      </c>
      <c r="AR24">
        <v>11.33</v>
      </c>
      <c r="AS24" s="1">
        <v>43980</v>
      </c>
      <c r="AT24">
        <v>12.61</v>
      </c>
      <c r="AU24">
        <v>-1</v>
      </c>
      <c r="AV24">
        <v>-1</v>
      </c>
      <c r="AW24" s="1">
        <v>38807</v>
      </c>
      <c r="AX24">
        <v>13.5</v>
      </c>
      <c r="AY24" s="1">
        <v>38776</v>
      </c>
      <c r="AZ24">
        <v>5.8129999999999997</v>
      </c>
      <c r="BA24">
        <v>-1</v>
      </c>
      <c r="BB24">
        <v>-1</v>
      </c>
      <c r="BC24" s="1">
        <v>41505</v>
      </c>
      <c r="BD24">
        <v>-1</v>
      </c>
      <c r="BE24">
        <v>-1</v>
      </c>
      <c r="BF24">
        <v>-1</v>
      </c>
      <c r="BG24">
        <v>-1</v>
      </c>
      <c r="BH24">
        <v>-1</v>
      </c>
      <c r="BI24" s="1">
        <v>43207</v>
      </c>
      <c r="BJ24">
        <v>-1</v>
      </c>
      <c r="BK24">
        <v>-1</v>
      </c>
      <c r="BL24">
        <v>-1</v>
      </c>
      <c r="BM24" s="1">
        <v>43207</v>
      </c>
      <c r="BN24">
        <v>-1</v>
      </c>
      <c r="BO24" s="1">
        <v>43209</v>
      </c>
      <c r="BP24">
        <v>-1</v>
      </c>
      <c r="BQ24">
        <v>-1</v>
      </c>
      <c r="BR24">
        <v>-1</v>
      </c>
      <c r="BS24" s="1">
        <v>43209</v>
      </c>
      <c r="BT24">
        <v>-1</v>
      </c>
      <c r="BU24">
        <v>-1</v>
      </c>
      <c r="BV24">
        <v>-1</v>
      </c>
      <c r="BW24" s="1">
        <v>40662</v>
      </c>
      <c r="BX24">
        <v>72.924000000000007</v>
      </c>
      <c r="BY24">
        <v>-1</v>
      </c>
      <c r="BZ24">
        <v>-1</v>
      </c>
      <c r="CA24" s="1">
        <v>40662</v>
      </c>
      <c r="CB24">
        <v>171.51</v>
      </c>
      <c r="CC24" s="1">
        <v>40662</v>
      </c>
      <c r="CD24">
        <v>173.29400000000001</v>
      </c>
      <c r="CE24" s="1">
        <v>38230</v>
      </c>
      <c r="CF24">
        <v>8.5</v>
      </c>
      <c r="CG24" s="1">
        <v>40421</v>
      </c>
      <c r="CH24">
        <v>83.575999999999993</v>
      </c>
      <c r="CI24">
        <v>-1</v>
      </c>
      <c r="CJ24">
        <v>-1</v>
      </c>
      <c r="CK24" s="1">
        <v>38352</v>
      </c>
      <c r="CL24">
        <v>11.702</v>
      </c>
      <c r="CM24">
        <v>-1</v>
      </c>
      <c r="CN24">
        <v>-1</v>
      </c>
    </row>
    <row r="25" spans="1:92" x14ac:dyDescent="0.25">
      <c r="A25" s="1">
        <v>37802</v>
      </c>
      <c r="B25">
        <v>740</v>
      </c>
      <c r="C25" s="1">
        <v>38260</v>
      </c>
      <c r="D25">
        <v>36.860999999999997</v>
      </c>
      <c r="E25" s="1">
        <v>38260</v>
      </c>
      <c r="F25">
        <v>17.75</v>
      </c>
      <c r="G25" s="1">
        <v>38260</v>
      </c>
      <c r="H25">
        <v>20.667000000000002</v>
      </c>
      <c r="I25" s="1">
        <v>38260</v>
      </c>
      <c r="J25">
        <v>314.66699999999997</v>
      </c>
      <c r="K25" s="1">
        <v>37894</v>
      </c>
      <c r="L25">
        <v>84.75</v>
      </c>
      <c r="M25" s="1">
        <v>37925</v>
      </c>
      <c r="N25">
        <v>53</v>
      </c>
      <c r="O25" s="1">
        <v>37894</v>
      </c>
      <c r="P25">
        <v>36.6</v>
      </c>
      <c r="Q25" s="1">
        <v>37802</v>
      </c>
      <c r="R25">
        <v>107.5</v>
      </c>
      <c r="S25" s="1">
        <v>38260</v>
      </c>
      <c r="T25">
        <v>343.5</v>
      </c>
      <c r="U25" s="1">
        <v>37925</v>
      </c>
      <c r="V25">
        <v>30.167000000000002</v>
      </c>
      <c r="W25" s="1">
        <v>37802</v>
      </c>
      <c r="X25">
        <v>190</v>
      </c>
      <c r="Y25" s="1">
        <v>37802</v>
      </c>
      <c r="Z25">
        <v>107.667</v>
      </c>
      <c r="AA25" s="1">
        <v>38260</v>
      </c>
      <c r="AB25">
        <v>24</v>
      </c>
      <c r="AC25" s="1">
        <v>37953</v>
      </c>
      <c r="AD25">
        <v>324.16699999999997</v>
      </c>
      <c r="AE25" s="1">
        <v>40786</v>
      </c>
      <c r="AF25">
        <v>55.433</v>
      </c>
      <c r="AG25" s="1">
        <f>_xll.BDH(CONCATENATE("AUST"," CDS USD SR ",$B$3,"Y D14 CORP"),"PX_LAST",$B$1,$B$2,"Dates","S","Period","M","Array","","cols=2;rows=2")</f>
        <v>42004</v>
      </c>
      <c r="AH25">
        <v>10.653</v>
      </c>
      <c r="AI25">
        <v>-1</v>
      </c>
      <c r="AJ25">
        <v>-1</v>
      </c>
      <c r="AK25">
        <v>-1</v>
      </c>
      <c r="AL25">
        <v>-1</v>
      </c>
      <c r="AM25">
        <v>-1</v>
      </c>
      <c r="AN25">
        <v>-1</v>
      </c>
      <c r="AO25" s="1">
        <v>43208</v>
      </c>
      <c r="AP25">
        <v>-1</v>
      </c>
      <c r="AQ25" s="1">
        <v>44409</v>
      </c>
      <c r="AR25">
        <v>-1</v>
      </c>
      <c r="AS25" s="1">
        <v>44012</v>
      </c>
      <c r="AT25">
        <v>10.247</v>
      </c>
      <c r="AU25">
        <v>-1</v>
      </c>
      <c r="AV25">
        <v>-1</v>
      </c>
      <c r="AW25" s="1">
        <v>38835</v>
      </c>
      <c r="AX25">
        <v>14</v>
      </c>
      <c r="AY25" s="1">
        <v>38807</v>
      </c>
      <c r="AZ25">
        <v>6.1879999999999997</v>
      </c>
      <c r="BA25">
        <v>-1</v>
      </c>
      <c r="BB25">
        <v>-1</v>
      </c>
      <c r="BC25" s="1">
        <v>41506</v>
      </c>
      <c r="BD25">
        <v>-1</v>
      </c>
      <c r="BE25">
        <v>-1</v>
      </c>
      <c r="BF25">
        <v>-1</v>
      </c>
      <c r="BG25">
        <v>-1</v>
      </c>
      <c r="BH25">
        <v>-1</v>
      </c>
      <c r="BI25" s="1">
        <v>43208</v>
      </c>
      <c r="BJ25">
        <v>-1</v>
      </c>
      <c r="BK25">
        <v>-1</v>
      </c>
      <c r="BL25">
        <v>-1</v>
      </c>
      <c r="BM25" s="1">
        <v>43208</v>
      </c>
      <c r="BN25">
        <v>-1</v>
      </c>
      <c r="BO25" s="1">
        <v>43210</v>
      </c>
      <c r="BP25">
        <v>-1</v>
      </c>
      <c r="BQ25">
        <v>-1</v>
      </c>
      <c r="BR25">
        <v>-1</v>
      </c>
      <c r="BS25" s="1">
        <v>43210</v>
      </c>
      <c r="BT25">
        <v>-1</v>
      </c>
      <c r="BU25">
        <v>-1</v>
      </c>
      <c r="BV25">
        <v>-1</v>
      </c>
      <c r="BW25" s="1">
        <v>40694</v>
      </c>
      <c r="BX25">
        <v>69.353999999999999</v>
      </c>
      <c r="BY25">
        <v>-1</v>
      </c>
      <c r="BZ25">
        <v>-1</v>
      </c>
      <c r="CA25" s="1">
        <v>40694</v>
      </c>
      <c r="CB25">
        <v>166.822</v>
      </c>
      <c r="CC25" s="1">
        <v>40694</v>
      </c>
      <c r="CD25">
        <v>176.477</v>
      </c>
      <c r="CE25" s="1">
        <v>38260</v>
      </c>
      <c r="CF25">
        <v>8.5</v>
      </c>
      <c r="CG25" s="1">
        <v>40451</v>
      </c>
      <c r="CH25">
        <v>77.078000000000003</v>
      </c>
      <c r="CI25">
        <v>-1</v>
      </c>
      <c r="CJ25">
        <v>-1</v>
      </c>
      <c r="CK25" s="1">
        <v>38383</v>
      </c>
      <c r="CL25">
        <v>12.631</v>
      </c>
      <c r="CM25">
        <v>-1</v>
      </c>
      <c r="CN25">
        <v>-1</v>
      </c>
    </row>
    <row r="26" spans="1:92" x14ac:dyDescent="0.25">
      <c r="A26" s="1">
        <v>37833</v>
      </c>
      <c r="B26">
        <v>725</v>
      </c>
      <c r="C26" s="1">
        <v>38289</v>
      </c>
      <c r="D26">
        <v>33.078000000000003</v>
      </c>
      <c r="E26" s="1">
        <v>38289</v>
      </c>
      <c r="F26">
        <v>18.875</v>
      </c>
      <c r="G26" s="1">
        <v>38289</v>
      </c>
      <c r="H26">
        <v>19.667000000000002</v>
      </c>
      <c r="I26" s="1">
        <v>38289</v>
      </c>
      <c r="J26">
        <v>280.33300000000003</v>
      </c>
      <c r="K26" s="1">
        <v>37925</v>
      </c>
      <c r="L26">
        <v>79.667000000000002</v>
      </c>
      <c r="M26" s="1">
        <v>37953</v>
      </c>
      <c r="N26">
        <v>56.625</v>
      </c>
      <c r="O26" s="1">
        <v>37925</v>
      </c>
      <c r="P26">
        <v>32.25</v>
      </c>
      <c r="Q26" s="1">
        <v>37833</v>
      </c>
      <c r="R26">
        <v>98.332999999999998</v>
      </c>
      <c r="S26" s="1">
        <v>38289</v>
      </c>
      <c r="T26">
        <v>401.66699999999997</v>
      </c>
      <c r="U26" s="1">
        <v>37953</v>
      </c>
      <c r="V26">
        <v>26.625</v>
      </c>
      <c r="W26" s="1">
        <v>37833</v>
      </c>
      <c r="X26">
        <v>186.75</v>
      </c>
      <c r="Y26" s="1">
        <v>37833</v>
      </c>
      <c r="Z26">
        <v>100.167</v>
      </c>
      <c r="AA26" s="1">
        <v>38289</v>
      </c>
      <c r="AB26">
        <v>22.667000000000002</v>
      </c>
      <c r="AC26" s="1">
        <v>37986</v>
      </c>
      <c r="AD26">
        <v>246.667</v>
      </c>
      <c r="AE26" s="1">
        <v>40816</v>
      </c>
      <c r="AF26">
        <v>73.781999999999996</v>
      </c>
      <c r="AG26" s="1">
        <f>_xll.BDH(CONCATENATE("AUST"," CDS USD SR ",$B$3,"Y D14 CORP"),"PX_LAST",$B$1,$B$2,"Dates","S","Period","M","Array","","cols=2;rows=2")</f>
        <v>42004</v>
      </c>
      <c r="AH26">
        <v>10.653</v>
      </c>
      <c r="AI26">
        <v>-1</v>
      </c>
      <c r="AJ26">
        <v>-1</v>
      </c>
      <c r="AK26">
        <v>-1</v>
      </c>
      <c r="AL26">
        <v>-1</v>
      </c>
      <c r="AM26">
        <v>-1</v>
      </c>
      <c r="AN26">
        <v>-1</v>
      </c>
      <c r="AO26" s="1">
        <v>43209</v>
      </c>
      <c r="AP26">
        <v>-1</v>
      </c>
      <c r="AQ26" s="1">
        <v>44410</v>
      </c>
      <c r="AR26">
        <v>-1</v>
      </c>
      <c r="AS26" s="1">
        <v>44043</v>
      </c>
      <c r="AT26">
        <v>6.93</v>
      </c>
      <c r="AU26">
        <v>-1</v>
      </c>
      <c r="AV26">
        <v>-1</v>
      </c>
      <c r="AW26" s="1">
        <v>38868</v>
      </c>
      <c r="AX26">
        <v>22.5</v>
      </c>
      <c r="AY26" s="1">
        <v>38835</v>
      </c>
      <c r="AZ26">
        <v>7.5629999999999997</v>
      </c>
      <c r="BA26">
        <v>-1</v>
      </c>
      <c r="BB26">
        <v>-1</v>
      </c>
      <c r="BC26" s="1">
        <v>41507</v>
      </c>
      <c r="BD26">
        <v>-1</v>
      </c>
      <c r="BE26">
        <v>-1</v>
      </c>
      <c r="BF26">
        <v>-1</v>
      </c>
      <c r="BG26">
        <v>-1</v>
      </c>
      <c r="BH26">
        <v>-1</v>
      </c>
      <c r="BI26" s="1">
        <v>43209</v>
      </c>
      <c r="BJ26">
        <v>-1</v>
      </c>
      <c r="BK26">
        <v>-1</v>
      </c>
      <c r="BL26">
        <v>-1</v>
      </c>
      <c r="BM26" s="1">
        <v>43209</v>
      </c>
      <c r="BN26">
        <v>-1</v>
      </c>
      <c r="BO26" s="1">
        <v>43211</v>
      </c>
      <c r="BP26">
        <v>-1</v>
      </c>
      <c r="BQ26">
        <v>-1</v>
      </c>
      <c r="BR26">
        <v>-1</v>
      </c>
      <c r="BS26" s="1">
        <v>43211</v>
      </c>
      <c r="BT26">
        <v>-1</v>
      </c>
      <c r="BU26">
        <v>-1</v>
      </c>
      <c r="BV26">
        <v>-1</v>
      </c>
      <c r="BW26" s="1">
        <v>40724</v>
      </c>
      <c r="BX26">
        <v>72.88</v>
      </c>
      <c r="BY26">
        <v>-1</v>
      </c>
      <c r="BZ26">
        <v>-1</v>
      </c>
      <c r="CA26" s="1">
        <v>40724</v>
      </c>
      <c r="CB26">
        <v>173.68199999999999</v>
      </c>
      <c r="CC26" s="1">
        <v>40724</v>
      </c>
      <c r="CD26">
        <v>175.73500000000001</v>
      </c>
      <c r="CE26" s="1">
        <v>38289</v>
      </c>
      <c r="CF26">
        <v>8.5</v>
      </c>
      <c r="CG26" s="1">
        <v>40480</v>
      </c>
      <c r="CH26">
        <v>68.822999999999993</v>
      </c>
      <c r="CI26">
        <v>-1</v>
      </c>
      <c r="CJ26">
        <v>-1</v>
      </c>
      <c r="CK26" s="1">
        <v>38411</v>
      </c>
      <c r="CL26">
        <v>9.5609999999999999</v>
      </c>
      <c r="CM26">
        <v>-1</v>
      </c>
      <c r="CN26">
        <v>-1</v>
      </c>
    </row>
    <row r="27" spans="1:92" x14ac:dyDescent="0.25">
      <c r="A27" s="1">
        <v>37862</v>
      </c>
      <c r="B27">
        <v>651.13099999999997</v>
      </c>
      <c r="C27" s="1">
        <v>38321</v>
      </c>
      <c r="D27">
        <v>26.832999999999998</v>
      </c>
      <c r="E27" s="1">
        <v>38321</v>
      </c>
      <c r="F27">
        <v>17.167000000000002</v>
      </c>
      <c r="G27" s="1">
        <v>38321</v>
      </c>
      <c r="H27">
        <v>16.75</v>
      </c>
      <c r="I27" s="1">
        <v>38321</v>
      </c>
      <c r="J27">
        <v>205.75</v>
      </c>
      <c r="K27" s="1">
        <v>37953</v>
      </c>
      <c r="L27">
        <v>75.25</v>
      </c>
      <c r="M27" s="1">
        <v>37986</v>
      </c>
      <c r="N27">
        <v>35</v>
      </c>
      <c r="O27" s="1">
        <v>37953</v>
      </c>
      <c r="P27">
        <v>28.882999999999999</v>
      </c>
      <c r="Q27" s="1">
        <v>37862</v>
      </c>
      <c r="R27">
        <v>97.5</v>
      </c>
      <c r="S27" s="1">
        <v>38321</v>
      </c>
      <c r="T27">
        <v>399.25</v>
      </c>
      <c r="U27" s="1">
        <v>37986</v>
      </c>
      <c r="V27">
        <v>28.167000000000002</v>
      </c>
      <c r="W27" s="1">
        <v>37862</v>
      </c>
      <c r="X27">
        <v>177.333</v>
      </c>
      <c r="Y27" s="1">
        <v>37862</v>
      </c>
      <c r="Z27">
        <v>98.5</v>
      </c>
      <c r="AA27" s="1">
        <v>38321</v>
      </c>
      <c r="AB27">
        <v>21.625</v>
      </c>
      <c r="AC27" s="1">
        <v>38016</v>
      </c>
      <c r="AD27">
        <v>278.33300000000003</v>
      </c>
      <c r="AE27" s="1">
        <v>40847</v>
      </c>
      <c r="AF27">
        <v>47.878999999999998</v>
      </c>
      <c r="AG27" s="1">
        <f>_xll.BDH(CONCATENATE("AUST"," CDS USD SR ",$B$3,"Y D14 CORP"),"PX_LAST",$B$1,$B$2,"Dates","S","Period","M","Array","","cols=2;rows=2")</f>
        <v>42004</v>
      </c>
      <c r="AH27">
        <v>10.653</v>
      </c>
      <c r="AI27">
        <v>-1</v>
      </c>
      <c r="AJ27">
        <v>-1</v>
      </c>
      <c r="AK27">
        <v>-1</v>
      </c>
      <c r="AL27">
        <v>-1</v>
      </c>
      <c r="AM27">
        <v>-1</v>
      </c>
      <c r="AN27">
        <v>-1</v>
      </c>
      <c r="AO27" s="1">
        <v>43210</v>
      </c>
      <c r="AP27">
        <v>-1</v>
      </c>
      <c r="AQ27" s="1">
        <v>44411</v>
      </c>
      <c r="AR27">
        <v>-1</v>
      </c>
      <c r="AS27" s="1">
        <v>44074</v>
      </c>
      <c r="AT27">
        <v>6.5179999999999998</v>
      </c>
      <c r="AU27">
        <v>-1</v>
      </c>
      <c r="AV27">
        <v>-1</v>
      </c>
      <c r="AW27" s="1">
        <v>38898</v>
      </c>
      <c r="AX27">
        <v>26.75</v>
      </c>
      <c r="AY27" s="1">
        <v>38868</v>
      </c>
      <c r="AZ27">
        <v>7.5</v>
      </c>
      <c r="BA27">
        <v>-1</v>
      </c>
      <c r="BB27">
        <v>-1</v>
      </c>
      <c r="BC27" s="1">
        <v>41508</v>
      </c>
      <c r="BD27">
        <v>-1</v>
      </c>
      <c r="BE27">
        <v>-1</v>
      </c>
      <c r="BF27">
        <v>-1</v>
      </c>
      <c r="BG27">
        <v>-1</v>
      </c>
      <c r="BH27">
        <v>-1</v>
      </c>
      <c r="BI27" s="1">
        <v>43210</v>
      </c>
      <c r="BJ27">
        <v>-1</v>
      </c>
      <c r="BK27">
        <v>-1</v>
      </c>
      <c r="BL27">
        <v>-1</v>
      </c>
      <c r="BM27" s="1">
        <v>43210</v>
      </c>
      <c r="BN27">
        <v>-1</v>
      </c>
      <c r="BO27" s="1">
        <v>43212</v>
      </c>
      <c r="BP27">
        <v>-1</v>
      </c>
      <c r="BQ27">
        <v>-1</v>
      </c>
      <c r="BR27">
        <v>-1</v>
      </c>
      <c r="BS27" s="1">
        <v>43212</v>
      </c>
      <c r="BT27">
        <v>-1</v>
      </c>
      <c r="BU27">
        <v>-1</v>
      </c>
      <c r="BV27">
        <v>-1</v>
      </c>
      <c r="BW27" s="1">
        <v>40753</v>
      </c>
      <c r="BX27">
        <v>76.396000000000001</v>
      </c>
      <c r="BY27">
        <v>-1</v>
      </c>
      <c r="BZ27">
        <v>-1</v>
      </c>
      <c r="CA27" s="1">
        <v>40753</v>
      </c>
      <c r="CB27">
        <v>193.131</v>
      </c>
      <c r="CC27" s="1">
        <v>40753</v>
      </c>
      <c r="CD27">
        <v>183.39400000000001</v>
      </c>
      <c r="CE27" s="1">
        <v>38321</v>
      </c>
      <c r="CF27">
        <v>7.6669999999999998</v>
      </c>
      <c r="CG27" s="1">
        <v>40512</v>
      </c>
      <c r="CH27">
        <v>86.2</v>
      </c>
      <c r="CI27">
        <v>-1</v>
      </c>
      <c r="CJ27">
        <v>-1</v>
      </c>
      <c r="CK27" s="1">
        <v>38442</v>
      </c>
      <c r="CL27">
        <v>7.6470000000000002</v>
      </c>
      <c r="CM27">
        <v>-1</v>
      </c>
      <c r="CN27">
        <v>-1</v>
      </c>
    </row>
    <row r="28" spans="1:92" x14ac:dyDescent="0.25">
      <c r="A28" s="1">
        <v>37894</v>
      </c>
      <c r="B28">
        <v>636.25900000000001</v>
      </c>
      <c r="C28" s="1">
        <v>38352</v>
      </c>
      <c r="D28">
        <v>23.704999999999998</v>
      </c>
      <c r="E28" s="1">
        <v>38352</v>
      </c>
      <c r="F28">
        <v>14.167</v>
      </c>
      <c r="G28" s="1">
        <v>38352</v>
      </c>
      <c r="H28">
        <v>17.332999999999998</v>
      </c>
      <c r="I28" s="1">
        <v>38352</v>
      </c>
      <c r="J28">
        <v>227.25</v>
      </c>
      <c r="K28" s="1">
        <v>37986</v>
      </c>
      <c r="L28">
        <v>75.332999999999998</v>
      </c>
      <c r="M28" s="1">
        <v>38016</v>
      </c>
      <c r="N28">
        <v>46.087000000000003</v>
      </c>
      <c r="O28" s="1">
        <v>37986</v>
      </c>
      <c r="P28">
        <v>21.43</v>
      </c>
      <c r="Q28" s="1">
        <v>37894</v>
      </c>
      <c r="R28">
        <v>84.167000000000002</v>
      </c>
      <c r="S28" s="1">
        <v>38352</v>
      </c>
      <c r="T28">
        <v>373.33300000000003</v>
      </c>
      <c r="U28" s="1">
        <v>38016</v>
      </c>
      <c r="V28">
        <v>24.832999999999998</v>
      </c>
      <c r="W28" s="1">
        <v>37894</v>
      </c>
      <c r="X28">
        <v>173.25</v>
      </c>
      <c r="Y28" s="1">
        <v>37894</v>
      </c>
      <c r="Z28">
        <v>90</v>
      </c>
      <c r="AA28" s="1">
        <v>38352</v>
      </c>
      <c r="AB28">
        <v>22.167000000000002</v>
      </c>
      <c r="AC28" s="1">
        <v>38044</v>
      </c>
      <c r="AD28">
        <v>315.66699999999997</v>
      </c>
      <c r="AE28" s="1">
        <v>40877</v>
      </c>
      <c r="AF28">
        <v>69.320999999999998</v>
      </c>
      <c r="AG28" s="1">
        <f>_xll.BDH(CONCATENATE("AUST"," CDS USD SR ",$B$3,"Y D14 CORP"),"PX_LAST",$B$1,$B$2,"Dates","S","Period","M","Array","","cols=2;rows=2")</f>
        <v>42004</v>
      </c>
      <c r="AH28">
        <v>10.653</v>
      </c>
      <c r="AI28">
        <v>-1</v>
      </c>
      <c r="AJ28">
        <v>-1</v>
      </c>
      <c r="AK28">
        <v>-1</v>
      </c>
      <c r="AL28">
        <v>-1</v>
      </c>
      <c r="AM28">
        <v>-1</v>
      </c>
      <c r="AN28">
        <v>-1</v>
      </c>
      <c r="AO28" s="1">
        <v>43211</v>
      </c>
      <c r="AP28">
        <v>-1</v>
      </c>
      <c r="AQ28" s="1">
        <v>44412</v>
      </c>
      <c r="AR28">
        <v>-1</v>
      </c>
      <c r="AS28" s="1">
        <v>44104</v>
      </c>
      <c r="AT28">
        <v>7.085</v>
      </c>
      <c r="AU28">
        <v>-1</v>
      </c>
      <c r="AV28">
        <v>-1</v>
      </c>
      <c r="AW28" s="1">
        <v>38929</v>
      </c>
      <c r="AX28">
        <v>23</v>
      </c>
      <c r="AY28" s="1">
        <v>38898</v>
      </c>
      <c r="AZ28">
        <v>7.5</v>
      </c>
      <c r="BA28">
        <v>-1</v>
      </c>
      <c r="BB28">
        <v>-1</v>
      </c>
      <c r="BC28" s="1">
        <v>41509</v>
      </c>
      <c r="BD28">
        <v>-1</v>
      </c>
      <c r="BE28">
        <v>-1</v>
      </c>
      <c r="BF28">
        <v>-1</v>
      </c>
      <c r="BG28">
        <v>-1</v>
      </c>
      <c r="BH28">
        <v>-1</v>
      </c>
      <c r="BI28" s="1">
        <v>43211</v>
      </c>
      <c r="BJ28">
        <v>-1</v>
      </c>
      <c r="BK28">
        <v>-1</v>
      </c>
      <c r="BL28">
        <v>-1</v>
      </c>
      <c r="BM28" s="1">
        <v>43211</v>
      </c>
      <c r="BN28">
        <v>-1</v>
      </c>
      <c r="BO28" s="1">
        <v>43213</v>
      </c>
      <c r="BP28">
        <v>-1</v>
      </c>
      <c r="BQ28">
        <v>-1</v>
      </c>
      <c r="BR28">
        <v>-1</v>
      </c>
      <c r="BS28" s="1">
        <v>43213</v>
      </c>
      <c r="BT28">
        <v>-1</v>
      </c>
      <c r="BU28">
        <v>-1</v>
      </c>
      <c r="BV28">
        <v>-1</v>
      </c>
      <c r="BW28" s="1">
        <v>40786</v>
      </c>
      <c r="BX28">
        <v>113.092</v>
      </c>
      <c r="BY28">
        <v>-1</v>
      </c>
      <c r="BZ28">
        <v>-1</v>
      </c>
      <c r="CA28" s="1">
        <v>40786</v>
      </c>
      <c r="CB28">
        <v>233.346</v>
      </c>
      <c r="CC28" s="1">
        <v>40786</v>
      </c>
      <c r="CD28">
        <v>236.65299999999999</v>
      </c>
      <c r="CE28" s="1">
        <v>38352</v>
      </c>
      <c r="CF28">
        <v>7.6669999999999998</v>
      </c>
      <c r="CG28" s="1">
        <v>40543</v>
      </c>
      <c r="CH28">
        <v>73.8</v>
      </c>
      <c r="CI28">
        <v>-1</v>
      </c>
      <c r="CJ28">
        <v>-1</v>
      </c>
      <c r="CK28" s="1">
        <v>38471</v>
      </c>
      <c r="CL28">
        <v>9.7100000000000009</v>
      </c>
      <c r="CM28">
        <v>-1</v>
      </c>
      <c r="CN28">
        <v>-1</v>
      </c>
    </row>
    <row r="29" spans="1:92" x14ac:dyDescent="0.25">
      <c r="A29" s="1">
        <v>37925</v>
      </c>
      <c r="B29">
        <v>481.94299999999998</v>
      </c>
      <c r="C29" s="1">
        <v>38383</v>
      </c>
      <c r="D29">
        <v>24.370999999999999</v>
      </c>
      <c r="E29" s="1">
        <v>38383</v>
      </c>
      <c r="F29">
        <v>14.833</v>
      </c>
      <c r="G29" s="1">
        <v>38383</v>
      </c>
      <c r="H29">
        <v>18.25</v>
      </c>
      <c r="I29" s="1">
        <v>38383</v>
      </c>
      <c r="J29">
        <v>214.875</v>
      </c>
      <c r="K29" s="1">
        <v>38016</v>
      </c>
      <c r="L29">
        <v>73</v>
      </c>
      <c r="M29" s="1">
        <v>38044</v>
      </c>
      <c r="N29">
        <v>39.520000000000003</v>
      </c>
      <c r="O29" s="1">
        <v>38016</v>
      </c>
      <c r="P29">
        <v>27.663</v>
      </c>
      <c r="Q29" s="1">
        <v>37925</v>
      </c>
      <c r="R29">
        <v>84</v>
      </c>
      <c r="S29" s="1">
        <v>38383</v>
      </c>
      <c r="T29">
        <v>301.5</v>
      </c>
      <c r="U29" s="1">
        <v>38044</v>
      </c>
      <c r="V29">
        <v>24.875</v>
      </c>
      <c r="W29" s="1">
        <v>37925</v>
      </c>
      <c r="X29">
        <v>163</v>
      </c>
      <c r="Y29" s="1">
        <v>37925</v>
      </c>
      <c r="Z29">
        <v>76.332999999999998</v>
      </c>
      <c r="AA29" s="1">
        <v>38383</v>
      </c>
      <c r="AB29">
        <v>20.5</v>
      </c>
      <c r="AC29" s="1">
        <v>38077</v>
      </c>
      <c r="AD29">
        <v>275</v>
      </c>
      <c r="AE29" s="1">
        <v>40907</v>
      </c>
      <c r="AF29">
        <v>63.622</v>
      </c>
      <c r="AG29" s="1">
        <f>_xll.BDH(CONCATENATE("AUST"," CDS USD SR ",$B$3,"Y D14 CORP"),"PX_LAST",$B$1,$B$2,"Dates","S","Period","M","Array","","cols=2;rows=2")</f>
        <v>42004</v>
      </c>
      <c r="AH29">
        <v>10.653</v>
      </c>
      <c r="AI29">
        <v>-1</v>
      </c>
      <c r="AJ29">
        <v>-1</v>
      </c>
      <c r="AK29">
        <v>-1</v>
      </c>
      <c r="AL29">
        <v>-1</v>
      </c>
      <c r="AM29">
        <v>-1</v>
      </c>
      <c r="AN29">
        <v>-1</v>
      </c>
      <c r="AO29" s="1">
        <v>43212</v>
      </c>
      <c r="AP29">
        <v>-1</v>
      </c>
      <c r="AQ29" s="1">
        <v>44413</v>
      </c>
      <c r="AR29">
        <v>-1</v>
      </c>
      <c r="AS29" s="1">
        <v>44134</v>
      </c>
      <c r="AT29">
        <v>6.8550000000000004</v>
      </c>
      <c r="AU29">
        <v>-1</v>
      </c>
      <c r="AV29">
        <v>-1</v>
      </c>
      <c r="AW29" s="1">
        <v>38960</v>
      </c>
      <c r="AX29">
        <v>21.5</v>
      </c>
      <c r="AY29" s="1">
        <v>38929</v>
      </c>
      <c r="AZ29">
        <v>7.5</v>
      </c>
      <c r="BA29">
        <v>-1</v>
      </c>
      <c r="BB29">
        <v>-1</v>
      </c>
      <c r="BC29" s="1">
        <v>41510</v>
      </c>
      <c r="BD29">
        <v>-1</v>
      </c>
      <c r="BE29">
        <v>-1</v>
      </c>
      <c r="BF29">
        <v>-1</v>
      </c>
      <c r="BG29">
        <v>-1</v>
      </c>
      <c r="BH29">
        <v>-1</v>
      </c>
      <c r="BI29" s="1">
        <v>43212</v>
      </c>
      <c r="BJ29">
        <v>-1</v>
      </c>
      <c r="BK29">
        <v>-1</v>
      </c>
      <c r="BL29">
        <v>-1</v>
      </c>
      <c r="BM29" s="1">
        <v>43212</v>
      </c>
      <c r="BN29">
        <v>-1</v>
      </c>
      <c r="BO29" s="1">
        <v>43214</v>
      </c>
      <c r="BP29">
        <v>-1</v>
      </c>
      <c r="BQ29">
        <v>-1</v>
      </c>
      <c r="BR29">
        <v>-1</v>
      </c>
      <c r="BS29" s="1">
        <v>43214</v>
      </c>
      <c r="BT29">
        <v>-1</v>
      </c>
      <c r="BU29">
        <v>-1</v>
      </c>
      <c r="BV29">
        <v>-1</v>
      </c>
      <c r="BW29" s="1">
        <v>40816</v>
      </c>
      <c r="BX29">
        <v>138.71199999999999</v>
      </c>
      <c r="BY29">
        <v>-1</v>
      </c>
      <c r="BZ29">
        <v>-1</v>
      </c>
      <c r="CA29" s="1">
        <v>40816</v>
      </c>
      <c r="CB29">
        <v>297.12099999999998</v>
      </c>
      <c r="CC29" s="1">
        <v>40816</v>
      </c>
      <c r="CD29">
        <v>298.476</v>
      </c>
      <c r="CE29" s="1">
        <v>38383</v>
      </c>
      <c r="CF29">
        <v>8.5</v>
      </c>
      <c r="CG29" s="1">
        <v>40574</v>
      </c>
      <c r="CH29">
        <v>74.814999999999998</v>
      </c>
      <c r="CI29">
        <v>-1</v>
      </c>
      <c r="CJ29">
        <v>-1</v>
      </c>
      <c r="CK29" s="1">
        <v>38503</v>
      </c>
      <c r="CL29">
        <v>9.7100000000000009</v>
      </c>
      <c r="CM29">
        <v>-1</v>
      </c>
      <c r="CN29">
        <v>-1</v>
      </c>
    </row>
    <row r="30" spans="1:92" x14ac:dyDescent="0.25">
      <c r="A30" s="1">
        <v>37953</v>
      </c>
      <c r="B30">
        <v>357.04399999999998</v>
      </c>
      <c r="C30" s="1">
        <v>38411</v>
      </c>
      <c r="D30">
        <v>18.82</v>
      </c>
      <c r="E30" s="1">
        <v>38411</v>
      </c>
      <c r="F30">
        <v>15.25</v>
      </c>
      <c r="G30" s="1">
        <v>38411</v>
      </c>
      <c r="H30">
        <v>17.312999999999999</v>
      </c>
      <c r="I30" s="1">
        <v>38411</v>
      </c>
      <c r="J30">
        <v>201.667</v>
      </c>
      <c r="K30" s="1">
        <v>38044</v>
      </c>
      <c r="L30">
        <v>71</v>
      </c>
      <c r="M30" s="1">
        <v>38077</v>
      </c>
      <c r="N30">
        <v>39.125999999999998</v>
      </c>
      <c r="O30" s="1">
        <v>38044</v>
      </c>
      <c r="P30">
        <v>29.565000000000001</v>
      </c>
      <c r="Q30" s="1">
        <v>37953</v>
      </c>
      <c r="R30">
        <v>69.332999999999998</v>
      </c>
      <c r="S30" s="1">
        <v>38411</v>
      </c>
      <c r="T30">
        <v>249.5</v>
      </c>
      <c r="U30" s="1">
        <v>38077</v>
      </c>
      <c r="V30">
        <v>21.167000000000002</v>
      </c>
      <c r="W30" s="1">
        <v>37953</v>
      </c>
      <c r="X30">
        <v>163.25</v>
      </c>
      <c r="Y30" s="1">
        <v>37953</v>
      </c>
      <c r="Z30">
        <v>65.667000000000002</v>
      </c>
      <c r="AA30" s="1">
        <v>38411</v>
      </c>
      <c r="AB30">
        <v>19.812999999999999</v>
      </c>
      <c r="AC30" s="1">
        <v>38107</v>
      </c>
      <c r="AD30">
        <v>369.66699999999997</v>
      </c>
      <c r="AE30" s="1">
        <v>41425</v>
      </c>
      <c r="AF30">
        <v>29.312999999999999</v>
      </c>
      <c r="AG30" s="1">
        <f>_xll.BDH(CONCATENATE("AUST"," CDS USD SR ",$B$3,"Y D14 CORP"),"PX_LAST",$B$1,$B$2,"Dates","S","Period","M","Array","","cols=2;rows=2")</f>
        <v>42004</v>
      </c>
      <c r="AH30">
        <v>10.653</v>
      </c>
      <c r="AI30">
        <v>-1</v>
      </c>
      <c r="AJ30">
        <v>-1</v>
      </c>
      <c r="AK30">
        <v>-1</v>
      </c>
      <c r="AL30">
        <v>-1</v>
      </c>
      <c r="AM30">
        <v>-1</v>
      </c>
      <c r="AN30">
        <v>-1</v>
      </c>
      <c r="AO30" s="1">
        <v>43213</v>
      </c>
      <c r="AP30">
        <v>-1</v>
      </c>
      <c r="AQ30" s="1">
        <v>44414</v>
      </c>
      <c r="AR30">
        <v>-1</v>
      </c>
      <c r="AS30" s="1">
        <v>44165</v>
      </c>
      <c r="AT30">
        <v>5.9050000000000002</v>
      </c>
      <c r="AU30">
        <v>-1</v>
      </c>
      <c r="AV30">
        <v>-1</v>
      </c>
      <c r="AW30" s="1">
        <v>38989</v>
      </c>
      <c r="AX30">
        <v>25.25</v>
      </c>
      <c r="AY30" s="1">
        <v>38960</v>
      </c>
      <c r="AZ30">
        <v>6.5</v>
      </c>
      <c r="BA30">
        <v>-1</v>
      </c>
      <c r="BB30">
        <v>-1</v>
      </c>
      <c r="BC30" s="1">
        <v>41511</v>
      </c>
      <c r="BD30">
        <v>-1</v>
      </c>
      <c r="BE30">
        <v>-1</v>
      </c>
      <c r="BF30">
        <v>-1</v>
      </c>
      <c r="BG30">
        <v>-1</v>
      </c>
      <c r="BH30">
        <v>-1</v>
      </c>
      <c r="BI30" s="1">
        <v>43213</v>
      </c>
      <c r="BJ30">
        <v>-1</v>
      </c>
      <c r="BK30">
        <v>-1</v>
      </c>
      <c r="BL30">
        <v>-1</v>
      </c>
      <c r="BM30" s="1">
        <v>43213</v>
      </c>
      <c r="BN30">
        <v>-1</v>
      </c>
      <c r="BO30" s="1">
        <v>43215</v>
      </c>
      <c r="BP30">
        <v>-1</v>
      </c>
      <c r="BQ30">
        <v>-1</v>
      </c>
      <c r="BR30">
        <v>-1</v>
      </c>
      <c r="BS30" s="1">
        <v>43215</v>
      </c>
      <c r="BT30">
        <v>-1</v>
      </c>
      <c r="BU30">
        <v>-1</v>
      </c>
      <c r="BV30">
        <v>-1</v>
      </c>
      <c r="BW30" s="1">
        <v>40847</v>
      </c>
      <c r="BX30">
        <v>130.83600000000001</v>
      </c>
      <c r="BY30">
        <v>-1</v>
      </c>
      <c r="BZ30">
        <v>-1</v>
      </c>
      <c r="CA30" s="1">
        <v>40847</v>
      </c>
      <c r="CB30">
        <v>239.279</v>
      </c>
      <c r="CC30" s="1">
        <v>40847</v>
      </c>
      <c r="CD30">
        <v>234.548</v>
      </c>
      <c r="CE30" s="1">
        <v>38411</v>
      </c>
      <c r="CF30">
        <v>8.5</v>
      </c>
      <c r="CG30" s="1">
        <v>40602</v>
      </c>
      <c r="CH30">
        <v>72.986999999999995</v>
      </c>
      <c r="CI30">
        <v>-1</v>
      </c>
      <c r="CJ30">
        <v>-1</v>
      </c>
      <c r="CK30" s="1">
        <v>38533</v>
      </c>
      <c r="CL30">
        <v>13.167</v>
      </c>
      <c r="CM30">
        <v>-1</v>
      </c>
      <c r="CN30">
        <v>-1</v>
      </c>
    </row>
    <row r="31" spans="1:92" x14ac:dyDescent="0.25">
      <c r="A31" s="1">
        <v>37986</v>
      </c>
      <c r="B31">
        <v>291.09699999999998</v>
      </c>
      <c r="C31" s="1">
        <v>38442</v>
      </c>
      <c r="D31">
        <v>24.812999999999999</v>
      </c>
      <c r="E31" s="1">
        <v>38442</v>
      </c>
      <c r="F31">
        <v>15.167</v>
      </c>
      <c r="G31" s="1">
        <v>38442</v>
      </c>
      <c r="H31">
        <v>19.832999999999998</v>
      </c>
      <c r="I31" s="1">
        <v>38442</v>
      </c>
      <c r="J31">
        <v>304.5</v>
      </c>
      <c r="K31" s="1">
        <v>38077</v>
      </c>
      <c r="L31">
        <v>76.332999999999998</v>
      </c>
      <c r="M31" s="1">
        <v>38107</v>
      </c>
      <c r="N31">
        <v>51.345999999999997</v>
      </c>
      <c r="O31" s="1">
        <v>38077</v>
      </c>
      <c r="P31">
        <v>31.3</v>
      </c>
      <c r="Q31" s="1">
        <v>37986</v>
      </c>
      <c r="R31">
        <v>72.832999999999998</v>
      </c>
      <c r="S31" s="1">
        <v>38442</v>
      </c>
      <c r="T31">
        <v>294.16699999999997</v>
      </c>
      <c r="U31" s="1">
        <v>38107</v>
      </c>
      <c r="V31">
        <v>19.25</v>
      </c>
      <c r="W31" s="1">
        <v>37986</v>
      </c>
      <c r="X31">
        <v>157.25</v>
      </c>
      <c r="Y31" s="1">
        <v>37986</v>
      </c>
      <c r="Z31">
        <v>68.332999999999998</v>
      </c>
      <c r="AA31" s="1">
        <v>38442</v>
      </c>
      <c r="AB31">
        <v>23.332999999999998</v>
      </c>
      <c r="AC31" s="1">
        <v>38138</v>
      </c>
      <c r="AD31">
        <v>519.16700000000003</v>
      </c>
      <c r="AE31" s="1"/>
      <c r="AG31" s="1">
        <f>_xll.BDH(CONCATENATE("AUST"," CDS USD SR ",$B$3,"Y D14 CORP"),"PX_LAST",$B$1,$B$2,"Dates","S","Period","M","Array","","cols=2;rows=2")</f>
        <v>42004</v>
      </c>
      <c r="AH31">
        <v>10.653</v>
      </c>
      <c r="AI31">
        <v>-1</v>
      </c>
      <c r="AJ31">
        <v>-1</v>
      </c>
      <c r="AK31">
        <v>-1</v>
      </c>
      <c r="AL31">
        <v>-1</v>
      </c>
      <c r="AM31">
        <v>-1</v>
      </c>
      <c r="AN31">
        <v>-1</v>
      </c>
      <c r="AO31" s="1">
        <v>43214</v>
      </c>
      <c r="AP31">
        <v>-1</v>
      </c>
      <c r="AQ31" s="1">
        <v>44415</v>
      </c>
      <c r="AR31">
        <v>-1</v>
      </c>
      <c r="AS31" s="1">
        <v>44196</v>
      </c>
      <c r="AT31">
        <v>6.0250000000000004</v>
      </c>
      <c r="AU31">
        <v>-1</v>
      </c>
      <c r="AV31">
        <v>-1</v>
      </c>
      <c r="AW31" s="1">
        <v>39021</v>
      </c>
      <c r="AX31">
        <v>22.847999999999999</v>
      </c>
      <c r="AY31" s="1">
        <v>38989</v>
      </c>
      <c r="AZ31">
        <v>6.375</v>
      </c>
      <c r="BA31">
        <v>-1</v>
      </c>
      <c r="BB31">
        <v>-1</v>
      </c>
      <c r="BC31" s="1">
        <v>41512</v>
      </c>
      <c r="BD31">
        <v>-1</v>
      </c>
      <c r="BE31">
        <v>-1</v>
      </c>
      <c r="BF31">
        <v>-1</v>
      </c>
      <c r="BG31">
        <v>-1</v>
      </c>
      <c r="BH31">
        <v>-1</v>
      </c>
      <c r="BI31" s="1">
        <v>43214</v>
      </c>
      <c r="BJ31">
        <v>-1</v>
      </c>
      <c r="BK31">
        <v>-1</v>
      </c>
      <c r="BL31">
        <v>-1</v>
      </c>
      <c r="BM31" s="1">
        <v>43214</v>
      </c>
      <c r="BN31">
        <v>-1</v>
      </c>
      <c r="BO31" s="1">
        <v>43216</v>
      </c>
      <c r="BP31">
        <v>-1</v>
      </c>
      <c r="BQ31">
        <v>-1</v>
      </c>
      <c r="BR31">
        <v>-1</v>
      </c>
      <c r="BS31" s="1">
        <v>43216</v>
      </c>
      <c r="BT31">
        <v>-1</v>
      </c>
      <c r="BU31">
        <v>-1</v>
      </c>
      <c r="BV31">
        <v>-1</v>
      </c>
      <c r="BW31" s="1">
        <v>40877</v>
      </c>
      <c r="BX31">
        <v>159.09299999999999</v>
      </c>
      <c r="BY31">
        <v>-1</v>
      </c>
      <c r="BZ31">
        <v>-1</v>
      </c>
      <c r="CA31" s="1">
        <v>40877</v>
      </c>
      <c r="CB31">
        <v>317.67</v>
      </c>
      <c r="CC31" s="1">
        <v>40877</v>
      </c>
      <c r="CD31">
        <v>317.06</v>
      </c>
      <c r="CE31" s="1">
        <v>38442</v>
      </c>
      <c r="CF31">
        <v>8.5</v>
      </c>
      <c r="CG31" s="1">
        <v>40633</v>
      </c>
      <c r="CH31">
        <v>65.036000000000001</v>
      </c>
      <c r="CI31">
        <v>-1</v>
      </c>
      <c r="CJ31">
        <v>-1</v>
      </c>
      <c r="CK31" s="1">
        <v>38562</v>
      </c>
      <c r="CL31">
        <v>14.75</v>
      </c>
      <c r="CM31">
        <v>-1</v>
      </c>
      <c r="CN31">
        <v>-1</v>
      </c>
    </row>
    <row r="32" spans="1:92" x14ac:dyDescent="0.25">
      <c r="A32" s="1">
        <v>38016</v>
      </c>
      <c r="B32">
        <v>389.72500000000002</v>
      </c>
      <c r="C32" s="1">
        <v>38471</v>
      </c>
      <c r="D32">
        <v>34.125</v>
      </c>
      <c r="E32" s="1">
        <v>38471</v>
      </c>
      <c r="F32">
        <v>16.332999999999998</v>
      </c>
      <c r="G32" s="1">
        <v>38471</v>
      </c>
      <c r="H32">
        <v>21.312999999999999</v>
      </c>
      <c r="I32" s="1">
        <v>38471</v>
      </c>
      <c r="J32">
        <v>286.125</v>
      </c>
      <c r="K32" s="1">
        <v>38107</v>
      </c>
      <c r="L32">
        <v>61.332999999999998</v>
      </c>
      <c r="M32" s="1">
        <v>38138</v>
      </c>
      <c r="N32">
        <v>46.75</v>
      </c>
      <c r="O32" s="1">
        <v>38107</v>
      </c>
      <c r="P32">
        <v>36.113999999999997</v>
      </c>
      <c r="Q32" s="1">
        <v>38016</v>
      </c>
      <c r="R32">
        <v>76.667000000000002</v>
      </c>
      <c r="S32" s="1">
        <v>38471</v>
      </c>
      <c r="T32">
        <v>314.375</v>
      </c>
      <c r="U32" s="1">
        <v>38138</v>
      </c>
      <c r="V32">
        <v>24.925999999999998</v>
      </c>
      <c r="W32" s="1">
        <v>38016</v>
      </c>
      <c r="X32">
        <v>162</v>
      </c>
      <c r="Y32" s="1">
        <v>38016</v>
      </c>
      <c r="Z32">
        <v>72.332999999999998</v>
      </c>
      <c r="AA32" s="1">
        <v>38471</v>
      </c>
      <c r="AB32">
        <v>25.5</v>
      </c>
      <c r="AC32" s="1">
        <v>38168</v>
      </c>
      <c r="AD32">
        <v>460</v>
      </c>
      <c r="AE32" s="1">
        <v>40940</v>
      </c>
      <c r="AF32">
        <v>-1</v>
      </c>
      <c r="AG32" s="1">
        <f>_xll.BDH(CONCATENATE("AUST"," CDS USD SR ",$B$3,"Y D14 CORP"),"PX_LAST",$B$1,$B$2,"Dates","S","Period","M","Array","","cols=2;rows=2")</f>
        <v>42004</v>
      </c>
      <c r="AH32">
        <v>10.653</v>
      </c>
      <c r="AI32">
        <v>-1</v>
      </c>
      <c r="AJ32">
        <v>-1</v>
      </c>
      <c r="AK32">
        <v>-1</v>
      </c>
      <c r="AL32">
        <v>-1</v>
      </c>
      <c r="AM32">
        <v>-1</v>
      </c>
      <c r="AN32">
        <v>-1</v>
      </c>
      <c r="AO32" s="1">
        <v>43215</v>
      </c>
      <c r="AP32">
        <v>-1</v>
      </c>
      <c r="AQ32" s="1">
        <v>44416</v>
      </c>
      <c r="AR32">
        <v>-1</v>
      </c>
      <c r="AS32" s="1">
        <v>44225</v>
      </c>
      <c r="AT32">
        <v>5.53</v>
      </c>
      <c r="AU32">
        <v>-1</v>
      </c>
      <c r="AV32">
        <v>-1</v>
      </c>
      <c r="AW32" s="1">
        <v>39051</v>
      </c>
      <c r="AX32">
        <v>21.625</v>
      </c>
      <c r="AY32" s="1">
        <v>39021</v>
      </c>
      <c r="AZ32">
        <v>5.7960000000000003</v>
      </c>
      <c r="BA32">
        <v>-1</v>
      </c>
      <c r="BB32">
        <v>-1</v>
      </c>
      <c r="BC32" s="1">
        <v>41513</v>
      </c>
      <c r="BD32">
        <v>-1</v>
      </c>
      <c r="BE32">
        <v>-1</v>
      </c>
      <c r="BF32">
        <v>-1</v>
      </c>
      <c r="BG32">
        <v>-1</v>
      </c>
      <c r="BH32">
        <v>-1</v>
      </c>
      <c r="BI32" s="1">
        <v>43215</v>
      </c>
      <c r="BJ32">
        <v>-1</v>
      </c>
      <c r="BK32">
        <v>-1</v>
      </c>
      <c r="BL32">
        <v>-1</v>
      </c>
      <c r="BM32" s="1">
        <v>43215</v>
      </c>
      <c r="BN32">
        <v>-1</v>
      </c>
      <c r="BO32" s="1">
        <v>43217</v>
      </c>
      <c r="BP32">
        <v>-1</v>
      </c>
      <c r="BQ32">
        <v>-1</v>
      </c>
      <c r="BR32">
        <v>-1</v>
      </c>
      <c r="BS32" s="1">
        <v>43217</v>
      </c>
      <c r="BT32">
        <v>-1</v>
      </c>
      <c r="BU32">
        <v>-1</v>
      </c>
      <c r="BV32">
        <v>-1</v>
      </c>
      <c r="BW32" s="1">
        <v>40907</v>
      </c>
      <c r="BX32">
        <v>151.18799999999999</v>
      </c>
      <c r="BY32">
        <v>-1</v>
      </c>
      <c r="BZ32">
        <v>-1</v>
      </c>
      <c r="CA32" s="1">
        <v>40907</v>
      </c>
      <c r="CB32">
        <v>344.90600000000001</v>
      </c>
      <c r="CC32" s="1">
        <v>40907</v>
      </c>
      <c r="CD32">
        <v>345.16699999999997</v>
      </c>
      <c r="CE32" s="1">
        <v>38471</v>
      </c>
      <c r="CF32">
        <v>9.25</v>
      </c>
      <c r="CG32" s="1">
        <v>40662</v>
      </c>
      <c r="CH32">
        <v>61.625999999999998</v>
      </c>
      <c r="CI32">
        <v>-1</v>
      </c>
      <c r="CJ32">
        <v>-1</v>
      </c>
      <c r="CK32" s="1">
        <v>38595</v>
      </c>
      <c r="CL32">
        <v>12.75</v>
      </c>
      <c r="CM32">
        <v>-1</v>
      </c>
      <c r="CN32">
        <v>-1</v>
      </c>
    </row>
    <row r="33" spans="1:92" x14ac:dyDescent="0.25">
      <c r="A33" s="1">
        <v>38044</v>
      </c>
      <c r="B33">
        <v>486.36799999999999</v>
      </c>
      <c r="C33" s="1">
        <v>38503</v>
      </c>
      <c r="D33">
        <v>32.5</v>
      </c>
      <c r="E33" s="1">
        <v>38503</v>
      </c>
      <c r="F33">
        <v>16.375</v>
      </c>
      <c r="G33" s="1">
        <v>38503</v>
      </c>
      <c r="H33">
        <v>21.75</v>
      </c>
      <c r="I33" s="1">
        <v>38503</v>
      </c>
      <c r="J33">
        <v>191.40299999999999</v>
      </c>
      <c r="K33" s="1">
        <v>38138</v>
      </c>
      <c r="L33">
        <v>73.584000000000003</v>
      </c>
      <c r="M33" s="1">
        <v>38168</v>
      </c>
      <c r="N33">
        <v>41.145000000000003</v>
      </c>
      <c r="O33" s="1">
        <v>38138</v>
      </c>
      <c r="P33">
        <v>36.75</v>
      </c>
      <c r="Q33" s="1">
        <v>38044</v>
      </c>
      <c r="R33">
        <v>71.667000000000002</v>
      </c>
      <c r="S33" s="1">
        <v>38503</v>
      </c>
      <c r="T33">
        <v>266</v>
      </c>
      <c r="U33" s="1">
        <v>38168</v>
      </c>
      <c r="V33">
        <v>20.832999999999998</v>
      </c>
      <c r="W33" s="1">
        <v>38044</v>
      </c>
      <c r="X33">
        <v>152.5</v>
      </c>
      <c r="Y33" s="1">
        <v>38044</v>
      </c>
      <c r="Z33">
        <v>74</v>
      </c>
      <c r="AA33" s="1">
        <v>38503</v>
      </c>
      <c r="AB33">
        <v>24.332999999999998</v>
      </c>
      <c r="AC33" s="1">
        <v>38198</v>
      </c>
      <c r="AD33">
        <v>357.5</v>
      </c>
      <c r="AE33" s="1">
        <v>40941</v>
      </c>
      <c r="AF33">
        <v>-1</v>
      </c>
      <c r="AG33" s="1">
        <f>_xll.BDH(CONCATENATE("AUST"," CDS USD SR ",$B$3,"Y D14 CORP"),"PX_LAST",$B$1,$B$2,"Dates","S","Period","M","Array","","cols=2;rows=2")</f>
        <v>42004</v>
      </c>
      <c r="AH33">
        <v>10.653</v>
      </c>
      <c r="AI33">
        <v>-1</v>
      </c>
      <c r="AJ33">
        <v>-1</v>
      </c>
      <c r="AK33">
        <v>-1</v>
      </c>
      <c r="AL33">
        <v>-1</v>
      </c>
      <c r="AM33">
        <v>-1</v>
      </c>
      <c r="AN33">
        <v>-1</v>
      </c>
      <c r="AO33" s="1">
        <v>43216</v>
      </c>
      <c r="AP33">
        <v>-1</v>
      </c>
      <c r="AQ33" s="1">
        <v>44417</v>
      </c>
      <c r="AR33">
        <v>-1</v>
      </c>
      <c r="AS33" s="1">
        <v>44253</v>
      </c>
      <c r="AT33">
        <v>6.1150000000000002</v>
      </c>
      <c r="AU33">
        <v>-1</v>
      </c>
      <c r="AV33">
        <v>-1</v>
      </c>
      <c r="AW33" s="1">
        <v>39080</v>
      </c>
      <c r="AX33">
        <v>20</v>
      </c>
      <c r="AY33" s="1">
        <v>39051</v>
      </c>
      <c r="AZ33">
        <v>5.9859999999999998</v>
      </c>
      <c r="BA33">
        <v>-1</v>
      </c>
      <c r="BB33">
        <v>-1</v>
      </c>
      <c r="BC33" s="1">
        <v>41514</v>
      </c>
      <c r="BD33">
        <v>-1</v>
      </c>
      <c r="BE33">
        <v>-1</v>
      </c>
      <c r="BF33">
        <v>-1</v>
      </c>
      <c r="BG33">
        <v>-1</v>
      </c>
      <c r="BH33">
        <v>-1</v>
      </c>
      <c r="BI33" s="1">
        <v>43216</v>
      </c>
      <c r="BJ33">
        <v>-1</v>
      </c>
      <c r="BK33">
        <v>-1</v>
      </c>
      <c r="BL33">
        <v>-1</v>
      </c>
      <c r="BM33" s="1">
        <v>43216</v>
      </c>
      <c r="BN33">
        <v>-1</v>
      </c>
      <c r="BO33" s="1">
        <v>43218</v>
      </c>
      <c r="BP33">
        <v>-1</v>
      </c>
      <c r="BQ33">
        <v>-1</v>
      </c>
      <c r="BR33">
        <v>-1</v>
      </c>
      <c r="BS33" s="1">
        <v>43218</v>
      </c>
      <c r="BT33">
        <v>-1</v>
      </c>
      <c r="BU33">
        <v>-1</v>
      </c>
      <c r="BV33">
        <v>-1</v>
      </c>
      <c r="BW33" s="1">
        <v>40939</v>
      </c>
      <c r="BX33">
        <v>118.13500000000001</v>
      </c>
      <c r="BY33">
        <v>-1</v>
      </c>
      <c r="BZ33">
        <v>-1</v>
      </c>
      <c r="CA33" s="1">
        <v>40939</v>
      </c>
      <c r="CB33">
        <v>291.803</v>
      </c>
      <c r="CC33" s="1">
        <v>40939</v>
      </c>
      <c r="CD33">
        <v>298.50799999999998</v>
      </c>
      <c r="CE33" s="1">
        <v>38503</v>
      </c>
      <c r="CF33">
        <v>9.25</v>
      </c>
      <c r="CG33" s="1">
        <v>40694</v>
      </c>
      <c r="CH33">
        <v>53.765999999999998</v>
      </c>
      <c r="CI33">
        <v>-1</v>
      </c>
      <c r="CJ33">
        <v>-1</v>
      </c>
      <c r="CK33" s="1">
        <v>38625</v>
      </c>
      <c r="CL33">
        <v>11.667</v>
      </c>
      <c r="CM33">
        <v>-1</v>
      </c>
      <c r="CN33">
        <v>-1</v>
      </c>
    </row>
    <row r="34" spans="1:92" x14ac:dyDescent="0.25">
      <c r="A34" s="1">
        <v>38077</v>
      </c>
      <c r="B34">
        <v>459.79399999999998</v>
      </c>
      <c r="C34" s="1">
        <v>38533</v>
      </c>
      <c r="D34">
        <v>28.4</v>
      </c>
      <c r="E34" s="1">
        <v>38533</v>
      </c>
      <c r="F34">
        <v>16</v>
      </c>
      <c r="G34" s="1">
        <v>38533</v>
      </c>
      <c r="H34">
        <v>21.952999999999999</v>
      </c>
      <c r="I34" s="1">
        <v>38533</v>
      </c>
      <c r="J34">
        <v>174.53299999999999</v>
      </c>
      <c r="K34" s="1">
        <v>38168</v>
      </c>
      <c r="L34">
        <v>54.667000000000002</v>
      </c>
      <c r="M34" s="1">
        <v>38198</v>
      </c>
      <c r="N34">
        <v>35.314</v>
      </c>
      <c r="O34" s="1">
        <v>38168</v>
      </c>
      <c r="P34">
        <v>31.087</v>
      </c>
      <c r="Q34" s="1">
        <v>38077</v>
      </c>
      <c r="R34">
        <v>72.5</v>
      </c>
      <c r="S34" s="1">
        <v>38533</v>
      </c>
      <c r="T34">
        <v>284.25</v>
      </c>
      <c r="U34" s="1">
        <v>38198</v>
      </c>
      <c r="V34">
        <v>13.167</v>
      </c>
      <c r="W34" s="1">
        <v>38077</v>
      </c>
      <c r="X34">
        <v>148.833</v>
      </c>
      <c r="Y34" s="1">
        <v>38077</v>
      </c>
      <c r="Z34">
        <v>72.332999999999998</v>
      </c>
      <c r="AA34" s="1">
        <v>38533</v>
      </c>
      <c r="AB34">
        <v>25.434999999999999</v>
      </c>
      <c r="AC34" s="1">
        <v>38230</v>
      </c>
      <c r="AD34">
        <v>281</v>
      </c>
      <c r="AE34" s="1">
        <v>40942</v>
      </c>
      <c r="AF34">
        <v>-1</v>
      </c>
      <c r="AG34" s="1">
        <f>_xll.BDH(CONCATENATE("AUST"," CDS USD SR ",$B$3,"Y D14 CORP"),"PX_LAST",$B$1,$B$2,"Dates","S","Period","M","Array","","cols=2;rows=2")</f>
        <v>42004</v>
      </c>
      <c r="AH34">
        <v>10.653</v>
      </c>
      <c r="AI34">
        <v>-1</v>
      </c>
      <c r="AJ34">
        <v>-1</v>
      </c>
      <c r="AK34">
        <v>-1</v>
      </c>
      <c r="AL34">
        <v>-1</v>
      </c>
      <c r="AM34">
        <v>-1</v>
      </c>
      <c r="AN34">
        <v>-1</v>
      </c>
      <c r="AO34" s="1">
        <v>43217</v>
      </c>
      <c r="AP34">
        <v>-1</v>
      </c>
      <c r="AQ34" s="1">
        <v>44418</v>
      </c>
      <c r="AR34">
        <v>-1</v>
      </c>
      <c r="AS34" s="1">
        <v>44286</v>
      </c>
      <c r="AT34">
        <v>6.04</v>
      </c>
      <c r="AU34">
        <v>-1</v>
      </c>
      <c r="AV34">
        <v>-1</v>
      </c>
      <c r="AW34" s="1">
        <v>39113</v>
      </c>
      <c r="AX34">
        <v>22.25</v>
      </c>
      <c r="AY34" s="1">
        <v>39080</v>
      </c>
      <c r="AZ34">
        <v>6.25</v>
      </c>
      <c r="BA34">
        <v>-1</v>
      </c>
      <c r="BB34">
        <v>-1</v>
      </c>
      <c r="BC34" s="1">
        <v>41515</v>
      </c>
      <c r="BD34">
        <v>-1</v>
      </c>
      <c r="BE34">
        <v>-1</v>
      </c>
      <c r="BF34">
        <v>-1</v>
      </c>
      <c r="BG34">
        <v>-1</v>
      </c>
      <c r="BH34">
        <v>-1</v>
      </c>
      <c r="BI34" s="1">
        <v>43217</v>
      </c>
      <c r="BJ34">
        <v>-1</v>
      </c>
      <c r="BK34">
        <v>-1</v>
      </c>
      <c r="BL34">
        <v>-1</v>
      </c>
      <c r="BM34" s="1">
        <v>43217</v>
      </c>
      <c r="BN34">
        <v>-1</v>
      </c>
      <c r="BO34" s="1">
        <v>43219</v>
      </c>
      <c r="BP34">
        <v>-1</v>
      </c>
      <c r="BQ34">
        <v>-1</v>
      </c>
      <c r="BR34">
        <v>-1</v>
      </c>
      <c r="BS34" s="1">
        <v>43219</v>
      </c>
      <c r="BT34">
        <v>-1</v>
      </c>
      <c r="BU34">
        <v>-1</v>
      </c>
      <c r="BV34">
        <v>-1</v>
      </c>
      <c r="BW34" s="1">
        <v>40968</v>
      </c>
      <c r="BX34">
        <v>106.864</v>
      </c>
      <c r="BY34">
        <v>-1</v>
      </c>
      <c r="BZ34">
        <v>-1</v>
      </c>
      <c r="CA34" s="1">
        <v>40968</v>
      </c>
      <c r="CB34">
        <v>231.91399999999999</v>
      </c>
      <c r="CC34" s="1">
        <v>40968</v>
      </c>
      <c r="CD34">
        <v>249.00299999999999</v>
      </c>
      <c r="CE34" s="1">
        <v>38533</v>
      </c>
      <c r="CF34">
        <v>10</v>
      </c>
      <c r="CG34" s="1">
        <v>40724</v>
      </c>
      <c r="CH34">
        <v>64.447999999999993</v>
      </c>
      <c r="CI34">
        <v>-1</v>
      </c>
      <c r="CJ34">
        <v>-1</v>
      </c>
      <c r="CK34" s="1">
        <v>38656</v>
      </c>
      <c r="CL34">
        <v>13.836</v>
      </c>
      <c r="CM34">
        <v>-1</v>
      </c>
      <c r="CN34">
        <v>-1</v>
      </c>
    </row>
    <row r="35" spans="1:92" x14ac:dyDescent="0.25">
      <c r="A35" s="1">
        <v>38107</v>
      </c>
      <c r="B35">
        <v>622.351</v>
      </c>
      <c r="C35" s="1">
        <v>38562</v>
      </c>
      <c r="D35">
        <v>26.832999999999998</v>
      </c>
      <c r="E35" s="1">
        <v>38562</v>
      </c>
      <c r="F35">
        <v>16.125</v>
      </c>
      <c r="G35" s="1">
        <v>38562</v>
      </c>
      <c r="H35">
        <v>18.664999999999999</v>
      </c>
      <c r="I35" s="1">
        <v>38562</v>
      </c>
      <c r="J35">
        <v>159.333</v>
      </c>
      <c r="K35" s="1">
        <v>38198</v>
      </c>
      <c r="L35">
        <v>38.375</v>
      </c>
      <c r="M35" s="1">
        <v>38230</v>
      </c>
      <c r="N35">
        <v>25.832999999999998</v>
      </c>
      <c r="O35" s="1">
        <v>38198</v>
      </c>
      <c r="P35">
        <v>26.405000000000001</v>
      </c>
      <c r="Q35" s="1">
        <v>38107</v>
      </c>
      <c r="R35">
        <v>103.292</v>
      </c>
      <c r="S35" s="1">
        <v>38562</v>
      </c>
      <c r="T35">
        <v>294.05799999999999</v>
      </c>
      <c r="U35" s="1">
        <v>38230</v>
      </c>
      <c r="V35">
        <v>11.259</v>
      </c>
      <c r="W35" s="1">
        <v>38107</v>
      </c>
      <c r="X35">
        <v>195.625</v>
      </c>
      <c r="Y35" s="1">
        <v>38107</v>
      </c>
      <c r="Z35">
        <v>77.5</v>
      </c>
      <c r="AA35" s="1">
        <v>38562</v>
      </c>
      <c r="AB35">
        <v>24.803000000000001</v>
      </c>
      <c r="AC35" s="1">
        <v>38260</v>
      </c>
      <c r="AD35">
        <v>285</v>
      </c>
      <c r="AE35" s="1">
        <v>40943</v>
      </c>
      <c r="AF35">
        <v>-1</v>
      </c>
      <c r="AG35" s="1">
        <f>_xll.BDH(CONCATENATE("AUST"," CDS USD SR ",$B$3,"Y D14 CORP"),"PX_LAST",$B$1,$B$2,"Dates","S","Period","M","Array","","cols=2;rows=2")</f>
        <v>42004</v>
      </c>
      <c r="AH35">
        <v>10.653</v>
      </c>
      <c r="AI35">
        <v>-1</v>
      </c>
      <c r="AJ35">
        <v>-1</v>
      </c>
      <c r="AK35">
        <v>-1</v>
      </c>
      <c r="AL35">
        <v>-1</v>
      </c>
      <c r="AM35">
        <v>-1</v>
      </c>
      <c r="AN35">
        <v>-1</v>
      </c>
      <c r="AO35" s="1">
        <v>43218</v>
      </c>
      <c r="AP35">
        <v>-1</v>
      </c>
      <c r="AQ35" s="1">
        <v>44419</v>
      </c>
      <c r="AR35">
        <v>-1</v>
      </c>
      <c r="AS35" s="1">
        <v>44316</v>
      </c>
      <c r="AT35">
        <v>6.07</v>
      </c>
      <c r="AU35">
        <v>-1</v>
      </c>
      <c r="AV35">
        <v>-1</v>
      </c>
      <c r="AW35" s="1">
        <v>39141</v>
      </c>
      <c r="AX35">
        <v>22.25</v>
      </c>
      <c r="AY35" s="1">
        <v>39113</v>
      </c>
      <c r="AZ35">
        <v>5.42</v>
      </c>
      <c r="BA35">
        <v>-1</v>
      </c>
      <c r="BB35">
        <v>-1</v>
      </c>
      <c r="BC35" s="1">
        <v>41516</v>
      </c>
      <c r="BD35">
        <v>-1</v>
      </c>
      <c r="BE35">
        <v>-1</v>
      </c>
      <c r="BF35">
        <v>-1</v>
      </c>
      <c r="BG35">
        <v>-1</v>
      </c>
      <c r="BH35">
        <v>-1</v>
      </c>
      <c r="BI35" s="1">
        <v>43218</v>
      </c>
      <c r="BJ35">
        <v>-1</v>
      </c>
      <c r="BK35">
        <v>-1</v>
      </c>
      <c r="BL35">
        <v>-1</v>
      </c>
      <c r="BM35" s="1">
        <v>43218</v>
      </c>
      <c r="BN35">
        <v>-1</v>
      </c>
      <c r="BO35" s="1">
        <v>43220</v>
      </c>
      <c r="BP35">
        <v>-1</v>
      </c>
      <c r="BQ35">
        <v>-1</v>
      </c>
      <c r="BR35">
        <v>-1</v>
      </c>
      <c r="BS35" s="1">
        <v>43220</v>
      </c>
      <c r="BT35">
        <v>-1</v>
      </c>
      <c r="BU35">
        <v>-1</v>
      </c>
      <c r="BV35">
        <v>-1</v>
      </c>
      <c r="BW35" s="1">
        <v>40998</v>
      </c>
      <c r="BX35">
        <v>99.265000000000001</v>
      </c>
      <c r="BY35">
        <v>-1</v>
      </c>
      <c r="BZ35">
        <v>-1</v>
      </c>
      <c r="CA35" s="1">
        <v>40998</v>
      </c>
      <c r="CB35">
        <v>192.54599999999999</v>
      </c>
      <c r="CC35" s="1">
        <v>40998</v>
      </c>
      <c r="CD35">
        <v>197.893</v>
      </c>
      <c r="CE35" s="1">
        <v>38562</v>
      </c>
      <c r="CF35">
        <v>8.9350000000000005</v>
      </c>
      <c r="CG35" s="1">
        <v>40753</v>
      </c>
      <c r="CH35">
        <v>77.718999999999994</v>
      </c>
      <c r="CI35">
        <v>-1</v>
      </c>
      <c r="CJ35">
        <v>-1</v>
      </c>
      <c r="CK35" s="1">
        <v>38686</v>
      </c>
      <c r="CL35">
        <v>15.250999999999999</v>
      </c>
      <c r="CM35">
        <v>-1</v>
      </c>
      <c r="CN35">
        <v>-1</v>
      </c>
    </row>
    <row r="36" spans="1:92" x14ac:dyDescent="0.25">
      <c r="A36" s="1">
        <v>38138</v>
      </c>
      <c r="B36">
        <v>696.35699999999997</v>
      </c>
      <c r="C36" s="1">
        <v>38595</v>
      </c>
      <c r="D36">
        <v>27.5</v>
      </c>
      <c r="E36" s="1">
        <v>38595</v>
      </c>
      <c r="F36">
        <v>15.938000000000001</v>
      </c>
      <c r="G36" s="1">
        <v>38595</v>
      </c>
      <c r="H36">
        <v>18.541</v>
      </c>
      <c r="I36" s="1">
        <v>38595</v>
      </c>
      <c r="J36">
        <v>151.36699999999999</v>
      </c>
      <c r="K36" s="1">
        <v>38230</v>
      </c>
      <c r="L36">
        <v>33.375</v>
      </c>
      <c r="M36" s="1">
        <v>38260</v>
      </c>
      <c r="N36">
        <v>25.875</v>
      </c>
      <c r="O36" s="1">
        <v>38230</v>
      </c>
      <c r="P36">
        <v>21.667000000000002</v>
      </c>
      <c r="Q36" s="1">
        <v>38138</v>
      </c>
      <c r="R36">
        <v>103.667</v>
      </c>
      <c r="S36" s="1">
        <v>38595</v>
      </c>
      <c r="T36">
        <v>282.88499999999999</v>
      </c>
      <c r="U36" s="1">
        <v>38260</v>
      </c>
      <c r="V36">
        <v>12.292999999999999</v>
      </c>
      <c r="W36" s="1">
        <v>38138</v>
      </c>
      <c r="X36">
        <v>216.13399999999999</v>
      </c>
      <c r="Y36" s="1">
        <v>38138</v>
      </c>
      <c r="Z36">
        <v>92.167000000000002</v>
      </c>
      <c r="AA36" s="1">
        <v>38595</v>
      </c>
      <c r="AB36">
        <v>28.946000000000002</v>
      </c>
      <c r="AC36" s="1">
        <v>38289</v>
      </c>
      <c r="AD36">
        <v>270</v>
      </c>
      <c r="AE36" s="1">
        <v>40944</v>
      </c>
      <c r="AF36">
        <v>-1</v>
      </c>
      <c r="AG36" s="1">
        <f>_xll.BDH(CONCATENATE("AUST"," CDS USD SR ",$B$3,"Y D14 CORP"),"PX_LAST",$B$1,$B$2,"Dates","S","Period","M","Array","","cols=2;rows=2")</f>
        <v>42004</v>
      </c>
      <c r="AH36">
        <v>10.653</v>
      </c>
      <c r="AI36">
        <v>-1</v>
      </c>
      <c r="AJ36">
        <v>-1</v>
      </c>
      <c r="AK36">
        <v>-1</v>
      </c>
      <c r="AL36">
        <v>-1</v>
      </c>
      <c r="AM36">
        <v>-1</v>
      </c>
      <c r="AN36">
        <v>-1</v>
      </c>
      <c r="AO36" s="1">
        <v>43219</v>
      </c>
      <c r="AP36">
        <v>-1</v>
      </c>
      <c r="AQ36" s="1">
        <v>44420</v>
      </c>
      <c r="AR36">
        <v>-1</v>
      </c>
      <c r="AS36" s="1">
        <v>44347</v>
      </c>
      <c r="AT36">
        <v>6.1150000000000002</v>
      </c>
      <c r="AU36">
        <v>-1</v>
      </c>
      <c r="AV36">
        <v>-1</v>
      </c>
      <c r="AW36" s="1">
        <v>39171</v>
      </c>
      <c r="AX36">
        <v>15</v>
      </c>
      <c r="AY36" s="1">
        <v>39141</v>
      </c>
      <c r="AZ36">
        <v>5.75</v>
      </c>
      <c r="BA36">
        <v>-1</v>
      </c>
      <c r="BB36">
        <v>-1</v>
      </c>
      <c r="BC36" s="1">
        <v>41517</v>
      </c>
      <c r="BD36">
        <v>-1</v>
      </c>
      <c r="BE36">
        <v>-1</v>
      </c>
      <c r="BF36">
        <v>-1</v>
      </c>
      <c r="BG36">
        <v>-1</v>
      </c>
      <c r="BH36">
        <v>-1</v>
      </c>
      <c r="BI36" s="1">
        <v>43219</v>
      </c>
      <c r="BJ36">
        <v>-1</v>
      </c>
      <c r="BK36">
        <v>-1</v>
      </c>
      <c r="BL36">
        <v>-1</v>
      </c>
      <c r="BM36" s="1">
        <v>43219</v>
      </c>
      <c r="BN36">
        <v>-1</v>
      </c>
      <c r="BO36" s="1">
        <v>43221</v>
      </c>
      <c r="BP36">
        <v>-1</v>
      </c>
      <c r="BQ36">
        <v>-1</v>
      </c>
      <c r="BR36">
        <v>-1</v>
      </c>
      <c r="BS36" s="1">
        <v>43221</v>
      </c>
      <c r="BT36">
        <v>-1</v>
      </c>
      <c r="BU36">
        <v>-1</v>
      </c>
      <c r="BV36">
        <v>-1</v>
      </c>
      <c r="BW36" s="1">
        <v>41029</v>
      </c>
      <c r="BX36">
        <v>92.513000000000005</v>
      </c>
      <c r="BY36">
        <v>-1</v>
      </c>
      <c r="BZ36">
        <v>-1</v>
      </c>
      <c r="CA36" s="1">
        <v>41029</v>
      </c>
      <c r="CB36">
        <v>221.386</v>
      </c>
      <c r="CC36" s="1">
        <v>41029</v>
      </c>
      <c r="CD36">
        <v>206.95599999999999</v>
      </c>
      <c r="CE36" s="1">
        <v>38595</v>
      </c>
      <c r="CF36">
        <v>5.1840000000000002</v>
      </c>
      <c r="CG36" s="1">
        <v>40786</v>
      </c>
      <c r="CH36">
        <v>92.111000000000004</v>
      </c>
      <c r="CI36">
        <v>-1</v>
      </c>
      <c r="CJ36">
        <v>-1</v>
      </c>
      <c r="CK36" s="1">
        <v>38716</v>
      </c>
      <c r="CL36">
        <v>18.003</v>
      </c>
      <c r="CM36">
        <v>-1</v>
      </c>
      <c r="CN36">
        <v>-1</v>
      </c>
    </row>
    <row r="37" spans="1:92" x14ac:dyDescent="0.25">
      <c r="A37" s="1">
        <v>38168</v>
      </c>
      <c r="B37">
        <v>592.09699999999998</v>
      </c>
      <c r="C37" s="1">
        <v>38625</v>
      </c>
      <c r="D37">
        <v>18</v>
      </c>
      <c r="E37" s="1">
        <v>38625</v>
      </c>
      <c r="F37">
        <v>15.625</v>
      </c>
      <c r="G37" s="1">
        <v>38625</v>
      </c>
      <c r="H37">
        <v>16.792000000000002</v>
      </c>
      <c r="I37" s="1">
        <v>38625</v>
      </c>
      <c r="J37">
        <v>106.312</v>
      </c>
      <c r="K37" s="1">
        <v>38260</v>
      </c>
      <c r="L37">
        <v>31.675000000000001</v>
      </c>
      <c r="M37" s="1">
        <v>38289</v>
      </c>
      <c r="N37">
        <v>21</v>
      </c>
      <c r="O37" s="1">
        <v>38260</v>
      </c>
      <c r="P37">
        <v>22.25</v>
      </c>
      <c r="Q37" s="1">
        <v>38168</v>
      </c>
      <c r="R37">
        <v>94.683999999999997</v>
      </c>
      <c r="S37" s="1">
        <v>38625</v>
      </c>
      <c r="T37">
        <v>228.68</v>
      </c>
      <c r="U37" s="1">
        <v>38289</v>
      </c>
      <c r="V37">
        <v>11.904999999999999</v>
      </c>
      <c r="W37" s="1">
        <v>38168</v>
      </c>
      <c r="X37">
        <v>190.167</v>
      </c>
      <c r="Y37" s="1">
        <v>38168</v>
      </c>
      <c r="Z37">
        <v>78</v>
      </c>
      <c r="AA37" s="1">
        <v>38625</v>
      </c>
      <c r="AB37">
        <v>25.471</v>
      </c>
      <c r="AC37" s="1">
        <v>38321</v>
      </c>
      <c r="AD37">
        <v>213.5</v>
      </c>
      <c r="AE37" s="1">
        <v>40945</v>
      </c>
      <c r="AF37">
        <v>-1</v>
      </c>
      <c r="AG37" s="1">
        <f>_xll.BDH(CONCATENATE("AUST"," CDS USD SR ",$B$3,"Y D14 CORP"),"PX_LAST",$B$1,$B$2,"Dates","S","Period","M","Array","","cols=2;rows=2")</f>
        <v>42004</v>
      </c>
      <c r="AH37">
        <v>10.653</v>
      </c>
      <c r="AI37">
        <v>-1</v>
      </c>
      <c r="AJ37">
        <v>-1</v>
      </c>
      <c r="AK37">
        <v>-1</v>
      </c>
      <c r="AL37">
        <v>-1</v>
      </c>
      <c r="AM37">
        <v>-1</v>
      </c>
      <c r="AN37">
        <v>-1</v>
      </c>
      <c r="AO37" s="1">
        <v>43220</v>
      </c>
      <c r="AP37">
        <v>-1</v>
      </c>
      <c r="AQ37" s="1">
        <v>44421</v>
      </c>
      <c r="AR37">
        <v>-1</v>
      </c>
      <c r="AS37" s="1">
        <v>44377</v>
      </c>
      <c r="AT37">
        <v>5.59</v>
      </c>
      <c r="AU37">
        <v>-1</v>
      </c>
      <c r="AV37">
        <v>-1</v>
      </c>
      <c r="AW37" s="1">
        <v>39202</v>
      </c>
      <c r="AX37">
        <v>14.5</v>
      </c>
      <c r="AY37" s="1">
        <v>39171</v>
      </c>
      <c r="AZ37">
        <v>5.6879999999999997</v>
      </c>
      <c r="BA37">
        <v>-1</v>
      </c>
      <c r="BB37">
        <v>-1</v>
      </c>
      <c r="BC37" s="1">
        <v>41518</v>
      </c>
      <c r="BD37">
        <v>-1</v>
      </c>
      <c r="BE37">
        <v>-1</v>
      </c>
      <c r="BF37">
        <v>-1</v>
      </c>
      <c r="BG37">
        <v>-1</v>
      </c>
      <c r="BH37">
        <v>-1</v>
      </c>
      <c r="BI37" s="1">
        <v>43220</v>
      </c>
      <c r="BJ37">
        <v>-1</v>
      </c>
      <c r="BK37">
        <v>-1</v>
      </c>
      <c r="BL37">
        <v>-1</v>
      </c>
      <c r="BM37" s="1">
        <v>43220</v>
      </c>
      <c r="BN37">
        <v>-1</v>
      </c>
      <c r="BO37" s="1">
        <v>43222</v>
      </c>
      <c r="BP37">
        <v>-1</v>
      </c>
      <c r="BQ37">
        <v>-1</v>
      </c>
      <c r="BR37">
        <v>-1</v>
      </c>
      <c r="BS37" s="1">
        <v>43222</v>
      </c>
      <c r="BT37">
        <v>-1</v>
      </c>
      <c r="BU37">
        <v>-1</v>
      </c>
      <c r="BV37">
        <v>-1</v>
      </c>
      <c r="BW37" s="1">
        <v>41060</v>
      </c>
      <c r="BX37">
        <v>100.54600000000001</v>
      </c>
      <c r="BY37">
        <v>-1</v>
      </c>
      <c r="BZ37">
        <v>-1</v>
      </c>
      <c r="CA37" s="1">
        <v>41060</v>
      </c>
      <c r="CB37">
        <v>275.98500000000001</v>
      </c>
      <c r="CC37" s="1">
        <v>41060</v>
      </c>
      <c r="CD37">
        <v>272.858</v>
      </c>
      <c r="CE37" s="1">
        <v>38625</v>
      </c>
      <c r="CF37">
        <v>5.1840000000000002</v>
      </c>
      <c r="CG37" s="1">
        <v>40816</v>
      </c>
      <c r="CH37">
        <v>134.239</v>
      </c>
      <c r="CI37">
        <v>-1</v>
      </c>
      <c r="CJ37">
        <v>-1</v>
      </c>
      <c r="CK37" s="1">
        <v>38748</v>
      </c>
      <c r="CL37">
        <v>17.001000000000001</v>
      </c>
      <c r="CM37">
        <v>-1</v>
      </c>
      <c r="CN37">
        <v>-1</v>
      </c>
    </row>
    <row r="38" spans="1:92" x14ac:dyDescent="0.25">
      <c r="A38" s="1">
        <v>38198</v>
      </c>
      <c r="B38">
        <v>496.447</v>
      </c>
      <c r="C38" s="1">
        <v>38656</v>
      </c>
      <c r="D38">
        <v>26.75</v>
      </c>
      <c r="E38" s="1">
        <v>38656</v>
      </c>
      <c r="F38">
        <v>16</v>
      </c>
      <c r="G38" s="1">
        <v>38656</v>
      </c>
      <c r="H38">
        <v>15.563000000000001</v>
      </c>
      <c r="I38" s="1">
        <v>38656</v>
      </c>
      <c r="J38">
        <v>131.86600000000001</v>
      </c>
      <c r="K38" s="1">
        <v>38289</v>
      </c>
      <c r="L38">
        <v>29.23</v>
      </c>
      <c r="M38" s="1">
        <v>38321</v>
      </c>
      <c r="N38">
        <v>21</v>
      </c>
      <c r="O38" s="1">
        <v>38289</v>
      </c>
      <c r="P38">
        <v>21</v>
      </c>
      <c r="Q38" s="1">
        <v>38198</v>
      </c>
      <c r="R38">
        <v>85.167000000000002</v>
      </c>
      <c r="S38" s="1">
        <v>38656</v>
      </c>
      <c r="T38">
        <v>235.93799999999999</v>
      </c>
      <c r="U38" s="1">
        <v>38321</v>
      </c>
      <c r="V38">
        <v>10.75</v>
      </c>
      <c r="W38" s="1">
        <v>38198</v>
      </c>
      <c r="X38">
        <v>185.833</v>
      </c>
      <c r="Y38" s="1">
        <v>38198</v>
      </c>
      <c r="Z38">
        <v>79.832999999999998</v>
      </c>
      <c r="AA38" s="1">
        <v>38656</v>
      </c>
      <c r="AB38">
        <v>27.875</v>
      </c>
      <c r="AC38" s="1">
        <v>38352</v>
      </c>
      <c r="AD38">
        <v>171.929</v>
      </c>
      <c r="AE38" s="1">
        <v>40946</v>
      </c>
      <c r="AF38">
        <v>-1</v>
      </c>
      <c r="AG38" s="1">
        <f>_xll.BDH(CONCATENATE("AUST"," CDS USD SR ",$B$3,"Y D14 CORP"),"PX_LAST",$B$1,$B$2,"Dates","S","Period","M","Array","","cols=2;rows=2")</f>
        <v>42004</v>
      </c>
      <c r="AH38">
        <v>10.653</v>
      </c>
      <c r="AI38">
        <v>-1</v>
      </c>
      <c r="AJ38">
        <v>-1</v>
      </c>
      <c r="AK38">
        <v>-1</v>
      </c>
      <c r="AL38">
        <v>-1</v>
      </c>
      <c r="AM38">
        <v>-1</v>
      </c>
      <c r="AN38">
        <v>-1</v>
      </c>
      <c r="AO38" s="1">
        <v>43221</v>
      </c>
      <c r="AP38">
        <v>-1</v>
      </c>
      <c r="AQ38" s="1">
        <v>44422</v>
      </c>
      <c r="AR38">
        <v>-1</v>
      </c>
      <c r="AS38" s="1">
        <v>44407</v>
      </c>
      <c r="AT38">
        <v>5.33</v>
      </c>
      <c r="AU38">
        <v>-1</v>
      </c>
      <c r="AV38">
        <v>-1</v>
      </c>
      <c r="AW38" s="1">
        <v>39233</v>
      </c>
      <c r="AX38">
        <v>16.119</v>
      </c>
      <c r="AY38" s="1">
        <v>39202</v>
      </c>
      <c r="AZ38">
        <v>4.7560000000000002</v>
      </c>
      <c r="BA38">
        <v>-1</v>
      </c>
      <c r="BB38">
        <v>-1</v>
      </c>
      <c r="BC38" s="1">
        <v>41519</v>
      </c>
      <c r="BD38">
        <v>-1</v>
      </c>
      <c r="BE38">
        <v>-1</v>
      </c>
      <c r="BF38">
        <v>-1</v>
      </c>
      <c r="BG38">
        <v>-1</v>
      </c>
      <c r="BH38">
        <v>-1</v>
      </c>
      <c r="BI38" s="1">
        <v>43221</v>
      </c>
      <c r="BJ38">
        <v>-1</v>
      </c>
      <c r="BK38">
        <v>-1</v>
      </c>
      <c r="BL38">
        <v>-1</v>
      </c>
      <c r="BM38" s="1">
        <v>43221</v>
      </c>
      <c r="BN38">
        <v>-1</v>
      </c>
      <c r="BO38" s="1">
        <v>43223</v>
      </c>
      <c r="BP38">
        <v>-1</v>
      </c>
      <c r="BQ38">
        <v>-1</v>
      </c>
      <c r="BR38">
        <v>-1</v>
      </c>
      <c r="BS38" s="1">
        <v>43223</v>
      </c>
      <c r="BT38">
        <v>-1</v>
      </c>
      <c r="BU38">
        <v>-1</v>
      </c>
      <c r="BV38">
        <v>-1</v>
      </c>
      <c r="BW38" s="1">
        <v>41089</v>
      </c>
      <c r="BX38">
        <v>96.031999999999996</v>
      </c>
      <c r="BY38">
        <v>-1</v>
      </c>
      <c r="BZ38">
        <v>-1</v>
      </c>
      <c r="CA38" s="1">
        <v>41089</v>
      </c>
      <c r="CB38">
        <v>233.35499999999999</v>
      </c>
      <c r="CC38" s="1">
        <v>41089</v>
      </c>
      <c r="CD38">
        <v>219.887</v>
      </c>
      <c r="CE38" s="1">
        <v>38656</v>
      </c>
      <c r="CF38">
        <v>5.25</v>
      </c>
      <c r="CG38" s="1">
        <v>40847</v>
      </c>
      <c r="CH38">
        <v>90.102999999999994</v>
      </c>
      <c r="CI38">
        <v>-1</v>
      </c>
      <c r="CJ38">
        <v>-1</v>
      </c>
      <c r="CK38" s="1">
        <v>38776</v>
      </c>
      <c r="CL38">
        <v>19.501000000000001</v>
      </c>
      <c r="CM38">
        <v>-1</v>
      </c>
      <c r="CN38">
        <v>-1</v>
      </c>
    </row>
    <row r="39" spans="1:92" x14ac:dyDescent="0.25">
      <c r="A39" s="1">
        <v>38230</v>
      </c>
      <c r="B39">
        <v>372.25</v>
      </c>
      <c r="C39" s="1">
        <v>38686</v>
      </c>
      <c r="D39">
        <v>24</v>
      </c>
      <c r="E39" s="1">
        <v>38686</v>
      </c>
      <c r="F39">
        <v>15.5</v>
      </c>
      <c r="G39" s="1">
        <v>38686</v>
      </c>
      <c r="H39">
        <v>12.718999999999999</v>
      </c>
      <c r="I39" s="1">
        <v>38686</v>
      </c>
      <c r="J39">
        <v>98.518000000000001</v>
      </c>
      <c r="K39" s="1">
        <v>38321</v>
      </c>
      <c r="L39">
        <v>28</v>
      </c>
      <c r="M39" s="1">
        <v>38352</v>
      </c>
      <c r="N39">
        <v>21.875</v>
      </c>
      <c r="O39" s="1">
        <v>38321</v>
      </c>
      <c r="P39">
        <v>18.832999999999998</v>
      </c>
      <c r="Q39" s="1">
        <v>38230</v>
      </c>
      <c r="R39">
        <v>62.25</v>
      </c>
      <c r="S39" s="1">
        <v>38686</v>
      </c>
      <c r="T39">
        <v>178.375</v>
      </c>
      <c r="U39" s="1">
        <v>38352</v>
      </c>
      <c r="V39">
        <v>10.56</v>
      </c>
      <c r="W39" s="1">
        <v>38230</v>
      </c>
      <c r="X39">
        <v>168.78899999999999</v>
      </c>
      <c r="Y39" s="1">
        <v>38230</v>
      </c>
      <c r="Z39">
        <v>60.5</v>
      </c>
      <c r="AA39" s="1">
        <v>38686</v>
      </c>
      <c r="AB39">
        <v>27.875</v>
      </c>
      <c r="AC39" s="1">
        <v>38383</v>
      </c>
      <c r="AD39">
        <v>195.35</v>
      </c>
      <c r="AE39" s="1">
        <v>40947</v>
      </c>
      <c r="AF39">
        <v>-1</v>
      </c>
      <c r="AG39" s="1">
        <f>_xll.BDH(CONCATENATE("AUST"," CDS USD SR ",$B$3,"Y D14 CORP"),"PX_LAST",$B$1,$B$2,"Dates","S","Period","M","Array","","cols=2;rows=2")</f>
        <v>42004</v>
      </c>
      <c r="AH39">
        <v>10.653</v>
      </c>
      <c r="AI39">
        <v>-1</v>
      </c>
      <c r="AJ39">
        <v>-1</v>
      </c>
      <c r="AK39">
        <v>-1</v>
      </c>
      <c r="AL39">
        <v>-1</v>
      </c>
      <c r="AM39">
        <v>-1</v>
      </c>
      <c r="AN39">
        <v>-1</v>
      </c>
      <c r="AO39" s="1">
        <v>43222</v>
      </c>
      <c r="AP39">
        <v>-1</v>
      </c>
      <c r="AQ39" s="1">
        <v>44423</v>
      </c>
      <c r="AR39">
        <v>-1</v>
      </c>
      <c r="AS39" s="1">
        <v>44424</v>
      </c>
      <c r="AT39">
        <v>-1</v>
      </c>
      <c r="AU39">
        <v>-1</v>
      </c>
      <c r="AV39">
        <v>-1</v>
      </c>
      <c r="AW39" s="1">
        <v>39262</v>
      </c>
      <c r="AX39">
        <v>18</v>
      </c>
      <c r="AY39" s="1">
        <v>39233</v>
      </c>
      <c r="AZ39">
        <v>4.7229999999999999</v>
      </c>
      <c r="BA39">
        <v>-1</v>
      </c>
      <c r="BB39">
        <v>-1</v>
      </c>
      <c r="BC39" s="1">
        <v>41520</v>
      </c>
      <c r="BD39">
        <v>-1</v>
      </c>
      <c r="BE39">
        <v>-1</v>
      </c>
      <c r="BF39">
        <v>-1</v>
      </c>
      <c r="BG39">
        <v>-1</v>
      </c>
      <c r="BH39">
        <v>-1</v>
      </c>
      <c r="BI39" s="1">
        <v>43222</v>
      </c>
      <c r="BJ39">
        <v>-1</v>
      </c>
      <c r="BK39">
        <v>-1</v>
      </c>
      <c r="BL39">
        <v>-1</v>
      </c>
      <c r="BM39" s="1">
        <v>43222</v>
      </c>
      <c r="BN39">
        <v>-1</v>
      </c>
      <c r="BO39" s="1">
        <v>43224</v>
      </c>
      <c r="BP39">
        <v>-1</v>
      </c>
      <c r="BQ39">
        <v>-1</v>
      </c>
      <c r="BR39">
        <v>-1</v>
      </c>
      <c r="BS39" s="1">
        <v>43224</v>
      </c>
      <c r="BT39">
        <v>-1</v>
      </c>
      <c r="BU39">
        <v>-1</v>
      </c>
      <c r="BV39">
        <v>-1</v>
      </c>
      <c r="BW39" s="1">
        <v>41121</v>
      </c>
      <c r="BX39">
        <v>90.144000000000005</v>
      </c>
      <c r="BY39">
        <v>-1</v>
      </c>
      <c r="BZ39">
        <v>-1</v>
      </c>
      <c r="CA39" s="1">
        <v>41121</v>
      </c>
      <c r="CB39">
        <v>202.339</v>
      </c>
      <c r="CC39" s="1">
        <v>41121</v>
      </c>
      <c r="CD39">
        <v>169.89699999999999</v>
      </c>
      <c r="CE39" s="1">
        <v>38686</v>
      </c>
      <c r="CF39">
        <v>5.25</v>
      </c>
      <c r="CG39" s="1">
        <v>40877</v>
      </c>
      <c r="CH39">
        <v>150.94300000000001</v>
      </c>
      <c r="CI39">
        <v>-1</v>
      </c>
      <c r="CJ39">
        <v>-1</v>
      </c>
      <c r="CK39" s="1">
        <v>38807</v>
      </c>
      <c r="CL39">
        <v>25.501999999999999</v>
      </c>
      <c r="CM39">
        <v>-1</v>
      </c>
      <c r="CN39">
        <v>-1</v>
      </c>
    </row>
    <row r="40" spans="1:92" x14ac:dyDescent="0.25">
      <c r="A40" s="1">
        <v>38260</v>
      </c>
      <c r="B40">
        <v>335</v>
      </c>
      <c r="C40" s="1">
        <v>38716</v>
      </c>
      <c r="D40">
        <v>23.5</v>
      </c>
      <c r="E40" s="1">
        <v>38716</v>
      </c>
      <c r="F40">
        <v>14.167</v>
      </c>
      <c r="G40" s="1">
        <v>38716</v>
      </c>
      <c r="H40">
        <v>12.417</v>
      </c>
      <c r="I40" s="1">
        <v>38716</v>
      </c>
      <c r="J40">
        <v>90.335999999999999</v>
      </c>
      <c r="K40" s="1">
        <v>38352</v>
      </c>
      <c r="L40">
        <v>21.984000000000002</v>
      </c>
      <c r="M40" s="1">
        <v>38383</v>
      </c>
      <c r="N40">
        <v>23.332999999999998</v>
      </c>
      <c r="O40" s="1">
        <v>38352</v>
      </c>
      <c r="P40">
        <v>18.5</v>
      </c>
      <c r="Q40" s="1">
        <v>38260</v>
      </c>
      <c r="R40">
        <v>70.75</v>
      </c>
      <c r="S40" s="1">
        <v>38716</v>
      </c>
      <c r="T40">
        <v>168.75</v>
      </c>
      <c r="U40" s="1">
        <v>38383</v>
      </c>
      <c r="V40">
        <v>10.734</v>
      </c>
      <c r="W40" s="1">
        <v>38260</v>
      </c>
      <c r="X40">
        <v>172</v>
      </c>
      <c r="Y40" s="1">
        <v>38260</v>
      </c>
      <c r="Z40">
        <v>55.667000000000002</v>
      </c>
      <c r="AA40" s="1">
        <v>38716</v>
      </c>
      <c r="AB40">
        <v>28.5</v>
      </c>
      <c r="AC40" s="1">
        <v>38411</v>
      </c>
      <c r="AD40">
        <v>136.875</v>
      </c>
      <c r="AE40" s="1">
        <v>40948</v>
      </c>
      <c r="AF40">
        <v>-1</v>
      </c>
      <c r="AG40" s="1">
        <f>_xll.BDH(CONCATENATE("AUST"," CDS USD SR ",$B$3,"Y D14 CORP"),"PX_LAST",$B$1,$B$2,"Dates","S","Period","M","Array","","cols=2;rows=2")</f>
        <v>42004</v>
      </c>
      <c r="AH40">
        <v>10.653</v>
      </c>
      <c r="AI40">
        <v>-1</v>
      </c>
      <c r="AJ40">
        <v>-1</v>
      </c>
      <c r="AK40">
        <v>-1</v>
      </c>
      <c r="AL40">
        <v>-1</v>
      </c>
      <c r="AM40">
        <v>-1</v>
      </c>
      <c r="AN40">
        <v>-1</v>
      </c>
      <c r="AO40" s="1">
        <v>43223</v>
      </c>
      <c r="AP40">
        <v>-1</v>
      </c>
      <c r="AQ40" s="1">
        <v>44424</v>
      </c>
      <c r="AR40">
        <v>-1</v>
      </c>
      <c r="AS40" s="1">
        <v>44425</v>
      </c>
      <c r="AT40">
        <v>-1</v>
      </c>
      <c r="AU40">
        <v>-1</v>
      </c>
      <c r="AV40">
        <v>-1</v>
      </c>
      <c r="AW40" s="1">
        <v>39294</v>
      </c>
      <c r="AX40">
        <v>12.856</v>
      </c>
      <c r="AY40" s="1">
        <v>39262</v>
      </c>
      <c r="AZ40">
        <v>4.5410000000000004</v>
      </c>
      <c r="BA40">
        <v>-1</v>
      </c>
      <c r="BB40">
        <v>-1</v>
      </c>
      <c r="BC40" s="1">
        <v>41521</v>
      </c>
      <c r="BD40">
        <v>-1</v>
      </c>
      <c r="BE40">
        <v>-1</v>
      </c>
      <c r="BF40">
        <v>-1</v>
      </c>
      <c r="BG40">
        <v>-1</v>
      </c>
      <c r="BH40">
        <v>-1</v>
      </c>
      <c r="BI40" s="1">
        <v>43223</v>
      </c>
      <c r="BJ40">
        <v>-1</v>
      </c>
      <c r="BK40">
        <v>-1</v>
      </c>
      <c r="BL40">
        <v>-1</v>
      </c>
      <c r="BM40" s="1">
        <v>43223</v>
      </c>
      <c r="BN40">
        <v>-1</v>
      </c>
      <c r="BO40" s="1">
        <v>43225</v>
      </c>
      <c r="BP40">
        <v>-1</v>
      </c>
      <c r="BQ40">
        <v>-1</v>
      </c>
      <c r="BR40">
        <v>-1</v>
      </c>
      <c r="BS40" s="1">
        <v>43225</v>
      </c>
      <c r="BT40">
        <v>-1</v>
      </c>
      <c r="BU40">
        <v>-1</v>
      </c>
      <c r="BV40">
        <v>-1</v>
      </c>
      <c r="BW40" s="1">
        <v>41152</v>
      </c>
      <c r="BX40">
        <v>89.125</v>
      </c>
      <c r="BY40">
        <v>-1</v>
      </c>
      <c r="BZ40">
        <v>-1</v>
      </c>
      <c r="CA40" s="1">
        <v>41152</v>
      </c>
      <c r="CB40">
        <v>168.232</v>
      </c>
      <c r="CC40" s="1">
        <v>41152</v>
      </c>
      <c r="CD40">
        <v>151.59100000000001</v>
      </c>
      <c r="CE40" s="1">
        <v>38716</v>
      </c>
      <c r="CF40">
        <v>5.25</v>
      </c>
      <c r="CG40" s="1">
        <v>40907</v>
      </c>
      <c r="CH40">
        <v>154.905</v>
      </c>
      <c r="CI40">
        <v>-1</v>
      </c>
      <c r="CJ40">
        <v>-1</v>
      </c>
      <c r="CK40" s="1">
        <v>38835</v>
      </c>
      <c r="CL40">
        <v>25.001999999999999</v>
      </c>
      <c r="CM40">
        <v>-1</v>
      </c>
      <c r="CN40">
        <v>-1</v>
      </c>
    </row>
    <row r="41" spans="1:92" x14ac:dyDescent="0.25">
      <c r="A41" s="1">
        <v>38289</v>
      </c>
      <c r="B41">
        <v>324.375</v>
      </c>
      <c r="C41" s="1">
        <v>38748</v>
      </c>
      <c r="D41">
        <v>25.332999999999998</v>
      </c>
      <c r="E41" s="1">
        <v>38748</v>
      </c>
      <c r="F41">
        <v>15</v>
      </c>
      <c r="G41" s="1">
        <v>38748</v>
      </c>
      <c r="H41">
        <v>11.75</v>
      </c>
      <c r="I41" s="1">
        <v>38748</v>
      </c>
      <c r="J41">
        <v>78.167000000000002</v>
      </c>
      <c r="K41" s="1">
        <v>38383</v>
      </c>
      <c r="L41">
        <v>23.206</v>
      </c>
      <c r="M41" s="1">
        <v>38411</v>
      </c>
      <c r="N41">
        <v>22.8</v>
      </c>
      <c r="O41" s="1">
        <v>38383</v>
      </c>
      <c r="P41">
        <v>18.332999999999998</v>
      </c>
      <c r="Q41" s="1">
        <v>38289</v>
      </c>
      <c r="R41">
        <v>65.375</v>
      </c>
      <c r="S41" s="1">
        <v>38748</v>
      </c>
      <c r="T41">
        <v>140.875</v>
      </c>
      <c r="U41" s="1">
        <v>38411</v>
      </c>
      <c r="V41">
        <v>9.3620000000000001</v>
      </c>
      <c r="W41" s="1">
        <v>38289</v>
      </c>
      <c r="X41">
        <v>128.1</v>
      </c>
      <c r="Y41" s="1">
        <v>38289</v>
      </c>
      <c r="Z41">
        <v>44.5</v>
      </c>
      <c r="AA41" s="1">
        <v>38748</v>
      </c>
      <c r="AB41">
        <v>23</v>
      </c>
      <c r="AC41" s="1">
        <v>38442</v>
      </c>
      <c r="AD41">
        <v>226</v>
      </c>
      <c r="AE41" s="1">
        <v>40949</v>
      </c>
      <c r="AF41">
        <v>-1</v>
      </c>
      <c r="AG41" s="1">
        <f>_xll.BDH(CONCATENATE("AUST"," CDS USD SR ",$B$3,"Y D14 CORP"),"PX_LAST",$B$1,$B$2,"Dates","S","Period","M","Array","","cols=2;rows=2")</f>
        <v>42004</v>
      </c>
      <c r="AH41">
        <v>10.653</v>
      </c>
      <c r="AI41">
        <v>-1</v>
      </c>
      <c r="AJ41">
        <v>-1</v>
      </c>
      <c r="AK41">
        <v>-1</v>
      </c>
      <c r="AL41">
        <v>-1</v>
      </c>
      <c r="AM41">
        <v>-1</v>
      </c>
      <c r="AN41">
        <v>-1</v>
      </c>
      <c r="AO41" s="1">
        <v>43224</v>
      </c>
      <c r="AP41">
        <v>-1</v>
      </c>
      <c r="AQ41" s="1">
        <v>44425</v>
      </c>
      <c r="AR41">
        <v>-1</v>
      </c>
      <c r="AS41" s="1">
        <v>44426</v>
      </c>
      <c r="AT41">
        <v>-1</v>
      </c>
      <c r="AU41">
        <v>-1</v>
      </c>
      <c r="AV41">
        <v>-1</v>
      </c>
      <c r="AW41" s="1">
        <v>39325</v>
      </c>
      <c r="AX41">
        <v>17.888999999999999</v>
      </c>
      <c r="AY41" s="1">
        <v>39294</v>
      </c>
      <c r="AZ41">
        <v>5.3810000000000002</v>
      </c>
      <c r="BA41">
        <v>-1</v>
      </c>
      <c r="BB41">
        <v>-1</v>
      </c>
      <c r="BC41" s="1">
        <v>41522</v>
      </c>
      <c r="BD41">
        <v>-1</v>
      </c>
      <c r="BE41">
        <v>-1</v>
      </c>
      <c r="BF41">
        <v>-1</v>
      </c>
      <c r="BG41">
        <v>-1</v>
      </c>
      <c r="BH41">
        <v>-1</v>
      </c>
      <c r="BI41" s="1">
        <v>43224</v>
      </c>
      <c r="BJ41">
        <v>-1</v>
      </c>
      <c r="BK41">
        <v>-1</v>
      </c>
      <c r="BL41">
        <v>-1</v>
      </c>
      <c r="BM41" s="1">
        <v>43224</v>
      </c>
      <c r="BN41">
        <v>-1</v>
      </c>
      <c r="BO41" s="1">
        <v>43226</v>
      </c>
      <c r="BP41">
        <v>-1</v>
      </c>
      <c r="BQ41">
        <v>-1</v>
      </c>
      <c r="BR41">
        <v>-1</v>
      </c>
      <c r="BS41" s="1">
        <v>43226</v>
      </c>
      <c r="BT41">
        <v>-1</v>
      </c>
      <c r="BU41">
        <v>-1</v>
      </c>
      <c r="BV41">
        <v>-1</v>
      </c>
      <c r="BW41" s="1">
        <v>41180</v>
      </c>
      <c r="BX41">
        <v>74.817999999999998</v>
      </c>
      <c r="BY41">
        <v>-1</v>
      </c>
      <c r="BZ41">
        <v>-1</v>
      </c>
      <c r="CA41" s="1">
        <v>41180</v>
      </c>
      <c r="CB41">
        <v>139.18199999999999</v>
      </c>
      <c r="CC41" s="1">
        <v>41180</v>
      </c>
      <c r="CD41">
        <v>133.24700000000001</v>
      </c>
      <c r="CE41" s="1">
        <v>38748</v>
      </c>
      <c r="CF41">
        <v>4.5830000000000002</v>
      </c>
      <c r="CG41" s="1">
        <v>40939</v>
      </c>
      <c r="CH41">
        <v>120.9</v>
      </c>
      <c r="CI41">
        <v>-1</v>
      </c>
      <c r="CJ41">
        <v>-1</v>
      </c>
      <c r="CK41" s="1">
        <v>38868</v>
      </c>
      <c r="CL41">
        <v>22.667000000000002</v>
      </c>
      <c r="CM41">
        <v>-1</v>
      </c>
      <c r="CN41">
        <v>-1</v>
      </c>
    </row>
    <row r="42" spans="1:92" x14ac:dyDescent="0.25">
      <c r="A42" s="1">
        <v>38321</v>
      </c>
      <c r="B42">
        <v>253.8</v>
      </c>
      <c r="C42" s="1">
        <v>38776</v>
      </c>
      <c r="D42">
        <v>22.375</v>
      </c>
      <c r="E42" s="1">
        <v>38776</v>
      </c>
      <c r="F42">
        <v>14.375</v>
      </c>
      <c r="G42" s="1">
        <v>38776</v>
      </c>
      <c r="H42">
        <v>11.625</v>
      </c>
      <c r="I42" s="1">
        <v>38776</v>
      </c>
      <c r="J42">
        <v>54.582999999999998</v>
      </c>
      <c r="K42" s="1">
        <v>38411</v>
      </c>
      <c r="L42">
        <v>22.263999999999999</v>
      </c>
      <c r="M42" s="1">
        <v>38442</v>
      </c>
      <c r="N42">
        <v>28.5</v>
      </c>
      <c r="O42" s="1">
        <v>38411</v>
      </c>
      <c r="P42">
        <v>18.100000000000001</v>
      </c>
      <c r="Q42" s="1">
        <v>38321</v>
      </c>
      <c r="R42">
        <v>56.7</v>
      </c>
      <c r="S42" s="1">
        <v>38776</v>
      </c>
      <c r="T42">
        <v>111.333</v>
      </c>
      <c r="U42" s="1">
        <v>38442</v>
      </c>
      <c r="V42">
        <v>8.4879999999999995</v>
      </c>
      <c r="W42" s="1">
        <v>38321</v>
      </c>
      <c r="X42">
        <v>122.321</v>
      </c>
      <c r="Y42" s="1">
        <v>38321</v>
      </c>
      <c r="Z42">
        <v>35.375</v>
      </c>
      <c r="AA42" s="1">
        <v>38776</v>
      </c>
      <c r="AB42">
        <v>25.5</v>
      </c>
      <c r="AC42" s="1">
        <v>38471</v>
      </c>
      <c r="AD42">
        <v>290.875</v>
      </c>
      <c r="AE42" s="1">
        <v>40950</v>
      </c>
      <c r="AF42">
        <v>-1</v>
      </c>
      <c r="AG42" s="1">
        <f>_xll.BDH(CONCATENATE("AUST"," CDS USD SR ",$B$3,"Y D14 CORP"),"PX_LAST",$B$1,$B$2,"Dates","S","Period","M","Array","","cols=2;rows=2")</f>
        <v>42004</v>
      </c>
      <c r="AH42">
        <v>10.653</v>
      </c>
      <c r="AI42">
        <v>-1</v>
      </c>
      <c r="AJ42">
        <v>-1</v>
      </c>
      <c r="AK42">
        <v>-1</v>
      </c>
      <c r="AL42">
        <v>-1</v>
      </c>
      <c r="AM42">
        <v>-1</v>
      </c>
      <c r="AN42">
        <v>-1</v>
      </c>
      <c r="AO42" s="1">
        <v>43225</v>
      </c>
      <c r="AP42">
        <v>-1</v>
      </c>
      <c r="AQ42" s="1">
        <v>44426</v>
      </c>
      <c r="AR42">
        <v>-1</v>
      </c>
      <c r="AS42" s="1">
        <v>44427</v>
      </c>
      <c r="AT42">
        <v>-1</v>
      </c>
      <c r="AU42">
        <v>-1</v>
      </c>
      <c r="AV42">
        <v>-1</v>
      </c>
      <c r="AW42" s="1">
        <v>39353</v>
      </c>
      <c r="AX42">
        <v>15.414</v>
      </c>
      <c r="AY42" s="1">
        <v>39325</v>
      </c>
      <c r="AZ42">
        <v>5.1520000000000001</v>
      </c>
      <c r="BA42">
        <v>-1</v>
      </c>
      <c r="BB42">
        <v>-1</v>
      </c>
      <c r="BC42" s="1">
        <v>41523</v>
      </c>
      <c r="BD42">
        <v>-1</v>
      </c>
      <c r="BE42">
        <v>-1</v>
      </c>
      <c r="BF42">
        <v>-1</v>
      </c>
      <c r="BG42">
        <v>-1</v>
      </c>
      <c r="BH42">
        <v>-1</v>
      </c>
      <c r="BI42" s="1">
        <v>43225</v>
      </c>
      <c r="BJ42">
        <v>-1</v>
      </c>
      <c r="BK42">
        <v>-1</v>
      </c>
      <c r="BL42">
        <v>-1</v>
      </c>
      <c r="BM42" s="1">
        <v>43225</v>
      </c>
      <c r="BN42">
        <v>-1</v>
      </c>
      <c r="BO42" s="1">
        <v>43227</v>
      </c>
      <c r="BP42">
        <v>-1</v>
      </c>
      <c r="BQ42">
        <v>-1</v>
      </c>
      <c r="BR42">
        <v>-1</v>
      </c>
      <c r="BS42" s="1">
        <v>43227</v>
      </c>
      <c r="BT42">
        <v>-1</v>
      </c>
      <c r="BU42">
        <v>-1</v>
      </c>
      <c r="BV42">
        <v>-1</v>
      </c>
      <c r="BW42" s="1">
        <v>41213</v>
      </c>
      <c r="BX42">
        <v>68.510999999999996</v>
      </c>
      <c r="BY42">
        <v>-1</v>
      </c>
      <c r="BZ42">
        <v>-1</v>
      </c>
      <c r="CA42" s="1">
        <v>41213</v>
      </c>
      <c r="CB42">
        <v>86.91</v>
      </c>
      <c r="CC42" s="1">
        <v>41213</v>
      </c>
      <c r="CD42">
        <v>90.751999999999995</v>
      </c>
      <c r="CE42" s="1">
        <v>38776</v>
      </c>
      <c r="CF42">
        <v>4.25</v>
      </c>
      <c r="CG42" s="1">
        <v>40968</v>
      </c>
      <c r="CH42">
        <v>106.30200000000001</v>
      </c>
      <c r="CI42">
        <v>-1</v>
      </c>
      <c r="CJ42">
        <v>-1</v>
      </c>
      <c r="CK42" s="1">
        <v>38898</v>
      </c>
      <c r="CL42">
        <v>31.835000000000001</v>
      </c>
      <c r="CM42">
        <v>-1</v>
      </c>
      <c r="CN42">
        <v>-1</v>
      </c>
    </row>
    <row r="43" spans="1:92" x14ac:dyDescent="0.25">
      <c r="A43" s="1">
        <v>38352</v>
      </c>
      <c r="B43">
        <v>198.167</v>
      </c>
      <c r="C43" s="1">
        <v>38807</v>
      </c>
      <c r="D43">
        <v>22.125</v>
      </c>
      <c r="E43" s="1">
        <v>38807</v>
      </c>
      <c r="F43">
        <v>14.833</v>
      </c>
      <c r="G43" s="1">
        <v>38807</v>
      </c>
      <c r="H43">
        <v>14.313000000000001</v>
      </c>
      <c r="I43" s="1">
        <v>38807</v>
      </c>
      <c r="J43">
        <v>83.534000000000006</v>
      </c>
      <c r="K43" s="1">
        <v>38442</v>
      </c>
      <c r="L43">
        <v>26.931999999999999</v>
      </c>
      <c r="M43" s="1">
        <v>38471</v>
      </c>
      <c r="N43">
        <v>26.4</v>
      </c>
      <c r="O43" s="1">
        <v>38442</v>
      </c>
      <c r="P43">
        <v>23.875</v>
      </c>
      <c r="Q43" s="1">
        <v>38352</v>
      </c>
      <c r="R43">
        <v>49.832999999999998</v>
      </c>
      <c r="S43" s="1">
        <v>38807</v>
      </c>
      <c r="T43">
        <v>117.333</v>
      </c>
      <c r="U43" s="1">
        <v>38471</v>
      </c>
      <c r="V43">
        <v>9.9860000000000007</v>
      </c>
      <c r="W43" s="1">
        <v>38352</v>
      </c>
      <c r="X43">
        <v>109.75</v>
      </c>
      <c r="Y43" s="1">
        <v>38352</v>
      </c>
      <c r="Z43">
        <v>28.375</v>
      </c>
      <c r="AA43" s="1">
        <v>38807</v>
      </c>
      <c r="AB43">
        <v>30.832999999999998</v>
      </c>
      <c r="AC43" s="1">
        <v>38503</v>
      </c>
      <c r="AD43">
        <v>213.125</v>
      </c>
      <c r="AE43" s="1">
        <v>40951</v>
      </c>
      <c r="AF43">
        <v>-1</v>
      </c>
      <c r="AG43" s="1">
        <f>_xll.BDH(CONCATENATE("AUST"," CDS USD SR ",$B$3,"Y D14 CORP"),"PX_LAST",$B$1,$B$2,"Dates","S","Period","M","Array","","cols=2;rows=2")</f>
        <v>42004</v>
      </c>
      <c r="AH43">
        <v>10.653</v>
      </c>
      <c r="AI43">
        <v>-1</v>
      </c>
      <c r="AJ43">
        <v>-1</v>
      </c>
      <c r="AK43">
        <v>-1</v>
      </c>
      <c r="AL43">
        <v>-1</v>
      </c>
      <c r="AM43">
        <v>-1</v>
      </c>
      <c r="AN43">
        <v>-1</v>
      </c>
      <c r="AO43" s="1">
        <v>43226</v>
      </c>
      <c r="AP43">
        <v>-1</v>
      </c>
      <c r="AQ43" s="1">
        <v>44427</v>
      </c>
      <c r="AR43">
        <v>-1</v>
      </c>
      <c r="AS43" s="1">
        <v>44428</v>
      </c>
      <c r="AT43">
        <v>-1</v>
      </c>
      <c r="AU43">
        <v>-1</v>
      </c>
      <c r="AV43">
        <v>-1</v>
      </c>
      <c r="AW43" s="1">
        <v>39386</v>
      </c>
      <c r="AX43">
        <v>17.196000000000002</v>
      </c>
      <c r="AY43" s="1">
        <v>39353</v>
      </c>
      <c r="AZ43">
        <v>5.3150000000000004</v>
      </c>
      <c r="BA43">
        <v>-1</v>
      </c>
      <c r="BB43">
        <v>-1</v>
      </c>
      <c r="BC43" s="1">
        <v>41524</v>
      </c>
      <c r="BD43">
        <v>-1</v>
      </c>
      <c r="BE43">
        <v>-1</v>
      </c>
      <c r="BF43">
        <v>-1</v>
      </c>
      <c r="BG43">
        <v>-1</v>
      </c>
      <c r="BH43">
        <v>-1</v>
      </c>
      <c r="BI43" s="1">
        <v>43226</v>
      </c>
      <c r="BJ43">
        <v>-1</v>
      </c>
      <c r="BK43">
        <v>-1</v>
      </c>
      <c r="BL43">
        <v>-1</v>
      </c>
      <c r="BM43" s="1">
        <v>43226</v>
      </c>
      <c r="BN43">
        <v>-1</v>
      </c>
      <c r="BO43" s="1">
        <v>43228</v>
      </c>
      <c r="BP43">
        <v>-1</v>
      </c>
      <c r="BQ43">
        <v>-1</v>
      </c>
      <c r="BR43">
        <v>-1</v>
      </c>
      <c r="BS43" s="1">
        <v>43228</v>
      </c>
      <c r="BT43">
        <v>-1</v>
      </c>
      <c r="BU43">
        <v>-1</v>
      </c>
      <c r="BV43">
        <v>-1</v>
      </c>
      <c r="BW43" s="1">
        <v>41243</v>
      </c>
      <c r="BX43">
        <v>59.453000000000003</v>
      </c>
      <c r="BY43">
        <v>-1</v>
      </c>
      <c r="BZ43">
        <v>-1</v>
      </c>
      <c r="CA43" s="1">
        <v>41243</v>
      </c>
      <c r="CB43">
        <v>77.953000000000003</v>
      </c>
      <c r="CC43" s="1">
        <v>41243</v>
      </c>
      <c r="CD43">
        <v>76.278000000000006</v>
      </c>
      <c r="CE43" s="1">
        <v>38807</v>
      </c>
      <c r="CF43">
        <v>4.25</v>
      </c>
      <c r="CG43" s="1">
        <v>40998</v>
      </c>
      <c r="CH43">
        <v>91.867999999999995</v>
      </c>
      <c r="CI43">
        <v>-1</v>
      </c>
      <c r="CJ43">
        <v>-1</v>
      </c>
      <c r="CK43" s="1">
        <v>38929</v>
      </c>
      <c r="CL43">
        <v>22.751000000000001</v>
      </c>
      <c r="CM43">
        <v>-1</v>
      </c>
      <c r="CN43">
        <v>-1</v>
      </c>
    </row>
    <row r="44" spans="1:92" x14ac:dyDescent="0.25">
      <c r="A44" s="1">
        <v>38383</v>
      </c>
      <c r="B44">
        <v>243.667</v>
      </c>
      <c r="C44" s="1">
        <v>38835</v>
      </c>
      <c r="D44">
        <v>21.5</v>
      </c>
      <c r="E44" s="1">
        <v>38835</v>
      </c>
      <c r="F44">
        <v>14.125</v>
      </c>
      <c r="G44" s="1">
        <v>38835</v>
      </c>
      <c r="H44">
        <v>13.813000000000001</v>
      </c>
      <c r="I44" s="1">
        <v>38835</v>
      </c>
      <c r="J44">
        <v>73.326999999999998</v>
      </c>
      <c r="K44" s="1">
        <v>38471</v>
      </c>
      <c r="L44">
        <v>29.806999999999999</v>
      </c>
      <c r="M44" s="1">
        <v>38503</v>
      </c>
      <c r="N44">
        <v>28.5</v>
      </c>
      <c r="O44" s="1">
        <v>38471</v>
      </c>
      <c r="P44">
        <v>23.3</v>
      </c>
      <c r="Q44" s="1">
        <v>38383</v>
      </c>
      <c r="R44">
        <v>54.667000000000002</v>
      </c>
      <c r="S44" s="1">
        <v>38835</v>
      </c>
      <c r="T44">
        <v>110.875</v>
      </c>
      <c r="U44" s="1">
        <v>38503</v>
      </c>
      <c r="V44">
        <v>9.3859999999999992</v>
      </c>
      <c r="W44" s="1">
        <v>38383</v>
      </c>
      <c r="X44">
        <v>100.94799999999999</v>
      </c>
      <c r="Y44" s="1">
        <v>38383</v>
      </c>
      <c r="Z44">
        <v>42.082999999999998</v>
      </c>
      <c r="AA44" s="1">
        <v>38835</v>
      </c>
      <c r="AB44">
        <v>27.082999999999998</v>
      </c>
      <c r="AC44" s="1">
        <v>38533</v>
      </c>
      <c r="AD44">
        <v>184.2</v>
      </c>
      <c r="AE44" s="1">
        <v>40952</v>
      </c>
      <c r="AF44">
        <v>-1</v>
      </c>
      <c r="AG44" s="1">
        <f>_xll.BDH(CONCATENATE("AUST"," CDS USD SR ",$B$3,"Y D14 CORP"),"PX_LAST",$B$1,$B$2,"Dates","S","Period","M","Array","","cols=2;rows=2")</f>
        <v>42004</v>
      </c>
      <c r="AH44">
        <v>10.653</v>
      </c>
      <c r="AI44">
        <v>-1</v>
      </c>
      <c r="AJ44">
        <v>-1</v>
      </c>
      <c r="AK44">
        <v>-1</v>
      </c>
      <c r="AL44">
        <v>-1</v>
      </c>
      <c r="AM44">
        <v>-1</v>
      </c>
      <c r="AN44">
        <v>-1</v>
      </c>
      <c r="AO44" s="1">
        <v>43227</v>
      </c>
      <c r="AP44">
        <v>-1</v>
      </c>
      <c r="AQ44" s="1">
        <v>44428</v>
      </c>
      <c r="AR44">
        <v>-1</v>
      </c>
      <c r="AS44" s="1">
        <v>44429</v>
      </c>
      <c r="AT44">
        <v>-1</v>
      </c>
      <c r="AU44">
        <v>-1</v>
      </c>
      <c r="AV44">
        <v>-1</v>
      </c>
      <c r="AW44" s="1">
        <v>39416</v>
      </c>
      <c r="AX44">
        <v>20.312999999999999</v>
      </c>
      <c r="AY44" s="1">
        <v>39871</v>
      </c>
      <c r="AZ44">
        <v>173.375</v>
      </c>
      <c r="BA44">
        <v>-1</v>
      </c>
      <c r="BB44">
        <v>-1</v>
      </c>
      <c r="BC44" s="1">
        <v>41525</v>
      </c>
      <c r="BD44">
        <v>-1</v>
      </c>
      <c r="BE44">
        <v>-1</v>
      </c>
      <c r="BF44">
        <v>-1</v>
      </c>
      <c r="BG44">
        <v>-1</v>
      </c>
      <c r="BH44">
        <v>-1</v>
      </c>
      <c r="BI44" s="1">
        <v>43227</v>
      </c>
      <c r="BJ44">
        <v>-1</v>
      </c>
      <c r="BK44">
        <v>-1</v>
      </c>
      <c r="BL44">
        <v>-1</v>
      </c>
      <c r="BM44" s="1">
        <v>43227</v>
      </c>
      <c r="BN44">
        <v>-1</v>
      </c>
      <c r="BO44" s="1">
        <v>43229</v>
      </c>
      <c r="BP44">
        <v>-1</v>
      </c>
      <c r="BQ44">
        <v>-1</v>
      </c>
      <c r="BR44">
        <v>-1</v>
      </c>
      <c r="BS44" s="1">
        <v>43229</v>
      </c>
      <c r="BT44">
        <v>-1</v>
      </c>
      <c r="BU44">
        <v>-1</v>
      </c>
      <c r="BV44">
        <v>-1</v>
      </c>
      <c r="BW44" s="1">
        <v>41274</v>
      </c>
      <c r="BX44">
        <v>56.624000000000002</v>
      </c>
      <c r="BY44">
        <v>-1</v>
      </c>
      <c r="BZ44">
        <v>-1</v>
      </c>
      <c r="CA44" s="1">
        <v>41274</v>
      </c>
      <c r="CB44">
        <v>73.7</v>
      </c>
      <c r="CC44" s="1">
        <v>41274</v>
      </c>
      <c r="CD44">
        <v>85.247</v>
      </c>
      <c r="CE44" s="1">
        <v>38835</v>
      </c>
      <c r="CF44">
        <v>4.25</v>
      </c>
      <c r="CG44" s="1">
        <v>41029</v>
      </c>
      <c r="CH44">
        <v>90.686000000000007</v>
      </c>
      <c r="CI44">
        <v>-1</v>
      </c>
      <c r="CJ44">
        <v>-1</v>
      </c>
      <c r="CK44" s="1">
        <v>38960</v>
      </c>
      <c r="CL44">
        <v>24.251000000000001</v>
      </c>
      <c r="CM44">
        <v>-1</v>
      </c>
      <c r="CN44">
        <v>-1</v>
      </c>
    </row>
    <row r="45" spans="1:92" x14ac:dyDescent="0.25">
      <c r="A45" s="1">
        <v>38411</v>
      </c>
      <c r="B45">
        <v>210.5</v>
      </c>
      <c r="C45" s="1">
        <v>38868</v>
      </c>
      <c r="D45">
        <v>24.875</v>
      </c>
      <c r="E45" s="1">
        <v>38868</v>
      </c>
      <c r="F45">
        <v>15.667</v>
      </c>
      <c r="G45" s="1">
        <v>38868</v>
      </c>
      <c r="H45">
        <v>13.917</v>
      </c>
      <c r="I45" s="1">
        <v>38868</v>
      </c>
      <c r="J45">
        <v>97.167000000000002</v>
      </c>
      <c r="K45" s="1">
        <v>38503</v>
      </c>
      <c r="L45">
        <v>32.057000000000002</v>
      </c>
      <c r="M45" s="1">
        <v>38533</v>
      </c>
      <c r="N45">
        <v>28.472000000000001</v>
      </c>
      <c r="O45" s="1">
        <v>38503</v>
      </c>
      <c r="P45">
        <v>23</v>
      </c>
      <c r="Q45" s="1">
        <v>38411</v>
      </c>
      <c r="R45">
        <v>52</v>
      </c>
      <c r="S45" s="1">
        <v>38868</v>
      </c>
      <c r="T45">
        <v>127.438</v>
      </c>
      <c r="U45" s="1">
        <v>38533</v>
      </c>
      <c r="V45">
        <v>9.7859999999999996</v>
      </c>
      <c r="W45" s="1">
        <v>38411</v>
      </c>
      <c r="X45">
        <v>84.917000000000002</v>
      </c>
      <c r="Y45" s="1">
        <v>38411</v>
      </c>
      <c r="Z45">
        <v>37.5</v>
      </c>
      <c r="AA45" s="1">
        <v>38868</v>
      </c>
      <c r="AB45">
        <v>27.292000000000002</v>
      </c>
      <c r="AC45" s="1">
        <v>38562</v>
      </c>
      <c r="AD45">
        <v>167.06299999999999</v>
      </c>
      <c r="AE45" s="1">
        <v>40953</v>
      </c>
      <c r="AF45">
        <v>-1</v>
      </c>
      <c r="AG45" s="1">
        <f>_xll.BDH(CONCATENATE("AUST"," CDS USD SR ",$B$3,"Y D14 CORP"),"PX_LAST",$B$1,$B$2,"Dates","S","Period","M","Array","","cols=2;rows=2")</f>
        <v>42004</v>
      </c>
      <c r="AH45">
        <v>10.653</v>
      </c>
      <c r="AI45">
        <v>-1</v>
      </c>
      <c r="AJ45">
        <v>-1</v>
      </c>
      <c r="AK45">
        <v>-1</v>
      </c>
      <c r="AL45">
        <v>-1</v>
      </c>
      <c r="AM45">
        <v>-1</v>
      </c>
      <c r="AN45">
        <v>-1</v>
      </c>
      <c r="AO45" s="1">
        <v>43228</v>
      </c>
      <c r="AP45">
        <v>-1</v>
      </c>
      <c r="AQ45" s="1">
        <v>44429</v>
      </c>
      <c r="AR45">
        <v>-1</v>
      </c>
      <c r="AS45" s="1">
        <v>44430</v>
      </c>
      <c r="AT45">
        <v>-1</v>
      </c>
      <c r="AU45">
        <v>-1</v>
      </c>
      <c r="AV45">
        <v>-1</v>
      </c>
      <c r="AW45" s="1">
        <v>39447</v>
      </c>
      <c r="AX45">
        <v>19.658000000000001</v>
      </c>
      <c r="AY45" s="1">
        <v>39903</v>
      </c>
      <c r="AZ45">
        <v>188.875</v>
      </c>
      <c r="BA45">
        <v>-1</v>
      </c>
      <c r="BB45">
        <v>-1</v>
      </c>
      <c r="BC45" s="1">
        <v>41526</v>
      </c>
      <c r="BD45">
        <v>-1</v>
      </c>
      <c r="BE45">
        <v>-1</v>
      </c>
      <c r="BF45">
        <v>-1</v>
      </c>
      <c r="BG45">
        <v>-1</v>
      </c>
      <c r="BH45">
        <v>-1</v>
      </c>
      <c r="BI45" s="1">
        <v>43228</v>
      </c>
      <c r="BJ45">
        <v>-1</v>
      </c>
      <c r="BK45">
        <v>-1</v>
      </c>
      <c r="BL45">
        <v>-1</v>
      </c>
      <c r="BM45" s="1">
        <v>43228</v>
      </c>
      <c r="BN45">
        <v>-1</v>
      </c>
      <c r="BO45" s="1">
        <v>43230</v>
      </c>
      <c r="BP45">
        <v>-1</v>
      </c>
      <c r="BQ45">
        <v>-1</v>
      </c>
      <c r="BR45">
        <v>-1</v>
      </c>
      <c r="BS45" s="1">
        <v>43230</v>
      </c>
      <c r="BT45">
        <v>-1</v>
      </c>
      <c r="BU45">
        <v>-1</v>
      </c>
      <c r="BV45">
        <v>-1</v>
      </c>
      <c r="BW45" s="1">
        <v>41305</v>
      </c>
      <c r="BX45">
        <v>47.441000000000003</v>
      </c>
      <c r="BY45">
        <v>-1</v>
      </c>
      <c r="BZ45">
        <v>-1</v>
      </c>
      <c r="CA45" s="1">
        <v>41305</v>
      </c>
      <c r="CB45">
        <v>64.204999999999998</v>
      </c>
      <c r="CC45" s="1">
        <v>41305</v>
      </c>
      <c r="CD45">
        <v>56.524999999999999</v>
      </c>
      <c r="CE45" s="1">
        <v>38868</v>
      </c>
      <c r="CF45">
        <v>5.5830000000000002</v>
      </c>
      <c r="CG45" s="1">
        <v>41060</v>
      </c>
      <c r="CH45">
        <v>116.843</v>
      </c>
      <c r="CI45">
        <v>-1</v>
      </c>
      <c r="CJ45">
        <v>-1</v>
      </c>
      <c r="CK45" s="1">
        <v>38989</v>
      </c>
      <c r="CL45">
        <v>25.254000000000001</v>
      </c>
      <c r="CM45">
        <v>-1</v>
      </c>
      <c r="CN45">
        <v>-1</v>
      </c>
    </row>
    <row r="46" spans="1:92" x14ac:dyDescent="0.25">
      <c r="A46" s="1">
        <v>38442</v>
      </c>
      <c r="B46">
        <v>318.89999999999998</v>
      </c>
      <c r="C46" s="1">
        <v>38898</v>
      </c>
      <c r="D46">
        <v>30.832999999999998</v>
      </c>
      <c r="E46" s="1">
        <v>38898</v>
      </c>
      <c r="F46">
        <v>14.667</v>
      </c>
      <c r="G46" s="1">
        <v>38898</v>
      </c>
      <c r="H46">
        <v>16.187999999999999</v>
      </c>
      <c r="I46" s="1">
        <v>38898</v>
      </c>
      <c r="J46">
        <v>91.840999999999994</v>
      </c>
      <c r="K46" s="1">
        <v>38533</v>
      </c>
      <c r="L46">
        <v>32.345999999999997</v>
      </c>
      <c r="M46" s="1">
        <v>38562</v>
      </c>
      <c r="N46">
        <v>25.625</v>
      </c>
      <c r="O46" s="1">
        <v>38533</v>
      </c>
      <c r="P46">
        <v>23.082000000000001</v>
      </c>
      <c r="Q46" s="1">
        <v>38442</v>
      </c>
      <c r="R46">
        <v>73.3</v>
      </c>
      <c r="S46" s="1">
        <v>38898</v>
      </c>
      <c r="T46">
        <v>145.833</v>
      </c>
      <c r="U46" s="1">
        <v>38562</v>
      </c>
      <c r="V46">
        <v>10.5</v>
      </c>
      <c r="W46" s="1">
        <v>38442</v>
      </c>
      <c r="X46">
        <v>109.643</v>
      </c>
      <c r="Y46" s="1">
        <v>38442</v>
      </c>
      <c r="Z46">
        <v>57</v>
      </c>
      <c r="AA46" s="1">
        <v>38898</v>
      </c>
      <c r="AB46">
        <v>28.937999999999999</v>
      </c>
      <c r="AC46" s="1">
        <v>38595</v>
      </c>
      <c r="AD46">
        <v>178.75</v>
      </c>
      <c r="AE46" s="1">
        <v>40954</v>
      </c>
      <c r="AF46">
        <v>-1</v>
      </c>
      <c r="AG46" s="1">
        <f>_xll.BDH(CONCATENATE("AUST"," CDS USD SR ",$B$3,"Y D14 CORP"),"PX_LAST",$B$1,$B$2,"Dates","S","Period","M","Array","","cols=2;rows=2")</f>
        <v>42004</v>
      </c>
      <c r="AH46">
        <v>10.653</v>
      </c>
      <c r="AI46">
        <v>-1</v>
      </c>
      <c r="AJ46">
        <v>-1</v>
      </c>
      <c r="AK46">
        <v>-1</v>
      </c>
      <c r="AL46">
        <v>-1</v>
      </c>
      <c r="AM46">
        <v>-1</v>
      </c>
      <c r="AN46">
        <v>-1</v>
      </c>
      <c r="AO46" s="1">
        <v>43229</v>
      </c>
      <c r="AP46">
        <v>-1</v>
      </c>
      <c r="AQ46" s="1">
        <v>44430</v>
      </c>
      <c r="AR46">
        <v>-1</v>
      </c>
      <c r="AS46" s="1">
        <v>44431</v>
      </c>
      <c r="AT46">
        <v>-1</v>
      </c>
      <c r="AU46">
        <v>-1</v>
      </c>
      <c r="AV46">
        <v>-1</v>
      </c>
      <c r="AW46" s="1">
        <v>39478</v>
      </c>
      <c r="AX46">
        <v>35.231000000000002</v>
      </c>
      <c r="AY46" s="1">
        <v>40086</v>
      </c>
      <c r="AZ46">
        <v>49.25</v>
      </c>
      <c r="BA46">
        <v>-1</v>
      </c>
      <c r="BB46">
        <v>-1</v>
      </c>
      <c r="BC46" s="1">
        <v>41527</v>
      </c>
      <c r="BD46">
        <v>-1</v>
      </c>
      <c r="BE46">
        <v>-1</v>
      </c>
      <c r="BF46">
        <v>-1</v>
      </c>
      <c r="BG46">
        <v>-1</v>
      </c>
      <c r="BH46">
        <v>-1</v>
      </c>
      <c r="BI46" s="1">
        <v>43229</v>
      </c>
      <c r="BJ46">
        <v>-1</v>
      </c>
      <c r="BK46">
        <v>-1</v>
      </c>
      <c r="BL46">
        <v>-1</v>
      </c>
      <c r="BM46" s="1">
        <v>43229</v>
      </c>
      <c r="BN46">
        <v>-1</v>
      </c>
      <c r="BO46" s="1">
        <v>43231</v>
      </c>
      <c r="BP46">
        <v>-1</v>
      </c>
      <c r="BQ46">
        <v>-1</v>
      </c>
      <c r="BR46">
        <v>-1</v>
      </c>
      <c r="BS46" s="1">
        <v>43231</v>
      </c>
      <c r="BT46">
        <v>-1</v>
      </c>
      <c r="BU46">
        <v>-1</v>
      </c>
      <c r="BV46">
        <v>-1</v>
      </c>
      <c r="BW46" s="1">
        <v>41333</v>
      </c>
      <c r="BX46">
        <v>60.34</v>
      </c>
      <c r="BY46">
        <v>-1</v>
      </c>
      <c r="BZ46">
        <v>-1</v>
      </c>
      <c r="CA46" s="1">
        <v>41333</v>
      </c>
      <c r="CB46">
        <v>58.908999999999999</v>
      </c>
      <c r="CC46" s="1">
        <v>41333</v>
      </c>
      <c r="CD46">
        <v>63.036000000000001</v>
      </c>
      <c r="CE46" s="1">
        <v>38898</v>
      </c>
      <c r="CF46">
        <v>8.3330000000000002</v>
      </c>
      <c r="CG46" s="1">
        <v>41089</v>
      </c>
      <c r="CH46">
        <v>102.03100000000001</v>
      </c>
      <c r="CI46">
        <v>-1</v>
      </c>
      <c r="CJ46">
        <v>-1</v>
      </c>
      <c r="CK46" s="1">
        <v>39021</v>
      </c>
      <c r="CL46">
        <v>16.876999999999999</v>
      </c>
      <c r="CM46">
        <v>-1</v>
      </c>
      <c r="CN46">
        <v>-1</v>
      </c>
    </row>
    <row r="47" spans="1:92" x14ac:dyDescent="0.25">
      <c r="A47" s="1">
        <v>38471</v>
      </c>
      <c r="B47">
        <v>294.66699999999997</v>
      </c>
      <c r="C47" s="1">
        <v>38929</v>
      </c>
      <c r="D47">
        <v>23.25</v>
      </c>
      <c r="E47" s="1">
        <v>38929</v>
      </c>
      <c r="F47">
        <v>13.667</v>
      </c>
      <c r="G47" s="1">
        <v>38929</v>
      </c>
      <c r="H47">
        <v>13.167</v>
      </c>
      <c r="I47" s="1">
        <v>38929</v>
      </c>
      <c r="J47">
        <v>74.105000000000004</v>
      </c>
      <c r="K47" s="1">
        <v>38562</v>
      </c>
      <c r="L47">
        <v>33.875</v>
      </c>
      <c r="M47" s="1">
        <v>38595</v>
      </c>
      <c r="N47">
        <v>26.5</v>
      </c>
      <c r="O47" s="1">
        <v>38562</v>
      </c>
      <c r="P47">
        <v>21.094999999999999</v>
      </c>
      <c r="Q47" s="1">
        <v>38471</v>
      </c>
      <c r="R47">
        <v>78.332999999999998</v>
      </c>
      <c r="S47" s="1">
        <v>38929</v>
      </c>
      <c r="T47">
        <v>112.708</v>
      </c>
      <c r="U47" s="1">
        <v>38595</v>
      </c>
      <c r="V47">
        <v>9</v>
      </c>
      <c r="W47" s="1">
        <v>38471</v>
      </c>
      <c r="X47">
        <v>98.832999999999998</v>
      </c>
      <c r="Y47" s="1">
        <v>38471</v>
      </c>
      <c r="Z47">
        <v>51</v>
      </c>
      <c r="AA47" s="1">
        <v>38929</v>
      </c>
      <c r="AB47">
        <v>25.332999999999998</v>
      </c>
      <c r="AC47" s="1">
        <v>38625</v>
      </c>
      <c r="AD47">
        <v>129.80000000000001</v>
      </c>
      <c r="AE47" s="1">
        <v>40955</v>
      </c>
      <c r="AF47">
        <v>-1</v>
      </c>
      <c r="AG47" s="1">
        <f>_xll.BDH(CONCATENATE("AUST"," CDS USD SR ",$B$3,"Y D14 CORP"),"PX_LAST",$B$1,$B$2,"Dates","S","Period","M","Array","","cols=2;rows=2")</f>
        <v>42004</v>
      </c>
      <c r="AH47">
        <v>10.653</v>
      </c>
      <c r="AI47">
        <v>-1</v>
      </c>
      <c r="AJ47">
        <v>-1</v>
      </c>
      <c r="AK47">
        <v>-1</v>
      </c>
      <c r="AL47">
        <v>-1</v>
      </c>
      <c r="AM47">
        <v>-1</v>
      </c>
      <c r="AN47">
        <v>-1</v>
      </c>
      <c r="AO47" s="1">
        <v>43230</v>
      </c>
      <c r="AP47">
        <v>-1</v>
      </c>
      <c r="AQ47" s="1">
        <v>44431</v>
      </c>
      <c r="AR47">
        <v>-1</v>
      </c>
      <c r="AS47" s="1">
        <v>44432</v>
      </c>
      <c r="AT47">
        <v>-1</v>
      </c>
      <c r="AU47">
        <v>-1</v>
      </c>
      <c r="AV47">
        <v>-1</v>
      </c>
      <c r="AW47" s="1">
        <v>39507</v>
      </c>
      <c r="AX47">
        <v>49.731000000000002</v>
      </c>
      <c r="AY47" s="1">
        <v>40116</v>
      </c>
      <c r="AZ47">
        <v>51.75</v>
      </c>
      <c r="BA47">
        <v>-1</v>
      </c>
      <c r="BB47">
        <v>-1</v>
      </c>
      <c r="BC47" s="1">
        <v>41528</v>
      </c>
      <c r="BD47">
        <v>-1</v>
      </c>
      <c r="BE47">
        <v>-1</v>
      </c>
      <c r="BF47">
        <v>-1</v>
      </c>
      <c r="BG47">
        <v>-1</v>
      </c>
      <c r="BH47">
        <v>-1</v>
      </c>
      <c r="BI47" s="1">
        <v>43230</v>
      </c>
      <c r="BJ47">
        <v>-1</v>
      </c>
      <c r="BK47">
        <v>-1</v>
      </c>
      <c r="BL47">
        <v>-1</v>
      </c>
      <c r="BM47" s="1">
        <v>43230</v>
      </c>
      <c r="BN47">
        <v>-1</v>
      </c>
      <c r="BO47" s="1">
        <v>43232</v>
      </c>
      <c r="BP47">
        <v>-1</v>
      </c>
      <c r="BQ47">
        <v>-1</v>
      </c>
      <c r="BR47">
        <v>-1</v>
      </c>
      <c r="BS47" s="1">
        <v>43232</v>
      </c>
      <c r="BT47">
        <v>-1</v>
      </c>
      <c r="BU47">
        <v>-1</v>
      </c>
      <c r="BV47">
        <v>-1</v>
      </c>
      <c r="BW47" s="1">
        <v>41362</v>
      </c>
      <c r="BX47">
        <v>47.783000000000001</v>
      </c>
      <c r="BY47">
        <v>-1</v>
      </c>
      <c r="BZ47">
        <v>-1</v>
      </c>
      <c r="CA47" s="1">
        <v>41362</v>
      </c>
      <c r="CB47">
        <v>76.572999999999993</v>
      </c>
      <c r="CC47" s="1">
        <v>41362</v>
      </c>
      <c r="CD47">
        <v>77.058999999999997</v>
      </c>
      <c r="CE47" s="1">
        <v>38929</v>
      </c>
      <c r="CF47">
        <v>10.125</v>
      </c>
      <c r="CG47" s="1">
        <v>41121</v>
      </c>
      <c r="CH47">
        <v>95.557000000000002</v>
      </c>
      <c r="CI47">
        <v>-1</v>
      </c>
      <c r="CJ47">
        <v>-1</v>
      </c>
      <c r="CK47" s="1">
        <v>39051</v>
      </c>
      <c r="CL47">
        <v>18.251000000000001</v>
      </c>
      <c r="CM47">
        <v>-1</v>
      </c>
      <c r="CN47">
        <v>-1</v>
      </c>
    </row>
    <row r="48" spans="1:92" x14ac:dyDescent="0.25">
      <c r="A48" s="1">
        <v>38503</v>
      </c>
      <c r="B48">
        <v>223.98699999999999</v>
      </c>
      <c r="C48" s="1">
        <v>38960</v>
      </c>
      <c r="D48">
        <v>21.5</v>
      </c>
      <c r="E48" s="1">
        <v>38960</v>
      </c>
      <c r="F48">
        <v>15.333</v>
      </c>
      <c r="G48" s="1">
        <v>38960</v>
      </c>
      <c r="H48">
        <v>13.438000000000001</v>
      </c>
      <c r="I48" s="1">
        <v>38960</v>
      </c>
      <c r="J48">
        <v>64.400000000000006</v>
      </c>
      <c r="K48" s="1">
        <v>38595</v>
      </c>
      <c r="L48">
        <v>28</v>
      </c>
      <c r="M48" s="1">
        <v>38625</v>
      </c>
      <c r="N48">
        <v>20.402000000000001</v>
      </c>
      <c r="O48" s="1">
        <v>38595</v>
      </c>
      <c r="P48">
        <v>20.986000000000001</v>
      </c>
      <c r="Q48" s="1">
        <v>38503</v>
      </c>
      <c r="R48">
        <v>66.668000000000006</v>
      </c>
      <c r="S48" s="1">
        <v>38960</v>
      </c>
      <c r="T48">
        <v>108.167</v>
      </c>
      <c r="U48" s="1">
        <v>38625</v>
      </c>
      <c r="V48">
        <v>8.8330000000000002</v>
      </c>
      <c r="W48" s="1">
        <v>38503</v>
      </c>
      <c r="X48">
        <v>82.582999999999998</v>
      </c>
      <c r="Y48" s="1">
        <v>38503</v>
      </c>
      <c r="Z48">
        <v>40.832999999999998</v>
      </c>
      <c r="AA48" s="1">
        <v>38960</v>
      </c>
      <c r="AB48">
        <v>24.875</v>
      </c>
      <c r="AC48" s="1">
        <v>38656</v>
      </c>
      <c r="AD48">
        <v>121.95</v>
      </c>
      <c r="AE48" s="1">
        <v>40956</v>
      </c>
      <c r="AF48">
        <v>-1</v>
      </c>
      <c r="AG48" s="1">
        <f>_xll.BDH(CONCATENATE("AUST"," CDS USD SR ",$B$3,"Y D14 CORP"),"PX_LAST",$B$1,$B$2,"Dates","S","Period","M","Array","","cols=2;rows=2")</f>
        <v>42004</v>
      </c>
      <c r="AH48">
        <v>10.653</v>
      </c>
      <c r="AI48">
        <v>-1</v>
      </c>
      <c r="AJ48">
        <v>-1</v>
      </c>
      <c r="AK48">
        <v>-1</v>
      </c>
      <c r="AL48">
        <v>-1</v>
      </c>
      <c r="AM48">
        <v>-1</v>
      </c>
      <c r="AN48">
        <v>-1</v>
      </c>
      <c r="AO48" s="1">
        <v>43231</v>
      </c>
      <c r="AP48">
        <v>-1</v>
      </c>
      <c r="AQ48" s="1">
        <v>44432</v>
      </c>
      <c r="AR48">
        <v>-1</v>
      </c>
      <c r="AS48" s="1">
        <v>44433</v>
      </c>
      <c r="AT48">
        <v>-1</v>
      </c>
      <c r="AU48">
        <v>-1</v>
      </c>
      <c r="AV48">
        <v>-1</v>
      </c>
      <c r="AW48" s="1">
        <v>39538</v>
      </c>
      <c r="AX48">
        <v>56.566000000000003</v>
      </c>
      <c r="AY48" s="1">
        <v>40147</v>
      </c>
      <c r="AZ48">
        <v>66.5</v>
      </c>
      <c r="BA48">
        <v>-1</v>
      </c>
      <c r="BB48">
        <v>-1</v>
      </c>
      <c r="BC48" s="1">
        <v>41529</v>
      </c>
      <c r="BD48">
        <v>-1</v>
      </c>
      <c r="BE48">
        <v>-1</v>
      </c>
      <c r="BF48">
        <v>-1</v>
      </c>
      <c r="BG48">
        <v>-1</v>
      </c>
      <c r="BH48">
        <v>-1</v>
      </c>
      <c r="BI48" s="1">
        <v>43231</v>
      </c>
      <c r="BJ48">
        <v>-1</v>
      </c>
      <c r="BK48">
        <v>-1</v>
      </c>
      <c r="BL48">
        <v>-1</v>
      </c>
      <c r="BM48" s="1">
        <v>43231</v>
      </c>
      <c r="BN48">
        <v>-1</v>
      </c>
      <c r="BO48" s="1">
        <v>43233</v>
      </c>
      <c r="BP48">
        <v>-1</v>
      </c>
      <c r="BQ48">
        <v>-1</v>
      </c>
      <c r="BR48">
        <v>-1</v>
      </c>
      <c r="BS48" s="1">
        <v>43233</v>
      </c>
      <c r="BT48">
        <v>-1</v>
      </c>
      <c r="BU48">
        <v>-1</v>
      </c>
      <c r="BV48">
        <v>-1</v>
      </c>
      <c r="BW48" s="1">
        <v>41394</v>
      </c>
      <c r="BX48">
        <v>45.265999999999998</v>
      </c>
      <c r="BY48">
        <v>-1</v>
      </c>
      <c r="BZ48">
        <v>-1</v>
      </c>
      <c r="CA48" s="1">
        <v>41394</v>
      </c>
      <c r="CB48">
        <v>59.084000000000003</v>
      </c>
      <c r="CC48" s="1">
        <v>41394</v>
      </c>
      <c r="CD48">
        <v>61.978000000000002</v>
      </c>
      <c r="CE48" s="1">
        <v>38960</v>
      </c>
      <c r="CF48">
        <v>9.375</v>
      </c>
      <c r="CG48" s="1">
        <v>41152</v>
      </c>
      <c r="CH48">
        <v>84.263000000000005</v>
      </c>
      <c r="CI48">
        <v>-1</v>
      </c>
      <c r="CJ48">
        <v>-1</v>
      </c>
      <c r="CK48" s="1">
        <v>39080</v>
      </c>
      <c r="CL48">
        <v>11.254</v>
      </c>
      <c r="CM48">
        <v>-1</v>
      </c>
      <c r="CN48">
        <v>-1</v>
      </c>
    </row>
    <row r="49" spans="1:92" x14ac:dyDescent="0.25">
      <c r="A49" s="1">
        <v>38533</v>
      </c>
      <c r="B49">
        <v>213.46100000000001</v>
      </c>
      <c r="C49" s="1">
        <v>38989</v>
      </c>
      <c r="D49">
        <v>20.5</v>
      </c>
      <c r="E49" s="1">
        <v>38989</v>
      </c>
      <c r="F49">
        <v>16.167000000000002</v>
      </c>
      <c r="G49" s="1">
        <v>38989</v>
      </c>
      <c r="H49">
        <v>12.5</v>
      </c>
      <c r="I49" s="1">
        <v>38989</v>
      </c>
      <c r="J49">
        <v>74</v>
      </c>
      <c r="K49" s="1">
        <v>38625</v>
      </c>
      <c r="L49">
        <v>26.167000000000002</v>
      </c>
      <c r="M49" s="1">
        <v>38656</v>
      </c>
      <c r="N49">
        <v>20.25</v>
      </c>
      <c r="O49" s="1">
        <v>38625</v>
      </c>
      <c r="P49">
        <v>19.649999999999999</v>
      </c>
      <c r="Q49" s="1">
        <v>38533</v>
      </c>
      <c r="R49">
        <v>61.161000000000001</v>
      </c>
      <c r="S49" s="1">
        <v>38989</v>
      </c>
      <c r="T49">
        <v>101.625</v>
      </c>
      <c r="U49" s="1">
        <v>38656</v>
      </c>
      <c r="V49">
        <v>10.333</v>
      </c>
      <c r="W49" s="1">
        <v>38533</v>
      </c>
      <c r="X49">
        <v>76.213999999999999</v>
      </c>
      <c r="Y49" s="1">
        <v>38533</v>
      </c>
      <c r="Z49">
        <v>34</v>
      </c>
      <c r="AA49" s="1">
        <v>38989</v>
      </c>
      <c r="AB49">
        <v>31.5</v>
      </c>
      <c r="AC49" s="1">
        <v>38686</v>
      </c>
      <c r="AD49">
        <v>99</v>
      </c>
      <c r="AE49" s="1">
        <v>40957</v>
      </c>
      <c r="AF49">
        <v>-1</v>
      </c>
      <c r="AG49" s="1">
        <f>_xll.BDH(CONCATENATE("AUST"," CDS USD SR ",$B$3,"Y D14 CORP"),"PX_LAST",$B$1,$B$2,"Dates","S","Period","M","Array","","cols=2;rows=2")</f>
        <v>42004</v>
      </c>
      <c r="AH49">
        <v>10.653</v>
      </c>
      <c r="AI49">
        <v>-1</v>
      </c>
      <c r="AJ49">
        <v>-1</v>
      </c>
      <c r="AK49">
        <v>-1</v>
      </c>
      <c r="AL49">
        <v>-1</v>
      </c>
      <c r="AM49">
        <v>-1</v>
      </c>
      <c r="AN49">
        <v>-1</v>
      </c>
      <c r="AO49" s="1">
        <v>43232</v>
      </c>
      <c r="AP49">
        <v>-1</v>
      </c>
      <c r="AQ49" s="1">
        <v>44433</v>
      </c>
      <c r="AR49">
        <v>-1</v>
      </c>
      <c r="AS49" s="1">
        <v>44434</v>
      </c>
      <c r="AT49">
        <v>-1</v>
      </c>
      <c r="AU49">
        <v>-1</v>
      </c>
      <c r="AV49">
        <v>-1</v>
      </c>
      <c r="AW49" s="1">
        <v>39568</v>
      </c>
      <c r="AX49">
        <v>42.116999999999997</v>
      </c>
      <c r="AY49" s="1">
        <v>40178</v>
      </c>
      <c r="AZ49">
        <v>86.5</v>
      </c>
      <c r="BA49">
        <v>-1</v>
      </c>
      <c r="BB49">
        <v>-1</v>
      </c>
      <c r="BC49" s="1">
        <v>41530</v>
      </c>
      <c r="BD49">
        <v>-1</v>
      </c>
      <c r="BE49">
        <v>-1</v>
      </c>
      <c r="BF49">
        <v>-1</v>
      </c>
      <c r="BG49">
        <v>-1</v>
      </c>
      <c r="BH49">
        <v>-1</v>
      </c>
      <c r="BI49" s="1">
        <v>43232</v>
      </c>
      <c r="BJ49">
        <v>-1</v>
      </c>
      <c r="BK49">
        <v>-1</v>
      </c>
      <c r="BL49">
        <v>-1</v>
      </c>
      <c r="BM49" s="1">
        <v>43232</v>
      </c>
      <c r="BN49">
        <v>-1</v>
      </c>
      <c r="BO49" s="1">
        <v>43234</v>
      </c>
      <c r="BP49">
        <v>-1</v>
      </c>
      <c r="BQ49">
        <v>-1</v>
      </c>
      <c r="BR49">
        <v>-1</v>
      </c>
      <c r="BS49" s="1">
        <v>43234</v>
      </c>
      <c r="BT49">
        <v>-1</v>
      </c>
      <c r="BU49">
        <v>-1</v>
      </c>
      <c r="BV49">
        <v>-1</v>
      </c>
      <c r="BW49" s="1">
        <v>41425</v>
      </c>
      <c r="BX49">
        <v>57.643999999999998</v>
      </c>
      <c r="BY49">
        <v>-1</v>
      </c>
      <c r="BZ49">
        <v>-1</v>
      </c>
      <c r="CA49" s="1">
        <v>41425</v>
      </c>
      <c r="CB49">
        <v>73.866</v>
      </c>
      <c r="CC49" s="1">
        <v>41425</v>
      </c>
      <c r="CD49">
        <v>68.984999999999999</v>
      </c>
      <c r="CE49" s="1">
        <v>38989</v>
      </c>
      <c r="CF49">
        <v>8.5</v>
      </c>
      <c r="CG49" s="1">
        <v>41180</v>
      </c>
      <c r="CH49">
        <v>67.311999999999998</v>
      </c>
      <c r="CI49">
        <v>-1</v>
      </c>
      <c r="CJ49">
        <v>-1</v>
      </c>
      <c r="CK49" s="1">
        <v>39113</v>
      </c>
      <c r="CL49">
        <v>14</v>
      </c>
      <c r="CM49">
        <v>-1</v>
      </c>
      <c r="CN49">
        <v>-1</v>
      </c>
    </row>
    <row r="50" spans="1:92" x14ac:dyDescent="0.25">
      <c r="A50" s="1">
        <v>38562</v>
      </c>
      <c r="B50">
        <v>220.31299999999999</v>
      </c>
      <c r="C50" s="1">
        <v>39021</v>
      </c>
      <c r="D50">
        <v>15.3</v>
      </c>
      <c r="E50" s="1">
        <v>39021</v>
      </c>
      <c r="F50">
        <v>13.375</v>
      </c>
      <c r="G50" s="1">
        <v>39021</v>
      </c>
      <c r="H50">
        <v>11.917</v>
      </c>
      <c r="I50" s="1">
        <v>39021</v>
      </c>
      <c r="J50">
        <v>66.582999999999998</v>
      </c>
      <c r="K50" s="1">
        <v>38656</v>
      </c>
      <c r="L50">
        <v>26.832999999999998</v>
      </c>
      <c r="M50" s="1">
        <v>38686</v>
      </c>
      <c r="N50">
        <v>14.95</v>
      </c>
      <c r="O50" s="1">
        <v>38656</v>
      </c>
      <c r="P50">
        <v>20.5</v>
      </c>
      <c r="Q50" s="1">
        <v>38562</v>
      </c>
      <c r="R50">
        <v>50.17</v>
      </c>
      <c r="S50" s="1">
        <v>39021</v>
      </c>
      <c r="T50">
        <v>78.742999999999995</v>
      </c>
      <c r="U50" s="1">
        <v>38686</v>
      </c>
      <c r="V50">
        <v>11.625</v>
      </c>
      <c r="W50" s="1">
        <v>38562</v>
      </c>
      <c r="X50">
        <v>60.625</v>
      </c>
      <c r="Y50" s="1">
        <v>38562</v>
      </c>
      <c r="Z50">
        <v>36.5</v>
      </c>
      <c r="AA50" s="1">
        <v>39021</v>
      </c>
      <c r="AB50">
        <v>25</v>
      </c>
      <c r="AC50" s="1">
        <v>38716</v>
      </c>
      <c r="AD50">
        <v>95.125</v>
      </c>
      <c r="AE50" s="1">
        <v>40958</v>
      </c>
      <c r="AF50">
        <v>-1</v>
      </c>
      <c r="AG50" s="1">
        <f>_xll.BDH(CONCATENATE("AUST"," CDS USD SR ",$B$3,"Y D14 CORP"),"PX_LAST",$B$1,$B$2,"Dates","S","Period","M","Array","","cols=2;rows=2")</f>
        <v>42004</v>
      </c>
      <c r="AH50">
        <v>10.653</v>
      </c>
      <c r="AI50">
        <v>-1</v>
      </c>
      <c r="AJ50">
        <v>-1</v>
      </c>
      <c r="AK50">
        <v>-1</v>
      </c>
      <c r="AL50">
        <v>-1</v>
      </c>
      <c r="AM50">
        <v>-1</v>
      </c>
      <c r="AN50">
        <v>-1</v>
      </c>
      <c r="AO50" s="1">
        <v>43233</v>
      </c>
      <c r="AP50">
        <v>-1</v>
      </c>
      <c r="AQ50" s="1">
        <v>44434</v>
      </c>
      <c r="AR50">
        <v>-1</v>
      </c>
      <c r="AS50" s="1">
        <v>44435</v>
      </c>
      <c r="AT50">
        <v>-1</v>
      </c>
      <c r="AU50">
        <v>-1</v>
      </c>
      <c r="AV50">
        <v>-1</v>
      </c>
      <c r="AW50" s="1">
        <v>39598</v>
      </c>
      <c r="AX50">
        <v>32.25</v>
      </c>
      <c r="AY50" s="1">
        <v>40207</v>
      </c>
      <c r="AZ50">
        <v>99.5</v>
      </c>
      <c r="BA50">
        <v>-1</v>
      </c>
      <c r="BB50">
        <v>-1</v>
      </c>
      <c r="BC50" s="1">
        <v>41531</v>
      </c>
      <c r="BD50">
        <v>-1</v>
      </c>
      <c r="BE50">
        <v>-1</v>
      </c>
      <c r="BF50">
        <v>-1</v>
      </c>
      <c r="BG50">
        <v>-1</v>
      </c>
      <c r="BH50">
        <v>-1</v>
      </c>
      <c r="BI50" s="1">
        <v>43233</v>
      </c>
      <c r="BJ50">
        <v>-1</v>
      </c>
      <c r="BK50">
        <v>-1</v>
      </c>
      <c r="BL50">
        <v>-1</v>
      </c>
      <c r="BM50" s="1">
        <v>43233</v>
      </c>
      <c r="BN50">
        <v>-1</v>
      </c>
      <c r="BO50" s="1">
        <v>43235</v>
      </c>
      <c r="BP50">
        <v>-1</v>
      </c>
      <c r="BQ50">
        <v>-1</v>
      </c>
      <c r="BR50">
        <v>-1</v>
      </c>
      <c r="BS50" s="1">
        <v>43235</v>
      </c>
      <c r="BT50">
        <v>-1</v>
      </c>
      <c r="BU50">
        <v>-1</v>
      </c>
      <c r="BV50">
        <v>-1</v>
      </c>
      <c r="BW50" s="1">
        <v>41453</v>
      </c>
      <c r="BX50">
        <v>60.024999999999999</v>
      </c>
      <c r="BY50">
        <v>-1</v>
      </c>
      <c r="BZ50">
        <v>-1</v>
      </c>
      <c r="CA50" s="1">
        <v>41453</v>
      </c>
      <c r="CB50">
        <v>88.632000000000005</v>
      </c>
      <c r="CC50" s="1">
        <v>41453</v>
      </c>
      <c r="CD50">
        <v>85.373000000000005</v>
      </c>
      <c r="CE50" s="1">
        <v>39021</v>
      </c>
      <c r="CF50">
        <v>7.5</v>
      </c>
      <c r="CG50" s="1">
        <v>41213</v>
      </c>
      <c r="CH50">
        <v>56.543999999999997</v>
      </c>
      <c r="CI50">
        <v>-1</v>
      </c>
      <c r="CJ50">
        <v>-1</v>
      </c>
      <c r="CK50" s="1">
        <v>39141</v>
      </c>
      <c r="CL50">
        <v>13.667999999999999</v>
      </c>
      <c r="CM50">
        <v>-1</v>
      </c>
      <c r="CN50">
        <v>-1</v>
      </c>
    </row>
    <row r="51" spans="1:92" x14ac:dyDescent="0.25">
      <c r="A51" s="1">
        <v>38595</v>
      </c>
      <c r="B51">
        <v>226.39500000000001</v>
      </c>
      <c r="C51" s="1">
        <v>39051</v>
      </c>
      <c r="D51">
        <v>13.688000000000001</v>
      </c>
      <c r="E51" s="1">
        <v>39051</v>
      </c>
      <c r="F51">
        <v>14.08</v>
      </c>
      <c r="G51" s="1">
        <v>39051</v>
      </c>
      <c r="H51">
        <v>9</v>
      </c>
      <c r="I51" s="1">
        <v>39051</v>
      </c>
      <c r="J51">
        <v>67.643000000000001</v>
      </c>
      <c r="K51" s="1">
        <v>38686</v>
      </c>
      <c r="L51">
        <v>24.625</v>
      </c>
      <c r="M51" s="1">
        <v>38716</v>
      </c>
      <c r="N51">
        <v>15.5</v>
      </c>
      <c r="O51" s="1">
        <v>38686</v>
      </c>
      <c r="P51">
        <v>18.925000000000001</v>
      </c>
      <c r="Q51" s="1">
        <v>38595</v>
      </c>
      <c r="R51">
        <v>46.991999999999997</v>
      </c>
      <c r="S51" s="1">
        <v>39051</v>
      </c>
      <c r="T51">
        <v>74.25</v>
      </c>
      <c r="U51" s="1">
        <v>38716</v>
      </c>
      <c r="V51">
        <v>10.75</v>
      </c>
      <c r="W51" s="1">
        <v>38595</v>
      </c>
      <c r="X51">
        <v>57.366</v>
      </c>
      <c r="Y51" s="1">
        <v>38595</v>
      </c>
      <c r="Z51">
        <v>33.125</v>
      </c>
      <c r="AA51" s="1">
        <v>39051</v>
      </c>
      <c r="AB51">
        <v>20.34</v>
      </c>
      <c r="AC51" s="1">
        <v>38748</v>
      </c>
      <c r="AD51">
        <v>99.375</v>
      </c>
      <c r="AE51" s="1">
        <v>40959</v>
      </c>
      <c r="AF51">
        <v>-1</v>
      </c>
      <c r="AG51" s="1">
        <f>_xll.BDH(CONCATENATE("AUST"," CDS USD SR ",$B$3,"Y D14 CORP"),"PX_LAST",$B$1,$B$2,"Dates","S","Period","M","Array","","cols=2;rows=2")</f>
        <v>42004</v>
      </c>
      <c r="AH51">
        <v>10.653</v>
      </c>
      <c r="AI51">
        <v>-1</v>
      </c>
      <c r="AJ51">
        <v>-1</v>
      </c>
      <c r="AK51">
        <v>-1</v>
      </c>
      <c r="AL51">
        <v>-1</v>
      </c>
      <c r="AM51">
        <v>-1</v>
      </c>
      <c r="AN51">
        <v>-1</v>
      </c>
      <c r="AO51" s="1">
        <v>43234</v>
      </c>
      <c r="AP51">
        <v>-1</v>
      </c>
      <c r="AQ51" s="1">
        <v>44435</v>
      </c>
      <c r="AR51">
        <v>-1</v>
      </c>
      <c r="AS51" s="1">
        <v>44436</v>
      </c>
      <c r="AT51">
        <v>-1</v>
      </c>
      <c r="AU51">
        <v>-1</v>
      </c>
      <c r="AV51">
        <v>-1</v>
      </c>
      <c r="AW51" s="1">
        <v>39843</v>
      </c>
      <c r="AX51">
        <v>187.40899999999999</v>
      </c>
      <c r="AY51" s="1">
        <v>40235</v>
      </c>
      <c r="AZ51">
        <v>115.49299999999999</v>
      </c>
      <c r="BA51">
        <v>-1</v>
      </c>
      <c r="BB51">
        <v>-1</v>
      </c>
      <c r="BC51" s="1">
        <v>41532</v>
      </c>
      <c r="BD51">
        <v>-1</v>
      </c>
      <c r="BE51">
        <v>-1</v>
      </c>
      <c r="BF51">
        <v>-1</v>
      </c>
      <c r="BG51">
        <v>-1</v>
      </c>
      <c r="BH51">
        <v>-1</v>
      </c>
      <c r="BI51" s="1">
        <v>43234</v>
      </c>
      <c r="BJ51">
        <v>-1</v>
      </c>
      <c r="BK51">
        <v>-1</v>
      </c>
      <c r="BL51">
        <v>-1</v>
      </c>
      <c r="BM51" s="1">
        <v>43234</v>
      </c>
      <c r="BN51">
        <v>-1</v>
      </c>
      <c r="BO51" s="1">
        <v>43236</v>
      </c>
      <c r="BP51">
        <v>-1</v>
      </c>
      <c r="BQ51">
        <v>-1</v>
      </c>
      <c r="BR51">
        <v>-1</v>
      </c>
      <c r="BS51" s="1">
        <v>43236</v>
      </c>
      <c r="BT51">
        <v>-1</v>
      </c>
      <c r="BU51">
        <v>-1</v>
      </c>
      <c r="BV51">
        <v>-1</v>
      </c>
      <c r="BW51" s="1">
        <v>41516</v>
      </c>
      <c r="BX51">
        <v>55.93</v>
      </c>
      <c r="BY51">
        <v>-1</v>
      </c>
      <c r="BZ51">
        <v>-1</v>
      </c>
      <c r="CA51" s="1">
        <v>41486</v>
      </c>
      <c r="CB51">
        <v>88.016999999999996</v>
      </c>
      <c r="CC51" s="1">
        <v>41486</v>
      </c>
      <c r="CD51">
        <v>86.18</v>
      </c>
      <c r="CE51" s="1">
        <v>39051</v>
      </c>
      <c r="CF51">
        <v>7</v>
      </c>
      <c r="CG51" s="1">
        <v>41243</v>
      </c>
      <c r="CH51">
        <v>45.779000000000003</v>
      </c>
      <c r="CI51">
        <v>-1</v>
      </c>
      <c r="CJ51">
        <v>-1</v>
      </c>
      <c r="CK51" s="1">
        <v>39171</v>
      </c>
      <c r="CL51">
        <v>13.667999999999999</v>
      </c>
      <c r="CM51">
        <v>-1</v>
      </c>
      <c r="CN51">
        <v>-1</v>
      </c>
    </row>
    <row r="52" spans="1:92" x14ac:dyDescent="0.25">
      <c r="A52" s="1">
        <v>38625</v>
      </c>
      <c r="B52">
        <v>150.45699999999999</v>
      </c>
      <c r="C52" s="1">
        <v>39080</v>
      </c>
      <c r="D52">
        <v>9.5</v>
      </c>
      <c r="E52" s="1">
        <v>39080</v>
      </c>
      <c r="F52">
        <v>12.125</v>
      </c>
      <c r="G52" s="1">
        <v>39080</v>
      </c>
      <c r="H52">
        <v>7</v>
      </c>
      <c r="I52" s="1">
        <v>39080</v>
      </c>
      <c r="J52">
        <v>62.082999999999998</v>
      </c>
      <c r="K52" s="1">
        <v>38716</v>
      </c>
      <c r="L52">
        <v>24.5</v>
      </c>
      <c r="M52" s="1">
        <v>38748</v>
      </c>
      <c r="N52">
        <v>14.333</v>
      </c>
      <c r="O52" s="1">
        <v>38716</v>
      </c>
      <c r="P52">
        <v>17</v>
      </c>
      <c r="Q52" s="1">
        <v>38625</v>
      </c>
      <c r="R52">
        <v>44.667000000000002</v>
      </c>
      <c r="S52" s="1">
        <v>39080</v>
      </c>
      <c r="T52">
        <v>70.319999999999993</v>
      </c>
      <c r="U52" s="1">
        <v>38748</v>
      </c>
      <c r="V52">
        <v>10.5</v>
      </c>
      <c r="W52" s="1">
        <v>38625</v>
      </c>
      <c r="X52">
        <v>42.332999999999998</v>
      </c>
      <c r="Y52" s="1">
        <v>38625</v>
      </c>
      <c r="Z52">
        <v>30</v>
      </c>
      <c r="AA52" s="1">
        <v>39080</v>
      </c>
      <c r="AB52">
        <v>18.670000000000002</v>
      </c>
      <c r="AC52" s="1">
        <v>38776</v>
      </c>
      <c r="AD52">
        <v>72.25</v>
      </c>
      <c r="AE52" s="1">
        <v>40960</v>
      </c>
      <c r="AF52">
        <v>-1</v>
      </c>
      <c r="AG52" s="1">
        <f>_xll.BDH(CONCATENATE("AUST"," CDS USD SR ",$B$3,"Y D14 CORP"),"PX_LAST",$B$1,$B$2,"Dates","S","Period","M","Array","","cols=2;rows=2")</f>
        <v>42004</v>
      </c>
      <c r="AH52">
        <v>10.653</v>
      </c>
      <c r="AI52">
        <v>-1</v>
      </c>
      <c r="AJ52">
        <v>-1</v>
      </c>
      <c r="AK52">
        <v>-1</v>
      </c>
      <c r="AL52">
        <v>-1</v>
      </c>
      <c r="AM52">
        <v>-1</v>
      </c>
      <c r="AN52">
        <v>-1</v>
      </c>
      <c r="AO52" s="1">
        <v>43235</v>
      </c>
      <c r="AP52">
        <v>-1</v>
      </c>
      <c r="AQ52" s="1">
        <v>44436</v>
      </c>
      <c r="AR52">
        <v>-1</v>
      </c>
      <c r="AS52" s="1">
        <v>44437</v>
      </c>
      <c r="AT52">
        <v>-1</v>
      </c>
      <c r="AU52">
        <v>-1</v>
      </c>
      <c r="AV52">
        <v>-1</v>
      </c>
      <c r="AW52" s="1">
        <v>39871</v>
      </c>
      <c r="AX52">
        <v>256.29700000000003</v>
      </c>
      <c r="AY52" s="1">
        <v>40268</v>
      </c>
      <c r="AZ52">
        <v>92.623000000000005</v>
      </c>
      <c r="BA52">
        <v>-1</v>
      </c>
      <c r="BB52">
        <v>-1</v>
      </c>
      <c r="BC52" s="1">
        <v>41533</v>
      </c>
      <c r="BD52">
        <v>-1</v>
      </c>
      <c r="BE52">
        <v>-1</v>
      </c>
      <c r="BF52">
        <v>-1</v>
      </c>
      <c r="BG52">
        <v>-1</v>
      </c>
      <c r="BH52">
        <v>-1</v>
      </c>
      <c r="BI52" s="1">
        <v>43235</v>
      </c>
      <c r="BJ52">
        <v>-1</v>
      </c>
      <c r="BK52">
        <v>-1</v>
      </c>
      <c r="BL52">
        <v>-1</v>
      </c>
      <c r="BM52" s="1">
        <v>43235</v>
      </c>
      <c r="BN52">
        <v>-1</v>
      </c>
      <c r="BO52" s="1">
        <v>43237</v>
      </c>
      <c r="BP52">
        <v>-1</v>
      </c>
      <c r="BQ52">
        <v>-1</v>
      </c>
      <c r="BR52">
        <v>-1</v>
      </c>
      <c r="BS52" s="1">
        <v>43237</v>
      </c>
      <c r="BT52">
        <v>-1</v>
      </c>
      <c r="BU52">
        <v>-1</v>
      </c>
      <c r="BV52">
        <v>-1</v>
      </c>
      <c r="BW52" s="1">
        <v>41670</v>
      </c>
      <c r="BX52">
        <v>41.767000000000003</v>
      </c>
      <c r="BY52">
        <v>-1</v>
      </c>
      <c r="BZ52">
        <v>-1</v>
      </c>
      <c r="CA52" s="1">
        <v>41516</v>
      </c>
      <c r="CB52">
        <v>87.834999999999994</v>
      </c>
      <c r="CC52" s="1">
        <v>41516</v>
      </c>
      <c r="CD52">
        <v>90.611999999999995</v>
      </c>
      <c r="CE52" s="1">
        <v>39080</v>
      </c>
      <c r="CF52">
        <v>7</v>
      </c>
      <c r="CG52" s="1">
        <v>41274</v>
      </c>
      <c r="CH52">
        <v>45.195999999999998</v>
      </c>
      <c r="CI52">
        <v>-1</v>
      </c>
      <c r="CJ52">
        <v>-1</v>
      </c>
      <c r="CK52" s="1">
        <v>39202</v>
      </c>
      <c r="CL52">
        <v>11.169</v>
      </c>
      <c r="CM52">
        <v>-1</v>
      </c>
      <c r="CN52">
        <v>-1</v>
      </c>
    </row>
    <row r="53" spans="1:92" x14ac:dyDescent="0.25">
      <c r="A53" s="1">
        <v>38656</v>
      </c>
      <c r="B53">
        <v>179.46</v>
      </c>
      <c r="C53" s="1">
        <v>39113</v>
      </c>
      <c r="D53">
        <v>11.375</v>
      </c>
      <c r="E53" s="1">
        <v>39113</v>
      </c>
      <c r="F53">
        <v>12.845000000000001</v>
      </c>
      <c r="G53" s="1">
        <v>39113</v>
      </c>
      <c r="H53">
        <v>6.1669999999999998</v>
      </c>
      <c r="I53" s="1">
        <v>39113</v>
      </c>
      <c r="J53">
        <v>64.786000000000001</v>
      </c>
      <c r="K53" s="1">
        <v>38748</v>
      </c>
      <c r="L53">
        <v>23.75</v>
      </c>
      <c r="M53" s="1">
        <v>38776</v>
      </c>
      <c r="N53">
        <v>14.438000000000001</v>
      </c>
      <c r="O53" s="1">
        <v>38748</v>
      </c>
      <c r="P53">
        <v>16</v>
      </c>
      <c r="Q53" s="1">
        <v>38656</v>
      </c>
      <c r="R53">
        <v>48.69</v>
      </c>
      <c r="S53" s="1">
        <v>39113</v>
      </c>
      <c r="T53">
        <v>69.658000000000001</v>
      </c>
      <c r="U53" s="1">
        <v>38776</v>
      </c>
      <c r="V53">
        <v>11.5</v>
      </c>
      <c r="W53" s="1">
        <v>38656</v>
      </c>
      <c r="X53">
        <v>57.8</v>
      </c>
      <c r="Y53" s="1">
        <v>38656</v>
      </c>
      <c r="Z53">
        <v>35.832999999999998</v>
      </c>
      <c r="AA53" s="1">
        <v>39113</v>
      </c>
      <c r="AB53">
        <v>23.75</v>
      </c>
      <c r="AC53" s="1">
        <v>38807</v>
      </c>
      <c r="AD53">
        <v>93.042000000000002</v>
      </c>
      <c r="AE53" s="1">
        <v>40961</v>
      </c>
      <c r="AF53">
        <v>-1</v>
      </c>
      <c r="AG53" s="1">
        <f>_xll.BDH(CONCATENATE("AUST"," CDS USD SR ",$B$3,"Y D14 CORP"),"PX_LAST",$B$1,$B$2,"Dates","S","Period","M","Array","","cols=2;rows=2")</f>
        <v>42004</v>
      </c>
      <c r="AH53">
        <v>10.653</v>
      </c>
      <c r="AI53">
        <v>-1</v>
      </c>
      <c r="AJ53">
        <v>-1</v>
      </c>
      <c r="AK53">
        <v>-1</v>
      </c>
      <c r="AL53">
        <v>-1</v>
      </c>
      <c r="AM53">
        <v>-1</v>
      </c>
      <c r="AN53">
        <v>-1</v>
      </c>
      <c r="AO53" s="1">
        <v>43236</v>
      </c>
      <c r="AP53">
        <v>-1</v>
      </c>
      <c r="AQ53" s="1">
        <v>44437</v>
      </c>
      <c r="AR53">
        <v>-1</v>
      </c>
      <c r="AS53" s="1">
        <v>44438</v>
      </c>
      <c r="AT53">
        <v>-1</v>
      </c>
      <c r="AU53">
        <v>-1</v>
      </c>
      <c r="AV53">
        <v>-1</v>
      </c>
      <c r="AW53" s="1">
        <v>39903</v>
      </c>
      <c r="AX53">
        <v>196.09899999999999</v>
      </c>
      <c r="AY53" s="1">
        <v>40298</v>
      </c>
      <c r="AZ53">
        <v>123.425</v>
      </c>
      <c r="BA53">
        <v>-1</v>
      </c>
      <c r="BB53">
        <v>-1</v>
      </c>
      <c r="BC53" s="1">
        <v>41534</v>
      </c>
      <c r="BD53">
        <v>-1</v>
      </c>
      <c r="BE53">
        <v>-1</v>
      </c>
      <c r="BF53">
        <v>-1</v>
      </c>
      <c r="BG53">
        <v>-1</v>
      </c>
      <c r="BH53">
        <v>-1</v>
      </c>
      <c r="BI53" s="1">
        <v>43236</v>
      </c>
      <c r="BJ53">
        <v>-1</v>
      </c>
      <c r="BK53">
        <v>-1</v>
      </c>
      <c r="BL53">
        <v>-1</v>
      </c>
      <c r="BM53" s="1">
        <v>43236</v>
      </c>
      <c r="BN53">
        <v>-1</v>
      </c>
      <c r="BO53" s="1">
        <v>43238</v>
      </c>
      <c r="BP53">
        <v>-1</v>
      </c>
      <c r="BQ53">
        <v>-1</v>
      </c>
      <c r="BR53">
        <v>-1</v>
      </c>
      <c r="BS53" s="1">
        <v>43238</v>
      </c>
      <c r="BT53">
        <v>-1</v>
      </c>
      <c r="BU53">
        <v>-1</v>
      </c>
      <c r="BV53">
        <v>-1</v>
      </c>
      <c r="BW53" s="1">
        <v>41698</v>
      </c>
      <c r="BX53">
        <v>40.688000000000002</v>
      </c>
      <c r="BY53">
        <v>-1</v>
      </c>
      <c r="BZ53">
        <v>-1</v>
      </c>
      <c r="CA53" s="1">
        <v>41547</v>
      </c>
      <c r="CB53">
        <v>75.573999999999998</v>
      </c>
      <c r="CC53" s="1">
        <v>41547</v>
      </c>
      <c r="CD53">
        <v>76.745999999999995</v>
      </c>
      <c r="CE53" s="1">
        <v>39113</v>
      </c>
      <c r="CF53">
        <v>7</v>
      </c>
      <c r="CG53" s="1">
        <v>41305</v>
      </c>
      <c r="CH53">
        <v>37.195</v>
      </c>
      <c r="CI53">
        <v>-1</v>
      </c>
      <c r="CJ53">
        <v>-1</v>
      </c>
      <c r="CK53" s="1">
        <v>39233</v>
      </c>
      <c r="CL53">
        <v>11.169</v>
      </c>
      <c r="CM53">
        <v>-1</v>
      </c>
      <c r="CN53">
        <v>-1</v>
      </c>
    </row>
    <row r="54" spans="1:92" x14ac:dyDescent="0.25">
      <c r="A54" s="1">
        <v>38686</v>
      </c>
      <c r="B54">
        <v>153.358</v>
      </c>
      <c r="C54" s="1">
        <v>39141</v>
      </c>
      <c r="D54">
        <v>11.125</v>
      </c>
      <c r="E54" s="1">
        <v>39141</v>
      </c>
      <c r="F54">
        <v>12.313000000000001</v>
      </c>
      <c r="G54" s="1">
        <v>39141</v>
      </c>
      <c r="H54">
        <v>5.8330000000000002</v>
      </c>
      <c r="I54" s="1">
        <v>39141</v>
      </c>
      <c r="J54">
        <v>64.070999999999998</v>
      </c>
      <c r="K54" s="1">
        <v>38776</v>
      </c>
      <c r="L54">
        <v>22.625</v>
      </c>
      <c r="M54" s="1">
        <v>38807</v>
      </c>
      <c r="N54">
        <v>15.5</v>
      </c>
      <c r="O54" s="1">
        <v>38776</v>
      </c>
      <c r="P54">
        <v>15.438000000000001</v>
      </c>
      <c r="Q54" s="1">
        <v>38686</v>
      </c>
      <c r="R54">
        <v>38.573</v>
      </c>
      <c r="S54" s="1">
        <v>39141</v>
      </c>
      <c r="T54">
        <v>71.748999999999995</v>
      </c>
      <c r="U54" s="1">
        <v>38807</v>
      </c>
      <c r="V54">
        <v>14.125</v>
      </c>
      <c r="W54" s="1">
        <v>38686</v>
      </c>
      <c r="X54">
        <v>50.320999999999998</v>
      </c>
      <c r="Y54" s="1">
        <v>38686</v>
      </c>
      <c r="Z54">
        <v>31.625</v>
      </c>
      <c r="AA54" s="1">
        <v>39141</v>
      </c>
      <c r="AB54">
        <v>30.25</v>
      </c>
      <c r="AC54" s="1">
        <v>38835</v>
      </c>
      <c r="AD54">
        <v>85.542000000000002</v>
      </c>
      <c r="AE54" s="1">
        <v>40962</v>
      </c>
      <c r="AF54">
        <v>-1</v>
      </c>
      <c r="AG54" s="1">
        <f>_xll.BDH(CONCATENATE("AUST"," CDS USD SR ",$B$3,"Y D14 CORP"),"PX_LAST",$B$1,$B$2,"Dates","S","Period","M","Array","","cols=2;rows=2")</f>
        <v>42004</v>
      </c>
      <c r="AH54">
        <v>10.653</v>
      </c>
      <c r="AI54">
        <v>-1</v>
      </c>
      <c r="AJ54">
        <v>-1</v>
      </c>
      <c r="AK54">
        <v>-1</v>
      </c>
      <c r="AL54">
        <v>-1</v>
      </c>
      <c r="AM54">
        <v>-1</v>
      </c>
      <c r="AN54">
        <v>-1</v>
      </c>
      <c r="AO54" s="1">
        <v>43237</v>
      </c>
      <c r="AP54">
        <v>-1</v>
      </c>
      <c r="AQ54" s="1">
        <v>44438</v>
      </c>
      <c r="AR54">
        <v>-1</v>
      </c>
      <c r="AS54" s="1">
        <v>44439</v>
      </c>
      <c r="AT54">
        <v>-1</v>
      </c>
      <c r="AU54">
        <v>-1</v>
      </c>
      <c r="AV54">
        <v>-1</v>
      </c>
      <c r="AW54" s="1">
        <v>39933</v>
      </c>
      <c r="AX54">
        <v>143.952</v>
      </c>
      <c r="AY54" s="1">
        <v>40329</v>
      </c>
      <c r="AZ54">
        <v>134.71799999999999</v>
      </c>
      <c r="BA54">
        <v>-1</v>
      </c>
      <c r="BB54">
        <v>-1</v>
      </c>
      <c r="BC54" s="1">
        <v>41535</v>
      </c>
      <c r="BD54">
        <v>-1</v>
      </c>
      <c r="BE54">
        <v>-1</v>
      </c>
      <c r="BF54">
        <v>-1</v>
      </c>
      <c r="BG54">
        <v>-1</v>
      </c>
      <c r="BH54">
        <v>-1</v>
      </c>
      <c r="BI54" s="1">
        <v>43237</v>
      </c>
      <c r="BJ54">
        <v>-1</v>
      </c>
      <c r="BK54">
        <v>-1</v>
      </c>
      <c r="BL54">
        <v>-1</v>
      </c>
      <c r="BM54" s="1">
        <v>43237</v>
      </c>
      <c r="BN54">
        <v>-1</v>
      </c>
      <c r="BO54" s="1">
        <v>43239</v>
      </c>
      <c r="BP54">
        <v>-1</v>
      </c>
      <c r="BQ54">
        <v>-1</v>
      </c>
      <c r="BR54">
        <v>-1</v>
      </c>
      <c r="BS54" s="1">
        <v>43239</v>
      </c>
      <c r="BT54">
        <v>-1</v>
      </c>
      <c r="BU54">
        <v>-1</v>
      </c>
      <c r="BV54">
        <v>-1</v>
      </c>
      <c r="BW54" s="1">
        <v>41729</v>
      </c>
      <c r="BX54">
        <v>35.887999999999998</v>
      </c>
      <c r="BY54">
        <v>-1</v>
      </c>
      <c r="BZ54">
        <v>-1</v>
      </c>
      <c r="CA54" s="1">
        <v>41578</v>
      </c>
      <c r="CB54">
        <v>91.838999999999999</v>
      </c>
      <c r="CC54" s="1">
        <v>41578</v>
      </c>
      <c r="CD54">
        <v>74.194999999999993</v>
      </c>
      <c r="CE54" s="1">
        <v>39141</v>
      </c>
      <c r="CF54">
        <v>7</v>
      </c>
      <c r="CG54" s="1">
        <v>41333</v>
      </c>
      <c r="CH54">
        <v>39.430999999999997</v>
      </c>
      <c r="CI54">
        <v>-1</v>
      </c>
      <c r="CJ54">
        <v>-1</v>
      </c>
      <c r="CK54" s="1">
        <v>39262</v>
      </c>
      <c r="CL54">
        <v>11.835000000000001</v>
      </c>
      <c r="CM54">
        <v>-1</v>
      </c>
      <c r="CN54">
        <v>-1</v>
      </c>
    </row>
    <row r="55" spans="1:92" x14ac:dyDescent="0.25">
      <c r="A55" s="1">
        <v>38716</v>
      </c>
      <c r="B55">
        <v>135.30799999999999</v>
      </c>
      <c r="C55" s="1">
        <v>39171</v>
      </c>
      <c r="D55">
        <v>11.625</v>
      </c>
      <c r="E55" s="1">
        <v>39171</v>
      </c>
      <c r="F55">
        <v>10.829000000000001</v>
      </c>
      <c r="G55" s="1">
        <v>39171</v>
      </c>
      <c r="H55">
        <v>6.5</v>
      </c>
      <c r="I55" s="1">
        <v>39171</v>
      </c>
      <c r="J55">
        <v>55.369</v>
      </c>
      <c r="K55" s="1">
        <v>38807</v>
      </c>
      <c r="L55">
        <v>22.8</v>
      </c>
      <c r="M55" s="1">
        <v>38835</v>
      </c>
      <c r="N55">
        <v>15.343999999999999</v>
      </c>
      <c r="O55" s="1">
        <v>38807</v>
      </c>
      <c r="P55">
        <v>18.437999999999999</v>
      </c>
      <c r="Q55" s="1">
        <v>38716</v>
      </c>
      <c r="R55">
        <v>39.137999999999998</v>
      </c>
      <c r="S55" s="1">
        <v>39171</v>
      </c>
      <c r="T55">
        <v>74</v>
      </c>
      <c r="U55" s="1">
        <v>38835</v>
      </c>
      <c r="V55">
        <v>13.667</v>
      </c>
      <c r="W55" s="1">
        <v>38716</v>
      </c>
      <c r="X55">
        <v>52.417000000000002</v>
      </c>
      <c r="Y55" s="1">
        <v>38716</v>
      </c>
      <c r="Z55">
        <v>28</v>
      </c>
      <c r="AA55" s="1">
        <v>39171</v>
      </c>
      <c r="AB55">
        <v>29.239000000000001</v>
      </c>
      <c r="AC55" s="1">
        <v>38868</v>
      </c>
      <c r="AD55">
        <v>150.25</v>
      </c>
      <c r="AE55" s="1">
        <v>40963</v>
      </c>
      <c r="AF55">
        <v>-1</v>
      </c>
      <c r="AG55" s="1">
        <f>_xll.BDH(CONCATENATE("AUST"," CDS USD SR ",$B$3,"Y D14 CORP"),"PX_LAST",$B$1,$B$2,"Dates","S","Period","M","Array","","cols=2;rows=2")</f>
        <v>42004</v>
      </c>
      <c r="AH55">
        <v>10.653</v>
      </c>
      <c r="AI55">
        <v>-1</v>
      </c>
      <c r="AJ55">
        <v>-1</v>
      </c>
      <c r="AK55">
        <v>-1</v>
      </c>
      <c r="AL55">
        <v>-1</v>
      </c>
      <c r="AM55">
        <v>-1</v>
      </c>
      <c r="AN55">
        <v>-1</v>
      </c>
      <c r="AO55" s="1">
        <v>43238</v>
      </c>
      <c r="AP55">
        <v>-1</v>
      </c>
      <c r="AQ55" s="1">
        <v>44439</v>
      </c>
      <c r="AR55">
        <v>-1</v>
      </c>
      <c r="AS55" s="1">
        <v>44440</v>
      </c>
      <c r="AT55">
        <v>-1</v>
      </c>
      <c r="AU55">
        <v>-1</v>
      </c>
      <c r="AV55">
        <v>-1</v>
      </c>
      <c r="AW55" s="1">
        <v>39962</v>
      </c>
      <c r="AX55">
        <v>130.72399999999999</v>
      </c>
      <c r="AY55" s="1">
        <v>42004</v>
      </c>
      <c r="AZ55">
        <v>102.14400000000001</v>
      </c>
      <c r="BA55">
        <v>-1</v>
      </c>
      <c r="BB55">
        <v>-1</v>
      </c>
      <c r="BC55" s="1">
        <v>41536</v>
      </c>
      <c r="BD55">
        <v>-1</v>
      </c>
      <c r="BE55">
        <v>-1</v>
      </c>
      <c r="BF55">
        <v>-1</v>
      </c>
      <c r="BG55">
        <v>-1</v>
      </c>
      <c r="BH55">
        <v>-1</v>
      </c>
      <c r="BI55" s="1">
        <v>43238</v>
      </c>
      <c r="BJ55">
        <v>-1</v>
      </c>
      <c r="BK55">
        <v>-1</v>
      </c>
      <c r="BL55">
        <v>-1</v>
      </c>
      <c r="BM55" s="1">
        <v>43238</v>
      </c>
      <c r="BN55">
        <v>-1</v>
      </c>
      <c r="BO55" s="1">
        <v>43240</v>
      </c>
      <c r="BP55">
        <v>-1</v>
      </c>
      <c r="BQ55">
        <v>-1</v>
      </c>
      <c r="BR55">
        <v>-1</v>
      </c>
      <c r="BS55" s="1">
        <v>43240</v>
      </c>
      <c r="BT55">
        <v>-1</v>
      </c>
      <c r="BU55">
        <v>-1</v>
      </c>
      <c r="BV55">
        <v>-1</v>
      </c>
      <c r="BW55" s="1"/>
      <c r="BY55">
        <v>-1</v>
      </c>
      <c r="BZ55">
        <v>-1</v>
      </c>
      <c r="CA55" s="1">
        <v>41607</v>
      </c>
      <c r="CB55">
        <v>74.081000000000003</v>
      </c>
      <c r="CC55" s="1">
        <v>41607</v>
      </c>
      <c r="CD55">
        <v>74.397999999999996</v>
      </c>
      <c r="CE55" s="1">
        <v>39171</v>
      </c>
      <c r="CF55">
        <v>7</v>
      </c>
      <c r="CG55" s="1">
        <v>41362</v>
      </c>
      <c r="CH55">
        <v>40.137</v>
      </c>
      <c r="CI55">
        <v>-1</v>
      </c>
      <c r="CJ55">
        <v>-1</v>
      </c>
      <c r="CK55" s="1">
        <v>39294</v>
      </c>
      <c r="CL55">
        <v>19.876000000000001</v>
      </c>
      <c r="CM55">
        <v>-1</v>
      </c>
      <c r="CN55">
        <v>-1</v>
      </c>
    </row>
    <row r="56" spans="1:92" x14ac:dyDescent="0.25">
      <c r="A56" s="1">
        <v>38748</v>
      </c>
      <c r="B56">
        <v>104.726</v>
      </c>
      <c r="C56" s="1">
        <v>39202</v>
      </c>
      <c r="D56">
        <v>8.5</v>
      </c>
      <c r="E56" s="1">
        <v>39202</v>
      </c>
      <c r="F56">
        <v>10.266999999999999</v>
      </c>
      <c r="G56" s="1">
        <v>39202</v>
      </c>
      <c r="H56">
        <v>6.1669999999999998</v>
      </c>
      <c r="I56" s="1">
        <v>39202</v>
      </c>
      <c r="J56">
        <v>50.332999999999998</v>
      </c>
      <c r="K56" s="1">
        <v>38835</v>
      </c>
      <c r="L56">
        <v>23.25</v>
      </c>
      <c r="M56" s="1">
        <v>38868</v>
      </c>
      <c r="N56">
        <v>15.718999999999999</v>
      </c>
      <c r="O56" s="1">
        <v>38835</v>
      </c>
      <c r="P56">
        <v>18.125</v>
      </c>
      <c r="Q56" s="1">
        <v>38748</v>
      </c>
      <c r="R56">
        <v>38.478999999999999</v>
      </c>
      <c r="S56" s="1">
        <v>39202</v>
      </c>
      <c r="T56">
        <v>65.075000000000003</v>
      </c>
      <c r="U56" s="1">
        <v>38868</v>
      </c>
      <c r="V56">
        <v>15.667</v>
      </c>
      <c r="W56" s="1">
        <v>38748</v>
      </c>
      <c r="X56">
        <v>44.8</v>
      </c>
      <c r="Y56" s="1">
        <v>38748</v>
      </c>
      <c r="Z56">
        <v>25.667999999999999</v>
      </c>
      <c r="AA56" s="1">
        <v>39202</v>
      </c>
      <c r="AB56">
        <v>24.725999999999999</v>
      </c>
      <c r="AC56" s="1">
        <v>38898</v>
      </c>
      <c r="AD56">
        <v>215.9</v>
      </c>
      <c r="AE56" s="1">
        <v>40964</v>
      </c>
      <c r="AF56">
        <v>-1</v>
      </c>
      <c r="AG56" s="1">
        <f>_xll.BDH(CONCATENATE("AUST"," CDS USD SR ",$B$3,"Y D14 CORP"),"PX_LAST",$B$1,$B$2,"Dates","S","Period","M","Array","","cols=2;rows=2")</f>
        <v>42004</v>
      </c>
      <c r="AH56">
        <v>10.653</v>
      </c>
      <c r="AI56">
        <v>-1</v>
      </c>
      <c r="AJ56">
        <v>-1</v>
      </c>
      <c r="AK56">
        <v>-1</v>
      </c>
      <c r="AL56">
        <v>-1</v>
      </c>
      <c r="AM56">
        <v>-1</v>
      </c>
      <c r="AN56">
        <v>-1</v>
      </c>
      <c r="AO56" s="1">
        <v>43239</v>
      </c>
      <c r="AP56">
        <v>-1</v>
      </c>
      <c r="AQ56" s="1">
        <v>44440</v>
      </c>
      <c r="AR56">
        <v>-1</v>
      </c>
      <c r="AS56" s="1">
        <v>44441</v>
      </c>
      <c r="AT56">
        <v>-1</v>
      </c>
      <c r="AU56">
        <v>-1</v>
      </c>
      <c r="AV56">
        <v>-1</v>
      </c>
      <c r="AW56" s="1">
        <v>39994</v>
      </c>
      <c r="AX56">
        <v>151.83500000000001</v>
      </c>
      <c r="AY56" s="1">
        <v>42062</v>
      </c>
      <c r="AZ56">
        <v>87.171000000000006</v>
      </c>
      <c r="BA56">
        <v>-1</v>
      </c>
      <c r="BB56">
        <v>-1</v>
      </c>
      <c r="BC56" s="1">
        <v>41537</v>
      </c>
      <c r="BD56">
        <v>-1</v>
      </c>
      <c r="BE56">
        <v>-1</v>
      </c>
      <c r="BF56">
        <v>-1</v>
      </c>
      <c r="BG56">
        <v>-1</v>
      </c>
      <c r="BH56">
        <v>-1</v>
      </c>
      <c r="BI56" s="1">
        <v>43239</v>
      </c>
      <c r="BJ56">
        <v>-1</v>
      </c>
      <c r="BK56">
        <v>-1</v>
      </c>
      <c r="BL56">
        <v>-1</v>
      </c>
      <c r="BM56" s="1">
        <v>43239</v>
      </c>
      <c r="BN56">
        <v>-1</v>
      </c>
      <c r="BO56" s="1">
        <v>43241</v>
      </c>
      <c r="BP56">
        <v>-1</v>
      </c>
      <c r="BQ56">
        <v>-1</v>
      </c>
      <c r="BR56">
        <v>-1</v>
      </c>
      <c r="BS56" s="1">
        <v>43241</v>
      </c>
      <c r="BT56">
        <v>-1</v>
      </c>
      <c r="BU56">
        <v>-1</v>
      </c>
      <c r="BV56">
        <v>-1</v>
      </c>
      <c r="BW56" s="1">
        <v>41730</v>
      </c>
      <c r="BX56">
        <v>-1</v>
      </c>
      <c r="BY56">
        <v>-1</v>
      </c>
      <c r="BZ56">
        <v>-1</v>
      </c>
      <c r="CA56" s="1">
        <v>41639</v>
      </c>
      <c r="CB56">
        <v>71.703000000000003</v>
      </c>
      <c r="CC56" s="1">
        <v>41639</v>
      </c>
      <c r="CD56">
        <v>71.415999999999997</v>
      </c>
      <c r="CE56" s="1">
        <v>39202</v>
      </c>
      <c r="CF56">
        <v>4.625</v>
      </c>
      <c r="CG56" s="1">
        <v>41394</v>
      </c>
      <c r="CH56">
        <v>36.979999999999997</v>
      </c>
      <c r="CI56">
        <v>-1</v>
      </c>
      <c r="CJ56">
        <v>-1</v>
      </c>
      <c r="CK56" s="1">
        <v>39325</v>
      </c>
      <c r="CL56">
        <v>25.167999999999999</v>
      </c>
      <c r="CM56">
        <v>-1</v>
      </c>
      <c r="CN56">
        <v>-1</v>
      </c>
    </row>
    <row r="57" spans="1:92" x14ac:dyDescent="0.25">
      <c r="A57" s="1">
        <v>38776</v>
      </c>
      <c r="B57">
        <v>63.57</v>
      </c>
      <c r="C57" s="1">
        <v>39233</v>
      </c>
      <c r="D57">
        <v>8.2309999999999999</v>
      </c>
      <c r="E57" s="1">
        <v>39233</v>
      </c>
      <c r="F57">
        <v>10.5</v>
      </c>
      <c r="G57" s="1">
        <v>39233</v>
      </c>
      <c r="H57">
        <v>7</v>
      </c>
      <c r="I57" s="1">
        <v>39233</v>
      </c>
      <c r="J57">
        <v>45.478999999999999</v>
      </c>
      <c r="K57" s="1">
        <v>38868</v>
      </c>
      <c r="L57">
        <v>24.125</v>
      </c>
      <c r="M57" s="1">
        <v>38898</v>
      </c>
      <c r="N57">
        <v>17.957999999999998</v>
      </c>
      <c r="O57" s="1">
        <v>38868</v>
      </c>
      <c r="P57">
        <v>19.2</v>
      </c>
      <c r="Q57" s="1">
        <v>38776</v>
      </c>
      <c r="R57">
        <v>30.744</v>
      </c>
      <c r="S57" s="1">
        <v>39233</v>
      </c>
      <c r="T57">
        <v>57.674999999999997</v>
      </c>
      <c r="U57" s="1">
        <v>38898</v>
      </c>
      <c r="V57">
        <v>20.125</v>
      </c>
      <c r="W57" s="1">
        <v>38776</v>
      </c>
      <c r="X57">
        <v>32.6</v>
      </c>
      <c r="Y57" s="1">
        <v>38776</v>
      </c>
      <c r="Z57">
        <v>22.001000000000001</v>
      </c>
      <c r="AA57" s="1">
        <v>39233</v>
      </c>
      <c r="AB57">
        <v>26.49</v>
      </c>
      <c r="AC57" s="1">
        <v>38929</v>
      </c>
      <c r="AD57">
        <v>154.18799999999999</v>
      </c>
      <c r="AE57" s="1">
        <v>40965</v>
      </c>
      <c r="AF57">
        <v>-1</v>
      </c>
      <c r="AG57" s="1">
        <f>_xll.BDH(CONCATENATE("AUST"," CDS USD SR ",$B$3,"Y D14 CORP"),"PX_LAST",$B$1,$B$2,"Dates","S","Period","M","Array","","cols=2;rows=2")</f>
        <v>42004</v>
      </c>
      <c r="AH57">
        <v>10.653</v>
      </c>
      <c r="AI57">
        <v>-1</v>
      </c>
      <c r="AJ57">
        <v>-1</v>
      </c>
      <c r="AK57">
        <v>-1</v>
      </c>
      <c r="AL57">
        <v>-1</v>
      </c>
      <c r="AM57">
        <v>-1</v>
      </c>
      <c r="AN57">
        <v>-1</v>
      </c>
      <c r="AO57" s="1">
        <v>43240</v>
      </c>
      <c r="AP57">
        <v>-1</v>
      </c>
      <c r="AQ57" s="1">
        <v>44441</v>
      </c>
      <c r="AR57">
        <v>-1</v>
      </c>
      <c r="AS57" s="1">
        <v>44442</v>
      </c>
      <c r="AT57">
        <v>-1</v>
      </c>
      <c r="AU57">
        <v>-1</v>
      </c>
      <c r="AV57">
        <v>-1</v>
      </c>
      <c r="AW57" s="1">
        <v>40025</v>
      </c>
      <c r="AX57">
        <v>91.596000000000004</v>
      </c>
      <c r="AY57" s="1">
        <v>42094</v>
      </c>
      <c r="AZ57">
        <v>87.28</v>
      </c>
      <c r="BA57">
        <v>-1</v>
      </c>
      <c r="BB57">
        <v>-1</v>
      </c>
      <c r="BC57" s="1">
        <v>41538</v>
      </c>
      <c r="BD57">
        <v>-1</v>
      </c>
      <c r="BE57">
        <v>-1</v>
      </c>
      <c r="BF57">
        <v>-1</v>
      </c>
      <c r="BG57">
        <v>-1</v>
      </c>
      <c r="BH57">
        <v>-1</v>
      </c>
      <c r="BI57" s="1">
        <v>43240</v>
      </c>
      <c r="BJ57">
        <v>-1</v>
      </c>
      <c r="BK57">
        <v>-1</v>
      </c>
      <c r="BL57">
        <v>-1</v>
      </c>
      <c r="BM57" s="1">
        <v>43240</v>
      </c>
      <c r="BN57">
        <v>-1</v>
      </c>
      <c r="BO57" s="1">
        <v>43242</v>
      </c>
      <c r="BP57">
        <v>-1</v>
      </c>
      <c r="BQ57">
        <v>-1</v>
      </c>
      <c r="BR57">
        <v>-1</v>
      </c>
      <c r="BS57" s="1">
        <v>43242</v>
      </c>
      <c r="BT57">
        <v>-1</v>
      </c>
      <c r="BU57">
        <v>-1</v>
      </c>
      <c r="BV57">
        <v>-1</v>
      </c>
      <c r="BW57" s="1">
        <v>41731</v>
      </c>
      <c r="BX57">
        <v>-1</v>
      </c>
      <c r="BY57">
        <v>-1</v>
      </c>
      <c r="BZ57">
        <v>-1</v>
      </c>
      <c r="CA57" s="1">
        <v>41670</v>
      </c>
      <c r="CB57">
        <v>76.622</v>
      </c>
      <c r="CC57" s="1">
        <v>41670</v>
      </c>
      <c r="CD57">
        <v>66.263999999999996</v>
      </c>
      <c r="CE57" s="1">
        <v>39233</v>
      </c>
      <c r="CF57">
        <v>4.625</v>
      </c>
      <c r="CG57" s="1">
        <v>41425</v>
      </c>
      <c r="CH57">
        <v>37.253</v>
      </c>
      <c r="CI57">
        <v>-1</v>
      </c>
      <c r="CJ57">
        <v>-1</v>
      </c>
      <c r="CK57" s="1">
        <v>39353</v>
      </c>
      <c r="CL57">
        <v>24.001000000000001</v>
      </c>
      <c r="CM57">
        <v>-1</v>
      </c>
      <c r="CN57">
        <v>-1</v>
      </c>
    </row>
    <row r="58" spans="1:92" x14ac:dyDescent="0.25">
      <c r="A58" s="1">
        <v>38807</v>
      </c>
      <c r="B58">
        <v>89.875</v>
      </c>
      <c r="C58" s="1">
        <v>39262</v>
      </c>
      <c r="D58">
        <v>8.3330000000000002</v>
      </c>
      <c r="E58" s="1">
        <v>39262</v>
      </c>
      <c r="F58">
        <v>10.45</v>
      </c>
      <c r="G58" s="1">
        <v>39262</v>
      </c>
      <c r="H58">
        <v>7.6669999999999998</v>
      </c>
      <c r="I58" s="1">
        <v>39262</v>
      </c>
      <c r="J58">
        <v>54.933</v>
      </c>
      <c r="K58" s="1">
        <v>38898</v>
      </c>
      <c r="L58">
        <v>30</v>
      </c>
      <c r="M58" s="1">
        <v>38929</v>
      </c>
      <c r="N58">
        <v>15.188000000000001</v>
      </c>
      <c r="O58" s="1">
        <v>38898</v>
      </c>
      <c r="P58">
        <v>22.332999999999998</v>
      </c>
      <c r="Q58" s="1">
        <v>38807</v>
      </c>
      <c r="R58">
        <v>43.755000000000003</v>
      </c>
      <c r="S58" s="1">
        <v>39262</v>
      </c>
      <c r="T58">
        <v>69.28</v>
      </c>
      <c r="U58" s="1">
        <v>38929</v>
      </c>
      <c r="V58">
        <v>15.75</v>
      </c>
      <c r="W58" s="1">
        <v>38807</v>
      </c>
      <c r="X58">
        <v>41.929000000000002</v>
      </c>
      <c r="Y58" s="1">
        <v>38807</v>
      </c>
      <c r="Z58">
        <v>30.335999999999999</v>
      </c>
      <c r="AA58" s="1">
        <v>39262</v>
      </c>
      <c r="AB58">
        <v>25.919</v>
      </c>
      <c r="AC58" s="1">
        <v>38960</v>
      </c>
      <c r="AD58">
        <v>126.9</v>
      </c>
      <c r="AE58" s="1">
        <v>40966</v>
      </c>
      <c r="AF58">
        <v>-1</v>
      </c>
      <c r="AG58" s="1">
        <f>_xll.BDH(CONCATENATE("AUST"," CDS USD SR ",$B$3,"Y D14 CORP"),"PX_LAST",$B$1,$B$2,"Dates","S","Period","M","Array","","cols=2;rows=2")</f>
        <v>42004</v>
      </c>
      <c r="AH58">
        <v>10.653</v>
      </c>
      <c r="AI58">
        <v>-1</v>
      </c>
      <c r="AJ58">
        <v>-1</v>
      </c>
      <c r="AK58">
        <v>-1</v>
      </c>
      <c r="AL58">
        <v>-1</v>
      </c>
      <c r="AM58">
        <v>-1</v>
      </c>
      <c r="AN58">
        <v>-1</v>
      </c>
      <c r="AO58" s="1">
        <v>43241</v>
      </c>
      <c r="AP58">
        <v>-1</v>
      </c>
      <c r="AQ58" s="1">
        <v>44442</v>
      </c>
      <c r="AR58">
        <v>-1</v>
      </c>
      <c r="AS58" s="1">
        <v>44443</v>
      </c>
      <c r="AT58">
        <v>-1</v>
      </c>
      <c r="AU58">
        <v>-1</v>
      </c>
      <c r="AV58">
        <v>-1</v>
      </c>
      <c r="AW58" s="1">
        <v>40056</v>
      </c>
      <c r="AX58">
        <v>101.16800000000001</v>
      </c>
      <c r="AY58" s="1">
        <v>42153</v>
      </c>
      <c r="AZ58">
        <v>85.51</v>
      </c>
      <c r="BA58">
        <v>-1</v>
      </c>
      <c r="BB58">
        <v>-1</v>
      </c>
      <c r="BC58" s="1">
        <v>41539</v>
      </c>
      <c r="BD58">
        <v>-1</v>
      </c>
      <c r="BE58">
        <v>-1</v>
      </c>
      <c r="BF58">
        <v>-1</v>
      </c>
      <c r="BG58">
        <v>-1</v>
      </c>
      <c r="BH58">
        <v>-1</v>
      </c>
      <c r="BI58" s="1">
        <v>43241</v>
      </c>
      <c r="BJ58">
        <v>-1</v>
      </c>
      <c r="BK58">
        <v>-1</v>
      </c>
      <c r="BL58">
        <v>-1</v>
      </c>
      <c r="BM58" s="1">
        <v>43241</v>
      </c>
      <c r="BN58">
        <v>-1</v>
      </c>
      <c r="BO58" s="1">
        <v>43243</v>
      </c>
      <c r="BP58">
        <v>-1</v>
      </c>
      <c r="BQ58">
        <v>-1</v>
      </c>
      <c r="BR58">
        <v>-1</v>
      </c>
      <c r="BS58" s="1">
        <v>43243</v>
      </c>
      <c r="BT58">
        <v>-1</v>
      </c>
      <c r="BU58">
        <v>-1</v>
      </c>
      <c r="BV58">
        <v>-1</v>
      </c>
      <c r="BW58" s="1">
        <v>41732</v>
      </c>
      <c r="BX58">
        <v>-1</v>
      </c>
      <c r="BY58">
        <v>-1</v>
      </c>
      <c r="BZ58">
        <v>-1</v>
      </c>
      <c r="CA58" s="1">
        <v>41698</v>
      </c>
      <c r="CB58">
        <v>68.468999999999994</v>
      </c>
      <c r="CC58" s="1">
        <v>41698</v>
      </c>
      <c r="CD58">
        <v>70.144999999999996</v>
      </c>
      <c r="CE58" s="1">
        <v>39262</v>
      </c>
      <c r="CF58">
        <v>4.625</v>
      </c>
      <c r="CG58" s="1">
        <v>41453</v>
      </c>
      <c r="CH58">
        <v>45.588000000000001</v>
      </c>
      <c r="CI58">
        <v>-1</v>
      </c>
      <c r="CJ58">
        <v>-1</v>
      </c>
      <c r="CK58" s="1">
        <v>39386</v>
      </c>
      <c r="CL58">
        <v>19.003</v>
      </c>
      <c r="CM58">
        <v>-1</v>
      </c>
      <c r="CN58">
        <v>-1</v>
      </c>
    </row>
    <row r="59" spans="1:92" x14ac:dyDescent="0.25">
      <c r="A59" s="1">
        <v>38835</v>
      </c>
      <c r="B59">
        <v>68.525999999999996</v>
      </c>
      <c r="C59" s="1">
        <v>39294</v>
      </c>
      <c r="D59">
        <v>17.84</v>
      </c>
      <c r="E59" s="1">
        <v>39294</v>
      </c>
      <c r="F59">
        <v>15.4</v>
      </c>
      <c r="G59" s="1">
        <v>39294</v>
      </c>
      <c r="H59">
        <v>22.5</v>
      </c>
      <c r="I59" s="1">
        <v>39294</v>
      </c>
      <c r="J59">
        <v>106.55</v>
      </c>
      <c r="K59" s="1">
        <v>38929</v>
      </c>
      <c r="L59">
        <v>23.667000000000002</v>
      </c>
      <c r="M59" s="1">
        <v>38960</v>
      </c>
      <c r="N59">
        <v>15.396000000000001</v>
      </c>
      <c r="O59" s="1">
        <v>38929</v>
      </c>
      <c r="P59">
        <v>18.667000000000002</v>
      </c>
      <c r="Q59" s="1">
        <v>38835</v>
      </c>
      <c r="R59">
        <v>41.929000000000002</v>
      </c>
      <c r="S59" s="1">
        <v>39294</v>
      </c>
      <c r="T59">
        <v>151.005</v>
      </c>
      <c r="U59" s="1">
        <v>38960</v>
      </c>
      <c r="V59">
        <v>13.875</v>
      </c>
      <c r="W59" s="1">
        <v>38835</v>
      </c>
      <c r="X59">
        <v>39.457999999999998</v>
      </c>
      <c r="Y59" s="1">
        <v>38835</v>
      </c>
      <c r="Z59">
        <v>32.500999999999998</v>
      </c>
      <c r="AA59" s="1">
        <v>39294</v>
      </c>
      <c r="AB59">
        <v>42.994999999999997</v>
      </c>
      <c r="AC59" s="1">
        <v>38989</v>
      </c>
      <c r="AD59">
        <v>131.417</v>
      </c>
      <c r="AE59" s="1">
        <v>40967</v>
      </c>
      <c r="AF59">
        <v>-1</v>
      </c>
      <c r="AG59" s="1">
        <f>_xll.BDH(CONCATENATE("AUST"," CDS USD SR ",$B$3,"Y D14 CORP"),"PX_LAST",$B$1,$B$2,"Dates","S","Period","M","Array","","cols=2;rows=2")</f>
        <v>42004</v>
      </c>
      <c r="AH59">
        <v>10.653</v>
      </c>
      <c r="AI59">
        <v>-1</v>
      </c>
      <c r="AJ59">
        <v>-1</v>
      </c>
      <c r="AK59">
        <v>-1</v>
      </c>
      <c r="AL59">
        <v>-1</v>
      </c>
      <c r="AM59">
        <v>-1</v>
      </c>
      <c r="AN59">
        <v>-1</v>
      </c>
      <c r="AO59" s="1">
        <v>43242</v>
      </c>
      <c r="AP59">
        <v>-1</v>
      </c>
      <c r="AQ59" s="1">
        <v>44443</v>
      </c>
      <c r="AR59">
        <v>-1</v>
      </c>
      <c r="AS59" s="1">
        <v>44444</v>
      </c>
      <c r="AT59">
        <v>-1</v>
      </c>
      <c r="AU59">
        <v>-1</v>
      </c>
      <c r="AV59">
        <v>-1</v>
      </c>
      <c r="AW59" s="1">
        <v>40086</v>
      </c>
      <c r="AX59">
        <v>80.697000000000003</v>
      </c>
      <c r="AY59" s="1">
        <v>42185</v>
      </c>
      <c r="AZ59">
        <v>101.55500000000001</v>
      </c>
      <c r="BA59">
        <v>-1</v>
      </c>
      <c r="BB59">
        <v>-1</v>
      </c>
      <c r="BC59" s="1">
        <v>41540</v>
      </c>
      <c r="BD59">
        <v>-1</v>
      </c>
      <c r="BE59">
        <v>-1</v>
      </c>
      <c r="BF59">
        <v>-1</v>
      </c>
      <c r="BG59">
        <v>-1</v>
      </c>
      <c r="BH59">
        <v>-1</v>
      </c>
      <c r="BI59" s="1">
        <v>43242</v>
      </c>
      <c r="BJ59">
        <v>-1</v>
      </c>
      <c r="BK59">
        <v>-1</v>
      </c>
      <c r="BL59">
        <v>-1</v>
      </c>
      <c r="BM59" s="1">
        <v>43242</v>
      </c>
      <c r="BN59">
        <v>-1</v>
      </c>
      <c r="BO59" s="1">
        <v>43244</v>
      </c>
      <c r="BP59">
        <v>-1</v>
      </c>
      <c r="BQ59">
        <v>-1</v>
      </c>
      <c r="BR59">
        <v>-1</v>
      </c>
      <c r="BS59" s="1">
        <v>43244</v>
      </c>
      <c r="BT59">
        <v>-1</v>
      </c>
      <c r="BU59">
        <v>-1</v>
      </c>
      <c r="BV59">
        <v>-1</v>
      </c>
      <c r="BW59" s="1">
        <v>41733</v>
      </c>
      <c r="BX59">
        <v>-1</v>
      </c>
      <c r="BY59">
        <v>-1</v>
      </c>
      <c r="BZ59">
        <v>-1</v>
      </c>
      <c r="CA59" s="1">
        <v>41729</v>
      </c>
      <c r="CB59">
        <v>81.7</v>
      </c>
      <c r="CC59" s="1">
        <v>41729</v>
      </c>
      <c r="CD59">
        <v>86.843000000000004</v>
      </c>
      <c r="CE59" s="1">
        <v>39294</v>
      </c>
      <c r="CF59">
        <v>4.625</v>
      </c>
      <c r="CG59" s="1">
        <v>41486</v>
      </c>
      <c r="CH59">
        <v>41.804000000000002</v>
      </c>
      <c r="CI59">
        <v>-1</v>
      </c>
      <c r="CJ59">
        <v>-1</v>
      </c>
      <c r="CK59" s="1">
        <v>39416</v>
      </c>
      <c r="CL59">
        <v>35.335999999999999</v>
      </c>
      <c r="CM59">
        <v>-1</v>
      </c>
      <c r="CN59">
        <v>-1</v>
      </c>
    </row>
    <row r="60" spans="1:92" x14ac:dyDescent="0.25">
      <c r="A60" s="1">
        <v>38868</v>
      </c>
      <c r="B60">
        <v>101.946</v>
      </c>
      <c r="C60" s="1">
        <v>39325</v>
      </c>
      <c r="D60">
        <v>20.678000000000001</v>
      </c>
      <c r="E60" s="1">
        <v>39325</v>
      </c>
      <c r="F60">
        <v>16.907</v>
      </c>
      <c r="G60" s="1">
        <v>39325</v>
      </c>
      <c r="H60">
        <v>20</v>
      </c>
      <c r="I60" s="1">
        <v>39325</v>
      </c>
      <c r="J60">
        <v>96.561000000000007</v>
      </c>
      <c r="K60" s="1">
        <v>38960</v>
      </c>
      <c r="L60">
        <v>21.332999999999998</v>
      </c>
      <c r="M60" s="1">
        <v>38989</v>
      </c>
      <c r="N60">
        <v>15.625</v>
      </c>
      <c r="O60" s="1">
        <v>38960</v>
      </c>
      <c r="P60">
        <v>18.417000000000002</v>
      </c>
      <c r="Q60" s="1">
        <v>38868</v>
      </c>
      <c r="R60">
        <v>58.067999999999998</v>
      </c>
      <c r="S60" s="1">
        <v>39325</v>
      </c>
      <c r="T60">
        <v>127.625</v>
      </c>
      <c r="U60" s="1">
        <v>38989</v>
      </c>
      <c r="V60">
        <v>14.167</v>
      </c>
      <c r="W60" s="1">
        <v>38868</v>
      </c>
      <c r="X60">
        <v>55.332999999999998</v>
      </c>
      <c r="Y60" s="1">
        <v>38868</v>
      </c>
      <c r="Z60">
        <v>42.335999999999999</v>
      </c>
      <c r="AA60" s="1">
        <v>39325</v>
      </c>
      <c r="AB60">
        <v>45.844999999999999</v>
      </c>
      <c r="AC60" s="1">
        <v>39021</v>
      </c>
      <c r="AD60">
        <v>110.458</v>
      </c>
      <c r="AE60" s="1">
        <v>40968</v>
      </c>
      <c r="AF60">
        <v>-1</v>
      </c>
      <c r="AG60" s="1">
        <f>_xll.BDH(CONCATENATE("AUST"," CDS USD SR ",$B$3,"Y D14 CORP"),"PX_LAST",$B$1,$B$2,"Dates","S","Period","M","Array","","cols=2;rows=2")</f>
        <v>42004</v>
      </c>
      <c r="AH60">
        <v>10.653</v>
      </c>
      <c r="AI60">
        <v>-1</v>
      </c>
      <c r="AJ60">
        <v>-1</v>
      </c>
      <c r="AK60">
        <v>-1</v>
      </c>
      <c r="AL60">
        <v>-1</v>
      </c>
      <c r="AM60">
        <v>-1</v>
      </c>
      <c r="AN60">
        <v>-1</v>
      </c>
      <c r="AO60" s="1">
        <v>43243</v>
      </c>
      <c r="AP60">
        <v>-1</v>
      </c>
      <c r="AQ60" s="1">
        <v>44444</v>
      </c>
      <c r="AR60">
        <v>-1</v>
      </c>
      <c r="AS60" s="1">
        <v>44445</v>
      </c>
      <c r="AT60">
        <v>-1</v>
      </c>
      <c r="AU60">
        <v>-1</v>
      </c>
      <c r="AV60">
        <v>-1</v>
      </c>
      <c r="AW60" s="1">
        <v>40116</v>
      </c>
      <c r="AX60">
        <v>82.533000000000001</v>
      </c>
      <c r="AY60" s="1">
        <v>42460</v>
      </c>
      <c r="AZ60">
        <v>92.448999999999998</v>
      </c>
      <c r="BA60">
        <v>-1</v>
      </c>
      <c r="BB60">
        <v>-1</v>
      </c>
      <c r="BC60" s="1">
        <v>41541</v>
      </c>
      <c r="BD60">
        <v>-1</v>
      </c>
      <c r="BE60">
        <v>-1</v>
      </c>
      <c r="BF60">
        <v>-1</v>
      </c>
      <c r="BG60">
        <v>-1</v>
      </c>
      <c r="BH60">
        <v>-1</v>
      </c>
      <c r="BI60" s="1">
        <v>43243</v>
      </c>
      <c r="BJ60">
        <v>-1</v>
      </c>
      <c r="BK60">
        <v>-1</v>
      </c>
      <c r="BL60">
        <v>-1</v>
      </c>
      <c r="BM60" s="1">
        <v>43243</v>
      </c>
      <c r="BN60">
        <v>-1</v>
      </c>
      <c r="BO60" s="1">
        <v>43245</v>
      </c>
      <c r="BP60">
        <v>-1</v>
      </c>
      <c r="BQ60">
        <v>-1</v>
      </c>
      <c r="BR60">
        <v>-1</v>
      </c>
      <c r="BS60" s="1">
        <v>43245</v>
      </c>
      <c r="BT60">
        <v>-1</v>
      </c>
      <c r="BU60">
        <v>-1</v>
      </c>
      <c r="BV60">
        <v>-1</v>
      </c>
      <c r="BW60" s="1">
        <v>41734</v>
      </c>
      <c r="BX60">
        <v>-1</v>
      </c>
      <c r="BY60">
        <v>-1</v>
      </c>
      <c r="BZ60">
        <v>-1</v>
      </c>
      <c r="CA60" s="1">
        <v>41730</v>
      </c>
      <c r="CB60">
        <v>-1</v>
      </c>
      <c r="CC60" s="1">
        <v>41731</v>
      </c>
      <c r="CD60">
        <v>-1</v>
      </c>
      <c r="CE60" s="1">
        <v>39325</v>
      </c>
      <c r="CF60">
        <v>5.0629999999999997</v>
      </c>
      <c r="CG60" s="1">
        <v>41516</v>
      </c>
      <c r="CH60">
        <v>39.005000000000003</v>
      </c>
      <c r="CI60">
        <v>-1</v>
      </c>
      <c r="CJ60">
        <v>-1</v>
      </c>
      <c r="CK60" s="1">
        <v>39447</v>
      </c>
      <c r="CL60">
        <v>35.253</v>
      </c>
      <c r="CM60">
        <v>-1</v>
      </c>
      <c r="CN60">
        <v>-1</v>
      </c>
    </row>
    <row r="61" spans="1:92" x14ac:dyDescent="0.25">
      <c r="A61" s="1">
        <v>38898</v>
      </c>
      <c r="B61">
        <v>83.463999999999999</v>
      </c>
      <c r="C61" s="1">
        <v>39353</v>
      </c>
      <c r="D61">
        <v>22.152000000000001</v>
      </c>
      <c r="E61" s="1">
        <v>39353</v>
      </c>
      <c r="F61">
        <v>12.837999999999999</v>
      </c>
      <c r="G61" s="1">
        <v>39353</v>
      </c>
      <c r="H61">
        <v>14.333</v>
      </c>
      <c r="I61" s="1">
        <v>39353</v>
      </c>
      <c r="J61">
        <v>80.02</v>
      </c>
      <c r="K61" s="1">
        <v>38989</v>
      </c>
      <c r="L61">
        <v>22.167000000000002</v>
      </c>
      <c r="M61" s="1">
        <v>39021</v>
      </c>
      <c r="N61">
        <v>20</v>
      </c>
      <c r="O61" s="1">
        <v>38989</v>
      </c>
      <c r="P61">
        <v>16.530999999999999</v>
      </c>
      <c r="Q61" s="1">
        <v>38898</v>
      </c>
      <c r="R61">
        <v>49.499000000000002</v>
      </c>
      <c r="S61" s="1">
        <v>39353</v>
      </c>
      <c r="T61">
        <v>98.674999999999997</v>
      </c>
      <c r="U61" s="1">
        <v>39021</v>
      </c>
      <c r="V61">
        <v>12.836</v>
      </c>
      <c r="W61" s="1">
        <v>38898</v>
      </c>
      <c r="X61">
        <v>54.25</v>
      </c>
      <c r="Y61" s="1">
        <v>38898</v>
      </c>
      <c r="Z61">
        <v>59.250999999999998</v>
      </c>
      <c r="AA61" s="1">
        <v>39353</v>
      </c>
      <c r="AB61">
        <v>30.67</v>
      </c>
      <c r="AC61" s="1">
        <v>39051</v>
      </c>
      <c r="AD61">
        <v>111.95099999999999</v>
      </c>
      <c r="AE61" s="1">
        <v>40969</v>
      </c>
      <c r="AF61">
        <v>-1</v>
      </c>
      <c r="AG61" s="1">
        <f>_xll.BDH(CONCATENATE("AUST"," CDS USD SR ",$B$3,"Y D14 CORP"),"PX_LAST",$B$1,$B$2,"Dates","S","Period","M","Array","","cols=2;rows=2")</f>
        <v>42004</v>
      </c>
      <c r="AH61">
        <v>10.653</v>
      </c>
      <c r="AI61">
        <v>-1</v>
      </c>
      <c r="AJ61">
        <v>-1</v>
      </c>
      <c r="AK61">
        <v>-1</v>
      </c>
      <c r="AL61">
        <v>-1</v>
      </c>
      <c r="AM61">
        <v>-1</v>
      </c>
      <c r="AN61">
        <v>-1</v>
      </c>
      <c r="AO61" s="1">
        <v>43244</v>
      </c>
      <c r="AP61">
        <v>-1</v>
      </c>
      <c r="AQ61" s="1">
        <v>44445</v>
      </c>
      <c r="AR61">
        <v>-1</v>
      </c>
      <c r="AS61" s="1">
        <v>44446</v>
      </c>
      <c r="AT61">
        <v>-1</v>
      </c>
      <c r="AU61">
        <v>-1</v>
      </c>
      <c r="AV61">
        <v>-1</v>
      </c>
      <c r="AW61" s="1">
        <v>40147</v>
      </c>
      <c r="AX61">
        <v>108.849</v>
      </c>
      <c r="AY61" s="1">
        <v>42489</v>
      </c>
      <c r="AZ61">
        <v>92.361999999999995</v>
      </c>
      <c r="BA61">
        <v>-1</v>
      </c>
      <c r="BB61">
        <v>-1</v>
      </c>
      <c r="BC61" s="1">
        <v>41542</v>
      </c>
      <c r="BD61">
        <v>-1</v>
      </c>
      <c r="BE61">
        <v>-1</v>
      </c>
      <c r="BF61">
        <v>-1</v>
      </c>
      <c r="BG61">
        <v>-1</v>
      </c>
      <c r="BH61">
        <v>-1</v>
      </c>
      <c r="BI61" s="1">
        <v>43244</v>
      </c>
      <c r="BJ61">
        <v>-1</v>
      </c>
      <c r="BK61">
        <v>-1</v>
      </c>
      <c r="BL61">
        <v>-1</v>
      </c>
      <c r="BM61" s="1">
        <v>43244</v>
      </c>
      <c r="BN61">
        <v>-1</v>
      </c>
      <c r="BO61" s="1">
        <v>43246</v>
      </c>
      <c r="BP61">
        <v>-1</v>
      </c>
      <c r="BQ61">
        <v>-1</v>
      </c>
      <c r="BR61">
        <v>-1</v>
      </c>
      <c r="BS61" s="1">
        <v>43246</v>
      </c>
      <c r="BT61">
        <v>-1</v>
      </c>
      <c r="BU61">
        <v>-1</v>
      </c>
      <c r="BV61">
        <v>-1</v>
      </c>
      <c r="BW61" s="1">
        <v>41735</v>
      </c>
      <c r="BX61">
        <v>-1</v>
      </c>
      <c r="BY61">
        <v>-1</v>
      </c>
      <c r="BZ61">
        <v>-1</v>
      </c>
      <c r="CA61" s="1">
        <v>41731</v>
      </c>
      <c r="CB61">
        <v>-1</v>
      </c>
      <c r="CC61" s="1">
        <v>41732</v>
      </c>
      <c r="CD61">
        <v>-1</v>
      </c>
      <c r="CE61" s="1">
        <v>39353</v>
      </c>
      <c r="CF61">
        <v>4.625</v>
      </c>
      <c r="CG61" s="1">
        <v>41547</v>
      </c>
      <c r="CH61">
        <v>39.216000000000001</v>
      </c>
      <c r="CI61">
        <v>-1</v>
      </c>
      <c r="CJ61">
        <v>-1</v>
      </c>
      <c r="CK61" s="1">
        <v>39478</v>
      </c>
      <c r="CL61">
        <v>53.334000000000003</v>
      </c>
      <c r="CM61">
        <v>-1</v>
      </c>
      <c r="CN61">
        <v>-1</v>
      </c>
    </row>
    <row r="62" spans="1:92" x14ac:dyDescent="0.25">
      <c r="A62" s="1">
        <v>38929</v>
      </c>
      <c r="B62">
        <v>65.369</v>
      </c>
      <c r="C62" s="1">
        <v>39386</v>
      </c>
      <c r="D62">
        <v>19.338000000000001</v>
      </c>
      <c r="E62" s="1">
        <v>39386</v>
      </c>
      <c r="F62">
        <v>13.827999999999999</v>
      </c>
      <c r="G62" s="1">
        <v>39386</v>
      </c>
      <c r="H62">
        <v>15.167</v>
      </c>
      <c r="I62" s="1">
        <v>39386</v>
      </c>
      <c r="J62">
        <v>83.004999999999995</v>
      </c>
      <c r="K62" s="1">
        <v>39021</v>
      </c>
      <c r="L62">
        <v>16.876999999999999</v>
      </c>
      <c r="M62" s="1">
        <v>39051</v>
      </c>
      <c r="N62">
        <v>14.25</v>
      </c>
      <c r="O62" s="1">
        <v>39021</v>
      </c>
      <c r="P62">
        <v>15.835000000000001</v>
      </c>
      <c r="Q62" s="1">
        <v>38929</v>
      </c>
      <c r="R62">
        <v>34.26</v>
      </c>
      <c r="S62" s="1">
        <v>39386</v>
      </c>
      <c r="T62">
        <v>95.269000000000005</v>
      </c>
      <c r="U62" s="1">
        <v>39051</v>
      </c>
      <c r="V62">
        <v>9.8350000000000009</v>
      </c>
      <c r="W62" s="1">
        <v>38929</v>
      </c>
      <c r="X62">
        <v>41.582999999999998</v>
      </c>
      <c r="Y62" s="1">
        <v>38929</v>
      </c>
      <c r="Z62">
        <v>38.000999999999998</v>
      </c>
      <c r="AA62" s="1">
        <v>39386</v>
      </c>
      <c r="AB62">
        <v>29.457000000000001</v>
      </c>
      <c r="AC62" s="1">
        <v>39080</v>
      </c>
      <c r="AD62">
        <v>92.332999999999998</v>
      </c>
      <c r="AE62" s="1">
        <v>40970</v>
      </c>
      <c r="AF62">
        <v>-1</v>
      </c>
      <c r="AG62" s="1">
        <f>_xll.BDH(CONCATENATE("AUST"," CDS USD SR ",$B$3,"Y D14 CORP"),"PX_LAST",$B$1,$B$2,"Dates","S","Period","M","Array","","cols=2;rows=2")</f>
        <v>42004</v>
      </c>
      <c r="AH62">
        <v>10.653</v>
      </c>
      <c r="AI62">
        <v>-1</v>
      </c>
      <c r="AJ62">
        <v>-1</v>
      </c>
      <c r="AK62">
        <v>-1</v>
      </c>
      <c r="AL62">
        <v>-1</v>
      </c>
      <c r="AM62">
        <v>-1</v>
      </c>
      <c r="AN62">
        <v>-1</v>
      </c>
      <c r="AO62" s="1">
        <v>43245</v>
      </c>
      <c r="AP62">
        <v>-1</v>
      </c>
      <c r="AQ62" s="1">
        <v>44446</v>
      </c>
      <c r="AR62">
        <v>-1</v>
      </c>
      <c r="AS62" s="1">
        <v>44447</v>
      </c>
      <c r="AT62">
        <v>-1</v>
      </c>
      <c r="AU62">
        <v>-1</v>
      </c>
      <c r="AV62">
        <v>-1</v>
      </c>
      <c r="AW62" s="1">
        <v>40178</v>
      </c>
      <c r="AX62">
        <v>99.834999999999994</v>
      </c>
      <c r="AY62" s="1">
        <v>42521</v>
      </c>
      <c r="AZ62">
        <v>93.826999999999998</v>
      </c>
      <c r="BA62">
        <v>-1</v>
      </c>
      <c r="BB62">
        <v>-1</v>
      </c>
      <c r="BC62" s="1">
        <v>41543</v>
      </c>
      <c r="BD62">
        <v>-1</v>
      </c>
      <c r="BE62">
        <v>-1</v>
      </c>
      <c r="BF62">
        <v>-1</v>
      </c>
      <c r="BG62">
        <v>-1</v>
      </c>
      <c r="BH62">
        <v>-1</v>
      </c>
      <c r="BI62" s="1">
        <v>43245</v>
      </c>
      <c r="BJ62">
        <v>-1</v>
      </c>
      <c r="BK62">
        <v>-1</v>
      </c>
      <c r="BL62">
        <v>-1</v>
      </c>
      <c r="BM62" s="1">
        <v>43245</v>
      </c>
      <c r="BN62">
        <v>-1</v>
      </c>
      <c r="BO62" s="1">
        <v>43247</v>
      </c>
      <c r="BP62">
        <v>-1</v>
      </c>
      <c r="BQ62">
        <v>-1</v>
      </c>
      <c r="BR62">
        <v>-1</v>
      </c>
      <c r="BS62" s="1">
        <v>43247</v>
      </c>
      <c r="BT62">
        <v>-1</v>
      </c>
      <c r="BU62">
        <v>-1</v>
      </c>
      <c r="BV62">
        <v>-1</v>
      </c>
      <c r="BW62" s="1">
        <v>41736</v>
      </c>
      <c r="BX62">
        <v>-1</v>
      </c>
      <c r="BY62">
        <v>-1</v>
      </c>
      <c r="BZ62">
        <v>-1</v>
      </c>
      <c r="CA62" s="1">
        <v>41732</v>
      </c>
      <c r="CB62">
        <v>-1</v>
      </c>
      <c r="CC62" s="1">
        <v>41733</v>
      </c>
      <c r="CD62">
        <v>-1</v>
      </c>
      <c r="CE62" s="1">
        <v>39386</v>
      </c>
      <c r="CF62">
        <v>4.375</v>
      </c>
      <c r="CG62" s="1">
        <v>41578</v>
      </c>
      <c r="CH62">
        <v>36.305</v>
      </c>
      <c r="CI62">
        <v>-1</v>
      </c>
      <c r="CJ62">
        <v>-1</v>
      </c>
      <c r="CK62" s="1">
        <v>39507</v>
      </c>
      <c r="CL62">
        <v>86.501000000000005</v>
      </c>
      <c r="CM62">
        <v>-1</v>
      </c>
      <c r="CN62">
        <v>-1</v>
      </c>
    </row>
    <row r="63" spans="1:92" x14ac:dyDescent="0.25">
      <c r="A63" s="1">
        <v>38960</v>
      </c>
      <c r="B63">
        <v>61.1</v>
      </c>
      <c r="C63" s="1">
        <v>39416</v>
      </c>
      <c r="D63">
        <v>52.518000000000001</v>
      </c>
      <c r="E63" s="1">
        <v>39416</v>
      </c>
      <c r="F63">
        <v>28.866</v>
      </c>
      <c r="G63" s="1">
        <v>39416</v>
      </c>
      <c r="H63">
        <v>20.832999999999998</v>
      </c>
      <c r="I63" s="1">
        <v>39416</v>
      </c>
      <c r="J63">
        <v>101.5</v>
      </c>
      <c r="K63" s="1">
        <v>39051</v>
      </c>
      <c r="L63">
        <v>15.5</v>
      </c>
      <c r="M63" s="1">
        <v>39080</v>
      </c>
      <c r="N63">
        <v>12.505000000000001</v>
      </c>
      <c r="O63" s="1">
        <v>39051</v>
      </c>
      <c r="P63">
        <v>12.25</v>
      </c>
      <c r="Q63" s="1">
        <v>38960</v>
      </c>
      <c r="R63">
        <v>29.6</v>
      </c>
      <c r="S63" s="1">
        <v>39416</v>
      </c>
      <c r="T63">
        <v>79.870999999999995</v>
      </c>
      <c r="U63" s="1">
        <v>39080</v>
      </c>
      <c r="V63">
        <v>8.5020000000000007</v>
      </c>
      <c r="W63" s="1">
        <v>38960</v>
      </c>
      <c r="X63">
        <v>39.299999999999997</v>
      </c>
      <c r="Y63" s="1">
        <v>38960</v>
      </c>
      <c r="Z63">
        <v>38.167999999999999</v>
      </c>
      <c r="AA63" s="1">
        <v>39416</v>
      </c>
      <c r="AB63">
        <v>35.633000000000003</v>
      </c>
      <c r="AC63" s="1">
        <v>39113</v>
      </c>
      <c r="AD63">
        <v>96.5</v>
      </c>
      <c r="AE63" s="1">
        <v>40971</v>
      </c>
      <c r="AF63">
        <v>-1</v>
      </c>
      <c r="AG63" s="1">
        <f>_xll.BDH(CONCATENATE("AUST"," CDS USD SR ",$B$3,"Y D14 CORP"),"PX_LAST",$B$1,$B$2,"Dates","S","Period","M","Array","","cols=2;rows=2")</f>
        <v>42004</v>
      </c>
      <c r="AH63">
        <v>10.653</v>
      </c>
      <c r="AI63">
        <v>-1</v>
      </c>
      <c r="AJ63">
        <v>-1</v>
      </c>
      <c r="AK63">
        <v>-1</v>
      </c>
      <c r="AL63">
        <v>-1</v>
      </c>
      <c r="AM63">
        <v>-1</v>
      </c>
      <c r="AN63">
        <v>-1</v>
      </c>
      <c r="AO63" s="1">
        <v>43246</v>
      </c>
      <c r="AP63">
        <v>-1</v>
      </c>
      <c r="AQ63" s="1">
        <v>44447</v>
      </c>
      <c r="AR63">
        <v>-1</v>
      </c>
      <c r="AS63" s="1">
        <v>44448</v>
      </c>
      <c r="AT63">
        <v>-1</v>
      </c>
      <c r="AU63">
        <v>-1</v>
      </c>
      <c r="AV63">
        <v>-1</v>
      </c>
      <c r="AW63" s="1">
        <v>40207</v>
      </c>
      <c r="AX63">
        <v>100.72199999999999</v>
      </c>
      <c r="AY63" s="1">
        <v>43189</v>
      </c>
      <c r="AZ63">
        <v>71.643000000000001</v>
      </c>
      <c r="BA63">
        <v>-1</v>
      </c>
      <c r="BB63">
        <v>-1</v>
      </c>
      <c r="BC63" s="1">
        <v>41544</v>
      </c>
      <c r="BD63">
        <v>-1</v>
      </c>
      <c r="BE63">
        <v>-1</v>
      </c>
      <c r="BF63">
        <v>-1</v>
      </c>
      <c r="BG63">
        <v>-1</v>
      </c>
      <c r="BH63">
        <v>-1</v>
      </c>
      <c r="BI63" s="1">
        <v>43246</v>
      </c>
      <c r="BJ63">
        <v>-1</v>
      </c>
      <c r="BK63">
        <v>-1</v>
      </c>
      <c r="BL63">
        <v>-1</v>
      </c>
      <c r="BM63" s="1">
        <v>43246</v>
      </c>
      <c r="BN63">
        <v>-1</v>
      </c>
      <c r="BO63" s="1">
        <v>43248</v>
      </c>
      <c r="BP63">
        <v>-1</v>
      </c>
      <c r="BQ63">
        <v>-1</v>
      </c>
      <c r="BR63">
        <v>-1</v>
      </c>
      <c r="BS63" s="1">
        <v>43248</v>
      </c>
      <c r="BT63">
        <v>-1</v>
      </c>
      <c r="BU63">
        <v>-1</v>
      </c>
      <c r="BV63">
        <v>-1</v>
      </c>
      <c r="BW63" s="1">
        <v>41737</v>
      </c>
      <c r="BX63">
        <v>-1</v>
      </c>
      <c r="BY63">
        <v>-1</v>
      </c>
      <c r="BZ63">
        <v>-1</v>
      </c>
      <c r="CA63" s="1">
        <v>41733</v>
      </c>
      <c r="CB63">
        <v>-1</v>
      </c>
      <c r="CC63" s="1">
        <v>41734</v>
      </c>
      <c r="CD63">
        <v>-1</v>
      </c>
      <c r="CE63" s="1">
        <v>39416</v>
      </c>
      <c r="CF63">
        <v>7.25</v>
      </c>
      <c r="CG63" s="1">
        <v>41607</v>
      </c>
      <c r="CH63">
        <v>36.642000000000003</v>
      </c>
      <c r="CI63">
        <v>-1</v>
      </c>
      <c r="CJ63">
        <v>-1</v>
      </c>
      <c r="CK63" s="1">
        <v>39538</v>
      </c>
      <c r="CL63">
        <v>107.33499999999999</v>
      </c>
      <c r="CM63">
        <v>-1</v>
      </c>
      <c r="CN63">
        <v>-1</v>
      </c>
    </row>
    <row r="64" spans="1:92" x14ac:dyDescent="0.25">
      <c r="A64" s="1">
        <v>38989</v>
      </c>
      <c r="B64">
        <v>67.188000000000002</v>
      </c>
      <c r="C64" s="1">
        <v>39447</v>
      </c>
      <c r="D64">
        <v>52.368000000000002</v>
      </c>
      <c r="E64" s="1">
        <v>39447</v>
      </c>
      <c r="F64">
        <v>27.327999999999999</v>
      </c>
      <c r="G64" s="1">
        <v>39447</v>
      </c>
      <c r="H64">
        <v>27.75</v>
      </c>
      <c r="I64" s="1">
        <v>39447</v>
      </c>
      <c r="J64">
        <v>94.370999999999995</v>
      </c>
      <c r="K64" s="1">
        <v>39080</v>
      </c>
      <c r="L64">
        <v>12.003</v>
      </c>
      <c r="M64" s="1">
        <v>39113</v>
      </c>
      <c r="N64">
        <v>12.813000000000001</v>
      </c>
      <c r="O64" s="1">
        <v>39080</v>
      </c>
      <c r="P64">
        <v>10.835000000000001</v>
      </c>
      <c r="Q64" s="1">
        <v>38989</v>
      </c>
      <c r="R64">
        <v>35.188000000000002</v>
      </c>
      <c r="S64" s="1">
        <v>39447</v>
      </c>
      <c r="T64">
        <v>110.696</v>
      </c>
      <c r="U64" s="1">
        <v>39113</v>
      </c>
      <c r="V64">
        <v>9.3759999999999994</v>
      </c>
      <c r="W64" s="1">
        <v>38989</v>
      </c>
      <c r="X64">
        <v>43.082999999999998</v>
      </c>
      <c r="Y64" s="1">
        <v>38989</v>
      </c>
      <c r="Z64">
        <v>44.752000000000002</v>
      </c>
      <c r="AA64" s="1">
        <v>39447</v>
      </c>
      <c r="AB64">
        <v>48.296999999999997</v>
      </c>
      <c r="AC64" s="1">
        <v>39141</v>
      </c>
      <c r="AD64">
        <v>110.75</v>
      </c>
      <c r="AE64" s="1">
        <v>40972</v>
      </c>
      <c r="AF64">
        <v>-1</v>
      </c>
      <c r="AG64" s="1">
        <f>_xll.BDH(CONCATENATE("AUST"," CDS USD SR ",$B$3,"Y D14 CORP"),"PX_LAST",$B$1,$B$2,"Dates","S","Period","M","Array","","cols=2;rows=2")</f>
        <v>42004</v>
      </c>
      <c r="AH64">
        <v>10.653</v>
      </c>
      <c r="AI64">
        <v>-1</v>
      </c>
      <c r="AJ64">
        <v>-1</v>
      </c>
      <c r="AK64">
        <v>-1</v>
      </c>
      <c r="AL64">
        <v>-1</v>
      </c>
      <c r="AM64">
        <v>-1</v>
      </c>
      <c r="AN64">
        <v>-1</v>
      </c>
      <c r="AO64" s="1">
        <v>43247</v>
      </c>
      <c r="AP64">
        <v>-1</v>
      </c>
      <c r="AQ64" s="1">
        <v>44448</v>
      </c>
      <c r="AR64">
        <v>-1</v>
      </c>
      <c r="AS64" s="1">
        <v>44449</v>
      </c>
      <c r="AT64">
        <v>-1</v>
      </c>
      <c r="AU64">
        <v>-1</v>
      </c>
      <c r="AV64">
        <v>-1</v>
      </c>
      <c r="AW64" s="1">
        <v>40235</v>
      </c>
      <c r="AX64">
        <v>102.248</v>
      </c>
      <c r="AY64" s="1">
        <v>43225</v>
      </c>
      <c r="AZ64">
        <v>-1</v>
      </c>
      <c r="BA64">
        <v>-1</v>
      </c>
      <c r="BB64">
        <v>-1</v>
      </c>
      <c r="BC64" s="1">
        <v>41545</v>
      </c>
      <c r="BD64">
        <v>-1</v>
      </c>
      <c r="BE64">
        <v>-1</v>
      </c>
      <c r="BF64">
        <v>-1</v>
      </c>
      <c r="BG64">
        <v>-1</v>
      </c>
      <c r="BH64">
        <v>-1</v>
      </c>
      <c r="BI64" s="1">
        <v>43247</v>
      </c>
      <c r="BJ64">
        <v>-1</v>
      </c>
      <c r="BK64">
        <v>-1</v>
      </c>
      <c r="BL64">
        <v>-1</v>
      </c>
      <c r="BM64" s="1">
        <v>43247</v>
      </c>
      <c r="BN64">
        <v>-1</v>
      </c>
      <c r="BO64" s="1">
        <v>43249</v>
      </c>
      <c r="BP64">
        <v>-1</v>
      </c>
      <c r="BQ64">
        <v>-1</v>
      </c>
      <c r="BR64">
        <v>-1</v>
      </c>
      <c r="BS64" s="1">
        <v>43249</v>
      </c>
      <c r="BT64">
        <v>-1</v>
      </c>
      <c r="BU64">
        <v>-1</v>
      </c>
      <c r="BV64">
        <v>-1</v>
      </c>
      <c r="BW64" s="1">
        <v>41738</v>
      </c>
      <c r="BX64">
        <v>-1</v>
      </c>
      <c r="BY64">
        <v>-1</v>
      </c>
      <c r="BZ64">
        <v>-1</v>
      </c>
      <c r="CA64" s="1">
        <v>41734</v>
      </c>
      <c r="CB64">
        <v>-1</v>
      </c>
      <c r="CC64" s="1">
        <v>41735</v>
      </c>
      <c r="CD64">
        <v>-1</v>
      </c>
      <c r="CE64" s="1">
        <v>39447</v>
      </c>
      <c r="CF64">
        <v>9.875</v>
      </c>
      <c r="CG64" s="1">
        <v>41639</v>
      </c>
      <c r="CH64">
        <v>36.414000000000001</v>
      </c>
      <c r="CI64">
        <v>-1</v>
      </c>
      <c r="CJ64">
        <v>-1</v>
      </c>
      <c r="CK64" s="1">
        <v>39568</v>
      </c>
      <c r="CL64">
        <v>70.334999999999994</v>
      </c>
      <c r="CM64">
        <v>-1</v>
      </c>
      <c r="CN64">
        <v>-1</v>
      </c>
    </row>
    <row r="65" spans="1:92" x14ac:dyDescent="0.25">
      <c r="A65" s="1">
        <v>39021</v>
      </c>
      <c r="B65">
        <v>57.731999999999999</v>
      </c>
      <c r="C65" s="1">
        <v>39478</v>
      </c>
      <c r="D65">
        <v>85.644999999999996</v>
      </c>
      <c r="E65" s="1">
        <v>39478</v>
      </c>
      <c r="F65">
        <v>52.566000000000003</v>
      </c>
      <c r="G65" s="1">
        <v>39478</v>
      </c>
      <c r="H65">
        <v>46.685000000000002</v>
      </c>
      <c r="I65" s="1">
        <v>39478</v>
      </c>
      <c r="J65">
        <v>134.21299999999999</v>
      </c>
      <c r="K65" s="1">
        <v>39113</v>
      </c>
      <c r="L65">
        <v>12.127000000000001</v>
      </c>
      <c r="M65" s="1">
        <v>39141</v>
      </c>
      <c r="N65">
        <v>12.465</v>
      </c>
      <c r="O65" s="1">
        <v>39113</v>
      </c>
      <c r="P65">
        <v>11.893000000000001</v>
      </c>
      <c r="Q65" s="1">
        <v>39021</v>
      </c>
      <c r="R65">
        <v>29.777999999999999</v>
      </c>
      <c r="S65" s="1">
        <v>39478</v>
      </c>
      <c r="T65">
        <v>131.84</v>
      </c>
      <c r="U65" s="1">
        <v>39141</v>
      </c>
      <c r="V65">
        <v>9.6259999999999994</v>
      </c>
      <c r="W65" s="1">
        <v>39021</v>
      </c>
      <c r="X65">
        <v>40.207999999999998</v>
      </c>
      <c r="Y65" s="1">
        <v>39021</v>
      </c>
      <c r="Z65">
        <v>33.5</v>
      </c>
      <c r="AA65" s="1">
        <v>39478</v>
      </c>
      <c r="AB65">
        <v>68.769000000000005</v>
      </c>
      <c r="AC65" s="1">
        <v>39171</v>
      </c>
      <c r="AD65">
        <v>105.625</v>
      </c>
      <c r="AE65" s="1">
        <v>40973</v>
      </c>
      <c r="AF65">
        <v>-1</v>
      </c>
      <c r="AG65" s="1">
        <f>_xll.BDH(CONCATENATE("AUST"," CDS USD SR ",$B$3,"Y D14 CORP"),"PX_LAST",$B$1,$B$2,"Dates","S","Period","M","Array","","cols=2;rows=2")</f>
        <v>42004</v>
      </c>
      <c r="AH65">
        <v>10.653</v>
      </c>
      <c r="AI65">
        <v>-1</v>
      </c>
      <c r="AJ65">
        <v>-1</v>
      </c>
      <c r="AK65">
        <v>-1</v>
      </c>
      <c r="AL65">
        <v>-1</v>
      </c>
      <c r="AM65">
        <v>-1</v>
      </c>
      <c r="AN65">
        <v>-1</v>
      </c>
      <c r="AO65" s="1">
        <v>43248</v>
      </c>
      <c r="AP65">
        <v>-1</v>
      </c>
      <c r="AQ65" s="1">
        <v>44449</v>
      </c>
      <c r="AR65">
        <v>-1</v>
      </c>
      <c r="AS65" s="1">
        <v>44450</v>
      </c>
      <c r="AT65">
        <v>-1</v>
      </c>
      <c r="AU65">
        <v>-1</v>
      </c>
      <c r="AV65">
        <v>-1</v>
      </c>
      <c r="AW65" s="1">
        <v>40268</v>
      </c>
      <c r="AX65">
        <v>88.602999999999994</v>
      </c>
      <c r="AY65" s="1">
        <v>43226</v>
      </c>
      <c r="AZ65">
        <v>-1</v>
      </c>
      <c r="BA65">
        <v>-1</v>
      </c>
      <c r="BB65">
        <v>-1</v>
      </c>
      <c r="BC65" s="1">
        <v>41546</v>
      </c>
      <c r="BD65">
        <v>-1</v>
      </c>
      <c r="BE65">
        <v>-1</v>
      </c>
      <c r="BF65">
        <v>-1</v>
      </c>
      <c r="BG65">
        <v>-1</v>
      </c>
      <c r="BH65">
        <v>-1</v>
      </c>
      <c r="BI65" s="1">
        <v>43248</v>
      </c>
      <c r="BJ65">
        <v>-1</v>
      </c>
      <c r="BK65">
        <v>-1</v>
      </c>
      <c r="BL65">
        <v>-1</v>
      </c>
      <c r="BM65" s="1">
        <v>43248</v>
      </c>
      <c r="BN65">
        <v>-1</v>
      </c>
      <c r="BO65" s="1">
        <v>43250</v>
      </c>
      <c r="BP65">
        <v>-1</v>
      </c>
      <c r="BQ65">
        <v>-1</v>
      </c>
      <c r="BR65">
        <v>-1</v>
      </c>
      <c r="BS65" s="1">
        <v>43250</v>
      </c>
      <c r="BT65">
        <v>-1</v>
      </c>
      <c r="BU65">
        <v>-1</v>
      </c>
      <c r="BV65">
        <v>-1</v>
      </c>
      <c r="BW65" s="1">
        <v>41739</v>
      </c>
      <c r="BX65">
        <v>-1</v>
      </c>
      <c r="BY65">
        <v>-1</v>
      </c>
      <c r="BZ65">
        <v>-1</v>
      </c>
      <c r="CA65" s="1">
        <v>41735</v>
      </c>
      <c r="CB65">
        <v>-1</v>
      </c>
      <c r="CC65" s="1">
        <v>41736</v>
      </c>
      <c r="CD65">
        <v>-1</v>
      </c>
      <c r="CE65" s="1">
        <v>39478</v>
      </c>
      <c r="CF65">
        <v>19.625</v>
      </c>
      <c r="CG65" s="1">
        <v>41670</v>
      </c>
      <c r="CH65">
        <v>36.076000000000001</v>
      </c>
      <c r="CI65">
        <v>-1</v>
      </c>
      <c r="CJ65">
        <v>-1</v>
      </c>
      <c r="CK65" s="1">
        <v>39598</v>
      </c>
      <c r="CL65">
        <v>60.753</v>
      </c>
      <c r="CM65">
        <v>-1</v>
      </c>
      <c r="CN65">
        <v>-1</v>
      </c>
    </row>
    <row r="66" spans="1:92" x14ac:dyDescent="0.25">
      <c r="A66" s="1">
        <v>39051</v>
      </c>
      <c r="B66">
        <v>59.720999999999997</v>
      </c>
      <c r="C66" s="1">
        <v>39507</v>
      </c>
      <c r="D66">
        <v>119.878</v>
      </c>
      <c r="E66" s="1">
        <v>39507</v>
      </c>
      <c r="F66">
        <v>44.078000000000003</v>
      </c>
      <c r="G66" s="1">
        <v>39507</v>
      </c>
      <c r="H66">
        <v>54.466999999999999</v>
      </c>
      <c r="I66" s="1">
        <v>39507</v>
      </c>
      <c r="J66">
        <v>143.5</v>
      </c>
      <c r="K66" s="1">
        <v>39141</v>
      </c>
      <c r="L66">
        <v>11.875999999999999</v>
      </c>
      <c r="M66" s="1">
        <v>39171</v>
      </c>
      <c r="N66">
        <v>11.888999999999999</v>
      </c>
      <c r="O66" s="1">
        <v>39141</v>
      </c>
      <c r="P66">
        <v>12.420999999999999</v>
      </c>
      <c r="Q66" s="1">
        <v>39051</v>
      </c>
      <c r="R66">
        <v>30.821000000000002</v>
      </c>
      <c r="S66" s="1">
        <v>39507</v>
      </c>
      <c r="T66">
        <v>182.559</v>
      </c>
      <c r="U66" s="1">
        <v>39171</v>
      </c>
      <c r="V66">
        <v>8.3759999999999994</v>
      </c>
      <c r="W66" s="1">
        <v>39051</v>
      </c>
      <c r="X66">
        <v>39.856999999999999</v>
      </c>
      <c r="Y66" s="1">
        <v>39051</v>
      </c>
      <c r="Z66">
        <v>32.51</v>
      </c>
      <c r="AA66" s="1">
        <v>39507</v>
      </c>
      <c r="AB66">
        <v>87.430999999999997</v>
      </c>
      <c r="AC66" s="1">
        <v>39202</v>
      </c>
      <c r="AD66">
        <v>101.001</v>
      </c>
      <c r="AE66" s="1">
        <v>40974</v>
      </c>
      <c r="AF66">
        <v>-1</v>
      </c>
      <c r="AG66" s="1">
        <f>_xll.BDH(CONCATENATE("AUST"," CDS USD SR ",$B$3,"Y D14 CORP"),"PX_LAST",$B$1,$B$2,"Dates","S","Period","M","Array","","cols=2;rows=2")</f>
        <v>42004</v>
      </c>
      <c r="AH66">
        <v>10.653</v>
      </c>
      <c r="AI66">
        <v>-1</v>
      </c>
      <c r="AJ66">
        <v>-1</v>
      </c>
      <c r="AK66">
        <v>-1</v>
      </c>
      <c r="AL66">
        <v>-1</v>
      </c>
      <c r="AM66">
        <v>-1</v>
      </c>
      <c r="AN66">
        <v>-1</v>
      </c>
      <c r="AO66" s="1">
        <v>43249</v>
      </c>
      <c r="AP66">
        <v>-1</v>
      </c>
      <c r="AQ66" s="1">
        <v>44450</v>
      </c>
      <c r="AR66">
        <v>-1</v>
      </c>
      <c r="AS66" s="1">
        <v>44451</v>
      </c>
      <c r="AT66">
        <v>-1</v>
      </c>
      <c r="AU66">
        <v>-1</v>
      </c>
      <c r="AV66">
        <v>-1</v>
      </c>
      <c r="AW66" s="1">
        <v>40298</v>
      </c>
      <c r="AX66">
        <v>87.004000000000005</v>
      </c>
      <c r="AY66" s="1">
        <v>43227</v>
      </c>
      <c r="AZ66">
        <v>-1</v>
      </c>
      <c r="BA66">
        <v>-1</v>
      </c>
      <c r="BB66">
        <v>-1</v>
      </c>
      <c r="BC66" s="1">
        <v>41547</v>
      </c>
      <c r="BD66">
        <v>-1</v>
      </c>
      <c r="BE66">
        <v>-1</v>
      </c>
      <c r="BF66">
        <v>-1</v>
      </c>
      <c r="BG66">
        <v>-1</v>
      </c>
      <c r="BH66">
        <v>-1</v>
      </c>
      <c r="BI66" s="1">
        <v>43249</v>
      </c>
      <c r="BJ66">
        <v>-1</v>
      </c>
      <c r="BK66">
        <v>-1</v>
      </c>
      <c r="BL66">
        <v>-1</v>
      </c>
      <c r="BM66" s="1">
        <v>43249</v>
      </c>
      <c r="BN66">
        <v>-1</v>
      </c>
      <c r="BO66" s="1">
        <v>43251</v>
      </c>
      <c r="BP66">
        <v>-1</v>
      </c>
      <c r="BQ66">
        <v>-1</v>
      </c>
      <c r="BR66">
        <v>-1</v>
      </c>
      <c r="BS66" s="1">
        <v>43251</v>
      </c>
      <c r="BT66">
        <v>-1</v>
      </c>
      <c r="BU66">
        <v>-1</v>
      </c>
      <c r="BV66">
        <v>-1</v>
      </c>
      <c r="BW66" s="1">
        <v>41740</v>
      </c>
      <c r="BX66">
        <v>-1</v>
      </c>
      <c r="BY66">
        <v>-1</v>
      </c>
      <c r="BZ66">
        <v>-1</v>
      </c>
      <c r="CA66" s="1">
        <v>41736</v>
      </c>
      <c r="CB66">
        <v>-1</v>
      </c>
      <c r="CC66" s="1">
        <v>41737</v>
      </c>
      <c r="CD66">
        <v>-1</v>
      </c>
      <c r="CE66" s="1">
        <v>39507</v>
      </c>
      <c r="CF66">
        <v>27.25</v>
      </c>
      <c r="CG66" s="1">
        <v>41698</v>
      </c>
      <c r="CH66">
        <v>35.960999999999999</v>
      </c>
      <c r="CI66">
        <v>-1</v>
      </c>
      <c r="CJ66">
        <v>-1</v>
      </c>
      <c r="CK66" s="1">
        <v>39629</v>
      </c>
      <c r="CL66">
        <v>74.751000000000005</v>
      </c>
      <c r="CM66">
        <v>-1</v>
      </c>
      <c r="CN66">
        <v>-1</v>
      </c>
    </row>
    <row r="67" spans="1:92" x14ac:dyDescent="0.25">
      <c r="A67" s="1">
        <v>39080</v>
      </c>
      <c r="B67">
        <v>54.5</v>
      </c>
      <c r="C67" s="1">
        <v>39538</v>
      </c>
      <c r="D67">
        <v>132.542</v>
      </c>
      <c r="E67" s="1">
        <v>39538</v>
      </c>
      <c r="F67">
        <v>59.295999999999999</v>
      </c>
      <c r="G67" s="1">
        <v>39538</v>
      </c>
      <c r="H67">
        <v>67.603999999999999</v>
      </c>
      <c r="I67" s="1">
        <v>39538</v>
      </c>
      <c r="J67">
        <v>167.4</v>
      </c>
      <c r="K67" s="1">
        <v>39171</v>
      </c>
      <c r="L67">
        <v>11.750999999999999</v>
      </c>
      <c r="M67" s="1">
        <v>39202</v>
      </c>
      <c r="N67">
        <v>10.75</v>
      </c>
      <c r="O67" s="1">
        <v>39171</v>
      </c>
      <c r="P67">
        <v>10.718</v>
      </c>
      <c r="Q67" s="1">
        <v>39080</v>
      </c>
      <c r="R67">
        <v>27.071000000000002</v>
      </c>
      <c r="S67" s="1">
        <v>39538</v>
      </c>
      <c r="T67">
        <v>184.35</v>
      </c>
      <c r="U67" s="1">
        <v>39202</v>
      </c>
      <c r="V67">
        <v>5.1680000000000001</v>
      </c>
      <c r="W67" s="1">
        <v>39080</v>
      </c>
      <c r="X67">
        <v>33</v>
      </c>
      <c r="Y67" s="1">
        <v>39080</v>
      </c>
      <c r="Z67">
        <v>24</v>
      </c>
      <c r="AA67" s="1">
        <v>39538</v>
      </c>
      <c r="AB67">
        <v>85.802000000000007</v>
      </c>
      <c r="AC67" s="1">
        <v>39233</v>
      </c>
      <c r="AD67">
        <v>89.001000000000005</v>
      </c>
      <c r="AE67" s="1">
        <v>40975</v>
      </c>
      <c r="AF67">
        <v>-1</v>
      </c>
      <c r="AG67" s="1">
        <f>_xll.BDH(CONCATENATE("AUST"," CDS USD SR ",$B$3,"Y D14 CORP"),"PX_LAST",$B$1,$B$2,"Dates","S","Period","M","Array","","cols=2;rows=2")</f>
        <v>42004</v>
      </c>
      <c r="AH67">
        <v>10.653</v>
      </c>
      <c r="AI67">
        <v>-1</v>
      </c>
      <c r="AJ67">
        <v>-1</v>
      </c>
      <c r="AK67">
        <v>-1</v>
      </c>
      <c r="AL67">
        <v>-1</v>
      </c>
      <c r="AM67">
        <v>-1</v>
      </c>
      <c r="AN67">
        <v>-1</v>
      </c>
      <c r="AO67" s="1">
        <v>43250</v>
      </c>
      <c r="AP67">
        <v>-1</v>
      </c>
      <c r="AQ67" s="1">
        <v>44451</v>
      </c>
      <c r="AR67">
        <v>-1</v>
      </c>
      <c r="AS67" s="1">
        <v>44452</v>
      </c>
      <c r="AT67">
        <v>-1</v>
      </c>
      <c r="AU67">
        <v>-1</v>
      </c>
      <c r="AV67">
        <v>-1</v>
      </c>
      <c r="AW67" s="1">
        <v>40329</v>
      </c>
      <c r="AX67">
        <v>91.15</v>
      </c>
      <c r="AY67" s="1">
        <v>43228</v>
      </c>
      <c r="AZ67">
        <v>-1</v>
      </c>
      <c r="BA67">
        <v>-1</v>
      </c>
      <c r="BB67">
        <v>-1</v>
      </c>
      <c r="BC67" s="1">
        <v>41548</v>
      </c>
      <c r="BD67">
        <v>-1</v>
      </c>
      <c r="BE67">
        <v>-1</v>
      </c>
      <c r="BF67">
        <v>-1</v>
      </c>
      <c r="BG67">
        <v>-1</v>
      </c>
      <c r="BH67">
        <v>-1</v>
      </c>
      <c r="BI67" s="1">
        <v>43250</v>
      </c>
      <c r="BJ67">
        <v>-1</v>
      </c>
      <c r="BK67">
        <v>-1</v>
      </c>
      <c r="BL67">
        <v>-1</v>
      </c>
      <c r="BM67" s="1">
        <v>43250</v>
      </c>
      <c r="BN67">
        <v>-1</v>
      </c>
      <c r="BO67" s="1">
        <v>43252</v>
      </c>
      <c r="BP67">
        <v>-1</v>
      </c>
      <c r="BQ67">
        <v>-1</v>
      </c>
      <c r="BR67">
        <v>-1</v>
      </c>
      <c r="BS67" s="1">
        <v>43252</v>
      </c>
      <c r="BT67">
        <v>-1</v>
      </c>
      <c r="BU67">
        <v>-1</v>
      </c>
      <c r="BV67">
        <v>-1</v>
      </c>
      <c r="BW67" s="1">
        <v>41741</v>
      </c>
      <c r="BX67">
        <v>-1</v>
      </c>
      <c r="BY67">
        <v>-1</v>
      </c>
      <c r="BZ67">
        <v>-1</v>
      </c>
      <c r="CA67" s="1">
        <v>41737</v>
      </c>
      <c r="CB67">
        <v>-1</v>
      </c>
      <c r="CC67" s="1">
        <v>41738</v>
      </c>
      <c r="CD67">
        <v>-1</v>
      </c>
      <c r="CE67" s="1">
        <v>39568</v>
      </c>
      <c r="CF67">
        <v>31.5</v>
      </c>
      <c r="CG67" s="1">
        <v>41729</v>
      </c>
      <c r="CH67">
        <v>34.049999999999997</v>
      </c>
      <c r="CI67">
        <v>-1</v>
      </c>
      <c r="CJ67">
        <v>-1</v>
      </c>
      <c r="CK67" s="1">
        <v>39660</v>
      </c>
      <c r="CL67">
        <v>80.254999999999995</v>
      </c>
      <c r="CM67">
        <v>-1</v>
      </c>
      <c r="CN67">
        <v>-1</v>
      </c>
    </row>
    <row r="68" spans="1:92" x14ac:dyDescent="0.25">
      <c r="A68" s="1">
        <v>39113</v>
      </c>
      <c r="B68">
        <v>54.75</v>
      </c>
      <c r="C68" s="1">
        <v>39568</v>
      </c>
      <c r="D68">
        <v>84.665000000000006</v>
      </c>
      <c r="E68" s="1">
        <v>39568</v>
      </c>
      <c r="F68">
        <v>37.887999999999998</v>
      </c>
      <c r="G68" s="1">
        <v>39568</v>
      </c>
      <c r="H68">
        <v>35.710999999999999</v>
      </c>
      <c r="I68" s="1">
        <v>39568</v>
      </c>
      <c r="J68">
        <v>107.373</v>
      </c>
      <c r="K68" s="1">
        <v>39202</v>
      </c>
      <c r="L68">
        <v>11.500999999999999</v>
      </c>
      <c r="M68" s="1">
        <v>39233</v>
      </c>
      <c r="N68">
        <v>10.975</v>
      </c>
      <c r="O68" s="1">
        <v>39202</v>
      </c>
      <c r="P68">
        <v>8.375</v>
      </c>
      <c r="Q68" s="1">
        <v>39113</v>
      </c>
      <c r="R68">
        <v>29.786000000000001</v>
      </c>
      <c r="S68" s="1">
        <v>39568</v>
      </c>
      <c r="T68">
        <v>141.84299999999999</v>
      </c>
      <c r="U68" s="1">
        <v>39233</v>
      </c>
      <c r="V68">
        <v>5.6260000000000003</v>
      </c>
      <c r="W68" s="1">
        <v>39113</v>
      </c>
      <c r="X68">
        <v>34.287999999999997</v>
      </c>
      <c r="Y68" s="1">
        <v>39113</v>
      </c>
      <c r="Z68">
        <v>29.75</v>
      </c>
      <c r="AA68" s="1">
        <v>39568</v>
      </c>
      <c r="AB68">
        <v>54.033000000000001</v>
      </c>
      <c r="AC68" s="1">
        <v>39262</v>
      </c>
      <c r="AD68">
        <v>88.376999999999995</v>
      </c>
      <c r="AE68" s="1">
        <v>40976</v>
      </c>
      <c r="AF68">
        <v>-1</v>
      </c>
      <c r="AG68" s="1">
        <f>_xll.BDH(CONCATENATE("AUST"," CDS USD SR ",$B$3,"Y D14 CORP"),"PX_LAST",$B$1,$B$2,"Dates","S","Period","M","Array","","cols=2;rows=2")</f>
        <v>42004</v>
      </c>
      <c r="AH68">
        <v>10.653</v>
      </c>
      <c r="AI68">
        <v>-1</v>
      </c>
      <c r="AJ68">
        <v>-1</v>
      </c>
      <c r="AK68">
        <v>-1</v>
      </c>
      <c r="AL68">
        <v>-1</v>
      </c>
      <c r="AM68">
        <v>-1</v>
      </c>
      <c r="AN68">
        <v>-1</v>
      </c>
      <c r="AO68" s="1">
        <v>43251</v>
      </c>
      <c r="AP68">
        <v>-1</v>
      </c>
      <c r="AQ68" s="1">
        <v>44452</v>
      </c>
      <c r="AR68">
        <v>-1</v>
      </c>
      <c r="AS68" s="1">
        <v>44453</v>
      </c>
      <c r="AT68">
        <v>-1</v>
      </c>
      <c r="AU68">
        <v>-1</v>
      </c>
      <c r="AV68">
        <v>-1</v>
      </c>
      <c r="AW68" s="1">
        <v>40359</v>
      </c>
      <c r="AX68">
        <v>92.034000000000006</v>
      </c>
      <c r="AY68" s="1">
        <v>43229</v>
      </c>
      <c r="AZ68">
        <v>-1</v>
      </c>
      <c r="BA68">
        <v>-1</v>
      </c>
      <c r="BB68">
        <v>-1</v>
      </c>
      <c r="BC68" s="1">
        <v>41549</v>
      </c>
      <c r="BD68">
        <v>-1</v>
      </c>
      <c r="BE68">
        <v>-1</v>
      </c>
      <c r="BF68">
        <v>-1</v>
      </c>
      <c r="BG68">
        <v>-1</v>
      </c>
      <c r="BH68">
        <v>-1</v>
      </c>
      <c r="BI68" s="1">
        <v>43251</v>
      </c>
      <c r="BJ68">
        <v>-1</v>
      </c>
      <c r="BK68">
        <v>-1</v>
      </c>
      <c r="BL68">
        <v>-1</v>
      </c>
      <c r="BM68" s="1">
        <v>43251</v>
      </c>
      <c r="BN68">
        <v>-1</v>
      </c>
      <c r="BO68" s="1">
        <v>43253</v>
      </c>
      <c r="BP68">
        <v>-1</v>
      </c>
      <c r="BQ68">
        <v>-1</v>
      </c>
      <c r="BR68">
        <v>-1</v>
      </c>
      <c r="BS68" s="1">
        <v>43253</v>
      </c>
      <c r="BT68">
        <v>-1</v>
      </c>
      <c r="BU68">
        <v>-1</v>
      </c>
      <c r="BV68">
        <v>-1</v>
      </c>
      <c r="BW68" s="1">
        <v>41742</v>
      </c>
      <c r="BX68">
        <v>-1</v>
      </c>
      <c r="BY68">
        <v>-1</v>
      </c>
      <c r="BZ68">
        <v>-1</v>
      </c>
      <c r="CA68" s="1">
        <v>41738</v>
      </c>
      <c r="CB68">
        <v>-1</v>
      </c>
      <c r="CC68" s="1">
        <v>41739</v>
      </c>
      <c r="CD68">
        <v>-1</v>
      </c>
      <c r="CE68" s="1">
        <v>39598</v>
      </c>
      <c r="CF68">
        <v>17.5</v>
      </c>
      <c r="CG68" s="1"/>
      <c r="CI68">
        <v>-1</v>
      </c>
      <c r="CJ68">
        <v>-1</v>
      </c>
      <c r="CK68" s="1">
        <v>39689</v>
      </c>
      <c r="CL68">
        <v>84.254000000000005</v>
      </c>
      <c r="CM68">
        <v>-1</v>
      </c>
      <c r="CN68">
        <v>-1</v>
      </c>
    </row>
    <row r="69" spans="1:92" x14ac:dyDescent="0.25">
      <c r="A69" s="1">
        <v>39141</v>
      </c>
      <c r="B69">
        <v>54.731999999999999</v>
      </c>
      <c r="C69" s="1">
        <v>39598</v>
      </c>
      <c r="D69">
        <v>90.334999999999994</v>
      </c>
      <c r="E69" s="1">
        <v>39598</v>
      </c>
      <c r="F69">
        <v>30.68</v>
      </c>
      <c r="G69" s="1">
        <v>39598</v>
      </c>
      <c r="H69">
        <v>41.673000000000002</v>
      </c>
      <c r="I69" s="1">
        <v>39598</v>
      </c>
      <c r="J69">
        <v>79.863</v>
      </c>
      <c r="K69" s="1">
        <v>39233</v>
      </c>
      <c r="L69">
        <v>10.375999999999999</v>
      </c>
      <c r="M69" s="1">
        <v>39262</v>
      </c>
      <c r="N69">
        <v>12.25</v>
      </c>
      <c r="O69" s="1">
        <v>39233</v>
      </c>
      <c r="P69">
        <v>9.3249999999999993</v>
      </c>
      <c r="Q69" s="1">
        <v>39141</v>
      </c>
      <c r="R69">
        <v>31.411000000000001</v>
      </c>
      <c r="S69" s="1">
        <v>39598</v>
      </c>
      <c r="T69">
        <v>162.02000000000001</v>
      </c>
      <c r="U69" s="1">
        <v>39262</v>
      </c>
      <c r="V69">
        <v>5.3760000000000003</v>
      </c>
      <c r="W69" s="1">
        <v>39141</v>
      </c>
      <c r="X69">
        <v>37.5</v>
      </c>
      <c r="Y69" s="1">
        <v>39141</v>
      </c>
      <c r="Z69">
        <v>23.667000000000002</v>
      </c>
      <c r="AA69" s="1">
        <v>39598</v>
      </c>
      <c r="AB69">
        <v>54.206000000000003</v>
      </c>
      <c r="AC69" s="1">
        <v>39294</v>
      </c>
      <c r="AD69">
        <v>136.22499999999999</v>
      </c>
      <c r="AE69" s="1">
        <v>40977</v>
      </c>
      <c r="AF69">
        <v>-1</v>
      </c>
      <c r="AG69" s="1">
        <f>_xll.BDH(CONCATENATE("AUST"," CDS USD SR ",$B$3,"Y D14 CORP"),"PX_LAST",$B$1,$B$2,"Dates","S","Period","M","Array","","cols=2;rows=2")</f>
        <v>42004</v>
      </c>
      <c r="AH69">
        <v>10.653</v>
      </c>
      <c r="AI69">
        <v>-1</v>
      </c>
      <c r="AJ69">
        <v>-1</v>
      </c>
      <c r="AK69">
        <v>-1</v>
      </c>
      <c r="AL69">
        <v>-1</v>
      </c>
      <c r="AM69">
        <v>-1</v>
      </c>
      <c r="AN69">
        <v>-1</v>
      </c>
      <c r="AO69" s="1">
        <v>43252</v>
      </c>
      <c r="AP69">
        <v>-1</v>
      </c>
      <c r="AQ69" s="1">
        <v>44453</v>
      </c>
      <c r="AR69">
        <v>-1</v>
      </c>
      <c r="AS69" s="1">
        <v>44454</v>
      </c>
      <c r="AT69">
        <v>-1</v>
      </c>
      <c r="AU69">
        <v>-1</v>
      </c>
      <c r="AV69">
        <v>-1</v>
      </c>
      <c r="AW69" s="1">
        <v>40389</v>
      </c>
      <c r="AX69">
        <v>88.347999999999999</v>
      </c>
      <c r="AY69" s="1">
        <v>43230</v>
      </c>
      <c r="AZ69">
        <v>-1</v>
      </c>
      <c r="BA69">
        <v>-1</v>
      </c>
      <c r="BB69">
        <v>-1</v>
      </c>
      <c r="BC69" s="1">
        <v>41550</v>
      </c>
      <c r="BD69">
        <v>-1</v>
      </c>
      <c r="BE69">
        <v>-1</v>
      </c>
      <c r="BF69">
        <v>-1</v>
      </c>
      <c r="BG69">
        <v>-1</v>
      </c>
      <c r="BH69">
        <v>-1</v>
      </c>
      <c r="BI69" s="1">
        <v>43252</v>
      </c>
      <c r="BJ69">
        <v>-1</v>
      </c>
      <c r="BK69">
        <v>-1</v>
      </c>
      <c r="BL69">
        <v>-1</v>
      </c>
      <c r="BM69" s="1">
        <v>43252</v>
      </c>
      <c r="BN69">
        <v>-1</v>
      </c>
      <c r="BO69" s="1">
        <v>43254</v>
      </c>
      <c r="BP69">
        <v>-1</v>
      </c>
      <c r="BQ69">
        <v>-1</v>
      </c>
      <c r="BR69">
        <v>-1</v>
      </c>
      <c r="BS69" s="1">
        <v>43254</v>
      </c>
      <c r="BT69">
        <v>-1</v>
      </c>
      <c r="BU69">
        <v>-1</v>
      </c>
      <c r="BV69">
        <v>-1</v>
      </c>
      <c r="BW69" s="1">
        <v>41743</v>
      </c>
      <c r="BX69">
        <v>-1</v>
      </c>
      <c r="BY69">
        <v>-1</v>
      </c>
      <c r="BZ69">
        <v>-1</v>
      </c>
      <c r="CA69" s="1">
        <v>41739</v>
      </c>
      <c r="CB69">
        <v>-1</v>
      </c>
      <c r="CC69" s="1">
        <v>41740</v>
      </c>
      <c r="CD69">
        <v>-1</v>
      </c>
      <c r="CE69" s="1">
        <v>39721</v>
      </c>
      <c r="CF69">
        <v>43.018000000000001</v>
      </c>
      <c r="CG69" s="1"/>
      <c r="CI69">
        <v>-1</v>
      </c>
      <c r="CJ69">
        <v>-1</v>
      </c>
      <c r="CK69" s="1">
        <v>39721</v>
      </c>
      <c r="CL69">
        <v>121.05200000000001</v>
      </c>
      <c r="CM69">
        <v>-1</v>
      </c>
      <c r="CN69">
        <v>-1</v>
      </c>
    </row>
    <row r="70" spans="1:92" x14ac:dyDescent="0.25">
      <c r="A70" s="1">
        <v>39171</v>
      </c>
      <c r="B70">
        <v>47.889000000000003</v>
      </c>
      <c r="C70" s="1">
        <v>39629</v>
      </c>
      <c r="D70">
        <v>116.119</v>
      </c>
      <c r="E70" s="1">
        <v>39629</v>
      </c>
      <c r="F70">
        <v>40.146999999999998</v>
      </c>
      <c r="G70" s="1">
        <v>39629</v>
      </c>
      <c r="H70">
        <v>60.054000000000002</v>
      </c>
      <c r="I70" s="1">
        <v>39629</v>
      </c>
      <c r="J70">
        <v>116.16800000000001</v>
      </c>
      <c r="K70" s="1">
        <v>39262</v>
      </c>
      <c r="L70">
        <v>9.8759999999999994</v>
      </c>
      <c r="M70" s="1">
        <v>39294</v>
      </c>
      <c r="N70">
        <v>23.939</v>
      </c>
      <c r="O70" s="1">
        <v>39262</v>
      </c>
      <c r="P70">
        <v>10.602</v>
      </c>
      <c r="Q70" s="1">
        <v>39171</v>
      </c>
      <c r="R70">
        <v>28.626999999999999</v>
      </c>
      <c r="S70" s="1">
        <v>39629</v>
      </c>
      <c r="T70">
        <v>200.965</v>
      </c>
      <c r="U70" s="1">
        <v>39294</v>
      </c>
      <c r="V70">
        <v>8.5020000000000007</v>
      </c>
      <c r="W70" s="1">
        <v>39171</v>
      </c>
      <c r="X70">
        <v>35.616999999999997</v>
      </c>
      <c r="Y70" s="1">
        <v>39171</v>
      </c>
      <c r="Z70">
        <v>22.332999999999998</v>
      </c>
      <c r="AA70" s="1">
        <v>39629</v>
      </c>
      <c r="AB70">
        <v>78.709000000000003</v>
      </c>
      <c r="AC70" s="1">
        <v>39325</v>
      </c>
      <c r="AD70">
        <v>133.49700000000001</v>
      </c>
      <c r="AE70" s="1">
        <v>40978</v>
      </c>
      <c r="AF70">
        <v>-1</v>
      </c>
      <c r="AG70" s="1">
        <f>_xll.BDH(CONCATENATE("AUST"," CDS USD SR ",$B$3,"Y D14 CORP"),"PX_LAST",$B$1,$B$2,"Dates","S","Period","M","Array","","cols=2;rows=2")</f>
        <v>42004</v>
      </c>
      <c r="AH70">
        <v>10.653</v>
      </c>
      <c r="AI70">
        <v>-1</v>
      </c>
      <c r="AJ70">
        <v>-1</v>
      </c>
      <c r="AK70">
        <v>-1</v>
      </c>
      <c r="AL70">
        <v>-1</v>
      </c>
      <c r="AM70">
        <v>-1</v>
      </c>
      <c r="AN70">
        <v>-1</v>
      </c>
      <c r="AO70" s="1">
        <v>43253</v>
      </c>
      <c r="AP70">
        <v>-1</v>
      </c>
      <c r="AQ70" s="1">
        <v>44454</v>
      </c>
      <c r="AR70">
        <v>-1</v>
      </c>
      <c r="AS70" s="1">
        <v>44455</v>
      </c>
      <c r="AT70">
        <v>-1</v>
      </c>
      <c r="AU70">
        <v>-1</v>
      </c>
      <c r="AV70">
        <v>-1</v>
      </c>
      <c r="AW70" s="1">
        <v>40421</v>
      </c>
      <c r="AX70">
        <v>98.563000000000002</v>
      </c>
      <c r="AY70" s="1">
        <v>43231</v>
      </c>
      <c r="AZ70">
        <v>-1</v>
      </c>
      <c r="BA70">
        <v>-1</v>
      </c>
      <c r="BB70">
        <v>-1</v>
      </c>
      <c r="BC70" s="1">
        <v>41551</v>
      </c>
      <c r="BD70">
        <v>-1</v>
      </c>
      <c r="BE70">
        <v>-1</v>
      </c>
      <c r="BF70">
        <v>-1</v>
      </c>
      <c r="BG70">
        <v>-1</v>
      </c>
      <c r="BH70">
        <v>-1</v>
      </c>
      <c r="BI70" s="1">
        <v>43253</v>
      </c>
      <c r="BJ70">
        <v>-1</v>
      </c>
      <c r="BK70">
        <v>-1</v>
      </c>
      <c r="BL70">
        <v>-1</v>
      </c>
      <c r="BM70" s="1">
        <v>43253</v>
      </c>
      <c r="BN70">
        <v>-1</v>
      </c>
      <c r="BO70" s="1">
        <v>43255</v>
      </c>
      <c r="BP70">
        <v>-1</v>
      </c>
      <c r="BQ70">
        <v>-1</v>
      </c>
      <c r="BR70">
        <v>-1</v>
      </c>
      <c r="BS70" s="1">
        <v>43255</v>
      </c>
      <c r="BT70">
        <v>-1</v>
      </c>
      <c r="BU70">
        <v>-1</v>
      </c>
      <c r="BV70">
        <v>-1</v>
      </c>
      <c r="BW70" s="1">
        <v>41744</v>
      </c>
      <c r="BX70">
        <v>-1</v>
      </c>
      <c r="BY70">
        <v>-1</v>
      </c>
      <c r="BZ70">
        <v>-1</v>
      </c>
      <c r="CA70" s="1">
        <v>41740</v>
      </c>
      <c r="CB70">
        <v>-1</v>
      </c>
      <c r="CC70" s="1">
        <v>41741</v>
      </c>
      <c r="CD70">
        <v>-1</v>
      </c>
      <c r="CE70" s="1">
        <v>39752</v>
      </c>
      <c r="CF70">
        <v>133.52500000000001</v>
      </c>
      <c r="CG70" s="1"/>
      <c r="CI70">
        <v>-1</v>
      </c>
      <c r="CJ70">
        <v>-1</v>
      </c>
      <c r="CK70" s="1">
        <v>39752</v>
      </c>
      <c r="CL70">
        <v>306.255</v>
      </c>
      <c r="CM70">
        <v>-1</v>
      </c>
      <c r="CN70">
        <v>-1</v>
      </c>
    </row>
    <row r="71" spans="1:92" x14ac:dyDescent="0.25">
      <c r="A71" s="1">
        <v>39202</v>
      </c>
      <c r="B71">
        <v>41.914000000000001</v>
      </c>
      <c r="C71" s="1">
        <v>39660</v>
      </c>
      <c r="D71">
        <v>118.505</v>
      </c>
      <c r="E71" s="1">
        <v>39660</v>
      </c>
      <c r="F71">
        <v>43.161999999999999</v>
      </c>
      <c r="G71" s="1">
        <v>39660</v>
      </c>
      <c r="H71">
        <v>40.731000000000002</v>
      </c>
      <c r="I71" s="1">
        <v>39660</v>
      </c>
      <c r="J71">
        <v>108.485</v>
      </c>
      <c r="K71" s="1">
        <v>39294</v>
      </c>
      <c r="L71">
        <v>18.167000000000002</v>
      </c>
      <c r="M71" s="1">
        <v>39325</v>
      </c>
      <c r="N71">
        <v>26.658000000000001</v>
      </c>
      <c r="O71" s="1">
        <v>39294</v>
      </c>
      <c r="P71">
        <v>25.821999999999999</v>
      </c>
      <c r="Q71" s="1">
        <v>39202</v>
      </c>
      <c r="R71">
        <v>23.986000000000001</v>
      </c>
      <c r="S71" s="1">
        <v>39660</v>
      </c>
      <c r="T71">
        <v>162.42400000000001</v>
      </c>
      <c r="U71" s="1">
        <v>39325</v>
      </c>
      <c r="V71">
        <v>10.834</v>
      </c>
      <c r="W71" s="1">
        <v>39202</v>
      </c>
      <c r="X71">
        <v>31.95</v>
      </c>
      <c r="Y71" s="1">
        <v>39202</v>
      </c>
      <c r="Z71">
        <v>18.45</v>
      </c>
      <c r="AA71" s="1">
        <v>39660</v>
      </c>
      <c r="AB71">
        <v>77.728999999999999</v>
      </c>
      <c r="AC71" s="1">
        <v>39353</v>
      </c>
      <c r="AD71">
        <v>118.01900000000001</v>
      </c>
      <c r="AE71" s="1">
        <v>40979</v>
      </c>
      <c r="AF71">
        <v>-1</v>
      </c>
      <c r="AG71" s="1">
        <f>_xll.BDH(CONCATENATE("AUST"," CDS USD SR ",$B$3,"Y D14 CORP"),"PX_LAST",$B$1,$B$2,"Dates","S","Period","M","Array","","cols=2;rows=2")</f>
        <v>42004</v>
      </c>
      <c r="AH71">
        <v>10.653</v>
      </c>
      <c r="AI71">
        <v>-1</v>
      </c>
      <c r="AJ71">
        <v>-1</v>
      </c>
      <c r="AK71">
        <v>-1</v>
      </c>
      <c r="AL71">
        <v>-1</v>
      </c>
      <c r="AM71">
        <v>-1</v>
      </c>
      <c r="AN71">
        <v>-1</v>
      </c>
      <c r="AO71" s="1">
        <v>43254</v>
      </c>
      <c r="AP71">
        <v>-1</v>
      </c>
      <c r="AQ71" s="1">
        <v>44455</v>
      </c>
      <c r="AR71">
        <v>-1</v>
      </c>
      <c r="AS71" s="1">
        <v>44456</v>
      </c>
      <c r="AT71">
        <v>-1</v>
      </c>
      <c r="AU71">
        <v>-1</v>
      </c>
      <c r="AV71">
        <v>-1</v>
      </c>
      <c r="AW71" s="1">
        <v>40451</v>
      </c>
      <c r="AX71">
        <v>94.683999999999997</v>
      </c>
      <c r="AY71" s="1">
        <v>43232</v>
      </c>
      <c r="AZ71">
        <v>-1</v>
      </c>
      <c r="BA71">
        <v>-1</v>
      </c>
      <c r="BB71">
        <v>-1</v>
      </c>
      <c r="BC71" s="1">
        <v>41552</v>
      </c>
      <c r="BD71">
        <v>-1</v>
      </c>
      <c r="BE71">
        <v>-1</v>
      </c>
      <c r="BF71">
        <v>-1</v>
      </c>
      <c r="BG71">
        <v>-1</v>
      </c>
      <c r="BH71">
        <v>-1</v>
      </c>
      <c r="BI71" s="1">
        <v>43254</v>
      </c>
      <c r="BJ71">
        <v>-1</v>
      </c>
      <c r="BK71">
        <v>-1</v>
      </c>
      <c r="BL71">
        <v>-1</v>
      </c>
      <c r="BM71" s="1">
        <v>43254</v>
      </c>
      <c r="BN71">
        <v>-1</v>
      </c>
      <c r="BO71" s="1">
        <v>43256</v>
      </c>
      <c r="BP71">
        <v>-1</v>
      </c>
      <c r="BQ71">
        <v>-1</v>
      </c>
      <c r="BR71">
        <v>-1</v>
      </c>
      <c r="BS71" s="1">
        <v>43256</v>
      </c>
      <c r="BT71">
        <v>-1</v>
      </c>
      <c r="BU71">
        <v>-1</v>
      </c>
      <c r="BV71">
        <v>-1</v>
      </c>
      <c r="BW71" s="1">
        <v>41745</v>
      </c>
      <c r="BX71">
        <v>-1</v>
      </c>
      <c r="BY71">
        <v>-1</v>
      </c>
      <c r="BZ71">
        <v>-1</v>
      </c>
      <c r="CA71" s="1">
        <v>41741</v>
      </c>
      <c r="CB71">
        <v>-1</v>
      </c>
      <c r="CC71" s="1">
        <v>41742</v>
      </c>
      <c r="CD71">
        <v>-1</v>
      </c>
      <c r="CE71" s="1">
        <v>39780</v>
      </c>
      <c r="CF71">
        <v>103.155</v>
      </c>
      <c r="CG71" s="1"/>
      <c r="CI71">
        <v>-1</v>
      </c>
      <c r="CJ71">
        <v>-1</v>
      </c>
      <c r="CK71" s="1">
        <v>39780</v>
      </c>
      <c r="CL71">
        <v>415.00400000000002</v>
      </c>
      <c r="CM71">
        <v>-1</v>
      </c>
      <c r="CN71">
        <v>-1</v>
      </c>
    </row>
    <row r="72" spans="1:92" x14ac:dyDescent="0.25">
      <c r="A72" s="1">
        <v>39233</v>
      </c>
      <c r="B72">
        <v>37.85</v>
      </c>
      <c r="C72" s="1">
        <v>39689</v>
      </c>
      <c r="D72">
        <v>145.66</v>
      </c>
      <c r="E72" s="1">
        <v>39689</v>
      </c>
      <c r="F72">
        <v>43.793999999999997</v>
      </c>
      <c r="G72" s="1">
        <v>39689</v>
      </c>
      <c r="H72">
        <v>50.537999999999997</v>
      </c>
      <c r="I72" s="1">
        <v>39689</v>
      </c>
      <c r="J72">
        <v>115.175</v>
      </c>
      <c r="K72" s="1">
        <v>39325</v>
      </c>
      <c r="L72">
        <v>24.667000000000002</v>
      </c>
      <c r="M72" s="1">
        <v>39353</v>
      </c>
      <c r="N72">
        <v>18.683</v>
      </c>
      <c r="O72" s="1">
        <v>39325</v>
      </c>
      <c r="P72">
        <v>28.279</v>
      </c>
      <c r="Q72" s="1">
        <v>39233</v>
      </c>
      <c r="R72">
        <v>21.25</v>
      </c>
      <c r="S72" s="1">
        <v>39689</v>
      </c>
      <c r="T72">
        <v>180</v>
      </c>
      <c r="U72" s="1">
        <v>39353</v>
      </c>
      <c r="V72">
        <v>10.836</v>
      </c>
      <c r="W72" s="1">
        <v>39233</v>
      </c>
      <c r="X72">
        <v>30.5</v>
      </c>
      <c r="Y72" s="1">
        <v>39233</v>
      </c>
      <c r="Z72">
        <v>14.769</v>
      </c>
      <c r="AA72" s="1">
        <v>39689</v>
      </c>
      <c r="AB72">
        <v>99.36</v>
      </c>
      <c r="AC72" s="1">
        <v>39386</v>
      </c>
      <c r="AD72">
        <v>106.995</v>
      </c>
      <c r="AE72" s="1">
        <v>40980</v>
      </c>
      <c r="AF72">
        <v>-1</v>
      </c>
      <c r="AG72" s="1">
        <f>_xll.BDH(CONCATENATE("AUST"," CDS USD SR ",$B$3,"Y D14 CORP"),"PX_LAST",$B$1,$B$2,"Dates","S","Period","M","Array","","cols=2;rows=2")</f>
        <v>42004</v>
      </c>
      <c r="AH72">
        <v>10.653</v>
      </c>
      <c r="AI72">
        <v>-1</v>
      </c>
      <c r="AJ72">
        <v>-1</v>
      </c>
      <c r="AK72">
        <v>-1</v>
      </c>
      <c r="AL72">
        <v>-1</v>
      </c>
      <c r="AM72">
        <v>-1</v>
      </c>
      <c r="AN72">
        <v>-1</v>
      </c>
      <c r="AO72" s="1">
        <v>43255</v>
      </c>
      <c r="AP72">
        <v>-1</v>
      </c>
      <c r="AQ72" s="1">
        <v>44456</v>
      </c>
      <c r="AR72">
        <v>-1</v>
      </c>
      <c r="AS72" s="1">
        <v>44457</v>
      </c>
      <c r="AT72">
        <v>-1</v>
      </c>
      <c r="AU72">
        <v>-1</v>
      </c>
      <c r="AV72">
        <v>-1</v>
      </c>
      <c r="AW72" s="1">
        <v>40480</v>
      </c>
      <c r="AX72">
        <v>92.494</v>
      </c>
      <c r="AY72" s="1">
        <v>43233</v>
      </c>
      <c r="AZ72">
        <v>-1</v>
      </c>
      <c r="BA72">
        <v>-1</v>
      </c>
      <c r="BB72">
        <v>-1</v>
      </c>
      <c r="BC72" s="1">
        <v>41553</v>
      </c>
      <c r="BD72">
        <v>-1</v>
      </c>
      <c r="BE72">
        <v>-1</v>
      </c>
      <c r="BF72">
        <v>-1</v>
      </c>
      <c r="BG72">
        <v>-1</v>
      </c>
      <c r="BH72">
        <v>-1</v>
      </c>
      <c r="BI72" s="1">
        <v>43255</v>
      </c>
      <c r="BJ72">
        <v>-1</v>
      </c>
      <c r="BK72">
        <v>-1</v>
      </c>
      <c r="BL72">
        <v>-1</v>
      </c>
      <c r="BM72" s="1">
        <v>43255</v>
      </c>
      <c r="BN72">
        <v>-1</v>
      </c>
      <c r="BO72" s="1">
        <v>43257</v>
      </c>
      <c r="BP72">
        <v>-1</v>
      </c>
      <c r="BQ72">
        <v>-1</v>
      </c>
      <c r="BR72">
        <v>-1</v>
      </c>
      <c r="BS72" s="1">
        <v>43257</v>
      </c>
      <c r="BT72">
        <v>-1</v>
      </c>
      <c r="BU72">
        <v>-1</v>
      </c>
      <c r="BV72">
        <v>-1</v>
      </c>
      <c r="BW72" s="1">
        <v>41746</v>
      </c>
      <c r="BX72">
        <v>-1</v>
      </c>
      <c r="BY72">
        <v>-1</v>
      </c>
      <c r="BZ72">
        <v>-1</v>
      </c>
      <c r="CA72" s="1">
        <v>41742</v>
      </c>
      <c r="CB72">
        <v>-1</v>
      </c>
      <c r="CC72" s="1">
        <v>41743</v>
      </c>
      <c r="CD72">
        <v>-1</v>
      </c>
      <c r="CE72" s="1">
        <v>39813</v>
      </c>
      <c r="CF72">
        <v>134.125</v>
      </c>
      <c r="CG72" s="1"/>
      <c r="CI72">
        <v>-1</v>
      </c>
      <c r="CJ72">
        <v>-1</v>
      </c>
      <c r="CK72" s="1">
        <v>39813</v>
      </c>
      <c r="CL72">
        <v>438.66899999999998</v>
      </c>
      <c r="CM72">
        <v>-1</v>
      </c>
      <c r="CN72">
        <v>-1</v>
      </c>
    </row>
    <row r="73" spans="1:92" x14ac:dyDescent="0.25">
      <c r="A73" s="1">
        <v>39262</v>
      </c>
      <c r="B73">
        <v>46.030999999999999</v>
      </c>
      <c r="C73" s="1">
        <v>39721</v>
      </c>
      <c r="D73">
        <v>183.65</v>
      </c>
      <c r="E73" s="1">
        <v>39721</v>
      </c>
      <c r="F73">
        <v>90.656999999999996</v>
      </c>
      <c r="G73" s="1">
        <v>39721</v>
      </c>
      <c r="H73">
        <v>61.613999999999997</v>
      </c>
      <c r="I73" s="1">
        <v>39721</v>
      </c>
      <c r="J73">
        <v>160.5</v>
      </c>
      <c r="K73" s="1">
        <v>39353</v>
      </c>
      <c r="L73">
        <v>22.835000000000001</v>
      </c>
      <c r="M73" s="1">
        <v>39386</v>
      </c>
      <c r="N73">
        <v>22.286999999999999</v>
      </c>
      <c r="O73" s="1">
        <v>39353</v>
      </c>
      <c r="P73">
        <v>19.79</v>
      </c>
      <c r="Q73" s="1">
        <v>39262</v>
      </c>
      <c r="R73">
        <v>25.88</v>
      </c>
      <c r="S73" s="1">
        <v>39721</v>
      </c>
      <c r="T73">
        <v>212.59899999999999</v>
      </c>
      <c r="U73" s="1">
        <v>39386</v>
      </c>
      <c r="V73">
        <v>8.6690000000000005</v>
      </c>
      <c r="W73" s="1">
        <v>39262</v>
      </c>
      <c r="X73">
        <v>34.375</v>
      </c>
      <c r="Y73" s="1">
        <v>39262</v>
      </c>
      <c r="Z73">
        <v>17.574999999999999</v>
      </c>
      <c r="AA73" s="1">
        <v>39721</v>
      </c>
      <c r="AB73">
        <v>120.758</v>
      </c>
      <c r="AC73" s="1">
        <v>39416</v>
      </c>
      <c r="AD73">
        <v>124.896</v>
      </c>
      <c r="AE73" s="1">
        <v>40981</v>
      </c>
      <c r="AF73">
        <v>-1</v>
      </c>
      <c r="AG73" s="1">
        <f>_xll.BDH(CONCATENATE("AUST"," CDS USD SR ",$B$3,"Y D14 CORP"),"PX_LAST",$B$1,$B$2,"Dates","S","Period","M","Array","","cols=2;rows=2")</f>
        <v>42004</v>
      </c>
      <c r="AH73">
        <v>10.653</v>
      </c>
      <c r="AI73">
        <v>-1</v>
      </c>
      <c r="AJ73">
        <v>-1</v>
      </c>
      <c r="AK73">
        <v>-1</v>
      </c>
      <c r="AL73">
        <v>-1</v>
      </c>
      <c r="AM73">
        <v>-1</v>
      </c>
      <c r="AN73">
        <v>-1</v>
      </c>
      <c r="AO73" s="1">
        <v>43256</v>
      </c>
      <c r="AP73">
        <v>-1</v>
      </c>
      <c r="AQ73" s="1">
        <v>44457</v>
      </c>
      <c r="AR73">
        <v>-1</v>
      </c>
      <c r="AS73" s="1">
        <v>44458</v>
      </c>
      <c r="AT73">
        <v>-1</v>
      </c>
      <c r="AU73">
        <v>-1</v>
      </c>
      <c r="AV73">
        <v>-1</v>
      </c>
      <c r="AW73" s="1">
        <v>40512</v>
      </c>
      <c r="AX73">
        <v>94.644000000000005</v>
      </c>
      <c r="AY73" s="1">
        <v>43234</v>
      </c>
      <c r="AZ73">
        <v>-1</v>
      </c>
      <c r="BA73">
        <v>-1</v>
      </c>
      <c r="BB73">
        <v>-1</v>
      </c>
      <c r="BC73" s="1">
        <v>41554</v>
      </c>
      <c r="BD73">
        <v>-1</v>
      </c>
      <c r="BE73">
        <v>-1</v>
      </c>
      <c r="BF73">
        <v>-1</v>
      </c>
      <c r="BG73">
        <v>-1</v>
      </c>
      <c r="BH73">
        <v>-1</v>
      </c>
      <c r="BI73" s="1">
        <v>43256</v>
      </c>
      <c r="BJ73">
        <v>-1</v>
      </c>
      <c r="BK73">
        <v>-1</v>
      </c>
      <c r="BL73">
        <v>-1</v>
      </c>
      <c r="BM73" s="1">
        <v>43256</v>
      </c>
      <c r="BN73">
        <v>-1</v>
      </c>
      <c r="BO73" s="1">
        <v>43258</v>
      </c>
      <c r="BP73">
        <v>-1</v>
      </c>
      <c r="BQ73">
        <v>-1</v>
      </c>
      <c r="BR73">
        <v>-1</v>
      </c>
      <c r="BS73" s="1">
        <v>43258</v>
      </c>
      <c r="BT73">
        <v>-1</v>
      </c>
      <c r="BU73">
        <v>-1</v>
      </c>
      <c r="BV73">
        <v>-1</v>
      </c>
      <c r="BW73" s="1">
        <v>41747</v>
      </c>
      <c r="BX73">
        <v>-1</v>
      </c>
      <c r="BY73">
        <v>-1</v>
      </c>
      <c r="BZ73">
        <v>-1</v>
      </c>
      <c r="CA73" s="1">
        <v>41743</v>
      </c>
      <c r="CB73">
        <v>-1</v>
      </c>
      <c r="CC73" s="1">
        <v>41744</v>
      </c>
      <c r="CD73">
        <v>-1</v>
      </c>
      <c r="CE73" s="1">
        <v>39843</v>
      </c>
      <c r="CF73">
        <v>153.99199999999999</v>
      </c>
      <c r="CG73" s="1"/>
      <c r="CI73">
        <v>-1</v>
      </c>
      <c r="CJ73">
        <v>-1</v>
      </c>
      <c r="CK73" s="1">
        <v>39843</v>
      </c>
      <c r="CL73">
        <v>448.55200000000002</v>
      </c>
      <c r="CM73">
        <v>-1</v>
      </c>
      <c r="CN73">
        <v>-1</v>
      </c>
    </row>
    <row r="74" spans="1:92" x14ac:dyDescent="0.25">
      <c r="A74" s="1">
        <v>39294</v>
      </c>
      <c r="B74">
        <v>82.1</v>
      </c>
      <c r="C74" s="1">
        <v>39752</v>
      </c>
      <c r="D74">
        <v>414.63200000000001</v>
      </c>
      <c r="E74" s="1">
        <v>39752</v>
      </c>
      <c r="F74">
        <v>182.345</v>
      </c>
      <c r="G74" s="1">
        <v>39752</v>
      </c>
      <c r="H74">
        <v>136.298</v>
      </c>
      <c r="I74" s="1">
        <v>39752</v>
      </c>
      <c r="J74">
        <v>310.54000000000002</v>
      </c>
      <c r="K74" s="1">
        <v>39386</v>
      </c>
      <c r="L74">
        <v>22.001000000000001</v>
      </c>
      <c r="M74" s="1">
        <v>39416</v>
      </c>
      <c r="N74">
        <v>31.105</v>
      </c>
      <c r="O74" s="1">
        <v>39386</v>
      </c>
      <c r="P74">
        <v>17.734000000000002</v>
      </c>
      <c r="Q74" s="1">
        <v>39294</v>
      </c>
      <c r="R74">
        <v>44.582999999999998</v>
      </c>
      <c r="S74" s="1">
        <v>39752</v>
      </c>
      <c r="T74">
        <v>500</v>
      </c>
      <c r="U74" s="1">
        <v>39416</v>
      </c>
      <c r="V74">
        <v>17.501999999999999</v>
      </c>
      <c r="W74" s="1">
        <v>39294</v>
      </c>
      <c r="X74">
        <v>61.404000000000003</v>
      </c>
      <c r="Y74" s="1">
        <v>39294</v>
      </c>
      <c r="Z74">
        <v>44</v>
      </c>
      <c r="AA74" s="1">
        <v>39752</v>
      </c>
      <c r="AB74">
        <v>212.36600000000001</v>
      </c>
      <c r="AC74" s="1">
        <v>39447</v>
      </c>
      <c r="AD74">
        <v>114.663</v>
      </c>
      <c r="AE74" s="1">
        <v>40982</v>
      </c>
      <c r="AF74">
        <v>-1</v>
      </c>
      <c r="AG74" s="1">
        <f>_xll.BDH(CONCATENATE("AUST"," CDS USD SR ",$B$3,"Y D14 CORP"),"PX_LAST",$B$1,$B$2,"Dates","S","Period","M","Array","","cols=2;rows=2")</f>
        <v>42004</v>
      </c>
      <c r="AH74">
        <v>10.653</v>
      </c>
      <c r="AI74">
        <v>-1</v>
      </c>
      <c r="AJ74">
        <v>-1</v>
      </c>
      <c r="AK74">
        <v>-1</v>
      </c>
      <c r="AL74">
        <v>-1</v>
      </c>
      <c r="AM74">
        <v>-1</v>
      </c>
      <c r="AN74">
        <v>-1</v>
      </c>
      <c r="AO74" s="1">
        <v>43257</v>
      </c>
      <c r="AP74">
        <v>-1</v>
      </c>
      <c r="AQ74" s="1">
        <v>44458</v>
      </c>
      <c r="AR74">
        <v>-1</v>
      </c>
      <c r="AS74" s="1">
        <v>44459</v>
      </c>
      <c r="AT74">
        <v>-1</v>
      </c>
      <c r="AU74">
        <v>-1</v>
      </c>
      <c r="AV74">
        <v>-1</v>
      </c>
      <c r="AW74" s="1">
        <v>40543</v>
      </c>
      <c r="AX74">
        <v>89.067999999999998</v>
      </c>
      <c r="AY74" s="1">
        <v>43235</v>
      </c>
      <c r="AZ74">
        <v>-1</v>
      </c>
      <c r="BA74">
        <v>-1</v>
      </c>
      <c r="BB74">
        <v>-1</v>
      </c>
      <c r="BC74" s="1">
        <v>41555</v>
      </c>
      <c r="BD74">
        <v>-1</v>
      </c>
      <c r="BE74">
        <v>-1</v>
      </c>
      <c r="BF74">
        <v>-1</v>
      </c>
      <c r="BG74">
        <v>-1</v>
      </c>
      <c r="BH74">
        <v>-1</v>
      </c>
      <c r="BI74" s="1">
        <v>43257</v>
      </c>
      <c r="BJ74">
        <v>-1</v>
      </c>
      <c r="BK74">
        <v>-1</v>
      </c>
      <c r="BL74">
        <v>-1</v>
      </c>
      <c r="BM74" s="1">
        <v>43257</v>
      </c>
      <c r="BN74">
        <v>-1</v>
      </c>
      <c r="BO74" s="1">
        <v>43259</v>
      </c>
      <c r="BP74">
        <v>-1</v>
      </c>
      <c r="BQ74">
        <v>-1</v>
      </c>
      <c r="BR74">
        <v>-1</v>
      </c>
      <c r="BS74" s="1">
        <v>43259</v>
      </c>
      <c r="BT74">
        <v>-1</v>
      </c>
      <c r="BU74">
        <v>-1</v>
      </c>
      <c r="BV74">
        <v>-1</v>
      </c>
      <c r="BW74" s="1">
        <v>41748</v>
      </c>
      <c r="BX74">
        <v>-1</v>
      </c>
      <c r="BY74">
        <v>-1</v>
      </c>
      <c r="BZ74">
        <v>-1</v>
      </c>
      <c r="CA74" s="1">
        <v>41744</v>
      </c>
      <c r="CB74">
        <v>-1</v>
      </c>
      <c r="CC74" s="1">
        <v>41745</v>
      </c>
      <c r="CD74">
        <v>-1</v>
      </c>
      <c r="CE74" s="1">
        <v>39871</v>
      </c>
      <c r="CF74">
        <v>205.55</v>
      </c>
      <c r="CG74" s="1"/>
      <c r="CI74">
        <v>-1</v>
      </c>
      <c r="CJ74">
        <v>-1</v>
      </c>
      <c r="CK74" s="1">
        <v>39871</v>
      </c>
      <c r="CL74">
        <v>576.59900000000005</v>
      </c>
      <c r="CM74">
        <v>-1</v>
      </c>
      <c r="CN74">
        <v>-1</v>
      </c>
    </row>
    <row r="75" spans="1:92" x14ac:dyDescent="0.25">
      <c r="A75" s="1">
        <v>39325</v>
      </c>
      <c r="B75">
        <v>72.165000000000006</v>
      </c>
      <c r="C75" s="1">
        <v>39780</v>
      </c>
      <c r="D75">
        <v>493.87700000000001</v>
      </c>
      <c r="E75" s="1">
        <v>39780</v>
      </c>
      <c r="F75">
        <v>207.06</v>
      </c>
      <c r="G75" s="1">
        <v>39780</v>
      </c>
      <c r="H75">
        <v>166.68</v>
      </c>
      <c r="I75" s="1">
        <v>39780</v>
      </c>
      <c r="J75">
        <v>312.83999999999997</v>
      </c>
      <c r="K75" s="1">
        <v>39416</v>
      </c>
      <c r="L75">
        <v>47.167999999999999</v>
      </c>
      <c r="M75" s="1">
        <v>39447</v>
      </c>
      <c r="N75">
        <v>45.066000000000003</v>
      </c>
      <c r="O75" s="1">
        <v>39416</v>
      </c>
      <c r="P75">
        <v>36.954000000000001</v>
      </c>
      <c r="Q75" s="1">
        <v>39325</v>
      </c>
      <c r="R75">
        <v>44.997</v>
      </c>
      <c r="S75" s="1">
        <v>39780</v>
      </c>
      <c r="T75">
        <v>402.26600000000002</v>
      </c>
      <c r="U75" s="1">
        <v>39447</v>
      </c>
      <c r="V75">
        <v>16.001000000000001</v>
      </c>
      <c r="W75" s="1">
        <v>39325</v>
      </c>
      <c r="X75">
        <v>70.912999999999997</v>
      </c>
      <c r="Y75" s="1">
        <v>39325</v>
      </c>
      <c r="Z75">
        <v>36.975000000000001</v>
      </c>
      <c r="AA75" s="1">
        <v>39780</v>
      </c>
      <c r="AB75">
        <v>263.51400000000001</v>
      </c>
      <c r="AC75" s="1">
        <v>39478</v>
      </c>
      <c r="AD75">
        <v>146.97</v>
      </c>
      <c r="AE75" s="1">
        <v>40983</v>
      </c>
      <c r="AF75">
        <v>-1</v>
      </c>
      <c r="AG75" s="1">
        <f>_xll.BDH(CONCATENATE("AUST"," CDS USD SR ",$B$3,"Y D14 CORP"),"PX_LAST",$B$1,$B$2,"Dates","S","Period","M","Array","","cols=2;rows=2")</f>
        <v>42004</v>
      </c>
      <c r="AH75">
        <v>10.653</v>
      </c>
      <c r="AI75">
        <v>-1</v>
      </c>
      <c r="AJ75">
        <v>-1</v>
      </c>
      <c r="AK75">
        <v>-1</v>
      </c>
      <c r="AL75">
        <v>-1</v>
      </c>
      <c r="AM75">
        <v>-1</v>
      </c>
      <c r="AN75">
        <v>-1</v>
      </c>
      <c r="AO75" s="1">
        <v>43258</v>
      </c>
      <c r="AP75">
        <v>-1</v>
      </c>
      <c r="AQ75" s="1">
        <v>44459</v>
      </c>
      <c r="AR75">
        <v>-1</v>
      </c>
      <c r="AS75" s="1">
        <v>44460</v>
      </c>
      <c r="AT75">
        <v>-1</v>
      </c>
      <c r="AU75">
        <v>-1</v>
      </c>
      <c r="AV75">
        <v>-1</v>
      </c>
      <c r="AW75" s="1">
        <v>40574</v>
      </c>
      <c r="AX75">
        <v>117.393</v>
      </c>
      <c r="AY75" s="1">
        <v>43236</v>
      </c>
      <c r="AZ75">
        <v>-1</v>
      </c>
      <c r="BA75">
        <v>-1</v>
      </c>
      <c r="BB75">
        <v>-1</v>
      </c>
      <c r="BC75" s="1">
        <v>41556</v>
      </c>
      <c r="BD75">
        <v>-1</v>
      </c>
      <c r="BE75">
        <v>-1</v>
      </c>
      <c r="BF75">
        <v>-1</v>
      </c>
      <c r="BG75">
        <v>-1</v>
      </c>
      <c r="BH75">
        <v>-1</v>
      </c>
      <c r="BI75" s="1">
        <v>43258</v>
      </c>
      <c r="BJ75">
        <v>-1</v>
      </c>
      <c r="BK75">
        <v>-1</v>
      </c>
      <c r="BL75">
        <v>-1</v>
      </c>
      <c r="BM75" s="1">
        <v>43258</v>
      </c>
      <c r="BN75">
        <v>-1</v>
      </c>
      <c r="BO75" s="1">
        <v>43260</v>
      </c>
      <c r="BP75">
        <v>-1</v>
      </c>
      <c r="BQ75">
        <v>-1</v>
      </c>
      <c r="BR75">
        <v>-1</v>
      </c>
      <c r="BS75" s="1">
        <v>43260</v>
      </c>
      <c r="BT75">
        <v>-1</v>
      </c>
      <c r="BU75">
        <v>-1</v>
      </c>
      <c r="BV75">
        <v>-1</v>
      </c>
      <c r="BW75" s="1">
        <v>41749</v>
      </c>
      <c r="BX75">
        <v>-1</v>
      </c>
      <c r="BY75">
        <v>-1</v>
      </c>
      <c r="BZ75">
        <v>-1</v>
      </c>
      <c r="CA75" s="1">
        <v>41745</v>
      </c>
      <c r="CB75">
        <v>-1</v>
      </c>
      <c r="CC75" s="1">
        <v>41746</v>
      </c>
      <c r="CD75">
        <v>-1</v>
      </c>
      <c r="CE75" s="1">
        <v>39903</v>
      </c>
      <c r="CF75">
        <v>115.443</v>
      </c>
      <c r="CG75" s="1"/>
      <c r="CI75">
        <v>-1</v>
      </c>
      <c r="CJ75">
        <v>-1</v>
      </c>
      <c r="CK75" s="1">
        <v>39903</v>
      </c>
      <c r="CL75">
        <v>533.95000000000005</v>
      </c>
      <c r="CM75">
        <v>-1</v>
      </c>
      <c r="CN75">
        <v>-1</v>
      </c>
    </row>
    <row r="76" spans="1:92" x14ac:dyDescent="0.25">
      <c r="A76" s="1">
        <v>39353</v>
      </c>
      <c r="B76">
        <v>54.164999999999999</v>
      </c>
      <c r="C76" s="1">
        <v>39813</v>
      </c>
      <c r="D76">
        <v>510.19400000000002</v>
      </c>
      <c r="E76" s="1">
        <v>39813</v>
      </c>
      <c r="F76">
        <v>183.4</v>
      </c>
      <c r="G76" s="1">
        <v>39813</v>
      </c>
      <c r="H76">
        <v>174.60900000000001</v>
      </c>
      <c r="I76" s="1">
        <v>39813</v>
      </c>
      <c r="J76">
        <v>283.14999999999998</v>
      </c>
      <c r="K76" s="1">
        <v>39447</v>
      </c>
      <c r="L76">
        <v>49.250999999999998</v>
      </c>
      <c r="M76" s="1">
        <v>39478</v>
      </c>
      <c r="N76">
        <v>67.674999999999997</v>
      </c>
      <c r="O76" s="1">
        <v>39447</v>
      </c>
      <c r="P76">
        <v>38.942</v>
      </c>
      <c r="Q76" s="1">
        <v>39353</v>
      </c>
      <c r="R76">
        <v>36.17</v>
      </c>
      <c r="S76" s="1">
        <v>39813</v>
      </c>
      <c r="T76">
        <v>390.471</v>
      </c>
      <c r="U76" s="1">
        <v>39478</v>
      </c>
      <c r="V76">
        <v>30.501999999999999</v>
      </c>
      <c r="W76" s="1">
        <v>39353</v>
      </c>
      <c r="X76">
        <v>60.235999999999997</v>
      </c>
      <c r="Y76" s="1">
        <v>39353</v>
      </c>
      <c r="Z76">
        <v>33.015000000000001</v>
      </c>
      <c r="AA76" s="1">
        <v>39813</v>
      </c>
      <c r="AB76">
        <v>244.398</v>
      </c>
      <c r="AC76" s="1">
        <v>39507</v>
      </c>
      <c r="AD76">
        <v>181.006</v>
      </c>
      <c r="AE76" s="1">
        <v>40984</v>
      </c>
      <c r="AF76">
        <v>-1</v>
      </c>
      <c r="AG76" s="1">
        <f>_xll.BDH(CONCATENATE("AUST"," CDS USD SR ",$B$3,"Y D14 CORP"),"PX_LAST",$B$1,$B$2,"Dates","S","Period","M","Array","","cols=2;rows=2")</f>
        <v>42004</v>
      </c>
      <c r="AH76">
        <v>10.653</v>
      </c>
      <c r="AI76">
        <v>-1</v>
      </c>
      <c r="AJ76">
        <v>-1</v>
      </c>
      <c r="AK76">
        <v>-1</v>
      </c>
      <c r="AL76">
        <v>-1</v>
      </c>
      <c r="AM76">
        <v>-1</v>
      </c>
      <c r="AN76">
        <v>-1</v>
      </c>
      <c r="AO76" s="1">
        <v>43259</v>
      </c>
      <c r="AP76">
        <v>-1</v>
      </c>
      <c r="AQ76" s="1">
        <v>44460</v>
      </c>
      <c r="AR76">
        <v>-1</v>
      </c>
      <c r="AS76" s="1">
        <v>44461</v>
      </c>
      <c r="AT76">
        <v>-1</v>
      </c>
      <c r="AU76">
        <v>-1</v>
      </c>
      <c r="AV76">
        <v>-1</v>
      </c>
      <c r="AW76" s="1">
        <v>40602</v>
      </c>
      <c r="AX76">
        <v>137.16200000000001</v>
      </c>
      <c r="AY76" s="1">
        <v>43237</v>
      </c>
      <c r="AZ76">
        <v>-1</v>
      </c>
      <c r="BA76">
        <v>-1</v>
      </c>
      <c r="BB76">
        <v>-1</v>
      </c>
      <c r="BC76" s="1">
        <v>41557</v>
      </c>
      <c r="BD76">
        <v>-1</v>
      </c>
      <c r="BE76">
        <v>-1</v>
      </c>
      <c r="BF76">
        <v>-1</v>
      </c>
      <c r="BG76">
        <v>-1</v>
      </c>
      <c r="BH76">
        <v>-1</v>
      </c>
      <c r="BI76" s="1">
        <v>43259</v>
      </c>
      <c r="BJ76">
        <v>-1</v>
      </c>
      <c r="BK76">
        <v>-1</v>
      </c>
      <c r="BL76">
        <v>-1</v>
      </c>
      <c r="BM76" s="1">
        <v>43259</v>
      </c>
      <c r="BN76">
        <v>-1</v>
      </c>
      <c r="BO76" s="1">
        <v>43261</v>
      </c>
      <c r="BP76">
        <v>-1</v>
      </c>
      <c r="BQ76">
        <v>-1</v>
      </c>
      <c r="BR76">
        <v>-1</v>
      </c>
      <c r="BS76" s="1">
        <v>43261</v>
      </c>
      <c r="BT76">
        <v>-1</v>
      </c>
      <c r="BU76">
        <v>-1</v>
      </c>
      <c r="BV76">
        <v>-1</v>
      </c>
      <c r="BW76" s="1">
        <v>41750</v>
      </c>
      <c r="BX76">
        <v>-1</v>
      </c>
      <c r="BY76">
        <v>-1</v>
      </c>
      <c r="BZ76">
        <v>-1</v>
      </c>
      <c r="CA76" s="1">
        <v>41746</v>
      </c>
      <c r="CB76">
        <v>-1</v>
      </c>
      <c r="CC76" s="1">
        <v>41747</v>
      </c>
      <c r="CD76">
        <v>-1</v>
      </c>
      <c r="CE76" s="1">
        <v>39933</v>
      </c>
      <c r="CF76">
        <v>89.332999999999998</v>
      </c>
      <c r="CG76" s="1"/>
      <c r="CI76">
        <v>-1</v>
      </c>
      <c r="CJ76">
        <v>-1</v>
      </c>
      <c r="CK76" s="1">
        <v>39933</v>
      </c>
      <c r="CL76">
        <v>414.18700000000001</v>
      </c>
      <c r="CM76">
        <v>-1</v>
      </c>
      <c r="CN76">
        <v>-1</v>
      </c>
    </row>
    <row r="77" spans="1:92" x14ac:dyDescent="0.25">
      <c r="A77" s="1">
        <v>39386</v>
      </c>
      <c r="B77">
        <v>56</v>
      </c>
      <c r="C77" s="1">
        <v>39843</v>
      </c>
      <c r="D77">
        <v>496.29199999999997</v>
      </c>
      <c r="E77" s="1">
        <v>39843</v>
      </c>
      <c r="F77">
        <v>212.024</v>
      </c>
      <c r="G77" s="1">
        <v>39843</v>
      </c>
      <c r="H77">
        <v>205.76400000000001</v>
      </c>
      <c r="I77" s="1">
        <v>39843</v>
      </c>
      <c r="J77">
        <v>335.8</v>
      </c>
      <c r="K77" s="1">
        <v>39478</v>
      </c>
      <c r="L77">
        <v>60.667999999999999</v>
      </c>
      <c r="M77" s="1">
        <v>39507</v>
      </c>
      <c r="N77">
        <v>73.578999999999994</v>
      </c>
      <c r="O77" s="1">
        <v>39478</v>
      </c>
      <c r="P77">
        <v>56.984999999999999</v>
      </c>
      <c r="Q77" s="1">
        <v>39386</v>
      </c>
      <c r="R77">
        <v>33.926000000000002</v>
      </c>
      <c r="S77" s="1">
        <v>39843</v>
      </c>
      <c r="T77">
        <v>411.05700000000002</v>
      </c>
      <c r="U77" s="1">
        <v>39507</v>
      </c>
      <c r="V77">
        <v>41.5</v>
      </c>
      <c r="W77" s="1">
        <v>39386</v>
      </c>
      <c r="X77">
        <v>60.674999999999997</v>
      </c>
      <c r="Y77" s="1">
        <v>39386</v>
      </c>
      <c r="Z77">
        <v>26.196000000000002</v>
      </c>
      <c r="AA77" s="1">
        <v>39843</v>
      </c>
      <c r="AB77">
        <v>234.30699999999999</v>
      </c>
      <c r="AC77" s="1">
        <v>39538</v>
      </c>
      <c r="AD77">
        <v>248.018</v>
      </c>
      <c r="AE77" s="1">
        <v>40985</v>
      </c>
      <c r="AF77">
        <v>-1</v>
      </c>
      <c r="AG77" s="1">
        <f>_xll.BDH(CONCATENATE("AUST"," CDS USD SR ",$B$3,"Y D14 CORP"),"PX_LAST",$B$1,$B$2,"Dates","S","Period","M","Array","","cols=2;rows=2")</f>
        <v>42004</v>
      </c>
      <c r="AH77">
        <v>10.653</v>
      </c>
      <c r="AI77">
        <v>-1</v>
      </c>
      <c r="AJ77">
        <v>-1</v>
      </c>
      <c r="AK77">
        <v>-1</v>
      </c>
      <c r="AL77">
        <v>-1</v>
      </c>
      <c r="AM77">
        <v>-1</v>
      </c>
      <c r="AN77">
        <v>-1</v>
      </c>
      <c r="AO77" s="1">
        <v>43260</v>
      </c>
      <c r="AP77">
        <v>-1</v>
      </c>
      <c r="AQ77" s="1">
        <v>44461</v>
      </c>
      <c r="AR77">
        <v>-1</v>
      </c>
      <c r="AS77" s="1">
        <v>44462</v>
      </c>
      <c r="AT77">
        <v>-1</v>
      </c>
      <c r="AU77">
        <v>-1</v>
      </c>
      <c r="AV77">
        <v>-1</v>
      </c>
      <c r="AW77" s="1">
        <v>40633</v>
      </c>
      <c r="AX77">
        <v>121.931</v>
      </c>
      <c r="AY77" s="1">
        <v>43238</v>
      </c>
      <c r="AZ77">
        <v>-1</v>
      </c>
      <c r="BA77">
        <v>-1</v>
      </c>
      <c r="BB77">
        <v>-1</v>
      </c>
      <c r="BC77" s="1">
        <v>41558</v>
      </c>
      <c r="BD77">
        <v>-1</v>
      </c>
      <c r="BE77">
        <v>-1</v>
      </c>
      <c r="BF77">
        <v>-1</v>
      </c>
      <c r="BG77">
        <v>-1</v>
      </c>
      <c r="BH77">
        <v>-1</v>
      </c>
      <c r="BI77" s="1">
        <v>43260</v>
      </c>
      <c r="BJ77">
        <v>-1</v>
      </c>
      <c r="BK77">
        <v>-1</v>
      </c>
      <c r="BL77">
        <v>-1</v>
      </c>
      <c r="BM77" s="1">
        <v>43260</v>
      </c>
      <c r="BN77">
        <v>-1</v>
      </c>
      <c r="BO77" s="1">
        <v>43262</v>
      </c>
      <c r="BP77">
        <v>-1</v>
      </c>
      <c r="BQ77">
        <v>-1</v>
      </c>
      <c r="BR77">
        <v>-1</v>
      </c>
      <c r="BS77" s="1">
        <v>43262</v>
      </c>
      <c r="BT77">
        <v>-1</v>
      </c>
      <c r="BU77">
        <v>-1</v>
      </c>
      <c r="BV77">
        <v>-1</v>
      </c>
      <c r="BW77" s="1">
        <v>41751</v>
      </c>
      <c r="BX77">
        <v>-1</v>
      </c>
      <c r="BY77">
        <v>-1</v>
      </c>
      <c r="BZ77">
        <v>-1</v>
      </c>
      <c r="CA77" s="1">
        <v>41747</v>
      </c>
      <c r="CB77">
        <v>-1</v>
      </c>
      <c r="CC77" s="1">
        <v>41748</v>
      </c>
      <c r="CD77">
        <v>-1</v>
      </c>
      <c r="CE77" s="1">
        <v>39962</v>
      </c>
      <c r="CF77">
        <v>81.283000000000001</v>
      </c>
      <c r="CG77" s="1"/>
      <c r="CI77">
        <v>-1</v>
      </c>
      <c r="CJ77">
        <v>-1</v>
      </c>
      <c r="CK77" s="1">
        <v>39962</v>
      </c>
      <c r="CL77">
        <v>331.00200000000001</v>
      </c>
      <c r="CM77">
        <v>-1</v>
      </c>
      <c r="CN77">
        <v>-1</v>
      </c>
    </row>
    <row r="78" spans="1:92" x14ac:dyDescent="0.25">
      <c r="A78" s="1">
        <v>39416</v>
      </c>
      <c r="B78">
        <v>71.174999999999997</v>
      </c>
      <c r="C78" s="1">
        <v>39871</v>
      </c>
      <c r="D78">
        <v>596.16899999999998</v>
      </c>
      <c r="E78" s="1">
        <v>39871</v>
      </c>
      <c r="F78">
        <v>237.089</v>
      </c>
      <c r="G78" s="1">
        <v>39871</v>
      </c>
      <c r="H78">
        <v>228.584</v>
      </c>
      <c r="I78" s="1">
        <v>39871</v>
      </c>
      <c r="J78">
        <v>430.28800000000001</v>
      </c>
      <c r="K78" s="1">
        <v>39507</v>
      </c>
      <c r="L78">
        <v>78.834000000000003</v>
      </c>
      <c r="M78" s="1">
        <v>39538</v>
      </c>
      <c r="N78">
        <v>78.489999999999995</v>
      </c>
      <c r="O78" s="1">
        <v>39507</v>
      </c>
      <c r="P78">
        <v>67.805000000000007</v>
      </c>
      <c r="Q78" s="1">
        <v>39416</v>
      </c>
      <c r="R78">
        <v>51.75</v>
      </c>
      <c r="S78" s="1">
        <v>39871</v>
      </c>
      <c r="T78">
        <v>448.32499999999999</v>
      </c>
      <c r="U78" s="1">
        <v>39538</v>
      </c>
      <c r="V78">
        <v>49.167999999999999</v>
      </c>
      <c r="W78" s="1">
        <v>39416</v>
      </c>
      <c r="X78">
        <v>83.67</v>
      </c>
      <c r="Y78" s="1">
        <v>39416</v>
      </c>
      <c r="Z78">
        <v>49.206000000000003</v>
      </c>
      <c r="AA78" s="1">
        <v>39871</v>
      </c>
      <c r="AB78">
        <v>276.42099999999999</v>
      </c>
      <c r="AC78" s="1">
        <v>39568</v>
      </c>
      <c r="AD78">
        <v>170.17400000000001</v>
      </c>
      <c r="AE78" s="1">
        <v>40986</v>
      </c>
      <c r="AF78">
        <v>-1</v>
      </c>
      <c r="AG78" s="1">
        <f>_xll.BDH(CONCATENATE("AUST"," CDS USD SR ",$B$3,"Y D14 CORP"),"PX_LAST",$B$1,$B$2,"Dates","S","Period","M","Array","","cols=2;rows=2")</f>
        <v>42004</v>
      </c>
      <c r="AH78">
        <v>10.653</v>
      </c>
      <c r="AI78">
        <v>-1</v>
      </c>
      <c r="AJ78">
        <v>-1</v>
      </c>
      <c r="AK78">
        <v>-1</v>
      </c>
      <c r="AL78">
        <v>-1</v>
      </c>
      <c r="AM78">
        <v>-1</v>
      </c>
      <c r="AN78">
        <v>-1</v>
      </c>
      <c r="AO78" s="1">
        <v>43261</v>
      </c>
      <c r="AP78">
        <v>-1</v>
      </c>
      <c r="AQ78" s="1">
        <v>44462</v>
      </c>
      <c r="AR78">
        <v>-1</v>
      </c>
      <c r="AS78" s="1">
        <v>44463</v>
      </c>
      <c r="AT78">
        <v>-1</v>
      </c>
      <c r="AU78">
        <v>-1</v>
      </c>
      <c r="AV78">
        <v>-1</v>
      </c>
      <c r="AW78" s="1">
        <v>40662</v>
      </c>
      <c r="AX78">
        <v>114.095</v>
      </c>
      <c r="AY78" s="1">
        <v>43239</v>
      </c>
      <c r="AZ78">
        <v>-1</v>
      </c>
      <c r="BA78">
        <v>-1</v>
      </c>
      <c r="BB78">
        <v>-1</v>
      </c>
      <c r="BC78" s="1">
        <v>41559</v>
      </c>
      <c r="BD78">
        <v>-1</v>
      </c>
      <c r="BE78">
        <v>-1</v>
      </c>
      <c r="BF78">
        <v>-1</v>
      </c>
      <c r="BG78">
        <v>-1</v>
      </c>
      <c r="BH78">
        <v>-1</v>
      </c>
      <c r="BI78" s="1">
        <v>43261</v>
      </c>
      <c r="BJ78">
        <v>-1</v>
      </c>
      <c r="BK78">
        <v>-1</v>
      </c>
      <c r="BL78">
        <v>-1</v>
      </c>
      <c r="BM78" s="1">
        <v>43261</v>
      </c>
      <c r="BN78">
        <v>-1</v>
      </c>
      <c r="BO78" s="1">
        <v>43263</v>
      </c>
      <c r="BP78">
        <v>-1</v>
      </c>
      <c r="BQ78">
        <v>-1</v>
      </c>
      <c r="BR78">
        <v>-1</v>
      </c>
      <c r="BS78" s="1">
        <v>43263</v>
      </c>
      <c r="BT78">
        <v>-1</v>
      </c>
      <c r="BU78">
        <v>-1</v>
      </c>
      <c r="BV78">
        <v>-1</v>
      </c>
      <c r="BW78" s="1">
        <v>41752</v>
      </c>
      <c r="BX78">
        <v>-1</v>
      </c>
      <c r="BY78">
        <v>-1</v>
      </c>
      <c r="BZ78">
        <v>-1</v>
      </c>
      <c r="CA78" s="1">
        <v>41748</v>
      </c>
      <c r="CB78">
        <v>-1</v>
      </c>
      <c r="CC78" s="1">
        <v>41749</v>
      </c>
      <c r="CD78">
        <v>-1</v>
      </c>
      <c r="CE78" s="1">
        <v>39994</v>
      </c>
      <c r="CF78">
        <v>73.257000000000005</v>
      </c>
      <c r="CG78" s="1">
        <v>41730</v>
      </c>
      <c r="CH78">
        <v>-1</v>
      </c>
      <c r="CI78">
        <v>-1</v>
      </c>
      <c r="CJ78">
        <v>-1</v>
      </c>
      <c r="CK78" s="1">
        <v>39994</v>
      </c>
      <c r="CL78">
        <v>348.67</v>
      </c>
      <c r="CM78">
        <v>-1</v>
      </c>
      <c r="CN78">
        <v>-1</v>
      </c>
    </row>
    <row r="79" spans="1:92" x14ac:dyDescent="0.25">
      <c r="A79" s="1">
        <v>39447</v>
      </c>
      <c r="B79">
        <v>71.570999999999998</v>
      </c>
      <c r="C79" s="1">
        <v>39903</v>
      </c>
      <c r="D79">
        <v>499.56</v>
      </c>
      <c r="E79" s="1">
        <v>39903</v>
      </c>
      <c r="F79">
        <v>185.08099999999999</v>
      </c>
      <c r="G79" s="1">
        <v>39903</v>
      </c>
      <c r="H79">
        <v>138.727</v>
      </c>
      <c r="I79" s="1">
        <v>39903</v>
      </c>
      <c r="J79">
        <v>364.95699999999999</v>
      </c>
      <c r="K79" s="1">
        <v>39538</v>
      </c>
      <c r="L79">
        <v>98.168999999999997</v>
      </c>
      <c r="M79" s="1">
        <v>39568</v>
      </c>
      <c r="N79">
        <v>48.328000000000003</v>
      </c>
      <c r="O79" s="1">
        <v>39538</v>
      </c>
      <c r="P79">
        <v>81.513000000000005</v>
      </c>
      <c r="Q79" s="1">
        <v>39447</v>
      </c>
      <c r="R79">
        <v>52.476999999999997</v>
      </c>
      <c r="S79" s="1">
        <v>39903</v>
      </c>
      <c r="T79">
        <v>366.63200000000001</v>
      </c>
      <c r="U79" s="1">
        <v>39568</v>
      </c>
      <c r="V79">
        <v>20.667999999999999</v>
      </c>
      <c r="W79" s="1">
        <v>39447</v>
      </c>
      <c r="X79">
        <v>78.876000000000005</v>
      </c>
      <c r="Y79" s="1">
        <v>39447</v>
      </c>
      <c r="Z79">
        <v>57.408999999999999</v>
      </c>
      <c r="AA79" s="1">
        <v>39903</v>
      </c>
      <c r="AB79">
        <v>226.75800000000001</v>
      </c>
      <c r="AC79" s="1">
        <v>39598</v>
      </c>
      <c r="AD79">
        <v>176.76499999999999</v>
      </c>
      <c r="AE79" s="1">
        <v>40987</v>
      </c>
      <c r="AF79">
        <v>-1</v>
      </c>
      <c r="AG79" s="1">
        <f>_xll.BDH(CONCATENATE("AUST"," CDS USD SR ",$B$3,"Y D14 CORP"),"PX_LAST",$B$1,$B$2,"Dates","S","Period","M","Array","","cols=2;rows=2")</f>
        <v>42004</v>
      </c>
      <c r="AH79">
        <v>10.653</v>
      </c>
      <c r="AI79">
        <v>-1</v>
      </c>
      <c r="AJ79">
        <v>-1</v>
      </c>
      <c r="AK79">
        <v>-1</v>
      </c>
      <c r="AL79">
        <v>-1</v>
      </c>
      <c r="AM79">
        <v>-1</v>
      </c>
      <c r="AN79">
        <v>-1</v>
      </c>
      <c r="AO79" s="1">
        <v>43262</v>
      </c>
      <c r="AP79">
        <v>-1</v>
      </c>
      <c r="AQ79" s="1">
        <v>44463</v>
      </c>
      <c r="AR79">
        <v>-1</v>
      </c>
      <c r="AS79" s="1">
        <v>44464</v>
      </c>
      <c r="AT79">
        <v>-1</v>
      </c>
      <c r="AU79">
        <v>-1</v>
      </c>
      <c r="AV79">
        <v>-1</v>
      </c>
      <c r="AW79" s="1">
        <v>40694</v>
      </c>
      <c r="AX79">
        <v>111.95399999999999</v>
      </c>
      <c r="AY79" s="1">
        <v>43240</v>
      </c>
      <c r="AZ79">
        <v>-1</v>
      </c>
      <c r="BA79">
        <v>-1</v>
      </c>
      <c r="BB79">
        <v>-1</v>
      </c>
      <c r="BC79" s="1">
        <v>41560</v>
      </c>
      <c r="BD79">
        <v>-1</v>
      </c>
      <c r="BE79">
        <v>-1</v>
      </c>
      <c r="BF79">
        <v>-1</v>
      </c>
      <c r="BG79">
        <v>-1</v>
      </c>
      <c r="BH79">
        <v>-1</v>
      </c>
      <c r="BI79" s="1">
        <v>43262</v>
      </c>
      <c r="BJ79">
        <v>-1</v>
      </c>
      <c r="BK79">
        <v>-1</v>
      </c>
      <c r="BL79">
        <v>-1</v>
      </c>
      <c r="BM79" s="1">
        <v>43262</v>
      </c>
      <c r="BN79">
        <v>-1</v>
      </c>
      <c r="BO79" s="1">
        <v>43264</v>
      </c>
      <c r="BP79">
        <v>-1</v>
      </c>
      <c r="BQ79">
        <v>-1</v>
      </c>
      <c r="BR79">
        <v>-1</v>
      </c>
      <c r="BS79" s="1">
        <v>43264</v>
      </c>
      <c r="BT79">
        <v>-1</v>
      </c>
      <c r="BU79">
        <v>-1</v>
      </c>
      <c r="BV79">
        <v>-1</v>
      </c>
      <c r="BW79" s="1">
        <v>41753</v>
      </c>
      <c r="BX79">
        <v>-1</v>
      </c>
      <c r="BY79">
        <v>-1</v>
      </c>
      <c r="BZ79">
        <v>-1</v>
      </c>
      <c r="CA79" s="1">
        <v>41749</v>
      </c>
      <c r="CB79">
        <v>-1</v>
      </c>
      <c r="CC79" s="1">
        <v>41750</v>
      </c>
      <c r="CD79">
        <v>-1</v>
      </c>
      <c r="CE79" s="1">
        <v>40025</v>
      </c>
      <c r="CF79">
        <v>58.45</v>
      </c>
      <c r="CG79" s="1">
        <v>41731</v>
      </c>
      <c r="CH79">
        <v>-1</v>
      </c>
      <c r="CI79">
        <v>-1</v>
      </c>
      <c r="CJ79">
        <v>-1</v>
      </c>
      <c r="CK79" s="1">
        <v>40025</v>
      </c>
      <c r="CL79">
        <v>247.77199999999999</v>
      </c>
      <c r="CM79">
        <v>-1</v>
      </c>
      <c r="CN79">
        <v>-1</v>
      </c>
    </row>
    <row r="80" spans="1:92" x14ac:dyDescent="0.25">
      <c r="A80" s="1">
        <v>39478</v>
      </c>
      <c r="B80">
        <v>95.070999999999998</v>
      </c>
      <c r="C80" s="1">
        <v>39933</v>
      </c>
      <c r="D80">
        <v>392.84399999999999</v>
      </c>
      <c r="E80" s="1">
        <v>39933</v>
      </c>
      <c r="F80">
        <v>118.16800000000001</v>
      </c>
      <c r="G80" s="1">
        <v>39933</v>
      </c>
      <c r="H80">
        <v>114.84699999999999</v>
      </c>
      <c r="I80" s="1">
        <v>39933</v>
      </c>
      <c r="J80">
        <v>261.5</v>
      </c>
      <c r="K80" s="1">
        <v>39568</v>
      </c>
      <c r="L80">
        <v>55.500999999999998</v>
      </c>
      <c r="M80" s="1">
        <v>39598</v>
      </c>
      <c r="N80">
        <v>61.722999999999999</v>
      </c>
      <c r="O80" s="1">
        <v>39568</v>
      </c>
      <c r="P80">
        <v>49.389000000000003</v>
      </c>
      <c r="Q80" s="1">
        <v>39478</v>
      </c>
      <c r="R80">
        <v>79.619</v>
      </c>
      <c r="S80" s="1">
        <v>39933</v>
      </c>
      <c r="T80">
        <v>283.94099999999997</v>
      </c>
      <c r="U80" s="1">
        <v>39598</v>
      </c>
      <c r="V80">
        <v>26.001999999999999</v>
      </c>
      <c r="W80" s="1">
        <v>39478</v>
      </c>
      <c r="X80">
        <v>102.60899999999999</v>
      </c>
      <c r="Y80" s="1">
        <v>39478</v>
      </c>
      <c r="Z80">
        <v>118.084</v>
      </c>
      <c r="AA80" s="1">
        <v>39933</v>
      </c>
      <c r="AB80">
        <v>167.93700000000001</v>
      </c>
      <c r="AC80" s="1">
        <v>39629</v>
      </c>
      <c r="AD80">
        <v>237.33799999999999</v>
      </c>
      <c r="AE80" s="1">
        <v>40988</v>
      </c>
      <c r="AF80">
        <v>-1</v>
      </c>
      <c r="AG80" s="1">
        <f>_xll.BDH(CONCATENATE("AUST"," CDS USD SR ",$B$3,"Y D14 CORP"),"PX_LAST",$B$1,$B$2,"Dates","S","Period","M","Array","","cols=2;rows=2")</f>
        <v>42004</v>
      </c>
      <c r="AH80">
        <v>10.653</v>
      </c>
      <c r="AI80">
        <v>-1</v>
      </c>
      <c r="AJ80">
        <v>-1</v>
      </c>
      <c r="AK80">
        <v>-1</v>
      </c>
      <c r="AL80">
        <v>-1</v>
      </c>
      <c r="AM80">
        <v>-1</v>
      </c>
      <c r="AN80">
        <v>-1</v>
      </c>
      <c r="AO80" s="1">
        <v>43263</v>
      </c>
      <c r="AP80">
        <v>-1</v>
      </c>
      <c r="AQ80" s="1">
        <v>44464</v>
      </c>
      <c r="AR80">
        <v>-1</v>
      </c>
      <c r="AS80" s="1">
        <v>44465</v>
      </c>
      <c r="AT80">
        <v>-1</v>
      </c>
      <c r="AU80">
        <v>-1</v>
      </c>
      <c r="AV80">
        <v>-1</v>
      </c>
      <c r="AW80" s="1">
        <v>40724</v>
      </c>
      <c r="AX80">
        <v>108.265</v>
      </c>
      <c r="AY80" s="1">
        <v>43241</v>
      </c>
      <c r="AZ80">
        <v>-1</v>
      </c>
      <c r="BA80">
        <v>-1</v>
      </c>
      <c r="BB80">
        <v>-1</v>
      </c>
      <c r="BC80" s="1">
        <v>41561</v>
      </c>
      <c r="BD80">
        <v>-1</v>
      </c>
      <c r="BE80">
        <v>-1</v>
      </c>
      <c r="BF80">
        <v>-1</v>
      </c>
      <c r="BG80">
        <v>-1</v>
      </c>
      <c r="BH80">
        <v>-1</v>
      </c>
      <c r="BI80" s="1">
        <v>43263</v>
      </c>
      <c r="BJ80">
        <v>-1</v>
      </c>
      <c r="BK80">
        <v>-1</v>
      </c>
      <c r="BL80">
        <v>-1</v>
      </c>
      <c r="BM80" s="1">
        <v>43263</v>
      </c>
      <c r="BN80">
        <v>-1</v>
      </c>
      <c r="BO80" s="1">
        <v>43265</v>
      </c>
      <c r="BP80">
        <v>-1</v>
      </c>
      <c r="BQ80">
        <v>-1</v>
      </c>
      <c r="BR80">
        <v>-1</v>
      </c>
      <c r="BS80" s="1">
        <v>43265</v>
      </c>
      <c r="BT80">
        <v>-1</v>
      </c>
      <c r="BU80">
        <v>-1</v>
      </c>
      <c r="BV80">
        <v>-1</v>
      </c>
      <c r="BW80" s="1">
        <v>41754</v>
      </c>
      <c r="BX80">
        <v>-1</v>
      </c>
      <c r="BY80">
        <v>-1</v>
      </c>
      <c r="BZ80">
        <v>-1</v>
      </c>
      <c r="CA80" s="1">
        <v>41750</v>
      </c>
      <c r="CB80">
        <v>-1</v>
      </c>
      <c r="CC80" s="1">
        <v>41751</v>
      </c>
      <c r="CD80">
        <v>-1</v>
      </c>
      <c r="CE80" s="1">
        <v>40056</v>
      </c>
      <c r="CF80">
        <v>60.38</v>
      </c>
      <c r="CG80" s="1">
        <v>41732</v>
      </c>
      <c r="CH80">
        <v>-1</v>
      </c>
      <c r="CI80">
        <v>-1</v>
      </c>
      <c r="CJ80">
        <v>-1</v>
      </c>
      <c r="CK80" s="1">
        <v>40056</v>
      </c>
      <c r="CL80">
        <v>228.74600000000001</v>
      </c>
      <c r="CM80">
        <v>-1</v>
      </c>
      <c r="CN80">
        <v>-1</v>
      </c>
    </row>
    <row r="81" spans="1:92" x14ac:dyDescent="0.25">
      <c r="A81" s="1">
        <v>39507</v>
      </c>
      <c r="B81">
        <v>105.458</v>
      </c>
      <c r="C81" s="1">
        <v>39962</v>
      </c>
      <c r="D81">
        <v>314.80599999999998</v>
      </c>
      <c r="E81" s="1">
        <v>39962</v>
      </c>
      <c r="F81">
        <v>109.79</v>
      </c>
      <c r="G81" s="1">
        <v>39962</v>
      </c>
      <c r="H81">
        <v>71.06</v>
      </c>
      <c r="I81" s="1">
        <v>39962</v>
      </c>
      <c r="J81">
        <v>180.898</v>
      </c>
      <c r="K81" s="1">
        <v>39598</v>
      </c>
      <c r="L81">
        <v>45.17</v>
      </c>
      <c r="M81" s="1">
        <v>39629</v>
      </c>
      <c r="N81">
        <v>68.503</v>
      </c>
      <c r="O81" s="1">
        <v>39598</v>
      </c>
      <c r="P81">
        <v>69.713999999999999</v>
      </c>
      <c r="Q81" s="1">
        <v>39507</v>
      </c>
      <c r="R81">
        <v>86.375</v>
      </c>
      <c r="S81" s="1">
        <v>39962</v>
      </c>
      <c r="T81">
        <v>209.107</v>
      </c>
      <c r="U81" s="1">
        <v>39629</v>
      </c>
      <c r="V81">
        <v>35.503999999999998</v>
      </c>
      <c r="W81" s="1">
        <v>39507</v>
      </c>
      <c r="X81">
        <v>113.67</v>
      </c>
      <c r="Y81" s="1">
        <v>39507</v>
      </c>
      <c r="Z81">
        <v>154.64699999999999</v>
      </c>
      <c r="AA81" s="1">
        <v>39962</v>
      </c>
      <c r="AB81">
        <v>104.85599999999999</v>
      </c>
      <c r="AC81" s="1">
        <v>39660</v>
      </c>
      <c r="AD81">
        <v>190.018</v>
      </c>
      <c r="AE81" s="1">
        <v>40989</v>
      </c>
      <c r="AF81">
        <v>-1</v>
      </c>
      <c r="AG81" s="1">
        <f>_xll.BDH(CONCATENATE("AUST"," CDS USD SR ",$B$3,"Y D14 CORP"),"PX_LAST",$B$1,$B$2,"Dates","S","Period","M","Array","","cols=2;rows=2")</f>
        <v>42004</v>
      </c>
      <c r="AH81">
        <v>10.653</v>
      </c>
      <c r="AI81">
        <v>-1</v>
      </c>
      <c r="AJ81">
        <v>-1</v>
      </c>
      <c r="AK81">
        <v>-1</v>
      </c>
      <c r="AL81">
        <v>-1</v>
      </c>
      <c r="AM81">
        <v>-1</v>
      </c>
      <c r="AN81">
        <v>-1</v>
      </c>
      <c r="AO81" s="1">
        <v>43264</v>
      </c>
      <c r="AP81">
        <v>-1</v>
      </c>
      <c r="AQ81" s="1">
        <v>44465</v>
      </c>
      <c r="AR81">
        <v>-1</v>
      </c>
      <c r="AS81" s="1">
        <v>44466</v>
      </c>
      <c r="AT81">
        <v>-1</v>
      </c>
      <c r="AU81">
        <v>-1</v>
      </c>
      <c r="AV81">
        <v>-1</v>
      </c>
      <c r="AW81" s="1">
        <v>40753</v>
      </c>
      <c r="AX81">
        <v>110.477</v>
      </c>
      <c r="AY81" s="1">
        <v>43242</v>
      </c>
      <c r="AZ81">
        <v>-1</v>
      </c>
      <c r="BA81">
        <v>-1</v>
      </c>
      <c r="BB81">
        <v>-1</v>
      </c>
      <c r="BC81" s="1">
        <v>41562</v>
      </c>
      <c r="BD81">
        <v>-1</v>
      </c>
      <c r="BE81">
        <v>-1</v>
      </c>
      <c r="BF81">
        <v>-1</v>
      </c>
      <c r="BG81">
        <v>-1</v>
      </c>
      <c r="BH81">
        <v>-1</v>
      </c>
      <c r="BI81" s="1">
        <v>43264</v>
      </c>
      <c r="BJ81">
        <v>-1</v>
      </c>
      <c r="BK81">
        <v>-1</v>
      </c>
      <c r="BL81">
        <v>-1</v>
      </c>
      <c r="BM81" s="1">
        <v>43264</v>
      </c>
      <c r="BN81">
        <v>-1</v>
      </c>
      <c r="BO81" s="1">
        <v>43266</v>
      </c>
      <c r="BP81">
        <v>-1</v>
      </c>
      <c r="BQ81">
        <v>-1</v>
      </c>
      <c r="BR81">
        <v>-1</v>
      </c>
      <c r="BS81" s="1">
        <v>43266</v>
      </c>
      <c r="BT81">
        <v>-1</v>
      </c>
      <c r="BU81">
        <v>-1</v>
      </c>
      <c r="BV81">
        <v>-1</v>
      </c>
      <c r="BW81" s="1">
        <v>41755</v>
      </c>
      <c r="BX81">
        <v>-1</v>
      </c>
      <c r="BY81">
        <v>-1</v>
      </c>
      <c r="BZ81">
        <v>-1</v>
      </c>
      <c r="CA81" s="1">
        <v>41751</v>
      </c>
      <c r="CB81">
        <v>-1</v>
      </c>
      <c r="CC81" s="1">
        <v>41752</v>
      </c>
      <c r="CD81">
        <v>-1</v>
      </c>
      <c r="CE81" s="1">
        <v>40086</v>
      </c>
      <c r="CF81">
        <v>47.65</v>
      </c>
      <c r="CG81" s="1">
        <v>41733</v>
      </c>
      <c r="CH81">
        <v>-1</v>
      </c>
      <c r="CI81">
        <v>-1</v>
      </c>
      <c r="CJ81">
        <v>-1</v>
      </c>
      <c r="CK81" s="1">
        <v>40086</v>
      </c>
      <c r="CL81">
        <v>202.67</v>
      </c>
      <c r="CM81">
        <v>-1</v>
      </c>
      <c r="CN81">
        <v>-1</v>
      </c>
    </row>
    <row r="82" spans="1:92" x14ac:dyDescent="0.25">
      <c r="A82" s="1">
        <v>39538</v>
      </c>
      <c r="B82">
        <v>123.236</v>
      </c>
      <c r="C82" s="1">
        <v>39994</v>
      </c>
      <c r="D82">
        <v>388.14600000000002</v>
      </c>
      <c r="E82" s="1">
        <v>39994</v>
      </c>
      <c r="F82">
        <v>95.253</v>
      </c>
      <c r="G82" s="1">
        <v>39994</v>
      </c>
      <c r="H82">
        <v>71.540999999999997</v>
      </c>
      <c r="I82" s="1">
        <v>39994</v>
      </c>
      <c r="J82">
        <v>165.63800000000001</v>
      </c>
      <c r="K82" s="1">
        <v>39629</v>
      </c>
      <c r="L82">
        <v>57.271999999999998</v>
      </c>
      <c r="M82" s="1">
        <v>39660</v>
      </c>
      <c r="N82">
        <v>64.278999999999996</v>
      </c>
      <c r="O82" s="1">
        <v>39629</v>
      </c>
      <c r="P82">
        <v>81.864999999999995</v>
      </c>
      <c r="Q82" s="1">
        <v>39538</v>
      </c>
      <c r="R82">
        <v>92.667000000000002</v>
      </c>
      <c r="S82" s="1">
        <v>39994</v>
      </c>
      <c r="T82">
        <v>209.00700000000001</v>
      </c>
      <c r="U82" s="1">
        <v>39660</v>
      </c>
      <c r="V82">
        <v>34.503999999999998</v>
      </c>
      <c r="W82" s="1">
        <v>39538</v>
      </c>
      <c r="X82">
        <v>124.90600000000001</v>
      </c>
      <c r="Y82" s="1">
        <v>39538</v>
      </c>
      <c r="Z82">
        <v>159.702</v>
      </c>
      <c r="AA82" s="1">
        <v>39994</v>
      </c>
      <c r="AB82">
        <v>101.956</v>
      </c>
      <c r="AC82" s="1">
        <v>39689</v>
      </c>
      <c r="AD82">
        <v>197.84800000000001</v>
      </c>
      <c r="AE82" s="1">
        <v>40990</v>
      </c>
      <c r="AF82">
        <v>-1</v>
      </c>
      <c r="AG82" s="1">
        <f>_xll.BDH(CONCATENATE("AUST"," CDS USD SR ",$B$3,"Y D14 CORP"),"PX_LAST",$B$1,$B$2,"Dates","S","Period","M","Array","","cols=2;rows=2")</f>
        <v>42004</v>
      </c>
      <c r="AH82">
        <v>10.653</v>
      </c>
      <c r="AI82">
        <v>-1</v>
      </c>
      <c r="AJ82">
        <v>-1</v>
      </c>
      <c r="AK82">
        <v>-1</v>
      </c>
      <c r="AL82">
        <v>-1</v>
      </c>
      <c r="AM82">
        <v>-1</v>
      </c>
      <c r="AN82">
        <v>-1</v>
      </c>
      <c r="AO82" s="1">
        <v>43265</v>
      </c>
      <c r="AP82">
        <v>-1</v>
      </c>
      <c r="AQ82" s="1">
        <v>44466</v>
      </c>
      <c r="AR82">
        <v>-1</v>
      </c>
      <c r="AS82" s="1">
        <v>44467</v>
      </c>
      <c r="AT82">
        <v>-1</v>
      </c>
      <c r="AU82">
        <v>-1</v>
      </c>
      <c r="AV82">
        <v>-1</v>
      </c>
      <c r="AW82" s="1">
        <v>40786</v>
      </c>
      <c r="AX82">
        <v>125.91800000000001</v>
      </c>
      <c r="AY82" s="1">
        <v>43243</v>
      </c>
      <c r="AZ82">
        <v>-1</v>
      </c>
      <c r="BA82">
        <v>-1</v>
      </c>
      <c r="BB82">
        <v>-1</v>
      </c>
      <c r="BC82" s="1">
        <v>41563</v>
      </c>
      <c r="BD82">
        <v>-1</v>
      </c>
      <c r="BE82">
        <v>-1</v>
      </c>
      <c r="BF82">
        <v>-1</v>
      </c>
      <c r="BG82">
        <v>-1</v>
      </c>
      <c r="BH82">
        <v>-1</v>
      </c>
      <c r="BI82" s="1">
        <v>43265</v>
      </c>
      <c r="BJ82">
        <v>-1</v>
      </c>
      <c r="BK82">
        <v>-1</v>
      </c>
      <c r="BL82">
        <v>-1</v>
      </c>
      <c r="BM82" s="1">
        <v>43265</v>
      </c>
      <c r="BN82">
        <v>-1</v>
      </c>
      <c r="BO82" s="1">
        <v>43267</v>
      </c>
      <c r="BP82">
        <v>-1</v>
      </c>
      <c r="BQ82">
        <v>-1</v>
      </c>
      <c r="BR82">
        <v>-1</v>
      </c>
      <c r="BS82" s="1">
        <v>43267</v>
      </c>
      <c r="BT82">
        <v>-1</v>
      </c>
      <c r="BU82">
        <v>-1</v>
      </c>
      <c r="BV82">
        <v>-1</v>
      </c>
      <c r="BW82" s="1">
        <v>41756</v>
      </c>
      <c r="BX82">
        <v>-1</v>
      </c>
      <c r="BY82">
        <v>-1</v>
      </c>
      <c r="BZ82">
        <v>-1</v>
      </c>
      <c r="CA82" s="1">
        <v>41752</v>
      </c>
      <c r="CB82">
        <v>-1</v>
      </c>
      <c r="CC82" s="1">
        <v>41753</v>
      </c>
      <c r="CD82">
        <v>-1</v>
      </c>
      <c r="CE82" s="1">
        <v>40116</v>
      </c>
      <c r="CF82">
        <v>56.75</v>
      </c>
      <c r="CG82" s="1">
        <v>41734</v>
      </c>
      <c r="CH82">
        <v>-1</v>
      </c>
      <c r="CI82">
        <v>-1</v>
      </c>
      <c r="CJ82">
        <v>-1</v>
      </c>
      <c r="CK82" s="1">
        <v>40116</v>
      </c>
      <c r="CL82">
        <v>179</v>
      </c>
      <c r="CM82">
        <v>-1</v>
      </c>
      <c r="CN82">
        <v>-1</v>
      </c>
    </row>
    <row r="83" spans="1:92" x14ac:dyDescent="0.25">
      <c r="A83" s="1">
        <v>39568</v>
      </c>
      <c r="B83">
        <v>70.254000000000005</v>
      </c>
      <c r="C83" s="1">
        <v>40025</v>
      </c>
      <c r="D83">
        <v>265.45699999999999</v>
      </c>
      <c r="E83" s="1">
        <v>40025</v>
      </c>
      <c r="F83">
        <v>74.477999999999994</v>
      </c>
      <c r="G83" s="1">
        <v>40025</v>
      </c>
      <c r="H83">
        <v>42.353000000000002</v>
      </c>
      <c r="I83" s="1">
        <v>40025</v>
      </c>
      <c r="J83">
        <v>136.596</v>
      </c>
      <c r="K83" s="1">
        <v>39660</v>
      </c>
      <c r="L83">
        <v>57.003999999999998</v>
      </c>
      <c r="M83" s="1">
        <v>39689</v>
      </c>
      <c r="N83">
        <v>89.093999999999994</v>
      </c>
      <c r="O83" s="1">
        <v>39660</v>
      </c>
      <c r="P83">
        <v>77.863</v>
      </c>
      <c r="Q83" s="1">
        <v>39568</v>
      </c>
      <c r="R83">
        <v>55.664999999999999</v>
      </c>
      <c r="S83" s="1">
        <v>40025</v>
      </c>
      <c r="T83">
        <v>154.64099999999999</v>
      </c>
      <c r="U83" s="1">
        <v>39689</v>
      </c>
      <c r="V83">
        <v>48.503</v>
      </c>
      <c r="W83" s="1">
        <v>39568</v>
      </c>
      <c r="X83">
        <v>81.510000000000005</v>
      </c>
      <c r="Y83" s="1">
        <v>39568</v>
      </c>
      <c r="Z83">
        <v>95.730999999999995</v>
      </c>
      <c r="AA83" s="1">
        <v>40025</v>
      </c>
      <c r="AB83">
        <v>63.475999999999999</v>
      </c>
      <c r="AC83" s="1">
        <v>39721</v>
      </c>
      <c r="AD83">
        <v>225.71700000000001</v>
      </c>
      <c r="AE83" s="1">
        <v>40991</v>
      </c>
      <c r="AF83">
        <v>-1</v>
      </c>
      <c r="AG83" s="1">
        <f>_xll.BDH(CONCATENATE("AUST"," CDS USD SR ",$B$3,"Y D14 CORP"),"PX_LAST",$B$1,$B$2,"Dates","S","Period","M","Array","","cols=2;rows=2")</f>
        <v>42004</v>
      </c>
      <c r="AH83">
        <v>10.653</v>
      </c>
      <c r="AI83">
        <v>-1</v>
      </c>
      <c r="AJ83">
        <v>-1</v>
      </c>
      <c r="AK83">
        <v>-1</v>
      </c>
      <c r="AL83">
        <v>-1</v>
      </c>
      <c r="AM83">
        <v>-1</v>
      </c>
      <c r="AN83">
        <v>-1</v>
      </c>
      <c r="AO83" s="1">
        <v>43266</v>
      </c>
      <c r="AP83">
        <v>-1</v>
      </c>
      <c r="AQ83" s="1">
        <v>44467</v>
      </c>
      <c r="AR83">
        <v>-1</v>
      </c>
      <c r="AS83" s="1">
        <v>44468</v>
      </c>
      <c r="AT83">
        <v>-1</v>
      </c>
      <c r="AU83">
        <v>-1</v>
      </c>
      <c r="AV83">
        <v>-1</v>
      </c>
      <c r="AW83" s="1">
        <v>40816</v>
      </c>
      <c r="AX83">
        <v>169.61600000000001</v>
      </c>
      <c r="AY83" s="1">
        <v>43244</v>
      </c>
      <c r="AZ83">
        <v>-1</v>
      </c>
      <c r="BA83">
        <v>-1</v>
      </c>
      <c r="BB83">
        <v>-1</v>
      </c>
      <c r="BC83" s="1">
        <v>41564</v>
      </c>
      <c r="BD83">
        <v>-1</v>
      </c>
      <c r="BE83">
        <v>-1</v>
      </c>
      <c r="BF83">
        <v>-1</v>
      </c>
      <c r="BG83">
        <v>-1</v>
      </c>
      <c r="BH83">
        <v>-1</v>
      </c>
      <c r="BI83" s="1">
        <v>43266</v>
      </c>
      <c r="BJ83">
        <v>-1</v>
      </c>
      <c r="BK83">
        <v>-1</v>
      </c>
      <c r="BL83">
        <v>-1</v>
      </c>
      <c r="BM83" s="1">
        <v>43266</v>
      </c>
      <c r="BN83">
        <v>-1</v>
      </c>
      <c r="BO83" s="1">
        <v>43268</v>
      </c>
      <c r="BP83">
        <v>-1</v>
      </c>
      <c r="BQ83">
        <v>-1</v>
      </c>
      <c r="BR83">
        <v>-1</v>
      </c>
      <c r="BS83" s="1">
        <v>43268</v>
      </c>
      <c r="BT83">
        <v>-1</v>
      </c>
      <c r="BU83">
        <v>-1</v>
      </c>
      <c r="BV83">
        <v>-1</v>
      </c>
      <c r="BW83" s="1">
        <v>41757</v>
      </c>
      <c r="BX83">
        <v>-1</v>
      </c>
      <c r="BY83">
        <v>-1</v>
      </c>
      <c r="BZ83">
        <v>-1</v>
      </c>
      <c r="CA83" s="1">
        <v>41753</v>
      </c>
      <c r="CB83">
        <v>-1</v>
      </c>
      <c r="CC83" s="1">
        <v>41754</v>
      </c>
      <c r="CD83">
        <v>-1</v>
      </c>
      <c r="CE83" s="1">
        <v>40147</v>
      </c>
      <c r="CF83">
        <v>63.25</v>
      </c>
      <c r="CG83" s="1">
        <v>41735</v>
      </c>
      <c r="CH83">
        <v>-1</v>
      </c>
      <c r="CI83">
        <v>-1</v>
      </c>
      <c r="CJ83">
        <v>-1</v>
      </c>
      <c r="CK83" s="1">
        <v>40147</v>
      </c>
      <c r="CL83">
        <v>201.66900000000001</v>
      </c>
      <c r="CM83">
        <v>-1</v>
      </c>
      <c r="CN83">
        <v>-1</v>
      </c>
    </row>
    <row r="84" spans="1:92" x14ac:dyDescent="0.25">
      <c r="A84" s="1">
        <v>39598</v>
      </c>
      <c r="B84">
        <v>59.994999999999997</v>
      </c>
      <c r="C84" s="1">
        <v>40056</v>
      </c>
      <c r="D84">
        <v>238.797</v>
      </c>
      <c r="E84" s="1">
        <v>40056</v>
      </c>
      <c r="F84">
        <v>60.695</v>
      </c>
      <c r="G84" s="1">
        <v>40056</v>
      </c>
      <c r="H84">
        <v>48.530999999999999</v>
      </c>
      <c r="I84" s="1">
        <v>40056</v>
      </c>
      <c r="J84">
        <v>137.565</v>
      </c>
      <c r="K84" s="1">
        <v>39689</v>
      </c>
      <c r="L84">
        <v>65.001000000000005</v>
      </c>
      <c r="M84" s="1">
        <v>39721</v>
      </c>
      <c r="N84">
        <v>146.70599999999999</v>
      </c>
      <c r="O84" s="1">
        <v>39689</v>
      </c>
      <c r="P84">
        <v>100.36799999999999</v>
      </c>
      <c r="Q84" s="1">
        <v>39598</v>
      </c>
      <c r="R84">
        <v>51.274000000000001</v>
      </c>
      <c r="S84" s="1">
        <v>40056</v>
      </c>
      <c r="T84">
        <v>166.38200000000001</v>
      </c>
      <c r="U84" s="1">
        <v>39721</v>
      </c>
      <c r="V84">
        <v>53.034999999999997</v>
      </c>
      <c r="W84" s="1">
        <v>39598</v>
      </c>
      <c r="X84">
        <v>65.17</v>
      </c>
      <c r="Y84" s="1">
        <v>39598</v>
      </c>
      <c r="Z84">
        <v>120.04</v>
      </c>
      <c r="AA84" s="1">
        <v>40056</v>
      </c>
      <c r="AB84">
        <v>56.161000000000001</v>
      </c>
      <c r="AC84" s="1">
        <v>39752</v>
      </c>
      <c r="AD84">
        <v>467.863</v>
      </c>
      <c r="AE84" s="1">
        <v>40992</v>
      </c>
      <c r="AF84">
        <v>-1</v>
      </c>
      <c r="AG84" s="1">
        <f>_xll.BDH(CONCATENATE("AUST"," CDS USD SR ",$B$3,"Y D14 CORP"),"PX_LAST",$B$1,$B$2,"Dates","S","Period","M","Array","","cols=2;rows=2")</f>
        <v>42004</v>
      </c>
      <c r="AH84">
        <v>10.653</v>
      </c>
      <c r="AI84">
        <v>-1</v>
      </c>
      <c r="AJ84">
        <v>-1</v>
      </c>
      <c r="AK84">
        <v>-1</v>
      </c>
      <c r="AL84">
        <v>-1</v>
      </c>
      <c r="AM84">
        <v>-1</v>
      </c>
      <c r="AN84">
        <v>-1</v>
      </c>
      <c r="AO84" s="1">
        <v>43267</v>
      </c>
      <c r="AP84">
        <v>-1</v>
      </c>
      <c r="AQ84" s="1">
        <v>44468</v>
      </c>
      <c r="AR84">
        <v>-1</v>
      </c>
      <c r="AS84" s="1">
        <v>44469</v>
      </c>
      <c r="AT84">
        <v>-1</v>
      </c>
      <c r="AU84">
        <v>-1</v>
      </c>
      <c r="AV84">
        <v>-1</v>
      </c>
      <c r="AW84" s="1">
        <v>40847</v>
      </c>
      <c r="AX84">
        <v>114.10899999999999</v>
      </c>
      <c r="AY84" s="1">
        <v>43245</v>
      </c>
      <c r="AZ84">
        <v>-1</v>
      </c>
      <c r="BA84">
        <v>-1</v>
      </c>
      <c r="BB84">
        <v>-1</v>
      </c>
      <c r="BC84" s="1">
        <v>41565</v>
      </c>
      <c r="BD84">
        <v>-1</v>
      </c>
      <c r="BE84">
        <v>-1</v>
      </c>
      <c r="BF84">
        <v>-1</v>
      </c>
      <c r="BG84">
        <v>-1</v>
      </c>
      <c r="BH84">
        <v>-1</v>
      </c>
      <c r="BI84" s="1">
        <v>43267</v>
      </c>
      <c r="BJ84">
        <v>-1</v>
      </c>
      <c r="BK84">
        <v>-1</v>
      </c>
      <c r="BL84">
        <v>-1</v>
      </c>
      <c r="BM84" s="1">
        <v>43267</v>
      </c>
      <c r="BN84">
        <v>-1</v>
      </c>
      <c r="BO84" s="1">
        <v>43269</v>
      </c>
      <c r="BP84">
        <v>-1</v>
      </c>
      <c r="BQ84">
        <v>-1</v>
      </c>
      <c r="BR84">
        <v>-1</v>
      </c>
      <c r="BS84" s="1">
        <v>43269</v>
      </c>
      <c r="BT84">
        <v>-1</v>
      </c>
      <c r="BU84">
        <v>-1</v>
      </c>
      <c r="BV84">
        <v>-1</v>
      </c>
      <c r="BW84" s="1">
        <v>41758</v>
      </c>
      <c r="BX84">
        <v>-1</v>
      </c>
      <c r="BY84">
        <v>-1</v>
      </c>
      <c r="BZ84">
        <v>-1</v>
      </c>
      <c r="CA84" s="1">
        <v>41754</v>
      </c>
      <c r="CB84">
        <v>-1</v>
      </c>
      <c r="CC84" s="1">
        <v>41755</v>
      </c>
      <c r="CD84">
        <v>-1</v>
      </c>
      <c r="CE84" s="1">
        <v>40178</v>
      </c>
      <c r="CF84">
        <v>65.832999999999998</v>
      </c>
      <c r="CG84" s="1">
        <v>41736</v>
      </c>
      <c r="CH84">
        <v>-1</v>
      </c>
      <c r="CI84">
        <v>-1</v>
      </c>
      <c r="CJ84">
        <v>-1</v>
      </c>
      <c r="CK84" s="1">
        <v>40178</v>
      </c>
      <c r="CL84">
        <v>208.67099999999999</v>
      </c>
      <c r="CM84">
        <v>-1</v>
      </c>
      <c r="CN84">
        <v>-1</v>
      </c>
    </row>
    <row r="85" spans="1:92" x14ac:dyDescent="0.25">
      <c r="A85" s="1">
        <v>39629</v>
      </c>
      <c r="B85">
        <v>84</v>
      </c>
      <c r="C85" s="1">
        <v>40086</v>
      </c>
      <c r="D85">
        <v>165.42599999999999</v>
      </c>
      <c r="E85" s="1">
        <v>40086</v>
      </c>
      <c r="F85">
        <v>54.427</v>
      </c>
      <c r="G85" s="1">
        <v>40086</v>
      </c>
      <c r="H85">
        <v>42.997999999999998</v>
      </c>
      <c r="I85" s="1">
        <v>40086</v>
      </c>
      <c r="J85">
        <v>120.824</v>
      </c>
      <c r="K85" s="1">
        <v>39721</v>
      </c>
      <c r="L85">
        <v>107.002</v>
      </c>
      <c r="M85" s="1">
        <v>39752</v>
      </c>
      <c r="N85">
        <v>381.60300000000001</v>
      </c>
      <c r="O85" s="1">
        <v>39721</v>
      </c>
      <c r="P85">
        <v>127.667</v>
      </c>
      <c r="Q85" s="1">
        <v>39629</v>
      </c>
      <c r="R85">
        <v>79.239000000000004</v>
      </c>
      <c r="S85" s="1">
        <v>40086</v>
      </c>
      <c r="T85">
        <v>150.357</v>
      </c>
      <c r="U85" s="1">
        <v>39752</v>
      </c>
      <c r="V85">
        <v>165.00200000000001</v>
      </c>
      <c r="W85" s="1">
        <v>39629</v>
      </c>
      <c r="X85">
        <v>85.332999999999998</v>
      </c>
      <c r="Y85" s="1">
        <v>39629</v>
      </c>
      <c r="Z85">
        <v>152.18299999999999</v>
      </c>
      <c r="AA85" s="1">
        <v>40086</v>
      </c>
      <c r="AB85">
        <v>65.826999999999998</v>
      </c>
      <c r="AC85" s="1">
        <v>39780</v>
      </c>
      <c r="AD85">
        <v>426.98500000000001</v>
      </c>
      <c r="AE85" s="1">
        <v>40993</v>
      </c>
      <c r="AF85">
        <v>-1</v>
      </c>
      <c r="AG85" s="1">
        <f>_xll.BDH(CONCATENATE("AUST"," CDS USD SR ",$B$3,"Y D14 CORP"),"PX_LAST",$B$1,$B$2,"Dates","S","Period","M","Array","","cols=2;rows=2")</f>
        <v>42004</v>
      </c>
      <c r="AH85">
        <v>10.653</v>
      </c>
      <c r="AI85">
        <v>-1</v>
      </c>
      <c r="AJ85">
        <v>-1</v>
      </c>
      <c r="AK85">
        <v>-1</v>
      </c>
      <c r="AL85">
        <v>-1</v>
      </c>
      <c r="AM85">
        <v>-1</v>
      </c>
      <c r="AN85">
        <v>-1</v>
      </c>
      <c r="AO85" s="1">
        <v>43268</v>
      </c>
      <c r="AP85">
        <v>-1</v>
      </c>
      <c r="AQ85" s="1">
        <v>44469</v>
      </c>
      <c r="AR85">
        <v>-1</v>
      </c>
      <c r="AS85" s="1">
        <v>44470</v>
      </c>
      <c r="AT85">
        <v>-1</v>
      </c>
      <c r="AU85">
        <v>-1</v>
      </c>
      <c r="AV85">
        <v>-1</v>
      </c>
      <c r="AW85" s="1">
        <v>40877</v>
      </c>
      <c r="AX85">
        <v>165.15</v>
      </c>
      <c r="AY85" s="1">
        <v>43246</v>
      </c>
      <c r="AZ85">
        <v>-1</v>
      </c>
      <c r="BA85">
        <v>-1</v>
      </c>
      <c r="BB85">
        <v>-1</v>
      </c>
      <c r="BC85" s="1">
        <v>41566</v>
      </c>
      <c r="BD85">
        <v>-1</v>
      </c>
      <c r="BE85">
        <v>-1</v>
      </c>
      <c r="BF85">
        <v>-1</v>
      </c>
      <c r="BG85">
        <v>-1</v>
      </c>
      <c r="BH85">
        <v>-1</v>
      </c>
      <c r="BI85" s="1">
        <v>43268</v>
      </c>
      <c r="BJ85">
        <v>-1</v>
      </c>
      <c r="BK85">
        <v>-1</v>
      </c>
      <c r="BL85">
        <v>-1</v>
      </c>
      <c r="BM85" s="1">
        <v>43268</v>
      </c>
      <c r="BN85">
        <v>-1</v>
      </c>
      <c r="BO85" s="1">
        <v>43270</v>
      </c>
      <c r="BP85">
        <v>-1</v>
      </c>
      <c r="BQ85">
        <v>-1</v>
      </c>
      <c r="BR85">
        <v>-1</v>
      </c>
      <c r="BS85" s="1">
        <v>43270</v>
      </c>
      <c r="BT85">
        <v>-1</v>
      </c>
      <c r="BU85">
        <v>-1</v>
      </c>
      <c r="BV85">
        <v>-1</v>
      </c>
      <c r="BW85" s="1">
        <v>41759</v>
      </c>
      <c r="BX85">
        <v>-1</v>
      </c>
      <c r="BY85">
        <v>-1</v>
      </c>
      <c r="BZ85">
        <v>-1</v>
      </c>
      <c r="CA85" s="1">
        <v>41755</v>
      </c>
      <c r="CB85">
        <v>-1</v>
      </c>
      <c r="CC85" s="1">
        <v>41756</v>
      </c>
      <c r="CD85">
        <v>-1</v>
      </c>
      <c r="CE85" s="1">
        <v>40207</v>
      </c>
      <c r="CF85">
        <v>68.5</v>
      </c>
      <c r="CG85" s="1">
        <v>41737</v>
      </c>
      <c r="CH85">
        <v>-1</v>
      </c>
      <c r="CI85">
        <v>-1</v>
      </c>
      <c r="CJ85">
        <v>-1</v>
      </c>
      <c r="CK85" s="1">
        <v>40207</v>
      </c>
      <c r="CL85">
        <v>211.239</v>
      </c>
      <c r="CM85">
        <v>-1</v>
      </c>
      <c r="CN85">
        <v>-1</v>
      </c>
    </row>
    <row r="86" spans="1:92" x14ac:dyDescent="0.25">
      <c r="A86" s="1">
        <v>39660</v>
      </c>
      <c r="B86">
        <v>86.066999999999993</v>
      </c>
      <c r="C86" s="1">
        <v>40116</v>
      </c>
      <c r="D86">
        <v>200.07599999999999</v>
      </c>
      <c r="E86" s="1">
        <v>40116</v>
      </c>
      <c r="F86">
        <v>49.506</v>
      </c>
      <c r="G86" s="1">
        <v>40116</v>
      </c>
      <c r="H86">
        <v>59.098999999999997</v>
      </c>
      <c r="I86" s="1">
        <v>40116</v>
      </c>
      <c r="J86">
        <v>134.05199999999999</v>
      </c>
      <c r="K86" s="1">
        <v>39752</v>
      </c>
      <c r="L86">
        <v>294.66899999999998</v>
      </c>
      <c r="M86" s="1">
        <v>39780</v>
      </c>
      <c r="N86">
        <v>377.69</v>
      </c>
      <c r="O86" s="1">
        <v>39752</v>
      </c>
      <c r="P86">
        <v>208.19800000000001</v>
      </c>
      <c r="Q86" s="1">
        <v>39660</v>
      </c>
      <c r="R86">
        <v>73.174999999999997</v>
      </c>
      <c r="S86" s="1">
        <v>40116</v>
      </c>
      <c r="T86">
        <v>153.53899999999999</v>
      </c>
      <c r="U86" s="1">
        <v>39780</v>
      </c>
      <c r="V86">
        <v>197.41900000000001</v>
      </c>
      <c r="W86" s="1">
        <v>39660</v>
      </c>
      <c r="X86">
        <v>77.832999999999998</v>
      </c>
      <c r="Y86" s="1">
        <v>39660</v>
      </c>
      <c r="Z86">
        <v>122.35299999999999</v>
      </c>
      <c r="AA86" s="1">
        <v>40116</v>
      </c>
      <c r="AB86">
        <v>82.114999999999995</v>
      </c>
      <c r="AC86" s="1">
        <v>39813</v>
      </c>
      <c r="AD86">
        <v>414.26100000000002</v>
      </c>
      <c r="AE86" s="1">
        <v>40994</v>
      </c>
      <c r="AF86">
        <v>-1</v>
      </c>
      <c r="AG86" s="1">
        <f>_xll.BDH(CONCATENATE("AUST"," CDS USD SR ",$B$3,"Y D14 CORP"),"PX_LAST",$B$1,$B$2,"Dates","S","Period","M","Array","","cols=2;rows=2")</f>
        <v>42004</v>
      </c>
      <c r="AH86">
        <v>10.653</v>
      </c>
      <c r="AI86">
        <v>-1</v>
      </c>
      <c r="AJ86">
        <v>-1</v>
      </c>
      <c r="AK86">
        <v>-1</v>
      </c>
      <c r="AL86">
        <v>-1</v>
      </c>
      <c r="AM86">
        <v>-1</v>
      </c>
      <c r="AN86">
        <v>-1</v>
      </c>
      <c r="AO86" s="1">
        <v>43269</v>
      </c>
      <c r="AP86">
        <v>-1</v>
      </c>
      <c r="AQ86" s="1">
        <v>44470</v>
      </c>
      <c r="AR86">
        <v>-1</v>
      </c>
      <c r="AS86" s="1">
        <v>44471</v>
      </c>
      <c r="AT86">
        <v>-1</v>
      </c>
      <c r="AU86">
        <v>-1</v>
      </c>
      <c r="AV86">
        <v>-1</v>
      </c>
      <c r="AW86" s="1">
        <v>40907</v>
      </c>
      <c r="AX86">
        <v>166.93299999999999</v>
      </c>
      <c r="AY86" s="1">
        <v>43247</v>
      </c>
      <c r="AZ86">
        <v>-1</v>
      </c>
      <c r="BA86">
        <v>-1</v>
      </c>
      <c r="BB86">
        <v>-1</v>
      </c>
      <c r="BC86" s="1">
        <v>41567</v>
      </c>
      <c r="BD86">
        <v>-1</v>
      </c>
      <c r="BE86">
        <v>-1</v>
      </c>
      <c r="BF86">
        <v>-1</v>
      </c>
      <c r="BG86">
        <v>-1</v>
      </c>
      <c r="BH86">
        <v>-1</v>
      </c>
      <c r="BI86" s="1">
        <v>43269</v>
      </c>
      <c r="BJ86">
        <v>-1</v>
      </c>
      <c r="BK86">
        <v>-1</v>
      </c>
      <c r="BL86">
        <v>-1</v>
      </c>
      <c r="BM86" s="1">
        <v>43269</v>
      </c>
      <c r="BN86">
        <v>-1</v>
      </c>
      <c r="BO86" s="1">
        <v>43271</v>
      </c>
      <c r="BP86">
        <v>-1</v>
      </c>
      <c r="BQ86">
        <v>-1</v>
      </c>
      <c r="BR86">
        <v>-1</v>
      </c>
      <c r="BS86" s="1">
        <v>43271</v>
      </c>
      <c r="BT86">
        <v>-1</v>
      </c>
      <c r="BU86">
        <v>-1</v>
      </c>
      <c r="BV86">
        <v>-1</v>
      </c>
      <c r="BW86" s="1">
        <v>41760</v>
      </c>
      <c r="BX86">
        <v>-1</v>
      </c>
      <c r="BY86">
        <v>-1</v>
      </c>
      <c r="BZ86">
        <v>-1</v>
      </c>
      <c r="CA86" s="1">
        <v>41756</v>
      </c>
      <c r="CB86">
        <v>-1</v>
      </c>
      <c r="CC86" s="1">
        <v>41757</v>
      </c>
      <c r="CD86">
        <v>-1</v>
      </c>
      <c r="CE86" s="1">
        <v>40235</v>
      </c>
      <c r="CF86">
        <v>70.5</v>
      </c>
      <c r="CG86" s="1">
        <v>41738</v>
      </c>
      <c r="CH86">
        <v>-1</v>
      </c>
      <c r="CI86">
        <v>-1</v>
      </c>
      <c r="CJ86">
        <v>-1</v>
      </c>
      <c r="CK86" s="1">
        <v>40235</v>
      </c>
      <c r="CL86">
        <v>207.53</v>
      </c>
      <c r="CM86">
        <v>-1</v>
      </c>
      <c r="CN86">
        <v>-1</v>
      </c>
    </row>
    <row r="87" spans="1:92" x14ac:dyDescent="0.25">
      <c r="A87" s="1">
        <v>39689</v>
      </c>
      <c r="B87">
        <v>94.763999999999996</v>
      </c>
      <c r="C87" s="1">
        <v>40147</v>
      </c>
      <c r="D87">
        <v>224.41300000000001</v>
      </c>
      <c r="E87" s="1">
        <v>40147</v>
      </c>
      <c r="F87">
        <v>53.018999999999998</v>
      </c>
      <c r="G87" s="1">
        <v>40147</v>
      </c>
      <c r="H87">
        <v>63.268999999999998</v>
      </c>
      <c r="I87" s="1">
        <v>40147</v>
      </c>
      <c r="J87">
        <v>118.62</v>
      </c>
      <c r="K87" s="1">
        <v>39780</v>
      </c>
      <c r="L87">
        <v>392.50200000000001</v>
      </c>
      <c r="M87" s="1">
        <v>39813</v>
      </c>
      <c r="N87">
        <v>309.29899999999998</v>
      </c>
      <c r="O87" s="1">
        <v>39780</v>
      </c>
      <c r="P87">
        <v>255.84200000000001</v>
      </c>
      <c r="Q87" s="1">
        <v>39689</v>
      </c>
      <c r="R87">
        <v>83.411000000000001</v>
      </c>
      <c r="S87" s="1">
        <v>40147</v>
      </c>
      <c r="T87">
        <v>156.64599999999999</v>
      </c>
      <c r="U87" s="1">
        <v>39813</v>
      </c>
      <c r="V87">
        <v>233.09700000000001</v>
      </c>
      <c r="W87" s="1">
        <v>39689</v>
      </c>
      <c r="X87">
        <v>111.688</v>
      </c>
      <c r="Y87" s="1">
        <v>39689</v>
      </c>
      <c r="Z87">
        <v>135.023</v>
      </c>
      <c r="AA87" s="1">
        <v>40147</v>
      </c>
      <c r="AB87">
        <v>91.010999999999996</v>
      </c>
      <c r="AC87" s="1">
        <v>39843</v>
      </c>
      <c r="AD87">
        <v>433.41199999999998</v>
      </c>
      <c r="AE87" s="1">
        <v>40995</v>
      </c>
      <c r="AF87">
        <v>-1</v>
      </c>
      <c r="AG87" s="1">
        <f>_xll.BDH(CONCATENATE("AUST"," CDS USD SR ",$B$3,"Y D14 CORP"),"PX_LAST",$B$1,$B$2,"Dates","S","Period","M","Array","","cols=2;rows=2")</f>
        <v>42004</v>
      </c>
      <c r="AH87">
        <v>10.653</v>
      </c>
      <c r="AI87">
        <v>-1</v>
      </c>
      <c r="AJ87">
        <v>-1</v>
      </c>
      <c r="AK87">
        <v>-1</v>
      </c>
      <c r="AL87">
        <v>-1</v>
      </c>
      <c r="AM87">
        <v>-1</v>
      </c>
      <c r="AN87">
        <v>-1</v>
      </c>
      <c r="AO87" s="1">
        <v>43270</v>
      </c>
      <c r="AP87">
        <v>-1</v>
      </c>
      <c r="AQ87" s="1">
        <v>44471</v>
      </c>
      <c r="AR87">
        <v>-1</v>
      </c>
      <c r="AS87" s="1">
        <v>44472</v>
      </c>
      <c r="AT87">
        <v>-1</v>
      </c>
      <c r="AU87">
        <v>-1</v>
      </c>
      <c r="AV87">
        <v>-1</v>
      </c>
      <c r="AW87" s="1">
        <v>40939</v>
      </c>
      <c r="AX87">
        <v>159.66999999999999</v>
      </c>
      <c r="AY87" s="1">
        <v>43248</v>
      </c>
      <c r="AZ87">
        <v>-1</v>
      </c>
      <c r="BA87">
        <v>-1</v>
      </c>
      <c r="BB87">
        <v>-1</v>
      </c>
      <c r="BC87" s="1">
        <v>41568</v>
      </c>
      <c r="BD87">
        <v>-1</v>
      </c>
      <c r="BE87">
        <v>-1</v>
      </c>
      <c r="BF87">
        <v>-1</v>
      </c>
      <c r="BG87">
        <v>-1</v>
      </c>
      <c r="BH87">
        <v>-1</v>
      </c>
      <c r="BI87" s="1">
        <v>43270</v>
      </c>
      <c r="BJ87">
        <v>-1</v>
      </c>
      <c r="BK87">
        <v>-1</v>
      </c>
      <c r="BL87">
        <v>-1</v>
      </c>
      <c r="BM87" s="1">
        <v>43270</v>
      </c>
      <c r="BN87">
        <v>-1</v>
      </c>
      <c r="BO87" s="1">
        <v>43272</v>
      </c>
      <c r="BP87">
        <v>-1</v>
      </c>
      <c r="BQ87">
        <v>-1</v>
      </c>
      <c r="BR87">
        <v>-1</v>
      </c>
      <c r="BS87" s="1">
        <v>43272</v>
      </c>
      <c r="BT87">
        <v>-1</v>
      </c>
      <c r="BU87">
        <v>-1</v>
      </c>
      <c r="BV87">
        <v>-1</v>
      </c>
      <c r="BW87" s="1">
        <v>41761</v>
      </c>
      <c r="BX87">
        <v>-1</v>
      </c>
      <c r="BY87">
        <v>-1</v>
      </c>
      <c r="BZ87">
        <v>-1</v>
      </c>
      <c r="CA87" s="1">
        <v>41757</v>
      </c>
      <c r="CB87">
        <v>-1</v>
      </c>
      <c r="CC87" s="1">
        <v>41758</v>
      </c>
      <c r="CD87">
        <v>-1</v>
      </c>
      <c r="CE87" s="1">
        <v>40268</v>
      </c>
      <c r="CF87">
        <v>52.167000000000002</v>
      </c>
      <c r="CG87" s="1">
        <v>41739</v>
      </c>
      <c r="CH87">
        <v>-1</v>
      </c>
      <c r="CI87">
        <v>-1</v>
      </c>
      <c r="CJ87">
        <v>-1</v>
      </c>
      <c r="CK87" s="1">
        <v>40268</v>
      </c>
      <c r="CL87">
        <v>156.333</v>
      </c>
      <c r="CM87">
        <v>-1</v>
      </c>
      <c r="CN87">
        <v>-1</v>
      </c>
    </row>
    <row r="88" spans="1:92" x14ac:dyDescent="0.25">
      <c r="A88" s="1">
        <v>39721</v>
      </c>
      <c r="B88">
        <v>138.17500000000001</v>
      </c>
      <c r="C88" s="1">
        <v>40178</v>
      </c>
      <c r="D88">
        <v>218.69</v>
      </c>
      <c r="E88" s="1">
        <v>40178</v>
      </c>
      <c r="F88">
        <v>49.801000000000002</v>
      </c>
      <c r="G88" s="1">
        <v>40207</v>
      </c>
      <c r="H88">
        <v>48.036000000000001</v>
      </c>
      <c r="I88" s="1">
        <v>40178</v>
      </c>
      <c r="J88">
        <v>108.964</v>
      </c>
      <c r="K88" s="1">
        <v>39813</v>
      </c>
      <c r="L88">
        <v>435.11700000000002</v>
      </c>
      <c r="M88" s="1">
        <v>39843</v>
      </c>
      <c r="N88">
        <v>341.92599999999999</v>
      </c>
      <c r="O88" s="1">
        <v>39813</v>
      </c>
      <c r="P88">
        <v>197.22399999999999</v>
      </c>
      <c r="Q88" s="1">
        <v>39721</v>
      </c>
      <c r="R88">
        <v>107.318</v>
      </c>
      <c r="S88" s="1">
        <v>40178</v>
      </c>
      <c r="T88">
        <v>139.91499999999999</v>
      </c>
      <c r="U88" s="1">
        <v>39843</v>
      </c>
      <c r="V88">
        <v>256.83</v>
      </c>
      <c r="W88" s="1">
        <v>39721</v>
      </c>
      <c r="X88">
        <v>246.386</v>
      </c>
      <c r="Y88" s="1">
        <v>39721</v>
      </c>
      <c r="Z88">
        <v>173.04</v>
      </c>
      <c r="AA88" s="1">
        <v>40207</v>
      </c>
      <c r="AB88">
        <v>76.451999999999998</v>
      </c>
      <c r="AC88" s="1">
        <v>39871</v>
      </c>
      <c r="AD88">
        <v>488.93900000000002</v>
      </c>
      <c r="AE88" s="1">
        <v>40996</v>
      </c>
      <c r="AF88">
        <v>-1</v>
      </c>
      <c r="AG88" s="1">
        <f>_xll.BDH(CONCATENATE("AUST"," CDS USD SR ",$B$3,"Y D14 CORP"),"PX_LAST",$B$1,$B$2,"Dates","S","Period","M","Array","","cols=2;rows=2")</f>
        <v>42004</v>
      </c>
      <c r="AH88">
        <v>10.653</v>
      </c>
      <c r="AI88">
        <v>-1</v>
      </c>
      <c r="AJ88">
        <v>-1</v>
      </c>
      <c r="AK88">
        <v>-1</v>
      </c>
      <c r="AL88">
        <v>-1</v>
      </c>
      <c r="AM88">
        <v>-1</v>
      </c>
      <c r="AN88">
        <v>-1</v>
      </c>
      <c r="AO88" s="1">
        <v>43271</v>
      </c>
      <c r="AP88">
        <v>-1</v>
      </c>
      <c r="AQ88" s="1">
        <v>44472</v>
      </c>
      <c r="AR88">
        <v>-1</v>
      </c>
      <c r="AS88" s="1">
        <v>44473</v>
      </c>
      <c r="AT88">
        <v>-1</v>
      </c>
      <c r="AU88">
        <v>-1</v>
      </c>
      <c r="AV88">
        <v>-1</v>
      </c>
      <c r="AW88" s="1">
        <v>40968</v>
      </c>
      <c r="AX88">
        <v>147.429</v>
      </c>
      <c r="AY88" s="1">
        <v>43249</v>
      </c>
      <c r="AZ88">
        <v>-1</v>
      </c>
      <c r="BA88">
        <v>-1</v>
      </c>
      <c r="BB88">
        <v>-1</v>
      </c>
      <c r="BC88" s="1">
        <v>41569</v>
      </c>
      <c r="BD88">
        <v>-1</v>
      </c>
      <c r="BE88">
        <v>-1</v>
      </c>
      <c r="BF88">
        <v>-1</v>
      </c>
      <c r="BG88">
        <v>-1</v>
      </c>
      <c r="BH88">
        <v>-1</v>
      </c>
      <c r="BI88" s="1">
        <v>43271</v>
      </c>
      <c r="BJ88">
        <v>-1</v>
      </c>
      <c r="BK88">
        <v>-1</v>
      </c>
      <c r="BL88">
        <v>-1</v>
      </c>
      <c r="BM88" s="1">
        <v>43271</v>
      </c>
      <c r="BN88">
        <v>-1</v>
      </c>
      <c r="BO88" s="1">
        <v>43273</v>
      </c>
      <c r="BP88">
        <v>-1</v>
      </c>
      <c r="BQ88">
        <v>-1</v>
      </c>
      <c r="BR88">
        <v>-1</v>
      </c>
      <c r="BS88" s="1">
        <v>43273</v>
      </c>
      <c r="BT88">
        <v>-1</v>
      </c>
      <c r="BU88">
        <v>-1</v>
      </c>
      <c r="BV88">
        <v>-1</v>
      </c>
      <c r="BW88" s="1">
        <v>41762</v>
      </c>
      <c r="BX88">
        <v>-1</v>
      </c>
      <c r="BY88">
        <v>-1</v>
      </c>
      <c r="BZ88">
        <v>-1</v>
      </c>
      <c r="CA88" s="1">
        <v>41758</v>
      </c>
      <c r="CB88">
        <v>-1</v>
      </c>
      <c r="CC88" s="1">
        <v>41759</v>
      </c>
      <c r="CD88">
        <v>-1</v>
      </c>
      <c r="CE88" s="1">
        <v>40298</v>
      </c>
      <c r="CF88">
        <v>57.332999999999998</v>
      </c>
      <c r="CG88" s="1">
        <v>41740</v>
      </c>
      <c r="CH88">
        <v>-1</v>
      </c>
      <c r="CI88">
        <v>-1</v>
      </c>
      <c r="CJ88">
        <v>-1</v>
      </c>
      <c r="CK88" s="1">
        <v>40298</v>
      </c>
      <c r="CL88">
        <v>165.96799999999999</v>
      </c>
      <c r="CM88">
        <v>-1</v>
      </c>
      <c r="CN88">
        <v>-1</v>
      </c>
    </row>
    <row r="89" spans="1:92" x14ac:dyDescent="0.25">
      <c r="A89" s="1">
        <v>39752</v>
      </c>
      <c r="B89">
        <v>322.21300000000002</v>
      </c>
      <c r="C89" s="1">
        <v>40207</v>
      </c>
      <c r="D89">
        <v>230.821</v>
      </c>
      <c r="E89" s="1">
        <v>40207</v>
      </c>
      <c r="F89">
        <v>59.357999999999997</v>
      </c>
      <c r="G89" s="1">
        <v>41333</v>
      </c>
      <c r="H89">
        <v>38.340000000000003</v>
      </c>
      <c r="I89" s="1">
        <v>40207</v>
      </c>
      <c r="J89">
        <v>132.548</v>
      </c>
      <c r="K89" s="1">
        <v>39843</v>
      </c>
      <c r="L89">
        <v>419.38099999999997</v>
      </c>
      <c r="M89" s="1">
        <v>39871</v>
      </c>
      <c r="N89">
        <v>440.714</v>
      </c>
      <c r="O89" s="1">
        <v>39843</v>
      </c>
      <c r="P89">
        <v>226.04499999999999</v>
      </c>
      <c r="Q89" s="1">
        <v>39752</v>
      </c>
      <c r="R89">
        <v>306.91899999999998</v>
      </c>
      <c r="S89" s="1">
        <v>40207</v>
      </c>
      <c r="T89">
        <v>134.88900000000001</v>
      </c>
      <c r="U89" s="1">
        <v>39871</v>
      </c>
      <c r="V89">
        <v>361.66699999999997</v>
      </c>
      <c r="W89" s="1">
        <v>39752</v>
      </c>
      <c r="X89">
        <v>653.91899999999998</v>
      </c>
      <c r="Y89" s="1">
        <v>39752</v>
      </c>
      <c r="Z89">
        <v>355.13099999999997</v>
      </c>
      <c r="AA89" s="1">
        <v>40268</v>
      </c>
      <c r="AB89">
        <v>75.745999999999995</v>
      </c>
      <c r="AC89" s="1">
        <v>39903</v>
      </c>
      <c r="AD89">
        <v>392.93</v>
      </c>
      <c r="AE89" s="1">
        <v>40997</v>
      </c>
      <c r="AF89">
        <v>-1</v>
      </c>
      <c r="AG89" s="1">
        <f>_xll.BDH(CONCATENATE("AUST"," CDS USD SR ",$B$3,"Y D14 CORP"),"PX_LAST",$B$1,$B$2,"Dates","S","Period","M","Array","","cols=2;rows=2")</f>
        <v>42004</v>
      </c>
      <c r="AH89">
        <v>10.653</v>
      </c>
      <c r="AI89">
        <v>-1</v>
      </c>
      <c r="AJ89">
        <v>-1</v>
      </c>
      <c r="AK89">
        <v>-1</v>
      </c>
      <c r="AL89">
        <v>-1</v>
      </c>
      <c r="AM89">
        <v>-1</v>
      </c>
      <c r="AN89">
        <v>-1</v>
      </c>
      <c r="AO89" s="1">
        <v>43272</v>
      </c>
      <c r="AP89">
        <v>-1</v>
      </c>
      <c r="AQ89" s="1">
        <v>44473</v>
      </c>
      <c r="AR89">
        <v>-1</v>
      </c>
      <c r="AS89" s="1">
        <v>44474</v>
      </c>
      <c r="AT89">
        <v>-1</v>
      </c>
      <c r="AU89">
        <v>-1</v>
      </c>
      <c r="AV89">
        <v>-1</v>
      </c>
      <c r="AW89" s="1">
        <v>40998</v>
      </c>
      <c r="AX89">
        <v>151.71899999999999</v>
      </c>
      <c r="AY89" s="1">
        <v>43250</v>
      </c>
      <c r="AZ89">
        <v>-1</v>
      </c>
      <c r="BA89">
        <v>-1</v>
      </c>
      <c r="BB89">
        <v>-1</v>
      </c>
      <c r="BC89" s="1">
        <v>41570</v>
      </c>
      <c r="BD89">
        <v>-1</v>
      </c>
      <c r="BE89">
        <v>-1</v>
      </c>
      <c r="BF89">
        <v>-1</v>
      </c>
      <c r="BG89">
        <v>-1</v>
      </c>
      <c r="BH89">
        <v>-1</v>
      </c>
      <c r="BI89" s="1">
        <v>43272</v>
      </c>
      <c r="BJ89">
        <v>-1</v>
      </c>
      <c r="BK89">
        <v>-1</v>
      </c>
      <c r="BL89">
        <v>-1</v>
      </c>
      <c r="BM89" s="1">
        <v>43272</v>
      </c>
      <c r="BN89">
        <v>-1</v>
      </c>
      <c r="BO89" s="1">
        <v>43274</v>
      </c>
      <c r="BP89">
        <v>-1</v>
      </c>
      <c r="BQ89">
        <v>-1</v>
      </c>
      <c r="BR89">
        <v>-1</v>
      </c>
      <c r="BS89" s="1">
        <v>43274</v>
      </c>
      <c r="BT89">
        <v>-1</v>
      </c>
      <c r="BU89">
        <v>-1</v>
      </c>
      <c r="BV89">
        <v>-1</v>
      </c>
      <c r="BW89" s="1">
        <v>41763</v>
      </c>
      <c r="BX89">
        <v>-1</v>
      </c>
      <c r="BY89">
        <v>-1</v>
      </c>
      <c r="BZ89">
        <v>-1</v>
      </c>
      <c r="CA89" s="1">
        <v>41759</v>
      </c>
      <c r="CB89">
        <v>-1</v>
      </c>
      <c r="CC89" s="1">
        <v>41760</v>
      </c>
      <c r="CD89">
        <v>-1</v>
      </c>
      <c r="CE89" s="1">
        <v>40329</v>
      </c>
      <c r="CF89">
        <v>70.75</v>
      </c>
      <c r="CG89" s="1">
        <v>41741</v>
      </c>
      <c r="CH89">
        <v>-1</v>
      </c>
      <c r="CI89">
        <v>-1</v>
      </c>
      <c r="CJ89">
        <v>-1</v>
      </c>
      <c r="CK89" s="1">
        <v>40329</v>
      </c>
      <c r="CL89">
        <v>221</v>
      </c>
      <c r="CM89">
        <v>-1</v>
      </c>
      <c r="CN89">
        <v>-1</v>
      </c>
    </row>
    <row r="90" spans="1:92" x14ac:dyDescent="0.25">
      <c r="A90" s="1">
        <v>39780</v>
      </c>
      <c r="B90">
        <v>307.52499999999998</v>
      </c>
      <c r="C90" s="1">
        <v>40235</v>
      </c>
      <c r="D90">
        <v>236.005</v>
      </c>
      <c r="E90" s="1">
        <v>40235</v>
      </c>
      <c r="F90">
        <v>55.253999999999998</v>
      </c>
      <c r="G90" s="1">
        <v>40209</v>
      </c>
      <c r="H90">
        <v>-1</v>
      </c>
      <c r="I90" s="1">
        <v>40235</v>
      </c>
      <c r="J90">
        <v>124.622</v>
      </c>
      <c r="K90" s="1">
        <v>39871</v>
      </c>
      <c r="L90">
        <v>522.202</v>
      </c>
      <c r="M90" s="1">
        <v>39903</v>
      </c>
      <c r="N90">
        <v>329.96199999999999</v>
      </c>
      <c r="O90" s="1">
        <v>39871</v>
      </c>
      <c r="P90">
        <v>270.95100000000002</v>
      </c>
      <c r="Q90" s="1">
        <v>39780</v>
      </c>
      <c r="R90">
        <v>300.01499999999999</v>
      </c>
      <c r="S90" s="1">
        <v>40235</v>
      </c>
      <c r="T90">
        <v>163.92099999999999</v>
      </c>
      <c r="U90" s="1">
        <v>39903</v>
      </c>
      <c r="V90">
        <v>260.61599999999999</v>
      </c>
      <c r="W90" s="1">
        <v>39780</v>
      </c>
      <c r="X90">
        <v>809.30600000000004</v>
      </c>
      <c r="Y90" s="1">
        <v>39780</v>
      </c>
      <c r="Z90">
        <v>437.92200000000003</v>
      </c>
      <c r="AA90" s="1">
        <v>43189</v>
      </c>
      <c r="AB90">
        <v>21.613</v>
      </c>
      <c r="AC90" s="1">
        <v>39933</v>
      </c>
      <c r="AD90">
        <v>292.10399999999998</v>
      </c>
      <c r="AE90" s="1">
        <v>40998</v>
      </c>
      <c r="AF90">
        <v>-1</v>
      </c>
      <c r="AG90" s="1">
        <f>_xll.BDH(CONCATENATE("AUST"," CDS USD SR ",$B$3,"Y D14 CORP"),"PX_LAST",$B$1,$B$2,"Dates","S","Period","M","Array","","cols=2;rows=2")</f>
        <v>42004</v>
      </c>
      <c r="AH90">
        <v>10.653</v>
      </c>
      <c r="AI90">
        <v>-1</v>
      </c>
      <c r="AJ90">
        <v>-1</v>
      </c>
      <c r="AK90">
        <v>-1</v>
      </c>
      <c r="AL90">
        <v>-1</v>
      </c>
      <c r="AM90">
        <v>-1</v>
      </c>
      <c r="AN90">
        <v>-1</v>
      </c>
      <c r="AO90" s="1">
        <v>43273</v>
      </c>
      <c r="AP90">
        <v>-1</v>
      </c>
      <c r="AQ90" s="1">
        <v>44474</v>
      </c>
      <c r="AR90">
        <v>-1</v>
      </c>
      <c r="AS90" s="1">
        <v>44475</v>
      </c>
      <c r="AT90">
        <v>-1</v>
      </c>
      <c r="AU90">
        <v>-1</v>
      </c>
      <c r="AV90">
        <v>-1</v>
      </c>
      <c r="AW90" s="1">
        <v>41029</v>
      </c>
      <c r="AX90">
        <v>147.32</v>
      </c>
      <c r="AY90" s="1">
        <v>43251</v>
      </c>
      <c r="AZ90">
        <v>-1</v>
      </c>
      <c r="BA90">
        <v>-1</v>
      </c>
      <c r="BB90">
        <v>-1</v>
      </c>
      <c r="BC90" s="1">
        <v>41571</v>
      </c>
      <c r="BD90">
        <v>-1</v>
      </c>
      <c r="BE90">
        <v>-1</v>
      </c>
      <c r="BF90">
        <v>-1</v>
      </c>
      <c r="BG90">
        <v>-1</v>
      </c>
      <c r="BH90">
        <v>-1</v>
      </c>
      <c r="BI90" s="1">
        <v>43273</v>
      </c>
      <c r="BJ90">
        <v>-1</v>
      </c>
      <c r="BK90">
        <v>-1</v>
      </c>
      <c r="BL90">
        <v>-1</v>
      </c>
      <c r="BM90" s="1">
        <v>43273</v>
      </c>
      <c r="BN90">
        <v>-1</v>
      </c>
      <c r="BO90" s="1">
        <v>43275</v>
      </c>
      <c r="BP90">
        <v>-1</v>
      </c>
      <c r="BQ90">
        <v>-1</v>
      </c>
      <c r="BR90">
        <v>-1</v>
      </c>
      <c r="BS90" s="1">
        <v>43275</v>
      </c>
      <c r="BT90">
        <v>-1</v>
      </c>
      <c r="BU90">
        <v>-1</v>
      </c>
      <c r="BV90">
        <v>-1</v>
      </c>
      <c r="BW90" s="1">
        <v>41764</v>
      </c>
      <c r="BX90">
        <v>-1</v>
      </c>
      <c r="BY90">
        <v>-1</v>
      </c>
      <c r="BZ90">
        <v>-1</v>
      </c>
      <c r="CA90" s="1">
        <v>41760</v>
      </c>
      <c r="CB90">
        <v>-1</v>
      </c>
      <c r="CC90" s="1">
        <v>41761</v>
      </c>
      <c r="CD90">
        <v>-1</v>
      </c>
      <c r="CE90" s="1">
        <v>40359</v>
      </c>
      <c r="CF90">
        <v>77.858999999999995</v>
      </c>
      <c r="CG90" s="1">
        <v>41742</v>
      </c>
      <c r="CH90">
        <v>-1</v>
      </c>
      <c r="CI90">
        <v>-1</v>
      </c>
      <c r="CJ90">
        <v>-1</v>
      </c>
      <c r="CK90" s="1">
        <v>40359</v>
      </c>
      <c r="CL90">
        <v>315.43599999999998</v>
      </c>
      <c r="CM90">
        <v>-1</v>
      </c>
      <c r="CN90">
        <v>-1</v>
      </c>
    </row>
    <row r="91" spans="1:92" x14ac:dyDescent="0.25">
      <c r="A91" s="1">
        <v>39813</v>
      </c>
      <c r="B91">
        <v>274.02800000000002</v>
      </c>
      <c r="C91" s="1">
        <v>40268</v>
      </c>
      <c r="D91">
        <v>179.78</v>
      </c>
      <c r="E91" s="1">
        <v>40268</v>
      </c>
      <c r="F91">
        <v>57.494</v>
      </c>
      <c r="G91" s="1">
        <v>40210</v>
      </c>
      <c r="H91">
        <v>-1</v>
      </c>
      <c r="I91" s="1">
        <v>40268</v>
      </c>
      <c r="J91">
        <v>120.08</v>
      </c>
      <c r="K91" s="1">
        <v>39903</v>
      </c>
      <c r="L91">
        <v>398.00099999999998</v>
      </c>
      <c r="M91" s="1">
        <v>39933</v>
      </c>
      <c r="N91">
        <v>239.25899999999999</v>
      </c>
      <c r="O91" s="1">
        <v>39903</v>
      </c>
      <c r="P91">
        <v>214.441</v>
      </c>
      <c r="Q91" s="1">
        <v>39813</v>
      </c>
      <c r="R91">
        <v>269.358</v>
      </c>
      <c r="S91" s="1">
        <v>40268</v>
      </c>
      <c r="T91">
        <v>122.104</v>
      </c>
      <c r="U91" s="1">
        <v>39933</v>
      </c>
      <c r="V91">
        <v>183.501</v>
      </c>
      <c r="W91" s="1">
        <v>39813</v>
      </c>
      <c r="X91">
        <v>842.351</v>
      </c>
      <c r="Y91" s="1">
        <v>39813</v>
      </c>
      <c r="Z91">
        <v>428.04</v>
      </c>
      <c r="AA91" s="1">
        <v>40331</v>
      </c>
      <c r="AB91">
        <v>-1</v>
      </c>
      <c r="AC91" s="1">
        <v>39962</v>
      </c>
      <c r="AD91">
        <v>249.029</v>
      </c>
      <c r="AE91" s="1">
        <v>40999</v>
      </c>
      <c r="AF91">
        <v>-1</v>
      </c>
      <c r="AG91" s="1">
        <f>_xll.BDH(CONCATENATE("AUST"," CDS USD SR ",$B$3,"Y D14 CORP"),"PX_LAST",$B$1,$B$2,"Dates","S","Period","M","Array","","cols=2;rows=2")</f>
        <v>42004</v>
      </c>
      <c r="AH91">
        <v>10.653</v>
      </c>
      <c r="AI91">
        <v>-1</v>
      </c>
      <c r="AJ91">
        <v>-1</v>
      </c>
      <c r="AK91">
        <v>-1</v>
      </c>
      <c r="AL91">
        <v>-1</v>
      </c>
      <c r="AM91">
        <v>-1</v>
      </c>
      <c r="AN91">
        <v>-1</v>
      </c>
      <c r="AO91" s="1">
        <v>43274</v>
      </c>
      <c r="AP91">
        <v>-1</v>
      </c>
      <c r="AQ91" s="1">
        <v>44475</v>
      </c>
      <c r="AR91">
        <v>-1</v>
      </c>
      <c r="AS91" s="1">
        <v>44476</v>
      </c>
      <c r="AT91">
        <v>-1</v>
      </c>
      <c r="AU91">
        <v>-1</v>
      </c>
      <c r="AV91">
        <v>-1</v>
      </c>
      <c r="AW91" s="1">
        <v>41060</v>
      </c>
      <c r="AX91">
        <v>154.65</v>
      </c>
      <c r="AY91" s="1">
        <v>43252</v>
      </c>
      <c r="AZ91">
        <v>-1</v>
      </c>
      <c r="BA91">
        <v>-1</v>
      </c>
      <c r="BB91">
        <v>-1</v>
      </c>
      <c r="BC91" s="1">
        <v>41572</v>
      </c>
      <c r="BD91">
        <v>-1</v>
      </c>
      <c r="BE91">
        <v>-1</v>
      </c>
      <c r="BF91">
        <v>-1</v>
      </c>
      <c r="BG91">
        <v>-1</v>
      </c>
      <c r="BH91">
        <v>-1</v>
      </c>
      <c r="BI91" s="1">
        <v>43274</v>
      </c>
      <c r="BJ91">
        <v>-1</v>
      </c>
      <c r="BK91">
        <v>-1</v>
      </c>
      <c r="BL91">
        <v>-1</v>
      </c>
      <c r="BM91" s="1">
        <v>43274</v>
      </c>
      <c r="BN91">
        <v>-1</v>
      </c>
      <c r="BO91" s="1">
        <v>43276</v>
      </c>
      <c r="BP91">
        <v>-1</v>
      </c>
      <c r="BQ91">
        <v>-1</v>
      </c>
      <c r="BR91">
        <v>-1</v>
      </c>
      <c r="BS91" s="1">
        <v>43276</v>
      </c>
      <c r="BT91">
        <v>-1</v>
      </c>
      <c r="BU91">
        <v>-1</v>
      </c>
      <c r="BV91">
        <v>-1</v>
      </c>
      <c r="BW91" s="1">
        <v>41765</v>
      </c>
      <c r="BX91">
        <v>-1</v>
      </c>
      <c r="BY91">
        <v>-1</v>
      </c>
      <c r="BZ91">
        <v>-1</v>
      </c>
      <c r="CA91" s="1">
        <v>41761</v>
      </c>
      <c r="CB91">
        <v>-1</v>
      </c>
      <c r="CC91" s="1">
        <v>41762</v>
      </c>
      <c r="CD91">
        <v>-1</v>
      </c>
      <c r="CE91" s="1">
        <v>40389</v>
      </c>
      <c r="CF91">
        <v>66.686999999999998</v>
      </c>
      <c r="CG91" s="1">
        <v>41743</v>
      </c>
      <c r="CH91">
        <v>-1</v>
      </c>
      <c r="CI91">
        <v>-1</v>
      </c>
      <c r="CJ91">
        <v>-1</v>
      </c>
      <c r="CK91" s="1">
        <v>40389</v>
      </c>
      <c r="CL91">
        <v>321.25700000000001</v>
      </c>
      <c r="CM91">
        <v>-1</v>
      </c>
      <c r="CN91">
        <v>-1</v>
      </c>
    </row>
    <row r="92" spans="1:92" x14ac:dyDescent="0.25">
      <c r="A92" s="1">
        <v>39843</v>
      </c>
      <c r="B92">
        <v>307.25</v>
      </c>
      <c r="C92" s="1">
        <v>40298</v>
      </c>
      <c r="D92">
        <v>190.43199999999999</v>
      </c>
      <c r="E92" s="1">
        <v>40298</v>
      </c>
      <c r="F92">
        <v>62.686</v>
      </c>
      <c r="G92" s="1">
        <v>40211</v>
      </c>
      <c r="H92">
        <v>-1</v>
      </c>
      <c r="I92" s="1">
        <v>40298</v>
      </c>
      <c r="J92">
        <v>114.952</v>
      </c>
      <c r="K92" s="1">
        <v>39933</v>
      </c>
      <c r="L92">
        <v>296.51</v>
      </c>
      <c r="M92" s="1">
        <v>39962</v>
      </c>
      <c r="N92">
        <v>143.399</v>
      </c>
      <c r="O92" s="1">
        <v>39933</v>
      </c>
      <c r="P92">
        <v>150.09899999999999</v>
      </c>
      <c r="Q92" s="1">
        <v>39843</v>
      </c>
      <c r="R92">
        <v>320.75</v>
      </c>
      <c r="S92" s="1">
        <v>40329</v>
      </c>
      <c r="T92">
        <v>133.465</v>
      </c>
      <c r="U92" s="1">
        <v>39962</v>
      </c>
      <c r="V92">
        <v>163.00299999999999</v>
      </c>
      <c r="W92" s="1">
        <v>39843</v>
      </c>
      <c r="X92">
        <v>836.274</v>
      </c>
      <c r="Y92" s="1">
        <v>39843</v>
      </c>
      <c r="Z92">
        <v>416.55700000000002</v>
      </c>
      <c r="AA92" s="1">
        <v>40332</v>
      </c>
      <c r="AB92">
        <v>-1</v>
      </c>
      <c r="AC92" s="1">
        <v>39994</v>
      </c>
      <c r="AD92">
        <v>238.62100000000001</v>
      </c>
      <c r="AE92" s="1">
        <v>41000</v>
      </c>
      <c r="AF92">
        <v>-1</v>
      </c>
      <c r="AG92" s="1">
        <f>_xll.BDH(CONCATENATE("AUST"," CDS USD SR ",$B$3,"Y D14 CORP"),"PX_LAST",$B$1,$B$2,"Dates","S","Period","M","Array","","cols=2;rows=2")</f>
        <v>42004</v>
      </c>
      <c r="AH92">
        <v>10.653</v>
      </c>
      <c r="AI92">
        <v>-1</v>
      </c>
      <c r="AJ92">
        <v>-1</v>
      </c>
      <c r="AK92">
        <v>-1</v>
      </c>
      <c r="AL92">
        <v>-1</v>
      </c>
      <c r="AM92">
        <v>-1</v>
      </c>
      <c r="AN92">
        <v>-1</v>
      </c>
      <c r="AO92" s="1">
        <v>43275</v>
      </c>
      <c r="AP92">
        <v>-1</v>
      </c>
      <c r="AQ92" s="1">
        <v>44476</v>
      </c>
      <c r="AR92">
        <v>-1</v>
      </c>
      <c r="AS92" s="1">
        <v>44477</v>
      </c>
      <c r="AT92">
        <v>-1</v>
      </c>
      <c r="AU92">
        <v>-1</v>
      </c>
      <c r="AV92">
        <v>-1</v>
      </c>
      <c r="AW92" s="1">
        <v>41089</v>
      </c>
      <c r="AX92">
        <v>131.32900000000001</v>
      </c>
      <c r="AY92" s="1">
        <v>43253</v>
      </c>
      <c r="AZ92">
        <v>-1</v>
      </c>
      <c r="BA92">
        <v>-1</v>
      </c>
      <c r="BB92">
        <v>-1</v>
      </c>
      <c r="BC92" s="1">
        <v>41573</v>
      </c>
      <c r="BD92">
        <v>-1</v>
      </c>
      <c r="BE92">
        <v>-1</v>
      </c>
      <c r="BF92">
        <v>-1</v>
      </c>
      <c r="BG92">
        <v>-1</v>
      </c>
      <c r="BH92">
        <v>-1</v>
      </c>
      <c r="BI92" s="1">
        <v>43275</v>
      </c>
      <c r="BJ92">
        <v>-1</v>
      </c>
      <c r="BK92">
        <v>-1</v>
      </c>
      <c r="BL92">
        <v>-1</v>
      </c>
      <c r="BM92" s="1">
        <v>43275</v>
      </c>
      <c r="BN92">
        <v>-1</v>
      </c>
      <c r="BO92" s="1">
        <v>43277</v>
      </c>
      <c r="BP92">
        <v>-1</v>
      </c>
      <c r="BQ92">
        <v>-1</v>
      </c>
      <c r="BR92">
        <v>-1</v>
      </c>
      <c r="BS92" s="1">
        <v>43277</v>
      </c>
      <c r="BT92">
        <v>-1</v>
      </c>
      <c r="BU92">
        <v>-1</v>
      </c>
      <c r="BV92">
        <v>-1</v>
      </c>
      <c r="BW92" s="1">
        <v>41766</v>
      </c>
      <c r="BX92">
        <v>-1</v>
      </c>
      <c r="BY92">
        <v>-1</v>
      </c>
      <c r="BZ92">
        <v>-1</v>
      </c>
      <c r="CA92" s="1">
        <v>41762</v>
      </c>
      <c r="CB92">
        <v>-1</v>
      </c>
      <c r="CC92" s="1">
        <v>41763</v>
      </c>
      <c r="CD92">
        <v>-1</v>
      </c>
      <c r="CE92" s="1">
        <v>40421</v>
      </c>
      <c r="CF92">
        <v>65.619</v>
      </c>
      <c r="CG92" s="1">
        <v>41744</v>
      </c>
      <c r="CH92">
        <v>-1</v>
      </c>
      <c r="CI92">
        <v>-1</v>
      </c>
      <c r="CJ92">
        <v>-1</v>
      </c>
      <c r="CK92" s="1">
        <v>40421</v>
      </c>
      <c r="CL92">
        <v>361.25099999999998</v>
      </c>
      <c r="CM92">
        <v>-1</v>
      </c>
      <c r="CN92">
        <v>-1</v>
      </c>
    </row>
    <row r="93" spans="1:92" x14ac:dyDescent="0.25">
      <c r="A93" s="1">
        <v>39871</v>
      </c>
      <c r="B93">
        <v>363.98</v>
      </c>
      <c r="C93" s="1">
        <v>40329</v>
      </c>
      <c r="D93">
        <v>221.126</v>
      </c>
      <c r="E93" s="1">
        <v>40329</v>
      </c>
      <c r="F93">
        <v>79.010000000000005</v>
      </c>
      <c r="G93" s="1">
        <v>40212</v>
      </c>
      <c r="H93">
        <v>-1</v>
      </c>
      <c r="I93" s="1">
        <v>40329</v>
      </c>
      <c r="J93">
        <v>134.221</v>
      </c>
      <c r="K93" s="1">
        <v>39962</v>
      </c>
      <c r="L93">
        <v>233.41200000000001</v>
      </c>
      <c r="M93" s="1">
        <v>39994</v>
      </c>
      <c r="N93">
        <v>189.57300000000001</v>
      </c>
      <c r="O93" s="1">
        <v>39962</v>
      </c>
      <c r="P93">
        <v>95.435000000000002</v>
      </c>
      <c r="Q93" s="1">
        <v>39871</v>
      </c>
      <c r="R93">
        <v>438.5</v>
      </c>
      <c r="S93" s="1">
        <v>41333</v>
      </c>
      <c r="T93">
        <v>58.774000000000001</v>
      </c>
      <c r="U93" s="1">
        <v>39994</v>
      </c>
      <c r="V93">
        <v>149.83500000000001</v>
      </c>
      <c r="W93" s="1">
        <v>39871</v>
      </c>
      <c r="X93">
        <v>859.36099999999999</v>
      </c>
      <c r="Y93" s="1">
        <v>39871</v>
      </c>
      <c r="Z93">
        <v>455.553</v>
      </c>
      <c r="AA93" s="1">
        <v>40333</v>
      </c>
      <c r="AB93">
        <v>-1</v>
      </c>
      <c r="AC93" s="1">
        <v>40025</v>
      </c>
      <c r="AD93">
        <v>185.37100000000001</v>
      </c>
      <c r="AE93" s="1">
        <v>41001</v>
      </c>
      <c r="AF93">
        <v>-1</v>
      </c>
      <c r="AG93" s="1">
        <f>_xll.BDH(CONCATENATE("AUST"," CDS USD SR ",$B$3,"Y D14 CORP"),"PX_LAST",$B$1,$B$2,"Dates","S","Period","M","Array","","cols=2;rows=2")</f>
        <v>42004</v>
      </c>
      <c r="AH93">
        <v>10.653</v>
      </c>
      <c r="AI93">
        <v>-1</v>
      </c>
      <c r="AJ93">
        <v>-1</v>
      </c>
      <c r="AK93">
        <v>-1</v>
      </c>
      <c r="AL93">
        <v>-1</v>
      </c>
      <c r="AM93">
        <v>-1</v>
      </c>
      <c r="AN93">
        <v>-1</v>
      </c>
      <c r="AO93" s="1">
        <v>43276</v>
      </c>
      <c r="AP93">
        <v>-1</v>
      </c>
      <c r="AQ93" s="1">
        <v>44477</v>
      </c>
      <c r="AR93">
        <v>-1</v>
      </c>
      <c r="AS93" s="1">
        <v>44478</v>
      </c>
      <c r="AT93">
        <v>-1</v>
      </c>
      <c r="AU93">
        <v>-1</v>
      </c>
      <c r="AV93">
        <v>-1</v>
      </c>
      <c r="AW93" s="1">
        <v>41121</v>
      </c>
      <c r="AX93">
        <v>110.47499999999999</v>
      </c>
      <c r="AY93" s="1">
        <v>43254</v>
      </c>
      <c r="AZ93">
        <v>-1</v>
      </c>
      <c r="BA93">
        <v>-1</v>
      </c>
      <c r="BB93">
        <v>-1</v>
      </c>
      <c r="BC93" s="1">
        <v>41574</v>
      </c>
      <c r="BD93">
        <v>-1</v>
      </c>
      <c r="BE93">
        <v>-1</v>
      </c>
      <c r="BF93">
        <v>-1</v>
      </c>
      <c r="BG93">
        <v>-1</v>
      </c>
      <c r="BH93">
        <v>-1</v>
      </c>
      <c r="BI93" s="1">
        <v>43276</v>
      </c>
      <c r="BJ93">
        <v>-1</v>
      </c>
      <c r="BK93">
        <v>-1</v>
      </c>
      <c r="BL93">
        <v>-1</v>
      </c>
      <c r="BM93" s="1">
        <v>43276</v>
      </c>
      <c r="BN93">
        <v>-1</v>
      </c>
      <c r="BO93" s="1">
        <v>43278</v>
      </c>
      <c r="BP93">
        <v>-1</v>
      </c>
      <c r="BQ93">
        <v>-1</v>
      </c>
      <c r="BR93">
        <v>-1</v>
      </c>
      <c r="BS93" s="1">
        <v>43278</v>
      </c>
      <c r="BT93">
        <v>-1</v>
      </c>
      <c r="BU93">
        <v>-1</v>
      </c>
      <c r="BV93">
        <v>-1</v>
      </c>
      <c r="BW93" s="1">
        <v>41767</v>
      </c>
      <c r="BX93">
        <v>-1</v>
      </c>
      <c r="BY93">
        <v>-1</v>
      </c>
      <c r="BZ93">
        <v>-1</v>
      </c>
      <c r="CA93" s="1">
        <v>41763</v>
      </c>
      <c r="CB93">
        <v>-1</v>
      </c>
      <c r="CC93" s="1">
        <v>41764</v>
      </c>
      <c r="CD93">
        <v>-1</v>
      </c>
      <c r="CE93" s="1">
        <v>40451</v>
      </c>
      <c r="CF93">
        <v>65.873999999999995</v>
      </c>
      <c r="CG93" s="1">
        <v>41745</v>
      </c>
      <c r="CH93">
        <v>-1</v>
      </c>
      <c r="CI93">
        <v>-1</v>
      </c>
      <c r="CJ93">
        <v>-1</v>
      </c>
      <c r="CK93" s="1">
        <v>40451</v>
      </c>
      <c r="CL93">
        <v>312.95</v>
      </c>
      <c r="CM93">
        <v>-1</v>
      </c>
      <c r="CN93">
        <v>-1</v>
      </c>
    </row>
    <row r="94" spans="1:92" x14ac:dyDescent="0.25">
      <c r="A94" s="1">
        <v>39903</v>
      </c>
      <c r="B94">
        <v>276.66699999999997</v>
      </c>
      <c r="C94" s="1">
        <v>40359</v>
      </c>
      <c r="D94">
        <v>353.613</v>
      </c>
      <c r="E94" s="1">
        <v>40359</v>
      </c>
      <c r="F94">
        <v>80.37</v>
      </c>
      <c r="G94" s="1">
        <v>40213</v>
      </c>
      <c r="H94">
        <v>-1</v>
      </c>
      <c r="I94" s="1">
        <v>40359</v>
      </c>
      <c r="J94">
        <v>122.691</v>
      </c>
      <c r="K94" s="1">
        <v>39994</v>
      </c>
      <c r="L94">
        <v>297.22300000000001</v>
      </c>
      <c r="M94" s="1">
        <v>40025</v>
      </c>
      <c r="N94">
        <v>118.00700000000001</v>
      </c>
      <c r="O94" s="1">
        <v>39994</v>
      </c>
      <c r="P94">
        <v>94.81</v>
      </c>
      <c r="Q94" s="1">
        <v>39903</v>
      </c>
      <c r="R94">
        <v>353.173</v>
      </c>
      <c r="S94" s="1">
        <v>41362</v>
      </c>
      <c r="T94">
        <v>53.704999999999998</v>
      </c>
      <c r="U94" s="1">
        <v>40025</v>
      </c>
      <c r="V94">
        <v>109.501</v>
      </c>
      <c r="W94" s="1">
        <v>39903</v>
      </c>
      <c r="X94">
        <v>528.21400000000006</v>
      </c>
      <c r="Y94" s="1">
        <v>39903</v>
      </c>
      <c r="Z94">
        <v>355.62200000000001</v>
      </c>
      <c r="AA94" s="1">
        <v>40334</v>
      </c>
      <c r="AB94">
        <v>-1</v>
      </c>
      <c r="AC94" s="1">
        <v>40056</v>
      </c>
      <c r="AD94">
        <v>179.39599999999999</v>
      </c>
      <c r="AE94" s="1">
        <v>41002</v>
      </c>
      <c r="AF94">
        <v>-1</v>
      </c>
      <c r="AG94" s="1">
        <f>_xll.BDH(CONCATENATE("AUST"," CDS USD SR ",$B$3,"Y D14 CORP"),"PX_LAST",$B$1,$B$2,"Dates","S","Period","M","Array","","cols=2;rows=2")</f>
        <v>42004</v>
      </c>
      <c r="AH94">
        <v>10.653</v>
      </c>
      <c r="AI94">
        <v>-1</v>
      </c>
      <c r="AJ94">
        <v>-1</v>
      </c>
      <c r="AK94">
        <v>-1</v>
      </c>
      <c r="AL94">
        <v>-1</v>
      </c>
      <c r="AM94">
        <v>-1</v>
      </c>
      <c r="AN94">
        <v>-1</v>
      </c>
      <c r="AO94" s="1">
        <v>43277</v>
      </c>
      <c r="AP94">
        <v>-1</v>
      </c>
      <c r="AQ94" s="1">
        <v>44478</v>
      </c>
      <c r="AR94">
        <v>-1</v>
      </c>
      <c r="AS94" s="1">
        <v>44479</v>
      </c>
      <c r="AT94">
        <v>-1</v>
      </c>
      <c r="AU94">
        <v>-1</v>
      </c>
      <c r="AV94">
        <v>-1</v>
      </c>
      <c r="AW94" s="1">
        <v>41152</v>
      </c>
      <c r="AX94">
        <v>127.31</v>
      </c>
      <c r="AY94" s="1">
        <v>43255</v>
      </c>
      <c r="AZ94">
        <v>-1</v>
      </c>
      <c r="BA94">
        <v>-1</v>
      </c>
      <c r="BB94">
        <v>-1</v>
      </c>
      <c r="BC94" s="1">
        <v>41575</v>
      </c>
      <c r="BD94">
        <v>-1</v>
      </c>
      <c r="BE94">
        <v>-1</v>
      </c>
      <c r="BF94">
        <v>-1</v>
      </c>
      <c r="BG94">
        <v>-1</v>
      </c>
      <c r="BH94">
        <v>-1</v>
      </c>
      <c r="BI94" s="1">
        <v>43277</v>
      </c>
      <c r="BJ94">
        <v>-1</v>
      </c>
      <c r="BK94">
        <v>-1</v>
      </c>
      <c r="BL94">
        <v>-1</v>
      </c>
      <c r="BM94" s="1">
        <v>43277</v>
      </c>
      <c r="BN94">
        <v>-1</v>
      </c>
      <c r="BO94" s="1">
        <v>43279</v>
      </c>
      <c r="BP94">
        <v>-1</v>
      </c>
      <c r="BQ94">
        <v>-1</v>
      </c>
      <c r="BR94">
        <v>-1</v>
      </c>
      <c r="BS94" s="1">
        <v>43279</v>
      </c>
      <c r="BT94">
        <v>-1</v>
      </c>
      <c r="BU94">
        <v>-1</v>
      </c>
      <c r="BV94">
        <v>-1</v>
      </c>
      <c r="BW94" s="1">
        <v>41768</v>
      </c>
      <c r="BX94">
        <v>-1</v>
      </c>
      <c r="BY94">
        <v>-1</v>
      </c>
      <c r="BZ94">
        <v>-1</v>
      </c>
      <c r="CA94" s="1">
        <v>41764</v>
      </c>
      <c r="CB94">
        <v>-1</v>
      </c>
      <c r="CC94" s="1">
        <v>41765</v>
      </c>
      <c r="CD94">
        <v>-1</v>
      </c>
      <c r="CE94" s="1">
        <v>40480</v>
      </c>
      <c r="CF94">
        <v>61.645000000000003</v>
      </c>
      <c r="CG94" s="1">
        <v>41746</v>
      </c>
      <c r="CH94">
        <v>-1</v>
      </c>
      <c r="CI94">
        <v>-1</v>
      </c>
      <c r="CJ94">
        <v>-1</v>
      </c>
      <c r="CK94" s="1">
        <v>40480</v>
      </c>
      <c r="CL94">
        <v>272.77100000000002</v>
      </c>
      <c r="CM94">
        <v>-1</v>
      </c>
      <c r="CN94">
        <v>-1</v>
      </c>
    </row>
    <row r="95" spans="1:92" x14ac:dyDescent="0.25">
      <c r="A95" s="1">
        <v>39933</v>
      </c>
      <c r="B95">
        <v>224.73699999999999</v>
      </c>
      <c r="C95" s="1">
        <v>40389</v>
      </c>
      <c r="D95">
        <v>268.86700000000002</v>
      </c>
      <c r="E95" s="1">
        <v>40389</v>
      </c>
      <c r="F95">
        <v>50.543999999999997</v>
      </c>
      <c r="G95" s="1">
        <v>40214</v>
      </c>
      <c r="H95">
        <v>-1</v>
      </c>
      <c r="I95" s="1">
        <v>40389</v>
      </c>
      <c r="J95">
        <v>93.596000000000004</v>
      </c>
      <c r="K95" s="1">
        <v>40025</v>
      </c>
      <c r="L95">
        <v>236.13200000000001</v>
      </c>
      <c r="M95" s="1">
        <v>40056</v>
      </c>
      <c r="N95">
        <v>116.10899999999999</v>
      </c>
      <c r="O95" s="1">
        <v>40025</v>
      </c>
      <c r="P95">
        <v>58.325000000000003</v>
      </c>
      <c r="Q95" s="1">
        <v>39933</v>
      </c>
      <c r="R95">
        <v>268.30500000000001</v>
      </c>
      <c r="S95" s="1">
        <v>43189</v>
      </c>
      <c r="T95">
        <v>37.682000000000002</v>
      </c>
      <c r="U95" s="1">
        <v>40056</v>
      </c>
      <c r="V95">
        <v>102.336</v>
      </c>
      <c r="W95" s="1">
        <v>39933</v>
      </c>
      <c r="X95">
        <v>368.48500000000001</v>
      </c>
      <c r="Y95" s="1">
        <v>39933</v>
      </c>
      <c r="Z95">
        <v>236.44499999999999</v>
      </c>
      <c r="AA95" s="1">
        <v>40335</v>
      </c>
      <c r="AB95">
        <v>-1</v>
      </c>
      <c r="AC95" s="1">
        <v>40086</v>
      </c>
      <c r="AD95">
        <v>158.78700000000001</v>
      </c>
      <c r="AE95" s="1">
        <v>41003</v>
      </c>
      <c r="AF95">
        <v>-1</v>
      </c>
      <c r="AG95" s="1">
        <f>_xll.BDH(CONCATENATE("AUST"," CDS USD SR ",$B$3,"Y D14 CORP"),"PX_LAST",$B$1,$B$2,"Dates","S","Period","M","Array","","cols=2;rows=2")</f>
        <v>42004</v>
      </c>
      <c r="AH95">
        <v>10.653</v>
      </c>
      <c r="AI95">
        <v>-1</v>
      </c>
      <c r="AJ95">
        <v>-1</v>
      </c>
      <c r="AK95">
        <v>-1</v>
      </c>
      <c r="AL95">
        <v>-1</v>
      </c>
      <c r="AM95">
        <v>-1</v>
      </c>
      <c r="AN95">
        <v>-1</v>
      </c>
      <c r="AO95" s="1">
        <v>43278</v>
      </c>
      <c r="AP95">
        <v>-1</v>
      </c>
      <c r="AQ95" s="1">
        <v>44479</v>
      </c>
      <c r="AR95">
        <v>-1</v>
      </c>
      <c r="AS95" s="1">
        <v>44480</v>
      </c>
      <c r="AT95">
        <v>-1</v>
      </c>
      <c r="AU95">
        <v>-1</v>
      </c>
      <c r="AV95">
        <v>-1</v>
      </c>
      <c r="AW95" s="1">
        <v>41180</v>
      </c>
      <c r="AX95">
        <v>114.379</v>
      </c>
      <c r="AY95" s="1">
        <v>43256</v>
      </c>
      <c r="AZ95">
        <v>-1</v>
      </c>
      <c r="BA95">
        <v>-1</v>
      </c>
      <c r="BB95">
        <v>-1</v>
      </c>
      <c r="BC95" s="1">
        <v>41576</v>
      </c>
      <c r="BD95">
        <v>-1</v>
      </c>
      <c r="BE95">
        <v>-1</v>
      </c>
      <c r="BF95">
        <v>-1</v>
      </c>
      <c r="BG95">
        <v>-1</v>
      </c>
      <c r="BH95">
        <v>-1</v>
      </c>
      <c r="BI95" s="1">
        <v>43278</v>
      </c>
      <c r="BJ95">
        <v>-1</v>
      </c>
      <c r="BK95">
        <v>-1</v>
      </c>
      <c r="BL95">
        <v>-1</v>
      </c>
      <c r="BM95" s="1">
        <v>43278</v>
      </c>
      <c r="BN95">
        <v>-1</v>
      </c>
      <c r="BO95" s="1">
        <v>43280</v>
      </c>
      <c r="BP95">
        <v>-1</v>
      </c>
      <c r="BQ95">
        <v>-1</v>
      </c>
      <c r="BR95">
        <v>-1</v>
      </c>
      <c r="BS95" s="1">
        <v>43280</v>
      </c>
      <c r="BT95">
        <v>-1</v>
      </c>
      <c r="BU95">
        <v>-1</v>
      </c>
      <c r="BV95">
        <v>-1</v>
      </c>
      <c r="BW95" s="1">
        <v>41769</v>
      </c>
      <c r="BX95">
        <v>-1</v>
      </c>
      <c r="BY95">
        <v>-1</v>
      </c>
      <c r="BZ95">
        <v>-1</v>
      </c>
      <c r="CA95" s="1">
        <v>41765</v>
      </c>
      <c r="CB95">
        <v>-1</v>
      </c>
      <c r="CC95" s="1">
        <v>41766</v>
      </c>
      <c r="CD95">
        <v>-1</v>
      </c>
      <c r="CE95" s="1">
        <v>40512</v>
      </c>
      <c r="CF95">
        <v>74.168000000000006</v>
      </c>
      <c r="CG95" s="1">
        <v>41747</v>
      </c>
      <c r="CH95">
        <v>-1</v>
      </c>
      <c r="CI95">
        <v>-1</v>
      </c>
      <c r="CJ95">
        <v>-1</v>
      </c>
      <c r="CK95" s="1">
        <v>40512</v>
      </c>
      <c r="CL95">
        <v>362.41300000000001</v>
      </c>
      <c r="CM95">
        <v>-1</v>
      </c>
      <c r="CN95">
        <v>-1</v>
      </c>
    </row>
    <row r="96" spans="1:92" x14ac:dyDescent="0.25">
      <c r="A96" s="1">
        <v>39962</v>
      </c>
      <c r="B96">
        <v>144.08000000000001</v>
      </c>
      <c r="C96" s="1">
        <v>40421</v>
      </c>
      <c r="D96">
        <v>306.41000000000003</v>
      </c>
      <c r="E96" s="1">
        <v>40421</v>
      </c>
      <c r="F96">
        <v>51.920999999999999</v>
      </c>
      <c r="G96" s="1">
        <v>40215</v>
      </c>
      <c r="H96">
        <v>-1</v>
      </c>
      <c r="I96" s="1">
        <v>40421</v>
      </c>
      <c r="J96">
        <v>107.97799999999999</v>
      </c>
      <c r="K96" s="1">
        <v>40056</v>
      </c>
      <c r="L96">
        <v>224.785</v>
      </c>
      <c r="M96" s="1">
        <v>40086</v>
      </c>
      <c r="N96">
        <v>97.171999999999997</v>
      </c>
      <c r="O96" s="1">
        <v>40056</v>
      </c>
      <c r="P96">
        <v>76.891999999999996</v>
      </c>
      <c r="Q96" s="1">
        <v>39962</v>
      </c>
      <c r="R96">
        <v>178.75</v>
      </c>
      <c r="S96" s="1">
        <v>43192</v>
      </c>
      <c r="T96">
        <v>-1</v>
      </c>
      <c r="U96" s="1">
        <v>40086</v>
      </c>
      <c r="V96">
        <v>107.881</v>
      </c>
      <c r="W96" s="1">
        <v>39962</v>
      </c>
      <c r="X96">
        <v>289.572</v>
      </c>
      <c r="Y96" s="1">
        <v>39962</v>
      </c>
      <c r="Z96">
        <v>214.553</v>
      </c>
      <c r="AA96" s="1">
        <v>40336</v>
      </c>
      <c r="AB96">
        <v>-1</v>
      </c>
      <c r="AC96" s="1">
        <v>40116</v>
      </c>
      <c r="AD96">
        <v>152.07900000000001</v>
      </c>
      <c r="AE96" s="1">
        <v>41004</v>
      </c>
      <c r="AF96">
        <v>-1</v>
      </c>
      <c r="AG96" s="1">
        <f>_xll.BDH(CONCATENATE("AUST"," CDS USD SR ",$B$3,"Y D14 CORP"),"PX_LAST",$B$1,$B$2,"Dates","S","Period","M","Array","","cols=2;rows=2")</f>
        <v>42004</v>
      </c>
      <c r="AH96">
        <v>10.653</v>
      </c>
      <c r="AI96">
        <v>-1</v>
      </c>
      <c r="AJ96">
        <v>-1</v>
      </c>
      <c r="AK96">
        <v>-1</v>
      </c>
      <c r="AL96">
        <v>-1</v>
      </c>
      <c r="AM96">
        <v>-1</v>
      </c>
      <c r="AN96">
        <v>-1</v>
      </c>
      <c r="AO96" s="1">
        <v>43279</v>
      </c>
      <c r="AP96">
        <v>-1</v>
      </c>
      <c r="AQ96" s="1">
        <v>44480</v>
      </c>
      <c r="AR96">
        <v>-1</v>
      </c>
      <c r="AS96" s="1">
        <v>44481</v>
      </c>
      <c r="AT96">
        <v>-1</v>
      </c>
      <c r="AU96">
        <v>-1</v>
      </c>
      <c r="AV96">
        <v>-1</v>
      </c>
      <c r="AW96" s="1">
        <v>41213</v>
      </c>
      <c r="AX96">
        <v>104.71899999999999</v>
      </c>
      <c r="AY96" s="1">
        <v>43257</v>
      </c>
      <c r="AZ96">
        <v>-1</v>
      </c>
      <c r="BA96">
        <v>-1</v>
      </c>
      <c r="BB96">
        <v>-1</v>
      </c>
      <c r="BC96" s="1">
        <v>41577</v>
      </c>
      <c r="BD96">
        <v>-1</v>
      </c>
      <c r="BE96">
        <v>-1</v>
      </c>
      <c r="BF96">
        <v>-1</v>
      </c>
      <c r="BG96">
        <v>-1</v>
      </c>
      <c r="BH96">
        <v>-1</v>
      </c>
      <c r="BI96" s="1">
        <v>43279</v>
      </c>
      <c r="BJ96">
        <v>-1</v>
      </c>
      <c r="BK96">
        <v>-1</v>
      </c>
      <c r="BL96">
        <v>-1</v>
      </c>
      <c r="BM96" s="1">
        <v>43279</v>
      </c>
      <c r="BN96">
        <v>-1</v>
      </c>
      <c r="BO96" s="1">
        <v>43281</v>
      </c>
      <c r="BP96">
        <v>-1</v>
      </c>
      <c r="BQ96">
        <v>-1</v>
      </c>
      <c r="BR96">
        <v>-1</v>
      </c>
      <c r="BS96" s="1">
        <v>43281</v>
      </c>
      <c r="BT96">
        <v>-1</v>
      </c>
      <c r="BU96">
        <v>-1</v>
      </c>
      <c r="BV96">
        <v>-1</v>
      </c>
      <c r="BW96" s="1">
        <v>41770</v>
      </c>
      <c r="BX96">
        <v>-1</v>
      </c>
      <c r="BY96">
        <v>-1</v>
      </c>
      <c r="BZ96">
        <v>-1</v>
      </c>
      <c r="CA96" s="1">
        <v>41766</v>
      </c>
      <c r="CB96">
        <v>-1</v>
      </c>
      <c r="CC96" s="1">
        <v>41767</v>
      </c>
      <c r="CD96">
        <v>-1</v>
      </c>
      <c r="CE96" s="1">
        <v>40543</v>
      </c>
      <c r="CF96">
        <v>66.221000000000004</v>
      </c>
      <c r="CG96" s="1">
        <v>41748</v>
      </c>
      <c r="CH96">
        <v>-1</v>
      </c>
      <c r="CI96">
        <v>-1</v>
      </c>
      <c r="CJ96">
        <v>-1</v>
      </c>
      <c r="CK96" s="1">
        <v>40543</v>
      </c>
      <c r="CL96">
        <v>365.47500000000002</v>
      </c>
      <c r="CM96">
        <v>-1</v>
      </c>
      <c r="CN96">
        <v>-1</v>
      </c>
    </row>
    <row r="97" spans="1:92" x14ac:dyDescent="0.25">
      <c r="A97" s="1">
        <v>39994</v>
      </c>
      <c r="B97">
        <v>139.25399999999999</v>
      </c>
      <c r="C97" s="1">
        <v>40451</v>
      </c>
      <c r="D97">
        <v>262.411</v>
      </c>
      <c r="E97" s="1">
        <v>40451</v>
      </c>
      <c r="F97">
        <v>50.414999999999999</v>
      </c>
      <c r="G97" s="1">
        <v>40216</v>
      </c>
      <c r="H97">
        <v>-1</v>
      </c>
      <c r="I97" s="1">
        <v>40451</v>
      </c>
      <c r="J97">
        <v>92.447000000000003</v>
      </c>
      <c r="K97" s="1">
        <v>40086</v>
      </c>
      <c r="L97">
        <v>182.33500000000001</v>
      </c>
      <c r="M97" s="1">
        <v>40116</v>
      </c>
      <c r="N97">
        <v>90.492999999999995</v>
      </c>
      <c r="O97" s="1">
        <v>40086</v>
      </c>
      <c r="P97">
        <v>62.128999999999998</v>
      </c>
      <c r="Q97" s="1">
        <v>39994</v>
      </c>
      <c r="R97">
        <v>174.83199999999999</v>
      </c>
      <c r="S97" s="1">
        <v>43193</v>
      </c>
      <c r="T97">
        <v>-1</v>
      </c>
      <c r="U97" s="1">
        <v>40116</v>
      </c>
      <c r="V97">
        <v>91.837999999999994</v>
      </c>
      <c r="W97" s="1">
        <v>39994</v>
      </c>
      <c r="X97">
        <v>324.93900000000002</v>
      </c>
      <c r="Y97" s="1">
        <v>39994</v>
      </c>
      <c r="Z97">
        <v>195.524</v>
      </c>
      <c r="AA97" s="1">
        <v>40337</v>
      </c>
      <c r="AB97">
        <v>-1</v>
      </c>
      <c r="AC97" s="1">
        <v>40147</v>
      </c>
      <c r="AD97">
        <v>174.673</v>
      </c>
      <c r="AE97" s="1">
        <v>41005</v>
      </c>
      <c r="AF97">
        <v>-1</v>
      </c>
      <c r="AG97" s="1">
        <f>_xll.BDH(CONCATENATE("AUST"," CDS USD SR ",$B$3,"Y D14 CORP"),"PX_LAST",$B$1,$B$2,"Dates","S","Period","M","Array","","cols=2;rows=2")</f>
        <v>42004</v>
      </c>
      <c r="AH97">
        <v>10.653</v>
      </c>
      <c r="AI97">
        <v>-1</v>
      </c>
      <c r="AJ97">
        <v>-1</v>
      </c>
      <c r="AK97">
        <v>-1</v>
      </c>
      <c r="AL97">
        <v>-1</v>
      </c>
      <c r="AM97">
        <v>-1</v>
      </c>
      <c r="AN97">
        <v>-1</v>
      </c>
      <c r="AO97" s="1">
        <v>43280</v>
      </c>
      <c r="AP97">
        <v>-1</v>
      </c>
      <c r="AQ97" s="1">
        <v>44481</v>
      </c>
      <c r="AR97">
        <v>-1</v>
      </c>
      <c r="AS97" s="1">
        <v>44482</v>
      </c>
      <c r="AT97">
        <v>-1</v>
      </c>
      <c r="AU97">
        <v>-1</v>
      </c>
      <c r="AV97">
        <v>-1</v>
      </c>
      <c r="AW97" s="1">
        <v>41243</v>
      </c>
      <c r="AX97">
        <v>96.421000000000006</v>
      </c>
      <c r="AY97" s="1">
        <v>43258</v>
      </c>
      <c r="AZ97">
        <v>-1</v>
      </c>
      <c r="BA97">
        <v>-1</v>
      </c>
      <c r="BB97">
        <v>-1</v>
      </c>
      <c r="BC97" s="1">
        <v>41578</v>
      </c>
      <c r="BD97">
        <v>-1</v>
      </c>
      <c r="BE97">
        <v>-1</v>
      </c>
      <c r="BF97">
        <v>-1</v>
      </c>
      <c r="BG97">
        <v>-1</v>
      </c>
      <c r="BH97">
        <v>-1</v>
      </c>
      <c r="BI97" s="1">
        <v>43280</v>
      </c>
      <c r="BJ97">
        <v>-1</v>
      </c>
      <c r="BK97">
        <v>-1</v>
      </c>
      <c r="BL97">
        <v>-1</v>
      </c>
      <c r="BM97" s="1">
        <v>43280</v>
      </c>
      <c r="BN97">
        <v>-1</v>
      </c>
      <c r="BO97" s="1">
        <v>43282</v>
      </c>
      <c r="BP97">
        <v>-1</v>
      </c>
      <c r="BQ97">
        <v>-1</v>
      </c>
      <c r="BR97">
        <v>-1</v>
      </c>
      <c r="BS97" s="1">
        <v>43282</v>
      </c>
      <c r="BT97">
        <v>-1</v>
      </c>
      <c r="BU97">
        <v>-1</v>
      </c>
      <c r="BV97">
        <v>-1</v>
      </c>
      <c r="BW97" s="1">
        <v>41771</v>
      </c>
      <c r="BX97">
        <v>-1</v>
      </c>
      <c r="BY97">
        <v>-1</v>
      </c>
      <c r="BZ97">
        <v>-1</v>
      </c>
      <c r="CA97" s="1">
        <v>41767</v>
      </c>
      <c r="CB97">
        <v>-1</v>
      </c>
      <c r="CC97" s="1">
        <v>41768</v>
      </c>
      <c r="CD97">
        <v>-1</v>
      </c>
      <c r="CE97" s="1">
        <v>40574</v>
      </c>
      <c r="CF97">
        <v>72.991</v>
      </c>
      <c r="CG97" s="1">
        <v>41749</v>
      </c>
      <c r="CH97">
        <v>-1</v>
      </c>
      <c r="CI97">
        <v>-1</v>
      </c>
      <c r="CJ97">
        <v>-1</v>
      </c>
      <c r="CK97" s="1">
        <v>40574</v>
      </c>
      <c r="CL97">
        <v>321.19200000000001</v>
      </c>
      <c r="CM97">
        <v>-1</v>
      </c>
      <c r="CN97">
        <v>-1</v>
      </c>
    </row>
    <row r="98" spans="1:92" x14ac:dyDescent="0.25">
      <c r="A98" s="1">
        <v>40025</v>
      </c>
      <c r="B98">
        <v>105.539</v>
      </c>
      <c r="C98" s="1">
        <v>40480</v>
      </c>
      <c r="D98">
        <v>204.94900000000001</v>
      </c>
      <c r="E98" s="1">
        <v>40480</v>
      </c>
      <c r="F98">
        <v>41.865000000000002</v>
      </c>
      <c r="G98" s="1">
        <v>40217</v>
      </c>
      <c r="H98">
        <v>-1</v>
      </c>
      <c r="I98" s="1">
        <v>40480</v>
      </c>
      <c r="J98">
        <v>76.875</v>
      </c>
      <c r="K98" s="1">
        <v>40116</v>
      </c>
      <c r="L98">
        <v>252.00200000000001</v>
      </c>
      <c r="M98" s="1">
        <v>40147</v>
      </c>
      <c r="N98">
        <v>88.238</v>
      </c>
      <c r="O98" s="1">
        <v>40116</v>
      </c>
      <c r="P98">
        <v>64.536000000000001</v>
      </c>
      <c r="Q98" s="1">
        <v>40025</v>
      </c>
      <c r="R98">
        <v>138.01</v>
      </c>
      <c r="S98" s="1">
        <v>43194</v>
      </c>
      <c r="T98">
        <v>-1</v>
      </c>
      <c r="U98" s="1">
        <v>40147</v>
      </c>
      <c r="V98">
        <v>106.503</v>
      </c>
      <c r="W98" s="1">
        <v>40025</v>
      </c>
      <c r="X98">
        <v>245.06</v>
      </c>
      <c r="Y98" s="1">
        <v>40025</v>
      </c>
      <c r="Z98">
        <v>135.47</v>
      </c>
      <c r="AA98" s="1">
        <v>40338</v>
      </c>
      <c r="AB98">
        <v>-1</v>
      </c>
      <c r="AC98" s="1">
        <v>40178</v>
      </c>
      <c r="AD98">
        <v>149.44900000000001</v>
      </c>
      <c r="AE98" s="1">
        <v>41006</v>
      </c>
      <c r="AF98">
        <v>-1</v>
      </c>
      <c r="AG98" s="1">
        <f>_xll.BDH(CONCATENATE("AUST"," CDS USD SR ",$B$3,"Y D14 CORP"),"PX_LAST",$B$1,$B$2,"Dates","S","Period","M","Array","","cols=2;rows=2")</f>
        <v>42004</v>
      </c>
      <c r="AH98">
        <v>10.653</v>
      </c>
      <c r="AI98">
        <v>-1</v>
      </c>
      <c r="AJ98">
        <v>-1</v>
      </c>
      <c r="AK98">
        <v>-1</v>
      </c>
      <c r="AL98">
        <v>-1</v>
      </c>
      <c r="AM98">
        <v>-1</v>
      </c>
      <c r="AN98">
        <v>-1</v>
      </c>
      <c r="AO98" s="1">
        <v>43281</v>
      </c>
      <c r="AP98">
        <v>-1</v>
      </c>
      <c r="AQ98" s="1">
        <v>44482</v>
      </c>
      <c r="AR98">
        <v>-1</v>
      </c>
      <c r="AS98" s="1">
        <v>44483</v>
      </c>
      <c r="AT98">
        <v>-1</v>
      </c>
      <c r="AU98">
        <v>-1</v>
      </c>
      <c r="AV98">
        <v>-1</v>
      </c>
      <c r="AW98" s="1">
        <v>41274</v>
      </c>
      <c r="AX98">
        <v>91.795000000000002</v>
      </c>
      <c r="AY98" s="1">
        <v>43259</v>
      </c>
      <c r="AZ98">
        <v>-1</v>
      </c>
      <c r="BA98">
        <v>-1</v>
      </c>
      <c r="BB98">
        <v>-1</v>
      </c>
      <c r="BC98" s="1">
        <v>41579</v>
      </c>
      <c r="BD98">
        <v>-1</v>
      </c>
      <c r="BE98">
        <v>-1</v>
      </c>
      <c r="BF98">
        <v>-1</v>
      </c>
      <c r="BG98">
        <v>-1</v>
      </c>
      <c r="BH98">
        <v>-1</v>
      </c>
      <c r="BI98" s="1">
        <v>43281</v>
      </c>
      <c r="BJ98">
        <v>-1</v>
      </c>
      <c r="BK98">
        <v>-1</v>
      </c>
      <c r="BL98">
        <v>-1</v>
      </c>
      <c r="BM98" s="1">
        <v>43281</v>
      </c>
      <c r="BN98">
        <v>-1</v>
      </c>
      <c r="BO98" s="1">
        <v>43283</v>
      </c>
      <c r="BP98">
        <v>-1</v>
      </c>
      <c r="BQ98">
        <v>-1</v>
      </c>
      <c r="BR98">
        <v>-1</v>
      </c>
      <c r="BS98" s="1">
        <v>43283</v>
      </c>
      <c r="BT98">
        <v>-1</v>
      </c>
      <c r="BU98">
        <v>-1</v>
      </c>
      <c r="BV98">
        <v>-1</v>
      </c>
      <c r="BW98" s="1">
        <v>41772</v>
      </c>
      <c r="BX98">
        <v>-1</v>
      </c>
      <c r="BY98">
        <v>-1</v>
      </c>
      <c r="BZ98">
        <v>-1</v>
      </c>
      <c r="CA98" s="1">
        <v>41768</v>
      </c>
      <c r="CB98">
        <v>-1</v>
      </c>
      <c r="CC98" s="1">
        <v>41769</v>
      </c>
      <c r="CD98">
        <v>-1</v>
      </c>
      <c r="CE98" s="1">
        <v>40602</v>
      </c>
      <c r="CF98">
        <v>71.706000000000003</v>
      </c>
      <c r="CG98" s="1">
        <v>41750</v>
      </c>
      <c r="CH98">
        <v>-1</v>
      </c>
      <c r="CI98">
        <v>-1</v>
      </c>
      <c r="CJ98">
        <v>-1</v>
      </c>
      <c r="CK98" s="1">
        <v>40602</v>
      </c>
      <c r="CL98">
        <v>274.173</v>
      </c>
      <c r="CM98">
        <v>-1</v>
      </c>
      <c r="CN98">
        <v>-1</v>
      </c>
    </row>
    <row r="99" spans="1:92" x14ac:dyDescent="0.25">
      <c r="A99" s="1">
        <v>40056</v>
      </c>
      <c r="B99">
        <v>109.809</v>
      </c>
      <c r="C99" s="1">
        <v>40512</v>
      </c>
      <c r="D99">
        <v>251.31399999999999</v>
      </c>
      <c r="E99" s="1">
        <v>40512</v>
      </c>
      <c r="F99">
        <v>71.480999999999995</v>
      </c>
      <c r="G99" s="1">
        <v>40218</v>
      </c>
      <c r="H99">
        <v>-1</v>
      </c>
      <c r="I99" s="1">
        <v>40512</v>
      </c>
      <c r="J99">
        <v>101.18899999999999</v>
      </c>
      <c r="K99" s="1">
        <v>40147</v>
      </c>
      <c r="L99">
        <v>225.334</v>
      </c>
      <c r="M99" s="1">
        <v>40207</v>
      </c>
      <c r="N99">
        <v>74.001000000000005</v>
      </c>
      <c r="O99" s="1">
        <v>40147</v>
      </c>
      <c r="P99">
        <v>65.986999999999995</v>
      </c>
      <c r="Q99" s="1">
        <v>40056</v>
      </c>
      <c r="R99">
        <v>150.42599999999999</v>
      </c>
      <c r="S99" s="1">
        <v>43195</v>
      </c>
      <c r="T99">
        <v>-1</v>
      </c>
      <c r="U99" s="1">
        <v>40178</v>
      </c>
      <c r="V99">
        <v>110.001</v>
      </c>
      <c r="W99" s="1">
        <v>40056</v>
      </c>
      <c r="X99">
        <v>252.60900000000001</v>
      </c>
      <c r="Y99" s="1">
        <v>40056</v>
      </c>
      <c r="Z99">
        <v>134.52000000000001</v>
      </c>
      <c r="AA99" s="1">
        <v>40339</v>
      </c>
      <c r="AB99">
        <v>-1</v>
      </c>
      <c r="AC99" s="1">
        <v>40207</v>
      </c>
      <c r="AD99">
        <v>162.983</v>
      </c>
      <c r="AE99" s="1">
        <v>41007</v>
      </c>
      <c r="AF99">
        <v>-1</v>
      </c>
      <c r="AG99" s="1">
        <f>_xll.BDH(CONCATENATE("AUST"," CDS USD SR ",$B$3,"Y D14 CORP"),"PX_LAST",$B$1,$B$2,"Dates","S","Period","M","Array","","cols=2;rows=2")</f>
        <v>42004</v>
      </c>
      <c r="AH99">
        <v>10.653</v>
      </c>
      <c r="AI99">
        <v>-1</v>
      </c>
      <c r="AJ99">
        <v>-1</v>
      </c>
      <c r="AK99">
        <v>-1</v>
      </c>
      <c r="AL99">
        <v>-1</v>
      </c>
      <c r="AM99">
        <v>-1</v>
      </c>
      <c r="AN99">
        <v>-1</v>
      </c>
      <c r="AO99" s="1">
        <v>43282</v>
      </c>
      <c r="AP99">
        <v>-1</v>
      </c>
      <c r="AQ99" s="1">
        <v>44483</v>
      </c>
      <c r="AR99">
        <v>-1</v>
      </c>
      <c r="AS99" s="1">
        <v>44484</v>
      </c>
      <c r="AT99">
        <v>-1</v>
      </c>
      <c r="AU99">
        <v>-1</v>
      </c>
      <c r="AV99">
        <v>-1</v>
      </c>
      <c r="AW99" s="1">
        <v>41305</v>
      </c>
      <c r="AX99">
        <v>95.144999999999996</v>
      </c>
      <c r="AY99" s="1">
        <v>43260</v>
      </c>
      <c r="AZ99">
        <v>-1</v>
      </c>
      <c r="BA99">
        <v>-1</v>
      </c>
      <c r="BB99">
        <v>-1</v>
      </c>
      <c r="BC99" s="1">
        <v>41580</v>
      </c>
      <c r="BD99">
        <v>-1</v>
      </c>
      <c r="BE99">
        <v>-1</v>
      </c>
      <c r="BF99">
        <v>-1</v>
      </c>
      <c r="BG99">
        <v>-1</v>
      </c>
      <c r="BH99">
        <v>-1</v>
      </c>
      <c r="BI99" s="1">
        <v>43282</v>
      </c>
      <c r="BJ99">
        <v>-1</v>
      </c>
      <c r="BK99">
        <v>-1</v>
      </c>
      <c r="BL99">
        <v>-1</v>
      </c>
      <c r="BM99" s="1">
        <v>43282</v>
      </c>
      <c r="BN99">
        <v>-1</v>
      </c>
      <c r="BO99" s="1">
        <v>43284</v>
      </c>
      <c r="BP99">
        <v>-1</v>
      </c>
      <c r="BQ99">
        <v>-1</v>
      </c>
      <c r="BR99">
        <v>-1</v>
      </c>
      <c r="BS99" s="1">
        <v>43284</v>
      </c>
      <c r="BT99">
        <v>-1</v>
      </c>
      <c r="BU99">
        <v>-1</v>
      </c>
      <c r="BV99">
        <v>-1</v>
      </c>
      <c r="BW99" s="1">
        <v>41773</v>
      </c>
      <c r="BX99">
        <v>-1</v>
      </c>
      <c r="BY99">
        <v>-1</v>
      </c>
      <c r="BZ99">
        <v>-1</v>
      </c>
      <c r="CA99" s="1">
        <v>41769</v>
      </c>
      <c r="CB99">
        <v>-1</v>
      </c>
      <c r="CC99" s="1">
        <v>41770</v>
      </c>
      <c r="CD99">
        <v>-1</v>
      </c>
      <c r="CE99" s="1">
        <v>40633</v>
      </c>
      <c r="CF99">
        <v>58.856000000000002</v>
      </c>
      <c r="CG99" s="1">
        <v>41751</v>
      </c>
      <c r="CH99">
        <v>-1</v>
      </c>
      <c r="CI99">
        <v>-1</v>
      </c>
      <c r="CJ99">
        <v>-1</v>
      </c>
      <c r="CK99" s="1">
        <v>40633</v>
      </c>
      <c r="CL99">
        <v>219.042</v>
      </c>
      <c r="CM99">
        <v>-1</v>
      </c>
      <c r="CN99">
        <v>-1</v>
      </c>
    </row>
    <row r="100" spans="1:92" x14ac:dyDescent="0.25">
      <c r="A100" s="1">
        <v>40086</v>
      </c>
      <c r="B100">
        <v>95.551000000000002</v>
      </c>
      <c r="C100" s="1">
        <v>40543</v>
      </c>
      <c r="D100">
        <v>229.48500000000001</v>
      </c>
      <c r="E100" s="1">
        <v>40543</v>
      </c>
      <c r="F100">
        <v>65.570999999999998</v>
      </c>
      <c r="G100" s="1">
        <v>40219</v>
      </c>
      <c r="H100">
        <v>-1</v>
      </c>
      <c r="I100" s="1">
        <v>40543</v>
      </c>
      <c r="J100">
        <v>88.352999999999994</v>
      </c>
      <c r="K100" s="1">
        <v>40178</v>
      </c>
      <c r="L100">
        <v>220.33600000000001</v>
      </c>
      <c r="M100" s="1">
        <v>40268</v>
      </c>
      <c r="N100">
        <v>60.030999999999999</v>
      </c>
      <c r="O100" s="1">
        <v>40207</v>
      </c>
      <c r="P100">
        <v>60.215000000000003</v>
      </c>
      <c r="Q100" s="1">
        <v>40086</v>
      </c>
      <c r="R100">
        <v>130.17400000000001</v>
      </c>
      <c r="S100" s="1">
        <v>43196</v>
      </c>
      <c r="T100">
        <v>-1</v>
      </c>
      <c r="U100" s="1">
        <v>40207</v>
      </c>
      <c r="V100">
        <v>110.167</v>
      </c>
      <c r="W100" s="1">
        <v>40086</v>
      </c>
      <c r="X100">
        <v>184.02</v>
      </c>
      <c r="Y100" s="1">
        <v>40086</v>
      </c>
      <c r="Z100">
        <v>108.995</v>
      </c>
      <c r="AA100" s="1">
        <v>40340</v>
      </c>
      <c r="AB100">
        <v>-1</v>
      </c>
      <c r="AC100" s="1">
        <v>40235</v>
      </c>
      <c r="AD100">
        <v>166.24799999999999</v>
      </c>
      <c r="AE100" s="1">
        <v>41008</v>
      </c>
      <c r="AF100">
        <v>-1</v>
      </c>
      <c r="AG100" s="1">
        <v>43189</v>
      </c>
      <c r="AH100">
        <v>6.6680000000000001</v>
      </c>
      <c r="AI100">
        <v>-1</v>
      </c>
      <c r="AJ100">
        <v>-1</v>
      </c>
      <c r="AK100">
        <v>-1</v>
      </c>
      <c r="AL100">
        <v>-1</v>
      </c>
      <c r="AM100">
        <v>-1</v>
      </c>
      <c r="AN100">
        <v>-1</v>
      </c>
      <c r="AO100" s="1">
        <v>43283</v>
      </c>
      <c r="AP100">
        <v>-1</v>
      </c>
      <c r="AQ100" s="1">
        <v>44484</v>
      </c>
      <c r="AR100">
        <v>-1</v>
      </c>
      <c r="AS100" s="1">
        <v>44485</v>
      </c>
      <c r="AT100">
        <v>-1</v>
      </c>
      <c r="AU100">
        <v>-1</v>
      </c>
      <c r="AV100">
        <v>-1</v>
      </c>
      <c r="AW100" s="1">
        <v>41333</v>
      </c>
      <c r="AX100">
        <v>82</v>
      </c>
      <c r="AY100" s="1">
        <v>43261</v>
      </c>
      <c r="AZ100">
        <v>-1</v>
      </c>
      <c r="BA100">
        <v>-1</v>
      </c>
      <c r="BB100">
        <v>-1</v>
      </c>
      <c r="BC100" s="1">
        <v>41581</v>
      </c>
      <c r="BD100">
        <v>-1</v>
      </c>
      <c r="BE100">
        <v>-1</v>
      </c>
      <c r="BF100">
        <v>-1</v>
      </c>
      <c r="BG100">
        <v>-1</v>
      </c>
      <c r="BH100">
        <v>-1</v>
      </c>
      <c r="BI100" s="1">
        <v>43283</v>
      </c>
      <c r="BJ100">
        <v>-1</v>
      </c>
      <c r="BK100">
        <v>-1</v>
      </c>
      <c r="BL100">
        <v>-1</v>
      </c>
      <c r="BM100" s="1">
        <v>43283</v>
      </c>
      <c r="BN100">
        <v>-1</v>
      </c>
      <c r="BO100" s="1">
        <v>43285</v>
      </c>
      <c r="BP100">
        <v>-1</v>
      </c>
      <c r="BQ100">
        <v>-1</v>
      </c>
      <c r="BR100">
        <v>-1</v>
      </c>
      <c r="BS100" s="1">
        <v>43285</v>
      </c>
      <c r="BT100">
        <v>-1</v>
      </c>
      <c r="BU100">
        <v>-1</v>
      </c>
      <c r="BV100">
        <v>-1</v>
      </c>
      <c r="BW100" s="1">
        <v>41774</v>
      </c>
      <c r="BX100">
        <v>-1</v>
      </c>
      <c r="BY100">
        <v>-1</v>
      </c>
      <c r="BZ100">
        <v>-1</v>
      </c>
      <c r="CA100" s="1">
        <v>41770</v>
      </c>
      <c r="CB100">
        <v>-1</v>
      </c>
      <c r="CC100" s="1">
        <v>41771</v>
      </c>
      <c r="CD100">
        <v>-1</v>
      </c>
      <c r="CE100" s="1">
        <v>40662</v>
      </c>
      <c r="CF100">
        <v>59.302999999999997</v>
      </c>
      <c r="CG100" s="1">
        <v>41752</v>
      </c>
      <c r="CH100">
        <v>-1</v>
      </c>
      <c r="CI100">
        <v>-1</v>
      </c>
      <c r="CJ100">
        <v>-1</v>
      </c>
      <c r="CK100" s="1">
        <v>40662</v>
      </c>
      <c r="CL100">
        <v>200.947</v>
      </c>
      <c r="CM100">
        <v>-1</v>
      </c>
      <c r="CN100">
        <v>-1</v>
      </c>
    </row>
    <row r="101" spans="1:92" x14ac:dyDescent="0.25">
      <c r="A101" s="1">
        <v>40116</v>
      </c>
      <c r="B101">
        <v>103.255</v>
      </c>
      <c r="C101" s="1">
        <v>40574</v>
      </c>
      <c r="D101">
        <v>239.83699999999999</v>
      </c>
      <c r="E101" s="1">
        <v>40574</v>
      </c>
      <c r="F101">
        <v>61.381999999999998</v>
      </c>
      <c r="G101" s="1">
        <v>40220</v>
      </c>
      <c r="H101">
        <v>-1</v>
      </c>
      <c r="I101" s="1">
        <v>40574</v>
      </c>
      <c r="J101">
        <v>94.409000000000006</v>
      </c>
      <c r="K101" s="1">
        <v>40207</v>
      </c>
      <c r="L101">
        <v>229.46799999999999</v>
      </c>
      <c r="M101" s="1"/>
      <c r="O101" s="1">
        <v>40268</v>
      </c>
      <c r="P101">
        <v>47.345999999999997</v>
      </c>
      <c r="Q101" s="1">
        <v>40116</v>
      </c>
      <c r="R101">
        <v>139.88300000000001</v>
      </c>
      <c r="S101" s="1">
        <v>43197</v>
      </c>
      <c r="T101">
        <v>-1</v>
      </c>
      <c r="U101" s="1">
        <v>40235</v>
      </c>
      <c r="V101">
        <v>108.035</v>
      </c>
      <c r="W101" s="1">
        <v>40116</v>
      </c>
      <c r="X101">
        <v>165.376</v>
      </c>
      <c r="Y101" s="1">
        <v>40116</v>
      </c>
      <c r="Z101">
        <v>111.756</v>
      </c>
      <c r="AA101" s="1">
        <v>40341</v>
      </c>
      <c r="AB101">
        <v>-1</v>
      </c>
      <c r="AC101" s="1">
        <v>40268</v>
      </c>
      <c r="AD101">
        <v>149.458</v>
      </c>
      <c r="AE101" s="1">
        <v>41009</v>
      </c>
      <c r="AF101">
        <v>-1</v>
      </c>
      <c r="AG101" s="1">
        <f>_xll.BDH(CONCATENATE("AUST"," CDS USD SR ",$B$3,"Y D14 CORP"),"PX_LAST",$B$1,$B$2,"Dates","S","Period","M","Array","","cols=2;rows=2")</f>
        <v>42004</v>
      </c>
      <c r="AH101">
        <v>10.653</v>
      </c>
      <c r="AI101">
        <v>-1</v>
      </c>
      <c r="AJ101">
        <v>-1</v>
      </c>
      <c r="AK101">
        <v>-1</v>
      </c>
      <c r="AL101">
        <v>-1</v>
      </c>
      <c r="AM101">
        <v>-1</v>
      </c>
      <c r="AN101">
        <v>-1</v>
      </c>
      <c r="AO101" s="1">
        <v>43284</v>
      </c>
      <c r="AP101">
        <v>-1</v>
      </c>
      <c r="AQ101" s="1">
        <v>44485</v>
      </c>
      <c r="AR101">
        <v>-1</v>
      </c>
      <c r="AS101" s="1">
        <v>44486</v>
      </c>
      <c r="AT101">
        <v>-1</v>
      </c>
      <c r="AU101">
        <v>-1</v>
      </c>
      <c r="AV101">
        <v>-1</v>
      </c>
      <c r="AW101" s="1">
        <v>41362</v>
      </c>
      <c r="AX101">
        <v>82.548000000000002</v>
      </c>
      <c r="AY101" s="1">
        <v>43262</v>
      </c>
      <c r="AZ101">
        <v>-1</v>
      </c>
      <c r="BA101">
        <v>-1</v>
      </c>
      <c r="BB101">
        <v>-1</v>
      </c>
      <c r="BC101" s="1">
        <v>41582</v>
      </c>
      <c r="BD101">
        <v>-1</v>
      </c>
      <c r="BE101">
        <v>-1</v>
      </c>
      <c r="BF101">
        <v>-1</v>
      </c>
      <c r="BG101">
        <v>-1</v>
      </c>
      <c r="BH101">
        <v>-1</v>
      </c>
      <c r="BI101" s="1">
        <v>43284</v>
      </c>
      <c r="BJ101">
        <v>-1</v>
      </c>
      <c r="BK101">
        <v>-1</v>
      </c>
      <c r="BL101">
        <v>-1</v>
      </c>
      <c r="BM101" s="1">
        <v>43284</v>
      </c>
      <c r="BN101">
        <v>-1</v>
      </c>
      <c r="BO101" s="1">
        <v>43286</v>
      </c>
      <c r="BP101">
        <v>-1</v>
      </c>
      <c r="BQ101">
        <v>-1</v>
      </c>
      <c r="BR101">
        <v>-1</v>
      </c>
      <c r="BS101" s="1">
        <v>43286</v>
      </c>
      <c r="BT101">
        <v>-1</v>
      </c>
      <c r="BU101">
        <v>-1</v>
      </c>
      <c r="BV101">
        <v>-1</v>
      </c>
      <c r="BW101" s="1">
        <v>41775</v>
      </c>
      <c r="BX101">
        <v>-1</v>
      </c>
      <c r="BY101">
        <v>-1</v>
      </c>
      <c r="BZ101">
        <v>-1</v>
      </c>
      <c r="CA101" s="1">
        <v>41771</v>
      </c>
      <c r="CB101">
        <v>-1</v>
      </c>
      <c r="CC101" s="1">
        <v>41772</v>
      </c>
      <c r="CD101">
        <v>-1</v>
      </c>
      <c r="CE101" s="1">
        <v>40694</v>
      </c>
      <c r="CF101">
        <v>63.59</v>
      </c>
      <c r="CG101" s="1">
        <v>41753</v>
      </c>
      <c r="CH101">
        <v>-1</v>
      </c>
      <c r="CI101">
        <v>-1</v>
      </c>
      <c r="CJ101">
        <v>-1</v>
      </c>
      <c r="CK101" s="1">
        <v>40694</v>
      </c>
      <c r="CL101">
        <v>210.214</v>
      </c>
      <c r="CM101">
        <v>-1</v>
      </c>
      <c r="CN101">
        <v>-1</v>
      </c>
    </row>
    <row r="102" spans="1:92" x14ac:dyDescent="0.25">
      <c r="A102" s="1">
        <v>40147</v>
      </c>
      <c r="B102">
        <v>99.022999999999996</v>
      </c>
      <c r="C102" s="1">
        <v>40602</v>
      </c>
      <c r="D102">
        <v>238.36799999999999</v>
      </c>
      <c r="E102" s="1">
        <v>40602</v>
      </c>
      <c r="F102">
        <v>56.494999999999997</v>
      </c>
      <c r="G102" s="1">
        <v>40221</v>
      </c>
      <c r="H102">
        <v>-1</v>
      </c>
      <c r="I102" s="1">
        <v>40602</v>
      </c>
      <c r="J102">
        <v>93.742999999999995</v>
      </c>
      <c r="K102" s="1">
        <v>40235</v>
      </c>
      <c r="L102">
        <v>224.935</v>
      </c>
      <c r="M102" s="1">
        <v>40330</v>
      </c>
      <c r="N102">
        <v>-1</v>
      </c>
      <c r="O102" s="1">
        <v>40150</v>
      </c>
      <c r="P102">
        <v>-1</v>
      </c>
      <c r="Q102" s="1">
        <v>40147</v>
      </c>
      <c r="R102">
        <v>113.128</v>
      </c>
      <c r="S102" s="1">
        <v>43198</v>
      </c>
      <c r="T102">
        <v>-1</v>
      </c>
      <c r="U102" s="1">
        <v>40268</v>
      </c>
      <c r="V102">
        <v>77.334999999999994</v>
      </c>
      <c r="W102" s="1">
        <v>40147</v>
      </c>
      <c r="X102">
        <v>185.566</v>
      </c>
      <c r="Y102" s="1">
        <v>40147</v>
      </c>
      <c r="Z102">
        <v>142.02199999999999</v>
      </c>
      <c r="AA102" s="1">
        <v>40342</v>
      </c>
      <c r="AB102">
        <v>-1</v>
      </c>
      <c r="AC102" s="1">
        <v>40298</v>
      </c>
      <c r="AD102">
        <v>150.97</v>
      </c>
      <c r="AE102" s="1">
        <v>41010</v>
      </c>
      <c r="AF102">
        <v>-1</v>
      </c>
      <c r="AG102" s="1">
        <f>_xll.BDH(CONCATENATE("AUST"," CDS USD SR ",$B$3,"Y D14 CORP"),"PX_LAST",$B$1,$B$2,"Dates","S","Period","M","Array","","cols=2;rows=2")</f>
        <v>42004</v>
      </c>
      <c r="AH102">
        <v>10.653</v>
      </c>
      <c r="AI102">
        <v>-1</v>
      </c>
      <c r="AJ102">
        <v>-1</v>
      </c>
      <c r="AK102">
        <v>-1</v>
      </c>
      <c r="AL102">
        <v>-1</v>
      </c>
      <c r="AM102">
        <v>-1</v>
      </c>
      <c r="AN102">
        <v>-1</v>
      </c>
      <c r="AO102" s="1">
        <v>43285</v>
      </c>
      <c r="AP102">
        <v>-1</v>
      </c>
      <c r="AQ102" s="1">
        <v>44486</v>
      </c>
      <c r="AR102">
        <v>-1</v>
      </c>
      <c r="AS102" s="1">
        <v>44487</v>
      </c>
      <c r="AT102">
        <v>-1</v>
      </c>
      <c r="AU102">
        <v>-1</v>
      </c>
      <c r="AV102">
        <v>-1</v>
      </c>
      <c r="AW102" s="1">
        <v>41394</v>
      </c>
      <c r="AX102">
        <v>70.978999999999999</v>
      </c>
      <c r="AY102" s="1">
        <v>43263</v>
      </c>
      <c r="AZ102">
        <v>-1</v>
      </c>
      <c r="BA102">
        <v>-1</v>
      </c>
      <c r="BB102">
        <v>-1</v>
      </c>
      <c r="BC102" s="1">
        <v>41583</v>
      </c>
      <c r="BD102">
        <v>-1</v>
      </c>
      <c r="BE102">
        <v>-1</v>
      </c>
      <c r="BF102">
        <v>-1</v>
      </c>
      <c r="BG102">
        <v>-1</v>
      </c>
      <c r="BH102">
        <v>-1</v>
      </c>
      <c r="BI102" s="1">
        <v>43285</v>
      </c>
      <c r="BJ102">
        <v>-1</v>
      </c>
      <c r="BK102">
        <v>-1</v>
      </c>
      <c r="BL102">
        <v>-1</v>
      </c>
      <c r="BM102" s="1">
        <v>43285</v>
      </c>
      <c r="BN102">
        <v>-1</v>
      </c>
      <c r="BO102" s="1">
        <v>43287</v>
      </c>
      <c r="BP102">
        <v>-1</v>
      </c>
      <c r="BQ102">
        <v>-1</v>
      </c>
      <c r="BR102">
        <v>-1</v>
      </c>
      <c r="BS102" s="1">
        <v>43287</v>
      </c>
      <c r="BT102">
        <v>-1</v>
      </c>
      <c r="BU102">
        <v>-1</v>
      </c>
      <c r="BV102">
        <v>-1</v>
      </c>
      <c r="BW102" s="1">
        <v>41776</v>
      </c>
      <c r="BX102">
        <v>-1</v>
      </c>
      <c r="BY102">
        <v>-1</v>
      </c>
      <c r="BZ102">
        <v>-1</v>
      </c>
      <c r="CA102" s="1">
        <v>41772</v>
      </c>
      <c r="CB102">
        <v>-1</v>
      </c>
      <c r="CC102" s="1">
        <v>41773</v>
      </c>
      <c r="CD102">
        <v>-1</v>
      </c>
      <c r="CE102" s="1">
        <v>40724</v>
      </c>
      <c r="CF102">
        <v>73.552999999999997</v>
      </c>
      <c r="CG102" s="1">
        <v>41754</v>
      </c>
      <c r="CH102">
        <v>-1</v>
      </c>
      <c r="CI102">
        <v>-1</v>
      </c>
      <c r="CJ102">
        <v>-1</v>
      </c>
      <c r="CK102" s="1">
        <v>40724</v>
      </c>
      <c r="CL102">
        <v>218.61199999999999</v>
      </c>
      <c r="CM102">
        <v>-1</v>
      </c>
      <c r="CN102">
        <v>-1</v>
      </c>
    </row>
    <row r="103" spans="1:92" x14ac:dyDescent="0.25">
      <c r="A103" s="1">
        <v>40178</v>
      </c>
      <c r="B103">
        <v>93.399000000000001</v>
      </c>
      <c r="C103" s="1">
        <v>40633</v>
      </c>
      <c r="D103">
        <v>176.05600000000001</v>
      </c>
      <c r="E103" s="1">
        <v>40633</v>
      </c>
      <c r="F103">
        <v>42.667000000000002</v>
      </c>
      <c r="G103" s="1">
        <v>40222</v>
      </c>
      <c r="H103">
        <v>-1</v>
      </c>
      <c r="I103" s="1">
        <v>40633</v>
      </c>
      <c r="J103">
        <v>82.191999999999993</v>
      </c>
      <c r="K103" s="1">
        <v>40268</v>
      </c>
      <c r="L103">
        <v>177.16800000000001</v>
      </c>
      <c r="M103" s="1">
        <v>40331</v>
      </c>
      <c r="N103">
        <v>-1</v>
      </c>
      <c r="O103" s="1">
        <v>40151</v>
      </c>
      <c r="P103">
        <v>-1</v>
      </c>
      <c r="Q103" s="1">
        <v>40178</v>
      </c>
      <c r="R103">
        <v>100.67</v>
      </c>
      <c r="S103" s="1">
        <v>43199</v>
      </c>
      <c r="T103">
        <v>-1</v>
      </c>
      <c r="U103" s="1">
        <v>40298</v>
      </c>
      <c r="V103">
        <v>82.65</v>
      </c>
      <c r="W103" s="1">
        <v>40178</v>
      </c>
      <c r="X103">
        <v>159.60599999999999</v>
      </c>
      <c r="Y103" s="1">
        <v>40178</v>
      </c>
      <c r="Z103">
        <v>111.21299999999999</v>
      </c>
      <c r="AA103" s="1">
        <v>40343</v>
      </c>
      <c r="AB103">
        <v>-1</v>
      </c>
      <c r="AC103" s="1">
        <v>40329</v>
      </c>
      <c r="AD103">
        <v>148.33500000000001</v>
      </c>
      <c r="AE103" s="1">
        <v>41011</v>
      </c>
      <c r="AF103">
        <v>-1</v>
      </c>
      <c r="AG103" s="1">
        <f>_xll.BDH(CONCATENATE("AUST"," CDS USD SR ",$B$3,"Y D14 CORP"),"PX_LAST",$B$1,$B$2,"Dates","S","Period","M","Array","","cols=2;rows=2")</f>
        <v>42004</v>
      </c>
      <c r="AH103">
        <v>10.653</v>
      </c>
      <c r="AI103">
        <v>-1</v>
      </c>
      <c r="AJ103">
        <v>-1</v>
      </c>
      <c r="AK103">
        <v>-1</v>
      </c>
      <c r="AL103">
        <v>-1</v>
      </c>
      <c r="AM103">
        <v>-1</v>
      </c>
      <c r="AN103">
        <v>-1</v>
      </c>
      <c r="AO103" s="1">
        <v>43286</v>
      </c>
      <c r="AP103">
        <v>-1</v>
      </c>
      <c r="AQ103" s="1">
        <v>44487</v>
      </c>
      <c r="AR103">
        <v>-1</v>
      </c>
      <c r="AS103" s="1">
        <v>44488</v>
      </c>
      <c r="AT103">
        <v>-1</v>
      </c>
      <c r="AU103">
        <v>-1</v>
      </c>
      <c r="AV103">
        <v>-1</v>
      </c>
      <c r="AW103" s="1">
        <v>41425</v>
      </c>
      <c r="AX103">
        <v>78.015000000000001</v>
      </c>
      <c r="AY103" s="1">
        <v>43264</v>
      </c>
      <c r="AZ103">
        <v>-1</v>
      </c>
      <c r="BA103">
        <v>-1</v>
      </c>
      <c r="BB103">
        <v>-1</v>
      </c>
      <c r="BC103" s="1">
        <v>41584</v>
      </c>
      <c r="BD103">
        <v>-1</v>
      </c>
      <c r="BE103">
        <v>-1</v>
      </c>
      <c r="BF103">
        <v>-1</v>
      </c>
      <c r="BG103">
        <v>-1</v>
      </c>
      <c r="BH103">
        <v>-1</v>
      </c>
      <c r="BI103" s="1">
        <v>43286</v>
      </c>
      <c r="BJ103">
        <v>-1</v>
      </c>
      <c r="BK103">
        <v>-1</v>
      </c>
      <c r="BL103">
        <v>-1</v>
      </c>
      <c r="BM103" s="1">
        <v>43286</v>
      </c>
      <c r="BN103">
        <v>-1</v>
      </c>
      <c r="BO103" s="1">
        <v>43288</v>
      </c>
      <c r="BP103">
        <v>-1</v>
      </c>
      <c r="BQ103">
        <v>-1</v>
      </c>
      <c r="BR103">
        <v>-1</v>
      </c>
      <c r="BS103" s="1">
        <v>43288</v>
      </c>
      <c r="BT103">
        <v>-1</v>
      </c>
      <c r="BU103">
        <v>-1</v>
      </c>
      <c r="BV103">
        <v>-1</v>
      </c>
      <c r="BW103" s="1">
        <v>41777</v>
      </c>
      <c r="BX103">
        <v>-1</v>
      </c>
      <c r="BY103">
        <v>-1</v>
      </c>
      <c r="BZ103">
        <v>-1</v>
      </c>
      <c r="CA103" s="1">
        <v>41773</v>
      </c>
      <c r="CB103">
        <v>-1</v>
      </c>
      <c r="CC103" s="1">
        <v>41774</v>
      </c>
      <c r="CD103">
        <v>-1</v>
      </c>
      <c r="CE103" s="1">
        <v>40753</v>
      </c>
      <c r="CF103">
        <v>96.644000000000005</v>
      </c>
      <c r="CG103" s="1">
        <v>41755</v>
      </c>
      <c r="CH103">
        <v>-1</v>
      </c>
      <c r="CI103">
        <v>-1</v>
      </c>
      <c r="CJ103">
        <v>-1</v>
      </c>
      <c r="CK103" s="1">
        <v>40753</v>
      </c>
      <c r="CL103">
        <v>255.495</v>
      </c>
      <c r="CM103">
        <v>-1</v>
      </c>
      <c r="CN103">
        <v>-1</v>
      </c>
    </row>
    <row r="104" spans="1:92" x14ac:dyDescent="0.25">
      <c r="A104" s="1">
        <v>40207</v>
      </c>
      <c r="B104">
        <v>111.104</v>
      </c>
      <c r="C104" s="1">
        <v>40662</v>
      </c>
      <c r="D104">
        <v>167.47300000000001</v>
      </c>
      <c r="E104" s="1">
        <v>40662</v>
      </c>
      <c r="F104">
        <v>37.834000000000003</v>
      </c>
      <c r="G104" s="1">
        <v>40223</v>
      </c>
      <c r="H104">
        <v>-1</v>
      </c>
      <c r="I104" s="1">
        <v>40662</v>
      </c>
      <c r="J104">
        <v>72.287999999999997</v>
      </c>
      <c r="K104" s="1">
        <v>40298</v>
      </c>
      <c r="L104">
        <v>191.386</v>
      </c>
      <c r="M104" s="1">
        <v>40332</v>
      </c>
      <c r="N104">
        <v>-1</v>
      </c>
      <c r="O104" s="1">
        <v>40152</v>
      </c>
      <c r="P104">
        <v>-1</v>
      </c>
      <c r="Q104" s="1">
        <v>40207</v>
      </c>
      <c r="R104">
        <v>116.548</v>
      </c>
      <c r="S104" s="1">
        <v>43200</v>
      </c>
      <c r="T104">
        <v>-1</v>
      </c>
      <c r="U104" s="1">
        <v>40329</v>
      </c>
      <c r="V104">
        <v>119.77500000000001</v>
      </c>
      <c r="W104" s="1">
        <v>40207</v>
      </c>
      <c r="X104">
        <v>166.91399999999999</v>
      </c>
      <c r="Y104" s="1">
        <v>40207</v>
      </c>
      <c r="Z104">
        <v>133.19200000000001</v>
      </c>
      <c r="AA104" s="1">
        <v>40344</v>
      </c>
      <c r="AB104">
        <v>-1</v>
      </c>
      <c r="AC104" s="1">
        <v>40359</v>
      </c>
      <c r="AD104">
        <v>170.48599999999999</v>
      </c>
      <c r="AE104" s="1">
        <v>41012</v>
      </c>
      <c r="AF104">
        <v>-1</v>
      </c>
      <c r="AG104" s="1">
        <f>_xll.BDH(CONCATENATE("AUST"," CDS USD SR ",$B$3,"Y D14 CORP"),"PX_LAST",$B$1,$B$2,"Dates","S","Period","M","Array","","cols=2;rows=2")</f>
        <v>42004</v>
      </c>
      <c r="AH104">
        <v>10.653</v>
      </c>
      <c r="AI104">
        <v>-1</v>
      </c>
      <c r="AJ104">
        <v>-1</v>
      </c>
      <c r="AK104">
        <v>-1</v>
      </c>
      <c r="AL104">
        <v>-1</v>
      </c>
      <c r="AM104">
        <v>-1</v>
      </c>
      <c r="AN104">
        <v>-1</v>
      </c>
      <c r="AO104" s="1">
        <v>43287</v>
      </c>
      <c r="AP104">
        <v>-1</v>
      </c>
      <c r="AQ104" s="1">
        <v>44488</v>
      </c>
      <c r="AR104">
        <v>-1</v>
      </c>
      <c r="AS104" s="1">
        <v>44489</v>
      </c>
      <c r="AT104">
        <v>-1</v>
      </c>
      <c r="AU104">
        <v>-1</v>
      </c>
      <c r="AV104">
        <v>-1</v>
      </c>
      <c r="AW104" s="1">
        <v>41453</v>
      </c>
      <c r="AX104">
        <v>84.936000000000007</v>
      </c>
      <c r="AY104" s="1">
        <v>43265</v>
      </c>
      <c r="AZ104">
        <v>-1</v>
      </c>
      <c r="BA104">
        <v>-1</v>
      </c>
      <c r="BB104">
        <v>-1</v>
      </c>
      <c r="BC104" s="1">
        <v>41585</v>
      </c>
      <c r="BD104">
        <v>-1</v>
      </c>
      <c r="BE104">
        <v>-1</v>
      </c>
      <c r="BF104">
        <v>-1</v>
      </c>
      <c r="BG104">
        <v>-1</v>
      </c>
      <c r="BH104">
        <v>-1</v>
      </c>
      <c r="BI104" s="1">
        <v>43287</v>
      </c>
      <c r="BJ104">
        <v>-1</v>
      </c>
      <c r="BK104">
        <v>-1</v>
      </c>
      <c r="BL104">
        <v>-1</v>
      </c>
      <c r="BM104" s="1">
        <v>43287</v>
      </c>
      <c r="BN104">
        <v>-1</v>
      </c>
      <c r="BO104" s="1">
        <v>43289</v>
      </c>
      <c r="BP104">
        <v>-1</v>
      </c>
      <c r="BQ104">
        <v>-1</v>
      </c>
      <c r="BR104">
        <v>-1</v>
      </c>
      <c r="BS104" s="1">
        <v>43289</v>
      </c>
      <c r="BT104">
        <v>-1</v>
      </c>
      <c r="BU104">
        <v>-1</v>
      </c>
      <c r="BV104">
        <v>-1</v>
      </c>
      <c r="BW104" s="1">
        <v>41778</v>
      </c>
      <c r="BX104">
        <v>-1</v>
      </c>
      <c r="BY104">
        <v>-1</v>
      </c>
      <c r="BZ104">
        <v>-1</v>
      </c>
      <c r="CA104" s="1">
        <v>41774</v>
      </c>
      <c r="CB104">
        <v>-1</v>
      </c>
      <c r="CC104" s="1">
        <v>41775</v>
      </c>
      <c r="CD104">
        <v>-1</v>
      </c>
      <c r="CE104" s="1">
        <v>40786</v>
      </c>
      <c r="CF104">
        <v>129.244</v>
      </c>
      <c r="CG104" s="1">
        <v>41756</v>
      </c>
      <c r="CH104">
        <v>-1</v>
      </c>
      <c r="CI104">
        <v>-1</v>
      </c>
      <c r="CJ104">
        <v>-1</v>
      </c>
      <c r="CK104" s="1">
        <v>40786</v>
      </c>
      <c r="CL104">
        <v>356.52499999999998</v>
      </c>
      <c r="CM104">
        <v>-1</v>
      </c>
      <c r="CN104">
        <v>-1</v>
      </c>
    </row>
    <row r="105" spans="1:92" x14ac:dyDescent="0.25">
      <c r="A105" s="1">
        <v>40235</v>
      </c>
      <c r="B105">
        <v>99.489000000000004</v>
      </c>
      <c r="C105" s="1">
        <v>40694</v>
      </c>
      <c r="D105">
        <v>157.78700000000001</v>
      </c>
      <c r="E105" s="1">
        <v>40694</v>
      </c>
      <c r="F105">
        <v>45.924999999999997</v>
      </c>
      <c r="G105" s="1">
        <v>40224</v>
      </c>
      <c r="H105">
        <v>-1</v>
      </c>
      <c r="I105" s="1">
        <v>40694</v>
      </c>
      <c r="J105">
        <v>74.221999999999994</v>
      </c>
      <c r="K105" s="1">
        <v>40329</v>
      </c>
      <c r="L105">
        <v>215.393</v>
      </c>
      <c r="M105" s="1">
        <v>40333</v>
      </c>
      <c r="N105">
        <v>-1</v>
      </c>
      <c r="O105" s="1">
        <v>40153</v>
      </c>
      <c r="P105">
        <v>-1</v>
      </c>
      <c r="Q105" s="1">
        <v>40235</v>
      </c>
      <c r="R105">
        <v>95.965000000000003</v>
      </c>
      <c r="S105" s="1">
        <v>43201</v>
      </c>
      <c r="T105">
        <v>-1</v>
      </c>
      <c r="U105" s="1">
        <v>40359</v>
      </c>
      <c r="V105">
        <v>135.62100000000001</v>
      </c>
      <c r="W105" s="1">
        <v>40235</v>
      </c>
      <c r="X105">
        <v>153.416</v>
      </c>
      <c r="Y105" s="1">
        <v>40235</v>
      </c>
      <c r="Z105">
        <v>132.297</v>
      </c>
      <c r="AA105" s="1">
        <v>40345</v>
      </c>
      <c r="AB105">
        <v>-1</v>
      </c>
      <c r="AC105" s="1">
        <v>40389</v>
      </c>
      <c r="AD105">
        <v>137.18600000000001</v>
      </c>
      <c r="AE105" s="1">
        <v>41013</v>
      </c>
      <c r="AF105">
        <v>-1</v>
      </c>
      <c r="AG105" s="1">
        <f>_xll.BDH(CONCATENATE("AUST"," CDS USD SR ",$B$3,"Y D14 CORP"),"PX_LAST",$B$1,$B$2,"Dates","S","Period","M","Array","","cols=2;rows=2")</f>
        <v>42004</v>
      </c>
      <c r="AH105">
        <v>10.653</v>
      </c>
      <c r="AI105">
        <v>-1</v>
      </c>
      <c r="AJ105">
        <v>-1</v>
      </c>
      <c r="AK105">
        <v>-1</v>
      </c>
      <c r="AL105">
        <v>-1</v>
      </c>
      <c r="AM105">
        <v>-1</v>
      </c>
      <c r="AN105">
        <v>-1</v>
      </c>
      <c r="AO105" s="1">
        <v>43288</v>
      </c>
      <c r="AP105">
        <v>-1</v>
      </c>
      <c r="AQ105" s="1">
        <v>44489</v>
      </c>
      <c r="AR105">
        <v>-1</v>
      </c>
      <c r="AS105" s="1">
        <v>44490</v>
      </c>
      <c r="AT105">
        <v>-1</v>
      </c>
      <c r="AU105">
        <v>-1</v>
      </c>
      <c r="AV105">
        <v>-1</v>
      </c>
      <c r="AW105" s="1">
        <v>41486</v>
      </c>
      <c r="AX105">
        <v>65.238</v>
      </c>
      <c r="AY105" s="1">
        <v>43266</v>
      </c>
      <c r="AZ105">
        <v>-1</v>
      </c>
      <c r="BA105">
        <v>-1</v>
      </c>
      <c r="BB105">
        <v>-1</v>
      </c>
      <c r="BC105" s="1">
        <v>41586</v>
      </c>
      <c r="BD105">
        <v>-1</v>
      </c>
      <c r="BE105">
        <v>-1</v>
      </c>
      <c r="BF105">
        <v>-1</v>
      </c>
      <c r="BG105">
        <v>-1</v>
      </c>
      <c r="BH105">
        <v>-1</v>
      </c>
      <c r="BI105" s="1">
        <v>43288</v>
      </c>
      <c r="BJ105">
        <v>-1</v>
      </c>
      <c r="BK105">
        <v>-1</v>
      </c>
      <c r="BL105">
        <v>-1</v>
      </c>
      <c r="BM105" s="1">
        <v>43288</v>
      </c>
      <c r="BN105">
        <v>-1</v>
      </c>
      <c r="BO105" s="1">
        <v>43290</v>
      </c>
      <c r="BP105">
        <v>-1</v>
      </c>
      <c r="BQ105">
        <v>-1</v>
      </c>
      <c r="BR105">
        <v>-1</v>
      </c>
      <c r="BS105" s="1">
        <v>43290</v>
      </c>
      <c r="BT105">
        <v>-1</v>
      </c>
      <c r="BU105">
        <v>-1</v>
      </c>
      <c r="BV105">
        <v>-1</v>
      </c>
      <c r="BW105" s="1">
        <v>41779</v>
      </c>
      <c r="BX105">
        <v>-1</v>
      </c>
      <c r="BY105">
        <v>-1</v>
      </c>
      <c r="BZ105">
        <v>-1</v>
      </c>
      <c r="CA105" s="1">
        <v>41775</v>
      </c>
      <c r="CB105">
        <v>-1</v>
      </c>
      <c r="CC105" s="1">
        <v>41776</v>
      </c>
      <c r="CD105">
        <v>-1</v>
      </c>
      <c r="CE105" s="1">
        <v>40816</v>
      </c>
      <c r="CF105">
        <v>214.489</v>
      </c>
      <c r="CG105" s="1">
        <v>41757</v>
      </c>
      <c r="CH105">
        <v>-1</v>
      </c>
      <c r="CI105">
        <v>-1</v>
      </c>
      <c r="CJ105">
        <v>-1</v>
      </c>
      <c r="CK105" s="1">
        <v>40816</v>
      </c>
      <c r="CL105">
        <v>473.31</v>
      </c>
      <c r="CM105">
        <v>-1</v>
      </c>
      <c r="CN105">
        <v>-1</v>
      </c>
    </row>
    <row r="106" spans="1:92" x14ac:dyDescent="0.25">
      <c r="A106" s="1">
        <v>40268</v>
      </c>
      <c r="B106">
        <v>101.98</v>
      </c>
      <c r="C106" s="1">
        <v>40724</v>
      </c>
      <c r="D106">
        <v>165.51400000000001</v>
      </c>
      <c r="E106" s="1">
        <v>40724</v>
      </c>
      <c r="F106">
        <v>55.100999999999999</v>
      </c>
      <c r="G106" s="1">
        <v>40225</v>
      </c>
      <c r="H106">
        <v>-1</v>
      </c>
      <c r="I106" s="1">
        <v>40724</v>
      </c>
      <c r="J106">
        <v>81.44</v>
      </c>
      <c r="K106" s="1">
        <v>40359</v>
      </c>
      <c r="L106">
        <v>319.23700000000002</v>
      </c>
      <c r="M106" s="1">
        <v>40334</v>
      </c>
      <c r="N106">
        <v>-1</v>
      </c>
      <c r="O106" s="1">
        <v>40154</v>
      </c>
      <c r="P106">
        <v>-1</v>
      </c>
      <c r="Q106" s="1">
        <v>40268</v>
      </c>
      <c r="R106">
        <v>85.313000000000002</v>
      </c>
      <c r="S106" s="1">
        <v>43202</v>
      </c>
      <c r="T106">
        <v>-1</v>
      </c>
      <c r="U106" s="1">
        <v>40389</v>
      </c>
      <c r="V106">
        <v>115.276</v>
      </c>
      <c r="W106" s="1">
        <v>40268</v>
      </c>
      <c r="X106">
        <v>119.306</v>
      </c>
      <c r="Y106" s="1">
        <v>40268</v>
      </c>
      <c r="Z106">
        <v>108.607</v>
      </c>
      <c r="AA106" s="1">
        <v>40346</v>
      </c>
      <c r="AB106">
        <v>-1</v>
      </c>
      <c r="AC106" s="1">
        <v>40421</v>
      </c>
      <c r="AD106">
        <v>155.41399999999999</v>
      </c>
      <c r="AE106" s="1">
        <v>41014</v>
      </c>
      <c r="AF106">
        <v>-1</v>
      </c>
      <c r="AG106" s="1">
        <f>_xll.BDH(CONCATENATE("AUST"," CDS USD SR ",$B$3,"Y D14 CORP"),"PX_LAST",$B$1,$B$2,"Dates","S","Period","M","Array","","cols=2;rows=2")</f>
        <v>42004</v>
      </c>
      <c r="AH106">
        <v>10.653</v>
      </c>
      <c r="AI106">
        <v>-1</v>
      </c>
      <c r="AJ106">
        <v>-1</v>
      </c>
      <c r="AK106">
        <v>-1</v>
      </c>
      <c r="AL106">
        <v>-1</v>
      </c>
      <c r="AM106">
        <v>-1</v>
      </c>
      <c r="AN106">
        <v>-1</v>
      </c>
      <c r="AO106" s="1">
        <v>43289</v>
      </c>
      <c r="AP106">
        <v>-1</v>
      </c>
      <c r="AQ106" s="1">
        <v>44490</v>
      </c>
      <c r="AR106">
        <v>-1</v>
      </c>
      <c r="AS106" s="1">
        <v>44491</v>
      </c>
      <c r="AT106">
        <v>-1</v>
      </c>
      <c r="AU106">
        <v>-1</v>
      </c>
      <c r="AV106">
        <v>-1</v>
      </c>
      <c r="AW106" s="1">
        <v>41516</v>
      </c>
      <c r="AX106">
        <v>98.126000000000005</v>
      </c>
      <c r="AY106" s="1">
        <v>43267</v>
      </c>
      <c r="AZ106">
        <v>-1</v>
      </c>
      <c r="BA106">
        <v>-1</v>
      </c>
      <c r="BB106">
        <v>-1</v>
      </c>
      <c r="BC106" s="1">
        <v>41587</v>
      </c>
      <c r="BD106">
        <v>-1</v>
      </c>
      <c r="BE106">
        <v>-1</v>
      </c>
      <c r="BF106">
        <v>-1</v>
      </c>
      <c r="BG106">
        <v>-1</v>
      </c>
      <c r="BH106">
        <v>-1</v>
      </c>
      <c r="BI106" s="1">
        <v>43289</v>
      </c>
      <c r="BJ106">
        <v>-1</v>
      </c>
      <c r="BK106">
        <v>-1</v>
      </c>
      <c r="BL106">
        <v>-1</v>
      </c>
      <c r="BM106" s="1">
        <v>43289</v>
      </c>
      <c r="BN106">
        <v>-1</v>
      </c>
      <c r="BO106" s="1">
        <v>43291</v>
      </c>
      <c r="BP106">
        <v>-1</v>
      </c>
      <c r="BQ106">
        <v>-1</v>
      </c>
      <c r="BR106">
        <v>-1</v>
      </c>
      <c r="BS106" s="1">
        <v>43291</v>
      </c>
      <c r="BT106">
        <v>-1</v>
      </c>
      <c r="BU106">
        <v>-1</v>
      </c>
      <c r="BV106">
        <v>-1</v>
      </c>
      <c r="BW106" s="1">
        <v>41780</v>
      </c>
      <c r="BX106">
        <v>-1</v>
      </c>
      <c r="BY106">
        <v>-1</v>
      </c>
      <c r="BZ106">
        <v>-1</v>
      </c>
      <c r="CA106" s="1">
        <v>41776</v>
      </c>
      <c r="CB106">
        <v>-1</v>
      </c>
      <c r="CC106" s="1">
        <v>41777</v>
      </c>
      <c r="CD106">
        <v>-1</v>
      </c>
      <c r="CE106" s="1">
        <v>40847</v>
      </c>
      <c r="CF106">
        <v>175.56</v>
      </c>
      <c r="CG106" s="1">
        <v>41758</v>
      </c>
      <c r="CH106">
        <v>-1</v>
      </c>
      <c r="CI106">
        <v>-1</v>
      </c>
      <c r="CJ106">
        <v>-1</v>
      </c>
      <c r="CK106" s="1">
        <v>40847</v>
      </c>
      <c r="CL106">
        <v>492.18900000000002</v>
      </c>
      <c r="CM106">
        <v>-1</v>
      </c>
      <c r="CN106">
        <v>-1</v>
      </c>
    </row>
    <row r="107" spans="1:92" x14ac:dyDescent="0.25">
      <c r="A107" s="1">
        <v>40298</v>
      </c>
      <c r="B107">
        <v>96.838999999999999</v>
      </c>
      <c r="C107" s="1">
        <v>40753</v>
      </c>
      <c r="D107">
        <v>180.17500000000001</v>
      </c>
      <c r="E107" s="1">
        <v>40753</v>
      </c>
      <c r="F107">
        <v>51.954999999999998</v>
      </c>
      <c r="G107" s="1">
        <v>40226</v>
      </c>
      <c r="H107">
        <v>-1</v>
      </c>
      <c r="I107" s="1">
        <v>40753</v>
      </c>
      <c r="J107">
        <v>83.004999999999995</v>
      </c>
      <c r="K107" s="1">
        <v>40389</v>
      </c>
      <c r="L107">
        <v>254.084</v>
      </c>
      <c r="M107" s="1">
        <v>40335</v>
      </c>
      <c r="N107">
        <v>-1</v>
      </c>
      <c r="O107" s="1">
        <v>40155</v>
      </c>
      <c r="P107">
        <v>-1</v>
      </c>
      <c r="Q107" s="1">
        <v>40298</v>
      </c>
      <c r="R107">
        <v>86.025000000000006</v>
      </c>
      <c r="S107" s="1">
        <v>43203</v>
      </c>
      <c r="T107">
        <v>-1</v>
      </c>
      <c r="U107" s="1">
        <v>40421</v>
      </c>
      <c r="V107">
        <v>134.1</v>
      </c>
      <c r="W107" s="1">
        <v>40298</v>
      </c>
      <c r="X107">
        <v>122.28</v>
      </c>
      <c r="Y107" s="1">
        <v>40298</v>
      </c>
      <c r="Z107">
        <v>102.411</v>
      </c>
      <c r="AA107" s="1">
        <v>40347</v>
      </c>
      <c r="AB107">
        <v>-1</v>
      </c>
      <c r="AC107" s="1">
        <v>40451</v>
      </c>
      <c r="AD107">
        <v>132.77600000000001</v>
      </c>
      <c r="AE107" s="1">
        <v>41015</v>
      </c>
      <c r="AF107">
        <v>-1</v>
      </c>
      <c r="AG107" s="1">
        <f>_xll.BDH(CONCATENATE("AUST"," CDS USD SR ",$B$3,"Y D14 CORP"),"PX_LAST",$B$1,$B$2,"Dates","S","Period","M","Array","","cols=2;rows=2")</f>
        <v>42004</v>
      </c>
      <c r="AH107">
        <v>10.653</v>
      </c>
      <c r="AI107">
        <v>-1</v>
      </c>
      <c r="AJ107">
        <v>-1</v>
      </c>
      <c r="AK107">
        <v>-1</v>
      </c>
      <c r="AL107">
        <v>-1</v>
      </c>
      <c r="AM107">
        <v>-1</v>
      </c>
      <c r="AN107">
        <v>-1</v>
      </c>
      <c r="AO107" s="1">
        <v>43290</v>
      </c>
      <c r="AP107">
        <v>-1</v>
      </c>
      <c r="AQ107" s="1">
        <v>44491</v>
      </c>
      <c r="AR107">
        <v>-1</v>
      </c>
      <c r="AS107" s="1">
        <v>44492</v>
      </c>
      <c r="AT107">
        <v>-1</v>
      </c>
      <c r="AU107">
        <v>-1</v>
      </c>
      <c r="AV107">
        <v>-1</v>
      </c>
      <c r="AW107" s="1">
        <v>41547</v>
      </c>
      <c r="AX107">
        <v>78.945999999999998</v>
      </c>
      <c r="AY107" s="1">
        <v>43268</v>
      </c>
      <c r="AZ107">
        <v>-1</v>
      </c>
      <c r="BA107">
        <v>-1</v>
      </c>
      <c r="BB107">
        <v>-1</v>
      </c>
      <c r="BC107" s="1">
        <v>41588</v>
      </c>
      <c r="BD107">
        <v>-1</v>
      </c>
      <c r="BE107">
        <v>-1</v>
      </c>
      <c r="BF107">
        <v>-1</v>
      </c>
      <c r="BG107">
        <v>-1</v>
      </c>
      <c r="BH107">
        <v>-1</v>
      </c>
      <c r="BI107" s="1">
        <v>43290</v>
      </c>
      <c r="BJ107">
        <v>-1</v>
      </c>
      <c r="BK107">
        <v>-1</v>
      </c>
      <c r="BL107">
        <v>-1</v>
      </c>
      <c r="BM107" s="1">
        <v>43290</v>
      </c>
      <c r="BN107">
        <v>-1</v>
      </c>
      <c r="BO107" s="1">
        <v>43292</v>
      </c>
      <c r="BP107">
        <v>-1</v>
      </c>
      <c r="BQ107">
        <v>-1</v>
      </c>
      <c r="BR107">
        <v>-1</v>
      </c>
      <c r="BS107" s="1">
        <v>43292</v>
      </c>
      <c r="BT107">
        <v>-1</v>
      </c>
      <c r="BU107">
        <v>-1</v>
      </c>
      <c r="BV107">
        <v>-1</v>
      </c>
      <c r="BW107" s="1">
        <v>41781</v>
      </c>
      <c r="BX107">
        <v>-1</v>
      </c>
      <c r="BY107">
        <v>-1</v>
      </c>
      <c r="BZ107">
        <v>-1</v>
      </c>
      <c r="CA107" s="1">
        <v>41777</v>
      </c>
      <c r="CB107">
        <v>-1</v>
      </c>
      <c r="CC107" s="1">
        <v>41778</v>
      </c>
      <c r="CD107">
        <v>-1</v>
      </c>
      <c r="CE107" s="1">
        <v>40877</v>
      </c>
      <c r="CF107">
        <v>254.04499999999999</v>
      </c>
      <c r="CG107" s="1">
        <v>41759</v>
      </c>
      <c r="CH107">
        <v>-1</v>
      </c>
      <c r="CI107">
        <v>-1</v>
      </c>
      <c r="CJ107">
        <v>-1</v>
      </c>
      <c r="CK107" s="1">
        <v>40877</v>
      </c>
      <c r="CL107">
        <v>567.40700000000004</v>
      </c>
      <c r="CM107">
        <v>-1</v>
      </c>
      <c r="CN107">
        <v>-1</v>
      </c>
    </row>
    <row r="108" spans="1:92" x14ac:dyDescent="0.25">
      <c r="A108" s="1">
        <v>40329</v>
      </c>
      <c r="B108">
        <v>111.741</v>
      </c>
      <c r="C108" s="1">
        <v>40786</v>
      </c>
      <c r="D108">
        <v>216.42</v>
      </c>
      <c r="E108" s="1">
        <v>40786</v>
      </c>
      <c r="F108">
        <v>70.756</v>
      </c>
      <c r="G108" s="1">
        <v>40227</v>
      </c>
      <c r="H108">
        <v>-1</v>
      </c>
      <c r="I108" s="1">
        <v>40786</v>
      </c>
      <c r="J108">
        <v>110.468</v>
      </c>
      <c r="K108" s="1">
        <v>40421</v>
      </c>
      <c r="L108">
        <v>257.41899999999998</v>
      </c>
      <c r="M108" s="1">
        <v>40336</v>
      </c>
      <c r="N108">
        <v>-1</v>
      </c>
      <c r="O108" s="1">
        <v>40156</v>
      </c>
      <c r="P108">
        <v>-1</v>
      </c>
      <c r="Q108" s="1">
        <v>40329</v>
      </c>
      <c r="R108">
        <v>102.836</v>
      </c>
      <c r="S108" s="1">
        <v>43204</v>
      </c>
      <c r="T108">
        <v>-1</v>
      </c>
      <c r="U108" s="1">
        <v>40451</v>
      </c>
      <c r="V108">
        <v>116.452</v>
      </c>
      <c r="W108" s="1">
        <v>40329</v>
      </c>
      <c r="X108">
        <v>160.63900000000001</v>
      </c>
      <c r="Y108" s="1">
        <v>40329</v>
      </c>
      <c r="Z108">
        <v>135.54300000000001</v>
      </c>
      <c r="AA108" s="1">
        <v>40348</v>
      </c>
      <c r="AB108">
        <v>-1</v>
      </c>
      <c r="AC108" s="1">
        <v>40480</v>
      </c>
      <c r="AD108">
        <v>103.164</v>
      </c>
      <c r="AE108" s="1">
        <v>41016</v>
      </c>
      <c r="AF108">
        <v>-1</v>
      </c>
      <c r="AG108" s="1">
        <f>_xll.BDH(CONCATENATE("AUST"," CDS USD SR ",$B$3,"Y D14 CORP"),"PX_LAST",$B$1,$B$2,"Dates","S","Period","M","Array","","cols=2;rows=2")</f>
        <v>42004</v>
      </c>
      <c r="AH108">
        <v>10.653</v>
      </c>
      <c r="AI108">
        <v>-1</v>
      </c>
      <c r="AJ108">
        <v>-1</v>
      </c>
      <c r="AK108">
        <v>-1</v>
      </c>
      <c r="AL108">
        <v>-1</v>
      </c>
      <c r="AM108">
        <v>-1</v>
      </c>
      <c r="AN108">
        <v>-1</v>
      </c>
      <c r="AO108" s="1">
        <v>43291</v>
      </c>
      <c r="AP108">
        <v>-1</v>
      </c>
      <c r="AQ108" s="1">
        <v>44492</v>
      </c>
      <c r="AR108">
        <v>-1</v>
      </c>
      <c r="AS108" s="1">
        <v>44493</v>
      </c>
      <c r="AT108">
        <v>-1</v>
      </c>
      <c r="AU108">
        <v>-1</v>
      </c>
      <c r="AV108">
        <v>-1</v>
      </c>
      <c r="AW108" s="1">
        <v>41578</v>
      </c>
      <c r="AX108">
        <v>70.667000000000002</v>
      </c>
      <c r="AY108" s="1">
        <v>43269</v>
      </c>
      <c r="AZ108">
        <v>-1</v>
      </c>
      <c r="BA108">
        <v>-1</v>
      </c>
      <c r="BB108">
        <v>-1</v>
      </c>
      <c r="BC108" s="1">
        <v>41589</v>
      </c>
      <c r="BD108">
        <v>-1</v>
      </c>
      <c r="BE108">
        <v>-1</v>
      </c>
      <c r="BF108">
        <v>-1</v>
      </c>
      <c r="BG108">
        <v>-1</v>
      </c>
      <c r="BH108">
        <v>-1</v>
      </c>
      <c r="BI108" s="1">
        <v>43291</v>
      </c>
      <c r="BJ108">
        <v>-1</v>
      </c>
      <c r="BK108">
        <v>-1</v>
      </c>
      <c r="BL108">
        <v>-1</v>
      </c>
      <c r="BM108" s="1">
        <v>43291</v>
      </c>
      <c r="BN108">
        <v>-1</v>
      </c>
      <c r="BO108" s="1">
        <v>43293</v>
      </c>
      <c r="BP108">
        <v>-1</v>
      </c>
      <c r="BQ108">
        <v>-1</v>
      </c>
      <c r="BR108">
        <v>-1</v>
      </c>
      <c r="BS108" s="1">
        <v>43293</v>
      </c>
      <c r="BT108">
        <v>-1</v>
      </c>
      <c r="BU108">
        <v>-1</v>
      </c>
      <c r="BV108">
        <v>-1</v>
      </c>
      <c r="BW108" s="1">
        <v>41782</v>
      </c>
      <c r="BX108">
        <v>-1</v>
      </c>
      <c r="BY108">
        <v>-1</v>
      </c>
      <c r="BZ108">
        <v>-1</v>
      </c>
      <c r="CA108" s="1">
        <v>41778</v>
      </c>
      <c r="CB108">
        <v>-1</v>
      </c>
      <c r="CC108" s="1">
        <v>41779</v>
      </c>
      <c r="CD108">
        <v>-1</v>
      </c>
      <c r="CE108" s="1">
        <v>40907</v>
      </c>
      <c r="CF108">
        <v>262.75299999999999</v>
      </c>
      <c r="CG108" s="1">
        <v>41760</v>
      </c>
      <c r="CH108">
        <v>-1</v>
      </c>
      <c r="CI108">
        <v>-1</v>
      </c>
      <c r="CJ108">
        <v>-1</v>
      </c>
      <c r="CK108" s="1">
        <v>40907</v>
      </c>
      <c r="CL108">
        <v>608.57399999999996</v>
      </c>
      <c r="CM108">
        <v>-1</v>
      </c>
      <c r="CN108">
        <v>-1</v>
      </c>
    </row>
    <row r="109" spans="1:92" x14ac:dyDescent="0.25">
      <c r="A109" s="1">
        <v>40359</v>
      </c>
      <c r="B109">
        <v>113.169</v>
      </c>
      <c r="C109" s="1">
        <v>40816</v>
      </c>
      <c r="D109">
        <v>345.14699999999999</v>
      </c>
      <c r="E109" s="1">
        <v>40816</v>
      </c>
      <c r="F109">
        <v>126.93</v>
      </c>
      <c r="G109" s="1">
        <v>40228</v>
      </c>
      <c r="H109">
        <v>-1</v>
      </c>
      <c r="I109" s="1">
        <v>40816</v>
      </c>
      <c r="J109">
        <v>159.84200000000001</v>
      </c>
      <c r="K109" s="1">
        <v>40451</v>
      </c>
      <c r="L109">
        <v>243.239</v>
      </c>
      <c r="M109" s="1">
        <v>40337</v>
      </c>
      <c r="N109">
        <v>-1</v>
      </c>
      <c r="O109" s="1">
        <v>40157</v>
      </c>
      <c r="P109">
        <v>-1</v>
      </c>
      <c r="Q109" s="1">
        <v>40359</v>
      </c>
      <c r="R109">
        <v>108.324</v>
      </c>
      <c r="S109" s="1">
        <v>43205</v>
      </c>
      <c r="T109">
        <v>-1</v>
      </c>
      <c r="U109" s="1">
        <v>40480</v>
      </c>
      <c r="V109">
        <v>90.625</v>
      </c>
      <c r="W109" s="1">
        <v>40359</v>
      </c>
      <c r="X109">
        <v>178.35300000000001</v>
      </c>
      <c r="Y109" s="1">
        <v>40359</v>
      </c>
      <c r="Z109">
        <v>150.059</v>
      </c>
      <c r="AA109" s="1">
        <v>40349</v>
      </c>
      <c r="AB109">
        <v>-1</v>
      </c>
      <c r="AC109" s="1">
        <v>40512</v>
      </c>
      <c r="AD109">
        <v>121.889</v>
      </c>
      <c r="AE109" s="1">
        <v>41017</v>
      </c>
      <c r="AF109">
        <v>-1</v>
      </c>
      <c r="AG109" s="1">
        <f>_xll.BDH(CONCATENATE("AUST"," CDS USD SR ",$B$3,"Y D14 CORP"),"PX_LAST",$B$1,$B$2,"Dates","S","Period","M","Array","","cols=2;rows=2")</f>
        <v>42004</v>
      </c>
      <c r="AH109">
        <v>10.653</v>
      </c>
      <c r="AI109">
        <v>-1</v>
      </c>
      <c r="AJ109">
        <v>-1</v>
      </c>
      <c r="AK109">
        <v>-1</v>
      </c>
      <c r="AL109">
        <v>-1</v>
      </c>
      <c r="AM109">
        <v>-1</v>
      </c>
      <c r="AN109">
        <v>-1</v>
      </c>
      <c r="AO109" s="1">
        <v>43292</v>
      </c>
      <c r="AP109">
        <v>-1</v>
      </c>
      <c r="AQ109" s="1">
        <v>44493</v>
      </c>
      <c r="AR109">
        <v>-1</v>
      </c>
      <c r="AS109" s="1">
        <v>44494</v>
      </c>
      <c r="AT109">
        <v>-1</v>
      </c>
      <c r="AU109">
        <v>-1</v>
      </c>
      <c r="AV109">
        <v>-1</v>
      </c>
      <c r="AW109" s="1">
        <v>41607</v>
      </c>
      <c r="AX109">
        <v>66.709999999999994</v>
      </c>
      <c r="AY109" s="1">
        <v>43270</v>
      </c>
      <c r="AZ109">
        <v>-1</v>
      </c>
      <c r="BA109">
        <v>-1</v>
      </c>
      <c r="BB109">
        <v>-1</v>
      </c>
      <c r="BC109" s="1">
        <v>41590</v>
      </c>
      <c r="BD109">
        <v>-1</v>
      </c>
      <c r="BE109">
        <v>-1</v>
      </c>
      <c r="BF109">
        <v>-1</v>
      </c>
      <c r="BG109">
        <v>-1</v>
      </c>
      <c r="BH109">
        <v>-1</v>
      </c>
      <c r="BI109" s="1">
        <v>43292</v>
      </c>
      <c r="BJ109">
        <v>-1</v>
      </c>
      <c r="BK109">
        <v>-1</v>
      </c>
      <c r="BL109">
        <v>-1</v>
      </c>
      <c r="BM109" s="1">
        <v>43292</v>
      </c>
      <c r="BN109">
        <v>-1</v>
      </c>
      <c r="BO109" s="1">
        <v>43294</v>
      </c>
      <c r="BP109">
        <v>-1</v>
      </c>
      <c r="BQ109">
        <v>-1</v>
      </c>
      <c r="BR109">
        <v>-1</v>
      </c>
      <c r="BS109" s="1">
        <v>43294</v>
      </c>
      <c r="BT109">
        <v>-1</v>
      </c>
      <c r="BU109">
        <v>-1</v>
      </c>
      <c r="BV109">
        <v>-1</v>
      </c>
      <c r="BW109" s="1">
        <v>41783</v>
      </c>
      <c r="BX109">
        <v>-1</v>
      </c>
      <c r="BY109">
        <v>-1</v>
      </c>
      <c r="BZ109">
        <v>-1</v>
      </c>
      <c r="CA109" s="1">
        <v>41779</v>
      </c>
      <c r="CB109">
        <v>-1</v>
      </c>
      <c r="CC109" s="1">
        <v>41780</v>
      </c>
      <c r="CD109">
        <v>-1</v>
      </c>
      <c r="CE109" s="1">
        <v>40939</v>
      </c>
      <c r="CF109">
        <v>251.37</v>
      </c>
      <c r="CG109" s="1">
        <v>41761</v>
      </c>
      <c r="CH109">
        <v>-1</v>
      </c>
      <c r="CI109">
        <v>-1</v>
      </c>
      <c r="CJ109">
        <v>-1</v>
      </c>
      <c r="CK109" s="1">
        <v>40939</v>
      </c>
      <c r="CL109">
        <v>583.46199999999999</v>
      </c>
      <c r="CM109">
        <v>-1</v>
      </c>
      <c r="CN109">
        <v>-1</v>
      </c>
    </row>
    <row r="110" spans="1:92" x14ac:dyDescent="0.25">
      <c r="A110" s="1">
        <v>40389</v>
      </c>
      <c r="B110">
        <v>91.204999999999998</v>
      </c>
      <c r="C110" s="1">
        <v>40847</v>
      </c>
      <c r="D110">
        <v>269.12799999999999</v>
      </c>
      <c r="E110" s="1">
        <v>40847</v>
      </c>
      <c r="F110">
        <v>85.861000000000004</v>
      </c>
      <c r="G110" s="1">
        <v>40229</v>
      </c>
      <c r="H110">
        <v>-1</v>
      </c>
      <c r="I110" s="1">
        <v>40847</v>
      </c>
      <c r="J110">
        <v>103.85899999999999</v>
      </c>
      <c r="K110" s="1">
        <v>40480</v>
      </c>
      <c r="L110">
        <v>201.815</v>
      </c>
      <c r="M110" s="1">
        <v>40338</v>
      </c>
      <c r="N110">
        <v>-1</v>
      </c>
      <c r="O110" s="1">
        <v>40158</v>
      </c>
      <c r="P110">
        <v>-1</v>
      </c>
      <c r="Q110" s="1">
        <v>40389</v>
      </c>
      <c r="R110">
        <v>87.64</v>
      </c>
      <c r="S110" s="1">
        <v>43206</v>
      </c>
      <c r="T110">
        <v>-1</v>
      </c>
      <c r="U110" s="1">
        <v>40512</v>
      </c>
      <c r="V110">
        <v>146.26</v>
      </c>
      <c r="W110" s="1">
        <v>40389</v>
      </c>
      <c r="X110">
        <v>143.02099999999999</v>
      </c>
      <c r="Y110" s="1">
        <v>40389</v>
      </c>
      <c r="Z110">
        <v>114.79600000000001</v>
      </c>
      <c r="AA110" s="1">
        <v>40350</v>
      </c>
      <c r="AB110">
        <v>-1</v>
      </c>
      <c r="AC110" s="1">
        <v>40543</v>
      </c>
      <c r="AD110">
        <v>109.458</v>
      </c>
      <c r="AE110" s="1">
        <v>41018</v>
      </c>
      <c r="AF110">
        <v>-1</v>
      </c>
      <c r="AG110" s="1">
        <f>_xll.BDH(CONCATENATE("AUST"," CDS USD SR ",$B$3,"Y D14 CORP"),"PX_LAST",$B$1,$B$2,"Dates","S","Period","M","Array","","cols=2;rows=2")</f>
        <v>42004</v>
      </c>
      <c r="AH110">
        <v>10.653</v>
      </c>
      <c r="AI110">
        <v>-1</v>
      </c>
      <c r="AJ110">
        <v>-1</v>
      </c>
      <c r="AK110">
        <v>-1</v>
      </c>
      <c r="AL110">
        <v>-1</v>
      </c>
      <c r="AM110">
        <v>-1</v>
      </c>
      <c r="AN110">
        <v>-1</v>
      </c>
      <c r="AO110" s="1">
        <v>43293</v>
      </c>
      <c r="AP110">
        <v>-1</v>
      </c>
      <c r="AQ110" s="1">
        <v>44494</v>
      </c>
      <c r="AR110">
        <v>-1</v>
      </c>
      <c r="AS110" s="1">
        <v>44495</v>
      </c>
      <c r="AT110">
        <v>-1</v>
      </c>
      <c r="AU110">
        <v>-1</v>
      </c>
      <c r="AV110">
        <v>-1</v>
      </c>
      <c r="AW110" s="1">
        <v>41639</v>
      </c>
      <c r="AX110">
        <v>58.731000000000002</v>
      </c>
      <c r="AY110" s="1">
        <v>43271</v>
      </c>
      <c r="AZ110">
        <v>-1</v>
      </c>
      <c r="BA110">
        <v>-1</v>
      </c>
      <c r="BB110">
        <v>-1</v>
      </c>
      <c r="BC110" s="1">
        <v>41591</v>
      </c>
      <c r="BD110">
        <v>-1</v>
      </c>
      <c r="BE110">
        <v>-1</v>
      </c>
      <c r="BF110">
        <v>-1</v>
      </c>
      <c r="BG110">
        <v>-1</v>
      </c>
      <c r="BH110">
        <v>-1</v>
      </c>
      <c r="BI110" s="1">
        <v>43293</v>
      </c>
      <c r="BJ110">
        <v>-1</v>
      </c>
      <c r="BK110">
        <v>-1</v>
      </c>
      <c r="BL110">
        <v>-1</v>
      </c>
      <c r="BM110" s="1">
        <v>43293</v>
      </c>
      <c r="BN110">
        <v>-1</v>
      </c>
      <c r="BO110" s="1">
        <v>43295</v>
      </c>
      <c r="BP110">
        <v>-1</v>
      </c>
      <c r="BQ110">
        <v>-1</v>
      </c>
      <c r="BR110">
        <v>-1</v>
      </c>
      <c r="BS110" s="1">
        <v>43295</v>
      </c>
      <c r="BT110">
        <v>-1</v>
      </c>
      <c r="BU110">
        <v>-1</v>
      </c>
      <c r="BV110">
        <v>-1</v>
      </c>
      <c r="BW110" s="1">
        <v>41784</v>
      </c>
      <c r="BX110">
        <v>-1</v>
      </c>
      <c r="BY110">
        <v>-1</v>
      </c>
      <c r="BZ110">
        <v>-1</v>
      </c>
      <c r="CA110" s="1">
        <v>41780</v>
      </c>
      <c r="CB110">
        <v>-1</v>
      </c>
      <c r="CC110" s="1">
        <v>41781</v>
      </c>
      <c r="CD110">
        <v>-1</v>
      </c>
      <c r="CE110" s="1">
        <v>40968</v>
      </c>
      <c r="CF110">
        <v>226.37</v>
      </c>
      <c r="CG110" s="1">
        <v>41762</v>
      </c>
      <c r="CH110">
        <v>-1</v>
      </c>
      <c r="CI110">
        <v>-1</v>
      </c>
      <c r="CJ110">
        <v>-1</v>
      </c>
      <c r="CK110" s="1">
        <v>40968</v>
      </c>
      <c r="CL110">
        <v>497.68799999999999</v>
      </c>
      <c r="CM110">
        <v>-1</v>
      </c>
      <c r="CN110">
        <v>-1</v>
      </c>
    </row>
    <row r="111" spans="1:92" x14ac:dyDescent="0.25">
      <c r="A111" s="1">
        <v>40421</v>
      </c>
      <c r="B111">
        <v>105.458</v>
      </c>
      <c r="C111" s="1">
        <v>40877</v>
      </c>
      <c r="D111">
        <v>368.63600000000002</v>
      </c>
      <c r="E111" s="1">
        <v>40877</v>
      </c>
      <c r="F111">
        <v>102.578</v>
      </c>
      <c r="G111" s="1">
        <v>40230</v>
      </c>
      <c r="H111">
        <v>-1</v>
      </c>
      <c r="I111" s="1">
        <v>40877</v>
      </c>
      <c r="J111">
        <v>123.125</v>
      </c>
      <c r="K111" s="1">
        <v>40512</v>
      </c>
      <c r="L111">
        <v>253.01499999999999</v>
      </c>
      <c r="M111" s="1">
        <v>40339</v>
      </c>
      <c r="N111">
        <v>-1</v>
      </c>
      <c r="O111" s="1">
        <v>40159</v>
      </c>
      <c r="P111">
        <v>-1</v>
      </c>
      <c r="Q111" s="1">
        <v>40421</v>
      </c>
      <c r="R111">
        <v>113.85</v>
      </c>
      <c r="S111" s="1">
        <v>43207</v>
      </c>
      <c r="T111">
        <v>-1</v>
      </c>
      <c r="U111" s="1">
        <v>40543</v>
      </c>
      <c r="V111">
        <v>120.104</v>
      </c>
      <c r="W111" s="1">
        <v>40421</v>
      </c>
      <c r="X111">
        <v>157.791</v>
      </c>
      <c r="Y111" s="1">
        <v>40421</v>
      </c>
      <c r="Z111">
        <v>130.06299999999999</v>
      </c>
      <c r="AA111" s="1">
        <v>40351</v>
      </c>
      <c r="AB111">
        <v>-1</v>
      </c>
      <c r="AC111" s="1">
        <v>40574</v>
      </c>
      <c r="AD111">
        <v>130.04300000000001</v>
      </c>
      <c r="AE111" s="1">
        <v>41019</v>
      </c>
      <c r="AF111">
        <v>-1</v>
      </c>
      <c r="AG111" s="1">
        <f>_xll.BDH(CONCATENATE("AUST"," CDS USD SR ",$B$3,"Y D14 CORP"),"PX_LAST",$B$1,$B$2,"Dates","S","Period","M","Array","","cols=2;rows=2")</f>
        <v>42004</v>
      </c>
      <c r="AH111">
        <v>10.653</v>
      </c>
      <c r="AI111">
        <v>-1</v>
      </c>
      <c r="AJ111">
        <v>-1</v>
      </c>
      <c r="AK111">
        <v>-1</v>
      </c>
      <c r="AL111">
        <v>-1</v>
      </c>
      <c r="AM111">
        <v>-1</v>
      </c>
      <c r="AN111">
        <v>-1</v>
      </c>
      <c r="AO111" s="1">
        <v>43294</v>
      </c>
      <c r="AP111">
        <v>-1</v>
      </c>
      <c r="AQ111" s="1">
        <v>44495</v>
      </c>
      <c r="AR111">
        <v>-1</v>
      </c>
      <c r="AS111" s="1">
        <v>44496</v>
      </c>
      <c r="AT111">
        <v>-1</v>
      </c>
      <c r="AU111">
        <v>-1</v>
      </c>
      <c r="AV111">
        <v>-1</v>
      </c>
      <c r="AW111" s="1">
        <v>41670</v>
      </c>
      <c r="AX111">
        <v>52.918999999999997</v>
      </c>
      <c r="AY111" s="1">
        <v>43272</v>
      </c>
      <c r="AZ111">
        <v>-1</v>
      </c>
      <c r="BA111">
        <v>-1</v>
      </c>
      <c r="BB111">
        <v>-1</v>
      </c>
      <c r="BC111" s="1">
        <v>41592</v>
      </c>
      <c r="BD111">
        <v>-1</v>
      </c>
      <c r="BE111">
        <v>-1</v>
      </c>
      <c r="BF111">
        <v>-1</v>
      </c>
      <c r="BG111">
        <v>-1</v>
      </c>
      <c r="BH111">
        <v>-1</v>
      </c>
      <c r="BI111" s="1">
        <v>43294</v>
      </c>
      <c r="BJ111">
        <v>-1</v>
      </c>
      <c r="BK111">
        <v>-1</v>
      </c>
      <c r="BL111">
        <v>-1</v>
      </c>
      <c r="BM111" s="1">
        <v>43294</v>
      </c>
      <c r="BN111">
        <v>-1</v>
      </c>
      <c r="BO111" s="1">
        <v>43296</v>
      </c>
      <c r="BP111">
        <v>-1</v>
      </c>
      <c r="BQ111">
        <v>-1</v>
      </c>
      <c r="BR111">
        <v>-1</v>
      </c>
      <c r="BS111" s="1">
        <v>43296</v>
      </c>
      <c r="BT111">
        <v>-1</v>
      </c>
      <c r="BU111">
        <v>-1</v>
      </c>
      <c r="BV111">
        <v>-1</v>
      </c>
      <c r="BW111" s="1">
        <v>41785</v>
      </c>
      <c r="BX111">
        <v>-1</v>
      </c>
      <c r="BY111">
        <v>-1</v>
      </c>
      <c r="BZ111">
        <v>-1</v>
      </c>
      <c r="CA111" s="1">
        <v>41781</v>
      </c>
      <c r="CB111">
        <v>-1</v>
      </c>
      <c r="CC111" s="1">
        <v>41782</v>
      </c>
      <c r="CD111">
        <v>-1</v>
      </c>
      <c r="CE111" s="1">
        <v>40998</v>
      </c>
      <c r="CF111">
        <v>179.01499999999999</v>
      </c>
      <c r="CG111" s="1">
        <v>41763</v>
      </c>
      <c r="CH111">
        <v>-1</v>
      </c>
      <c r="CI111">
        <v>-1</v>
      </c>
      <c r="CJ111">
        <v>-1</v>
      </c>
      <c r="CK111" s="1">
        <v>40998</v>
      </c>
      <c r="CL111">
        <v>538.38300000000004</v>
      </c>
      <c r="CM111">
        <v>-1</v>
      </c>
      <c r="CN111">
        <v>-1</v>
      </c>
    </row>
    <row r="112" spans="1:92" x14ac:dyDescent="0.25">
      <c r="A112" s="1">
        <v>40451</v>
      </c>
      <c r="B112">
        <v>91.733000000000004</v>
      </c>
      <c r="C112" s="1">
        <v>40907</v>
      </c>
      <c r="D112">
        <v>386.404</v>
      </c>
      <c r="E112" s="1">
        <v>40907</v>
      </c>
      <c r="F112">
        <v>107.467</v>
      </c>
      <c r="G112" s="1">
        <v>40231</v>
      </c>
      <c r="H112">
        <v>-1</v>
      </c>
      <c r="I112" s="1">
        <v>40907</v>
      </c>
      <c r="J112">
        <v>119.85</v>
      </c>
      <c r="K112" s="1">
        <v>40543</v>
      </c>
      <c r="L112">
        <v>238.41900000000001</v>
      </c>
      <c r="M112" s="1">
        <v>40340</v>
      </c>
      <c r="N112">
        <v>-1</v>
      </c>
      <c r="O112" s="1">
        <v>40160</v>
      </c>
      <c r="P112">
        <v>-1</v>
      </c>
      <c r="Q112" s="1">
        <v>40451</v>
      </c>
      <c r="R112">
        <v>97.564999999999998</v>
      </c>
      <c r="S112" s="1">
        <v>43208</v>
      </c>
      <c r="T112">
        <v>-1</v>
      </c>
      <c r="U112" s="1">
        <v>40574</v>
      </c>
      <c r="V112">
        <v>131.44499999999999</v>
      </c>
      <c r="W112" s="1">
        <v>40451</v>
      </c>
      <c r="X112">
        <v>135.59399999999999</v>
      </c>
      <c r="Y112" s="1">
        <v>40451</v>
      </c>
      <c r="Z112">
        <v>117.88800000000001</v>
      </c>
      <c r="AA112" s="1">
        <v>40352</v>
      </c>
      <c r="AB112">
        <v>-1</v>
      </c>
      <c r="AC112" s="1">
        <v>40602</v>
      </c>
      <c r="AD112">
        <v>138.26300000000001</v>
      </c>
      <c r="AE112" s="1">
        <v>41020</v>
      </c>
      <c r="AF112">
        <v>-1</v>
      </c>
      <c r="AG112" s="1">
        <f>_xll.BDH(CONCATENATE("AUST"," CDS USD SR ",$B$3,"Y D14 CORP"),"PX_LAST",$B$1,$B$2,"Dates","S","Period","M","Array","","cols=2;rows=2")</f>
        <v>42004</v>
      </c>
      <c r="AH112">
        <v>10.653</v>
      </c>
      <c r="AI112">
        <v>-1</v>
      </c>
      <c r="AJ112">
        <v>-1</v>
      </c>
      <c r="AK112">
        <v>-1</v>
      </c>
      <c r="AL112">
        <v>-1</v>
      </c>
      <c r="AM112">
        <v>-1</v>
      </c>
      <c r="AN112">
        <v>-1</v>
      </c>
      <c r="AO112" s="1">
        <v>43295</v>
      </c>
      <c r="AP112">
        <v>-1</v>
      </c>
      <c r="AQ112" s="1">
        <v>44496</v>
      </c>
      <c r="AR112">
        <v>-1</v>
      </c>
      <c r="AS112" s="1">
        <v>44497</v>
      </c>
      <c r="AT112">
        <v>-1</v>
      </c>
      <c r="AU112">
        <v>-1</v>
      </c>
      <c r="AV112">
        <v>-1</v>
      </c>
      <c r="AW112" s="1">
        <v>41698</v>
      </c>
      <c r="AX112">
        <v>51.07</v>
      </c>
      <c r="AY112" s="1">
        <v>43273</v>
      </c>
      <c r="AZ112">
        <v>-1</v>
      </c>
      <c r="BA112">
        <v>-1</v>
      </c>
      <c r="BB112">
        <v>-1</v>
      </c>
      <c r="BC112" s="1">
        <v>41593</v>
      </c>
      <c r="BD112">
        <v>-1</v>
      </c>
      <c r="BE112">
        <v>-1</v>
      </c>
      <c r="BF112">
        <v>-1</v>
      </c>
      <c r="BG112">
        <v>-1</v>
      </c>
      <c r="BH112">
        <v>-1</v>
      </c>
      <c r="BI112" s="1">
        <v>43295</v>
      </c>
      <c r="BJ112">
        <v>-1</v>
      </c>
      <c r="BK112">
        <v>-1</v>
      </c>
      <c r="BL112">
        <v>-1</v>
      </c>
      <c r="BM112" s="1">
        <v>43295</v>
      </c>
      <c r="BN112">
        <v>-1</v>
      </c>
      <c r="BO112" s="1">
        <v>43297</v>
      </c>
      <c r="BP112">
        <v>-1</v>
      </c>
      <c r="BQ112">
        <v>-1</v>
      </c>
      <c r="BR112">
        <v>-1</v>
      </c>
      <c r="BS112" s="1">
        <v>43297</v>
      </c>
      <c r="BT112">
        <v>-1</v>
      </c>
      <c r="BU112">
        <v>-1</v>
      </c>
      <c r="BV112">
        <v>-1</v>
      </c>
      <c r="BW112" s="1">
        <v>41786</v>
      </c>
      <c r="BX112">
        <v>-1</v>
      </c>
      <c r="BY112">
        <v>-1</v>
      </c>
      <c r="BZ112">
        <v>-1</v>
      </c>
      <c r="CA112" s="1">
        <v>41782</v>
      </c>
      <c r="CB112">
        <v>-1</v>
      </c>
      <c r="CC112" s="1">
        <v>41783</v>
      </c>
      <c r="CD112">
        <v>-1</v>
      </c>
      <c r="CE112" s="1">
        <v>41029</v>
      </c>
      <c r="CF112">
        <v>204.024</v>
      </c>
      <c r="CG112" s="1">
        <v>41764</v>
      </c>
      <c r="CH112">
        <v>-1</v>
      </c>
      <c r="CI112">
        <v>-1</v>
      </c>
      <c r="CJ112">
        <v>-1</v>
      </c>
      <c r="CK112" s="1">
        <v>41029</v>
      </c>
      <c r="CL112">
        <v>486.75099999999998</v>
      </c>
      <c r="CM112">
        <v>-1</v>
      </c>
      <c r="CN112">
        <v>-1</v>
      </c>
    </row>
    <row r="113" spans="1:92" x14ac:dyDescent="0.25">
      <c r="A113" s="1">
        <v>40480</v>
      </c>
      <c r="B113">
        <v>79.366</v>
      </c>
      <c r="C113" s="1">
        <v>40939</v>
      </c>
      <c r="D113">
        <v>306.65600000000001</v>
      </c>
      <c r="E113" s="1">
        <v>40939</v>
      </c>
      <c r="F113">
        <v>88.204999999999998</v>
      </c>
      <c r="G113" s="1">
        <v>40232</v>
      </c>
      <c r="H113">
        <v>-1</v>
      </c>
      <c r="I113" s="1">
        <v>40939</v>
      </c>
      <c r="J113">
        <v>103.244</v>
      </c>
      <c r="K113" s="1">
        <v>40574</v>
      </c>
      <c r="L113">
        <v>267.41399999999999</v>
      </c>
      <c r="M113" s="1">
        <v>40341</v>
      </c>
      <c r="N113">
        <v>-1</v>
      </c>
      <c r="O113" s="1">
        <v>40161</v>
      </c>
      <c r="P113">
        <v>-1</v>
      </c>
      <c r="Q113" s="1">
        <v>40480</v>
      </c>
      <c r="R113">
        <v>80.715000000000003</v>
      </c>
      <c r="S113" s="1">
        <v>43209</v>
      </c>
      <c r="T113">
        <v>-1</v>
      </c>
      <c r="U113" s="1">
        <v>40602</v>
      </c>
      <c r="V113">
        <v>123.07599999999999</v>
      </c>
      <c r="W113" s="1">
        <v>40480</v>
      </c>
      <c r="X113">
        <v>114.86799999999999</v>
      </c>
      <c r="Y113" s="1">
        <v>40480</v>
      </c>
      <c r="Z113">
        <v>87.025999999999996</v>
      </c>
      <c r="AA113" s="1">
        <v>40353</v>
      </c>
      <c r="AB113">
        <v>-1</v>
      </c>
      <c r="AC113" s="1">
        <v>40633</v>
      </c>
      <c r="AD113">
        <v>119.532</v>
      </c>
      <c r="AE113" s="1">
        <v>41021</v>
      </c>
      <c r="AF113">
        <v>-1</v>
      </c>
      <c r="AG113" s="1">
        <f>_xll.BDH(CONCATENATE("AUST"," CDS USD SR ",$B$3,"Y D14 CORP"),"PX_LAST",$B$1,$B$2,"Dates","S","Period","M","Array","","cols=2;rows=2")</f>
        <v>42004</v>
      </c>
      <c r="AH113">
        <v>10.653</v>
      </c>
      <c r="AI113">
        <v>-1</v>
      </c>
      <c r="AJ113">
        <v>-1</v>
      </c>
      <c r="AK113">
        <v>-1</v>
      </c>
      <c r="AL113">
        <v>-1</v>
      </c>
      <c r="AM113">
        <v>-1</v>
      </c>
      <c r="AN113">
        <v>-1</v>
      </c>
      <c r="AO113" s="1">
        <v>43296</v>
      </c>
      <c r="AP113">
        <v>-1</v>
      </c>
      <c r="AQ113" s="1">
        <v>44497</v>
      </c>
      <c r="AR113">
        <v>-1</v>
      </c>
      <c r="AS113" s="1">
        <v>44498</v>
      </c>
      <c r="AT113">
        <v>-1</v>
      </c>
      <c r="AU113">
        <v>-1</v>
      </c>
      <c r="AV113">
        <v>-1</v>
      </c>
      <c r="AW113" s="1">
        <v>41729</v>
      </c>
      <c r="AX113">
        <v>44.595999999999997</v>
      </c>
      <c r="AY113" s="1">
        <v>43274</v>
      </c>
      <c r="AZ113">
        <v>-1</v>
      </c>
      <c r="BA113">
        <v>-1</v>
      </c>
      <c r="BB113">
        <v>-1</v>
      </c>
      <c r="BC113" s="1">
        <v>41594</v>
      </c>
      <c r="BD113">
        <v>-1</v>
      </c>
      <c r="BE113">
        <v>-1</v>
      </c>
      <c r="BF113">
        <v>-1</v>
      </c>
      <c r="BG113">
        <v>-1</v>
      </c>
      <c r="BH113">
        <v>-1</v>
      </c>
      <c r="BI113" s="1">
        <v>43296</v>
      </c>
      <c r="BJ113">
        <v>-1</v>
      </c>
      <c r="BK113">
        <v>-1</v>
      </c>
      <c r="BL113">
        <v>-1</v>
      </c>
      <c r="BM113" s="1">
        <v>43296</v>
      </c>
      <c r="BN113">
        <v>-1</v>
      </c>
      <c r="BO113" s="1">
        <v>43298</v>
      </c>
      <c r="BP113">
        <v>-1</v>
      </c>
      <c r="BQ113">
        <v>-1</v>
      </c>
      <c r="BR113">
        <v>-1</v>
      </c>
      <c r="BS113" s="1">
        <v>43298</v>
      </c>
      <c r="BT113">
        <v>-1</v>
      </c>
      <c r="BU113">
        <v>-1</v>
      </c>
      <c r="BV113">
        <v>-1</v>
      </c>
      <c r="BW113" s="1">
        <v>41787</v>
      </c>
      <c r="BX113">
        <v>-1</v>
      </c>
      <c r="BY113">
        <v>-1</v>
      </c>
      <c r="BZ113">
        <v>-1</v>
      </c>
      <c r="CA113" s="1">
        <v>41783</v>
      </c>
      <c r="CB113">
        <v>-1</v>
      </c>
      <c r="CC113" s="1">
        <v>41784</v>
      </c>
      <c r="CD113">
        <v>-1</v>
      </c>
      <c r="CE113" s="1">
        <v>41060</v>
      </c>
      <c r="CF113">
        <v>234.98699999999999</v>
      </c>
      <c r="CG113" s="1">
        <v>41765</v>
      </c>
      <c r="CH113">
        <v>-1</v>
      </c>
      <c r="CI113">
        <v>-1</v>
      </c>
      <c r="CJ113">
        <v>-1</v>
      </c>
      <c r="CK113" s="1">
        <v>41060</v>
      </c>
      <c r="CL113">
        <v>593.23199999999997</v>
      </c>
      <c r="CM113">
        <v>-1</v>
      </c>
      <c r="CN113">
        <v>-1</v>
      </c>
    </row>
    <row r="114" spans="1:92" x14ac:dyDescent="0.25">
      <c r="A114" s="1">
        <v>40512</v>
      </c>
      <c r="B114">
        <v>100.93899999999999</v>
      </c>
      <c r="C114" s="1">
        <v>40968</v>
      </c>
      <c r="D114">
        <v>247.16200000000001</v>
      </c>
      <c r="E114" s="1">
        <v>40968</v>
      </c>
      <c r="F114">
        <v>72.754999999999995</v>
      </c>
      <c r="G114" s="1">
        <v>40233</v>
      </c>
      <c r="H114">
        <v>-1</v>
      </c>
      <c r="I114" s="1">
        <v>40968</v>
      </c>
      <c r="J114">
        <v>95.649000000000001</v>
      </c>
      <c r="K114" s="1">
        <v>40602</v>
      </c>
      <c r="L114">
        <v>259.59800000000001</v>
      </c>
      <c r="M114" s="1">
        <v>40342</v>
      </c>
      <c r="N114">
        <v>-1</v>
      </c>
      <c r="O114" s="1">
        <v>40162</v>
      </c>
      <c r="P114">
        <v>-1</v>
      </c>
      <c r="Q114" s="1">
        <v>40512</v>
      </c>
      <c r="R114">
        <v>103.89</v>
      </c>
      <c r="S114" s="1">
        <v>43210</v>
      </c>
      <c r="T114">
        <v>-1</v>
      </c>
      <c r="U114" s="1">
        <v>40633</v>
      </c>
      <c r="V114">
        <v>111.483</v>
      </c>
      <c r="W114" s="1">
        <v>40512</v>
      </c>
      <c r="X114">
        <v>145.71700000000001</v>
      </c>
      <c r="Y114" s="1">
        <v>40512</v>
      </c>
      <c r="Z114">
        <v>115.614</v>
      </c>
      <c r="AA114" s="1">
        <v>40354</v>
      </c>
      <c r="AB114">
        <v>-1</v>
      </c>
      <c r="AC114" s="1">
        <v>40662</v>
      </c>
      <c r="AD114">
        <v>110.411</v>
      </c>
      <c r="AE114" s="1">
        <v>41022</v>
      </c>
      <c r="AF114">
        <v>-1</v>
      </c>
      <c r="AG114" s="1">
        <f>_xll.BDH(CONCATENATE("AUST"," CDS USD SR ",$B$3,"Y D14 CORP"),"PX_LAST",$B$1,$B$2,"Dates","S","Period","M","Array","","cols=2;rows=2")</f>
        <v>42004</v>
      </c>
      <c r="AH114">
        <v>10.653</v>
      </c>
      <c r="AI114">
        <v>-1</v>
      </c>
      <c r="AJ114">
        <v>-1</v>
      </c>
      <c r="AK114">
        <v>-1</v>
      </c>
      <c r="AL114">
        <v>-1</v>
      </c>
      <c r="AM114">
        <v>-1</v>
      </c>
      <c r="AN114">
        <v>-1</v>
      </c>
      <c r="AO114" s="1">
        <v>43297</v>
      </c>
      <c r="AP114">
        <v>-1</v>
      </c>
      <c r="AQ114" s="1">
        <v>44498</v>
      </c>
      <c r="AR114">
        <v>-1</v>
      </c>
      <c r="AS114" s="1">
        <v>44499</v>
      </c>
      <c r="AT114">
        <v>-1</v>
      </c>
      <c r="AU114">
        <v>-1</v>
      </c>
      <c r="AV114">
        <v>-1</v>
      </c>
      <c r="AW114" s="1">
        <v>41736</v>
      </c>
      <c r="AX114">
        <v>-1</v>
      </c>
      <c r="AY114" s="1">
        <v>43275</v>
      </c>
      <c r="AZ114">
        <v>-1</v>
      </c>
      <c r="BA114">
        <v>-1</v>
      </c>
      <c r="BB114">
        <v>-1</v>
      </c>
      <c r="BC114" s="1">
        <v>41595</v>
      </c>
      <c r="BD114">
        <v>-1</v>
      </c>
      <c r="BE114">
        <v>-1</v>
      </c>
      <c r="BF114">
        <v>-1</v>
      </c>
      <c r="BG114">
        <v>-1</v>
      </c>
      <c r="BH114">
        <v>-1</v>
      </c>
      <c r="BI114" s="1">
        <v>43297</v>
      </c>
      <c r="BJ114">
        <v>-1</v>
      </c>
      <c r="BK114">
        <v>-1</v>
      </c>
      <c r="BL114">
        <v>-1</v>
      </c>
      <c r="BM114" s="1">
        <v>43297</v>
      </c>
      <c r="BN114">
        <v>-1</v>
      </c>
      <c r="BO114" s="1">
        <v>43299</v>
      </c>
      <c r="BP114">
        <v>-1</v>
      </c>
      <c r="BQ114">
        <v>-1</v>
      </c>
      <c r="BR114">
        <v>-1</v>
      </c>
      <c r="BS114" s="1">
        <v>43299</v>
      </c>
      <c r="BT114">
        <v>-1</v>
      </c>
      <c r="BU114">
        <v>-1</v>
      </c>
      <c r="BV114">
        <v>-1</v>
      </c>
      <c r="BW114" s="1">
        <v>41788</v>
      </c>
      <c r="BX114">
        <v>-1</v>
      </c>
      <c r="BY114">
        <v>-1</v>
      </c>
      <c r="BZ114">
        <v>-1</v>
      </c>
      <c r="CA114" s="1">
        <v>41784</v>
      </c>
      <c r="CB114">
        <v>-1</v>
      </c>
      <c r="CC114" s="1">
        <v>41785</v>
      </c>
      <c r="CD114">
        <v>-1</v>
      </c>
      <c r="CE114" s="1">
        <v>41089</v>
      </c>
      <c r="CF114">
        <v>191.01</v>
      </c>
      <c r="CG114" s="1">
        <v>41766</v>
      </c>
      <c r="CH114">
        <v>-1</v>
      </c>
      <c r="CI114">
        <v>-1</v>
      </c>
      <c r="CJ114">
        <v>-1</v>
      </c>
      <c r="CK114" s="1">
        <v>41089</v>
      </c>
      <c r="CL114">
        <v>471.36500000000001</v>
      </c>
      <c r="CM114">
        <v>-1</v>
      </c>
      <c r="CN114">
        <v>-1</v>
      </c>
    </row>
    <row r="115" spans="1:92" x14ac:dyDescent="0.25">
      <c r="A115" s="1">
        <v>40543</v>
      </c>
      <c r="B115">
        <v>90.147000000000006</v>
      </c>
      <c r="C115" s="1">
        <v>40998</v>
      </c>
      <c r="D115">
        <v>217.273</v>
      </c>
      <c r="E115" s="1">
        <v>40998</v>
      </c>
      <c r="F115">
        <v>70.097999999999999</v>
      </c>
      <c r="G115" s="1">
        <v>40234</v>
      </c>
      <c r="H115">
        <v>-1</v>
      </c>
      <c r="I115" s="1">
        <v>40998</v>
      </c>
      <c r="J115">
        <v>78.424000000000007</v>
      </c>
      <c r="K115" s="1">
        <v>40633</v>
      </c>
      <c r="L115">
        <v>212.39699999999999</v>
      </c>
      <c r="M115" s="1">
        <v>40343</v>
      </c>
      <c r="N115">
        <v>-1</v>
      </c>
      <c r="O115" s="1">
        <v>40163</v>
      </c>
      <c r="P115">
        <v>-1</v>
      </c>
      <c r="Q115" s="1">
        <v>40543</v>
      </c>
      <c r="R115">
        <v>88.331999999999994</v>
      </c>
      <c r="S115" s="1">
        <v>43211</v>
      </c>
      <c r="T115">
        <v>-1</v>
      </c>
      <c r="U115" s="1">
        <v>40662</v>
      </c>
      <c r="V115">
        <v>111.343</v>
      </c>
      <c r="W115" s="1">
        <v>40543</v>
      </c>
      <c r="X115">
        <v>116.093</v>
      </c>
      <c r="Y115" s="1">
        <v>40543</v>
      </c>
      <c r="Z115">
        <v>95.099000000000004</v>
      </c>
      <c r="AA115" s="1">
        <v>40355</v>
      </c>
      <c r="AB115">
        <v>-1</v>
      </c>
      <c r="AC115" s="1">
        <v>40694</v>
      </c>
      <c r="AD115">
        <v>121.78700000000001</v>
      </c>
      <c r="AE115" s="1">
        <v>41023</v>
      </c>
      <c r="AF115">
        <v>-1</v>
      </c>
      <c r="AG115" s="1">
        <f>_xll.BDH(CONCATENATE("AUST"," CDS USD SR ",$B$3,"Y D14 CORP"),"PX_LAST",$B$1,$B$2,"Dates","S","Period","M","Array","","cols=2;rows=2")</f>
        <v>42004</v>
      </c>
      <c r="AH115">
        <v>10.653</v>
      </c>
      <c r="AI115">
        <v>-1</v>
      </c>
      <c r="AJ115">
        <v>-1</v>
      </c>
      <c r="AK115">
        <v>-1</v>
      </c>
      <c r="AL115">
        <v>-1</v>
      </c>
      <c r="AM115">
        <v>-1</v>
      </c>
      <c r="AN115">
        <v>-1</v>
      </c>
      <c r="AO115" s="1">
        <v>43298</v>
      </c>
      <c r="AP115">
        <v>-1</v>
      </c>
      <c r="AQ115" s="1">
        <v>44499</v>
      </c>
      <c r="AR115">
        <v>-1</v>
      </c>
      <c r="AS115" s="1">
        <v>44500</v>
      </c>
      <c r="AT115">
        <v>-1</v>
      </c>
      <c r="AU115">
        <v>-1</v>
      </c>
      <c r="AV115">
        <v>-1</v>
      </c>
      <c r="AW115" s="1">
        <v>41737</v>
      </c>
      <c r="AX115">
        <v>-1</v>
      </c>
      <c r="AY115" s="1">
        <v>43276</v>
      </c>
      <c r="AZ115">
        <v>-1</v>
      </c>
      <c r="BA115">
        <v>-1</v>
      </c>
      <c r="BB115">
        <v>-1</v>
      </c>
      <c r="BC115" s="1">
        <v>41596</v>
      </c>
      <c r="BD115">
        <v>-1</v>
      </c>
      <c r="BE115">
        <v>-1</v>
      </c>
      <c r="BF115">
        <v>-1</v>
      </c>
      <c r="BG115">
        <v>-1</v>
      </c>
      <c r="BH115">
        <v>-1</v>
      </c>
      <c r="BI115" s="1">
        <v>43298</v>
      </c>
      <c r="BJ115">
        <v>-1</v>
      </c>
      <c r="BK115">
        <v>-1</v>
      </c>
      <c r="BL115">
        <v>-1</v>
      </c>
      <c r="BM115" s="1">
        <v>43298</v>
      </c>
      <c r="BN115">
        <v>-1</v>
      </c>
      <c r="BO115" s="1">
        <v>43300</v>
      </c>
      <c r="BP115">
        <v>-1</v>
      </c>
      <c r="BQ115">
        <v>-1</v>
      </c>
      <c r="BR115">
        <v>-1</v>
      </c>
      <c r="BS115" s="1">
        <v>43300</v>
      </c>
      <c r="BT115">
        <v>-1</v>
      </c>
      <c r="BU115">
        <v>-1</v>
      </c>
      <c r="BV115">
        <v>-1</v>
      </c>
      <c r="BW115" s="1">
        <v>41789</v>
      </c>
      <c r="BX115">
        <v>-1</v>
      </c>
      <c r="BY115">
        <v>-1</v>
      </c>
      <c r="BZ115">
        <v>-1</v>
      </c>
      <c r="CA115" s="1">
        <v>41785</v>
      </c>
      <c r="CB115">
        <v>-1</v>
      </c>
      <c r="CC115" s="1">
        <v>41786</v>
      </c>
      <c r="CD115">
        <v>-1</v>
      </c>
      <c r="CE115" s="1">
        <v>41121</v>
      </c>
      <c r="CF115">
        <v>170.41800000000001</v>
      </c>
      <c r="CG115" s="1">
        <v>41767</v>
      </c>
      <c r="CH115">
        <v>-1</v>
      </c>
      <c r="CI115">
        <v>-1</v>
      </c>
      <c r="CJ115">
        <v>-1</v>
      </c>
      <c r="CK115" s="1">
        <v>41121</v>
      </c>
      <c r="CL115">
        <v>430.55</v>
      </c>
      <c r="CM115">
        <v>-1</v>
      </c>
      <c r="CN115">
        <v>-1</v>
      </c>
    </row>
    <row r="116" spans="1:92" x14ac:dyDescent="0.25">
      <c r="A116" s="1">
        <v>40574</v>
      </c>
      <c r="B116">
        <v>96.418999999999997</v>
      </c>
      <c r="C116" s="1">
        <v>41029</v>
      </c>
      <c r="D116">
        <v>241.578</v>
      </c>
      <c r="E116" s="1">
        <v>41029</v>
      </c>
      <c r="F116">
        <v>71.103999999999999</v>
      </c>
      <c r="G116" s="1">
        <v>40235</v>
      </c>
      <c r="H116">
        <v>-1</v>
      </c>
      <c r="I116" s="1">
        <v>41029</v>
      </c>
      <c r="J116">
        <v>78.203000000000003</v>
      </c>
      <c r="K116" s="1">
        <v>40662</v>
      </c>
      <c r="L116">
        <v>222.363</v>
      </c>
      <c r="M116" s="1">
        <v>40344</v>
      </c>
      <c r="N116">
        <v>-1</v>
      </c>
      <c r="O116" s="1">
        <v>40164</v>
      </c>
      <c r="P116">
        <v>-1</v>
      </c>
      <c r="Q116" s="1">
        <v>40574</v>
      </c>
      <c r="R116">
        <v>95.784000000000006</v>
      </c>
      <c r="S116" s="1">
        <v>43212</v>
      </c>
      <c r="T116">
        <v>-1</v>
      </c>
      <c r="U116" s="1">
        <v>40694</v>
      </c>
      <c r="V116">
        <v>104.31</v>
      </c>
      <c r="W116" s="1">
        <v>40574</v>
      </c>
      <c r="X116">
        <v>121.967</v>
      </c>
      <c r="Y116" s="1">
        <v>40574</v>
      </c>
      <c r="Z116">
        <v>106.185</v>
      </c>
      <c r="AA116" s="1">
        <v>40356</v>
      </c>
      <c r="AB116">
        <v>-1</v>
      </c>
      <c r="AC116" s="1">
        <v>40724</v>
      </c>
      <c r="AD116">
        <v>132.673</v>
      </c>
      <c r="AE116" s="1">
        <v>41024</v>
      </c>
      <c r="AF116">
        <v>-1</v>
      </c>
      <c r="AG116" s="1">
        <f>_xll.BDH(CONCATENATE("AUST"," CDS USD SR ",$B$3,"Y D14 CORP"),"PX_LAST",$B$1,$B$2,"Dates","S","Period","M","Array","","cols=2;rows=2")</f>
        <v>42004</v>
      </c>
      <c r="AH116">
        <v>10.653</v>
      </c>
      <c r="AI116">
        <v>-1</v>
      </c>
      <c r="AJ116">
        <v>-1</v>
      </c>
      <c r="AK116">
        <v>-1</v>
      </c>
      <c r="AL116">
        <v>-1</v>
      </c>
      <c r="AM116">
        <v>-1</v>
      </c>
      <c r="AN116">
        <v>-1</v>
      </c>
      <c r="AO116" s="1">
        <v>43299</v>
      </c>
      <c r="AP116">
        <v>-1</v>
      </c>
      <c r="AQ116" s="1">
        <v>44500</v>
      </c>
      <c r="AR116">
        <v>-1</v>
      </c>
      <c r="AS116" s="1">
        <v>44501</v>
      </c>
      <c r="AT116">
        <v>-1</v>
      </c>
      <c r="AU116">
        <v>-1</v>
      </c>
      <c r="AV116">
        <v>-1</v>
      </c>
      <c r="AW116" s="1">
        <v>41738</v>
      </c>
      <c r="AX116">
        <v>-1</v>
      </c>
      <c r="AY116" s="1">
        <v>43277</v>
      </c>
      <c r="AZ116">
        <v>-1</v>
      </c>
      <c r="BA116">
        <v>-1</v>
      </c>
      <c r="BB116">
        <v>-1</v>
      </c>
      <c r="BC116" s="1">
        <v>41597</v>
      </c>
      <c r="BD116">
        <v>-1</v>
      </c>
      <c r="BE116">
        <v>-1</v>
      </c>
      <c r="BF116">
        <v>-1</v>
      </c>
      <c r="BG116">
        <v>-1</v>
      </c>
      <c r="BH116">
        <v>-1</v>
      </c>
      <c r="BI116" s="1">
        <v>43299</v>
      </c>
      <c r="BJ116">
        <v>-1</v>
      </c>
      <c r="BK116">
        <v>-1</v>
      </c>
      <c r="BL116">
        <v>-1</v>
      </c>
      <c r="BM116" s="1">
        <v>43299</v>
      </c>
      <c r="BN116">
        <v>-1</v>
      </c>
      <c r="BO116" s="1">
        <v>43301</v>
      </c>
      <c r="BP116">
        <v>-1</v>
      </c>
      <c r="BQ116">
        <v>-1</v>
      </c>
      <c r="BR116">
        <v>-1</v>
      </c>
      <c r="BS116" s="1">
        <v>43301</v>
      </c>
      <c r="BT116">
        <v>-1</v>
      </c>
      <c r="BU116">
        <v>-1</v>
      </c>
      <c r="BV116">
        <v>-1</v>
      </c>
      <c r="BW116" s="1">
        <v>41790</v>
      </c>
      <c r="BX116">
        <v>-1</v>
      </c>
      <c r="BY116">
        <v>-1</v>
      </c>
      <c r="BZ116">
        <v>-1</v>
      </c>
      <c r="CA116" s="1">
        <v>41786</v>
      </c>
      <c r="CB116">
        <v>-1</v>
      </c>
      <c r="CC116" s="1">
        <v>41787</v>
      </c>
      <c r="CD116">
        <v>-1</v>
      </c>
      <c r="CE116" s="1">
        <v>41152</v>
      </c>
      <c r="CF116">
        <v>127.577</v>
      </c>
      <c r="CG116" s="1">
        <v>41768</v>
      </c>
      <c r="CH116">
        <v>-1</v>
      </c>
      <c r="CI116">
        <v>-1</v>
      </c>
      <c r="CJ116">
        <v>-1</v>
      </c>
      <c r="CK116" s="1">
        <v>41152</v>
      </c>
      <c r="CL116">
        <v>394.517</v>
      </c>
      <c r="CM116">
        <v>-1</v>
      </c>
      <c r="CN116">
        <v>-1</v>
      </c>
    </row>
    <row r="117" spans="1:92" x14ac:dyDescent="0.25">
      <c r="A117" s="1">
        <v>40602</v>
      </c>
      <c r="B117">
        <v>92.837999999999994</v>
      </c>
      <c r="C117" s="1">
        <v>41060</v>
      </c>
      <c r="D117">
        <v>334.488</v>
      </c>
      <c r="E117" s="1">
        <v>41060</v>
      </c>
      <c r="F117">
        <v>99.426000000000002</v>
      </c>
      <c r="G117" s="1">
        <v>40236</v>
      </c>
      <c r="H117">
        <v>-1</v>
      </c>
      <c r="I117" s="1">
        <v>41060</v>
      </c>
      <c r="J117">
        <v>122.77800000000001</v>
      </c>
      <c r="K117" s="1">
        <v>40694</v>
      </c>
      <c r="L117">
        <v>221.73599999999999</v>
      </c>
      <c r="M117" s="1">
        <v>40345</v>
      </c>
      <c r="N117">
        <v>-1</v>
      </c>
      <c r="O117" s="1">
        <v>40165</v>
      </c>
      <c r="P117">
        <v>-1</v>
      </c>
      <c r="Q117" s="1">
        <v>40602</v>
      </c>
      <c r="R117">
        <v>90.358000000000004</v>
      </c>
      <c r="S117" s="1">
        <v>43213</v>
      </c>
      <c r="T117">
        <v>-1</v>
      </c>
      <c r="U117" s="1">
        <v>40724</v>
      </c>
      <c r="V117">
        <v>110.193</v>
      </c>
      <c r="W117" s="1">
        <v>40602</v>
      </c>
      <c r="X117">
        <v>114.673</v>
      </c>
      <c r="Y117" s="1">
        <v>40602</v>
      </c>
      <c r="Z117">
        <v>99.933999999999997</v>
      </c>
      <c r="AA117" s="1">
        <v>40357</v>
      </c>
      <c r="AB117">
        <v>-1</v>
      </c>
      <c r="AC117" s="1">
        <v>40753</v>
      </c>
      <c r="AD117">
        <v>149.31700000000001</v>
      </c>
      <c r="AE117" s="1">
        <v>41025</v>
      </c>
      <c r="AF117">
        <v>-1</v>
      </c>
      <c r="AG117" s="1">
        <f>_xll.BDH(CONCATENATE("AUST"," CDS USD SR ",$B$3,"Y D14 CORP"),"PX_LAST",$B$1,$B$2,"Dates","S","Period","M","Array","","cols=2;rows=2")</f>
        <v>42004</v>
      </c>
      <c r="AH117">
        <v>10.653</v>
      </c>
      <c r="AI117">
        <v>-1</v>
      </c>
      <c r="AJ117">
        <v>-1</v>
      </c>
      <c r="AK117">
        <v>-1</v>
      </c>
      <c r="AL117">
        <v>-1</v>
      </c>
      <c r="AM117">
        <v>-1</v>
      </c>
      <c r="AN117">
        <v>-1</v>
      </c>
      <c r="AO117" s="1">
        <v>43300</v>
      </c>
      <c r="AP117">
        <v>-1</v>
      </c>
      <c r="AQ117" s="1">
        <v>44501</v>
      </c>
      <c r="AR117">
        <v>-1</v>
      </c>
      <c r="AS117" s="1">
        <v>44502</v>
      </c>
      <c r="AT117">
        <v>-1</v>
      </c>
      <c r="AU117">
        <v>-1</v>
      </c>
      <c r="AV117">
        <v>-1</v>
      </c>
      <c r="AW117" s="1">
        <v>41739</v>
      </c>
      <c r="AX117">
        <v>-1</v>
      </c>
      <c r="AY117" s="1">
        <v>43278</v>
      </c>
      <c r="AZ117">
        <v>-1</v>
      </c>
      <c r="BA117">
        <v>-1</v>
      </c>
      <c r="BB117">
        <v>-1</v>
      </c>
      <c r="BC117" s="1">
        <v>41598</v>
      </c>
      <c r="BD117">
        <v>-1</v>
      </c>
      <c r="BE117">
        <v>-1</v>
      </c>
      <c r="BF117">
        <v>-1</v>
      </c>
      <c r="BG117">
        <v>-1</v>
      </c>
      <c r="BH117">
        <v>-1</v>
      </c>
      <c r="BI117" s="1">
        <v>43300</v>
      </c>
      <c r="BJ117">
        <v>-1</v>
      </c>
      <c r="BK117">
        <v>-1</v>
      </c>
      <c r="BL117">
        <v>-1</v>
      </c>
      <c r="BM117" s="1">
        <v>43300</v>
      </c>
      <c r="BN117">
        <v>-1</v>
      </c>
      <c r="BO117" s="1">
        <v>43302</v>
      </c>
      <c r="BP117">
        <v>-1</v>
      </c>
      <c r="BQ117">
        <v>-1</v>
      </c>
      <c r="BR117">
        <v>-1</v>
      </c>
      <c r="BS117" s="1">
        <v>43302</v>
      </c>
      <c r="BT117">
        <v>-1</v>
      </c>
      <c r="BU117">
        <v>-1</v>
      </c>
      <c r="BV117">
        <v>-1</v>
      </c>
      <c r="BW117" s="1">
        <v>41791</v>
      </c>
      <c r="BX117">
        <v>-1</v>
      </c>
      <c r="BY117">
        <v>-1</v>
      </c>
      <c r="BZ117">
        <v>-1</v>
      </c>
      <c r="CA117" s="1">
        <v>41787</v>
      </c>
      <c r="CB117">
        <v>-1</v>
      </c>
      <c r="CC117" s="1">
        <v>41788</v>
      </c>
      <c r="CD117">
        <v>-1</v>
      </c>
      <c r="CE117" s="1">
        <v>41180</v>
      </c>
      <c r="CF117">
        <v>93.427000000000007</v>
      </c>
      <c r="CG117" s="1">
        <v>41769</v>
      </c>
      <c r="CH117">
        <v>-1</v>
      </c>
      <c r="CI117">
        <v>-1</v>
      </c>
      <c r="CJ117">
        <v>-1</v>
      </c>
      <c r="CK117" s="1">
        <v>41180</v>
      </c>
      <c r="CL117">
        <v>345.48599999999999</v>
      </c>
      <c r="CM117">
        <v>-1</v>
      </c>
      <c r="CN117">
        <v>-1</v>
      </c>
    </row>
    <row r="118" spans="1:92" x14ac:dyDescent="0.25">
      <c r="A118" s="1">
        <v>40633</v>
      </c>
      <c r="B118">
        <v>82.588999999999999</v>
      </c>
      <c r="C118" s="1">
        <v>41089</v>
      </c>
      <c r="D118">
        <v>277.87299999999999</v>
      </c>
      <c r="E118" s="1">
        <v>41089</v>
      </c>
      <c r="F118">
        <v>86.462999999999994</v>
      </c>
      <c r="G118" s="1">
        <v>40237</v>
      </c>
      <c r="H118">
        <v>-1</v>
      </c>
      <c r="I118" s="1">
        <v>41089</v>
      </c>
      <c r="J118">
        <v>103.77500000000001</v>
      </c>
      <c r="K118" s="1">
        <v>40724</v>
      </c>
      <c r="L118">
        <v>228.42400000000001</v>
      </c>
      <c r="M118" s="1">
        <v>40346</v>
      </c>
      <c r="N118">
        <v>-1</v>
      </c>
      <c r="O118" s="1">
        <v>40166</v>
      </c>
      <c r="P118">
        <v>-1</v>
      </c>
      <c r="Q118" s="1">
        <v>40633</v>
      </c>
      <c r="R118">
        <v>78.340999999999994</v>
      </c>
      <c r="S118" s="1">
        <v>43214</v>
      </c>
      <c r="T118">
        <v>-1</v>
      </c>
      <c r="U118" s="1">
        <v>40753</v>
      </c>
      <c r="V118">
        <v>125.553</v>
      </c>
      <c r="W118" s="1">
        <v>40633</v>
      </c>
      <c r="X118">
        <v>95.626000000000005</v>
      </c>
      <c r="Y118" s="1">
        <v>40633</v>
      </c>
      <c r="Z118">
        <v>83.254999999999995</v>
      </c>
      <c r="AA118" s="1">
        <v>40358</v>
      </c>
      <c r="AB118">
        <v>-1</v>
      </c>
      <c r="AC118" s="1">
        <v>40786</v>
      </c>
      <c r="AD118">
        <v>186.99199999999999</v>
      </c>
      <c r="AE118" s="1">
        <v>41026</v>
      </c>
      <c r="AF118">
        <v>-1</v>
      </c>
      <c r="AG118" s="1">
        <f>_xll.BDH(CONCATENATE("AUST"," CDS USD SR ",$B$3,"Y D14 CORP"),"PX_LAST",$B$1,$B$2,"Dates","S","Period","M","Array","","cols=2;rows=2")</f>
        <v>42004</v>
      </c>
      <c r="AH118">
        <v>10.653</v>
      </c>
      <c r="AI118">
        <v>-1</v>
      </c>
      <c r="AJ118">
        <v>-1</v>
      </c>
      <c r="AK118">
        <v>-1</v>
      </c>
      <c r="AL118">
        <v>-1</v>
      </c>
      <c r="AM118">
        <v>-1</v>
      </c>
      <c r="AN118">
        <v>-1</v>
      </c>
      <c r="AO118" s="1">
        <v>43301</v>
      </c>
      <c r="AP118">
        <v>-1</v>
      </c>
      <c r="AQ118" s="1">
        <v>44502</v>
      </c>
      <c r="AR118">
        <v>-1</v>
      </c>
      <c r="AS118" s="1">
        <v>44503</v>
      </c>
      <c r="AT118">
        <v>-1</v>
      </c>
      <c r="AU118">
        <v>-1</v>
      </c>
      <c r="AV118">
        <v>-1</v>
      </c>
      <c r="AW118" s="1">
        <v>41740</v>
      </c>
      <c r="AX118">
        <v>-1</v>
      </c>
      <c r="AY118" s="1">
        <v>43279</v>
      </c>
      <c r="AZ118">
        <v>-1</v>
      </c>
      <c r="BA118">
        <v>-1</v>
      </c>
      <c r="BB118">
        <v>-1</v>
      </c>
      <c r="BC118" s="1">
        <v>41599</v>
      </c>
      <c r="BD118">
        <v>-1</v>
      </c>
      <c r="BE118">
        <v>-1</v>
      </c>
      <c r="BF118">
        <v>-1</v>
      </c>
      <c r="BG118">
        <v>-1</v>
      </c>
      <c r="BH118">
        <v>-1</v>
      </c>
      <c r="BI118" s="1">
        <v>43301</v>
      </c>
      <c r="BJ118">
        <v>-1</v>
      </c>
      <c r="BK118">
        <v>-1</v>
      </c>
      <c r="BL118">
        <v>-1</v>
      </c>
      <c r="BM118" s="1">
        <v>43301</v>
      </c>
      <c r="BN118">
        <v>-1</v>
      </c>
      <c r="BO118" s="1">
        <v>43303</v>
      </c>
      <c r="BP118">
        <v>-1</v>
      </c>
      <c r="BQ118">
        <v>-1</v>
      </c>
      <c r="BR118">
        <v>-1</v>
      </c>
      <c r="BS118" s="1">
        <v>43303</v>
      </c>
      <c r="BT118">
        <v>-1</v>
      </c>
      <c r="BU118">
        <v>-1</v>
      </c>
      <c r="BV118">
        <v>-1</v>
      </c>
      <c r="BW118" s="1">
        <v>41792</v>
      </c>
      <c r="BX118">
        <v>-1</v>
      </c>
      <c r="BY118">
        <v>-1</v>
      </c>
      <c r="BZ118">
        <v>-1</v>
      </c>
      <c r="CA118" s="1">
        <v>41788</v>
      </c>
      <c r="CB118">
        <v>-1</v>
      </c>
      <c r="CC118" s="1">
        <v>41789</v>
      </c>
      <c r="CD118">
        <v>-1</v>
      </c>
      <c r="CE118" s="1">
        <v>41213</v>
      </c>
      <c r="CF118">
        <v>64.685000000000002</v>
      </c>
      <c r="CG118" s="1">
        <v>41770</v>
      </c>
      <c r="CH118">
        <v>-1</v>
      </c>
      <c r="CI118">
        <v>-1</v>
      </c>
      <c r="CJ118">
        <v>-1</v>
      </c>
      <c r="CK118" s="1">
        <v>41213</v>
      </c>
      <c r="CL118">
        <v>224.97300000000001</v>
      </c>
      <c r="CM118">
        <v>-1</v>
      </c>
      <c r="CN118">
        <v>-1</v>
      </c>
    </row>
    <row r="119" spans="1:92" x14ac:dyDescent="0.25">
      <c r="A119" s="1">
        <v>40662</v>
      </c>
      <c r="B119">
        <v>76.912999999999997</v>
      </c>
      <c r="C119" s="1">
        <v>41121</v>
      </c>
      <c r="D119">
        <v>229.30799999999999</v>
      </c>
      <c r="E119" s="1">
        <v>41121</v>
      </c>
      <c r="F119">
        <v>74.429000000000002</v>
      </c>
      <c r="G119" s="1">
        <v>40238</v>
      </c>
      <c r="H119">
        <v>-1</v>
      </c>
      <c r="I119" s="1">
        <v>41121</v>
      </c>
      <c r="J119">
        <v>84.287999999999997</v>
      </c>
      <c r="K119" s="1">
        <v>40753</v>
      </c>
      <c r="L119">
        <v>276.84500000000003</v>
      </c>
      <c r="M119" s="1">
        <v>40347</v>
      </c>
      <c r="N119">
        <v>-1</v>
      </c>
      <c r="O119" s="1">
        <v>40167</v>
      </c>
      <c r="P119">
        <v>-1</v>
      </c>
      <c r="Q119" s="1">
        <v>40662</v>
      </c>
      <c r="R119">
        <v>72.153000000000006</v>
      </c>
      <c r="S119" s="1">
        <v>43215</v>
      </c>
      <c r="T119">
        <v>-1</v>
      </c>
      <c r="U119" s="1">
        <v>40786</v>
      </c>
      <c r="V119">
        <v>170.92599999999999</v>
      </c>
      <c r="W119" s="1">
        <v>40662</v>
      </c>
      <c r="X119">
        <v>91.525000000000006</v>
      </c>
      <c r="Y119" s="1">
        <v>40662</v>
      </c>
      <c r="Z119">
        <v>80.453000000000003</v>
      </c>
      <c r="AA119" s="1">
        <v>40359</v>
      </c>
      <c r="AB119">
        <v>-1</v>
      </c>
      <c r="AC119" s="1">
        <v>40816</v>
      </c>
      <c r="AD119">
        <v>247.601</v>
      </c>
      <c r="AE119" s="1">
        <v>41027</v>
      </c>
      <c r="AF119">
        <v>-1</v>
      </c>
      <c r="AG119" s="1">
        <f>_xll.BDH(CONCATENATE("AUST"," CDS USD SR ",$B$3,"Y D14 CORP"),"PX_LAST",$B$1,$B$2,"Dates","S","Period","M","Array","","cols=2;rows=2")</f>
        <v>42004</v>
      </c>
      <c r="AH119">
        <v>10.653</v>
      </c>
      <c r="AI119">
        <v>-1</v>
      </c>
      <c r="AJ119">
        <v>-1</v>
      </c>
      <c r="AK119">
        <v>-1</v>
      </c>
      <c r="AL119">
        <v>-1</v>
      </c>
      <c r="AM119">
        <v>-1</v>
      </c>
      <c r="AN119">
        <v>-1</v>
      </c>
      <c r="AO119" s="1">
        <v>43302</v>
      </c>
      <c r="AP119">
        <v>-1</v>
      </c>
      <c r="AQ119" s="1">
        <v>44503</v>
      </c>
      <c r="AR119">
        <v>-1</v>
      </c>
      <c r="AS119" s="1">
        <v>44504</v>
      </c>
      <c r="AT119">
        <v>-1</v>
      </c>
      <c r="AU119">
        <v>-1</v>
      </c>
      <c r="AV119">
        <v>-1</v>
      </c>
      <c r="AW119" s="1">
        <v>41741</v>
      </c>
      <c r="AX119">
        <v>-1</v>
      </c>
      <c r="AY119" s="1">
        <v>43280</v>
      </c>
      <c r="AZ119">
        <v>-1</v>
      </c>
      <c r="BA119">
        <v>-1</v>
      </c>
      <c r="BB119">
        <v>-1</v>
      </c>
      <c r="BC119" s="1">
        <v>41600</v>
      </c>
      <c r="BD119">
        <v>-1</v>
      </c>
      <c r="BE119">
        <v>-1</v>
      </c>
      <c r="BF119">
        <v>-1</v>
      </c>
      <c r="BG119">
        <v>-1</v>
      </c>
      <c r="BH119">
        <v>-1</v>
      </c>
      <c r="BI119" s="1">
        <v>43302</v>
      </c>
      <c r="BJ119">
        <v>-1</v>
      </c>
      <c r="BK119">
        <v>-1</v>
      </c>
      <c r="BL119">
        <v>-1</v>
      </c>
      <c r="BM119" s="1">
        <v>43302</v>
      </c>
      <c r="BN119">
        <v>-1</v>
      </c>
      <c r="BO119" s="1">
        <v>43304</v>
      </c>
      <c r="BP119">
        <v>-1</v>
      </c>
      <c r="BQ119">
        <v>-1</v>
      </c>
      <c r="BR119">
        <v>-1</v>
      </c>
      <c r="BS119" s="1">
        <v>43304</v>
      </c>
      <c r="BT119">
        <v>-1</v>
      </c>
      <c r="BU119">
        <v>-1</v>
      </c>
      <c r="BV119">
        <v>-1</v>
      </c>
      <c r="BW119" s="1">
        <v>41793</v>
      </c>
      <c r="BX119">
        <v>-1</v>
      </c>
      <c r="BY119">
        <v>-1</v>
      </c>
      <c r="BZ119">
        <v>-1</v>
      </c>
      <c r="CA119" s="1">
        <v>41789</v>
      </c>
      <c r="CB119">
        <v>-1</v>
      </c>
      <c r="CC119" s="1">
        <v>41790</v>
      </c>
      <c r="CD119">
        <v>-1</v>
      </c>
      <c r="CE119" s="1">
        <v>41243</v>
      </c>
      <c r="CF119">
        <v>58.936999999999998</v>
      </c>
      <c r="CG119" s="1">
        <v>41771</v>
      </c>
      <c r="CH119">
        <v>-1</v>
      </c>
      <c r="CI119">
        <v>-1</v>
      </c>
      <c r="CJ119">
        <v>-1</v>
      </c>
      <c r="CK119" s="1">
        <v>41243</v>
      </c>
      <c r="CL119">
        <v>233.81100000000001</v>
      </c>
      <c r="CM119">
        <v>-1</v>
      </c>
      <c r="CN119">
        <v>-1</v>
      </c>
    </row>
    <row r="120" spans="1:92" x14ac:dyDescent="0.25">
      <c r="A120" s="1">
        <v>40694</v>
      </c>
      <c r="B120">
        <v>76.33</v>
      </c>
      <c r="C120" s="1">
        <v>41152</v>
      </c>
      <c r="D120">
        <v>203.976</v>
      </c>
      <c r="E120" s="1">
        <v>41152</v>
      </c>
      <c r="F120">
        <v>66.638999999999996</v>
      </c>
      <c r="G120" s="1">
        <v>40239</v>
      </c>
      <c r="H120">
        <v>-1</v>
      </c>
      <c r="I120" s="1">
        <v>41152</v>
      </c>
      <c r="J120">
        <v>77.102000000000004</v>
      </c>
      <c r="K120" s="1">
        <v>40786</v>
      </c>
      <c r="L120">
        <v>358.42399999999998</v>
      </c>
      <c r="M120" s="1">
        <v>40348</v>
      </c>
      <c r="N120">
        <v>-1</v>
      </c>
      <c r="O120" s="1">
        <v>40168</v>
      </c>
      <c r="P120">
        <v>-1</v>
      </c>
      <c r="Q120" s="1">
        <v>40694</v>
      </c>
      <c r="R120">
        <v>76.891999999999996</v>
      </c>
      <c r="S120" s="1">
        <v>43216</v>
      </c>
      <c r="T120">
        <v>-1</v>
      </c>
      <c r="U120" s="1">
        <v>40816</v>
      </c>
      <c r="V120">
        <v>230.84100000000001</v>
      </c>
      <c r="W120" s="1">
        <v>40694</v>
      </c>
      <c r="X120">
        <v>108.36499999999999</v>
      </c>
      <c r="Y120" s="1">
        <v>40694</v>
      </c>
      <c r="Z120">
        <v>82.009</v>
      </c>
      <c r="AA120" s="1">
        <v>40360</v>
      </c>
      <c r="AB120">
        <v>-1</v>
      </c>
      <c r="AC120" s="1">
        <v>40847</v>
      </c>
      <c r="AD120">
        <v>200.47900000000001</v>
      </c>
      <c r="AE120" s="1">
        <v>41028</v>
      </c>
      <c r="AF120">
        <v>-1</v>
      </c>
      <c r="AG120" s="1">
        <f>_xll.BDH(CONCATENATE("AUST"," CDS USD SR ",$B$3,"Y D14 CORP"),"PX_LAST",$B$1,$B$2,"Dates","S","Period","M","Array","","cols=2;rows=2")</f>
        <v>42004</v>
      </c>
      <c r="AH120">
        <v>10.653</v>
      </c>
      <c r="AI120">
        <v>-1</v>
      </c>
      <c r="AJ120">
        <v>-1</v>
      </c>
      <c r="AK120">
        <v>-1</v>
      </c>
      <c r="AL120">
        <v>-1</v>
      </c>
      <c r="AM120">
        <v>-1</v>
      </c>
      <c r="AN120">
        <v>-1</v>
      </c>
      <c r="AO120" s="1">
        <v>43303</v>
      </c>
      <c r="AP120">
        <v>-1</v>
      </c>
      <c r="AQ120" s="1">
        <v>44504</v>
      </c>
      <c r="AR120">
        <v>-1</v>
      </c>
      <c r="AS120" s="1">
        <v>44505</v>
      </c>
      <c r="AT120">
        <v>-1</v>
      </c>
      <c r="AU120">
        <v>-1</v>
      </c>
      <c r="AV120">
        <v>-1</v>
      </c>
      <c r="AW120" s="1">
        <v>41742</v>
      </c>
      <c r="AX120">
        <v>-1</v>
      </c>
      <c r="AY120" s="1">
        <v>43281</v>
      </c>
      <c r="AZ120">
        <v>-1</v>
      </c>
      <c r="BA120">
        <v>-1</v>
      </c>
      <c r="BB120">
        <v>-1</v>
      </c>
      <c r="BC120" s="1">
        <v>41601</v>
      </c>
      <c r="BD120">
        <v>-1</v>
      </c>
      <c r="BE120">
        <v>-1</v>
      </c>
      <c r="BF120">
        <v>-1</v>
      </c>
      <c r="BG120">
        <v>-1</v>
      </c>
      <c r="BH120">
        <v>-1</v>
      </c>
      <c r="BI120" s="1">
        <v>43303</v>
      </c>
      <c r="BJ120">
        <v>-1</v>
      </c>
      <c r="BK120">
        <v>-1</v>
      </c>
      <c r="BL120">
        <v>-1</v>
      </c>
      <c r="BM120" s="1">
        <v>43303</v>
      </c>
      <c r="BN120">
        <v>-1</v>
      </c>
      <c r="BO120" s="1">
        <v>43305</v>
      </c>
      <c r="BP120">
        <v>-1</v>
      </c>
      <c r="BQ120">
        <v>-1</v>
      </c>
      <c r="BR120">
        <v>-1</v>
      </c>
      <c r="BS120" s="1">
        <v>43305</v>
      </c>
      <c r="BT120">
        <v>-1</v>
      </c>
      <c r="BU120">
        <v>-1</v>
      </c>
      <c r="BV120">
        <v>-1</v>
      </c>
      <c r="BW120" s="1">
        <v>41794</v>
      </c>
      <c r="BX120">
        <v>-1</v>
      </c>
      <c r="BY120">
        <v>-1</v>
      </c>
      <c r="BZ120">
        <v>-1</v>
      </c>
      <c r="CA120" s="1">
        <v>41790</v>
      </c>
      <c r="CB120">
        <v>-1</v>
      </c>
      <c r="CC120" s="1">
        <v>41791</v>
      </c>
      <c r="CD120">
        <v>-1</v>
      </c>
      <c r="CE120" s="1">
        <v>41274</v>
      </c>
      <c r="CF120">
        <v>51.832999999999998</v>
      </c>
      <c r="CG120" s="1">
        <v>41772</v>
      </c>
      <c r="CH120">
        <v>-1</v>
      </c>
      <c r="CI120">
        <v>-1</v>
      </c>
      <c r="CJ120">
        <v>-1</v>
      </c>
      <c r="CK120" s="1">
        <v>41274</v>
      </c>
      <c r="CL120">
        <v>220.79900000000001</v>
      </c>
      <c r="CM120">
        <v>-1</v>
      </c>
      <c r="CN120">
        <v>-1</v>
      </c>
    </row>
    <row r="121" spans="1:92" x14ac:dyDescent="0.25">
      <c r="A121" s="1">
        <v>40724</v>
      </c>
      <c r="B121">
        <v>82.462999999999994</v>
      </c>
      <c r="C121" s="1">
        <v>41180</v>
      </c>
      <c r="D121">
        <v>139.93700000000001</v>
      </c>
      <c r="E121" s="1">
        <v>41180</v>
      </c>
      <c r="F121">
        <v>56.401000000000003</v>
      </c>
      <c r="G121" s="1">
        <v>40240</v>
      </c>
      <c r="H121">
        <v>-1</v>
      </c>
      <c r="I121" s="1">
        <v>41180</v>
      </c>
      <c r="J121">
        <v>62.162999999999997</v>
      </c>
      <c r="K121" s="1">
        <v>40816</v>
      </c>
      <c r="L121">
        <v>458.12</v>
      </c>
      <c r="M121" s="1">
        <v>40349</v>
      </c>
      <c r="N121">
        <v>-1</v>
      </c>
      <c r="O121" s="1">
        <v>40169</v>
      </c>
      <c r="P121">
        <v>-1</v>
      </c>
      <c r="Q121" s="1">
        <v>40724</v>
      </c>
      <c r="R121">
        <v>81.444000000000003</v>
      </c>
      <c r="S121" s="1">
        <v>43217</v>
      </c>
      <c r="T121">
        <v>-1</v>
      </c>
      <c r="U121" s="1">
        <v>40847</v>
      </c>
      <c r="V121">
        <v>198.107</v>
      </c>
      <c r="W121" s="1">
        <v>40724</v>
      </c>
      <c r="X121">
        <v>104.47499999999999</v>
      </c>
      <c r="Y121" s="1">
        <v>40724</v>
      </c>
      <c r="Z121">
        <v>85.78</v>
      </c>
      <c r="AA121" s="1">
        <v>40361</v>
      </c>
      <c r="AB121">
        <v>-1</v>
      </c>
      <c r="AC121" s="1">
        <v>40877</v>
      </c>
      <c r="AD121">
        <v>231.1</v>
      </c>
      <c r="AE121" s="1">
        <v>41029</v>
      </c>
      <c r="AF121">
        <v>-1</v>
      </c>
      <c r="AG121" s="1">
        <f>_xll.BDH(CONCATENATE("AUST"," CDS USD SR ",$B$3,"Y D14 CORP"),"PX_LAST",$B$1,$B$2,"Dates","S","Period","M","Array","","cols=2;rows=2")</f>
        <v>42004</v>
      </c>
      <c r="AH121">
        <v>10.653</v>
      </c>
      <c r="AI121">
        <v>-1</v>
      </c>
      <c r="AJ121">
        <v>-1</v>
      </c>
      <c r="AK121">
        <v>-1</v>
      </c>
      <c r="AL121">
        <v>-1</v>
      </c>
      <c r="AM121">
        <v>-1</v>
      </c>
      <c r="AN121">
        <v>-1</v>
      </c>
      <c r="AO121" s="1">
        <v>43304</v>
      </c>
      <c r="AP121">
        <v>-1</v>
      </c>
      <c r="AQ121" s="1">
        <v>44505</v>
      </c>
      <c r="AR121">
        <v>-1</v>
      </c>
      <c r="AS121" s="1">
        <v>44506</v>
      </c>
      <c r="AT121">
        <v>-1</v>
      </c>
      <c r="AU121">
        <v>-1</v>
      </c>
      <c r="AV121">
        <v>-1</v>
      </c>
      <c r="AW121" s="1">
        <v>41743</v>
      </c>
      <c r="AX121">
        <v>-1</v>
      </c>
      <c r="AY121" s="1">
        <v>43282</v>
      </c>
      <c r="AZ121">
        <v>-1</v>
      </c>
      <c r="BA121">
        <v>-1</v>
      </c>
      <c r="BB121">
        <v>-1</v>
      </c>
      <c r="BC121" s="1">
        <v>41602</v>
      </c>
      <c r="BD121">
        <v>-1</v>
      </c>
      <c r="BE121">
        <v>-1</v>
      </c>
      <c r="BF121">
        <v>-1</v>
      </c>
      <c r="BG121">
        <v>-1</v>
      </c>
      <c r="BH121">
        <v>-1</v>
      </c>
      <c r="BI121" s="1">
        <v>43304</v>
      </c>
      <c r="BJ121">
        <v>-1</v>
      </c>
      <c r="BK121">
        <v>-1</v>
      </c>
      <c r="BL121">
        <v>-1</v>
      </c>
      <c r="BM121" s="1">
        <v>43304</v>
      </c>
      <c r="BN121">
        <v>-1</v>
      </c>
      <c r="BO121" s="1">
        <v>43306</v>
      </c>
      <c r="BP121">
        <v>-1</v>
      </c>
      <c r="BQ121">
        <v>-1</v>
      </c>
      <c r="BR121">
        <v>-1</v>
      </c>
      <c r="BS121" s="1">
        <v>43306</v>
      </c>
      <c r="BT121">
        <v>-1</v>
      </c>
      <c r="BU121">
        <v>-1</v>
      </c>
      <c r="BV121">
        <v>-1</v>
      </c>
      <c r="BW121" s="1">
        <v>41795</v>
      </c>
      <c r="BX121">
        <v>-1</v>
      </c>
      <c r="BY121">
        <v>-1</v>
      </c>
      <c r="BZ121">
        <v>-1</v>
      </c>
      <c r="CA121" s="1">
        <v>41791</v>
      </c>
      <c r="CB121">
        <v>-1</v>
      </c>
      <c r="CC121" s="1">
        <v>41792</v>
      </c>
      <c r="CD121">
        <v>-1</v>
      </c>
      <c r="CE121" s="1">
        <v>41305</v>
      </c>
      <c r="CF121">
        <v>46.43</v>
      </c>
      <c r="CG121" s="1">
        <v>41773</v>
      </c>
      <c r="CH121">
        <v>-1</v>
      </c>
      <c r="CI121">
        <v>-1</v>
      </c>
      <c r="CJ121">
        <v>-1</v>
      </c>
      <c r="CK121" s="1">
        <v>41305</v>
      </c>
      <c r="CL121">
        <v>241.529</v>
      </c>
      <c r="CM121">
        <v>-1</v>
      </c>
      <c r="CN121">
        <v>-1</v>
      </c>
    </row>
    <row r="122" spans="1:92" x14ac:dyDescent="0.25">
      <c r="A122" s="1">
        <v>40753</v>
      </c>
      <c r="B122">
        <v>85.272000000000006</v>
      </c>
      <c r="C122" s="1">
        <v>41213</v>
      </c>
      <c r="D122">
        <v>76.634</v>
      </c>
      <c r="E122" s="1">
        <v>41213</v>
      </c>
      <c r="F122">
        <v>57.456000000000003</v>
      </c>
      <c r="G122" s="1">
        <v>40241</v>
      </c>
      <c r="H122">
        <v>-1</v>
      </c>
      <c r="I122" s="1">
        <v>41213</v>
      </c>
      <c r="J122">
        <v>65.241</v>
      </c>
      <c r="K122" s="1">
        <v>40847</v>
      </c>
      <c r="L122">
        <v>395.78399999999999</v>
      </c>
      <c r="M122" s="1">
        <v>40350</v>
      </c>
      <c r="N122">
        <v>-1</v>
      </c>
      <c r="O122" s="1">
        <v>40170</v>
      </c>
      <c r="P122">
        <v>-1</v>
      </c>
      <c r="Q122" s="1">
        <v>40753</v>
      </c>
      <c r="R122">
        <v>84.004999999999995</v>
      </c>
      <c r="S122" s="1">
        <v>43218</v>
      </c>
      <c r="T122">
        <v>-1</v>
      </c>
      <c r="U122" s="1">
        <v>40877</v>
      </c>
      <c r="V122">
        <v>238.084</v>
      </c>
      <c r="W122" s="1">
        <v>40753</v>
      </c>
      <c r="X122">
        <v>103.004</v>
      </c>
      <c r="Y122" s="1">
        <v>40753</v>
      </c>
      <c r="Z122">
        <v>87.171000000000006</v>
      </c>
      <c r="AA122" s="1">
        <v>40362</v>
      </c>
      <c r="AB122">
        <v>-1</v>
      </c>
      <c r="AC122" s="1">
        <v>40907</v>
      </c>
      <c r="AD122">
        <v>244.97200000000001</v>
      </c>
      <c r="AE122" s="1">
        <v>41030</v>
      </c>
      <c r="AF122">
        <v>-1</v>
      </c>
      <c r="AG122" s="1">
        <f>_xll.BDH(CONCATENATE("AUST"," CDS USD SR ",$B$3,"Y D14 CORP"),"PX_LAST",$B$1,$B$2,"Dates","S","Period","M","Array","","cols=2;rows=2")</f>
        <v>42004</v>
      </c>
      <c r="AH122">
        <v>10.653</v>
      </c>
      <c r="AI122">
        <v>-1</v>
      </c>
      <c r="AJ122">
        <v>-1</v>
      </c>
      <c r="AK122">
        <v>-1</v>
      </c>
      <c r="AL122">
        <v>-1</v>
      </c>
      <c r="AM122">
        <v>-1</v>
      </c>
      <c r="AN122">
        <v>-1</v>
      </c>
      <c r="AO122" s="1">
        <v>43305</v>
      </c>
      <c r="AP122">
        <v>-1</v>
      </c>
      <c r="AQ122" s="1">
        <v>44506</v>
      </c>
      <c r="AR122">
        <v>-1</v>
      </c>
      <c r="AS122" s="1">
        <v>44507</v>
      </c>
      <c r="AT122">
        <v>-1</v>
      </c>
      <c r="AU122">
        <v>-1</v>
      </c>
      <c r="AV122">
        <v>-1</v>
      </c>
      <c r="AW122" s="1">
        <v>41744</v>
      </c>
      <c r="AX122">
        <v>-1</v>
      </c>
      <c r="AY122" s="1">
        <v>43283</v>
      </c>
      <c r="AZ122">
        <v>-1</v>
      </c>
      <c r="BA122">
        <v>-1</v>
      </c>
      <c r="BB122">
        <v>-1</v>
      </c>
      <c r="BC122" s="1">
        <v>41603</v>
      </c>
      <c r="BD122">
        <v>-1</v>
      </c>
      <c r="BE122">
        <v>-1</v>
      </c>
      <c r="BF122">
        <v>-1</v>
      </c>
      <c r="BG122">
        <v>-1</v>
      </c>
      <c r="BH122">
        <v>-1</v>
      </c>
      <c r="BI122" s="1">
        <v>43305</v>
      </c>
      <c r="BJ122">
        <v>-1</v>
      </c>
      <c r="BK122">
        <v>-1</v>
      </c>
      <c r="BL122">
        <v>-1</v>
      </c>
      <c r="BM122" s="1">
        <v>43305</v>
      </c>
      <c r="BN122">
        <v>-1</v>
      </c>
      <c r="BO122" s="1">
        <v>43307</v>
      </c>
      <c r="BP122">
        <v>-1</v>
      </c>
      <c r="BQ122">
        <v>-1</v>
      </c>
      <c r="BR122">
        <v>-1</v>
      </c>
      <c r="BS122" s="1">
        <v>43307</v>
      </c>
      <c r="BT122">
        <v>-1</v>
      </c>
      <c r="BU122">
        <v>-1</v>
      </c>
      <c r="BV122">
        <v>-1</v>
      </c>
      <c r="BW122" s="1">
        <v>41796</v>
      </c>
      <c r="BX122">
        <v>-1</v>
      </c>
      <c r="BY122">
        <v>-1</v>
      </c>
      <c r="BZ122">
        <v>-1</v>
      </c>
      <c r="CA122" s="1">
        <v>41792</v>
      </c>
      <c r="CB122">
        <v>-1</v>
      </c>
      <c r="CC122" s="1">
        <v>41793</v>
      </c>
      <c r="CD122">
        <v>-1</v>
      </c>
      <c r="CE122" s="1">
        <v>41333</v>
      </c>
      <c r="CF122">
        <v>50.09</v>
      </c>
      <c r="CG122" s="1">
        <v>41774</v>
      </c>
      <c r="CH122">
        <v>-1</v>
      </c>
      <c r="CI122">
        <v>-1</v>
      </c>
      <c r="CJ122">
        <v>-1</v>
      </c>
      <c r="CK122" s="1">
        <v>41333</v>
      </c>
      <c r="CL122">
        <v>254.196</v>
      </c>
      <c r="CM122">
        <v>-1</v>
      </c>
      <c r="CN122">
        <v>-1</v>
      </c>
    </row>
    <row r="123" spans="1:92" x14ac:dyDescent="0.25">
      <c r="A123" s="1">
        <v>40786</v>
      </c>
      <c r="B123">
        <v>112.08</v>
      </c>
      <c r="C123" s="1">
        <v>41243</v>
      </c>
      <c r="D123">
        <v>70.081999999999994</v>
      </c>
      <c r="E123" s="1">
        <v>41243</v>
      </c>
      <c r="F123">
        <v>49.533999999999999</v>
      </c>
      <c r="G123" s="1">
        <v>40242</v>
      </c>
      <c r="H123">
        <v>-1</v>
      </c>
      <c r="I123" s="1">
        <v>41243</v>
      </c>
      <c r="J123">
        <v>61.927999999999997</v>
      </c>
      <c r="K123" s="1">
        <v>40877</v>
      </c>
      <c r="L123">
        <v>512.678</v>
      </c>
      <c r="M123" s="1">
        <v>40351</v>
      </c>
      <c r="N123">
        <v>-1</v>
      </c>
      <c r="O123" s="1">
        <v>40171</v>
      </c>
      <c r="P123">
        <v>-1</v>
      </c>
      <c r="Q123" s="1">
        <v>40786</v>
      </c>
      <c r="R123">
        <v>113.211</v>
      </c>
      <c r="S123" s="1">
        <v>43219</v>
      </c>
      <c r="T123">
        <v>-1</v>
      </c>
      <c r="U123" s="1">
        <v>40907</v>
      </c>
      <c r="V123">
        <v>241.92699999999999</v>
      </c>
      <c r="W123" s="1">
        <v>40786</v>
      </c>
      <c r="X123">
        <v>157.786</v>
      </c>
      <c r="Y123" s="1">
        <v>40786</v>
      </c>
      <c r="Z123">
        <v>115.67</v>
      </c>
      <c r="AA123" s="1">
        <v>40363</v>
      </c>
      <c r="AB123">
        <v>-1</v>
      </c>
      <c r="AC123" s="1">
        <v>40939</v>
      </c>
      <c r="AD123">
        <v>236.48500000000001</v>
      </c>
      <c r="AE123" s="1">
        <v>41031</v>
      </c>
      <c r="AF123">
        <v>-1</v>
      </c>
      <c r="AG123" s="1">
        <f>_xll.BDH(CONCATENATE("AUST"," CDS USD SR ",$B$3,"Y D14 CORP"),"PX_LAST",$B$1,$B$2,"Dates","S","Period","M","Array","","cols=2;rows=2")</f>
        <v>42004</v>
      </c>
      <c r="AH123">
        <v>10.653</v>
      </c>
      <c r="AI123">
        <v>-1</v>
      </c>
      <c r="AJ123">
        <v>-1</v>
      </c>
      <c r="AK123">
        <v>-1</v>
      </c>
      <c r="AL123">
        <v>-1</v>
      </c>
      <c r="AM123">
        <v>-1</v>
      </c>
      <c r="AN123">
        <v>-1</v>
      </c>
      <c r="AO123" s="1">
        <v>43306</v>
      </c>
      <c r="AP123">
        <v>-1</v>
      </c>
      <c r="AQ123" s="1">
        <v>44507</v>
      </c>
      <c r="AR123">
        <v>-1</v>
      </c>
      <c r="AS123" s="1">
        <v>44508</v>
      </c>
      <c r="AT123">
        <v>-1</v>
      </c>
      <c r="AU123">
        <v>-1</v>
      </c>
      <c r="AV123">
        <v>-1</v>
      </c>
      <c r="AW123" s="1">
        <v>41745</v>
      </c>
      <c r="AX123">
        <v>-1</v>
      </c>
      <c r="AY123" s="1">
        <v>43284</v>
      </c>
      <c r="AZ123">
        <v>-1</v>
      </c>
      <c r="BA123">
        <v>-1</v>
      </c>
      <c r="BB123">
        <v>-1</v>
      </c>
      <c r="BC123" s="1">
        <v>41604</v>
      </c>
      <c r="BD123">
        <v>-1</v>
      </c>
      <c r="BE123">
        <v>-1</v>
      </c>
      <c r="BF123">
        <v>-1</v>
      </c>
      <c r="BG123">
        <v>-1</v>
      </c>
      <c r="BH123">
        <v>-1</v>
      </c>
      <c r="BI123" s="1">
        <v>43306</v>
      </c>
      <c r="BJ123">
        <v>-1</v>
      </c>
      <c r="BK123">
        <v>-1</v>
      </c>
      <c r="BL123">
        <v>-1</v>
      </c>
      <c r="BM123" s="1">
        <v>43306</v>
      </c>
      <c r="BN123">
        <v>-1</v>
      </c>
      <c r="BO123" s="1">
        <v>43308</v>
      </c>
      <c r="BP123">
        <v>-1</v>
      </c>
      <c r="BQ123">
        <v>-1</v>
      </c>
      <c r="BR123">
        <v>-1</v>
      </c>
      <c r="BS123" s="1">
        <v>43308</v>
      </c>
      <c r="BT123">
        <v>-1</v>
      </c>
      <c r="BU123">
        <v>-1</v>
      </c>
      <c r="BV123">
        <v>-1</v>
      </c>
      <c r="BW123" s="1">
        <v>41797</v>
      </c>
      <c r="BX123">
        <v>-1</v>
      </c>
      <c r="BY123">
        <v>-1</v>
      </c>
      <c r="BZ123">
        <v>-1</v>
      </c>
      <c r="CA123" s="1">
        <v>41793</v>
      </c>
      <c r="CB123">
        <v>-1</v>
      </c>
      <c r="CC123" s="1">
        <v>41794</v>
      </c>
      <c r="CD123">
        <v>-1</v>
      </c>
      <c r="CE123" s="1">
        <v>41362</v>
      </c>
      <c r="CF123">
        <v>51.095999999999997</v>
      </c>
      <c r="CG123" s="1">
        <v>41775</v>
      </c>
      <c r="CH123">
        <v>-1</v>
      </c>
      <c r="CI123">
        <v>-1</v>
      </c>
      <c r="CJ123">
        <v>-1</v>
      </c>
      <c r="CK123" s="1">
        <v>41362</v>
      </c>
      <c r="CL123">
        <v>337.78800000000001</v>
      </c>
      <c r="CM123">
        <v>-1</v>
      </c>
      <c r="CN123">
        <v>-1</v>
      </c>
    </row>
    <row r="124" spans="1:92" x14ac:dyDescent="0.25">
      <c r="A124" s="1">
        <v>40816</v>
      </c>
      <c r="B124">
        <v>161.863</v>
      </c>
      <c r="C124" s="1">
        <v>41274</v>
      </c>
      <c r="D124">
        <v>65.28</v>
      </c>
      <c r="E124" s="1">
        <v>41274</v>
      </c>
      <c r="F124">
        <v>45.777000000000001</v>
      </c>
      <c r="G124" s="1">
        <v>40243</v>
      </c>
      <c r="H124">
        <v>-1</v>
      </c>
      <c r="I124" s="1">
        <v>41274</v>
      </c>
      <c r="J124">
        <v>59.258000000000003</v>
      </c>
      <c r="K124" s="1">
        <v>40907</v>
      </c>
      <c r="L124">
        <v>517.221</v>
      </c>
      <c r="M124" s="1">
        <v>40352</v>
      </c>
      <c r="N124">
        <v>-1</v>
      </c>
      <c r="O124" s="1">
        <v>40172</v>
      </c>
      <c r="P124">
        <v>-1</v>
      </c>
      <c r="Q124" s="1">
        <v>40816</v>
      </c>
      <c r="R124">
        <v>157.21100000000001</v>
      </c>
      <c r="S124" s="1">
        <v>43220</v>
      </c>
      <c r="T124">
        <v>-1</v>
      </c>
      <c r="U124" s="1">
        <v>40939</v>
      </c>
      <c r="V124">
        <v>205.73699999999999</v>
      </c>
      <c r="W124" s="1">
        <v>40816</v>
      </c>
      <c r="X124">
        <v>264.33499999999998</v>
      </c>
      <c r="Y124" s="1">
        <v>40816</v>
      </c>
      <c r="Z124">
        <v>169.881</v>
      </c>
      <c r="AA124" s="1">
        <v>40364</v>
      </c>
      <c r="AB124">
        <v>-1</v>
      </c>
      <c r="AC124" s="1">
        <v>40968</v>
      </c>
      <c r="AD124">
        <v>200.93</v>
      </c>
      <c r="AE124" s="1">
        <v>41032</v>
      </c>
      <c r="AF124">
        <v>-1</v>
      </c>
      <c r="AG124" s="1">
        <f>_xll.BDH(CONCATENATE("AUST"," CDS USD SR ",$B$3,"Y D14 CORP"),"PX_LAST",$B$1,$B$2,"Dates","S","Period","M","Array","","cols=2;rows=2")</f>
        <v>42004</v>
      </c>
      <c r="AH124">
        <v>10.653</v>
      </c>
      <c r="AI124">
        <v>-1</v>
      </c>
      <c r="AJ124">
        <v>-1</v>
      </c>
      <c r="AK124">
        <v>-1</v>
      </c>
      <c r="AL124">
        <v>-1</v>
      </c>
      <c r="AM124">
        <v>-1</v>
      </c>
      <c r="AN124">
        <v>-1</v>
      </c>
      <c r="AO124" s="1">
        <v>43307</v>
      </c>
      <c r="AP124">
        <v>-1</v>
      </c>
      <c r="AQ124" s="1">
        <v>44508</v>
      </c>
      <c r="AR124">
        <v>-1</v>
      </c>
      <c r="AS124" s="1">
        <v>44509</v>
      </c>
      <c r="AT124">
        <v>-1</v>
      </c>
      <c r="AU124">
        <v>-1</v>
      </c>
      <c r="AV124">
        <v>-1</v>
      </c>
      <c r="AW124" s="1">
        <v>41746</v>
      </c>
      <c r="AX124">
        <v>-1</v>
      </c>
      <c r="AY124" s="1">
        <v>43285</v>
      </c>
      <c r="AZ124">
        <v>-1</v>
      </c>
      <c r="BA124">
        <v>-1</v>
      </c>
      <c r="BB124">
        <v>-1</v>
      </c>
      <c r="BC124" s="1">
        <v>41605</v>
      </c>
      <c r="BD124">
        <v>-1</v>
      </c>
      <c r="BE124">
        <v>-1</v>
      </c>
      <c r="BF124">
        <v>-1</v>
      </c>
      <c r="BG124">
        <v>-1</v>
      </c>
      <c r="BH124">
        <v>-1</v>
      </c>
      <c r="BI124" s="1">
        <v>43307</v>
      </c>
      <c r="BJ124">
        <v>-1</v>
      </c>
      <c r="BK124">
        <v>-1</v>
      </c>
      <c r="BL124">
        <v>-1</v>
      </c>
      <c r="BM124" s="1">
        <v>43307</v>
      </c>
      <c r="BN124">
        <v>-1</v>
      </c>
      <c r="BO124" s="1">
        <v>43309</v>
      </c>
      <c r="BP124">
        <v>-1</v>
      </c>
      <c r="BQ124">
        <v>-1</v>
      </c>
      <c r="BR124">
        <v>-1</v>
      </c>
      <c r="BS124" s="1">
        <v>43309</v>
      </c>
      <c r="BT124">
        <v>-1</v>
      </c>
      <c r="BU124">
        <v>-1</v>
      </c>
      <c r="BV124">
        <v>-1</v>
      </c>
      <c r="BW124" s="1">
        <v>41798</v>
      </c>
      <c r="BX124">
        <v>-1</v>
      </c>
      <c r="BY124">
        <v>-1</v>
      </c>
      <c r="BZ124">
        <v>-1</v>
      </c>
      <c r="CA124" s="1">
        <v>41794</v>
      </c>
      <c r="CB124">
        <v>-1</v>
      </c>
      <c r="CC124" s="1">
        <v>41795</v>
      </c>
      <c r="CD124">
        <v>-1</v>
      </c>
      <c r="CE124" s="1">
        <v>41394</v>
      </c>
      <c r="CF124">
        <v>47.183</v>
      </c>
      <c r="CG124" s="1">
        <v>41776</v>
      </c>
      <c r="CH124">
        <v>-1</v>
      </c>
      <c r="CI124">
        <v>-1</v>
      </c>
      <c r="CJ124">
        <v>-1</v>
      </c>
      <c r="CK124" s="1">
        <v>41394</v>
      </c>
      <c r="CL124">
        <v>253.65199999999999</v>
      </c>
      <c r="CM124">
        <v>-1</v>
      </c>
      <c r="CN124">
        <v>-1</v>
      </c>
    </row>
    <row r="125" spans="1:92" x14ac:dyDescent="0.25">
      <c r="A125" s="1">
        <v>40847</v>
      </c>
      <c r="B125">
        <v>104.349</v>
      </c>
      <c r="C125" s="1">
        <v>41305</v>
      </c>
      <c r="D125">
        <v>71.311999999999998</v>
      </c>
      <c r="E125" s="1">
        <v>41305</v>
      </c>
      <c r="F125">
        <v>44.456000000000003</v>
      </c>
      <c r="G125" s="1">
        <v>40244</v>
      </c>
      <c r="H125">
        <v>-1</v>
      </c>
      <c r="I125" s="1">
        <v>41305</v>
      </c>
      <c r="J125">
        <v>60.420999999999999</v>
      </c>
      <c r="K125" s="1">
        <v>40939</v>
      </c>
      <c r="L125">
        <v>458.46100000000001</v>
      </c>
      <c r="M125" s="1">
        <v>40353</v>
      </c>
      <c r="N125">
        <v>-1</v>
      </c>
      <c r="O125" s="1">
        <v>40173</v>
      </c>
      <c r="P125">
        <v>-1</v>
      </c>
      <c r="Q125" s="1">
        <v>40847</v>
      </c>
      <c r="R125">
        <v>100.92700000000001</v>
      </c>
      <c r="S125" s="1">
        <v>43221</v>
      </c>
      <c r="T125">
        <v>-1</v>
      </c>
      <c r="U125" s="1">
        <v>40968</v>
      </c>
      <c r="V125">
        <v>155.595</v>
      </c>
      <c r="W125" s="1">
        <v>40847</v>
      </c>
      <c r="X125">
        <v>155.90700000000001</v>
      </c>
      <c r="Y125" s="1">
        <v>40847</v>
      </c>
      <c r="Z125">
        <v>134.471</v>
      </c>
      <c r="AA125" s="1">
        <v>40365</v>
      </c>
      <c r="AB125">
        <v>-1</v>
      </c>
      <c r="AC125" s="1">
        <v>40998</v>
      </c>
      <c r="AD125">
        <v>184.404</v>
      </c>
      <c r="AE125" s="1">
        <v>41033</v>
      </c>
      <c r="AF125">
        <v>-1</v>
      </c>
      <c r="AG125" s="1">
        <f>_xll.BDH(CONCATENATE("AUST"," CDS USD SR ",$B$3,"Y D14 CORP"),"PX_LAST",$B$1,$B$2,"Dates","S","Period","M","Array","","cols=2;rows=2")</f>
        <v>42004</v>
      </c>
      <c r="AH125">
        <v>10.653</v>
      </c>
      <c r="AI125">
        <v>-1</v>
      </c>
      <c r="AJ125">
        <v>-1</v>
      </c>
      <c r="AK125">
        <v>-1</v>
      </c>
      <c r="AL125">
        <v>-1</v>
      </c>
      <c r="AM125">
        <v>-1</v>
      </c>
      <c r="AN125">
        <v>-1</v>
      </c>
      <c r="AO125" s="1">
        <v>43308</v>
      </c>
      <c r="AP125">
        <v>-1</v>
      </c>
      <c r="AQ125" s="1">
        <v>44509</v>
      </c>
      <c r="AR125">
        <v>-1</v>
      </c>
      <c r="AS125" s="1">
        <v>44510</v>
      </c>
      <c r="AT125">
        <v>-1</v>
      </c>
      <c r="AU125">
        <v>-1</v>
      </c>
      <c r="AV125">
        <v>-1</v>
      </c>
      <c r="AW125" s="1">
        <v>41747</v>
      </c>
      <c r="AX125">
        <v>-1</v>
      </c>
      <c r="AY125" s="1">
        <v>43286</v>
      </c>
      <c r="AZ125">
        <v>-1</v>
      </c>
      <c r="BA125">
        <v>-1</v>
      </c>
      <c r="BB125">
        <v>-1</v>
      </c>
      <c r="BC125" s="1">
        <v>41606</v>
      </c>
      <c r="BD125">
        <v>-1</v>
      </c>
      <c r="BE125">
        <v>-1</v>
      </c>
      <c r="BF125">
        <v>-1</v>
      </c>
      <c r="BG125">
        <v>-1</v>
      </c>
      <c r="BH125">
        <v>-1</v>
      </c>
      <c r="BI125" s="1">
        <v>43308</v>
      </c>
      <c r="BJ125">
        <v>-1</v>
      </c>
      <c r="BK125">
        <v>-1</v>
      </c>
      <c r="BL125">
        <v>-1</v>
      </c>
      <c r="BM125" s="1">
        <v>43308</v>
      </c>
      <c r="BN125">
        <v>-1</v>
      </c>
      <c r="BO125" s="1">
        <v>43310</v>
      </c>
      <c r="BP125">
        <v>-1</v>
      </c>
      <c r="BQ125">
        <v>-1</v>
      </c>
      <c r="BR125">
        <v>-1</v>
      </c>
      <c r="BS125" s="1">
        <v>43310</v>
      </c>
      <c r="BT125">
        <v>-1</v>
      </c>
      <c r="BU125">
        <v>-1</v>
      </c>
      <c r="BV125">
        <v>-1</v>
      </c>
      <c r="BW125" s="1">
        <v>41799</v>
      </c>
      <c r="BX125">
        <v>-1</v>
      </c>
      <c r="BY125">
        <v>-1</v>
      </c>
      <c r="BZ125">
        <v>-1</v>
      </c>
      <c r="CA125" s="1">
        <v>41795</v>
      </c>
      <c r="CB125">
        <v>-1</v>
      </c>
      <c r="CC125" s="1">
        <v>41796</v>
      </c>
      <c r="CD125">
        <v>-1</v>
      </c>
      <c r="CE125" s="1">
        <v>41425</v>
      </c>
      <c r="CF125">
        <v>47.069000000000003</v>
      </c>
      <c r="CG125" s="1">
        <v>41777</v>
      </c>
      <c r="CH125">
        <v>-1</v>
      </c>
      <c r="CI125">
        <v>-1</v>
      </c>
      <c r="CJ125">
        <v>-1</v>
      </c>
      <c r="CK125" s="1">
        <v>41425</v>
      </c>
      <c r="CL125">
        <v>256.05200000000002</v>
      </c>
      <c r="CM125">
        <v>-1</v>
      </c>
      <c r="CN125">
        <v>-1</v>
      </c>
    </row>
    <row r="126" spans="1:92" x14ac:dyDescent="0.25">
      <c r="A126" s="1">
        <v>40877</v>
      </c>
      <c r="B126">
        <v>130.40700000000001</v>
      </c>
      <c r="C126" s="1">
        <v>41333</v>
      </c>
      <c r="D126">
        <v>100.709</v>
      </c>
      <c r="E126" s="1">
        <v>41333</v>
      </c>
      <c r="F126">
        <v>43.009</v>
      </c>
      <c r="G126" s="1">
        <v>40245</v>
      </c>
      <c r="H126">
        <v>-1</v>
      </c>
      <c r="I126" s="1">
        <v>41333</v>
      </c>
      <c r="J126">
        <v>65.186000000000007</v>
      </c>
      <c r="K126" s="1">
        <v>40968</v>
      </c>
      <c r="L126">
        <v>413.72500000000002</v>
      </c>
      <c r="M126" s="1">
        <v>40354</v>
      </c>
      <c r="N126">
        <v>-1</v>
      </c>
      <c r="O126" s="1">
        <v>40174</v>
      </c>
      <c r="P126">
        <v>-1</v>
      </c>
      <c r="Q126" s="1">
        <v>40877</v>
      </c>
      <c r="R126">
        <v>123.886</v>
      </c>
      <c r="S126" s="1">
        <v>43222</v>
      </c>
      <c r="T126">
        <v>-1</v>
      </c>
      <c r="U126" s="1">
        <v>40998</v>
      </c>
      <c r="V126">
        <v>135.03800000000001</v>
      </c>
      <c r="W126" s="1">
        <v>40877</v>
      </c>
      <c r="X126">
        <v>209.167</v>
      </c>
      <c r="Y126" s="1">
        <v>40877</v>
      </c>
      <c r="Z126">
        <v>159.97800000000001</v>
      </c>
      <c r="AA126" s="1">
        <v>40366</v>
      </c>
      <c r="AB126">
        <v>-1</v>
      </c>
      <c r="AC126" s="1">
        <v>41029</v>
      </c>
      <c r="AD126">
        <v>183.12100000000001</v>
      </c>
      <c r="AE126" s="1">
        <v>41034</v>
      </c>
      <c r="AF126">
        <v>-1</v>
      </c>
      <c r="AG126" s="1">
        <f>_xll.BDH(CONCATENATE("AUST"," CDS USD SR ",$B$3,"Y D14 CORP"),"PX_LAST",$B$1,$B$2,"Dates","S","Period","M","Array","","cols=2;rows=2")</f>
        <v>42004</v>
      </c>
      <c r="AH126">
        <v>10.653</v>
      </c>
      <c r="AI126">
        <v>-1</v>
      </c>
      <c r="AJ126">
        <v>-1</v>
      </c>
      <c r="AK126">
        <v>-1</v>
      </c>
      <c r="AL126">
        <v>-1</v>
      </c>
      <c r="AM126">
        <v>-1</v>
      </c>
      <c r="AN126">
        <v>-1</v>
      </c>
      <c r="AO126" s="1">
        <v>43309</v>
      </c>
      <c r="AP126">
        <v>-1</v>
      </c>
      <c r="AQ126" s="1">
        <v>44510</v>
      </c>
      <c r="AR126">
        <v>-1</v>
      </c>
      <c r="AS126" s="1">
        <v>44511</v>
      </c>
      <c r="AT126">
        <v>-1</v>
      </c>
      <c r="AU126">
        <v>-1</v>
      </c>
      <c r="AV126">
        <v>-1</v>
      </c>
      <c r="AW126" s="1">
        <v>41748</v>
      </c>
      <c r="AX126">
        <v>-1</v>
      </c>
      <c r="AY126" s="1">
        <v>43287</v>
      </c>
      <c r="AZ126">
        <v>-1</v>
      </c>
      <c r="BA126">
        <v>-1</v>
      </c>
      <c r="BB126">
        <v>-1</v>
      </c>
      <c r="BC126" s="1">
        <v>41607</v>
      </c>
      <c r="BD126">
        <v>-1</v>
      </c>
      <c r="BE126">
        <v>-1</v>
      </c>
      <c r="BF126">
        <v>-1</v>
      </c>
      <c r="BG126">
        <v>-1</v>
      </c>
      <c r="BH126">
        <v>-1</v>
      </c>
      <c r="BI126" s="1">
        <v>43309</v>
      </c>
      <c r="BJ126">
        <v>-1</v>
      </c>
      <c r="BK126">
        <v>-1</v>
      </c>
      <c r="BL126">
        <v>-1</v>
      </c>
      <c r="BM126" s="1">
        <v>43309</v>
      </c>
      <c r="BN126">
        <v>-1</v>
      </c>
      <c r="BO126" s="1">
        <v>43311</v>
      </c>
      <c r="BP126">
        <v>-1</v>
      </c>
      <c r="BQ126">
        <v>-1</v>
      </c>
      <c r="BR126">
        <v>-1</v>
      </c>
      <c r="BS126" s="1">
        <v>43311</v>
      </c>
      <c r="BT126">
        <v>-1</v>
      </c>
      <c r="BU126">
        <v>-1</v>
      </c>
      <c r="BV126">
        <v>-1</v>
      </c>
      <c r="BW126" s="1">
        <v>41800</v>
      </c>
      <c r="BX126">
        <v>-1</v>
      </c>
      <c r="BY126">
        <v>-1</v>
      </c>
      <c r="BZ126">
        <v>-1</v>
      </c>
      <c r="CA126" s="1">
        <v>41796</v>
      </c>
      <c r="CB126">
        <v>-1</v>
      </c>
      <c r="CC126" s="1">
        <v>41797</v>
      </c>
      <c r="CD126">
        <v>-1</v>
      </c>
      <c r="CE126" s="1">
        <v>41453</v>
      </c>
      <c r="CF126">
        <v>56.69</v>
      </c>
      <c r="CG126" s="1">
        <v>41778</v>
      </c>
      <c r="CH126">
        <v>-1</v>
      </c>
      <c r="CI126">
        <v>-1</v>
      </c>
      <c r="CJ126">
        <v>-1</v>
      </c>
      <c r="CK126" s="1">
        <v>41453</v>
      </c>
      <c r="CL126">
        <v>280.25700000000001</v>
      </c>
      <c r="CM126">
        <v>-1</v>
      </c>
      <c r="CN126">
        <v>-1</v>
      </c>
    </row>
    <row r="127" spans="1:92" x14ac:dyDescent="0.25">
      <c r="A127" s="1">
        <v>40907</v>
      </c>
      <c r="B127">
        <v>125.929</v>
      </c>
      <c r="C127" s="1">
        <v>41362</v>
      </c>
      <c r="D127">
        <v>82.338999999999999</v>
      </c>
      <c r="E127" s="1">
        <v>41362</v>
      </c>
      <c r="F127">
        <v>39.558999999999997</v>
      </c>
      <c r="G127" s="1">
        <v>40246</v>
      </c>
      <c r="H127">
        <v>-1</v>
      </c>
      <c r="I127" s="1">
        <v>41362</v>
      </c>
      <c r="J127">
        <v>63.127000000000002</v>
      </c>
      <c r="K127" s="1">
        <v>40998</v>
      </c>
      <c r="L127">
        <v>361.173</v>
      </c>
      <c r="M127" s="1">
        <v>40355</v>
      </c>
      <c r="N127">
        <v>-1</v>
      </c>
      <c r="O127" s="1">
        <v>40175</v>
      </c>
      <c r="P127">
        <v>-1</v>
      </c>
      <c r="Q127" s="1">
        <v>40907</v>
      </c>
      <c r="R127">
        <v>116.307</v>
      </c>
      <c r="S127" s="1">
        <v>43223</v>
      </c>
      <c r="T127">
        <v>-1</v>
      </c>
      <c r="U127" s="1">
        <v>41029</v>
      </c>
      <c r="V127">
        <v>154.94</v>
      </c>
      <c r="W127" s="1">
        <v>40907</v>
      </c>
      <c r="X127">
        <v>250.49799999999999</v>
      </c>
      <c r="Y127" s="1">
        <v>40907</v>
      </c>
      <c r="Z127">
        <v>166.07</v>
      </c>
      <c r="AA127" s="1">
        <v>40367</v>
      </c>
      <c r="AB127">
        <v>-1</v>
      </c>
      <c r="AC127" s="1">
        <v>41060</v>
      </c>
      <c r="AD127">
        <v>248.863</v>
      </c>
      <c r="AE127" s="1">
        <v>41035</v>
      </c>
      <c r="AF127">
        <v>-1</v>
      </c>
      <c r="AG127" s="1">
        <f>_xll.BDH(CONCATENATE("AUST"," CDS USD SR ",$B$3,"Y D14 CORP"),"PX_LAST",$B$1,$B$2,"Dates","S","Period","M","Array","","cols=2;rows=2")</f>
        <v>42004</v>
      </c>
      <c r="AH127">
        <v>10.653</v>
      </c>
      <c r="AI127">
        <v>-1</v>
      </c>
      <c r="AJ127">
        <v>-1</v>
      </c>
      <c r="AK127">
        <v>-1</v>
      </c>
      <c r="AL127">
        <v>-1</v>
      </c>
      <c r="AM127">
        <v>-1</v>
      </c>
      <c r="AN127">
        <v>-1</v>
      </c>
      <c r="AO127" s="1">
        <v>43310</v>
      </c>
      <c r="AP127">
        <v>-1</v>
      </c>
      <c r="AQ127" s="1">
        <v>44511</v>
      </c>
      <c r="AR127">
        <v>-1</v>
      </c>
      <c r="AS127" s="1">
        <v>44512</v>
      </c>
      <c r="AT127">
        <v>-1</v>
      </c>
      <c r="AU127">
        <v>-1</v>
      </c>
      <c r="AV127">
        <v>-1</v>
      </c>
      <c r="AW127" s="1">
        <v>41749</v>
      </c>
      <c r="AX127">
        <v>-1</v>
      </c>
      <c r="AY127" s="1">
        <v>43288</v>
      </c>
      <c r="AZ127">
        <v>-1</v>
      </c>
      <c r="BA127">
        <v>-1</v>
      </c>
      <c r="BB127">
        <v>-1</v>
      </c>
      <c r="BC127" s="1">
        <v>41608</v>
      </c>
      <c r="BD127">
        <v>-1</v>
      </c>
      <c r="BE127">
        <v>-1</v>
      </c>
      <c r="BF127">
        <v>-1</v>
      </c>
      <c r="BG127">
        <v>-1</v>
      </c>
      <c r="BH127">
        <v>-1</v>
      </c>
      <c r="BI127" s="1">
        <v>43310</v>
      </c>
      <c r="BJ127">
        <v>-1</v>
      </c>
      <c r="BK127">
        <v>-1</v>
      </c>
      <c r="BL127">
        <v>-1</v>
      </c>
      <c r="BM127" s="1">
        <v>43310</v>
      </c>
      <c r="BN127">
        <v>-1</v>
      </c>
      <c r="BO127" s="1">
        <v>43312</v>
      </c>
      <c r="BP127">
        <v>-1</v>
      </c>
      <c r="BQ127">
        <v>-1</v>
      </c>
      <c r="BR127">
        <v>-1</v>
      </c>
      <c r="BS127" s="1">
        <v>43312</v>
      </c>
      <c r="BT127">
        <v>-1</v>
      </c>
      <c r="BU127">
        <v>-1</v>
      </c>
      <c r="BV127">
        <v>-1</v>
      </c>
      <c r="BW127" s="1">
        <v>41801</v>
      </c>
      <c r="BX127">
        <v>-1</v>
      </c>
      <c r="BY127">
        <v>-1</v>
      </c>
      <c r="BZ127">
        <v>-1</v>
      </c>
      <c r="CA127" s="1">
        <v>41797</v>
      </c>
      <c r="CB127">
        <v>-1</v>
      </c>
      <c r="CC127" s="1">
        <v>41798</v>
      </c>
      <c r="CD127">
        <v>-1</v>
      </c>
      <c r="CE127" s="1">
        <v>41486</v>
      </c>
      <c r="CF127">
        <v>49.555</v>
      </c>
      <c r="CG127" s="1">
        <v>41779</v>
      </c>
      <c r="CH127">
        <v>-1</v>
      </c>
      <c r="CI127">
        <v>-1</v>
      </c>
      <c r="CJ127">
        <v>-1</v>
      </c>
      <c r="CK127" s="1">
        <v>41486</v>
      </c>
      <c r="CL127">
        <v>278.06200000000001</v>
      </c>
      <c r="CM127">
        <v>-1</v>
      </c>
      <c r="CN127">
        <v>-1</v>
      </c>
    </row>
    <row r="128" spans="1:92" x14ac:dyDescent="0.25">
      <c r="A128" s="1">
        <v>40939</v>
      </c>
      <c r="B128">
        <v>111.77</v>
      </c>
      <c r="C128" s="1">
        <v>41394</v>
      </c>
      <c r="D128">
        <v>66.298000000000002</v>
      </c>
      <c r="E128" s="1">
        <v>41394</v>
      </c>
      <c r="F128">
        <v>38.704000000000001</v>
      </c>
      <c r="G128" s="1">
        <v>40247</v>
      </c>
      <c r="H128">
        <v>-1</v>
      </c>
      <c r="I128" s="1">
        <v>41394</v>
      </c>
      <c r="J128">
        <v>47.218000000000004</v>
      </c>
      <c r="K128" s="1">
        <v>41029</v>
      </c>
      <c r="L128">
        <v>391.21800000000002</v>
      </c>
      <c r="M128" s="1">
        <v>40356</v>
      </c>
      <c r="N128">
        <v>-1</v>
      </c>
      <c r="O128" s="1">
        <v>40176</v>
      </c>
      <c r="P128">
        <v>-1</v>
      </c>
      <c r="Q128" s="1">
        <v>40939</v>
      </c>
      <c r="R128">
        <v>105.892</v>
      </c>
      <c r="S128" s="1">
        <v>43224</v>
      </c>
      <c r="T128">
        <v>-1</v>
      </c>
      <c r="U128" s="1">
        <v>41060</v>
      </c>
      <c r="V128">
        <v>229.852</v>
      </c>
      <c r="W128" s="1">
        <v>40939</v>
      </c>
      <c r="X128">
        <v>197.32400000000001</v>
      </c>
      <c r="Y128" s="1">
        <v>40939</v>
      </c>
      <c r="Z128">
        <v>150.32300000000001</v>
      </c>
      <c r="AA128" s="1">
        <v>40368</v>
      </c>
      <c r="AB128">
        <v>-1</v>
      </c>
      <c r="AC128" s="1">
        <v>41089</v>
      </c>
      <c r="AD128">
        <v>196.16300000000001</v>
      </c>
      <c r="AE128" s="1">
        <v>41036</v>
      </c>
      <c r="AF128">
        <v>-1</v>
      </c>
      <c r="AG128" s="1">
        <f>_xll.BDH(CONCATENATE("AUST"," CDS USD SR ",$B$3,"Y D14 CORP"),"PX_LAST",$B$1,$B$2,"Dates","S","Period","M","Array","","cols=2;rows=2")</f>
        <v>42004</v>
      </c>
      <c r="AH128">
        <v>10.653</v>
      </c>
      <c r="AI128">
        <v>-1</v>
      </c>
      <c r="AJ128">
        <v>-1</v>
      </c>
      <c r="AK128">
        <v>-1</v>
      </c>
      <c r="AL128">
        <v>-1</v>
      </c>
      <c r="AM128">
        <v>-1</v>
      </c>
      <c r="AN128">
        <v>-1</v>
      </c>
      <c r="AO128" s="1">
        <v>43311</v>
      </c>
      <c r="AP128">
        <v>-1</v>
      </c>
      <c r="AQ128" s="1">
        <v>44512</v>
      </c>
      <c r="AR128">
        <v>-1</v>
      </c>
      <c r="AS128" s="1">
        <v>44513</v>
      </c>
      <c r="AT128">
        <v>-1</v>
      </c>
      <c r="AU128">
        <v>-1</v>
      </c>
      <c r="AV128">
        <v>-1</v>
      </c>
      <c r="AW128" s="1">
        <v>41750</v>
      </c>
      <c r="AX128">
        <v>-1</v>
      </c>
      <c r="AY128" s="1">
        <v>43289</v>
      </c>
      <c r="AZ128">
        <v>-1</v>
      </c>
      <c r="BA128">
        <v>-1</v>
      </c>
      <c r="BB128">
        <v>-1</v>
      </c>
      <c r="BC128" s="1">
        <v>41609</v>
      </c>
      <c r="BD128">
        <v>-1</v>
      </c>
      <c r="BE128">
        <v>-1</v>
      </c>
      <c r="BF128">
        <v>-1</v>
      </c>
      <c r="BG128">
        <v>-1</v>
      </c>
      <c r="BH128">
        <v>-1</v>
      </c>
      <c r="BI128" s="1">
        <v>43311</v>
      </c>
      <c r="BJ128">
        <v>-1</v>
      </c>
      <c r="BK128">
        <v>-1</v>
      </c>
      <c r="BL128">
        <v>-1</v>
      </c>
      <c r="BM128" s="1">
        <v>43311</v>
      </c>
      <c r="BN128">
        <v>-1</v>
      </c>
      <c r="BO128" s="1">
        <v>43313</v>
      </c>
      <c r="BP128">
        <v>-1</v>
      </c>
      <c r="BQ128">
        <v>-1</v>
      </c>
      <c r="BR128">
        <v>-1</v>
      </c>
      <c r="BS128" s="1">
        <v>43313</v>
      </c>
      <c r="BT128">
        <v>-1</v>
      </c>
      <c r="BU128">
        <v>-1</v>
      </c>
      <c r="BV128">
        <v>-1</v>
      </c>
      <c r="BW128" s="1">
        <v>41802</v>
      </c>
      <c r="BX128">
        <v>-1</v>
      </c>
      <c r="BY128">
        <v>-1</v>
      </c>
      <c r="BZ128">
        <v>-1</v>
      </c>
      <c r="CA128" s="1">
        <v>41798</v>
      </c>
      <c r="CB128">
        <v>-1</v>
      </c>
      <c r="CC128" s="1">
        <v>41799</v>
      </c>
      <c r="CD128">
        <v>-1</v>
      </c>
      <c r="CE128" s="1">
        <v>41516</v>
      </c>
      <c r="CF128">
        <v>56.228999999999999</v>
      </c>
      <c r="CG128" s="1">
        <v>41780</v>
      </c>
      <c r="CH128">
        <v>-1</v>
      </c>
      <c r="CI128">
        <v>-1</v>
      </c>
      <c r="CJ128">
        <v>-1</v>
      </c>
      <c r="CK128" s="1">
        <v>41516</v>
      </c>
      <c r="CL128">
        <v>284.31900000000002</v>
      </c>
      <c r="CM128">
        <v>-1</v>
      </c>
      <c r="CN128">
        <v>-1</v>
      </c>
    </row>
    <row r="129" spans="1:92" x14ac:dyDescent="0.25">
      <c r="A129" s="1">
        <v>40968</v>
      </c>
      <c r="B129">
        <v>104.776</v>
      </c>
      <c r="C129" s="1">
        <v>41425</v>
      </c>
      <c r="D129">
        <v>76.191000000000003</v>
      </c>
      <c r="E129" s="1">
        <v>41425</v>
      </c>
      <c r="F129">
        <v>50.908000000000001</v>
      </c>
      <c r="G129" s="1">
        <v>40248</v>
      </c>
      <c r="H129">
        <v>-1</v>
      </c>
      <c r="I129" s="1">
        <v>41425</v>
      </c>
      <c r="J129">
        <v>71.66</v>
      </c>
      <c r="K129" s="1">
        <v>41060</v>
      </c>
      <c r="L129">
        <v>508.86</v>
      </c>
      <c r="M129" s="1">
        <v>40357</v>
      </c>
      <c r="N129">
        <v>-1</v>
      </c>
      <c r="O129" s="1">
        <v>40177</v>
      </c>
      <c r="P129">
        <v>-1</v>
      </c>
      <c r="Q129" s="1">
        <v>40968</v>
      </c>
      <c r="R129">
        <v>102.953</v>
      </c>
      <c r="S129" s="1">
        <v>43225</v>
      </c>
      <c r="T129">
        <v>-1</v>
      </c>
      <c r="U129" s="1">
        <v>41089</v>
      </c>
      <c r="V129">
        <v>165.685</v>
      </c>
      <c r="W129" s="1">
        <v>40968</v>
      </c>
      <c r="X129">
        <v>158.62700000000001</v>
      </c>
      <c r="Y129" s="1">
        <v>40968</v>
      </c>
      <c r="Z129">
        <v>121.226</v>
      </c>
      <c r="AA129" s="1">
        <v>40369</v>
      </c>
      <c r="AB129">
        <v>-1</v>
      </c>
      <c r="AC129" s="1">
        <v>41121</v>
      </c>
      <c r="AD129">
        <v>133.25700000000001</v>
      </c>
      <c r="AE129" s="1">
        <v>41037</v>
      </c>
      <c r="AF129">
        <v>-1</v>
      </c>
      <c r="AG129" s="1">
        <f>_xll.BDH(CONCATENATE("AUST"," CDS USD SR ",$B$3,"Y D14 CORP"),"PX_LAST",$B$1,$B$2,"Dates","S","Period","M","Array","","cols=2;rows=2")</f>
        <v>42004</v>
      </c>
      <c r="AH129">
        <v>10.653</v>
      </c>
      <c r="AI129">
        <v>-1</v>
      </c>
      <c r="AJ129">
        <v>-1</v>
      </c>
      <c r="AK129">
        <v>-1</v>
      </c>
      <c r="AL129">
        <v>-1</v>
      </c>
      <c r="AM129">
        <v>-1</v>
      </c>
      <c r="AN129">
        <v>-1</v>
      </c>
      <c r="AO129" s="1">
        <v>43312</v>
      </c>
      <c r="AP129">
        <v>-1</v>
      </c>
      <c r="AQ129" s="1">
        <v>44513</v>
      </c>
      <c r="AR129">
        <v>-1</v>
      </c>
      <c r="AS129" s="1">
        <v>44514</v>
      </c>
      <c r="AT129">
        <v>-1</v>
      </c>
      <c r="AU129">
        <v>-1</v>
      </c>
      <c r="AV129">
        <v>-1</v>
      </c>
      <c r="AW129" s="1">
        <v>41751</v>
      </c>
      <c r="AX129">
        <v>-1</v>
      </c>
      <c r="AY129" s="1">
        <v>43290</v>
      </c>
      <c r="AZ129">
        <v>-1</v>
      </c>
      <c r="BA129">
        <v>-1</v>
      </c>
      <c r="BB129">
        <v>-1</v>
      </c>
      <c r="BC129" s="1">
        <v>41610</v>
      </c>
      <c r="BD129">
        <v>-1</v>
      </c>
      <c r="BE129">
        <v>-1</v>
      </c>
      <c r="BF129">
        <v>-1</v>
      </c>
      <c r="BG129">
        <v>-1</v>
      </c>
      <c r="BH129">
        <v>-1</v>
      </c>
      <c r="BI129" s="1">
        <v>43312</v>
      </c>
      <c r="BJ129">
        <v>-1</v>
      </c>
      <c r="BK129">
        <v>-1</v>
      </c>
      <c r="BL129">
        <v>-1</v>
      </c>
      <c r="BM129" s="1">
        <v>43312</v>
      </c>
      <c r="BN129">
        <v>-1</v>
      </c>
      <c r="BO129" s="1">
        <v>43314</v>
      </c>
      <c r="BP129">
        <v>-1</v>
      </c>
      <c r="BQ129">
        <v>-1</v>
      </c>
      <c r="BR129">
        <v>-1</v>
      </c>
      <c r="BS129" s="1">
        <v>43314</v>
      </c>
      <c r="BT129">
        <v>-1</v>
      </c>
      <c r="BU129">
        <v>-1</v>
      </c>
      <c r="BV129">
        <v>-1</v>
      </c>
      <c r="BW129" s="1">
        <v>41803</v>
      </c>
      <c r="BX129">
        <v>-1</v>
      </c>
      <c r="BY129">
        <v>-1</v>
      </c>
      <c r="BZ129">
        <v>-1</v>
      </c>
      <c r="CA129" s="1">
        <v>41799</v>
      </c>
      <c r="CB129">
        <v>-1</v>
      </c>
      <c r="CC129" s="1">
        <v>41800</v>
      </c>
      <c r="CD129">
        <v>-1</v>
      </c>
      <c r="CE129" s="1">
        <v>41547</v>
      </c>
      <c r="CF129">
        <v>52.701999999999998</v>
      </c>
      <c r="CG129" s="1">
        <v>41781</v>
      </c>
      <c r="CH129">
        <v>-1</v>
      </c>
      <c r="CI129">
        <v>-1</v>
      </c>
      <c r="CJ129">
        <v>-1</v>
      </c>
      <c r="CK129" s="1">
        <v>41547</v>
      </c>
      <c r="CL129">
        <v>236.739</v>
      </c>
      <c r="CM129">
        <v>-1</v>
      </c>
      <c r="CN129">
        <v>-1</v>
      </c>
    </row>
    <row r="130" spans="1:92" x14ac:dyDescent="0.25">
      <c r="A130" s="1">
        <v>40998</v>
      </c>
      <c r="B130">
        <v>87.278999999999996</v>
      </c>
      <c r="C130" s="1">
        <v>41453</v>
      </c>
      <c r="D130">
        <v>89.213999999999999</v>
      </c>
      <c r="E130" s="1">
        <v>41453</v>
      </c>
      <c r="F130">
        <v>72.069999999999993</v>
      </c>
      <c r="G130" s="1">
        <v>40249</v>
      </c>
      <c r="H130">
        <v>-1</v>
      </c>
      <c r="I130" s="1">
        <v>41453</v>
      </c>
      <c r="J130">
        <v>106.38500000000001</v>
      </c>
      <c r="K130" s="1">
        <v>41089</v>
      </c>
      <c r="L130">
        <v>478.911</v>
      </c>
      <c r="M130" s="1">
        <v>40358</v>
      </c>
      <c r="N130">
        <v>-1</v>
      </c>
      <c r="O130" s="1">
        <v>40178</v>
      </c>
      <c r="P130">
        <v>-1</v>
      </c>
      <c r="Q130" s="1">
        <v>40998</v>
      </c>
      <c r="R130">
        <v>85.272000000000006</v>
      </c>
      <c r="S130" s="1">
        <v>43226</v>
      </c>
      <c r="T130">
        <v>-1</v>
      </c>
      <c r="U130" s="1">
        <v>41121</v>
      </c>
      <c r="V130">
        <v>119.32</v>
      </c>
      <c r="W130" s="1">
        <v>40998</v>
      </c>
      <c r="X130">
        <v>139.29900000000001</v>
      </c>
      <c r="Y130" s="1">
        <v>40998</v>
      </c>
      <c r="Z130">
        <v>116.804</v>
      </c>
      <c r="AA130" s="1">
        <v>40370</v>
      </c>
      <c r="AB130">
        <v>-1</v>
      </c>
      <c r="AC130" s="1">
        <v>41152</v>
      </c>
      <c r="AD130">
        <v>129.798</v>
      </c>
      <c r="AE130" s="1">
        <v>41038</v>
      </c>
      <c r="AF130">
        <v>-1</v>
      </c>
      <c r="AG130" s="1">
        <f>_xll.BDH(CONCATENATE("AUST"," CDS USD SR ",$B$3,"Y D14 CORP"),"PX_LAST",$B$1,$B$2,"Dates","S","Period","M","Array","","cols=2;rows=2")</f>
        <v>42004</v>
      </c>
      <c r="AH130">
        <v>10.653</v>
      </c>
      <c r="AI130">
        <v>-1</v>
      </c>
      <c r="AJ130">
        <v>-1</v>
      </c>
      <c r="AK130">
        <v>-1</v>
      </c>
      <c r="AL130">
        <v>-1</v>
      </c>
      <c r="AM130">
        <v>-1</v>
      </c>
      <c r="AN130">
        <v>-1</v>
      </c>
      <c r="AO130" s="1">
        <v>43313</v>
      </c>
      <c r="AP130">
        <v>-1</v>
      </c>
      <c r="AQ130" s="1">
        <v>44514</v>
      </c>
      <c r="AR130">
        <v>-1</v>
      </c>
      <c r="AS130" s="1">
        <v>44515</v>
      </c>
      <c r="AT130">
        <v>-1</v>
      </c>
      <c r="AU130">
        <v>-1</v>
      </c>
      <c r="AV130">
        <v>-1</v>
      </c>
      <c r="AW130" s="1">
        <v>41752</v>
      </c>
      <c r="AX130">
        <v>-1</v>
      </c>
      <c r="AY130" s="1">
        <v>43291</v>
      </c>
      <c r="AZ130">
        <v>-1</v>
      </c>
      <c r="BA130">
        <v>-1</v>
      </c>
      <c r="BB130">
        <v>-1</v>
      </c>
      <c r="BC130" s="1">
        <v>41611</v>
      </c>
      <c r="BD130">
        <v>-1</v>
      </c>
      <c r="BE130">
        <v>-1</v>
      </c>
      <c r="BF130">
        <v>-1</v>
      </c>
      <c r="BG130">
        <v>-1</v>
      </c>
      <c r="BH130">
        <v>-1</v>
      </c>
      <c r="BI130" s="1">
        <v>43313</v>
      </c>
      <c r="BJ130">
        <v>-1</v>
      </c>
      <c r="BK130">
        <v>-1</v>
      </c>
      <c r="BL130">
        <v>-1</v>
      </c>
      <c r="BM130" s="1">
        <v>43313</v>
      </c>
      <c r="BN130">
        <v>-1</v>
      </c>
      <c r="BO130" s="1">
        <v>43315</v>
      </c>
      <c r="BP130">
        <v>-1</v>
      </c>
      <c r="BQ130">
        <v>-1</v>
      </c>
      <c r="BR130">
        <v>-1</v>
      </c>
      <c r="BS130" s="1">
        <v>43315</v>
      </c>
      <c r="BT130">
        <v>-1</v>
      </c>
      <c r="BU130">
        <v>-1</v>
      </c>
      <c r="BV130">
        <v>-1</v>
      </c>
      <c r="BW130" s="1">
        <v>41804</v>
      </c>
      <c r="BX130">
        <v>-1</v>
      </c>
      <c r="BY130">
        <v>-1</v>
      </c>
      <c r="BZ130">
        <v>-1</v>
      </c>
      <c r="CA130" s="1">
        <v>41800</v>
      </c>
      <c r="CB130">
        <v>-1</v>
      </c>
      <c r="CC130" s="1">
        <v>41801</v>
      </c>
      <c r="CD130">
        <v>-1</v>
      </c>
      <c r="CE130" s="1">
        <v>41578</v>
      </c>
      <c r="CF130">
        <v>42.656999999999996</v>
      </c>
      <c r="CG130" s="1">
        <v>41782</v>
      </c>
      <c r="CH130">
        <v>-1</v>
      </c>
      <c r="CI130">
        <v>-1</v>
      </c>
      <c r="CJ130">
        <v>-1</v>
      </c>
      <c r="CK130" s="1">
        <v>41578</v>
      </c>
      <c r="CL130">
        <v>220.55</v>
      </c>
      <c r="CM130">
        <v>-1</v>
      </c>
      <c r="CN130">
        <v>-1</v>
      </c>
    </row>
    <row r="131" spans="1:92" x14ac:dyDescent="0.25">
      <c r="A131" s="1">
        <v>41029</v>
      </c>
      <c r="B131">
        <v>88.266000000000005</v>
      </c>
      <c r="C131" s="1">
        <v>41486</v>
      </c>
      <c r="D131">
        <v>72.745000000000005</v>
      </c>
      <c r="E131" s="1">
        <v>41486</v>
      </c>
      <c r="F131">
        <v>67.314999999999998</v>
      </c>
      <c r="G131" s="1">
        <v>40250</v>
      </c>
      <c r="H131">
        <v>-1</v>
      </c>
      <c r="I131" s="1">
        <v>41486</v>
      </c>
      <c r="J131">
        <v>93.698999999999998</v>
      </c>
      <c r="K131" s="1">
        <v>41121</v>
      </c>
      <c r="L131">
        <v>412.74299999999999</v>
      </c>
      <c r="M131" s="1">
        <v>40359</v>
      </c>
      <c r="N131">
        <v>-1</v>
      </c>
      <c r="O131" s="1">
        <v>40179</v>
      </c>
      <c r="P131">
        <v>-1</v>
      </c>
      <c r="Q131" s="1">
        <v>41029</v>
      </c>
      <c r="R131">
        <v>84.924999999999997</v>
      </c>
      <c r="S131" s="1">
        <v>43227</v>
      </c>
      <c r="T131">
        <v>-1</v>
      </c>
      <c r="U131" s="1">
        <v>41152</v>
      </c>
      <c r="V131">
        <v>98.685000000000002</v>
      </c>
      <c r="W131" s="1">
        <v>41029</v>
      </c>
      <c r="X131">
        <v>147.28</v>
      </c>
      <c r="Y131" s="1">
        <v>41029</v>
      </c>
      <c r="Z131">
        <v>112.499</v>
      </c>
      <c r="AA131" s="1">
        <v>40371</v>
      </c>
      <c r="AB131">
        <v>-1</v>
      </c>
      <c r="AC131" s="1">
        <v>41180</v>
      </c>
      <c r="AD131">
        <v>110.696</v>
      </c>
      <c r="AE131" s="1">
        <v>41039</v>
      </c>
      <c r="AF131">
        <v>-1</v>
      </c>
      <c r="AG131" s="1">
        <f>_xll.BDH(CONCATENATE("AUST"," CDS USD SR ",$B$3,"Y D14 CORP"),"PX_LAST",$B$1,$B$2,"Dates","S","Period","M","Array","","cols=2;rows=2")</f>
        <v>42004</v>
      </c>
      <c r="AH131">
        <v>10.653</v>
      </c>
      <c r="AI131">
        <v>-1</v>
      </c>
      <c r="AJ131">
        <v>-1</v>
      </c>
      <c r="AK131">
        <v>-1</v>
      </c>
      <c r="AL131">
        <v>-1</v>
      </c>
      <c r="AM131">
        <v>-1</v>
      </c>
      <c r="AN131">
        <v>-1</v>
      </c>
      <c r="AO131" s="1">
        <v>43314</v>
      </c>
      <c r="AP131">
        <v>-1</v>
      </c>
      <c r="AQ131" s="1">
        <v>44515</v>
      </c>
      <c r="AR131">
        <v>-1</v>
      </c>
      <c r="AS131" s="1">
        <v>44516</v>
      </c>
      <c r="AT131">
        <v>-1</v>
      </c>
      <c r="AU131">
        <v>-1</v>
      </c>
      <c r="AV131">
        <v>-1</v>
      </c>
      <c r="AW131" s="1">
        <v>41753</v>
      </c>
      <c r="AX131">
        <v>-1</v>
      </c>
      <c r="AY131" s="1">
        <v>43292</v>
      </c>
      <c r="AZ131">
        <v>-1</v>
      </c>
      <c r="BA131">
        <v>-1</v>
      </c>
      <c r="BB131">
        <v>-1</v>
      </c>
      <c r="BC131" s="1">
        <v>41612</v>
      </c>
      <c r="BD131">
        <v>-1</v>
      </c>
      <c r="BE131">
        <v>-1</v>
      </c>
      <c r="BF131">
        <v>-1</v>
      </c>
      <c r="BG131">
        <v>-1</v>
      </c>
      <c r="BH131">
        <v>-1</v>
      </c>
      <c r="BI131" s="1">
        <v>43314</v>
      </c>
      <c r="BJ131">
        <v>-1</v>
      </c>
      <c r="BK131">
        <v>-1</v>
      </c>
      <c r="BL131">
        <v>-1</v>
      </c>
      <c r="BM131" s="1">
        <v>43314</v>
      </c>
      <c r="BN131">
        <v>-1</v>
      </c>
      <c r="BO131" s="1">
        <v>43316</v>
      </c>
      <c r="BP131">
        <v>-1</v>
      </c>
      <c r="BQ131">
        <v>-1</v>
      </c>
      <c r="BR131">
        <v>-1</v>
      </c>
      <c r="BS131" s="1">
        <v>43316</v>
      </c>
      <c r="BT131">
        <v>-1</v>
      </c>
      <c r="BU131">
        <v>-1</v>
      </c>
      <c r="BV131">
        <v>-1</v>
      </c>
      <c r="BW131" s="1">
        <v>41805</v>
      </c>
      <c r="BX131">
        <v>-1</v>
      </c>
      <c r="BY131">
        <v>-1</v>
      </c>
      <c r="BZ131">
        <v>-1</v>
      </c>
      <c r="CA131" s="1">
        <v>41801</v>
      </c>
      <c r="CB131">
        <v>-1</v>
      </c>
      <c r="CC131" s="1">
        <v>41802</v>
      </c>
      <c r="CD131">
        <v>-1</v>
      </c>
      <c r="CE131" s="1">
        <v>41607</v>
      </c>
      <c r="CF131">
        <v>42.71</v>
      </c>
      <c r="CG131" s="1">
        <v>41783</v>
      </c>
      <c r="CH131">
        <v>-1</v>
      </c>
      <c r="CI131">
        <v>-1</v>
      </c>
      <c r="CJ131">
        <v>-1</v>
      </c>
      <c r="CK131" s="1">
        <v>41607</v>
      </c>
      <c r="CL131">
        <v>223.84</v>
      </c>
      <c r="CM131">
        <v>-1</v>
      </c>
      <c r="CN131">
        <v>-1</v>
      </c>
    </row>
    <row r="132" spans="1:92" x14ac:dyDescent="0.25">
      <c r="A132" s="1">
        <v>41060</v>
      </c>
      <c r="B132">
        <v>131.90199999999999</v>
      </c>
      <c r="C132" s="1">
        <v>41516</v>
      </c>
      <c r="D132">
        <v>87.617000000000004</v>
      </c>
      <c r="E132" s="1">
        <v>41516</v>
      </c>
      <c r="F132">
        <v>74.695999999999998</v>
      </c>
      <c r="G132" s="1">
        <v>40251</v>
      </c>
      <c r="H132">
        <v>-1</v>
      </c>
      <c r="I132" s="1">
        <v>41516</v>
      </c>
      <c r="J132">
        <v>100.101</v>
      </c>
      <c r="K132" s="1">
        <v>41152</v>
      </c>
      <c r="L132">
        <v>375.84800000000001</v>
      </c>
      <c r="M132" s="1">
        <v>40360</v>
      </c>
      <c r="N132">
        <v>-1</v>
      </c>
      <c r="O132" s="1">
        <v>40180</v>
      </c>
      <c r="P132">
        <v>-1</v>
      </c>
      <c r="Q132" s="1">
        <v>41060</v>
      </c>
      <c r="R132">
        <v>125.46899999999999</v>
      </c>
      <c r="S132" s="1">
        <v>43228</v>
      </c>
      <c r="T132">
        <v>-1</v>
      </c>
      <c r="U132" s="1">
        <v>41180</v>
      </c>
      <c r="V132">
        <v>72.317999999999998</v>
      </c>
      <c r="W132" s="1">
        <v>41060</v>
      </c>
      <c r="X132">
        <v>219.27699999999999</v>
      </c>
      <c r="Y132" s="1">
        <v>41060</v>
      </c>
      <c r="Z132">
        <v>150.34</v>
      </c>
      <c r="AA132" s="1">
        <v>40372</v>
      </c>
      <c r="AB132">
        <v>-1</v>
      </c>
      <c r="AC132" s="1">
        <v>41213</v>
      </c>
      <c r="AD132">
        <v>112.169</v>
      </c>
      <c r="AE132" s="1">
        <v>41040</v>
      </c>
      <c r="AF132">
        <v>-1</v>
      </c>
      <c r="AG132" s="1">
        <f>_xll.BDH(CONCATENATE("AUST"," CDS USD SR ",$B$3,"Y D14 CORP"),"PX_LAST",$B$1,$B$2,"Dates","S","Period","M","Array","","cols=2;rows=2")</f>
        <v>42004</v>
      </c>
      <c r="AH132">
        <v>10.653</v>
      </c>
      <c r="AI132">
        <v>-1</v>
      </c>
      <c r="AJ132">
        <v>-1</v>
      </c>
      <c r="AK132">
        <v>-1</v>
      </c>
      <c r="AL132">
        <v>-1</v>
      </c>
      <c r="AM132">
        <v>-1</v>
      </c>
      <c r="AN132">
        <v>-1</v>
      </c>
      <c r="AO132" s="1">
        <v>43315</v>
      </c>
      <c r="AP132">
        <v>-1</v>
      </c>
      <c r="AQ132" s="1">
        <v>44516</v>
      </c>
      <c r="AR132">
        <v>-1</v>
      </c>
      <c r="AS132" s="1">
        <v>44517</v>
      </c>
      <c r="AT132">
        <v>-1</v>
      </c>
      <c r="AU132">
        <v>-1</v>
      </c>
      <c r="AV132">
        <v>-1</v>
      </c>
      <c r="AW132" s="1">
        <v>41754</v>
      </c>
      <c r="AX132">
        <v>-1</v>
      </c>
      <c r="AY132" s="1">
        <v>43293</v>
      </c>
      <c r="AZ132">
        <v>-1</v>
      </c>
      <c r="BA132">
        <v>-1</v>
      </c>
      <c r="BB132">
        <v>-1</v>
      </c>
      <c r="BC132" s="1">
        <v>41613</v>
      </c>
      <c r="BD132">
        <v>-1</v>
      </c>
      <c r="BE132">
        <v>-1</v>
      </c>
      <c r="BF132">
        <v>-1</v>
      </c>
      <c r="BG132">
        <v>-1</v>
      </c>
      <c r="BH132">
        <v>-1</v>
      </c>
      <c r="BI132" s="1">
        <v>43315</v>
      </c>
      <c r="BJ132">
        <v>-1</v>
      </c>
      <c r="BK132">
        <v>-1</v>
      </c>
      <c r="BL132">
        <v>-1</v>
      </c>
      <c r="BM132" s="1">
        <v>43315</v>
      </c>
      <c r="BN132">
        <v>-1</v>
      </c>
      <c r="BO132" s="1">
        <v>43317</v>
      </c>
      <c r="BP132">
        <v>-1</v>
      </c>
      <c r="BQ132">
        <v>-1</v>
      </c>
      <c r="BR132">
        <v>-1</v>
      </c>
      <c r="BS132" s="1">
        <v>43317</v>
      </c>
      <c r="BT132">
        <v>-1</v>
      </c>
      <c r="BU132">
        <v>-1</v>
      </c>
      <c r="BV132">
        <v>-1</v>
      </c>
      <c r="BW132" s="1">
        <v>41806</v>
      </c>
      <c r="BX132">
        <v>-1</v>
      </c>
      <c r="BY132">
        <v>-1</v>
      </c>
      <c r="BZ132">
        <v>-1</v>
      </c>
      <c r="CA132" s="1">
        <v>41802</v>
      </c>
      <c r="CB132">
        <v>-1</v>
      </c>
      <c r="CC132" s="1">
        <v>41803</v>
      </c>
      <c r="CD132">
        <v>-1</v>
      </c>
      <c r="CE132" s="1">
        <v>41639</v>
      </c>
      <c r="CF132">
        <v>42.63</v>
      </c>
      <c r="CG132" s="1">
        <v>41784</v>
      </c>
      <c r="CH132">
        <v>-1</v>
      </c>
      <c r="CI132">
        <v>-1</v>
      </c>
      <c r="CJ132">
        <v>-1</v>
      </c>
      <c r="CK132" s="1">
        <v>41639</v>
      </c>
      <c r="CL132">
        <v>220.22</v>
      </c>
      <c r="CM132">
        <v>-1</v>
      </c>
      <c r="CN132">
        <v>-1</v>
      </c>
    </row>
    <row r="133" spans="1:92" x14ac:dyDescent="0.25">
      <c r="A133" s="1">
        <v>41089</v>
      </c>
      <c r="B133">
        <v>117.03400000000001</v>
      </c>
      <c r="C133" s="1">
        <v>41547</v>
      </c>
      <c r="D133">
        <v>72.748999999999995</v>
      </c>
      <c r="E133" s="1">
        <v>41547</v>
      </c>
      <c r="F133">
        <v>63.781999999999996</v>
      </c>
      <c r="G133" s="1">
        <v>40252</v>
      </c>
      <c r="H133">
        <v>-1</v>
      </c>
      <c r="I133" s="1">
        <v>41547</v>
      </c>
      <c r="J133">
        <v>94.177999999999997</v>
      </c>
      <c r="K133" s="1">
        <v>41180</v>
      </c>
      <c r="L133">
        <v>294.28800000000001</v>
      </c>
      <c r="M133" s="1">
        <v>40361</v>
      </c>
      <c r="N133">
        <v>-1</v>
      </c>
      <c r="O133" s="1">
        <v>40181</v>
      </c>
      <c r="P133">
        <v>-1</v>
      </c>
      <c r="Q133" s="1">
        <v>41089</v>
      </c>
      <c r="R133">
        <v>105.572</v>
      </c>
      <c r="S133" s="1">
        <v>43229</v>
      </c>
      <c r="T133">
        <v>-1</v>
      </c>
      <c r="U133" s="1">
        <v>41213</v>
      </c>
      <c r="V133">
        <v>51.975999999999999</v>
      </c>
      <c r="W133" s="1">
        <v>41089</v>
      </c>
      <c r="X133">
        <v>179.16800000000001</v>
      </c>
      <c r="Y133" s="1">
        <v>41089</v>
      </c>
      <c r="Z133">
        <v>117.087</v>
      </c>
      <c r="AA133" s="1">
        <v>40373</v>
      </c>
      <c r="AB133">
        <v>-1</v>
      </c>
      <c r="AC133" s="1">
        <v>41243</v>
      </c>
      <c r="AD133">
        <v>86.915000000000006</v>
      </c>
      <c r="AE133" s="1">
        <v>41041</v>
      </c>
      <c r="AF133">
        <v>-1</v>
      </c>
      <c r="AG133" s="1">
        <f>_xll.BDH(CONCATENATE("AUST"," CDS USD SR ",$B$3,"Y D14 CORP"),"PX_LAST",$B$1,$B$2,"Dates","S","Period","M","Array","","cols=2;rows=2")</f>
        <v>42004</v>
      </c>
      <c r="AH133">
        <v>10.653</v>
      </c>
      <c r="AI133">
        <v>-1</v>
      </c>
      <c r="AJ133">
        <v>-1</v>
      </c>
      <c r="AK133">
        <v>-1</v>
      </c>
      <c r="AL133">
        <v>-1</v>
      </c>
      <c r="AM133">
        <v>-1</v>
      </c>
      <c r="AN133">
        <v>-1</v>
      </c>
      <c r="AO133" s="1">
        <v>43316</v>
      </c>
      <c r="AP133">
        <v>-1</v>
      </c>
      <c r="AQ133" s="1">
        <v>44517</v>
      </c>
      <c r="AR133">
        <v>-1</v>
      </c>
      <c r="AS133" s="1">
        <v>44518</v>
      </c>
      <c r="AT133">
        <v>-1</v>
      </c>
      <c r="AU133">
        <v>-1</v>
      </c>
      <c r="AV133">
        <v>-1</v>
      </c>
      <c r="AW133" s="1">
        <v>41755</v>
      </c>
      <c r="AX133">
        <v>-1</v>
      </c>
      <c r="AY133" s="1">
        <v>43294</v>
      </c>
      <c r="AZ133">
        <v>-1</v>
      </c>
      <c r="BA133">
        <v>-1</v>
      </c>
      <c r="BB133">
        <v>-1</v>
      </c>
      <c r="BC133" s="1">
        <v>41614</v>
      </c>
      <c r="BD133">
        <v>-1</v>
      </c>
      <c r="BE133">
        <v>-1</v>
      </c>
      <c r="BF133">
        <v>-1</v>
      </c>
      <c r="BG133">
        <v>-1</v>
      </c>
      <c r="BH133">
        <v>-1</v>
      </c>
      <c r="BI133" s="1">
        <v>43316</v>
      </c>
      <c r="BJ133">
        <v>-1</v>
      </c>
      <c r="BK133">
        <v>-1</v>
      </c>
      <c r="BL133">
        <v>-1</v>
      </c>
      <c r="BM133" s="1">
        <v>43316</v>
      </c>
      <c r="BN133">
        <v>-1</v>
      </c>
      <c r="BO133" s="1">
        <v>43318</v>
      </c>
      <c r="BP133">
        <v>-1</v>
      </c>
      <c r="BQ133">
        <v>-1</v>
      </c>
      <c r="BR133">
        <v>-1</v>
      </c>
      <c r="BS133" s="1">
        <v>43318</v>
      </c>
      <c r="BT133">
        <v>-1</v>
      </c>
      <c r="BU133">
        <v>-1</v>
      </c>
      <c r="BV133">
        <v>-1</v>
      </c>
      <c r="BW133" s="1">
        <v>41807</v>
      </c>
      <c r="BX133">
        <v>-1</v>
      </c>
      <c r="BY133">
        <v>-1</v>
      </c>
      <c r="BZ133">
        <v>-1</v>
      </c>
      <c r="CA133" s="1">
        <v>41803</v>
      </c>
      <c r="CB133">
        <v>-1</v>
      </c>
      <c r="CC133" s="1">
        <v>41804</v>
      </c>
      <c r="CD133">
        <v>-1</v>
      </c>
      <c r="CE133" s="1">
        <v>41670</v>
      </c>
      <c r="CF133">
        <v>45.417999999999999</v>
      </c>
      <c r="CG133" s="1">
        <v>41785</v>
      </c>
      <c r="CH133">
        <v>-1</v>
      </c>
      <c r="CI133">
        <v>-1</v>
      </c>
      <c r="CJ133">
        <v>-1</v>
      </c>
      <c r="CK133" s="1">
        <v>41670</v>
      </c>
      <c r="CL133">
        <v>230.79900000000001</v>
      </c>
      <c r="CM133">
        <v>-1</v>
      </c>
      <c r="CN133">
        <v>-1</v>
      </c>
    </row>
    <row r="134" spans="1:92" x14ac:dyDescent="0.25">
      <c r="A134" s="1">
        <v>41121</v>
      </c>
      <c r="B134">
        <v>94.653999999999996</v>
      </c>
      <c r="C134" s="1">
        <v>41578</v>
      </c>
      <c r="D134">
        <v>82.504000000000005</v>
      </c>
      <c r="E134" s="1">
        <v>41578</v>
      </c>
      <c r="F134">
        <v>53.281999999999996</v>
      </c>
      <c r="G134" s="1">
        <v>40253</v>
      </c>
      <c r="H134">
        <v>-1</v>
      </c>
      <c r="I134" s="1">
        <v>41578</v>
      </c>
      <c r="J134">
        <v>85.259</v>
      </c>
      <c r="K134" s="1">
        <v>41213</v>
      </c>
      <c r="L134">
        <v>194.53700000000001</v>
      </c>
      <c r="M134" s="1">
        <v>40362</v>
      </c>
      <c r="N134">
        <v>-1</v>
      </c>
      <c r="O134" s="1">
        <v>40182</v>
      </c>
      <c r="P134">
        <v>-1</v>
      </c>
      <c r="Q134" s="1">
        <v>41121</v>
      </c>
      <c r="R134">
        <v>74.510000000000005</v>
      </c>
      <c r="S134" s="1">
        <v>43230</v>
      </c>
      <c r="T134">
        <v>-1</v>
      </c>
      <c r="U134" s="1">
        <v>41243</v>
      </c>
      <c r="V134">
        <v>44.537999999999997</v>
      </c>
      <c r="W134" s="1">
        <v>41121</v>
      </c>
      <c r="X134">
        <v>126.72199999999999</v>
      </c>
      <c r="Y134" s="1">
        <v>41121</v>
      </c>
      <c r="Z134">
        <v>82.325000000000003</v>
      </c>
      <c r="AA134" s="1">
        <v>40374</v>
      </c>
      <c r="AB134">
        <v>-1</v>
      </c>
      <c r="AC134" s="1">
        <v>41274</v>
      </c>
      <c r="AD134">
        <v>81.995000000000005</v>
      </c>
      <c r="AE134" s="1">
        <v>41042</v>
      </c>
      <c r="AF134">
        <v>-1</v>
      </c>
      <c r="AG134" s="1">
        <f>_xll.BDH(CONCATENATE("AUST"," CDS USD SR ",$B$3,"Y D14 CORP"),"PX_LAST",$B$1,$B$2,"Dates","S","Period","M","Array","","cols=2;rows=2")</f>
        <v>42004</v>
      </c>
      <c r="AH134">
        <v>10.653</v>
      </c>
      <c r="AI134">
        <v>-1</v>
      </c>
      <c r="AJ134">
        <v>-1</v>
      </c>
      <c r="AK134">
        <v>-1</v>
      </c>
      <c r="AL134">
        <v>-1</v>
      </c>
      <c r="AM134">
        <v>-1</v>
      </c>
      <c r="AN134">
        <v>-1</v>
      </c>
      <c r="AO134" s="1">
        <v>43317</v>
      </c>
      <c r="AP134">
        <v>-1</v>
      </c>
      <c r="AQ134" s="1">
        <v>44518</v>
      </c>
      <c r="AR134">
        <v>-1</v>
      </c>
      <c r="AS134" s="1">
        <v>44519</v>
      </c>
      <c r="AT134">
        <v>-1</v>
      </c>
      <c r="AU134">
        <v>-1</v>
      </c>
      <c r="AV134">
        <v>-1</v>
      </c>
      <c r="AW134" s="1">
        <v>41756</v>
      </c>
      <c r="AX134">
        <v>-1</v>
      </c>
      <c r="AY134" s="1">
        <v>43295</v>
      </c>
      <c r="AZ134">
        <v>-1</v>
      </c>
      <c r="BA134">
        <v>-1</v>
      </c>
      <c r="BB134">
        <v>-1</v>
      </c>
      <c r="BC134" s="1">
        <v>41615</v>
      </c>
      <c r="BD134">
        <v>-1</v>
      </c>
      <c r="BE134">
        <v>-1</v>
      </c>
      <c r="BF134">
        <v>-1</v>
      </c>
      <c r="BG134">
        <v>-1</v>
      </c>
      <c r="BH134">
        <v>-1</v>
      </c>
      <c r="BI134" s="1">
        <v>43317</v>
      </c>
      <c r="BJ134">
        <v>-1</v>
      </c>
      <c r="BK134">
        <v>-1</v>
      </c>
      <c r="BL134">
        <v>-1</v>
      </c>
      <c r="BM134" s="1">
        <v>43317</v>
      </c>
      <c r="BN134">
        <v>-1</v>
      </c>
      <c r="BO134" s="1">
        <v>43319</v>
      </c>
      <c r="BP134">
        <v>-1</v>
      </c>
      <c r="BQ134">
        <v>-1</v>
      </c>
      <c r="BR134">
        <v>-1</v>
      </c>
      <c r="BS134" s="1">
        <v>43319</v>
      </c>
      <c r="BT134">
        <v>-1</v>
      </c>
      <c r="BU134">
        <v>-1</v>
      </c>
      <c r="BV134">
        <v>-1</v>
      </c>
      <c r="BW134" s="1">
        <v>41808</v>
      </c>
      <c r="BX134">
        <v>-1</v>
      </c>
      <c r="BY134">
        <v>-1</v>
      </c>
      <c r="BZ134">
        <v>-1</v>
      </c>
      <c r="CA134" s="1">
        <v>41804</v>
      </c>
      <c r="CB134">
        <v>-1</v>
      </c>
      <c r="CC134" s="1">
        <v>41805</v>
      </c>
      <c r="CD134">
        <v>-1</v>
      </c>
      <c r="CE134" s="1">
        <v>41698</v>
      </c>
      <c r="CF134">
        <v>45.789000000000001</v>
      </c>
      <c r="CG134" s="1">
        <v>41786</v>
      </c>
      <c r="CH134">
        <v>-1</v>
      </c>
      <c r="CI134">
        <v>-1</v>
      </c>
      <c r="CJ134">
        <v>-1</v>
      </c>
      <c r="CK134" s="1">
        <v>41698</v>
      </c>
      <c r="CL134">
        <v>194.37200000000001</v>
      </c>
      <c r="CM134">
        <v>-1</v>
      </c>
      <c r="CN134">
        <v>-1</v>
      </c>
    </row>
    <row r="135" spans="1:92" x14ac:dyDescent="0.25">
      <c r="A135" s="1">
        <v>41152</v>
      </c>
      <c r="B135">
        <v>90.74</v>
      </c>
      <c r="C135" s="1">
        <v>41607</v>
      </c>
      <c r="D135">
        <v>83.91</v>
      </c>
      <c r="E135" s="1">
        <v>41607</v>
      </c>
      <c r="F135">
        <v>58.734000000000002</v>
      </c>
      <c r="G135" s="1">
        <v>40254</v>
      </c>
      <c r="H135">
        <v>-1</v>
      </c>
      <c r="I135" s="1">
        <v>41607</v>
      </c>
      <c r="J135">
        <v>88.224000000000004</v>
      </c>
      <c r="K135" s="1">
        <v>41243</v>
      </c>
      <c r="L135">
        <v>194.66399999999999</v>
      </c>
      <c r="M135" s="1">
        <v>40363</v>
      </c>
      <c r="N135">
        <v>-1</v>
      </c>
      <c r="O135" s="1">
        <v>40183</v>
      </c>
      <c r="P135">
        <v>-1</v>
      </c>
      <c r="Q135" s="1">
        <v>41152</v>
      </c>
      <c r="R135">
        <v>70.668000000000006</v>
      </c>
      <c r="S135" s="1">
        <v>43231</v>
      </c>
      <c r="T135">
        <v>-1</v>
      </c>
      <c r="U135" s="1">
        <v>41274</v>
      </c>
      <c r="V135">
        <v>46.332999999999998</v>
      </c>
      <c r="W135" s="1">
        <v>41152</v>
      </c>
      <c r="X135">
        <v>107.027</v>
      </c>
      <c r="Y135" s="1">
        <v>41152</v>
      </c>
      <c r="Z135">
        <v>96.667000000000002</v>
      </c>
      <c r="AA135" s="1">
        <v>40375</v>
      </c>
      <c r="AB135">
        <v>-1</v>
      </c>
      <c r="AC135" s="1">
        <v>41305</v>
      </c>
      <c r="AD135">
        <v>86.284000000000006</v>
      </c>
      <c r="AE135" s="1">
        <v>41043</v>
      </c>
      <c r="AF135">
        <v>-1</v>
      </c>
      <c r="AG135" s="1">
        <f>_xll.BDH(CONCATENATE("AUST"," CDS USD SR ",$B$3,"Y D14 CORP"),"PX_LAST",$B$1,$B$2,"Dates","S","Period","M","Array","","cols=2;rows=2")</f>
        <v>42004</v>
      </c>
      <c r="AH135">
        <v>10.653</v>
      </c>
      <c r="AI135">
        <v>-1</v>
      </c>
      <c r="AJ135">
        <v>-1</v>
      </c>
      <c r="AK135">
        <v>-1</v>
      </c>
      <c r="AL135">
        <v>-1</v>
      </c>
      <c r="AM135">
        <v>-1</v>
      </c>
      <c r="AN135">
        <v>-1</v>
      </c>
      <c r="AO135" s="1">
        <v>43318</v>
      </c>
      <c r="AP135">
        <v>-1</v>
      </c>
      <c r="AQ135" s="1">
        <v>44519</v>
      </c>
      <c r="AR135">
        <v>-1</v>
      </c>
      <c r="AS135" s="1">
        <v>44520</v>
      </c>
      <c r="AT135">
        <v>-1</v>
      </c>
      <c r="AU135">
        <v>-1</v>
      </c>
      <c r="AV135">
        <v>-1</v>
      </c>
      <c r="AW135" s="1">
        <v>41757</v>
      </c>
      <c r="AX135">
        <v>-1</v>
      </c>
      <c r="AY135" s="1">
        <v>43296</v>
      </c>
      <c r="AZ135">
        <v>-1</v>
      </c>
      <c r="BA135">
        <v>-1</v>
      </c>
      <c r="BB135">
        <v>-1</v>
      </c>
      <c r="BC135" s="1">
        <v>41616</v>
      </c>
      <c r="BD135">
        <v>-1</v>
      </c>
      <c r="BE135">
        <v>-1</v>
      </c>
      <c r="BF135">
        <v>-1</v>
      </c>
      <c r="BG135">
        <v>-1</v>
      </c>
      <c r="BH135">
        <v>-1</v>
      </c>
      <c r="BI135" s="1">
        <v>43318</v>
      </c>
      <c r="BJ135">
        <v>-1</v>
      </c>
      <c r="BK135">
        <v>-1</v>
      </c>
      <c r="BL135">
        <v>-1</v>
      </c>
      <c r="BM135" s="1">
        <v>43318</v>
      </c>
      <c r="BN135">
        <v>-1</v>
      </c>
      <c r="BO135" s="1">
        <v>43320</v>
      </c>
      <c r="BP135">
        <v>-1</v>
      </c>
      <c r="BQ135">
        <v>-1</v>
      </c>
      <c r="BR135">
        <v>-1</v>
      </c>
      <c r="BS135" s="1">
        <v>43320</v>
      </c>
      <c r="BT135">
        <v>-1</v>
      </c>
      <c r="BU135">
        <v>-1</v>
      </c>
      <c r="BV135">
        <v>-1</v>
      </c>
      <c r="BW135" s="1">
        <v>41809</v>
      </c>
      <c r="BX135">
        <v>-1</v>
      </c>
      <c r="BY135">
        <v>-1</v>
      </c>
      <c r="BZ135">
        <v>-1</v>
      </c>
      <c r="CA135" s="1">
        <v>41805</v>
      </c>
      <c r="CB135">
        <v>-1</v>
      </c>
      <c r="CC135" s="1">
        <v>41806</v>
      </c>
      <c r="CD135">
        <v>-1</v>
      </c>
      <c r="CE135" s="1">
        <v>41729</v>
      </c>
      <c r="CF135">
        <v>35.417999999999999</v>
      </c>
      <c r="CG135" s="1">
        <v>41787</v>
      </c>
      <c r="CH135">
        <v>-1</v>
      </c>
      <c r="CI135">
        <v>-1</v>
      </c>
      <c r="CJ135">
        <v>-1</v>
      </c>
      <c r="CK135" s="1">
        <v>41729</v>
      </c>
      <c r="CL135">
        <v>186.43799999999999</v>
      </c>
      <c r="CM135">
        <v>-1</v>
      </c>
      <c r="CN135">
        <v>-1</v>
      </c>
    </row>
    <row r="136" spans="1:92" x14ac:dyDescent="0.25">
      <c r="A136" s="1">
        <v>41180</v>
      </c>
      <c r="B136">
        <v>71.067999999999998</v>
      </c>
      <c r="C136" s="1">
        <v>41639</v>
      </c>
      <c r="D136">
        <v>83.613</v>
      </c>
      <c r="E136" s="1">
        <v>41639</v>
      </c>
      <c r="F136">
        <v>54.537999999999997</v>
      </c>
      <c r="G136" s="1">
        <v>40255</v>
      </c>
      <c r="H136">
        <v>-1</v>
      </c>
      <c r="I136" s="1">
        <v>41639</v>
      </c>
      <c r="J136">
        <v>76.015000000000001</v>
      </c>
      <c r="K136" s="1">
        <v>41274</v>
      </c>
      <c r="L136">
        <v>205.983</v>
      </c>
      <c r="M136" s="1">
        <v>40364</v>
      </c>
      <c r="N136">
        <v>-1</v>
      </c>
      <c r="O136" s="1">
        <v>40184</v>
      </c>
      <c r="P136">
        <v>-1</v>
      </c>
      <c r="Q136" s="1">
        <v>41180</v>
      </c>
      <c r="R136">
        <v>63.335000000000001</v>
      </c>
      <c r="S136" s="1">
        <v>43232</v>
      </c>
      <c r="T136">
        <v>-1</v>
      </c>
      <c r="U136" s="1">
        <v>41305</v>
      </c>
      <c r="V136">
        <v>52.258000000000003</v>
      </c>
      <c r="W136" s="1">
        <v>41180</v>
      </c>
      <c r="X136">
        <v>98.95</v>
      </c>
      <c r="Y136" s="1">
        <v>41180</v>
      </c>
      <c r="Z136">
        <v>93.718000000000004</v>
      </c>
      <c r="AA136" s="1">
        <v>40376</v>
      </c>
      <c r="AB136">
        <v>-1</v>
      </c>
      <c r="AC136" s="1">
        <v>41333</v>
      </c>
      <c r="AD136">
        <v>90.709000000000003</v>
      </c>
      <c r="AE136" s="1">
        <v>41044</v>
      </c>
      <c r="AF136">
        <v>-1</v>
      </c>
      <c r="AG136" s="1">
        <f>_xll.BDH(CONCATENATE("AUST"," CDS USD SR ",$B$3,"Y D14 CORP"),"PX_LAST",$B$1,$B$2,"Dates","S","Period","M","Array","","cols=2;rows=2")</f>
        <v>42004</v>
      </c>
      <c r="AH136">
        <v>10.653</v>
      </c>
      <c r="AI136">
        <v>-1</v>
      </c>
      <c r="AJ136">
        <v>-1</v>
      </c>
      <c r="AK136">
        <v>-1</v>
      </c>
      <c r="AL136">
        <v>-1</v>
      </c>
      <c r="AM136">
        <v>-1</v>
      </c>
      <c r="AN136">
        <v>-1</v>
      </c>
      <c r="AO136" s="1">
        <v>43319</v>
      </c>
      <c r="AP136">
        <v>-1</v>
      </c>
      <c r="AQ136" s="1">
        <v>44520</v>
      </c>
      <c r="AR136">
        <v>-1</v>
      </c>
      <c r="AS136" s="1">
        <v>44521</v>
      </c>
      <c r="AT136">
        <v>-1</v>
      </c>
      <c r="AU136">
        <v>-1</v>
      </c>
      <c r="AV136">
        <v>-1</v>
      </c>
      <c r="AW136" s="1">
        <v>41758</v>
      </c>
      <c r="AX136">
        <v>-1</v>
      </c>
      <c r="AY136" s="1">
        <v>43297</v>
      </c>
      <c r="AZ136">
        <v>-1</v>
      </c>
      <c r="BA136">
        <v>-1</v>
      </c>
      <c r="BB136">
        <v>-1</v>
      </c>
      <c r="BC136" s="1">
        <v>41617</v>
      </c>
      <c r="BD136">
        <v>-1</v>
      </c>
      <c r="BE136">
        <v>-1</v>
      </c>
      <c r="BF136">
        <v>-1</v>
      </c>
      <c r="BG136">
        <v>-1</v>
      </c>
      <c r="BH136">
        <v>-1</v>
      </c>
      <c r="BI136" s="1">
        <v>43319</v>
      </c>
      <c r="BJ136">
        <v>-1</v>
      </c>
      <c r="BK136">
        <v>-1</v>
      </c>
      <c r="BL136">
        <v>-1</v>
      </c>
      <c r="BM136" s="1">
        <v>43319</v>
      </c>
      <c r="BN136">
        <v>-1</v>
      </c>
      <c r="BO136" s="1">
        <v>43321</v>
      </c>
      <c r="BP136">
        <v>-1</v>
      </c>
      <c r="BQ136">
        <v>-1</v>
      </c>
      <c r="BR136">
        <v>-1</v>
      </c>
      <c r="BS136" s="1">
        <v>43321</v>
      </c>
      <c r="BT136">
        <v>-1</v>
      </c>
      <c r="BU136">
        <v>-1</v>
      </c>
      <c r="BV136">
        <v>-1</v>
      </c>
      <c r="BW136" s="1">
        <v>41810</v>
      </c>
      <c r="BX136">
        <v>-1</v>
      </c>
      <c r="BY136">
        <v>-1</v>
      </c>
      <c r="BZ136">
        <v>-1</v>
      </c>
      <c r="CA136" s="1">
        <v>41806</v>
      </c>
      <c r="CB136">
        <v>-1</v>
      </c>
      <c r="CC136" s="1">
        <v>41807</v>
      </c>
      <c r="CD136">
        <v>-1</v>
      </c>
      <c r="CE136" s="1">
        <v>41971</v>
      </c>
      <c r="CF136">
        <v>30.335999999999999</v>
      </c>
      <c r="CG136" s="1">
        <v>41788</v>
      </c>
      <c r="CH136">
        <v>-1</v>
      </c>
      <c r="CI136">
        <v>-1</v>
      </c>
      <c r="CJ136">
        <v>-1</v>
      </c>
      <c r="CK136" s="1">
        <v>41739</v>
      </c>
      <c r="CL136">
        <v>-1</v>
      </c>
      <c r="CM136">
        <v>-1</v>
      </c>
      <c r="CN136">
        <v>-1</v>
      </c>
    </row>
    <row r="137" spans="1:92" x14ac:dyDescent="0.25">
      <c r="A137" s="1">
        <v>41213</v>
      </c>
      <c r="B137">
        <v>71.86</v>
      </c>
      <c r="C137" s="1">
        <v>41670</v>
      </c>
      <c r="D137">
        <v>90.653000000000006</v>
      </c>
      <c r="E137" s="1">
        <v>41670</v>
      </c>
      <c r="F137">
        <v>59.96</v>
      </c>
      <c r="G137" s="1">
        <v>40256</v>
      </c>
      <c r="H137">
        <v>-1</v>
      </c>
      <c r="I137" s="1">
        <v>41670</v>
      </c>
      <c r="J137">
        <v>88.177999999999997</v>
      </c>
      <c r="K137" s="1">
        <v>41305</v>
      </c>
      <c r="L137">
        <v>211.62299999999999</v>
      </c>
      <c r="M137" s="1">
        <v>40365</v>
      </c>
      <c r="N137">
        <v>-1</v>
      </c>
      <c r="O137" s="1">
        <v>40185</v>
      </c>
      <c r="P137">
        <v>-1</v>
      </c>
      <c r="Q137" s="1">
        <v>41213</v>
      </c>
      <c r="R137">
        <v>62.463999999999999</v>
      </c>
      <c r="S137" s="1">
        <v>43233</v>
      </c>
      <c r="T137">
        <v>-1</v>
      </c>
      <c r="U137" s="1">
        <v>41333</v>
      </c>
      <c r="V137">
        <v>58.231999999999999</v>
      </c>
      <c r="W137" s="1">
        <v>41213</v>
      </c>
      <c r="X137">
        <v>100.15</v>
      </c>
      <c r="Y137" s="1">
        <v>41213</v>
      </c>
      <c r="Z137">
        <v>94.613</v>
      </c>
      <c r="AA137" s="1">
        <v>40377</v>
      </c>
      <c r="AB137">
        <v>-1</v>
      </c>
      <c r="AC137" s="1">
        <v>41362</v>
      </c>
      <c r="AD137">
        <v>96.286000000000001</v>
      </c>
      <c r="AE137" s="1">
        <v>41045</v>
      </c>
      <c r="AF137">
        <v>-1</v>
      </c>
      <c r="AG137" s="1">
        <f>_xll.BDH(CONCATENATE("AUST"," CDS USD SR ",$B$3,"Y D14 CORP"),"PX_LAST",$B$1,$B$2,"Dates","S","Period","M","Array","","cols=2;rows=2")</f>
        <v>42004</v>
      </c>
      <c r="AH137">
        <v>10.653</v>
      </c>
      <c r="AI137">
        <v>-1</v>
      </c>
      <c r="AJ137">
        <v>-1</v>
      </c>
      <c r="AK137">
        <v>-1</v>
      </c>
      <c r="AL137">
        <v>-1</v>
      </c>
      <c r="AM137">
        <v>-1</v>
      </c>
      <c r="AN137">
        <v>-1</v>
      </c>
      <c r="AO137" s="1">
        <v>43320</v>
      </c>
      <c r="AP137">
        <v>-1</v>
      </c>
      <c r="AQ137" s="1">
        <v>44521</v>
      </c>
      <c r="AR137">
        <v>-1</v>
      </c>
      <c r="AS137" s="1">
        <v>44522</v>
      </c>
      <c r="AT137">
        <v>-1</v>
      </c>
      <c r="AU137">
        <v>-1</v>
      </c>
      <c r="AV137">
        <v>-1</v>
      </c>
      <c r="AW137" s="1">
        <v>41759</v>
      </c>
      <c r="AX137">
        <v>-1</v>
      </c>
      <c r="AY137" s="1">
        <v>43298</v>
      </c>
      <c r="AZ137">
        <v>-1</v>
      </c>
      <c r="BA137">
        <v>-1</v>
      </c>
      <c r="BB137">
        <v>-1</v>
      </c>
      <c r="BC137" s="1">
        <v>41618</v>
      </c>
      <c r="BD137">
        <v>-1</v>
      </c>
      <c r="BE137">
        <v>-1</v>
      </c>
      <c r="BF137">
        <v>-1</v>
      </c>
      <c r="BG137">
        <v>-1</v>
      </c>
      <c r="BH137">
        <v>-1</v>
      </c>
      <c r="BI137" s="1">
        <v>43320</v>
      </c>
      <c r="BJ137">
        <v>-1</v>
      </c>
      <c r="BK137">
        <v>-1</v>
      </c>
      <c r="BL137">
        <v>-1</v>
      </c>
      <c r="BM137" s="1">
        <v>43320</v>
      </c>
      <c r="BN137">
        <v>-1</v>
      </c>
      <c r="BO137" s="1">
        <v>43322</v>
      </c>
      <c r="BP137">
        <v>-1</v>
      </c>
      <c r="BQ137">
        <v>-1</v>
      </c>
      <c r="BR137">
        <v>-1</v>
      </c>
      <c r="BS137" s="1">
        <v>43322</v>
      </c>
      <c r="BT137">
        <v>-1</v>
      </c>
      <c r="BU137">
        <v>-1</v>
      </c>
      <c r="BV137">
        <v>-1</v>
      </c>
      <c r="BW137" s="1">
        <v>41811</v>
      </c>
      <c r="BX137">
        <v>-1</v>
      </c>
      <c r="BY137">
        <v>-1</v>
      </c>
      <c r="BZ137">
        <v>-1</v>
      </c>
      <c r="CA137" s="1">
        <v>41807</v>
      </c>
      <c r="CB137">
        <v>-1</v>
      </c>
      <c r="CC137" s="1">
        <v>41808</v>
      </c>
      <c r="CD137">
        <v>-1</v>
      </c>
      <c r="CE137" s="1">
        <v>42004</v>
      </c>
      <c r="CF137">
        <v>30.297000000000001</v>
      </c>
      <c r="CG137" s="1">
        <v>41789</v>
      </c>
      <c r="CH137">
        <v>-1</v>
      </c>
      <c r="CI137">
        <v>-1</v>
      </c>
      <c r="CJ137">
        <v>-1</v>
      </c>
      <c r="CK137" s="1">
        <v>41740</v>
      </c>
      <c r="CL137">
        <v>-1</v>
      </c>
      <c r="CM137">
        <v>-1</v>
      </c>
      <c r="CN137">
        <v>-1</v>
      </c>
    </row>
    <row r="138" spans="1:92" x14ac:dyDescent="0.25">
      <c r="A138" s="1">
        <v>41243</v>
      </c>
      <c r="B138">
        <v>70.483000000000004</v>
      </c>
      <c r="C138" s="1">
        <v>41698</v>
      </c>
      <c r="D138">
        <v>87.606999999999999</v>
      </c>
      <c r="E138" s="1">
        <v>41698</v>
      </c>
      <c r="F138">
        <v>51.389000000000003</v>
      </c>
      <c r="G138" s="1">
        <v>40257</v>
      </c>
      <c r="H138">
        <v>-1</v>
      </c>
      <c r="I138" s="1">
        <v>41698</v>
      </c>
      <c r="J138">
        <v>72.536000000000001</v>
      </c>
      <c r="K138" s="1">
        <v>41333</v>
      </c>
      <c r="L138">
        <v>234.767</v>
      </c>
      <c r="M138" s="1">
        <v>40366</v>
      </c>
      <c r="N138">
        <v>-1</v>
      </c>
      <c r="O138" s="1">
        <v>40186</v>
      </c>
      <c r="P138">
        <v>-1</v>
      </c>
      <c r="Q138" s="1">
        <v>41243</v>
      </c>
      <c r="R138">
        <v>60.725999999999999</v>
      </c>
      <c r="S138" s="1">
        <v>43234</v>
      </c>
      <c r="T138">
        <v>-1</v>
      </c>
      <c r="U138" s="1">
        <v>41362</v>
      </c>
      <c r="V138">
        <v>60.86</v>
      </c>
      <c r="W138" s="1">
        <v>41243</v>
      </c>
      <c r="X138">
        <v>95.061000000000007</v>
      </c>
      <c r="Y138" s="1">
        <v>41243</v>
      </c>
      <c r="Z138">
        <v>92.763999999999996</v>
      </c>
      <c r="AA138" s="1">
        <v>40378</v>
      </c>
      <c r="AB138">
        <v>-1</v>
      </c>
      <c r="AC138" s="1">
        <v>41394</v>
      </c>
      <c r="AD138">
        <v>76.024000000000001</v>
      </c>
      <c r="AE138" s="1">
        <v>41046</v>
      </c>
      <c r="AF138">
        <v>-1</v>
      </c>
      <c r="AG138" s="1">
        <f>_xll.BDH(CONCATENATE("AUST"," CDS USD SR ",$B$3,"Y D14 CORP"),"PX_LAST",$B$1,$B$2,"Dates","S","Period","M","Array","","cols=2;rows=2")</f>
        <v>42004</v>
      </c>
      <c r="AH138">
        <v>10.653</v>
      </c>
      <c r="AI138">
        <v>-1</v>
      </c>
      <c r="AJ138">
        <v>-1</v>
      </c>
      <c r="AK138">
        <v>-1</v>
      </c>
      <c r="AL138">
        <v>-1</v>
      </c>
      <c r="AM138">
        <v>-1</v>
      </c>
      <c r="AN138">
        <v>-1</v>
      </c>
      <c r="AO138" s="1">
        <v>43321</v>
      </c>
      <c r="AP138">
        <v>-1</v>
      </c>
      <c r="AQ138" s="1">
        <v>44522</v>
      </c>
      <c r="AR138">
        <v>-1</v>
      </c>
      <c r="AS138" s="1">
        <v>44523</v>
      </c>
      <c r="AT138">
        <v>-1</v>
      </c>
      <c r="AU138">
        <v>-1</v>
      </c>
      <c r="AV138">
        <v>-1</v>
      </c>
      <c r="AW138" s="1">
        <v>41760</v>
      </c>
      <c r="AX138">
        <v>-1</v>
      </c>
      <c r="AY138" s="1">
        <v>43299</v>
      </c>
      <c r="AZ138">
        <v>-1</v>
      </c>
      <c r="BA138">
        <v>-1</v>
      </c>
      <c r="BB138">
        <v>-1</v>
      </c>
      <c r="BC138" s="1">
        <v>41619</v>
      </c>
      <c r="BD138">
        <v>-1</v>
      </c>
      <c r="BE138">
        <v>-1</v>
      </c>
      <c r="BF138">
        <v>-1</v>
      </c>
      <c r="BG138">
        <v>-1</v>
      </c>
      <c r="BH138">
        <v>-1</v>
      </c>
      <c r="BI138" s="1">
        <v>43321</v>
      </c>
      <c r="BJ138">
        <v>-1</v>
      </c>
      <c r="BK138">
        <v>-1</v>
      </c>
      <c r="BL138">
        <v>-1</v>
      </c>
      <c r="BM138" s="1">
        <v>43321</v>
      </c>
      <c r="BN138">
        <v>-1</v>
      </c>
      <c r="BO138" s="1">
        <v>43323</v>
      </c>
      <c r="BP138">
        <v>-1</v>
      </c>
      <c r="BQ138">
        <v>-1</v>
      </c>
      <c r="BR138">
        <v>-1</v>
      </c>
      <c r="BS138" s="1">
        <v>43323</v>
      </c>
      <c r="BT138">
        <v>-1</v>
      </c>
      <c r="BU138">
        <v>-1</v>
      </c>
      <c r="BV138">
        <v>-1</v>
      </c>
      <c r="BW138" s="1">
        <v>41812</v>
      </c>
      <c r="BX138">
        <v>-1</v>
      </c>
      <c r="BY138">
        <v>-1</v>
      </c>
      <c r="BZ138">
        <v>-1</v>
      </c>
      <c r="CA138" s="1">
        <v>41808</v>
      </c>
      <c r="CB138">
        <v>-1</v>
      </c>
      <c r="CC138" s="1">
        <v>41809</v>
      </c>
      <c r="CD138">
        <v>-1</v>
      </c>
      <c r="CE138" s="1">
        <v>42338</v>
      </c>
      <c r="CF138">
        <v>26.177</v>
      </c>
      <c r="CG138" s="1">
        <v>41790</v>
      </c>
      <c r="CH138">
        <v>-1</v>
      </c>
      <c r="CI138">
        <v>-1</v>
      </c>
      <c r="CJ138">
        <v>-1</v>
      </c>
      <c r="CK138" s="1">
        <v>41741</v>
      </c>
      <c r="CL138">
        <v>-1</v>
      </c>
      <c r="CM138">
        <v>-1</v>
      </c>
      <c r="CN138">
        <v>-1</v>
      </c>
    </row>
    <row r="139" spans="1:92" x14ac:dyDescent="0.25">
      <c r="A139" s="1">
        <v>41274</v>
      </c>
      <c r="B139">
        <v>72.837999999999994</v>
      </c>
      <c r="C139" s="1">
        <v>41729</v>
      </c>
      <c r="D139">
        <v>91.421999999999997</v>
      </c>
      <c r="E139" s="1">
        <v>41729</v>
      </c>
      <c r="F139">
        <v>52.533000000000001</v>
      </c>
      <c r="G139" s="1">
        <v>40258</v>
      </c>
      <c r="H139">
        <v>-1</v>
      </c>
      <c r="I139" s="1">
        <v>41729</v>
      </c>
      <c r="J139">
        <v>67.388999999999996</v>
      </c>
      <c r="K139" s="1">
        <v>41362</v>
      </c>
      <c r="L139">
        <v>279.00599999999997</v>
      </c>
      <c r="M139" s="1">
        <v>40367</v>
      </c>
      <c r="N139">
        <v>-1</v>
      </c>
      <c r="O139" s="1">
        <v>40187</v>
      </c>
      <c r="P139">
        <v>-1</v>
      </c>
      <c r="Q139" s="1">
        <v>41274</v>
      </c>
      <c r="R139">
        <v>61.362000000000002</v>
      </c>
      <c r="S139" s="1">
        <v>43235</v>
      </c>
      <c r="T139">
        <v>-1</v>
      </c>
      <c r="U139" s="1">
        <v>41394</v>
      </c>
      <c r="V139">
        <v>43.643000000000001</v>
      </c>
      <c r="W139" s="1">
        <v>41274</v>
      </c>
      <c r="X139">
        <v>81.820999999999998</v>
      </c>
      <c r="Y139" s="1">
        <v>41274</v>
      </c>
      <c r="Z139">
        <v>89.926000000000002</v>
      </c>
      <c r="AA139" s="1">
        <v>40379</v>
      </c>
      <c r="AB139">
        <v>-1</v>
      </c>
      <c r="AC139" s="1">
        <v>41425</v>
      </c>
      <c r="AD139">
        <v>84.123000000000005</v>
      </c>
      <c r="AE139" s="1">
        <v>41047</v>
      </c>
      <c r="AF139">
        <v>-1</v>
      </c>
      <c r="AG139" s="1">
        <f>_xll.BDH(CONCATENATE("AUST"," CDS USD SR ",$B$3,"Y D14 CORP"),"PX_LAST",$B$1,$B$2,"Dates","S","Period","M","Array","","cols=2;rows=2")</f>
        <v>42004</v>
      </c>
      <c r="AH139">
        <v>10.653</v>
      </c>
      <c r="AI139">
        <v>-1</v>
      </c>
      <c r="AJ139">
        <v>-1</v>
      </c>
      <c r="AK139">
        <v>-1</v>
      </c>
      <c r="AL139">
        <v>-1</v>
      </c>
      <c r="AM139">
        <v>-1</v>
      </c>
      <c r="AN139">
        <v>-1</v>
      </c>
      <c r="AO139" s="1">
        <v>43322</v>
      </c>
      <c r="AP139">
        <v>-1</v>
      </c>
      <c r="AQ139" s="1">
        <v>44523</v>
      </c>
      <c r="AR139">
        <v>-1</v>
      </c>
      <c r="AS139" s="1">
        <v>44524</v>
      </c>
      <c r="AT139">
        <v>-1</v>
      </c>
      <c r="AU139">
        <v>-1</v>
      </c>
      <c r="AV139">
        <v>-1</v>
      </c>
      <c r="AW139" s="1">
        <v>41761</v>
      </c>
      <c r="AX139">
        <v>-1</v>
      </c>
      <c r="AY139" s="1">
        <v>43300</v>
      </c>
      <c r="AZ139">
        <v>-1</v>
      </c>
      <c r="BA139">
        <v>-1</v>
      </c>
      <c r="BB139">
        <v>-1</v>
      </c>
      <c r="BC139" s="1">
        <v>41620</v>
      </c>
      <c r="BD139">
        <v>-1</v>
      </c>
      <c r="BE139">
        <v>-1</v>
      </c>
      <c r="BF139">
        <v>-1</v>
      </c>
      <c r="BG139">
        <v>-1</v>
      </c>
      <c r="BH139">
        <v>-1</v>
      </c>
      <c r="BI139" s="1">
        <v>43322</v>
      </c>
      <c r="BJ139">
        <v>-1</v>
      </c>
      <c r="BK139">
        <v>-1</v>
      </c>
      <c r="BL139">
        <v>-1</v>
      </c>
      <c r="BM139" s="1">
        <v>43322</v>
      </c>
      <c r="BN139">
        <v>-1</v>
      </c>
      <c r="BO139" s="1">
        <v>43324</v>
      </c>
      <c r="BP139">
        <v>-1</v>
      </c>
      <c r="BQ139">
        <v>-1</v>
      </c>
      <c r="BR139">
        <v>-1</v>
      </c>
      <c r="BS139" s="1">
        <v>43324</v>
      </c>
      <c r="BT139">
        <v>-1</v>
      </c>
      <c r="BU139">
        <v>-1</v>
      </c>
      <c r="BV139">
        <v>-1</v>
      </c>
      <c r="BW139" s="1">
        <v>41813</v>
      </c>
      <c r="BX139">
        <v>-1</v>
      </c>
      <c r="BY139">
        <v>-1</v>
      </c>
      <c r="BZ139">
        <v>-1</v>
      </c>
      <c r="CA139" s="1">
        <v>41809</v>
      </c>
      <c r="CB139">
        <v>-1</v>
      </c>
      <c r="CC139" s="1">
        <v>41810</v>
      </c>
      <c r="CD139">
        <v>-1</v>
      </c>
      <c r="CE139" s="1">
        <v>43189</v>
      </c>
      <c r="CF139">
        <v>17.651</v>
      </c>
      <c r="CG139" s="1">
        <v>41791</v>
      </c>
      <c r="CH139">
        <v>-1</v>
      </c>
      <c r="CI139">
        <v>-1</v>
      </c>
      <c r="CJ139">
        <v>-1</v>
      </c>
      <c r="CK139" s="1">
        <v>41742</v>
      </c>
      <c r="CL139">
        <v>-1</v>
      </c>
      <c r="CM139">
        <v>-1</v>
      </c>
      <c r="CN139">
        <v>-1</v>
      </c>
    </row>
    <row r="140" spans="1:92" x14ac:dyDescent="0.25">
      <c r="A140" s="1">
        <v>41305</v>
      </c>
      <c r="B140">
        <v>82.665000000000006</v>
      </c>
      <c r="C140" s="1">
        <v>41730</v>
      </c>
      <c r="D140">
        <v>-1</v>
      </c>
      <c r="E140" s="1">
        <v>41759</v>
      </c>
      <c r="F140">
        <v>48.271999999999998</v>
      </c>
      <c r="G140" s="1">
        <v>40259</v>
      </c>
      <c r="H140">
        <v>-1</v>
      </c>
      <c r="I140" s="1">
        <v>41759</v>
      </c>
      <c r="J140">
        <v>57.45</v>
      </c>
      <c r="K140" s="1">
        <v>41394</v>
      </c>
      <c r="L140">
        <v>233.613</v>
      </c>
      <c r="M140" s="1">
        <v>40368</v>
      </c>
      <c r="N140">
        <v>-1</v>
      </c>
      <c r="O140" s="1">
        <v>40188</v>
      </c>
      <c r="P140">
        <v>-1</v>
      </c>
      <c r="Q140" s="1">
        <v>41305</v>
      </c>
      <c r="R140">
        <v>62.85</v>
      </c>
      <c r="S140" s="1">
        <v>43236</v>
      </c>
      <c r="T140">
        <v>-1</v>
      </c>
      <c r="U140" s="1">
        <v>41425</v>
      </c>
      <c r="V140">
        <v>40.637</v>
      </c>
      <c r="W140" s="1">
        <v>41305</v>
      </c>
      <c r="X140">
        <v>85.382000000000005</v>
      </c>
      <c r="Y140" s="1">
        <v>41305</v>
      </c>
      <c r="Z140">
        <v>112.955</v>
      </c>
      <c r="AA140" s="1">
        <v>40380</v>
      </c>
      <c r="AB140">
        <v>-1</v>
      </c>
      <c r="AC140" s="1">
        <v>41453</v>
      </c>
      <c r="AD140">
        <v>148.791</v>
      </c>
      <c r="AE140" s="1">
        <v>41048</v>
      </c>
      <c r="AF140">
        <v>-1</v>
      </c>
      <c r="AG140" s="1">
        <f>_xll.BDH(CONCATENATE("AUST"," CDS USD SR ",$B$3,"Y D14 CORP"),"PX_LAST",$B$1,$B$2,"Dates","S","Period","M","Array","","cols=2;rows=2")</f>
        <v>42004</v>
      </c>
      <c r="AH140">
        <v>10.653</v>
      </c>
      <c r="AI140">
        <v>-1</v>
      </c>
      <c r="AJ140">
        <v>-1</v>
      </c>
      <c r="AK140">
        <v>-1</v>
      </c>
      <c r="AL140">
        <v>-1</v>
      </c>
      <c r="AM140">
        <v>-1</v>
      </c>
      <c r="AN140">
        <v>-1</v>
      </c>
      <c r="AO140" s="1">
        <v>43323</v>
      </c>
      <c r="AP140">
        <v>-1</v>
      </c>
      <c r="AQ140" s="1">
        <v>44524</v>
      </c>
      <c r="AR140">
        <v>-1</v>
      </c>
      <c r="AS140" s="1">
        <v>44525</v>
      </c>
      <c r="AT140">
        <v>-1</v>
      </c>
      <c r="AU140">
        <v>-1</v>
      </c>
      <c r="AV140">
        <v>-1</v>
      </c>
      <c r="AW140" s="1">
        <v>41762</v>
      </c>
      <c r="AX140">
        <v>-1</v>
      </c>
      <c r="AY140" s="1">
        <v>43301</v>
      </c>
      <c r="AZ140">
        <v>-1</v>
      </c>
      <c r="BA140">
        <v>-1</v>
      </c>
      <c r="BB140">
        <v>-1</v>
      </c>
      <c r="BC140" s="1">
        <v>41621</v>
      </c>
      <c r="BD140">
        <v>-1</v>
      </c>
      <c r="BE140">
        <v>-1</v>
      </c>
      <c r="BF140">
        <v>-1</v>
      </c>
      <c r="BG140">
        <v>-1</v>
      </c>
      <c r="BH140">
        <v>-1</v>
      </c>
      <c r="BI140" s="1">
        <v>43323</v>
      </c>
      <c r="BJ140">
        <v>-1</v>
      </c>
      <c r="BK140">
        <v>-1</v>
      </c>
      <c r="BL140">
        <v>-1</v>
      </c>
      <c r="BM140" s="1">
        <v>43323</v>
      </c>
      <c r="BN140">
        <v>-1</v>
      </c>
      <c r="BO140" s="1">
        <v>43325</v>
      </c>
      <c r="BP140">
        <v>-1</v>
      </c>
      <c r="BQ140">
        <v>-1</v>
      </c>
      <c r="BR140">
        <v>-1</v>
      </c>
      <c r="BS140" s="1">
        <v>43325</v>
      </c>
      <c r="BT140">
        <v>-1</v>
      </c>
      <c r="BU140">
        <v>-1</v>
      </c>
      <c r="BV140">
        <v>-1</v>
      </c>
      <c r="BW140" s="1">
        <v>41814</v>
      </c>
      <c r="BX140">
        <v>-1</v>
      </c>
      <c r="BY140">
        <v>-1</v>
      </c>
      <c r="BZ140">
        <v>-1</v>
      </c>
      <c r="CA140" s="1">
        <v>41810</v>
      </c>
      <c r="CB140">
        <v>-1</v>
      </c>
      <c r="CC140" s="1">
        <v>41811</v>
      </c>
      <c r="CD140">
        <v>-1</v>
      </c>
      <c r="CE140" s="1">
        <v>43231</v>
      </c>
      <c r="CF140">
        <v>-1</v>
      </c>
      <c r="CG140" s="1">
        <v>41792</v>
      </c>
      <c r="CH140">
        <v>-1</v>
      </c>
      <c r="CI140">
        <v>-1</v>
      </c>
      <c r="CJ140">
        <v>-1</v>
      </c>
      <c r="CK140" s="1">
        <v>41743</v>
      </c>
      <c r="CL140">
        <v>-1</v>
      </c>
      <c r="CM140">
        <v>-1</v>
      </c>
      <c r="CN140">
        <v>-1</v>
      </c>
    </row>
    <row r="141" spans="1:92" x14ac:dyDescent="0.25">
      <c r="A141" s="1">
        <v>41333</v>
      </c>
      <c r="B141">
        <v>96.820999999999998</v>
      </c>
      <c r="C141" s="1">
        <v>41731</v>
      </c>
      <c r="D141">
        <v>-1</v>
      </c>
      <c r="E141" s="1">
        <v>41789</v>
      </c>
      <c r="F141">
        <v>42.338000000000001</v>
      </c>
      <c r="G141" s="1">
        <v>40260</v>
      </c>
      <c r="H141">
        <v>-1</v>
      </c>
      <c r="I141" s="1">
        <v>41789</v>
      </c>
      <c r="J141">
        <v>41.652999999999999</v>
      </c>
      <c r="K141" s="1">
        <v>41425</v>
      </c>
      <c r="L141">
        <v>247.721</v>
      </c>
      <c r="M141" s="1">
        <v>40369</v>
      </c>
      <c r="N141">
        <v>-1</v>
      </c>
      <c r="O141" s="1">
        <v>40189</v>
      </c>
      <c r="P141">
        <v>-1</v>
      </c>
      <c r="Q141" s="1">
        <v>41333</v>
      </c>
      <c r="R141">
        <v>66.180000000000007</v>
      </c>
      <c r="S141" s="1">
        <v>43237</v>
      </c>
      <c r="T141">
        <v>-1</v>
      </c>
      <c r="U141" s="1">
        <v>41453</v>
      </c>
      <c r="V141">
        <v>76.522999999999996</v>
      </c>
      <c r="W141" s="1">
        <v>41333</v>
      </c>
      <c r="X141">
        <v>95.974999999999994</v>
      </c>
      <c r="Y141" s="1">
        <v>41333</v>
      </c>
      <c r="Z141">
        <v>113.81699999999999</v>
      </c>
      <c r="AA141" s="1">
        <v>40381</v>
      </c>
      <c r="AB141">
        <v>-1</v>
      </c>
      <c r="AC141" s="1">
        <v>41486</v>
      </c>
      <c r="AD141">
        <v>168.66900000000001</v>
      </c>
      <c r="AE141" s="1">
        <v>41049</v>
      </c>
      <c r="AF141">
        <v>-1</v>
      </c>
      <c r="AG141" s="1">
        <f>_xll.BDH(CONCATENATE("AUST"," CDS USD SR ",$B$3,"Y D14 CORP"),"PX_LAST",$B$1,$B$2,"Dates","S","Period","M","Array","","cols=2;rows=2")</f>
        <v>42004</v>
      </c>
      <c r="AH141">
        <v>10.653</v>
      </c>
      <c r="AI141">
        <v>-1</v>
      </c>
      <c r="AJ141">
        <v>-1</v>
      </c>
      <c r="AK141">
        <v>-1</v>
      </c>
      <c r="AL141">
        <v>-1</v>
      </c>
      <c r="AM141">
        <v>-1</v>
      </c>
      <c r="AN141">
        <v>-1</v>
      </c>
      <c r="AO141" s="1">
        <v>43324</v>
      </c>
      <c r="AP141">
        <v>-1</v>
      </c>
      <c r="AQ141" s="1">
        <v>44525</v>
      </c>
      <c r="AR141">
        <v>-1</v>
      </c>
      <c r="AS141" s="1">
        <v>44526</v>
      </c>
      <c r="AT141">
        <v>-1</v>
      </c>
      <c r="AU141">
        <v>-1</v>
      </c>
      <c r="AV141">
        <v>-1</v>
      </c>
      <c r="AW141" s="1">
        <v>41763</v>
      </c>
      <c r="AX141">
        <v>-1</v>
      </c>
      <c r="AY141" s="1">
        <v>43302</v>
      </c>
      <c r="AZ141">
        <v>-1</v>
      </c>
      <c r="BA141">
        <v>-1</v>
      </c>
      <c r="BB141">
        <v>-1</v>
      </c>
      <c r="BC141" s="1">
        <v>41622</v>
      </c>
      <c r="BD141">
        <v>-1</v>
      </c>
      <c r="BE141">
        <v>-1</v>
      </c>
      <c r="BF141">
        <v>-1</v>
      </c>
      <c r="BG141">
        <v>-1</v>
      </c>
      <c r="BH141">
        <v>-1</v>
      </c>
      <c r="BI141" s="1">
        <v>43324</v>
      </c>
      <c r="BJ141">
        <v>-1</v>
      </c>
      <c r="BK141">
        <v>-1</v>
      </c>
      <c r="BL141">
        <v>-1</v>
      </c>
      <c r="BM141" s="1">
        <v>43324</v>
      </c>
      <c r="BN141">
        <v>-1</v>
      </c>
      <c r="BO141" s="1">
        <v>43326</v>
      </c>
      <c r="BP141">
        <v>-1</v>
      </c>
      <c r="BQ141">
        <v>-1</v>
      </c>
      <c r="BR141">
        <v>-1</v>
      </c>
      <c r="BS141" s="1">
        <v>43326</v>
      </c>
      <c r="BT141">
        <v>-1</v>
      </c>
      <c r="BU141">
        <v>-1</v>
      </c>
      <c r="BV141">
        <v>-1</v>
      </c>
      <c r="BW141" s="1">
        <v>41815</v>
      </c>
      <c r="BX141">
        <v>-1</v>
      </c>
      <c r="BY141">
        <v>-1</v>
      </c>
      <c r="BZ141">
        <v>-1</v>
      </c>
      <c r="CA141" s="1">
        <v>41811</v>
      </c>
      <c r="CB141">
        <v>-1</v>
      </c>
      <c r="CC141" s="1">
        <v>41812</v>
      </c>
      <c r="CD141">
        <v>-1</v>
      </c>
      <c r="CE141" s="1">
        <v>43232</v>
      </c>
      <c r="CF141">
        <v>-1</v>
      </c>
      <c r="CG141" s="1">
        <v>41793</v>
      </c>
      <c r="CH141">
        <v>-1</v>
      </c>
      <c r="CI141">
        <v>-1</v>
      </c>
      <c r="CJ141">
        <v>-1</v>
      </c>
      <c r="CK141" s="1">
        <v>41744</v>
      </c>
      <c r="CL141">
        <v>-1</v>
      </c>
      <c r="CM141">
        <v>-1</v>
      </c>
      <c r="CN141">
        <v>-1</v>
      </c>
    </row>
    <row r="142" spans="1:92" x14ac:dyDescent="0.25">
      <c r="A142" s="1">
        <v>41362</v>
      </c>
      <c r="B142">
        <v>102.48399999999999</v>
      </c>
      <c r="C142" s="1">
        <v>41732</v>
      </c>
      <c r="D142">
        <v>-1</v>
      </c>
      <c r="E142" s="1">
        <v>41820</v>
      </c>
      <c r="F142">
        <v>36.008000000000003</v>
      </c>
      <c r="G142" s="1">
        <v>40261</v>
      </c>
      <c r="H142">
        <v>-1</v>
      </c>
      <c r="I142" s="1">
        <v>41820</v>
      </c>
      <c r="J142">
        <v>44.329000000000001</v>
      </c>
      <c r="K142" s="1">
        <v>41453</v>
      </c>
      <c r="L142">
        <v>269.90100000000001</v>
      </c>
      <c r="M142" s="1">
        <v>40370</v>
      </c>
      <c r="N142">
        <v>-1</v>
      </c>
      <c r="O142" s="1">
        <v>40190</v>
      </c>
      <c r="P142">
        <v>-1</v>
      </c>
      <c r="Q142" s="1">
        <v>41362</v>
      </c>
      <c r="R142">
        <v>60.828000000000003</v>
      </c>
      <c r="S142" s="1">
        <v>43238</v>
      </c>
      <c r="T142">
        <v>-1</v>
      </c>
      <c r="U142" s="1">
        <v>41486</v>
      </c>
      <c r="V142">
        <v>54.664999999999999</v>
      </c>
      <c r="W142" s="1">
        <v>41362</v>
      </c>
      <c r="X142">
        <v>109.94799999999999</v>
      </c>
      <c r="Y142" s="1">
        <v>41362</v>
      </c>
      <c r="Z142">
        <v>122.41500000000001</v>
      </c>
      <c r="AA142" s="1">
        <v>40382</v>
      </c>
      <c r="AB142">
        <v>-1</v>
      </c>
      <c r="AC142" s="1">
        <v>41516</v>
      </c>
      <c r="AD142">
        <v>190.49299999999999</v>
      </c>
      <c r="AE142" s="1">
        <v>41050</v>
      </c>
      <c r="AF142">
        <v>-1</v>
      </c>
      <c r="AG142" s="1">
        <f>_xll.BDH(CONCATENATE("AUST"," CDS USD SR ",$B$3,"Y D14 CORP"),"PX_LAST",$B$1,$B$2,"Dates","S","Period","M","Array","","cols=2;rows=2")</f>
        <v>42004</v>
      </c>
      <c r="AH142">
        <v>10.653</v>
      </c>
      <c r="AI142">
        <v>-1</v>
      </c>
      <c r="AJ142">
        <v>-1</v>
      </c>
      <c r="AK142">
        <v>-1</v>
      </c>
      <c r="AL142">
        <v>-1</v>
      </c>
      <c r="AM142">
        <v>-1</v>
      </c>
      <c r="AN142">
        <v>-1</v>
      </c>
      <c r="AO142" s="1">
        <v>43325</v>
      </c>
      <c r="AP142">
        <v>-1</v>
      </c>
      <c r="AQ142" s="1">
        <v>44526</v>
      </c>
      <c r="AR142">
        <v>-1</v>
      </c>
      <c r="AS142" s="1">
        <v>44527</v>
      </c>
      <c r="AT142">
        <v>-1</v>
      </c>
      <c r="AU142">
        <v>-1</v>
      </c>
      <c r="AV142">
        <v>-1</v>
      </c>
      <c r="AW142" s="1">
        <v>41764</v>
      </c>
      <c r="AX142">
        <v>-1</v>
      </c>
      <c r="AY142" s="1">
        <v>43303</v>
      </c>
      <c r="AZ142">
        <v>-1</v>
      </c>
      <c r="BA142">
        <v>-1</v>
      </c>
      <c r="BB142">
        <v>-1</v>
      </c>
      <c r="BC142" s="1">
        <v>41623</v>
      </c>
      <c r="BD142">
        <v>-1</v>
      </c>
      <c r="BE142">
        <v>-1</v>
      </c>
      <c r="BF142">
        <v>-1</v>
      </c>
      <c r="BG142">
        <v>-1</v>
      </c>
      <c r="BH142">
        <v>-1</v>
      </c>
      <c r="BI142" s="1">
        <v>43325</v>
      </c>
      <c r="BJ142">
        <v>-1</v>
      </c>
      <c r="BK142">
        <v>-1</v>
      </c>
      <c r="BL142">
        <v>-1</v>
      </c>
      <c r="BM142" s="1">
        <v>43325</v>
      </c>
      <c r="BN142">
        <v>-1</v>
      </c>
      <c r="BO142" s="1">
        <v>43327</v>
      </c>
      <c r="BP142">
        <v>-1</v>
      </c>
      <c r="BQ142">
        <v>-1</v>
      </c>
      <c r="BR142">
        <v>-1</v>
      </c>
      <c r="BS142" s="1">
        <v>43327</v>
      </c>
      <c r="BT142">
        <v>-1</v>
      </c>
      <c r="BU142">
        <v>-1</v>
      </c>
      <c r="BV142">
        <v>-1</v>
      </c>
      <c r="BW142" s="1">
        <v>41816</v>
      </c>
      <c r="BX142">
        <v>-1</v>
      </c>
      <c r="BY142">
        <v>-1</v>
      </c>
      <c r="BZ142">
        <v>-1</v>
      </c>
      <c r="CA142" s="1">
        <v>41812</v>
      </c>
      <c r="CB142">
        <v>-1</v>
      </c>
      <c r="CC142" s="1">
        <v>41813</v>
      </c>
      <c r="CD142">
        <v>-1</v>
      </c>
      <c r="CE142" s="1">
        <v>43233</v>
      </c>
      <c r="CF142">
        <v>-1</v>
      </c>
      <c r="CG142" s="1">
        <v>41794</v>
      </c>
      <c r="CH142">
        <v>-1</v>
      </c>
      <c r="CI142">
        <v>-1</v>
      </c>
      <c r="CJ142">
        <v>-1</v>
      </c>
      <c r="CK142" s="1">
        <v>41745</v>
      </c>
      <c r="CL142">
        <v>-1</v>
      </c>
      <c r="CM142">
        <v>-1</v>
      </c>
      <c r="CN142">
        <v>-1</v>
      </c>
    </row>
    <row r="143" spans="1:92" x14ac:dyDescent="0.25">
      <c r="A143" s="1">
        <v>41394</v>
      </c>
      <c r="B143">
        <v>75.088999999999999</v>
      </c>
      <c r="C143" s="1">
        <v>41733</v>
      </c>
      <c r="D143">
        <v>-1</v>
      </c>
      <c r="E143" s="1">
        <v>41851</v>
      </c>
      <c r="F143">
        <v>46.182000000000002</v>
      </c>
      <c r="G143" s="1">
        <v>40262</v>
      </c>
      <c r="H143">
        <v>-1</v>
      </c>
      <c r="I143" s="1">
        <v>41851</v>
      </c>
      <c r="J143">
        <v>54.334000000000003</v>
      </c>
      <c r="K143" s="1">
        <v>41486</v>
      </c>
      <c r="L143">
        <v>261.98399999999998</v>
      </c>
      <c r="M143" s="1">
        <v>40371</v>
      </c>
      <c r="N143">
        <v>-1</v>
      </c>
      <c r="O143" s="1">
        <v>40191</v>
      </c>
      <c r="P143">
        <v>-1</v>
      </c>
      <c r="Q143" s="1">
        <v>41394</v>
      </c>
      <c r="R143">
        <v>47.518999999999998</v>
      </c>
      <c r="S143" s="1">
        <v>43239</v>
      </c>
      <c r="T143">
        <v>-1</v>
      </c>
      <c r="U143" s="1">
        <v>41516</v>
      </c>
      <c r="V143">
        <v>57.767000000000003</v>
      </c>
      <c r="W143" s="1">
        <v>41394</v>
      </c>
      <c r="X143">
        <v>91.573999999999998</v>
      </c>
      <c r="Y143" s="1">
        <v>41394</v>
      </c>
      <c r="Z143">
        <v>105.271</v>
      </c>
      <c r="AA143" s="1">
        <v>40383</v>
      </c>
      <c r="AB143">
        <v>-1</v>
      </c>
      <c r="AC143" s="1">
        <v>41547</v>
      </c>
      <c r="AD143">
        <v>171.18899999999999</v>
      </c>
      <c r="AE143" s="1">
        <v>41051</v>
      </c>
      <c r="AF143">
        <v>-1</v>
      </c>
      <c r="AG143" s="1">
        <f>_xll.BDH(CONCATENATE("AUST"," CDS USD SR ",$B$3,"Y D14 CORP"),"PX_LAST",$B$1,$B$2,"Dates","S","Period","M","Array","","cols=2;rows=2")</f>
        <v>42004</v>
      </c>
      <c r="AH143">
        <v>10.653</v>
      </c>
      <c r="AI143">
        <v>-1</v>
      </c>
      <c r="AJ143">
        <v>-1</v>
      </c>
      <c r="AK143">
        <v>-1</v>
      </c>
      <c r="AL143">
        <v>-1</v>
      </c>
      <c r="AM143">
        <v>-1</v>
      </c>
      <c r="AN143">
        <v>-1</v>
      </c>
      <c r="AO143" s="1">
        <v>43326</v>
      </c>
      <c r="AP143">
        <v>-1</v>
      </c>
      <c r="AQ143" s="1">
        <v>44527</v>
      </c>
      <c r="AR143">
        <v>-1</v>
      </c>
      <c r="AS143" s="1">
        <v>44528</v>
      </c>
      <c r="AT143">
        <v>-1</v>
      </c>
      <c r="AU143">
        <v>-1</v>
      </c>
      <c r="AV143">
        <v>-1</v>
      </c>
      <c r="AW143" s="1">
        <v>41765</v>
      </c>
      <c r="AX143">
        <v>-1</v>
      </c>
      <c r="AY143" s="1">
        <v>43304</v>
      </c>
      <c r="AZ143">
        <v>-1</v>
      </c>
      <c r="BA143">
        <v>-1</v>
      </c>
      <c r="BB143">
        <v>-1</v>
      </c>
      <c r="BC143" s="1">
        <v>41624</v>
      </c>
      <c r="BD143">
        <v>-1</v>
      </c>
      <c r="BE143">
        <v>-1</v>
      </c>
      <c r="BF143">
        <v>-1</v>
      </c>
      <c r="BG143">
        <v>-1</v>
      </c>
      <c r="BH143">
        <v>-1</v>
      </c>
      <c r="BI143" s="1">
        <v>43326</v>
      </c>
      <c r="BJ143">
        <v>-1</v>
      </c>
      <c r="BK143">
        <v>-1</v>
      </c>
      <c r="BL143">
        <v>-1</v>
      </c>
      <c r="BM143" s="1">
        <v>43326</v>
      </c>
      <c r="BN143">
        <v>-1</v>
      </c>
      <c r="BO143" s="1">
        <v>43328</v>
      </c>
      <c r="BP143">
        <v>-1</v>
      </c>
      <c r="BQ143">
        <v>-1</v>
      </c>
      <c r="BR143">
        <v>-1</v>
      </c>
      <c r="BS143" s="1">
        <v>43328</v>
      </c>
      <c r="BT143">
        <v>-1</v>
      </c>
      <c r="BU143">
        <v>-1</v>
      </c>
      <c r="BV143">
        <v>-1</v>
      </c>
      <c r="BW143" s="1">
        <v>41817</v>
      </c>
      <c r="BX143">
        <v>-1</v>
      </c>
      <c r="BY143">
        <v>-1</v>
      </c>
      <c r="BZ143">
        <v>-1</v>
      </c>
      <c r="CA143" s="1">
        <v>41813</v>
      </c>
      <c r="CB143">
        <v>-1</v>
      </c>
      <c r="CC143" s="1">
        <v>41814</v>
      </c>
      <c r="CD143">
        <v>-1</v>
      </c>
      <c r="CE143" s="1">
        <v>43234</v>
      </c>
      <c r="CF143">
        <v>-1</v>
      </c>
      <c r="CG143" s="1">
        <v>41795</v>
      </c>
      <c r="CH143">
        <v>-1</v>
      </c>
      <c r="CI143">
        <v>-1</v>
      </c>
      <c r="CJ143">
        <v>-1</v>
      </c>
      <c r="CK143" s="1">
        <v>41746</v>
      </c>
      <c r="CL143">
        <v>-1</v>
      </c>
      <c r="CM143">
        <v>-1</v>
      </c>
      <c r="CN143">
        <v>-1</v>
      </c>
    </row>
    <row r="144" spans="1:92" x14ac:dyDescent="0.25">
      <c r="A144" s="1">
        <v>41425</v>
      </c>
      <c r="B144">
        <v>110.995</v>
      </c>
      <c r="C144" s="1">
        <v>41734</v>
      </c>
      <c r="D144">
        <v>-1</v>
      </c>
      <c r="E144" s="1">
        <v>41880</v>
      </c>
      <c r="F144">
        <v>36.261000000000003</v>
      </c>
      <c r="G144" s="1">
        <v>40263</v>
      </c>
      <c r="H144">
        <v>-1</v>
      </c>
      <c r="I144" s="1">
        <v>41880</v>
      </c>
      <c r="J144">
        <v>43.823999999999998</v>
      </c>
      <c r="K144" s="1">
        <v>41516</v>
      </c>
      <c r="L144">
        <v>285.43</v>
      </c>
      <c r="M144" s="1">
        <v>40372</v>
      </c>
      <c r="N144">
        <v>-1</v>
      </c>
      <c r="O144" s="1">
        <v>40192</v>
      </c>
      <c r="P144">
        <v>-1</v>
      </c>
      <c r="Q144" s="1">
        <v>41425</v>
      </c>
      <c r="R144">
        <v>66.655000000000001</v>
      </c>
      <c r="S144" s="1">
        <v>43240</v>
      </c>
      <c r="T144">
        <v>-1</v>
      </c>
      <c r="U144" s="1">
        <v>41547</v>
      </c>
      <c r="V144">
        <v>54.25</v>
      </c>
      <c r="W144" s="1">
        <v>41425</v>
      </c>
      <c r="X144">
        <v>103.46899999999999</v>
      </c>
      <c r="Y144" s="1">
        <v>41425</v>
      </c>
      <c r="Z144">
        <v>131.53</v>
      </c>
      <c r="AA144" s="1">
        <v>40384</v>
      </c>
      <c r="AB144">
        <v>-1</v>
      </c>
      <c r="AC144" s="1">
        <v>41578</v>
      </c>
      <c r="AD144">
        <v>139.661</v>
      </c>
      <c r="AE144" s="1">
        <v>41052</v>
      </c>
      <c r="AF144">
        <v>-1</v>
      </c>
      <c r="AG144" s="1">
        <f>_xll.BDH(CONCATENATE("AUST"," CDS USD SR ",$B$3,"Y D14 CORP"),"PX_LAST",$B$1,$B$2,"Dates","S","Period","M","Array","","cols=2;rows=2")</f>
        <v>42004</v>
      </c>
      <c r="AH144">
        <v>10.653</v>
      </c>
      <c r="AI144">
        <v>-1</v>
      </c>
      <c r="AJ144">
        <v>-1</v>
      </c>
      <c r="AK144">
        <v>-1</v>
      </c>
      <c r="AL144">
        <v>-1</v>
      </c>
      <c r="AM144">
        <v>-1</v>
      </c>
      <c r="AN144">
        <v>-1</v>
      </c>
      <c r="AO144" s="1">
        <v>43327</v>
      </c>
      <c r="AP144">
        <v>-1</v>
      </c>
      <c r="AQ144" s="1">
        <v>44528</v>
      </c>
      <c r="AR144">
        <v>-1</v>
      </c>
      <c r="AS144" s="1">
        <v>44529</v>
      </c>
      <c r="AT144">
        <v>-1</v>
      </c>
      <c r="AU144">
        <v>-1</v>
      </c>
      <c r="AV144">
        <v>-1</v>
      </c>
      <c r="AW144" s="1">
        <v>41766</v>
      </c>
      <c r="AX144">
        <v>-1</v>
      </c>
      <c r="AY144" s="1">
        <v>43305</v>
      </c>
      <c r="AZ144">
        <v>-1</v>
      </c>
      <c r="BA144">
        <v>-1</v>
      </c>
      <c r="BB144">
        <v>-1</v>
      </c>
      <c r="BC144" s="1">
        <v>41625</v>
      </c>
      <c r="BD144">
        <v>-1</v>
      </c>
      <c r="BE144">
        <v>-1</v>
      </c>
      <c r="BF144">
        <v>-1</v>
      </c>
      <c r="BG144">
        <v>-1</v>
      </c>
      <c r="BH144">
        <v>-1</v>
      </c>
      <c r="BI144" s="1">
        <v>43327</v>
      </c>
      <c r="BJ144">
        <v>-1</v>
      </c>
      <c r="BK144">
        <v>-1</v>
      </c>
      <c r="BL144">
        <v>-1</v>
      </c>
      <c r="BM144" s="1">
        <v>43327</v>
      </c>
      <c r="BN144">
        <v>-1</v>
      </c>
      <c r="BO144" s="1">
        <v>43329</v>
      </c>
      <c r="BP144">
        <v>-1</v>
      </c>
      <c r="BQ144">
        <v>-1</v>
      </c>
      <c r="BR144">
        <v>-1</v>
      </c>
      <c r="BS144" s="1">
        <v>43329</v>
      </c>
      <c r="BT144">
        <v>-1</v>
      </c>
      <c r="BU144">
        <v>-1</v>
      </c>
      <c r="BV144">
        <v>-1</v>
      </c>
      <c r="BW144" s="1">
        <v>41818</v>
      </c>
      <c r="BX144">
        <v>-1</v>
      </c>
      <c r="BY144">
        <v>-1</v>
      </c>
      <c r="BZ144">
        <v>-1</v>
      </c>
      <c r="CA144" s="1">
        <v>41814</v>
      </c>
      <c r="CB144">
        <v>-1</v>
      </c>
      <c r="CC144" s="1">
        <v>41815</v>
      </c>
      <c r="CD144">
        <v>-1</v>
      </c>
      <c r="CE144" s="1">
        <v>43235</v>
      </c>
      <c r="CF144">
        <v>-1</v>
      </c>
      <c r="CG144" s="1">
        <v>41796</v>
      </c>
      <c r="CH144">
        <v>-1</v>
      </c>
      <c r="CI144">
        <v>-1</v>
      </c>
      <c r="CJ144">
        <v>-1</v>
      </c>
      <c r="CK144" s="1">
        <v>41747</v>
      </c>
      <c r="CL144">
        <v>-1</v>
      </c>
      <c r="CM144">
        <v>-1</v>
      </c>
      <c r="CN144">
        <v>-1</v>
      </c>
    </row>
    <row r="145" spans="1:92" x14ac:dyDescent="0.25">
      <c r="A145" s="1">
        <v>41453</v>
      </c>
      <c r="B145">
        <v>148.631</v>
      </c>
      <c r="C145" s="1">
        <v>41735</v>
      </c>
      <c r="D145">
        <v>-1</v>
      </c>
      <c r="E145" s="1">
        <v>41912</v>
      </c>
      <c r="F145">
        <v>47.601999999999997</v>
      </c>
      <c r="G145" s="1">
        <v>40264</v>
      </c>
      <c r="H145">
        <v>-1</v>
      </c>
      <c r="I145" s="1">
        <v>41912</v>
      </c>
      <c r="J145">
        <v>60.822000000000003</v>
      </c>
      <c r="K145" s="1">
        <v>41547</v>
      </c>
      <c r="L145">
        <v>280.02</v>
      </c>
      <c r="M145" s="1">
        <v>40373</v>
      </c>
      <c r="N145">
        <v>-1</v>
      </c>
      <c r="O145" s="1">
        <v>40193</v>
      </c>
      <c r="P145">
        <v>-1</v>
      </c>
      <c r="Q145" s="1">
        <v>41453</v>
      </c>
      <c r="R145">
        <v>94.894000000000005</v>
      </c>
      <c r="S145" s="1">
        <v>43241</v>
      </c>
      <c r="T145">
        <v>-1</v>
      </c>
      <c r="U145" s="1">
        <v>41578</v>
      </c>
      <c r="V145">
        <v>51.098999999999997</v>
      </c>
      <c r="W145" s="1">
        <v>41453</v>
      </c>
      <c r="X145">
        <v>149.673</v>
      </c>
      <c r="Y145" s="1">
        <v>41453</v>
      </c>
      <c r="Z145">
        <v>160.13300000000001</v>
      </c>
      <c r="AA145" s="1">
        <v>40385</v>
      </c>
      <c r="AB145">
        <v>-1</v>
      </c>
      <c r="AC145" s="1">
        <v>41607</v>
      </c>
      <c r="AD145">
        <v>145.125</v>
      </c>
      <c r="AE145" s="1">
        <v>41053</v>
      </c>
      <c r="AF145">
        <v>-1</v>
      </c>
      <c r="AG145" s="1">
        <f>_xll.BDH(CONCATENATE("AUST"," CDS USD SR ",$B$3,"Y D14 CORP"),"PX_LAST",$B$1,$B$2,"Dates","S","Period","M","Array","","cols=2;rows=2")</f>
        <v>42004</v>
      </c>
      <c r="AH145">
        <v>10.653</v>
      </c>
      <c r="AI145">
        <v>-1</v>
      </c>
      <c r="AJ145">
        <v>-1</v>
      </c>
      <c r="AK145">
        <v>-1</v>
      </c>
      <c r="AL145">
        <v>-1</v>
      </c>
      <c r="AM145">
        <v>-1</v>
      </c>
      <c r="AN145">
        <v>-1</v>
      </c>
      <c r="AO145" s="1">
        <v>43328</v>
      </c>
      <c r="AP145">
        <v>-1</v>
      </c>
      <c r="AQ145" s="1">
        <v>44529</v>
      </c>
      <c r="AR145">
        <v>-1</v>
      </c>
      <c r="AS145" s="1">
        <v>44530</v>
      </c>
      <c r="AT145">
        <v>-1</v>
      </c>
      <c r="AU145">
        <v>-1</v>
      </c>
      <c r="AV145">
        <v>-1</v>
      </c>
      <c r="AW145" s="1">
        <v>41767</v>
      </c>
      <c r="AX145">
        <v>-1</v>
      </c>
      <c r="AY145" s="1">
        <v>43306</v>
      </c>
      <c r="AZ145">
        <v>-1</v>
      </c>
      <c r="BA145">
        <v>-1</v>
      </c>
      <c r="BB145">
        <v>-1</v>
      </c>
      <c r="BC145" s="1">
        <v>41626</v>
      </c>
      <c r="BD145">
        <v>-1</v>
      </c>
      <c r="BE145">
        <v>-1</v>
      </c>
      <c r="BF145">
        <v>-1</v>
      </c>
      <c r="BG145">
        <v>-1</v>
      </c>
      <c r="BH145">
        <v>-1</v>
      </c>
      <c r="BI145" s="1">
        <v>43328</v>
      </c>
      <c r="BJ145">
        <v>-1</v>
      </c>
      <c r="BK145">
        <v>-1</v>
      </c>
      <c r="BL145">
        <v>-1</v>
      </c>
      <c r="BM145" s="1">
        <v>43328</v>
      </c>
      <c r="BN145">
        <v>-1</v>
      </c>
      <c r="BO145" s="1">
        <v>43330</v>
      </c>
      <c r="BP145">
        <v>-1</v>
      </c>
      <c r="BQ145">
        <v>-1</v>
      </c>
      <c r="BR145">
        <v>-1</v>
      </c>
      <c r="BS145" s="1">
        <v>43330</v>
      </c>
      <c r="BT145">
        <v>-1</v>
      </c>
      <c r="BU145">
        <v>-1</v>
      </c>
      <c r="BV145">
        <v>-1</v>
      </c>
      <c r="BW145" s="1">
        <v>41819</v>
      </c>
      <c r="BX145">
        <v>-1</v>
      </c>
      <c r="BY145">
        <v>-1</v>
      </c>
      <c r="BZ145">
        <v>-1</v>
      </c>
      <c r="CA145" s="1">
        <v>41815</v>
      </c>
      <c r="CB145">
        <v>-1</v>
      </c>
      <c r="CC145" s="1">
        <v>41816</v>
      </c>
      <c r="CD145">
        <v>-1</v>
      </c>
      <c r="CE145" s="1">
        <v>43236</v>
      </c>
      <c r="CF145">
        <v>-1</v>
      </c>
      <c r="CG145" s="1">
        <v>41797</v>
      </c>
      <c r="CH145">
        <v>-1</v>
      </c>
      <c r="CI145">
        <v>-1</v>
      </c>
      <c r="CJ145">
        <v>-1</v>
      </c>
      <c r="CK145" s="1">
        <v>41748</v>
      </c>
      <c r="CL145">
        <v>-1</v>
      </c>
      <c r="CM145">
        <v>-1</v>
      </c>
      <c r="CN145">
        <v>-1</v>
      </c>
    </row>
    <row r="146" spans="1:92" x14ac:dyDescent="0.25">
      <c r="A146" s="1">
        <v>41486</v>
      </c>
      <c r="B146">
        <v>146.46100000000001</v>
      </c>
      <c r="C146" s="1">
        <v>41736</v>
      </c>
      <c r="D146">
        <v>-1</v>
      </c>
      <c r="E146" s="1">
        <v>41943</v>
      </c>
      <c r="F146">
        <v>37.953000000000003</v>
      </c>
      <c r="G146" s="1">
        <v>40265</v>
      </c>
      <c r="H146">
        <v>-1</v>
      </c>
      <c r="I146" s="1">
        <v>41943</v>
      </c>
      <c r="J146">
        <v>52.405000000000001</v>
      </c>
      <c r="K146" s="1">
        <v>41578</v>
      </c>
      <c r="L146">
        <v>268.06200000000001</v>
      </c>
      <c r="M146" s="1">
        <v>40374</v>
      </c>
      <c r="N146">
        <v>-1</v>
      </c>
      <c r="O146" s="1">
        <v>40194</v>
      </c>
      <c r="P146">
        <v>-1</v>
      </c>
      <c r="Q146" s="1">
        <v>41486</v>
      </c>
      <c r="R146">
        <v>89.542000000000002</v>
      </c>
      <c r="S146" s="1">
        <v>43242</v>
      </c>
      <c r="T146">
        <v>-1</v>
      </c>
      <c r="U146" s="1">
        <v>41607</v>
      </c>
      <c r="V146">
        <v>52.555999999999997</v>
      </c>
      <c r="W146" s="1">
        <v>41486</v>
      </c>
      <c r="X146">
        <v>144.255</v>
      </c>
      <c r="Y146" s="1">
        <v>41486</v>
      </c>
      <c r="Z146">
        <v>175.38499999999999</v>
      </c>
      <c r="AA146" s="1">
        <v>40386</v>
      </c>
      <c r="AB146">
        <v>-1</v>
      </c>
      <c r="AC146" s="1">
        <v>41639</v>
      </c>
      <c r="AD146">
        <v>145.964</v>
      </c>
      <c r="AE146" s="1">
        <v>41054</v>
      </c>
      <c r="AF146">
        <v>-1</v>
      </c>
      <c r="AG146" s="1">
        <f>_xll.BDH(CONCATENATE("AUST"," CDS USD SR ",$B$3,"Y D14 CORP"),"PX_LAST",$B$1,$B$2,"Dates","S","Period","M","Array","","cols=2;rows=2")</f>
        <v>42004</v>
      </c>
      <c r="AH146">
        <v>10.653</v>
      </c>
      <c r="AI146">
        <v>-1</v>
      </c>
      <c r="AJ146">
        <v>-1</v>
      </c>
      <c r="AK146">
        <v>-1</v>
      </c>
      <c r="AL146">
        <v>-1</v>
      </c>
      <c r="AM146">
        <v>-1</v>
      </c>
      <c r="AN146">
        <v>-1</v>
      </c>
      <c r="AO146" s="1">
        <v>43329</v>
      </c>
      <c r="AP146">
        <v>-1</v>
      </c>
      <c r="AQ146" s="1">
        <v>44530</v>
      </c>
      <c r="AR146">
        <v>-1</v>
      </c>
      <c r="AS146" s="1">
        <v>44531</v>
      </c>
      <c r="AT146">
        <v>-1</v>
      </c>
      <c r="AU146">
        <v>-1</v>
      </c>
      <c r="AV146">
        <v>-1</v>
      </c>
      <c r="AW146" s="1">
        <v>41768</v>
      </c>
      <c r="AX146">
        <v>-1</v>
      </c>
      <c r="AY146" s="1">
        <v>43307</v>
      </c>
      <c r="AZ146">
        <v>-1</v>
      </c>
      <c r="BA146">
        <v>-1</v>
      </c>
      <c r="BB146">
        <v>-1</v>
      </c>
      <c r="BC146" s="1">
        <v>41627</v>
      </c>
      <c r="BD146">
        <v>-1</v>
      </c>
      <c r="BE146">
        <v>-1</v>
      </c>
      <c r="BF146">
        <v>-1</v>
      </c>
      <c r="BG146">
        <v>-1</v>
      </c>
      <c r="BH146">
        <v>-1</v>
      </c>
      <c r="BI146" s="1">
        <v>43329</v>
      </c>
      <c r="BJ146">
        <v>-1</v>
      </c>
      <c r="BK146">
        <v>-1</v>
      </c>
      <c r="BL146">
        <v>-1</v>
      </c>
      <c r="BM146" s="1">
        <v>43329</v>
      </c>
      <c r="BN146">
        <v>-1</v>
      </c>
      <c r="BO146" s="1">
        <v>43331</v>
      </c>
      <c r="BP146">
        <v>-1</v>
      </c>
      <c r="BQ146">
        <v>-1</v>
      </c>
      <c r="BR146">
        <v>-1</v>
      </c>
      <c r="BS146" s="1">
        <v>43331</v>
      </c>
      <c r="BT146">
        <v>-1</v>
      </c>
      <c r="BU146">
        <v>-1</v>
      </c>
      <c r="BV146">
        <v>-1</v>
      </c>
      <c r="BW146" s="1">
        <v>41820</v>
      </c>
      <c r="BX146">
        <v>-1</v>
      </c>
      <c r="BY146">
        <v>-1</v>
      </c>
      <c r="BZ146">
        <v>-1</v>
      </c>
      <c r="CA146" s="1">
        <v>41816</v>
      </c>
      <c r="CB146">
        <v>-1</v>
      </c>
      <c r="CC146" s="1">
        <v>41817</v>
      </c>
      <c r="CD146">
        <v>-1</v>
      </c>
      <c r="CE146" s="1">
        <v>43237</v>
      </c>
      <c r="CF146">
        <v>-1</v>
      </c>
      <c r="CG146" s="1">
        <v>41798</v>
      </c>
      <c r="CH146">
        <v>-1</v>
      </c>
      <c r="CI146">
        <v>-1</v>
      </c>
      <c r="CJ146">
        <v>-1</v>
      </c>
      <c r="CK146" s="1">
        <v>41749</v>
      </c>
      <c r="CL146">
        <v>-1</v>
      </c>
      <c r="CM146">
        <v>-1</v>
      </c>
      <c r="CN146">
        <v>-1</v>
      </c>
    </row>
    <row r="147" spans="1:92" x14ac:dyDescent="0.25">
      <c r="A147" s="1">
        <v>41516</v>
      </c>
      <c r="B147">
        <v>162.31700000000001</v>
      </c>
      <c r="C147" s="1">
        <v>41737</v>
      </c>
      <c r="D147">
        <v>-1</v>
      </c>
      <c r="E147" s="1">
        <v>41971</v>
      </c>
      <c r="F147">
        <v>44.234999999999999</v>
      </c>
      <c r="G147" s="1">
        <v>40266</v>
      </c>
      <c r="H147">
        <v>-1</v>
      </c>
      <c r="I147" s="1">
        <v>41971</v>
      </c>
      <c r="J147">
        <v>62.436</v>
      </c>
      <c r="K147" s="1">
        <v>41607</v>
      </c>
      <c r="L147">
        <v>304.50299999999999</v>
      </c>
      <c r="M147" s="1">
        <v>40375</v>
      </c>
      <c r="N147">
        <v>-1</v>
      </c>
      <c r="O147" s="1">
        <v>40195</v>
      </c>
      <c r="P147">
        <v>-1</v>
      </c>
      <c r="Q147" s="1">
        <v>41516</v>
      </c>
      <c r="R147">
        <v>91.826999999999998</v>
      </c>
      <c r="S147" s="1">
        <v>43243</v>
      </c>
      <c r="T147">
        <v>-1</v>
      </c>
      <c r="U147" s="1">
        <v>41639</v>
      </c>
      <c r="V147">
        <v>43.372</v>
      </c>
      <c r="W147" s="1">
        <v>41516</v>
      </c>
      <c r="X147">
        <v>151.87</v>
      </c>
      <c r="Y147" s="1">
        <v>41516</v>
      </c>
      <c r="Z147">
        <v>191.66800000000001</v>
      </c>
      <c r="AA147" s="1">
        <v>40387</v>
      </c>
      <c r="AB147">
        <v>-1</v>
      </c>
      <c r="AC147" s="1">
        <v>41670</v>
      </c>
      <c r="AD147">
        <v>221.84299999999999</v>
      </c>
      <c r="AE147" s="1">
        <v>41055</v>
      </c>
      <c r="AF147">
        <v>-1</v>
      </c>
      <c r="AG147" s="1">
        <f>_xll.BDH(CONCATENATE("AUST"," CDS USD SR ",$B$3,"Y D14 CORP"),"PX_LAST",$B$1,$B$2,"Dates","S","Period","M","Array","","cols=2;rows=2")</f>
        <v>42004</v>
      </c>
      <c r="AH147">
        <v>10.653</v>
      </c>
      <c r="AI147">
        <v>-1</v>
      </c>
      <c r="AJ147">
        <v>-1</v>
      </c>
      <c r="AK147">
        <v>-1</v>
      </c>
      <c r="AL147">
        <v>-1</v>
      </c>
      <c r="AM147">
        <v>-1</v>
      </c>
      <c r="AN147">
        <v>-1</v>
      </c>
      <c r="AO147" s="1">
        <v>43330</v>
      </c>
      <c r="AP147">
        <v>-1</v>
      </c>
      <c r="AQ147" s="1">
        <v>44531</v>
      </c>
      <c r="AR147">
        <v>-1</v>
      </c>
      <c r="AS147" s="1">
        <v>44532</v>
      </c>
      <c r="AT147">
        <v>-1</v>
      </c>
      <c r="AU147">
        <v>-1</v>
      </c>
      <c r="AV147">
        <v>-1</v>
      </c>
      <c r="AW147" s="1">
        <v>41769</v>
      </c>
      <c r="AX147">
        <v>-1</v>
      </c>
      <c r="AY147" s="1">
        <v>43308</v>
      </c>
      <c r="AZ147">
        <v>-1</v>
      </c>
      <c r="BA147">
        <v>-1</v>
      </c>
      <c r="BB147">
        <v>-1</v>
      </c>
      <c r="BC147" s="1">
        <v>41628</v>
      </c>
      <c r="BD147">
        <v>-1</v>
      </c>
      <c r="BE147">
        <v>-1</v>
      </c>
      <c r="BF147">
        <v>-1</v>
      </c>
      <c r="BG147">
        <v>-1</v>
      </c>
      <c r="BH147">
        <v>-1</v>
      </c>
      <c r="BI147" s="1">
        <v>43330</v>
      </c>
      <c r="BJ147">
        <v>-1</v>
      </c>
      <c r="BK147">
        <v>-1</v>
      </c>
      <c r="BL147">
        <v>-1</v>
      </c>
      <c r="BM147" s="1">
        <v>43330</v>
      </c>
      <c r="BN147">
        <v>-1</v>
      </c>
      <c r="BO147" s="1">
        <v>43332</v>
      </c>
      <c r="BP147">
        <v>-1</v>
      </c>
      <c r="BQ147">
        <v>-1</v>
      </c>
      <c r="BR147">
        <v>-1</v>
      </c>
      <c r="BS147" s="1">
        <v>43332</v>
      </c>
      <c r="BT147">
        <v>-1</v>
      </c>
      <c r="BU147">
        <v>-1</v>
      </c>
      <c r="BV147">
        <v>-1</v>
      </c>
      <c r="BW147" s="1">
        <v>41821</v>
      </c>
      <c r="BX147">
        <v>-1</v>
      </c>
      <c r="BY147">
        <v>-1</v>
      </c>
      <c r="BZ147">
        <v>-1</v>
      </c>
      <c r="CA147" s="1">
        <v>41817</v>
      </c>
      <c r="CB147">
        <v>-1</v>
      </c>
      <c r="CC147" s="1">
        <v>41818</v>
      </c>
      <c r="CD147">
        <v>-1</v>
      </c>
      <c r="CE147" s="1">
        <v>43238</v>
      </c>
      <c r="CF147">
        <v>-1</v>
      </c>
      <c r="CG147" s="1">
        <v>41799</v>
      </c>
      <c r="CH147">
        <v>-1</v>
      </c>
      <c r="CI147">
        <v>-1</v>
      </c>
      <c r="CJ147">
        <v>-1</v>
      </c>
      <c r="CK147" s="1">
        <v>41750</v>
      </c>
      <c r="CL147">
        <v>-1</v>
      </c>
      <c r="CM147">
        <v>-1</v>
      </c>
      <c r="CN147">
        <v>-1</v>
      </c>
    </row>
    <row r="148" spans="1:92" x14ac:dyDescent="0.25">
      <c r="A148" s="1">
        <v>41547</v>
      </c>
      <c r="B148">
        <v>132.35400000000001</v>
      </c>
      <c r="C148" s="1">
        <v>41738</v>
      </c>
      <c r="D148">
        <v>-1</v>
      </c>
      <c r="E148" s="1">
        <v>42004</v>
      </c>
      <c r="F148">
        <v>62.648000000000003</v>
      </c>
      <c r="G148" s="1">
        <v>40267</v>
      </c>
      <c r="H148">
        <v>-1</v>
      </c>
      <c r="I148" s="1">
        <v>42004</v>
      </c>
      <c r="J148">
        <v>99.081999999999994</v>
      </c>
      <c r="K148" s="1">
        <v>41639</v>
      </c>
      <c r="L148">
        <v>293.745</v>
      </c>
      <c r="M148" s="1">
        <v>40376</v>
      </c>
      <c r="N148">
        <v>-1</v>
      </c>
      <c r="O148" s="1">
        <v>40196</v>
      </c>
      <c r="P148">
        <v>-1</v>
      </c>
      <c r="Q148" s="1">
        <v>41547</v>
      </c>
      <c r="R148">
        <v>81.009</v>
      </c>
      <c r="S148" s="1">
        <v>43244</v>
      </c>
      <c r="T148">
        <v>-1</v>
      </c>
      <c r="U148" s="1">
        <v>41670</v>
      </c>
      <c r="V148">
        <v>50.45</v>
      </c>
      <c r="W148" s="1">
        <v>41547</v>
      </c>
      <c r="X148">
        <v>134.87100000000001</v>
      </c>
      <c r="Y148" s="1">
        <v>41547</v>
      </c>
      <c r="Z148">
        <v>149.93299999999999</v>
      </c>
      <c r="AA148" s="1">
        <v>40388</v>
      </c>
      <c r="AB148">
        <v>-1</v>
      </c>
      <c r="AC148" s="1">
        <v>41698</v>
      </c>
      <c r="AD148">
        <v>182.42500000000001</v>
      </c>
      <c r="AE148" s="1">
        <v>41056</v>
      </c>
      <c r="AF148">
        <v>-1</v>
      </c>
      <c r="AG148" s="1">
        <f>_xll.BDH(CONCATENATE("AUST"," CDS USD SR ",$B$3,"Y D14 CORP"),"PX_LAST",$B$1,$B$2,"Dates","S","Period","M","Array","","cols=2;rows=2")</f>
        <v>42004</v>
      </c>
      <c r="AH148">
        <v>10.653</v>
      </c>
      <c r="AI148">
        <v>-1</v>
      </c>
      <c r="AJ148">
        <v>-1</v>
      </c>
      <c r="AK148">
        <v>-1</v>
      </c>
      <c r="AL148">
        <v>-1</v>
      </c>
      <c r="AM148">
        <v>-1</v>
      </c>
      <c r="AN148">
        <v>-1</v>
      </c>
      <c r="AO148" s="1">
        <v>43331</v>
      </c>
      <c r="AP148">
        <v>-1</v>
      </c>
      <c r="AQ148" s="1">
        <v>44532</v>
      </c>
      <c r="AR148">
        <v>-1</v>
      </c>
      <c r="AS148" s="1">
        <v>44533</v>
      </c>
      <c r="AT148">
        <v>-1</v>
      </c>
      <c r="AU148">
        <v>-1</v>
      </c>
      <c r="AV148">
        <v>-1</v>
      </c>
      <c r="AW148" s="1">
        <v>41770</v>
      </c>
      <c r="AX148">
        <v>-1</v>
      </c>
      <c r="AY148" s="1">
        <v>43309</v>
      </c>
      <c r="AZ148">
        <v>-1</v>
      </c>
      <c r="BA148">
        <v>-1</v>
      </c>
      <c r="BB148">
        <v>-1</v>
      </c>
      <c r="BC148" s="1">
        <v>41629</v>
      </c>
      <c r="BD148">
        <v>-1</v>
      </c>
      <c r="BE148">
        <v>-1</v>
      </c>
      <c r="BF148">
        <v>-1</v>
      </c>
      <c r="BG148">
        <v>-1</v>
      </c>
      <c r="BH148">
        <v>-1</v>
      </c>
      <c r="BI148" s="1">
        <v>43331</v>
      </c>
      <c r="BJ148">
        <v>-1</v>
      </c>
      <c r="BK148">
        <v>-1</v>
      </c>
      <c r="BL148">
        <v>-1</v>
      </c>
      <c r="BM148" s="1">
        <v>43331</v>
      </c>
      <c r="BN148">
        <v>-1</v>
      </c>
      <c r="BO148" s="1">
        <v>43333</v>
      </c>
      <c r="BP148">
        <v>-1</v>
      </c>
      <c r="BQ148">
        <v>-1</v>
      </c>
      <c r="BR148">
        <v>-1</v>
      </c>
      <c r="BS148" s="1">
        <v>43333</v>
      </c>
      <c r="BT148">
        <v>-1</v>
      </c>
      <c r="BU148">
        <v>-1</v>
      </c>
      <c r="BV148">
        <v>-1</v>
      </c>
      <c r="BW148" s="1">
        <v>41822</v>
      </c>
      <c r="BX148">
        <v>-1</v>
      </c>
      <c r="BY148">
        <v>-1</v>
      </c>
      <c r="BZ148">
        <v>-1</v>
      </c>
      <c r="CA148" s="1">
        <v>41818</v>
      </c>
      <c r="CB148">
        <v>-1</v>
      </c>
      <c r="CC148" s="1">
        <v>41819</v>
      </c>
      <c r="CD148">
        <v>-1</v>
      </c>
      <c r="CE148" s="1">
        <v>43239</v>
      </c>
      <c r="CF148">
        <v>-1</v>
      </c>
      <c r="CG148" s="1">
        <v>41800</v>
      </c>
      <c r="CH148">
        <v>-1</v>
      </c>
      <c r="CI148">
        <v>-1</v>
      </c>
      <c r="CJ148">
        <v>-1</v>
      </c>
      <c r="CK148" s="1">
        <v>41751</v>
      </c>
      <c r="CL148">
        <v>-1</v>
      </c>
      <c r="CM148">
        <v>-1</v>
      </c>
      <c r="CN148">
        <v>-1</v>
      </c>
    </row>
    <row r="149" spans="1:92" x14ac:dyDescent="0.25">
      <c r="A149" s="1">
        <v>41578</v>
      </c>
      <c r="B149">
        <v>123.36199999999999</v>
      </c>
      <c r="C149" s="1">
        <v>41739</v>
      </c>
      <c r="D149">
        <v>-1</v>
      </c>
      <c r="E149" s="1">
        <v>42034</v>
      </c>
      <c r="F149">
        <v>74.126999999999995</v>
      </c>
      <c r="G149" s="1">
        <v>40268</v>
      </c>
      <c r="H149">
        <v>-1</v>
      </c>
      <c r="I149" s="1">
        <v>42034</v>
      </c>
      <c r="J149">
        <v>125.86</v>
      </c>
      <c r="K149" s="1">
        <v>41670</v>
      </c>
      <c r="L149">
        <v>290.70299999999997</v>
      </c>
      <c r="M149" s="1">
        <v>40377</v>
      </c>
      <c r="N149">
        <v>-1</v>
      </c>
      <c r="O149" s="1">
        <v>40197</v>
      </c>
      <c r="P149">
        <v>-1</v>
      </c>
      <c r="Q149" s="1">
        <v>41578</v>
      </c>
      <c r="R149">
        <v>64.933999999999997</v>
      </c>
      <c r="S149" s="1">
        <v>43245</v>
      </c>
      <c r="T149">
        <v>-1</v>
      </c>
      <c r="U149" s="1">
        <v>41698</v>
      </c>
      <c r="V149">
        <v>40.295999999999999</v>
      </c>
      <c r="W149" s="1">
        <v>41578</v>
      </c>
      <c r="X149">
        <v>123.658</v>
      </c>
      <c r="Y149" s="1">
        <v>41578</v>
      </c>
      <c r="Z149">
        <v>134.24600000000001</v>
      </c>
      <c r="AA149" s="1">
        <v>40389</v>
      </c>
      <c r="AB149">
        <v>-1</v>
      </c>
      <c r="AC149" s="1">
        <v>41729</v>
      </c>
      <c r="AD149">
        <v>171.76300000000001</v>
      </c>
      <c r="AE149" s="1">
        <v>41057</v>
      </c>
      <c r="AF149">
        <v>-1</v>
      </c>
      <c r="AG149" s="1">
        <f>_xll.BDH(CONCATENATE("AUST"," CDS USD SR ",$B$3,"Y D14 CORP"),"PX_LAST",$B$1,$B$2,"Dates","S","Period","M","Array","","cols=2;rows=2")</f>
        <v>42004</v>
      </c>
      <c r="AH149">
        <v>10.653</v>
      </c>
      <c r="AI149">
        <v>-1</v>
      </c>
      <c r="AJ149">
        <v>-1</v>
      </c>
      <c r="AK149">
        <v>-1</v>
      </c>
      <c r="AL149">
        <v>-1</v>
      </c>
      <c r="AM149">
        <v>-1</v>
      </c>
      <c r="AN149">
        <v>-1</v>
      </c>
      <c r="AO149" s="1">
        <v>43332</v>
      </c>
      <c r="AP149">
        <v>-1</v>
      </c>
      <c r="AQ149" s="1">
        <v>44533</v>
      </c>
      <c r="AR149">
        <v>-1</v>
      </c>
      <c r="AS149" s="1">
        <v>44534</v>
      </c>
      <c r="AT149">
        <v>-1</v>
      </c>
      <c r="AU149">
        <v>-1</v>
      </c>
      <c r="AV149">
        <v>-1</v>
      </c>
      <c r="AW149" s="1">
        <v>41771</v>
      </c>
      <c r="AX149">
        <v>-1</v>
      </c>
      <c r="AY149" s="1">
        <v>43310</v>
      </c>
      <c r="AZ149">
        <v>-1</v>
      </c>
      <c r="BA149">
        <v>-1</v>
      </c>
      <c r="BB149">
        <v>-1</v>
      </c>
      <c r="BC149" s="1">
        <v>41630</v>
      </c>
      <c r="BD149">
        <v>-1</v>
      </c>
      <c r="BE149">
        <v>-1</v>
      </c>
      <c r="BF149">
        <v>-1</v>
      </c>
      <c r="BG149">
        <v>-1</v>
      </c>
      <c r="BH149">
        <v>-1</v>
      </c>
      <c r="BI149" s="1">
        <v>43332</v>
      </c>
      <c r="BJ149">
        <v>-1</v>
      </c>
      <c r="BK149">
        <v>-1</v>
      </c>
      <c r="BL149">
        <v>-1</v>
      </c>
      <c r="BM149" s="1">
        <v>43332</v>
      </c>
      <c r="BN149">
        <v>-1</v>
      </c>
      <c r="BO149" s="1">
        <v>43334</v>
      </c>
      <c r="BP149">
        <v>-1</v>
      </c>
      <c r="BQ149">
        <v>-1</v>
      </c>
      <c r="BR149">
        <v>-1</v>
      </c>
      <c r="BS149" s="1">
        <v>43334</v>
      </c>
      <c r="BT149">
        <v>-1</v>
      </c>
      <c r="BU149">
        <v>-1</v>
      </c>
      <c r="BV149">
        <v>-1</v>
      </c>
      <c r="BW149" s="1">
        <v>41823</v>
      </c>
      <c r="BX149">
        <v>-1</v>
      </c>
      <c r="BY149">
        <v>-1</v>
      </c>
      <c r="BZ149">
        <v>-1</v>
      </c>
      <c r="CA149" s="1">
        <v>41819</v>
      </c>
      <c r="CB149">
        <v>-1</v>
      </c>
      <c r="CC149" s="1">
        <v>41820</v>
      </c>
      <c r="CD149">
        <v>-1</v>
      </c>
      <c r="CE149" s="1">
        <v>43240</v>
      </c>
      <c r="CF149">
        <v>-1</v>
      </c>
      <c r="CG149" s="1">
        <v>41801</v>
      </c>
      <c r="CH149">
        <v>-1</v>
      </c>
      <c r="CI149">
        <v>-1</v>
      </c>
      <c r="CJ149">
        <v>-1</v>
      </c>
      <c r="CK149" s="1">
        <v>41752</v>
      </c>
      <c r="CL149">
        <v>-1</v>
      </c>
      <c r="CM149">
        <v>-1</v>
      </c>
      <c r="CN149">
        <v>-1</v>
      </c>
    </row>
    <row r="150" spans="1:92" x14ac:dyDescent="0.25">
      <c r="A150" s="1">
        <v>41607</v>
      </c>
      <c r="B150">
        <v>155.00200000000001</v>
      </c>
      <c r="C150" s="1">
        <v>41740</v>
      </c>
      <c r="D150">
        <v>-1</v>
      </c>
      <c r="E150" s="1">
        <v>42062</v>
      </c>
      <c r="F150">
        <v>59.235999999999997</v>
      </c>
      <c r="G150" s="1">
        <v>40269</v>
      </c>
      <c r="H150">
        <v>-1</v>
      </c>
      <c r="I150" s="1">
        <v>42062</v>
      </c>
      <c r="J150">
        <v>96.14</v>
      </c>
      <c r="K150" s="1">
        <v>41698</v>
      </c>
      <c r="L150">
        <v>260.209</v>
      </c>
      <c r="M150" s="1">
        <v>40378</v>
      </c>
      <c r="N150">
        <v>-1</v>
      </c>
      <c r="O150" s="1">
        <v>40198</v>
      </c>
      <c r="P150">
        <v>-1</v>
      </c>
      <c r="Q150" s="1">
        <v>41607</v>
      </c>
      <c r="R150">
        <v>62.671999999999997</v>
      </c>
      <c r="S150" s="1">
        <v>43246</v>
      </c>
      <c r="T150">
        <v>-1</v>
      </c>
      <c r="U150" s="1">
        <v>41729</v>
      </c>
      <c r="V150">
        <v>34.127000000000002</v>
      </c>
      <c r="W150" s="1">
        <v>41607</v>
      </c>
      <c r="X150">
        <v>128.40799999999999</v>
      </c>
      <c r="Y150" s="1">
        <v>41607</v>
      </c>
      <c r="Z150">
        <v>145.858</v>
      </c>
      <c r="AA150" s="1">
        <v>40390</v>
      </c>
      <c r="AB150">
        <v>-1</v>
      </c>
      <c r="AC150" s="1">
        <v>41759</v>
      </c>
      <c r="AD150">
        <v>163.70099999999999</v>
      </c>
      <c r="AE150" s="1">
        <v>41058</v>
      </c>
      <c r="AF150">
        <v>-1</v>
      </c>
      <c r="AG150" s="1">
        <f>_xll.BDH(CONCATENATE("AUST"," CDS USD SR ",$B$3,"Y D14 CORP"),"PX_LAST",$B$1,$B$2,"Dates","S","Period","M","Array","","cols=2;rows=2")</f>
        <v>42004</v>
      </c>
      <c r="AH150">
        <v>10.653</v>
      </c>
      <c r="AI150">
        <v>-1</v>
      </c>
      <c r="AJ150">
        <v>-1</v>
      </c>
      <c r="AK150">
        <v>-1</v>
      </c>
      <c r="AL150">
        <v>-1</v>
      </c>
      <c r="AM150">
        <v>-1</v>
      </c>
      <c r="AN150">
        <v>-1</v>
      </c>
      <c r="AO150" s="1">
        <v>43333</v>
      </c>
      <c r="AP150">
        <v>-1</v>
      </c>
      <c r="AQ150" s="1">
        <v>44534</v>
      </c>
      <c r="AR150">
        <v>-1</v>
      </c>
      <c r="AS150" s="1">
        <v>44535</v>
      </c>
      <c r="AT150">
        <v>-1</v>
      </c>
      <c r="AU150">
        <v>-1</v>
      </c>
      <c r="AV150">
        <v>-1</v>
      </c>
      <c r="AW150" s="1">
        <v>41772</v>
      </c>
      <c r="AX150">
        <v>-1</v>
      </c>
      <c r="AY150" s="1">
        <v>43311</v>
      </c>
      <c r="AZ150">
        <v>-1</v>
      </c>
      <c r="BA150">
        <v>-1</v>
      </c>
      <c r="BB150">
        <v>-1</v>
      </c>
      <c r="BC150" s="1">
        <v>41631</v>
      </c>
      <c r="BD150">
        <v>-1</v>
      </c>
      <c r="BE150">
        <v>-1</v>
      </c>
      <c r="BF150">
        <v>-1</v>
      </c>
      <c r="BG150">
        <v>-1</v>
      </c>
      <c r="BH150">
        <v>-1</v>
      </c>
      <c r="BI150" s="1">
        <v>43333</v>
      </c>
      <c r="BJ150">
        <v>-1</v>
      </c>
      <c r="BK150">
        <v>-1</v>
      </c>
      <c r="BL150">
        <v>-1</v>
      </c>
      <c r="BM150" s="1">
        <v>43333</v>
      </c>
      <c r="BN150">
        <v>-1</v>
      </c>
      <c r="BO150" s="1">
        <v>43335</v>
      </c>
      <c r="BP150">
        <v>-1</v>
      </c>
      <c r="BQ150">
        <v>-1</v>
      </c>
      <c r="BR150">
        <v>-1</v>
      </c>
      <c r="BS150" s="1">
        <v>43335</v>
      </c>
      <c r="BT150">
        <v>-1</v>
      </c>
      <c r="BU150">
        <v>-1</v>
      </c>
      <c r="BV150">
        <v>-1</v>
      </c>
      <c r="BW150" s="1">
        <v>41824</v>
      </c>
      <c r="BX150">
        <v>-1</v>
      </c>
      <c r="BY150">
        <v>-1</v>
      </c>
      <c r="BZ150">
        <v>-1</v>
      </c>
      <c r="CA150" s="1">
        <v>41820</v>
      </c>
      <c r="CB150">
        <v>-1</v>
      </c>
      <c r="CC150" s="1">
        <v>41821</v>
      </c>
      <c r="CD150">
        <v>-1</v>
      </c>
      <c r="CE150" s="1">
        <v>43241</v>
      </c>
      <c r="CF150">
        <v>-1</v>
      </c>
      <c r="CG150" s="1">
        <v>41802</v>
      </c>
      <c r="CH150">
        <v>-1</v>
      </c>
      <c r="CI150">
        <v>-1</v>
      </c>
      <c r="CJ150">
        <v>-1</v>
      </c>
      <c r="CK150" s="1">
        <v>41753</v>
      </c>
      <c r="CL150">
        <v>-1</v>
      </c>
      <c r="CM150">
        <v>-1</v>
      </c>
      <c r="CN150">
        <v>-1</v>
      </c>
    </row>
    <row r="151" spans="1:92" x14ac:dyDescent="0.25">
      <c r="A151" s="1">
        <v>41639</v>
      </c>
      <c r="B151">
        <v>139.33500000000001</v>
      </c>
      <c r="C151" s="1">
        <v>41741</v>
      </c>
      <c r="D151">
        <v>-1</v>
      </c>
      <c r="E151" s="1">
        <v>42094</v>
      </c>
      <c r="F151">
        <v>52.283000000000001</v>
      </c>
      <c r="G151" s="1">
        <v>40270</v>
      </c>
      <c r="H151">
        <v>-1</v>
      </c>
      <c r="I151" s="1">
        <v>42094</v>
      </c>
      <c r="J151">
        <v>119.742</v>
      </c>
      <c r="K151" s="1">
        <v>41729</v>
      </c>
      <c r="L151">
        <v>242.797</v>
      </c>
      <c r="M151" s="1">
        <v>40379</v>
      </c>
      <c r="N151">
        <v>-1</v>
      </c>
      <c r="O151" s="1">
        <v>40199</v>
      </c>
      <c r="P151">
        <v>-1</v>
      </c>
      <c r="Q151" s="1">
        <v>41639</v>
      </c>
      <c r="R151">
        <v>51</v>
      </c>
      <c r="S151" s="1">
        <v>43247</v>
      </c>
      <c r="T151">
        <v>-1</v>
      </c>
      <c r="U151" s="1">
        <v>41972</v>
      </c>
      <c r="V151">
        <v>-1</v>
      </c>
      <c r="W151" s="1">
        <v>41670</v>
      </c>
      <c r="X151">
        <v>151.68899999999999</v>
      </c>
      <c r="Y151" s="1">
        <v>41639</v>
      </c>
      <c r="Z151">
        <v>143.23500000000001</v>
      </c>
      <c r="AA151" s="1">
        <v>40391</v>
      </c>
      <c r="AB151">
        <v>-1</v>
      </c>
      <c r="AC151" s="1">
        <v>41789</v>
      </c>
      <c r="AD151">
        <v>131.83099999999999</v>
      </c>
      <c r="AE151" s="1">
        <v>41059</v>
      </c>
      <c r="AF151">
        <v>-1</v>
      </c>
      <c r="AG151" s="1">
        <f>_xll.BDH(CONCATENATE("AUST"," CDS USD SR ",$B$3,"Y D14 CORP"),"PX_LAST",$B$1,$B$2,"Dates","S","Period","M","Array","","cols=2;rows=2")</f>
        <v>42004</v>
      </c>
      <c r="AH151">
        <v>10.653</v>
      </c>
      <c r="AI151">
        <v>-1</v>
      </c>
      <c r="AJ151">
        <v>-1</v>
      </c>
      <c r="AK151">
        <v>-1</v>
      </c>
      <c r="AL151">
        <v>-1</v>
      </c>
      <c r="AM151">
        <v>-1</v>
      </c>
      <c r="AN151">
        <v>-1</v>
      </c>
      <c r="AO151" s="1">
        <v>43334</v>
      </c>
      <c r="AP151">
        <v>-1</v>
      </c>
      <c r="AQ151" s="1">
        <v>44535</v>
      </c>
      <c r="AR151">
        <v>-1</v>
      </c>
      <c r="AS151" s="1">
        <v>44536</v>
      </c>
      <c r="AT151">
        <v>-1</v>
      </c>
      <c r="AU151">
        <v>-1</v>
      </c>
      <c r="AV151">
        <v>-1</v>
      </c>
      <c r="AW151" s="1">
        <v>41773</v>
      </c>
      <c r="AX151">
        <v>-1</v>
      </c>
      <c r="AY151" s="1">
        <v>43312</v>
      </c>
      <c r="AZ151">
        <v>-1</v>
      </c>
      <c r="BA151">
        <v>-1</v>
      </c>
      <c r="BB151">
        <v>-1</v>
      </c>
      <c r="BC151" s="1">
        <v>41632</v>
      </c>
      <c r="BD151">
        <v>-1</v>
      </c>
      <c r="BE151">
        <v>-1</v>
      </c>
      <c r="BF151">
        <v>-1</v>
      </c>
      <c r="BG151">
        <v>-1</v>
      </c>
      <c r="BH151">
        <v>-1</v>
      </c>
      <c r="BI151" s="1">
        <v>43334</v>
      </c>
      <c r="BJ151">
        <v>-1</v>
      </c>
      <c r="BK151">
        <v>-1</v>
      </c>
      <c r="BL151">
        <v>-1</v>
      </c>
      <c r="BM151" s="1">
        <v>43334</v>
      </c>
      <c r="BN151">
        <v>-1</v>
      </c>
      <c r="BO151" s="1">
        <v>43336</v>
      </c>
      <c r="BP151">
        <v>-1</v>
      </c>
      <c r="BQ151">
        <v>-1</v>
      </c>
      <c r="BR151">
        <v>-1</v>
      </c>
      <c r="BS151" s="1">
        <v>43336</v>
      </c>
      <c r="BT151">
        <v>-1</v>
      </c>
      <c r="BU151">
        <v>-1</v>
      </c>
      <c r="BV151">
        <v>-1</v>
      </c>
      <c r="BW151" s="1">
        <v>41825</v>
      </c>
      <c r="BX151">
        <v>-1</v>
      </c>
      <c r="BY151">
        <v>-1</v>
      </c>
      <c r="BZ151">
        <v>-1</v>
      </c>
      <c r="CA151" s="1">
        <v>41821</v>
      </c>
      <c r="CB151">
        <v>-1</v>
      </c>
      <c r="CC151" s="1">
        <v>41822</v>
      </c>
      <c r="CD151">
        <v>-1</v>
      </c>
      <c r="CE151" s="1">
        <v>43242</v>
      </c>
      <c r="CF151">
        <v>-1</v>
      </c>
      <c r="CG151" s="1">
        <v>41803</v>
      </c>
      <c r="CH151">
        <v>-1</v>
      </c>
      <c r="CI151">
        <v>-1</v>
      </c>
      <c r="CJ151">
        <v>-1</v>
      </c>
      <c r="CK151" s="1">
        <v>41754</v>
      </c>
      <c r="CL151">
        <v>-1</v>
      </c>
      <c r="CM151">
        <v>-1</v>
      </c>
      <c r="CN151">
        <v>-1</v>
      </c>
    </row>
    <row r="152" spans="1:92" x14ac:dyDescent="0.25">
      <c r="A152" s="1">
        <v>41670</v>
      </c>
      <c r="B152">
        <v>148.589</v>
      </c>
      <c r="C152" s="1">
        <v>41742</v>
      </c>
      <c r="D152">
        <v>-1</v>
      </c>
      <c r="E152" s="1">
        <v>42124</v>
      </c>
      <c r="F152">
        <v>56.515000000000001</v>
      </c>
      <c r="G152" s="1">
        <v>40271</v>
      </c>
      <c r="H152">
        <v>-1</v>
      </c>
      <c r="I152" s="1">
        <v>42124</v>
      </c>
      <c r="J152">
        <v>104.538</v>
      </c>
      <c r="K152" s="1">
        <v>41730</v>
      </c>
      <c r="L152">
        <v>-1</v>
      </c>
      <c r="M152" s="1">
        <v>40380</v>
      </c>
      <c r="N152">
        <v>-1</v>
      </c>
      <c r="O152" s="1">
        <v>40200</v>
      </c>
      <c r="P152">
        <v>-1</v>
      </c>
      <c r="Q152" s="1">
        <v>41670</v>
      </c>
      <c r="R152">
        <v>66.709999999999994</v>
      </c>
      <c r="S152" s="1">
        <v>43248</v>
      </c>
      <c r="T152">
        <v>-1</v>
      </c>
      <c r="U152" s="1">
        <v>41973</v>
      </c>
      <c r="V152">
        <v>-1</v>
      </c>
      <c r="W152" s="1">
        <v>41698</v>
      </c>
      <c r="X152">
        <v>152.684</v>
      </c>
      <c r="Y152" s="1">
        <v>41670</v>
      </c>
      <c r="Z152">
        <v>177.06100000000001</v>
      </c>
      <c r="AA152" s="1">
        <v>40392</v>
      </c>
      <c r="AB152">
        <v>-1</v>
      </c>
      <c r="AC152" s="1">
        <v>41820</v>
      </c>
      <c r="AD152">
        <v>149.68299999999999</v>
      </c>
      <c r="AE152" s="1">
        <v>41060</v>
      </c>
      <c r="AF152">
        <v>-1</v>
      </c>
      <c r="AG152" s="1">
        <f>_xll.BDH(CONCATENATE("AUST"," CDS USD SR ",$B$3,"Y D14 CORP"),"PX_LAST",$B$1,$B$2,"Dates","S","Period","M","Array","","cols=2;rows=2")</f>
        <v>42004</v>
      </c>
      <c r="AH152">
        <v>10.653</v>
      </c>
      <c r="AI152">
        <v>-1</v>
      </c>
      <c r="AJ152">
        <v>-1</v>
      </c>
      <c r="AK152">
        <v>-1</v>
      </c>
      <c r="AL152">
        <v>-1</v>
      </c>
      <c r="AM152">
        <v>-1</v>
      </c>
      <c r="AN152">
        <v>-1</v>
      </c>
      <c r="AO152" s="1">
        <v>43335</v>
      </c>
      <c r="AP152">
        <v>-1</v>
      </c>
      <c r="AQ152" s="1">
        <v>44536</v>
      </c>
      <c r="AR152">
        <v>-1</v>
      </c>
      <c r="AS152" s="1">
        <v>44537</v>
      </c>
      <c r="AT152">
        <v>-1</v>
      </c>
      <c r="AU152">
        <v>-1</v>
      </c>
      <c r="AV152">
        <v>-1</v>
      </c>
      <c r="AW152" s="1">
        <v>41774</v>
      </c>
      <c r="AX152">
        <v>-1</v>
      </c>
      <c r="AY152" s="1">
        <v>43313</v>
      </c>
      <c r="AZ152">
        <v>-1</v>
      </c>
      <c r="BA152">
        <v>-1</v>
      </c>
      <c r="BB152">
        <v>-1</v>
      </c>
      <c r="BC152" s="1">
        <v>41633</v>
      </c>
      <c r="BD152">
        <v>-1</v>
      </c>
      <c r="BE152">
        <v>-1</v>
      </c>
      <c r="BF152">
        <v>-1</v>
      </c>
      <c r="BG152">
        <v>-1</v>
      </c>
      <c r="BH152">
        <v>-1</v>
      </c>
      <c r="BI152" s="1">
        <v>43335</v>
      </c>
      <c r="BJ152">
        <v>-1</v>
      </c>
      <c r="BK152">
        <v>-1</v>
      </c>
      <c r="BL152">
        <v>-1</v>
      </c>
      <c r="BM152" s="1">
        <v>43335</v>
      </c>
      <c r="BN152">
        <v>-1</v>
      </c>
      <c r="BO152" s="1">
        <v>43337</v>
      </c>
      <c r="BP152">
        <v>-1</v>
      </c>
      <c r="BQ152">
        <v>-1</v>
      </c>
      <c r="BR152">
        <v>-1</v>
      </c>
      <c r="BS152" s="1">
        <v>43337</v>
      </c>
      <c r="BT152">
        <v>-1</v>
      </c>
      <c r="BU152">
        <v>-1</v>
      </c>
      <c r="BV152">
        <v>-1</v>
      </c>
      <c r="BW152" s="1">
        <v>41826</v>
      </c>
      <c r="BX152">
        <v>-1</v>
      </c>
      <c r="BY152">
        <v>-1</v>
      </c>
      <c r="BZ152">
        <v>-1</v>
      </c>
      <c r="CA152" s="1">
        <v>41822</v>
      </c>
      <c r="CB152">
        <v>-1</v>
      </c>
      <c r="CC152" s="1">
        <v>41823</v>
      </c>
      <c r="CD152">
        <v>-1</v>
      </c>
      <c r="CE152" s="1">
        <v>43243</v>
      </c>
      <c r="CF152">
        <v>-1</v>
      </c>
      <c r="CG152" s="1">
        <v>41804</v>
      </c>
      <c r="CH152">
        <v>-1</v>
      </c>
      <c r="CI152">
        <v>-1</v>
      </c>
      <c r="CJ152">
        <v>-1</v>
      </c>
      <c r="CK152" s="1">
        <v>41755</v>
      </c>
      <c r="CL152">
        <v>-1</v>
      </c>
      <c r="CM152">
        <v>-1</v>
      </c>
      <c r="CN152">
        <v>-1</v>
      </c>
    </row>
    <row r="153" spans="1:92" x14ac:dyDescent="0.25">
      <c r="A153" s="1">
        <v>41698</v>
      </c>
      <c r="B153">
        <v>113.307</v>
      </c>
      <c r="C153" s="1">
        <v>41743</v>
      </c>
      <c r="D153">
        <v>-1</v>
      </c>
      <c r="E153" s="1">
        <v>42153</v>
      </c>
      <c r="F153">
        <v>49.021999999999998</v>
      </c>
      <c r="G153" s="1">
        <v>40272</v>
      </c>
      <c r="H153">
        <v>-1</v>
      </c>
      <c r="I153" s="1">
        <v>42153</v>
      </c>
      <c r="J153">
        <v>107.46899999999999</v>
      </c>
      <c r="K153" s="1">
        <v>41731</v>
      </c>
      <c r="L153">
        <v>-1</v>
      </c>
      <c r="M153" s="1">
        <v>40381</v>
      </c>
      <c r="N153">
        <v>-1</v>
      </c>
      <c r="O153" s="1">
        <v>40201</v>
      </c>
      <c r="P153">
        <v>-1</v>
      </c>
      <c r="Q153" s="1">
        <v>41698</v>
      </c>
      <c r="R153">
        <v>50.895000000000003</v>
      </c>
      <c r="S153" s="1">
        <v>43249</v>
      </c>
      <c r="T153">
        <v>-1</v>
      </c>
      <c r="U153" s="1">
        <v>41974</v>
      </c>
      <c r="V153">
        <v>-1</v>
      </c>
      <c r="W153" s="1">
        <v>41789</v>
      </c>
      <c r="X153">
        <v>151.54900000000001</v>
      </c>
      <c r="Y153" s="1">
        <v>41698</v>
      </c>
      <c r="Z153">
        <v>147.178</v>
      </c>
      <c r="AA153" s="1">
        <v>40393</v>
      </c>
      <c r="AB153">
        <v>-1</v>
      </c>
      <c r="AC153" s="1">
        <v>41851</v>
      </c>
      <c r="AD153">
        <v>131.256</v>
      </c>
      <c r="AE153" s="1">
        <v>41061</v>
      </c>
      <c r="AF153">
        <v>-1</v>
      </c>
      <c r="AG153" s="1">
        <f>_xll.BDH(CONCATENATE("AUST"," CDS USD SR ",$B$3,"Y D14 CORP"),"PX_LAST",$B$1,$B$2,"Dates","S","Period","M","Array","","cols=2;rows=2")</f>
        <v>42004</v>
      </c>
      <c r="AH153">
        <v>10.653</v>
      </c>
      <c r="AI153">
        <v>-1</v>
      </c>
      <c r="AJ153">
        <v>-1</v>
      </c>
      <c r="AK153">
        <v>-1</v>
      </c>
      <c r="AL153">
        <v>-1</v>
      </c>
      <c r="AM153">
        <v>-1</v>
      </c>
      <c r="AN153">
        <v>-1</v>
      </c>
      <c r="AO153" s="1">
        <v>43336</v>
      </c>
      <c r="AP153">
        <v>-1</v>
      </c>
      <c r="AQ153" s="1">
        <v>44537</v>
      </c>
      <c r="AR153">
        <v>-1</v>
      </c>
      <c r="AS153" s="1">
        <v>44538</v>
      </c>
      <c r="AT153">
        <v>-1</v>
      </c>
      <c r="AU153">
        <v>-1</v>
      </c>
      <c r="AV153">
        <v>-1</v>
      </c>
      <c r="AW153" s="1">
        <v>41775</v>
      </c>
      <c r="AX153">
        <v>-1</v>
      </c>
      <c r="AY153" s="1">
        <v>43314</v>
      </c>
      <c r="AZ153">
        <v>-1</v>
      </c>
      <c r="BA153">
        <v>-1</v>
      </c>
      <c r="BB153">
        <v>-1</v>
      </c>
      <c r="BC153" s="1">
        <v>41634</v>
      </c>
      <c r="BD153">
        <v>-1</v>
      </c>
      <c r="BE153">
        <v>-1</v>
      </c>
      <c r="BF153">
        <v>-1</v>
      </c>
      <c r="BG153">
        <v>-1</v>
      </c>
      <c r="BH153">
        <v>-1</v>
      </c>
      <c r="BI153" s="1">
        <v>43336</v>
      </c>
      <c r="BJ153">
        <v>-1</v>
      </c>
      <c r="BK153">
        <v>-1</v>
      </c>
      <c r="BL153">
        <v>-1</v>
      </c>
      <c r="BM153" s="1">
        <v>43336</v>
      </c>
      <c r="BN153">
        <v>-1</v>
      </c>
      <c r="BO153" s="1">
        <v>43338</v>
      </c>
      <c r="BP153">
        <v>-1</v>
      </c>
      <c r="BQ153">
        <v>-1</v>
      </c>
      <c r="BR153">
        <v>-1</v>
      </c>
      <c r="BS153" s="1">
        <v>43338</v>
      </c>
      <c r="BT153">
        <v>-1</v>
      </c>
      <c r="BU153">
        <v>-1</v>
      </c>
      <c r="BV153">
        <v>-1</v>
      </c>
      <c r="BW153" s="1">
        <v>41827</v>
      </c>
      <c r="BX153">
        <v>-1</v>
      </c>
      <c r="BY153">
        <v>-1</v>
      </c>
      <c r="BZ153">
        <v>-1</v>
      </c>
      <c r="CA153" s="1">
        <v>41823</v>
      </c>
      <c r="CB153">
        <v>-1</v>
      </c>
      <c r="CC153" s="1">
        <v>41824</v>
      </c>
      <c r="CD153">
        <v>-1</v>
      </c>
      <c r="CE153" s="1">
        <v>43244</v>
      </c>
      <c r="CF153">
        <v>-1</v>
      </c>
      <c r="CG153" s="1">
        <v>41805</v>
      </c>
      <c r="CH153">
        <v>-1</v>
      </c>
      <c r="CI153">
        <v>-1</v>
      </c>
      <c r="CJ153">
        <v>-1</v>
      </c>
      <c r="CK153" s="1">
        <v>41756</v>
      </c>
      <c r="CL153">
        <v>-1</v>
      </c>
      <c r="CM153">
        <v>-1</v>
      </c>
      <c r="CN153">
        <v>-1</v>
      </c>
    </row>
    <row r="154" spans="1:92" x14ac:dyDescent="0.25">
      <c r="A154" s="1">
        <v>41729</v>
      </c>
      <c r="B154">
        <v>111.72</v>
      </c>
      <c r="C154" s="1">
        <v>41744</v>
      </c>
      <c r="D154">
        <v>-1</v>
      </c>
      <c r="E154" s="1">
        <v>42185</v>
      </c>
      <c r="F154">
        <v>56.831000000000003</v>
      </c>
      <c r="G154" s="1">
        <v>40273</v>
      </c>
      <c r="H154">
        <v>-1</v>
      </c>
      <c r="I154" s="1">
        <v>42185</v>
      </c>
      <c r="J154">
        <v>128.33099999999999</v>
      </c>
      <c r="K154" s="1">
        <v>41732</v>
      </c>
      <c r="L154">
        <v>-1</v>
      </c>
      <c r="M154" s="1">
        <v>40382</v>
      </c>
      <c r="N154">
        <v>-1</v>
      </c>
      <c r="O154" s="1">
        <v>40202</v>
      </c>
      <c r="P154">
        <v>-1</v>
      </c>
      <c r="Q154" s="1">
        <v>41729</v>
      </c>
      <c r="R154">
        <v>48.695</v>
      </c>
      <c r="S154" s="1">
        <v>43250</v>
      </c>
      <c r="T154">
        <v>-1</v>
      </c>
      <c r="U154" s="1">
        <v>41975</v>
      </c>
      <c r="V154">
        <v>-1</v>
      </c>
      <c r="W154" s="1">
        <v>41820</v>
      </c>
      <c r="X154">
        <v>134.19900000000001</v>
      </c>
      <c r="Y154" s="1">
        <v>41729</v>
      </c>
      <c r="Z154">
        <v>137.691</v>
      </c>
      <c r="AA154" s="1">
        <v>40394</v>
      </c>
      <c r="AB154">
        <v>-1</v>
      </c>
      <c r="AC154" s="1">
        <v>41880</v>
      </c>
      <c r="AD154">
        <v>126.33799999999999</v>
      </c>
      <c r="AE154" s="1">
        <v>41062</v>
      </c>
      <c r="AF154">
        <v>-1</v>
      </c>
      <c r="AG154" s="1">
        <f>_xll.BDH(CONCATENATE("AUST"," CDS USD SR ",$B$3,"Y D14 CORP"),"PX_LAST",$B$1,$B$2,"Dates","S","Period","M","Array","","cols=2;rows=2")</f>
        <v>42004</v>
      </c>
      <c r="AH154">
        <v>10.653</v>
      </c>
      <c r="AI154">
        <v>-1</v>
      </c>
      <c r="AJ154">
        <v>-1</v>
      </c>
      <c r="AK154">
        <v>-1</v>
      </c>
      <c r="AL154">
        <v>-1</v>
      </c>
      <c r="AM154">
        <v>-1</v>
      </c>
      <c r="AN154">
        <v>-1</v>
      </c>
      <c r="AO154" s="1">
        <v>43337</v>
      </c>
      <c r="AP154">
        <v>-1</v>
      </c>
      <c r="AQ154" s="1">
        <v>44538</v>
      </c>
      <c r="AR154">
        <v>-1</v>
      </c>
      <c r="AS154" s="1">
        <v>44539</v>
      </c>
      <c r="AT154">
        <v>-1</v>
      </c>
      <c r="AU154">
        <v>-1</v>
      </c>
      <c r="AV154">
        <v>-1</v>
      </c>
      <c r="AW154" s="1">
        <v>41776</v>
      </c>
      <c r="AX154">
        <v>-1</v>
      </c>
      <c r="AY154" s="1">
        <v>43315</v>
      </c>
      <c r="AZ154">
        <v>-1</v>
      </c>
      <c r="BA154">
        <v>-1</v>
      </c>
      <c r="BB154">
        <v>-1</v>
      </c>
      <c r="BC154" s="1">
        <v>41635</v>
      </c>
      <c r="BD154">
        <v>-1</v>
      </c>
      <c r="BE154">
        <v>-1</v>
      </c>
      <c r="BF154">
        <v>-1</v>
      </c>
      <c r="BG154">
        <v>-1</v>
      </c>
      <c r="BH154">
        <v>-1</v>
      </c>
      <c r="BI154" s="1">
        <v>43337</v>
      </c>
      <c r="BJ154">
        <v>-1</v>
      </c>
      <c r="BK154">
        <v>-1</v>
      </c>
      <c r="BL154">
        <v>-1</v>
      </c>
      <c r="BM154" s="1">
        <v>43337</v>
      </c>
      <c r="BN154">
        <v>-1</v>
      </c>
      <c r="BO154" s="1">
        <v>43339</v>
      </c>
      <c r="BP154">
        <v>-1</v>
      </c>
      <c r="BQ154">
        <v>-1</v>
      </c>
      <c r="BR154">
        <v>-1</v>
      </c>
      <c r="BS154" s="1">
        <v>43339</v>
      </c>
      <c r="BT154">
        <v>-1</v>
      </c>
      <c r="BU154">
        <v>-1</v>
      </c>
      <c r="BV154">
        <v>-1</v>
      </c>
      <c r="BW154" s="1">
        <v>41828</v>
      </c>
      <c r="BX154">
        <v>-1</v>
      </c>
      <c r="BY154">
        <v>-1</v>
      </c>
      <c r="BZ154">
        <v>-1</v>
      </c>
      <c r="CA154" s="1">
        <v>41824</v>
      </c>
      <c r="CB154">
        <v>-1</v>
      </c>
      <c r="CC154" s="1">
        <v>41825</v>
      </c>
      <c r="CD154">
        <v>-1</v>
      </c>
      <c r="CE154" s="1">
        <v>43245</v>
      </c>
      <c r="CF154">
        <v>-1</v>
      </c>
      <c r="CG154" s="1">
        <v>41806</v>
      </c>
      <c r="CH154">
        <v>-1</v>
      </c>
      <c r="CI154">
        <v>-1</v>
      </c>
      <c r="CJ154">
        <v>-1</v>
      </c>
      <c r="CK154" s="1">
        <v>41757</v>
      </c>
      <c r="CL154">
        <v>-1</v>
      </c>
      <c r="CM154">
        <v>-1</v>
      </c>
      <c r="CN154">
        <v>-1</v>
      </c>
    </row>
    <row r="155" spans="1:92" x14ac:dyDescent="0.25">
      <c r="A155" s="1">
        <v>41759</v>
      </c>
      <c r="B155">
        <v>92.004999999999995</v>
      </c>
      <c r="C155" s="1">
        <v>41745</v>
      </c>
      <c r="D155">
        <v>-1</v>
      </c>
      <c r="E155" s="1">
        <v>42216</v>
      </c>
      <c r="F155">
        <v>70.867999999999995</v>
      </c>
      <c r="G155" s="1">
        <v>40274</v>
      </c>
      <c r="H155">
        <v>-1</v>
      </c>
      <c r="I155" s="1">
        <v>42216</v>
      </c>
      <c r="J155">
        <v>139.74799999999999</v>
      </c>
      <c r="K155" s="1">
        <v>41733</v>
      </c>
      <c r="L155">
        <v>-1</v>
      </c>
      <c r="M155" s="1">
        <v>40383</v>
      </c>
      <c r="N155">
        <v>-1</v>
      </c>
      <c r="O155" s="1">
        <v>40203</v>
      </c>
      <c r="P155">
        <v>-1</v>
      </c>
      <c r="Q155" s="1">
        <v>41759</v>
      </c>
      <c r="R155">
        <v>48.558</v>
      </c>
      <c r="S155" s="1">
        <v>43251</v>
      </c>
      <c r="T155">
        <v>-1</v>
      </c>
      <c r="U155" s="1">
        <v>41976</v>
      </c>
      <c r="V155">
        <v>-1</v>
      </c>
      <c r="W155" s="1">
        <v>41851</v>
      </c>
      <c r="X155">
        <v>179.84299999999999</v>
      </c>
      <c r="Y155" s="1">
        <v>41759</v>
      </c>
      <c r="Z155">
        <v>143.38999999999999</v>
      </c>
      <c r="AA155" s="1">
        <v>40395</v>
      </c>
      <c r="AB155">
        <v>-1</v>
      </c>
      <c r="AC155" s="1">
        <v>41912</v>
      </c>
      <c r="AD155">
        <v>155.726</v>
      </c>
      <c r="AE155" s="1">
        <v>41063</v>
      </c>
      <c r="AF155">
        <v>-1</v>
      </c>
      <c r="AG155" s="1">
        <f>_xll.BDH(CONCATENATE("AUST"," CDS USD SR ",$B$3,"Y D14 CORP"),"PX_LAST",$B$1,$B$2,"Dates","S","Period","M","Array","","cols=2;rows=2")</f>
        <v>42004</v>
      </c>
      <c r="AH155">
        <v>10.653</v>
      </c>
      <c r="AI155">
        <v>-1</v>
      </c>
      <c r="AJ155">
        <v>-1</v>
      </c>
      <c r="AK155">
        <v>-1</v>
      </c>
      <c r="AL155">
        <v>-1</v>
      </c>
      <c r="AM155">
        <v>-1</v>
      </c>
      <c r="AN155">
        <v>-1</v>
      </c>
      <c r="AO155" s="1">
        <v>43338</v>
      </c>
      <c r="AP155">
        <v>-1</v>
      </c>
      <c r="AQ155" s="1">
        <v>44539</v>
      </c>
      <c r="AR155">
        <v>-1</v>
      </c>
      <c r="AS155" s="1">
        <v>44540</v>
      </c>
      <c r="AT155">
        <v>-1</v>
      </c>
      <c r="AU155">
        <v>-1</v>
      </c>
      <c r="AV155">
        <v>-1</v>
      </c>
      <c r="AW155" s="1">
        <v>41777</v>
      </c>
      <c r="AX155">
        <v>-1</v>
      </c>
      <c r="AY155" s="1">
        <v>43316</v>
      </c>
      <c r="AZ155">
        <v>-1</v>
      </c>
      <c r="BA155">
        <v>-1</v>
      </c>
      <c r="BB155">
        <v>-1</v>
      </c>
      <c r="BC155" s="1">
        <v>41636</v>
      </c>
      <c r="BD155">
        <v>-1</v>
      </c>
      <c r="BE155">
        <v>-1</v>
      </c>
      <c r="BF155">
        <v>-1</v>
      </c>
      <c r="BG155">
        <v>-1</v>
      </c>
      <c r="BH155">
        <v>-1</v>
      </c>
      <c r="BI155" s="1">
        <v>43338</v>
      </c>
      <c r="BJ155">
        <v>-1</v>
      </c>
      <c r="BK155">
        <v>-1</v>
      </c>
      <c r="BL155">
        <v>-1</v>
      </c>
      <c r="BM155" s="1">
        <v>43338</v>
      </c>
      <c r="BN155">
        <v>-1</v>
      </c>
      <c r="BO155" s="1">
        <v>43340</v>
      </c>
      <c r="BP155">
        <v>-1</v>
      </c>
      <c r="BQ155">
        <v>-1</v>
      </c>
      <c r="BR155">
        <v>-1</v>
      </c>
      <c r="BS155" s="1">
        <v>43340</v>
      </c>
      <c r="BT155">
        <v>-1</v>
      </c>
      <c r="BU155">
        <v>-1</v>
      </c>
      <c r="BV155">
        <v>-1</v>
      </c>
      <c r="BW155" s="1">
        <v>41829</v>
      </c>
      <c r="BX155">
        <v>-1</v>
      </c>
      <c r="BY155">
        <v>-1</v>
      </c>
      <c r="BZ155">
        <v>-1</v>
      </c>
      <c r="CA155" s="1">
        <v>41825</v>
      </c>
      <c r="CB155">
        <v>-1</v>
      </c>
      <c r="CC155" s="1">
        <v>41826</v>
      </c>
      <c r="CD155">
        <v>-1</v>
      </c>
      <c r="CE155" s="1">
        <v>43246</v>
      </c>
      <c r="CF155">
        <v>-1</v>
      </c>
      <c r="CG155" s="1">
        <v>41807</v>
      </c>
      <c r="CH155">
        <v>-1</v>
      </c>
      <c r="CI155">
        <v>-1</v>
      </c>
      <c r="CJ155">
        <v>-1</v>
      </c>
      <c r="CK155" s="1">
        <v>41758</v>
      </c>
      <c r="CL155">
        <v>-1</v>
      </c>
      <c r="CM155">
        <v>-1</v>
      </c>
      <c r="CN155">
        <v>-1</v>
      </c>
    </row>
    <row r="156" spans="1:92" x14ac:dyDescent="0.25">
      <c r="A156" s="1">
        <v>41789</v>
      </c>
      <c r="B156">
        <v>87.100999999999999</v>
      </c>
      <c r="C156" s="1">
        <v>41746</v>
      </c>
      <c r="D156">
        <v>-1</v>
      </c>
      <c r="E156" s="1">
        <v>42247</v>
      </c>
      <c r="F156">
        <v>85.847999999999999</v>
      </c>
      <c r="G156" s="1">
        <v>40275</v>
      </c>
      <c r="H156">
        <v>-1</v>
      </c>
      <c r="I156" s="1">
        <v>42247</v>
      </c>
      <c r="J156">
        <v>173.095</v>
      </c>
      <c r="K156" s="1">
        <v>41734</v>
      </c>
      <c r="L156">
        <v>-1</v>
      </c>
      <c r="M156" s="1">
        <v>40384</v>
      </c>
      <c r="N156">
        <v>-1</v>
      </c>
      <c r="O156" s="1">
        <v>40204</v>
      </c>
      <c r="P156">
        <v>-1</v>
      </c>
      <c r="Q156" s="1">
        <v>41789</v>
      </c>
      <c r="R156">
        <v>38.573</v>
      </c>
      <c r="S156" s="1">
        <v>43252</v>
      </c>
      <c r="T156">
        <v>-1</v>
      </c>
      <c r="U156" s="1">
        <v>41977</v>
      </c>
      <c r="V156">
        <v>-1</v>
      </c>
      <c r="W156" s="1">
        <v>41880</v>
      </c>
      <c r="X156">
        <v>202.03200000000001</v>
      </c>
      <c r="Y156" s="1">
        <v>41789</v>
      </c>
      <c r="Z156">
        <v>140.875</v>
      </c>
      <c r="AA156" s="1">
        <v>40396</v>
      </c>
      <c r="AB156">
        <v>-1</v>
      </c>
      <c r="AC156" s="1">
        <v>41943</v>
      </c>
      <c r="AD156">
        <v>124.367</v>
      </c>
      <c r="AE156" s="1">
        <v>41064</v>
      </c>
      <c r="AF156">
        <v>-1</v>
      </c>
      <c r="AG156" s="1">
        <f>_xll.BDH(CONCATENATE("AUST"," CDS USD SR ",$B$3,"Y D14 CORP"),"PX_LAST",$B$1,$B$2,"Dates","S","Period","M","Array","","cols=2;rows=2")</f>
        <v>42004</v>
      </c>
      <c r="AH156">
        <v>10.653</v>
      </c>
      <c r="AI156">
        <v>-1</v>
      </c>
      <c r="AJ156">
        <v>-1</v>
      </c>
      <c r="AK156">
        <v>-1</v>
      </c>
      <c r="AL156">
        <v>-1</v>
      </c>
      <c r="AM156">
        <v>-1</v>
      </c>
      <c r="AN156">
        <v>-1</v>
      </c>
      <c r="AO156" s="1">
        <v>43339</v>
      </c>
      <c r="AP156">
        <v>-1</v>
      </c>
      <c r="AQ156" s="1">
        <v>44540</v>
      </c>
      <c r="AR156">
        <v>-1</v>
      </c>
      <c r="AS156" s="1">
        <v>44541</v>
      </c>
      <c r="AT156">
        <v>-1</v>
      </c>
      <c r="AU156">
        <v>-1</v>
      </c>
      <c r="AV156">
        <v>-1</v>
      </c>
      <c r="AW156" s="1">
        <v>41778</v>
      </c>
      <c r="AX156">
        <v>-1</v>
      </c>
      <c r="AY156" s="1">
        <v>43317</v>
      </c>
      <c r="AZ156">
        <v>-1</v>
      </c>
      <c r="BA156">
        <v>-1</v>
      </c>
      <c r="BB156">
        <v>-1</v>
      </c>
      <c r="BC156" s="1">
        <v>41637</v>
      </c>
      <c r="BD156">
        <v>-1</v>
      </c>
      <c r="BE156">
        <v>-1</v>
      </c>
      <c r="BF156">
        <v>-1</v>
      </c>
      <c r="BG156">
        <v>-1</v>
      </c>
      <c r="BH156">
        <v>-1</v>
      </c>
      <c r="BI156" s="1">
        <v>43339</v>
      </c>
      <c r="BJ156">
        <v>-1</v>
      </c>
      <c r="BK156">
        <v>-1</v>
      </c>
      <c r="BL156">
        <v>-1</v>
      </c>
      <c r="BM156" s="1">
        <v>43339</v>
      </c>
      <c r="BN156">
        <v>-1</v>
      </c>
      <c r="BO156" s="1">
        <v>43341</v>
      </c>
      <c r="BP156">
        <v>-1</v>
      </c>
      <c r="BQ156">
        <v>-1</v>
      </c>
      <c r="BR156">
        <v>-1</v>
      </c>
      <c r="BS156" s="1">
        <v>43341</v>
      </c>
      <c r="BT156">
        <v>-1</v>
      </c>
      <c r="BU156">
        <v>-1</v>
      </c>
      <c r="BV156">
        <v>-1</v>
      </c>
      <c r="BW156" s="1">
        <v>41830</v>
      </c>
      <c r="BX156">
        <v>-1</v>
      </c>
      <c r="BY156">
        <v>-1</v>
      </c>
      <c r="BZ156">
        <v>-1</v>
      </c>
      <c r="CA156" s="1">
        <v>41826</v>
      </c>
      <c r="CB156">
        <v>-1</v>
      </c>
      <c r="CC156" s="1">
        <v>41827</v>
      </c>
      <c r="CD156">
        <v>-1</v>
      </c>
      <c r="CE156" s="1">
        <v>43247</v>
      </c>
      <c r="CF156">
        <v>-1</v>
      </c>
      <c r="CG156" s="1">
        <v>41808</v>
      </c>
      <c r="CH156">
        <v>-1</v>
      </c>
      <c r="CI156">
        <v>-1</v>
      </c>
      <c r="CJ156">
        <v>-1</v>
      </c>
      <c r="CK156" s="1">
        <v>41759</v>
      </c>
      <c r="CL156">
        <v>-1</v>
      </c>
      <c r="CM156">
        <v>-1</v>
      </c>
      <c r="CN156">
        <v>-1</v>
      </c>
    </row>
    <row r="157" spans="1:92" x14ac:dyDescent="0.25">
      <c r="A157" s="1">
        <v>41820</v>
      </c>
      <c r="B157">
        <v>91.676000000000002</v>
      </c>
      <c r="C157" s="1">
        <v>41747</v>
      </c>
      <c r="D157">
        <v>-1</v>
      </c>
      <c r="E157" s="1">
        <v>42277</v>
      </c>
      <c r="F157">
        <v>112.72</v>
      </c>
      <c r="G157" s="1">
        <v>40276</v>
      </c>
      <c r="H157">
        <v>-1</v>
      </c>
      <c r="I157" s="1">
        <v>42277</v>
      </c>
      <c r="J157">
        <v>204.011</v>
      </c>
      <c r="K157" s="1">
        <v>41735</v>
      </c>
      <c r="L157">
        <v>-1</v>
      </c>
      <c r="M157" s="1">
        <v>40385</v>
      </c>
      <c r="N157">
        <v>-1</v>
      </c>
      <c r="O157" s="1">
        <v>40205</v>
      </c>
      <c r="P157">
        <v>-1</v>
      </c>
      <c r="Q157" s="1">
        <v>41820</v>
      </c>
      <c r="R157">
        <v>33.755000000000003</v>
      </c>
      <c r="S157" s="1">
        <v>43253</v>
      </c>
      <c r="T157">
        <v>-1</v>
      </c>
      <c r="U157" s="1">
        <v>41978</v>
      </c>
      <c r="V157">
        <v>-1</v>
      </c>
      <c r="W157" s="1">
        <v>41912</v>
      </c>
      <c r="X157">
        <v>193.08699999999999</v>
      </c>
      <c r="Y157" s="1">
        <v>41851</v>
      </c>
      <c r="Z157">
        <v>140.07</v>
      </c>
      <c r="AA157" s="1">
        <v>40397</v>
      </c>
      <c r="AB157">
        <v>-1</v>
      </c>
      <c r="AC157" s="1">
        <v>41971</v>
      </c>
      <c r="AD157">
        <v>112.116</v>
      </c>
      <c r="AE157" s="1">
        <v>41065</v>
      </c>
      <c r="AF157">
        <v>-1</v>
      </c>
      <c r="AG157" s="1">
        <f>_xll.BDH(CONCATENATE("AUST"," CDS USD SR ",$B$3,"Y D14 CORP"),"PX_LAST",$B$1,$B$2,"Dates","S","Period","M","Array","","cols=2;rows=2")</f>
        <v>42004</v>
      </c>
      <c r="AH157">
        <v>10.653</v>
      </c>
      <c r="AI157">
        <v>-1</v>
      </c>
      <c r="AJ157">
        <v>-1</v>
      </c>
      <c r="AK157">
        <v>-1</v>
      </c>
      <c r="AL157">
        <v>-1</v>
      </c>
      <c r="AM157">
        <v>-1</v>
      </c>
      <c r="AN157">
        <v>-1</v>
      </c>
      <c r="AO157" s="1">
        <v>43340</v>
      </c>
      <c r="AP157">
        <v>-1</v>
      </c>
      <c r="AQ157" s="1">
        <v>44541</v>
      </c>
      <c r="AR157">
        <v>-1</v>
      </c>
      <c r="AS157" s="1">
        <v>44542</v>
      </c>
      <c r="AT157">
        <v>-1</v>
      </c>
      <c r="AU157">
        <v>-1</v>
      </c>
      <c r="AV157">
        <v>-1</v>
      </c>
      <c r="AW157" s="1">
        <v>41779</v>
      </c>
      <c r="AX157">
        <v>-1</v>
      </c>
      <c r="AY157" s="1">
        <v>43318</v>
      </c>
      <c r="AZ157">
        <v>-1</v>
      </c>
      <c r="BA157">
        <v>-1</v>
      </c>
      <c r="BB157">
        <v>-1</v>
      </c>
      <c r="BC157" s="1">
        <v>41638</v>
      </c>
      <c r="BD157">
        <v>-1</v>
      </c>
      <c r="BE157">
        <v>-1</v>
      </c>
      <c r="BF157">
        <v>-1</v>
      </c>
      <c r="BG157">
        <v>-1</v>
      </c>
      <c r="BH157">
        <v>-1</v>
      </c>
      <c r="BI157" s="1">
        <v>43340</v>
      </c>
      <c r="BJ157">
        <v>-1</v>
      </c>
      <c r="BK157">
        <v>-1</v>
      </c>
      <c r="BL157">
        <v>-1</v>
      </c>
      <c r="BM157" s="1">
        <v>43340</v>
      </c>
      <c r="BN157">
        <v>-1</v>
      </c>
      <c r="BO157" s="1">
        <v>43342</v>
      </c>
      <c r="BP157">
        <v>-1</v>
      </c>
      <c r="BQ157">
        <v>-1</v>
      </c>
      <c r="BR157">
        <v>-1</v>
      </c>
      <c r="BS157" s="1">
        <v>43342</v>
      </c>
      <c r="BT157">
        <v>-1</v>
      </c>
      <c r="BU157">
        <v>-1</v>
      </c>
      <c r="BV157">
        <v>-1</v>
      </c>
      <c r="BW157" s="1">
        <v>41831</v>
      </c>
      <c r="BX157">
        <v>-1</v>
      </c>
      <c r="BY157">
        <v>-1</v>
      </c>
      <c r="BZ157">
        <v>-1</v>
      </c>
      <c r="CA157" s="1">
        <v>41827</v>
      </c>
      <c r="CB157">
        <v>-1</v>
      </c>
      <c r="CC157" s="1">
        <v>41828</v>
      </c>
      <c r="CD157">
        <v>-1</v>
      </c>
      <c r="CE157" s="1">
        <v>43248</v>
      </c>
      <c r="CF157">
        <v>-1</v>
      </c>
      <c r="CG157" s="1">
        <v>41809</v>
      </c>
      <c r="CH157">
        <v>-1</v>
      </c>
      <c r="CI157">
        <v>-1</v>
      </c>
      <c r="CJ157">
        <v>-1</v>
      </c>
      <c r="CK157" s="1">
        <v>41760</v>
      </c>
      <c r="CL157">
        <v>-1</v>
      </c>
      <c r="CM157">
        <v>-1</v>
      </c>
      <c r="CN157">
        <v>-1</v>
      </c>
    </row>
    <row r="158" spans="1:92" x14ac:dyDescent="0.25">
      <c r="A158" s="1">
        <v>41851</v>
      </c>
      <c r="B158">
        <v>99.694999999999993</v>
      </c>
      <c r="C158" s="1">
        <v>41748</v>
      </c>
      <c r="D158">
        <v>-1</v>
      </c>
      <c r="E158" s="1">
        <v>42307</v>
      </c>
      <c r="F158">
        <v>84.647999999999996</v>
      </c>
      <c r="G158" s="1">
        <v>40277</v>
      </c>
      <c r="H158">
        <v>-1</v>
      </c>
      <c r="I158" s="1">
        <v>42307</v>
      </c>
      <c r="J158">
        <v>160.06299999999999</v>
      </c>
      <c r="K158" s="1">
        <v>41736</v>
      </c>
      <c r="L158">
        <v>-1</v>
      </c>
      <c r="M158" s="1">
        <v>40386</v>
      </c>
      <c r="N158">
        <v>-1</v>
      </c>
      <c r="O158" s="1">
        <v>40206</v>
      </c>
      <c r="P158">
        <v>-1</v>
      </c>
      <c r="Q158" s="1">
        <v>41851</v>
      </c>
      <c r="R158">
        <v>47.872</v>
      </c>
      <c r="S158" s="1">
        <v>43254</v>
      </c>
      <c r="T158">
        <v>-1</v>
      </c>
      <c r="U158" s="1">
        <v>41979</v>
      </c>
      <c r="V158">
        <v>-1</v>
      </c>
      <c r="W158" s="1">
        <v>41971</v>
      </c>
      <c r="X158">
        <v>231.16200000000001</v>
      </c>
      <c r="Y158" s="1">
        <v>41880</v>
      </c>
      <c r="Z158">
        <v>131.37799999999999</v>
      </c>
      <c r="AA158" s="1">
        <v>40398</v>
      </c>
      <c r="AB158">
        <v>-1</v>
      </c>
      <c r="AC158" s="1">
        <v>42004</v>
      </c>
      <c r="AD158">
        <v>125.866</v>
      </c>
      <c r="AE158" s="1">
        <v>41066</v>
      </c>
      <c r="AF158">
        <v>-1</v>
      </c>
      <c r="AG158" s="1">
        <f>_xll.BDH(CONCATENATE("AUST"," CDS USD SR ",$B$3,"Y D14 CORP"),"PX_LAST",$B$1,$B$2,"Dates","S","Period","M","Array","","cols=2;rows=2")</f>
        <v>42004</v>
      </c>
      <c r="AH158">
        <v>10.653</v>
      </c>
      <c r="AI158">
        <v>-1</v>
      </c>
      <c r="AJ158">
        <v>-1</v>
      </c>
      <c r="AK158">
        <v>-1</v>
      </c>
      <c r="AL158">
        <v>-1</v>
      </c>
      <c r="AM158">
        <v>-1</v>
      </c>
      <c r="AN158">
        <v>-1</v>
      </c>
      <c r="AO158" s="1">
        <v>43341</v>
      </c>
      <c r="AP158">
        <v>-1</v>
      </c>
      <c r="AQ158" s="1">
        <v>44542</v>
      </c>
      <c r="AR158">
        <v>-1</v>
      </c>
      <c r="AS158" s="1">
        <v>44543</v>
      </c>
      <c r="AT158">
        <v>-1</v>
      </c>
      <c r="AU158">
        <v>-1</v>
      </c>
      <c r="AV158">
        <v>-1</v>
      </c>
      <c r="AW158" s="1">
        <v>41780</v>
      </c>
      <c r="AX158">
        <v>-1</v>
      </c>
      <c r="AY158" s="1">
        <v>43319</v>
      </c>
      <c r="AZ158">
        <v>-1</v>
      </c>
      <c r="BA158">
        <v>-1</v>
      </c>
      <c r="BB158">
        <v>-1</v>
      </c>
      <c r="BC158" s="1">
        <v>41639</v>
      </c>
      <c r="BD158">
        <v>-1</v>
      </c>
      <c r="BE158">
        <v>-1</v>
      </c>
      <c r="BF158">
        <v>-1</v>
      </c>
      <c r="BG158">
        <v>-1</v>
      </c>
      <c r="BH158">
        <v>-1</v>
      </c>
      <c r="BI158" s="1">
        <v>43341</v>
      </c>
      <c r="BJ158">
        <v>-1</v>
      </c>
      <c r="BK158">
        <v>-1</v>
      </c>
      <c r="BL158">
        <v>-1</v>
      </c>
      <c r="BM158" s="1">
        <v>43341</v>
      </c>
      <c r="BN158">
        <v>-1</v>
      </c>
      <c r="BO158" s="1">
        <v>43343</v>
      </c>
      <c r="BP158">
        <v>-1</v>
      </c>
      <c r="BQ158">
        <v>-1</v>
      </c>
      <c r="BR158">
        <v>-1</v>
      </c>
      <c r="BS158" s="1">
        <v>43343</v>
      </c>
      <c r="BT158">
        <v>-1</v>
      </c>
      <c r="BU158">
        <v>-1</v>
      </c>
      <c r="BV158">
        <v>-1</v>
      </c>
      <c r="BW158" s="1">
        <v>41832</v>
      </c>
      <c r="BX158">
        <v>-1</v>
      </c>
      <c r="BY158">
        <v>-1</v>
      </c>
      <c r="BZ158">
        <v>-1</v>
      </c>
      <c r="CA158" s="1">
        <v>41828</v>
      </c>
      <c r="CB158">
        <v>-1</v>
      </c>
      <c r="CC158" s="1">
        <v>41829</v>
      </c>
      <c r="CD158">
        <v>-1</v>
      </c>
      <c r="CE158" s="1">
        <v>43249</v>
      </c>
      <c r="CF158">
        <v>-1</v>
      </c>
      <c r="CG158" s="1">
        <v>41810</v>
      </c>
      <c r="CH158">
        <v>-1</v>
      </c>
      <c r="CI158">
        <v>-1</v>
      </c>
      <c r="CJ158">
        <v>-1</v>
      </c>
      <c r="CK158" s="1">
        <v>41761</v>
      </c>
      <c r="CL158">
        <v>-1</v>
      </c>
      <c r="CM158">
        <v>-1</v>
      </c>
      <c r="CN158">
        <v>-1</v>
      </c>
    </row>
    <row r="159" spans="1:92" x14ac:dyDescent="0.25">
      <c r="A159" s="1">
        <v>41880</v>
      </c>
      <c r="B159">
        <v>76.656000000000006</v>
      </c>
      <c r="C159" s="1">
        <v>41749</v>
      </c>
      <c r="D159">
        <v>-1</v>
      </c>
      <c r="E159" s="1">
        <v>42338</v>
      </c>
      <c r="F159">
        <v>88.814999999999998</v>
      </c>
      <c r="G159" s="1">
        <v>40278</v>
      </c>
      <c r="H159">
        <v>-1</v>
      </c>
      <c r="I159" s="1">
        <v>42338</v>
      </c>
      <c r="J159">
        <v>170.697</v>
      </c>
      <c r="K159" s="1">
        <v>41737</v>
      </c>
      <c r="L159">
        <v>-1</v>
      </c>
      <c r="M159" s="1">
        <v>40387</v>
      </c>
      <c r="N159">
        <v>-1</v>
      </c>
      <c r="O159" s="1">
        <v>40207</v>
      </c>
      <c r="P159">
        <v>-1</v>
      </c>
      <c r="Q159" s="1">
        <v>41880</v>
      </c>
      <c r="R159">
        <v>37.26</v>
      </c>
      <c r="S159" s="1">
        <v>43255</v>
      </c>
      <c r="T159">
        <v>-1</v>
      </c>
      <c r="U159" s="1">
        <v>41980</v>
      </c>
      <c r="V159">
        <v>-1</v>
      </c>
      <c r="W159" s="1">
        <v>42004</v>
      </c>
      <c r="X159">
        <v>284.36399999999998</v>
      </c>
      <c r="Y159" s="1">
        <v>41912</v>
      </c>
      <c r="Z159">
        <v>140.126</v>
      </c>
      <c r="AA159" s="1">
        <v>40399</v>
      </c>
      <c r="AB159">
        <v>-1</v>
      </c>
      <c r="AC159" s="1">
        <v>42034</v>
      </c>
      <c r="AD159">
        <v>128.89599999999999</v>
      </c>
      <c r="AE159" s="1">
        <v>41067</v>
      </c>
      <c r="AF159">
        <v>-1</v>
      </c>
      <c r="AG159" s="1">
        <f>_xll.BDH(CONCATENATE("AUST"," CDS USD SR ",$B$3,"Y D14 CORP"),"PX_LAST",$B$1,$B$2,"Dates","S","Period","M","Array","","cols=2;rows=2")</f>
        <v>42004</v>
      </c>
      <c r="AH159">
        <v>10.653</v>
      </c>
      <c r="AI159">
        <v>-1</v>
      </c>
      <c r="AJ159">
        <v>-1</v>
      </c>
      <c r="AK159">
        <v>-1</v>
      </c>
      <c r="AL159">
        <v>-1</v>
      </c>
      <c r="AM159">
        <v>-1</v>
      </c>
      <c r="AN159">
        <v>-1</v>
      </c>
      <c r="AO159" s="1">
        <v>43342</v>
      </c>
      <c r="AP159">
        <v>-1</v>
      </c>
      <c r="AQ159" s="1">
        <v>44543</v>
      </c>
      <c r="AR159">
        <v>-1</v>
      </c>
      <c r="AS159" s="1">
        <v>44544</v>
      </c>
      <c r="AT159">
        <v>-1</v>
      </c>
      <c r="AU159">
        <v>-1</v>
      </c>
      <c r="AV159">
        <v>-1</v>
      </c>
      <c r="AW159" s="1">
        <v>41781</v>
      </c>
      <c r="AX159">
        <v>-1</v>
      </c>
      <c r="AY159" s="1">
        <v>43320</v>
      </c>
      <c r="AZ159">
        <v>-1</v>
      </c>
      <c r="BA159">
        <v>-1</v>
      </c>
      <c r="BB159">
        <v>-1</v>
      </c>
      <c r="BC159" s="1">
        <v>41640</v>
      </c>
      <c r="BD159">
        <v>-1</v>
      </c>
      <c r="BE159">
        <v>-1</v>
      </c>
      <c r="BF159">
        <v>-1</v>
      </c>
      <c r="BG159">
        <v>-1</v>
      </c>
      <c r="BH159">
        <v>-1</v>
      </c>
      <c r="BI159" s="1">
        <v>43342</v>
      </c>
      <c r="BJ159">
        <v>-1</v>
      </c>
      <c r="BK159">
        <v>-1</v>
      </c>
      <c r="BL159">
        <v>-1</v>
      </c>
      <c r="BM159" s="1">
        <v>43342</v>
      </c>
      <c r="BN159">
        <v>-1</v>
      </c>
      <c r="BO159" s="1">
        <v>43344</v>
      </c>
      <c r="BP159">
        <v>-1</v>
      </c>
      <c r="BQ159">
        <v>-1</v>
      </c>
      <c r="BR159">
        <v>-1</v>
      </c>
      <c r="BS159" s="1">
        <v>43344</v>
      </c>
      <c r="BT159">
        <v>-1</v>
      </c>
      <c r="BU159">
        <v>-1</v>
      </c>
      <c r="BV159">
        <v>-1</v>
      </c>
      <c r="BW159" s="1">
        <v>41833</v>
      </c>
      <c r="BX159">
        <v>-1</v>
      </c>
      <c r="BY159">
        <v>-1</v>
      </c>
      <c r="BZ159">
        <v>-1</v>
      </c>
      <c r="CA159" s="1">
        <v>41829</v>
      </c>
      <c r="CB159">
        <v>-1</v>
      </c>
      <c r="CC159" s="1">
        <v>41830</v>
      </c>
      <c r="CD159">
        <v>-1</v>
      </c>
      <c r="CE159" s="1">
        <v>43250</v>
      </c>
      <c r="CF159">
        <v>-1</v>
      </c>
      <c r="CG159" s="1">
        <v>41811</v>
      </c>
      <c r="CH159">
        <v>-1</v>
      </c>
      <c r="CI159">
        <v>-1</v>
      </c>
      <c r="CJ159">
        <v>-1</v>
      </c>
      <c r="CK159" s="1">
        <v>41762</v>
      </c>
      <c r="CL159">
        <v>-1</v>
      </c>
      <c r="CM159">
        <v>-1</v>
      </c>
      <c r="CN159">
        <v>-1</v>
      </c>
    </row>
    <row r="160" spans="1:92" x14ac:dyDescent="0.25">
      <c r="A160" s="1">
        <v>41912</v>
      </c>
      <c r="B160">
        <v>120.333</v>
      </c>
      <c r="C160" s="1">
        <v>41750</v>
      </c>
      <c r="D160">
        <v>-1</v>
      </c>
      <c r="E160" s="1">
        <v>42369</v>
      </c>
      <c r="F160">
        <v>89.95</v>
      </c>
      <c r="G160" s="1">
        <v>40279</v>
      </c>
      <c r="H160">
        <v>-1</v>
      </c>
      <c r="I160" s="1">
        <v>42369</v>
      </c>
      <c r="J160">
        <v>190.964</v>
      </c>
      <c r="K160" s="1">
        <v>41738</v>
      </c>
      <c r="L160">
        <v>-1</v>
      </c>
      <c r="M160" s="1">
        <v>40388</v>
      </c>
      <c r="N160">
        <v>-1</v>
      </c>
      <c r="O160" s="1">
        <v>40208</v>
      </c>
      <c r="P160">
        <v>-1</v>
      </c>
      <c r="Q160" s="1">
        <v>41912</v>
      </c>
      <c r="R160">
        <v>54.619</v>
      </c>
      <c r="S160" s="1">
        <v>43256</v>
      </c>
      <c r="T160">
        <v>-1</v>
      </c>
      <c r="U160" s="1">
        <v>41981</v>
      </c>
      <c r="V160">
        <v>-1</v>
      </c>
      <c r="W160" s="1">
        <v>42094</v>
      </c>
      <c r="X160">
        <v>246.387</v>
      </c>
      <c r="Y160" s="1">
        <v>41943</v>
      </c>
      <c r="Z160">
        <v>124.81100000000001</v>
      </c>
      <c r="AA160" s="1">
        <v>40400</v>
      </c>
      <c r="AB160">
        <v>-1</v>
      </c>
      <c r="AC160" s="1">
        <v>42062</v>
      </c>
      <c r="AD160">
        <v>141.1</v>
      </c>
      <c r="AE160" s="1">
        <v>41068</v>
      </c>
      <c r="AF160">
        <v>-1</v>
      </c>
      <c r="AG160" s="1">
        <f>_xll.BDH(CONCATENATE("AUST"," CDS USD SR ",$B$3,"Y D14 CORP"),"PX_LAST",$B$1,$B$2,"Dates","S","Period","M","Array","","cols=2;rows=2")</f>
        <v>42004</v>
      </c>
      <c r="AH160">
        <v>10.653</v>
      </c>
      <c r="AI160">
        <v>-1</v>
      </c>
      <c r="AJ160">
        <v>-1</v>
      </c>
      <c r="AK160">
        <v>-1</v>
      </c>
      <c r="AL160">
        <v>-1</v>
      </c>
      <c r="AM160">
        <v>-1</v>
      </c>
      <c r="AN160">
        <v>-1</v>
      </c>
      <c r="AO160" s="1">
        <v>43343</v>
      </c>
      <c r="AP160">
        <v>-1</v>
      </c>
      <c r="AQ160" s="1">
        <v>44544</v>
      </c>
      <c r="AR160">
        <v>-1</v>
      </c>
      <c r="AS160" s="1">
        <v>44545</v>
      </c>
      <c r="AT160">
        <v>-1</v>
      </c>
      <c r="AU160">
        <v>-1</v>
      </c>
      <c r="AV160">
        <v>-1</v>
      </c>
      <c r="AW160" s="1">
        <v>41782</v>
      </c>
      <c r="AX160">
        <v>-1</v>
      </c>
      <c r="AY160" s="1">
        <v>43321</v>
      </c>
      <c r="AZ160">
        <v>-1</v>
      </c>
      <c r="BA160">
        <v>-1</v>
      </c>
      <c r="BB160">
        <v>-1</v>
      </c>
      <c r="BC160" s="1">
        <v>41641</v>
      </c>
      <c r="BD160">
        <v>-1</v>
      </c>
      <c r="BE160">
        <v>-1</v>
      </c>
      <c r="BF160">
        <v>-1</v>
      </c>
      <c r="BG160">
        <v>-1</v>
      </c>
      <c r="BH160">
        <v>-1</v>
      </c>
      <c r="BI160" s="1">
        <v>43343</v>
      </c>
      <c r="BJ160">
        <v>-1</v>
      </c>
      <c r="BK160">
        <v>-1</v>
      </c>
      <c r="BL160">
        <v>-1</v>
      </c>
      <c r="BM160" s="1">
        <v>43343</v>
      </c>
      <c r="BN160">
        <v>-1</v>
      </c>
      <c r="BO160" s="1">
        <v>43345</v>
      </c>
      <c r="BP160">
        <v>-1</v>
      </c>
      <c r="BQ160">
        <v>-1</v>
      </c>
      <c r="BR160">
        <v>-1</v>
      </c>
      <c r="BS160" s="1">
        <v>43345</v>
      </c>
      <c r="BT160">
        <v>-1</v>
      </c>
      <c r="BU160">
        <v>-1</v>
      </c>
      <c r="BV160">
        <v>-1</v>
      </c>
      <c r="BW160" s="1">
        <v>41834</v>
      </c>
      <c r="BX160">
        <v>-1</v>
      </c>
      <c r="BY160">
        <v>-1</v>
      </c>
      <c r="BZ160">
        <v>-1</v>
      </c>
      <c r="CA160" s="1">
        <v>41830</v>
      </c>
      <c r="CB160">
        <v>-1</v>
      </c>
      <c r="CC160" s="1">
        <v>41831</v>
      </c>
      <c r="CD160">
        <v>-1</v>
      </c>
      <c r="CE160" s="1">
        <v>43251</v>
      </c>
      <c r="CF160">
        <v>-1</v>
      </c>
      <c r="CG160" s="1">
        <v>41812</v>
      </c>
      <c r="CH160">
        <v>-1</v>
      </c>
      <c r="CI160">
        <v>-1</v>
      </c>
      <c r="CJ160">
        <v>-1</v>
      </c>
      <c r="CK160" s="1">
        <v>41763</v>
      </c>
      <c r="CL160">
        <v>-1</v>
      </c>
      <c r="CM160">
        <v>-1</v>
      </c>
      <c r="CN160">
        <v>-1</v>
      </c>
    </row>
    <row r="161" spans="1:92" x14ac:dyDescent="0.25">
      <c r="A161" s="1">
        <v>41943</v>
      </c>
      <c r="B161">
        <v>100.32</v>
      </c>
      <c r="C161" s="1">
        <v>41751</v>
      </c>
      <c r="D161">
        <v>-1</v>
      </c>
      <c r="E161" s="1">
        <v>42398</v>
      </c>
      <c r="F161">
        <v>97.301000000000002</v>
      </c>
      <c r="G161" s="1">
        <v>40280</v>
      </c>
      <c r="H161">
        <v>-1</v>
      </c>
      <c r="I161" s="1">
        <v>42398</v>
      </c>
      <c r="J161">
        <v>217.661</v>
      </c>
      <c r="K161" s="1">
        <v>41739</v>
      </c>
      <c r="L161">
        <v>-1</v>
      </c>
      <c r="M161" s="1">
        <v>40389</v>
      </c>
      <c r="N161">
        <v>-1</v>
      </c>
      <c r="O161" s="1">
        <v>40209</v>
      </c>
      <c r="P161">
        <v>-1</v>
      </c>
      <c r="Q161" s="1">
        <v>41943</v>
      </c>
      <c r="R161">
        <v>47.085000000000001</v>
      </c>
      <c r="S161" s="1">
        <v>43257</v>
      </c>
      <c r="T161">
        <v>-1</v>
      </c>
      <c r="U161" s="1">
        <v>41982</v>
      </c>
      <c r="V161">
        <v>-1</v>
      </c>
      <c r="W161" s="1">
        <v>42153</v>
      </c>
      <c r="X161">
        <v>242.267</v>
      </c>
      <c r="Y161" s="1">
        <v>41971</v>
      </c>
      <c r="Z161">
        <v>111.449</v>
      </c>
      <c r="AA161" s="1">
        <v>40401</v>
      </c>
      <c r="AB161">
        <v>-1</v>
      </c>
      <c r="AC161" s="1">
        <v>42094</v>
      </c>
      <c r="AD161">
        <v>150.22800000000001</v>
      </c>
      <c r="AE161" s="1">
        <v>41069</v>
      </c>
      <c r="AF161">
        <v>-1</v>
      </c>
      <c r="AG161" s="1">
        <f>_xll.BDH(CONCATENATE("AUST"," CDS USD SR ",$B$3,"Y D14 CORP"),"PX_LAST",$B$1,$B$2,"Dates","S","Period","M","Array","","cols=2;rows=2")</f>
        <v>42004</v>
      </c>
      <c r="AH161">
        <v>10.653</v>
      </c>
      <c r="AI161">
        <v>-1</v>
      </c>
      <c r="AJ161">
        <v>-1</v>
      </c>
      <c r="AK161">
        <v>-1</v>
      </c>
      <c r="AL161">
        <v>-1</v>
      </c>
      <c r="AM161">
        <v>-1</v>
      </c>
      <c r="AN161">
        <v>-1</v>
      </c>
      <c r="AO161" s="1">
        <v>43344</v>
      </c>
      <c r="AP161">
        <v>-1</v>
      </c>
      <c r="AQ161" s="1">
        <v>44545</v>
      </c>
      <c r="AR161">
        <v>-1</v>
      </c>
      <c r="AS161" s="1">
        <v>44546</v>
      </c>
      <c r="AT161">
        <v>-1</v>
      </c>
      <c r="AU161">
        <v>-1</v>
      </c>
      <c r="AV161">
        <v>-1</v>
      </c>
      <c r="AW161" s="1">
        <v>41783</v>
      </c>
      <c r="AX161">
        <v>-1</v>
      </c>
      <c r="AY161" s="1">
        <v>43322</v>
      </c>
      <c r="AZ161">
        <v>-1</v>
      </c>
      <c r="BA161">
        <v>-1</v>
      </c>
      <c r="BB161">
        <v>-1</v>
      </c>
      <c r="BC161" s="1">
        <v>41642</v>
      </c>
      <c r="BD161">
        <v>-1</v>
      </c>
      <c r="BE161">
        <v>-1</v>
      </c>
      <c r="BF161">
        <v>-1</v>
      </c>
      <c r="BG161">
        <v>-1</v>
      </c>
      <c r="BH161">
        <v>-1</v>
      </c>
      <c r="BI161" s="1">
        <v>43344</v>
      </c>
      <c r="BJ161">
        <v>-1</v>
      </c>
      <c r="BK161">
        <v>-1</v>
      </c>
      <c r="BL161">
        <v>-1</v>
      </c>
      <c r="BM161" s="1">
        <v>43344</v>
      </c>
      <c r="BN161">
        <v>-1</v>
      </c>
      <c r="BO161" s="1">
        <v>43346</v>
      </c>
      <c r="BP161">
        <v>-1</v>
      </c>
      <c r="BQ161">
        <v>-1</v>
      </c>
      <c r="BR161">
        <v>-1</v>
      </c>
      <c r="BS161" s="1">
        <v>43346</v>
      </c>
      <c r="BT161">
        <v>-1</v>
      </c>
      <c r="BU161">
        <v>-1</v>
      </c>
      <c r="BV161">
        <v>-1</v>
      </c>
      <c r="BW161" s="1">
        <v>41835</v>
      </c>
      <c r="BX161">
        <v>-1</v>
      </c>
      <c r="BY161">
        <v>-1</v>
      </c>
      <c r="BZ161">
        <v>-1</v>
      </c>
      <c r="CA161" s="1">
        <v>41831</v>
      </c>
      <c r="CB161">
        <v>-1</v>
      </c>
      <c r="CC161" s="1">
        <v>41832</v>
      </c>
      <c r="CD161">
        <v>-1</v>
      </c>
      <c r="CE161" s="1">
        <v>43252</v>
      </c>
      <c r="CF161">
        <v>-1</v>
      </c>
      <c r="CG161" s="1">
        <v>41813</v>
      </c>
      <c r="CH161">
        <v>-1</v>
      </c>
      <c r="CI161">
        <v>-1</v>
      </c>
      <c r="CJ161">
        <v>-1</v>
      </c>
      <c r="CK161" s="1">
        <v>41764</v>
      </c>
      <c r="CL161">
        <v>-1</v>
      </c>
      <c r="CM161">
        <v>-1</v>
      </c>
      <c r="CN161">
        <v>-1</v>
      </c>
    </row>
    <row r="162" spans="1:92" x14ac:dyDescent="0.25">
      <c r="A162" s="1">
        <v>41971</v>
      </c>
      <c r="B162">
        <v>101.038</v>
      </c>
      <c r="C162" s="1">
        <v>41752</v>
      </c>
      <c r="D162">
        <v>-1</v>
      </c>
      <c r="E162" s="1">
        <v>42429</v>
      </c>
      <c r="F162">
        <v>80.444999999999993</v>
      </c>
      <c r="G162" s="1">
        <v>40281</v>
      </c>
      <c r="H162">
        <v>-1</v>
      </c>
      <c r="I162" s="1">
        <v>42429</v>
      </c>
      <c r="J162">
        <v>199.24100000000001</v>
      </c>
      <c r="K162" s="1">
        <v>41740</v>
      </c>
      <c r="L162">
        <v>-1</v>
      </c>
      <c r="M162" s="1">
        <v>40390</v>
      </c>
      <c r="N162">
        <v>-1</v>
      </c>
      <c r="O162" s="1">
        <v>40210</v>
      </c>
      <c r="P162">
        <v>-1</v>
      </c>
      <c r="Q162" s="1">
        <v>41971</v>
      </c>
      <c r="R162">
        <v>50.465000000000003</v>
      </c>
      <c r="S162" s="1">
        <v>43258</v>
      </c>
      <c r="T162">
        <v>-1</v>
      </c>
      <c r="U162" s="1">
        <v>41983</v>
      </c>
      <c r="V162">
        <v>-1</v>
      </c>
      <c r="W162" s="1">
        <v>42216</v>
      </c>
      <c r="X162">
        <v>294.69</v>
      </c>
      <c r="Y162" s="1">
        <v>42004</v>
      </c>
      <c r="Z162">
        <v>124.587</v>
      </c>
      <c r="AA162" s="1">
        <v>40402</v>
      </c>
      <c r="AB162">
        <v>-1</v>
      </c>
      <c r="AC162" s="1">
        <v>42124</v>
      </c>
      <c r="AD162">
        <v>155.66200000000001</v>
      </c>
      <c r="AE162" s="1">
        <v>41070</v>
      </c>
      <c r="AF162">
        <v>-1</v>
      </c>
      <c r="AG162" s="1">
        <f>_xll.BDH(CONCATENATE("AUST"," CDS USD SR ",$B$3,"Y D14 CORP"),"PX_LAST",$B$1,$B$2,"Dates","S","Period","M","Array","","cols=2;rows=2")</f>
        <v>42004</v>
      </c>
      <c r="AH162">
        <v>10.653</v>
      </c>
      <c r="AI162">
        <v>-1</v>
      </c>
      <c r="AJ162">
        <v>-1</v>
      </c>
      <c r="AK162">
        <v>-1</v>
      </c>
      <c r="AL162">
        <v>-1</v>
      </c>
      <c r="AM162">
        <v>-1</v>
      </c>
      <c r="AN162">
        <v>-1</v>
      </c>
      <c r="AO162" s="1">
        <v>43345</v>
      </c>
      <c r="AP162">
        <v>-1</v>
      </c>
      <c r="AQ162" s="1">
        <v>44546</v>
      </c>
      <c r="AR162">
        <v>-1</v>
      </c>
      <c r="AS162" s="1">
        <v>44547</v>
      </c>
      <c r="AT162">
        <v>-1</v>
      </c>
      <c r="AU162">
        <v>-1</v>
      </c>
      <c r="AV162">
        <v>-1</v>
      </c>
      <c r="AW162" s="1">
        <v>41784</v>
      </c>
      <c r="AX162">
        <v>-1</v>
      </c>
      <c r="AY162" s="1">
        <v>43323</v>
      </c>
      <c r="AZ162">
        <v>-1</v>
      </c>
      <c r="BA162">
        <v>-1</v>
      </c>
      <c r="BB162">
        <v>-1</v>
      </c>
      <c r="BC162" s="1">
        <v>41643</v>
      </c>
      <c r="BD162">
        <v>-1</v>
      </c>
      <c r="BE162">
        <v>-1</v>
      </c>
      <c r="BF162">
        <v>-1</v>
      </c>
      <c r="BG162">
        <v>-1</v>
      </c>
      <c r="BH162">
        <v>-1</v>
      </c>
      <c r="BI162" s="1">
        <v>43345</v>
      </c>
      <c r="BJ162">
        <v>-1</v>
      </c>
      <c r="BK162">
        <v>-1</v>
      </c>
      <c r="BL162">
        <v>-1</v>
      </c>
      <c r="BM162" s="1">
        <v>43345</v>
      </c>
      <c r="BN162">
        <v>-1</v>
      </c>
      <c r="BO162" s="1">
        <v>43347</v>
      </c>
      <c r="BP162">
        <v>-1</v>
      </c>
      <c r="BQ162">
        <v>-1</v>
      </c>
      <c r="BR162">
        <v>-1</v>
      </c>
      <c r="BS162" s="1">
        <v>43347</v>
      </c>
      <c r="BT162">
        <v>-1</v>
      </c>
      <c r="BU162">
        <v>-1</v>
      </c>
      <c r="BV162">
        <v>-1</v>
      </c>
      <c r="BW162" s="1">
        <v>41836</v>
      </c>
      <c r="BX162">
        <v>-1</v>
      </c>
      <c r="BY162">
        <v>-1</v>
      </c>
      <c r="BZ162">
        <v>-1</v>
      </c>
      <c r="CA162" s="1">
        <v>41832</v>
      </c>
      <c r="CB162">
        <v>-1</v>
      </c>
      <c r="CC162" s="1">
        <v>41833</v>
      </c>
      <c r="CD162">
        <v>-1</v>
      </c>
      <c r="CE162" s="1">
        <v>43253</v>
      </c>
      <c r="CF162">
        <v>-1</v>
      </c>
      <c r="CG162" s="1">
        <v>41814</v>
      </c>
      <c r="CH162">
        <v>-1</v>
      </c>
      <c r="CI162">
        <v>-1</v>
      </c>
      <c r="CJ162">
        <v>-1</v>
      </c>
      <c r="CK162" s="1">
        <v>41765</v>
      </c>
      <c r="CL162">
        <v>-1</v>
      </c>
      <c r="CM162">
        <v>-1</v>
      </c>
      <c r="CN162">
        <v>-1</v>
      </c>
    </row>
    <row r="163" spans="1:92" x14ac:dyDescent="0.25">
      <c r="A163" s="1">
        <v>42004</v>
      </c>
      <c r="B163">
        <v>147.084</v>
      </c>
      <c r="C163" s="1">
        <v>41753</v>
      </c>
      <c r="D163">
        <v>-1</v>
      </c>
      <c r="E163" s="1">
        <v>42460</v>
      </c>
      <c r="F163">
        <v>56</v>
      </c>
      <c r="G163" s="1">
        <v>40282</v>
      </c>
      <c r="H163">
        <v>-1</v>
      </c>
      <c r="I163" s="1">
        <v>42460</v>
      </c>
      <c r="J163">
        <v>138.37700000000001</v>
      </c>
      <c r="K163" s="1">
        <v>41741</v>
      </c>
      <c r="L163">
        <v>-1</v>
      </c>
      <c r="M163" s="1">
        <v>40391</v>
      </c>
      <c r="N163">
        <v>-1</v>
      </c>
      <c r="O163" s="1">
        <v>40211</v>
      </c>
      <c r="P163">
        <v>-1</v>
      </c>
      <c r="Q163" s="1">
        <v>42004</v>
      </c>
      <c r="R163">
        <v>70.891000000000005</v>
      </c>
      <c r="S163" s="1">
        <v>43259</v>
      </c>
      <c r="T163">
        <v>-1</v>
      </c>
      <c r="U163" s="1">
        <v>41984</v>
      </c>
      <c r="V163">
        <v>-1</v>
      </c>
      <c r="W163" s="1"/>
      <c r="Y163" s="1">
        <v>42034</v>
      </c>
      <c r="Z163">
        <v>135.53800000000001</v>
      </c>
      <c r="AA163" s="1">
        <v>40403</v>
      </c>
      <c r="AB163">
        <v>-1</v>
      </c>
      <c r="AC163" s="1">
        <v>42153</v>
      </c>
      <c r="AD163">
        <v>143.72200000000001</v>
      </c>
      <c r="AE163" s="1">
        <v>41071</v>
      </c>
      <c r="AF163">
        <v>-1</v>
      </c>
      <c r="AG163" s="1">
        <f>_xll.BDH(CONCATENATE("AUST"," CDS USD SR ",$B$3,"Y D14 CORP"),"PX_LAST",$B$1,$B$2,"Dates","S","Period","M","Array","","cols=2;rows=2")</f>
        <v>42004</v>
      </c>
      <c r="AH163">
        <v>10.653</v>
      </c>
      <c r="AI163">
        <v>-1</v>
      </c>
      <c r="AJ163">
        <v>-1</v>
      </c>
      <c r="AK163">
        <v>-1</v>
      </c>
      <c r="AL163">
        <v>-1</v>
      </c>
      <c r="AM163">
        <v>-1</v>
      </c>
      <c r="AN163">
        <v>-1</v>
      </c>
      <c r="AO163" s="1">
        <v>43346</v>
      </c>
      <c r="AP163">
        <v>-1</v>
      </c>
      <c r="AQ163" s="1">
        <v>44547</v>
      </c>
      <c r="AR163">
        <v>-1</v>
      </c>
      <c r="AS163" s="1">
        <v>44548</v>
      </c>
      <c r="AT163">
        <v>-1</v>
      </c>
      <c r="AU163">
        <v>-1</v>
      </c>
      <c r="AV163">
        <v>-1</v>
      </c>
      <c r="AW163" s="1">
        <v>41785</v>
      </c>
      <c r="AX163">
        <v>-1</v>
      </c>
      <c r="AY163" s="1">
        <v>43324</v>
      </c>
      <c r="AZ163">
        <v>-1</v>
      </c>
      <c r="BA163">
        <v>-1</v>
      </c>
      <c r="BB163">
        <v>-1</v>
      </c>
      <c r="BC163" s="1">
        <v>41644</v>
      </c>
      <c r="BD163">
        <v>-1</v>
      </c>
      <c r="BE163">
        <v>-1</v>
      </c>
      <c r="BF163">
        <v>-1</v>
      </c>
      <c r="BG163">
        <v>-1</v>
      </c>
      <c r="BH163">
        <v>-1</v>
      </c>
      <c r="BI163" s="1">
        <v>43346</v>
      </c>
      <c r="BJ163">
        <v>-1</v>
      </c>
      <c r="BK163">
        <v>-1</v>
      </c>
      <c r="BL163">
        <v>-1</v>
      </c>
      <c r="BM163" s="1">
        <v>43346</v>
      </c>
      <c r="BN163">
        <v>-1</v>
      </c>
      <c r="BO163" s="1">
        <v>43348</v>
      </c>
      <c r="BP163">
        <v>-1</v>
      </c>
      <c r="BQ163">
        <v>-1</v>
      </c>
      <c r="BR163">
        <v>-1</v>
      </c>
      <c r="BS163" s="1">
        <v>43348</v>
      </c>
      <c r="BT163">
        <v>-1</v>
      </c>
      <c r="BU163">
        <v>-1</v>
      </c>
      <c r="BV163">
        <v>-1</v>
      </c>
      <c r="BW163" s="1">
        <v>41837</v>
      </c>
      <c r="BX163">
        <v>-1</v>
      </c>
      <c r="BY163">
        <v>-1</v>
      </c>
      <c r="BZ163">
        <v>-1</v>
      </c>
      <c r="CA163" s="1">
        <v>41833</v>
      </c>
      <c r="CB163">
        <v>-1</v>
      </c>
      <c r="CC163" s="1">
        <v>41834</v>
      </c>
      <c r="CD163">
        <v>-1</v>
      </c>
      <c r="CE163" s="1">
        <v>43254</v>
      </c>
      <c r="CF163">
        <v>-1</v>
      </c>
      <c r="CG163" s="1">
        <v>41815</v>
      </c>
      <c r="CH163">
        <v>-1</v>
      </c>
      <c r="CI163">
        <v>-1</v>
      </c>
      <c r="CJ163">
        <v>-1</v>
      </c>
      <c r="CK163" s="1">
        <v>41766</v>
      </c>
      <c r="CL163">
        <v>-1</v>
      </c>
      <c r="CM163">
        <v>-1</v>
      </c>
      <c r="CN163">
        <v>-1</v>
      </c>
    </row>
    <row r="164" spans="1:92" x14ac:dyDescent="0.25">
      <c r="A164" s="1">
        <v>42034</v>
      </c>
      <c r="B164">
        <v>168.33799999999999</v>
      </c>
      <c r="C164" s="1">
        <v>41754</v>
      </c>
      <c r="D164">
        <v>-1</v>
      </c>
      <c r="E164" s="1">
        <v>42489</v>
      </c>
      <c r="F164">
        <v>59.167000000000002</v>
      </c>
      <c r="G164" s="1">
        <v>40283</v>
      </c>
      <c r="H164">
        <v>-1</v>
      </c>
      <c r="I164" s="1">
        <v>42489</v>
      </c>
      <c r="J164">
        <v>144.06299999999999</v>
      </c>
      <c r="K164" s="1">
        <v>41742</v>
      </c>
      <c r="L164">
        <v>-1</v>
      </c>
      <c r="M164" s="1">
        <v>40392</v>
      </c>
      <c r="N164">
        <v>-1</v>
      </c>
      <c r="O164" s="1">
        <v>40212</v>
      </c>
      <c r="P164">
        <v>-1</v>
      </c>
      <c r="Q164" s="1">
        <v>42034</v>
      </c>
      <c r="R164">
        <v>84.034999999999997</v>
      </c>
      <c r="S164" s="1">
        <v>43260</v>
      </c>
      <c r="T164">
        <v>-1</v>
      </c>
      <c r="U164" s="1">
        <v>41985</v>
      </c>
      <c r="V164">
        <v>-1</v>
      </c>
      <c r="W164" s="1"/>
      <c r="Y164" s="1">
        <v>42062</v>
      </c>
      <c r="Z164">
        <v>128.02099999999999</v>
      </c>
      <c r="AA164" s="1">
        <v>40404</v>
      </c>
      <c r="AB164">
        <v>-1</v>
      </c>
      <c r="AC164" s="1">
        <v>42185</v>
      </c>
      <c r="AD164">
        <v>162.31100000000001</v>
      </c>
      <c r="AE164" s="1">
        <v>41072</v>
      </c>
      <c r="AF164">
        <v>-1</v>
      </c>
      <c r="AG164" s="1">
        <f>_xll.BDH(CONCATENATE("AUST"," CDS USD SR ",$B$3,"Y D14 CORP"),"PX_LAST",$B$1,$B$2,"Dates","S","Period","M","Array","","cols=2;rows=2")</f>
        <v>42004</v>
      </c>
      <c r="AH164">
        <v>10.653</v>
      </c>
      <c r="AI164">
        <v>-1</v>
      </c>
      <c r="AJ164">
        <v>-1</v>
      </c>
      <c r="AK164">
        <v>-1</v>
      </c>
      <c r="AL164">
        <v>-1</v>
      </c>
      <c r="AM164">
        <v>-1</v>
      </c>
      <c r="AN164">
        <v>-1</v>
      </c>
      <c r="AO164" s="1">
        <v>43347</v>
      </c>
      <c r="AP164">
        <v>-1</v>
      </c>
      <c r="AQ164" s="1">
        <v>44548</v>
      </c>
      <c r="AR164">
        <v>-1</v>
      </c>
      <c r="AS164" s="1">
        <v>44549</v>
      </c>
      <c r="AT164">
        <v>-1</v>
      </c>
      <c r="AU164">
        <v>-1</v>
      </c>
      <c r="AV164">
        <v>-1</v>
      </c>
      <c r="AW164" s="1">
        <v>41786</v>
      </c>
      <c r="AX164">
        <v>-1</v>
      </c>
      <c r="AY164" s="1">
        <v>43325</v>
      </c>
      <c r="AZ164">
        <v>-1</v>
      </c>
      <c r="BA164">
        <v>-1</v>
      </c>
      <c r="BB164">
        <v>-1</v>
      </c>
      <c r="BC164" s="1">
        <v>41645</v>
      </c>
      <c r="BD164">
        <v>-1</v>
      </c>
      <c r="BE164">
        <v>-1</v>
      </c>
      <c r="BF164">
        <v>-1</v>
      </c>
      <c r="BG164">
        <v>-1</v>
      </c>
      <c r="BH164">
        <v>-1</v>
      </c>
      <c r="BI164" s="1">
        <v>43347</v>
      </c>
      <c r="BJ164">
        <v>-1</v>
      </c>
      <c r="BK164">
        <v>-1</v>
      </c>
      <c r="BL164">
        <v>-1</v>
      </c>
      <c r="BM164" s="1">
        <v>43347</v>
      </c>
      <c r="BN164">
        <v>-1</v>
      </c>
      <c r="BO164" s="1">
        <v>43349</v>
      </c>
      <c r="BP164">
        <v>-1</v>
      </c>
      <c r="BQ164">
        <v>-1</v>
      </c>
      <c r="BR164">
        <v>-1</v>
      </c>
      <c r="BS164" s="1">
        <v>43349</v>
      </c>
      <c r="BT164">
        <v>-1</v>
      </c>
      <c r="BU164">
        <v>-1</v>
      </c>
      <c r="BV164">
        <v>-1</v>
      </c>
      <c r="BW164" s="1">
        <v>41838</v>
      </c>
      <c r="BX164">
        <v>-1</v>
      </c>
      <c r="BY164">
        <v>-1</v>
      </c>
      <c r="BZ164">
        <v>-1</v>
      </c>
      <c r="CA164" s="1">
        <v>41834</v>
      </c>
      <c r="CB164">
        <v>-1</v>
      </c>
      <c r="CC164" s="1">
        <v>41835</v>
      </c>
      <c r="CD164">
        <v>-1</v>
      </c>
      <c r="CE164" s="1">
        <v>43255</v>
      </c>
      <c r="CF164">
        <v>-1</v>
      </c>
      <c r="CG164" s="1">
        <v>41816</v>
      </c>
      <c r="CH164">
        <v>-1</v>
      </c>
      <c r="CI164">
        <v>-1</v>
      </c>
      <c r="CJ164">
        <v>-1</v>
      </c>
      <c r="CK164" s="1">
        <v>41767</v>
      </c>
      <c r="CL164">
        <v>-1</v>
      </c>
      <c r="CM164">
        <v>-1</v>
      </c>
      <c r="CN164">
        <v>-1</v>
      </c>
    </row>
    <row r="165" spans="1:92" x14ac:dyDescent="0.25">
      <c r="A165" s="1">
        <v>42062</v>
      </c>
      <c r="B165">
        <v>191.31299999999999</v>
      </c>
      <c r="C165" s="1">
        <v>41755</v>
      </c>
      <c r="D165">
        <v>-1</v>
      </c>
      <c r="E165" s="1">
        <v>42521</v>
      </c>
      <c r="F165">
        <v>73.057000000000002</v>
      </c>
      <c r="G165" s="1">
        <v>40284</v>
      </c>
      <c r="H165">
        <v>-1</v>
      </c>
      <c r="I165" s="1">
        <v>42521</v>
      </c>
      <c r="J165">
        <v>156.79499999999999</v>
      </c>
      <c r="K165" s="1">
        <v>41743</v>
      </c>
      <c r="L165">
        <v>-1</v>
      </c>
      <c r="M165" s="1">
        <v>40393</v>
      </c>
      <c r="N165">
        <v>-1</v>
      </c>
      <c r="O165" s="1">
        <v>40213</v>
      </c>
      <c r="P165">
        <v>-1</v>
      </c>
      <c r="Q165" s="1">
        <v>42062</v>
      </c>
      <c r="R165">
        <v>70.64</v>
      </c>
      <c r="S165" s="1">
        <v>43261</v>
      </c>
      <c r="T165">
        <v>-1</v>
      </c>
      <c r="U165" s="1">
        <v>41986</v>
      </c>
      <c r="V165">
        <v>-1</v>
      </c>
      <c r="W165" s="1"/>
      <c r="Y165" s="1">
        <v>42094</v>
      </c>
      <c r="Z165">
        <v>141.589</v>
      </c>
      <c r="AA165" s="1">
        <v>40405</v>
      </c>
      <c r="AB165">
        <v>-1</v>
      </c>
      <c r="AC165" s="1">
        <v>42216</v>
      </c>
      <c r="AD165">
        <v>166.95</v>
      </c>
      <c r="AE165" s="1">
        <v>41073</v>
      </c>
      <c r="AF165">
        <v>-1</v>
      </c>
      <c r="AG165" s="1">
        <f>_xll.BDH(CONCATENATE("AUST"," CDS USD SR ",$B$3,"Y D14 CORP"),"PX_LAST",$B$1,$B$2,"Dates","S","Period","M","Array","","cols=2;rows=2")</f>
        <v>42004</v>
      </c>
      <c r="AH165">
        <v>10.653</v>
      </c>
      <c r="AI165">
        <v>-1</v>
      </c>
      <c r="AJ165">
        <v>-1</v>
      </c>
      <c r="AK165">
        <v>-1</v>
      </c>
      <c r="AL165">
        <v>-1</v>
      </c>
      <c r="AM165">
        <v>-1</v>
      </c>
      <c r="AN165">
        <v>-1</v>
      </c>
      <c r="AO165" s="1">
        <v>43348</v>
      </c>
      <c r="AP165">
        <v>-1</v>
      </c>
      <c r="AQ165" s="1">
        <v>44549</v>
      </c>
      <c r="AR165">
        <v>-1</v>
      </c>
      <c r="AS165" s="1">
        <v>44550</v>
      </c>
      <c r="AT165">
        <v>-1</v>
      </c>
      <c r="AU165">
        <v>-1</v>
      </c>
      <c r="AV165">
        <v>-1</v>
      </c>
      <c r="AW165" s="1">
        <v>41787</v>
      </c>
      <c r="AX165">
        <v>-1</v>
      </c>
      <c r="AY165" s="1">
        <v>43326</v>
      </c>
      <c r="AZ165">
        <v>-1</v>
      </c>
      <c r="BA165">
        <v>-1</v>
      </c>
      <c r="BB165">
        <v>-1</v>
      </c>
      <c r="BC165" s="1">
        <v>41646</v>
      </c>
      <c r="BD165">
        <v>-1</v>
      </c>
      <c r="BE165">
        <v>-1</v>
      </c>
      <c r="BF165">
        <v>-1</v>
      </c>
      <c r="BG165">
        <v>-1</v>
      </c>
      <c r="BH165">
        <v>-1</v>
      </c>
      <c r="BI165" s="1">
        <v>43348</v>
      </c>
      <c r="BJ165">
        <v>-1</v>
      </c>
      <c r="BK165">
        <v>-1</v>
      </c>
      <c r="BL165">
        <v>-1</v>
      </c>
      <c r="BM165" s="1">
        <v>43348</v>
      </c>
      <c r="BN165">
        <v>-1</v>
      </c>
      <c r="BO165" s="1">
        <v>43350</v>
      </c>
      <c r="BP165">
        <v>-1</v>
      </c>
      <c r="BQ165">
        <v>-1</v>
      </c>
      <c r="BR165">
        <v>-1</v>
      </c>
      <c r="BS165" s="1">
        <v>43350</v>
      </c>
      <c r="BT165">
        <v>-1</v>
      </c>
      <c r="BU165">
        <v>-1</v>
      </c>
      <c r="BV165">
        <v>-1</v>
      </c>
      <c r="BW165" s="1">
        <v>41839</v>
      </c>
      <c r="BX165">
        <v>-1</v>
      </c>
      <c r="BY165">
        <v>-1</v>
      </c>
      <c r="BZ165">
        <v>-1</v>
      </c>
      <c r="CA165" s="1">
        <v>41835</v>
      </c>
      <c r="CB165">
        <v>-1</v>
      </c>
      <c r="CC165" s="1">
        <v>41836</v>
      </c>
      <c r="CD165">
        <v>-1</v>
      </c>
      <c r="CE165" s="1">
        <v>43256</v>
      </c>
      <c r="CF165">
        <v>-1</v>
      </c>
      <c r="CG165" s="1">
        <v>41817</v>
      </c>
      <c r="CH165">
        <v>-1</v>
      </c>
      <c r="CI165">
        <v>-1</v>
      </c>
      <c r="CJ165">
        <v>-1</v>
      </c>
      <c r="CK165" s="1">
        <v>41768</v>
      </c>
      <c r="CL165">
        <v>-1</v>
      </c>
      <c r="CM165">
        <v>-1</v>
      </c>
      <c r="CN165">
        <v>-1</v>
      </c>
    </row>
    <row r="166" spans="1:92" x14ac:dyDescent="0.25">
      <c r="A166" s="1">
        <v>42094</v>
      </c>
      <c r="B166">
        <v>234.89699999999999</v>
      </c>
      <c r="C166" s="1">
        <v>41756</v>
      </c>
      <c r="D166">
        <v>-1</v>
      </c>
      <c r="E166" s="1">
        <v>42551</v>
      </c>
      <c r="F166">
        <v>61.027000000000001</v>
      </c>
      <c r="G166" s="1">
        <v>40285</v>
      </c>
      <c r="H166">
        <v>-1</v>
      </c>
      <c r="I166" s="1">
        <v>42551</v>
      </c>
      <c r="J166">
        <v>128.72399999999999</v>
      </c>
      <c r="K166" s="1">
        <v>41744</v>
      </c>
      <c r="L166">
        <v>-1</v>
      </c>
      <c r="M166" s="1">
        <v>40394</v>
      </c>
      <c r="N166">
        <v>-1</v>
      </c>
      <c r="O166" s="1">
        <v>40214</v>
      </c>
      <c r="P166">
        <v>-1</v>
      </c>
      <c r="Q166" s="1">
        <v>42094</v>
      </c>
      <c r="R166">
        <v>93.477999999999994</v>
      </c>
      <c r="S166" s="1">
        <v>43262</v>
      </c>
      <c r="T166">
        <v>-1</v>
      </c>
      <c r="U166" s="1">
        <v>41987</v>
      </c>
      <c r="V166">
        <v>-1</v>
      </c>
      <c r="W166" s="1"/>
      <c r="Y166" s="1">
        <v>42124</v>
      </c>
      <c r="Z166">
        <v>142.76900000000001</v>
      </c>
      <c r="AA166" s="1">
        <v>40406</v>
      </c>
      <c r="AB166">
        <v>-1</v>
      </c>
      <c r="AC166" s="1">
        <v>42247</v>
      </c>
      <c r="AD166">
        <v>205.393</v>
      </c>
      <c r="AE166" s="1">
        <v>41074</v>
      </c>
      <c r="AF166">
        <v>-1</v>
      </c>
      <c r="AG166" s="1">
        <f>_xll.BDH(CONCATENATE("AUST"," CDS USD SR ",$B$3,"Y D14 CORP"),"PX_LAST",$B$1,$B$2,"Dates","S","Period","M","Array","","cols=2;rows=2")</f>
        <v>42004</v>
      </c>
      <c r="AH166">
        <v>10.653</v>
      </c>
      <c r="AI166">
        <v>-1</v>
      </c>
      <c r="AJ166">
        <v>-1</v>
      </c>
      <c r="AK166">
        <v>-1</v>
      </c>
      <c r="AL166">
        <v>-1</v>
      </c>
      <c r="AM166">
        <v>-1</v>
      </c>
      <c r="AN166">
        <v>-1</v>
      </c>
      <c r="AO166" s="1">
        <v>43349</v>
      </c>
      <c r="AP166">
        <v>-1</v>
      </c>
      <c r="AQ166" s="1">
        <v>44550</v>
      </c>
      <c r="AR166">
        <v>-1</v>
      </c>
      <c r="AS166" s="1">
        <v>44551</v>
      </c>
      <c r="AT166">
        <v>-1</v>
      </c>
      <c r="AU166">
        <v>-1</v>
      </c>
      <c r="AV166">
        <v>-1</v>
      </c>
      <c r="AW166" s="1">
        <v>41788</v>
      </c>
      <c r="AX166">
        <v>-1</v>
      </c>
      <c r="AY166" s="1">
        <v>43327</v>
      </c>
      <c r="AZ166">
        <v>-1</v>
      </c>
      <c r="BA166">
        <v>-1</v>
      </c>
      <c r="BB166">
        <v>-1</v>
      </c>
      <c r="BC166" s="1">
        <v>41647</v>
      </c>
      <c r="BD166">
        <v>-1</v>
      </c>
      <c r="BE166">
        <v>-1</v>
      </c>
      <c r="BF166">
        <v>-1</v>
      </c>
      <c r="BG166">
        <v>-1</v>
      </c>
      <c r="BH166">
        <v>-1</v>
      </c>
      <c r="BI166" s="1">
        <v>43349</v>
      </c>
      <c r="BJ166">
        <v>-1</v>
      </c>
      <c r="BK166">
        <v>-1</v>
      </c>
      <c r="BL166">
        <v>-1</v>
      </c>
      <c r="BM166" s="1">
        <v>43349</v>
      </c>
      <c r="BN166">
        <v>-1</v>
      </c>
      <c r="BO166" s="1">
        <v>43351</v>
      </c>
      <c r="BP166">
        <v>-1</v>
      </c>
      <c r="BQ166">
        <v>-1</v>
      </c>
      <c r="BR166">
        <v>-1</v>
      </c>
      <c r="BS166" s="1">
        <v>43351</v>
      </c>
      <c r="BT166">
        <v>-1</v>
      </c>
      <c r="BU166">
        <v>-1</v>
      </c>
      <c r="BV166">
        <v>-1</v>
      </c>
      <c r="BW166" s="1">
        <v>41840</v>
      </c>
      <c r="BX166">
        <v>-1</v>
      </c>
      <c r="BY166">
        <v>-1</v>
      </c>
      <c r="BZ166">
        <v>-1</v>
      </c>
      <c r="CA166" s="1">
        <v>41836</v>
      </c>
      <c r="CB166">
        <v>-1</v>
      </c>
      <c r="CC166" s="1">
        <v>41837</v>
      </c>
      <c r="CD166">
        <v>-1</v>
      </c>
      <c r="CE166" s="1">
        <v>43257</v>
      </c>
      <c r="CF166">
        <v>-1</v>
      </c>
      <c r="CG166" s="1">
        <v>41818</v>
      </c>
      <c r="CH166">
        <v>-1</v>
      </c>
      <c r="CI166">
        <v>-1</v>
      </c>
      <c r="CJ166">
        <v>-1</v>
      </c>
      <c r="CK166" s="1">
        <v>41769</v>
      </c>
      <c r="CL166">
        <v>-1</v>
      </c>
      <c r="CM166">
        <v>-1</v>
      </c>
      <c r="CN166">
        <v>-1</v>
      </c>
    </row>
    <row r="167" spans="1:92" x14ac:dyDescent="0.25">
      <c r="A167" s="1">
        <v>42124</v>
      </c>
      <c r="B167">
        <v>185.828</v>
      </c>
      <c r="C167" s="1">
        <v>41757</v>
      </c>
      <c r="D167">
        <v>-1</v>
      </c>
      <c r="E167" s="1">
        <v>42580</v>
      </c>
      <c r="F167">
        <v>52.11</v>
      </c>
      <c r="G167" s="1">
        <v>40286</v>
      </c>
      <c r="H167">
        <v>-1</v>
      </c>
      <c r="I167" s="1">
        <v>42580</v>
      </c>
      <c r="J167">
        <v>125.77</v>
      </c>
      <c r="K167" s="1">
        <v>41745</v>
      </c>
      <c r="L167">
        <v>-1</v>
      </c>
      <c r="M167" s="1">
        <v>40395</v>
      </c>
      <c r="N167">
        <v>-1</v>
      </c>
      <c r="O167" s="1">
        <v>40215</v>
      </c>
      <c r="P167">
        <v>-1</v>
      </c>
      <c r="Q167" s="1">
        <v>42124</v>
      </c>
      <c r="R167">
        <v>87.956000000000003</v>
      </c>
      <c r="S167" s="1">
        <v>43263</v>
      </c>
      <c r="T167">
        <v>-1</v>
      </c>
      <c r="U167" s="1">
        <v>41988</v>
      </c>
      <c r="V167">
        <v>-1</v>
      </c>
      <c r="W167" s="1"/>
      <c r="Y167" s="1">
        <v>42153</v>
      </c>
      <c r="Z167">
        <v>139.99799999999999</v>
      </c>
      <c r="AA167" s="1">
        <v>40407</v>
      </c>
      <c r="AB167">
        <v>-1</v>
      </c>
      <c r="AC167" s="1">
        <v>42277</v>
      </c>
      <c r="AD167">
        <v>255.68100000000001</v>
      </c>
      <c r="AE167" s="1">
        <v>41075</v>
      </c>
      <c r="AF167">
        <v>-1</v>
      </c>
      <c r="AG167" s="1">
        <f>_xll.BDH(CONCATENATE("AUST"," CDS USD SR ",$B$3,"Y D14 CORP"),"PX_LAST",$B$1,$B$2,"Dates","S","Period","M","Array","","cols=2;rows=2")</f>
        <v>42004</v>
      </c>
      <c r="AH167">
        <v>10.653</v>
      </c>
      <c r="AI167">
        <v>-1</v>
      </c>
      <c r="AJ167">
        <v>-1</v>
      </c>
      <c r="AK167">
        <v>-1</v>
      </c>
      <c r="AL167">
        <v>-1</v>
      </c>
      <c r="AM167">
        <v>-1</v>
      </c>
      <c r="AN167">
        <v>-1</v>
      </c>
      <c r="AO167" s="1">
        <v>43350</v>
      </c>
      <c r="AP167">
        <v>-1</v>
      </c>
      <c r="AQ167" s="1">
        <v>44551</v>
      </c>
      <c r="AR167">
        <v>-1</v>
      </c>
      <c r="AS167" s="1">
        <v>44552</v>
      </c>
      <c r="AT167">
        <v>-1</v>
      </c>
      <c r="AU167">
        <v>-1</v>
      </c>
      <c r="AV167">
        <v>-1</v>
      </c>
      <c r="AW167" s="1">
        <v>41789</v>
      </c>
      <c r="AX167">
        <v>-1</v>
      </c>
      <c r="AY167" s="1">
        <v>43328</v>
      </c>
      <c r="AZ167">
        <v>-1</v>
      </c>
      <c r="BA167">
        <v>-1</v>
      </c>
      <c r="BB167">
        <v>-1</v>
      </c>
      <c r="BC167" s="1">
        <v>41648</v>
      </c>
      <c r="BD167">
        <v>-1</v>
      </c>
      <c r="BE167">
        <v>-1</v>
      </c>
      <c r="BF167">
        <v>-1</v>
      </c>
      <c r="BG167">
        <v>-1</v>
      </c>
      <c r="BH167">
        <v>-1</v>
      </c>
      <c r="BI167" s="1">
        <v>43350</v>
      </c>
      <c r="BJ167">
        <v>-1</v>
      </c>
      <c r="BK167">
        <v>-1</v>
      </c>
      <c r="BL167">
        <v>-1</v>
      </c>
      <c r="BM167" s="1">
        <v>43350</v>
      </c>
      <c r="BN167">
        <v>-1</v>
      </c>
      <c r="BO167" s="1">
        <v>43352</v>
      </c>
      <c r="BP167">
        <v>-1</v>
      </c>
      <c r="BQ167">
        <v>-1</v>
      </c>
      <c r="BR167">
        <v>-1</v>
      </c>
      <c r="BS167" s="1">
        <v>43352</v>
      </c>
      <c r="BT167">
        <v>-1</v>
      </c>
      <c r="BU167">
        <v>-1</v>
      </c>
      <c r="BV167">
        <v>-1</v>
      </c>
      <c r="BW167" s="1">
        <v>41841</v>
      </c>
      <c r="BX167">
        <v>-1</v>
      </c>
      <c r="BY167">
        <v>-1</v>
      </c>
      <c r="BZ167">
        <v>-1</v>
      </c>
      <c r="CA167" s="1">
        <v>41837</v>
      </c>
      <c r="CB167">
        <v>-1</v>
      </c>
      <c r="CC167" s="1">
        <v>41838</v>
      </c>
      <c r="CD167">
        <v>-1</v>
      </c>
      <c r="CE167" s="1">
        <v>43258</v>
      </c>
      <c r="CF167">
        <v>-1</v>
      </c>
      <c r="CG167" s="1">
        <v>41819</v>
      </c>
      <c r="CH167">
        <v>-1</v>
      </c>
      <c r="CI167">
        <v>-1</v>
      </c>
      <c r="CJ167">
        <v>-1</v>
      </c>
      <c r="CK167" s="1">
        <v>41770</v>
      </c>
      <c r="CL167">
        <v>-1</v>
      </c>
      <c r="CM167">
        <v>-1</v>
      </c>
      <c r="CN167">
        <v>-1</v>
      </c>
    </row>
    <row r="168" spans="1:92" x14ac:dyDescent="0.25">
      <c r="A168" s="1">
        <v>42153</v>
      </c>
      <c r="B168">
        <v>188.161</v>
      </c>
      <c r="C168" s="1">
        <v>41758</v>
      </c>
      <c r="D168">
        <v>-1</v>
      </c>
      <c r="E168" s="1">
        <v>42613</v>
      </c>
      <c r="F168">
        <v>46.564999999999998</v>
      </c>
      <c r="G168" s="1">
        <v>40287</v>
      </c>
      <c r="H168">
        <v>-1</v>
      </c>
      <c r="I168" s="1">
        <v>42613</v>
      </c>
      <c r="J168">
        <v>99.903999999999996</v>
      </c>
      <c r="K168" s="1">
        <v>41746</v>
      </c>
      <c r="L168">
        <v>-1</v>
      </c>
      <c r="M168" s="1">
        <v>40396</v>
      </c>
      <c r="N168">
        <v>-1</v>
      </c>
      <c r="O168" s="1">
        <v>40216</v>
      </c>
      <c r="P168">
        <v>-1</v>
      </c>
      <c r="Q168" s="1">
        <v>42153</v>
      </c>
      <c r="R168">
        <v>84.003</v>
      </c>
      <c r="S168" s="1">
        <v>43264</v>
      </c>
      <c r="T168">
        <v>-1</v>
      </c>
      <c r="U168" s="1">
        <v>41989</v>
      </c>
      <c r="V168">
        <v>-1</v>
      </c>
      <c r="W168" s="1"/>
      <c r="Y168" s="1">
        <v>42185</v>
      </c>
      <c r="Z168">
        <v>145.29900000000001</v>
      </c>
      <c r="AA168" s="1">
        <v>40408</v>
      </c>
      <c r="AB168">
        <v>-1</v>
      </c>
      <c r="AC168" s="1">
        <v>42307</v>
      </c>
      <c r="AD168">
        <v>196.239</v>
      </c>
      <c r="AE168" s="1">
        <v>41076</v>
      </c>
      <c r="AF168">
        <v>-1</v>
      </c>
      <c r="AG168" s="1">
        <f>_xll.BDH(CONCATENATE("AUST"," CDS USD SR ",$B$3,"Y D14 CORP"),"PX_LAST",$B$1,$B$2,"Dates","S","Period","M","Array","","cols=2;rows=2")</f>
        <v>42004</v>
      </c>
      <c r="AH168">
        <v>10.653</v>
      </c>
      <c r="AI168">
        <v>-1</v>
      </c>
      <c r="AJ168">
        <v>-1</v>
      </c>
      <c r="AK168">
        <v>-1</v>
      </c>
      <c r="AL168">
        <v>-1</v>
      </c>
      <c r="AM168">
        <v>-1</v>
      </c>
      <c r="AN168">
        <v>-1</v>
      </c>
      <c r="AO168" s="1">
        <v>43351</v>
      </c>
      <c r="AP168">
        <v>-1</v>
      </c>
      <c r="AQ168" s="1">
        <v>44552</v>
      </c>
      <c r="AR168">
        <v>-1</v>
      </c>
      <c r="AS168" s="1">
        <v>44553</v>
      </c>
      <c r="AT168">
        <v>-1</v>
      </c>
      <c r="AU168">
        <v>-1</v>
      </c>
      <c r="AV168">
        <v>-1</v>
      </c>
      <c r="AW168" s="1">
        <v>41790</v>
      </c>
      <c r="AX168">
        <v>-1</v>
      </c>
      <c r="AY168" s="1">
        <v>43329</v>
      </c>
      <c r="AZ168">
        <v>-1</v>
      </c>
      <c r="BA168">
        <v>-1</v>
      </c>
      <c r="BB168">
        <v>-1</v>
      </c>
      <c r="BC168" s="1">
        <v>41649</v>
      </c>
      <c r="BD168">
        <v>-1</v>
      </c>
      <c r="BE168">
        <v>-1</v>
      </c>
      <c r="BF168">
        <v>-1</v>
      </c>
      <c r="BG168">
        <v>-1</v>
      </c>
      <c r="BH168">
        <v>-1</v>
      </c>
      <c r="BI168" s="1">
        <v>43351</v>
      </c>
      <c r="BJ168">
        <v>-1</v>
      </c>
      <c r="BK168">
        <v>-1</v>
      </c>
      <c r="BL168">
        <v>-1</v>
      </c>
      <c r="BM168" s="1">
        <v>43351</v>
      </c>
      <c r="BN168">
        <v>-1</v>
      </c>
      <c r="BO168" s="1">
        <v>43353</v>
      </c>
      <c r="BP168">
        <v>-1</v>
      </c>
      <c r="BQ168">
        <v>-1</v>
      </c>
      <c r="BR168">
        <v>-1</v>
      </c>
      <c r="BS168" s="1">
        <v>43353</v>
      </c>
      <c r="BT168">
        <v>-1</v>
      </c>
      <c r="BU168">
        <v>-1</v>
      </c>
      <c r="BV168">
        <v>-1</v>
      </c>
      <c r="BW168" s="1">
        <v>41842</v>
      </c>
      <c r="BX168">
        <v>-1</v>
      </c>
      <c r="BY168">
        <v>-1</v>
      </c>
      <c r="BZ168">
        <v>-1</v>
      </c>
      <c r="CA168" s="1">
        <v>41838</v>
      </c>
      <c r="CB168">
        <v>-1</v>
      </c>
      <c r="CC168" s="1">
        <v>41839</v>
      </c>
      <c r="CD168">
        <v>-1</v>
      </c>
      <c r="CE168" s="1">
        <v>43259</v>
      </c>
      <c r="CF168">
        <v>-1</v>
      </c>
      <c r="CG168" s="1">
        <v>41820</v>
      </c>
      <c r="CH168">
        <v>-1</v>
      </c>
      <c r="CI168">
        <v>-1</v>
      </c>
      <c r="CJ168">
        <v>-1</v>
      </c>
      <c r="CK168" s="1">
        <v>41771</v>
      </c>
      <c r="CL168">
        <v>-1</v>
      </c>
      <c r="CM168">
        <v>-1</v>
      </c>
      <c r="CN168">
        <v>-1</v>
      </c>
    </row>
    <row r="169" spans="1:92" x14ac:dyDescent="0.25">
      <c r="A169" s="1">
        <v>42185</v>
      </c>
      <c r="B169">
        <v>211.673</v>
      </c>
      <c r="C169" s="1">
        <v>41759</v>
      </c>
      <c r="D169">
        <v>-1</v>
      </c>
      <c r="E169" s="1">
        <v>42643</v>
      </c>
      <c r="F169">
        <v>55.119</v>
      </c>
      <c r="G169" s="1">
        <v>40288</v>
      </c>
      <c r="H169">
        <v>-1</v>
      </c>
      <c r="I169" s="1">
        <v>42643</v>
      </c>
      <c r="J169">
        <v>102.812</v>
      </c>
      <c r="K169" s="1">
        <v>41747</v>
      </c>
      <c r="L169">
        <v>-1</v>
      </c>
      <c r="M169" s="1">
        <v>40397</v>
      </c>
      <c r="N169">
        <v>-1</v>
      </c>
      <c r="O169" s="1">
        <v>40217</v>
      </c>
      <c r="P169">
        <v>-1</v>
      </c>
      <c r="Q169" s="1">
        <v>42185</v>
      </c>
      <c r="R169">
        <v>94.313999999999993</v>
      </c>
      <c r="S169" s="1">
        <v>43265</v>
      </c>
      <c r="T169">
        <v>-1</v>
      </c>
      <c r="U169" s="1">
        <v>41990</v>
      </c>
      <c r="V169">
        <v>-1</v>
      </c>
      <c r="W169" s="1"/>
      <c r="Y169" s="1">
        <v>42216</v>
      </c>
      <c r="Z169">
        <v>150.10300000000001</v>
      </c>
      <c r="AA169" s="1">
        <v>40409</v>
      </c>
      <c r="AB169">
        <v>-1</v>
      </c>
      <c r="AC169" s="1">
        <v>42338</v>
      </c>
      <c r="AD169">
        <v>156.52199999999999</v>
      </c>
      <c r="AE169" s="1">
        <v>41077</v>
      </c>
      <c r="AF169">
        <v>-1</v>
      </c>
      <c r="AG169" s="1">
        <f>_xll.BDH(CONCATENATE("AUST"," CDS USD SR ",$B$3,"Y D14 CORP"),"PX_LAST",$B$1,$B$2,"Dates","S","Period","M","Array","","cols=2;rows=2")</f>
        <v>42004</v>
      </c>
      <c r="AH169">
        <v>10.653</v>
      </c>
      <c r="AI169">
        <v>-1</v>
      </c>
      <c r="AJ169">
        <v>-1</v>
      </c>
      <c r="AK169">
        <v>-1</v>
      </c>
      <c r="AL169">
        <v>-1</v>
      </c>
      <c r="AM169">
        <v>-1</v>
      </c>
      <c r="AN169">
        <v>-1</v>
      </c>
      <c r="AO169" s="1">
        <v>43352</v>
      </c>
      <c r="AP169">
        <v>-1</v>
      </c>
      <c r="AQ169" s="1">
        <v>44553</v>
      </c>
      <c r="AR169">
        <v>-1</v>
      </c>
      <c r="AS169" s="1">
        <v>44554</v>
      </c>
      <c r="AT169">
        <v>-1</v>
      </c>
      <c r="AU169">
        <v>-1</v>
      </c>
      <c r="AV169">
        <v>-1</v>
      </c>
      <c r="AW169" s="1">
        <v>41791</v>
      </c>
      <c r="AX169">
        <v>-1</v>
      </c>
      <c r="AY169" s="1">
        <v>43330</v>
      </c>
      <c r="AZ169">
        <v>-1</v>
      </c>
      <c r="BA169">
        <v>-1</v>
      </c>
      <c r="BB169">
        <v>-1</v>
      </c>
      <c r="BC169" s="1">
        <v>41650</v>
      </c>
      <c r="BD169">
        <v>-1</v>
      </c>
      <c r="BE169">
        <v>-1</v>
      </c>
      <c r="BF169">
        <v>-1</v>
      </c>
      <c r="BG169">
        <v>-1</v>
      </c>
      <c r="BH169">
        <v>-1</v>
      </c>
      <c r="BI169" s="1">
        <v>43352</v>
      </c>
      <c r="BJ169">
        <v>-1</v>
      </c>
      <c r="BK169">
        <v>-1</v>
      </c>
      <c r="BL169">
        <v>-1</v>
      </c>
      <c r="BM169" s="1">
        <v>43352</v>
      </c>
      <c r="BN169">
        <v>-1</v>
      </c>
      <c r="BO169" s="1">
        <v>43354</v>
      </c>
      <c r="BP169">
        <v>-1</v>
      </c>
      <c r="BQ169">
        <v>-1</v>
      </c>
      <c r="BR169">
        <v>-1</v>
      </c>
      <c r="BS169" s="1">
        <v>43354</v>
      </c>
      <c r="BT169">
        <v>-1</v>
      </c>
      <c r="BU169">
        <v>-1</v>
      </c>
      <c r="BV169">
        <v>-1</v>
      </c>
      <c r="BW169" s="1">
        <v>41843</v>
      </c>
      <c r="BX169">
        <v>-1</v>
      </c>
      <c r="BY169">
        <v>-1</v>
      </c>
      <c r="BZ169">
        <v>-1</v>
      </c>
      <c r="CA169" s="1">
        <v>41839</v>
      </c>
      <c r="CB169">
        <v>-1</v>
      </c>
      <c r="CC169" s="1">
        <v>41840</v>
      </c>
      <c r="CD169">
        <v>-1</v>
      </c>
      <c r="CE169" s="1">
        <v>43260</v>
      </c>
      <c r="CF169">
        <v>-1</v>
      </c>
      <c r="CG169" s="1">
        <v>41821</v>
      </c>
      <c r="CH169">
        <v>-1</v>
      </c>
      <c r="CI169">
        <v>-1</v>
      </c>
      <c r="CJ169">
        <v>-1</v>
      </c>
      <c r="CK169" s="1">
        <v>41772</v>
      </c>
      <c r="CL169">
        <v>-1</v>
      </c>
      <c r="CM169">
        <v>-1</v>
      </c>
      <c r="CN169">
        <v>-1</v>
      </c>
    </row>
    <row r="170" spans="1:92" x14ac:dyDescent="0.25">
      <c r="A170" s="1">
        <v>42216</v>
      </c>
      <c r="B170">
        <v>238.01</v>
      </c>
      <c r="C170" s="1">
        <v>41760</v>
      </c>
      <c r="D170">
        <v>-1</v>
      </c>
      <c r="E170" s="1">
        <v>42674</v>
      </c>
      <c r="F170">
        <v>57.006</v>
      </c>
      <c r="G170" s="1">
        <v>40289</v>
      </c>
      <c r="H170">
        <v>-1</v>
      </c>
      <c r="I170" s="1">
        <v>42674</v>
      </c>
      <c r="J170">
        <v>107.703</v>
      </c>
      <c r="K170" s="1">
        <v>41748</v>
      </c>
      <c r="L170">
        <v>-1</v>
      </c>
      <c r="M170" s="1">
        <v>40398</v>
      </c>
      <c r="N170">
        <v>-1</v>
      </c>
      <c r="O170" s="1">
        <v>40218</v>
      </c>
      <c r="P170">
        <v>-1</v>
      </c>
      <c r="Q170" s="1">
        <v>42216</v>
      </c>
      <c r="R170">
        <v>91.978999999999999</v>
      </c>
      <c r="S170" s="1">
        <v>43266</v>
      </c>
      <c r="T170">
        <v>-1</v>
      </c>
      <c r="U170" s="1">
        <v>41991</v>
      </c>
      <c r="V170">
        <v>-1</v>
      </c>
      <c r="W170" s="1"/>
      <c r="Y170" s="1">
        <v>42247</v>
      </c>
      <c r="Z170">
        <v>165.703</v>
      </c>
      <c r="AA170" s="1">
        <v>40410</v>
      </c>
      <c r="AB170">
        <v>-1</v>
      </c>
      <c r="AC170" s="1">
        <v>42369</v>
      </c>
      <c r="AD170">
        <v>217.35300000000001</v>
      </c>
      <c r="AE170" s="1">
        <v>41078</v>
      </c>
      <c r="AF170">
        <v>-1</v>
      </c>
      <c r="AG170" s="1">
        <f>_xll.BDH(CONCATENATE("AUST"," CDS USD SR ",$B$3,"Y D14 CORP"),"PX_LAST",$B$1,$B$2,"Dates","S","Period","M","Array","","cols=2;rows=2")</f>
        <v>42004</v>
      </c>
      <c r="AH170">
        <v>10.653</v>
      </c>
      <c r="AI170">
        <v>-1</v>
      </c>
      <c r="AJ170">
        <v>-1</v>
      </c>
      <c r="AK170">
        <v>-1</v>
      </c>
      <c r="AL170">
        <v>-1</v>
      </c>
      <c r="AM170">
        <v>-1</v>
      </c>
      <c r="AN170">
        <v>-1</v>
      </c>
      <c r="AO170" s="1">
        <v>43353</v>
      </c>
      <c r="AP170">
        <v>-1</v>
      </c>
      <c r="AQ170" s="1">
        <v>44554</v>
      </c>
      <c r="AR170">
        <v>-1</v>
      </c>
      <c r="AS170" s="1">
        <v>44555</v>
      </c>
      <c r="AT170">
        <v>-1</v>
      </c>
      <c r="AU170">
        <v>-1</v>
      </c>
      <c r="AV170">
        <v>-1</v>
      </c>
      <c r="AW170" s="1">
        <v>41792</v>
      </c>
      <c r="AX170">
        <v>-1</v>
      </c>
      <c r="AY170" s="1">
        <v>43331</v>
      </c>
      <c r="AZ170">
        <v>-1</v>
      </c>
      <c r="BA170">
        <v>-1</v>
      </c>
      <c r="BB170">
        <v>-1</v>
      </c>
      <c r="BC170" s="1">
        <v>41651</v>
      </c>
      <c r="BD170">
        <v>-1</v>
      </c>
      <c r="BE170">
        <v>-1</v>
      </c>
      <c r="BF170">
        <v>-1</v>
      </c>
      <c r="BG170">
        <v>-1</v>
      </c>
      <c r="BH170">
        <v>-1</v>
      </c>
      <c r="BI170" s="1">
        <v>43353</v>
      </c>
      <c r="BJ170">
        <v>-1</v>
      </c>
      <c r="BK170">
        <v>-1</v>
      </c>
      <c r="BL170">
        <v>-1</v>
      </c>
      <c r="BM170" s="1">
        <v>43353</v>
      </c>
      <c r="BN170">
        <v>-1</v>
      </c>
      <c r="BO170" s="1">
        <v>43355</v>
      </c>
      <c r="BP170">
        <v>-1</v>
      </c>
      <c r="BQ170">
        <v>-1</v>
      </c>
      <c r="BR170">
        <v>-1</v>
      </c>
      <c r="BS170" s="1">
        <v>43355</v>
      </c>
      <c r="BT170">
        <v>-1</v>
      </c>
      <c r="BU170">
        <v>-1</v>
      </c>
      <c r="BV170">
        <v>-1</v>
      </c>
      <c r="BW170" s="1">
        <v>41844</v>
      </c>
      <c r="BX170">
        <v>-1</v>
      </c>
      <c r="BY170">
        <v>-1</v>
      </c>
      <c r="BZ170">
        <v>-1</v>
      </c>
      <c r="CA170" s="1">
        <v>41840</v>
      </c>
      <c r="CB170">
        <v>-1</v>
      </c>
      <c r="CC170" s="1">
        <v>41841</v>
      </c>
      <c r="CD170">
        <v>-1</v>
      </c>
      <c r="CE170" s="1">
        <v>43261</v>
      </c>
      <c r="CF170">
        <v>-1</v>
      </c>
      <c r="CG170" s="1">
        <v>41822</v>
      </c>
      <c r="CH170">
        <v>-1</v>
      </c>
      <c r="CI170">
        <v>-1</v>
      </c>
      <c r="CJ170">
        <v>-1</v>
      </c>
      <c r="CK170" s="1">
        <v>41773</v>
      </c>
      <c r="CL170">
        <v>-1</v>
      </c>
      <c r="CM170">
        <v>-1</v>
      </c>
      <c r="CN170">
        <v>-1</v>
      </c>
    </row>
    <row r="171" spans="1:92" x14ac:dyDescent="0.25">
      <c r="A171" s="1">
        <v>42247</v>
      </c>
      <c r="B171">
        <v>293.28800000000001</v>
      </c>
      <c r="C171" s="1">
        <v>41761</v>
      </c>
      <c r="D171">
        <v>-1</v>
      </c>
      <c r="E171" s="1">
        <v>42704</v>
      </c>
      <c r="F171">
        <v>54.84</v>
      </c>
      <c r="G171" s="1">
        <v>40290</v>
      </c>
      <c r="H171">
        <v>-1</v>
      </c>
      <c r="I171" s="1">
        <v>42704</v>
      </c>
      <c r="J171">
        <v>121.51</v>
      </c>
      <c r="K171" s="1">
        <v>41749</v>
      </c>
      <c r="L171">
        <v>-1</v>
      </c>
      <c r="M171" s="1">
        <v>40399</v>
      </c>
      <c r="N171">
        <v>-1</v>
      </c>
      <c r="O171" s="1">
        <v>40219</v>
      </c>
      <c r="P171">
        <v>-1</v>
      </c>
      <c r="Q171" s="1">
        <v>42247</v>
      </c>
      <c r="R171">
        <v>101.289</v>
      </c>
      <c r="S171" s="1">
        <v>43267</v>
      </c>
      <c r="T171">
        <v>-1</v>
      </c>
      <c r="U171" s="1">
        <v>41992</v>
      </c>
      <c r="V171">
        <v>-1</v>
      </c>
      <c r="W171" s="1"/>
      <c r="Y171" s="1">
        <v>42277</v>
      </c>
      <c r="Z171">
        <v>156.995</v>
      </c>
      <c r="AA171" s="1">
        <v>40411</v>
      </c>
      <c r="AB171">
        <v>-1</v>
      </c>
      <c r="AC171" s="1">
        <v>42398</v>
      </c>
      <c r="AD171">
        <v>225.273</v>
      </c>
      <c r="AE171" s="1">
        <v>41079</v>
      </c>
      <c r="AF171">
        <v>-1</v>
      </c>
      <c r="AG171" s="1">
        <f>_xll.BDH(CONCATENATE("AUST"," CDS USD SR ",$B$3,"Y D14 CORP"),"PX_LAST",$B$1,$B$2,"Dates","S","Period","M","Array","","cols=2;rows=2")</f>
        <v>42004</v>
      </c>
      <c r="AH171">
        <v>10.653</v>
      </c>
      <c r="AI171">
        <v>-1</v>
      </c>
      <c r="AJ171">
        <v>-1</v>
      </c>
      <c r="AK171">
        <v>-1</v>
      </c>
      <c r="AL171">
        <v>-1</v>
      </c>
      <c r="AM171">
        <v>-1</v>
      </c>
      <c r="AN171">
        <v>-1</v>
      </c>
      <c r="AO171" s="1">
        <v>43354</v>
      </c>
      <c r="AP171">
        <v>-1</v>
      </c>
      <c r="AQ171" s="1">
        <v>44555</v>
      </c>
      <c r="AR171">
        <v>-1</v>
      </c>
      <c r="AS171" s="1">
        <v>44556</v>
      </c>
      <c r="AT171">
        <v>-1</v>
      </c>
      <c r="AU171">
        <v>-1</v>
      </c>
      <c r="AV171">
        <v>-1</v>
      </c>
      <c r="AW171" s="1">
        <v>41793</v>
      </c>
      <c r="AX171">
        <v>-1</v>
      </c>
      <c r="AY171" s="1">
        <v>43332</v>
      </c>
      <c r="AZ171">
        <v>-1</v>
      </c>
      <c r="BA171">
        <v>-1</v>
      </c>
      <c r="BB171">
        <v>-1</v>
      </c>
      <c r="BC171" s="1">
        <v>41652</v>
      </c>
      <c r="BD171">
        <v>-1</v>
      </c>
      <c r="BE171">
        <v>-1</v>
      </c>
      <c r="BF171">
        <v>-1</v>
      </c>
      <c r="BG171">
        <v>-1</v>
      </c>
      <c r="BH171">
        <v>-1</v>
      </c>
      <c r="BI171" s="1">
        <v>43354</v>
      </c>
      <c r="BJ171">
        <v>-1</v>
      </c>
      <c r="BK171">
        <v>-1</v>
      </c>
      <c r="BL171">
        <v>-1</v>
      </c>
      <c r="BM171" s="1">
        <v>43354</v>
      </c>
      <c r="BN171">
        <v>-1</v>
      </c>
      <c r="BO171" s="1">
        <v>43356</v>
      </c>
      <c r="BP171">
        <v>-1</v>
      </c>
      <c r="BQ171">
        <v>-1</v>
      </c>
      <c r="BR171">
        <v>-1</v>
      </c>
      <c r="BS171" s="1">
        <v>43356</v>
      </c>
      <c r="BT171">
        <v>-1</v>
      </c>
      <c r="BU171">
        <v>-1</v>
      </c>
      <c r="BV171">
        <v>-1</v>
      </c>
      <c r="BW171" s="1">
        <v>41845</v>
      </c>
      <c r="BX171">
        <v>-1</v>
      </c>
      <c r="BY171">
        <v>-1</v>
      </c>
      <c r="BZ171">
        <v>-1</v>
      </c>
      <c r="CA171" s="1">
        <v>41841</v>
      </c>
      <c r="CB171">
        <v>-1</v>
      </c>
      <c r="CC171" s="1">
        <v>41842</v>
      </c>
      <c r="CD171">
        <v>-1</v>
      </c>
      <c r="CE171" s="1">
        <v>43262</v>
      </c>
      <c r="CF171">
        <v>-1</v>
      </c>
      <c r="CG171" s="1">
        <v>41823</v>
      </c>
      <c r="CH171">
        <v>-1</v>
      </c>
      <c r="CI171">
        <v>-1</v>
      </c>
      <c r="CJ171">
        <v>-1</v>
      </c>
      <c r="CK171" s="1">
        <v>41774</v>
      </c>
      <c r="CL171">
        <v>-1</v>
      </c>
      <c r="CM171">
        <v>-1</v>
      </c>
      <c r="CN171">
        <v>-1</v>
      </c>
    </row>
    <row r="172" spans="1:92" x14ac:dyDescent="0.25">
      <c r="A172" s="1">
        <v>42277</v>
      </c>
      <c r="B172">
        <v>450.166</v>
      </c>
      <c r="C172" s="1">
        <v>41762</v>
      </c>
      <c r="D172">
        <v>-1</v>
      </c>
      <c r="E172" s="1">
        <v>42734</v>
      </c>
      <c r="F172">
        <v>51.692999999999998</v>
      </c>
      <c r="G172" s="1">
        <v>40291</v>
      </c>
      <c r="H172">
        <v>-1</v>
      </c>
      <c r="I172" s="1">
        <v>42734</v>
      </c>
      <c r="J172">
        <v>99.069000000000003</v>
      </c>
      <c r="K172" s="1">
        <v>41750</v>
      </c>
      <c r="L172">
        <v>-1</v>
      </c>
      <c r="M172" s="1">
        <v>40400</v>
      </c>
      <c r="N172">
        <v>-1</v>
      </c>
      <c r="O172" s="1">
        <v>40220</v>
      </c>
      <c r="P172">
        <v>-1</v>
      </c>
      <c r="Q172" s="1">
        <v>42277</v>
      </c>
      <c r="R172">
        <v>131.36099999999999</v>
      </c>
      <c r="S172" s="1">
        <v>43268</v>
      </c>
      <c r="T172">
        <v>-1</v>
      </c>
      <c r="U172" s="1">
        <v>41993</v>
      </c>
      <c r="V172">
        <v>-1</v>
      </c>
      <c r="W172" s="1"/>
      <c r="Y172" s="1">
        <v>42307</v>
      </c>
      <c r="Z172">
        <v>163.58000000000001</v>
      </c>
      <c r="AA172" s="1">
        <v>40412</v>
      </c>
      <c r="AB172">
        <v>-1</v>
      </c>
      <c r="AC172" s="1">
        <v>42429</v>
      </c>
      <c r="AD172">
        <v>228.185</v>
      </c>
      <c r="AE172" s="1">
        <v>41080</v>
      </c>
      <c r="AF172">
        <v>-1</v>
      </c>
      <c r="AG172" s="1">
        <f>_xll.BDH(CONCATENATE("AUST"," CDS USD SR ",$B$3,"Y D14 CORP"),"PX_LAST",$B$1,$B$2,"Dates","S","Period","M","Array","","cols=2;rows=2")</f>
        <v>42004</v>
      </c>
      <c r="AH172">
        <v>10.653</v>
      </c>
      <c r="AI172">
        <v>-1</v>
      </c>
      <c r="AJ172">
        <v>-1</v>
      </c>
      <c r="AK172">
        <v>-1</v>
      </c>
      <c r="AL172">
        <v>-1</v>
      </c>
      <c r="AM172">
        <v>-1</v>
      </c>
      <c r="AN172">
        <v>-1</v>
      </c>
      <c r="AO172" s="1">
        <v>43355</v>
      </c>
      <c r="AP172">
        <v>-1</v>
      </c>
      <c r="AQ172" s="1">
        <v>44556</v>
      </c>
      <c r="AR172">
        <v>-1</v>
      </c>
      <c r="AS172" s="1">
        <v>44557</v>
      </c>
      <c r="AT172">
        <v>-1</v>
      </c>
      <c r="AU172">
        <v>-1</v>
      </c>
      <c r="AV172">
        <v>-1</v>
      </c>
      <c r="AW172" s="1">
        <v>41794</v>
      </c>
      <c r="AX172">
        <v>-1</v>
      </c>
      <c r="AY172" s="1">
        <v>43333</v>
      </c>
      <c r="AZ172">
        <v>-1</v>
      </c>
      <c r="BA172">
        <v>-1</v>
      </c>
      <c r="BB172">
        <v>-1</v>
      </c>
      <c r="BC172" s="1">
        <v>41653</v>
      </c>
      <c r="BD172">
        <v>-1</v>
      </c>
      <c r="BE172">
        <v>-1</v>
      </c>
      <c r="BF172">
        <v>-1</v>
      </c>
      <c r="BG172">
        <v>-1</v>
      </c>
      <c r="BH172">
        <v>-1</v>
      </c>
      <c r="BI172" s="1">
        <v>43355</v>
      </c>
      <c r="BJ172">
        <v>-1</v>
      </c>
      <c r="BK172">
        <v>-1</v>
      </c>
      <c r="BL172">
        <v>-1</v>
      </c>
      <c r="BM172" s="1">
        <v>43355</v>
      </c>
      <c r="BN172">
        <v>-1</v>
      </c>
      <c r="BO172" s="1">
        <v>43357</v>
      </c>
      <c r="BP172">
        <v>-1</v>
      </c>
      <c r="BQ172">
        <v>-1</v>
      </c>
      <c r="BR172">
        <v>-1</v>
      </c>
      <c r="BS172" s="1">
        <v>43357</v>
      </c>
      <c r="BT172">
        <v>-1</v>
      </c>
      <c r="BU172">
        <v>-1</v>
      </c>
      <c r="BV172">
        <v>-1</v>
      </c>
      <c r="BW172" s="1">
        <v>41846</v>
      </c>
      <c r="BX172">
        <v>-1</v>
      </c>
      <c r="BY172">
        <v>-1</v>
      </c>
      <c r="BZ172">
        <v>-1</v>
      </c>
      <c r="CA172" s="1">
        <v>41842</v>
      </c>
      <c r="CB172">
        <v>-1</v>
      </c>
      <c r="CC172" s="1">
        <v>41843</v>
      </c>
      <c r="CD172">
        <v>-1</v>
      </c>
      <c r="CE172" s="1">
        <v>43263</v>
      </c>
      <c r="CF172">
        <v>-1</v>
      </c>
      <c r="CG172" s="1">
        <v>41824</v>
      </c>
      <c r="CH172">
        <v>-1</v>
      </c>
      <c r="CI172">
        <v>-1</v>
      </c>
      <c r="CJ172">
        <v>-1</v>
      </c>
      <c r="CK172" s="1">
        <v>41775</v>
      </c>
      <c r="CL172">
        <v>-1</v>
      </c>
      <c r="CM172">
        <v>-1</v>
      </c>
      <c r="CN172">
        <v>-1</v>
      </c>
    </row>
    <row r="173" spans="1:92" x14ac:dyDescent="0.25">
      <c r="A173" s="1">
        <v>42307</v>
      </c>
      <c r="B173">
        <v>396.286</v>
      </c>
      <c r="C173" s="1">
        <v>41763</v>
      </c>
      <c r="D173">
        <v>-1</v>
      </c>
      <c r="E173" s="1">
        <v>42766</v>
      </c>
      <c r="F173">
        <v>50.881</v>
      </c>
      <c r="G173" s="1">
        <v>40292</v>
      </c>
      <c r="H173">
        <v>-1</v>
      </c>
      <c r="I173" s="1">
        <v>42766</v>
      </c>
      <c r="J173">
        <v>90.177000000000007</v>
      </c>
      <c r="K173" s="1">
        <v>41751</v>
      </c>
      <c r="L173">
        <v>-1</v>
      </c>
      <c r="M173" s="1">
        <v>40401</v>
      </c>
      <c r="N173">
        <v>-1</v>
      </c>
      <c r="O173" s="1">
        <v>40221</v>
      </c>
      <c r="P173">
        <v>-1</v>
      </c>
      <c r="Q173" s="1">
        <v>42307</v>
      </c>
      <c r="R173">
        <v>102.578</v>
      </c>
      <c r="S173" s="1">
        <v>43269</v>
      </c>
      <c r="T173">
        <v>-1</v>
      </c>
      <c r="U173" s="1">
        <v>41994</v>
      </c>
      <c r="V173">
        <v>-1</v>
      </c>
      <c r="W173" s="1"/>
      <c r="Y173" s="1">
        <v>42338</v>
      </c>
      <c r="Z173">
        <v>154.405</v>
      </c>
      <c r="AA173" s="1">
        <v>40413</v>
      </c>
      <c r="AB173">
        <v>-1</v>
      </c>
      <c r="AC173" s="1">
        <v>42460</v>
      </c>
      <c r="AD173">
        <v>187.536</v>
      </c>
      <c r="AE173" s="1">
        <v>41081</v>
      </c>
      <c r="AF173">
        <v>-1</v>
      </c>
      <c r="AG173" s="1">
        <f>_xll.BDH(CONCATENATE("AUST"," CDS USD SR ",$B$3,"Y D14 CORP"),"PX_LAST",$B$1,$B$2,"Dates","S","Period","M","Array","","cols=2;rows=2")</f>
        <v>42004</v>
      </c>
      <c r="AH173">
        <v>10.653</v>
      </c>
      <c r="AI173">
        <v>-1</v>
      </c>
      <c r="AJ173">
        <v>-1</v>
      </c>
      <c r="AK173">
        <v>-1</v>
      </c>
      <c r="AL173">
        <v>-1</v>
      </c>
      <c r="AM173">
        <v>-1</v>
      </c>
      <c r="AN173">
        <v>-1</v>
      </c>
      <c r="AO173" s="1">
        <v>43356</v>
      </c>
      <c r="AP173">
        <v>-1</v>
      </c>
      <c r="AQ173" s="1">
        <v>44557</v>
      </c>
      <c r="AR173">
        <v>-1</v>
      </c>
      <c r="AS173" s="1">
        <v>44558</v>
      </c>
      <c r="AT173">
        <v>-1</v>
      </c>
      <c r="AU173">
        <v>-1</v>
      </c>
      <c r="AV173">
        <v>-1</v>
      </c>
      <c r="AW173" s="1">
        <v>41795</v>
      </c>
      <c r="AX173">
        <v>-1</v>
      </c>
      <c r="AY173" s="1">
        <v>43334</v>
      </c>
      <c r="AZ173">
        <v>-1</v>
      </c>
      <c r="BA173">
        <v>-1</v>
      </c>
      <c r="BB173">
        <v>-1</v>
      </c>
      <c r="BC173" s="1">
        <v>41654</v>
      </c>
      <c r="BD173">
        <v>-1</v>
      </c>
      <c r="BE173">
        <v>-1</v>
      </c>
      <c r="BF173">
        <v>-1</v>
      </c>
      <c r="BG173">
        <v>-1</v>
      </c>
      <c r="BH173">
        <v>-1</v>
      </c>
      <c r="BI173" s="1">
        <v>43356</v>
      </c>
      <c r="BJ173">
        <v>-1</v>
      </c>
      <c r="BK173">
        <v>-1</v>
      </c>
      <c r="BL173">
        <v>-1</v>
      </c>
      <c r="BM173" s="1">
        <v>43356</v>
      </c>
      <c r="BN173">
        <v>-1</v>
      </c>
      <c r="BO173" s="1">
        <v>43358</v>
      </c>
      <c r="BP173">
        <v>-1</v>
      </c>
      <c r="BQ173">
        <v>-1</v>
      </c>
      <c r="BR173">
        <v>-1</v>
      </c>
      <c r="BS173" s="1">
        <v>43358</v>
      </c>
      <c r="BT173">
        <v>-1</v>
      </c>
      <c r="BU173">
        <v>-1</v>
      </c>
      <c r="BV173">
        <v>-1</v>
      </c>
      <c r="BW173" s="1">
        <v>41847</v>
      </c>
      <c r="BX173">
        <v>-1</v>
      </c>
      <c r="BY173">
        <v>-1</v>
      </c>
      <c r="BZ173">
        <v>-1</v>
      </c>
      <c r="CA173" s="1">
        <v>41843</v>
      </c>
      <c r="CB173">
        <v>-1</v>
      </c>
      <c r="CC173" s="1">
        <v>41844</v>
      </c>
      <c r="CD173">
        <v>-1</v>
      </c>
      <c r="CE173" s="1">
        <v>43264</v>
      </c>
      <c r="CF173">
        <v>-1</v>
      </c>
      <c r="CG173" s="1">
        <v>41825</v>
      </c>
      <c r="CH173">
        <v>-1</v>
      </c>
      <c r="CI173">
        <v>-1</v>
      </c>
      <c r="CJ173">
        <v>-1</v>
      </c>
      <c r="CK173" s="1">
        <v>41776</v>
      </c>
      <c r="CL173">
        <v>-1</v>
      </c>
      <c r="CM173">
        <v>-1</v>
      </c>
      <c r="CN173">
        <v>-1</v>
      </c>
    </row>
    <row r="174" spans="1:92" x14ac:dyDescent="0.25">
      <c r="A174" s="1">
        <v>42338</v>
      </c>
      <c r="B174">
        <v>386.654</v>
      </c>
      <c r="C174" s="1">
        <v>41764</v>
      </c>
      <c r="D174">
        <v>-1</v>
      </c>
      <c r="E174" s="1">
        <v>42794</v>
      </c>
      <c r="F174">
        <v>43.453000000000003</v>
      </c>
      <c r="G174" s="1">
        <v>40293</v>
      </c>
      <c r="H174">
        <v>-1</v>
      </c>
      <c r="I174" s="1">
        <v>42794</v>
      </c>
      <c r="J174">
        <v>79.174999999999997</v>
      </c>
      <c r="K174" s="1">
        <v>41752</v>
      </c>
      <c r="L174">
        <v>-1</v>
      </c>
      <c r="M174" s="1">
        <v>40402</v>
      </c>
      <c r="N174">
        <v>-1</v>
      </c>
      <c r="O174" s="1">
        <v>40222</v>
      </c>
      <c r="P174">
        <v>-1</v>
      </c>
      <c r="Q174" s="1">
        <v>42338</v>
      </c>
      <c r="R174">
        <v>105.25700000000001</v>
      </c>
      <c r="S174" s="1">
        <v>43270</v>
      </c>
      <c r="T174">
        <v>-1</v>
      </c>
      <c r="U174" s="1">
        <v>41995</v>
      </c>
      <c r="V174">
        <v>-1</v>
      </c>
      <c r="W174" s="1"/>
      <c r="Y174" s="1">
        <v>42369</v>
      </c>
      <c r="Z174">
        <v>198.21700000000001</v>
      </c>
      <c r="AA174" s="1">
        <v>40414</v>
      </c>
      <c r="AB174">
        <v>-1</v>
      </c>
      <c r="AC174" s="1">
        <v>42489</v>
      </c>
      <c r="AD174">
        <v>162.12299999999999</v>
      </c>
      <c r="AE174" s="1">
        <v>41082</v>
      </c>
      <c r="AF174">
        <v>-1</v>
      </c>
      <c r="AG174" s="1">
        <f>_xll.BDH(CONCATENATE("AUST"," CDS USD SR ",$B$3,"Y D14 CORP"),"PX_LAST",$B$1,$B$2,"Dates","S","Period","M","Array","","cols=2;rows=2")</f>
        <v>42004</v>
      </c>
      <c r="AH174">
        <v>10.653</v>
      </c>
      <c r="AI174">
        <v>-1</v>
      </c>
      <c r="AJ174">
        <v>-1</v>
      </c>
      <c r="AK174">
        <v>-1</v>
      </c>
      <c r="AL174">
        <v>-1</v>
      </c>
      <c r="AM174">
        <v>-1</v>
      </c>
      <c r="AN174">
        <v>-1</v>
      </c>
      <c r="AO174" s="1">
        <v>43357</v>
      </c>
      <c r="AP174">
        <v>-1</v>
      </c>
      <c r="AQ174" s="1">
        <v>44558</v>
      </c>
      <c r="AR174">
        <v>-1</v>
      </c>
      <c r="AS174" s="1">
        <v>44559</v>
      </c>
      <c r="AT174">
        <v>-1</v>
      </c>
      <c r="AU174">
        <v>-1</v>
      </c>
      <c r="AV174">
        <v>-1</v>
      </c>
      <c r="AW174" s="1">
        <v>41796</v>
      </c>
      <c r="AX174">
        <v>-1</v>
      </c>
      <c r="AY174" s="1">
        <v>43335</v>
      </c>
      <c r="AZ174">
        <v>-1</v>
      </c>
      <c r="BA174">
        <v>-1</v>
      </c>
      <c r="BB174">
        <v>-1</v>
      </c>
      <c r="BC174" s="1">
        <v>41655</v>
      </c>
      <c r="BD174">
        <v>-1</v>
      </c>
      <c r="BE174">
        <v>-1</v>
      </c>
      <c r="BF174">
        <v>-1</v>
      </c>
      <c r="BG174">
        <v>-1</v>
      </c>
      <c r="BH174">
        <v>-1</v>
      </c>
      <c r="BI174" s="1">
        <v>43357</v>
      </c>
      <c r="BJ174">
        <v>-1</v>
      </c>
      <c r="BK174">
        <v>-1</v>
      </c>
      <c r="BL174">
        <v>-1</v>
      </c>
      <c r="BM174" s="1">
        <v>43357</v>
      </c>
      <c r="BN174">
        <v>-1</v>
      </c>
      <c r="BO174" s="1">
        <v>43359</v>
      </c>
      <c r="BP174">
        <v>-1</v>
      </c>
      <c r="BQ174">
        <v>-1</v>
      </c>
      <c r="BR174">
        <v>-1</v>
      </c>
      <c r="BS174" s="1">
        <v>43359</v>
      </c>
      <c r="BT174">
        <v>-1</v>
      </c>
      <c r="BU174">
        <v>-1</v>
      </c>
      <c r="BV174">
        <v>-1</v>
      </c>
      <c r="BW174" s="1">
        <v>41848</v>
      </c>
      <c r="BX174">
        <v>-1</v>
      </c>
      <c r="BY174">
        <v>-1</v>
      </c>
      <c r="BZ174">
        <v>-1</v>
      </c>
      <c r="CA174" s="1">
        <v>41844</v>
      </c>
      <c r="CB174">
        <v>-1</v>
      </c>
      <c r="CC174" s="1">
        <v>41845</v>
      </c>
      <c r="CD174">
        <v>-1</v>
      </c>
      <c r="CE174" s="1">
        <v>43265</v>
      </c>
      <c r="CF174">
        <v>-1</v>
      </c>
      <c r="CG174" s="1">
        <v>41826</v>
      </c>
      <c r="CH174">
        <v>-1</v>
      </c>
      <c r="CI174">
        <v>-1</v>
      </c>
      <c r="CJ174">
        <v>-1</v>
      </c>
      <c r="CK174" s="1">
        <v>41777</v>
      </c>
      <c r="CL174">
        <v>-1</v>
      </c>
      <c r="CM174">
        <v>-1</v>
      </c>
      <c r="CN174">
        <v>-1</v>
      </c>
    </row>
    <row r="175" spans="1:92" x14ac:dyDescent="0.25">
      <c r="A175" s="1">
        <v>42369</v>
      </c>
      <c r="B175">
        <v>418.10300000000001</v>
      </c>
      <c r="C175" s="1">
        <v>41765</v>
      </c>
      <c r="D175">
        <v>-1</v>
      </c>
      <c r="E175" s="1">
        <v>42825</v>
      </c>
      <c r="F175">
        <v>42.536999999999999</v>
      </c>
      <c r="G175" s="1">
        <v>40294</v>
      </c>
      <c r="H175">
        <v>-1</v>
      </c>
      <c r="I175" s="1">
        <v>42825</v>
      </c>
      <c r="J175">
        <v>73.227000000000004</v>
      </c>
      <c r="K175" s="1">
        <v>41753</v>
      </c>
      <c r="L175">
        <v>-1</v>
      </c>
      <c r="M175" s="1">
        <v>40403</v>
      </c>
      <c r="N175">
        <v>-1</v>
      </c>
      <c r="O175" s="1">
        <v>40223</v>
      </c>
      <c r="P175">
        <v>-1</v>
      </c>
      <c r="Q175" s="1">
        <v>42369</v>
      </c>
      <c r="R175">
        <v>121.128</v>
      </c>
      <c r="S175" s="1">
        <v>43271</v>
      </c>
      <c r="T175">
        <v>-1</v>
      </c>
      <c r="U175" s="1">
        <v>41996</v>
      </c>
      <c r="V175">
        <v>-1</v>
      </c>
      <c r="W175" s="1">
        <v>42217</v>
      </c>
      <c r="X175">
        <v>-1</v>
      </c>
      <c r="Y175" s="1">
        <v>42398</v>
      </c>
      <c r="Z175">
        <v>190.46100000000001</v>
      </c>
      <c r="AA175" s="1">
        <v>40415</v>
      </c>
      <c r="AB175">
        <v>-1</v>
      </c>
      <c r="AC175" s="1">
        <v>42521</v>
      </c>
      <c r="AD175">
        <v>196.577</v>
      </c>
      <c r="AE175" s="1">
        <v>41083</v>
      </c>
      <c r="AF175">
        <v>-1</v>
      </c>
      <c r="AG175" s="1">
        <f>_xll.BDH(CONCATENATE("AUST"," CDS USD SR ",$B$3,"Y D14 CORP"),"PX_LAST",$B$1,$B$2,"Dates","S","Period","M","Array","","cols=2;rows=2")</f>
        <v>42004</v>
      </c>
      <c r="AH175">
        <v>10.653</v>
      </c>
      <c r="AI175">
        <v>-1</v>
      </c>
      <c r="AJ175">
        <v>-1</v>
      </c>
      <c r="AK175">
        <v>-1</v>
      </c>
      <c r="AL175">
        <v>-1</v>
      </c>
      <c r="AM175">
        <v>-1</v>
      </c>
      <c r="AN175">
        <v>-1</v>
      </c>
      <c r="AO175" s="1">
        <v>43358</v>
      </c>
      <c r="AP175">
        <v>-1</v>
      </c>
      <c r="AQ175" s="1">
        <v>44559</v>
      </c>
      <c r="AR175">
        <v>-1</v>
      </c>
      <c r="AS175" s="1">
        <v>44560</v>
      </c>
      <c r="AT175">
        <v>-1</v>
      </c>
      <c r="AU175">
        <v>-1</v>
      </c>
      <c r="AV175">
        <v>-1</v>
      </c>
      <c r="AW175" s="1">
        <v>41797</v>
      </c>
      <c r="AX175">
        <v>-1</v>
      </c>
      <c r="AY175" s="1">
        <v>43336</v>
      </c>
      <c r="AZ175">
        <v>-1</v>
      </c>
      <c r="BA175">
        <v>-1</v>
      </c>
      <c r="BB175">
        <v>-1</v>
      </c>
      <c r="BC175" s="1">
        <v>41656</v>
      </c>
      <c r="BD175">
        <v>-1</v>
      </c>
      <c r="BE175">
        <v>-1</v>
      </c>
      <c r="BF175">
        <v>-1</v>
      </c>
      <c r="BG175">
        <v>-1</v>
      </c>
      <c r="BH175">
        <v>-1</v>
      </c>
      <c r="BI175" s="1">
        <v>43358</v>
      </c>
      <c r="BJ175">
        <v>-1</v>
      </c>
      <c r="BK175">
        <v>-1</v>
      </c>
      <c r="BL175">
        <v>-1</v>
      </c>
      <c r="BM175" s="1">
        <v>43358</v>
      </c>
      <c r="BN175">
        <v>-1</v>
      </c>
      <c r="BO175" s="1">
        <v>43360</v>
      </c>
      <c r="BP175">
        <v>-1</v>
      </c>
      <c r="BQ175">
        <v>-1</v>
      </c>
      <c r="BR175">
        <v>-1</v>
      </c>
      <c r="BS175" s="1">
        <v>43360</v>
      </c>
      <c r="BT175">
        <v>-1</v>
      </c>
      <c r="BU175">
        <v>-1</v>
      </c>
      <c r="BV175">
        <v>-1</v>
      </c>
      <c r="BW175" s="1">
        <v>41849</v>
      </c>
      <c r="BX175">
        <v>-1</v>
      </c>
      <c r="BY175">
        <v>-1</v>
      </c>
      <c r="BZ175">
        <v>-1</v>
      </c>
      <c r="CA175" s="1">
        <v>41845</v>
      </c>
      <c r="CB175">
        <v>-1</v>
      </c>
      <c r="CC175" s="1">
        <v>41846</v>
      </c>
      <c r="CD175">
        <v>-1</v>
      </c>
      <c r="CE175" s="1">
        <v>43266</v>
      </c>
      <c r="CF175">
        <v>-1</v>
      </c>
      <c r="CG175" s="1">
        <v>41827</v>
      </c>
      <c r="CH175">
        <v>-1</v>
      </c>
      <c r="CI175">
        <v>-1</v>
      </c>
      <c r="CJ175">
        <v>-1</v>
      </c>
      <c r="CK175" s="1">
        <v>41778</v>
      </c>
      <c r="CL175">
        <v>-1</v>
      </c>
      <c r="CM175">
        <v>-1</v>
      </c>
      <c r="CN175">
        <v>-1</v>
      </c>
    </row>
    <row r="176" spans="1:92" x14ac:dyDescent="0.25">
      <c r="A176" s="1">
        <v>42398</v>
      </c>
      <c r="B176">
        <v>377.733</v>
      </c>
      <c r="C176" s="1">
        <v>41766</v>
      </c>
      <c r="D176">
        <v>-1</v>
      </c>
      <c r="E176" s="1">
        <v>42853</v>
      </c>
      <c r="F176">
        <v>42.539000000000001</v>
      </c>
      <c r="G176" s="1">
        <v>40295</v>
      </c>
      <c r="H176">
        <v>-1</v>
      </c>
      <c r="I176" s="1">
        <v>42853</v>
      </c>
      <c r="J176">
        <v>66.537999999999997</v>
      </c>
      <c r="K176" s="1">
        <v>41754</v>
      </c>
      <c r="L176">
        <v>-1</v>
      </c>
      <c r="M176" s="1">
        <v>40404</v>
      </c>
      <c r="N176">
        <v>-1</v>
      </c>
      <c r="O176" s="1">
        <v>40224</v>
      </c>
      <c r="P176">
        <v>-1</v>
      </c>
      <c r="Q176" s="1">
        <v>42398</v>
      </c>
      <c r="R176">
        <v>141.042</v>
      </c>
      <c r="S176" s="1">
        <v>43272</v>
      </c>
      <c r="T176">
        <v>-1</v>
      </c>
      <c r="U176" s="1">
        <v>41997</v>
      </c>
      <c r="V176">
        <v>-1</v>
      </c>
      <c r="W176" s="1">
        <v>42218</v>
      </c>
      <c r="X176">
        <v>-1</v>
      </c>
      <c r="Y176" s="1">
        <v>42460</v>
      </c>
      <c r="Z176">
        <v>221.74600000000001</v>
      </c>
      <c r="AA176" s="1">
        <v>40416</v>
      </c>
      <c r="AB176">
        <v>-1</v>
      </c>
      <c r="AC176" s="1">
        <v>42551</v>
      </c>
      <c r="AD176">
        <v>160.71600000000001</v>
      </c>
      <c r="AE176" s="1">
        <v>41084</v>
      </c>
      <c r="AF176">
        <v>-1</v>
      </c>
      <c r="AG176" s="1">
        <f>_xll.BDH(CONCATENATE("AUST"," CDS USD SR ",$B$3,"Y D14 CORP"),"PX_LAST",$B$1,$B$2,"Dates","S","Period","M","Array","","cols=2;rows=2")</f>
        <v>42004</v>
      </c>
      <c r="AH176">
        <v>10.653</v>
      </c>
      <c r="AI176">
        <v>-1</v>
      </c>
      <c r="AJ176">
        <v>-1</v>
      </c>
      <c r="AK176">
        <v>-1</v>
      </c>
      <c r="AL176">
        <v>-1</v>
      </c>
      <c r="AM176">
        <v>-1</v>
      </c>
      <c r="AN176">
        <v>-1</v>
      </c>
      <c r="AO176" s="1">
        <v>43359</v>
      </c>
      <c r="AP176">
        <v>-1</v>
      </c>
      <c r="AQ176" s="1">
        <v>44560</v>
      </c>
      <c r="AR176">
        <v>-1</v>
      </c>
      <c r="AS176" s="1">
        <v>44561</v>
      </c>
      <c r="AT176">
        <v>-1</v>
      </c>
      <c r="AU176">
        <v>-1</v>
      </c>
      <c r="AV176">
        <v>-1</v>
      </c>
      <c r="AW176" s="1">
        <v>41798</v>
      </c>
      <c r="AX176">
        <v>-1</v>
      </c>
      <c r="AY176" s="1">
        <v>43337</v>
      </c>
      <c r="AZ176">
        <v>-1</v>
      </c>
      <c r="BA176">
        <v>-1</v>
      </c>
      <c r="BB176">
        <v>-1</v>
      </c>
      <c r="BC176" s="1">
        <v>41657</v>
      </c>
      <c r="BD176">
        <v>-1</v>
      </c>
      <c r="BE176">
        <v>-1</v>
      </c>
      <c r="BF176">
        <v>-1</v>
      </c>
      <c r="BG176">
        <v>-1</v>
      </c>
      <c r="BH176">
        <v>-1</v>
      </c>
      <c r="BI176" s="1">
        <v>43359</v>
      </c>
      <c r="BJ176">
        <v>-1</v>
      </c>
      <c r="BK176">
        <v>-1</v>
      </c>
      <c r="BL176">
        <v>-1</v>
      </c>
      <c r="BM176" s="1">
        <v>43359</v>
      </c>
      <c r="BN176">
        <v>-1</v>
      </c>
      <c r="BO176" s="1">
        <v>43361</v>
      </c>
      <c r="BP176">
        <v>-1</v>
      </c>
      <c r="BQ176">
        <v>-1</v>
      </c>
      <c r="BR176">
        <v>-1</v>
      </c>
      <c r="BS176" s="1">
        <v>43361</v>
      </c>
      <c r="BT176">
        <v>-1</v>
      </c>
      <c r="BU176">
        <v>-1</v>
      </c>
      <c r="BV176">
        <v>-1</v>
      </c>
      <c r="BW176" s="1">
        <v>41850</v>
      </c>
      <c r="BX176">
        <v>-1</v>
      </c>
      <c r="BY176">
        <v>-1</v>
      </c>
      <c r="BZ176">
        <v>-1</v>
      </c>
      <c r="CA176" s="1">
        <v>41846</v>
      </c>
      <c r="CB176">
        <v>-1</v>
      </c>
      <c r="CC176" s="1">
        <v>41847</v>
      </c>
      <c r="CD176">
        <v>-1</v>
      </c>
      <c r="CE176" s="1">
        <v>43267</v>
      </c>
      <c r="CF176">
        <v>-1</v>
      </c>
      <c r="CG176" s="1">
        <v>41828</v>
      </c>
      <c r="CH176">
        <v>-1</v>
      </c>
      <c r="CI176">
        <v>-1</v>
      </c>
      <c r="CJ176">
        <v>-1</v>
      </c>
      <c r="CK176" s="1">
        <v>41779</v>
      </c>
      <c r="CL176">
        <v>-1</v>
      </c>
      <c r="CM176">
        <v>-1</v>
      </c>
      <c r="CN176">
        <v>-1</v>
      </c>
    </row>
    <row r="177" spans="1:92" x14ac:dyDescent="0.25">
      <c r="A177" s="1">
        <v>42429</v>
      </c>
      <c r="B177">
        <v>331.4</v>
      </c>
      <c r="C177" s="1">
        <v>41767</v>
      </c>
      <c r="D177">
        <v>-1</v>
      </c>
      <c r="E177" s="1">
        <v>42886</v>
      </c>
      <c r="F177">
        <v>40.798999999999999</v>
      </c>
      <c r="G177" s="1">
        <v>40296</v>
      </c>
      <c r="H177">
        <v>-1</v>
      </c>
      <c r="I177" s="1">
        <v>42886</v>
      </c>
      <c r="J177">
        <v>67.47</v>
      </c>
      <c r="K177" s="1">
        <v>41755</v>
      </c>
      <c r="L177">
        <v>-1</v>
      </c>
      <c r="M177" s="1">
        <v>40405</v>
      </c>
      <c r="N177">
        <v>-1</v>
      </c>
      <c r="O177" s="1">
        <v>40225</v>
      </c>
      <c r="P177">
        <v>-1</v>
      </c>
      <c r="Q177" s="1">
        <v>42429</v>
      </c>
      <c r="R177">
        <v>132.916</v>
      </c>
      <c r="S177" s="1">
        <v>43273</v>
      </c>
      <c r="T177">
        <v>-1</v>
      </c>
      <c r="U177" s="1">
        <v>41998</v>
      </c>
      <c r="V177">
        <v>-1</v>
      </c>
      <c r="W177" s="1">
        <v>42219</v>
      </c>
      <c r="X177">
        <v>-1</v>
      </c>
      <c r="Y177" s="1">
        <v>42489</v>
      </c>
      <c r="Z177">
        <v>210.78800000000001</v>
      </c>
      <c r="AA177" s="1">
        <v>40417</v>
      </c>
      <c r="AB177">
        <v>-1</v>
      </c>
      <c r="AC177" s="1">
        <v>42580</v>
      </c>
      <c r="AD177">
        <v>197.364</v>
      </c>
      <c r="AE177" s="1">
        <v>41085</v>
      </c>
      <c r="AF177">
        <v>-1</v>
      </c>
      <c r="AG177" s="1">
        <f>_xll.BDH(CONCATENATE("AUST"," CDS USD SR ",$B$3,"Y D14 CORP"),"PX_LAST",$B$1,$B$2,"Dates","S","Period","M","Array","","cols=2;rows=2")</f>
        <v>42004</v>
      </c>
      <c r="AH177">
        <v>10.653</v>
      </c>
      <c r="AI177">
        <v>-1</v>
      </c>
      <c r="AJ177">
        <v>-1</v>
      </c>
      <c r="AK177">
        <v>-1</v>
      </c>
      <c r="AL177">
        <v>-1</v>
      </c>
      <c r="AM177">
        <v>-1</v>
      </c>
      <c r="AN177">
        <v>-1</v>
      </c>
      <c r="AO177" s="1">
        <v>43360</v>
      </c>
      <c r="AP177">
        <v>-1</v>
      </c>
      <c r="AQ177" s="1">
        <v>44561</v>
      </c>
      <c r="AR177">
        <v>-1</v>
      </c>
      <c r="AS177" s="1">
        <v>44562</v>
      </c>
      <c r="AT177">
        <v>-1</v>
      </c>
      <c r="AU177">
        <v>-1</v>
      </c>
      <c r="AV177">
        <v>-1</v>
      </c>
      <c r="AW177" s="1">
        <v>41799</v>
      </c>
      <c r="AX177">
        <v>-1</v>
      </c>
      <c r="AY177" s="1">
        <v>43338</v>
      </c>
      <c r="AZ177">
        <v>-1</v>
      </c>
      <c r="BA177">
        <v>-1</v>
      </c>
      <c r="BB177">
        <v>-1</v>
      </c>
      <c r="BC177" s="1">
        <v>41658</v>
      </c>
      <c r="BD177">
        <v>-1</v>
      </c>
      <c r="BE177">
        <v>-1</v>
      </c>
      <c r="BF177">
        <v>-1</v>
      </c>
      <c r="BG177">
        <v>-1</v>
      </c>
      <c r="BH177">
        <v>-1</v>
      </c>
      <c r="BI177" s="1">
        <v>43360</v>
      </c>
      <c r="BJ177">
        <v>-1</v>
      </c>
      <c r="BK177">
        <v>-1</v>
      </c>
      <c r="BL177">
        <v>-1</v>
      </c>
      <c r="BM177" s="1">
        <v>43360</v>
      </c>
      <c r="BN177">
        <v>-1</v>
      </c>
      <c r="BO177" s="1">
        <v>43362</v>
      </c>
      <c r="BP177">
        <v>-1</v>
      </c>
      <c r="BQ177">
        <v>-1</v>
      </c>
      <c r="BR177">
        <v>-1</v>
      </c>
      <c r="BS177" s="1">
        <v>43362</v>
      </c>
      <c r="BT177">
        <v>-1</v>
      </c>
      <c r="BU177">
        <v>-1</v>
      </c>
      <c r="BV177">
        <v>-1</v>
      </c>
      <c r="BW177" s="1">
        <v>41851</v>
      </c>
      <c r="BX177">
        <v>-1</v>
      </c>
      <c r="BY177">
        <v>-1</v>
      </c>
      <c r="BZ177">
        <v>-1</v>
      </c>
      <c r="CA177" s="1">
        <v>41847</v>
      </c>
      <c r="CB177">
        <v>-1</v>
      </c>
      <c r="CC177" s="1">
        <v>41848</v>
      </c>
      <c r="CD177">
        <v>-1</v>
      </c>
      <c r="CE177" s="1">
        <v>43268</v>
      </c>
      <c r="CF177">
        <v>-1</v>
      </c>
      <c r="CG177" s="1">
        <v>41829</v>
      </c>
      <c r="CH177">
        <v>-1</v>
      </c>
      <c r="CI177">
        <v>-1</v>
      </c>
      <c r="CJ177">
        <v>-1</v>
      </c>
      <c r="CK177" s="1">
        <v>41780</v>
      </c>
      <c r="CL177">
        <v>-1</v>
      </c>
      <c r="CM177">
        <v>-1</v>
      </c>
      <c r="CN177">
        <v>-1</v>
      </c>
    </row>
    <row r="178" spans="1:92" x14ac:dyDescent="0.25">
      <c r="A178" s="1">
        <v>42460</v>
      </c>
      <c r="B178">
        <v>237.86799999999999</v>
      </c>
      <c r="C178" s="1">
        <v>41768</v>
      </c>
      <c r="D178">
        <v>-1</v>
      </c>
      <c r="E178" s="1">
        <v>42916</v>
      </c>
      <c r="F178">
        <v>36.302</v>
      </c>
      <c r="G178" s="1">
        <v>40297</v>
      </c>
      <c r="H178">
        <v>-1</v>
      </c>
      <c r="I178" s="1">
        <v>42916</v>
      </c>
      <c r="J178">
        <v>75.518000000000001</v>
      </c>
      <c r="K178" s="1">
        <v>41756</v>
      </c>
      <c r="L178">
        <v>-1</v>
      </c>
      <c r="M178" s="1">
        <v>40406</v>
      </c>
      <c r="N178">
        <v>-1</v>
      </c>
      <c r="O178" s="1">
        <v>40226</v>
      </c>
      <c r="P178">
        <v>-1</v>
      </c>
      <c r="Q178" s="1">
        <v>42460</v>
      </c>
      <c r="R178">
        <v>106.794</v>
      </c>
      <c r="S178" s="1">
        <v>43274</v>
      </c>
      <c r="T178">
        <v>-1</v>
      </c>
      <c r="U178" s="1">
        <v>41999</v>
      </c>
      <c r="V178">
        <v>-1</v>
      </c>
      <c r="W178" s="1">
        <v>42220</v>
      </c>
      <c r="X178">
        <v>-1</v>
      </c>
      <c r="Y178" s="1">
        <v>42521</v>
      </c>
      <c r="Z178">
        <v>248.49</v>
      </c>
      <c r="AA178" s="1">
        <v>40418</v>
      </c>
      <c r="AB178">
        <v>-1</v>
      </c>
      <c r="AC178" s="1">
        <v>42613</v>
      </c>
      <c r="AD178">
        <v>162.49199999999999</v>
      </c>
      <c r="AE178" s="1">
        <v>41086</v>
      </c>
      <c r="AF178">
        <v>-1</v>
      </c>
      <c r="AG178" s="1">
        <f>_xll.BDH(CONCATENATE("AUST"," CDS USD SR ",$B$3,"Y D14 CORP"),"PX_LAST",$B$1,$B$2,"Dates","S","Period","M","Array","","cols=2;rows=2")</f>
        <v>42004</v>
      </c>
      <c r="AH178">
        <v>10.653</v>
      </c>
      <c r="AI178">
        <v>-1</v>
      </c>
      <c r="AJ178">
        <v>-1</v>
      </c>
      <c r="AK178">
        <v>-1</v>
      </c>
      <c r="AL178">
        <v>-1</v>
      </c>
      <c r="AM178">
        <v>-1</v>
      </c>
      <c r="AN178">
        <v>-1</v>
      </c>
      <c r="AO178" s="1">
        <v>43361</v>
      </c>
      <c r="AP178">
        <v>-1</v>
      </c>
      <c r="AQ178" s="1">
        <v>44562</v>
      </c>
      <c r="AR178">
        <v>-1</v>
      </c>
      <c r="AS178" s="1">
        <v>44563</v>
      </c>
      <c r="AT178">
        <v>-1</v>
      </c>
      <c r="AU178">
        <v>-1</v>
      </c>
      <c r="AV178">
        <v>-1</v>
      </c>
      <c r="AW178" s="1">
        <v>41800</v>
      </c>
      <c r="AX178">
        <v>-1</v>
      </c>
      <c r="AY178" s="1">
        <v>43339</v>
      </c>
      <c r="AZ178">
        <v>-1</v>
      </c>
      <c r="BA178">
        <v>-1</v>
      </c>
      <c r="BB178">
        <v>-1</v>
      </c>
      <c r="BC178" s="1">
        <v>41659</v>
      </c>
      <c r="BD178">
        <v>-1</v>
      </c>
      <c r="BE178">
        <v>-1</v>
      </c>
      <c r="BF178">
        <v>-1</v>
      </c>
      <c r="BG178">
        <v>-1</v>
      </c>
      <c r="BH178">
        <v>-1</v>
      </c>
      <c r="BI178" s="1">
        <v>43361</v>
      </c>
      <c r="BJ178">
        <v>-1</v>
      </c>
      <c r="BK178">
        <v>-1</v>
      </c>
      <c r="BL178">
        <v>-1</v>
      </c>
      <c r="BM178" s="1">
        <v>43361</v>
      </c>
      <c r="BN178">
        <v>-1</v>
      </c>
      <c r="BO178" s="1">
        <v>43363</v>
      </c>
      <c r="BP178">
        <v>-1</v>
      </c>
      <c r="BQ178">
        <v>-1</v>
      </c>
      <c r="BR178">
        <v>-1</v>
      </c>
      <c r="BS178" s="1">
        <v>43363</v>
      </c>
      <c r="BT178">
        <v>-1</v>
      </c>
      <c r="BU178">
        <v>-1</v>
      </c>
      <c r="BV178">
        <v>-1</v>
      </c>
      <c r="BW178" s="1">
        <v>41852</v>
      </c>
      <c r="BX178">
        <v>-1</v>
      </c>
      <c r="BY178">
        <v>-1</v>
      </c>
      <c r="BZ178">
        <v>-1</v>
      </c>
      <c r="CA178" s="1">
        <v>41848</v>
      </c>
      <c r="CB178">
        <v>-1</v>
      </c>
      <c r="CC178" s="1">
        <v>41849</v>
      </c>
      <c r="CD178">
        <v>-1</v>
      </c>
      <c r="CE178" s="1">
        <v>43269</v>
      </c>
      <c r="CF178">
        <v>-1</v>
      </c>
      <c r="CG178" s="1">
        <v>41830</v>
      </c>
      <c r="CH178">
        <v>-1</v>
      </c>
      <c r="CI178">
        <v>-1</v>
      </c>
      <c r="CJ178">
        <v>-1</v>
      </c>
      <c r="CK178" s="1">
        <v>41781</v>
      </c>
      <c r="CL178">
        <v>-1</v>
      </c>
      <c r="CM178">
        <v>-1</v>
      </c>
      <c r="CN178">
        <v>-1</v>
      </c>
    </row>
    <row r="179" spans="1:92" x14ac:dyDescent="0.25">
      <c r="A179" s="1">
        <v>42489</v>
      </c>
      <c r="B179">
        <v>220.483</v>
      </c>
      <c r="C179" s="1">
        <v>41769</v>
      </c>
      <c r="D179">
        <v>-1</v>
      </c>
      <c r="E179" s="1">
        <v>42947</v>
      </c>
      <c r="F179">
        <v>34.405000000000001</v>
      </c>
      <c r="G179" s="1">
        <v>40298</v>
      </c>
      <c r="H179">
        <v>-1</v>
      </c>
      <c r="I179" s="1">
        <v>42947</v>
      </c>
      <c r="J179">
        <v>64.372</v>
      </c>
      <c r="K179" s="1">
        <v>41757</v>
      </c>
      <c r="L179">
        <v>-1</v>
      </c>
      <c r="M179" s="1">
        <v>40407</v>
      </c>
      <c r="N179">
        <v>-1</v>
      </c>
      <c r="O179" s="1">
        <v>40227</v>
      </c>
      <c r="P179">
        <v>-1</v>
      </c>
      <c r="Q179" s="1">
        <v>42489</v>
      </c>
      <c r="R179">
        <v>106.295</v>
      </c>
      <c r="S179" s="1">
        <v>43275</v>
      </c>
      <c r="T179">
        <v>-1</v>
      </c>
      <c r="U179" s="1">
        <v>42000</v>
      </c>
      <c r="V179">
        <v>-1</v>
      </c>
      <c r="W179" s="1">
        <v>42221</v>
      </c>
      <c r="X179">
        <v>-1</v>
      </c>
      <c r="Y179" s="1">
        <v>42551</v>
      </c>
      <c r="Z179">
        <v>230.12200000000001</v>
      </c>
      <c r="AA179" s="1">
        <v>40419</v>
      </c>
      <c r="AB179">
        <v>-1</v>
      </c>
      <c r="AC179" s="1">
        <v>42643</v>
      </c>
      <c r="AD179">
        <v>233.88200000000001</v>
      </c>
      <c r="AE179" s="1">
        <v>41087</v>
      </c>
      <c r="AF179">
        <v>-1</v>
      </c>
      <c r="AG179" s="1">
        <f>_xll.BDH(CONCATENATE("AUST"," CDS USD SR ",$B$3,"Y D14 CORP"),"PX_LAST",$B$1,$B$2,"Dates","S","Period","M","Array","","cols=2;rows=2")</f>
        <v>42004</v>
      </c>
      <c r="AH179">
        <v>10.653</v>
      </c>
      <c r="AI179">
        <v>-1</v>
      </c>
      <c r="AJ179">
        <v>-1</v>
      </c>
      <c r="AK179">
        <v>-1</v>
      </c>
      <c r="AL179">
        <v>-1</v>
      </c>
      <c r="AM179">
        <v>-1</v>
      </c>
      <c r="AN179">
        <v>-1</v>
      </c>
      <c r="AO179" s="1">
        <v>43362</v>
      </c>
      <c r="AP179">
        <v>-1</v>
      </c>
      <c r="AQ179" s="1">
        <v>44563</v>
      </c>
      <c r="AR179">
        <v>-1</v>
      </c>
      <c r="AS179" s="1">
        <v>44564</v>
      </c>
      <c r="AT179">
        <v>-1</v>
      </c>
      <c r="AU179">
        <v>-1</v>
      </c>
      <c r="AV179">
        <v>-1</v>
      </c>
      <c r="AW179" s="1">
        <v>41801</v>
      </c>
      <c r="AX179">
        <v>-1</v>
      </c>
      <c r="AY179" s="1">
        <v>43340</v>
      </c>
      <c r="AZ179">
        <v>-1</v>
      </c>
      <c r="BA179">
        <v>-1</v>
      </c>
      <c r="BB179">
        <v>-1</v>
      </c>
      <c r="BC179" s="1">
        <v>41660</v>
      </c>
      <c r="BD179">
        <v>-1</v>
      </c>
      <c r="BE179">
        <v>-1</v>
      </c>
      <c r="BF179">
        <v>-1</v>
      </c>
      <c r="BG179">
        <v>-1</v>
      </c>
      <c r="BH179">
        <v>-1</v>
      </c>
      <c r="BI179" s="1">
        <v>43362</v>
      </c>
      <c r="BJ179">
        <v>-1</v>
      </c>
      <c r="BK179">
        <v>-1</v>
      </c>
      <c r="BL179">
        <v>-1</v>
      </c>
      <c r="BM179" s="1">
        <v>43362</v>
      </c>
      <c r="BN179">
        <v>-1</v>
      </c>
      <c r="BO179" s="1">
        <v>43364</v>
      </c>
      <c r="BP179">
        <v>-1</v>
      </c>
      <c r="BQ179">
        <v>-1</v>
      </c>
      <c r="BR179">
        <v>-1</v>
      </c>
      <c r="BS179" s="1">
        <v>43364</v>
      </c>
      <c r="BT179">
        <v>-1</v>
      </c>
      <c r="BU179">
        <v>-1</v>
      </c>
      <c r="BV179">
        <v>-1</v>
      </c>
      <c r="BW179" s="1">
        <v>41853</v>
      </c>
      <c r="BX179">
        <v>-1</v>
      </c>
      <c r="BY179">
        <v>-1</v>
      </c>
      <c r="BZ179">
        <v>-1</v>
      </c>
      <c r="CA179" s="1">
        <v>41849</v>
      </c>
      <c r="CB179">
        <v>-1</v>
      </c>
      <c r="CC179" s="1">
        <v>41850</v>
      </c>
      <c r="CD179">
        <v>-1</v>
      </c>
      <c r="CE179" s="1">
        <v>43270</v>
      </c>
      <c r="CF179">
        <v>-1</v>
      </c>
      <c r="CG179" s="1">
        <v>41831</v>
      </c>
      <c r="CH179">
        <v>-1</v>
      </c>
      <c r="CI179">
        <v>-1</v>
      </c>
      <c r="CJ179">
        <v>-1</v>
      </c>
      <c r="CK179" s="1">
        <v>41782</v>
      </c>
      <c r="CL179">
        <v>-1</v>
      </c>
      <c r="CM179">
        <v>-1</v>
      </c>
      <c r="CN179">
        <v>-1</v>
      </c>
    </row>
    <row r="180" spans="1:92" x14ac:dyDescent="0.25">
      <c r="A180" s="1">
        <v>42521</v>
      </c>
      <c r="B180">
        <v>235.88800000000001</v>
      </c>
      <c r="C180" s="1">
        <v>41770</v>
      </c>
      <c r="D180">
        <v>-1</v>
      </c>
      <c r="E180" s="1">
        <v>42978</v>
      </c>
      <c r="F180">
        <v>30.353999999999999</v>
      </c>
      <c r="G180" s="1">
        <v>40299</v>
      </c>
      <c r="H180">
        <v>-1</v>
      </c>
      <c r="I180" s="1">
        <v>42978</v>
      </c>
      <c r="J180">
        <v>63.984000000000002</v>
      </c>
      <c r="K180" s="1">
        <v>41758</v>
      </c>
      <c r="L180">
        <v>-1</v>
      </c>
      <c r="M180" s="1">
        <v>40408</v>
      </c>
      <c r="N180">
        <v>-1</v>
      </c>
      <c r="O180" s="1">
        <v>40228</v>
      </c>
      <c r="P180">
        <v>-1</v>
      </c>
      <c r="Q180" s="1">
        <v>42521</v>
      </c>
      <c r="R180">
        <v>114.405</v>
      </c>
      <c r="S180" s="1">
        <v>43276</v>
      </c>
      <c r="T180">
        <v>-1</v>
      </c>
      <c r="U180" s="1">
        <v>42001</v>
      </c>
      <c r="V180">
        <v>-1</v>
      </c>
      <c r="W180" s="1">
        <v>42222</v>
      </c>
      <c r="X180">
        <v>-1</v>
      </c>
      <c r="Y180" s="1">
        <v>42580</v>
      </c>
      <c r="Z180">
        <v>226.636</v>
      </c>
      <c r="AA180" s="1">
        <v>40420</v>
      </c>
      <c r="AB180">
        <v>-1</v>
      </c>
      <c r="AC180" s="1">
        <v>42615</v>
      </c>
      <c r="AD180">
        <v>-1</v>
      </c>
      <c r="AE180" s="1">
        <v>41088</v>
      </c>
      <c r="AF180">
        <v>-1</v>
      </c>
      <c r="AG180" s="1">
        <f>_xll.BDH(CONCATENATE("AUST"," CDS USD SR ",$B$3,"Y D14 CORP"),"PX_LAST",$B$1,$B$2,"Dates","S","Period","M","Array","","cols=2;rows=2")</f>
        <v>42004</v>
      </c>
      <c r="AH180">
        <v>10.653</v>
      </c>
      <c r="AI180">
        <v>-1</v>
      </c>
      <c r="AJ180">
        <v>-1</v>
      </c>
      <c r="AK180">
        <v>-1</v>
      </c>
      <c r="AL180">
        <v>-1</v>
      </c>
      <c r="AM180">
        <v>-1</v>
      </c>
      <c r="AN180">
        <v>-1</v>
      </c>
      <c r="AO180" s="1">
        <v>43363</v>
      </c>
      <c r="AP180">
        <v>-1</v>
      </c>
      <c r="AQ180" s="1">
        <v>44564</v>
      </c>
      <c r="AR180">
        <v>-1</v>
      </c>
      <c r="AS180" s="1">
        <v>44565</v>
      </c>
      <c r="AT180">
        <v>-1</v>
      </c>
      <c r="AU180">
        <v>-1</v>
      </c>
      <c r="AV180">
        <v>-1</v>
      </c>
      <c r="AW180" s="1">
        <v>41802</v>
      </c>
      <c r="AX180">
        <v>-1</v>
      </c>
      <c r="AY180" s="1">
        <v>43341</v>
      </c>
      <c r="AZ180">
        <v>-1</v>
      </c>
      <c r="BA180">
        <v>-1</v>
      </c>
      <c r="BB180">
        <v>-1</v>
      </c>
      <c r="BC180" s="1">
        <v>41661</v>
      </c>
      <c r="BD180">
        <v>-1</v>
      </c>
      <c r="BE180">
        <v>-1</v>
      </c>
      <c r="BF180">
        <v>-1</v>
      </c>
      <c r="BG180">
        <v>-1</v>
      </c>
      <c r="BH180">
        <v>-1</v>
      </c>
      <c r="BI180" s="1">
        <v>43363</v>
      </c>
      <c r="BJ180">
        <v>-1</v>
      </c>
      <c r="BK180">
        <v>-1</v>
      </c>
      <c r="BL180">
        <v>-1</v>
      </c>
      <c r="BM180" s="1">
        <v>43363</v>
      </c>
      <c r="BN180">
        <v>-1</v>
      </c>
      <c r="BO180" s="1">
        <v>43365</v>
      </c>
      <c r="BP180">
        <v>-1</v>
      </c>
      <c r="BQ180">
        <v>-1</v>
      </c>
      <c r="BR180">
        <v>-1</v>
      </c>
      <c r="BS180" s="1">
        <v>43365</v>
      </c>
      <c r="BT180">
        <v>-1</v>
      </c>
      <c r="BU180">
        <v>-1</v>
      </c>
      <c r="BV180">
        <v>-1</v>
      </c>
      <c r="BW180" s="1">
        <v>41854</v>
      </c>
      <c r="BX180">
        <v>-1</v>
      </c>
      <c r="BY180">
        <v>-1</v>
      </c>
      <c r="BZ180">
        <v>-1</v>
      </c>
      <c r="CA180" s="1">
        <v>41850</v>
      </c>
      <c r="CB180">
        <v>-1</v>
      </c>
      <c r="CC180" s="1">
        <v>41851</v>
      </c>
      <c r="CD180">
        <v>-1</v>
      </c>
      <c r="CE180" s="1">
        <v>43271</v>
      </c>
      <c r="CF180">
        <v>-1</v>
      </c>
      <c r="CG180" s="1">
        <v>41832</v>
      </c>
      <c r="CH180">
        <v>-1</v>
      </c>
      <c r="CI180">
        <v>-1</v>
      </c>
      <c r="CJ180">
        <v>-1</v>
      </c>
      <c r="CK180" s="1">
        <v>41783</v>
      </c>
      <c r="CL180">
        <v>-1</v>
      </c>
      <c r="CM180">
        <v>-1</v>
      </c>
      <c r="CN180">
        <v>-1</v>
      </c>
    </row>
    <row r="181" spans="1:92" x14ac:dyDescent="0.25">
      <c r="A181" s="1">
        <v>42551</v>
      </c>
      <c r="B181">
        <v>195.24700000000001</v>
      </c>
      <c r="C181" s="1">
        <v>41771</v>
      </c>
      <c r="D181">
        <v>-1</v>
      </c>
      <c r="E181" s="1">
        <v>43007</v>
      </c>
      <c r="F181">
        <v>34.353999999999999</v>
      </c>
      <c r="G181" s="1">
        <v>40300</v>
      </c>
      <c r="H181">
        <v>-1</v>
      </c>
      <c r="I181" s="1">
        <v>43007</v>
      </c>
      <c r="J181">
        <v>65.629000000000005</v>
      </c>
      <c r="K181" s="1">
        <v>41759</v>
      </c>
      <c r="L181">
        <v>-1</v>
      </c>
      <c r="M181" s="1">
        <v>40409</v>
      </c>
      <c r="N181">
        <v>-1</v>
      </c>
      <c r="O181" s="1">
        <v>40229</v>
      </c>
      <c r="P181">
        <v>-1</v>
      </c>
      <c r="Q181" s="1">
        <v>42551</v>
      </c>
      <c r="R181">
        <v>100.27200000000001</v>
      </c>
      <c r="S181" s="1">
        <v>43277</v>
      </c>
      <c r="T181">
        <v>-1</v>
      </c>
      <c r="U181" s="1">
        <v>42002</v>
      </c>
      <c r="V181">
        <v>-1</v>
      </c>
      <c r="W181" s="1">
        <v>42223</v>
      </c>
      <c r="X181">
        <v>-1</v>
      </c>
      <c r="Y181" s="1">
        <v>42613</v>
      </c>
      <c r="Z181">
        <v>230.084</v>
      </c>
      <c r="AA181" s="1">
        <v>40421</v>
      </c>
      <c r="AB181">
        <v>-1</v>
      </c>
      <c r="AC181" s="1">
        <v>42616</v>
      </c>
      <c r="AD181">
        <v>-1</v>
      </c>
      <c r="AE181" s="1">
        <v>41089</v>
      </c>
      <c r="AF181">
        <v>-1</v>
      </c>
      <c r="AG181" s="1">
        <f>_xll.BDH(CONCATENATE("AUST"," CDS USD SR ",$B$3,"Y D14 CORP"),"PX_LAST",$B$1,$B$2,"Dates","S","Period","M","Array","","cols=2;rows=2")</f>
        <v>42004</v>
      </c>
      <c r="AH181">
        <v>10.653</v>
      </c>
      <c r="AI181">
        <v>-1</v>
      </c>
      <c r="AJ181">
        <v>-1</v>
      </c>
      <c r="AK181">
        <v>-1</v>
      </c>
      <c r="AL181">
        <v>-1</v>
      </c>
      <c r="AM181">
        <v>-1</v>
      </c>
      <c r="AN181">
        <v>-1</v>
      </c>
      <c r="AO181" s="1">
        <v>43364</v>
      </c>
      <c r="AP181">
        <v>-1</v>
      </c>
      <c r="AQ181" s="1">
        <v>44565</v>
      </c>
      <c r="AR181">
        <v>-1</v>
      </c>
      <c r="AS181" s="1">
        <v>44566</v>
      </c>
      <c r="AT181">
        <v>-1</v>
      </c>
      <c r="AU181">
        <v>-1</v>
      </c>
      <c r="AV181">
        <v>-1</v>
      </c>
      <c r="AW181" s="1">
        <v>41803</v>
      </c>
      <c r="AX181">
        <v>-1</v>
      </c>
      <c r="AY181" s="1">
        <v>43342</v>
      </c>
      <c r="AZ181">
        <v>-1</v>
      </c>
      <c r="BA181">
        <v>-1</v>
      </c>
      <c r="BB181">
        <v>-1</v>
      </c>
      <c r="BC181" s="1">
        <v>41662</v>
      </c>
      <c r="BD181">
        <v>-1</v>
      </c>
      <c r="BE181">
        <v>-1</v>
      </c>
      <c r="BF181">
        <v>-1</v>
      </c>
      <c r="BG181">
        <v>-1</v>
      </c>
      <c r="BH181">
        <v>-1</v>
      </c>
      <c r="BI181" s="1">
        <v>43364</v>
      </c>
      <c r="BJ181">
        <v>-1</v>
      </c>
      <c r="BK181">
        <v>-1</v>
      </c>
      <c r="BL181">
        <v>-1</v>
      </c>
      <c r="BM181" s="1">
        <v>43364</v>
      </c>
      <c r="BN181">
        <v>-1</v>
      </c>
      <c r="BO181" s="1">
        <v>43366</v>
      </c>
      <c r="BP181">
        <v>-1</v>
      </c>
      <c r="BQ181">
        <v>-1</v>
      </c>
      <c r="BR181">
        <v>-1</v>
      </c>
      <c r="BS181" s="1">
        <v>43366</v>
      </c>
      <c r="BT181">
        <v>-1</v>
      </c>
      <c r="BU181">
        <v>-1</v>
      </c>
      <c r="BV181">
        <v>-1</v>
      </c>
      <c r="BW181" s="1">
        <v>41855</v>
      </c>
      <c r="BX181">
        <v>-1</v>
      </c>
      <c r="BY181">
        <v>-1</v>
      </c>
      <c r="BZ181">
        <v>-1</v>
      </c>
      <c r="CA181" s="1">
        <v>41851</v>
      </c>
      <c r="CB181">
        <v>-1</v>
      </c>
      <c r="CC181" s="1">
        <v>41852</v>
      </c>
      <c r="CD181">
        <v>-1</v>
      </c>
      <c r="CE181" s="1">
        <v>43272</v>
      </c>
      <c r="CF181">
        <v>-1</v>
      </c>
      <c r="CG181" s="1">
        <v>41833</v>
      </c>
      <c r="CH181">
        <v>-1</v>
      </c>
      <c r="CI181">
        <v>-1</v>
      </c>
      <c r="CJ181">
        <v>-1</v>
      </c>
      <c r="CK181" s="1">
        <v>41784</v>
      </c>
      <c r="CL181">
        <v>-1</v>
      </c>
      <c r="CM181">
        <v>-1</v>
      </c>
      <c r="CN181">
        <v>-1</v>
      </c>
    </row>
    <row r="182" spans="1:92" x14ac:dyDescent="0.25">
      <c r="A182" s="1">
        <v>42580</v>
      </c>
      <c r="B182">
        <v>170.995</v>
      </c>
      <c r="C182" s="1">
        <v>41772</v>
      </c>
      <c r="D182">
        <v>-1</v>
      </c>
      <c r="E182" s="1">
        <v>43039</v>
      </c>
      <c r="F182">
        <v>25.899000000000001</v>
      </c>
      <c r="G182" s="1">
        <v>40301</v>
      </c>
      <c r="H182">
        <v>-1</v>
      </c>
      <c r="I182" s="1">
        <v>43039</v>
      </c>
      <c r="J182">
        <v>59.390999999999998</v>
      </c>
      <c r="K182" s="1">
        <v>41760</v>
      </c>
      <c r="L182">
        <v>-1</v>
      </c>
      <c r="M182" s="1">
        <v>40410</v>
      </c>
      <c r="N182">
        <v>-1</v>
      </c>
      <c r="O182" s="1">
        <v>40230</v>
      </c>
      <c r="P182">
        <v>-1</v>
      </c>
      <c r="Q182" s="1">
        <v>42580</v>
      </c>
      <c r="R182">
        <v>95.320999999999998</v>
      </c>
      <c r="S182" s="1">
        <v>43278</v>
      </c>
      <c r="T182">
        <v>-1</v>
      </c>
      <c r="U182" s="1">
        <v>42003</v>
      </c>
      <c r="V182">
        <v>-1</v>
      </c>
      <c r="W182" s="1">
        <v>42224</v>
      </c>
      <c r="X182">
        <v>-1</v>
      </c>
      <c r="Y182" s="1">
        <v>44316</v>
      </c>
      <c r="Z182">
        <v>141.94</v>
      </c>
      <c r="AA182" s="1">
        <v>40422</v>
      </c>
      <c r="AB182">
        <v>-1</v>
      </c>
      <c r="AC182" s="1">
        <v>42617</v>
      </c>
      <c r="AD182">
        <v>-1</v>
      </c>
      <c r="AE182" s="1">
        <v>41090</v>
      </c>
      <c r="AF182">
        <v>-1</v>
      </c>
      <c r="AG182" s="1">
        <f>_xll.BDH(CONCATENATE("AUST"," CDS USD SR ",$B$3,"Y D14 CORP"),"PX_LAST",$B$1,$B$2,"Dates","S","Period","M","Array","","cols=2;rows=2")</f>
        <v>42004</v>
      </c>
      <c r="AH182">
        <v>10.653</v>
      </c>
      <c r="AI182">
        <v>-1</v>
      </c>
      <c r="AJ182">
        <v>-1</v>
      </c>
      <c r="AK182">
        <v>-1</v>
      </c>
      <c r="AL182">
        <v>-1</v>
      </c>
      <c r="AM182">
        <v>-1</v>
      </c>
      <c r="AN182">
        <v>-1</v>
      </c>
      <c r="AO182" s="1">
        <v>43365</v>
      </c>
      <c r="AP182">
        <v>-1</v>
      </c>
      <c r="AQ182" s="1">
        <v>44566</v>
      </c>
      <c r="AR182">
        <v>-1</v>
      </c>
      <c r="AS182" s="1">
        <v>44567</v>
      </c>
      <c r="AT182">
        <v>-1</v>
      </c>
      <c r="AU182">
        <v>-1</v>
      </c>
      <c r="AV182">
        <v>-1</v>
      </c>
      <c r="AW182" s="1">
        <v>41804</v>
      </c>
      <c r="AX182">
        <v>-1</v>
      </c>
      <c r="AY182" s="1">
        <v>43343</v>
      </c>
      <c r="AZ182">
        <v>-1</v>
      </c>
      <c r="BA182">
        <v>-1</v>
      </c>
      <c r="BB182">
        <v>-1</v>
      </c>
      <c r="BC182" s="1">
        <v>41663</v>
      </c>
      <c r="BD182">
        <v>-1</v>
      </c>
      <c r="BE182">
        <v>-1</v>
      </c>
      <c r="BF182">
        <v>-1</v>
      </c>
      <c r="BG182">
        <v>-1</v>
      </c>
      <c r="BH182">
        <v>-1</v>
      </c>
      <c r="BI182" s="1">
        <v>43365</v>
      </c>
      <c r="BJ182">
        <v>-1</v>
      </c>
      <c r="BK182">
        <v>-1</v>
      </c>
      <c r="BL182">
        <v>-1</v>
      </c>
      <c r="BM182" s="1">
        <v>43365</v>
      </c>
      <c r="BN182">
        <v>-1</v>
      </c>
      <c r="BO182" s="1">
        <v>43367</v>
      </c>
      <c r="BP182">
        <v>-1</v>
      </c>
      <c r="BQ182">
        <v>-1</v>
      </c>
      <c r="BR182">
        <v>-1</v>
      </c>
      <c r="BS182" s="1">
        <v>43367</v>
      </c>
      <c r="BT182">
        <v>-1</v>
      </c>
      <c r="BU182">
        <v>-1</v>
      </c>
      <c r="BV182">
        <v>-1</v>
      </c>
      <c r="BW182" s="1">
        <v>41856</v>
      </c>
      <c r="BX182">
        <v>-1</v>
      </c>
      <c r="BY182">
        <v>-1</v>
      </c>
      <c r="BZ182">
        <v>-1</v>
      </c>
      <c r="CA182" s="1">
        <v>41852</v>
      </c>
      <c r="CB182">
        <v>-1</v>
      </c>
      <c r="CC182" s="1">
        <v>41853</v>
      </c>
      <c r="CD182">
        <v>-1</v>
      </c>
      <c r="CE182" s="1">
        <v>43273</v>
      </c>
      <c r="CF182">
        <v>-1</v>
      </c>
      <c r="CG182" s="1">
        <v>41834</v>
      </c>
      <c r="CH182">
        <v>-1</v>
      </c>
      <c r="CI182">
        <v>-1</v>
      </c>
      <c r="CJ182">
        <v>-1</v>
      </c>
      <c r="CK182" s="1">
        <v>41785</v>
      </c>
      <c r="CL182">
        <v>-1</v>
      </c>
      <c r="CM182">
        <v>-1</v>
      </c>
      <c r="CN182">
        <v>-1</v>
      </c>
    </row>
    <row r="183" spans="1:92" x14ac:dyDescent="0.25">
      <c r="A183" s="1">
        <v>42613</v>
      </c>
      <c r="B183">
        <v>147.012</v>
      </c>
      <c r="C183" s="1">
        <v>41773</v>
      </c>
      <c r="D183">
        <v>-1</v>
      </c>
      <c r="E183" s="1">
        <v>43069</v>
      </c>
      <c r="F183">
        <v>29.777999999999999</v>
      </c>
      <c r="G183" s="1">
        <v>40302</v>
      </c>
      <c r="H183">
        <v>-1</v>
      </c>
      <c r="I183" s="1">
        <v>43069</v>
      </c>
      <c r="J183">
        <v>63.459000000000003</v>
      </c>
      <c r="K183" s="1">
        <v>41761</v>
      </c>
      <c r="L183">
        <v>-1</v>
      </c>
      <c r="M183" s="1">
        <v>40411</v>
      </c>
      <c r="N183">
        <v>-1</v>
      </c>
      <c r="O183" s="1">
        <v>40231</v>
      </c>
      <c r="P183">
        <v>-1</v>
      </c>
      <c r="Q183" s="1">
        <v>42613</v>
      </c>
      <c r="R183">
        <v>83.867000000000004</v>
      </c>
      <c r="S183" s="1">
        <v>43279</v>
      </c>
      <c r="T183">
        <v>-1</v>
      </c>
      <c r="U183" s="1">
        <v>42004</v>
      </c>
      <c r="V183">
        <v>-1</v>
      </c>
      <c r="W183" s="1">
        <v>42225</v>
      </c>
      <c r="X183">
        <v>-1</v>
      </c>
      <c r="Y183" s="1">
        <v>44347</v>
      </c>
      <c r="Z183">
        <v>124.04</v>
      </c>
      <c r="AA183" s="1">
        <v>40423</v>
      </c>
      <c r="AB183">
        <v>-1</v>
      </c>
      <c r="AC183" s="1">
        <v>42618</v>
      </c>
      <c r="AD183">
        <v>-1</v>
      </c>
      <c r="AE183" s="1">
        <v>41091</v>
      </c>
      <c r="AF183">
        <v>-1</v>
      </c>
      <c r="AG183" s="1">
        <f>_xll.BDH(CONCATENATE("AUST"," CDS USD SR ",$B$3,"Y D14 CORP"),"PX_LAST",$B$1,$B$2,"Dates","S","Period","M","Array","","cols=2;rows=2")</f>
        <v>42004</v>
      </c>
      <c r="AH183">
        <v>10.653</v>
      </c>
      <c r="AI183">
        <v>-1</v>
      </c>
      <c r="AJ183">
        <v>-1</v>
      </c>
      <c r="AK183">
        <v>-1</v>
      </c>
      <c r="AL183">
        <v>-1</v>
      </c>
      <c r="AM183">
        <v>-1</v>
      </c>
      <c r="AN183">
        <v>-1</v>
      </c>
      <c r="AO183" s="1">
        <v>43366</v>
      </c>
      <c r="AP183">
        <v>-1</v>
      </c>
      <c r="AQ183" s="1">
        <v>44567</v>
      </c>
      <c r="AR183">
        <v>-1</v>
      </c>
      <c r="AS183" s="1">
        <v>44568</v>
      </c>
      <c r="AT183">
        <v>-1</v>
      </c>
      <c r="AU183">
        <v>-1</v>
      </c>
      <c r="AV183">
        <v>-1</v>
      </c>
      <c r="AW183" s="1">
        <v>41805</v>
      </c>
      <c r="AX183">
        <v>-1</v>
      </c>
      <c r="AY183" s="1">
        <v>43344</v>
      </c>
      <c r="AZ183">
        <v>-1</v>
      </c>
      <c r="BA183">
        <v>-1</v>
      </c>
      <c r="BB183">
        <v>-1</v>
      </c>
      <c r="BC183" s="1">
        <v>41664</v>
      </c>
      <c r="BD183">
        <v>-1</v>
      </c>
      <c r="BE183">
        <v>-1</v>
      </c>
      <c r="BF183">
        <v>-1</v>
      </c>
      <c r="BG183">
        <v>-1</v>
      </c>
      <c r="BH183">
        <v>-1</v>
      </c>
      <c r="BI183" s="1">
        <v>43366</v>
      </c>
      <c r="BJ183">
        <v>-1</v>
      </c>
      <c r="BK183">
        <v>-1</v>
      </c>
      <c r="BL183">
        <v>-1</v>
      </c>
      <c r="BM183" s="1">
        <v>43366</v>
      </c>
      <c r="BN183">
        <v>-1</v>
      </c>
      <c r="BO183" s="1">
        <v>43368</v>
      </c>
      <c r="BP183">
        <v>-1</v>
      </c>
      <c r="BQ183">
        <v>-1</v>
      </c>
      <c r="BR183">
        <v>-1</v>
      </c>
      <c r="BS183" s="1">
        <v>43368</v>
      </c>
      <c r="BT183">
        <v>-1</v>
      </c>
      <c r="BU183">
        <v>-1</v>
      </c>
      <c r="BV183">
        <v>-1</v>
      </c>
      <c r="BW183" s="1">
        <v>41857</v>
      </c>
      <c r="BX183">
        <v>-1</v>
      </c>
      <c r="BY183">
        <v>-1</v>
      </c>
      <c r="BZ183">
        <v>-1</v>
      </c>
      <c r="CA183" s="1">
        <v>41853</v>
      </c>
      <c r="CB183">
        <v>-1</v>
      </c>
      <c r="CC183" s="1">
        <v>41854</v>
      </c>
      <c r="CD183">
        <v>-1</v>
      </c>
      <c r="CE183" s="1">
        <v>43274</v>
      </c>
      <c r="CF183">
        <v>-1</v>
      </c>
      <c r="CG183" s="1">
        <v>41835</v>
      </c>
      <c r="CH183">
        <v>-1</v>
      </c>
      <c r="CI183">
        <v>-1</v>
      </c>
      <c r="CJ183">
        <v>-1</v>
      </c>
      <c r="CK183" s="1">
        <v>41786</v>
      </c>
      <c r="CL183">
        <v>-1</v>
      </c>
      <c r="CM183">
        <v>-1</v>
      </c>
      <c r="CN183">
        <v>-1</v>
      </c>
    </row>
    <row r="184" spans="1:92" x14ac:dyDescent="0.25">
      <c r="A184" s="1">
        <v>42643</v>
      </c>
      <c r="B184">
        <v>158.36199999999999</v>
      </c>
      <c r="C184" s="1">
        <v>41774</v>
      </c>
      <c r="D184">
        <v>-1</v>
      </c>
      <c r="E184" s="1">
        <v>43098</v>
      </c>
      <c r="F184">
        <v>27.338999999999999</v>
      </c>
      <c r="G184" s="1">
        <v>40303</v>
      </c>
      <c r="H184">
        <v>-1</v>
      </c>
      <c r="I184" s="1">
        <v>43098</v>
      </c>
      <c r="J184">
        <v>49.427999999999997</v>
      </c>
      <c r="K184" s="1">
        <v>41762</v>
      </c>
      <c r="L184">
        <v>-1</v>
      </c>
      <c r="M184" s="1">
        <v>40412</v>
      </c>
      <c r="N184">
        <v>-1</v>
      </c>
      <c r="O184" s="1">
        <v>40232</v>
      </c>
      <c r="P184">
        <v>-1</v>
      </c>
      <c r="Q184" s="1">
        <v>42643</v>
      </c>
      <c r="R184">
        <v>105.913</v>
      </c>
      <c r="S184" s="1">
        <v>43280</v>
      </c>
      <c r="T184">
        <v>-1</v>
      </c>
      <c r="U184" s="1">
        <v>42005</v>
      </c>
      <c r="V184">
        <v>-1</v>
      </c>
      <c r="W184" s="1">
        <v>42226</v>
      </c>
      <c r="X184">
        <v>-1</v>
      </c>
      <c r="Y184" s="1">
        <v>44377</v>
      </c>
      <c r="Z184">
        <v>119.545</v>
      </c>
      <c r="AA184" s="1">
        <v>40424</v>
      </c>
      <c r="AB184">
        <v>-1</v>
      </c>
      <c r="AC184" s="1">
        <v>42619</v>
      </c>
      <c r="AD184">
        <v>-1</v>
      </c>
      <c r="AE184" s="1">
        <v>41092</v>
      </c>
      <c r="AF184">
        <v>-1</v>
      </c>
      <c r="AG184" s="1">
        <f>_xll.BDH(CONCATENATE("AUST"," CDS USD SR ",$B$3,"Y D14 CORP"),"PX_LAST",$B$1,$B$2,"Dates","S","Period","M","Array","","cols=2;rows=2")</f>
        <v>42004</v>
      </c>
      <c r="AH184">
        <v>10.653</v>
      </c>
      <c r="AI184">
        <v>-1</v>
      </c>
      <c r="AJ184">
        <v>-1</v>
      </c>
      <c r="AK184">
        <v>-1</v>
      </c>
      <c r="AL184">
        <v>-1</v>
      </c>
      <c r="AM184">
        <v>-1</v>
      </c>
      <c r="AN184">
        <v>-1</v>
      </c>
      <c r="AO184" s="1">
        <v>43367</v>
      </c>
      <c r="AP184">
        <v>-1</v>
      </c>
      <c r="AQ184" s="1">
        <v>44568</v>
      </c>
      <c r="AR184">
        <v>-1</v>
      </c>
      <c r="AS184" s="1">
        <v>44569</v>
      </c>
      <c r="AT184">
        <v>-1</v>
      </c>
      <c r="AU184">
        <v>-1</v>
      </c>
      <c r="AV184">
        <v>-1</v>
      </c>
      <c r="AW184" s="1">
        <v>41806</v>
      </c>
      <c r="AX184">
        <v>-1</v>
      </c>
      <c r="AY184" s="1">
        <v>43345</v>
      </c>
      <c r="AZ184">
        <v>-1</v>
      </c>
      <c r="BA184">
        <v>-1</v>
      </c>
      <c r="BB184">
        <v>-1</v>
      </c>
      <c r="BC184" s="1">
        <v>41665</v>
      </c>
      <c r="BD184">
        <v>-1</v>
      </c>
      <c r="BE184">
        <v>-1</v>
      </c>
      <c r="BF184">
        <v>-1</v>
      </c>
      <c r="BG184">
        <v>-1</v>
      </c>
      <c r="BH184">
        <v>-1</v>
      </c>
      <c r="BI184" s="1">
        <v>43367</v>
      </c>
      <c r="BJ184">
        <v>-1</v>
      </c>
      <c r="BK184">
        <v>-1</v>
      </c>
      <c r="BL184">
        <v>-1</v>
      </c>
      <c r="BM184" s="1">
        <v>43367</v>
      </c>
      <c r="BN184">
        <v>-1</v>
      </c>
      <c r="BO184" s="1">
        <v>43369</v>
      </c>
      <c r="BP184">
        <v>-1</v>
      </c>
      <c r="BQ184">
        <v>-1</v>
      </c>
      <c r="BR184">
        <v>-1</v>
      </c>
      <c r="BS184" s="1">
        <v>43369</v>
      </c>
      <c r="BT184">
        <v>-1</v>
      </c>
      <c r="BU184">
        <v>-1</v>
      </c>
      <c r="BV184">
        <v>-1</v>
      </c>
      <c r="BW184" s="1">
        <v>41858</v>
      </c>
      <c r="BX184">
        <v>-1</v>
      </c>
      <c r="BY184">
        <v>-1</v>
      </c>
      <c r="BZ184">
        <v>-1</v>
      </c>
      <c r="CA184" s="1">
        <v>41854</v>
      </c>
      <c r="CB184">
        <v>-1</v>
      </c>
      <c r="CC184" s="1">
        <v>41855</v>
      </c>
      <c r="CD184">
        <v>-1</v>
      </c>
      <c r="CE184" s="1">
        <v>43275</v>
      </c>
      <c r="CF184">
        <v>-1</v>
      </c>
      <c r="CG184" s="1">
        <v>41836</v>
      </c>
      <c r="CH184">
        <v>-1</v>
      </c>
      <c r="CI184">
        <v>-1</v>
      </c>
      <c r="CJ184">
        <v>-1</v>
      </c>
      <c r="CK184" s="1">
        <v>41787</v>
      </c>
      <c r="CL184">
        <v>-1</v>
      </c>
      <c r="CM184">
        <v>-1</v>
      </c>
      <c r="CN184">
        <v>-1</v>
      </c>
    </row>
    <row r="185" spans="1:92" x14ac:dyDescent="0.25">
      <c r="A185" s="1">
        <v>42674</v>
      </c>
      <c r="B185">
        <v>161.76499999999999</v>
      </c>
      <c r="C185" s="1">
        <v>41775</v>
      </c>
      <c r="D185">
        <v>-1</v>
      </c>
      <c r="E185" s="1">
        <v>43131</v>
      </c>
      <c r="F185">
        <v>23.643000000000001</v>
      </c>
      <c r="G185" s="1">
        <v>40304</v>
      </c>
      <c r="H185">
        <v>-1</v>
      </c>
      <c r="I185" s="1">
        <v>43131</v>
      </c>
      <c r="J185">
        <v>45.469000000000001</v>
      </c>
      <c r="K185" s="1">
        <v>41763</v>
      </c>
      <c r="L185">
        <v>-1</v>
      </c>
      <c r="M185" s="1">
        <v>40413</v>
      </c>
      <c r="N185">
        <v>-1</v>
      </c>
      <c r="O185" s="1">
        <v>40233</v>
      </c>
      <c r="P185">
        <v>-1</v>
      </c>
      <c r="Q185" s="1">
        <v>42674</v>
      </c>
      <c r="R185">
        <v>96.823999999999998</v>
      </c>
      <c r="S185" s="1">
        <v>43281</v>
      </c>
      <c r="T185">
        <v>-1</v>
      </c>
      <c r="U185" s="1">
        <v>42006</v>
      </c>
      <c r="V185">
        <v>-1</v>
      </c>
      <c r="W185" s="1">
        <v>42227</v>
      </c>
      <c r="X185">
        <v>-1</v>
      </c>
      <c r="Y185" s="1">
        <v>44407</v>
      </c>
      <c r="Z185">
        <v>138.41999999999999</v>
      </c>
      <c r="AA185" s="1">
        <v>40425</v>
      </c>
      <c r="AB185">
        <v>-1</v>
      </c>
      <c r="AC185" s="1">
        <v>42620</v>
      </c>
      <c r="AD185">
        <v>-1</v>
      </c>
      <c r="AE185" s="1">
        <v>41093</v>
      </c>
      <c r="AF185">
        <v>-1</v>
      </c>
      <c r="AG185" s="1">
        <f>_xll.BDH(CONCATENATE("AUST"," CDS USD SR ",$B$3,"Y D14 CORP"),"PX_LAST",$B$1,$B$2,"Dates","S","Period","M","Array","","cols=2;rows=2")</f>
        <v>42004</v>
      </c>
      <c r="AH185">
        <v>10.653</v>
      </c>
      <c r="AI185">
        <v>-1</v>
      </c>
      <c r="AJ185">
        <v>-1</v>
      </c>
      <c r="AK185">
        <v>-1</v>
      </c>
      <c r="AL185">
        <v>-1</v>
      </c>
      <c r="AM185">
        <v>-1</v>
      </c>
      <c r="AN185">
        <v>-1</v>
      </c>
      <c r="AO185" s="1">
        <v>43368</v>
      </c>
      <c r="AP185">
        <v>-1</v>
      </c>
      <c r="AQ185" s="1">
        <v>44569</v>
      </c>
      <c r="AR185">
        <v>-1</v>
      </c>
      <c r="AS185" s="1">
        <v>44570</v>
      </c>
      <c r="AT185">
        <v>-1</v>
      </c>
      <c r="AU185">
        <v>-1</v>
      </c>
      <c r="AV185">
        <v>-1</v>
      </c>
      <c r="AW185" s="1">
        <v>41807</v>
      </c>
      <c r="AX185">
        <v>-1</v>
      </c>
      <c r="AY185" s="1">
        <v>43346</v>
      </c>
      <c r="AZ185">
        <v>-1</v>
      </c>
      <c r="BA185">
        <v>-1</v>
      </c>
      <c r="BB185">
        <v>-1</v>
      </c>
      <c r="BC185" s="1">
        <v>41666</v>
      </c>
      <c r="BD185">
        <v>-1</v>
      </c>
      <c r="BE185">
        <v>-1</v>
      </c>
      <c r="BF185">
        <v>-1</v>
      </c>
      <c r="BG185">
        <v>-1</v>
      </c>
      <c r="BH185">
        <v>-1</v>
      </c>
      <c r="BI185" s="1">
        <v>43368</v>
      </c>
      <c r="BJ185">
        <v>-1</v>
      </c>
      <c r="BK185">
        <v>-1</v>
      </c>
      <c r="BL185">
        <v>-1</v>
      </c>
      <c r="BM185" s="1">
        <v>43368</v>
      </c>
      <c r="BN185">
        <v>-1</v>
      </c>
      <c r="BO185" s="1">
        <v>43370</v>
      </c>
      <c r="BP185">
        <v>-1</v>
      </c>
      <c r="BQ185">
        <v>-1</v>
      </c>
      <c r="BR185">
        <v>-1</v>
      </c>
      <c r="BS185" s="1">
        <v>43370</v>
      </c>
      <c r="BT185">
        <v>-1</v>
      </c>
      <c r="BU185">
        <v>-1</v>
      </c>
      <c r="BV185">
        <v>-1</v>
      </c>
      <c r="BW185" s="1">
        <v>41859</v>
      </c>
      <c r="BX185">
        <v>-1</v>
      </c>
      <c r="BY185">
        <v>-1</v>
      </c>
      <c r="BZ185">
        <v>-1</v>
      </c>
      <c r="CA185" s="1">
        <v>41855</v>
      </c>
      <c r="CB185">
        <v>-1</v>
      </c>
      <c r="CC185" s="1">
        <v>41856</v>
      </c>
      <c r="CD185">
        <v>-1</v>
      </c>
      <c r="CE185" s="1">
        <v>43276</v>
      </c>
      <c r="CF185">
        <v>-1</v>
      </c>
      <c r="CG185" s="1">
        <v>41837</v>
      </c>
      <c r="CH185">
        <v>-1</v>
      </c>
      <c r="CI185">
        <v>-1</v>
      </c>
      <c r="CJ185">
        <v>-1</v>
      </c>
      <c r="CK185" s="1">
        <v>41788</v>
      </c>
      <c r="CL185">
        <v>-1</v>
      </c>
      <c r="CM185">
        <v>-1</v>
      </c>
      <c r="CN185">
        <v>-1</v>
      </c>
    </row>
    <row r="186" spans="1:92" x14ac:dyDescent="0.25">
      <c r="A186" s="1">
        <v>42704</v>
      </c>
      <c r="B186">
        <v>170.47</v>
      </c>
      <c r="C186" s="1">
        <v>41776</v>
      </c>
      <c r="D186">
        <v>-1</v>
      </c>
      <c r="E186" s="1">
        <v>43159</v>
      </c>
      <c r="F186">
        <v>23.948</v>
      </c>
      <c r="G186" s="1">
        <v>40305</v>
      </c>
      <c r="H186">
        <v>-1</v>
      </c>
      <c r="I186" s="1">
        <v>43159</v>
      </c>
      <c r="J186">
        <v>54.826999999999998</v>
      </c>
      <c r="K186" s="1">
        <v>41764</v>
      </c>
      <c r="L186">
        <v>-1</v>
      </c>
      <c r="M186" s="1">
        <v>40414</v>
      </c>
      <c r="N186">
        <v>-1</v>
      </c>
      <c r="O186" s="1">
        <v>40234</v>
      </c>
      <c r="P186">
        <v>-1</v>
      </c>
      <c r="Q186" s="1">
        <v>42704</v>
      </c>
      <c r="R186">
        <v>117.676</v>
      </c>
      <c r="S186" s="1">
        <v>43282</v>
      </c>
      <c r="T186">
        <v>-1</v>
      </c>
      <c r="U186" s="1">
        <v>42007</v>
      </c>
      <c r="V186">
        <v>-1</v>
      </c>
      <c r="W186" s="1">
        <v>42228</v>
      </c>
      <c r="X186">
        <v>-1</v>
      </c>
      <c r="Y186" s="1">
        <v>44413</v>
      </c>
      <c r="Z186">
        <v>-1</v>
      </c>
      <c r="AA186" s="1">
        <v>40426</v>
      </c>
      <c r="AB186">
        <v>-1</v>
      </c>
      <c r="AC186" s="1">
        <v>42621</v>
      </c>
      <c r="AD186">
        <v>-1</v>
      </c>
      <c r="AE186" s="1">
        <v>41094</v>
      </c>
      <c r="AF186">
        <v>-1</v>
      </c>
      <c r="AG186" s="1">
        <f>_xll.BDH(CONCATENATE("AUST"," CDS USD SR ",$B$3,"Y D14 CORP"),"PX_LAST",$B$1,$B$2,"Dates","S","Period","M","Array","","cols=2;rows=2")</f>
        <v>42004</v>
      </c>
      <c r="AH186">
        <v>10.653</v>
      </c>
      <c r="AI186">
        <v>-1</v>
      </c>
      <c r="AJ186">
        <v>-1</v>
      </c>
      <c r="AK186">
        <v>-1</v>
      </c>
      <c r="AL186">
        <v>-1</v>
      </c>
      <c r="AM186">
        <v>-1</v>
      </c>
      <c r="AN186">
        <v>-1</v>
      </c>
      <c r="AO186" s="1">
        <v>43369</v>
      </c>
      <c r="AP186">
        <v>-1</v>
      </c>
      <c r="AQ186" s="1">
        <v>44570</v>
      </c>
      <c r="AR186">
        <v>-1</v>
      </c>
      <c r="AS186" s="1">
        <v>44571</v>
      </c>
      <c r="AT186">
        <v>-1</v>
      </c>
      <c r="AU186">
        <v>-1</v>
      </c>
      <c r="AV186">
        <v>-1</v>
      </c>
      <c r="AW186" s="1">
        <v>41808</v>
      </c>
      <c r="AX186">
        <v>-1</v>
      </c>
      <c r="AY186" s="1">
        <v>43347</v>
      </c>
      <c r="AZ186">
        <v>-1</v>
      </c>
      <c r="BA186">
        <v>-1</v>
      </c>
      <c r="BB186">
        <v>-1</v>
      </c>
      <c r="BC186" s="1">
        <v>41667</v>
      </c>
      <c r="BD186">
        <v>-1</v>
      </c>
      <c r="BE186">
        <v>-1</v>
      </c>
      <c r="BF186">
        <v>-1</v>
      </c>
      <c r="BG186">
        <v>-1</v>
      </c>
      <c r="BH186">
        <v>-1</v>
      </c>
      <c r="BI186" s="1">
        <v>43369</v>
      </c>
      <c r="BJ186">
        <v>-1</v>
      </c>
      <c r="BK186">
        <v>-1</v>
      </c>
      <c r="BL186">
        <v>-1</v>
      </c>
      <c r="BM186" s="1">
        <v>43369</v>
      </c>
      <c r="BN186">
        <v>-1</v>
      </c>
      <c r="BO186" s="1">
        <v>43371</v>
      </c>
      <c r="BP186">
        <v>-1</v>
      </c>
      <c r="BQ186">
        <v>-1</v>
      </c>
      <c r="BR186">
        <v>-1</v>
      </c>
      <c r="BS186" s="1">
        <v>43371</v>
      </c>
      <c r="BT186">
        <v>-1</v>
      </c>
      <c r="BU186">
        <v>-1</v>
      </c>
      <c r="BV186">
        <v>-1</v>
      </c>
      <c r="BW186" s="1">
        <v>41860</v>
      </c>
      <c r="BX186">
        <v>-1</v>
      </c>
      <c r="BY186">
        <v>-1</v>
      </c>
      <c r="BZ186">
        <v>-1</v>
      </c>
      <c r="CA186" s="1">
        <v>41856</v>
      </c>
      <c r="CB186">
        <v>-1</v>
      </c>
      <c r="CC186" s="1">
        <v>41857</v>
      </c>
      <c r="CD186">
        <v>-1</v>
      </c>
      <c r="CE186" s="1">
        <v>43277</v>
      </c>
      <c r="CF186">
        <v>-1</v>
      </c>
      <c r="CG186" s="1">
        <v>41838</v>
      </c>
      <c r="CH186">
        <v>-1</v>
      </c>
      <c r="CI186">
        <v>-1</v>
      </c>
      <c r="CJ186">
        <v>-1</v>
      </c>
      <c r="CK186" s="1">
        <v>41789</v>
      </c>
      <c r="CL186">
        <v>-1</v>
      </c>
      <c r="CM186">
        <v>-1</v>
      </c>
      <c r="CN186">
        <v>-1</v>
      </c>
    </row>
    <row r="187" spans="1:92" x14ac:dyDescent="0.25">
      <c r="A187" s="1">
        <v>42734</v>
      </c>
      <c r="B187">
        <v>156.41499999999999</v>
      </c>
      <c r="C187" s="1">
        <v>41777</v>
      </c>
      <c r="D187">
        <v>-1</v>
      </c>
      <c r="E187" s="1">
        <v>43189</v>
      </c>
      <c r="F187">
        <v>29.213000000000001</v>
      </c>
      <c r="G187" s="1">
        <v>40306</v>
      </c>
      <c r="H187">
        <v>-1</v>
      </c>
      <c r="I187" s="1">
        <v>43189</v>
      </c>
      <c r="J187">
        <v>58.817999999999998</v>
      </c>
      <c r="K187" s="1">
        <v>41765</v>
      </c>
      <c r="L187">
        <v>-1</v>
      </c>
      <c r="M187" s="1">
        <v>40415</v>
      </c>
      <c r="N187">
        <v>-1</v>
      </c>
      <c r="O187" s="1">
        <v>40235</v>
      </c>
      <c r="P187">
        <v>-1</v>
      </c>
      <c r="Q187" s="1">
        <v>42734</v>
      </c>
      <c r="R187">
        <v>97.257000000000005</v>
      </c>
      <c r="S187" s="1">
        <v>43283</v>
      </c>
      <c r="T187">
        <v>-1</v>
      </c>
      <c r="U187" s="1">
        <v>42008</v>
      </c>
      <c r="V187">
        <v>-1</v>
      </c>
      <c r="W187" s="1">
        <v>42229</v>
      </c>
      <c r="X187">
        <v>-1</v>
      </c>
      <c r="Y187" s="1">
        <v>44414</v>
      </c>
      <c r="Z187">
        <v>-1</v>
      </c>
      <c r="AA187" s="1">
        <v>40427</v>
      </c>
      <c r="AB187">
        <v>-1</v>
      </c>
      <c r="AC187" s="1">
        <v>42622</v>
      </c>
      <c r="AD187">
        <v>-1</v>
      </c>
      <c r="AE187" s="1">
        <v>41095</v>
      </c>
      <c r="AF187">
        <v>-1</v>
      </c>
      <c r="AG187" s="1">
        <f>_xll.BDH(CONCATENATE("AUST"," CDS USD SR ",$B$3,"Y D14 CORP"),"PX_LAST",$B$1,$B$2,"Dates","S","Period","M","Array","","cols=2;rows=2")</f>
        <v>42004</v>
      </c>
      <c r="AH187">
        <v>10.653</v>
      </c>
      <c r="AI187">
        <v>-1</v>
      </c>
      <c r="AJ187">
        <v>-1</v>
      </c>
      <c r="AK187">
        <v>-1</v>
      </c>
      <c r="AL187">
        <v>-1</v>
      </c>
      <c r="AM187">
        <v>-1</v>
      </c>
      <c r="AN187">
        <v>-1</v>
      </c>
      <c r="AO187" s="1">
        <v>43370</v>
      </c>
      <c r="AP187">
        <v>-1</v>
      </c>
      <c r="AQ187" s="1">
        <v>44571</v>
      </c>
      <c r="AR187">
        <v>-1</v>
      </c>
      <c r="AS187" s="1">
        <v>44572</v>
      </c>
      <c r="AT187">
        <v>-1</v>
      </c>
      <c r="AU187">
        <v>-1</v>
      </c>
      <c r="AV187">
        <v>-1</v>
      </c>
      <c r="AW187" s="1">
        <v>41809</v>
      </c>
      <c r="AX187">
        <v>-1</v>
      </c>
      <c r="AY187" s="1">
        <v>43348</v>
      </c>
      <c r="AZ187">
        <v>-1</v>
      </c>
      <c r="BA187">
        <v>-1</v>
      </c>
      <c r="BB187">
        <v>-1</v>
      </c>
      <c r="BC187" s="1">
        <v>41668</v>
      </c>
      <c r="BD187">
        <v>-1</v>
      </c>
      <c r="BE187">
        <v>-1</v>
      </c>
      <c r="BF187">
        <v>-1</v>
      </c>
      <c r="BG187">
        <v>-1</v>
      </c>
      <c r="BH187">
        <v>-1</v>
      </c>
      <c r="BI187" s="1">
        <v>43370</v>
      </c>
      <c r="BJ187">
        <v>-1</v>
      </c>
      <c r="BK187">
        <v>-1</v>
      </c>
      <c r="BL187">
        <v>-1</v>
      </c>
      <c r="BM187" s="1">
        <v>43370</v>
      </c>
      <c r="BN187">
        <v>-1</v>
      </c>
      <c r="BO187" s="1">
        <v>43372</v>
      </c>
      <c r="BP187">
        <v>-1</v>
      </c>
      <c r="BQ187">
        <v>-1</v>
      </c>
      <c r="BR187">
        <v>-1</v>
      </c>
      <c r="BS187" s="1">
        <v>43372</v>
      </c>
      <c r="BT187">
        <v>-1</v>
      </c>
      <c r="BU187">
        <v>-1</v>
      </c>
      <c r="BV187">
        <v>-1</v>
      </c>
      <c r="BW187" s="1">
        <v>41861</v>
      </c>
      <c r="BX187">
        <v>-1</v>
      </c>
      <c r="BY187">
        <v>-1</v>
      </c>
      <c r="BZ187">
        <v>-1</v>
      </c>
      <c r="CA187" s="1">
        <v>41857</v>
      </c>
      <c r="CB187">
        <v>-1</v>
      </c>
      <c r="CC187" s="1">
        <v>41858</v>
      </c>
      <c r="CD187">
        <v>-1</v>
      </c>
      <c r="CE187" s="1">
        <v>43278</v>
      </c>
      <c r="CF187">
        <v>-1</v>
      </c>
      <c r="CG187" s="1">
        <v>41839</v>
      </c>
      <c r="CH187">
        <v>-1</v>
      </c>
      <c r="CI187">
        <v>-1</v>
      </c>
      <c r="CJ187">
        <v>-1</v>
      </c>
      <c r="CK187" s="1">
        <v>41790</v>
      </c>
      <c r="CL187">
        <v>-1</v>
      </c>
      <c r="CM187">
        <v>-1</v>
      </c>
      <c r="CN187">
        <v>-1</v>
      </c>
    </row>
    <row r="188" spans="1:92" x14ac:dyDescent="0.25">
      <c r="A188" s="1">
        <v>42766</v>
      </c>
      <c r="B188">
        <v>138.41499999999999</v>
      </c>
      <c r="C188" s="1">
        <v>41778</v>
      </c>
      <c r="D188">
        <v>-1</v>
      </c>
      <c r="E188" s="1">
        <v>43220</v>
      </c>
      <c r="F188">
        <v>27.852</v>
      </c>
      <c r="G188" s="1">
        <v>40307</v>
      </c>
      <c r="H188">
        <v>-1</v>
      </c>
      <c r="I188" s="1">
        <v>43220</v>
      </c>
      <c r="J188">
        <v>59.085000000000001</v>
      </c>
      <c r="K188" s="1">
        <v>41766</v>
      </c>
      <c r="L188">
        <v>-1</v>
      </c>
      <c r="M188" s="1">
        <v>40416</v>
      </c>
      <c r="N188">
        <v>-1</v>
      </c>
      <c r="O188" s="1">
        <v>40236</v>
      </c>
      <c r="P188">
        <v>-1</v>
      </c>
      <c r="Q188" s="1">
        <v>42766</v>
      </c>
      <c r="R188">
        <v>104.41200000000001</v>
      </c>
      <c r="S188" s="1">
        <v>43284</v>
      </c>
      <c r="T188">
        <v>-1</v>
      </c>
      <c r="U188" s="1">
        <v>42009</v>
      </c>
      <c r="V188">
        <v>-1</v>
      </c>
      <c r="W188" s="1">
        <v>42230</v>
      </c>
      <c r="X188">
        <v>-1</v>
      </c>
      <c r="Y188" s="1">
        <v>44415</v>
      </c>
      <c r="Z188">
        <v>-1</v>
      </c>
      <c r="AA188" s="1">
        <v>40428</v>
      </c>
      <c r="AB188">
        <v>-1</v>
      </c>
      <c r="AC188" s="1">
        <v>42623</v>
      </c>
      <c r="AD188">
        <v>-1</v>
      </c>
      <c r="AE188" s="1">
        <v>41096</v>
      </c>
      <c r="AF188">
        <v>-1</v>
      </c>
      <c r="AG188" s="1">
        <f>_xll.BDH(CONCATENATE("AUST"," CDS USD SR ",$B$3,"Y D14 CORP"),"PX_LAST",$B$1,$B$2,"Dates","S","Period","M","Array","","cols=2;rows=2")</f>
        <v>42004</v>
      </c>
      <c r="AH188">
        <v>10.653</v>
      </c>
      <c r="AI188">
        <v>-1</v>
      </c>
      <c r="AJ188">
        <v>-1</v>
      </c>
      <c r="AK188">
        <v>-1</v>
      </c>
      <c r="AL188">
        <v>-1</v>
      </c>
      <c r="AM188">
        <v>-1</v>
      </c>
      <c r="AN188">
        <v>-1</v>
      </c>
      <c r="AO188" s="1">
        <v>43371</v>
      </c>
      <c r="AP188">
        <v>-1</v>
      </c>
      <c r="AQ188" s="1">
        <v>44572</v>
      </c>
      <c r="AR188">
        <v>-1</v>
      </c>
      <c r="AS188" s="1">
        <v>44573</v>
      </c>
      <c r="AT188">
        <v>-1</v>
      </c>
      <c r="AU188">
        <v>-1</v>
      </c>
      <c r="AV188">
        <v>-1</v>
      </c>
      <c r="AW188" s="1">
        <v>41810</v>
      </c>
      <c r="AX188">
        <v>-1</v>
      </c>
      <c r="AY188" s="1">
        <v>43349</v>
      </c>
      <c r="AZ188">
        <v>-1</v>
      </c>
      <c r="BA188">
        <v>-1</v>
      </c>
      <c r="BB188">
        <v>-1</v>
      </c>
      <c r="BC188" s="1">
        <v>41669</v>
      </c>
      <c r="BD188">
        <v>-1</v>
      </c>
      <c r="BE188">
        <v>-1</v>
      </c>
      <c r="BF188">
        <v>-1</v>
      </c>
      <c r="BG188">
        <v>-1</v>
      </c>
      <c r="BH188">
        <v>-1</v>
      </c>
      <c r="BI188" s="1">
        <v>43371</v>
      </c>
      <c r="BJ188">
        <v>-1</v>
      </c>
      <c r="BK188">
        <v>-1</v>
      </c>
      <c r="BL188">
        <v>-1</v>
      </c>
      <c r="BM188" s="1">
        <v>43371</v>
      </c>
      <c r="BN188">
        <v>-1</v>
      </c>
      <c r="BO188" s="1">
        <v>43373</v>
      </c>
      <c r="BP188">
        <v>-1</v>
      </c>
      <c r="BQ188">
        <v>-1</v>
      </c>
      <c r="BR188">
        <v>-1</v>
      </c>
      <c r="BS188" s="1">
        <v>43373</v>
      </c>
      <c r="BT188">
        <v>-1</v>
      </c>
      <c r="BU188">
        <v>-1</v>
      </c>
      <c r="BV188">
        <v>-1</v>
      </c>
      <c r="BW188" s="1">
        <v>41862</v>
      </c>
      <c r="BX188">
        <v>-1</v>
      </c>
      <c r="BY188">
        <v>-1</v>
      </c>
      <c r="BZ188">
        <v>-1</v>
      </c>
      <c r="CA188" s="1">
        <v>41858</v>
      </c>
      <c r="CB188">
        <v>-1</v>
      </c>
      <c r="CC188" s="1">
        <v>41859</v>
      </c>
      <c r="CD188">
        <v>-1</v>
      </c>
      <c r="CE188" s="1">
        <v>43279</v>
      </c>
      <c r="CF188">
        <v>-1</v>
      </c>
      <c r="CG188" s="1">
        <v>41840</v>
      </c>
      <c r="CH188">
        <v>-1</v>
      </c>
      <c r="CI188">
        <v>-1</v>
      </c>
      <c r="CJ188">
        <v>-1</v>
      </c>
      <c r="CK188" s="1">
        <v>41791</v>
      </c>
      <c r="CL188">
        <v>-1</v>
      </c>
      <c r="CM188">
        <v>-1</v>
      </c>
      <c r="CN188">
        <v>-1</v>
      </c>
    </row>
    <row r="189" spans="1:92" x14ac:dyDescent="0.25">
      <c r="A189" s="1">
        <v>42794</v>
      </c>
      <c r="B189">
        <v>127.482</v>
      </c>
      <c r="C189" s="1">
        <v>41779</v>
      </c>
      <c r="D189">
        <v>-1</v>
      </c>
      <c r="E189" s="1">
        <v>43251</v>
      </c>
      <c r="F189">
        <v>37.49</v>
      </c>
      <c r="G189" s="1">
        <v>40308</v>
      </c>
      <c r="H189">
        <v>-1</v>
      </c>
      <c r="I189" s="1">
        <v>43251</v>
      </c>
      <c r="J189">
        <v>75.897000000000006</v>
      </c>
      <c r="K189" s="1">
        <v>41767</v>
      </c>
      <c r="L189">
        <v>-1</v>
      </c>
      <c r="M189" s="1">
        <v>40417</v>
      </c>
      <c r="N189">
        <v>-1</v>
      </c>
      <c r="O189" s="1">
        <v>40237</v>
      </c>
      <c r="P189">
        <v>-1</v>
      </c>
      <c r="Q189" s="1">
        <v>42794</v>
      </c>
      <c r="R189">
        <v>82.86</v>
      </c>
      <c r="S189" s="1">
        <v>43285</v>
      </c>
      <c r="T189">
        <v>-1</v>
      </c>
      <c r="U189" s="1">
        <v>42010</v>
      </c>
      <c r="V189">
        <v>-1</v>
      </c>
      <c r="W189" s="1">
        <v>42231</v>
      </c>
      <c r="X189">
        <v>-1</v>
      </c>
      <c r="Y189" s="1">
        <v>44416</v>
      </c>
      <c r="Z189">
        <v>-1</v>
      </c>
      <c r="AA189" s="1">
        <v>40429</v>
      </c>
      <c r="AB189">
        <v>-1</v>
      </c>
      <c r="AC189" s="1">
        <v>42624</v>
      </c>
      <c r="AD189">
        <v>-1</v>
      </c>
      <c r="AE189" s="1">
        <v>41097</v>
      </c>
      <c r="AF189">
        <v>-1</v>
      </c>
      <c r="AG189" s="1">
        <f>_xll.BDH(CONCATENATE("AUST"," CDS USD SR ",$B$3,"Y D14 CORP"),"PX_LAST",$B$1,$B$2,"Dates","S","Period","M","Array","","cols=2;rows=2")</f>
        <v>42004</v>
      </c>
      <c r="AH189">
        <v>10.653</v>
      </c>
      <c r="AI189">
        <v>-1</v>
      </c>
      <c r="AJ189">
        <v>-1</v>
      </c>
      <c r="AK189">
        <v>-1</v>
      </c>
      <c r="AL189">
        <v>-1</v>
      </c>
      <c r="AM189">
        <v>-1</v>
      </c>
      <c r="AN189">
        <v>-1</v>
      </c>
      <c r="AO189" s="1">
        <v>43372</v>
      </c>
      <c r="AP189">
        <v>-1</v>
      </c>
      <c r="AQ189" s="1">
        <v>44573</v>
      </c>
      <c r="AR189">
        <v>-1</v>
      </c>
      <c r="AS189" s="1">
        <v>44574</v>
      </c>
      <c r="AT189">
        <v>-1</v>
      </c>
      <c r="AU189">
        <v>-1</v>
      </c>
      <c r="AV189">
        <v>-1</v>
      </c>
      <c r="AW189" s="1">
        <v>41811</v>
      </c>
      <c r="AX189">
        <v>-1</v>
      </c>
      <c r="AY189" s="1">
        <v>43350</v>
      </c>
      <c r="AZ189">
        <v>-1</v>
      </c>
      <c r="BA189">
        <v>-1</v>
      </c>
      <c r="BB189">
        <v>-1</v>
      </c>
      <c r="BC189" s="1">
        <v>41670</v>
      </c>
      <c r="BD189">
        <v>-1</v>
      </c>
      <c r="BE189">
        <v>-1</v>
      </c>
      <c r="BF189">
        <v>-1</v>
      </c>
      <c r="BG189">
        <v>-1</v>
      </c>
      <c r="BH189">
        <v>-1</v>
      </c>
      <c r="BI189" s="1">
        <v>43372</v>
      </c>
      <c r="BJ189">
        <v>-1</v>
      </c>
      <c r="BK189">
        <v>-1</v>
      </c>
      <c r="BL189">
        <v>-1</v>
      </c>
      <c r="BM189" s="1">
        <v>43372</v>
      </c>
      <c r="BN189">
        <v>-1</v>
      </c>
      <c r="BO189" s="1">
        <v>43374</v>
      </c>
      <c r="BP189">
        <v>-1</v>
      </c>
      <c r="BQ189">
        <v>-1</v>
      </c>
      <c r="BR189">
        <v>-1</v>
      </c>
      <c r="BS189" s="1">
        <v>43374</v>
      </c>
      <c r="BT189">
        <v>-1</v>
      </c>
      <c r="BU189">
        <v>-1</v>
      </c>
      <c r="BV189">
        <v>-1</v>
      </c>
      <c r="BW189" s="1">
        <v>41863</v>
      </c>
      <c r="BX189">
        <v>-1</v>
      </c>
      <c r="BY189">
        <v>-1</v>
      </c>
      <c r="BZ189">
        <v>-1</v>
      </c>
      <c r="CA189" s="1">
        <v>41859</v>
      </c>
      <c r="CB189">
        <v>-1</v>
      </c>
      <c r="CC189" s="1">
        <v>41860</v>
      </c>
      <c r="CD189">
        <v>-1</v>
      </c>
      <c r="CE189" s="1">
        <v>43280</v>
      </c>
      <c r="CF189">
        <v>-1</v>
      </c>
      <c r="CG189" s="1">
        <v>41841</v>
      </c>
      <c r="CH189">
        <v>-1</v>
      </c>
      <c r="CI189">
        <v>-1</v>
      </c>
      <c r="CJ189">
        <v>-1</v>
      </c>
      <c r="CK189" s="1">
        <v>41792</v>
      </c>
      <c r="CL189">
        <v>-1</v>
      </c>
      <c r="CM189">
        <v>-1</v>
      </c>
      <c r="CN189">
        <v>-1</v>
      </c>
    </row>
    <row r="190" spans="1:92" x14ac:dyDescent="0.25">
      <c r="A190" s="1">
        <v>42825</v>
      </c>
      <c r="B190">
        <v>132.84399999999999</v>
      </c>
      <c r="C190" s="1">
        <v>41780</v>
      </c>
      <c r="D190">
        <v>-1</v>
      </c>
      <c r="E190" s="1">
        <v>43280</v>
      </c>
      <c r="F190">
        <v>35.401000000000003</v>
      </c>
      <c r="G190" s="1">
        <v>40309</v>
      </c>
      <c r="H190">
        <v>-1</v>
      </c>
      <c r="I190" s="1">
        <v>43280</v>
      </c>
      <c r="J190">
        <v>75.727000000000004</v>
      </c>
      <c r="K190" s="1">
        <v>41768</v>
      </c>
      <c r="L190">
        <v>-1</v>
      </c>
      <c r="M190" s="1">
        <v>40418</v>
      </c>
      <c r="N190">
        <v>-1</v>
      </c>
      <c r="O190" s="1">
        <v>40238</v>
      </c>
      <c r="P190">
        <v>-1</v>
      </c>
      <c r="Q190" s="1">
        <v>42825</v>
      </c>
      <c r="R190">
        <v>73.358000000000004</v>
      </c>
      <c r="S190" s="1">
        <v>43286</v>
      </c>
      <c r="T190">
        <v>-1</v>
      </c>
      <c r="U190" s="1">
        <v>42011</v>
      </c>
      <c r="V190">
        <v>-1</v>
      </c>
      <c r="W190" s="1">
        <v>42232</v>
      </c>
      <c r="X190">
        <v>-1</v>
      </c>
      <c r="Y190" s="1">
        <v>44417</v>
      </c>
      <c r="Z190">
        <v>-1</v>
      </c>
      <c r="AA190" s="1">
        <v>40430</v>
      </c>
      <c r="AB190">
        <v>-1</v>
      </c>
      <c r="AC190" s="1">
        <v>42625</v>
      </c>
      <c r="AD190">
        <v>-1</v>
      </c>
      <c r="AE190" s="1">
        <v>41098</v>
      </c>
      <c r="AF190">
        <v>-1</v>
      </c>
      <c r="AG190" s="1">
        <f>_xll.BDH(CONCATENATE("AUST"," CDS USD SR ",$B$3,"Y D14 CORP"),"PX_LAST",$B$1,$B$2,"Dates","S","Period","M","Array","","cols=2;rows=2")</f>
        <v>42004</v>
      </c>
      <c r="AH190">
        <v>10.653</v>
      </c>
      <c r="AI190">
        <v>-1</v>
      </c>
      <c r="AJ190">
        <v>-1</v>
      </c>
      <c r="AK190">
        <v>-1</v>
      </c>
      <c r="AL190">
        <v>-1</v>
      </c>
      <c r="AM190">
        <v>-1</v>
      </c>
      <c r="AN190">
        <v>-1</v>
      </c>
      <c r="AO190" s="1">
        <v>43373</v>
      </c>
      <c r="AP190">
        <v>-1</v>
      </c>
      <c r="AQ190" s="1">
        <v>44574</v>
      </c>
      <c r="AR190">
        <v>-1</v>
      </c>
      <c r="AS190" s="1">
        <v>44575</v>
      </c>
      <c r="AT190">
        <v>-1</v>
      </c>
      <c r="AU190">
        <v>-1</v>
      </c>
      <c r="AV190">
        <v>-1</v>
      </c>
      <c r="AW190" s="1">
        <v>41812</v>
      </c>
      <c r="AX190">
        <v>-1</v>
      </c>
      <c r="AY190" s="1">
        <v>43351</v>
      </c>
      <c r="AZ190">
        <v>-1</v>
      </c>
      <c r="BA190">
        <v>-1</v>
      </c>
      <c r="BB190">
        <v>-1</v>
      </c>
      <c r="BC190" s="1">
        <v>41671</v>
      </c>
      <c r="BD190">
        <v>-1</v>
      </c>
      <c r="BE190">
        <v>-1</v>
      </c>
      <c r="BF190">
        <v>-1</v>
      </c>
      <c r="BG190">
        <v>-1</v>
      </c>
      <c r="BH190">
        <v>-1</v>
      </c>
      <c r="BI190" s="1">
        <v>43373</v>
      </c>
      <c r="BJ190">
        <v>-1</v>
      </c>
      <c r="BK190">
        <v>-1</v>
      </c>
      <c r="BL190">
        <v>-1</v>
      </c>
      <c r="BM190" s="1">
        <v>43373</v>
      </c>
      <c r="BN190">
        <v>-1</v>
      </c>
      <c r="BO190" s="1">
        <v>43375</v>
      </c>
      <c r="BP190">
        <v>-1</v>
      </c>
      <c r="BQ190">
        <v>-1</v>
      </c>
      <c r="BR190">
        <v>-1</v>
      </c>
      <c r="BS190" s="1">
        <v>43375</v>
      </c>
      <c r="BT190">
        <v>-1</v>
      </c>
      <c r="BU190">
        <v>-1</v>
      </c>
      <c r="BV190">
        <v>-1</v>
      </c>
      <c r="BW190" s="1">
        <v>41864</v>
      </c>
      <c r="BX190">
        <v>-1</v>
      </c>
      <c r="BY190">
        <v>-1</v>
      </c>
      <c r="BZ190">
        <v>-1</v>
      </c>
      <c r="CA190" s="1">
        <v>41860</v>
      </c>
      <c r="CB190">
        <v>-1</v>
      </c>
      <c r="CC190" s="1">
        <v>41861</v>
      </c>
      <c r="CD190">
        <v>-1</v>
      </c>
      <c r="CE190" s="1">
        <v>43281</v>
      </c>
      <c r="CF190">
        <v>-1</v>
      </c>
      <c r="CG190" s="1">
        <v>41842</v>
      </c>
      <c r="CH190">
        <v>-1</v>
      </c>
      <c r="CI190">
        <v>-1</v>
      </c>
      <c r="CJ190">
        <v>-1</v>
      </c>
      <c r="CK190" s="1">
        <v>41793</v>
      </c>
      <c r="CL190">
        <v>-1</v>
      </c>
      <c r="CM190">
        <v>-1</v>
      </c>
      <c r="CN190">
        <v>-1</v>
      </c>
    </row>
    <row r="191" spans="1:92" x14ac:dyDescent="0.25">
      <c r="A191" s="1">
        <v>42853</v>
      </c>
      <c r="B191">
        <v>126.944</v>
      </c>
      <c r="C191" s="1">
        <v>41781</v>
      </c>
      <c r="D191">
        <v>-1</v>
      </c>
      <c r="E191" s="1">
        <v>43312</v>
      </c>
      <c r="F191">
        <v>26.675999999999998</v>
      </c>
      <c r="G191" s="1">
        <v>40310</v>
      </c>
      <c r="H191">
        <v>-1</v>
      </c>
      <c r="I191" s="1">
        <v>43312</v>
      </c>
      <c r="J191">
        <v>60.69</v>
      </c>
      <c r="K191" s="1">
        <v>41769</v>
      </c>
      <c r="L191">
        <v>-1</v>
      </c>
      <c r="M191" s="1">
        <v>40419</v>
      </c>
      <c r="N191">
        <v>-1</v>
      </c>
      <c r="O191" s="1">
        <v>40239</v>
      </c>
      <c r="P191">
        <v>-1</v>
      </c>
      <c r="Q191" s="1">
        <v>42853</v>
      </c>
      <c r="R191">
        <v>61.966000000000001</v>
      </c>
      <c r="S191" s="1">
        <v>43287</v>
      </c>
      <c r="T191">
        <v>-1</v>
      </c>
      <c r="U191" s="1">
        <v>42012</v>
      </c>
      <c r="V191">
        <v>-1</v>
      </c>
      <c r="W191" s="1">
        <v>42233</v>
      </c>
      <c r="X191">
        <v>-1</v>
      </c>
      <c r="Y191" s="1">
        <v>44418</v>
      </c>
      <c r="Z191">
        <v>-1</v>
      </c>
      <c r="AA191" s="1">
        <v>40431</v>
      </c>
      <c r="AB191">
        <v>-1</v>
      </c>
      <c r="AC191" s="1">
        <v>42626</v>
      </c>
      <c r="AD191">
        <v>-1</v>
      </c>
      <c r="AE191" s="1">
        <v>41099</v>
      </c>
      <c r="AF191">
        <v>-1</v>
      </c>
      <c r="AG191" s="1">
        <f>_xll.BDH(CONCATENATE("AUST"," CDS USD SR ",$B$3,"Y D14 CORP"),"PX_LAST",$B$1,$B$2,"Dates","S","Period","M","Array","","cols=2;rows=2")</f>
        <v>42004</v>
      </c>
      <c r="AH191">
        <v>10.653</v>
      </c>
      <c r="AI191">
        <v>-1</v>
      </c>
      <c r="AJ191">
        <v>-1</v>
      </c>
      <c r="AK191">
        <v>-1</v>
      </c>
      <c r="AL191">
        <v>-1</v>
      </c>
      <c r="AM191">
        <v>-1</v>
      </c>
      <c r="AN191">
        <v>-1</v>
      </c>
      <c r="AO191" s="1">
        <v>43374</v>
      </c>
      <c r="AP191">
        <v>-1</v>
      </c>
      <c r="AQ191" s="1">
        <v>44575</v>
      </c>
      <c r="AR191">
        <v>-1</v>
      </c>
      <c r="AS191" s="1">
        <v>44576</v>
      </c>
      <c r="AT191">
        <v>-1</v>
      </c>
      <c r="AU191">
        <v>-1</v>
      </c>
      <c r="AV191">
        <v>-1</v>
      </c>
      <c r="AW191" s="1">
        <v>41813</v>
      </c>
      <c r="AX191">
        <v>-1</v>
      </c>
      <c r="AY191" s="1">
        <v>43352</v>
      </c>
      <c r="AZ191">
        <v>-1</v>
      </c>
      <c r="BA191">
        <v>-1</v>
      </c>
      <c r="BB191">
        <v>-1</v>
      </c>
      <c r="BC191" s="1">
        <v>41672</v>
      </c>
      <c r="BD191">
        <v>-1</v>
      </c>
      <c r="BE191">
        <v>-1</v>
      </c>
      <c r="BF191">
        <v>-1</v>
      </c>
      <c r="BG191">
        <v>-1</v>
      </c>
      <c r="BH191">
        <v>-1</v>
      </c>
      <c r="BI191" s="1">
        <v>43374</v>
      </c>
      <c r="BJ191">
        <v>-1</v>
      </c>
      <c r="BK191">
        <v>-1</v>
      </c>
      <c r="BL191">
        <v>-1</v>
      </c>
      <c r="BM191" s="1">
        <v>43374</v>
      </c>
      <c r="BN191">
        <v>-1</v>
      </c>
      <c r="BO191" s="1">
        <v>43376</v>
      </c>
      <c r="BP191">
        <v>-1</v>
      </c>
      <c r="BQ191">
        <v>-1</v>
      </c>
      <c r="BR191">
        <v>-1</v>
      </c>
      <c r="BS191" s="1">
        <v>43376</v>
      </c>
      <c r="BT191">
        <v>-1</v>
      </c>
      <c r="BU191">
        <v>-1</v>
      </c>
      <c r="BV191">
        <v>-1</v>
      </c>
      <c r="BW191" s="1">
        <v>41865</v>
      </c>
      <c r="BX191">
        <v>-1</v>
      </c>
      <c r="BY191">
        <v>-1</v>
      </c>
      <c r="BZ191">
        <v>-1</v>
      </c>
      <c r="CA191" s="1">
        <v>41861</v>
      </c>
      <c r="CB191">
        <v>-1</v>
      </c>
      <c r="CC191" s="1">
        <v>41862</v>
      </c>
      <c r="CD191">
        <v>-1</v>
      </c>
      <c r="CE191" s="1">
        <v>43282</v>
      </c>
      <c r="CF191">
        <v>-1</v>
      </c>
      <c r="CG191" s="1">
        <v>41843</v>
      </c>
      <c r="CH191">
        <v>-1</v>
      </c>
      <c r="CI191">
        <v>-1</v>
      </c>
      <c r="CJ191">
        <v>-1</v>
      </c>
      <c r="CK191" s="1">
        <v>41794</v>
      </c>
      <c r="CL191">
        <v>-1</v>
      </c>
      <c r="CM191">
        <v>-1</v>
      </c>
      <c r="CN191">
        <v>-1</v>
      </c>
    </row>
    <row r="192" spans="1:92" x14ac:dyDescent="0.25">
      <c r="A192" s="1">
        <v>42886</v>
      </c>
      <c r="B192">
        <v>137.97900000000001</v>
      </c>
      <c r="C192" s="1">
        <v>41782</v>
      </c>
      <c r="D192">
        <v>-1</v>
      </c>
      <c r="E192" s="1">
        <v>43343</v>
      </c>
      <c r="F192">
        <v>32.5</v>
      </c>
      <c r="G192" s="1">
        <v>40311</v>
      </c>
      <c r="H192">
        <v>-1</v>
      </c>
      <c r="I192" s="1">
        <v>43343</v>
      </c>
      <c r="J192">
        <v>66.679000000000002</v>
      </c>
      <c r="K192" s="1">
        <v>41770</v>
      </c>
      <c r="L192">
        <v>-1</v>
      </c>
      <c r="M192" s="1">
        <v>40420</v>
      </c>
      <c r="N192">
        <v>-1</v>
      </c>
      <c r="O192" s="1">
        <v>40240</v>
      </c>
      <c r="P192">
        <v>-1</v>
      </c>
      <c r="Q192" s="1">
        <v>42886</v>
      </c>
      <c r="R192">
        <v>63.173999999999999</v>
      </c>
      <c r="S192" s="1">
        <v>43288</v>
      </c>
      <c r="T192">
        <v>-1</v>
      </c>
      <c r="U192" s="1">
        <v>42013</v>
      </c>
      <c r="V192">
        <v>-1</v>
      </c>
      <c r="W192" s="1">
        <v>42234</v>
      </c>
      <c r="X192">
        <v>-1</v>
      </c>
      <c r="Y192" s="1">
        <v>44419</v>
      </c>
      <c r="Z192">
        <v>-1</v>
      </c>
      <c r="AA192" s="1">
        <v>40432</v>
      </c>
      <c r="AB192">
        <v>-1</v>
      </c>
      <c r="AC192" s="1">
        <v>42627</v>
      </c>
      <c r="AD192">
        <v>-1</v>
      </c>
      <c r="AE192" s="1">
        <v>41100</v>
      </c>
      <c r="AF192">
        <v>-1</v>
      </c>
      <c r="AG192" s="1">
        <f>_xll.BDH(CONCATENATE("AUST"," CDS USD SR ",$B$3,"Y D14 CORP"),"PX_LAST",$B$1,$B$2,"Dates","S","Period","M","Array","","cols=2;rows=2")</f>
        <v>42004</v>
      </c>
      <c r="AH192">
        <v>10.653</v>
      </c>
      <c r="AI192">
        <v>-1</v>
      </c>
      <c r="AJ192">
        <v>-1</v>
      </c>
      <c r="AK192">
        <v>-1</v>
      </c>
      <c r="AL192">
        <v>-1</v>
      </c>
      <c r="AM192">
        <v>-1</v>
      </c>
      <c r="AN192">
        <v>-1</v>
      </c>
      <c r="AO192" s="1">
        <v>43375</v>
      </c>
      <c r="AP192">
        <v>-1</v>
      </c>
      <c r="AQ192" s="1">
        <v>44576</v>
      </c>
      <c r="AR192">
        <v>-1</v>
      </c>
      <c r="AS192" s="1">
        <v>44577</v>
      </c>
      <c r="AT192">
        <v>-1</v>
      </c>
      <c r="AU192">
        <v>-1</v>
      </c>
      <c r="AV192">
        <v>-1</v>
      </c>
      <c r="AW192" s="1">
        <v>41814</v>
      </c>
      <c r="AX192">
        <v>-1</v>
      </c>
      <c r="AY192" s="1">
        <v>43353</v>
      </c>
      <c r="AZ192">
        <v>-1</v>
      </c>
      <c r="BA192">
        <v>-1</v>
      </c>
      <c r="BB192">
        <v>-1</v>
      </c>
      <c r="BC192" s="1">
        <v>41673</v>
      </c>
      <c r="BD192">
        <v>-1</v>
      </c>
      <c r="BE192">
        <v>-1</v>
      </c>
      <c r="BF192">
        <v>-1</v>
      </c>
      <c r="BG192">
        <v>-1</v>
      </c>
      <c r="BH192">
        <v>-1</v>
      </c>
      <c r="BI192" s="1">
        <v>43375</v>
      </c>
      <c r="BJ192">
        <v>-1</v>
      </c>
      <c r="BK192">
        <v>-1</v>
      </c>
      <c r="BL192">
        <v>-1</v>
      </c>
      <c r="BM192" s="1">
        <v>43375</v>
      </c>
      <c r="BN192">
        <v>-1</v>
      </c>
      <c r="BO192" s="1">
        <v>43377</v>
      </c>
      <c r="BP192">
        <v>-1</v>
      </c>
      <c r="BQ192">
        <v>-1</v>
      </c>
      <c r="BR192">
        <v>-1</v>
      </c>
      <c r="BS192" s="1">
        <v>43377</v>
      </c>
      <c r="BT192">
        <v>-1</v>
      </c>
      <c r="BU192">
        <v>-1</v>
      </c>
      <c r="BV192">
        <v>-1</v>
      </c>
      <c r="BW192" s="1">
        <v>41866</v>
      </c>
      <c r="BX192">
        <v>-1</v>
      </c>
      <c r="BY192">
        <v>-1</v>
      </c>
      <c r="BZ192">
        <v>-1</v>
      </c>
      <c r="CA192" s="1">
        <v>41862</v>
      </c>
      <c r="CB192">
        <v>-1</v>
      </c>
      <c r="CC192" s="1">
        <v>41863</v>
      </c>
      <c r="CD192">
        <v>-1</v>
      </c>
      <c r="CE192" s="1">
        <v>43283</v>
      </c>
      <c r="CF192">
        <v>-1</v>
      </c>
      <c r="CG192" s="1">
        <v>41844</v>
      </c>
      <c r="CH192">
        <v>-1</v>
      </c>
      <c r="CI192">
        <v>-1</v>
      </c>
      <c r="CJ192">
        <v>-1</v>
      </c>
      <c r="CK192" s="1">
        <v>41795</v>
      </c>
      <c r="CL192">
        <v>-1</v>
      </c>
      <c r="CM192">
        <v>-1</v>
      </c>
      <c r="CN192">
        <v>-1</v>
      </c>
    </row>
    <row r="193" spans="1:92" x14ac:dyDescent="0.25">
      <c r="A193" s="1">
        <v>42916</v>
      </c>
      <c r="B193">
        <v>144.19900000000001</v>
      </c>
      <c r="C193" s="1">
        <v>41783</v>
      </c>
      <c r="D193">
        <v>-1</v>
      </c>
      <c r="E193" s="1">
        <v>43371</v>
      </c>
      <c r="F193">
        <v>23.018000000000001</v>
      </c>
      <c r="G193" s="1">
        <v>40312</v>
      </c>
      <c r="H193">
        <v>-1</v>
      </c>
      <c r="I193" s="1">
        <v>43371</v>
      </c>
      <c r="J193">
        <v>64.102000000000004</v>
      </c>
      <c r="K193" s="1">
        <v>41771</v>
      </c>
      <c r="L193">
        <v>-1</v>
      </c>
      <c r="M193" s="1">
        <v>40421</v>
      </c>
      <c r="N193">
        <v>-1</v>
      </c>
      <c r="O193" s="1">
        <v>40241</v>
      </c>
      <c r="P193">
        <v>-1</v>
      </c>
      <c r="Q193" s="1">
        <v>42916</v>
      </c>
      <c r="R193">
        <v>62.064</v>
      </c>
      <c r="S193" s="1">
        <v>43289</v>
      </c>
      <c r="T193">
        <v>-1</v>
      </c>
      <c r="U193" s="1">
        <v>42014</v>
      </c>
      <c r="V193">
        <v>-1</v>
      </c>
      <c r="W193" s="1">
        <v>42235</v>
      </c>
      <c r="X193">
        <v>-1</v>
      </c>
      <c r="Y193" s="1">
        <v>44420</v>
      </c>
      <c r="Z193">
        <v>-1</v>
      </c>
      <c r="AA193" s="1">
        <v>40433</v>
      </c>
      <c r="AB193">
        <v>-1</v>
      </c>
      <c r="AC193" s="1">
        <v>42628</v>
      </c>
      <c r="AD193">
        <v>-1</v>
      </c>
      <c r="AE193" s="1">
        <v>41101</v>
      </c>
      <c r="AF193">
        <v>-1</v>
      </c>
      <c r="AG193" s="1">
        <f>_xll.BDH(CONCATENATE("AUST"," CDS USD SR ",$B$3,"Y D14 CORP"),"PX_LAST",$B$1,$B$2,"Dates","S","Period","M","Array","","cols=2;rows=2")</f>
        <v>42004</v>
      </c>
      <c r="AH193">
        <v>10.653</v>
      </c>
      <c r="AI193">
        <v>-1</v>
      </c>
      <c r="AJ193">
        <v>-1</v>
      </c>
      <c r="AK193">
        <v>-1</v>
      </c>
      <c r="AL193">
        <v>-1</v>
      </c>
      <c r="AM193">
        <v>-1</v>
      </c>
      <c r="AN193">
        <v>-1</v>
      </c>
      <c r="AO193" s="1">
        <v>43376</v>
      </c>
      <c r="AP193">
        <v>-1</v>
      </c>
      <c r="AQ193" s="1">
        <v>44577</v>
      </c>
      <c r="AR193">
        <v>-1</v>
      </c>
      <c r="AS193" s="1">
        <v>44578</v>
      </c>
      <c r="AT193">
        <v>-1</v>
      </c>
      <c r="AU193">
        <v>-1</v>
      </c>
      <c r="AV193">
        <v>-1</v>
      </c>
      <c r="AW193" s="1">
        <v>41815</v>
      </c>
      <c r="AX193">
        <v>-1</v>
      </c>
      <c r="AY193" s="1">
        <v>43354</v>
      </c>
      <c r="AZ193">
        <v>-1</v>
      </c>
      <c r="BA193">
        <v>-1</v>
      </c>
      <c r="BB193">
        <v>-1</v>
      </c>
      <c r="BC193" s="1">
        <v>41674</v>
      </c>
      <c r="BD193">
        <v>-1</v>
      </c>
      <c r="BE193">
        <v>-1</v>
      </c>
      <c r="BF193">
        <v>-1</v>
      </c>
      <c r="BG193">
        <v>-1</v>
      </c>
      <c r="BH193">
        <v>-1</v>
      </c>
      <c r="BI193" s="1">
        <v>43376</v>
      </c>
      <c r="BJ193">
        <v>-1</v>
      </c>
      <c r="BK193">
        <v>-1</v>
      </c>
      <c r="BL193">
        <v>-1</v>
      </c>
      <c r="BM193" s="1">
        <v>43376</v>
      </c>
      <c r="BN193">
        <v>-1</v>
      </c>
      <c r="BO193" s="1">
        <v>43378</v>
      </c>
      <c r="BP193">
        <v>-1</v>
      </c>
      <c r="BQ193">
        <v>-1</v>
      </c>
      <c r="BR193">
        <v>-1</v>
      </c>
      <c r="BS193" s="1">
        <v>43378</v>
      </c>
      <c r="BT193">
        <v>-1</v>
      </c>
      <c r="BU193">
        <v>-1</v>
      </c>
      <c r="BV193">
        <v>-1</v>
      </c>
      <c r="BW193" s="1">
        <v>41867</v>
      </c>
      <c r="BX193">
        <v>-1</v>
      </c>
      <c r="BY193">
        <v>-1</v>
      </c>
      <c r="BZ193">
        <v>-1</v>
      </c>
      <c r="CA193" s="1">
        <v>41863</v>
      </c>
      <c r="CB193">
        <v>-1</v>
      </c>
      <c r="CC193" s="1">
        <v>41864</v>
      </c>
      <c r="CD193">
        <v>-1</v>
      </c>
      <c r="CE193" s="1">
        <v>43284</v>
      </c>
      <c r="CF193">
        <v>-1</v>
      </c>
      <c r="CG193" s="1">
        <v>41845</v>
      </c>
      <c r="CH193">
        <v>-1</v>
      </c>
      <c r="CI193">
        <v>-1</v>
      </c>
      <c r="CJ193">
        <v>-1</v>
      </c>
      <c r="CK193" s="1">
        <v>41796</v>
      </c>
      <c r="CL193">
        <v>-1</v>
      </c>
      <c r="CM193">
        <v>-1</v>
      </c>
      <c r="CN193">
        <v>-1</v>
      </c>
    </row>
    <row r="194" spans="1:92" x14ac:dyDescent="0.25">
      <c r="A194" s="1">
        <v>42947</v>
      </c>
      <c r="B194">
        <v>119.44</v>
      </c>
      <c r="C194" s="1">
        <v>41784</v>
      </c>
      <c r="D194">
        <v>-1</v>
      </c>
      <c r="E194" s="1">
        <v>43404</v>
      </c>
      <c r="F194">
        <v>29.599</v>
      </c>
      <c r="G194" s="1">
        <v>40313</v>
      </c>
      <c r="H194">
        <v>-1</v>
      </c>
      <c r="I194" s="1">
        <v>43404</v>
      </c>
      <c r="J194">
        <v>80.323999999999998</v>
      </c>
      <c r="K194" s="1">
        <v>41772</v>
      </c>
      <c r="L194">
        <v>-1</v>
      </c>
      <c r="M194" s="1">
        <v>40422</v>
      </c>
      <c r="N194">
        <v>-1</v>
      </c>
      <c r="O194" s="1">
        <v>40242</v>
      </c>
      <c r="P194">
        <v>-1</v>
      </c>
      <c r="Q194" s="1">
        <v>42947</v>
      </c>
      <c r="R194">
        <v>52.72</v>
      </c>
      <c r="S194" s="1">
        <v>43290</v>
      </c>
      <c r="T194">
        <v>-1</v>
      </c>
      <c r="U194" s="1">
        <v>42015</v>
      </c>
      <c r="V194">
        <v>-1</v>
      </c>
      <c r="W194" s="1">
        <v>42236</v>
      </c>
      <c r="X194">
        <v>-1</v>
      </c>
      <c r="Y194" s="1">
        <v>44421</v>
      </c>
      <c r="Z194">
        <v>-1</v>
      </c>
      <c r="AA194" s="1">
        <v>40434</v>
      </c>
      <c r="AB194">
        <v>-1</v>
      </c>
      <c r="AC194" s="1">
        <v>42629</v>
      </c>
      <c r="AD194">
        <v>-1</v>
      </c>
      <c r="AE194" s="1">
        <v>41102</v>
      </c>
      <c r="AF194">
        <v>-1</v>
      </c>
      <c r="AG194" s="1">
        <f>_xll.BDH(CONCATENATE("AUST"," CDS USD SR ",$B$3,"Y D14 CORP"),"PX_LAST",$B$1,$B$2,"Dates","S","Period","M","Array","","cols=2;rows=2")</f>
        <v>42004</v>
      </c>
      <c r="AH194">
        <v>10.653</v>
      </c>
      <c r="AI194">
        <v>-1</v>
      </c>
      <c r="AJ194">
        <v>-1</v>
      </c>
      <c r="AK194">
        <v>-1</v>
      </c>
      <c r="AL194">
        <v>-1</v>
      </c>
      <c r="AM194">
        <v>-1</v>
      </c>
      <c r="AN194">
        <v>-1</v>
      </c>
      <c r="AO194" s="1">
        <v>43377</v>
      </c>
      <c r="AP194">
        <v>-1</v>
      </c>
      <c r="AQ194" s="1">
        <v>44578</v>
      </c>
      <c r="AR194">
        <v>-1</v>
      </c>
      <c r="AS194" s="1">
        <v>44579</v>
      </c>
      <c r="AT194">
        <v>-1</v>
      </c>
      <c r="AU194">
        <v>-1</v>
      </c>
      <c r="AV194">
        <v>-1</v>
      </c>
      <c r="AW194" s="1">
        <v>41816</v>
      </c>
      <c r="AX194">
        <v>-1</v>
      </c>
      <c r="AY194" s="1">
        <v>43355</v>
      </c>
      <c r="AZ194">
        <v>-1</v>
      </c>
      <c r="BA194">
        <v>-1</v>
      </c>
      <c r="BB194">
        <v>-1</v>
      </c>
      <c r="BC194" s="1">
        <v>41675</v>
      </c>
      <c r="BD194">
        <v>-1</v>
      </c>
      <c r="BE194">
        <v>-1</v>
      </c>
      <c r="BF194">
        <v>-1</v>
      </c>
      <c r="BG194">
        <v>-1</v>
      </c>
      <c r="BH194">
        <v>-1</v>
      </c>
      <c r="BI194" s="1">
        <v>43377</v>
      </c>
      <c r="BJ194">
        <v>-1</v>
      </c>
      <c r="BK194">
        <v>-1</v>
      </c>
      <c r="BL194">
        <v>-1</v>
      </c>
      <c r="BM194" s="1">
        <v>43377</v>
      </c>
      <c r="BN194">
        <v>-1</v>
      </c>
      <c r="BO194" s="1">
        <v>43379</v>
      </c>
      <c r="BP194">
        <v>-1</v>
      </c>
      <c r="BQ194">
        <v>-1</v>
      </c>
      <c r="BR194">
        <v>-1</v>
      </c>
      <c r="BS194" s="1">
        <v>43379</v>
      </c>
      <c r="BT194">
        <v>-1</v>
      </c>
      <c r="BU194">
        <v>-1</v>
      </c>
      <c r="BV194">
        <v>-1</v>
      </c>
      <c r="BW194" s="1">
        <v>41868</v>
      </c>
      <c r="BX194">
        <v>-1</v>
      </c>
      <c r="BY194">
        <v>-1</v>
      </c>
      <c r="BZ194">
        <v>-1</v>
      </c>
      <c r="CA194" s="1">
        <v>41864</v>
      </c>
      <c r="CB194">
        <v>-1</v>
      </c>
      <c r="CC194" s="1">
        <v>41865</v>
      </c>
      <c r="CD194">
        <v>-1</v>
      </c>
      <c r="CE194" s="1">
        <v>43285</v>
      </c>
      <c r="CF194">
        <v>-1</v>
      </c>
      <c r="CG194" s="1">
        <v>41846</v>
      </c>
      <c r="CH194">
        <v>-1</v>
      </c>
      <c r="CI194">
        <v>-1</v>
      </c>
      <c r="CJ194">
        <v>-1</v>
      </c>
      <c r="CK194" s="1">
        <v>41797</v>
      </c>
      <c r="CL194">
        <v>-1</v>
      </c>
      <c r="CM194">
        <v>-1</v>
      </c>
      <c r="CN194">
        <v>-1</v>
      </c>
    </row>
    <row r="195" spans="1:92" x14ac:dyDescent="0.25">
      <c r="A195" s="1">
        <v>42978</v>
      </c>
      <c r="B195">
        <v>106.813</v>
      </c>
      <c r="C195" s="1">
        <v>41785</v>
      </c>
      <c r="D195">
        <v>-1</v>
      </c>
      <c r="E195" s="1">
        <v>43434</v>
      </c>
      <c r="F195">
        <v>33.645000000000003</v>
      </c>
      <c r="G195" s="1">
        <v>40314</v>
      </c>
      <c r="H195">
        <v>-1</v>
      </c>
      <c r="I195" s="1">
        <v>43434</v>
      </c>
      <c r="J195">
        <v>93.379000000000005</v>
      </c>
      <c r="K195" s="1">
        <v>41773</v>
      </c>
      <c r="L195">
        <v>-1</v>
      </c>
      <c r="M195" s="1">
        <v>40423</v>
      </c>
      <c r="N195">
        <v>-1</v>
      </c>
      <c r="O195" s="1">
        <v>40243</v>
      </c>
      <c r="P195">
        <v>-1</v>
      </c>
      <c r="Q195" s="1">
        <v>42978</v>
      </c>
      <c r="R195">
        <v>57.265999999999998</v>
      </c>
      <c r="S195" s="1">
        <v>43291</v>
      </c>
      <c r="T195">
        <v>-1</v>
      </c>
      <c r="U195" s="1">
        <v>42016</v>
      </c>
      <c r="V195">
        <v>-1</v>
      </c>
      <c r="W195" s="1">
        <v>42237</v>
      </c>
      <c r="X195">
        <v>-1</v>
      </c>
      <c r="Y195" s="1">
        <v>44422</v>
      </c>
      <c r="Z195">
        <v>-1</v>
      </c>
      <c r="AA195" s="1">
        <v>40435</v>
      </c>
      <c r="AB195">
        <v>-1</v>
      </c>
      <c r="AC195" s="1">
        <v>42630</v>
      </c>
      <c r="AD195">
        <v>-1</v>
      </c>
      <c r="AE195" s="1">
        <v>41103</v>
      </c>
      <c r="AF195">
        <v>-1</v>
      </c>
      <c r="AG195" s="1">
        <f>_xll.BDH(CONCATENATE("AUST"," CDS USD SR ",$B$3,"Y D14 CORP"),"PX_LAST",$B$1,$B$2,"Dates","S","Period","M","Array","","cols=2;rows=2")</f>
        <v>42004</v>
      </c>
      <c r="AH195">
        <v>10.653</v>
      </c>
      <c r="AI195">
        <v>-1</v>
      </c>
      <c r="AJ195">
        <v>-1</v>
      </c>
      <c r="AK195">
        <v>-1</v>
      </c>
      <c r="AL195">
        <v>-1</v>
      </c>
      <c r="AM195">
        <v>-1</v>
      </c>
      <c r="AN195">
        <v>-1</v>
      </c>
      <c r="AO195" s="1">
        <v>43378</v>
      </c>
      <c r="AP195">
        <v>-1</v>
      </c>
      <c r="AQ195" s="1">
        <v>44579</v>
      </c>
      <c r="AR195">
        <v>-1</v>
      </c>
      <c r="AS195" s="1">
        <v>44580</v>
      </c>
      <c r="AT195">
        <v>-1</v>
      </c>
      <c r="AU195">
        <v>-1</v>
      </c>
      <c r="AV195">
        <v>-1</v>
      </c>
      <c r="AW195" s="1">
        <v>41817</v>
      </c>
      <c r="AX195">
        <v>-1</v>
      </c>
      <c r="AY195" s="1">
        <v>43356</v>
      </c>
      <c r="AZ195">
        <v>-1</v>
      </c>
      <c r="BA195">
        <v>-1</v>
      </c>
      <c r="BB195">
        <v>-1</v>
      </c>
      <c r="BC195" s="1">
        <v>41676</v>
      </c>
      <c r="BD195">
        <v>-1</v>
      </c>
      <c r="BE195">
        <v>-1</v>
      </c>
      <c r="BF195">
        <v>-1</v>
      </c>
      <c r="BG195">
        <v>-1</v>
      </c>
      <c r="BH195">
        <v>-1</v>
      </c>
      <c r="BI195" s="1">
        <v>43378</v>
      </c>
      <c r="BJ195">
        <v>-1</v>
      </c>
      <c r="BK195">
        <v>-1</v>
      </c>
      <c r="BL195">
        <v>-1</v>
      </c>
      <c r="BM195" s="1">
        <v>43378</v>
      </c>
      <c r="BN195">
        <v>-1</v>
      </c>
      <c r="BO195" s="1">
        <v>43380</v>
      </c>
      <c r="BP195">
        <v>-1</v>
      </c>
      <c r="BQ195">
        <v>-1</v>
      </c>
      <c r="BR195">
        <v>-1</v>
      </c>
      <c r="BS195" s="1">
        <v>43380</v>
      </c>
      <c r="BT195">
        <v>-1</v>
      </c>
      <c r="BU195">
        <v>-1</v>
      </c>
      <c r="BV195">
        <v>-1</v>
      </c>
      <c r="BW195" s="1">
        <v>41869</v>
      </c>
      <c r="BX195">
        <v>-1</v>
      </c>
      <c r="BY195">
        <v>-1</v>
      </c>
      <c r="BZ195">
        <v>-1</v>
      </c>
      <c r="CA195" s="1">
        <v>41865</v>
      </c>
      <c r="CB195">
        <v>-1</v>
      </c>
      <c r="CC195" s="1">
        <v>41866</v>
      </c>
      <c r="CD195">
        <v>-1</v>
      </c>
      <c r="CE195" s="1">
        <v>43286</v>
      </c>
      <c r="CF195">
        <v>-1</v>
      </c>
      <c r="CG195" s="1">
        <v>41847</v>
      </c>
      <c r="CH195">
        <v>-1</v>
      </c>
      <c r="CI195">
        <v>-1</v>
      </c>
      <c r="CJ195">
        <v>-1</v>
      </c>
      <c r="CK195" s="1">
        <v>41798</v>
      </c>
      <c r="CL195">
        <v>-1</v>
      </c>
      <c r="CM195">
        <v>-1</v>
      </c>
      <c r="CN195">
        <v>-1</v>
      </c>
    </row>
    <row r="196" spans="1:92" x14ac:dyDescent="0.25">
      <c r="A196" s="1">
        <v>43007</v>
      </c>
      <c r="B196">
        <v>113.48399999999999</v>
      </c>
      <c r="C196" s="1">
        <v>41786</v>
      </c>
      <c r="D196">
        <v>-1</v>
      </c>
      <c r="E196" s="1">
        <v>43465</v>
      </c>
      <c r="F196">
        <v>39.822000000000003</v>
      </c>
      <c r="G196" s="1">
        <v>40315</v>
      </c>
      <c r="H196">
        <v>-1</v>
      </c>
      <c r="I196" s="1">
        <v>43465</v>
      </c>
      <c r="J196">
        <v>109.542</v>
      </c>
      <c r="K196" s="1">
        <v>41774</v>
      </c>
      <c r="L196">
        <v>-1</v>
      </c>
      <c r="M196" s="1">
        <v>40424</v>
      </c>
      <c r="N196">
        <v>-1</v>
      </c>
      <c r="O196" s="1">
        <v>40244</v>
      </c>
      <c r="P196">
        <v>-1</v>
      </c>
      <c r="Q196" s="1">
        <v>43007</v>
      </c>
      <c r="R196">
        <v>64.372</v>
      </c>
      <c r="S196" s="1">
        <v>43292</v>
      </c>
      <c r="T196">
        <v>-1</v>
      </c>
      <c r="U196" s="1">
        <v>42017</v>
      </c>
      <c r="V196">
        <v>-1</v>
      </c>
      <c r="W196" s="1">
        <v>42238</v>
      </c>
      <c r="X196">
        <v>-1</v>
      </c>
      <c r="Y196" s="1">
        <v>44423</v>
      </c>
      <c r="Z196">
        <v>-1</v>
      </c>
      <c r="AA196" s="1">
        <v>40436</v>
      </c>
      <c r="AB196">
        <v>-1</v>
      </c>
      <c r="AC196" s="1">
        <v>42631</v>
      </c>
      <c r="AD196">
        <v>-1</v>
      </c>
      <c r="AE196" s="1">
        <v>41104</v>
      </c>
      <c r="AF196">
        <v>-1</v>
      </c>
      <c r="AG196" s="1">
        <f>_xll.BDH(CONCATENATE("AUST"," CDS USD SR ",$B$3,"Y D14 CORP"),"PX_LAST",$B$1,$B$2,"Dates","S","Period","M","Array","","cols=2;rows=2")</f>
        <v>42004</v>
      </c>
      <c r="AH196">
        <v>10.653</v>
      </c>
      <c r="AI196">
        <v>-1</v>
      </c>
      <c r="AJ196">
        <v>-1</v>
      </c>
      <c r="AK196">
        <v>-1</v>
      </c>
      <c r="AL196">
        <v>-1</v>
      </c>
      <c r="AM196">
        <v>-1</v>
      </c>
      <c r="AN196">
        <v>-1</v>
      </c>
      <c r="AO196" s="1">
        <v>43379</v>
      </c>
      <c r="AP196">
        <v>-1</v>
      </c>
      <c r="AQ196" s="1">
        <v>44580</v>
      </c>
      <c r="AR196">
        <v>-1</v>
      </c>
      <c r="AS196" s="1">
        <v>44581</v>
      </c>
      <c r="AT196">
        <v>-1</v>
      </c>
      <c r="AU196">
        <v>-1</v>
      </c>
      <c r="AV196">
        <v>-1</v>
      </c>
      <c r="AW196" s="1">
        <v>41818</v>
      </c>
      <c r="AX196">
        <v>-1</v>
      </c>
      <c r="AY196" s="1">
        <v>43357</v>
      </c>
      <c r="AZ196">
        <v>-1</v>
      </c>
      <c r="BA196">
        <v>-1</v>
      </c>
      <c r="BB196">
        <v>-1</v>
      </c>
      <c r="BC196" s="1">
        <v>41677</v>
      </c>
      <c r="BD196">
        <v>-1</v>
      </c>
      <c r="BE196">
        <v>-1</v>
      </c>
      <c r="BF196">
        <v>-1</v>
      </c>
      <c r="BG196">
        <v>-1</v>
      </c>
      <c r="BH196">
        <v>-1</v>
      </c>
      <c r="BI196" s="1">
        <v>43379</v>
      </c>
      <c r="BJ196">
        <v>-1</v>
      </c>
      <c r="BK196">
        <v>-1</v>
      </c>
      <c r="BL196">
        <v>-1</v>
      </c>
      <c r="BM196" s="1">
        <v>43379</v>
      </c>
      <c r="BN196">
        <v>-1</v>
      </c>
      <c r="BO196" s="1">
        <v>43381</v>
      </c>
      <c r="BP196">
        <v>-1</v>
      </c>
      <c r="BQ196">
        <v>-1</v>
      </c>
      <c r="BR196">
        <v>-1</v>
      </c>
      <c r="BS196" s="1">
        <v>43381</v>
      </c>
      <c r="BT196">
        <v>-1</v>
      </c>
      <c r="BU196">
        <v>-1</v>
      </c>
      <c r="BV196">
        <v>-1</v>
      </c>
      <c r="BW196" s="1">
        <v>41870</v>
      </c>
      <c r="BX196">
        <v>-1</v>
      </c>
      <c r="BY196">
        <v>-1</v>
      </c>
      <c r="BZ196">
        <v>-1</v>
      </c>
      <c r="CA196" s="1">
        <v>41866</v>
      </c>
      <c r="CB196">
        <v>-1</v>
      </c>
      <c r="CC196" s="1">
        <v>41867</v>
      </c>
      <c r="CD196">
        <v>-1</v>
      </c>
      <c r="CE196" s="1">
        <v>43287</v>
      </c>
      <c r="CF196">
        <v>-1</v>
      </c>
      <c r="CG196" s="1">
        <v>41848</v>
      </c>
      <c r="CH196">
        <v>-1</v>
      </c>
      <c r="CI196">
        <v>-1</v>
      </c>
      <c r="CJ196">
        <v>-1</v>
      </c>
      <c r="CK196" s="1">
        <v>41799</v>
      </c>
      <c r="CL196">
        <v>-1</v>
      </c>
      <c r="CM196">
        <v>-1</v>
      </c>
      <c r="CN196">
        <v>-1</v>
      </c>
    </row>
    <row r="197" spans="1:92" x14ac:dyDescent="0.25">
      <c r="A197" s="1">
        <v>43039</v>
      </c>
      <c r="B197">
        <v>95.406000000000006</v>
      </c>
      <c r="C197" s="1">
        <v>41787</v>
      </c>
      <c r="D197">
        <v>-1</v>
      </c>
      <c r="E197" s="1">
        <v>43496</v>
      </c>
      <c r="F197">
        <v>26.646000000000001</v>
      </c>
      <c r="G197" s="1">
        <v>40316</v>
      </c>
      <c r="H197">
        <v>-1</v>
      </c>
      <c r="I197" s="1">
        <v>43496</v>
      </c>
      <c r="J197">
        <v>80.549000000000007</v>
      </c>
      <c r="K197" s="1">
        <v>41775</v>
      </c>
      <c r="L197">
        <v>-1</v>
      </c>
      <c r="M197" s="1">
        <v>40425</v>
      </c>
      <c r="N197">
        <v>-1</v>
      </c>
      <c r="O197" s="1">
        <v>40245</v>
      </c>
      <c r="P197">
        <v>-1</v>
      </c>
      <c r="Q197" s="1">
        <v>43039</v>
      </c>
      <c r="R197">
        <v>63.162999999999997</v>
      </c>
      <c r="S197" s="1">
        <v>43293</v>
      </c>
      <c r="T197">
        <v>-1</v>
      </c>
      <c r="U197" s="1">
        <v>42018</v>
      </c>
      <c r="V197">
        <v>-1</v>
      </c>
      <c r="W197" s="1">
        <v>42239</v>
      </c>
      <c r="X197">
        <v>-1</v>
      </c>
      <c r="Y197" s="1">
        <v>44424</v>
      </c>
      <c r="Z197">
        <v>-1</v>
      </c>
      <c r="AA197" s="1">
        <v>40437</v>
      </c>
      <c r="AB197">
        <v>-1</v>
      </c>
      <c r="AC197" s="1">
        <v>42632</v>
      </c>
      <c r="AD197">
        <v>-1</v>
      </c>
      <c r="AE197" s="1">
        <v>41105</v>
      </c>
      <c r="AF197">
        <v>-1</v>
      </c>
      <c r="AG197" s="1">
        <f>_xll.BDH(CONCATENATE("AUST"," CDS USD SR ",$B$3,"Y D14 CORP"),"PX_LAST",$B$1,$B$2,"Dates","S","Period","M","Array","","cols=2;rows=2")</f>
        <v>42004</v>
      </c>
      <c r="AH197">
        <v>10.653</v>
      </c>
      <c r="AI197">
        <v>-1</v>
      </c>
      <c r="AJ197">
        <v>-1</v>
      </c>
      <c r="AK197">
        <v>-1</v>
      </c>
      <c r="AL197">
        <v>-1</v>
      </c>
      <c r="AM197">
        <v>-1</v>
      </c>
      <c r="AN197">
        <v>-1</v>
      </c>
      <c r="AO197" s="1">
        <v>43380</v>
      </c>
      <c r="AP197">
        <v>-1</v>
      </c>
      <c r="AQ197" s="1">
        <v>44581</v>
      </c>
      <c r="AR197">
        <v>-1</v>
      </c>
      <c r="AS197" s="1">
        <v>44582</v>
      </c>
      <c r="AT197">
        <v>-1</v>
      </c>
      <c r="AU197">
        <v>-1</v>
      </c>
      <c r="AV197">
        <v>-1</v>
      </c>
      <c r="AW197" s="1">
        <v>41819</v>
      </c>
      <c r="AX197">
        <v>-1</v>
      </c>
      <c r="AY197" s="1">
        <v>43358</v>
      </c>
      <c r="AZ197">
        <v>-1</v>
      </c>
      <c r="BA197">
        <v>-1</v>
      </c>
      <c r="BB197">
        <v>-1</v>
      </c>
      <c r="BC197" s="1">
        <v>41678</v>
      </c>
      <c r="BD197">
        <v>-1</v>
      </c>
      <c r="BE197">
        <v>-1</v>
      </c>
      <c r="BF197">
        <v>-1</v>
      </c>
      <c r="BG197">
        <v>-1</v>
      </c>
      <c r="BH197">
        <v>-1</v>
      </c>
      <c r="BI197" s="1">
        <v>43380</v>
      </c>
      <c r="BJ197">
        <v>-1</v>
      </c>
      <c r="BK197">
        <v>-1</v>
      </c>
      <c r="BL197">
        <v>-1</v>
      </c>
      <c r="BM197" s="1">
        <v>43380</v>
      </c>
      <c r="BN197">
        <v>-1</v>
      </c>
      <c r="BO197" s="1">
        <v>43382</v>
      </c>
      <c r="BP197">
        <v>-1</v>
      </c>
      <c r="BQ197">
        <v>-1</v>
      </c>
      <c r="BR197">
        <v>-1</v>
      </c>
      <c r="BS197" s="1">
        <v>43382</v>
      </c>
      <c r="BT197">
        <v>-1</v>
      </c>
      <c r="BU197">
        <v>-1</v>
      </c>
      <c r="BV197">
        <v>-1</v>
      </c>
      <c r="BW197" s="1">
        <v>41871</v>
      </c>
      <c r="BX197">
        <v>-1</v>
      </c>
      <c r="BY197">
        <v>-1</v>
      </c>
      <c r="BZ197">
        <v>-1</v>
      </c>
      <c r="CA197" s="1">
        <v>41867</v>
      </c>
      <c r="CB197">
        <v>-1</v>
      </c>
      <c r="CC197" s="1">
        <v>41868</v>
      </c>
      <c r="CD197">
        <v>-1</v>
      </c>
      <c r="CE197" s="1">
        <v>43288</v>
      </c>
      <c r="CF197">
        <v>-1</v>
      </c>
      <c r="CG197" s="1">
        <v>41849</v>
      </c>
      <c r="CH197">
        <v>-1</v>
      </c>
      <c r="CI197">
        <v>-1</v>
      </c>
      <c r="CJ197">
        <v>-1</v>
      </c>
      <c r="CK197" s="1">
        <v>41800</v>
      </c>
      <c r="CL197">
        <v>-1</v>
      </c>
      <c r="CM197">
        <v>-1</v>
      </c>
      <c r="CN197">
        <v>-1</v>
      </c>
    </row>
    <row r="198" spans="1:92" x14ac:dyDescent="0.25">
      <c r="A198" s="1">
        <v>43069</v>
      </c>
      <c r="B198">
        <v>96.126000000000005</v>
      </c>
      <c r="C198" s="1">
        <v>41788</v>
      </c>
      <c r="D198">
        <v>-1</v>
      </c>
      <c r="E198" s="1">
        <v>43524</v>
      </c>
      <c r="F198">
        <v>24.207000000000001</v>
      </c>
      <c r="G198" s="1">
        <v>40317</v>
      </c>
      <c r="H198">
        <v>-1</v>
      </c>
      <c r="I198" s="1">
        <v>43524</v>
      </c>
      <c r="J198">
        <v>63.463000000000001</v>
      </c>
      <c r="K198" s="1">
        <v>41776</v>
      </c>
      <c r="L198">
        <v>-1</v>
      </c>
      <c r="M198" s="1">
        <v>40426</v>
      </c>
      <c r="N198">
        <v>-1</v>
      </c>
      <c r="O198" s="1">
        <v>40246</v>
      </c>
      <c r="P198">
        <v>-1</v>
      </c>
      <c r="Q198" s="1">
        <v>43069</v>
      </c>
      <c r="R198">
        <v>58.087000000000003</v>
      </c>
      <c r="S198" s="1">
        <v>43294</v>
      </c>
      <c r="T198">
        <v>-1</v>
      </c>
      <c r="U198" s="1">
        <v>42019</v>
      </c>
      <c r="V198">
        <v>-1</v>
      </c>
      <c r="W198" s="1">
        <v>42240</v>
      </c>
      <c r="X198">
        <v>-1</v>
      </c>
      <c r="Y198" s="1">
        <v>44425</v>
      </c>
      <c r="Z198">
        <v>-1</v>
      </c>
      <c r="AA198" s="1">
        <v>40438</v>
      </c>
      <c r="AB198">
        <v>-1</v>
      </c>
      <c r="AC198" s="1">
        <v>42633</v>
      </c>
      <c r="AD198">
        <v>-1</v>
      </c>
      <c r="AE198" s="1">
        <v>41106</v>
      </c>
      <c r="AF198">
        <v>-1</v>
      </c>
      <c r="AG198" s="1">
        <f>_xll.BDH(CONCATENATE("AUST"," CDS USD SR ",$B$3,"Y D14 CORP"),"PX_LAST",$B$1,$B$2,"Dates","S","Period","M","Array","","cols=2;rows=2")</f>
        <v>42004</v>
      </c>
      <c r="AH198">
        <v>10.653</v>
      </c>
      <c r="AI198">
        <v>-1</v>
      </c>
      <c r="AJ198">
        <v>-1</v>
      </c>
      <c r="AK198">
        <v>-1</v>
      </c>
      <c r="AL198">
        <v>-1</v>
      </c>
      <c r="AM198">
        <v>-1</v>
      </c>
      <c r="AN198">
        <v>-1</v>
      </c>
      <c r="AO198" s="1">
        <v>43381</v>
      </c>
      <c r="AP198">
        <v>-1</v>
      </c>
      <c r="AQ198" s="1">
        <v>44582</v>
      </c>
      <c r="AR198">
        <v>-1</v>
      </c>
      <c r="AS198" s="1">
        <v>44583</v>
      </c>
      <c r="AT198">
        <v>-1</v>
      </c>
      <c r="AU198">
        <v>-1</v>
      </c>
      <c r="AV198">
        <v>-1</v>
      </c>
      <c r="AW198" s="1">
        <v>41820</v>
      </c>
      <c r="AX198">
        <v>-1</v>
      </c>
      <c r="AY198" s="1">
        <v>43359</v>
      </c>
      <c r="AZ198">
        <v>-1</v>
      </c>
      <c r="BA198">
        <v>-1</v>
      </c>
      <c r="BB198">
        <v>-1</v>
      </c>
      <c r="BC198" s="1">
        <v>41679</v>
      </c>
      <c r="BD198">
        <v>-1</v>
      </c>
      <c r="BE198">
        <v>-1</v>
      </c>
      <c r="BF198">
        <v>-1</v>
      </c>
      <c r="BG198">
        <v>-1</v>
      </c>
      <c r="BH198">
        <v>-1</v>
      </c>
      <c r="BI198" s="1">
        <v>43381</v>
      </c>
      <c r="BJ198">
        <v>-1</v>
      </c>
      <c r="BK198">
        <v>-1</v>
      </c>
      <c r="BL198">
        <v>-1</v>
      </c>
      <c r="BM198" s="1">
        <v>43381</v>
      </c>
      <c r="BN198">
        <v>-1</v>
      </c>
      <c r="BO198" s="1">
        <v>43383</v>
      </c>
      <c r="BP198">
        <v>-1</v>
      </c>
      <c r="BQ198">
        <v>-1</v>
      </c>
      <c r="BR198">
        <v>-1</v>
      </c>
      <c r="BS198" s="1">
        <v>43383</v>
      </c>
      <c r="BT198">
        <v>-1</v>
      </c>
      <c r="BU198">
        <v>-1</v>
      </c>
      <c r="BV198">
        <v>-1</v>
      </c>
      <c r="BW198" s="1">
        <v>41872</v>
      </c>
      <c r="BX198">
        <v>-1</v>
      </c>
      <c r="BY198">
        <v>-1</v>
      </c>
      <c r="BZ198">
        <v>-1</v>
      </c>
      <c r="CA198" s="1">
        <v>41868</v>
      </c>
      <c r="CB198">
        <v>-1</v>
      </c>
      <c r="CC198" s="1">
        <v>41869</v>
      </c>
      <c r="CD198">
        <v>-1</v>
      </c>
      <c r="CE198" s="1">
        <v>43289</v>
      </c>
      <c r="CF198">
        <v>-1</v>
      </c>
      <c r="CG198" s="1">
        <v>41850</v>
      </c>
      <c r="CH198">
        <v>-1</v>
      </c>
      <c r="CI198">
        <v>-1</v>
      </c>
      <c r="CJ198">
        <v>-1</v>
      </c>
      <c r="CK198" s="1">
        <v>41801</v>
      </c>
      <c r="CL198">
        <v>-1</v>
      </c>
      <c r="CM198">
        <v>-1</v>
      </c>
      <c r="CN198">
        <v>-1</v>
      </c>
    </row>
    <row r="199" spans="1:92" x14ac:dyDescent="0.25">
      <c r="A199" s="1">
        <v>43098</v>
      </c>
      <c r="B199">
        <v>88.364000000000004</v>
      </c>
      <c r="C199" s="1">
        <v>41789</v>
      </c>
      <c r="D199">
        <v>-1</v>
      </c>
      <c r="E199" s="1">
        <v>43553</v>
      </c>
      <c r="F199">
        <v>24.701000000000001</v>
      </c>
      <c r="G199" s="1">
        <v>40318</v>
      </c>
      <c r="H199">
        <v>-1</v>
      </c>
      <c r="I199" s="1">
        <v>43553</v>
      </c>
      <c r="J199">
        <v>67.018000000000001</v>
      </c>
      <c r="K199" s="1">
        <v>41777</v>
      </c>
      <c r="L199">
        <v>-1</v>
      </c>
      <c r="M199" s="1">
        <v>40427</v>
      </c>
      <c r="N199">
        <v>-1</v>
      </c>
      <c r="O199" s="1">
        <v>40247</v>
      </c>
      <c r="P199">
        <v>-1</v>
      </c>
      <c r="Q199" s="1">
        <v>43098</v>
      </c>
      <c r="R199">
        <v>61.710999999999999</v>
      </c>
      <c r="S199" s="1">
        <v>43295</v>
      </c>
      <c r="T199">
        <v>-1</v>
      </c>
      <c r="U199" s="1">
        <v>42020</v>
      </c>
      <c r="V199">
        <v>-1</v>
      </c>
      <c r="W199" s="1">
        <v>42241</v>
      </c>
      <c r="X199">
        <v>-1</v>
      </c>
      <c r="Y199" s="1">
        <v>44426</v>
      </c>
      <c r="Z199">
        <v>-1</v>
      </c>
      <c r="AA199" s="1">
        <v>40439</v>
      </c>
      <c r="AB199">
        <v>-1</v>
      </c>
      <c r="AC199" s="1">
        <v>42634</v>
      </c>
      <c r="AD199">
        <v>-1</v>
      </c>
      <c r="AE199" s="1">
        <v>41107</v>
      </c>
      <c r="AF199">
        <v>-1</v>
      </c>
      <c r="AG199" s="1">
        <f>_xll.BDH(CONCATENATE("AUST"," CDS USD SR ",$B$3,"Y D14 CORP"),"PX_LAST",$B$1,$B$2,"Dates","S","Period","M","Array","","cols=2;rows=2")</f>
        <v>42004</v>
      </c>
      <c r="AH199">
        <v>10.653</v>
      </c>
      <c r="AI199">
        <v>-1</v>
      </c>
      <c r="AJ199">
        <v>-1</v>
      </c>
      <c r="AK199">
        <v>-1</v>
      </c>
      <c r="AL199">
        <v>-1</v>
      </c>
      <c r="AM199">
        <v>-1</v>
      </c>
      <c r="AN199">
        <v>-1</v>
      </c>
      <c r="AO199" s="1">
        <v>43382</v>
      </c>
      <c r="AP199">
        <v>-1</v>
      </c>
      <c r="AQ199" s="1">
        <v>44583</v>
      </c>
      <c r="AR199">
        <v>-1</v>
      </c>
      <c r="AS199" s="1">
        <v>44584</v>
      </c>
      <c r="AT199">
        <v>-1</v>
      </c>
      <c r="AU199">
        <v>-1</v>
      </c>
      <c r="AV199">
        <v>-1</v>
      </c>
      <c r="AW199" s="1">
        <v>41821</v>
      </c>
      <c r="AX199">
        <v>-1</v>
      </c>
      <c r="AY199" s="1">
        <v>43360</v>
      </c>
      <c r="AZ199">
        <v>-1</v>
      </c>
      <c r="BA199">
        <v>-1</v>
      </c>
      <c r="BB199">
        <v>-1</v>
      </c>
      <c r="BC199" s="1">
        <v>41680</v>
      </c>
      <c r="BD199">
        <v>-1</v>
      </c>
      <c r="BE199">
        <v>-1</v>
      </c>
      <c r="BF199">
        <v>-1</v>
      </c>
      <c r="BG199">
        <v>-1</v>
      </c>
      <c r="BH199">
        <v>-1</v>
      </c>
      <c r="BI199" s="1">
        <v>43382</v>
      </c>
      <c r="BJ199">
        <v>-1</v>
      </c>
      <c r="BK199">
        <v>-1</v>
      </c>
      <c r="BL199">
        <v>-1</v>
      </c>
      <c r="BM199" s="1">
        <v>43382</v>
      </c>
      <c r="BN199">
        <v>-1</v>
      </c>
      <c r="BO199" s="1">
        <v>43384</v>
      </c>
      <c r="BP199">
        <v>-1</v>
      </c>
      <c r="BQ199">
        <v>-1</v>
      </c>
      <c r="BR199">
        <v>-1</v>
      </c>
      <c r="BS199" s="1">
        <v>43384</v>
      </c>
      <c r="BT199">
        <v>-1</v>
      </c>
      <c r="BU199">
        <v>-1</v>
      </c>
      <c r="BV199">
        <v>-1</v>
      </c>
      <c r="BW199" s="1">
        <v>41873</v>
      </c>
      <c r="BX199">
        <v>-1</v>
      </c>
      <c r="BY199">
        <v>-1</v>
      </c>
      <c r="BZ199">
        <v>-1</v>
      </c>
      <c r="CA199" s="1">
        <v>41869</v>
      </c>
      <c r="CB199">
        <v>-1</v>
      </c>
      <c r="CC199" s="1">
        <v>41870</v>
      </c>
      <c r="CD199">
        <v>-1</v>
      </c>
      <c r="CE199" s="1">
        <v>43290</v>
      </c>
      <c r="CF199">
        <v>-1</v>
      </c>
      <c r="CG199" s="1">
        <v>41851</v>
      </c>
      <c r="CH199">
        <v>-1</v>
      </c>
      <c r="CI199">
        <v>-1</v>
      </c>
      <c r="CJ199">
        <v>-1</v>
      </c>
      <c r="CK199" s="1">
        <v>41802</v>
      </c>
      <c r="CL199">
        <v>-1</v>
      </c>
      <c r="CM199">
        <v>-1</v>
      </c>
      <c r="CN199">
        <v>-1</v>
      </c>
    </row>
    <row r="200" spans="1:92" x14ac:dyDescent="0.25">
      <c r="A200" s="1">
        <v>43131</v>
      </c>
      <c r="B200">
        <v>78.966999999999999</v>
      </c>
      <c r="C200" s="1">
        <v>41790</v>
      </c>
      <c r="D200">
        <v>-1</v>
      </c>
      <c r="E200" s="1">
        <v>43585</v>
      </c>
      <c r="F200">
        <v>18.079000000000001</v>
      </c>
      <c r="G200" s="1">
        <v>40319</v>
      </c>
      <c r="H200">
        <v>-1</v>
      </c>
      <c r="I200" s="1">
        <v>43585</v>
      </c>
      <c r="J200">
        <v>54.570999999999998</v>
      </c>
      <c r="K200" s="1">
        <v>41778</v>
      </c>
      <c r="L200">
        <v>-1</v>
      </c>
      <c r="M200" s="1">
        <v>40428</v>
      </c>
      <c r="N200">
        <v>-1</v>
      </c>
      <c r="O200" s="1">
        <v>40248</v>
      </c>
      <c r="P200">
        <v>-1</v>
      </c>
      <c r="Q200" s="1">
        <v>43131</v>
      </c>
      <c r="R200">
        <v>55.298000000000002</v>
      </c>
      <c r="S200" s="1">
        <v>43296</v>
      </c>
      <c r="T200">
        <v>-1</v>
      </c>
      <c r="U200" s="1">
        <v>42021</v>
      </c>
      <c r="V200">
        <v>-1</v>
      </c>
      <c r="W200" s="1">
        <v>42242</v>
      </c>
      <c r="X200">
        <v>-1</v>
      </c>
      <c r="Y200" s="1">
        <v>44427</v>
      </c>
      <c r="Z200">
        <v>-1</v>
      </c>
      <c r="AA200" s="1">
        <v>40440</v>
      </c>
      <c r="AB200">
        <v>-1</v>
      </c>
      <c r="AC200" s="1">
        <v>42635</v>
      </c>
      <c r="AD200">
        <v>-1</v>
      </c>
      <c r="AE200" s="1">
        <v>41108</v>
      </c>
      <c r="AF200">
        <v>-1</v>
      </c>
      <c r="AG200" s="1">
        <f>_xll.BDH(CONCATENATE("AUST"," CDS USD SR ",$B$3,"Y D14 CORP"),"PX_LAST",$B$1,$B$2,"Dates","S","Period","M","Array","","cols=2;rows=2")</f>
        <v>42004</v>
      </c>
      <c r="AH200">
        <v>10.653</v>
      </c>
      <c r="AI200">
        <v>-1</v>
      </c>
      <c r="AJ200">
        <v>-1</v>
      </c>
      <c r="AK200">
        <v>-1</v>
      </c>
      <c r="AL200">
        <v>-1</v>
      </c>
      <c r="AM200">
        <v>-1</v>
      </c>
      <c r="AN200">
        <v>-1</v>
      </c>
      <c r="AO200" s="1">
        <v>43383</v>
      </c>
      <c r="AP200">
        <v>-1</v>
      </c>
      <c r="AQ200" s="1">
        <v>44584</v>
      </c>
      <c r="AR200">
        <v>-1</v>
      </c>
      <c r="AS200" s="1">
        <v>44585</v>
      </c>
      <c r="AT200">
        <v>-1</v>
      </c>
      <c r="AU200">
        <v>-1</v>
      </c>
      <c r="AV200">
        <v>-1</v>
      </c>
      <c r="AW200" s="1">
        <v>41822</v>
      </c>
      <c r="AX200">
        <v>-1</v>
      </c>
      <c r="AY200" s="1">
        <v>43361</v>
      </c>
      <c r="AZ200">
        <v>-1</v>
      </c>
      <c r="BA200">
        <v>-1</v>
      </c>
      <c r="BB200">
        <v>-1</v>
      </c>
      <c r="BC200" s="1">
        <v>41681</v>
      </c>
      <c r="BD200">
        <v>-1</v>
      </c>
      <c r="BE200">
        <v>-1</v>
      </c>
      <c r="BF200">
        <v>-1</v>
      </c>
      <c r="BG200">
        <v>-1</v>
      </c>
      <c r="BH200">
        <v>-1</v>
      </c>
      <c r="BI200" s="1">
        <v>43383</v>
      </c>
      <c r="BJ200">
        <v>-1</v>
      </c>
      <c r="BK200">
        <v>-1</v>
      </c>
      <c r="BL200">
        <v>-1</v>
      </c>
      <c r="BM200" s="1">
        <v>43383</v>
      </c>
      <c r="BN200">
        <v>-1</v>
      </c>
      <c r="BO200" s="1">
        <v>43385</v>
      </c>
      <c r="BP200">
        <v>-1</v>
      </c>
      <c r="BQ200">
        <v>-1</v>
      </c>
      <c r="BR200">
        <v>-1</v>
      </c>
      <c r="BS200" s="1">
        <v>43385</v>
      </c>
      <c r="BT200">
        <v>-1</v>
      </c>
      <c r="BU200">
        <v>-1</v>
      </c>
      <c r="BV200">
        <v>-1</v>
      </c>
      <c r="BW200" s="1">
        <v>41874</v>
      </c>
      <c r="BX200">
        <v>-1</v>
      </c>
      <c r="BY200">
        <v>-1</v>
      </c>
      <c r="BZ200">
        <v>-1</v>
      </c>
      <c r="CA200" s="1">
        <v>41870</v>
      </c>
      <c r="CB200">
        <v>-1</v>
      </c>
      <c r="CC200" s="1">
        <v>41871</v>
      </c>
      <c r="CD200">
        <v>-1</v>
      </c>
      <c r="CE200" s="1">
        <v>43291</v>
      </c>
      <c r="CF200">
        <v>-1</v>
      </c>
      <c r="CG200" s="1">
        <v>41852</v>
      </c>
      <c r="CH200">
        <v>-1</v>
      </c>
      <c r="CI200">
        <v>-1</v>
      </c>
      <c r="CJ200">
        <v>-1</v>
      </c>
      <c r="CK200" s="1">
        <v>41803</v>
      </c>
      <c r="CL200">
        <v>-1</v>
      </c>
      <c r="CM200">
        <v>-1</v>
      </c>
      <c r="CN200">
        <v>-1</v>
      </c>
    </row>
    <row r="201" spans="1:92" x14ac:dyDescent="0.25">
      <c r="A201" s="1">
        <v>43159</v>
      </c>
      <c r="B201">
        <v>91.56</v>
      </c>
      <c r="C201" s="1">
        <v>41791</v>
      </c>
      <c r="D201">
        <v>-1</v>
      </c>
      <c r="E201" s="1">
        <v>43616</v>
      </c>
      <c r="F201">
        <v>30.501000000000001</v>
      </c>
      <c r="G201" s="1">
        <v>40320</v>
      </c>
      <c r="H201">
        <v>-1</v>
      </c>
      <c r="I201" s="1">
        <v>43616</v>
      </c>
      <c r="J201">
        <v>72.814999999999998</v>
      </c>
      <c r="K201" s="1">
        <v>41779</v>
      </c>
      <c r="L201">
        <v>-1</v>
      </c>
      <c r="M201" s="1">
        <v>40429</v>
      </c>
      <c r="N201">
        <v>-1</v>
      </c>
      <c r="O201" s="1">
        <v>40249</v>
      </c>
      <c r="P201">
        <v>-1</v>
      </c>
      <c r="Q201" s="1">
        <v>43159</v>
      </c>
      <c r="R201">
        <v>61.61</v>
      </c>
      <c r="S201" s="1">
        <v>43297</v>
      </c>
      <c r="T201">
        <v>-1</v>
      </c>
      <c r="U201" s="1">
        <v>42022</v>
      </c>
      <c r="V201">
        <v>-1</v>
      </c>
      <c r="W201" s="1">
        <v>42243</v>
      </c>
      <c r="X201">
        <v>-1</v>
      </c>
      <c r="Y201" s="1">
        <v>44428</v>
      </c>
      <c r="Z201">
        <v>-1</v>
      </c>
      <c r="AA201" s="1">
        <v>40441</v>
      </c>
      <c r="AB201">
        <v>-1</v>
      </c>
      <c r="AC201" s="1">
        <v>42636</v>
      </c>
      <c r="AD201">
        <v>-1</v>
      </c>
      <c r="AE201" s="1">
        <v>41109</v>
      </c>
      <c r="AF201">
        <v>-1</v>
      </c>
      <c r="AG201" s="1">
        <f>_xll.BDH(CONCATENATE("AUST"," CDS USD SR ",$B$3,"Y D14 CORP"),"PX_LAST",$B$1,$B$2,"Dates","S","Period","M","Array","","cols=2;rows=2")</f>
        <v>42004</v>
      </c>
      <c r="AH201">
        <v>10.653</v>
      </c>
      <c r="AI201">
        <v>-1</v>
      </c>
      <c r="AJ201">
        <v>-1</v>
      </c>
      <c r="AK201">
        <v>-1</v>
      </c>
      <c r="AL201">
        <v>-1</v>
      </c>
      <c r="AM201">
        <v>-1</v>
      </c>
      <c r="AN201">
        <v>-1</v>
      </c>
      <c r="AO201" s="1">
        <v>43384</v>
      </c>
      <c r="AP201">
        <v>-1</v>
      </c>
      <c r="AQ201" s="1">
        <v>44585</v>
      </c>
      <c r="AR201">
        <v>-1</v>
      </c>
      <c r="AS201" s="1">
        <v>44586</v>
      </c>
      <c r="AT201">
        <v>-1</v>
      </c>
      <c r="AU201">
        <v>-1</v>
      </c>
      <c r="AV201">
        <v>-1</v>
      </c>
      <c r="AW201" s="1">
        <v>41823</v>
      </c>
      <c r="AX201">
        <v>-1</v>
      </c>
      <c r="AY201" s="1">
        <v>43362</v>
      </c>
      <c r="AZ201">
        <v>-1</v>
      </c>
      <c r="BA201">
        <v>-1</v>
      </c>
      <c r="BB201">
        <v>-1</v>
      </c>
      <c r="BC201" s="1">
        <v>41682</v>
      </c>
      <c r="BD201">
        <v>-1</v>
      </c>
      <c r="BE201">
        <v>-1</v>
      </c>
      <c r="BF201">
        <v>-1</v>
      </c>
      <c r="BG201">
        <v>-1</v>
      </c>
      <c r="BH201">
        <v>-1</v>
      </c>
      <c r="BI201" s="1">
        <v>43384</v>
      </c>
      <c r="BJ201">
        <v>-1</v>
      </c>
      <c r="BK201">
        <v>-1</v>
      </c>
      <c r="BL201">
        <v>-1</v>
      </c>
      <c r="BM201" s="1">
        <v>43384</v>
      </c>
      <c r="BN201">
        <v>-1</v>
      </c>
      <c r="BO201" s="1">
        <v>43386</v>
      </c>
      <c r="BP201">
        <v>-1</v>
      </c>
      <c r="BQ201">
        <v>-1</v>
      </c>
      <c r="BR201">
        <v>-1</v>
      </c>
      <c r="BS201" s="1">
        <v>43386</v>
      </c>
      <c r="BT201">
        <v>-1</v>
      </c>
      <c r="BU201">
        <v>-1</v>
      </c>
      <c r="BV201">
        <v>-1</v>
      </c>
      <c r="BW201" s="1">
        <v>41875</v>
      </c>
      <c r="BX201">
        <v>-1</v>
      </c>
      <c r="BY201">
        <v>-1</v>
      </c>
      <c r="BZ201">
        <v>-1</v>
      </c>
      <c r="CA201" s="1">
        <v>41871</v>
      </c>
      <c r="CB201">
        <v>-1</v>
      </c>
      <c r="CC201" s="1">
        <v>41872</v>
      </c>
      <c r="CD201">
        <v>-1</v>
      </c>
      <c r="CE201" s="1">
        <v>43292</v>
      </c>
      <c r="CF201">
        <v>-1</v>
      </c>
      <c r="CG201" s="1">
        <v>41853</v>
      </c>
      <c r="CH201">
        <v>-1</v>
      </c>
      <c r="CI201">
        <v>-1</v>
      </c>
      <c r="CJ201">
        <v>-1</v>
      </c>
      <c r="CK201" s="1">
        <v>41804</v>
      </c>
      <c r="CL201">
        <v>-1</v>
      </c>
      <c r="CM201">
        <v>-1</v>
      </c>
      <c r="CN201">
        <v>-1</v>
      </c>
    </row>
    <row r="202" spans="1:92" x14ac:dyDescent="0.25">
      <c r="A202" s="1">
        <v>43189</v>
      </c>
      <c r="B202">
        <v>102.431</v>
      </c>
      <c r="C202" s="1">
        <v>41792</v>
      </c>
      <c r="D202">
        <v>-1</v>
      </c>
      <c r="E202" s="1">
        <v>43644</v>
      </c>
      <c r="F202">
        <v>17.547000000000001</v>
      </c>
      <c r="G202" s="1">
        <v>40321</v>
      </c>
      <c r="H202">
        <v>-1</v>
      </c>
      <c r="I202" s="1">
        <v>43644</v>
      </c>
      <c r="J202">
        <v>49.758000000000003</v>
      </c>
      <c r="K202" s="1">
        <v>41780</v>
      </c>
      <c r="L202">
        <v>-1</v>
      </c>
      <c r="M202" s="1">
        <v>40430</v>
      </c>
      <c r="N202">
        <v>-1</v>
      </c>
      <c r="O202" s="1">
        <v>40250</v>
      </c>
      <c r="P202">
        <v>-1</v>
      </c>
      <c r="Q202" s="1">
        <v>43189</v>
      </c>
      <c r="R202">
        <v>63.1</v>
      </c>
      <c r="S202" s="1">
        <v>43298</v>
      </c>
      <c r="T202">
        <v>-1</v>
      </c>
      <c r="U202" s="1">
        <v>42023</v>
      </c>
      <c r="V202">
        <v>-1</v>
      </c>
      <c r="W202" s="1">
        <v>42244</v>
      </c>
      <c r="X202">
        <v>-1</v>
      </c>
      <c r="Y202" s="1">
        <v>44429</v>
      </c>
      <c r="Z202">
        <v>-1</v>
      </c>
      <c r="AA202" s="1">
        <v>40442</v>
      </c>
      <c r="AB202">
        <v>-1</v>
      </c>
      <c r="AC202" s="1">
        <v>42637</v>
      </c>
      <c r="AD202">
        <v>-1</v>
      </c>
      <c r="AE202" s="1">
        <v>41110</v>
      </c>
      <c r="AF202">
        <v>-1</v>
      </c>
      <c r="AG202" s="1">
        <f>_xll.BDH(CONCATENATE("AUST"," CDS USD SR ",$B$3,"Y D14 CORP"),"PX_LAST",$B$1,$B$2,"Dates","S","Period","M","Array","","cols=2;rows=2")</f>
        <v>42004</v>
      </c>
      <c r="AH202">
        <v>10.653</v>
      </c>
      <c r="AI202">
        <v>-1</v>
      </c>
      <c r="AJ202">
        <v>-1</v>
      </c>
      <c r="AK202">
        <v>-1</v>
      </c>
      <c r="AL202">
        <v>-1</v>
      </c>
      <c r="AM202">
        <v>-1</v>
      </c>
      <c r="AN202">
        <v>-1</v>
      </c>
      <c r="AO202" s="1">
        <v>43385</v>
      </c>
      <c r="AP202">
        <v>-1</v>
      </c>
      <c r="AQ202" s="1">
        <v>44586</v>
      </c>
      <c r="AR202">
        <v>-1</v>
      </c>
      <c r="AS202" s="1">
        <v>44587</v>
      </c>
      <c r="AT202">
        <v>-1</v>
      </c>
      <c r="AU202">
        <v>-1</v>
      </c>
      <c r="AV202">
        <v>-1</v>
      </c>
      <c r="AW202" s="1">
        <v>41824</v>
      </c>
      <c r="AX202">
        <v>-1</v>
      </c>
      <c r="AY202" s="1">
        <v>43363</v>
      </c>
      <c r="AZ202">
        <v>-1</v>
      </c>
      <c r="BA202">
        <v>-1</v>
      </c>
      <c r="BB202">
        <v>-1</v>
      </c>
      <c r="BC202" s="1">
        <v>41683</v>
      </c>
      <c r="BD202">
        <v>-1</v>
      </c>
      <c r="BE202">
        <v>-1</v>
      </c>
      <c r="BF202">
        <v>-1</v>
      </c>
      <c r="BG202">
        <v>-1</v>
      </c>
      <c r="BH202">
        <v>-1</v>
      </c>
      <c r="BI202" s="1">
        <v>43385</v>
      </c>
      <c r="BJ202">
        <v>-1</v>
      </c>
      <c r="BK202">
        <v>-1</v>
      </c>
      <c r="BL202">
        <v>-1</v>
      </c>
      <c r="BM202" s="1">
        <v>43385</v>
      </c>
      <c r="BN202">
        <v>-1</v>
      </c>
      <c r="BO202" s="1">
        <v>43387</v>
      </c>
      <c r="BP202">
        <v>-1</v>
      </c>
      <c r="BQ202">
        <v>-1</v>
      </c>
      <c r="BR202">
        <v>-1</v>
      </c>
      <c r="BS202" s="1">
        <v>43387</v>
      </c>
      <c r="BT202">
        <v>-1</v>
      </c>
      <c r="BU202">
        <v>-1</v>
      </c>
      <c r="BV202">
        <v>-1</v>
      </c>
      <c r="BW202" s="1">
        <v>41876</v>
      </c>
      <c r="BX202">
        <v>-1</v>
      </c>
      <c r="BY202">
        <v>-1</v>
      </c>
      <c r="BZ202">
        <v>-1</v>
      </c>
      <c r="CA202" s="1">
        <v>41872</v>
      </c>
      <c r="CB202">
        <v>-1</v>
      </c>
      <c r="CC202" s="1">
        <v>41873</v>
      </c>
      <c r="CD202">
        <v>-1</v>
      </c>
      <c r="CE202" s="1">
        <v>43293</v>
      </c>
      <c r="CF202">
        <v>-1</v>
      </c>
      <c r="CG202" s="1">
        <v>41854</v>
      </c>
      <c r="CH202">
        <v>-1</v>
      </c>
      <c r="CI202">
        <v>-1</v>
      </c>
      <c r="CJ202">
        <v>-1</v>
      </c>
      <c r="CK202" s="1">
        <v>41805</v>
      </c>
      <c r="CL202">
        <v>-1</v>
      </c>
      <c r="CM202">
        <v>-1</v>
      </c>
      <c r="CN202">
        <v>-1</v>
      </c>
    </row>
    <row r="203" spans="1:92" x14ac:dyDescent="0.25">
      <c r="A203" s="1">
        <v>43220</v>
      </c>
      <c r="B203">
        <v>108.82599999999999</v>
      </c>
      <c r="C203" s="1">
        <v>41793</v>
      </c>
      <c r="D203">
        <v>-1</v>
      </c>
      <c r="E203" s="1">
        <v>43677</v>
      </c>
      <c r="F203">
        <v>18.38</v>
      </c>
      <c r="G203" s="1">
        <v>40322</v>
      </c>
      <c r="H203">
        <v>-1</v>
      </c>
      <c r="I203" s="1">
        <v>43677</v>
      </c>
      <c r="J203">
        <v>46.881</v>
      </c>
      <c r="K203" s="1">
        <v>41781</v>
      </c>
      <c r="L203">
        <v>-1</v>
      </c>
      <c r="M203" s="1">
        <v>40431</v>
      </c>
      <c r="N203">
        <v>-1</v>
      </c>
      <c r="O203" s="1">
        <v>40251</v>
      </c>
      <c r="P203">
        <v>-1</v>
      </c>
      <c r="Q203" s="1">
        <v>43220</v>
      </c>
      <c r="R203">
        <v>66.459999999999994</v>
      </c>
      <c r="S203" s="1">
        <v>43299</v>
      </c>
      <c r="T203">
        <v>-1</v>
      </c>
      <c r="U203" s="1">
        <v>42024</v>
      </c>
      <c r="V203">
        <v>-1</v>
      </c>
      <c r="W203" s="1">
        <v>42245</v>
      </c>
      <c r="X203">
        <v>-1</v>
      </c>
      <c r="Y203" s="1">
        <v>44430</v>
      </c>
      <c r="Z203">
        <v>-1</v>
      </c>
      <c r="AA203" s="1">
        <v>40443</v>
      </c>
      <c r="AB203">
        <v>-1</v>
      </c>
      <c r="AC203" s="1">
        <v>42638</v>
      </c>
      <c r="AD203">
        <v>-1</v>
      </c>
      <c r="AE203" s="1">
        <v>41111</v>
      </c>
      <c r="AF203">
        <v>-1</v>
      </c>
      <c r="AG203" s="1">
        <f>_xll.BDH(CONCATENATE("AUST"," CDS USD SR ",$B$3,"Y D14 CORP"),"PX_LAST",$B$1,$B$2,"Dates","S","Period","M","Array","","cols=2;rows=2")</f>
        <v>42004</v>
      </c>
      <c r="AH203">
        <v>10.653</v>
      </c>
      <c r="AI203">
        <v>-1</v>
      </c>
      <c r="AJ203">
        <v>-1</v>
      </c>
      <c r="AK203">
        <v>-1</v>
      </c>
      <c r="AL203">
        <v>-1</v>
      </c>
      <c r="AM203">
        <v>-1</v>
      </c>
      <c r="AN203">
        <v>-1</v>
      </c>
      <c r="AO203" s="1">
        <v>43386</v>
      </c>
      <c r="AP203">
        <v>-1</v>
      </c>
      <c r="AQ203" s="1">
        <v>44587</v>
      </c>
      <c r="AR203">
        <v>-1</v>
      </c>
      <c r="AS203" s="1">
        <v>44588</v>
      </c>
      <c r="AT203">
        <v>-1</v>
      </c>
      <c r="AU203">
        <v>-1</v>
      </c>
      <c r="AV203">
        <v>-1</v>
      </c>
      <c r="AW203" s="1">
        <v>41825</v>
      </c>
      <c r="AX203">
        <v>-1</v>
      </c>
      <c r="AY203" s="1">
        <v>43364</v>
      </c>
      <c r="AZ203">
        <v>-1</v>
      </c>
      <c r="BA203">
        <v>-1</v>
      </c>
      <c r="BB203">
        <v>-1</v>
      </c>
      <c r="BC203" s="1">
        <v>41684</v>
      </c>
      <c r="BD203">
        <v>-1</v>
      </c>
      <c r="BE203">
        <v>-1</v>
      </c>
      <c r="BF203">
        <v>-1</v>
      </c>
      <c r="BG203">
        <v>-1</v>
      </c>
      <c r="BH203">
        <v>-1</v>
      </c>
      <c r="BI203" s="1">
        <v>43386</v>
      </c>
      <c r="BJ203">
        <v>-1</v>
      </c>
      <c r="BK203">
        <v>-1</v>
      </c>
      <c r="BL203">
        <v>-1</v>
      </c>
      <c r="BM203" s="1">
        <v>43386</v>
      </c>
      <c r="BN203">
        <v>-1</v>
      </c>
      <c r="BO203" s="1">
        <v>43388</v>
      </c>
      <c r="BP203">
        <v>-1</v>
      </c>
      <c r="BQ203">
        <v>-1</v>
      </c>
      <c r="BR203">
        <v>-1</v>
      </c>
      <c r="BS203" s="1">
        <v>43388</v>
      </c>
      <c r="BT203">
        <v>-1</v>
      </c>
      <c r="BU203">
        <v>-1</v>
      </c>
      <c r="BV203">
        <v>-1</v>
      </c>
      <c r="BW203" s="1">
        <v>41877</v>
      </c>
      <c r="BX203">
        <v>-1</v>
      </c>
      <c r="BY203">
        <v>-1</v>
      </c>
      <c r="BZ203">
        <v>-1</v>
      </c>
      <c r="CA203" s="1">
        <v>41873</v>
      </c>
      <c r="CB203">
        <v>-1</v>
      </c>
      <c r="CC203" s="1">
        <v>41874</v>
      </c>
      <c r="CD203">
        <v>-1</v>
      </c>
      <c r="CE203" s="1">
        <v>43294</v>
      </c>
      <c r="CF203">
        <v>-1</v>
      </c>
      <c r="CG203" s="1">
        <v>41855</v>
      </c>
      <c r="CH203">
        <v>-1</v>
      </c>
      <c r="CI203">
        <v>-1</v>
      </c>
      <c r="CJ203">
        <v>-1</v>
      </c>
      <c r="CK203" s="1">
        <v>41806</v>
      </c>
      <c r="CL203">
        <v>-1</v>
      </c>
      <c r="CM203">
        <v>-1</v>
      </c>
      <c r="CN203">
        <v>-1</v>
      </c>
    </row>
    <row r="204" spans="1:92" x14ac:dyDescent="0.25">
      <c r="A204" s="1">
        <v>43251</v>
      </c>
      <c r="B204">
        <v>154.23099999999999</v>
      </c>
      <c r="C204" s="1">
        <v>41794</v>
      </c>
      <c r="D204">
        <v>-1</v>
      </c>
      <c r="E204" s="1">
        <v>43707</v>
      </c>
      <c r="F204">
        <v>17.975999999999999</v>
      </c>
      <c r="G204" s="1">
        <v>40323</v>
      </c>
      <c r="H204">
        <v>-1</v>
      </c>
      <c r="I204" s="1">
        <v>43707</v>
      </c>
      <c r="J204">
        <v>54.712000000000003</v>
      </c>
      <c r="K204" s="1">
        <v>41782</v>
      </c>
      <c r="L204">
        <v>-1</v>
      </c>
      <c r="M204" s="1">
        <v>40432</v>
      </c>
      <c r="N204">
        <v>-1</v>
      </c>
      <c r="O204" s="1">
        <v>40252</v>
      </c>
      <c r="P204">
        <v>-1</v>
      </c>
      <c r="Q204" s="1">
        <v>43251</v>
      </c>
      <c r="R204">
        <v>84.126000000000005</v>
      </c>
      <c r="S204" s="1">
        <v>43300</v>
      </c>
      <c r="T204">
        <v>-1</v>
      </c>
      <c r="U204" s="1">
        <v>42025</v>
      </c>
      <c r="V204">
        <v>-1</v>
      </c>
      <c r="W204" s="1">
        <v>42246</v>
      </c>
      <c r="X204">
        <v>-1</v>
      </c>
      <c r="Y204" s="1">
        <v>44431</v>
      </c>
      <c r="Z204">
        <v>-1</v>
      </c>
      <c r="AA204" s="1">
        <v>40444</v>
      </c>
      <c r="AB204">
        <v>-1</v>
      </c>
      <c r="AC204" s="1">
        <v>42639</v>
      </c>
      <c r="AD204">
        <v>-1</v>
      </c>
      <c r="AE204" s="1">
        <v>41112</v>
      </c>
      <c r="AF204">
        <v>-1</v>
      </c>
      <c r="AG204" s="1">
        <f>_xll.BDH(CONCATENATE("AUST"," CDS USD SR ",$B$3,"Y D14 CORP"),"PX_LAST",$B$1,$B$2,"Dates","S","Period","M","Array","","cols=2;rows=2")</f>
        <v>42004</v>
      </c>
      <c r="AH204">
        <v>10.653</v>
      </c>
      <c r="AI204">
        <v>-1</v>
      </c>
      <c r="AJ204">
        <v>-1</v>
      </c>
      <c r="AK204">
        <v>-1</v>
      </c>
      <c r="AL204">
        <v>-1</v>
      </c>
      <c r="AM204">
        <v>-1</v>
      </c>
      <c r="AN204">
        <v>-1</v>
      </c>
      <c r="AO204" s="1">
        <v>43387</v>
      </c>
      <c r="AP204">
        <v>-1</v>
      </c>
      <c r="AQ204" s="1">
        <v>44588</v>
      </c>
      <c r="AR204">
        <v>-1</v>
      </c>
      <c r="AS204" s="1">
        <v>44589</v>
      </c>
      <c r="AT204">
        <v>-1</v>
      </c>
      <c r="AU204">
        <v>-1</v>
      </c>
      <c r="AV204">
        <v>-1</v>
      </c>
      <c r="AW204" s="1">
        <v>41826</v>
      </c>
      <c r="AX204">
        <v>-1</v>
      </c>
      <c r="AY204" s="1">
        <v>43365</v>
      </c>
      <c r="AZ204">
        <v>-1</v>
      </c>
      <c r="BA204">
        <v>-1</v>
      </c>
      <c r="BB204">
        <v>-1</v>
      </c>
      <c r="BC204" s="1">
        <v>41685</v>
      </c>
      <c r="BD204">
        <v>-1</v>
      </c>
      <c r="BE204">
        <v>-1</v>
      </c>
      <c r="BF204">
        <v>-1</v>
      </c>
      <c r="BG204">
        <v>-1</v>
      </c>
      <c r="BH204">
        <v>-1</v>
      </c>
      <c r="BI204" s="1">
        <v>43387</v>
      </c>
      <c r="BJ204">
        <v>-1</v>
      </c>
      <c r="BK204">
        <v>-1</v>
      </c>
      <c r="BL204">
        <v>-1</v>
      </c>
      <c r="BM204" s="1">
        <v>43387</v>
      </c>
      <c r="BN204">
        <v>-1</v>
      </c>
      <c r="BO204" s="1">
        <v>43389</v>
      </c>
      <c r="BP204">
        <v>-1</v>
      </c>
      <c r="BQ204">
        <v>-1</v>
      </c>
      <c r="BR204">
        <v>-1</v>
      </c>
      <c r="BS204" s="1">
        <v>43389</v>
      </c>
      <c r="BT204">
        <v>-1</v>
      </c>
      <c r="BU204">
        <v>-1</v>
      </c>
      <c r="BV204">
        <v>-1</v>
      </c>
      <c r="BW204" s="1">
        <v>41878</v>
      </c>
      <c r="BX204">
        <v>-1</v>
      </c>
      <c r="BY204">
        <v>-1</v>
      </c>
      <c r="BZ204">
        <v>-1</v>
      </c>
      <c r="CA204" s="1">
        <v>41874</v>
      </c>
      <c r="CB204">
        <v>-1</v>
      </c>
      <c r="CC204" s="1">
        <v>41875</v>
      </c>
      <c r="CD204">
        <v>-1</v>
      </c>
      <c r="CE204" s="1">
        <v>43295</v>
      </c>
      <c r="CF204">
        <v>-1</v>
      </c>
      <c r="CG204" s="1">
        <v>41856</v>
      </c>
      <c r="CH204">
        <v>-1</v>
      </c>
      <c r="CI204">
        <v>-1</v>
      </c>
      <c r="CJ204">
        <v>-1</v>
      </c>
      <c r="CK204" s="1">
        <v>41807</v>
      </c>
      <c r="CL204">
        <v>-1</v>
      </c>
      <c r="CM204">
        <v>-1</v>
      </c>
      <c r="CN204">
        <v>-1</v>
      </c>
    </row>
    <row r="205" spans="1:92" x14ac:dyDescent="0.25">
      <c r="A205" s="1">
        <v>43280</v>
      </c>
      <c r="B205">
        <v>184.245</v>
      </c>
      <c r="C205" s="1">
        <v>41795</v>
      </c>
      <c r="D205">
        <v>-1</v>
      </c>
      <c r="E205" s="1">
        <v>43738</v>
      </c>
      <c r="F205">
        <v>18.731999999999999</v>
      </c>
      <c r="G205" s="1">
        <v>40324</v>
      </c>
      <c r="H205">
        <v>-1</v>
      </c>
      <c r="I205" s="1">
        <v>43738</v>
      </c>
      <c r="J205">
        <v>51.793999999999997</v>
      </c>
      <c r="K205" s="1">
        <v>41783</v>
      </c>
      <c r="L205">
        <v>-1</v>
      </c>
      <c r="M205" s="1">
        <v>40433</v>
      </c>
      <c r="N205">
        <v>-1</v>
      </c>
      <c r="O205" s="1">
        <v>40253</v>
      </c>
      <c r="P205">
        <v>-1</v>
      </c>
      <c r="Q205" s="1">
        <v>43280</v>
      </c>
      <c r="R205">
        <v>83.650999999999996</v>
      </c>
      <c r="S205" s="1">
        <v>43301</v>
      </c>
      <c r="T205">
        <v>-1</v>
      </c>
      <c r="U205" s="1">
        <v>42026</v>
      </c>
      <c r="V205">
        <v>-1</v>
      </c>
      <c r="W205" s="1">
        <v>42247</v>
      </c>
      <c r="X205">
        <v>-1</v>
      </c>
      <c r="Y205" s="1">
        <v>44432</v>
      </c>
      <c r="Z205">
        <v>-1</v>
      </c>
      <c r="AA205" s="1">
        <v>40445</v>
      </c>
      <c r="AB205">
        <v>-1</v>
      </c>
      <c r="AC205" s="1">
        <v>42640</v>
      </c>
      <c r="AD205">
        <v>-1</v>
      </c>
      <c r="AE205" s="1">
        <v>41113</v>
      </c>
      <c r="AF205">
        <v>-1</v>
      </c>
      <c r="AG205" s="1">
        <f>_xll.BDH(CONCATENATE("AUST"," CDS USD SR ",$B$3,"Y D14 CORP"),"PX_LAST",$B$1,$B$2,"Dates","S","Period","M","Array","","cols=2;rows=2")</f>
        <v>42004</v>
      </c>
      <c r="AH205">
        <v>10.653</v>
      </c>
      <c r="AI205">
        <v>-1</v>
      </c>
      <c r="AJ205">
        <v>-1</v>
      </c>
      <c r="AK205">
        <v>-1</v>
      </c>
      <c r="AL205">
        <v>-1</v>
      </c>
      <c r="AM205">
        <v>-1</v>
      </c>
      <c r="AN205">
        <v>-1</v>
      </c>
      <c r="AO205" s="1">
        <v>43388</v>
      </c>
      <c r="AP205">
        <v>-1</v>
      </c>
      <c r="AQ205" s="1">
        <v>44589</v>
      </c>
      <c r="AR205">
        <v>-1</v>
      </c>
      <c r="AS205" s="1">
        <v>44590</v>
      </c>
      <c r="AT205">
        <v>-1</v>
      </c>
      <c r="AU205">
        <v>-1</v>
      </c>
      <c r="AV205">
        <v>-1</v>
      </c>
      <c r="AW205" s="1">
        <v>41827</v>
      </c>
      <c r="AX205">
        <v>-1</v>
      </c>
      <c r="AY205" s="1">
        <v>43366</v>
      </c>
      <c r="AZ205">
        <v>-1</v>
      </c>
      <c r="BA205">
        <v>-1</v>
      </c>
      <c r="BB205">
        <v>-1</v>
      </c>
      <c r="BC205" s="1">
        <v>41686</v>
      </c>
      <c r="BD205">
        <v>-1</v>
      </c>
      <c r="BE205">
        <v>-1</v>
      </c>
      <c r="BF205">
        <v>-1</v>
      </c>
      <c r="BG205">
        <v>-1</v>
      </c>
      <c r="BH205">
        <v>-1</v>
      </c>
      <c r="BI205" s="1">
        <v>43388</v>
      </c>
      <c r="BJ205">
        <v>-1</v>
      </c>
      <c r="BK205">
        <v>-1</v>
      </c>
      <c r="BL205">
        <v>-1</v>
      </c>
      <c r="BM205" s="1">
        <v>43388</v>
      </c>
      <c r="BN205">
        <v>-1</v>
      </c>
      <c r="BO205" s="1">
        <v>43390</v>
      </c>
      <c r="BP205">
        <v>-1</v>
      </c>
      <c r="BQ205">
        <v>-1</v>
      </c>
      <c r="BR205">
        <v>-1</v>
      </c>
      <c r="BS205" s="1">
        <v>43390</v>
      </c>
      <c r="BT205">
        <v>-1</v>
      </c>
      <c r="BU205">
        <v>-1</v>
      </c>
      <c r="BV205">
        <v>-1</v>
      </c>
      <c r="BW205" s="1">
        <v>41879</v>
      </c>
      <c r="BX205">
        <v>-1</v>
      </c>
      <c r="BY205">
        <v>-1</v>
      </c>
      <c r="BZ205">
        <v>-1</v>
      </c>
      <c r="CA205" s="1">
        <v>41875</v>
      </c>
      <c r="CB205">
        <v>-1</v>
      </c>
      <c r="CC205" s="1">
        <v>41876</v>
      </c>
      <c r="CD205">
        <v>-1</v>
      </c>
      <c r="CE205" s="1">
        <v>43296</v>
      </c>
      <c r="CF205">
        <v>-1</v>
      </c>
      <c r="CG205" s="1">
        <v>41857</v>
      </c>
      <c r="CH205">
        <v>-1</v>
      </c>
      <c r="CI205">
        <v>-1</v>
      </c>
      <c r="CJ205">
        <v>-1</v>
      </c>
      <c r="CK205" s="1">
        <v>41808</v>
      </c>
      <c r="CL205">
        <v>-1</v>
      </c>
      <c r="CM205">
        <v>-1</v>
      </c>
      <c r="CN205">
        <v>-1</v>
      </c>
    </row>
    <row r="206" spans="1:92" x14ac:dyDescent="0.25">
      <c r="A206" s="1">
        <v>43312</v>
      </c>
      <c r="B206">
        <v>142.33000000000001</v>
      </c>
      <c r="C206" s="1">
        <v>41796</v>
      </c>
      <c r="D206">
        <v>-1</v>
      </c>
      <c r="E206" s="1">
        <v>43769</v>
      </c>
      <c r="F206">
        <v>23.920999999999999</v>
      </c>
      <c r="G206" s="1">
        <v>40325</v>
      </c>
      <c r="H206">
        <v>-1</v>
      </c>
      <c r="I206" s="1">
        <v>43769</v>
      </c>
      <c r="J206">
        <v>42.9</v>
      </c>
      <c r="K206" s="1">
        <v>41784</v>
      </c>
      <c r="L206">
        <v>-1</v>
      </c>
      <c r="M206" s="1">
        <v>40434</v>
      </c>
      <c r="N206">
        <v>-1</v>
      </c>
      <c r="O206" s="1">
        <v>40254</v>
      </c>
      <c r="P206">
        <v>-1</v>
      </c>
      <c r="Q206" s="1">
        <v>43312</v>
      </c>
      <c r="R206">
        <v>68.738</v>
      </c>
      <c r="S206" s="1">
        <v>43302</v>
      </c>
      <c r="T206">
        <v>-1</v>
      </c>
      <c r="U206" s="1">
        <v>42027</v>
      </c>
      <c r="V206">
        <v>-1</v>
      </c>
      <c r="W206" s="1">
        <v>42248</v>
      </c>
      <c r="X206">
        <v>-1</v>
      </c>
      <c r="Y206" s="1">
        <v>44433</v>
      </c>
      <c r="Z206">
        <v>-1</v>
      </c>
      <c r="AA206" s="1">
        <v>40446</v>
      </c>
      <c r="AB206">
        <v>-1</v>
      </c>
      <c r="AC206" s="1">
        <v>42641</v>
      </c>
      <c r="AD206">
        <v>-1</v>
      </c>
      <c r="AE206" s="1">
        <v>41114</v>
      </c>
      <c r="AF206">
        <v>-1</v>
      </c>
      <c r="AG206" s="1">
        <f>_xll.BDH(CONCATENATE("AUST"," CDS USD SR ",$B$3,"Y D14 CORP"),"PX_LAST",$B$1,$B$2,"Dates","S","Period","M","Array","","cols=2;rows=2")</f>
        <v>42004</v>
      </c>
      <c r="AH206">
        <v>10.653</v>
      </c>
      <c r="AI206">
        <v>-1</v>
      </c>
      <c r="AJ206">
        <v>-1</v>
      </c>
      <c r="AK206">
        <v>-1</v>
      </c>
      <c r="AL206">
        <v>-1</v>
      </c>
      <c r="AM206">
        <v>-1</v>
      </c>
      <c r="AN206">
        <v>-1</v>
      </c>
      <c r="AO206" s="1">
        <v>43389</v>
      </c>
      <c r="AP206">
        <v>-1</v>
      </c>
      <c r="AQ206" s="1">
        <v>44590</v>
      </c>
      <c r="AR206">
        <v>-1</v>
      </c>
      <c r="AS206" s="1">
        <v>44591</v>
      </c>
      <c r="AT206">
        <v>-1</v>
      </c>
      <c r="AU206">
        <v>-1</v>
      </c>
      <c r="AV206">
        <v>-1</v>
      </c>
      <c r="AW206" s="1">
        <v>41828</v>
      </c>
      <c r="AX206">
        <v>-1</v>
      </c>
      <c r="AY206" s="1">
        <v>43367</v>
      </c>
      <c r="AZ206">
        <v>-1</v>
      </c>
      <c r="BA206">
        <v>-1</v>
      </c>
      <c r="BB206">
        <v>-1</v>
      </c>
      <c r="BC206" s="1">
        <v>41687</v>
      </c>
      <c r="BD206">
        <v>-1</v>
      </c>
      <c r="BE206">
        <v>-1</v>
      </c>
      <c r="BF206">
        <v>-1</v>
      </c>
      <c r="BG206">
        <v>-1</v>
      </c>
      <c r="BH206">
        <v>-1</v>
      </c>
      <c r="BI206" s="1">
        <v>43389</v>
      </c>
      <c r="BJ206">
        <v>-1</v>
      </c>
      <c r="BK206">
        <v>-1</v>
      </c>
      <c r="BL206">
        <v>-1</v>
      </c>
      <c r="BM206" s="1">
        <v>43389</v>
      </c>
      <c r="BN206">
        <v>-1</v>
      </c>
      <c r="BO206" s="1">
        <v>43391</v>
      </c>
      <c r="BP206">
        <v>-1</v>
      </c>
      <c r="BQ206">
        <v>-1</v>
      </c>
      <c r="BR206">
        <v>-1</v>
      </c>
      <c r="BS206" s="1">
        <v>43391</v>
      </c>
      <c r="BT206">
        <v>-1</v>
      </c>
      <c r="BU206">
        <v>-1</v>
      </c>
      <c r="BV206">
        <v>-1</v>
      </c>
      <c r="BW206" s="1">
        <v>41880</v>
      </c>
      <c r="BX206">
        <v>-1</v>
      </c>
      <c r="BY206">
        <v>-1</v>
      </c>
      <c r="BZ206">
        <v>-1</v>
      </c>
      <c r="CA206" s="1">
        <v>41876</v>
      </c>
      <c r="CB206">
        <v>-1</v>
      </c>
      <c r="CC206" s="1">
        <v>41877</v>
      </c>
      <c r="CD206">
        <v>-1</v>
      </c>
      <c r="CE206" s="1">
        <v>43297</v>
      </c>
      <c r="CF206">
        <v>-1</v>
      </c>
      <c r="CG206" s="1">
        <v>41858</v>
      </c>
      <c r="CH206">
        <v>-1</v>
      </c>
      <c r="CI206">
        <v>-1</v>
      </c>
      <c r="CJ206">
        <v>-1</v>
      </c>
      <c r="CK206" s="1">
        <v>41809</v>
      </c>
      <c r="CL206">
        <v>-1</v>
      </c>
      <c r="CM206">
        <v>-1</v>
      </c>
      <c r="CN206">
        <v>-1</v>
      </c>
    </row>
    <row r="207" spans="1:92" x14ac:dyDescent="0.25">
      <c r="A207" s="1">
        <v>43343</v>
      </c>
      <c r="B207">
        <v>230.435</v>
      </c>
      <c r="C207" s="1">
        <v>41797</v>
      </c>
      <c r="D207">
        <v>-1</v>
      </c>
      <c r="E207" s="1">
        <v>43798</v>
      </c>
      <c r="F207">
        <v>34.734000000000002</v>
      </c>
      <c r="G207" s="1">
        <v>40326</v>
      </c>
      <c r="H207">
        <v>-1</v>
      </c>
      <c r="I207" s="1">
        <v>43798</v>
      </c>
      <c r="J207">
        <v>51.77</v>
      </c>
      <c r="K207" s="1">
        <v>41785</v>
      </c>
      <c r="L207">
        <v>-1</v>
      </c>
      <c r="M207" s="1">
        <v>40435</v>
      </c>
      <c r="N207">
        <v>-1</v>
      </c>
      <c r="O207" s="1">
        <v>40255</v>
      </c>
      <c r="P207">
        <v>-1</v>
      </c>
      <c r="Q207" s="1">
        <v>43343</v>
      </c>
      <c r="R207">
        <v>75.86</v>
      </c>
      <c r="S207" s="1">
        <v>43303</v>
      </c>
      <c r="T207">
        <v>-1</v>
      </c>
      <c r="U207" s="1">
        <v>42028</v>
      </c>
      <c r="V207">
        <v>-1</v>
      </c>
      <c r="W207" s="1">
        <v>42249</v>
      </c>
      <c r="X207">
        <v>-1</v>
      </c>
      <c r="Y207" s="1">
        <v>44434</v>
      </c>
      <c r="Z207">
        <v>-1</v>
      </c>
      <c r="AA207" s="1">
        <v>40447</v>
      </c>
      <c r="AB207">
        <v>-1</v>
      </c>
      <c r="AC207" s="1">
        <v>42642</v>
      </c>
      <c r="AD207">
        <v>-1</v>
      </c>
      <c r="AE207" s="1">
        <v>41115</v>
      </c>
      <c r="AF207">
        <v>-1</v>
      </c>
      <c r="AG207" s="1">
        <f>_xll.BDH(CONCATENATE("AUST"," CDS USD SR ",$B$3,"Y D14 CORP"),"PX_LAST",$B$1,$B$2,"Dates","S","Period","M","Array","","cols=2;rows=2")</f>
        <v>42004</v>
      </c>
      <c r="AH207">
        <v>10.653</v>
      </c>
      <c r="AI207">
        <v>-1</v>
      </c>
      <c r="AJ207">
        <v>-1</v>
      </c>
      <c r="AK207">
        <v>-1</v>
      </c>
      <c r="AL207">
        <v>-1</v>
      </c>
      <c r="AM207">
        <v>-1</v>
      </c>
      <c r="AN207">
        <v>-1</v>
      </c>
      <c r="AO207" s="1">
        <v>43390</v>
      </c>
      <c r="AP207">
        <v>-1</v>
      </c>
      <c r="AQ207" s="1">
        <v>44591</v>
      </c>
      <c r="AR207">
        <v>-1</v>
      </c>
      <c r="AS207" s="1">
        <v>44592</v>
      </c>
      <c r="AT207">
        <v>-1</v>
      </c>
      <c r="AU207">
        <v>-1</v>
      </c>
      <c r="AV207">
        <v>-1</v>
      </c>
      <c r="AW207" s="1">
        <v>41829</v>
      </c>
      <c r="AX207">
        <v>-1</v>
      </c>
      <c r="AY207" s="1">
        <v>43368</v>
      </c>
      <c r="AZ207">
        <v>-1</v>
      </c>
      <c r="BA207">
        <v>-1</v>
      </c>
      <c r="BB207">
        <v>-1</v>
      </c>
      <c r="BC207" s="1">
        <v>41688</v>
      </c>
      <c r="BD207">
        <v>-1</v>
      </c>
      <c r="BE207">
        <v>-1</v>
      </c>
      <c r="BF207">
        <v>-1</v>
      </c>
      <c r="BG207">
        <v>-1</v>
      </c>
      <c r="BH207">
        <v>-1</v>
      </c>
      <c r="BI207" s="1">
        <v>43390</v>
      </c>
      <c r="BJ207">
        <v>-1</v>
      </c>
      <c r="BK207">
        <v>-1</v>
      </c>
      <c r="BL207">
        <v>-1</v>
      </c>
      <c r="BM207" s="1">
        <v>43390</v>
      </c>
      <c r="BN207">
        <v>-1</v>
      </c>
      <c r="BO207" s="1">
        <v>43392</v>
      </c>
      <c r="BP207">
        <v>-1</v>
      </c>
      <c r="BQ207">
        <v>-1</v>
      </c>
      <c r="BR207">
        <v>-1</v>
      </c>
      <c r="BS207" s="1">
        <v>43392</v>
      </c>
      <c r="BT207">
        <v>-1</v>
      </c>
      <c r="BU207">
        <v>-1</v>
      </c>
      <c r="BV207">
        <v>-1</v>
      </c>
      <c r="BW207" s="1">
        <v>41881</v>
      </c>
      <c r="BX207">
        <v>-1</v>
      </c>
      <c r="BY207">
        <v>-1</v>
      </c>
      <c r="BZ207">
        <v>-1</v>
      </c>
      <c r="CA207" s="1">
        <v>41877</v>
      </c>
      <c r="CB207">
        <v>-1</v>
      </c>
      <c r="CC207" s="1">
        <v>41878</v>
      </c>
      <c r="CD207">
        <v>-1</v>
      </c>
      <c r="CE207" s="1">
        <v>43298</v>
      </c>
      <c r="CF207">
        <v>-1</v>
      </c>
      <c r="CG207" s="1">
        <v>41859</v>
      </c>
      <c r="CH207">
        <v>-1</v>
      </c>
      <c r="CI207">
        <v>-1</v>
      </c>
      <c r="CJ207">
        <v>-1</v>
      </c>
      <c r="CK207" s="1">
        <v>41810</v>
      </c>
      <c r="CL207">
        <v>-1</v>
      </c>
      <c r="CM207">
        <v>-1</v>
      </c>
      <c r="CN207">
        <v>-1</v>
      </c>
    </row>
    <row r="208" spans="1:92" x14ac:dyDescent="0.25">
      <c r="A208" s="1">
        <v>43371</v>
      </c>
      <c r="B208">
        <v>195.57499999999999</v>
      </c>
      <c r="C208" s="1">
        <v>41798</v>
      </c>
      <c r="D208">
        <v>-1</v>
      </c>
      <c r="E208" s="1">
        <v>43830</v>
      </c>
      <c r="F208">
        <v>22.823</v>
      </c>
      <c r="G208" s="1">
        <v>40327</v>
      </c>
      <c r="H208">
        <v>-1</v>
      </c>
      <c r="I208" s="1">
        <v>43830</v>
      </c>
      <c r="J208">
        <v>37.49</v>
      </c>
      <c r="K208" s="1">
        <v>41786</v>
      </c>
      <c r="L208">
        <v>-1</v>
      </c>
      <c r="M208" s="1">
        <v>40436</v>
      </c>
      <c r="N208">
        <v>-1</v>
      </c>
      <c r="O208" s="1">
        <v>40256</v>
      </c>
      <c r="P208">
        <v>-1</v>
      </c>
      <c r="Q208" s="1">
        <v>43371</v>
      </c>
      <c r="R208">
        <v>67.308999999999997</v>
      </c>
      <c r="S208" s="1">
        <v>43304</v>
      </c>
      <c r="T208">
        <v>-1</v>
      </c>
      <c r="U208" s="1">
        <v>42029</v>
      </c>
      <c r="V208">
        <v>-1</v>
      </c>
      <c r="W208" s="1">
        <v>42250</v>
      </c>
      <c r="X208">
        <v>-1</v>
      </c>
      <c r="Y208" s="1">
        <v>44435</v>
      </c>
      <c r="Z208">
        <v>-1</v>
      </c>
      <c r="AA208" s="1">
        <v>40448</v>
      </c>
      <c r="AB208">
        <v>-1</v>
      </c>
      <c r="AC208" s="1">
        <v>42643</v>
      </c>
      <c r="AD208">
        <v>-1</v>
      </c>
      <c r="AE208" s="1">
        <v>41116</v>
      </c>
      <c r="AF208">
        <v>-1</v>
      </c>
      <c r="AG208" s="1">
        <f>_xll.BDH(CONCATENATE("AUST"," CDS USD SR ",$B$3,"Y D14 CORP"),"PX_LAST",$B$1,$B$2,"Dates","S","Period","M","Array","","cols=2;rows=2")</f>
        <v>42004</v>
      </c>
      <c r="AH208">
        <v>10.653</v>
      </c>
      <c r="AI208">
        <v>-1</v>
      </c>
      <c r="AJ208">
        <v>-1</v>
      </c>
      <c r="AK208">
        <v>-1</v>
      </c>
      <c r="AL208">
        <v>-1</v>
      </c>
      <c r="AM208">
        <v>-1</v>
      </c>
      <c r="AN208">
        <v>-1</v>
      </c>
      <c r="AO208" s="1">
        <v>43391</v>
      </c>
      <c r="AP208">
        <v>-1</v>
      </c>
      <c r="AQ208" s="1">
        <v>44592</v>
      </c>
      <c r="AR208">
        <v>-1</v>
      </c>
      <c r="AS208" s="1">
        <v>44593</v>
      </c>
      <c r="AT208">
        <v>-1</v>
      </c>
      <c r="AU208">
        <v>-1</v>
      </c>
      <c r="AV208">
        <v>-1</v>
      </c>
      <c r="AW208" s="1">
        <v>41830</v>
      </c>
      <c r="AX208">
        <v>-1</v>
      </c>
      <c r="AY208" s="1">
        <v>43369</v>
      </c>
      <c r="AZ208">
        <v>-1</v>
      </c>
      <c r="BA208">
        <v>-1</v>
      </c>
      <c r="BB208">
        <v>-1</v>
      </c>
      <c r="BC208" s="1">
        <v>41689</v>
      </c>
      <c r="BD208">
        <v>-1</v>
      </c>
      <c r="BE208">
        <v>-1</v>
      </c>
      <c r="BF208">
        <v>-1</v>
      </c>
      <c r="BG208">
        <v>-1</v>
      </c>
      <c r="BH208">
        <v>-1</v>
      </c>
      <c r="BI208" s="1">
        <v>43391</v>
      </c>
      <c r="BJ208">
        <v>-1</v>
      </c>
      <c r="BK208">
        <v>-1</v>
      </c>
      <c r="BL208">
        <v>-1</v>
      </c>
      <c r="BM208" s="1">
        <v>43391</v>
      </c>
      <c r="BN208">
        <v>-1</v>
      </c>
      <c r="BO208" s="1">
        <v>43393</v>
      </c>
      <c r="BP208">
        <v>-1</v>
      </c>
      <c r="BQ208">
        <v>-1</v>
      </c>
      <c r="BR208">
        <v>-1</v>
      </c>
      <c r="BS208" s="1">
        <v>43393</v>
      </c>
      <c r="BT208">
        <v>-1</v>
      </c>
      <c r="BU208">
        <v>-1</v>
      </c>
      <c r="BV208">
        <v>-1</v>
      </c>
      <c r="BW208" s="1">
        <v>41882</v>
      </c>
      <c r="BX208">
        <v>-1</v>
      </c>
      <c r="BY208">
        <v>-1</v>
      </c>
      <c r="BZ208">
        <v>-1</v>
      </c>
      <c r="CA208" s="1">
        <v>41878</v>
      </c>
      <c r="CB208">
        <v>-1</v>
      </c>
      <c r="CC208" s="1">
        <v>41879</v>
      </c>
      <c r="CD208">
        <v>-1</v>
      </c>
      <c r="CE208" s="1">
        <v>43299</v>
      </c>
      <c r="CF208">
        <v>-1</v>
      </c>
      <c r="CG208" s="1">
        <v>41860</v>
      </c>
      <c r="CH208">
        <v>-1</v>
      </c>
      <c r="CI208">
        <v>-1</v>
      </c>
      <c r="CJ208">
        <v>-1</v>
      </c>
      <c r="CK208" s="1">
        <v>41811</v>
      </c>
      <c r="CL208">
        <v>-1</v>
      </c>
      <c r="CM208">
        <v>-1</v>
      </c>
      <c r="CN208">
        <v>-1</v>
      </c>
    </row>
    <row r="209" spans="1:92" x14ac:dyDescent="0.25">
      <c r="A209" s="1">
        <v>43404</v>
      </c>
      <c r="B209">
        <v>143.83000000000001</v>
      </c>
      <c r="C209" s="1">
        <v>41799</v>
      </c>
      <c r="D209">
        <v>-1</v>
      </c>
      <c r="E209" s="1">
        <v>43861</v>
      </c>
      <c r="F209">
        <v>28.742999999999999</v>
      </c>
      <c r="G209" s="1">
        <v>40328</v>
      </c>
      <c r="H209">
        <v>-1</v>
      </c>
      <c r="I209" s="1">
        <v>43861</v>
      </c>
      <c r="J209">
        <v>43.386000000000003</v>
      </c>
      <c r="K209" s="1">
        <v>41787</v>
      </c>
      <c r="L209">
        <v>-1</v>
      </c>
      <c r="M209" s="1">
        <v>40437</v>
      </c>
      <c r="N209">
        <v>-1</v>
      </c>
      <c r="O209" s="1">
        <v>40257</v>
      </c>
      <c r="P209">
        <v>-1</v>
      </c>
      <c r="Q209" s="1">
        <v>43404</v>
      </c>
      <c r="R209">
        <v>98.066999999999993</v>
      </c>
      <c r="S209" s="1">
        <v>43305</v>
      </c>
      <c r="T209">
        <v>-1</v>
      </c>
      <c r="U209" s="1">
        <v>42030</v>
      </c>
      <c r="V209">
        <v>-1</v>
      </c>
      <c r="W209" s="1">
        <v>42251</v>
      </c>
      <c r="X209">
        <v>-1</v>
      </c>
      <c r="Y209" s="1">
        <v>44436</v>
      </c>
      <c r="Z209">
        <v>-1</v>
      </c>
      <c r="AA209" s="1">
        <v>40449</v>
      </c>
      <c r="AB209">
        <v>-1</v>
      </c>
      <c r="AC209" s="1">
        <v>42644</v>
      </c>
      <c r="AD209">
        <v>-1</v>
      </c>
      <c r="AE209" s="1">
        <v>41117</v>
      </c>
      <c r="AF209">
        <v>-1</v>
      </c>
      <c r="AG209" s="1">
        <f>_xll.BDH(CONCATENATE("AUST"," CDS USD SR ",$B$3,"Y D14 CORP"),"PX_LAST",$B$1,$B$2,"Dates","S","Period","M","Array","","cols=2;rows=2")</f>
        <v>42004</v>
      </c>
      <c r="AH209">
        <v>10.653</v>
      </c>
      <c r="AI209">
        <v>-1</v>
      </c>
      <c r="AJ209">
        <v>-1</v>
      </c>
      <c r="AK209">
        <v>-1</v>
      </c>
      <c r="AL209">
        <v>-1</v>
      </c>
      <c r="AM209">
        <v>-1</v>
      </c>
      <c r="AN209">
        <v>-1</v>
      </c>
      <c r="AO209" s="1">
        <v>43392</v>
      </c>
      <c r="AP209">
        <v>-1</v>
      </c>
      <c r="AQ209" s="1">
        <v>44593</v>
      </c>
      <c r="AR209">
        <v>-1</v>
      </c>
      <c r="AS209" s="1">
        <v>44594</v>
      </c>
      <c r="AT209">
        <v>-1</v>
      </c>
      <c r="AU209">
        <v>-1</v>
      </c>
      <c r="AV209">
        <v>-1</v>
      </c>
      <c r="AW209" s="1">
        <v>41831</v>
      </c>
      <c r="AX209">
        <v>-1</v>
      </c>
      <c r="AY209" s="1">
        <v>43370</v>
      </c>
      <c r="AZ209">
        <v>-1</v>
      </c>
      <c r="BA209">
        <v>-1</v>
      </c>
      <c r="BB209">
        <v>-1</v>
      </c>
      <c r="BC209" s="1">
        <v>41690</v>
      </c>
      <c r="BD209">
        <v>-1</v>
      </c>
      <c r="BE209">
        <v>-1</v>
      </c>
      <c r="BF209">
        <v>-1</v>
      </c>
      <c r="BG209">
        <v>-1</v>
      </c>
      <c r="BH209">
        <v>-1</v>
      </c>
      <c r="BI209" s="1">
        <v>43392</v>
      </c>
      <c r="BJ209">
        <v>-1</v>
      </c>
      <c r="BK209">
        <v>-1</v>
      </c>
      <c r="BL209">
        <v>-1</v>
      </c>
      <c r="BM209" s="1">
        <v>43392</v>
      </c>
      <c r="BN209">
        <v>-1</v>
      </c>
      <c r="BO209" s="1">
        <v>43394</v>
      </c>
      <c r="BP209">
        <v>-1</v>
      </c>
      <c r="BQ209">
        <v>-1</v>
      </c>
      <c r="BR209">
        <v>-1</v>
      </c>
      <c r="BS209" s="1">
        <v>43394</v>
      </c>
      <c r="BT209">
        <v>-1</v>
      </c>
      <c r="BU209">
        <v>-1</v>
      </c>
      <c r="BV209">
        <v>-1</v>
      </c>
      <c r="BW209" s="1">
        <v>41883</v>
      </c>
      <c r="BX209">
        <v>-1</v>
      </c>
      <c r="BY209">
        <v>-1</v>
      </c>
      <c r="BZ209">
        <v>-1</v>
      </c>
      <c r="CA209" s="1">
        <v>41879</v>
      </c>
      <c r="CB209">
        <v>-1</v>
      </c>
      <c r="CC209" s="1">
        <v>41880</v>
      </c>
      <c r="CD209">
        <v>-1</v>
      </c>
      <c r="CE209" s="1">
        <v>43300</v>
      </c>
      <c r="CF209">
        <v>-1</v>
      </c>
      <c r="CG209" s="1">
        <v>41861</v>
      </c>
      <c r="CH209">
        <v>-1</v>
      </c>
      <c r="CI209">
        <v>-1</v>
      </c>
      <c r="CJ209">
        <v>-1</v>
      </c>
      <c r="CK209" s="1">
        <v>41812</v>
      </c>
      <c r="CL209">
        <v>-1</v>
      </c>
      <c r="CM209">
        <v>-1</v>
      </c>
      <c r="CN209">
        <v>-1</v>
      </c>
    </row>
    <row r="210" spans="1:92" x14ac:dyDescent="0.25">
      <c r="A210" s="1">
        <v>43434</v>
      </c>
      <c r="B210">
        <v>146.256</v>
      </c>
      <c r="C210" s="1">
        <v>41800</v>
      </c>
      <c r="D210">
        <v>-1</v>
      </c>
      <c r="E210" s="1">
        <v>43889</v>
      </c>
      <c r="F210">
        <v>40.21</v>
      </c>
      <c r="G210" s="1">
        <v>40329</v>
      </c>
      <c r="H210">
        <v>-1</v>
      </c>
      <c r="I210" s="1">
        <v>43889</v>
      </c>
      <c r="J210">
        <v>60.036000000000001</v>
      </c>
      <c r="K210" s="1">
        <v>41788</v>
      </c>
      <c r="L210">
        <v>-1</v>
      </c>
      <c r="M210" s="1">
        <v>40438</v>
      </c>
      <c r="N210">
        <v>-1</v>
      </c>
      <c r="O210" s="1">
        <v>40258</v>
      </c>
      <c r="P210">
        <v>-1</v>
      </c>
      <c r="Q210" s="1">
        <v>43434</v>
      </c>
      <c r="R210">
        <v>103.514</v>
      </c>
      <c r="S210" s="1">
        <v>43306</v>
      </c>
      <c r="T210">
        <v>-1</v>
      </c>
      <c r="U210" s="1">
        <v>42031</v>
      </c>
      <c r="V210">
        <v>-1</v>
      </c>
      <c r="W210" s="1">
        <v>42252</v>
      </c>
      <c r="X210">
        <v>-1</v>
      </c>
      <c r="Y210" s="1">
        <v>44437</v>
      </c>
      <c r="Z210">
        <v>-1</v>
      </c>
      <c r="AA210" s="1">
        <v>40450</v>
      </c>
      <c r="AB210">
        <v>-1</v>
      </c>
      <c r="AC210" s="1">
        <v>42645</v>
      </c>
      <c r="AD210">
        <v>-1</v>
      </c>
      <c r="AE210" s="1">
        <v>41118</v>
      </c>
      <c r="AF210">
        <v>-1</v>
      </c>
      <c r="AG210" s="1">
        <f>_xll.BDH(CONCATENATE("AUST"," CDS USD SR ",$B$3,"Y D14 CORP"),"PX_LAST",$B$1,$B$2,"Dates","S","Period","M","Array","","cols=2;rows=2")</f>
        <v>42004</v>
      </c>
      <c r="AH210">
        <v>10.653</v>
      </c>
      <c r="AI210">
        <v>-1</v>
      </c>
      <c r="AJ210">
        <v>-1</v>
      </c>
      <c r="AK210">
        <v>-1</v>
      </c>
      <c r="AL210">
        <v>-1</v>
      </c>
      <c r="AM210">
        <v>-1</v>
      </c>
      <c r="AN210">
        <v>-1</v>
      </c>
      <c r="AO210" s="1">
        <v>43393</v>
      </c>
      <c r="AP210">
        <v>-1</v>
      </c>
      <c r="AQ210" s="1">
        <v>44594</v>
      </c>
      <c r="AR210">
        <v>-1</v>
      </c>
      <c r="AS210" s="1">
        <v>44595</v>
      </c>
      <c r="AT210">
        <v>-1</v>
      </c>
      <c r="AU210">
        <v>-1</v>
      </c>
      <c r="AV210">
        <v>-1</v>
      </c>
      <c r="AW210" s="1">
        <v>41832</v>
      </c>
      <c r="AX210">
        <v>-1</v>
      </c>
      <c r="AY210" s="1">
        <v>43371</v>
      </c>
      <c r="AZ210">
        <v>-1</v>
      </c>
      <c r="BA210">
        <v>-1</v>
      </c>
      <c r="BB210">
        <v>-1</v>
      </c>
      <c r="BC210" s="1">
        <v>41691</v>
      </c>
      <c r="BD210">
        <v>-1</v>
      </c>
      <c r="BE210">
        <v>-1</v>
      </c>
      <c r="BF210">
        <v>-1</v>
      </c>
      <c r="BG210">
        <v>-1</v>
      </c>
      <c r="BH210">
        <v>-1</v>
      </c>
      <c r="BI210" s="1">
        <v>43393</v>
      </c>
      <c r="BJ210">
        <v>-1</v>
      </c>
      <c r="BK210">
        <v>-1</v>
      </c>
      <c r="BL210">
        <v>-1</v>
      </c>
      <c r="BM210" s="1">
        <v>43393</v>
      </c>
      <c r="BN210">
        <v>-1</v>
      </c>
      <c r="BO210" s="1">
        <v>43395</v>
      </c>
      <c r="BP210">
        <v>-1</v>
      </c>
      <c r="BQ210">
        <v>-1</v>
      </c>
      <c r="BR210">
        <v>-1</v>
      </c>
      <c r="BS210" s="1">
        <v>43395</v>
      </c>
      <c r="BT210">
        <v>-1</v>
      </c>
      <c r="BU210">
        <v>-1</v>
      </c>
      <c r="BV210">
        <v>-1</v>
      </c>
      <c r="BW210" s="1">
        <v>41884</v>
      </c>
      <c r="BX210">
        <v>-1</v>
      </c>
      <c r="BY210">
        <v>-1</v>
      </c>
      <c r="BZ210">
        <v>-1</v>
      </c>
      <c r="CA210" s="1">
        <v>41880</v>
      </c>
      <c r="CB210">
        <v>-1</v>
      </c>
      <c r="CC210" s="1">
        <v>41881</v>
      </c>
      <c r="CD210">
        <v>-1</v>
      </c>
      <c r="CE210" s="1">
        <v>43301</v>
      </c>
      <c r="CF210">
        <v>-1</v>
      </c>
      <c r="CG210" s="1">
        <v>41862</v>
      </c>
      <c r="CH210">
        <v>-1</v>
      </c>
      <c r="CI210">
        <v>-1</v>
      </c>
      <c r="CJ210">
        <v>-1</v>
      </c>
      <c r="CK210" s="1">
        <v>41813</v>
      </c>
      <c r="CL210">
        <v>-1</v>
      </c>
      <c r="CM210">
        <v>-1</v>
      </c>
      <c r="CN210">
        <v>-1</v>
      </c>
    </row>
    <row r="211" spans="1:92" x14ac:dyDescent="0.25">
      <c r="A211" s="1">
        <v>43465</v>
      </c>
      <c r="B211">
        <v>146.86799999999999</v>
      </c>
      <c r="C211" s="1">
        <v>41801</v>
      </c>
      <c r="D211">
        <v>-1</v>
      </c>
      <c r="E211" s="1">
        <v>43921</v>
      </c>
      <c r="F211">
        <v>91.619</v>
      </c>
      <c r="G211" s="1">
        <v>40330</v>
      </c>
      <c r="H211">
        <v>-1</v>
      </c>
      <c r="I211" s="1">
        <v>43921</v>
      </c>
      <c r="J211">
        <v>173.04</v>
      </c>
      <c r="K211" s="1">
        <v>41789</v>
      </c>
      <c r="L211">
        <v>-1</v>
      </c>
      <c r="M211" s="1">
        <v>40439</v>
      </c>
      <c r="N211">
        <v>-1</v>
      </c>
      <c r="O211" s="1">
        <v>40259</v>
      </c>
      <c r="P211">
        <v>-1</v>
      </c>
      <c r="Q211" s="1">
        <v>43465</v>
      </c>
      <c r="R211">
        <v>109.64</v>
      </c>
      <c r="S211" s="1">
        <v>43307</v>
      </c>
      <c r="T211">
        <v>-1</v>
      </c>
      <c r="U211" s="1">
        <v>42032</v>
      </c>
      <c r="V211">
        <v>-1</v>
      </c>
      <c r="W211" s="1">
        <v>42253</v>
      </c>
      <c r="X211">
        <v>-1</v>
      </c>
      <c r="Y211" s="1">
        <v>44438</v>
      </c>
      <c r="Z211">
        <v>-1</v>
      </c>
      <c r="AA211" s="1">
        <v>40451</v>
      </c>
      <c r="AB211">
        <v>-1</v>
      </c>
      <c r="AC211" s="1">
        <v>42646</v>
      </c>
      <c r="AD211">
        <v>-1</v>
      </c>
      <c r="AE211" s="1">
        <v>41119</v>
      </c>
      <c r="AF211">
        <v>-1</v>
      </c>
      <c r="AG211" s="1">
        <f>_xll.BDH(CONCATENATE("AUST"," CDS USD SR ",$B$3,"Y D14 CORP"),"PX_LAST",$B$1,$B$2,"Dates","S","Period","M","Array","","cols=2;rows=2")</f>
        <v>42004</v>
      </c>
      <c r="AH211">
        <v>10.653</v>
      </c>
      <c r="AI211">
        <v>-1</v>
      </c>
      <c r="AJ211">
        <v>-1</v>
      </c>
      <c r="AK211">
        <v>-1</v>
      </c>
      <c r="AL211">
        <v>-1</v>
      </c>
      <c r="AM211">
        <v>-1</v>
      </c>
      <c r="AN211">
        <v>-1</v>
      </c>
      <c r="AO211" s="1">
        <v>43394</v>
      </c>
      <c r="AP211">
        <v>-1</v>
      </c>
      <c r="AQ211" s="1">
        <v>44595</v>
      </c>
      <c r="AR211">
        <v>-1</v>
      </c>
      <c r="AS211" s="1">
        <v>44596</v>
      </c>
      <c r="AT211">
        <v>-1</v>
      </c>
      <c r="AU211">
        <v>-1</v>
      </c>
      <c r="AV211">
        <v>-1</v>
      </c>
      <c r="AW211" s="1">
        <v>41833</v>
      </c>
      <c r="AX211">
        <v>-1</v>
      </c>
      <c r="AY211" s="1">
        <v>43372</v>
      </c>
      <c r="AZ211">
        <v>-1</v>
      </c>
      <c r="BA211">
        <v>-1</v>
      </c>
      <c r="BB211">
        <v>-1</v>
      </c>
      <c r="BC211" s="1">
        <v>41692</v>
      </c>
      <c r="BD211">
        <v>-1</v>
      </c>
      <c r="BE211">
        <v>-1</v>
      </c>
      <c r="BF211">
        <v>-1</v>
      </c>
      <c r="BG211">
        <v>-1</v>
      </c>
      <c r="BH211">
        <v>-1</v>
      </c>
      <c r="BI211" s="1">
        <v>43394</v>
      </c>
      <c r="BJ211">
        <v>-1</v>
      </c>
      <c r="BK211">
        <v>-1</v>
      </c>
      <c r="BL211">
        <v>-1</v>
      </c>
      <c r="BM211" s="1">
        <v>43394</v>
      </c>
      <c r="BN211">
        <v>-1</v>
      </c>
      <c r="BO211" s="1">
        <v>43396</v>
      </c>
      <c r="BP211">
        <v>-1</v>
      </c>
      <c r="BQ211">
        <v>-1</v>
      </c>
      <c r="BR211">
        <v>-1</v>
      </c>
      <c r="BS211" s="1">
        <v>43396</v>
      </c>
      <c r="BT211">
        <v>-1</v>
      </c>
      <c r="BU211">
        <v>-1</v>
      </c>
      <c r="BV211">
        <v>-1</v>
      </c>
      <c r="BW211" s="1">
        <v>41885</v>
      </c>
      <c r="BX211">
        <v>-1</v>
      </c>
      <c r="BY211">
        <v>-1</v>
      </c>
      <c r="BZ211">
        <v>-1</v>
      </c>
      <c r="CA211" s="1">
        <v>41881</v>
      </c>
      <c r="CB211">
        <v>-1</v>
      </c>
      <c r="CC211" s="1">
        <v>41882</v>
      </c>
      <c r="CD211">
        <v>-1</v>
      </c>
      <c r="CE211" s="1">
        <v>43302</v>
      </c>
      <c r="CF211">
        <v>-1</v>
      </c>
      <c r="CG211" s="1">
        <v>41863</v>
      </c>
      <c r="CH211">
        <v>-1</v>
      </c>
      <c r="CI211">
        <v>-1</v>
      </c>
      <c r="CJ211">
        <v>-1</v>
      </c>
      <c r="CK211" s="1">
        <v>41814</v>
      </c>
      <c r="CL211">
        <v>-1</v>
      </c>
      <c r="CM211">
        <v>-1</v>
      </c>
      <c r="CN211">
        <v>-1</v>
      </c>
    </row>
    <row r="212" spans="1:92" x14ac:dyDescent="0.25">
      <c r="A212" s="1">
        <v>43496</v>
      </c>
      <c r="B212">
        <v>110.66500000000001</v>
      </c>
      <c r="C212" s="1">
        <v>41802</v>
      </c>
      <c r="D212">
        <v>-1</v>
      </c>
      <c r="E212" s="1">
        <v>43951</v>
      </c>
      <c r="F212">
        <v>71.007999999999996</v>
      </c>
      <c r="G212" s="1">
        <v>40331</v>
      </c>
      <c r="H212">
        <v>-1</v>
      </c>
      <c r="I212" s="1">
        <v>43951</v>
      </c>
      <c r="J212">
        <v>183.14</v>
      </c>
      <c r="K212" s="1">
        <v>41790</v>
      </c>
      <c r="L212">
        <v>-1</v>
      </c>
      <c r="M212" s="1">
        <v>40440</v>
      </c>
      <c r="N212">
        <v>-1</v>
      </c>
      <c r="O212" s="1">
        <v>40260</v>
      </c>
      <c r="P212">
        <v>-1</v>
      </c>
      <c r="Q212" s="1">
        <v>43496</v>
      </c>
      <c r="R212">
        <v>91.95</v>
      </c>
      <c r="S212" s="1">
        <v>43308</v>
      </c>
      <c r="T212">
        <v>-1</v>
      </c>
      <c r="U212" s="1">
        <v>42033</v>
      </c>
      <c r="V212">
        <v>-1</v>
      </c>
      <c r="W212" s="1">
        <v>42254</v>
      </c>
      <c r="X212">
        <v>-1</v>
      </c>
      <c r="Y212" s="1">
        <v>44439</v>
      </c>
      <c r="Z212">
        <v>-1</v>
      </c>
      <c r="AA212" s="1">
        <v>40452</v>
      </c>
      <c r="AB212">
        <v>-1</v>
      </c>
      <c r="AC212" s="1">
        <v>42647</v>
      </c>
      <c r="AD212">
        <v>-1</v>
      </c>
      <c r="AE212" s="1">
        <v>41120</v>
      </c>
      <c r="AF212">
        <v>-1</v>
      </c>
      <c r="AG212" s="1">
        <f>_xll.BDH(CONCATENATE("AUST"," CDS USD SR ",$B$3,"Y D14 CORP"),"PX_LAST",$B$1,$B$2,"Dates","S","Period","M","Array","","cols=2;rows=2")</f>
        <v>42004</v>
      </c>
      <c r="AH212">
        <v>10.653</v>
      </c>
      <c r="AI212">
        <v>-1</v>
      </c>
      <c r="AJ212">
        <v>-1</v>
      </c>
      <c r="AK212">
        <v>-1</v>
      </c>
      <c r="AL212">
        <v>-1</v>
      </c>
      <c r="AM212">
        <v>-1</v>
      </c>
      <c r="AN212">
        <v>-1</v>
      </c>
      <c r="AO212" s="1">
        <v>43395</v>
      </c>
      <c r="AP212">
        <v>-1</v>
      </c>
      <c r="AQ212" s="1">
        <v>44596</v>
      </c>
      <c r="AR212">
        <v>-1</v>
      </c>
      <c r="AS212" s="1">
        <v>44597</v>
      </c>
      <c r="AT212">
        <v>-1</v>
      </c>
      <c r="AU212">
        <v>-1</v>
      </c>
      <c r="AV212">
        <v>-1</v>
      </c>
      <c r="AW212" s="1">
        <v>41834</v>
      </c>
      <c r="AX212">
        <v>-1</v>
      </c>
      <c r="AY212" s="1">
        <v>43373</v>
      </c>
      <c r="AZ212">
        <v>-1</v>
      </c>
      <c r="BA212">
        <v>-1</v>
      </c>
      <c r="BB212">
        <v>-1</v>
      </c>
      <c r="BC212" s="1">
        <v>41693</v>
      </c>
      <c r="BD212">
        <v>-1</v>
      </c>
      <c r="BE212">
        <v>-1</v>
      </c>
      <c r="BF212">
        <v>-1</v>
      </c>
      <c r="BG212">
        <v>-1</v>
      </c>
      <c r="BH212">
        <v>-1</v>
      </c>
      <c r="BI212" s="1">
        <v>43395</v>
      </c>
      <c r="BJ212">
        <v>-1</v>
      </c>
      <c r="BK212">
        <v>-1</v>
      </c>
      <c r="BL212">
        <v>-1</v>
      </c>
      <c r="BM212" s="1">
        <v>43395</v>
      </c>
      <c r="BN212">
        <v>-1</v>
      </c>
      <c r="BO212" s="1">
        <v>43397</v>
      </c>
      <c r="BP212">
        <v>-1</v>
      </c>
      <c r="BQ212">
        <v>-1</v>
      </c>
      <c r="BR212">
        <v>-1</v>
      </c>
      <c r="BS212" s="1">
        <v>43397</v>
      </c>
      <c r="BT212">
        <v>-1</v>
      </c>
      <c r="BU212">
        <v>-1</v>
      </c>
      <c r="BV212">
        <v>-1</v>
      </c>
      <c r="BW212" s="1">
        <v>41886</v>
      </c>
      <c r="BX212">
        <v>-1</v>
      </c>
      <c r="BY212">
        <v>-1</v>
      </c>
      <c r="BZ212">
        <v>-1</v>
      </c>
      <c r="CA212" s="1">
        <v>41882</v>
      </c>
      <c r="CB212">
        <v>-1</v>
      </c>
      <c r="CC212" s="1">
        <v>41883</v>
      </c>
      <c r="CD212">
        <v>-1</v>
      </c>
      <c r="CE212" s="1">
        <v>43303</v>
      </c>
      <c r="CF212">
        <v>-1</v>
      </c>
      <c r="CG212" s="1">
        <v>41864</v>
      </c>
      <c r="CH212">
        <v>-1</v>
      </c>
      <c r="CI212">
        <v>-1</v>
      </c>
      <c r="CJ212">
        <v>-1</v>
      </c>
      <c r="CK212" s="1">
        <v>41815</v>
      </c>
      <c r="CL212">
        <v>-1</v>
      </c>
      <c r="CM212">
        <v>-1</v>
      </c>
      <c r="CN212">
        <v>-1</v>
      </c>
    </row>
    <row r="213" spans="1:92" x14ac:dyDescent="0.25">
      <c r="A213" s="1">
        <v>43524</v>
      </c>
      <c r="B213">
        <v>101.872</v>
      </c>
      <c r="C213" s="1">
        <v>41803</v>
      </c>
      <c r="D213">
        <v>-1</v>
      </c>
      <c r="E213" s="1">
        <v>43980</v>
      </c>
      <c r="F213">
        <v>55.682000000000002</v>
      </c>
      <c r="G213" s="1">
        <v>40332</v>
      </c>
      <c r="H213">
        <v>-1</v>
      </c>
      <c r="I213" s="1">
        <v>43980</v>
      </c>
      <c r="J213">
        <v>117.432</v>
      </c>
      <c r="K213" s="1">
        <v>41791</v>
      </c>
      <c r="L213">
        <v>-1</v>
      </c>
      <c r="M213" s="1">
        <v>40441</v>
      </c>
      <c r="N213">
        <v>-1</v>
      </c>
      <c r="O213" s="1">
        <v>40261</v>
      </c>
      <c r="P213">
        <v>-1</v>
      </c>
      <c r="Q213" s="1">
        <v>43524</v>
      </c>
      <c r="R213">
        <v>79.680999999999997</v>
      </c>
      <c r="S213" s="1">
        <v>43309</v>
      </c>
      <c r="T213">
        <v>-1</v>
      </c>
      <c r="U213" s="1">
        <v>42034</v>
      </c>
      <c r="V213">
        <v>-1</v>
      </c>
      <c r="W213" s="1">
        <v>42255</v>
      </c>
      <c r="X213">
        <v>-1</v>
      </c>
      <c r="Y213" s="1">
        <v>44440</v>
      </c>
      <c r="Z213">
        <v>-1</v>
      </c>
      <c r="AA213" s="1">
        <v>40453</v>
      </c>
      <c r="AB213">
        <v>-1</v>
      </c>
      <c r="AC213" s="1">
        <v>42648</v>
      </c>
      <c r="AD213">
        <v>-1</v>
      </c>
      <c r="AE213" s="1">
        <v>41121</v>
      </c>
      <c r="AF213">
        <v>-1</v>
      </c>
      <c r="AG213" s="1">
        <f>_xll.BDH(CONCATENATE("AUST"," CDS USD SR ",$B$3,"Y D14 CORP"),"PX_LAST",$B$1,$B$2,"Dates","S","Period","M","Array","","cols=2;rows=2")</f>
        <v>42004</v>
      </c>
      <c r="AH213">
        <v>10.653</v>
      </c>
      <c r="AI213">
        <v>-1</v>
      </c>
      <c r="AJ213">
        <v>-1</v>
      </c>
      <c r="AK213">
        <v>-1</v>
      </c>
      <c r="AL213">
        <v>-1</v>
      </c>
      <c r="AM213">
        <v>-1</v>
      </c>
      <c r="AN213">
        <v>-1</v>
      </c>
      <c r="AO213" s="1">
        <v>43396</v>
      </c>
      <c r="AP213">
        <v>-1</v>
      </c>
      <c r="AQ213" s="1">
        <v>44597</v>
      </c>
      <c r="AR213">
        <v>-1</v>
      </c>
      <c r="AS213" s="1">
        <v>44598</v>
      </c>
      <c r="AT213">
        <v>-1</v>
      </c>
      <c r="AU213">
        <v>-1</v>
      </c>
      <c r="AV213">
        <v>-1</v>
      </c>
      <c r="AW213" s="1">
        <v>41835</v>
      </c>
      <c r="AX213">
        <v>-1</v>
      </c>
      <c r="AY213" s="1">
        <v>43374</v>
      </c>
      <c r="AZ213">
        <v>-1</v>
      </c>
      <c r="BA213">
        <v>-1</v>
      </c>
      <c r="BB213">
        <v>-1</v>
      </c>
      <c r="BC213" s="1">
        <v>41694</v>
      </c>
      <c r="BD213">
        <v>-1</v>
      </c>
      <c r="BE213">
        <v>-1</v>
      </c>
      <c r="BF213">
        <v>-1</v>
      </c>
      <c r="BG213">
        <v>-1</v>
      </c>
      <c r="BH213">
        <v>-1</v>
      </c>
      <c r="BI213" s="1">
        <v>43396</v>
      </c>
      <c r="BJ213">
        <v>-1</v>
      </c>
      <c r="BK213">
        <v>-1</v>
      </c>
      <c r="BL213">
        <v>-1</v>
      </c>
      <c r="BM213" s="1">
        <v>43396</v>
      </c>
      <c r="BN213">
        <v>-1</v>
      </c>
      <c r="BO213" s="1">
        <v>43398</v>
      </c>
      <c r="BP213">
        <v>-1</v>
      </c>
      <c r="BQ213">
        <v>-1</v>
      </c>
      <c r="BR213">
        <v>-1</v>
      </c>
      <c r="BS213" s="1">
        <v>43398</v>
      </c>
      <c r="BT213">
        <v>-1</v>
      </c>
      <c r="BU213">
        <v>-1</v>
      </c>
      <c r="BV213">
        <v>-1</v>
      </c>
      <c r="BW213" s="1">
        <v>41887</v>
      </c>
      <c r="BX213">
        <v>-1</v>
      </c>
      <c r="BY213">
        <v>-1</v>
      </c>
      <c r="BZ213">
        <v>-1</v>
      </c>
      <c r="CA213" s="1">
        <v>41883</v>
      </c>
      <c r="CB213">
        <v>-1</v>
      </c>
      <c r="CC213" s="1">
        <v>41884</v>
      </c>
      <c r="CD213">
        <v>-1</v>
      </c>
      <c r="CE213" s="1">
        <v>43304</v>
      </c>
      <c r="CF213">
        <v>-1</v>
      </c>
      <c r="CG213" s="1">
        <v>41865</v>
      </c>
      <c r="CH213">
        <v>-1</v>
      </c>
      <c r="CI213">
        <v>-1</v>
      </c>
      <c r="CJ213">
        <v>-1</v>
      </c>
      <c r="CK213" s="1">
        <v>41816</v>
      </c>
      <c r="CL213">
        <v>-1</v>
      </c>
      <c r="CM213">
        <v>-1</v>
      </c>
      <c r="CN213">
        <v>-1</v>
      </c>
    </row>
    <row r="214" spans="1:92" x14ac:dyDescent="0.25">
      <c r="A214" s="1">
        <v>43553</v>
      </c>
      <c r="B214">
        <v>127.262</v>
      </c>
      <c r="C214" s="1">
        <v>41804</v>
      </c>
      <c r="D214">
        <v>-1</v>
      </c>
      <c r="E214" s="1">
        <v>44012</v>
      </c>
      <c r="F214">
        <v>51.000999999999998</v>
      </c>
      <c r="G214" s="1">
        <v>40333</v>
      </c>
      <c r="H214">
        <v>-1</v>
      </c>
      <c r="I214" s="1">
        <v>44012</v>
      </c>
      <c r="J214">
        <v>107.40600000000001</v>
      </c>
      <c r="K214" s="1">
        <v>41792</v>
      </c>
      <c r="L214">
        <v>-1</v>
      </c>
      <c r="M214" s="1">
        <v>40442</v>
      </c>
      <c r="N214">
        <v>-1</v>
      </c>
      <c r="O214" s="1">
        <v>40262</v>
      </c>
      <c r="P214">
        <v>-1</v>
      </c>
      <c r="Q214" s="1">
        <v>43553</v>
      </c>
      <c r="R214">
        <v>78.558000000000007</v>
      </c>
      <c r="S214" s="1">
        <v>43310</v>
      </c>
      <c r="T214">
        <v>-1</v>
      </c>
      <c r="U214" s="1">
        <v>42035</v>
      </c>
      <c r="V214">
        <v>-1</v>
      </c>
      <c r="W214" s="1">
        <v>42256</v>
      </c>
      <c r="X214">
        <v>-1</v>
      </c>
      <c r="Y214" s="1">
        <v>44441</v>
      </c>
      <c r="Z214">
        <v>-1</v>
      </c>
      <c r="AA214" s="1">
        <v>40454</v>
      </c>
      <c r="AB214">
        <v>-1</v>
      </c>
      <c r="AC214" s="1">
        <v>42649</v>
      </c>
      <c r="AD214">
        <v>-1</v>
      </c>
      <c r="AE214" s="1">
        <v>41122</v>
      </c>
      <c r="AF214">
        <v>-1</v>
      </c>
      <c r="AG214" s="1">
        <f>_xll.BDH(CONCATENATE("AUST"," CDS USD SR ",$B$3,"Y D14 CORP"),"PX_LAST",$B$1,$B$2,"Dates","S","Period","M","Array","","cols=2;rows=2")</f>
        <v>42004</v>
      </c>
      <c r="AH214">
        <v>10.653</v>
      </c>
      <c r="AI214">
        <v>-1</v>
      </c>
      <c r="AJ214">
        <v>-1</v>
      </c>
      <c r="AK214">
        <v>-1</v>
      </c>
      <c r="AL214">
        <v>-1</v>
      </c>
      <c r="AM214">
        <v>-1</v>
      </c>
      <c r="AN214">
        <v>-1</v>
      </c>
      <c r="AO214" s="1">
        <v>43397</v>
      </c>
      <c r="AP214">
        <v>-1</v>
      </c>
      <c r="AQ214" s="1">
        <v>44598</v>
      </c>
      <c r="AR214">
        <v>-1</v>
      </c>
      <c r="AS214" s="1">
        <v>44599</v>
      </c>
      <c r="AT214">
        <v>-1</v>
      </c>
      <c r="AU214">
        <v>-1</v>
      </c>
      <c r="AV214">
        <v>-1</v>
      </c>
      <c r="AW214" s="1">
        <v>41836</v>
      </c>
      <c r="AX214">
        <v>-1</v>
      </c>
      <c r="AY214" s="1">
        <v>43375</v>
      </c>
      <c r="AZ214">
        <v>-1</v>
      </c>
      <c r="BA214">
        <v>-1</v>
      </c>
      <c r="BB214">
        <v>-1</v>
      </c>
      <c r="BC214" s="1">
        <v>41695</v>
      </c>
      <c r="BD214">
        <v>-1</v>
      </c>
      <c r="BE214">
        <v>-1</v>
      </c>
      <c r="BF214">
        <v>-1</v>
      </c>
      <c r="BG214">
        <v>-1</v>
      </c>
      <c r="BH214">
        <v>-1</v>
      </c>
      <c r="BI214" s="1">
        <v>43397</v>
      </c>
      <c r="BJ214">
        <v>-1</v>
      </c>
      <c r="BK214">
        <v>-1</v>
      </c>
      <c r="BL214">
        <v>-1</v>
      </c>
      <c r="BM214" s="1">
        <v>43397</v>
      </c>
      <c r="BN214">
        <v>-1</v>
      </c>
      <c r="BO214" s="1">
        <v>43399</v>
      </c>
      <c r="BP214">
        <v>-1</v>
      </c>
      <c r="BQ214">
        <v>-1</v>
      </c>
      <c r="BR214">
        <v>-1</v>
      </c>
      <c r="BS214" s="1">
        <v>43399</v>
      </c>
      <c r="BT214">
        <v>-1</v>
      </c>
      <c r="BU214">
        <v>-1</v>
      </c>
      <c r="BV214">
        <v>-1</v>
      </c>
      <c r="BW214" s="1">
        <v>41888</v>
      </c>
      <c r="BX214">
        <v>-1</v>
      </c>
      <c r="BY214">
        <v>-1</v>
      </c>
      <c r="BZ214">
        <v>-1</v>
      </c>
      <c r="CA214" s="1">
        <v>41884</v>
      </c>
      <c r="CB214">
        <v>-1</v>
      </c>
      <c r="CC214" s="1">
        <v>41885</v>
      </c>
      <c r="CD214">
        <v>-1</v>
      </c>
      <c r="CE214" s="1">
        <v>43305</v>
      </c>
      <c r="CF214">
        <v>-1</v>
      </c>
      <c r="CG214" s="1">
        <v>41866</v>
      </c>
      <c r="CH214">
        <v>-1</v>
      </c>
      <c r="CI214">
        <v>-1</v>
      </c>
      <c r="CJ214">
        <v>-1</v>
      </c>
      <c r="CK214" s="1">
        <v>41817</v>
      </c>
      <c r="CL214">
        <v>-1</v>
      </c>
      <c r="CM214">
        <v>-1</v>
      </c>
      <c r="CN214">
        <v>-1</v>
      </c>
    </row>
    <row r="215" spans="1:92" x14ac:dyDescent="0.25">
      <c r="A215" s="1">
        <v>43585</v>
      </c>
      <c r="B215">
        <v>117.854</v>
      </c>
      <c r="C215" s="1">
        <v>41805</v>
      </c>
      <c r="D215">
        <v>-1</v>
      </c>
      <c r="E215" s="1">
        <v>44043</v>
      </c>
      <c r="F215">
        <v>36.481999999999999</v>
      </c>
      <c r="G215" s="1">
        <v>40334</v>
      </c>
      <c r="H215">
        <v>-1</v>
      </c>
      <c r="I215" s="1">
        <v>44043</v>
      </c>
      <c r="J215">
        <v>76.42</v>
      </c>
      <c r="K215" s="1">
        <v>41793</v>
      </c>
      <c r="L215">
        <v>-1</v>
      </c>
      <c r="M215" s="1">
        <v>40443</v>
      </c>
      <c r="N215">
        <v>-1</v>
      </c>
      <c r="O215" s="1">
        <v>40263</v>
      </c>
      <c r="P215">
        <v>-1</v>
      </c>
      <c r="Q215" s="1">
        <v>43585</v>
      </c>
      <c r="R215">
        <v>66.474999999999994</v>
      </c>
      <c r="S215" s="1">
        <v>43311</v>
      </c>
      <c r="T215">
        <v>-1</v>
      </c>
      <c r="U215" s="1">
        <v>42036</v>
      </c>
      <c r="V215">
        <v>-1</v>
      </c>
      <c r="W215" s="1">
        <v>42257</v>
      </c>
      <c r="X215">
        <v>-1</v>
      </c>
      <c r="Y215" s="1">
        <v>44442</v>
      </c>
      <c r="Z215">
        <v>-1</v>
      </c>
      <c r="AA215" s="1">
        <v>40455</v>
      </c>
      <c r="AB215">
        <v>-1</v>
      </c>
      <c r="AC215" s="1">
        <v>42650</v>
      </c>
      <c r="AD215">
        <v>-1</v>
      </c>
      <c r="AE215" s="1">
        <v>41123</v>
      </c>
      <c r="AF215">
        <v>-1</v>
      </c>
      <c r="AG215" s="1">
        <f>_xll.BDH(CONCATENATE("AUST"," CDS USD SR ",$B$3,"Y D14 CORP"),"PX_LAST",$B$1,$B$2,"Dates","S","Period","M","Array","","cols=2;rows=2")</f>
        <v>42004</v>
      </c>
      <c r="AH215">
        <v>10.653</v>
      </c>
      <c r="AI215">
        <v>-1</v>
      </c>
      <c r="AJ215">
        <v>-1</v>
      </c>
      <c r="AK215">
        <v>-1</v>
      </c>
      <c r="AL215">
        <v>-1</v>
      </c>
      <c r="AM215">
        <v>-1</v>
      </c>
      <c r="AN215">
        <v>-1</v>
      </c>
      <c r="AO215" s="1">
        <v>43398</v>
      </c>
      <c r="AP215">
        <v>-1</v>
      </c>
      <c r="AQ215" s="1">
        <v>44599</v>
      </c>
      <c r="AR215">
        <v>-1</v>
      </c>
      <c r="AS215" s="1">
        <v>44600</v>
      </c>
      <c r="AT215">
        <v>-1</v>
      </c>
      <c r="AU215">
        <v>-1</v>
      </c>
      <c r="AV215">
        <v>-1</v>
      </c>
      <c r="AW215" s="1">
        <v>41837</v>
      </c>
      <c r="AX215">
        <v>-1</v>
      </c>
      <c r="AY215" s="1">
        <v>43376</v>
      </c>
      <c r="AZ215">
        <v>-1</v>
      </c>
      <c r="BA215">
        <v>-1</v>
      </c>
      <c r="BB215">
        <v>-1</v>
      </c>
      <c r="BC215" s="1">
        <v>41696</v>
      </c>
      <c r="BD215">
        <v>-1</v>
      </c>
      <c r="BE215">
        <v>-1</v>
      </c>
      <c r="BF215">
        <v>-1</v>
      </c>
      <c r="BG215">
        <v>-1</v>
      </c>
      <c r="BH215">
        <v>-1</v>
      </c>
      <c r="BI215" s="1">
        <v>43398</v>
      </c>
      <c r="BJ215">
        <v>-1</v>
      </c>
      <c r="BK215">
        <v>-1</v>
      </c>
      <c r="BL215">
        <v>-1</v>
      </c>
      <c r="BM215" s="1">
        <v>43398</v>
      </c>
      <c r="BN215">
        <v>-1</v>
      </c>
      <c r="BO215" s="1">
        <v>43400</v>
      </c>
      <c r="BP215">
        <v>-1</v>
      </c>
      <c r="BQ215">
        <v>-1</v>
      </c>
      <c r="BR215">
        <v>-1</v>
      </c>
      <c r="BS215" s="1">
        <v>43400</v>
      </c>
      <c r="BT215">
        <v>-1</v>
      </c>
      <c r="BU215">
        <v>-1</v>
      </c>
      <c r="BV215">
        <v>-1</v>
      </c>
      <c r="BW215" s="1">
        <v>41889</v>
      </c>
      <c r="BX215">
        <v>-1</v>
      </c>
      <c r="BY215">
        <v>-1</v>
      </c>
      <c r="BZ215">
        <v>-1</v>
      </c>
      <c r="CA215" s="1">
        <v>41885</v>
      </c>
      <c r="CB215">
        <v>-1</v>
      </c>
      <c r="CC215" s="1">
        <v>41886</v>
      </c>
      <c r="CD215">
        <v>-1</v>
      </c>
      <c r="CE215" s="1">
        <v>43306</v>
      </c>
      <c r="CF215">
        <v>-1</v>
      </c>
      <c r="CG215" s="1">
        <v>41867</v>
      </c>
      <c r="CH215">
        <v>-1</v>
      </c>
      <c r="CI215">
        <v>-1</v>
      </c>
      <c r="CJ215">
        <v>-1</v>
      </c>
      <c r="CK215" s="1">
        <v>41818</v>
      </c>
      <c r="CL215">
        <v>-1</v>
      </c>
      <c r="CM215">
        <v>-1</v>
      </c>
      <c r="CN215">
        <v>-1</v>
      </c>
    </row>
    <row r="216" spans="1:92" x14ac:dyDescent="0.25">
      <c r="A216" s="1">
        <v>43616</v>
      </c>
      <c r="B216">
        <v>125.959</v>
      </c>
      <c r="C216" s="1">
        <v>41806</v>
      </c>
      <c r="D216">
        <v>-1</v>
      </c>
      <c r="E216" s="1">
        <v>44074</v>
      </c>
      <c r="F216">
        <v>28.965</v>
      </c>
      <c r="G216" s="1">
        <v>40335</v>
      </c>
      <c r="H216">
        <v>-1</v>
      </c>
      <c r="I216" s="1">
        <v>44074</v>
      </c>
      <c r="J216">
        <v>64.956000000000003</v>
      </c>
      <c r="K216" s="1">
        <v>41794</v>
      </c>
      <c r="L216">
        <v>-1</v>
      </c>
      <c r="M216" s="1">
        <v>40444</v>
      </c>
      <c r="N216">
        <v>-1</v>
      </c>
      <c r="O216" s="1">
        <v>40264</v>
      </c>
      <c r="P216">
        <v>-1</v>
      </c>
      <c r="Q216" s="1">
        <v>43616</v>
      </c>
      <c r="R216">
        <v>84.222999999999999</v>
      </c>
      <c r="S216" s="1">
        <v>43312</v>
      </c>
      <c r="T216">
        <v>-1</v>
      </c>
      <c r="U216" s="1">
        <v>42037</v>
      </c>
      <c r="V216">
        <v>-1</v>
      </c>
      <c r="W216" s="1">
        <v>42258</v>
      </c>
      <c r="X216">
        <v>-1</v>
      </c>
      <c r="Y216" s="1">
        <v>44443</v>
      </c>
      <c r="Z216">
        <v>-1</v>
      </c>
      <c r="AA216" s="1">
        <v>40456</v>
      </c>
      <c r="AB216">
        <v>-1</v>
      </c>
      <c r="AC216" s="1">
        <v>42651</v>
      </c>
      <c r="AD216">
        <v>-1</v>
      </c>
      <c r="AE216" s="1">
        <v>41124</v>
      </c>
      <c r="AF216">
        <v>-1</v>
      </c>
      <c r="AG216" s="1">
        <f>_xll.BDH(CONCATENATE("AUST"," CDS USD SR ",$B$3,"Y D14 CORP"),"PX_LAST",$B$1,$B$2,"Dates","S","Period","M","Array","","cols=2;rows=2")</f>
        <v>42004</v>
      </c>
      <c r="AH216">
        <v>10.653</v>
      </c>
      <c r="AI216">
        <v>-1</v>
      </c>
      <c r="AJ216">
        <v>-1</v>
      </c>
      <c r="AK216">
        <v>-1</v>
      </c>
      <c r="AL216">
        <v>-1</v>
      </c>
      <c r="AM216">
        <v>-1</v>
      </c>
      <c r="AN216">
        <v>-1</v>
      </c>
      <c r="AO216" s="1">
        <v>43399</v>
      </c>
      <c r="AP216">
        <v>-1</v>
      </c>
      <c r="AQ216" s="1">
        <v>44600</v>
      </c>
      <c r="AR216">
        <v>-1</v>
      </c>
      <c r="AS216" s="1">
        <v>44601</v>
      </c>
      <c r="AT216">
        <v>-1</v>
      </c>
      <c r="AU216">
        <v>-1</v>
      </c>
      <c r="AV216">
        <v>-1</v>
      </c>
      <c r="AW216" s="1">
        <v>41838</v>
      </c>
      <c r="AX216">
        <v>-1</v>
      </c>
      <c r="AY216" s="1">
        <v>43377</v>
      </c>
      <c r="AZ216">
        <v>-1</v>
      </c>
      <c r="BA216">
        <v>-1</v>
      </c>
      <c r="BB216">
        <v>-1</v>
      </c>
      <c r="BC216" s="1">
        <v>41697</v>
      </c>
      <c r="BD216">
        <v>-1</v>
      </c>
      <c r="BE216">
        <v>-1</v>
      </c>
      <c r="BF216">
        <v>-1</v>
      </c>
      <c r="BG216">
        <v>-1</v>
      </c>
      <c r="BH216">
        <v>-1</v>
      </c>
      <c r="BI216" s="1">
        <v>43399</v>
      </c>
      <c r="BJ216">
        <v>-1</v>
      </c>
      <c r="BK216">
        <v>-1</v>
      </c>
      <c r="BL216">
        <v>-1</v>
      </c>
      <c r="BM216" s="1">
        <v>43399</v>
      </c>
      <c r="BN216">
        <v>-1</v>
      </c>
      <c r="BO216" s="1">
        <v>43401</v>
      </c>
      <c r="BP216">
        <v>-1</v>
      </c>
      <c r="BQ216">
        <v>-1</v>
      </c>
      <c r="BR216">
        <v>-1</v>
      </c>
      <c r="BS216" s="1">
        <v>43401</v>
      </c>
      <c r="BT216">
        <v>-1</v>
      </c>
      <c r="BU216">
        <v>-1</v>
      </c>
      <c r="BV216">
        <v>-1</v>
      </c>
      <c r="BW216" s="1">
        <v>41890</v>
      </c>
      <c r="BX216">
        <v>-1</v>
      </c>
      <c r="BY216">
        <v>-1</v>
      </c>
      <c r="BZ216">
        <v>-1</v>
      </c>
      <c r="CA216" s="1">
        <v>41886</v>
      </c>
      <c r="CB216">
        <v>-1</v>
      </c>
      <c r="CC216" s="1">
        <v>41887</v>
      </c>
      <c r="CD216">
        <v>-1</v>
      </c>
      <c r="CE216" s="1">
        <v>43307</v>
      </c>
      <c r="CF216">
        <v>-1</v>
      </c>
      <c r="CG216" s="1">
        <v>41868</v>
      </c>
      <c r="CH216">
        <v>-1</v>
      </c>
      <c r="CI216">
        <v>-1</v>
      </c>
      <c r="CJ216">
        <v>-1</v>
      </c>
      <c r="CK216" s="1">
        <v>41819</v>
      </c>
      <c r="CL216">
        <v>-1</v>
      </c>
      <c r="CM216">
        <v>-1</v>
      </c>
      <c r="CN216">
        <v>-1</v>
      </c>
    </row>
    <row r="217" spans="1:92" x14ac:dyDescent="0.25">
      <c r="A217" s="1">
        <v>43644</v>
      </c>
      <c r="B217">
        <v>95.95</v>
      </c>
      <c r="C217" s="1">
        <v>41807</v>
      </c>
      <c r="D217">
        <v>-1</v>
      </c>
      <c r="E217" s="1">
        <v>44104</v>
      </c>
      <c r="F217">
        <v>36.707999999999998</v>
      </c>
      <c r="G217" s="1">
        <v>40336</v>
      </c>
      <c r="H217">
        <v>-1</v>
      </c>
      <c r="I217" s="1">
        <v>44104</v>
      </c>
      <c r="J217">
        <v>98.638000000000005</v>
      </c>
      <c r="K217" s="1">
        <v>41795</v>
      </c>
      <c r="L217">
        <v>-1</v>
      </c>
      <c r="M217" s="1">
        <v>40445</v>
      </c>
      <c r="N217">
        <v>-1</v>
      </c>
      <c r="O217" s="1">
        <v>40265</v>
      </c>
      <c r="P217">
        <v>-1</v>
      </c>
      <c r="Q217" s="1">
        <v>43644</v>
      </c>
      <c r="R217">
        <v>66.034999999999997</v>
      </c>
      <c r="S217" s="1">
        <v>43313</v>
      </c>
      <c r="T217">
        <v>-1</v>
      </c>
      <c r="U217" s="1">
        <v>42038</v>
      </c>
      <c r="V217">
        <v>-1</v>
      </c>
      <c r="W217" s="1">
        <v>42259</v>
      </c>
      <c r="X217">
        <v>-1</v>
      </c>
      <c r="Y217" s="1">
        <v>44444</v>
      </c>
      <c r="Z217">
        <v>-1</v>
      </c>
      <c r="AA217" s="1">
        <v>40457</v>
      </c>
      <c r="AB217">
        <v>-1</v>
      </c>
      <c r="AC217" s="1">
        <v>42652</v>
      </c>
      <c r="AD217">
        <v>-1</v>
      </c>
      <c r="AE217" s="1">
        <v>41125</v>
      </c>
      <c r="AF217">
        <v>-1</v>
      </c>
      <c r="AG217" s="1">
        <f>_xll.BDH(CONCATENATE("AUST"," CDS USD SR ",$B$3,"Y D14 CORP"),"PX_LAST",$B$1,$B$2,"Dates","S","Period","M","Array","","cols=2;rows=2")</f>
        <v>42004</v>
      </c>
      <c r="AH217">
        <v>10.653</v>
      </c>
      <c r="AI217">
        <v>-1</v>
      </c>
      <c r="AJ217">
        <v>-1</v>
      </c>
      <c r="AK217">
        <v>-1</v>
      </c>
      <c r="AL217">
        <v>-1</v>
      </c>
      <c r="AM217">
        <v>-1</v>
      </c>
      <c r="AN217">
        <v>-1</v>
      </c>
      <c r="AO217" s="1">
        <v>43400</v>
      </c>
      <c r="AP217">
        <v>-1</v>
      </c>
      <c r="AQ217" s="1">
        <v>44601</v>
      </c>
      <c r="AR217">
        <v>-1</v>
      </c>
      <c r="AS217" s="1">
        <v>44602</v>
      </c>
      <c r="AT217">
        <v>-1</v>
      </c>
      <c r="AU217">
        <v>-1</v>
      </c>
      <c r="AV217">
        <v>-1</v>
      </c>
      <c r="AW217" s="1">
        <v>41839</v>
      </c>
      <c r="AX217">
        <v>-1</v>
      </c>
      <c r="AY217" s="1">
        <v>43378</v>
      </c>
      <c r="AZ217">
        <v>-1</v>
      </c>
      <c r="BA217">
        <v>-1</v>
      </c>
      <c r="BB217">
        <v>-1</v>
      </c>
      <c r="BC217" s="1">
        <v>41698</v>
      </c>
      <c r="BD217">
        <v>-1</v>
      </c>
      <c r="BE217">
        <v>-1</v>
      </c>
      <c r="BF217">
        <v>-1</v>
      </c>
      <c r="BG217">
        <v>-1</v>
      </c>
      <c r="BH217">
        <v>-1</v>
      </c>
      <c r="BI217" s="1">
        <v>43400</v>
      </c>
      <c r="BJ217">
        <v>-1</v>
      </c>
      <c r="BK217">
        <v>-1</v>
      </c>
      <c r="BL217">
        <v>-1</v>
      </c>
      <c r="BM217" s="1">
        <v>43400</v>
      </c>
      <c r="BN217">
        <v>-1</v>
      </c>
      <c r="BO217" s="1">
        <v>43402</v>
      </c>
      <c r="BP217">
        <v>-1</v>
      </c>
      <c r="BQ217">
        <v>-1</v>
      </c>
      <c r="BR217">
        <v>-1</v>
      </c>
      <c r="BS217" s="1">
        <v>43402</v>
      </c>
      <c r="BT217">
        <v>-1</v>
      </c>
      <c r="BU217">
        <v>-1</v>
      </c>
      <c r="BV217">
        <v>-1</v>
      </c>
      <c r="BW217" s="1">
        <v>41891</v>
      </c>
      <c r="BX217">
        <v>-1</v>
      </c>
      <c r="BY217">
        <v>-1</v>
      </c>
      <c r="BZ217">
        <v>-1</v>
      </c>
      <c r="CA217" s="1">
        <v>41887</v>
      </c>
      <c r="CB217">
        <v>-1</v>
      </c>
      <c r="CC217" s="1">
        <v>41888</v>
      </c>
      <c r="CD217">
        <v>-1</v>
      </c>
      <c r="CE217" s="1">
        <v>43308</v>
      </c>
      <c r="CF217">
        <v>-1</v>
      </c>
      <c r="CG217" s="1">
        <v>41869</v>
      </c>
      <c r="CH217">
        <v>-1</v>
      </c>
      <c r="CI217">
        <v>-1</v>
      </c>
      <c r="CJ217">
        <v>-1</v>
      </c>
      <c r="CK217" s="1">
        <v>41820</v>
      </c>
      <c r="CL217">
        <v>-1</v>
      </c>
      <c r="CM217">
        <v>-1</v>
      </c>
      <c r="CN217">
        <v>-1</v>
      </c>
    </row>
    <row r="218" spans="1:92" x14ac:dyDescent="0.25">
      <c r="A218" s="1">
        <v>43677</v>
      </c>
      <c r="B218">
        <v>79.716999999999999</v>
      </c>
      <c r="C218" s="1">
        <v>41808</v>
      </c>
      <c r="D218">
        <v>-1</v>
      </c>
      <c r="E218" s="1">
        <v>44134</v>
      </c>
      <c r="F218">
        <v>26.027999999999999</v>
      </c>
      <c r="G218" s="1">
        <v>40337</v>
      </c>
      <c r="H218">
        <v>-1</v>
      </c>
      <c r="I218" s="1">
        <v>44134</v>
      </c>
      <c r="J218">
        <v>73.77</v>
      </c>
      <c r="K218" s="1">
        <v>41796</v>
      </c>
      <c r="L218">
        <v>-1</v>
      </c>
      <c r="M218" s="1">
        <v>40446</v>
      </c>
      <c r="N218">
        <v>-1</v>
      </c>
      <c r="O218" s="1">
        <v>40266</v>
      </c>
      <c r="P218">
        <v>-1</v>
      </c>
      <c r="Q218" s="1">
        <v>43677</v>
      </c>
      <c r="R218">
        <v>72.608000000000004</v>
      </c>
      <c r="S218" s="1">
        <v>43314</v>
      </c>
      <c r="T218">
        <v>-1</v>
      </c>
      <c r="U218" s="1">
        <v>42039</v>
      </c>
      <c r="V218">
        <v>-1</v>
      </c>
      <c r="W218" s="1">
        <v>42260</v>
      </c>
      <c r="X218">
        <v>-1</v>
      </c>
      <c r="Y218" s="1">
        <v>44445</v>
      </c>
      <c r="Z218">
        <v>-1</v>
      </c>
      <c r="AA218" s="1">
        <v>40458</v>
      </c>
      <c r="AB218">
        <v>-1</v>
      </c>
      <c r="AC218" s="1">
        <v>42653</v>
      </c>
      <c r="AD218">
        <v>-1</v>
      </c>
      <c r="AE218" s="1">
        <v>41126</v>
      </c>
      <c r="AF218">
        <v>-1</v>
      </c>
      <c r="AG218" s="1">
        <f>_xll.BDH(CONCATENATE("AUST"," CDS USD SR ",$B$3,"Y D14 CORP"),"PX_LAST",$B$1,$B$2,"Dates","S","Period","M","Array","","cols=2;rows=2")</f>
        <v>42004</v>
      </c>
      <c r="AH218">
        <v>10.653</v>
      </c>
      <c r="AI218">
        <v>-1</v>
      </c>
      <c r="AJ218">
        <v>-1</v>
      </c>
      <c r="AK218">
        <v>-1</v>
      </c>
      <c r="AL218">
        <v>-1</v>
      </c>
      <c r="AM218">
        <v>-1</v>
      </c>
      <c r="AN218">
        <v>-1</v>
      </c>
      <c r="AO218" s="1">
        <v>43401</v>
      </c>
      <c r="AP218">
        <v>-1</v>
      </c>
      <c r="AQ218" s="1">
        <v>44602</v>
      </c>
      <c r="AR218">
        <v>-1</v>
      </c>
      <c r="AS218" s="1">
        <v>44603</v>
      </c>
      <c r="AT218">
        <v>-1</v>
      </c>
      <c r="AU218">
        <v>-1</v>
      </c>
      <c r="AV218">
        <v>-1</v>
      </c>
      <c r="AW218" s="1">
        <v>41840</v>
      </c>
      <c r="AX218">
        <v>-1</v>
      </c>
      <c r="AY218" s="1">
        <v>43379</v>
      </c>
      <c r="AZ218">
        <v>-1</v>
      </c>
      <c r="BA218">
        <v>-1</v>
      </c>
      <c r="BB218">
        <v>-1</v>
      </c>
      <c r="BC218" s="1">
        <v>41699</v>
      </c>
      <c r="BD218">
        <v>-1</v>
      </c>
      <c r="BE218">
        <v>-1</v>
      </c>
      <c r="BF218">
        <v>-1</v>
      </c>
      <c r="BG218">
        <v>-1</v>
      </c>
      <c r="BH218">
        <v>-1</v>
      </c>
      <c r="BI218" s="1">
        <v>43401</v>
      </c>
      <c r="BJ218">
        <v>-1</v>
      </c>
      <c r="BK218">
        <v>-1</v>
      </c>
      <c r="BL218">
        <v>-1</v>
      </c>
      <c r="BM218" s="1">
        <v>43401</v>
      </c>
      <c r="BN218">
        <v>-1</v>
      </c>
      <c r="BO218" s="1">
        <v>43403</v>
      </c>
      <c r="BP218">
        <v>-1</v>
      </c>
      <c r="BQ218">
        <v>-1</v>
      </c>
      <c r="BR218">
        <v>-1</v>
      </c>
      <c r="BS218" s="1">
        <v>43403</v>
      </c>
      <c r="BT218">
        <v>-1</v>
      </c>
      <c r="BU218">
        <v>-1</v>
      </c>
      <c r="BV218">
        <v>-1</v>
      </c>
      <c r="BW218" s="1">
        <v>41892</v>
      </c>
      <c r="BX218">
        <v>-1</v>
      </c>
      <c r="BY218">
        <v>-1</v>
      </c>
      <c r="BZ218">
        <v>-1</v>
      </c>
      <c r="CA218" s="1">
        <v>41888</v>
      </c>
      <c r="CB218">
        <v>-1</v>
      </c>
      <c r="CC218" s="1">
        <v>41889</v>
      </c>
      <c r="CD218">
        <v>-1</v>
      </c>
      <c r="CE218" s="1">
        <v>43309</v>
      </c>
      <c r="CF218">
        <v>-1</v>
      </c>
      <c r="CG218" s="1">
        <v>41870</v>
      </c>
      <c r="CH218">
        <v>-1</v>
      </c>
      <c r="CI218">
        <v>-1</v>
      </c>
      <c r="CJ218">
        <v>-1</v>
      </c>
      <c r="CK218" s="1">
        <v>41821</v>
      </c>
      <c r="CL218">
        <v>-1</v>
      </c>
      <c r="CM218">
        <v>-1</v>
      </c>
      <c r="CN218">
        <v>-1</v>
      </c>
    </row>
    <row r="219" spans="1:92" x14ac:dyDescent="0.25">
      <c r="A219" s="1">
        <v>43707</v>
      </c>
      <c r="B219">
        <v>89.644000000000005</v>
      </c>
      <c r="C219" s="1">
        <v>41809</v>
      </c>
      <c r="D219">
        <v>-1</v>
      </c>
      <c r="E219" s="1">
        <v>44165</v>
      </c>
      <c r="F219">
        <v>22.422999999999998</v>
      </c>
      <c r="G219" s="1">
        <v>40338</v>
      </c>
      <c r="H219">
        <v>-1</v>
      </c>
      <c r="I219" s="1">
        <v>44165</v>
      </c>
      <c r="J219">
        <v>44.262999999999998</v>
      </c>
      <c r="K219" s="1">
        <v>41797</v>
      </c>
      <c r="L219">
        <v>-1</v>
      </c>
      <c r="M219" s="1">
        <v>40447</v>
      </c>
      <c r="N219">
        <v>-1</v>
      </c>
      <c r="O219" s="1">
        <v>40267</v>
      </c>
      <c r="P219">
        <v>-1</v>
      </c>
      <c r="Q219" s="1">
        <v>43707</v>
      </c>
      <c r="R219">
        <v>71.522000000000006</v>
      </c>
      <c r="S219" s="1">
        <v>43315</v>
      </c>
      <c r="T219">
        <v>-1</v>
      </c>
      <c r="U219" s="1">
        <v>42040</v>
      </c>
      <c r="V219">
        <v>-1</v>
      </c>
      <c r="W219" s="1">
        <v>42261</v>
      </c>
      <c r="X219">
        <v>-1</v>
      </c>
      <c r="Y219" s="1">
        <v>44446</v>
      </c>
      <c r="Z219">
        <v>-1</v>
      </c>
      <c r="AA219" s="1">
        <v>40459</v>
      </c>
      <c r="AB219">
        <v>-1</v>
      </c>
      <c r="AC219" s="1">
        <v>42654</v>
      </c>
      <c r="AD219">
        <v>-1</v>
      </c>
      <c r="AE219" s="1">
        <v>41127</v>
      </c>
      <c r="AF219">
        <v>-1</v>
      </c>
      <c r="AG219" s="1">
        <f>_xll.BDH(CONCATENATE("AUST"," CDS USD SR ",$B$3,"Y D14 CORP"),"PX_LAST",$B$1,$B$2,"Dates","S","Period","M","Array","","cols=2;rows=2")</f>
        <v>42004</v>
      </c>
      <c r="AH219">
        <v>10.653</v>
      </c>
      <c r="AI219">
        <v>-1</v>
      </c>
      <c r="AJ219">
        <v>-1</v>
      </c>
      <c r="AK219">
        <v>-1</v>
      </c>
      <c r="AL219">
        <v>-1</v>
      </c>
      <c r="AM219">
        <v>-1</v>
      </c>
      <c r="AN219">
        <v>-1</v>
      </c>
      <c r="AO219" s="1">
        <v>43402</v>
      </c>
      <c r="AP219">
        <v>-1</v>
      </c>
      <c r="AQ219" s="1">
        <v>44603</v>
      </c>
      <c r="AR219">
        <v>-1</v>
      </c>
      <c r="AS219" s="1">
        <v>44604</v>
      </c>
      <c r="AT219">
        <v>-1</v>
      </c>
      <c r="AU219">
        <v>-1</v>
      </c>
      <c r="AV219">
        <v>-1</v>
      </c>
      <c r="AW219" s="1">
        <v>41841</v>
      </c>
      <c r="AX219">
        <v>-1</v>
      </c>
      <c r="AY219" s="1">
        <v>43380</v>
      </c>
      <c r="AZ219">
        <v>-1</v>
      </c>
      <c r="BA219">
        <v>-1</v>
      </c>
      <c r="BB219">
        <v>-1</v>
      </c>
      <c r="BC219" s="1">
        <v>41700</v>
      </c>
      <c r="BD219">
        <v>-1</v>
      </c>
      <c r="BE219">
        <v>-1</v>
      </c>
      <c r="BF219">
        <v>-1</v>
      </c>
      <c r="BG219">
        <v>-1</v>
      </c>
      <c r="BH219">
        <v>-1</v>
      </c>
      <c r="BI219" s="1">
        <v>43402</v>
      </c>
      <c r="BJ219">
        <v>-1</v>
      </c>
      <c r="BK219">
        <v>-1</v>
      </c>
      <c r="BL219">
        <v>-1</v>
      </c>
      <c r="BM219" s="1">
        <v>43402</v>
      </c>
      <c r="BN219">
        <v>-1</v>
      </c>
      <c r="BO219" s="1">
        <v>43404</v>
      </c>
      <c r="BP219">
        <v>-1</v>
      </c>
      <c r="BQ219">
        <v>-1</v>
      </c>
      <c r="BR219">
        <v>-1</v>
      </c>
      <c r="BS219" s="1">
        <v>43404</v>
      </c>
      <c r="BT219">
        <v>-1</v>
      </c>
      <c r="BU219">
        <v>-1</v>
      </c>
      <c r="BV219">
        <v>-1</v>
      </c>
      <c r="BW219" s="1">
        <v>41893</v>
      </c>
      <c r="BX219">
        <v>-1</v>
      </c>
      <c r="BY219">
        <v>-1</v>
      </c>
      <c r="BZ219">
        <v>-1</v>
      </c>
      <c r="CA219" s="1">
        <v>41889</v>
      </c>
      <c r="CB219">
        <v>-1</v>
      </c>
      <c r="CC219" s="1">
        <v>41890</v>
      </c>
      <c r="CD219">
        <v>-1</v>
      </c>
      <c r="CE219" s="1">
        <v>43310</v>
      </c>
      <c r="CF219">
        <v>-1</v>
      </c>
      <c r="CG219" s="1">
        <v>41871</v>
      </c>
      <c r="CH219">
        <v>-1</v>
      </c>
      <c r="CI219">
        <v>-1</v>
      </c>
      <c r="CJ219">
        <v>-1</v>
      </c>
      <c r="CK219" s="1">
        <v>41822</v>
      </c>
      <c r="CL219">
        <v>-1</v>
      </c>
      <c r="CM219">
        <v>-1</v>
      </c>
      <c r="CN219">
        <v>-1</v>
      </c>
    </row>
    <row r="220" spans="1:92" x14ac:dyDescent="0.25">
      <c r="A220" s="1">
        <v>43738</v>
      </c>
      <c r="B220">
        <v>86.944999999999993</v>
      </c>
      <c r="C220" s="1">
        <v>41810</v>
      </c>
      <c r="D220">
        <v>-1</v>
      </c>
      <c r="E220" s="1">
        <v>44196</v>
      </c>
      <c r="F220">
        <v>19.536999999999999</v>
      </c>
      <c r="G220" s="1">
        <v>40339</v>
      </c>
      <c r="H220">
        <v>-1</v>
      </c>
      <c r="I220" s="1">
        <v>44196</v>
      </c>
      <c r="J220">
        <v>43.774999999999999</v>
      </c>
      <c r="K220" s="1">
        <v>41798</v>
      </c>
      <c r="L220">
        <v>-1</v>
      </c>
      <c r="M220" s="1">
        <v>40448</v>
      </c>
      <c r="N220">
        <v>-1</v>
      </c>
      <c r="O220" s="1">
        <v>40268</v>
      </c>
      <c r="P220">
        <v>-1</v>
      </c>
      <c r="Q220" s="1">
        <v>43738</v>
      </c>
      <c r="R220">
        <v>71.795000000000002</v>
      </c>
      <c r="S220" s="1">
        <v>43316</v>
      </c>
      <c r="T220">
        <v>-1</v>
      </c>
      <c r="U220" s="1">
        <v>42041</v>
      </c>
      <c r="V220">
        <v>-1</v>
      </c>
      <c r="W220" s="1">
        <v>42262</v>
      </c>
      <c r="X220">
        <v>-1</v>
      </c>
      <c r="Y220" s="1">
        <v>44447</v>
      </c>
      <c r="Z220">
        <v>-1</v>
      </c>
      <c r="AA220" s="1">
        <v>40460</v>
      </c>
      <c r="AB220">
        <v>-1</v>
      </c>
      <c r="AC220" s="1">
        <v>42655</v>
      </c>
      <c r="AD220">
        <v>-1</v>
      </c>
      <c r="AE220" s="1">
        <v>41128</v>
      </c>
      <c r="AF220">
        <v>-1</v>
      </c>
      <c r="AG220" s="1">
        <f>_xll.BDH(CONCATENATE("AUST"," CDS USD SR ",$B$3,"Y D14 CORP"),"PX_LAST",$B$1,$B$2,"Dates","S","Period","M","Array","","cols=2;rows=2")</f>
        <v>42004</v>
      </c>
      <c r="AH220">
        <v>10.653</v>
      </c>
      <c r="AI220">
        <v>-1</v>
      </c>
      <c r="AJ220">
        <v>-1</v>
      </c>
      <c r="AK220">
        <v>-1</v>
      </c>
      <c r="AL220">
        <v>-1</v>
      </c>
      <c r="AM220">
        <v>-1</v>
      </c>
      <c r="AN220">
        <v>-1</v>
      </c>
      <c r="AO220" s="1">
        <v>43403</v>
      </c>
      <c r="AP220">
        <v>-1</v>
      </c>
      <c r="AQ220" s="1">
        <v>44604</v>
      </c>
      <c r="AR220">
        <v>-1</v>
      </c>
      <c r="AS220" s="1">
        <v>44605</v>
      </c>
      <c r="AT220">
        <v>-1</v>
      </c>
      <c r="AU220">
        <v>-1</v>
      </c>
      <c r="AV220">
        <v>-1</v>
      </c>
      <c r="AW220" s="1">
        <v>41842</v>
      </c>
      <c r="AX220">
        <v>-1</v>
      </c>
      <c r="AY220" s="1">
        <v>43381</v>
      </c>
      <c r="AZ220">
        <v>-1</v>
      </c>
      <c r="BA220">
        <v>-1</v>
      </c>
      <c r="BB220">
        <v>-1</v>
      </c>
      <c r="BC220" s="1">
        <v>41701</v>
      </c>
      <c r="BD220">
        <v>-1</v>
      </c>
      <c r="BE220">
        <v>-1</v>
      </c>
      <c r="BF220">
        <v>-1</v>
      </c>
      <c r="BG220">
        <v>-1</v>
      </c>
      <c r="BH220">
        <v>-1</v>
      </c>
      <c r="BI220" s="1">
        <v>43403</v>
      </c>
      <c r="BJ220">
        <v>-1</v>
      </c>
      <c r="BK220">
        <v>-1</v>
      </c>
      <c r="BL220">
        <v>-1</v>
      </c>
      <c r="BM220" s="1">
        <v>43403</v>
      </c>
      <c r="BN220">
        <v>-1</v>
      </c>
      <c r="BO220" s="1">
        <v>43405</v>
      </c>
      <c r="BP220">
        <v>-1</v>
      </c>
      <c r="BQ220">
        <v>-1</v>
      </c>
      <c r="BR220">
        <v>-1</v>
      </c>
      <c r="BS220" s="1">
        <v>43405</v>
      </c>
      <c r="BT220">
        <v>-1</v>
      </c>
      <c r="BU220">
        <v>-1</v>
      </c>
      <c r="BV220">
        <v>-1</v>
      </c>
      <c r="BW220" s="1">
        <v>41894</v>
      </c>
      <c r="BX220">
        <v>-1</v>
      </c>
      <c r="BY220">
        <v>-1</v>
      </c>
      <c r="BZ220">
        <v>-1</v>
      </c>
      <c r="CA220" s="1">
        <v>41890</v>
      </c>
      <c r="CB220">
        <v>-1</v>
      </c>
      <c r="CC220" s="1">
        <v>41891</v>
      </c>
      <c r="CD220">
        <v>-1</v>
      </c>
      <c r="CE220" s="1">
        <v>43311</v>
      </c>
      <c r="CF220">
        <v>-1</v>
      </c>
      <c r="CG220" s="1">
        <v>41872</v>
      </c>
      <c r="CH220">
        <v>-1</v>
      </c>
      <c r="CI220">
        <v>-1</v>
      </c>
      <c r="CJ220">
        <v>-1</v>
      </c>
      <c r="CK220" s="1">
        <v>41823</v>
      </c>
      <c r="CL220">
        <v>-1</v>
      </c>
      <c r="CM220">
        <v>-1</v>
      </c>
      <c r="CN220">
        <v>-1</v>
      </c>
    </row>
    <row r="221" spans="1:92" x14ac:dyDescent="0.25">
      <c r="A221" s="1">
        <v>43769</v>
      </c>
      <c r="B221">
        <v>72.551000000000002</v>
      </c>
      <c r="C221" s="1">
        <v>41811</v>
      </c>
      <c r="D221">
        <v>-1</v>
      </c>
      <c r="E221" s="1">
        <v>44225</v>
      </c>
      <c r="F221">
        <v>25.423999999999999</v>
      </c>
      <c r="G221" s="1">
        <v>40340</v>
      </c>
      <c r="H221">
        <v>-1</v>
      </c>
      <c r="I221" s="1">
        <v>44225</v>
      </c>
      <c r="J221">
        <v>63.896999999999998</v>
      </c>
      <c r="K221" s="1">
        <v>41799</v>
      </c>
      <c r="L221">
        <v>-1</v>
      </c>
      <c r="M221" s="1">
        <v>40449</v>
      </c>
      <c r="N221">
        <v>-1</v>
      </c>
      <c r="O221" s="1">
        <v>40269</v>
      </c>
      <c r="P221">
        <v>-1</v>
      </c>
      <c r="Q221" s="1">
        <v>43769</v>
      </c>
      <c r="R221">
        <v>51.408000000000001</v>
      </c>
      <c r="S221" s="1">
        <v>43317</v>
      </c>
      <c r="T221">
        <v>-1</v>
      </c>
      <c r="U221" s="1">
        <v>42042</v>
      </c>
      <c r="V221">
        <v>-1</v>
      </c>
      <c r="W221" s="1">
        <v>42263</v>
      </c>
      <c r="X221">
        <v>-1</v>
      </c>
      <c r="Y221" s="1">
        <v>44448</v>
      </c>
      <c r="Z221">
        <v>-1</v>
      </c>
      <c r="AA221" s="1">
        <v>40461</v>
      </c>
      <c r="AB221">
        <v>-1</v>
      </c>
      <c r="AC221" s="1">
        <v>42656</v>
      </c>
      <c r="AD221">
        <v>-1</v>
      </c>
      <c r="AE221" s="1">
        <v>41129</v>
      </c>
      <c r="AF221">
        <v>-1</v>
      </c>
      <c r="AG221" s="1">
        <f>_xll.BDH(CONCATENATE("AUST"," CDS USD SR ",$B$3,"Y D14 CORP"),"PX_LAST",$B$1,$B$2,"Dates","S","Period","M","Array","","cols=2;rows=2")</f>
        <v>42004</v>
      </c>
      <c r="AH221">
        <v>10.653</v>
      </c>
      <c r="AI221">
        <v>-1</v>
      </c>
      <c r="AJ221">
        <v>-1</v>
      </c>
      <c r="AK221">
        <v>-1</v>
      </c>
      <c r="AL221">
        <v>-1</v>
      </c>
      <c r="AM221">
        <v>-1</v>
      </c>
      <c r="AN221">
        <v>-1</v>
      </c>
      <c r="AO221" s="1">
        <v>43404</v>
      </c>
      <c r="AP221">
        <v>-1</v>
      </c>
      <c r="AQ221" s="1">
        <v>44605</v>
      </c>
      <c r="AR221">
        <v>-1</v>
      </c>
      <c r="AS221" s="1">
        <v>44606</v>
      </c>
      <c r="AT221">
        <v>-1</v>
      </c>
      <c r="AU221">
        <v>-1</v>
      </c>
      <c r="AV221">
        <v>-1</v>
      </c>
      <c r="AW221" s="1">
        <v>41843</v>
      </c>
      <c r="AX221">
        <v>-1</v>
      </c>
      <c r="AY221" s="1">
        <v>43382</v>
      </c>
      <c r="AZ221">
        <v>-1</v>
      </c>
      <c r="BA221">
        <v>-1</v>
      </c>
      <c r="BB221">
        <v>-1</v>
      </c>
      <c r="BC221" s="1">
        <v>41702</v>
      </c>
      <c r="BD221">
        <v>-1</v>
      </c>
      <c r="BE221">
        <v>-1</v>
      </c>
      <c r="BF221">
        <v>-1</v>
      </c>
      <c r="BG221">
        <v>-1</v>
      </c>
      <c r="BH221">
        <v>-1</v>
      </c>
      <c r="BI221" s="1">
        <v>43404</v>
      </c>
      <c r="BJ221">
        <v>-1</v>
      </c>
      <c r="BK221">
        <v>-1</v>
      </c>
      <c r="BL221">
        <v>-1</v>
      </c>
      <c r="BM221" s="1">
        <v>43404</v>
      </c>
      <c r="BN221">
        <v>-1</v>
      </c>
      <c r="BO221" s="1">
        <v>43406</v>
      </c>
      <c r="BP221">
        <v>-1</v>
      </c>
      <c r="BQ221">
        <v>-1</v>
      </c>
      <c r="BR221">
        <v>-1</v>
      </c>
      <c r="BS221" s="1">
        <v>43406</v>
      </c>
      <c r="BT221">
        <v>-1</v>
      </c>
      <c r="BU221">
        <v>-1</v>
      </c>
      <c r="BV221">
        <v>-1</v>
      </c>
      <c r="BW221" s="1">
        <v>41895</v>
      </c>
      <c r="BX221">
        <v>-1</v>
      </c>
      <c r="BY221">
        <v>-1</v>
      </c>
      <c r="BZ221">
        <v>-1</v>
      </c>
      <c r="CA221" s="1">
        <v>41891</v>
      </c>
      <c r="CB221">
        <v>-1</v>
      </c>
      <c r="CC221" s="1">
        <v>41892</v>
      </c>
      <c r="CD221">
        <v>-1</v>
      </c>
      <c r="CE221" s="1">
        <v>43312</v>
      </c>
      <c r="CF221">
        <v>-1</v>
      </c>
      <c r="CG221" s="1">
        <v>41873</v>
      </c>
      <c r="CH221">
        <v>-1</v>
      </c>
      <c r="CI221">
        <v>-1</v>
      </c>
      <c r="CJ221">
        <v>-1</v>
      </c>
      <c r="CK221" s="1">
        <v>41824</v>
      </c>
      <c r="CL221">
        <v>-1</v>
      </c>
      <c r="CM221">
        <v>-1</v>
      </c>
      <c r="CN221">
        <v>-1</v>
      </c>
    </row>
    <row r="222" spans="1:92" x14ac:dyDescent="0.25">
      <c r="A222" s="1">
        <v>43798</v>
      </c>
      <c r="B222">
        <v>76.869</v>
      </c>
      <c r="C222" s="1">
        <v>41812</v>
      </c>
      <c r="D222">
        <v>-1</v>
      </c>
      <c r="E222" s="1">
        <v>44253</v>
      </c>
      <c r="F222">
        <v>24.716999999999999</v>
      </c>
      <c r="G222" s="1">
        <v>40341</v>
      </c>
      <c r="H222">
        <v>-1</v>
      </c>
      <c r="I222" s="1">
        <v>44253</v>
      </c>
      <c r="J222">
        <v>68.396000000000001</v>
      </c>
      <c r="K222" s="1">
        <v>41800</v>
      </c>
      <c r="L222">
        <v>-1</v>
      </c>
      <c r="M222" s="1">
        <v>40450</v>
      </c>
      <c r="N222">
        <v>-1</v>
      </c>
      <c r="O222" s="1">
        <v>40270</v>
      </c>
      <c r="P222">
        <v>-1</v>
      </c>
      <c r="Q222" s="1">
        <v>43798</v>
      </c>
      <c r="R222">
        <v>52.113999999999997</v>
      </c>
      <c r="S222" s="1">
        <v>43318</v>
      </c>
      <c r="T222">
        <v>-1</v>
      </c>
      <c r="U222" s="1">
        <v>42043</v>
      </c>
      <c r="V222">
        <v>-1</v>
      </c>
      <c r="W222" s="1">
        <v>42264</v>
      </c>
      <c r="X222">
        <v>-1</v>
      </c>
      <c r="Y222" s="1">
        <v>44449</v>
      </c>
      <c r="Z222">
        <v>-1</v>
      </c>
      <c r="AA222" s="1">
        <v>40462</v>
      </c>
      <c r="AB222">
        <v>-1</v>
      </c>
      <c r="AC222" s="1">
        <v>42657</v>
      </c>
      <c r="AD222">
        <v>-1</v>
      </c>
      <c r="AE222" s="1">
        <v>41130</v>
      </c>
      <c r="AF222">
        <v>-1</v>
      </c>
      <c r="AG222" s="1">
        <f>_xll.BDH(CONCATENATE("AUST"," CDS USD SR ",$B$3,"Y D14 CORP"),"PX_LAST",$B$1,$B$2,"Dates","S","Period","M","Array","","cols=2;rows=2")</f>
        <v>42004</v>
      </c>
      <c r="AH222">
        <v>10.653</v>
      </c>
      <c r="AI222">
        <v>-1</v>
      </c>
      <c r="AJ222">
        <v>-1</v>
      </c>
      <c r="AK222">
        <v>-1</v>
      </c>
      <c r="AL222">
        <v>-1</v>
      </c>
      <c r="AM222">
        <v>-1</v>
      </c>
      <c r="AN222">
        <v>-1</v>
      </c>
      <c r="AO222" s="1">
        <v>43405</v>
      </c>
      <c r="AP222">
        <v>-1</v>
      </c>
      <c r="AQ222" s="1">
        <v>44606</v>
      </c>
      <c r="AR222">
        <v>-1</v>
      </c>
      <c r="AS222" s="1">
        <v>44607</v>
      </c>
      <c r="AT222">
        <v>-1</v>
      </c>
      <c r="AU222">
        <v>-1</v>
      </c>
      <c r="AV222">
        <v>-1</v>
      </c>
      <c r="AW222" s="1">
        <v>41844</v>
      </c>
      <c r="AX222">
        <v>-1</v>
      </c>
      <c r="AY222" s="1">
        <v>43383</v>
      </c>
      <c r="AZ222">
        <v>-1</v>
      </c>
      <c r="BA222">
        <v>-1</v>
      </c>
      <c r="BB222">
        <v>-1</v>
      </c>
      <c r="BC222" s="1">
        <v>41703</v>
      </c>
      <c r="BD222">
        <v>-1</v>
      </c>
      <c r="BE222">
        <v>-1</v>
      </c>
      <c r="BF222">
        <v>-1</v>
      </c>
      <c r="BG222">
        <v>-1</v>
      </c>
      <c r="BH222">
        <v>-1</v>
      </c>
      <c r="BI222" s="1">
        <v>43405</v>
      </c>
      <c r="BJ222">
        <v>-1</v>
      </c>
      <c r="BK222">
        <v>-1</v>
      </c>
      <c r="BL222">
        <v>-1</v>
      </c>
      <c r="BM222" s="1">
        <v>43405</v>
      </c>
      <c r="BN222">
        <v>-1</v>
      </c>
      <c r="BO222" s="1">
        <v>43407</v>
      </c>
      <c r="BP222">
        <v>-1</v>
      </c>
      <c r="BQ222">
        <v>-1</v>
      </c>
      <c r="BR222">
        <v>-1</v>
      </c>
      <c r="BS222" s="1">
        <v>43407</v>
      </c>
      <c r="BT222">
        <v>-1</v>
      </c>
      <c r="BU222">
        <v>-1</v>
      </c>
      <c r="BV222">
        <v>-1</v>
      </c>
      <c r="BW222" s="1">
        <v>41896</v>
      </c>
      <c r="BX222">
        <v>-1</v>
      </c>
      <c r="BY222">
        <v>-1</v>
      </c>
      <c r="BZ222">
        <v>-1</v>
      </c>
      <c r="CA222" s="1">
        <v>41892</v>
      </c>
      <c r="CB222">
        <v>-1</v>
      </c>
      <c r="CC222" s="1">
        <v>41893</v>
      </c>
      <c r="CD222">
        <v>-1</v>
      </c>
      <c r="CE222" s="1">
        <v>43313</v>
      </c>
      <c r="CF222">
        <v>-1</v>
      </c>
      <c r="CG222" s="1">
        <v>41874</v>
      </c>
      <c r="CH222">
        <v>-1</v>
      </c>
      <c r="CI222">
        <v>-1</v>
      </c>
      <c r="CJ222">
        <v>-1</v>
      </c>
      <c r="CK222" s="1">
        <v>41825</v>
      </c>
      <c r="CL222">
        <v>-1</v>
      </c>
      <c r="CM222">
        <v>-1</v>
      </c>
      <c r="CN222">
        <v>-1</v>
      </c>
    </row>
    <row r="223" spans="1:92" x14ac:dyDescent="0.25">
      <c r="A223" s="1">
        <v>43830</v>
      </c>
      <c r="B223">
        <v>57.875999999999998</v>
      </c>
      <c r="C223" s="1">
        <v>41813</v>
      </c>
      <c r="D223">
        <v>-1</v>
      </c>
      <c r="E223" s="1">
        <v>44286</v>
      </c>
      <c r="F223">
        <v>31.541</v>
      </c>
      <c r="G223" s="1">
        <v>40342</v>
      </c>
      <c r="H223">
        <v>-1</v>
      </c>
      <c r="I223" s="1">
        <v>44286</v>
      </c>
      <c r="J223">
        <v>84.245999999999995</v>
      </c>
      <c r="K223" s="1">
        <v>41801</v>
      </c>
      <c r="L223">
        <v>-1</v>
      </c>
      <c r="M223" s="1">
        <v>40451</v>
      </c>
      <c r="N223">
        <v>-1</v>
      </c>
      <c r="O223" s="1">
        <v>40271</v>
      </c>
      <c r="P223">
        <v>-1</v>
      </c>
      <c r="Q223" s="1">
        <v>43830</v>
      </c>
      <c r="R223">
        <v>41.085000000000001</v>
      </c>
      <c r="S223" s="1">
        <v>43319</v>
      </c>
      <c r="T223">
        <v>-1</v>
      </c>
      <c r="U223" s="1">
        <v>42044</v>
      </c>
      <c r="V223">
        <v>-1</v>
      </c>
      <c r="W223" s="1">
        <v>42265</v>
      </c>
      <c r="X223">
        <v>-1</v>
      </c>
      <c r="Y223" s="1">
        <v>44450</v>
      </c>
      <c r="Z223">
        <v>-1</v>
      </c>
      <c r="AA223" s="1">
        <v>40463</v>
      </c>
      <c r="AB223">
        <v>-1</v>
      </c>
      <c r="AC223" s="1">
        <v>42658</v>
      </c>
      <c r="AD223">
        <v>-1</v>
      </c>
      <c r="AE223" s="1">
        <v>41131</v>
      </c>
      <c r="AF223">
        <v>-1</v>
      </c>
      <c r="AG223" s="1">
        <f>_xll.BDH(CONCATENATE("AUST"," CDS USD SR ",$B$3,"Y D14 CORP"),"PX_LAST",$B$1,$B$2,"Dates","S","Period","M","Array","","cols=2;rows=2")</f>
        <v>42004</v>
      </c>
      <c r="AH223">
        <v>10.653</v>
      </c>
      <c r="AI223">
        <v>-1</v>
      </c>
      <c r="AJ223">
        <v>-1</v>
      </c>
      <c r="AK223">
        <v>-1</v>
      </c>
      <c r="AL223">
        <v>-1</v>
      </c>
      <c r="AM223">
        <v>-1</v>
      </c>
      <c r="AN223">
        <v>-1</v>
      </c>
      <c r="AO223" s="1">
        <v>43406</v>
      </c>
      <c r="AP223">
        <v>-1</v>
      </c>
      <c r="AQ223" s="1">
        <v>44607</v>
      </c>
      <c r="AR223">
        <v>-1</v>
      </c>
      <c r="AS223" s="1">
        <v>44608</v>
      </c>
      <c r="AT223">
        <v>-1</v>
      </c>
      <c r="AU223">
        <v>-1</v>
      </c>
      <c r="AV223">
        <v>-1</v>
      </c>
      <c r="AW223" s="1">
        <v>41845</v>
      </c>
      <c r="AX223">
        <v>-1</v>
      </c>
      <c r="AY223" s="1">
        <v>43384</v>
      </c>
      <c r="AZ223">
        <v>-1</v>
      </c>
      <c r="BA223">
        <v>-1</v>
      </c>
      <c r="BB223">
        <v>-1</v>
      </c>
      <c r="BC223" s="1">
        <v>41704</v>
      </c>
      <c r="BD223">
        <v>-1</v>
      </c>
      <c r="BE223">
        <v>-1</v>
      </c>
      <c r="BF223">
        <v>-1</v>
      </c>
      <c r="BG223">
        <v>-1</v>
      </c>
      <c r="BH223">
        <v>-1</v>
      </c>
      <c r="BI223" s="1">
        <v>43406</v>
      </c>
      <c r="BJ223">
        <v>-1</v>
      </c>
      <c r="BK223">
        <v>-1</v>
      </c>
      <c r="BL223">
        <v>-1</v>
      </c>
      <c r="BM223" s="1">
        <v>43406</v>
      </c>
      <c r="BN223">
        <v>-1</v>
      </c>
      <c r="BO223" s="1">
        <v>43408</v>
      </c>
      <c r="BP223">
        <v>-1</v>
      </c>
      <c r="BQ223">
        <v>-1</v>
      </c>
      <c r="BR223">
        <v>-1</v>
      </c>
      <c r="BS223" s="1">
        <v>43408</v>
      </c>
      <c r="BT223">
        <v>-1</v>
      </c>
      <c r="BU223">
        <v>-1</v>
      </c>
      <c r="BV223">
        <v>-1</v>
      </c>
      <c r="BW223" s="1">
        <v>41897</v>
      </c>
      <c r="BX223">
        <v>-1</v>
      </c>
      <c r="BY223">
        <v>-1</v>
      </c>
      <c r="BZ223">
        <v>-1</v>
      </c>
      <c r="CA223" s="1">
        <v>41893</v>
      </c>
      <c r="CB223">
        <v>-1</v>
      </c>
      <c r="CC223" s="1">
        <v>41894</v>
      </c>
      <c r="CD223">
        <v>-1</v>
      </c>
      <c r="CE223" s="1">
        <v>43314</v>
      </c>
      <c r="CF223">
        <v>-1</v>
      </c>
      <c r="CG223" s="1">
        <v>41875</v>
      </c>
      <c r="CH223">
        <v>-1</v>
      </c>
      <c r="CI223">
        <v>-1</v>
      </c>
      <c r="CJ223">
        <v>-1</v>
      </c>
      <c r="CK223" s="1">
        <v>41826</v>
      </c>
      <c r="CL223">
        <v>-1</v>
      </c>
      <c r="CM223">
        <v>-1</v>
      </c>
      <c r="CN223">
        <v>-1</v>
      </c>
    </row>
    <row r="224" spans="1:92" x14ac:dyDescent="0.25">
      <c r="A224" s="1">
        <v>43861</v>
      </c>
      <c r="B224">
        <v>61.173999999999999</v>
      </c>
      <c r="C224" s="1">
        <v>41814</v>
      </c>
      <c r="D224">
        <v>-1</v>
      </c>
      <c r="E224" s="1">
        <v>44316</v>
      </c>
      <c r="F224">
        <v>25.334</v>
      </c>
      <c r="G224" s="1">
        <v>40343</v>
      </c>
      <c r="H224">
        <v>-1</v>
      </c>
      <c r="I224" s="1">
        <v>44316</v>
      </c>
      <c r="J224">
        <v>74.367000000000004</v>
      </c>
      <c r="K224" s="1">
        <v>41802</v>
      </c>
      <c r="L224">
        <v>-1</v>
      </c>
      <c r="M224" s="1">
        <v>40452</v>
      </c>
      <c r="N224">
        <v>-1</v>
      </c>
      <c r="O224" s="1">
        <v>40272</v>
      </c>
      <c r="P224">
        <v>-1</v>
      </c>
      <c r="Q224" s="1">
        <v>43861</v>
      </c>
      <c r="R224">
        <v>45.585000000000001</v>
      </c>
      <c r="S224" s="1">
        <v>43320</v>
      </c>
      <c r="T224">
        <v>-1</v>
      </c>
      <c r="U224" s="1">
        <v>42045</v>
      </c>
      <c r="V224">
        <v>-1</v>
      </c>
      <c r="W224" s="1">
        <v>42266</v>
      </c>
      <c r="X224">
        <v>-1</v>
      </c>
      <c r="Y224" s="1">
        <v>44451</v>
      </c>
      <c r="Z224">
        <v>-1</v>
      </c>
      <c r="AA224" s="1">
        <v>40464</v>
      </c>
      <c r="AB224">
        <v>-1</v>
      </c>
      <c r="AC224" s="1">
        <v>42659</v>
      </c>
      <c r="AD224">
        <v>-1</v>
      </c>
      <c r="AE224" s="1">
        <v>41132</v>
      </c>
      <c r="AF224">
        <v>-1</v>
      </c>
      <c r="AG224" s="1">
        <f>_xll.BDH(CONCATENATE("AUST"," CDS USD SR ",$B$3,"Y D14 CORP"),"PX_LAST",$B$1,$B$2,"Dates","S","Period","M","Array","","cols=2;rows=2")</f>
        <v>42004</v>
      </c>
      <c r="AH224">
        <v>10.653</v>
      </c>
      <c r="AI224">
        <v>-1</v>
      </c>
      <c r="AJ224">
        <v>-1</v>
      </c>
      <c r="AK224">
        <v>-1</v>
      </c>
      <c r="AL224">
        <v>-1</v>
      </c>
      <c r="AM224">
        <v>-1</v>
      </c>
      <c r="AN224">
        <v>-1</v>
      </c>
      <c r="AO224" s="1">
        <v>43407</v>
      </c>
      <c r="AP224">
        <v>-1</v>
      </c>
      <c r="AQ224" s="1">
        <v>44608</v>
      </c>
      <c r="AR224">
        <v>-1</v>
      </c>
      <c r="AS224" s="1">
        <v>44609</v>
      </c>
      <c r="AT224">
        <v>-1</v>
      </c>
      <c r="AU224">
        <v>-1</v>
      </c>
      <c r="AV224">
        <v>-1</v>
      </c>
      <c r="AW224" s="1">
        <v>41846</v>
      </c>
      <c r="AX224">
        <v>-1</v>
      </c>
      <c r="AY224" s="1">
        <v>43385</v>
      </c>
      <c r="AZ224">
        <v>-1</v>
      </c>
      <c r="BA224">
        <v>-1</v>
      </c>
      <c r="BB224">
        <v>-1</v>
      </c>
      <c r="BC224" s="1">
        <v>41705</v>
      </c>
      <c r="BD224">
        <v>-1</v>
      </c>
      <c r="BE224">
        <v>-1</v>
      </c>
      <c r="BF224">
        <v>-1</v>
      </c>
      <c r="BG224">
        <v>-1</v>
      </c>
      <c r="BH224">
        <v>-1</v>
      </c>
      <c r="BI224" s="1">
        <v>43407</v>
      </c>
      <c r="BJ224">
        <v>-1</v>
      </c>
      <c r="BK224">
        <v>-1</v>
      </c>
      <c r="BL224">
        <v>-1</v>
      </c>
      <c r="BM224" s="1">
        <v>43407</v>
      </c>
      <c r="BN224">
        <v>-1</v>
      </c>
      <c r="BO224" s="1">
        <v>43409</v>
      </c>
      <c r="BP224">
        <v>-1</v>
      </c>
      <c r="BQ224">
        <v>-1</v>
      </c>
      <c r="BR224">
        <v>-1</v>
      </c>
      <c r="BS224" s="1">
        <v>43409</v>
      </c>
      <c r="BT224">
        <v>-1</v>
      </c>
      <c r="BU224">
        <v>-1</v>
      </c>
      <c r="BV224">
        <v>-1</v>
      </c>
      <c r="BW224" s="1">
        <v>41898</v>
      </c>
      <c r="BX224">
        <v>-1</v>
      </c>
      <c r="BY224">
        <v>-1</v>
      </c>
      <c r="BZ224">
        <v>-1</v>
      </c>
      <c r="CA224" s="1">
        <v>41894</v>
      </c>
      <c r="CB224">
        <v>-1</v>
      </c>
      <c r="CC224" s="1">
        <v>41895</v>
      </c>
      <c r="CD224">
        <v>-1</v>
      </c>
      <c r="CE224" s="1">
        <v>43315</v>
      </c>
      <c r="CF224">
        <v>-1</v>
      </c>
      <c r="CG224" s="1">
        <v>41876</v>
      </c>
      <c r="CH224">
        <v>-1</v>
      </c>
      <c r="CI224">
        <v>-1</v>
      </c>
      <c r="CJ224">
        <v>-1</v>
      </c>
      <c r="CK224" s="1">
        <v>41827</v>
      </c>
      <c r="CL224">
        <v>-1</v>
      </c>
      <c r="CM224">
        <v>-1</v>
      </c>
      <c r="CN224">
        <v>-1</v>
      </c>
    </row>
    <row r="225" spans="1:92" x14ac:dyDescent="0.25">
      <c r="A225" s="1">
        <v>43889</v>
      </c>
      <c r="B225">
        <v>85.694000000000003</v>
      </c>
      <c r="C225" s="1">
        <v>41815</v>
      </c>
      <c r="D225">
        <v>-1</v>
      </c>
      <c r="E225" s="1">
        <v>44347</v>
      </c>
      <c r="F225">
        <v>38.137</v>
      </c>
      <c r="G225" s="1">
        <v>40344</v>
      </c>
      <c r="H225">
        <v>-1</v>
      </c>
      <c r="I225" s="1">
        <v>44347</v>
      </c>
      <c r="J225">
        <v>90.397000000000006</v>
      </c>
      <c r="K225" s="1">
        <v>41803</v>
      </c>
      <c r="L225">
        <v>-1</v>
      </c>
      <c r="M225" s="1">
        <v>40453</v>
      </c>
      <c r="N225">
        <v>-1</v>
      </c>
      <c r="O225" s="1">
        <v>40273</v>
      </c>
      <c r="P225">
        <v>-1</v>
      </c>
      <c r="Q225" s="1">
        <v>43889</v>
      </c>
      <c r="R225">
        <v>61.768000000000001</v>
      </c>
      <c r="S225" s="1">
        <v>43321</v>
      </c>
      <c r="T225">
        <v>-1</v>
      </c>
      <c r="U225" s="1">
        <v>42046</v>
      </c>
      <c r="V225">
        <v>-1</v>
      </c>
      <c r="W225" s="1">
        <v>42267</v>
      </c>
      <c r="X225">
        <v>-1</v>
      </c>
      <c r="Y225" s="1">
        <v>44452</v>
      </c>
      <c r="Z225">
        <v>-1</v>
      </c>
      <c r="AA225" s="1">
        <v>40465</v>
      </c>
      <c r="AB225">
        <v>-1</v>
      </c>
      <c r="AC225" s="1">
        <v>42660</v>
      </c>
      <c r="AD225">
        <v>-1</v>
      </c>
      <c r="AE225" s="1">
        <v>41133</v>
      </c>
      <c r="AF225">
        <v>-1</v>
      </c>
      <c r="AG225" s="1">
        <f>_xll.BDH(CONCATENATE("AUST"," CDS USD SR ",$B$3,"Y D14 CORP"),"PX_LAST",$B$1,$B$2,"Dates","S","Period","M","Array","","cols=2;rows=2")</f>
        <v>42004</v>
      </c>
      <c r="AH225">
        <v>10.653</v>
      </c>
      <c r="AI225">
        <v>-1</v>
      </c>
      <c r="AJ225">
        <v>-1</v>
      </c>
      <c r="AK225">
        <v>-1</v>
      </c>
      <c r="AL225">
        <v>-1</v>
      </c>
      <c r="AM225">
        <v>-1</v>
      </c>
      <c r="AN225">
        <v>-1</v>
      </c>
      <c r="AO225" s="1">
        <v>43408</v>
      </c>
      <c r="AP225">
        <v>-1</v>
      </c>
      <c r="AQ225" s="1">
        <v>44609</v>
      </c>
      <c r="AR225">
        <v>-1</v>
      </c>
      <c r="AS225" s="1">
        <v>44610</v>
      </c>
      <c r="AT225">
        <v>-1</v>
      </c>
      <c r="AU225">
        <v>-1</v>
      </c>
      <c r="AV225">
        <v>-1</v>
      </c>
      <c r="AW225" s="1">
        <v>41847</v>
      </c>
      <c r="AX225">
        <v>-1</v>
      </c>
      <c r="AY225" s="1">
        <v>43386</v>
      </c>
      <c r="AZ225">
        <v>-1</v>
      </c>
      <c r="BA225">
        <v>-1</v>
      </c>
      <c r="BB225">
        <v>-1</v>
      </c>
      <c r="BC225" s="1">
        <v>41706</v>
      </c>
      <c r="BD225">
        <v>-1</v>
      </c>
      <c r="BE225">
        <v>-1</v>
      </c>
      <c r="BF225">
        <v>-1</v>
      </c>
      <c r="BG225">
        <v>-1</v>
      </c>
      <c r="BH225">
        <v>-1</v>
      </c>
      <c r="BI225" s="1">
        <v>43408</v>
      </c>
      <c r="BJ225">
        <v>-1</v>
      </c>
      <c r="BK225">
        <v>-1</v>
      </c>
      <c r="BL225">
        <v>-1</v>
      </c>
      <c r="BM225" s="1">
        <v>43408</v>
      </c>
      <c r="BN225">
        <v>-1</v>
      </c>
      <c r="BO225" s="1">
        <v>43410</v>
      </c>
      <c r="BP225">
        <v>-1</v>
      </c>
      <c r="BQ225">
        <v>-1</v>
      </c>
      <c r="BR225">
        <v>-1</v>
      </c>
      <c r="BS225" s="1">
        <v>43410</v>
      </c>
      <c r="BT225">
        <v>-1</v>
      </c>
      <c r="BU225">
        <v>-1</v>
      </c>
      <c r="BV225">
        <v>-1</v>
      </c>
      <c r="BW225" s="1">
        <v>41899</v>
      </c>
      <c r="BX225">
        <v>-1</v>
      </c>
      <c r="BY225">
        <v>-1</v>
      </c>
      <c r="BZ225">
        <v>-1</v>
      </c>
      <c r="CA225" s="1">
        <v>41895</v>
      </c>
      <c r="CB225">
        <v>-1</v>
      </c>
      <c r="CC225" s="1">
        <v>41896</v>
      </c>
      <c r="CD225">
        <v>-1</v>
      </c>
      <c r="CE225" s="1">
        <v>43316</v>
      </c>
      <c r="CF225">
        <v>-1</v>
      </c>
      <c r="CG225" s="1">
        <v>41877</v>
      </c>
      <c r="CH225">
        <v>-1</v>
      </c>
      <c r="CI225">
        <v>-1</v>
      </c>
      <c r="CJ225">
        <v>-1</v>
      </c>
      <c r="CK225" s="1">
        <v>41828</v>
      </c>
      <c r="CL225">
        <v>-1</v>
      </c>
      <c r="CM225">
        <v>-1</v>
      </c>
      <c r="CN225">
        <v>-1</v>
      </c>
    </row>
    <row r="226" spans="1:92" x14ac:dyDescent="0.25">
      <c r="A226" s="1">
        <v>43921</v>
      </c>
      <c r="B226">
        <v>212.38399999999999</v>
      </c>
      <c r="C226" s="1">
        <v>41816</v>
      </c>
      <c r="D226">
        <v>-1</v>
      </c>
      <c r="E226" s="1">
        <v>44377</v>
      </c>
      <c r="F226">
        <v>31.675999999999998</v>
      </c>
      <c r="G226" s="1">
        <v>40345</v>
      </c>
      <c r="H226">
        <v>-1</v>
      </c>
      <c r="I226" s="1">
        <v>44377</v>
      </c>
      <c r="J226">
        <v>86.602000000000004</v>
      </c>
      <c r="K226" s="1">
        <v>41804</v>
      </c>
      <c r="L226">
        <v>-1</v>
      </c>
      <c r="M226" s="1">
        <v>40454</v>
      </c>
      <c r="N226">
        <v>-1</v>
      </c>
      <c r="O226" s="1">
        <v>40274</v>
      </c>
      <c r="P226">
        <v>-1</v>
      </c>
      <c r="Q226" s="1">
        <v>43921</v>
      </c>
      <c r="R226">
        <v>184.535</v>
      </c>
      <c r="S226" s="1">
        <v>43322</v>
      </c>
      <c r="T226">
        <v>-1</v>
      </c>
      <c r="U226" s="1">
        <v>42047</v>
      </c>
      <c r="V226">
        <v>-1</v>
      </c>
      <c r="W226" s="1">
        <v>42268</v>
      </c>
      <c r="X226">
        <v>-1</v>
      </c>
      <c r="Y226" s="1">
        <v>44453</v>
      </c>
      <c r="Z226">
        <v>-1</v>
      </c>
      <c r="AA226" s="1">
        <v>40466</v>
      </c>
      <c r="AB226">
        <v>-1</v>
      </c>
      <c r="AC226" s="1">
        <v>42661</v>
      </c>
      <c r="AD226">
        <v>-1</v>
      </c>
      <c r="AE226" s="1">
        <v>41134</v>
      </c>
      <c r="AF226">
        <v>-1</v>
      </c>
      <c r="AG226" s="1">
        <f>_xll.BDH(CONCATENATE("AUST"," CDS USD SR ",$B$3,"Y D14 CORP"),"PX_LAST",$B$1,$B$2,"Dates","S","Period","M","Array","","cols=2;rows=2")</f>
        <v>42004</v>
      </c>
      <c r="AH226">
        <v>10.653</v>
      </c>
      <c r="AI226">
        <v>-1</v>
      </c>
      <c r="AJ226">
        <v>-1</v>
      </c>
      <c r="AK226">
        <v>-1</v>
      </c>
      <c r="AL226">
        <v>-1</v>
      </c>
      <c r="AM226">
        <v>-1</v>
      </c>
      <c r="AN226">
        <v>-1</v>
      </c>
      <c r="AO226" s="1">
        <v>43409</v>
      </c>
      <c r="AP226">
        <v>-1</v>
      </c>
      <c r="AQ226" s="1">
        <v>44610</v>
      </c>
      <c r="AR226">
        <v>-1</v>
      </c>
      <c r="AS226" s="1">
        <v>44611</v>
      </c>
      <c r="AT226">
        <v>-1</v>
      </c>
      <c r="AU226">
        <v>-1</v>
      </c>
      <c r="AV226">
        <v>-1</v>
      </c>
      <c r="AW226" s="1">
        <v>41848</v>
      </c>
      <c r="AX226">
        <v>-1</v>
      </c>
      <c r="AY226" s="1">
        <v>43387</v>
      </c>
      <c r="AZ226">
        <v>-1</v>
      </c>
      <c r="BA226">
        <v>-1</v>
      </c>
      <c r="BB226">
        <v>-1</v>
      </c>
      <c r="BC226" s="1">
        <v>41707</v>
      </c>
      <c r="BD226">
        <v>-1</v>
      </c>
      <c r="BE226">
        <v>-1</v>
      </c>
      <c r="BF226">
        <v>-1</v>
      </c>
      <c r="BG226">
        <v>-1</v>
      </c>
      <c r="BH226">
        <v>-1</v>
      </c>
      <c r="BI226" s="1">
        <v>43409</v>
      </c>
      <c r="BJ226">
        <v>-1</v>
      </c>
      <c r="BK226">
        <v>-1</v>
      </c>
      <c r="BL226">
        <v>-1</v>
      </c>
      <c r="BM226" s="1">
        <v>43409</v>
      </c>
      <c r="BN226">
        <v>-1</v>
      </c>
      <c r="BO226" s="1">
        <v>43411</v>
      </c>
      <c r="BP226">
        <v>-1</v>
      </c>
      <c r="BQ226">
        <v>-1</v>
      </c>
      <c r="BR226">
        <v>-1</v>
      </c>
      <c r="BS226" s="1">
        <v>43411</v>
      </c>
      <c r="BT226">
        <v>-1</v>
      </c>
      <c r="BU226">
        <v>-1</v>
      </c>
      <c r="BV226">
        <v>-1</v>
      </c>
      <c r="BW226" s="1">
        <v>41900</v>
      </c>
      <c r="BX226">
        <v>-1</v>
      </c>
      <c r="BY226">
        <v>-1</v>
      </c>
      <c r="BZ226">
        <v>-1</v>
      </c>
      <c r="CA226" s="1">
        <v>41896</v>
      </c>
      <c r="CB226">
        <v>-1</v>
      </c>
      <c r="CC226" s="1">
        <v>41897</v>
      </c>
      <c r="CD226">
        <v>-1</v>
      </c>
      <c r="CE226" s="1">
        <v>43317</v>
      </c>
      <c r="CF226">
        <v>-1</v>
      </c>
      <c r="CG226" s="1">
        <v>41878</v>
      </c>
      <c r="CH226">
        <v>-1</v>
      </c>
      <c r="CI226">
        <v>-1</v>
      </c>
      <c r="CJ226">
        <v>-1</v>
      </c>
      <c r="CK226" s="1">
        <v>41829</v>
      </c>
      <c r="CL226">
        <v>-1</v>
      </c>
      <c r="CM226">
        <v>-1</v>
      </c>
      <c r="CN226">
        <v>-1</v>
      </c>
    </row>
    <row r="227" spans="1:92" x14ac:dyDescent="0.25">
      <c r="A227" s="1">
        <v>43951</v>
      </c>
      <c r="B227">
        <v>251.446</v>
      </c>
      <c r="C227" s="1">
        <v>41817</v>
      </c>
      <c r="D227">
        <v>-1</v>
      </c>
      <c r="E227" s="1">
        <v>44407</v>
      </c>
      <c r="F227">
        <v>39.594999999999999</v>
      </c>
      <c r="G227" s="1">
        <v>40346</v>
      </c>
      <c r="H227">
        <v>-1</v>
      </c>
      <c r="I227" s="1">
        <v>44407</v>
      </c>
      <c r="J227">
        <v>96.061000000000007</v>
      </c>
      <c r="K227" s="1">
        <v>41805</v>
      </c>
      <c r="L227">
        <v>-1</v>
      </c>
      <c r="M227" s="1">
        <v>40455</v>
      </c>
      <c r="N227">
        <v>-1</v>
      </c>
      <c r="O227" s="1">
        <v>40275</v>
      </c>
      <c r="P227">
        <v>-1</v>
      </c>
      <c r="Q227" s="1">
        <v>43951</v>
      </c>
      <c r="R227">
        <v>201.13200000000001</v>
      </c>
      <c r="S227" s="1">
        <v>43323</v>
      </c>
      <c r="T227">
        <v>-1</v>
      </c>
      <c r="U227" s="1">
        <v>42048</v>
      </c>
      <c r="V227">
        <v>-1</v>
      </c>
      <c r="W227" s="1">
        <v>42269</v>
      </c>
      <c r="X227">
        <v>-1</v>
      </c>
      <c r="Y227" s="1">
        <v>44454</v>
      </c>
      <c r="Z227">
        <v>-1</v>
      </c>
      <c r="AA227" s="1">
        <v>40467</v>
      </c>
      <c r="AB227">
        <v>-1</v>
      </c>
      <c r="AC227" s="1">
        <v>42662</v>
      </c>
      <c r="AD227">
        <v>-1</v>
      </c>
      <c r="AE227" s="1">
        <v>41135</v>
      </c>
      <c r="AF227">
        <v>-1</v>
      </c>
      <c r="AG227" s="1">
        <f>_xll.BDH(CONCATENATE("AUST"," CDS USD SR ",$B$3,"Y D14 CORP"),"PX_LAST",$B$1,$B$2,"Dates","S","Period","M","Array","","cols=2;rows=2")</f>
        <v>42004</v>
      </c>
      <c r="AH227">
        <v>10.653</v>
      </c>
      <c r="AI227">
        <v>-1</v>
      </c>
      <c r="AJ227">
        <v>-1</v>
      </c>
      <c r="AK227">
        <v>-1</v>
      </c>
      <c r="AL227">
        <v>-1</v>
      </c>
      <c r="AM227">
        <v>-1</v>
      </c>
      <c r="AN227">
        <v>-1</v>
      </c>
      <c r="AO227" s="1">
        <v>43410</v>
      </c>
      <c r="AP227">
        <v>-1</v>
      </c>
      <c r="AQ227" s="1">
        <v>44611</v>
      </c>
      <c r="AR227">
        <v>-1</v>
      </c>
      <c r="AS227" s="1">
        <v>44612</v>
      </c>
      <c r="AT227">
        <v>-1</v>
      </c>
      <c r="AU227">
        <v>-1</v>
      </c>
      <c r="AV227">
        <v>-1</v>
      </c>
      <c r="AW227" s="1">
        <v>41849</v>
      </c>
      <c r="AX227">
        <v>-1</v>
      </c>
      <c r="AY227" s="1">
        <v>43388</v>
      </c>
      <c r="AZ227">
        <v>-1</v>
      </c>
      <c r="BA227">
        <v>-1</v>
      </c>
      <c r="BB227">
        <v>-1</v>
      </c>
      <c r="BC227" s="1">
        <v>41708</v>
      </c>
      <c r="BD227">
        <v>-1</v>
      </c>
      <c r="BE227">
        <v>-1</v>
      </c>
      <c r="BF227">
        <v>-1</v>
      </c>
      <c r="BG227">
        <v>-1</v>
      </c>
      <c r="BH227">
        <v>-1</v>
      </c>
      <c r="BI227" s="1">
        <v>43410</v>
      </c>
      <c r="BJ227">
        <v>-1</v>
      </c>
      <c r="BK227">
        <v>-1</v>
      </c>
      <c r="BL227">
        <v>-1</v>
      </c>
      <c r="BM227" s="1">
        <v>43410</v>
      </c>
      <c r="BN227">
        <v>-1</v>
      </c>
      <c r="BO227" s="1">
        <v>43412</v>
      </c>
      <c r="BP227">
        <v>-1</v>
      </c>
      <c r="BQ227">
        <v>-1</v>
      </c>
      <c r="BR227">
        <v>-1</v>
      </c>
      <c r="BS227" s="1">
        <v>43412</v>
      </c>
      <c r="BT227">
        <v>-1</v>
      </c>
      <c r="BU227">
        <v>-1</v>
      </c>
      <c r="BV227">
        <v>-1</v>
      </c>
      <c r="BW227" s="1">
        <v>41901</v>
      </c>
      <c r="BX227">
        <v>-1</v>
      </c>
      <c r="BY227">
        <v>-1</v>
      </c>
      <c r="BZ227">
        <v>-1</v>
      </c>
      <c r="CA227" s="1">
        <v>41897</v>
      </c>
      <c r="CB227">
        <v>-1</v>
      </c>
      <c r="CC227" s="1">
        <v>41898</v>
      </c>
      <c r="CD227">
        <v>-1</v>
      </c>
      <c r="CE227" s="1">
        <v>43318</v>
      </c>
      <c r="CF227">
        <v>-1</v>
      </c>
      <c r="CG227" s="1">
        <v>41879</v>
      </c>
      <c r="CH227">
        <v>-1</v>
      </c>
      <c r="CI227">
        <v>-1</v>
      </c>
      <c r="CJ227">
        <v>-1</v>
      </c>
      <c r="CK227" s="1">
        <v>41830</v>
      </c>
      <c r="CL227">
        <v>-1</v>
      </c>
      <c r="CM227">
        <v>-1</v>
      </c>
      <c r="CN227">
        <v>-1</v>
      </c>
    </row>
    <row r="228" spans="1:92" x14ac:dyDescent="0.25">
      <c r="A228" s="1">
        <v>43980</v>
      </c>
      <c r="B228">
        <v>219.25800000000001</v>
      </c>
      <c r="C228" s="1">
        <v>41818</v>
      </c>
      <c r="D228">
        <v>-1</v>
      </c>
      <c r="E228" s="1">
        <v>44499</v>
      </c>
      <c r="F228">
        <v>-1</v>
      </c>
      <c r="G228" s="1">
        <v>40347</v>
      </c>
      <c r="H228">
        <v>-1</v>
      </c>
      <c r="I228" s="1">
        <v>44438</v>
      </c>
      <c r="J228">
        <v>-1</v>
      </c>
      <c r="K228" s="1">
        <v>41806</v>
      </c>
      <c r="L228">
        <v>-1</v>
      </c>
      <c r="M228" s="1">
        <v>40456</v>
      </c>
      <c r="N228">
        <v>-1</v>
      </c>
      <c r="O228" s="1">
        <v>40276</v>
      </c>
      <c r="P228">
        <v>-1</v>
      </c>
      <c r="Q228" s="1">
        <v>43980</v>
      </c>
      <c r="R228">
        <v>123.999</v>
      </c>
      <c r="S228" s="1">
        <v>43324</v>
      </c>
      <c r="T228">
        <v>-1</v>
      </c>
      <c r="U228" s="1">
        <v>42049</v>
      </c>
      <c r="V228">
        <v>-1</v>
      </c>
      <c r="W228" s="1">
        <v>42270</v>
      </c>
      <c r="X228">
        <v>-1</v>
      </c>
      <c r="Y228" s="1">
        <v>44455</v>
      </c>
      <c r="Z228">
        <v>-1</v>
      </c>
      <c r="AA228" s="1">
        <v>40468</v>
      </c>
      <c r="AB228">
        <v>-1</v>
      </c>
      <c r="AC228" s="1">
        <v>42663</v>
      </c>
      <c r="AD228">
        <v>-1</v>
      </c>
      <c r="AE228" s="1">
        <v>41136</v>
      </c>
      <c r="AF228">
        <v>-1</v>
      </c>
      <c r="AG228" s="1">
        <f>_xll.BDH(CONCATENATE("AUST"," CDS USD SR ",$B$3,"Y D14 CORP"),"PX_LAST",$B$1,$B$2,"Dates","S","Period","M","Array","","cols=2;rows=2")</f>
        <v>42004</v>
      </c>
      <c r="AH228">
        <v>10.653</v>
      </c>
      <c r="AI228">
        <v>-1</v>
      </c>
      <c r="AJ228">
        <v>-1</v>
      </c>
      <c r="AK228">
        <v>-1</v>
      </c>
      <c r="AL228">
        <v>-1</v>
      </c>
      <c r="AM228">
        <v>-1</v>
      </c>
      <c r="AN228">
        <v>-1</v>
      </c>
      <c r="AO228" s="1">
        <v>43411</v>
      </c>
      <c r="AP228">
        <v>-1</v>
      </c>
      <c r="AQ228" s="1">
        <v>44612</v>
      </c>
      <c r="AR228">
        <v>-1</v>
      </c>
      <c r="AS228" s="1">
        <v>44613</v>
      </c>
      <c r="AT228">
        <v>-1</v>
      </c>
      <c r="AU228">
        <v>-1</v>
      </c>
      <c r="AV228">
        <v>-1</v>
      </c>
      <c r="AW228" s="1">
        <v>41850</v>
      </c>
      <c r="AX228">
        <v>-1</v>
      </c>
      <c r="AY228" s="1">
        <v>43389</v>
      </c>
      <c r="AZ228">
        <v>-1</v>
      </c>
      <c r="BA228">
        <v>-1</v>
      </c>
      <c r="BB228">
        <v>-1</v>
      </c>
      <c r="BC228" s="1">
        <v>41709</v>
      </c>
      <c r="BD228">
        <v>-1</v>
      </c>
      <c r="BE228">
        <v>-1</v>
      </c>
      <c r="BF228">
        <v>-1</v>
      </c>
      <c r="BG228">
        <v>-1</v>
      </c>
      <c r="BH228">
        <v>-1</v>
      </c>
      <c r="BI228" s="1">
        <v>43411</v>
      </c>
      <c r="BJ228">
        <v>-1</v>
      </c>
      <c r="BK228">
        <v>-1</v>
      </c>
      <c r="BL228">
        <v>-1</v>
      </c>
      <c r="BM228" s="1">
        <v>43411</v>
      </c>
      <c r="BN228">
        <v>-1</v>
      </c>
      <c r="BO228" s="1">
        <v>43413</v>
      </c>
      <c r="BP228">
        <v>-1</v>
      </c>
      <c r="BQ228">
        <v>-1</v>
      </c>
      <c r="BR228">
        <v>-1</v>
      </c>
      <c r="BS228" s="1">
        <v>43413</v>
      </c>
      <c r="BT228">
        <v>-1</v>
      </c>
      <c r="BU228">
        <v>-1</v>
      </c>
      <c r="BV228">
        <v>-1</v>
      </c>
      <c r="BW228" s="1">
        <v>41902</v>
      </c>
      <c r="BX228">
        <v>-1</v>
      </c>
      <c r="BY228">
        <v>-1</v>
      </c>
      <c r="BZ228">
        <v>-1</v>
      </c>
      <c r="CA228" s="1">
        <v>41898</v>
      </c>
      <c r="CB228">
        <v>-1</v>
      </c>
      <c r="CC228" s="1">
        <v>41899</v>
      </c>
      <c r="CD228">
        <v>-1</v>
      </c>
      <c r="CE228" s="1">
        <v>43319</v>
      </c>
      <c r="CF228">
        <v>-1</v>
      </c>
      <c r="CG228" s="1">
        <v>41880</v>
      </c>
      <c r="CH228">
        <v>-1</v>
      </c>
      <c r="CI228">
        <v>-1</v>
      </c>
      <c r="CJ228">
        <v>-1</v>
      </c>
      <c r="CK228" s="1">
        <v>41831</v>
      </c>
      <c r="CL228">
        <v>-1</v>
      </c>
      <c r="CM228">
        <v>-1</v>
      </c>
      <c r="CN228">
        <v>-1</v>
      </c>
    </row>
    <row r="229" spans="1:92" x14ac:dyDescent="0.25">
      <c r="A229" s="1">
        <v>44012</v>
      </c>
      <c r="B229">
        <v>196.48400000000001</v>
      </c>
      <c r="C229" s="1">
        <v>41819</v>
      </c>
      <c r="D229">
        <v>-1</v>
      </c>
      <c r="E229" s="1">
        <v>44530</v>
      </c>
      <c r="F229">
        <v>-1</v>
      </c>
      <c r="G229" s="1">
        <v>40348</v>
      </c>
      <c r="H229">
        <v>-1</v>
      </c>
      <c r="I229" s="1">
        <v>44469</v>
      </c>
      <c r="J229">
        <v>-1</v>
      </c>
      <c r="K229" s="1">
        <v>41807</v>
      </c>
      <c r="L229">
        <v>-1</v>
      </c>
      <c r="M229" s="1">
        <v>40457</v>
      </c>
      <c r="N229">
        <v>-1</v>
      </c>
      <c r="O229" s="1">
        <v>40277</v>
      </c>
      <c r="P229">
        <v>-1</v>
      </c>
      <c r="Q229" s="1">
        <v>44012</v>
      </c>
      <c r="R229">
        <v>106.925</v>
      </c>
      <c r="S229" s="1">
        <v>43325</v>
      </c>
      <c r="T229">
        <v>-1</v>
      </c>
      <c r="U229" s="1">
        <v>42050</v>
      </c>
      <c r="V229">
        <v>-1</v>
      </c>
      <c r="W229" s="1">
        <v>42271</v>
      </c>
      <c r="X229">
        <v>-1</v>
      </c>
      <c r="Y229" s="1">
        <v>44456</v>
      </c>
      <c r="Z229">
        <v>-1</v>
      </c>
      <c r="AA229" s="1">
        <v>40469</v>
      </c>
      <c r="AB229">
        <v>-1</v>
      </c>
      <c r="AC229" s="1">
        <v>42664</v>
      </c>
      <c r="AD229">
        <v>-1</v>
      </c>
      <c r="AE229" s="1">
        <v>41137</v>
      </c>
      <c r="AF229">
        <v>-1</v>
      </c>
      <c r="AG229" s="1">
        <f>_xll.BDH(CONCATENATE("AUST"," CDS USD SR ",$B$3,"Y D14 CORP"),"PX_LAST",$B$1,$B$2,"Dates","S","Period","M","Array","","cols=2;rows=2")</f>
        <v>42004</v>
      </c>
      <c r="AH229">
        <v>10.653</v>
      </c>
      <c r="AI229">
        <v>-1</v>
      </c>
      <c r="AJ229">
        <v>-1</v>
      </c>
      <c r="AK229">
        <v>-1</v>
      </c>
      <c r="AL229">
        <v>-1</v>
      </c>
      <c r="AM229">
        <v>-1</v>
      </c>
      <c r="AN229">
        <v>-1</v>
      </c>
      <c r="AO229" s="1">
        <v>43412</v>
      </c>
      <c r="AP229">
        <v>-1</v>
      </c>
      <c r="AQ229" s="1">
        <v>44613</v>
      </c>
      <c r="AR229">
        <v>-1</v>
      </c>
      <c r="AS229" s="1">
        <v>44614</v>
      </c>
      <c r="AT229">
        <v>-1</v>
      </c>
      <c r="AU229">
        <v>-1</v>
      </c>
      <c r="AV229">
        <v>-1</v>
      </c>
      <c r="AW229" s="1">
        <v>41851</v>
      </c>
      <c r="AX229">
        <v>-1</v>
      </c>
      <c r="AY229" s="1">
        <v>43390</v>
      </c>
      <c r="AZ229">
        <v>-1</v>
      </c>
      <c r="BA229">
        <v>-1</v>
      </c>
      <c r="BB229">
        <v>-1</v>
      </c>
      <c r="BC229" s="1">
        <v>41710</v>
      </c>
      <c r="BD229">
        <v>-1</v>
      </c>
      <c r="BE229">
        <v>-1</v>
      </c>
      <c r="BF229">
        <v>-1</v>
      </c>
      <c r="BG229">
        <v>-1</v>
      </c>
      <c r="BH229">
        <v>-1</v>
      </c>
      <c r="BI229" s="1">
        <v>43412</v>
      </c>
      <c r="BJ229">
        <v>-1</v>
      </c>
      <c r="BK229">
        <v>-1</v>
      </c>
      <c r="BL229">
        <v>-1</v>
      </c>
      <c r="BM229" s="1">
        <v>43412</v>
      </c>
      <c r="BN229">
        <v>-1</v>
      </c>
      <c r="BO229" s="1">
        <v>43414</v>
      </c>
      <c r="BP229">
        <v>-1</v>
      </c>
      <c r="BQ229">
        <v>-1</v>
      </c>
      <c r="BR229">
        <v>-1</v>
      </c>
      <c r="BS229" s="1">
        <v>43414</v>
      </c>
      <c r="BT229">
        <v>-1</v>
      </c>
      <c r="BU229">
        <v>-1</v>
      </c>
      <c r="BV229">
        <v>-1</v>
      </c>
      <c r="BW229" s="1">
        <v>41903</v>
      </c>
      <c r="BX229">
        <v>-1</v>
      </c>
      <c r="BY229">
        <v>-1</v>
      </c>
      <c r="BZ229">
        <v>-1</v>
      </c>
      <c r="CA229" s="1">
        <v>41899</v>
      </c>
      <c r="CB229">
        <v>-1</v>
      </c>
      <c r="CC229" s="1">
        <v>41900</v>
      </c>
      <c r="CD229">
        <v>-1</v>
      </c>
      <c r="CE229" s="1">
        <v>43320</v>
      </c>
      <c r="CF229">
        <v>-1</v>
      </c>
      <c r="CG229" s="1">
        <v>41881</v>
      </c>
      <c r="CH229">
        <v>-1</v>
      </c>
      <c r="CI229">
        <v>-1</v>
      </c>
      <c r="CJ229">
        <v>-1</v>
      </c>
      <c r="CK229" s="1">
        <v>41832</v>
      </c>
      <c r="CL229">
        <v>-1</v>
      </c>
      <c r="CM229">
        <v>-1</v>
      </c>
      <c r="CN229">
        <v>-1</v>
      </c>
    </row>
    <row r="230" spans="1:92" x14ac:dyDescent="0.25">
      <c r="A230" s="1">
        <v>44043</v>
      </c>
      <c r="B230">
        <v>158.24</v>
      </c>
      <c r="C230" s="1">
        <v>41820</v>
      </c>
      <c r="D230">
        <v>-1</v>
      </c>
      <c r="E230" s="1">
        <v>44560</v>
      </c>
      <c r="F230">
        <v>-1</v>
      </c>
      <c r="G230" s="1">
        <v>40349</v>
      </c>
      <c r="H230">
        <v>-1</v>
      </c>
      <c r="I230" s="1">
        <v>44499</v>
      </c>
      <c r="J230">
        <v>-1</v>
      </c>
      <c r="K230" s="1">
        <v>41808</v>
      </c>
      <c r="L230">
        <v>-1</v>
      </c>
      <c r="M230" s="1">
        <v>40458</v>
      </c>
      <c r="N230">
        <v>-1</v>
      </c>
      <c r="O230" s="1">
        <v>40278</v>
      </c>
      <c r="P230">
        <v>-1</v>
      </c>
      <c r="Q230" s="1">
        <v>44043</v>
      </c>
      <c r="R230">
        <v>90.972999999999999</v>
      </c>
      <c r="S230" s="1">
        <v>43326</v>
      </c>
      <c r="T230">
        <v>-1</v>
      </c>
      <c r="U230" s="1">
        <v>42051</v>
      </c>
      <c r="V230">
        <v>-1</v>
      </c>
      <c r="W230" s="1">
        <v>42272</v>
      </c>
      <c r="X230">
        <v>-1</v>
      </c>
      <c r="Y230" s="1">
        <v>44457</v>
      </c>
      <c r="Z230">
        <v>-1</v>
      </c>
      <c r="AA230" s="1">
        <v>40470</v>
      </c>
      <c r="AB230">
        <v>-1</v>
      </c>
      <c r="AC230" s="1">
        <v>42665</v>
      </c>
      <c r="AD230">
        <v>-1</v>
      </c>
      <c r="AE230" s="1">
        <v>41138</v>
      </c>
      <c r="AF230">
        <v>-1</v>
      </c>
      <c r="AG230" s="1">
        <f>_xll.BDH(CONCATENATE("AUST"," CDS USD SR ",$B$3,"Y D14 CORP"),"PX_LAST",$B$1,$B$2,"Dates","S","Period","M","Array","","cols=2;rows=2")</f>
        <v>42004</v>
      </c>
      <c r="AH230">
        <v>10.653</v>
      </c>
      <c r="AI230">
        <v>-1</v>
      </c>
      <c r="AJ230">
        <v>-1</v>
      </c>
      <c r="AK230">
        <v>-1</v>
      </c>
      <c r="AL230">
        <v>-1</v>
      </c>
      <c r="AM230">
        <v>-1</v>
      </c>
      <c r="AN230">
        <v>-1</v>
      </c>
      <c r="AO230" s="1">
        <v>43413</v>
      </c>
      <c r="AP230">
        <v>-1</v>
      </c>
      <c r="AQ230" s="1">
        <v>44614</v>
      </c>
      <c r="AR230">
        <v>-1</v>
      </c>
      <c r="AS230" s="1">
        <v>44615</v>
      </c>
      <c r="AT230">
        <v>-1</v>
      </c>
      <c r="AU230">
        <v>-1</v>
      </c>
      <c r="AV230">
        <v>-1</v>
      </c>
      <c r="AW230" s="1">
        <v>41852</v>
      </c>
      <c r="AX230">
        <v>-1</v>
      </c>
      <c r="AY230" s="1">
        <v>43391</v>
      </c>
      <c r="AZ230">
        <v>-1</v>
      </c>
      <c r="BA230">
        <v>-1</v>
      </c>
      <c r="BB230">
        <v>-1</v>
      </c>
      <c r="BC230" s="1">
        <v>41711</v>
      </c>
      <c r="BD230">
        <v>-1</v>
      </c>
      <c r="BE230">
        <v>-1</v>
      </c>
      <c r="BF230">
        <v>-1</v>
      </c>
      <c r="BG230">
        <v>-1</v>
      </c>
      <c r="BH230">
        <v>-1</v>
      </c>
      <c r="BI230" s="1">
        <v>43413</v>
      </c>
      <c r="BJ230">
        <v>-1</v>
      </c>
      <c r="BK230">
        <v>-1</v>
      </c>
      <c r="BL230">
        <v>-1</v>
      </c>
      <c r="BM230" s="1">
        <v>43413</v>
      </c>
      <c r="BN230">
        <v>-1</v>
      </c>
      <c r="BO230" s="1">
        <v>43415</v>
      </c>
      <c r="BP230">
        <v>-1</v>
      </c>
      <c r="BQ230">
        <v>-1</v>
      </c>
      <c r="BR230">
        <v>-1</v>
      </c>
      <c r="BS230" s="1">
        <v>43415</v>
      </c>
      <c r="BT230">
        <v>-1</v>
      </c>
      <c r="BU230">
        <v>-1</v>
      </c>
      <c r="BV230">
        <v>-1</v>
      </c>
      <c r="BW230" s="1">
        <v>41904</v>
      </c>
      <c r="BX230">
        <v>-1</v>
      </c>
      <c r="BY230">
        <v>-1</v>
      </c>
      <c r="BZ230">
        <v>-1</v>
      </c>
      <c r="CA230" s="1">
        <v>41900</v>
      </c>
      <c r="CB230">
        <v>-1</v>
      </c>
      <c r="CC230" s="1">
        <v>41901</v>
      </c>
      <c r="CD230">
        <v>-1</v>
      </c>
      <c r="CE230" s="1">
        <v>43321</v>
      </c>
      <c r="CF230">
        <v>-1</v>
      </c>
      <c r="CG230" s="1">
        <v>41882</v>
      </c>
      <c r="CH230">
        <v>-1</v>
      </c>
      <c r="CI230">
        <v>-1</v>
      </c>
      <c r="CJ230">
        <v>-1</v>
      </c>
      <c r="CK230" s="1">
        <v>41833</v>
      </c>
      <c r="CL230">
        <v>-1</v>
      </c>
      <c r="CM230">
        <v>-1</v>
      </c>
      <c r="CN230">
        <v>-1</v>
      </c>
    </row>
    <row r="231" spans="1:92" x14ac:dyDescent="0.25">
      <c r="A231" s="1">
        <v>44074</v>
      </c>
      <c r="B231">
        <v>155.44499999999999</v>
      </c>
      <c r="C231" s="1">
        <v>41821</v>
      </c>
      <c r="D231">
        <v>-1</v>
      </c>
      <c r="E231" s="1">
        <v>44591</v>
      </c>
      <c r="F231">
        <v>-1</v>
      </c>
      <c r="G231" s="1">
        <v>40350</v>
      </c>
      <c r="H231">
        <v>-1</v>
      </c>
      <c r="I231" s="1">
        <v>44530</v>
      </c>
      <c r="J231">
        <v>-1</v>
      </c>
      <c r="K231" s="1">
        <v>41809</v>
      </c>
      <c r="L231">
        <v>-1</v>
      </c>
      <c r="M231" s="1">
        <v>40459</v>
      </c>
      <c r="N231">
        <v>-1</v>
      </c>
      <c r="O231" s="1">
        <v>40279</v>
      </c>
      <c r="P231">
        <v>-1</v>
      </c>
      <c r="Q231" s="1">
        <v>44074</v>
      </c>
      <c r="R231">
        <v>65.936000000000007</v>
      </c>
      <c r="S231" s="1">
        <v>43327</v>
      </c>
      <c r="T231">
        <v>-1</v>
      </c>
      <c r="U231" s="1">
        <v>42052</v>
      </c>
      <c r="V231">
        <v>-1</v>
      </c>
      <c r="W231" s="1">
        <v>42273</v>
      </c>
      <c r="X231">
        <v>-1</v>
      </c>
      <c r="Y231" s="1">
        <v>44458</v>
      </c>
      <c r="Z231">
        <v>-1</v>
      </c>
      <c r="AA231" s="1">
        <v>40471</v>
      </c>
      <c r="AB231">
        <v>-1</v>
      </c>
      <c r="AC231" s="1">
        <v>42666</v>
      </c>
      <c r="AD231">
        <v>-1</v>
      </c>
      <c r="AE231" s="1">
        <v>41139</v>
      </c>
      <c r="AF231">
        <v>-1</v>
      </c>
      <c r="AG231" s="1">
        <f>_xll.BDH(CONCATENATE("AUST"," CDS USD SR ",$B$3,"Y D14 CORP"),"PX_LAST",$B$1,$B$2,"Dates","S","Period","M","Array","","cols=2;rows=2")</f>
        <v>42004</v>
      </c>
      <c r="AH231">
        <v>10.653</v>
      </c>
      <c r="AI231">
        <v>-1</v>
      </c>
      <c r="AJ231">
        <v>-1</v>
      </c>
      <c r="AK231">
        <v>-1</v>
      </c>
      <c r="AL231">
        <v>-1</v>
      </c>
      <c r="AM231">
        <v>-1</v>
      </c>
      <c r="AN231">
        <v>-1</v>
      </c>
      <c r="AO231" s="1">
        <v>43414</v>
      </c>
      <c r="AP231">
        <v>-1</v>
      </c>
      <c r="AQ231" s="1">
        <v>44615</v>
      </c>
      <c r="AR231">
        <v>-1</v>
      </c>
      <c r="AS231" s="1">
        <v>44616</v>
      </c>
      <c r="AT231">
        <v>-1</v>
      </c>
      <c r="AU231">
        <v>-1</v>
      </c>
      <c r="AV231">
        <v>-1</v>
      </c>
      <c r="AW231" s="1">
        <v>41853</v>
      </c>
      <c r="AX231">
        <v>-1</v>
      </c>
      <c r="AY231" s="1">
        <v>43392</v>
      </c>
      <c r="AZ231">
        <v>-1</v>
      </c>
      <c r="BA231">
        <v>-1</v>
      </c>
      <c r="BB231">
        <v>-1</v>
      </c>
      <c r="BC231" s="1">
        <v>41712</v>
      </c>
      <c r="BD231">
        <v>-1</v>
      </c>
      <c r="BE231">
        <v>-1</v>
      </c>
      <c r="BF231">
        <v>-1</v>
      </c>
      <c r="BG231">
        <v>-1</v>
      </c>
      <c r="BH231">
        <v>-1</v>
      </c>
      <c r="BI231" s="1">
        <v>43414</v>
      </c>
      <c r="BJ231">
        <v>-1</v>
      </c>
      <c r="BK231">
        <v>-1</v>
      </c>
      <c r="BL231">
        <v>-1</v>
      </c>
      <c r="BM231" s="1">
        <v>43414</v>
      </c>
      <c r="BN231">
        <v>-1</v>
      </c>
      <c r="BO231" s="1">
        <v>43416</v>
      </c>
      <c r="BP231">
        <v>-1</v>
      </c>
      <c r="BQ231">
        <v>-1</v>
      </c>
      <c r="BR231">
        <v>-1</v>
      </c>
      <c r="BS231" s="1">
        <v>43416</v>
      </c>
      <c r="BT231">
        <v>-1</v>
      </c>
      <c r="BU231">
        <v>-1</v>
      </c>
      <c r="BV231">
        <v>-1</v>
      </c>
      <c r="BW231" s="1">
        <v>41905</v>
      </c>
      <c r="BX231">
        <v>-1</v>
      </c>
      <c r="BY231">
        <v>-1</v>
      </c>
      <c r="BZ231">
        <v>-1</v>
      </c>
      <c r="CA231" s="1">
        <v>41901</v>
      </c>
      <c r="CB231">
        <v>-1</v>
      </c>
      <c r="CC231" s="1">
        <v>41902</v>
      </c>
      <c r="CD231">
        <v>-1</v>
      </c>
      <c r="CE231" s="1">
        <v>43322</v>
      </c>
      <c r="CF231">
        <v>-1</v>
      </c>
      <c r="CG231" s="1">
        <v>41883</v>
      </c>
      <c r="CH231">
        <v>-1</v>
      </c>
      <c r="CI231">
        <v>-1</v>
      </c>
      <c r="CJ231">
        <v>-1</v>
      </c>
      <c r="CK231" s="1">
        <v>41834</v>
      </c>
      <c r="CL231">
        <v>-1</v>
      </c>
      <c r="CM231">
        <v>-1</v>
      </c>
      <c r="CN231">
        <v>-1</v>
      </c>
    </row>
    <row r="232" spans="1:92" x14ac:dyDescent="0.25">
      <c r="A232" s="1">
        <v>44104</v>
      </c>
      <c r="B232">
        <v>187.673</v>
      </c>
      <c r="C232" s="1">
        <v>41822</v>
      </c>
      <c r="D232">
        <v>-1</v>
      </c>
      <c r="E232" s="1">
        <v>44620</v>
      </c>
      <c r="F232">
        <v>-1</v>
      </c>
      <c r="G232" s="1">
        <v>40351</v>
      </c>
      <c r="H232">
        <v>-1</v>
      </c>
      <c r="I232" s="1">
        <v>44560</v>
      </c>
      <c r="J232">
        <v>-1</v>
      </c>
      <c r="K232" s="1">
        <v>41810</v>
      </c>
      <c r="L232">
        <v>-1</v>
      </c>
      <c r="M232" s="1">
        <v>40460</v>
      </c>
      <c r="N232">
        <v>-1</v>
      </c>
      <c r="O232" s="1">
        <v>40280</v>
      </c>
      <c r="P232">
        <v>-1</v>
      </c>
      <c r="Q232" s="1">
        <v>44104</v>
      </c>
      <c r="R232">
        <v>98.016000000000005</v>
      </c>
      <c r="S232" s="1">
        <v>43328</v>
      </c>
      <c r="T232">
        <v>-1</v>
      </c>
      <c r="U232" s="1">
        <v>42053</v>
      </c>
      <c r="V232">
        <v>-1</v>
      </c>
      <c r="W232" s="1">
        <v>42274</v>
      </c>
      <c r="X232">
        <v>-1</v>
      </c>
      <c r="Y232" s="1">
        <v>44459</v>
      </c>
      <c r="Z232">
        <v>-1</v>
      </c>
      <c r="AA232" s="1">
        <v>40472</v>
      </c>
      <c r="AB232">
        <v>-1</v>
      </c>
      <c r="AC232" s="1">
        <v>42667</v>
      </c>
      <c r="AD232">
        <v>-1</v>
      </c>
      <c r="AE232" s="1">
        <v>41140</v>
      </c>
      <c r="AF232">
        <v>-1</v>
      </c>
      <c r="AG232" s="1">
        <f>_xll.BDH(CONCATENATE("AUST"," CDS USD SR ",$B$3,"Y D14 CORP"),"PX_LAST",$B$1,$B$2,"Dates","S","Period","M","Array","","cols=2;rows=2")</f>
        <v>42004</v>
      </c>
      <c r="AH232">
        <v>10.653</v>
      </c>
      <c r="AI232">
        <v>-1</v>
      </c>
      <c r="AJ232">
        <v>-1</v>
      </c>
      <c r="AK232">
        <v>-1</v>
      </c>
      <c r="AL232">
        <v>-1</v>
      </c>
      <c r="AM232">
        <v>-1</v>
      </c>
      <c r="AN232">
        <v>-1</v>
      </c>
      <c r="AO232" s="1">
        <v>43415</v>
      </c>
      <c r="AP232">
        <v>-1</v>
      </c>
      <c r="AQ232" s="1">
        <v>44616</v>
      </c>
      <c r="AR232">
        <v>-1</v>
      </c>
      <c r="AS232" s="1">
        <v>44617</v>
      </c>
      <c r="AT232">
        <v>-1</v>
      </c>
      <c r="AU232">
        <v>-1</v>
      </c>
      <c r="AV232">
        <v>-1</v>
      </c>
      <c r="AW232" s="1">
        <v>41854</v>
      </c>
      <c r="AX232">
        <v>-1</v>
      </c>
      <c r="AY232" s="1">
        <v>43393</v>
      </c>
      <c r="AZ232">
        <v>-1</v>
      </c>
      <c r="BA232">
        <v>-1</v>
      </c>
      <c r="BB232">
        <v>-1</v>
      </c>
      <c r="BC232" s="1">
        <v>41713</v>
      </c>
      <c r="BD232">
        <v>-1</v>
      </c>
      <c r="BE232">
        <v>-1</v>
      </c>
      <c r="BF232">
        <v>-1</v>
      </c>
      <c r="BG232">
        <v>-1</v>
      </c>
      <c r="BH232">
        <v>-1</v>
      </c>
      <c r="BI232" s="1">
        <v>43415</v>
      </c>
      <c r="BJ232">
        <v>-1</v>
      </c>
      <c r="BK232">
        <v>-1</v>
      </c>
      <c r="BL232">
        <v>-1</v>
      </c>
      <c r="BM232" s="1">
        <v>43415</v>
      </c>
      <c r="BN232">
        <v>-1</v>
      </c>
      <c r="BO232" s="1">
        <v>43417</v>
      </c>
      <c r="BP232">
        <v>-1</v>
      </c>
      <c r="BQ232">
        <v>-1</v>
      </c>
      <c r="BR232">
        <v>-1</v>
      </c>
      <c r="BS232" s="1">
        <v>43417</v>
      </c>
      <c r="BT232">
        <v>-1</v>
      </c>
      <c r="BU232">
        <v>-1</v>
      </c>
      <c r="BV232">
        <v>-1</v>
      </c>
      <c r="BW232" s="1">
        <v>41906</v>
      </c>
      <c r="BX232">
        <v>-1</v>
      </c>
      <c r="BY232">
        <v>-1</v>
      </c>
      <c r="BZ232">
        <v>-1</v>
      </c>
      <c r="CA232" s="1">
        <v>41902</v>
      </c>
      <c r="CB232">
        <v>-1</v>
      </c>
      <c r="CC232" s="1">
        <v>41903</v>
      </c>
      <c r="CD232">
        <v>-1</v>
      </c>
      <c r="CE232" s="1">
        <v>43323</v>
      </c>
      <c r="CF232">
        <v>-1</v>
      </c>
      <c r="CG232" s="1">
        <v>41884</v>
      </c>
      <c r="CH232">
        <v>-1</v>
      </c>
      <c r="CI232">
        <v>-1</v>
      </c>
      <c r="CJ232">
        <v>-1</v>
      </c>
      <c r="CK232" s="1">
        <v>41835</v>
      </c>
      <c r="CL232">
        <v>-1</v>
      </c>
      <c r="CM232">
        <v>-1</v>
      </c>
      <c r="CN232">
        <v>-1</v>
      </c>
    </row>
    <row r="233" spans="1:92" x14ac:dyDescent="0.25">
      <c r="A233" s="1">
        <v>44134</v>
      </c>
      <c r="B233">
        <v>158.024</v>
      </c>
      <c r="C233" s="1">
        <v>41823</v>
      </c>
      <c r="D233">
        <v>-1</v>
      </c>
      <c r="E233" s="1">
        <v>44650</v>
      </c>
      <c r="F233">
        <v>-1</v>
      </c>
      <c r="G233" s="1">
        <v>40352</v>
      </c>
      <c r="H233">
        <v>-1</v>
      </c>
      <c r="I233" s="1">
        <v>44591</v>
      </c>
      <c r="J233">
        <v>-1</v>
      </c>
      <c r="K233" s="1">
        <v>41811</v>
      </c>
      <c r="L233">
        <v>-1</v>
      </c>
      <c r="M233" s="1">
        <v>40461</v>
      </c>
      <c r="N233">
        <v>-1</v>
      </c>
      <c r="O233" s="1">
        <v>40281</v>
      </c>
      <c r="P233">
        <v>-1</v>
      </c>
      <c r="Q233" s="1">
        <v>44134</v>
      </c>
      <c r="R233">
        <v>76.930000000000007</v>
      </c>
      <c r="S233" s="1">
        <v>43329</v>
      </c>
      <c r="T233">
        <v>-1</v>
      </c>
      <c r="U233" s="1">
        <v>42054</v>
      </c>
      <c r="V233">
        <v>-1</v>
      </c>
      <c r="W233" s="1">
        <v>42275</v>
      </c>
      <c r="X233">
        <v>-1</v>
      </c>
      <c r="Y233" s="1">
        <v>44460</v>
      </c>
      <c r="Z233">
        <v>-1</v>
      </c>
      <c r="AA233" s="1">
        <v>40473</v>
      </c>
      <c r="AB233">
        <v>-1</v>
      </c>
      <c r="AC233" s="1">
        <v>42668</v>
      </c>
      <c r="AD233">
        <v>-1</v>
      </c>
      <c r="AE233" s="1">
        <v>41141</v>
      </c>
      <c r="AF233">
        <v>-1</v>
      </c>
      <c r="AG233" s="1">
        <f>_xll.BDH(CONCATENATE("AUST"," CDS USD SR ",$B$3,"Y D14 CORP"),"PX_LAST",$B$1,$B$2,"Dates","S","Period","M","Array","","cols=2;rows=2")</f>
        <v>42004</v>
      </c>
      <c r="AH233">
        <v>10.653</v>
      </c>
      <c r="AI233">
        <v>-1</v>
      </c>
      <c r="AJ233">
        <v>-1</v>
      </c>
      <c r="AK233">
        <v>-1</v>
      </c>
      <c r="AL233">
        <v>-1</v>
      </c>
      <c r="AM233">
        <v>-1</v>
      </c>
      <c r="AN233">
        <v>-1</v>
      </c>
      <c r="AO233" s="1">
        <v>43416</v>
      </c>
      <c r="AP233">
        <v>-1</v>
      </c>
      <c r="AQ233" s="1">
        <v>44617</v>
      </c>
      <c r="AR233">
        <v>-1</v>
      </c>
      <c r="AS233" s="1">
        <v>44618</v>
      </c>
      <c r="AT233">
        <v>-1</v>
      </c>
      <c r="AU233">
        <v>-1</v>
      </c>
      <c r="AV233">
        <v>-1</v>
      </c>
      <c r="AW233" s="1">
        <v>41855</v>
      </c>
      <c r="AX233">
        <v>-1</v>
      </c>
      <c r="AY233" s="1">
        <v>43394</v>
      </c>
      <c r="AZ233">
        <v>-1</v>
      </c>
      <c r="BA233">
        <v>-1</v>
      </c>
      <c r="BB233">
        <v>-1</v>
      </c>
      <c r="BC233" s="1">
        <v>41714</v>
      </c>
      <c r="BD233">
        <v>-1</v>
      </c>
      <c r="BE233">
        <v>-1</v>
      </c>
      <c r="BF233">
        <v>-1</v>
      </c>
      <c r="BG233">
        <v>-1</v>
      </c>
      <c r="BH233">
        <v>-1</v>
      </c>
      <c r="BI233" s="1">
        <v>43416</v>
      </c>
      <c r="BJ233">
        <v>-1</v>
      </c>
      <c r="BK233">
        <v>-1</v>
      </c>
      <c r="BL233">
        <v>-1</v>
      </c>
      <c r="BM233" s="1">
        <v>43416</v>
      </c>
      <c r="BN233">
        <v>-1</v>
      </c>
      <c r="BO233" s="1">
        <v>43418</v>
      </c>
      <c r="BP233">
        <v>-1</v>
      </c>
      <c r="BQ233">
        <v>-1</v>
      </c>
      <c r="BR233">
        <v>-1</v>
      </c>
      <c r="BS233" s="1">
        <v>43418</v>
      </c>
      <c r="BT233">
        <v>-1</v>
      </c>
      <c r="BU233">
        <v>-1</v>
      </c>
      <c r="BV233">
        <v>-1</v>
      </c>
      <c r="BW233" s="1">
        <v>41907</v>
      </c>
      <c r="BX233">
        <v>-1</v>
      </c>
      <c r="BY233">
        <v>-1</v>
      </c>
      <c r="BZ233">
        <v>-1</v>
      </c>
      <c r="CA233" s="1">
        <v>41903</v>
      </c>
      <c r="CB233">
        <v>-1</v>
      </c>
      <c r="CC233" s="1">
        <v>41904</v>
      </c>
      <c r="CD233">
        <v>-1</v>
      </c>
      <c r="CE233" s="1">
        <v>43324</v>
      </c>
      <c r="CF233">
        <v>-1</v>
      </c>
      <c r="CG233" s="1">
        <v>41885</v>
      </c>
      <c r="CH233">
        <v>-1</v>
      </c>
      <c r="CI233">
        <v>-1</v>
      </c>
      <c r="CJ233">
        <v>-1</v>
      </c>
      <c r="CK233" s="1">
        <v>41836</v>
      </c>
      <c r="CL233">
        <v>-1</v>
      </c>
      <c r="CM233">
        <v>-1</v>
      </c>
      <c r="CN233">
        <v>-1</v>
      </c>
    </row>
    <row r="234" spans="1:92" x14ac:dyDescent="0.25">
      <c r="A234" s="1">
        <v>44165</v>
      </c>
      <c r="B234">
        <v>109.465</v>
      </c>
      <c r="C234" s="1">
        <v>41824</v>
      </c>
      <c r="D234">
        <v>-1</v>
      </c>
      <c r="E234" s="1">
        <v>44681</v>
      </c>
      <c r="F234">
        <v>-1</v>
      </c>
      <c r="G234" s="1">
        <v>40353</v>
      </c>
      <c r="H234">
        <v>-1</v>
      </c>
      <c r="I234" s="1">
        <v>44620</v>
      </c>
      <c r="J234">
        <v>-1</v>
      </c>
      <c r="K234" s="1">
        <v>41812</v>
      </c>
      <c r="L234">
        <v>-1</v>
      </c>
      <c r="M234" s="1">
        <v>40462</v>
      </c>
      <c r="N234">
        <v>-1</v>
      </c>
      <c r="O234" s="1">
        <v>40282</v>
      </c>
      <c r="P234">
        <v>-1</v>
      </c>
      <c r="Q234" s="1">
        <v>44165</v>
      </c>
      <c r="R234">
        <v>43.786000000000001</v>
      </c>
      <c r="S234" s="1">
        <v>43330</v>
      </c>
      <c r="T234">
        <v>-1</v>
      </c>
      <c r="U234" s="1">
        <v>42055</v>
      </c>
      <c r="V234">
        <v>-1</v>
      </c>
      <c r="W234" s="1">
        <v>42276</v>
      </c>
      <c r="X234">
        <v>-1</v>
      </c>
      <c r="Y234" s="1">
        <v>44461</v>
      </c>
      <c r="Z234">
        <v>-1</v>
      </c>
      <c r="AA234" s="1">
        <v>40474</v>
      </c>
      <c r="AB234">
        <v>-1</v>
      </c>
      <c r="AC234" s="1">
        <v>42669</v>
      </c>
      <c r="AD234">
        <v>-1</v>
      </c>
      <c r="AE234" s="1">
        <v>41142</v>
      </c>
      <c r="AF234">
        <v>-1</v>
      </c>
      <c r="AG234" s="1">
        <f>_xll.BDH(CONCATENATE("AUST"," CDS USD SR ",$B$3,"Y D14 CORP"),"PX_LAST",$B$1,$B$2,"Dates","S","Period","M","Array","","cols=2;rows=2")</f>
        <v>42004</v>
      </c>
      <c r="AH234">
        <v>10.653</v>
      </c>
      <c r="AI234">
        <v>-1</v>
      </c>
      <c r="AJ234">
        <v>-1</v>
      </c>
      <c r="AK234">
        <v>-1</v>
      </c>
      <c r="AL234">
        <v>-1</v>
      </c>
      <c r="AM234">
        <v>-1</v>
      </c>
      <c r="AN234">
        <v>-1</v>
      </c>
      <c r="AO234" s="1">
        <v>43417</v>
      </c>
      <c r="AP234">
        <v>-1</v>
      </c>
      <c r="AQ234" s="1">
        <v>44618</v>
      </c>
      <c r="AR234">
        <v>-1</v>
      </c>
      <c r="AS234" s="1">
        <v>44619</v>
      </c>
      <c r="AT234">
        <v>-1</v>
      </c>
      <c r="AU234">
        <v>-1</v>
      </c>
      <c r="AV234">
        <v>-1</v>
      </c>
      <c r="AW234" s="1">
        <v>41856</v>
      </c>
      <c r="AX234">
        <v>-1</v>
      </c>
      <c r="AY234" s="1">
        <v>43395</v>
      </c>
      <c r="AZ234">
        <v>-1</v>
      </c>
      <c r="BA234">
        <v>-1</v>
      </c>
      <c r="BB234">
        <v>-1</v>
      </c>
      <c r="BC234" s="1">
        <v>41715</v>
      </c>
      <c r="BD234">
        <v>-1</v>
      </c>
      <c r="BE234">
        <v>-1</v>
      </c>
      <c r="BF234">
        <v>-1</v>
      </c>
      <c r="BG234">
        <v>-1</v>
      </c>
      <c r="BH234">
        <v>-1</v>
      </c>
      <c r="BI234" s="1">
        <v>43417</v>
      </c>
      <c r="BJ234">
        <v>-1</v>
      </c>
      <c r="BK234">
        <v>-1</v>
      </c>
      <c r="BL234">
        <v>-1</v>
      </c>
      <c r="BM234" s="1">
        <v>43417</v>
      </c>
      <c r="BN234">
        <v>-1</v>
      </c>
      <c r="BO234" s="1">
        <v>43419</v>
      </c>
      <c r="BP234">
        <v>-1</v>
      </c>
      <c r="BQ234">
        <v>-1</v>
      </c>
      <c r="BR234">
        <v>-1</v>
      </c>
      <c r="BS234" s="1">
        <v>43419</v>
      </c>
      <c r="BT234">
        <v>-1</v>
      </c>
      <c r="BU234">
        <v>-1</v>
      </c>
      <c r="BV234">
        <v>-1</v>
      </c>
      <c r="BW234" s="1">
        <v>41908</v>
      </c>
      <c r="BX234">
        <v>-1</v>
      </c>
      <c r="BY234">
        <v>-1</v>
      </c>
      <c r="BZ234">
        <v>-1</v>
      </c>
      <c r="CA234" s="1">
        <v>41904</v>
      </c>
      <c r="CB234">
        <v>-1</v>
      </c>
      <c r="CC234" s="1">
        <v>41905</v>
      </c>
      <c r="CD234">
        <v>-1</v>
      </c>
      <c r="CE234" s="1">
        <v>43325</v>
      </c>
      <c r="CF234">
        <v>-1</v>
      </c>
      <c r="CG234" s="1">
        <v>41886</v>
      </c>
      <c r="CH234">
        <v>-1</v>
      </c>
      <c r="CI234">
        <v>-1</v>
      </c>
      <c r="CJ234">
        <v>-1</v>
      </c>
      <c r="CK234" s="1">
        <v>41837</v>
      </c>
      <c r="CL234">
        <v>-1</v>
      </c>
      <c r="CM234">
        <v>-1</v>
      </c>
      <c r="CN234">
        <v>-1</v>
      </c>
    </row>
    <row r="235" spans="1:92" x14ac:dyDescent="0.25">
      <c r="A235" s="1">
        <v>44196</v>
      </c>
      <c r="B235">
        <v>89.177000000000007</v>
      </c>
      <c r="C235" s="1">
        <v>41825</v>
      </c>
      <c r="D235">
        <v>-1</v>
      </c>
      <c r="E235" s="1">
        <v>44711</v>
      </c>
      <c r="F235">
        <v>-1</v>
      </c>
      <c r="G235" s="1">
        <v>40354</v>
      </c>
      <c r="H235">
        <v>-1</v>
      </c>
      <c r="I235" s="1">
        <v>44650</v>
      </c>
      <c r="J235">
        <v>-1</v>
      </c>
      <c r="K235" s="1">
        <v>41813</v>
      </c>
      <c r="L235">
        <v>-1</v>
      </c>
      <c r="M235" s="1">
        <v>40463</v>
      </c>
      <c r="N235">
        <v>-1</v>
      </c>
      <c r="O235" s="1">
        <v>40283</v>
      </c>
      <c r="P235">
        <v>-1</v>
      </c>
      <c r="Q235" s="1">
        <v>44196</v>
      </c>
      <c r="R235">
        <v>38.149000000000001</v>
      </c>
      <c r="S235" s="1">
        <v>43331</v>
      </c>
      <c r="T235">
        <v>-1</v>
      </c>
      <c r="U235" s="1">
        <v>42056</v>
      </c>
      <c r="V235">
        <v>-1</v>
      </c>
      <c r="W235" s="1">
        <v>42277</v>
      </c>
      <c r="X235">
        <v>-1</v>
      </c>
      <c r="Y235" s="1">
        <v>44462</v>
      </c>
      <c r="Z235">
        <v>-1</v>
      </c>
      <c r="AA235" s="1">
        <v>40475</v>
      </c>
      <c r="AB235">
        <v>-1</v>
      </c>
      <c r="AC235" s="1">
        <v>42670</v>
      </c>
      <c r="AD235">
        <v>-1</v>
      </c>
      <c r="AE235" s="1">
        <v>41143</v>
      </c>
      <c r="AF235">
        <v>-1</v>
      </c>
      <c r="AG235" s="1">
        <f>_xll.BDH(CONCATENATE("AUST"," CDS USD SR ",$B$3,"Y D14 CORP"),"PX_LAST",$B$1,$B$2,"Dates","S","Period","M","Array","","cols=2;rows=2")</f>
        <v>42004</v>
      </c>
      <c r="AH235">
        <v>10.653</v>
      </c>
      <c r="AI235">
        <v>-1</v>
      </c>
      <c r="AJ235">
        <v>-1</v>
      </c>
      <c r="AK235">
        <v>-1</v>
      </c>
      <c r="AL235">
        <v>-1</v>
      </c>
      <c r="AM235">
        <v>-1</v>
      </c>
      <c r="AN235">
        <v>-1</v>
      </c>
      <c r="AO235" s="1">
        <v>43418</v>
      </c>
      <c r="AP235">
        <v>-1</v>
      </c>
      <c r="AQ235" s="1">
        <v>44619</v>
      </c>
      <c r="AR235">
        <v>-1</v>
      </c>
      <c r="AS235" s="1">
        <v>44620</v>
      </c>
      <c r="AT235">
        <v>-1</v>
      </c>
      <c r="AU235">
        <v>-1</v>
      </c>
      <c r="AV235">
        <v>-1</v>
      </c>
      <c r="AW235" s="1">
        <v>41857</v>
      </c>
      <c r="AX235">
        <v>-1</v>
      </c>
      <c r="AY235" s="1">
        <v>43396</v>
      </c>
      <c r="AZ235">
        <v>-1</v>
      </c>
      <c r="BA235">
        <v>-1</v>
      </c>
      <c r="BB235">
        <v>-1</v>
      </c>
      <c r="BC235" s="1">
        <v>41716</v>
      </c>
      <c r="BD235">
        <v>-1</v>
      </c>
      <c r="BE235">
        <v>-1</v>
      </c>
      <c r="BF235">
        <v>-1</v>
      </c>
      <c r="BG235">
        <v>-1</v>
      </c>
      <c r="BH235">
        <v>-1</v>
      </c>
      <c r="BI235" s="1">
        <v>43418</v>
      </c>
      <c r="BJ235">
        <v>-1</v>
      </c>
      <c r="BK235">
        <v>-1</v>
      </c>
      <c r="BL235">
        <v>-1</v>
      </c>
      <c r="BM235" s="1">
        <v>43418</v>
      </c>
      <c r="BN235">
        <v>-1</v>
      </c>
      <c r="BO235" s="1">
        <v>43420</v>
      </c>
      <c r="BP235">
        <v>-1</v>
      </c>
      <c r="BQ235">
        <v>-1</v>
      </c>
      <c r="BR235">
        <v>-1</v>
      </c>
      <c r="BS235" s="1">
        <v>43420</v>
      </c>
      <c r="BT235">
        <v>-1</v>
      </c>
      <c r="BU235">
        <v>-1</v>
      </c>
      <c r="BV235">
        <v>-1</v>
      </c>
      <c r="BW235" s="1">
        <v>41909</v>
      </c>
      <c r="BX235">
        <v>-1</v>
      </c>
      <c r="BY235">
        <v>-1</v>
      </c>
      <c r="BZ235">
        <v>-1</v>
      </c>
      <c r="CA235" s="1">
        <v>41905</v>
      </c>
      <c r="CB235">
        <v>-1</v>
      </c>
      <c r="CC235" s="1">
        <v>41906</v>
      </c>
      <c r="CD235">
        <v>-1</v>
      </c>
      <c r="CE235" s="1">
        <v>43326</v>
      </c>
      <c r="CF235">
        <v>-1</v>
      </c>
      <c r="CG235" s="1">
        <v>41887</v>
      </c>
      <c r="CH235">
        <v>-1</v>
      </c>
      <c r="CI235">
        <v>-1</v>
      </c>
      <c r="CJ235">
        <v>-1</v>
      </c>
      <c r="CK235" s="1">
        <v>41838</v>
      </c>
      <c r="CL235">
        <v>-1</v>
      </c>
      <c r="CM235">
        <v>-1</v>
      </c>
      <c r="CN235">
        <v>-1</v>
      </c>
    </row>
    <row r="236" spans="1:92" x14ac:dyDescent="0.25">
      <c r="A236" s="1">
        <v>44225</v>
      </c>
      <c r="B236">
        <v>113.17700000000001</v>
      </c>
      <c r="C236" s="1">
        <v>41826</v>
      </c>
      <c r="D236">
        <v>-1</v>
      </c>
      <c r="E236" s="1">
        <v>44742</v>
      </c>
      <c r="F236">
        <v>-1</v>
      </c>
      <c r="G236" s="1">
        <v>40355</v>
      </c>
      <c r="H236">
        <v>-1</v>
      </c>
      <c r="I236" s="1">
        <v>44681</v>
      </c>
      <c r="J236">
        <v>-1</v>
      </c>
      <c r="K236" s="1">
        <v>41814</v>
      </c>
      <c r="L236">
        <v>-1</v>
      </c>
      <c r="M236" s="1">
        <v>40464</v>
      </c>
      <c r="N236">
        <v>-1</v>
      </c>
      <c r="O236" s="1">
        <v>40284</v>
      </c>
      <c r="P236">
        <v>-1</v>
      </c>
      <c r="Q236" s="1">
        <v>44225</v>
      </c>
      <c r="R236">
        <v>49.384999999999998</v>
      </c>
      <c r="S236" s="1">
        <v>43332</v>
      </c>
      <c r="T236">
        <v>-1</v>
      </c>
      <c r="U236" s="1">
        <v>42057</v>
      </c>
      <c r="V236">
        <v>-1</v>
      </c>
      <c r="W236" s="1">
        <v>42278</v>
      </c>
      <c r="X236">
        <v>-1</v>
      </c>
      <c r="Y236" s="1">
        <v>44463</v>
      </c>
      <c r="Z236">
        <v>-1</v>
      </c>
      <c r="AA236" s="1">
        <v>40476</v>
      </c>
      <c r="AB236">
        <v>-1</v>
      </c>
      <c r="AC236" s="1">
        <v>42671</v>
      </c>
      <c r="AD236">
        <v>-1</v>
      </c>
      <c r="AE236" s="1">
        <v>41144</v>
      </c>
      <c r="AF236">
        <v>-1</v>
      </c>
      <c r="AG236" s="1">
        <f>_xll.BDH(CONCATENATE("AUST"," CDS USD SR ",$B$3,"Y D14 CORP"),"PX_LAST",$B$1,$B$2,"Dates","S","Period","M","Array","","cols=2;rows=2")</f>
        <v>42004</v>
      </c>
      <c r="AH236">
        <v>10.653</v>
      </c>
      <c r="AI236">
        <v>-1</v>
      </c>
      <c r="AJ236">
        <v>-1</v>
      </c>
      <c r="AK236">
        <v>-1</v>
      </c>
      <c r="AL236">
        <v>-1</v>
      </c>
      <c r="AM236">
        <v>-1</v>
      </c>
      <c r="AN236">
        <v>-1</v>
      </c>
      <c r="AO236" s="1">
        <v>43419</v>
      </c>
      <c r="AP236">
        <v>-1</v>
      </c>
      <c r="AQ236" s="1">
        <v>44620</v>
      </c>
      <c r="AR236">
        <v>-1</v>
      </c>
      <c r="AS236" s="1">
        <v>44621</v>
      </c>
      <c r="AT236">
        <v>-1</v>
      </c>
      <c r="AU236">
        <v>-1</v>
      </c>
      <c r="AV236">
        <v>-1</v>
      </c>
      <c r="AW236" s="1">
        <v>41858</v>
      </c>
      <c r="AX236">
        <v>-1</v>
      </c>
      <c r="AY236" s="1">
        <v>43397</v>
      </c>
      <c r="AZ236">
        <v>-1</v>
      </c>
      <c r="BA236">
        <v>-1</v>
      </c>
      <c r="BB236">
        <v>-1</v>
      </c>
      <c r="BC236" s="1">
        <v>41717</v>
      </c>
      <c r="BD236">
        <v>-1</v>
      </c>
      <c r="BE236">
        <v>-1</v>
      </c>
      <c r="BF236">
        <v>-1</v>
      </c>
      <c r="BG236">
        <v>-1</v>
      </c>
      <c r="BH236">
        <v>-1</v>
      </c>
      <c r="BI236" s="1">
        <v>43419</v>
      </c>
      <c r="BJ236">
        <v>-1</v>
      </c>
      <c r="BK236">
        <v>-1</v>
      </c>
      <c r="BL236">
        <v>-1</v>
      </c>
      <c r="BM236" s="1">
        <v>43419</v>
      </c>
      <c r="BN236">
        <v>-1</v>
      </c>
      <c r="BO236" s="1">
        <v>43421</v>
      </c>
      <c r="BP236">
        <v>-1</v>
      </c>
      <c r="BQ236">
        <v>-1</v>
      </c>
      <c r="BR236">
        <v>-1</v>
      </c>
      <c r="BS236" s="1">
        <v>43421</v>
      </c>
      <c r="BT236">
        <v>-1</v>
      </c>
      <c r="BU236">
        <v>-1</v>
      </c>
      <c r="BV236">
        <v>-1</v>
      </c>
      <c r="BW236" s="1">
        <v>41910</v>
      </c>
      <c r="BX236">
        <v>-1</v>
      </c>
      <c r="BY236">
        <v>-1</v>
      </c>
      <c r="BZ236">
        <v>-1</v>
      </c>
      <c r="CA236" s="1">
        <v>41906</v>
      </c>
      <c r="CB236">
        <v>-1</v>
      </c>
      <c r="CC236" s="1">
        <v>41907</v>
      </c>
      <c r="CD236">
        <v>-1</v>
      </c>
      <c r="CE236" s="1">
        <v>43327</v>
      </c>
      <c r="CF236">
        <v>-1</v>
      </c>
      <c r="CG236" s="1">
        <v>41888</v>
      </c>
      <c r="CH236">
        <v>-1</v>
      </c>
      <c r="CI236">
        <v>-1</v>
      </c>
      <c r="CJ236">
        <v>-1</v>
      </c>
      <c r="CK236" s="1">
        <v>41839</v>
      </c>
      <c r="CL236">
        <v>-1</v>
      </c>
      <c r="CM236">
        <v>-1</v>
      </c>
      <c r="CN236">
        <v>-1</v>
      </c>
    </row>
    <row r="237" spans="1:92" x14ac:dyDescent="0.25">
      <c r="A237" s="1">
        <v>44253</v>
      </c>
      <c r="B237">
        <v>128.60499999999999</v>
      </c>
      <c r="C237" s="1">
        <v>41827</v>
      </c>
      <c r="D237">
        <v>-1</v>
      </c>
      <c r="E237" s="1">
        <v>44772</v>
      </c>
      <c r="F237">
        <v>-1</v>
      </c>
      <c r="G237" s="1">
        <v>40356</v>
      </c>
      <c r="H237">
        <v>-1</v>
      </c>
      <c r="I237" s="1">
        <v>44711</v>
      </c>
      <c r="J237">
        <v>-1</v>
      </c>
      <c r="K237" s="1">
        <v>41815</v>
      </c>
      <c r="L237">
        <v>-1</v>
      </c>
      <c r="M237" s="1">
        <v>40465</v>
      </c>
      <c r="N237">
        <v>-1</v>
      </c>
      <c r="O237" s="1">
        <v>40285</v>
      </c>
      <c r="P237">
        <v>-1</v>
      </c>
      <c r="Q237" s="1">
        <v>44253</v>
      </c>
      <c r="R237">
        <v>58.046999999999997</v>
      </c>
      <c r="S237" s="1">
        <v>43333</v>
      </c>
      <c r="T237">
        <v>-1</v>
      </c>
      <c r="U237" s="1">
        <v>42058</v>
      </c>
      <c r="V237">
        <v>-1</v>
      </c>
      <c r="W237" s="1">
        <v>42279</v>
      </c>
      <c r="X237">
        <v>-1</v>
      </c>
      <c r="Y237" s="1">
        <v>44464</v>
      </c>
      <c r="Z237">
        <v>-1</v>
      </c>
      <c r="AA237" s="1">
        <v>40477</v>
      </c>
      <c r="AB237">
        <v>-1</v>
      </c>
      <c r="AC237" s="1">
        <v>42672</v>
      </c>
      <c r="AD237">
        <v>-1</v>
      </c>
      <c r="AE237" s="1">
        <v>41145</v>
      </c>
      <c r="AF237">
        <v>-1</v>
      </c>
      <c r="AG237" s="1">
        <f>_xll.BDH(CONCATENATE("AUST"," CDS USD SR ",$B$3,"Y D14 CORP"),"PX_LAST",$B$1,$B$2,"Dates","S","Period","M","Array","","cols=2;rows=2")</f>
        <v>42004</v>
      </c>
      <c r="AH237">
        <v>10.653</v>
      </c>
      <c r="AI237">
        <v>-1</v>
      </c>
      <c r="AJ237">
        <v>-1</v>
      </c>
      <c r="AK237">
        <v>-1</v>
      </c>
      <c r="AL237">
        <v>-1</v>
      </c>
      <c r="AM237">
        <v>-1</v>
      </c>
      <c r="AN237">
        <v>-1</v>
      </c>
      <c r="AO237" s="1">
        <v>43420</v>
      </c>
      <c r="AP237">
        <v>-1</v>
      </c>
      <c r="AQ237" s="1">
        <v>44621</v>
      </c>
      <c r="AR237">
        <v>-1</v>
      </c>
      <c r="AS237" s="1">
        <v>44622</v>
      </c>
      <c r="AT237">
        <v>-1</v>
      </c>
      <c r="AU237">
        <v>-1</v>
      </c>
      <c r="AV237">
        <v>-1</v>
      </c>
      <c r="AW237" s="1">
        <v>41859</v>
      </c>
      <c r="AX237">
        <v>-1</v>
      </c>
      <c r="AY237" s="1">
        <v>43398</v>
      </c>
      <c r="AZ237">
        <v>-1</v>
      </c>
      <c r="BA237">
        <v>-1</v>
      </c>
      <c r="BB237">
        <v>-1</v>
      </c>
      <c r="BC237" s="1">
        <v>41718</v>
      </c>
      <c r="BD237">
        <v>-1</v>
      </c>
      <c r="BE237">
        <v>-1</v>
      </c>
      <c r="BF237">
        <v>-1</v>
      </c>
      <c r="BG237">
        <v>-1</v>
      </c>
      <c r="BH237">
        <v>-1</v>
      </c>
      <c r="BI237" s="1">
        <v>43420</v>
      </c>
      <c r="BJ237">
        <v>-1</v>
      </c>
      <c r="BK237">
        <v>-1</v>
      </c>
      <c r="BL237">
        <v>-1</v>
      </c>
      <c r="BM237" s="1">
        <v>43420</v>
      </c>
      <c r="BN237">
        <v>-1</v>
      </c>
      <c r="BO237" s="1">
        <v>43422</v>
      </c>
      <c r="BP237">
        <v>-1</v>
      </c>
      <c r="BQ237">
        <v>-1</v>
      </c>
      <c r="BR237">
        <v>-1</v>
      </c>
      <c r="BS237" s="1">
        <v>43422</v>
      </c>
      <c r="BT237">
        <v>-1</v>
      </c>
      <c r="BU237">
        <v>-1</v>
      </c>
      <c r="BV237">
        <v>-1</v>
      </c>
      <c r="BW237" s="1">
        <v>41911</v>
      </c>
      <c r="BX237">
        <v>-1</v>
      </c>
      <c r="BY237">
        <v>-1</v>
      </c>
      <c r="BZ237">
        <v>-1</v>
      </c>
      <c r="CA237" s="1">
        <v>41907</v>
      </c>
      <c r="CB237">
        <v>-1</v>
      </c>
      <c r="CC237" s="1">
        <v>41908</v>
      </c>
      <c r="CD237">
        <v>-1</v>
      </c>
      <c r="CE237" s="1">
        <v>43328</v>
      </c>
      <c r="CF237">
        <v>-1</v>
      </c>
      <c r="CG237" s="1">
        <v>41889</v>
      </c>
      <c r="CH237">
        <v>-1</v>
      </c>
      <c r="CI237">
        <v>-1</v>
      </c>
      <c r="CJ237">
        <v>-1</v>
      </c>
      <c r="CK237" s="1">
        <v>41840</v>
      </c>
      <c r="CL237">
        <v>-1</v>
      </c>
      <c r="CM237">
        <v>-1</v>
      </c>
      <c r="CN237">
        <v>-1</v>
      </c>
    </row>
    <row r="238" spans="1:92" x14ac:dyDescent="0.25">
      <c r="A238" s="1">
        <v>44286</v>
      </c>
      <c r="B238">
        <v>161.98400000000001</v>
      </c>
      <c r="C238" s="1">
        <v>41828</v>
      </c>
      <c r="D238">
        <v>-1</v>
      </c>
      <c r="E238" s="1">
        <v>44803</v>
      </c>
      <c r="F238">
        <v>-1</v>
      </c>
      <c r="G238" s="1">
        <v>40357</v>
      </c>
      <c r="H238">
        <v>-1</v>
      </c>
      <c r="I238" s="1">
        <v>44742</v>
      </c>
      <c r="J238">
        <v>-1</v>
      </c>
      <c r="K238" s="1">
        <v>41816</v>
      </c>
      <c r="L238">
        <v>-1</v>
      </c>
      <c r="M238" s="1">
        <v>40466</v>
      </c>
      <c r="N238">
        <v>-1</v>
      </c>
      <c r="O238" s="1">
        <v>40286</v>
      </c>
      <c r="P238">
        <v>-1</v>
      </c>
      <c r="Q238" s="1">
        <v>44286</v>
      </c>
      <c r="R238">
        <v>65.524000000000001</v>
      </c>
      <c r="S238" s="1">
        <v>43334</v>
      </c>
      <c r="T238">
        <v>-1</v>
      </c>
      <c r="U238" s="1">
        <v>42059</v>
      </c>
      <c r="V238">
        <v>-1</v>
      </c>
      <c r="W238" s="1">
        <v>42280</v>
      </c>
      <c r="X238">
        <v>-1</v>
      </c>
      <c r="Y238" s="1">
        <v>44465</v>
      </c>
      <c r="Z238">
        <v>-1</v>
      </c>
      <c r="AA238" s="1">
        <v>40478</v>
      </c>
      <c r="AB238">
        <v>-1</v>
      </c>
      <c r="AC238" s="1">
        <v>42673</v>
      </c>
      <c r="AD238">
        <v>-1</v>
      </c>
      <c r="AE238" s="1">
        <v>41146</v>
      </c>
      <c r="AF238">
        <v>-1</v>
      </c>
      <c r="AG238" s="1">
        <f>_xll.BDH(CONCATENATE("AUST"," CDS USD SR ",$B$3,"Y D14 CORP"),"PX_LAST",$B$1,$B$2,"Dates","S","Period","M","Array","","cols=2;rows=2")</f>
        <v>42004</v>
      </c>
      <c r="AH238">
        <v>10.653</v>
      </c>
      <c r="AI238">
        <v>-1</v>
      </c>
      <c r="AJ238">
        <v>-1</v>
      </c>
      <c r="AK238">
        <v>-1</v>
      </c>
      <c r="AL238">
        <v>-1</v>
      </c>
      <c r="AM238">
        <v>-1</v>
      </c>
      <c r="AN238">
        <v>-1</v>
      </c>
      <c r="AO238" s="1">
        <v>43421</v>
      </c>
      <c r="AP238">
        <v>-1</v>
      </c>
      <c r="AQ238" s="1">
        <v>44622</v>
      </c>
      <c r="AR238">
        <v>-1</v>
      </c>
      <c r="AS238" s="1">
        <v>44623</v>
      </c>
      <c r="AT238">
        <v>-1</v>
      </c>
      <c r="AU238">
        <v>-1</v>
      </c>
      <c r="AV238">
        <v>-1</v>
      </c>
      <c r="AW238" s="1">
        <v>41860</v>
      </c>
      <c r="AX238">
        <v>-1</v>
      </c>
      <c r="AY238" s="1">
        <v>43399</v>
      </c>
      <c r="AZ238">
        <v>-1</v>
      </c>
      <c r="BA238">
        <v>-1</v>
      </c>
      <c r="BB238">
        <v>-1</v>
      </c>
      <c r="BC238" s="1">
        <v>41719</v>
      </c>
      <c r="BD238">
        <v>-1</v>
      </c>
      <c r="BE238">
        <v>-1</v>
      </c>
      <c r="BF238">
        <v>-1</v>
      </c>
      <c r="BG238">
        <v>-1</v>
      </c>
      <c r="BH238">
        <v>-1</v>
      </c>
      <c r="BI238" s="1">
        <v>43421</v>
      </c>
      <c r="BJ238">
        <v>-1</v>
      </c>
      <c r="BK238">
        <v>-1</v>
      </c>
      <c r="BL238">
        <v>-1</v>
      </c>
      <c r="BM238" s="1">
        <v>43421</v>
      </c>
      <c r="BN238">
        <v>-1</v>
      </c>
      <c r="BO238" s="1">
        <v>43423</v>
      </c>
      <c r="BP238">
        <v>-1</v>
      </c>
      <c r="BQ238">
        <v>-1</v>
      </c>
      <c r="BR238">
        <v>-1</v>
      </c>
      <c r="BS238" s="1">
        <v>43423</v>
      </c>
      <c r="BT238">
        <v>-1</v>
      </c>
      <c r="BU238">
        <v>-1</v>
      </c>
      <c r="BV238">
        <v>-1</v>
      </c>
      <c r="BW238" s="1">
        <v>41912</v>
      </c>
      <c r="BX238">
        <v>-1</v>
      </c>
      <c r="BY238">
        <v>-1</v>
      </c>
      <c r="BZ238">
        <v>-1</v>
      </c>
      <c r="CA238" s="1">
        <v>41908</v>
      </c>
      <c r="CB238">
        <v>-1</v>
      </c>
      <c r="CC238" s="1">
        <v>41909</v>
      </c>
      <c r="CD238">
        <v>-1</v>
      </c>
      <c r="CE238" s="1">
        <v>43329</v>
      </c>
      <c r="CF238">
        <v>-1</v>
      </c>
      <c r="CG238" s="1">
        <v>41890</v>
      </c>
      <c r="CH238">
        <v>-1</v>
      </c>
      <c r="CI238">
        <v>-1</v>
      </c>
      <c r="CJ238">
        <v>-1</v>
      </c>
      <c r="CK238" s="1">
        <v>41841</v>
      </c>
      <c r="CL238">
        <v>-1</v>
      </c>
      <c r="CM238">
        <v>-1</v>
      </c>
      <c r="CN238">
        <v>-1</v>
      </c>
    </row>
    <row r="239" spans="1:92" x14ac:dyDescent="0.25">
      <c r="A239" s="1">
        <v>44316</v>
      </c>
      <c r="B239">
        <v>131.66</v>
      </c>
      <c r="C239" s="1">
        <v>41829</v>
      </c>
      <c r="D239">
        <v>-1</v>
      </c>
      <c r="E239" s="1">
        <v>44834</v>
      </c>
      <c r="F239">
        <v>-1</v>
      </c>
      <c r="G239" s="1">
        <v>40358</v>
      </c>
      <c r="H239">
        <v>-1</v>
      </c>
      <c r="I239" s="1">
        <v>44772</v>
      </c>
      <c r="J239">
        <v>-1</v>
      </c>
      <c r="K239" s="1">
        <v>41817</v>
      </c>
      <c r="L239">
        <v>-1</v>
      </c>
      <c r="M239" s="1">
        <v>40467</v>
      </c>
      <c r="N239">
        <v>-1</v>
      </c>
      <c r="O239" s="1">
        <v>40287</v>
      </c>
      <c r="P239">
        <v>-1</v>
      </c>
      <c r="Q239" s="1">
        <v>44316</v>
      </c>
      <c r="R239">
        <v>48.527000000000001</v>
      </c>
      <c r="S239" s="1">
        <v>43335</v>
      </c>
      <c r="T239">
        <v>-1</v>
      </c>
      <c r="U239" s="1">
        <v>42060</v>
      </c>
      <c r="V239">
        <v>-1</v>
      </c>
      <c r="W239" s="1">
        <v>42281</v>
      </c>
      <c r="X239">
        <v>-1</v>
      </c>
      <c r="Y239" s="1">
        <v>44466</v>
      </c>
      <c r="Z239">
        <v>-1</v>
      </c>
      <c r="AA239" s="1">
        <v>40479</v>
      </c>
      <c r="AB239">
        <v>-1</v>
      </c>
      <c r="AC239" s="1">
        <v>42674</v>
      </c>
      <c r="AD239">
        <v>-1</v>
      </c>
      <c r="AE239" s="1">
        <v>41147</v>
      </c>
      <c r="AF239">
        <v>-1</v>
      </c>
      <c r="AG239" s="1">
        <f>_xll.BDH(CONCATENATE("AUST"," CDS USD SR ",$B$3,"Y D14 CORP"),"PX_LAST",$B$1,$B$2,"Dates","S","Period","M","Array","","cols=2;rows=2")</f>
        <v>42004</v>
      </c>
      <c r="AH239">
        <v>10.653</v>
      </c>
      <c r="AI239">
        <v>-1</v>
      </c>
      <c r="AJ239">
        <v>-1</v>
      </c>
      <c r="AK239">
        <v>-1</v>
      </c>
      <c r="AL239">
        <v>-1</v>
      </c>
      <c r="AM239">
        <v>-1</v>
      </c>
      <c r="AN239">
        <v>-1</v>
      </c>
      <c r="AO239" s="1">
        <v>43422</v>
      </c>
      <c r="AP239">
        <v>-1</v>
      </c>
      <c r="AQ239" s="1">
        <v>44623</v>
      </c>
      <c r="AR239">
        <v>-1</v>
      </c>
      <c r="AS239" s="1">
        <v>44624</v>
      </c>
      <c r="AT239">
        <v>-1</v>
      </c>
      <c r="AU239">
        <v>-1</v>
      </c>
      <c r="AV239">
        <v>-1</v>
      </c>
      <c r="AW239" s="1">
        <v>41861</v>
      </c>
      <c r="AX239">
        <v>-1</v>
      </c>
      <c r="AY239" s="1">
        <v>43400</v>
      </c>
      <c r="AZ239">
        <v>-1</v>
      </c>
      <c r="BA239">
        <v>-1</v>
      </c>
      <c r="BB239">
        <v>-1</v>
      </c>
      <c r="BC239" s="1">
        <v>41720</v>
      </c>
      <c r="BD239">
        <v>-1</v>
      </c>
      <c r="BE239">
        <v>-1</v>
      </c>
      <c r="BF239">
        <v>-1</v>
      </c>
      <c r="BG239">
        <v>-1</v>
      </c>
      <c r="BH239">
        <v>-1</v>
      </c>
      <c r="BI239" s="1">
        <v>43422</v>
      </c>
      <c r="BJ239">
        <v>-1</v>
      </c>
      <c r="BK239">
        <v>-1</v>
      </c>
      <c r="BL239">
        <v>-1</v>
      </c>
      <c r="BM239" s="1">
        <v>43422</v>
      </c>
      <c r="BN239">
        <v>-1</v>
      </c>
      <c r="BO239" s="1">
        <v>43424</v>
      </c>
      <c r="BP239">
        <v>-1</v>
      </c>
      <c r="BQ239">
        <v>-1</v>
      </c>
      <c r="BR239">
        <v>-1</v>
      </c>
      <c r="BS239" s="1">
        <v>43424</v>
      </c>
      <c r="BT239">
        <v>-1</v>
      </c>
      <c r="BU239">
        <v>-1</v>
      </c>
      <c r="BV239">
        <v>-1</v>
      </c>
      <c r="BW239" s="1">
        <v>41913</v>
      </c>
      <c r="BX239">
        <v>-1</v>
      </c>
      <c r="BY239">
        <v>-1</v>
      </c>
      <c r="BZ239">
        <v>-1</v>
      </c>
      <c r="CA239" s="1">
        <v>41909</v>
      </c>
      <c r="CB239">
        <v>-1</v>
      </c>
      <c r="CC239" s="1">
        <v>41910</v>
      </c>
      <c r="CD239">
        <v>-1</v>
      </c>
      <c r="CE239" s="1">
        <v>43330</v>
      </c>
      <c r="CF239">
        <v>-1</v>
      </c>
      <c r="CG239" s="1">
        <v>41891</v>
      </c>
      <c r="CH239">
        <v>-1</v>
      </c>
      <c r="CI239">
        <v>-1</v>
      </c>
      <c r="CJ239">
        <v>-1</v>
      </c>
      <c r="CK239" s="1">
        <v>41842</v>
      </c>
      <c r="CL239">
        <v>-1</v>
      </c>
      <c r="CM239">
        <v>-1</v>
      </c>
      <c r="CN239">
        <v>-1</v>
      </c>
    </row>
    <row r="240" spans="1:92" x14ac:dyDescent="0.25">
      <c r="A240" s="1">
        <v>44347</v>
      </c>
      <c r="B240">
        <v>111.696</v>
      </c>
      <c r="C240" s="1">
        <v>41830</v>
      </c>
      <c r="D240">
        <v>-1</v>
      </c>
      <c r="E240" s="1">
        <v>44864</v>
      </c>
      <c r="F240">
        <v>-1</v>
      </c>
      <c r="G240" s="1">
        <v>40359</v>
      </c>
      <c r="H240">
        <v>-1</v>
      </c>
      <c r="I240" s="1">
        <v>44803</v>
      </c>
      <c r="J240">
        <v>-1</v>
      </c>
      <c r="K240" s="1">
        <v>41818</v>
      </c>
      <c r="L240">
        <v>-1</v>
      </c>
      <c r="M240" s="1">
        <v>40468</v>
      </c>
      <c r="N240">
        <v>-1</v>
      </c>
      <c r="O240" s="1">
        <v>40288</v>
      </c>
      <c r="P240">
        <v>-1</v>
      </c>
      <c r="Q240" s="1">
        <v>44347</v>
      </c>
      <c r="R240">
        <v>48.582999999999998</v>
      </c>
      <c r="S240" s="1">
        <v>43336</v>
      </c>
      <c r="T240">
        <v>-1</v>
      </c>
      <c r="U240" s="1">
        <v>42061</v>
      </c>
      <c r="V240">
        <v>-1</v>
      </c>
      <c r="W240" s="1">
        <v>42282</v>
      </c>
      <c r="X240">
        <v>-1</v>
      </c>
      <c r="Y240" s="1">
        <v>44467</v>
      </c>
      <c r="Z240">
        <v>-1</v>
      </c>
      <c r="AA240" s="1">
        <v>40480</v>
      </c>
      <c r="AB240">
        <v>-1</v>
      </c>
      <c r="AC240" s="1">
        <v>42675</v>
      </c>
      <c r="AD240">
        <v>-1</v>
      </c>
      <c r="AE240" s="1">
        <v>41148</v>
      </c>
      <c r="AF240">
        <v>-1</v>
      </c>
      <c r="AG240" s="1">
        <f>_xll.BDH(CONCATENATE("AUST"," CDS USD SR ",$B$3,"Y D14 CORP"),"PX_LAST",$B$1,$B$2,"Dates","S","Period","M","Array","","cols=2;rows=2")</f>
        <v>42004</v>
      </c>
      <c r="AH240">
        <v>10.653</v>
      </c>
      <c r="AI240">
        <v>-1</v>
      </c>
      <c r="AJ240">
        <v>-1</v>
      </c>
      <c r="AK240">
        <v>-1</v>
      </c>
      <c r="AL240">
        <v>-1</v>
      </c>
      <c r="AM240">
        <v>-1</v>
      </c>
      <c r="AN240">
        <v>-1</v>
      </c>
      <c r="AO240" s="1">
        <v>43423</v>
      </c>
      <c r="AP240">
        <v>-1</v>
      </c>
      <c r="AQ240" s="1">
        <v>44624</v>
      </c>
      <c r="AR240">
        <v>-1</v>
      </c>
      <c r="AS240" s="1">
        <v>44625</v>
      </c>
      <c r="AT240">
        <v>-1</v>
      </c>
      <c r="AU240">
        <v>-1</v>
      </c>
      <c r="AV240">
        <v>-1</v>
      </c>
      <c r="AW240" s="1">
        <v>41862</v>
      </c>
      <c r="AX240">
        <v>-1</v>
      </c>
      <c r="AY240" s="1">
        <v>43401</v>
      </c>
      <c r="AZ240">
        <v>-1</v>
      </c>
      <c r="BA240">
        <v>-1</v>
      </c>
      <c r="BB240">
        <v>-1</v>
      </c>
      <c r="BC240" s="1">
        <v>41721</v>
      </c>
      <c r="BD240">
        <v>-1</v>
      </c>
      <c r="BE240">
        <v>-1</v>
      </c>
      <c r="BF240">
        <v>-1</v>
      </c>
      <c r="BG240">
        <v>-1</v>
      </c>
      <c r="BH240">
        <v>-1</v>
      </c>
      <c r="BI240" s="1">
        <v>43423</v>
      </c>
      <c r="BJ240">
        <v>-1</v>
      </c>
      <c r="BK240">
        <v>-1</v>
      </c>
      <c r="BL240">
        <v>-1</v>
      </c>
      <c r="BM240" s="1">
        <v>43423</v>
      </c>
      <c r="BN240">
        <v>-1</v>
      </c>
      <c r="BO240" s="1">
        <v>43425</v>
      </c>
      <c r="BP240">
        <v>-1</v>
      </c>
      <c r="BQ240">
        <v>-1</v>
      </c>
      <c r="BR240">
        <v>-1</v>
      </c>
      <c r="BS240" s="1">
        <v>43425</v>
      </c>
      <c r="BT240">
        <v>-1</v>
      </c>
      <c r="BU240">
        <v>-1</v>
      </c>
      <c r="BV240">
        <v>-1</v>
      </c>
      <c r="BW240" s="1">
        <v>41914</v>
      </c>
      <c r="BX240">
        <v>-1</v>
      </c>
      <c r="BY240">
        <v>-1</v>
      </c>
      <c r="BZ240">
        <v>-1</v>
      </c>
      <c r="CA240" s="1">
        <v>41910</v>
      </c>
      <c r="CB240">
        <v>-1</v>
      </c>
      <c r="CC240" s="1">
        <v>41911</v>
      </c>
      <c r="CD240">
        <v>-1</v>
      </c>
      <c r="CE240" s="1">
        <v>43331</v>
      </c>
      <c r="CF240">
        <v>-1</v>
      </c>
      <c r="CG240" s="1">
        <v>41892</v>
      </c>
      <c r="CH240">
        <v>-1</v>
      </c>
      <c r="CI240">
        <v>-1</v>
      </c>
      <c r="CJ240">
        <v>-1</v>
      </c>
      <c r="CK240" s="1">
        <v>41843</v>
      </c>
      <c r="CL240">
        <v>-1</v>
      </c>
      <c r="CM240">
        <v>-1</v>
      </c>
      <c r="CN240">
        <v>-1</v>
      </c>
    </row>
    <row r="241" spans="1:92" x14ac:dyDescent="0.25">
      <c r="A241" s="1">
        <v>44377</v>
      </c>
      <c r="B241">
        <v>102.92700000000001</v>
      </c>
      <c r="C241" s="1">
        <v>41831</v>
      </c>
      <c r="D241">
        <v>-1</v>
      </c>
      <c r="E241" s="1">
        <v>44895</v>
      </c>
      <c r="F241">
        <v>-1</v>
      </c>
      <c r="G241" s="1">
        <v>40360</v>
      </c>
      <c r="H241">
        <v>-1</v>
      </c>
      <c r="I241" s="1">
        <v>44834</v>
      </c>
      <c r="J241">
        <v>-1</v>
      </c>
      <c r="K241" s="1">
        <v>41819</v>
      </c>
      <c r="L241">
        <v>-1</v>
      </c>
      <c r="M241" s="1">
        <v>40469</v>
      </c>
      <c r="N241">
        <v>-1</v>
      </c>
      <c r="O241" s="1">
        <v>40289</v>
      </c>
      <c r="P241">
        <v>-1</v>
      </c>
      <c r="Q241" s="1">
        <v>44377</v>
      </c>
      <c r="R241">
        <v>48.448999999999998</v>
      </c>
      <c r="S241" s="1">
        <v>43337</v>
      </c>
      <c r="T241">
        <v>-1</v>
      </c>
      <c r="U241" s="1">
        <v>42062</v>
      </c>
      <c r="V241">
        <v>-1</v>
      </c>
      <c r="W241" s="1">
        <v>42283</v>
      </c>
      <c r="X241">
        <v>-1</v>
      </c>
      <c r="Y241" s="1">
        <v>44468</v>
      </c>
      <c r="Z241">
        <v>-1</v>
      </c>
      <c r="AA241" s="1">
        <v>40481</v>
      </c>
      <c r="AB241">
        <v>-1</v>
      </c>
      <c r="AC241" s="1">
        <v>42676</v>
      </c>
      <c r="AD241">
        <v>-1</v>
      </c>
      <c r="AE241" s="1">
        <v>41149</v>
      </c>
      <c r="AF241">
        <v>-1</v>
      </c>
      <c r="AG241" s="1">
        <f>_xll.BDH(CONCATENATE("AUST"," CDS USD SR ",$B$3,"Y D14 CORP"),"PX_LAST",$B$1,$B$2,"Dates","S","Period","M","Array","","cols=2;rows=2")</f>
        <v>42004</v>
      </c>
      <c r="AH241">
        <v>10.653</v>
      </c>
      <c r="AI241">
        <v>-1</v>
      </c>
      <c r="AJ241">
        <v>-1</v>
      </c>
      <c r="AK241">
        <v>-1</v>
      </c>
      <c r="AL241">
        <v>-1</v>
      </c>
      <c r="AM241">
        <v>-1</v>
      </c>
      <c r="AN241">
        <v>-1</v>
      </c>
      <c r="AO241" s="1">
        <v>43424</v>
      </c>
      <c r="AP241">
        <v>-1</v>
      </c>
      <c r="AQ241" s="1">
        <v>44625</v>
      </c>
      <c r="AR241">
        <v>-1</v>
      </c>
      <c r="AS241" s="1">
        <v>44626</v>
      </c>
      <c r="AT241">
        <v>-1</v>
      </c>
      <c r="AU241">
        <v>-1</v>
      </c>
      <c r="AV241">
        <v>-1</v>
      </c>
      <c r="AW241" s="1">
        <v>41863</v>
      </c>
      <c r="AX241">
        <v>-1</v>
      </c>
      <c r="AY241" s="1">
        <v>43402</v>
      </c>
      <c r="AZ241">
        <v>-1</v>
      </c>
      <c r="BA241">
        <v>-1</v>
      </c>
      <c r="BB241">
        <v>-1</v>
      </c>
      <c r="BC241" s="1">
        <v>41722</v>
      </c>
      <c r="BD241">
        <v>-1</v>
      </c>
      <c r="BE241">
        <v>-1</v>
      </c>
      <c r="BF241">
        <v>-1</v>
      </c>
      <c r="BG241">
        <v>-1</v>
      </c>
      <c r="BH241">
        <v>-1</v>
      </c>
      <c r="BI241" s="1">
        <v>43424</v>
      </c>
      <c r="BJ241">
        <v>-1</v>
      </c>
      <c r="BK241">
        <v>-1</v>
      </c>
      <c r="BL241">
        <v>-1</v>
      </c>
      <c r="BM241" s="1">
        <v>43424</v>
      </c>
      <c r="BN241">
        <v>-1</v>
      </c>
      <c r="BO241" s="1">
        <v>43426</v>
      </c>
      <c r="BP241">
        <v>-1</v>
      </c>
      <c r="BQ241">
        <v>-1</v>
      </c>
      <c r="BR241">
        <v>-1</v>
      </c>
      <c r="BS241" s="1">
        <v>43426</v>
      </c>
      <c r="BT241">
        <v>-1</v>
      </c>
      <c r="BU241">
        <v>-1</v>
      </c>
      <c r="BV241">
        <v>-1</v>
      </c>
      <c r="BW241" s="1">
        <v>41915</v>
      </c>
      <c r="BX241">
        <v>-1</v>
      </c>
      <c r="BY241">
        <v>-1</v>
      </c>
      <c r="BZ241">
        <v>-1</v>
      </c>
      <c r="CA241" s="1">
        <v>41911</v>
      </c>
      <c r="CB241">
        <v>-1</v>
      </c>
      <c r="CC241" s="1">
        <v>41912</v>
      </c>
      <c r="CD241">
        <v>-1</v>
      </c>
      <c r="CE241" s="1">
        <v>43332</v>
      </c>
      <c r="CF241">
        <v>-1</v>
      </c>
      <c r="CG241" s="1">
        <v>41893</v>
      </c>
      <c r="CH241">
        <v>-1</v>
      </c>
      <c r="CI241">
        <v>-1</v>
      </c>
      <c r="CJ241">
        <v>-1</v>
      </c>
      <c r="CK241" s="1">
        <v>41844</v>
      </c>
      <c r="CL241">
        <v>-1</v>
      </c>
      <c r="CM241">
        <v>-1</v>
      </c>
      <c r="CN241">
        <v>-1</v>
      </c>
    </row>
    <row r="242" spans="1:92" x14ac:dyDescent="0.25">
      <c r="A242" s="1">
        <v>44407</v>
      </c>
      <c r="B242">
        <v>112.72</v>
      </c>
      <c r="Q242" s="1">
        <v>44407</v>
      </c>
      <c r="R242">
        <v>49.749000000000002</v>
      </c>
      <c r="AG242" s="1">
        <v>43189</v>
      </c>
      <c r="AH242">
        <v>6.6680000000000001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260"/>
  <sheetViews>
    <sheetView topLeftCell="BL108" workbookViewId="0">
      <selection activeCell="CC248" sqref="CC248"/>
    </sheetView>
  </sheetViews>
  <sheetFormatPr defaultRowHeight="15" x14ac:dyDescent="0.25"/>
  <cols>
    <col min="1" max="1" width="10.7109375" bestFit="1" customWidth="1"/>
  </cols>
  <sheetData>
    <row r="1" spans="1:92" x14ac:dyDescent="0.25">
      <c r="A1" t="s">
        <v>2</v>
      </c>
      <c r="B1" t="str">
        <f>CDS1Y_bbg!B4</f>
        <v>Brazil</v>
      </c>
      <c r="C1">
        <f>CDS1Y_bbg!C4</f>
        <v>0</v>
      </c>
      <c r="D1" t="str">
        <f>CDS1Y_bbg!D4</f>
        <v>Bulgaria</v>
      </c>
      <c r="E1">
        <f>CDS1Y_bbg!E4</f>
        <v>0</v>
      </c>
      <c r="F1" t="str">
        <f>CDS1Y_bbg!F4</f>
        <v>Chile</v>
      </c>
      <c r="G1">
        <f>CDS1Y_bbg!G4</f>
        <v>0</v>
      </c>
      <c r="H1" t="str">
        <f>CDS1Y_bbg!H4</f>
        <v>China</v>
      </c>
      <c r="I1">
        <f>CDS1Y_bbg!I4</f>
        <v>0</v>
      </c>
      <c r="J1" t="str">
        <f>CDS1Y_bbg!J4</f>
        <v>Colombia</v>
      </c>
      <c r="K1">
        <f>CDS1Y_bbg!K4</f>
        <v>0</v>
      </c>
      <c r="L1" t="str">
        <f>CDS1Y_bbg!L4</f>
        <v>Croatia</v>
      </c>
      <c r="M1">
        <f>CDS1Y_bbg!M4</f>
        <v>0</v>
      </c>
      <c r="N1" t="str">
        <f>CDS1Y_bbg!N4</f>
        <v>Korea</v>
      </c>
      <c r="O1">
        <f>CDS1Y_bbg!O4</f>
        <v>0</v>
      </c>
      <c r="P1" t="str">
        <f>CDS1Y_bbg!P4</f>
        <v>Malaysia</v>
      </c>
      <c r="Q1">
        <f>CDS1Y_bbg!Q4</f>
        <v>0</v>
      </c>
      <c r="R1" t="str">
        <f>CDS1Y_bbg!R4</f>
        <v>Mexico</v>
      </c>
      <c r="S1">
        <f>CDS1Y_bbg!S4</f>
        <v>0</v>
      </c>
      <c r="T1" t="str">
        <f>CDS1Y_bbg!T4</f>
        <v>Philippines</v>
      </c>
      <c r="U1">
        <f>CDS1Y_bbg!U4</f>
        <v>0</v>
      </c>
      <c r="V1" t="str">
        <f>CDS1Y_bbg!V4</f>
        <v>Poland</v>
      </c>
      <c r="W1">
        <f>CDS1Y_bbg!W4</f>
        <v>0</v>
      </c>
      <c r="X1" t="str">
        <f>CDS1Y_bbg!X4</f>
        <v>Russia</v>
      </c>
      <c r="Y1">
        <f>CDS1Y_bbg!Y4</f>
        <v>0</v>
      </c>
      <c r="Z1" t="str">
        <f>CDS1Y_bbg!Z4</f>
        <v>S.Africa</v>
      </c>
      <c r="AA1">
        <f>CDS1Y_bbg!AA4</f>
        <v>0</v>
      </c>
      <c r="AB1" t="str">
        <f>CDS1Y_bbg!AB4</f>
        <v>Thailand</v>
      </c>
      <c r="AC1">
        <f>CDS1Y_bbg!AC4</f>
        <v>0</v>
      </c>
      <c r="AD1" t="str">
        <f>CDS1Y_bbg!AD4</f>
        <v>Turkey</v>
      </c>
      <c r="AE1">
        <f>CDS1Y_bbg!AE4</f>
        <v>0</v>
      </c>
      <c r="AF1" t="str">
        <f>CDS1Y_bbg!AF4</f>
        <v>Australia</v>
      </c>
      <c r="AG1">
        <f>CDS1Y_bbg!AG4</f>
        <v>0</v>
      </c>
      <c r="AH1" t="str">
        <f>CDS1Y_bbg!AH4</f>
        <v>Austria</v>
      </c>
      <c r="AI1">
        <f>CDS1Y_bbg!AI4</f>
        <v>0</v>
      </c>
      <c r="AJ1" t="str">
        <f>CDS1Y_bbg!AJ4</f>
        <v>Belgium</v>
      </c>
      <c r="AK1">
        <f>CDS1Y_bbg!AK4</f>
        <v>0</v>
      </c>
      <c r="AL1" t="str">
        <f>CDS1Y_bbg!AL4</f>
        <v>Canada</v>
      </c>
      <c r="AM1">
        <f>CDS1Y_bbg!AM4</f>
        <v>0</v>
      </c>
      <c r="AN1" t="str">
        <f>CDS1Y_bbg!AN4</f>
        <v>Denmark</v>
      </c>
      <c r="AO1">
        <f>CDS1Y_bbg!AO4</f>
        <v>0</v>
      </c>
      <c r="AP1" t="str">
        <f>CDS1Y_bbg!AP4</f>
        <v>Finland</v>
      </c>
      <c r="AQ1">
        <f>CDS1Y_bbg!AQ4</f>
        <v>0</v>
      </c>
      <c r="AR1" t="str">
        <f>CDS1Y_bbg!AR4</f>
        <v>France</v>
      </c>
      <c r="AS1">
        <f>CDS1Y_bbg!AS4</f>
        <v>0</v>
      </c>
      <c r="AT1" t="str">
        <f>CDS1Y_bbg!AT4</f>
        <v>Germany</v>
      </c>
      <c r="AU1">
        <f>CDS1Y_bbg!AU4</f>
        <v>0</v>
      </c>
      <c r="AV1" t="str">
        <f>CDS1Y_bbg!AV4</f>
        <v>Hong Kong</v>
      </c>
      <c r="AW1">
        <f>CDS1Y_bbg!AW4</f>
        <v>0</v>
      </c>
      <c r="AX1" t="str">
        <f>CDS1Y_bbg!AX4</f>
        <v>Israel</v>
      </c>
      <c r="AY1">
        <f>CDS1Y_bbg!AY4</f>
        <v>0</v>
      </c>
      <c r="AZ1" t="str">
        <f>CDS1Y_bbg!AZ4</f>
        <v>Italy</v>
      </c>
      <c r="BA1">
        <f>CDS1Y_bbg!BA4</f>
        <v>0</v>
      </c>
      <c r="BB1" t="str">
        <f>CDS1Y_bbg!BB4</f>
        <v>Japan</v>
      </c>
      <c r="BC1">
        <f>CDS1Y_bbg!BC4</f>
        <v>0</v>
      </c>
      <c r="BD1" t="str">
        <f>CDS1Y_bbg!BD4</f>
        <v>Netherlands</v>
      </c>
      <c r="BE1">
        <f>CDS1Y_bbg!BE4</f>
        <v>0</v>
      </c>
      <c r="BF1" t="str">
        <f>CDS1Y_bbg!BF4</f>
        <v>New Zealand</v>
      </c>
      <c r="BG1">
        <f>CDS1Y_bbg!BG4</f>
        <v>0</v>
      </c>
      <c r="BH1" t="str">
        <f>CDS1Y_bbg!BH4</f>
        <v>Norway</v>
      </c>
      <c r="BI1">
        <f>CDS1Y_bbg!BI4</f>
        <v>0</v>
      </c>
      <c r="BJ1" t="str">
        <f>CDS1Y_bbg!BJ4</f>
        <v>Portugal</v>
      </c>
      <c r="BK1">
        <f>CDS1Y_bbg!BK4</f>
        <v>0</v>
      </c>
      <c r="BL1" t="str">
        <f>CDS1Y_bbg!BL4</f>
        <v>Singapore</v>
      </c>
      <c r="BM1">
        <f>CDS1Y_bbg!BM4</f>
        <v>0</v>
      </c>
      <c r="BN1" t="str">
        <f>CDS1Y_bbg!BN4</f>
        <v>Spain</v>
      </c>
      <c r="BO1">
        <f>CDS1Y_bbg!BO4</f>
        <v>0</v>
      </c>
      <c r="BP1" t="str">
        <f>CDS1Y_bbg!BP4</f>
        <v>Sweden</v>
      </c>
      <c r="BQ1">
        <f>CDS1Y_bbg!BQ4</f>
        <v>0</v>
      </c>
      <c r="BR1" t="str">
        <f>CDS1Y_bbg!BR4</f>
        <v>Switzerland</v>
      </c>
      <c r="BS1">
        <f>CDS1Y_bbg!BS4</f>
        <v>0</v>
      </c>
      <c r="BT1" t="str">
        <f>CDS1Y_bbg!BT4</f>
        <v>UK</v>
      </c>
      <c r="BU1">
        <f>CDS1Y_bbg!BU4</f>
        <v>0</v>
      </c>
      <c r="BV1" t="str">
        <f>CDS1Y_bbg!BV4</f>
        <v>US</v>
      </c>
      <c r="BW1">
        <f>CDS1Y_bbg!BW4</f>
        <v>0</v>
      </c>
      <c r="BX1" t="str">
        <f>CDS1Y_bbg!BX4</f>
        <v>Estonia</v>
      </c>
      <c r="BY1">
        <f>CDS1Y_bbg!BY4</f>
        <v>0</v>
      </c>
      <c r="BZ1" t="str">
        <f>CDS1Y_bbg!BZ4</f>
        <v>Iceland</v>
      </c>
      <c r="CA1">
        <f>CDS1Y_bbg!CA4</f>
        <v>0</v>
      </c>
      <c r="CB1" t="str">
        <f>CDS1Y_bbg!CB4</f>
        <v>Latvia</v>
      </c>
      <c r="CC1">
        <f>CDS1Y_bbg!CC4</f>
        <v>0</v>
      </c>
      <c r="CD1" t="str">
        <f>CDS1Y_bbg!CD4</f>
        <v>Lithuania</v>
      </c>
      <c r="CE1">
        <f>CDS1Y_bbg!CE4</f>
        <v>0</v>
      </c>
      <c r="CF1" t="str">
        <f>CDS1Y_bbg!CF4</f>
        <v>Slovakia</v>
      </c>
      <c r="CG1">
        <f>CDS1Y_bbg!CG4</f>
        <v>0</v>
      </c>
      <c r="CH1" t="str">
        <f>CDS1Y_bbg!CH4</f>
        <v>Czech Republic</v>
      </c>
      <c r="CI1">
        <f>CDS1Y_bbg!CI4</f>
        <v>0</v>
      </c>
      <c r="CJ1" t="str">
        <f>CDS1Y_bbg!CJ4</f>
        <v>Greece</v>
      </c>
      <c r="CK1">
        <f>CDS1Y_bbg!CK4</f>
        <v>0</v>
      </c>
      <c r="CL1" t="str">
        <f>CDS1Y_bbg!CL4</f>
        <v>Hungary</v>
      </c>
      <c r="CM1">
        <f>CDS1Y_bbg!CM4</f>
        <v>0</v>
      </c>
      <c r="CN1" t="str">
        <f>CDS1Y_bbg!CN4</f>
        <v>India</v>
      </c>
    </row>
    <row r="2" spans="1:92" x14ac:dyDescent="0.25">
      <c r="A2" s="1">
        <v>36556</v>
      </c>
      <c r="B2">
        <f>IFERROR(VLOOKUP($A2, CDS3Y_bbg!A$5:B$241,2), -1)</f>
        <v>-1</v>
      </c>
      <c r="C2">
        <f>IFERROR(VLOOKUP($A2, CDS3Y_bbg!B$5:C$241,2), -1)</f>
        <v>41831</v>
      </c>
      <c r="D2">
        <f>IFERROR(VLOOKUP($A2, CDS3Y_bbg!C$5:D$241,2), -1)</f>
        <v>-1</v>
      </c>
      <c r="E2">
        <f>IFERROR(VLOOKUP($A2, CDS3Y_bbg!D$5:E$241,2), -1)</f>
        <v>44895</v>
      </c>
      <c r="F2">
        <f>IFERROR(VLOOKUP($A2, CDS3Y_bbg!E$5:F$241,2), -1)</f>
        <v>-1</v>
      </c>
      <c r="G2">
        <f>IFERROR(VLOOKUP($A2, CDS3Y_bbg!F$5:G$241,2), -1)</f>
        <v>40360</v>
      </c>
      <c r="H2">
        <f>IFERROR(VLOOKUP($A2, CDS3Y_bbg!G$5:H$241,2), -1)</f>
        <v>-1</v>
      </c>
      <c r="I2">
        <f>IFERROR(VLOOKUP($A2, CDS3Y_bbg!H$5:I$241,2), -1)</f>
        <v>44834</v>
      </c>
      <c r="J2">
        <f>IFERROR(VLOOKUP($A2, CDS3Y_bbg!I$5:J$241,2), -1)</f>
        <v>-1</v>
      </c>
      <c r="K2">
        <f>IFERROR(VLOOKUP($A2, CDS3Y_bbg!J$5:K$241,2), -1)</f>
        <v>41819</v>
      </c>
      <c r="L2">
        <f>IFERROR(VLOOKUP($A2, CDS3Y_bbg!K$5:L$241,2), -1)</f>
        <v>-1</v>
      </c>
      <c r="M2">
        <f>IFERROR(VLOOKUP($A2, CDS3Y_bbg!L$5:M$241,2), -1)</f>
        <v>40469</v>
      </c>
      <c r="N2">
        <f>IFERROR(VLOOKUP($A2, CDS3Y_bbg!M$5:N$241,2), -1)</f>
        <v>-1</v>
      </c>
      <c r="O2">
        <f>IFERROR(VLOOKUP($A2, CDS3Y_bbg!N$5:O$241,2), -1)</f>
        <v>40289</v>
      </c>
      <c r="P2">
        <f>IFERROR(VLOOKUP($A2, CDS3Y_bbg!O$5:P$241,2), -1)</f>
        <v>-1</v>
      </c>
      <c r="Q2">
        <f>IFERROR(VLOOKUP($A2, CDS3Y_bbg!P$5:Q$241,2), -1)</f>
        <v>44377</v>
      </c>
      <c r="R2">
        <f>IFERROR(VLOOKUP($A2, CDS3Y_bbg!Q$5:R$241,2), -1)</f>
        <v>-1</v>
      </c>
      <c r="S2">
        <f>IFERROR(VLOOKUP($A2, CDS3Y_bbg!R$5:S$241,2), -1)</f>
        <v>43337</v>
      </c>
      <c r="T2">
        <f>IFERROR(VLOOKUP($A2, CDS3Y_bbg!S$5:T$241,2), -1)</f>
        <v>-1</v>
      </c>
      <c r="U2">
        <f>IFERROR(VLOOKUP($A2, CDS3Y_bbg!T$5:U$241,2), -1)</f>
        <v>42062</v>
      </c>
      <c r="V2">
        <f>IFERROR(VLOOKUP($A2, CDS3Y_bbg!U$5:V$241,2), -1)</f>
        <v>-1</v>
      </c>
      <c r="W2">
        <f>IFERROR(VLOOKUP($A2, CDS3Y_bbg!V$5:W$241,2), -1)</f>
        <v>42283</v>
      </c>
      <c r="X2">
        <f>IFERROR(VLOOKUP($A2, CDS3Y_bbg!W$5:X$241,2), -1)</f>
        <v>-1</v>
      </c>
      <c r="Y2">
        <f>IFERROR(VLOOKUP($A2, CDS3Y_bbg!X$5:Y$241,2), -1)</f>
        <v>44468</v>
      </c>
      <c r="Z2">
        <f>IFERROR(VLOOKUP($A2, CDS3Y_bbg!Y$5:Z$241,2), -1)</f>
        <v>-1</v>
      </c>
      <c r="AA2">
        <f>IFERROR(VLOOKUP($A2, CDS3Y_bbg!Z$5:AA$241,2), -1)</f>
        <v>40481</v>
      </c>
      <c r="AB2">
        <f>IFERROR(VLOOKUP($A2, CDS3Y_bbg!AA$5:AB$241,2), -1)</f>
        <v>-1</v>
      </c>
      <c r="AC2">
        <f>IFERROR(VLOOKUP($A2, CDS3Y_bbg!AB$5:AC$241,2), -1)</f>
        <v>42676</v>
      </c>
      <c r="AD2">
        <f>IFERROR(VLOOKUP($A2, CDS3Y_bbg!AC$5:AD$241,2), -1)</f>
        <v>-1</v>
      </c>
      <c r="AE2">
        <f>IFERROR(VLOOKUP($A2, CDS3Y_bbg!AD$5:AE$241,2), -1)</f>
        <v>41149</v>
      </c>
      <c r="AF2">
        <f>IFERROR(VLOOKUP($A2, CDS3Y_bbg!AE$5:AF$241,2), -1)</f>
        <v>-1</v>
      </c>
      <c r="AG2">
        <f>IFERROR(VLOOKUP($A2, CDS3Y_bbg!AF$5:AG$241,2), -1)</f>
        <v>42004</v>
      </c>
      <c r="AH2">
        <f>IFERROR(VLOOKUP($A2, CDS3Y_bbg!AG$5:AH$241,2), -1)</f>
        <v>-1</v>
      </c>
      <c r="AI2">
        <f>IFERROR(VLOOKUP($A2, CDS3Y_bbg!AH$5:AI$241,2), -1)</f>
        <v>-1</v>
      </c>
      <c r="AJ2">
        <f>IFERROR(VLOOKUP($A2, CDS3Y_bbg!AI$5:AJ$241,2), -1)</f>
        <v>-1</v>
      </c>
      <c r="AK2">
        <f>IFERROR(VLOOKUP($A2, CDS3Y_bbg!AJ$5:AK$241,2), -1)</f>
        <v>-1</v>
      </c>
      <c r="AL2">
        <f>IFERROR(VLOOKUP($A2, CDS3Y_bbg!AK$5:AL$241,2), -1)</f>
        <v>-1</v>
      </c>
      <c r="AM2">
        <f>IFERROR(VLOOKUP($A2, CDS3Y_bbg!AL$5:AM$241,2), -1)</f>
        <v>-1</v>
      </c>
      <c r="AN2">
        <f>IFERROR(VLOOKUP($A2, CDS3Y_bbg!AM$5:AN$241,2), -1)</f>
        <v>-1</v>
      </c>
      <c r="AO2">
        <f>IFERROR(VLOOKUP($A2, CDS3Y_bbg!AN$5:AO$241,2), -1)</f>
        <v>43424</v>
      </c>
      <c r="AP2">
        <f>IFERROR(VLOOKUP($A2, CDS3Y_bbg!AO$5:AP$241,2), -1)</f>
        <v>-1</v>
      </c>
      <c r="AQ2">
        <f>IFERROR(VLOOKUP($A2, CDS3Y_bbg!AP$5:AQ$241,2), -1)</f>
        <v>44625</v>
      </c>
      <c r="AR2">
        <f>IFERROR(VLOOKUP($A2, CDS3Y_bbg!AQ$5:AR$241,2), -1)</f>
        <v>-1</v>
      </c>
      <c r="AS2">
        <f>IFERROR(VLOOKUP($A2, CDS3Y_bbg!AR$5:AS$241,2), -1)</f>
        <v>44626</v>
      </c>
      <c r="AT2">
        <f>IFERROR(VLOOKUP($A2, CDS3Y_bbg!AS$5:AT$241,2), -1)</f>
        <v>-1</v>
      </c>
      <c r="AU2">
        <f>IFERROR(VLOOKUP($A2, CDS3Y_bbg!AT$5:AU$241,2), -1)</f>
        <v>-1</v>
      </c>
      <c r="AV2">
        <f>IFERROR(VLOOKUP($A2, CDS3Y_bbg!AU$5:AV$241,2), -1)</f>
        <v>-1</v>
      </c>
      <c r="AW2">
        <f>IFERROR(VLOOKUP($A2, CDS3Y_bbg!AV$5:AW$241,2), -1)</f>
        <v>41863</v>
      </c>
      <c r="AX2">
        <f>IFERROR(VLOOKUP($A2, CDS3Y_bbg!AW$5:AX$241,2), -1)</f>
        <v>-1</v>
      </c>
      <c r="AY2">
        <f>IFERROR(VLOOKUP($A2, CDS3Y_bbg!AX$5:AY$241,2), -1)</f>
        <v>43402</v>
      </c>
      <c r="AZ2">
        <f>IFERROR(VLOOKUP($A2, CDS3Y_bbg!AY$5:AZ$241,2), -1)</f>
        <v>-1</v>
      </c>
      <c r="BA2">
        <f>IFERROR(VLOOKUP($A2, CDS3Y_bbg!AZ$5:BA$241,2), -1)</f>
        <v>-1</v>
      </c>
      <c r="BB2">
        <f>IFERROR(VLOOKUP($A2, CDS3Y_bbg!BA$5:BB$241,2), -1)</f>
        <v>-1</v>
      </c>
      <c r="BC2">
        <f>IFERROR(VLOOKUP($A2, CDS3Y_bbg!BB$5:BC$241,2), -1)</f>
        <v>41722</v>
      </c>
      <c r="BD2">
        <f>IFERROR(VLOOKUP($A2, CDS3Y_bbg!BC$5:BD$241,2), -1)</f>
        <v>-1</v>
      </c>
      <c r="BE2">
        <f>IFERROR(VLOOKUP($A2, CDS3Y_bbg!BD$5:BE$241,2), -1)</f>
        <v>-1</v>
      </c>
      <c r="BF2">
        <f>IFERROR(VLOOKUP($A2, CDS3Y_bbg!BE$5:BF$241,2), -1)</f>
        <v>-1</v>
      </c>
      <c r="BG2">
        <f>IFERROR(VLOOKUP($A2, CDS3Y_bbg!BF$5:BG$241,2), -1)</f>
        <v>-1</v>
      </c>
      <c r="BH2">
        <f>IFERROR(VLOOKUP($A2, CDS3Y_bbg!BG$5:BH$241,2), -1)</f>
        <v>-1</v>
      </c>
      <c r="BI2">
        <f>IFERROR(VLOOKUP($A2, CDS3Y_bbg!BH$5:BI$241,2), -1)</f>
        <v>43424</v>
      </c>
      <c r="BJ2">
        <f>IFERROR(VLOOKUP($A2, CDS3Y_bbg!BI$5:BJ$241,2), -1)</f>
        <v>-1</v>
      </c>
      <c r="BK2">
        <f>IFERROR(VLOOKUP($A2, CDS3Y_bbg!BJ$5:BK$241,2), -1)</f>
        <v>-1</v>
      </c>
      <c r="BL2">
        <f>IFERROR(VLOOKUP($A2, CDS3Y_bbg!BK$5:BL$241,2), -1)</f>
        <v>-1</v>
      </c>
      <c r="BM2">
        <f>IFERROR(VLOOKUP($A2, CDS3Y_bbg!BL$5:BM$241,2), -1)</f>
        <v>43424</v>
      </c>
      <c r="BN2">
        <f>IFERROR(VLOOKUP($A2, CDS3Y_bbg!BM$5:BN$241,2), -1)</f>
        <v>-1</v>
      </c>
      <c r="BO2">
        <f>IFERROR(VLOOKUP($A2, CDS3Y_bbg!BN$5:BO$241,2), -1)</f>
        <v>43426</v>
      </c>
      <c r="BP2">
        <f>IFERROR(VLOOKUP($A2, CDS3Y_bbg!BO$5:BP$241,2), -1)</f>
        <v>-1</v>
      </c>
      <c r="BQ2">
        <f>IFERROR(VLOOKUP($A2, CDS3Y_bbg!BP$5:BQ$241,2), -1)</f>
        <v>-1</v>
      </c>
      <c r="BR2">
        <f>IFERROR(VLOOKUP($A2, CDS3Y_bbg!BQ$5:BR$241,2), -1)</f>
        <v>-1</v>
      </c>
      <c r="BS2">
        <f>IFERROR(VLOOKUP($A2, CDS3Y_bbg!BR$5:BS$241,2), -1)</f>
        <v>43426</v>
      </c>
      <c r="BT2">
        <f>IFERROR(VLOOKUP($A2, CDS3Y_bbg!BS$5:BT$241,2), -1)</f>
        <v>-1</v>
      </c>
      <c r="BU2">
        <f>IFERROR(VLOOKUP($A2, CDS3Y_bbg!BT$5:BU$241,2), -1)</f>
        <v>-1</v>
      </c>
      <c r="BV2">
        <f>IFERROR(VLOOKUP($A2, CDS3Y_bbg!BU$5:BV$241,2), -1)</f>
        <v>-1</v>
      </c>
      <c r="BW2">
        <f>IFERROR(VLOOKUP($A2, CDS3Y_bbg!BV$5:BW$241,2), -1)</f>
        <v>41915</v>
      </c>
      <c r="BX2">
        <f>IFERROR(VLOOKUP($A2, CDS3Y_bbg!BW$5:BX$241,2), -1)</f>
        <v>-1</v>
      </c>
      <c r="BY2">
        <f>IFERROR(VLOOKUP($A2, CDS3Y_bbg!BX$5:BY$241,2), -1)</f>
        <v>-1</v>
      </c>
      <c r="BZ2">
        <f>IFERROR(VLOOKUP($A2, CDS3Y_bbg!BY$5:BZ$241,2), -1)</f>
        <v>-1</v>
      </c>
      <c r="CA2">
        <f>IFERROR(VLOOKUP($A2, CDS3Y_bbg!BZ$5:CA$241,2), -1)</f>
        <v>41911</v>
      </c>
      <c r="CB2">
        <f>IFERROR(VLOOKUP($A2, CDS3Y_bbg!CA$5:CB$241,2), -1)</f>
        <v>-1</v>
      </c>
      <c r="CC2">
        <f>IFERROR(VLOOKUP($A2, CDS3Y_bbg!CB$5:CC$241,2), -1)</f>
        <v>41912</v>
      </c>
      <c r="CD2">
        <f>IFERROR(VLOOKUP($A2, CDS3Y_bbg!CC$5:CD$241,2), -1)</f>
        <v>-1</v>
      </c>
      <c r="CE2">
        <f>IFERROR(VLOOKUP($A2, CDS3Y_bbg!CD$5:CE$241,2), -1)</f>
        <v>43332</v>
      </c>
      <c r="CF2">
        <f>IFERROR(VLOOKUP($A2, CDS3Y_bbg!CE$5:CF$241,2), -1)</f>
        <v>-1</v>
      </c>
      <c r="CG2">
        <f>IFERROR(VLOOKUP($A2, CDS3Y_bbg!CF$5:CG$241,2), -1)</f>
        <v>41893</v>
      </c>
      <c r="CH2">
        <f>IFERROR(VLOOKUP($A2, CDS3Y_bbg!CG$5:CH$241,2), -1)</f>
        <v>-1</v>
      </c>
      <c r="CI2">
        <f>IFERROR(VLOOKUP($A2, CDS3Y_bbg!CH$5:CI$241,2), -1)</f>
        <v>-1</v>
      </c>
      <c r="CJ2">
        <f>IFERROR(VLOOKUP($A2, CDS3Y_bbg!CI$5:CJ$241,2), -1)</f>
        <v>-1</v>
      </c>
      <c r="CK2">
        <f>IFERROR(VLOOKUP($A2, CDS3Y_bbg!CJ$5:CK$241,2), -1)</f>
        <v>41844</v>
      </c>
      <c r="CL2">
        <f>IFERROR(VLOOKUP($A2, CDS3Y_bbg!CK$5:CL$241,2), -1)</f>
        <v>-1</v>
      </c>
      <c r="CM2">
        <f>IFERROR(VLOOKUP($A2, CDS3Y_bbg!CL$5:CM$241,2), -1)</f>
        <v>-1</v>
      </c>
      <c r="CN2">
        <f>IFERROR(VLOOKUP($A2, CDS3Y_bbg!CM$5:CN$241,2), -1)</f>
        <v>-1</v>
      </c>
    </row>
    <row r="3" spans="1:92" x14ac:dyDescent="0.25">
      <c r="A3" s="1">
        <v>36585</v>
      </c>
      <c r="B3">
        <f>IFERROR(VLOOKUP($A3, CDS3Y_bbg!A$5:B$241,2), -1)</f>
        <v>-1</v>
      </c>
      <c r="C3">
        <f>IFERROR(VLOOKUP($A3, CDS3Y_bbg!B$5:C$241,2), -1)</f>
        <v>41831</v>
      </c>
      <c r="D3">
        <f>IFERROR(VLOOKUP($A3, CDS3Y_bbg!C$5:D$241,2), -1)</f>
        <v>-1</v>
      </c>
      <c r="E3">
        <f>IFERROR(VLOOKUP($A3, CDS3Y_bbg!D$5:E$241,2), -1)</f>
        <v>44895</v>
      </c>
      <c r="F3">
        <f>IFERROR(VLOOKUP($A3, CDS3Y_bbg!E$5:F$241,2), -1)</f>
        <v>-1</v>
      </c>
      <c r="G3">
        <f>IFERROR(VLOOKUP($A3, CDS3Y_bbg!F$5:G$241,2), -1)</f>
        <v>40360</v>
      </c>
      <c r="H3">
        <f>IFERROR(VLOOKUP($A3, CDS3Y_bbg!G$5:H$241,2), -1)</f>
        <v>-1</v>
      </c>
      <c r="I3">
        <f>IFERROR(VLOOKUP($A3, CDS3Y_bbg!H$5:I$241,2), -1)</f>
        <v>44834</v>
      </c>
      <c r="J3">
        <f>IFERROR(VLOOKUP($A3, CDS3Y_bbg!I$5:J$241,2), -1)</f>
        <v>-1</v>
      </c>
      <c r="K3">
        <f>IFERROR(VLOOKUP($A3, CDS3Y_bbg!J$5:K$241,2), -1)</f>
        <v>41819</v>
      </c>
      <c r="L3">
        <f>IFERROR(VLOOKUP($A3, CDS3Y_bbg!K$5:L$241,2), -1)</f>
        <v>-1</v>
      </c>
      <c r="M3">
        <f>IFERROR(VLOOKUP($A3, CDS3Y_bbg!L$5:M$241,2), -1)</f>
        <v>40469</v>
      </c>
      <c r="N3">
        <f>IFERROR(VLOOKUP($A3, CDS3Y_bbg!M$5:N$241,2), -1)</f>
        <v>-1</v>
      </c>
      <c r="O3">
        <f>IFERROR(VLOOKUP($A3, CDS3Y_bbg!N$5:O$241,2), -1)</f>
        <v>40289</v>
      </c>
      <c r="P3">
        <f>IFERROR(VLOOKUP($A3, CDS3Y_bbg!O$5:P$241,2), -1)</f>
        <v>-1</v>
      </c>
      <c r="Q3">
        <f>IFERROR(VLOOKUP($A3, CDS3Y_bbg!P$5:Q$241,2), -1)</f>
        <v>44377</v>
      </c>
      <c r="R3">
        <f>IFERROR(VLOOKUP($A3, CDS3Y_bbg!Q$5:R$241,2), -1)</f>
        <v>-1</v>
      </c>
      <c r="S3">
        <f>IFERROR(VLOOKUP($A3, CDS3Y_bbg!R$5:S$241,2), -1)</f>
        <v>43337</v>
      </c>
      <c r="T3">
        <f>IFERROR(VLOOKUP($A3, CDS3Y_bbg!S$5:T$241,2), -1)</f>
        <v>-1</v>
      </c>
      <c r="U3">
        <f>IFERROR(VLOOKUP($A3, CDS3Y_bbg!T$5:U$241,2), -1)</f>
        <v>42062</v>
      </c>
      <c r="V3">
        <f>IFERROR(VLOOKUP($A3, CDS3Y_bbg!U$5:V$241,2), -1)</f>
        <v>-1</v>
      </c>
      <c r="W3">
        <f>IFERROR(VLOOKUP($A3, CDS3Y_bbg!V$5:W$241,2), -1)</f>
        <v>42283</v>
      </c>
      <c r="X3">
        <f>IFERROR(VLOOKUP($A3, CDS3Y_bbg!W$5:X$241,2), -1)</f>
        <v>-1</v>
      </c>
      <c r="Y3">
        <f>IFERROR(VLOOKUP($A3, CDS3Y_bbg!X$5:Y$241,2), -1)</f>
        <v>44468</v>
      </c>
      <c r="Z3">
        <f>IFERROR(VLOOKUP($A3, CDS3Y_bbg!Y$5:Z$241,2), -1)</f>
        <v>-1</v>
      </c>
      <c r="AA3">
        <f>IFERROR(VLOOKUP($A3, CDS3Y_bbg!Z$5:AA$241,2), -1)</f>
        <v>40481</v>
      </c>
      <c r="AB3">
        <f>IFERROR(VLOOKUP($A3, CDS3Y_bbg!AA$5:AB$241,2), -1)</f>
        <v>-1</v>
      </c>
      <c r="AC3">
        <f>IFERROR(VLOOKUP($A3, CDS3Y_bbg!AB$5:AC$241,2), -1)</f>
        <v>42676</v>
      </c>
      <c r="AD3">
        <f>IFERROR(VLOOKUP($A3, CDS3Y_bbg!AC$5:AD$241,2), -1)</f>
        <v>-1</v>
      </c>
      <c r="AE3">
        <f>IFERROR(VLOOKUP($A3, CDS3Y_bbg!AD$5:AE$241,2), -1)</f>
        <v>41149</v>
      </c>
      <c r="AF3">
        <f>IFERROR(VLOOKUP($A3, CDS3Y_bbg!AE$5:AF$241,2), -1)</f>
        <v>-1</v>
      </c>
      <c r="AG3">
        <f>IFERROR(VLOOKUP($A3, CDS3Y_bbg!AF$5:AG$241,2), -1)</f>
        <v>42004</v>
      </c>
      <c r="AH3">
        <f>IFERROR(VLOOKUP($A3, CDS3Y_bbg!AG$5:AH$241,2), -1)</f>
        <v>-1</v>
      </c>
      <c r="AI3">
        <f>IFERROR(VLOOKUP($A3, CDS3Y_bbg!AH$5:AI$241,2), -1)</f>
        <v>-1</v>
      </c>
      <c r="AJ3">
        <f>IFERROR(VLOOKUP($A3, CDS3Y_bbg!AI$5:AJ$241,2), -1)</f>
        <v>-1</v>
      </c>
      <c r="AK3">
        <f>IFERROR(VLOOKUP($A3, CDS3Y_bbg!AJ$5:AK$241,2), -1)</f>
        <v>-1</v>
      </c>
      <c r="AL3">
        <f>IFERROR(VLOOKUP($A3, CDS3Y_bbg!AK$5:AL$241,2), -1)</f>
        <v>-1</v>
      </c>
      <c r="AM3">
        <f>IFERROR(VLOOKUP($A3, CDS3Y_bbg!AL$5:AM$241,2), -1)</f>
        <v>-1</v>
      </c>
      <c r="AN3">
        <f>IFERROR(VLOOKUP($A3, CDS3Y_bbg!AM$5:AN$241,2), -1)</f>
        <v>-1</v>
      </c>
      <c r="AO3">
        <f>IFERROR(VLOOKUP($A3, CDS3Y_bbg!AN$5:AO$241,2), -1)</f>
        <v>43424</v>
      </c>
      <c r="AP3">
        <f>IFERROR(VLOOKUP($A3, CDS3Y_bbg!AO$5:AP$241,2), -1)</f>
        <v>-1</v>
      </c>
      <c r="AQ3">
        <f>IFERROR(VLOOKUP($A3, CDS3Y_bbg!AP$5:AQ$241,2), -1)</f>
        <v>44625</v>
      </c>
      <c r="AR3">
        <f>IFERROR(VLOOKUP($A3, CDS3Y_bbg!AQ$5:AR$241,2), -1)</f>
        <v>-1</v>
      </c>
      <c r="AS3">
        <f>IFERROR(VLOOKUP($A3, CDS3Y_bbg!AR$5:AS$241,2), -1)</f>
        <v>44626</v>
      </c>
      <c r="AT3">
        <f>IFERROR(VLOOKUP($A3, CDS3Y_bbg!AS$5:AT$241,2), -1)</f>
        <v>-1</v>
      </c>
      <c r="AU3">
        <f>IFERROR(VLOOKUP($A3, CDS3Y_bbg!AT$5:AU$241,2), -1)</f>
        <v>-1</v>
      </c>
      <c r="AV3">
        <f>IFERROR(VLOOKUP($A3, CDS3Y_bbg!AU$5:AV$241,2), -1)</f>
        <v>-1</v>
      </c>
      <c r="AW3">
        <f>IFERROR(VLOOKUP($A3, CDS3Y_bbg!AV$5:AW$241,2), -1)</f>
        <v>41863</v>
      </c>
      <c r="AX3">
        <f>IFERROR(VLOOKUP($A3, CDS3Y_bbg!AW$5:AX$241,2), -1)</f>
        <v>-1</v>
      </c>
      <c r="AY3">
        <f>IFERROR(VLOOKUP($A3, CDS3Y_bbg!AX$5:AY$241,2), -1)</f>
        <v>43402</v>
      </c>
      <c r="AZ3">
        <f>IFERROR(VLOOKUP($A3, CDS3Y_bbg!AY$5:AZ$241,2), -1)</f>
        <v>-1</v>
      </c>
      <c r="BA3">
        <f>IFERROR(VLOOKUP($A3, CDS3Y_bbg!AZ$5:BA$241,2), -1)</f>
        <v>-1</v>
      </c>
      <c r="BB3">
        <f>IFERROR(VLOOKUP($A3, CDS3Y_bbg!BA$5:BB$241,2), -1)</f>
        <v>-1</v>
      </c>
      <c r="BC3">
        <f>IFERROR(VLOOKUP($A3, CDS3Y_bbg!BB$5:BC$241,2), -1)</f>
        <v>41722</v>
      </c>
      <c r="BD3">
        <f>IFERROR(VLOOKUP($A3, CDS3Y_bbg!BC$5:BD$241,2), -1)</f>
        <v>-1</v>
      </c>
      <c r="BE3">
        <f>IFERROR(VLOOKUP($A3, CDS3Y_bbg!BD$5:BE$241,2), -1)</f>
        <v>-1</v>
      </c>
      <c r="BF3">
        <f>IFERROR(VLOOKUP($A3, CDS3Y_bbg!BE$5:BF$241,2), -1)</f>
        <v>-1</v>
      </c>
      <c r="BG3">
        <f>IFERROR(VLOOKUP($A3, CDS3Y_bbg!BF$5:BG$241,2), -1)</f>
        <v>-1</v>
      </c>
      <c r="BH3">
        <f>IFERROR(VLOOKUP($A3, CDS3Y_bbg!BG$5:BH$241,2), -1)</f>
        <v>-1</v>
      </c>
      <c r="BI3">
        <f>IFERROR(VLOOKUP($A3, CDS3Y_bbg!BH$5:BI$241,2), -1)</f>
        <v>43424</v>
      </c>
      <c r="BJ3">
        <f>IFERROR(VLOOKUP($A3, CDS3Y_bbg!BI$5:BJ$241,2), -1)</f>
        <v>-1</v>
      </c>
      <c r="BK3">
        <f>IFERROR(VLOOKUP($A3, CDS3Y_bbg!BJ$5:BK$241,2), -1)</f>
        <v>-1</v>
      </c>
      <c r="BL3">
        <f>IFERROR(VLOOKUP($A3, CDS3Y_bbg!BK$5:BL$241,2), -1)</f>
        <v>-1</v>
      </c>
      <c r="BM3">
        <f>IFERROR(VLOOKUP($A3, CDS3Y_bbg!BL$5:BM$241,2), -1)</f>
        <v>43424</v>
      </c>
      <c r="BN3">
        <f>IFERROR(VLOOKUP($A3, CDS3Y_bbg!BM$5:BN$241,2), -1)</f>
        <v>-1</v>
      </c>
      <c r="BO3">
        <f>IFERROR(VLOOKUP($A3, CDS3Y_bbg!BN$5:BO$241,2), -1)</f>
        <v>43426</v>
      </c>
      <c r="BP3">
        <f>IFERROR(VLOOKUP($A3, CDS3Y_bbg!BO$5:BP$241,2), -1)</f>
        <v>-1</v>
      </c>
      <c r="BQ3">
        <f>IFERROR(VLOOKUP($A3, CDS3Y_bbg!BP$5:BQ$241,2), -1)</f>
        <v>-1</v>
      </c>
      <c r="BR3">
        <f>IFERROR(VLOOKUP($A3, CDS3Y_bbg!BQ$5:BR$241,2), -1)</f>
        <v>-1</v>
      </c>
      <c r="BS3">
        <f>IFERROR(VLOOKUP($A3, CDS3Y_bbg!BR$5:BS$241,2), -1)</f>
        <v>43426</v>
      </c>
      <c r="BT3">
        <f>IFERROR(VLOOKUP($A3, CDS3Y_bbg!BS$5:BT$241,2), -1)</f>
        <v>-1</v>
      </c>
      <c r="BU3">
        <f>IFERROR(VLOOKUP($A3, CDS3Y_bbg!BT$5:BU$241,2), -1)</f>
        <v>-1</v>
      </c>
      <c r="BV3">
        <f>IFERROR(VLOOKUP($A3, CDS3Y_bbg!BU$5:BV$241,2), -1)</f>
        <v>-1</v>
      </c>
      <c r="BW3">
        <f>IFERROR(VLOOKUP($A3, CDS3Y_bbg!BV$5:BW$241,2), -1)</f>
        <v>41915</v>
      </c>
      <c r="BX3">
        <f>IFERROR(VLOOKUP($A3, CDS3Y_bbg!BW$5:BX$241,2), -1)</f>
        <v>-1</v>
      </c>
      <c r="BY3">
        <f>IFERROR(VLOOKUP($A3, CDS3Y_bbg!BX$5:BY$241,2), -1)</f>
        <v>-1</v>
      </c>
      <c r="BZ3">
        <f>IFERROR(VLOOKUP($A3, CDS3Y_bbg!BY$5:BZ$241,2), -1)</f>
        <v>-1</v>
      </c>
      <c r="CA3">
        <f>IFERROR(VLOOKUP($A3, CDS3Y_bbg!BZ$5:CA$241,2), -1)</f>
        <v>41911</v>
      </c>
      <c r="CB3">
        <f>IFERROR(VLOOKUP($A3, CDS3Y_bbg!CA$5:CB$241,2), -1)</f>
        <v>-1</v>
      </c>
      <c r="CC3">
        <f>IFERROR(VLOOKUP($A3, CDS3Y_bbg!CB$5:CC$241,2), -1)</f>
        <v>41912</v>
      </c>
      <c r="CD3">
        <f>IFERROR(VLOOKUP($A3, CDS3Y_bbg!CC$5:CD$241,2), -1)</f>
        <v>-1</v>
      </c>
      <c r="CE3">
        <f>IFERROR(VLOOKUP($A3, CDS3Y_bbg!CD$5:CE$241,2), -1)</f>
        <v>43332</v>
      </c>
      <c r="CF3">
        <f>IFERROR(VLOOKUP($A3, CDS3Y_bbg!CE$5:CF$241,2), -1)</f>
        <v>-1</v>
      </c>
      <c r="CG3">
        <f>IFERROR(VLOOKUP($A3, CDS3Y_bbg!CF$5:CG$241,2), -1)</f>
        <v>41893</v>
      </c>
      <c r="CH3">
        <f>IFERROR(VLOOKUP($A3, CDS3Y_bbg!CG$5:CH$241,2), -1)</f>
        <v>-1</v>
      </c>
      <c r="CI3">
        <f>IFERROR(VLOOKUP($A3, CDS3Y_bbg!CH$5:CI$241,2), -1)</f>
        <v>-1</v>
      </c>
      <c r="CJ3">
        <f>IFERROR(VLOOKUP($A3, CDS3Y_bbg!CI$5:CJ$241,2), -1)</f>
        <v>-1</v>
      </c>
      <c r="CK3">
        <f>IFERROR(VLOOKUP($A3, CDS3Y_bbg!CJ$5:CK$241,2), -1)</f>
        <v>41844</v>
      </c>
      <c r="CL3">
        <f>IFERROR(VLOOKUP($A3, CDS3Y_bbg!CK$5:CL$241,2), -1)</f>
        <v>-1</v>
      </c>
      <c r="CM3">
        <f>IFERROR(VLOOKUP($A3, CDS3Y_bbg!CL$5:CM$241,2), -1)</f>
        <v>-1</v>
      </c>
      <c r="CN3">
        <f>IFERROR(VLOOKUP($A3, CDS3Y_bbg!CM$5:CN$241,2), -1)</f>
        <v>-1</v>
      </c>
    </row>
    <row r="4" spans="1:92" x14ac:dyDescent="0.25">
      <c r="A4" s="1">
        <v>36616</v>
      </c>
      <c r="B4">
        <f>IFERROR(VLOOKUP($A4, CDS3Y_bbg!A$5:B$241,2), -1)</f>
        <v>-1</v>
      </c>
      <c r="C4">
        <f>IFERROR(VLOOKUP($A4, CDS3Y_bbg!B$5:C$241,2), -1)</f>
        <v>41831</v>
      </c>
      <c r="D4">
        <f>IFERROR(VLOOKUP($A4, CDS3Y_bbg!C$5:D$241,2), -1)</f>
        <v>-1</v>
      </c>
      <c r="E4">
        <f>IFERROR(VLOOKUP($A4, CDS3Y_bbg!D$5:E$241,2), -1)</f>
        <v>44895</v>
      </c>
      <c r="F4">
        <f>IFERROR(VLOOKUP($A4, CDS3Y_bbg!E$5:F$241,2), -1)</f>
        <v>-1</v>
      </c>
      <c r="G4">
        <f>IFERROR(VLOOKUP($A4, CDS3Y_bbg!F$5:G$241,2), -1)</f>
        <v>40360</v>
      </c>
      <c r="H4">
        <f>IFERROR(VLOOKUP($A4, CDS3Y_bbg!G$5:H$241,2), -1)</f>
        <v>-1</v>
      </c>
      <c r="I4">
        <f>IFERROR(VLOOKUP($A4, CDS3Y_bbg!H$5:I$241,2), -1)</f>
        <v>44834</v>
      </c>
      <c r="J4">
        <f>IFERROR(VLOOKUP($A4, CDS3Y_bbg!I$5:J$241,2), -1)</f>
        <v>-1</v>
      </c>
      <c r="K4">
        <f>IFERROR(VLOOKUP($A4, CDS3Y_bbg!J$5:K$241,2), -1)</f>
        <v>41819</v>
      </c>
      <c r="L4">
        <f>IFERROR(VLOOKUP($A4, CDS3Y_bbg!K$5:L$241,2), -1)</f>
        <v>-1</v>
      </c>
      <c r="M4">
        <f>IFERROR(VLOOKUP($A4, CDS3Y_bbg!L$5:M$241,2), -1)</f>
        <v>40469</v>
      </c>
      <c r="N4">
        <f>IFERROR(VLOOKUP($A4, CDS3Y_bbg!M$5:N$241,2), -1)</f>
        <v>-1</v>
      </c>
      <c r="O4">
        <f>IFERROR(VLOOKUP($A4, CDS3Y_bbg!N$5:O$241,2), -1)</f>
        <v>40289</v>
      </c>
      <c r="P4">
        <f>IFERROR(VLOOKUP($A4, CDS3Y_bbg!O$5:P$241,2), -1)</f>
        <v>-1</v>
      </c>
      <c r="Q4">
        <f>IFERROR(VLOOKUP($A4, CDS3Y_bbg!P$5:Q$241,2), -1)</f>
        <v>44377</v>
      </c>
      <c r="R4">
        <f>IFERROR(VLOOKUP($A4, CDS3Y_bbg!Q$5:R$241,2), -1)</f>
        <v>-1</v>
      </c>
      <c r="S4">
        <f>IFERROR(VLOOKUP($A4, CDS3Y_bbg!R$5:S$241,2), -1)</f>
        <v>43337</v>
      </c>
      <c r="T4">
        <f>IFERROR(VLOOKUP($A4, CDS3Y_bbg!S$5:T$241,2), -1)</f>
        <v>-1</v>
      </c>
      <c r="U4">
        <f>IFERROR(VLOOKUP($A4, CDS3Y_bbg!T$5:U$241,2), -1)</f>
        <v>42062</v>
      </c>
      <c r="V4">
        <f>IFERROR(VLOOKUP($A4, CDS3Y_bbg!U$5:V$241,2), -1)</f>
        <v>-1</v>
      </c>
      <c r="W4">
        <f>IFERROR(VLOOKUP($A4, CDS3Y_bbg!V$5:W$241,2), -1)</f>
        <v>42283</v>
      </c>
      <c r="X4">
        <f>IFERROR(VLOOKUP($A4, CDS3Y_bbg!W$5:X$241,2), -1)</f>
        <v>-1</v>
      </c>
      <c r="Y4">
        <f>IFERROR(VLOOKUP($A4, CDS3Y_bbg!X$5:Y$241,2), -1)</f>
        <v>44468</v>
      </c>
      <c r="Z4">
        <f>IFERROR(VLOOKUP($A4, CDS3Y_bbg!Y$5:Z$241,2), -1)</f>
        <v>-1</v>
      </c>
      <c r="AA4">
        <f>IFERROR(VLOOKUP($A4, CDS3Y_bbg!Z$5:AA$241,2), -1)</f>
        <v>40481</v>
      </c>
      <c r="AB4">
        <f>IFERROR(VLOOKUP($A4, CDS3Y_bbg!AA$5:AB$241,2), -1)</f>
        <v>-1</v>
      </c>
      <c r="AC4">
        <f>IFERROR(VLOOKUP($A4, CDS3Y_bbg!AB$5:AC$241,2), -1)</f>
        <v>42676</v>
      </c>
      <c r="AD4">
        <f>IFERROR(VLOOKUP($A4, CDS3Y_bbg!AC$5:AD$241,2), -1)</f>
        <v>-1</v>
      </c>
      <c r="AE4">
        <f>IFERROR(VLOOKUP($A4, CDS3Y_bbg!AD$5:AE$241,2), -1)</f>
        <v>41149</v>
      </c>
      <c r="AF4">
        <f>IFERROR(VLOOKUP($A4, CDS3Y_bbg!AE$5:AF$241,2), -1)</f>
        <v>-1</v>
      </c>
      <c r="AG4">
        <f>IFERROR(VLOOKUP($A4, CDS3Y_bbg!AF$5:AG$241,2), -1)</f>
        <v>42004</v>
      </c>
      <c r="AH4">
        <f>IFERROR(VLOOKUP($A4, CDS3Y_bbg!AG$5:AH$241,2), -1)</f>
        <v>-1</v>
      </c>
      <c r="AI4">
        <f>IFERROR(VLOOKUP($A4, CDS3Y_bbg!AH$5:AI$241,2), -1)</f>
        <v>-1</v>
      </c>
      <c r="AJ4">
        <f>IFERROR(VLOOKUP($A4, CDS3Y_bbg!AI$5:AJ$241,2), -1)</f>
        <v>-1</v>
      </c>
      <c r="AK4">
        <f>IFERROR(VLOOKUP($A4, CDS3Y_bbg!AJ$5:AK$241,2), -1)</f>
        <v>-1</v>
      </c>
      <c r="AL4">
        <f>IFERROR(VLOOKUP($A4, CDS3Y_bbg!AK$5:AL$241,2), -1)</f>
        <v>-1</v>
      </c>
      <c r="AM4">
        <f>IFERROR(VLOOKUP($A4, CDS3Y_bbg!AL$5:AM$241,2), -1)</f>
        <v>-1</v>
      </c>
      <c r="AN4">
        <f>IFERROR(VLOOKUP($A4, CDS3Y_bbg!AM$5:AN$241,2), -1)</f>
        <v>-1</v>
      </c>
      <c r="AO4">
        <f>IFERROR(VLOOKUP($A4, CDS3Y_bbg!AN$5:AO$241,2), -1)</f>
        <v>43424</v>
      </c>
      <c r="AP4">
        <f>IFERROR(VLOOKUP($A4, CDS3Y_bbg!AO$5:AP$241,2), -1)</f>
        <v>-1</v>
      </c>
      <c r="AQ4">
        <f>IFERROR(VLOOKUP($A4, CDS3Y_bbg!AP$5:AQ$241,2), -1)</f>
        <v>44625</v>
      </c>
      <c r="AR4">
        <f>IFERROR(VLOOKUP($A4, CDS3Y_bbg!AQ$5:AR$241,2), -1)</f>
        <v>-1</v>
      </c>
      <c r="AS4">
        <f>IFERROR(VLOOKUP($A4, CDS3Y_bbg!AR$5:AS$241,2), -1)</f>
        <v>44626</v>
      </c>
      <c r="AT4">
        <f>IFERROR(VLOOKUP($A4, CDS3Y_bbg!AS$5:AT$241,2), -1)</f>
        <v>-1</v>
      </c>
      <c r="AU4">
        <f>IFERROR(VLOOKUP($A4, CDS3Y_bbg!AT$5:AU$241,2), -1)</f>
        <v>-1</v>
      </c>
      <c r="AV4">
        <f>IFERROR(VLOOKUP($A4, CDS3Y_bbg!AU$5:AV$241,2), -1)</f>
        <v>-1</v>
      </c>
      <c r="AW4">
        <f>IFERROR(VLOOKUP($A4, CDS3Y_bbg!AV$5:AW$241,2), -1)</f>
        <v>41863</v>
      </c>
      <c r="AX4">
        <f>IFERROR(VLOOKUP($A4, CDS3Y_bbg!AW$5:AX$241,2), -1)</f>
        <v>-1</v>
      </c>
      <c r="AY4">
        <f>IFERROR(VLOOKUP($A4, CDS3Y_bbg!AX$5:AY$241,2), -1)</f>
        <v>43402</v>
      </c>
      <c r="AZ4">
        <f>IFERROR(VLOOKUP($A4, CDS3Y_bbg!AY$5:AZ$241,2), -1)</f>
        <v>-1</v>
      </c>
      <c r="BA4">
        <f>IFERROR(VLOOKUP($A4, CDS3Y_bbg!AZ$5:BA$241,2), -1)</f>
        <v>-1</v>
      </c>
      <c r="BB4">
        <f>IFERROR(VLOOKUP($A4, CDS3Y_bbg!BA$5:BB$241,2), -1)</f>
        <v>-1</v>
      </c>
      <c r="BC4">
        <f>IFERROR(VLOOKUP($A4, CDS3Y_bbg!BB$5:BC$241,2), -1)</f>
        <v>41722</v>
      </c>
      <c r="BD4">
        <f>IFERROR(VLOOKUP($A4, CDS3Y_bbg!BC$5:BD$241,2), -1)</f>
        <v>-1</v>
      </c>
      <c r="BE4">
        <f>IFERROR(VLOOKUP($A4, CDS3Y_bbg!BD$5:BE$241,2), -1)</f>
        <v>-1</v>
      </c>
      <c r="BF4">
        <f>IFERROR(VLOOKUP($A4, CDS3Y_bbg!BE$5:BF$241,2), -1)</f>
        <v>-1</v>
      </c>
      <c r="BG4">
        <f>IFERROR(VLOOKUP($A4, CDS3Y_bbg!BF$5:BG$241,2), -1)</f>
        <v>-1</v>
      </c>
      <c r="BH4">
        <f>IFERROR(VLOOKUP($A4, CDS3Y_bbg!BG$5:BH$241,2), -1)</f>
        <v>-1</v>
      </c>
      <c r="BI4">
        <f>IFERROR(VLOOKUP($A4, CDS3Y_bbg!BH$5:BI$241,2), -1)</f>
        <v>43424</v>
      </c>
      <c r="BJ4">
        <f>IFERROR(VLOOKUP($A4, CDS3Y_bbg!BI$5:BJ$241,2), -1)</f>
        <v>-1</v>
      </c>
      <c r="BK4">
        <f>IFERROR(VLOOKUP($A4, CDS3Y_bbg!BJ$5:BK$241,2), -1)</f>
        <v>-1</v>
      </c>
      <c r="BL4">
        <f>IFERROR(VLOOKUP($A4, CDS3Y_bbg!BK$5:BL$241,2), -1)</f>
        <v>-1</v>
      </c>
      <c r="BM4">
        <f>IFERROR(VLOOKUP($A4, CDS3Y_bbg!BL$5:BM$241,2), -1)</f>
        <v>43424</v>
      </c>
      <c r="BN4">
        <f>IFERROR(VLOOKUP($A4, CDS3Y_bbg!BM$5:BN$241,2), -1)</f>
        <v>-1</v>
      </c>
      <c r="BO4">
        <f>IFERROR(VLOOKUP($A4, CDS3Y_bbg!BN$5:BO$241,2), -1)</f>
        <v>43426</v>
      </c>
      <c r="BP4">
        <f>IFERROR(VLOOKUP($A4, CDS3Y_bbg!BO$5:BP$241,2), -1)</f>
        <v>-1</v>
      </c>
      <c r="BQ4">
        <f>IFERROR(VLOOKUP($A4, CDS3Y_bbg!BP$5:BQ$241,2), -1)</f>
        <v>-1</v>
      </c>
      <c r="BR4">
        <f>IFERROR(VLOOKUP($A4, CDS3Y_bbg!BQ$5:BR$241,2), -1)</f>
        <v>-1</v>
      </c>
      <c r="BS4">
        <f>IFERROR(VLOOKUP($A4, CDS3Y_bbg!BR$5:BS$241,2), -1)</f>
        <v>43426</v>
      </c>
      <c r="BT4">
        <f>IFERROR(VLOOKUP($A4, CDS3Y_bbg!BS$5:BT$241,2), -1)</f>
        <v>-1</v>
      </c>
      <c r="BU4">
        <f>IFERROR(VLOOKUP($A4, CDS3Y_bbg!BT$5:BU$241,2), -1)</f>
        <v>-1</v>
      </c>
      <c r="BV4">
        <f>IFERROR(VLOOKUP($A4, CDS3Y_bbg!BU$5:BV$241,2), -1)</f>
        <v>-1</v>
      </c>
      <c r="BW4">
        <f>IFERROR(VLOOKUP($A4, CDS3Y_bbg!BV$5:BW$241,2), -1)</f>
        <v>41915</v>
      </c>
      <c r="BX4">
        <f>IFERROR(VLOOKUP($A4, CDS3Y_bbg!BW$5:BX$241,2), -1)</f>
        <v>-1</v>
      </c>
      <c r="BY4">
        <f>IFERROR(VLOOKUP($A4, CDS3Y_bbg!BX$5:BY$241,2), -1)</f>
        <v>-1</v>
      </c>
      <c r="BZ4">
        <f>IFERROR(VLOOKUP($A4, CDS3Y_bbg!BY$5:BZ$241,2), -1)</f>
        <v>-1</v>
      </c>
      <c r="CA4">
        <f>IFERROR(VLOOKUP($A4, CDS3Y_bbg!BZ$5:CA$241,2), -1)</f>
        <v>41911</v>
      </c>
      <c r="CB4">
        <f>IFERROR(VLOOKUP($A4, CDS3Y_bbg!CA$5:CB$241,2), -1)</f>
        <v>-1</v>
      </c>
      <c r="CC4">
        <f>IFERROR(VLOOKUP($A4, CDS3Y_bbg!CB$5:CC$241,2), -1)</f>
        <v>41912</v>
      </c>
      <c r="CD4">
        <f>IFERROR(VLOOKUP($A4, CDS3Y_bbg!CC$5:CD$241,2), -1)</f>
        <v>-1</v>
      </c>
      <c r="CE4">
        <f>IFERROR(VLOOKUP($A4, CDS3Y_bbg!CD$5:CE$241,2), -1)</f>
        <v>43332</v>
      </c>
      <c r="CF4">
        <f>IFERROR(VLOOKUP($A4, CDS3Y_bbg!CE$5:CF$241,2), -1)</f>
        <v>-1</v>
      </c>
      <c r="CG4">
        <f>IFERROR(VLOOKUP($A4, CDS3Y_bbg!CF$5:CG$241,2), -1)</f>
        <v>41893</v>
      </c>
      <c r="CH4">
        <f>IFERROR(VLOOKUP($A4, CDS3Y_bbg!CG$5:CH$241,2), -1)</f>
        <v>-1</v>
      </c>
      <c r="CI4">
        <f>IFERROR(VLOOKUP($A4, CDS3Y_bbg!CH$5:CI$241,2), -1)</f>
        <v>-1</v>
      </c>
      <c r="CJ4">
        <f>IFERROR(VLOOKUP($A4, CDS3Y_bbg!CI$5:CJ$241,2), -1)</f>
        <v>-1</v>
      </c>
      <c r="CK4">
        <f>IFERROR(VLOOKUP($A4, CDS3Y_bbg!CJ$5:CK$241,2), -1)</f>
        <v>41844</v>
      </c>
      <c r="CL4">
        <f>IFERROR(VLOOKUP($A4, CDS3Y_bbg!CK$5:CL$241,2), -1)</f>
        <v>-1</v>
      </c>
      <c r="CM4">
        <f>IFERROR(VLOOKUP($A4, CDS3Y_bbg!CL$5:CM$241,2), -1)</f>
        <v>-1</v>
      </c>
      <c r="CN4">
        <f>IFERROR(VLOOKUP($A4, CDS3Y_bbg!CM$5:CN$241,2), -1)</f>
        <v>-1</v>
      </c>
    </row>
    <row r="5" spans="1:92" x14ac:dyDescent="0.25">
      <c r="A5" s="1">
        <v>36646</v>
      </c>
      <c r="B5">
        <f>IFERROR(VLOOKUP($A5, CDS3Y_bbg!A$5:B$241,2), -1)</f>
        <v>-1</v>
      </c>
      <c r="C5">
        <f>IFERROR(VLOOKUP($A5, CDS3Y_bbg!B$5:C$241,2), -1)</f>
        <v>41831</v>
      </c>
      <c r="D5">
        <f>IFERROR(VLOOKUP($A5, CDS3Y_bbg!C$5:D$241,2), -1)</f>
        <v>-1</v>
      </c>
      <c r="E5">
        <f>IFERROR(VLOOKUP($A5, CDS3Y_bbg!D$5:E$241,2), -1)</f>
        <v>44895</v>
      </c>
      <c r="F5">
        <f>IFERROR(VLOOKUP($A5, CDS3Y_bbg!E$5:F$241,2), -1)</f>
        <v>-1</v>
      </c>
      <c r="G5">
        <f>IFERROR(VLOOKUP($A5, CDS3Y_bbg!F$5:G$241,2), -1)</f>
        <v>40360</v>
      </c>
      <c r="H5">
        <f>IFERROR(VLOOKUP($A5, CDS3Y_bbg!G$5:H$241,2), -1)</f>
        <v>-1</v>
      </c>
      <c r="I5">
        <f>IFERROR(VLOOKUP($A5, CDS3Y_bbg!H$5:I$241,2), -1)</f>
        <v>44834</v>
      </c>
      <c r="J5">
        <f>IFERROR(VLOOKUP($A5, CDS3Y_bbg!I$5:J$241,2), -1)</f>
        <v>-1</v>
      </c>
      <c r="K5">
        <f>IFERROR(VLOOKUP($A5, CDS3Y_bbg!J$5:K$241,2), -1)</f>
        <v>41819</v>
      </c>
      <c r="L5">
        <f>IFERROR(VLOOKUP($A5, CDS3Y_bbg!K$5:L$241,2), -1)</f>
        <v>-1</v>
      </c>
      <c r="M5">
        <f>IFERROR(VLOOKUP($A5, CDS3Y_bbg!L$5:M$241,2), -1)</f>
        <v>40469</v>
      </c>
      <c r="N5">
        <f>IFERROR(VLOOKUP($A5, CDS3Y_bbg!M$5:N$241,2), -1)</f>
        <v>-1</v>
      </c>
      <c r="O5">
        <f>IFERROR(VLOOKUP($A5, CDS3Y_bbg!N$5:O$241,2), -1)</f>
        <v>40289</v>
      </c>
      <c r="P5">
        <f>IFERROR(VLOOKUP($A5, CDS3Y_bbg!O$5:P$241,2), -1)</f>
        <v>-1</v>
      </c>
      <c r="Q5">
        <f>IFERROR(VLOOKUP($A5, CDS3Y_bbg!P$5:Q$241,2), -1)</f>
        <v>44377</v>
      </c>
      <c r="R5">
        <f>IFERROR(VLOOKUP($A5, CDS3Y_bbg!Q$5:R$241,2), -1)</f>
        <v>-1</v>
      </c>
      <c r="S5">
        <f>IFERROR(VLOOKUP($A5, CDS3Y_bbg!R$5:S$241,2), -1)</f>
        <v>43337</v>
      </c>
      <c r="T5">
        <f>IFERROR(VLOOKUP($A5, CDS3Y_bbg!S$5:T$241,2), -1)</f>
        <v>-1</v>
      </c>
      <c r="U5">
        <f>IFERROR(VLOOKUP($A5, CDS3Y_bbg!T$5:U$241,2), -1)</f>
        <v>42062</v>
      </c>
      <c r="V5">
        <f>IFERROR(VLOOKUP($A5, CDS3Y_bbg!U$5:V$241,2), -1)</f>
        <v>-1</v>
      </c>
      <c r="W5">
        <f>IFERROR(VLOOKUP($A5, CDS3Y_bbg!V$5:W$241,2), -1)</f>
        <v>42283</v>
      </c>
      <c r="X5">
        <f>IFERROR(VLOOKUP($A5, CDS3Y_bbg!W$5:X$241,2), -1)</f>
        <v>-1</v>
      </c>
      <c r="Y5">
        <f>IFERROR(VLOOKUP($A5, CDS3Y_bbg!X$5:Y$241,2), -1)</f>
        <v>44468</v>
      </c>
      <c r="Z5">
        <f>IFERROR(VLOOKUP($A5, CDS3Y_bbg!Y$5:Z$241,2), -1)</f>
        <v>-1</v>
      </c>
      <c r="AA5">
        <f>IFERROR(VLOOKUP($A5, CDS3Y_bbg!Z$5:AA$241,2), -1)</f>
        <v>40481</v>
      </c>
      <c r="AB5">
        <f>IFERROR(VLOOKUP($A5, CDS3Y_bbg!AA$5:AB$241,2), -1)</f>
        <v>-1</v>
      </c>
      <c r="AC5">
        <f>IFERROR(VLOOKUP($A5, CDS3Y_bbg!AB$5:AC$241,2), -1)</f>
        <v>42676</v>
      </c>
      <c r="AD5">
        <f>IFERROR(VLOOKUP($A5, CDS3Y_bbg!AC$5:AD$241,2), -1)</f>
        <v>-1</v>
      </c>
      <c r="AE5">
        <f>IFERROR(VLOOKUP($A5, CDS3Y_bbg!AD$5:AE$241,2), -1)</f>
        <v>41149</v>
      </c>
      <c r="AF5">
        <f>IFERROR(VLOOKUP($A5, CDS3Y_bbg!AE$5:AF$241,2), -1)</f>
        <v>-1</v>
      </c>
      <c r="AG5">
        <f>IFERROR(VLOOKUP($A5, CDS3Y_bbg!AF$5:AG$241,2), -1)</f>
        <v>42004</v>
      </c>
      <c r="AH5">
        <f>IFERROR(VLOOKUP($A5, CDS3Y_bbg!AG$5:AH$241,2), -1)</f>
        <v>-1</v>
      </c>
      <c r="AI5">
        <f>IFERROR(VLOOKUP($A5, CDS3Y_bbg!AH$5:AI$241,2), -1)</f>
        <v>-1</v>
      </c>
      <c r="AJ5">
        <f>IFERROR(VLOOKUP($A5, CDS3Y_bbg!AI$5:AJ$241,2), -1)</f>
        <v>-1</v>
      </c>
      <c r="AK5">
        <f>IFERROR(VLOOKUP($A5, CDS3Y_bbg!AJ$5:AK$241,2), -1)</f>
        <v>-1</v>
      </c>
      <c r="AL5">
        <f>IFERROR(VLOOKUP($A5, CDS3Y_bbg!AK$5:AL$241,2), -1)</f>
        <v>-1</v>
      </c>
      <c r="AM5">
        <f>IFERROR(VLOOKUP($A5, CDS3Y_bbg!AL$5:AM$241,2), -1)</f>
        <v>-1</v>
      </c>
      <c r="AN5">
        <f>IFERROR(VLOOKUP($A5, CDS3Y_bbg!AM$5:AN$241,2), -1)</f>
        <v>-1</v>
      </c>
      <c r="AO5">
        <f>IFERROR(VLOOKUP($A5, CDS3Y_bbg!AN$5:AO$241,2), -1)</f>
        <v>43424</v>
      </c>
      <c r="AP5">
        <f>IFERROR(VLOOKUP($A5, CDS3Y_bbg!AO$5:AP$241,2), -1)</f>
        <v>-1</v>
      </c>
      <c r="AQ5">
        <f>IFERROR(VLOOKUP($A5, CDS3Y_bbg!AP$5:AQ$241,2), -1)</f>
        <v>44625</v>
      </c>
      <c r="AR5">
        <f>IFERROR(VLOOKUP($A5, CDS3Y_bbg!AQ$5:AR$241,2), -1)</f>
        <v>-1</v>
      </c>
      <c r="AS5">
        <f>IFERROR(VLOOKUP($A5, CDS3Y_bbg!AR$5:AS$241,2), -1)</f>
        <v>44626</v>
      </c>
      <c r="AT5">
        <f>IFERROR(VLOOKUP($A5, CDS3Y_bbg!AS$5:AT$241,2), -1)</f>
        <v>-1</v>
      </c>
      <c r="AU5">
        <f>IFERROR(VLOOKUP($A5, CDS3Y_bbg!AT$5:AU$241,2), -1)</f>
        <v>-1</v>
      </c>
      <c r="AV5">
        <f>IFERROR(VLOOKUP($A5, CDS3Y_bbg!AU$5:AV$241,2), -1)</f>
        <v>-1</v>
      </c>
      <c r="AW5">
        <f>IFERROR(VLOOKUP($A5, CDS3Y_bbg!AV$5:AW$241,2), -1)</f>
        <v>41863</v>
      </c>
      <c r="AX5">
        <f>IFERROR(VLOOKUP($A5, CDS3Y_bbg!AW$5:AX$241,2), -1)</f>
        <v>-1</v>
      </c>
      <c r="AY5">
        <f>IFERROR(VLOOKUP($A5, CDS3Y_bbg!AX$5:AY$241,2), -1)</f>
        <v>43402</v>
      </c>
      <c r="AZ5">
        <f>IFERROR(VLOOKUP($A5, CDS3Y_bbg!AY$5:AZ$241,2), -1)</f>
        <v>-1</v>
      </c>
      <c r="BA5">
        <f>IFERROR(VLOOKUP($A5, CDS3Y_bbg!AZ$5:BA$241,2), -1)</f>
        <v>-1</v>
      </c>
      <c r="BB5">
        <f>IFERROR(VLOOKUP($A5, CDS3Y_bbg!BA$5:BB$241,2), -1)</f>
        <v>-1</v>
      </c>
      <c r="BC5">
        <f>IFERROR(VLOOKUP($A5, CDS3Y_bbg!BB$5:BC$241,2), -1)</f>
        <v>41722</v>
      </c>
      <c r="BD5">
        <f>IFERROR(VLOOKUP($A5, CDS3Y_bbg!BC$5:BD$241,2), -1)</f>
        <v>-1</v>
      </c>
      <c r="BE5">
        <f>IFERROR(VLOOKUP($A5, CDS3Y_bbg!BD$5:BE$241,2), -1)</f>
        <v>-1</v>
      </c>
      <c r="BF5">
        <f>IFERROR(VLOOKUP($A5, CDS3Y_bbg!BE$5:BF$241,2), -1)</f>
        <v>-1</v>
      </c>
      <c r="BG5">
        <f>IFERROR(VLOOKUP($A5, CDS3Y_bbg!BF$5:BG$241,2), -1)</f>
        <v>-1</v>
      </c>
      <c r="BH5">
        <f>IFERROR(VLOOKUP($A5, CDS3Y_bbg!BG$5:BH$241,2), -1)</f>
        <v>-1</v>
      </c>
      <c r="BI5">
        <f>IFERROR(VLOOKUP($A5, CDS3Y_bbg!BH$5:BI$241,2), -1)</f>
        <v>43424</v>
      </c>
      <c r="BJ5">
        <f>IFERROR(VLOOKUP($A5, CDS3Y_bbg!BI$5:BJ$241,2), -1)</f>
        <v>-1</v>
      </c>
      <c r="BK5">
        <f>IFERROR(VLOOKUP($A5, CDS3Y_bbg!BJ$5:BK$241,2), -1)</f>
        <v>-1</v>
      </c>
      <c r="BL5">
        <f>IFERROR(VLOOKUP($A5, CDS3Y_bbg!BK$5:BL$241,2), -1)</f>
        <v>-1</v>
      </c>
      <c r="BM5">
        <f>IFERROR(VLOOKUP($A5, CDS3Y_bbg!BL$5:BM$241,2), -1)</f>
        <v>43424</v>
      </c>
      <c r="BN5">
        <f>IFERROR(VLOOKUP($A5, CDS3Y_bbg!BM$5:BN$241,2), -1)</f>
        <v>-1</v>
      </c>
      <c r="BO5">
        <f>IFERROR(VLOOKUP($A5, CDS3Y_bbg!BN$5:BO$241,2), -1)</f>
        <v>43426</v>
      </c>
      <c r="BP5">
        <f>IFERROR(VLOOKUP($A5, CDS3Y_bbg!BO$5:BP$241,2), -1)</f>
        <v>-1</v>
      </c>
      <c r="BQ5">
        <f>IFERROR(VLOOKUP($A5, CDS3Y_bbg!BP$5:BQ$241,2), -1)</f>
        <v>-1</v>
      </c>
      <c r="BR5">
        <f>IFERROR(VLOOKUP($A5, CDS3Y_bbg!BQ$5:BR$241,2), -1)</f>
        <v>-1</v>
      </c>
      <c r="BS5">
        <f>IFERROR(VLOOKUP($A5, CDS3Y_bbg!BR$5:BS$241,2), -1)</f>
        <v>43426</v>
      </c>
      <c r="BT5">
        <f>IFERROR(VLOOKUP($A5, CDS3Y_bbg!BS$5:BT$241,2), -1)</f>
        <v>-1</v>
      </c>
      <c r="BU5">
        <f>IFERROR(VLOOKUP($A5, CDS3Y_bbg!BT$5:BU$241,2), -1)</f>
        <v>-1</v>
      </c>
      <c r="BV5">
        <f>IFERROR(VLOOKUP($A5, CDS3Y_bbg!BU$5:BV$241,2), -1)</f>
        <v>-1</v>
      </c>
      <c r="BW5">
        <f>IFERROR(VLOOKUP($A5, CDS3Y_bbg!BV$5:BW$241,2), -1)</f>
        <v>41915</v>
      </c>
      <c r="BX5">
        <f>IFERROR(VLOOKUP($A5, CDS3Y_bbg!BW$5:BX$241,2), -1)</f>
        <v>-1</v>
      </c>
      <c r="BY5">
        <f>IFERROR(VLOOKUP($A5, CDS3Y_bbg!BX$5:BY$241,2), -1)</f>
        <v>-1</v>
      </c>
      <c r="BZ5">
        <f>IFERROR(VLOOKUP($A5, CDS3Y_bbg!BY$5:BZ$241,2), -1)</f>
        <v>-1</v>
      </c>
      <c r="CA5">
        <f>IFERROR(VLOOKUP($A5, CDS3Y_bbg!BZ$5:CA$241,2), -1)</f>
        <v>41911</v>
      </c>
      <c r="CB5">
        <f>IFERROR(VLOOKUP($A5, CDS3Y_bbg!CA$5:CB$241,2), -1)</f>
        <v>-1</v>
      </c>
      <c r="CC5">
        <f>IFERROR(VLOOKUP($A5, CDS3Y_bbg!CB$5:CC$241,2), -1)</f>
        <v>41912</v>
      </c>
      <c r="CD5">
        <f>IFERROR(VLOOKUP($A5, CDS3Y_bbg!CC$5:CD$241,2), -1)</f>
        <v>-1</v>
      </c>
      <c r="CE5">
        <f>IFERROR(VLOOKUP($A5, CDS3Y_bbg!CD$5:CE$241,2), -1)</f>
        <v>43332</v>
      </c>
      <c r="CF5">
        <f>IFERROR(VLOOKUP($A5, CDS3Y_bbg!CE$5:CF$241,2), -1)</f>
        <v>-1</v>
      </c>
      <c r="CG5">
        <f>IFERROR(VLOOKUP($A5, CDS3Y_bbg!CF$5:CG$241,2), -1)</f>
        <v>41893</v>
      </c>
      <c r="CH5">
        <f>IFERROR(VLOOKUP($A5, CDS3Y_bbg!CG$5:CH$241,2), -1)</f>
        <v>-1</v>
      </c>
      <c r="CI5">
        <f>IFERROR(VLOOKUP($A5, CDS3Y_bbg!CH$5:CI$241,2), -1)</f>
        <v>-1</v>
      </c>
      <c r="CJ5">
        <f>IFERROR(VLOOKUP($A5, CDS3Y_bbg!CI$5:CJ$241,2), -1)</f>
        <v>-1</v>
      </c>
      <c r="CK5">
        <f>IFERROR(VLOOKUP($A5, CDS3Y_bbg!CJ$5:CK$241,2), -1)</f>
        <v>41844</v>
      </c>
      <c r="CL5">
        <f>IFERROR(VLOOKUP($A5, CDS3Y_bbg!CK$5:CL$241,2), -1)</f>
        <v>-1</v>
      </c>
      <c r="CM5">
        <f>IFERROR(VLOOKUP($A5, CDS3Y_bbg!CL$5:CM$241,2), -1)</f>
        <v>-1</v>
      </c>
      <c r="CN5">
        <f>IFERROR(VLOOKUP($A5, CDS3Y_bbg!CM$5:CN$241,2), -1)</f>
        <v>-1</v>
      </c>
    </row>
    <row r="6" spans="1:92" x14ac:dyDescent="0.25">
      <c r="A6" s="1">
        <v>36677</v>
      </c>
      <c r="B6">
        <f>IFERROR(VLOOKUP($A6, CDS3Y_bbg!A$5:B$241,2), -1)</f>
        <v>-1</v>
      </c>
      <c r="C6">
        <f>IFERROR(VLOOKUP($A6, CDS3Y_bbg!B$5:C$241,2), -1)</f>
        <v>41831</v>
      </c>
      <c r="D6">
        <f>IFERROR(VLOOKUP($A6, CDS3Y_bbg!C$5:D$241,2), -1)</f>
        <v>-1</v>
      </c>
      <c r="E6">
        <f>IFERROR(VLOOKUP($A6, CDS3Y_bbg!D$5:E$241,2), -1)</f>
        <v>44895</v>
      </c>
      <c r="F6">
        <f>IFERROR(VLOOKUP($A6, CDS3Y_bbg!E$5:F$241,2), -1)</f>
        <v>-1</v>
      </c>
      <c r="G6">
        <f>IFERROR(VLOOKUP($A6, CDS3Y_bbg!F$5:G$241,2), -1)</f>
        <v>40360</v>
      </c>
      <c r="H6">
        <f>IFERROR(VLOOKUP($A6, CDS3Y_bbg!G$5:H$241,2), -1)</f>
        <v>-1</v>
      </c>
      <c r="I6">
        <f>IFERROR(VLOOKUP($A6, CDS3Y_bbg!H$5:I$241,2), -1)</f>
        <v>44834</v>
      </c>
      <c r="J6">
        <f>IFERROR(VLOOKUP($A6, CDS3Y_bbg!I$5:J$241,2), -1)</f>
        <v>-1</v>
      </c>
      <c r="K6">
        <f>IFERROR(VLOOKUP($A6, CDS3Y_bbg!J$5:K$241,2), -1)</f>
        <v>41819</v>
      </c>
      <c r="L6">
        <f>IFERROR(VLOOKUP($A6, CDS3Y_bbg!K$5:L$241,2), -1)</f>
        <v>-1</v>
      </c>
      <c r="M6">
        <f>IFERROR(VLOOKUP($A6, CDS3Y_bbg!L$5:M$241,2), -1)</f>
        <v>40469</v>
      </c>
      <c r="N6">
        <f>IFERROR(VLOOKUP($A6, CDS3Y_bbg!M$5:N$241,2), -1)</f>
        <v>-1</v>
      </c>
      <c r="O6">
        <f>IFERROR(VLOOKUP($A6, CDS3Y_bbg!N$5:O$241,2), -1)</f>
        <v>40289</v>
      </c>
      <c r="P6">
        <f>IFERROR(VLOOKUP($A6, CDS3Y_bbg!O$5:P$241,2), -1)</f>
        <v>-1</v>
      </c>
      <c r="Q6">
        <f>IFERROR(VLOOKUP($A6, CDS3Y_bbg!P$5:Q$241,2), -1)</f>
        <v>44377</v>
      </c>
      <c r="R6">
        <f>IFERROR(VLOOKUP($A6, CDS3Y_bbg!Q$5:R$241,2), -1)</f>
        <v>-1</v>
      </c>
      <c r="S6">
        <f>IFERROR(VLOOKUP($A6, CDS3Y_bbg!R$5:S$241,2), -1)</f>
        <v>43337</v>
      </c>
      <c r="T6">
        <f>IFERROR(VLOOKUP($A6, CDS3Y_bbg!S$5:T$241,2), -1)</f>
        <v>-1</v>
      </c>
      <c r="U6">
        <f>IFERROR(VLOOKUP($A6, CDS3Y_bbg!T$5:U$241,2), -1)</f>
        <v>42062</v>
      </c>
      <c r="V6">
        <f>IFERROR(VLOOKUP($A6, CDS3Y_bbg!U$5:V$241,2), -1)</f>
        <v>-1</v>
      </c>
      <c r="W6">
        <f>IFERROR(VLOOKUP($A6, CDS3Y_bbg!V$5:W$241,2), -1)</f>
        <v>42283</v>
      </c>
      <c r="X6">
        <f>IFERROR(VLOOKUP($A6, CDS3Y_bbg!W$5:X$241,2), -1)</f>
        <v>-1</v>
      </c>
      <c r="Y6">
        <f>IFERROR(VLOOKUP($A6, CDS3Y_bbg!X$5:Y$241,2), -1)</f>
        <v>44468</v>
      </c>
      <c r="Z6">
        <f>IFERROR(VLOOKUP($A6, CDS3Y_bbg!Y$5:Z$241,2), -1)</f>
        <v>-1</v>
      </c>
      <c r="AA6">
        <f>IFERROR(VLOOKUP($A6, CDS3Y_bbg!Z$5:AA$241,2), -1)</f>
        <v>40481</v>
      </c>
      <c r="AB6">
        <f>IFERROR(VLOOKUP($A6, CDS3Y_bbg!AA$5:AB$241,2), -1)</f>
        <v>-1</v>
      </c>
      <c r="AC6">
        <f>IFERROR(VLOOKUP($A6, CDS3Y_bbg!AB$5:AC$241,2), -1)</f>
        <v>42676</v>
      </c>
      <c r="AD6">
        <f>IFERROR(VLOOKUP($A6, CDS3Y_bbg!AC$5:AD$241,2), -1)</f>
        <v>-1</v>
      </c>
      <c r="AE6">
        <f>IFERROR(VLOOKUP($A6, CDS3Y_bbg!AD$5:AE$241,2), -1)</f>
        <v>41149</v>
      </c>
      <c r="AF6">
        <f>IFERROR(VLOOKUP($A6, CDS3Y_bbg!AE$5:AF$241,2), -1)</f>
        <v>-1</v>
      </c>
      <c r="AG6">
        <f>IFERROR(VLOOKUP($A6, CDS3Y_bbg!AF$5:AG$241,2), -1)</f>
        <v>42004</v>
      </c>
      <c r="AH6">
        <f>IFERROR(VLOOKUP($A6, CDS3Y_bbg!AG$5:AH$241,2), -1)</f>
        <v>-1</v>
      </c>
      <c r="AI6">
        <f>IFERROR(VLOOKUP($A6, CDS3Y_bbg!AH$5:AI$241,2), -1)</f>
        <v>-1</v>
      </c>
      <c r="AJ6">
        <f>IFERROR(VLOOKUP($A6, CDS3Y_bbg!AI$5:AJ$241,2), -1)</f>
        <v>-1</v>
      </c>
      <c r="AK6">
        <f>IFERROR(VLOOKUP($A6, CDS3Y_bbg!AJ$5:AK$241,2), -1)</f>
        <v>-1</v>
      </c>
      <c r="AL6">
        <f>IFERROR(VLOOKUP($A6, CDS3Y_bbg!AK$5:AL$241,2), -1)</f>
        <v>-1</v>
      </c>
      <c r="AM6">
        <f>IFERROR(VLOOKUP($A6, CDS3Y_bbg!AL$5:AM$241,2), -1)</f>
        <v>-1</v>
      </c>
      <c r="AN6">
        <f>IFERROR(VLOOKUP($A6, CDS3Y_bbg!AM$5:AN$241,2), -1)</f>
        <v>-1</v>
      </c>
      <c r="AO6">
        <f>IFERROR(VLOOKUP($A6, CDS3Y_bbg!AN$5:AO$241,2), -1)</f>
        <v>43424</v>
      </c>
      <c r="AP6">
        <f>IFERROR(VLOOKUP($A6, CDS3Y_bbg!AO$5:AP$241,2), -1)</f>
        <v>-1</v>
      </c>
      <c r="AQ6">
        <f>IFERROR(VLOOKUP($A6, CDS3Y_bbg!AP$5:AQ$241,2), -1)</f>
        <v>44625</v>
      </c>
      <c r="AR6">
        <f>IFERROR(VLOOKUP($A6, CDS3Y_bbg!AQ$5:AR$241,2), -1)</f>
        <v>-1</v>
      </c>
      <c r="AS6">
        <f>IFERROR(VLOOKUP($A6, CDS3Y_bbg!AR$5:AS$241,2), -1)</f>
        <v>44626</v>
      </c>
      <c r="AT6">
        <f>IFERROR(VLOOKUP($A6, CDS3Y_bbg!AS$5:AT$241,2), -1)</f>
        <v>-1</v>
      </c>
      <c r="AU6">
        <f>IFERROR(VLOOKUP($A6, CDS3Y_bbg!AT$5:AU$241,2), -1)</f>
        <v>-1</v>
      </c>
      <c r="AV6">
        <f>IFERROR(VLOOKUP($A6, CDS3Y_bbg!AU$5:AV$241,2), -1)</f>
        <v>-1</v>
      </c>
      <c r="AW6">
        <f>IFERROR(VLOOKUP($A6, CDS3Y_bbg!AV$5:AW$241,2), -1)</f>
        <v>41863</v>
      </c>
      <c r="AX6">
        <f>IFERROR(VLOOKUP($A6, CDS3Y_bbg!AW$5:AX$241,2), -1)</f>
        <v>-1</v>
      </c>
      <c r="AY6">
        <f>IFERROR(VLOOKUP($A6, CDS3Y_bbg!AX$5:AY$241,2), -1)</f>
        <v>43402</v>
      </c>
      <c r="AZ6">
        <f>IFERROR(VLOOKUP($A6, CDS3Y_bbg!AY$5:AZ$241,2), -1)</f>
        <v>-1</v>
      </c>
      <c r="BA6">
        <f>IFERROR(VLOOKUP($A6, CDS3Y_bbg!AZ$5:BA$241,2), -1)</f>
        <v>-1</v>
      </c>
      <c r="BB6">
        <f>IFERROR(VLOOKUP($A6, CDS3Y_bbg!BA$5:BB$241,2), -1)</f>
        <v>-1</v>
      </c>
      <c r="BC6">
        <f>IFERROR(VLOOKUP($A6, CDS3Y_bbg!BB$5:BC$241,2), -1)</f>
        <v>41722</v>
      </c>
      <c r="BD6">
        <f>IFERROR(VLOOKUP($A6, CDS3Y_bbg!BC$5:BD$241,2), -1)</f>
        <v>-1</v>
      </c>
      <c r="BE6">
        <f>IFERROR(VLOOKUP($A6, CDS3Y_bbg!BD$5:BE$241,2), -1)</f>
        <v>-1</v>
      </c>
      <c r="BF6">
        <f>IFERROR(VLOOKUP($A6, CDS3Y_bbg!BE$5:BF$241,2), -1)</f>
        <v>-1</v>
      </c>
      <c r="BG6">
        <f>IFERROR(VLOOKUP($A6, CDS3Y_bbg!BF$5:BG$241,2), -1)</f>
        <v>-1</v>
      </c>
      <c r="BH6">
        <f>IFERROR(VLOOKUP($A6, CDS3Y_bbg!BG$5:BH$241,2), -1)</f>
        <v>-1</v>
      </c>
      <c r="BI6">
        <f>IFERROR(VLOOKUP($A6, CDS3Y_bbg!BH$5:BI$241,2), -1)</f>
        <v>43424</v>
      </c>
      <c r="BJ6">
        <f>IFERROR(VLOOKUP($A6, CDS3Y_bbg!BI$5:BJ$241,2), -1)</f>
        <v>-1</v>
      </c>
      <c r="BK6">
        <f>IFERROR(VLOOKUP($A6, CDS3Y_bbg!BJ$5:BK$241,2), -1)</f>
        <v>-1</v>
      </c>
      <c r="BL6">
        <f>IFERROR(VLOOKUP($A6, CDS3Y_bbg!BK$5:BL$241,2), -1)</f>
        <v>-1</v>
      </c>
      <c r="BM6">
        <f>IFERROR(VLOOKUP($A6, CDS3Y_bbg!BL$5:BM$241,2), -1)</f>
        <v>43424</v>
      </c>
      <c r="BN6">
        <f>IFERROR(VLOOKUP($A6, CDS3Y_bbg!BM$5:BN$241,2), -1)</f>
        <v>-1</v>
      </c>
      <c r="BO6">
        <f>IFERROR(VLOOKUP($A6, CDS3Y_bbg!BN$5:BO$241,2), -1)</f>
        <v>43426</v>
      </c>
      <c r="BP6">
        <f>IFERROR(VLOOKUP($A6, CDS3Y_bbg!BO$5:BP$241,2), -1)</f>
        <v>-1</v>
      </c>
      <c r="BQ6">
        <f>IFERROR(VLOOKUP($A6, CDS3Y_bbg!BP$5:BQ$241,2), -1)</f>
        <v>-1</v>
      </c>
      <c r="BR6">
        <f>IFERROR(VLOOKUP($A6, CDS3Y_bbg!BQ$5:BR$241,2), -1)</f>
        <v>-1</v>
      </c>
      <c r="BS6">
        <f>IFERROR(VLOOKUP($A6, CDS3Y_bbg!BR$5:BS$241,2), -1)</f>
        <v>43426</v>
      </c>
      <c r="BT6">
        <f>IFERROR(VLOOKUP($A6, CDS3Y_bbg!BS$5:BT$241,2), -1)</f>
        <v>-1</v>
      </c>
      <c r="BU6">
        <f>IFERROR(VLOOKUP($A6, CDS3Y_bbg!BT$5:BU$241,2), -1)</f>
        <v>-1</v>
      </c>
      <c r="BV6">
        <f>IFERROR(VLOOKUP($A6, CDS3Y_bbg!BU$5:BV$241,2), -1)</f>
        <v>-1</v>
      </c>
      <c r="BW6">
        <f>IFERROR(VLOOKUP($A6, CDS3Y_bbg!BV$5:BW$241,2), -1)</f>
        <v>41915</v>
      </c>
      <c r="BX6">
        <f>IFERROR(VLOOKUP($A6, CDS3Y_bbg!BW$5:BX$241,2), -1)</f>
        <v>-1</v>
      </c>
      <c r="BY6">
        <f>IFERROR(VLOOKUP($A6, CDS3Y_bbg!BX$5:BY$241,2), -1)</f>
        <v>-1</v>
      </c>
      <c r="BZ6">
        <f>IFERROR(VLOOKUP($A6, CDS3Y_bbg!BY$5:BZ$241,2), -1)</f>
        <v>-1</v>
      </c>
      <c r="CA6">
        <f>IFERROR(VLOOKUP($A6, CDS3Y_bbg!BZ$5:CA$241,2), -1)</f>
        <v>41911</v>
      </c>
      <c r="CB6">
        <f>IFERROR(VLOOKUP($A6, CDS3Y_bbg!CA$5:CB$241,2), -1)</f>
        <v>-1</v>
      </c>
      <c r="CC6">
        <f>IFERROR(VLOOKUP($A6, CDS3Y_bbg!CB$5:CC$241,2), -1)</f>
        <v>41912</v>
      </c>
      <c r="CD6">
        <f>IFERROR(VLOOKUP($A6, CDS3Y_bbg!CC$5:CD$241,2), -1)</f>
        <v>-1</v>
      </c>
      <c r="CE6">
        <f>IFERROR(VLOOKUP($A6, CDS3Y_bbg!CD$5:CE$241,2), -1)</f>
        <v>43332</v>
      </c>
      <c r="CF6">
        <f>IFERROR(VLOOKUP($A6, CDS3Y_bbg!CE$5:CF$241,2), -1)</f>
        <v>-1</v>
      </c>
      <c r="CG6">
        <f>IFERROR(VLOOKUP($A6, CDS3Y_bbg!CF$5:CG$241,2), -1)</f>
        <v>41893</v>
      </c>
      <c r="CH6">
        <f>IFERROR(VLOOKUP($A6, CDS3Y_bbg!CG$5:CH$241,2), -1)</f>
        <v>-1</v>
      </c>
      <c r="CI6">
        <f>IFERROR(VLOOKUP($A6, CDS3Y_bbg!CH$5:CI$241,2), -1)</f>
        <v>-1</v>
      </c>
      <c r="CJ6">
        <f>IFERROR(VLOOKUP($A6, CDS3Y_bbg!CI$5:CJ$241,2), -1)</f>
        <v>-1</v>
      </c>
      <c r="CK6">
        <f>IFERROR(VLOOKUP($A6, CDS3Y_bbg!CJ$5:CK$241,2), -1)</f>
        <v>41844</v>
      </c>
      <c r="CL6">
        <f>IFERROR(VLOOKUP($A6, CDS3Y_bbg!CK$5:CL$241,2), -1)</f>
        <v>-1</v>
      </c>
      <c r="CM6">
        <f>IFERROR(VLOOKUP($A6, CDS3Y_bbg!CL$5:CM$241,2), -1)</f>
        <v>-1</v>
      </c>
      <c r="CN6">
        <f>IFERROR(VLOOKUP($A6, CDS3Y_bbg!CM$5:CN$241,2), -1)</f>
        <v>-1</v>
      </c>
    </row>
    <row r="7" spans="1:92" x14ac:dyDescent="0.25">
      <c r="A7" s="1">
        <v>36707</v>
      </c>
      <c r="B7">
        <f>IFERROR(VLOOKUP($A7, CDS3Y_bbg!A$5:B$241,2), -1)</f>
        <v>-1</v>
      </c>
      <c r="C7">
        <f>IFERROR(VLOOKUP($A7, CDS3Y_bbg!B$5:C$241,2), -1)</f>
        <v>41831</v>
      </c>
      <c r="D7">
        <f>IFERROR(VLOOKUP($A7, CDS3Y_bbg!C$5:D$241,2), -1)</f>
        <v>-1</v>
      </c>
      <c r="E7">
        <f>IFERROR(VLOOKUP($A7, CDS3Y_bbg!D$5:E$241,2), -1)</f>
        <v>44895</v>
      </c>
      <c r="F7">
        <f>IFERROR(VLOOKUP($A7, CDS3Y_bbg!E$5:F$241,2), -1)</f>
        <v>-1</v>
      </c>
      <c r="G7">
        <f>IFERROR(VLOOKUP($A7, CDS3Y_bbg!F$5:G$241,2), -1)</f>
        <v>40360</v>
      </c>
      <c r="H7">
        <f>IFERROR(VLOOKUP($A7, CDS3Y_bbg!G$5:H$241,2), -1)</f>
        <v>-1</v>
      </c>
      <c r="I7">
        <f>IFERROR(VLOOKUP($A7, CDS3Y_bbg!H$5:I$241,2), -1)</f>
        <v>44834</v>
      </c>
      <c r="J7">
        <f>IFERROR(VLOOKUP($A7, CDS3Y_bbg!I$5:J$241,2), -1)</f>
        <v>-1</v>
      </c>
      <c r="K7">
        <f>IFERROR(VLOOKUP($A7, CDS3Y_bbg!J$5:K$241,2), -1)</f>
        <v>41819</v>
      </c>
      <c r="L7">
        <f>IFERROR(VLOOKUP($A7, CDS3Y_bbg!K$5:L$241,2), -1)</f>
        <v>-1</v>
      </c>
      <c r="M7">
        <f>IFERROR(VLOOKUP($A7, CDS3Y_bbg!L$5:M$241,2), -1)</f>
        <v>40469</v>
      </c>
      <c r="N7">
        <f>IFERROR(VLOOKUP($A7, CDS3Y_bbg!M$5:N$241,2), -1)</f>
        <v>-1</v>
      </c>
      <c r="O7">
        <f>IFERROR(VLOOKUP($A7, CDS3Y_bbg!N$5:O$241,2), -1)</f>
        <v>40289</v>
      </c>
      <c r="P7">
        <f>IFERROR(VLOOKUP($A7, CDS3Y_bbg!O$5:P$241,2), -1)</f>
        <v>-1</v>
      </c>
      <c r="Q7">
        <f>IFERROR(VLOOKUP($A7, CDS3Y_bbg!P$5:Q$241,2), -1)</f>
        <v>44377</v>
      </c>
      <c r="R7">
        <f>IFERROR(VLOOKUP($A7, CDS3Y_bbg!Q$5:R$241,2), -1)</f>
        <v>-1</v>
      </c>
      <c r="S7">
        <f>IFERROR(VLOOKUP($A7, CDS3Y_bbg!R$5:S$241,2), -1)</f>
        <v>43337</v>
      </c>
      <c r="T7">
        <f>IFERROR(VLOOKUP($A7, CDS3Y_bbg!S$5:T$241,2), -1)</f>
        <v>-1</v>
      </c>
      <c r="U7">
        <f>IFERROR(VLOOKUP($A7, CDS3Y_bbg!T$5:U$241,2), -1)</f>
        <v>42062</v>
      </c>
      <c r="V7">
        <f>IFERROR(VLOOKUP($A7, CDS3Y_bbg!U$5:V$241,2), -1)</f>
        <v>-1</v>
      </c>
      <c r="W7">
        <f>IFERROR(VLOOKUP($A7, CDS3Y_bbg!V$5:W$241,2), -1)</f>
        <v>42283</v>
      </c>
      <c r="X7">
        <f>IFERROR(VLOOKUP($A7, CDS3Y_bbg!W$5:X$241,2), -1)</f>
        <v>-1</v>
      </c>
      <c r="Y7">
        <f>IFERROR(VLOOKUP($A7, CDS3Y_bbg!X$5:Y$241,2), -1)</f>
        <v>44468</v>
      </c>
      <c r="Z7">
        <f>IFERROR(VLOOKUP($A7, CDS3Y_bbg!Y$5:Z$241,2), -1)</f>
        <v>-1</v>
      </c>
      <c r="AA7">
        <f>IFERROR(VLOOKUP($A7, CDS3Y_bbg!Z$5:AA$241,2), -1)</f>
        <v>40481</v>
      </c>
      <c r="AB7">
        <f>IFERROR(VLOOKUP($A7, CDS3Y_bbg!AA$5:AB$241,2), -1)</f>
        <v>-1</v>
      </c>
      <c r="AC7">
        <f>IFERROR(VLOOKUP($A7, CDS3Y_bbg!AB$5:AC$241,2), -1)</f>
        <v>42676</v>
      </c>
      <c r="AD7">
        <f>IFERROR(VLOOKUP($A7, CDS3Y_bbg!AC$5:AD$241,2), -1)</f>
        <v>-1</v>
      </c>
      <c r="AE7">
        <f>IFERROR(VLOOKUP($A7, CDS3Y_bbg!AD$5:AE$241,2), -1)</f>
        <v>41149</v>
      </c>
      <c r="AF7">
        <f>IFERROR(VLOOKUP($A7, CDS3Y_bbg!AE$5:AF$241,2), -1)</f>
        <v>-1</v>
      </c>
      <c r="AG7">
        <f>IFERROR(VLOOKUP($A7, CDS3Y_bbg!AF$5:AG$241,2), -1)</f>
        <v>42004</v>
      </c>
      <c r="AH7">
        <f>IFERROR(VLOOKUP($A7, CDS3Y_bbg!AG$5:AH$241,2), -1)</f>
        <v>-1</v>
      </c>
      <c r="AI7">
        <f>IFERROR(VLOOKUP($A7, CDS3Y_bbg!AH$5:AI$241,2), -1)</f>
        <v>-1</v>
      </c>
      <c r="AJ7">
        <f>IFERROR(VLOOKUP($A7, CDS3Y_bbg!AI$5:AJ$241,2), -1)</f>
        <v>-1</v>
      </c>
      <c r="AK7">
        <f>IFERROR(VLOOKUP($A7, CDS3Y_bbg!AJ$5:AK$241,2), -1)</f>
        <v>-1</v>
      </c>
      <c r="AL7">
        <f>IFERROR(VLOOKUP($A7, CDS3Y_bbg!AK$5:AL$241,2), -1)</f>
        <v>-1</v>
      </c>
      <c r="AM7">
        <f>IFERROR(VLOOKUP($A7, CDS3Y_bbg!AL$5:AM$241,2), -1)</f>
        <v>-1</v>
      </c>
      <c r="AN7">
        <f>IFERROR(VLOOKUP($A7, CDS3Y_bbg!AM$5:AN$241,2), -1)</f>
        <v>-1</v>
      </c>
      <c r="AO7">
        <f>IFERROR(VLOOKUP($A7, CDS3Y_bbg!AN$5:AO$241,2), -1)</f>
        <v>43424</v>
      </c>
      <c r="AP7">
        <f>IFERROR(VLOOKUP($A7, CDS3Y_bbg!AO$5:AP$241,2), -1)</f>
        <v>-1</v>
      </c>
      <c r="AQ7">
        <f>IFERROR(VLOOKUP($A7, CDS3Y_bbg!AP$5:AQ$241,2), -1)</f>
        <v>44625</v>
      </c>
      <c r="AR7">
        <f>IFERROR(VLOOKUP($A7, CDS3Y_bbg!AQ$5:AR$241,2), -1)</f>
        <v>-1</v>
      </c>
      <c r="AS7">
        <f>IFERROR(VLOOKUP($A7, CDS3Y_bbg!AR$5:AS$241,2), -1)</f>
        <v>44626</v>
      </c>
      <c r="AT7">
        <f>IFERROR(VLOOKUP($A7, CDS3Y_bbg!AS$5:AT$241,2), -1)</f>
        <v>-1</v>
      </c>
      <c r="AU7">
        <f>IFERROR(VLOOKUP($A7, CDS3Y_bbg!AT$5:AU$241,2), -1)</f>
        <v>-1</v>
      </c>
      <c r="AV7">
        <f>IFERROR(VLOOKUP($A7, CDS3Y_bbg!AU$5:AV$241,2), -1)</f>
        <v>-1</v>
      </c>
      <c r="AW7">
        <f>IFERROR(VLOOKUP($A7, CDS3Y_bbg!AV$5:AW$241,2), -1)</f>
        <v>41863</v>
      </c>
      <c r="AX7">
        <f>IFERROR(VLOOKUP($A7, CDS3Y_bbg!AW$5:AX$241,2), -1)</f>
        <v>-1</v>
      </c>
      <c r="AY7">
        <f>IFERROR(VLOOKUP($A7, CDS3Y_bbg!AX$5:AY$241,2), -1)</f>
        <v>43402</v>
      </c>
      <c r="AZ7">
        <f>IFERROR(VLOOKUP($A7, CDS3Y_bbg!AY$5:AZ$241,2), -1)</f>
        <v>-1</v>
      </c>
      <c r="BA7">
        <f>IFERROR(VLOOKUP($A7, CDS3Y_bbg!AZ$5:BA$241,2), -1)</f>
        <v>-1</v>
      </c>
      <c r="BB7">
        <f>IFERROR(VLOOKUP($A7, CDS3Y_bbg!BA$5:BB$241,2), -1)</f>
        <v>-1</v>
      </c>
      <c r="BC7">
        <f>IFERROR(VLOOKUP($A7, CDS3Y_bbg!BB$5:BC$241,2), -1)</f>
        <v>41722</v>
      </c>
      <c r="BD7">
        <f>IFERROR(VLOOKUP($A7, CDS3Y_bbg!BC$5:BD$241,2), -1)</f>
        <v>-1</v>
      </c>
      <c r="BE7">
        <f>IFERROR(VLOOKUP($A7, CDS3Y_bbg!BD$5:BE$241,2), -1)</f>
        <v>-1</v>
      </c>
      <c r="BF7">
        <f>IFERROR(VLOOKUP($A7, CDS3Y_bbg!BE$5:BF$241,2), -1)</f>
        <v>-1</v>
      </c>
      <c r="BG7">
        <f>IFERROR(VLOOKUP($A7, CDS3Y_bbg!BF$5:BG$241,2), -1)</f>
        <v>-1</v>
      </c>
      <c r="BH7">
        <f>IFERROR(VLOOKUP($A7, CDS3Y_bbg!BG$5:BH$241,2), -1)</f>
        <v>-1</v>
      </c>
      <c r="BI7">
        <f>IFERROR(VLOOKUP($A7, CDS3Y_bbg!BH$5:BI$241,2), -1)</f>
        <v>43424</v>
      </c>
      <c r="BJ7">
        <f>IFERROR(VLOOKUP($A7, CDS3Y_bbg!BI$5:BJ$241,2), -1)</f>
        <v>-1</v>
      </c>
      <c r="BK7">
        <f>IFERROR(VLOOKUP($A7, CDS3Y_bbg!BJ$5:BK$241,2), -1)</f>
        <v>-1</v>
      </c>
      <c r="BL7">
        <f>IFERROR(VLOOKUP($A7, CDS3Y_bbg!BK$5:BL$241,2), -1)</f>
        <v>-1</v>
      </c>
      <c r="BM7">
        <f>IFERROR(VLOOKUP($A7, CDS3Y_bbg!BL$5:BM$241,2), -1)</f>
        <v>43424</v>
      </c>
      <c r="BN7">
        <f>IFERROR(VLOOKUP($A7, CDS3Y_bbg!BM$5:BN$241,2), -1)</f>
        <v>-1</v>
      </c>
      <c r="BO7">
        <f>IFERROR(VLOOKUP($A7, CDS3Y_bbg!BN$5:BO$241,2), -1)</f>
        <v>43426</v>
      </c>
      <c r="BP7">
        <f>IFERROR(VLOOKUP($A7, CDS3Y_bbg!BO$5:BP$241,2), -1)</f>
        <v>-1</v>
      </c>
      <c r="BQ7">
        <f>IFERROR(VLOOKUP($A7, CDS3Y_bbg!BP$5:BQ$241,2), -1)</f>
        <v>-1</v>
      </c>
      <c r="BR7">
        <f>IFERROR(VLOOKUP($A7, CDS3Y_bbg!BQ$5:BR$241,2), -1)</f>
        <v>-1</v>
      </c>
      <c r="BS7">
        <f>IFERROR(VLOOKUP($A7, CDS3Y_bbg!BR$5:BS$241,2), -1)</f>
        <v>43426</v>
      </c>
      <c r="BT7">
        <f>IFERROR(VLOOKUP($A7, CDS3Y_bbg!BS$5:BT$241,2), -1)</f>
        <v>-1</v>
      </c>
      <c r="BU7">
        <f>IFERROR(VLOOKUP($A7, CDS3Y_bbg!BT$5:BU$241,2), -1)</f>
        <v>-1</v>
      </c>
      <c r="BV7">
        <f>IFERROR(VLOOKUP($A7, CDS3Y_bbg!BU$5:BV$241,2), -1)</f>
        <v>-1</v>
      </c>
      <c r="BW7">
        <f>IFERROR(VLOOKUP($A7, CDS3Y_bbg!BV$5:BW$241,2), -1)</f>
        <v>41915</v>
      </c>
      <c r="BX7">
        <f>IFERROR(VLOOKUP($A7, CDS3Y_bbg!BW$5:BX$241,2), -1)</f>
        <v>-1</v>
      </c>
      <c r="BY7">
        <f>IFERROR(VLOOKUP($A7, CDS3Y_bbg!BX$5:BY$241,2), -1)</f>
        <v>-1</v>
      </c>
      <c r="BZ7">
        <f>IFERROR(VLOOKUP($A7, CDS3Y_bbg!BY$5:BZ$241,2), -1)</f>
        <v>-1</v>
      </c>
      <c r="CA7">
        <f>IFERROR(VLOOKUP($A7, CDS3Y_bbg!BZ$5:CA$241,2), -1)</f>
        <v>41911</v>
      </c>
      <c r="CB7">
        <f>IFERROR(VLOOKUP($A7, CDS3Y_bbg!CA$5:CB$241,2), -1)</f>
        <v>-1</v>
      </c>
      <c r="CC7">
        <f>IFERROR(VLOOKUP($A7, CDS3Y_bbg!CB$5:CC$241,2), -1)</f>
        <v>41912</v>
      </c>
      <c r="CD7">
        <f>IFERROR(VLOOKUP($A7, CDS3Y_bbg!CC$5:CD$241,2), -1)</f>
        <v>-1</v>
      </c>
      <c r="CE7">
        <f>IFERROR(VLOOKUP($A7, CDS3Y_bbg!CD$5:CE$241,2), -1)</f>
        <v>43332</v>
      </c>
      <c r="CF7">
        <f>IFERROR(VLOOKUP($A7, CDS3Y_bbg!CE$5:CF$241,2), -1)</f>
        <v>-1</v>
      </c>
      <c r="CG7">
        <f>IFERROR(VLOOKUP($A7, CDS3Y_bbg!CF$5:CG$241,2), -1)</f>
        <v>41893</v>
      </c>
      <c r="CH7">
        <f>IFERROR(VLOOKUP($A7, CDS3Y_bbg!CG$5:CH$241,2), -1)</f>
        <v>-1</v>
      </c>
      <c r="CI7">
        <f>IFERROR(VLOOKUP($A7, CDS3Y_bbg!CH$5:CI$241,2), -1)</f>
        <v>-1</v>
      </c>
      <c r="CJ7">
        <f>IFERROR(VLOOKUP($A7, CDS3Y_bbg!CI$5:CJ$241,2), -1)</f>
        <v>-1</v>
      </c>
      <c r="CK7">
        <f>IFERROR(VLOOKUP($A7, CDS3Y_bbg!CJ$5:CK$241,2), -1)</f>
        <v>41844</v>
      </c>
      <c r="CL7">
        <f>IFERROR(VLOOKUP($A7, CDS3Y_bbg!CK$5:CL$241,2), -1)</f>
        <v>-1</v>
      </c>
      <c r="CM7">
        <f>IFERROR(VLOOKUP($A7, CDS3Y_bbg!CL$5:CM$241,2), -1)</f>
        <v>-1</v>
      </c>
      <c r="CN7">
        <f>IFERROR(VLOOKUP($A7, CDS3Y_bbg!CM$5:CN$241,2), -1)</f>
        <v>-1</v>
      </c>
    </row>
    <row r="8" spans="1:92" x14ac:dyDescent="0.25">
      <c r="A8" s="1">
        <v>36738</v>
      </c>
      <c r="B8">
        <f>IFERROR(VLOOKUP($A8, CDS3Y_bbg!A$5:B$241,2), -1)</f>
        <v>-1</v>
      </c>
      <c r="C8">
        <f>IFERROR(VLOOKUP($A8, CDS3Y_bbg!B$5:C$241,2), -1)</f>
        <v>41831</v>
      </c>
      <c r="D8">
        <f>IFERROR(VLOOKUP($A8, CDS3Y_bbg!C$5:D$241,2), -1)</f>
        <v>-1</v>
      </c>
      <c r="E8">
        <f>IFERROR(VLOOKUP($A8, CDS3Y_bbg!D$5:E$241,2), -1)</f>
        <v>44895</v>
      </c>
      <c r="F8">
        <f>IFERROR(VLOOKUP($A8, CDS3Y_bbg!E$5:F$241,2), -1)</f>
        <v>-1</v>
      </c>
      <c r="G8">
        <f>IFERROR(VLOOKUP($A8, CDS3Y_bbg!F$5:G$241,2), -1)</f>
        <v>40360</v>
      </c>
      <c r="H8">
        <f>IFERROR(VLOOKUP($A8, CDS3Y_bbg!G$5:H$241,2), -1)</f>
        <v>-1</v>
      </c>
      <c r="I8">
        <f>IFERROR(VLOOKUP($A8, CDS3Y_bbg!H$5:I$241,2), -1)</f>
        <v>44834</v>
      </c>
      <c r="J8">
        <f>IFERROR(VLOOKUP($A8, CDS3Y_bbg!I$5:J$241,2), -1)</f>
        <v>-1</v>
      </c>
      <c r="K8">
        <f>IFERROR(VLOOKUP($A8, CDS3Y_bbg!J$5:K$241,2), -1)</f>
        <v>41819</v>
      </c>
      <c r="L8">
        <f>IFERROR(VLOOKUP($A8, CDS3Y_bbg!K$5:L$241,2), -1)</f>
        <v>-1</v>
      </c>
      <c r="M8">
        <f>IFERROR(VLOOKUP($A8, CDS3Y_bbg!L$5:M$241,2), -1)</f>
        <v>40469</v>
      </c>
      <c r="N8">
        <f>IFERROR(VLOOKUP($A8, CDS3Y_bbg!M$5:N$241,2), -1)</f>
        <v>-1</v>
      </c>
      <c r="O8">
        <f>IFERROR(VLOOKUP($A8, CDS3Y_bbg!N$5:O$241,2), -1)</f>
        <v>40289</v>
      </c>
      <c r="P8">
        <f>IFERROR(VLOOKUP($A8, CDS3Y_bbg!O$5:P$241,2), -1)</f>
        <v>-1</v>
      </c>
      <c r="Q8">
        <f>IFERROR(VLOOKUP($A8, CDS3Y_bbg!P$5:Q$241,2), -1)</f>
        <v>44377</v>
      </c>
      <c r="R8">
        <f>IFERROR(VLOOKUP($A8, CDS3Y_bbg!Q$5:R$241,2), -1)</f>
        <v>-1</v>
      </c>
      <c r="S8">
        <f>IFERROR(VLOOKUP($A8, CDS3Y_bbg!R$5:S$241,2), -1)</f>
        <v>43337</v>
      </c>
      <c r="T8">
        <f>IFERROR(VLOOKUP($A8, CDS3Y_bbg!S$5:T$241,2), -1)</f>
        <v>-1</v>
      </c>
      <c r="U8">
        <f>IFERROR(VLOOKUP($A8, CDS3Y_bbg!T$5:U$241,2), -1)</f>
        <v>42062</v>
      </c>
      <c r="V8">
        <f>IFERROR(VLOOKUP($A8, CDS3Y_bbg!U$5:V$241,2), -1)</f>
        <v>-1</v>
      </c>
      <c r="W8">
        <f>IFERROR(VLOOKUP($A8, CDS3Y_bbg!V$5:W$241,2), -1)</f>
        <v>42283</v>
      </c>
      <c r="X8">
        <f>IFERROR(VLOOKUP($A8, CDS3Y_bbg!W$5:X$241,2), -1)</f>
        <v>-1</v>
      </c>
      <c r="Y8">
        <f>IFERROR(VLOOKUP($A8, CDS3Y_bbg!X$5:Y$241,2), -1)</f>
        <v>44468</v>
      </c>
      <c r="Z8">
        <f>IFERROR(VLOOKUP($A8, CDS3Y_bbg!Y$5:Z$241,2), -1)</f>
        <v>-1</v>
      </c>
      <c r="AA8">
        <f>IFERROR(VLOOKUP($A8, CDS3Y_bbg!Z$5:AA$241,2), -1)</f>
        <v>40481</v>
      </c>
      <c r="AB8">
        <f>IFERROR(VLOOKUP($A8, CDS3Y_bbg!AA$5:AB$241,2), -1)</f>
        <v>-1</v>
      </c>
      <c r="AC8">
        <f>IFERROR(VLOOKUP($A8, CDS3Y_bbg!AB$5:AC$241,2), -1)</f>
        <v>42676</v>
      </c>
      <c r="AD8">
        <f>IFERROR(VLOOKUP($A8, CDS3Y_bbg!AC$5:AD$241,2), -1)</f>
        <v>-1</v>
      </c>
      <c r="AE8">
        <f>IFERROR(VLOOKUP($A8, CDS3Y_bbg!AD$5:AE$241,2), -1)</f>
        <v>41149</v>
      </c>
      <c r="AF8">
        <f>IFERROR(VLOOKUP($A8, CDS3Y_bbg!AE$5:AF$241,2), -1)</f>
        <v>-1</v>
      </c>
      <c r="AG8">
        <f>IFERROR(VLOOKUP($A8, CDS3Y_bbg!AF$5:AG$241,2), -1)</f>
        <v>42004</v>
      </c>
      <c r="AH8">
        <f>IFERROR(VLOOKUP($A8, CDS3Y_bbg!AG$5:AH$241,2), -1)</f>
        <v>-1</v>
      </c>
      <c r="AI8">
        <f>IFERROR(VLOOKUP($A8, CDS3Y_bbg!AH$5:AI$241,2), -1)</f>
        <v>-1</v>
      </c>
      <c r="AJ8">
        <f>IFERROR(VLOOKUP($A8, CDS3Y_bbg!AI$5:AJ$241,2), -1)</f>
        <v>-1</v>
      </c>
      <c r="AK8">
        <f>IFERROR(VLOOKUP($A8, CDS3Y_bbg!AJ$5:AK$241,2), -1)</f>
        <v>-1</v>
      </c>
      <c r="AL8">
        <f>IFERROR(VLOOKUP($A8, CDS3Y_bbg!AK$5:AL$241,2), -1)</f>
        <v>-1</v>
      </c>
      <c r="AM8">
        <f>IFERROR(VLOOKUP($A8, CDS3Y_bbg!AL$5:AM$241,2), -1)</f>
        <v>-1</v>
      </c>
      <c r="AN8">
        <f>IFERROR(VLOOKUP($A8, CDS3Y_bbg!AM$5:AN$241,2), -1)</f>
        <v>-1</v>
      </c>
      <c r="AO8">
        <f>IFERROR(VLOOKUP($A8, CDS3Y_bbg!AN$5:AO$241,2), -1)</f>
        <v>43424</v>
      </c>
      <c r="AP8">
        <f>IFERROR(VLOOKUP($A8, CDS3Y_bbg!AO$5:AP$241,2), -1)</f>
        <v>-1</v>
      </c>
      <c r="AQ8">
        <f>IFERROR(VLOOKUP($A8, CDS3Y_bbg!AP$5:AQ$241,2), -1)</f>
        <v>44625</v>
      </c>
      <c r="AR8">
        <f>IFERROR(VLOOKUP($A8, CDS3Y_bbg!AQ$5:AR$241,2), -1)</f>
        <v>-1</v>
      </c>
      <c r="AS8">
        <f>IFERROR(VLOOKUP($A8, CDS3Y_bbg!AR$5:AS$241,2), -1)</f>
        <v>44626</v>
      </c>
      <c r="AT8">
        <f>IFERROR(VLOOKUP($A8, CDS3Y_bbg!AS$5:AT$241,2), -1)</f>
        <v>-1</v>
      </c>
      <c r="AU8">
        <f>IFERROR(VLOOKUP($A8, CDS3Y_bbg!AT$5:AU$241,2), -1)</f>
        <v>-1</v>
      </c>
      <c r="AV8">
        <f>IFERROR(VLOOKUP($A8, CDS3Y_bbg!AU$5:AV$241,2), -1)</f>
        <v>-1</v>
      </c>
      <c r="AW8">
        <f>IFERROR(VLOOKUP($A8, CDS3Y_bbg!AV$5:AW$241,2), -1)</f>
        <v>41863</v>
      </c>
      <c r="AX8">
        <f>IFERROR(VLOOKUP($A8, CDS3Y_bbg!AW$5:AX$241,2), -1)</f>
        <v>-1</v>
      </c>
      <c r="AY8">
        <f>IFERROR(VLOOKUP($A8, CDS3Y_bbg!AX$5:AY$241,2), -1)</f>
        <v>43402</v>
      </c>
      <c r="AZ8">
        <f>IFERROR(VLOOKUP($A8, CDS3Y_bbg!AY$5:AZ$241,2), -1)</f>
        <v>-1</v>
      </c>
      <c r="BA8">
        <f>IFERROR(VLOOKUP($A8, CDS3Y_bbg!AZ$5:BA$241,2), -1)</f>
        <v>-1</v>
      </c>
      <c r="BB8">
        <f>IFERROR(VLOOKUP($A8, CDS3Y_bbg!BA$5:BB$241,2), -1)</f>
        <v>-1</v>
      </c>
      <c r="BC8">
        <f>IFERROR(VLOOKUP($A8, CDS3Y_bbg!BB$5:BC$241,2), -1)</f>
        <v>41722</v>
      </c>
      <c r="BD8">
        <f>IFERROR(VLOOKUP($A8, CDS3Y_bbg!BC$5:BD$241,2), -1)</f>
        <v>-1</v>
      </c>
      <c r="BE8">
        <f>IFERROR(VLOOKUP($A8, CDS3Y_bbg!BD$5:BE$241,2), -1)</f>
        <v>-1</v>
      </c>
      <c r="BF8">
        <f>IFERROR(VLOOKUP($A8, CDS3Y_bbg!BE$5:BF$241,2), -1)</f>
        <v>-1</v>
      </c>
      <c r="BG8">
        <f>IFERROR(VLOOKUP($A8, CDS3Y_bbg!BF$5:BG$241,2), -1)</f>
        <v>-1</v>
      </c>
      <c r="BH8">
        <f>IFERROR(VLOOKUP($A8, CDS3Y_bbg!BG$5:BH$241,2), -1)</f>
        <v>-1</v>
      </c>
      <c r="BI8">
        <f>IFERROR(VLOOKUP($A8, CDS3Y_bbg!BH$5:BI$241,2), -1)</f>
        <v>43424</v>
      </c>
      <c r="BJ8">
        <f>IFERROR(VLOOKUP($A8, CDS3Y_bbg!BI$5:BJ$241,2), -1)</f>
        <v>-1</v>
      </c>
      <c r="BK8">
        <f>IFERROR(VLOOKUP($A8, CDS3Y_bbg!BJ$5:BK$241,2), -1)</f>
        <v>-1</v>
      </c>
      <c r="BL8">
        <f>IFERROR(VLOOKUP($A8, CDS3Y_bbg!BK$5:BL$241,2), -1)</f>
        <v>-1</v>
      </c>
      <c r="BM8">
        <f>IFERROR(VLOOKUP($A8, CDS3Y_bbg!BL$5:BM$241,2), -1)</f>
        <v>43424</v>
      </c>
      <c r="BN8">
        <f>IFERROR(VLOOKUP($A8, CDS3Y_bbg!BM$5:BN$241,2), -1)</f>
        <v>-1</v>
      </c>
      <c r="BO8">
        <f>IFERROR(VLOOKUP($A8, CDS3Y_bbg!BN$5:BO$241,2), -1)</f>
        <v>43426</v>
      </c>
      <c r="BP8">
        <f>IFERROR(VLOOKUP($A8, CDS3Y_bbg!BO$5:BP$241,2), -1)</f>
        <v>-1</v>
      </c>
      <c r="BQ8">
        <f>IFERROR(VLOOKUP($A8, CDS3Y_bbg!BP$5:BQ$241,2), -1)</f>
        <v>-1</v>
      </c>
      <c r="BR8">
        <f>IFERROR(VLOOKUP($A8, CDS3Y_bbg!BQ$5:BR$241,2), -1)</f>
        <v>-1</v>
      </c>
      <c r="BS8">
        <f>IFERROR(VLOOKUP($A8, CDS3Y_bbg!BR$5:BS$241,2), -1)</f>
        <v>43426</v>
      </c>
      <c r="BT8">
        <f>IFERROR(VLOOKUP($A8, CDS3Y_bbg!BS$5:BT$241,2), -1)</f>
        <v>-1</v>
      </c>
      <c r="BU8">
        <f>IFERROR(VLOOKUP($A8, CDS3Y_bbg!BT$5:BU$241,2), -1)</f>
        <v>-1</v>
      </c>
      <c r="BV8">
        <f>IFERROR(VLOOKUP($A8, CDS3Y_bbg!BU$5:BV$241,2), -1)</f>
        <v>-1</v>
      </c>
      <c r="BW8">
        <f>IFERROR(VLOOKUP($A8, CDS3Y_bbg!BV$5:BW$241,2), -1)</f>
        <v>41915</v>
      </c>
      <c r="BX8">
        <f>IFERROR(VLOOKUP($A8, CDS3Y_bbg!BW$5:BX$241,2), -1)</f>
        <v>-1</v>
      </c>
      <c r="BY8">
        <f>IFERROR(VLOOKUP($A8, CDS3Y_bbg!BX$5:BY$241,2), -1)</f>
        <v>-1</v>
      </c>
      <c r="BZ8">
        <f>IFERROR(VLOOKUP($A8, CDS3Y_bbg!BY$5:BZ$241,2), -1)</f>
        <v>-1</v>
      </c>
      <c r="CA8">
        <f>IFERROR(VLOOKUP($A8, CDS3Y_bbg!BZ$5:CA$241,2), -1)</f>
        <v>41911</v>
      </c>
      <c r="CB8">
        <f>IFERROR(VLOOKUP($A8, CDS3Y_bbg!CA$5:CB$241,2), -1)</f>
        <v>-1</v>
      </c>
      <c r="CC8">
        <f>IFERROR(VLOOKUP($A8, CDS3Y_bbg!CB$5:CC$241,2), -1)</f>
        <v>41912</v>
      </c>
      <c r="CD8">
        <f>IFERROR(VLOOKUP($A8, CDS3Y_bbg!CC$5:CD$241,2), -1)</f>
        <v>-1</v>
      </c>
      <c r="CE8">
        <f>IFERROR(VLOOKUP($A8, CDS3Y_bbg!CD$5:CE$241,2), -1)</f>
        <v>43332</v>
      </c>
      <c r="CF8">
        <f>IFERROR(VLOOKUP($A8, CDS3Y_bbg!CE$5:CF$241,2), -1)</f>
        <v>-1</v>
      </c>
      <c r="CG8">
        <f>IFERROR(VLOOKUP($A8, CDS3Y_bbg!CF$5:CG$241,2), -1)</f>
        <v>41893</v>
      </c>
      <c r="CH8">
        <f>IFERROR(VLOOKUP($A8, CDS3Y_bbg!CG$5:CH$241,2), -1)</f>
        <v>-1</v>
      </c>
      <c r="CI8">
        <f>IFERROR(VLOOKUP($A8, CDS3Y_bbg!CH$5:CI$241,2), -1)</f>
        <v>-1</v>
      </c>
      <c r="CJ8">
        <f>IFERROR(VLOOKUP($A8, CDS3Y_bbg!CI$5:CJ$241,2), -1)</f>
        <v>-1</v>
      </c>
      <c r="CK8">
        <f>IFERROR(VLOOKUP($A8, CDS3Y_bbg!CJ$5:CK$241,2), -1)</f>
        <v>41844</v>
      </c>
      <c r="CL8">
        <f>IFERROR(VLOOKUP($A8, CDS3Y_bbg!CK$5:CL$241,2), -1)</f>
        <v>-1</v>
      </c>
      <c r="CM8">
        <f>IFERROR(VLOOKUP($A8, CDS3Y_bbg!CL$5:CM$241,2), -1)</f>
        <v>-1</v>
      </c>
      <c r="CN8">
        <f>IFERROR(VLOOKUP($A8, CDS3Y_bbg!CM$5:CN$241,2), -1)</f>
        <v>-1</v>
      </c>
    </row>
    <row r="9" spans="1:92" x14ac:dyDescent="0.25">
      <c r="A9" s="1">
        <v>36769</v>
      </c>
      <c r="B9">
        <f>IFERROR(VLOOKUP($A9, CDS3Y_bbg!A$5:B$241,2), -1)</f>
        <v>-1</v>
      </c>
      <c r="C9">
        <f>IFERROR(VLOOKUP($A9, CDS3Y_bbg!B$5:C$241,2), -1)</f>
        <v>41831</v>
      </c>
      <c r="D9">
        <f>IFERROR(VLOOKUP($A9, CDS3Y_bbg!C$5:D$241,2), -1)</f>
        <v>-1</v>
      </c>
      <c r="E9">
        <f>IFERROR(VLOOKUP($A9, CDS3Y_bbg!D$5:E$241,2), -1)</f>
        <v>44895</v>
      </c>
      <c r="F9">
        <f>IFERROR(VLOOKUP($A9, CDS3Y_bbg!E$5:F$241,2), -1)</f>
        <v>-1</v>
      </c>
      <c r="G9">
        <f>IFERROR(VLOOKUP($A9, CDS3Y_bbg!F$5:G$241,2), -1)</f>
        <v>40360</v>
      </c>
      <c r="H9">
        <f>IFERROR(VLOOKUP($A9, CDS3Y_bbg!G$5:H$241,2), -1)</f>
        <v>-1</v>
      </c>
      <c r="I9">
        <f>IFERROR(VLOOKUP($A9, CDS3Y_bbg!H$5:I$241,2), -1)</f>
        <v>44834</v>
      </c>
      <c r="J9">
        <f>IFERROR(VLOOKUP($A9, CDS3Y_bbg!I$5:J$241,2), -1)</f>
        <v>-1</v>
      </c>
      <c r="K9">
        <f>IFERROR(VLOOKUP($A9, CDS3Y_bbg!J$5:K$241,2), -1)</f>
        <v>41819</v>
      </c>
      <c r="L9">
        <f>IFERROR(VLOOKUP($A9, CDS3Y_bbg!K$5:L$241,2), -1)</f>
        <v>-1</v>
      </c>
      <c r="M9">
        <f>IFERROR(VLOOKUP($A9, CDS3Y_bbg!L$5:M$241,2), -1)</f>
        <v>40469</v>
      </c>
      <c r="N9">
        <f>IFERROR(VLOOKUP($A9, CDS3Y_bbg!M$5:N$241,2), -1)</f>
        <v>-1</v>
      </c>
      <c r="O9">
        <f>IFERROR(VLOOKUP($A9, CDS3Y_bbg!N$5:O$241,2), -1)</f>
        <v>40289</v>
      </c>
      <c r="P9">
        <f>IFERROR(VLOOKUP($A9, CDS3Y_bbg!O$5:P$241,2), -1)</f>
        <v>-1</v>
      </c>
      <c r="Q9">
        <f>IFERROR(VLOOKUP($A9, CDS3Y_bbg!P$5:Q$241,2), -1)</f>
        <v>44377</v>
      </c>
      <c r="R9">
        <f>IFERROR(VLOOKUP($A9, CDS3Y_bbg!Q$5:R$241,2), -1)</f>
        <v>-1</v>
      </c>
      <c r="S9">
        <f>IFERROR(VLOOKUP($A9, CDS3Y_bbg!R$5:S$241,2), -1)</f>
        <v>43337</v>
      </c>
      <c r="T9">
        <f>IFERROR(VLOOKUP($A9, CDS3Y_bbg!S$5:T$241,2), -1)</f>
        <v>-1</v>
      </c>
      <c r="U9">
        <f>IFERROR(VLOOKUP($A9, CDS3Y_bbg!T$5:U$241,2), -1)</f>
        <v>42062</v>
      </c>
      <c r="V9">
        <f>IFERROR(VLOOKUP($A9, CDS3Y_bbg!U$5:V$241,2), -1)</f>
        <v>-1</v>
      </c>
      <c r="W9">
        <f>IFERROR(VLOOKUP($A9, CDS3Y_bbg!V$5:W$241,2), -1)</f>
        <v>42283</v>
      </c>
      <c r="X9">
        <f>IFERROR(VLOOKUP($A9, CDS3Y_bbg!W$5:X$241,2), -1)</f>
        <v>-1</v>
      </c>
      <c r="Y9">
        <f>IFERROR(VLOOKUP($A9, CDS3Y_bbg!X$5:Y$241,2), -1)</f>
        <v>44468</v>
      </c>
      <c r="Z9">
        <f>IFERROR(VLOOKUP($A9, CDS3Y_bbg!Y$5:Z$241,2), -1)</f>
        <v>-1</v>
      </c>
      <c r="AA9">
        <f>IFERROR(VLOOKUP($A9, CDS3Y_bbg!Z$5:AA$241,2), -1)</f>
        <v>40481</v>
      </c>
      <c r="AB9">
        <f>IFERROR(VLOOKUP($A9, CDS3Y_bbg!AA$5:AB$241,2), -1)</f>
        <v>-1</v>
      </c>
      <c r="AC9">
        <f>IFERROR(VLOOKUP($A9, CDS3Y_bbg!AB$5:AC$241,2), -1)</f>
        <v>42676</v>
      </c>
      <c r="AD9">
        <f>IFERROR(VLOOKUP($A9, CDS3Y_bbg!AC$5:AD$241,2), -1)</f>
        <v>-1</v>
      </c>
      <c r="AE9">
        <f>IFERROR(VLOOKUP($A9, CDS3Y_bbg!AD$5:AE$241,2), -1)</f>
        <v>41149</v>
      </c>
      <c r="AF9">
        <f>IFERROR(VLOOKUP($A9, CDS3Y_bbg!AE$5:AF$241,2), -1)</f>
        <v>-1</v>
      </c>
      <c r="AG9">
        <f>IFERROR(VLOOKUP($A9, CDS3Y_bbg!AF$5:AG$241,2), -1)</f>
        <v>42004</v>
      </c>
      <c r="AH9">
        <f>IFERROR(VLOOKUP($A9, CDS3Y_bbg!AG$5:AH$241,2), -1)</f>
        <v>-1</v>
      </c>
      <c r="AI9">
        <f>IFERROR(VLOOKUP($A9, CDS3Y_bbg!AH$5:AI$241,2), -1)</f>
        <v>-1</v>
      </c>
      <c r="AJ9">
        <f>IFERROR(VLOOKUP($A9, CDS3Y_bbg!AI$5:AJ$241,2), -1)</f>
        <v>-1</v>
      </c>
      <c r="AK9">
        <f>IFERROR(VLOOKUP($A9, CDS3Y_bbg!AJ$5:AK$241,2), -1)</f>
        <v>-1</v>
      </c>
      <c r="AL9">
        <f>IFERROR(VLOOKUP($A9, CDS3Y_bbg!AK$5:AL$241,2), -1)</f>
        <v>-1</v>
      </c>
      <c r="AM9">
        <f>IFERROR(VLOOKUP($A9, CDS3Y_bbg!AL$5:AM$241,2), -1)</f>
        <v>-1</v>
      </c>
      <c r="AN9">
        <f>IFERROR(VLOOKUP($A9, CDS3Y_bbg!AM$5:AN$241,2), -1)</f>
        <v>-1</v>
      </c>
      <c r="AO9">
        <f>IFERROR(VLOOKUP($A9, CDS3Y_bbg!AN$5:AO$241,2), -1)</f>
        <v>43424</v>
      </c>
      <c r="AP9">
        <f>IFERROR(VLOOKUP($A9, CDS3Y_bbg!AO$5:AP$241,2), -1)</f>
        <v>-1</v>
      </c>
      <c r="AQ9">
        <f>IFERROR(VLOOKUP($A9, CDS3Y_bbg!AP$5:AQ$241,2), -1)</f>
        <v>44625</v>
      </c>
      <c r="AR9">
        <f>IFERROR(VLOOKUP($A9, CDS3Y_bbg!AQ$5:AR$241,2), -1)</f>
        <v>-1</v>
      </c>
      <c r="AS9">
        <f>IFERROR(VLOOKUP($A9, CDS3Y_bbg!AR$5:AS$241,2), -1)</f>
        <v>44626</v>
      </c>
      <c r="AT9">
        <f>IFERROR(VLOOKUP($A9, CDS3Y_bbg!AS$5:AT$241,2), -1)</f>
        <v>-1</v>
      </c>
      <c r="AU9">
        <f>IFERROR(VLOOKUP($A9, CDS3Y_bbg!AT$5:AU$241,2), -1)</f>
        <v>-1</v>
      </c>
      <c r="AV9">
        <f>IFERROR(VLOOKUP($A9, CDS3Y_bbg!AU$5:AV$241,2), -1)</f>
        <v>-1</v>
      </c>
      <c r="AW9">
        <f>IFERROR(VLOOKUP($A9, CDS3Y_bbg!AV$5:AW$241,2), -1)</f>
        <v>41863</v>
      </c>
      <c r="AX9">
        <f>IFERROR(VLOOKUP($A9, CDS3Y_bbg!AW$5:AX$241,2), -1)</f>
        <v>-1</v>
      </c>
      <c r="AY9">
        <f>IFERROR(VLOOKUP($A9, CDS3Y_bbg!AX$5:AY$241,2), -1)</f>
        <v>43402</v>
      </c>
      <c r="AZ9">
        <f>IFERROR(VLOOKUP($A9, CDS3Y_bbg!AY$5:AZ$241,2), -1)</f>
        <v>-1</v>
      </c>
      <c r="BA9">
        <f>IFERROR(VLOOKUP($A9, CDS3Y_bbg!AZ$5:BA$241,2), -1)</f>
        <v>-1</v>
      </c>
      <c r="BB9">
        <f>IFERROR(VLOOKUP($A9, CDS3Y_bbg!BA$5:BB$241,2), -1)</f>
        <v>-1</v>
      </c>
      <c r="BC9">
        <f>IFERROR(VLOOKUP($A9, CDS3Y_bbg!BB$5:BC$241,2), -1)</f>
        <v>41722</v>
      </c>
      <c r="BD9">
        <f>IFERROR(VLOOKUP($A9, CDS3Y_bbg!BC$5:BD$241,2), -1)</f>
        <v>-1</v>
      </c>
      <c r="BE9">
        <f>IFERROR(VLOOKUP($A9, CDS3Y_bbg!BD$5:BE$241,2), -1)</f>
        <v>-1</v>
      </c>
      <c r="BF9">
        <f>IFERROR(VLOOKUP($A9, CDS3Y_bbg!BE$5:BF$241,2), -1)</f>
        <v>-1</v>
      </c>
      <c r="BG9">
        <f>IFERROR(VLOOKUP($A9, CDS3Y_bbg!BF$5:BG$241,2), -1)</f>
        <v>-1</v>
      </c>
      <c r="BH9">
        <f>IFERROR(VLOOKUP($A9, CDS3Y_bbg!BG$5:BH$241,2), -1)</f>
        <v>-1</v>
      </c>
      <c r="BI9">
        <f>IFERROR(VLOOKUP($A9, CDS3Y_bbg!BH$5:BI$241,2), -1)</f>
        <v>43424</v>
      </c>
      <c r="BJ9">
        <f>IFERROR(VLOOKUP($A9, CDS3Y_bbg!BI$5:BJ$241,2), -1)</f>
        <v>-1</v>
      </c>
      <c r="BK9">
        <f>IFERROR(VLOOKUP($A9, CDS3Y_bbg!BJ$5:BK$241,2), -1)</f>
        <v>-1</v>
      </c>
      <c r="BL9">
        <f>IFERROR(VLOOKUP($A9, CDS3Y_bbg!BK$5:BL$241,2), -1)</f>
        <v>-1</v>
      </c>
      <c r="BM9">
        <f>IFERROR(VLOOKUP($A9, CDS3Y_bbg!BL$5:BM$241,2), -1)</f>
        <v>43424</v>
      </c>
      <c r="BN9">
        <f>IFERROR(VLOOKUP($A9, CDS3Y_bbg!BM$5:BN$241,2), -1)</f>
        <v>-1</v>
      </c>
      <c r="BO9">
        <f>IFERROR(VLOOKUP($A9, CDS3Y_bbg!BN$5:BO$241,2), -1)</f>
        <v>43426</v>
      </c>
      <c r="BP9">
        <f>IFERROR(VLOOKUP($A9, CDS3Y_bbg!BO$5:BP$241,2), -1)</f>
        <v>-1</v>
      </c>
      <c r="BQ9">
        <f>IFERROR(VLOOKUP($A9, CDS3Y_bbg!BP$5:BQ$241,2), -1)</f>
        <v>-1</v>
      </c>
      <c r="BR9">
        <f>IFERROR(VLOOKUP($A9, CDS3Y_bbg!BQ$5:BR$241,2), -1)</f>
        <v>-1</v>
      </c>
      <c r="BS9">
        <f>IFERROR(VLOOKUP($A9, CDS3Y_bbg!BR$5:BS$241,2), -1)</f>
        <v>43426</v>
      </c>
      <c r="BT9">
        <f>IFERROR(VLOOKUP($A9, CDS3Y_bbg!BS$5:BT$241,2), -1)</f>
        <v>-1</v>
      </c>
      <c r="BU9">
        <f>IFERROR(VLOOKUP($A9, CDS3Y_bbg!BT$5:BU$241,2), -1)</f>
        <v>-1</v>
      </c>
      <c r="BV9">
        <f>IFERROR(VLOOKUP($A9, CDS3Y_bbg!BU$5:BV$241,2), -1)</f>
        <v>-1</v>
      </c>
      <c r="BW9">
        <f>IFERROR(VLOOKUP($A9, CDS3Y_bbg!BV$5:BW$241,2), -1)</f>
        <v>41915</v>
      </c>
      <c r="BX9">
        <f>IFERROR(VLOOKUP($A9, CDS3Y_bbg!BW$5:BX$241,2), -1)</f>
        <v>-1</v>
      </c>
      <c r="BY9">
        <f>IFERROR(VLOOKUP($A9, CDS3Y_bbg!BX$5:BY$241,2), -1)</f>
        <v>-1</v>
      </c>
      <c r="BZ9">
        <f>IFERROR(VLOOKUP($A9, CDS3Y_bbg!BY$5:BZ$241,2), -1)</f>
        <v>-1</v>
      </c>
      <c r="CA9">
        <f>IFERROR(VLOOKUP($A9, CDS3Y_bbg!BZ$5:CA$241,2), -1)</f>
        <v>41911</v>
      </c>
      <c r="CB9">
        <f>IFERROR(VLOOKUP($A9, CDS3Y_bbg!CA$5:CB$241,2), -1)</f>
        <v>-1</v>
      </c>
      <c r="CC9">
        <f>IFERROR(VLOOKUP($A9, CDS3Y_bbg!CB$5:CC$241,2), -1)</f>
        <v>41912</v>
      </c>
      <c r="CD9">
        <f>IFERROR(VLOOKUP($A9, CDS3Y_bbg!CC$5:CD$241,2), -1)</f>
        <v>-1</v>
      </c>
      <c r="CE9">
        <f>IFERROR(VLOOKUP($A9, CDS3Y_bbg!CD$5:CE$241,2), -1)</f>
        <v>43332</v>
      </c>
      <c r="CF9">
        <f>IFERROR(VLOOKUP($A9, CDS3Y_bbg!CE$5:CF$241,2), -1)</f>
        <v>-1</v>
      </c>
      <c r="CG9">
        <f>IFERROR(VLOOKUP($A9, CDS3Y_bbg!CF$5:CG$241,2), -1)</f>
        <v>41893</v>
      </c>
      <c r="CH9">
        <f>IFERROR(VLOOKUP($A9, CDS3Y_bbg!CG$5:CH$241,2), -1)</f>
        <v>-1</v>
      </c>
      <c r="CI9">
        <f>IFERROR(VLOOKUP($A9, CDS3Y_bbg!CH$5:CI$241,2), -1)</f>
        <v>-1</v>
      </c>
      <c r="CJ9">
        <f>IFERROR(VLOOKUP($A9, CDS3Y_bbg!CI$5:CJ$241,2), -1)</f>
        <v>-1</v>
      </c>
      <c r="CK9">
        <f>IFERROR(VLOOKUP($A9, CDS3Y_bbg!CJ$5:CK$241,2), -1)</f>
        <v>41844</v>
      </c>
      <c r="CL9">
        <f>IFERROR(VLOOKUP($A9, CDS3Y_bbg!CK$5:CL$241,2), -1)</f>
        <v>-1</v>
      </c>
      <c r="CM9">
        <f>IFERROR(VLOOKUP($A9, CDS3Y_bbg!CL$5:CM$241,2), -1)</f>
        <v>-1</v>
      </c>
      <c r="CN9">
        <f>IFERROR(VLOOKUP($A9, CDS3Y_bbg!CM$5:CN$241,2), -1)</f>
        <v>-1</v>
      </c>
    </row>
    <row r="10" spans="1:92" x14ac:dyDescent="0.25">
      <c r="A10" s="1">
        <v>36799</v>
      </c>
      <c r="B10">
        <f>IFERROR(VLOOKUP($A10, CDS3Y_bbg!A$5:B$241,2), -1)</f>
        <v>-1</v>
      </c>
      <c r="C10">
        <f>IFERROR(VLOOKUP($A10, CDS3Y_bbg!B$5:C$241,2), -1)</f>
        <v>41831</v>
      </c>
      <c r="D10">
        <f>IFERROR(VLOOKUP($A10, CDS3Y_bbg!C$5:D$241,2), -1)</f>
        <v>-1</v>
      </c>
      <c r="E10">
        <f>IFERROR(VLOOKUP($A10, CDS3Y_bbg!D$5:E$241,2), -1)</f>
        <v>44895</v>
      </c>
      <c r="F10">
        <f>IFERROR(VLOOKUP($A10, CDS3Y_bbg!E$5:F$241,2), -1)</f>
        <v>-1</v>
      </c>
      <c r="G10">
        <f>IFERROR(VLOOKUP($A10, CDS3Y_bbg!F$5:G$241,2), -1)</f>
        <v>40360</v>
      </c>
      <c r="H10">
        <f>IFERROR(VLOOKUP($A10, CDS3Y_bbg!G$5:H$241,2), -1)</f>
        <v>-1</v>
      </c>
      <c r="I10">
        <f>IFERROR(VLOOKUP($A10, CDS3Y_bbg!H$5:I$241,2), -1)</f>
        <v>44834</v>
      </c>
      <c r="J10">
        <f>IFERROR(VLOOKUP($A10, CDS3Y_bbg!I$5:J$241,2), -1)</f>
        <v>-1</v>
      </c>
      <c r="K10">
        <f>IFERROR(VLOOKUP($A10, CDS3Y_bbg!J$5:K$241,2), -1)</f>
        <v>41819</v>
      </c>
      <c r="L10">
        <f>IFERROR(VLOOKUP($A10, CDS3Y_bbg!K$5:L$241,2), -1)</f>
        <v>-1</v>
      </c>
      <c r="M10">
        <f>IFERROR(VLOOKUP($A10, CDS3Y_bbg!L$5:M$241,2), -1)</f>
        <v>40469</v>
      </c>
      <c r="N10">
        <f>IFERROR(VLOOKUP($A10, CDS3Y_bbg!M$5:N$241,2), -1)</f>
        <v>-1</v>
      </c>
      <c r="O10">
        <f>IFERROR(VLOOKUP($A10, CDS3Y_bbg!N$5:O$241,2), -1)</f>
        <v>40289</v>
      </c>
      <c r="P10">
        <f>IFERROR(VLOOKUP($A10, CDS3Y_bbg!O$5:P$241,2), -1)</f>
        <v>-1</v>
      </c>
      <c r="Q10">
        <f>IFERROR(VLOOKUP($A10, CDS3Y_bbg!P$5:Q$241,2), -1)</f>
        <v>44377</v>
      </c>
      <c r="R10">
        <f>IFERROR(VLOOKUP($A10, CDS3Y_bbg!Q$5:R$241,2), -1)</f>
        <v>-1</v>
      </c>
      <c r="S10">
        <f>IFERROR(VLOOKUP($A10, CDS3Y_bbg!R$5:S$241,2), -1)</f>
        <v>43337</v>
      </c>
      <c r="T10">
        <f>IFERROR(VLOOKUP($A10, CDS3Y_bbg!S$5:T$241,2), -1)</f>
        <v>-1</v>
      </c>
      <c r="U10">
        <f>IFERROR(VLOOKUP($A10, CDS3Y_bbg!T$5:U$241,2), -1)</f>
        <v>42062</v>
      </c>
      <c r="V10">
        <f>IFERROR(VLOOKUP($A10, CDS3Y_bbg!U$5:V$241,2), -1)</f>
        <v>-1</v>
      </c>
      <c r="W10">
        <f>IFERROR(VLOOKUP($A10, CDS3Y_bbg!V$5:W$241,2), -1)</f>
        <v>42283</v>
      </c>
      <c r="X10">
        <f>IFERROR(VLOOKUP($A10, CDS3Y_bbg!W$5:X$241,2), -1)</f>
        <v>-1</v>
      </c>
      <c r="Y10">
        <f>IFERROR(VLOOKUP($A10, CDS3Y_bbg!X$5:Y$241,2), -1)</f>
        <v>44468</v>
      </c>
      <c r="Z10">
        <f>IFERROR(VLOOKUP($A10, CDS3Y_bbg!Y$5:Z$241,2), -1)</f>
        <v>-1</v>
      </c>
      <c r="AA10">
        <f>IFERROR(VLOOKUP($A10, CDS3Y_bbg!Z$5:AA$241,2), -1)</f>
        <v>40481</v>
      </c>
      <c r="AB10">
        <f>IFERROR(VLOOKUP($A10, CDS3Y_bbg!AA$5:AB$241,2), -1)</f>
        <v>-1</v>
      </c>
      <c r="AC10">
        <f>IFERROR(VLOOKUP($A10, CDS3Y_bbg!AB$5:AC$241,2), -1)</f>
        <v>42676</v>
      </c>
      <c r="AD10">
        <f>IFERROR(VLOOKUP($A10, CDS3Y_bbg!AC$5:AD$241,2), -1)</f>
        <v>-1</v>
      </c>
      <c r="AE10">
        <f>IFERROR(VLOOKUP($A10, CDS3Y_bbg!AD$5:AE$241,2), -1)</f>
        <v>41149</v>
      </c>
      <c r="AF10">
        <f>IFERROR(VLOOKUP($A10, CDS3Y_bbg!AE$5:AF$241,2), -1)</f>
        <v>-1</v>
      </c>
      <c r="AG10">
        <f>IFERROR(VLOOKUP($A10, CDS3Y_bbg!AF$5:AG$241,2), -1)</f>
        <v>42004</v>
      </c>
      <c r="AH10">
        <f>IFERROR(VLOOKUP($A10, CDS3Y_bbg!AG$5:AH$241,2), -1)</f>
        <v>-1</v>
      </c>
      <c r="AI10">
        <f>IFERROR(VLOOKUP($A10, CDS3Y_bbg!AH$5:AI$241,2), -1)</f>
        <v>-1</v>
      </c>
      <c r="AJ10">
        <f>IFERROR(VLOOKUP($A10, CDS3Y_bbg!AI$5:AJ$241,2), -1)</f>
        <v>-1</v>
      </c>
      <c r="AK10">
        <f>IFERROR(VLOOKUP($A10, CDS3Y_bbg!AJ$5:AK$241,2), -1)</f>
        <v>-1</v>
      </c>
      <c r="AL10">
        <f>IFERROR(VLOOKUP($A10, CDS3Y_bbg!AK$5:AL$241,2), -1)</f>
        <v>-1</v>
      </c>
      <c r="AM10">
        <f>IFERROR(VLOOKUP($A10, CDS3Y_bbg!AL$5:AM$241,2), -1)</f>
        <v>-1</v>
      </c>
      <c r="AN10">
        <f>IFERROR(VLOOKUP($A10, CDS3Y_bbg!AM$5:AN$241,2), -1)</f>
        <v>-1</v>
      </c>
      <c r="AO10">
        <f>IFERROR(VLOOKUP($A10, CDS3Y_bbg!AN$5:AO$241,2), -1)</f>
        <v>43424</v>
      </c>
      <c r="AP10">
        <f>IFERROR(VLOOKUP($A10, CDS3Y_bbg!AO$5:AP$241,2), -1)</f>
        <v>-1</v>
      </c>
      <c r="AQ10">
        <f>IFERROR(VLOOKUP($A10, CDS3Y_bbg!AP$5:AQ$241,2), -1)</f>
        <v>44625</v>
      </c>
      <c r="AR10">
        <f>IFERROR(VLOOKUP($A10, CDS3Y_bbg!AQ$5:AR$241,2), -1)</f>
        <v>-1</v>
      </c>
      <c r="AS10">
        <f>IFERROR(VLOOKUP($A10, CDS3Y_bbg!AR$5:AS$241,2), -1)</f>
        <v>44626</v>
      </c>
      <c r="AT10">
        <f>IFERROR(VLOOKUP($A10, CDS3Y_bbg!AS$5:AT$241,2), -1)</f>
        <v>-1</v>
      </c>
      <c r="AU10">
        <f>IFERROR(VLOOKUP($A10, CDS3Y_bbg!AT$5:AU$241,2), -1)</f>
        <v>-1</v>
      </c>
      <c r="AV10">
        <f>IFERROR(VLOOKUP($A10, CDS3Y_bbg!AU$5:AV$241,2), -1)</f>
        <v>-1</v>
      </c>
      <c r="AW10">
        <f>IFERROR(VLOOKUP($A10, CDS3Y_bbg!AV$5:AW$241,2), -1)</f>
        <v>41863</v>
      </c>
      <c r="AX10">
        <f>IFERROR(VLOOKUP($A10, CDS3Y_bbg!AW$5:AX$241,2), -1)</f>
        <v>-1</v>
      </c>
      <c r="AY10">
        <f>IFERROR(VLOOKUP($A10, CDS3Y_bbg!AX$5:AY$241,2), -1)</f>
        <v>43402</v>
      </c>
      <c r="AZ10">
        <f>IFERROR(VLOOKUP($A10, CDS3Y_bbg!AY$5:AZ$241,2), -1)</f>
        <v>-1</v>
      </c>
      <c r="BA10">
        <f>IFERROR(VLOOKUP($A10, CDS3Y_bbg!AZ$5:BA$241,2), -1)</f>
        <v>-1</v>
      </c>
      <c r="BB10">
        <f>IFERROR(VLOOKUP($A10, CDS3Y_bbg!BA$5:BB$241,2), -1)</f>
        <v>-1</v>
      </c>
      <c r="BC10">
        <f>IFERROR(VLOOKUP($A10, CDS3Y_bbg!BB$5:BC$241,2), -1)</f>
        <v>41722</v>
      </c>
      <c r="BD10">
        <f>IFERROR(VLOOKUP($A10, CDS3Y_bbg!BC$5:BD$241,2), -1)</f>
        <v>-1</v>
      </c>
      <c r="BE10">
        <f>IFERROR(VLOOKUP($A10, CDS3Y_bbg!BD$5:BE$241,2), -1)</f>
        <v>-1</v>
      </c>
      <c r="BF10">
        <f>IFERROR(VLOOKUP($A10, CDS3Y_bbg!BE$5:BF$241,2), -1)</f>
        <v>-1</v>
      </c>
      <c r="BG10">
        <f>IFERROR(VLOOKUP($A10, CDS3Y_bbg!BF$5:BG$241,2), -1)</f>
        <v>-1</v>
      </c>
      <c r="BH10">
        <f>IFERROR(VLOOKUP($A10, CDS3Y_bbg!BG$5:BH$241,2), -1)</f>
        <v>-1</v>
      </c>
      <c r="BI10">
        <f>IFERROR(VLOOKUP($A10, CDS3Y_bbg!BH$5:BI$241,2), -1)</f>
        <v>43424</v>
      </c>
      <c r="BJ10">
        <f>IFERROR(VLOOKUP($A10, CDS3Y_bbg!BI$5:BJ$241,2), -1)</f>
        <v>-1</v>
      </c>
      <c r="BK10">
        <f>IFERROR(VLOOKUP($A10, CDS3Y_bbg!BJ$5:BK$241,2), -1)</f>
        <v>-1</v>
      </c>
      <c r="BL10">
        <f>IFERROR(VLOOKUP($A10, CDS3Y_bbg!BK$5:BL$241,2), -1)</f>
        <v>-1</v>
      </c>
      <c r="BM10">
        <f>IFERROR(VLOOKUP($A10, CDS3Y_bbg!BL$5:BM$241,2), -1)</f>
        <v>43424</v>
      </c>
      <c r="BN10">
        <f>IFERROR(VLOOKUP($A10, CDS3Y_bbg!BM$5:BN$241,2), -1)</f>
        <v>-1</v>
      </c>
      <c r="BO10">
        <f>IFERROR(VLOOKUP($A10, CDS3Y_bbg!BN$5:BO$241,2), -1)</f>
        <v>43426</v>
      </c>
      <c r="BP10">
        <f>IFERROR(VLOOKUP($A10, CDS3Y_bbg!BO$5:BP$241,2), -1)</f>
        <v>-1</v>
      </c>
      <c r="BQ10">
        <f>IFERROR(VLOOKUP($A10, CDS3Y_bbg!BP$5:BQ$241,2), -1)</f>
        <v>-1</v>
      </c>
      <c r="BR10">
        <f>IFERROR(VLOOKUP($A10, CDS3Y_bbg!BQ$5:BR$241,2), -1)</f>
        <v>-1</v>
      </c>
      <c r="BS10">
        <f>IFERROR(VLOOKUP($A10, CDS3Y_bbg!BR$5:BS$241,2), -1)</f>
        <v>43426</v>
      </c>
      <c r="BT10">
        <f>IFERROR(VLOOKUP($A10, CDS3Y_bbg!BS$5:BT$241,2), -1)</f>
        <v>-1</v>
      </c>
      <c r="BU10">
        <f>IFERROR(VLOOKUP($A10, CDS3Y_bbg!BT$5:BU$241,2), -1)</f>
        <v>-1</v>
      </c>
      <c r="BV10">
        <f>IFERROR(VLOOKUP($A10, CDS3Y_bbg!BU$5:BV$241,2), -1)</f>
        <v>-1</v>
      </c>
      <c r="BW10">
        <f>IFERROR(VLOOKUP($A10, CDS3Y_bbg!BV$5:BW$241,2), -1)</f>
        <v>41915</v>
      </c>
      <c r="BX10">
        <f>IFERROR(VLOOKUP($A10, CDS3Y_bbg!BW$5:BX$241,2), -1)</f>
        <v>-1</v>
      </c>
      <c r="BY10">
        <f>IFERROR(VLOOKUP($A10, CDS3Y_bbg!BX$5:BY$241,2), -1)</f>
        <v>-1</v>
      </c>
      <c r="BZ10">
        <f>IFERROR(VLOOKUP($A10, CDS3Y_bbg!BY$5:BZ$241,2), -1)</f>
        <v>-1</v>
      </c>
      <c r="CA10">
        <f>IFERROR(VLOOKUP($A10, CDS3Y_bbg!BZ$5:CA$241,2), -1)</f>
        <v>41911</v>
      </c>
      <c r="CB10">
        <f>IFERROR(VLOOKUP($A10, CDS3Y_bbg!CA$5:CB$241,2), -1)</f>
        <v>-1</v>
      </c>
      <c r="CC10">
        <f>IFERROR(VLOOKUP($A10, CDS3Y_bbg!CB$5:CC$241,2), -1)</f>
        <v>41912</v>
      </c>
      <c r="CD10">
        <f>IFERROR(VLOOKUP($A10, CDS3Y_bbg!CC$5:CD$241,2), -1)</f>
        <v>-1</v>
      </c>
      <c r="CE10">
        <f>IFERROR(VLOOKUP($A10, CDS3Y_bbg!CD$5:CE$241,2), -1)</f>
        <v>43332</v>
      </c>
      <c r="CF10">
        <f>IFERROR(VLOOKUP($A10, CDS3Y_bbg!CE$5:CF$241,2), -1)</f>
        <v>-1</v>
      </c>
      <c r="CG10">
        <f>IFERROR(VLOOKUP($A10, CDS3Y_bbg!CF$5:CG$241,2), -1)</f>
        <v>41893</v>
      </c>
      <c r="CH10">
        <f>IFERROR(VLOOKUP($A10, CDS3Y_bbg!CG$5:CH$241,2), -1)</f>
        <v>-1</v>
      </c>
      <c r="CI10">
        <f>IFERROR(VLOOKUP($A10, CDS3Y_bbg!CH$5:CI$241,2), -1)</f>
        <v>-1</v>
      </c>
      <c r="CJ10">
        <f>IFERROR(VLOOKUP($A10, CDS3Y_bbg!CI$5:CJ$241,2), -1)</f>
        <v>-1</v>
      </c>
      <c r="CK10">
        <f>IFERROR(VLOOKUP($A10, CDS3Y_bbg!CJ$5:CK$241,2), -1)</f>
        <v>41844</v>
      </c>
      <c r="CL10">
        <f>IFERROR(VLOOKUP($A10, CDS3Y_bbg!CK$5:CL$241,2), -1)</f>
        <v>-1</v>
      </c>
      <c r="CM10">
        <f>IFERROR(VLOOKUP($A10, CDS3Y_bbg!CL$5:CM$241,2), -1)</f>
        <v>-1</v>
      </c>
      <c r="CN10">
        <f>IFERROR(VLOOKUP($A10, CDS3Y_bbg!CM$5:CN$241,2), -1)</f>
        <v>-1</v>
      </c>
    </row>
    <row r="11" spans="1:92" x14ac:dyDescent="0.25">
      <c r="A11" s="1">
        <v>36830</v>
      </c>
      <c r="B11">
        <f>IFERROR(VLOOKUP($A11, CDS3Y_bbg!A$5:B$241,2), -1)</f>
        <v>-1</v>
      </c>
      <c r="C11">
        <f>IFERROR(VLOOKUP($A11, CDS3Y_bbg!B$5:C$241,2), -1)</f>
        <v>41831</v>
      </c>
      <c r="D11">
        <f>IFERROR(VLOOKUP($A11, CDS3Y_bbg!C$5:D$241,2), -1)</f>
        <v>-1</v>
      </c>
      <c r="E11">
        <f>IFERROR(VLOOKUP($A11, CDS3Y_bbg!D$5:E$241,2), -1)</f>
        <v>44895</v>
      </c>
      <c r="F11">
        <f>IFERROR(VLOOKUP($A11, CDS3Y_bbg!E$5:F$241,2), -1)</f>
        <v>-1</v>
      </c>
      <c r="G11">
        <f>IFERROR(VLOOKUP($A11, CDS3Y_bbg!F$5:G$241,2), -1)</f>
        <v>40360</v>
      </c>
      <c r="H11">
        <f>IFERROR(VLOOKUP($A11, CDS3Y_bbg!G$5:H$241,2), -1)</f>
        <v>-1</v>
      </c>
      <c r="I11">
        <f>IFERROR(VLOOKUP($A11, CDS3Y_bbg!H$5:I$241,2), -1)</f>
        <v>44834</v>
      </c>
      <c r="J11">
        <f>IFERROR(VLOOKUP($A11, CDS3Y_bbg!I$5:J$241,2), -1)</f>
        <v>-1</v>
      </c>
      <c r="K11">
        <f>IFERROR(VLOOKUP($A11, CDS3Y_bbg!J$5:K$241,2), -1)</f>
        <v>41819</v>
      </c>
      <c r="L11">
        <f>IFERROR(VLOOKUP($A11, CDS3Y_bbg!K$5:L$241,2), -1)</f>
        <v>-1</v>
      </c>
      <c r="M11">
        <f>IFERROR(VLOOKUP($A11, CDS3Y_bbg!L$5:M$241,2), -1)</f>
        <v>40469</v>
      </c>
      <c r="N11">
        <f>IFERROR(VLOOKUP($A11, CDS3Y_bbg!M$5:N$241,2), -1)</f>
        <v>-1</v>
      </c>
      <c r="O11">
        <f>IFERROR(VLOOKUP($A11, CDS3Y_bbg!N$5:O$241,2), -1)</f>
        <v>40289</v>
      </c>
      <c r="P11">
        <f>IFERROR(VLOOKUP($A11, CDS3Y_bbg!O$5:P$241,2), -1)</f>
        <v>-1</v>
      </c>
      <c r="Q11">
        <f>IFERROR(VLOOKUP($A11, CDS3Y_bbg!P$5:Q$241,2), -1)</f>
        <v>44377</v>
      </c>
      <c r="R11">
        <f>IFERROR(VLOOKUP($A11, CDS3Y_bbg!Q$5:R$241,2), -1)</f>
        <v>-1</v>
      </c>
      <c r="S11">
        <f>IFERROR(VLOOKUP($A11, CDS3Y_bbg!R$5:S$241,2), -1)</f>
        <v>43337</v>
      </c>
      <c r="T11">
        <f>IFERROR(VLOOKUP($A11, CDS3Y_bbg!S$5:T$241,2), -1)</f>
        <v>-1</v>
      </c>
      <c r="U11">
        <f>IFERROR(VLOOKUP($A11, CDS3Y_bbg!T$5:U$241,2), -1)</f>
        <v>42062</v>
      </c>
      <c r="V11">
        <f>IFERROR(VLOOKUP($A11, CDS3Y_bbg!U$5:V$241,2), -1)</f>
        <v>-1</v>
      </c>
      <c r="W11">
        <f>IFERROR(VLOOKUP($A11, CDS3Y_bbg!V$5:W$241,2), -1)</f>
        <v>42283</v>
      </c>
      <c r="X11">
        <f>IFERROR(VLOOKUP($A11, CDS3Y_bbg!W$5:X$241,2), -1)</f>
        <v>-1</v>
      </c>
      <c r="Y11">
        <f>IFERROR(VLOOKUP($A11, CDS3Y_bbg!X$5:Y$241,2), -1)</f>
        <v>44468</v>
      </c>
      <c r="Z11">
        <f>IFERROR(VLOOKUP($A11, CDS3Y_bbg!Y$5:Z$241,2), -1)</f>
        <v>-1</v>
      </c>
      <c r="AA11">
        <f>IFERROR(VLOOKUP($A11, CDS3Y_bbg!Z$5:AA$241,2), -1)</f>
        <v>40481</v>
      </c>
      <c r="AB11">
        <f>IFERROR(VLOOKUP($A11, CDS3Y_bbg!AA$5:AB$241,2), -1)</f>
        <v>-1</v>
      </c>
      <c r="AC11">
        <f>IFERROR(VLOOKUP($A11, CDS3Y_bbg!AB$5:AC$241,2), -1)</f>
        <v>42676</v>
      </c>
      <c r="AD11">
        <f>IFERROR(VLOOKUP($A11, CDS3Y_bbg!AC$5:AD$241,2), -1)</f>
        <v>-1</v>
      </c>
      <c r="AE11">
        <f>IFERROR(VLOOKUP($A11, CDS3Y_bbg!AD$5:AE$241,2), -1)</f>
        <v>41149</v>
      </c>
      <c r="AF11">
        <f>IFERROR(VLOOKUP($A11, CDS3Y_bbg!AE$5:AF$241,2), -1)</f>
        <v>-1</v>
      </c>
      <c r="AG11">
        <f>IFERROR(VLOOKUP($A11, CDS3Y_bbg!AF$5:AG$241,2), -1)</f>
        <v>42004</v>
      </c>
      <c r="AH11">
        <f>IFERROR(VLOOKUP($A11, CDS3Y_bbg!AG$5:AH$241,2), -1)</f>
        <v>-1</v>
      </c>
      <c r="AI11">
        <f>IFERROR(VLOOKUP($A11, CDS3Y_bbg!AH$5:AI$241,2), -1)</f>
        <v>-1</v>
      </c>
      <c r="AJ11">
        <f>IFERROR(VLOOKUP($A11, CDS3Y_bbg!AI$5:AJ$241,2), -1)</f>
        <v>-1</v>
      </c>
      <c r="AK11">
        <f>IFERROR(VLOOKUP($A11, CDS3Y_bbg!AJ$5:AK$241,2), -1)</f>
        <v>-1</v>
      </c>
      <c r="AL11">
        <f>IFERROR(VLOOKUP($A11, CDS3Y_bbg!AK$5:AL$241,2), -1)</f>
        <v>-1</v>
      </c>
      <c r="AM11">
        <f>IFERROR(VLOOKUP($A11, CDS3Y_bbg!AL$5:AM$241,2), -1)</f>
        <v>-1</v>
      </c>
      <c r="AN11">
        <f>IFERROR(VLOOKUP($A11, CDS3Y_bbg!AM$5:AN$241,2), -1)</f>
        <v>-1</v>
      </c>
      <c r="AO11">
        <f>IFERROR(VLOOKUP($A11, CDS3Y_bbg!AN$5:AO$241,2), -1)</f>
        <v>43424</v>
      </c>
      <c r="AP11">
        <f>IFERROR(VLOOKUP($A11, CDS3Y_bbg!AO$5:AP$241,2), -1)</f>
        <v>-1</v>
      </c>
      <c r="AQ11">
        <f>IFERROR(VLOOKUP($A11, CDS3Y_bbg!AP$5:AQ$241,2), -1)</f>
        <v>44625</v>
      </c>
      <c r="AR11">
        <f>IFERROR(VLOOKUP($A11, CDS3Y_bbg!AQ$5:AR$241,2), -1)</f>
        <v>-1</v>
      </c>
      <c r="AS11">
        <f>IFERROR(VLOOKUP($A11, CDS3Y_bbg!AR$5:AS$241,2), -1)</f>
        <v>44626</v>
      </c>
      <c r="AT11">
        <f>IFERROR(VLOOKUP($A11, CDS3Y_bbg!AS$5:AT$241,2), -1)</f>
        <v>-1</v>
      </c>
      <c r="AU11">
        <f>IFERROR(VLOOKUP($A11, CDS3Y_bbg!AT$5:AU$241,2), -1)</f>
        <v>-1</v>
      </c>
      <c r="AV11">
        <f>IFERROR(VLOOKUP($A11, CDS3Y_bbg!AU$5:AV$241,2), -1)</f>
        <v>-1</v>
      </c>
      <c r="AW11">
        <f>IFERROR(VLOOKUP($A11, CDS3Y_bbg!AV$5:AW$241,2), -1)</f>
        <v>41863</v>
      </c>
      <c r="AX11">
        <f>IFERROR(VLOOKUP($A11, CDS3Y_bbg!AW$5:AX$241,2), -1)</f>
        <v>-1</v>
      </c>
      <c r="AY11">
        <f>IFERROR(VLOOKUP($A11, CDS3Y_bbg!AX$5:AY$241,2), -1)</f>
        <v>43402</v>
      </c>
      <c r="AZ11">
        <f>IFERROR(VLOOKUP($A11, CDS3Y_bbg!AY$5:AZ$241,2), -1)</f>
        <v>-1</v>
      </c>
      <c r="BA11">
        <f>IFERROR(VLOOKUP($A11, CDS3Y_bbg!AZ$5:BA$241,2), -1)</f>
        <v>-1</v>
      </c>
      <c r="BB11">
        <f>IFERROR(VLOOKUP($A11, CDS3Y_bbg!BA$5:BB$241,2), -1)</f>
        <v>-1</v>
      </c>
      <c r="BC11">
        <f>IFERROR(VLOOKUP($A11, CDS3Y_bbg!BB$5:BC$241,2), -1)</f>
        <v>41722</v>
      </c>
      <c r="BD11">
        <f>IFERROR(VLOOKUP($A11, CDS3Y_bbg!BC$5:BD$241,2), -1)</f>
        <v>-1</v>
      </c>
      <c r="BE11">
        <f>IFERROR(VLOOKUP($A11, CDS3Y_bbg!BD$5:BE$241,2), -1)</f>
        <v>-1</v>
      </c>
      <c r="BF11">
        <f>IFERROR(VLOOKUP($A11, CDS3Y_bbg!BE$5:BF$241,2), -1)</f>
        <v>-1</v>
      </c>
      <c r="BG11">
        <f>IFERROR(VLOOKUP($A11, CDS3Y_bbg!BF$5:BG$241,2), -1)</f>
        <v>-1</v>
      </c>
      <c r="BH11">
        <f>IFERROR(VLOOKUP($A11, CDS3Y_bbg!BG$5:BH$241,2), -1)</f>
        <v>-1</v>
      </c>
      <c r="BI11">
        <f>IFERROR(VLOOKUP($A11, CDS3Y_bbg!BH$5:BI$241,2), -1)</f>
        <v>43424</v>
      </c>
      <c r="BJ11">
        <f>IFERROR(VLOOKUP($A11, CDS3Y_bbg!BI$5:BJ$241,2), -1)</f>
        <v>-1</v>
      </c>
      <c r="BK11">
        <f>IFERROR(VLOOKUP($A11, CDS3Y_bbg!BJ$5:BK$241,2), -1)</f>
        <v>-1</v>
      </c>
      <c r="BL11">
        <f>IFERROR(VLOOKUP($A11, CDS3Y_bbg!BK$5:BL$241,2), -1)</f>
        <v>-1</v>
      </c>
      <c r="BM11">
        <f>IFERROR(VLOOKUP($A11, CDS3Y_bbg!BL$5:BM$241,2), -1)</f>
        <v>43424</v>
      </c>
      <c r="BN11">
        <f>IFERROR(VLOOKUP($A11, CDS3Y_bbg!BM$5:BN$241,2), -1)</f>
        <v>-1</v>
      </c>
      <c r="BO11">
        <f>IFERROR(VLOOKUP($A11, CDS3Y_bbg!BN$5:BO$241,2), -1)</f>
        <v>43426</v>
      </c>
      <c r="BP11">
        <f>IFERROR(VLOOKUP($A11, CDS3Y_bbg!BO$5:BP$241,2), -1)</f>
        <v>-1</v>
      </c>
      <c r="BQ11">
        <f>IFERROR(VLOOKUP($A11, CDS3Y_bbg!BP$5:BQ$241,2), -1)</f>
        <v>-1</v>
      </c>
      <c r="BR11">
        <f>IFERROR(VLOOKUP($A11, CDS3Y_bbg!BQ$5:BR$241,2), -1)</f>
        <v>-1</v>
      </c>
      <c r="BS11">
        <f>IFERROR(VLOOKUP($A11, CDS3Y_bbg!BR$5:BS$241,2), -1)</f>
        <v>43426</v>
      </c>
      <c r="BT11">
        <f>IFERROR(VLOOKUP($A11, CDS3Y_bbg!BS$5:BT$241,2), -1)</f>
        <v>-1</v>
      </c>
      <c r="BU11">
        <f>IFERROR(VLOOKUP($A11, CDS3Y_bbg!BT$5:BU$241,2), -1)</f>
        <v>-1</v>
      </c>
      <c r="BV11">
        <f>IFERROR(VLOOKUP($A11, CDS3Y_bbg!BU$5:BV$241,2), -1)</f>
        <v>-1</v>
      </c>
      <c r="BW11">
        <f>IFERROR(VLOOKUP($A11, CDS3Y_bbg!BV$5:BW$241,2), -1)</f>
        <v>41915</v>
      </c>
      <c r="BX11">
        <f>IFERROR(VLOOKUP($A11, CDS3Y_bbg!BW$5:BX$241,2), -1)</f>
        <v>-1</v>
      </c>
      <c r="BY11">
        <f>IFERROR(VLOOKUP($A11, CDS3Y_bbg!BX$5:BY$241,2), -1)</f>
        <v>-1</v>
      </c>
      <c r="BZ11">
        <f>IFERROR(VLOOKUP($A11, CDS3Y_bbg!BY$5:BZ$241,2), -1)</f>
        <v>-1</v>
      </c>
      <c r="CA11">
        <f>IFERROR(VLOOKUP($A11, CDS3Y_bbg!BZ$5:CA$241,2), -1)</f>
        <v>41911</v>
      </c>
      <c r="CB11">
        <f>IFERROR(VLOOKUP($A11, CDS3Y_bbg!CA$5:CB$241,2), -1)</f>
        <v>-1</v>
      </c>
      <c r="CC11">
        <f>IFERROR(VLOOKUP($A11, CDS3Y_bbg!CB$5:CC$241,2), -1)</f>
        <v>41912</v>
      </c>
      <c r="CD11">
        <f>IFERROR(VLOOKUP($A11, CDS3Y_bbg!CC$5:CD$241,2), -1)</f>
        <v>-1</v>
      </c>
      <c r="CE11">
        <f>IFERROR(VLOOKUP($A11, CDS3Y_bbg!CD$5:CE$241,2), -1)</f>
        <v>43332</v>
      </c>
      <c r="CF11">
        <f>IFERROR(VLOOKUP($A11, CDS3Y_bbg!CE$5:CF$241,2), -1)</f>
        <v>-1</v>
      </c>
      <c r="CG11">
        <f>IFERROR(VLOOKUP($A11, CDS3Y_bbg!CF$5:CG$241,2), -1)</f>
        <v>41893</v>
      </c>
      <c r="CH11">
        <f>IFERROR(VLOOKUP($A11, CDS3Y_bbg!CG$5:CH$241,2), -1)</f>
        <v>-1</v>
      </c>
      <c r="CI11">
        <f>IFERROR(VLOOKUP($A11, CDS3Y_bbg!CH$5:CI$241,2), -1)</f>
        <v>-1</v>
      </c>
      <c r="CJ11">
        <f>IFERROR(VLOOKUP($A11, CDS3Y_bbg!CI$5:CJ$241,2), -1)</f>
        <v>-1</v>
      </c>
      <c r="CK11">
        <f>IFERROR(VLOOKUP($A11, CDS3Y_bbg!CJ$5:CK$241,2), -1)</f>
        <v>41844</v>
      </c>
      <c r="CL11">
        <f>IFERROR(VLOOKUP($A11, CDS3Y_bbg!CK$5:CL$241,2), -1)</f>
        <v>-1</v>
      </c>
      <c r="CM11">
        <f>IFERROR(VLOOKUP($A11, CDS3Y_bbg!CL$5:CM$241,2), -1)</f>
        <v>-1</v>
      </c>
      <c r="CN11">
        <f>IFERROR(VLOOKUP($A11, CDS3Y_bbg!CM$5:CN$241,2), -1)</f>
        <v>-1</v>
      </c>
    </row>
    <row r="12" spans="1:92" x14ac:dyDescent="0.25">
      <c r="A12" s="1">
        <v>36860</v>
      </c>
      <c r="B12">
        <f>IFERROR(VLOOKUP($A12, CDS3Y_bbg!A$5:B$241,2), -1)</f>
        <v>-1</v>
      </c>
      <c r="C12">
        <f>IFERROR(VLOOKUP($A12, CDS3Y_bbg!B$5:C$241,2), -1)</f>
        <v>41831</v>
      </c>
      <c r="D12">
        <f>IFERROR(VLOOKUP($A12, CDS3Y_bbg!C$5:D$241,2), -1)</f>
        <v>-1</v>
      </c>
      <c r="E12">
        <f>IFERROR(VLOOKUP($A12, CDS3Y_bbg!D$5:E$241,2), -1)</f>
        <v>44895</v>
      </c>
      <c r="F12">
        <f>IFERROR(VLOOKUP($A12, CDS3Y_bbg!E$5:F$241,2), -1)</f>
        <v>-1</v>
      </c>
      <c r="G12">
        <f>IFERROR(VLOOKUP($A12, CDS3Y_bbg!F$5:G$241,2), -1)</f>
        <v>40360</v>
      </c>
      <c r="H12">
        <f>IFERROR(VLOOKUP($A12, CDS3Y_bbg!G$5:H$241,2), -1)</f>
        <v>-1</v>
      </c>
      <c r="I12">
        <f>IFERROR(VLOOKUP($A12, CDS3Y_bbg!H$5:I$241,2), -1)</f>
        <v>44834</v>
      </c>
      <c r="J12">
        <f>IFERROR(VLOOKUP($A12, CDS3Y_bbg!I$5:J$241,2), -1)</f>
        <v>-1</v>
      </c>
      <c r="K12">
        <f>IFERROR(VLOOKUP($A12, CDS3Y_bbg!J$5:K$241,2), -1)</f>
        <v>41819</v>
      </c>
      <c r="L12">
        <f>IFERROR(VLOOKUP($A12, CDS3Y_bbg!K$5:L$241,2), -1)</f>
        <v>-1</v>
      </c>
      <c r="M12">
        <f>IFERROR(VLOOKUP($A12, CDS3Y_bbg!L$5:M$241,2), -1)</f>
        <v>40469</v>
      </c>
      <c r="N12">
        <f>IFERROR(VLOOKUP($A12, CDS3Y_bbg!M$5:N$241,2), -1)</f>
        <v>-1</v>
      </c>
      <c r="O12">
        <f>IFERROR(VLOOKUP($A12, CDS3Y_bbg!N$5:O$241,2), -1)</f>
        <v>40289</v>
      </c>
      <c r="P12">
        <f>IFERROR(VLOOKUP($A12, CDS3Y_bbg!O$5:P$241,2), -1)</f>
        <v>-1</v>
      </c>
      <c r="Q12">
        <f>IFERROR(VLOOKUP($A12, CDS3Y_bbg!P$5:Q$241,2), -1)</f>
        <v>44377</v>
      </c>
      <c r="R12">
        <f>IFERROR(VLOOKUP($A12, CDS3Y_bbg!Q$5:R$241,2), -1)</f>
        <v>-1</v>
      </c>
      <c r="S12">
        <f>IFERROR(VLOOKUP($A12, CDS3Y_bbg!R$5:S$241,2), -1)</f>
        <v>43337</v>
      </c>
      <c r="T12">
        <f>IFERROR(VLOOKUP($A12, CDS3Y_bbg!S$5:T$241,2), -1)</f>
        <v>-1</v>
      </c>
      <c r="U12">
        <f>IFERROR(VLOOKUP($A12, CDS3Y_bbg!T$5:U$241,2), -1)</f>
        <v>42062</v>
      </c>
      <c r="V12">
        <f>IFERROR(VLOOKUP($A12, CDS3Y_bbg!U$5:V$241,2), -1)</f>
        <v>-1</v>
      </c>
      <c r="W12">
        <f>IFERROR(VLOOKUP($A12, CDS3Y_bbg!V$5:W$241,2), -1)</f>
        <v>42283</v>
      </c>
      <c r="X12">
        <f>IFERROR(VLOOKUP($A12, CDS3Y_bbg!W$5:X$241,2), -1)</f>
        <v>-1</v>
      </c>
      <c r="Y12">
        <f>IFERROR(VLOOKUP($A12, CDS3Y_bbg!X$5:Y$241,2), -1)</f>
        <v>44468</v>
      </c>
      <c r="Z12">
        <f>IFERROR(VLOOKUP($A12, CDS3Y_bbg!Y$5:Z$241,2), -1)</f>
        <v>-1</v>
      </c>
      <c r="AA12">
        <f>IFERROR(VLOOKUP($A12, CDS3Y_bbg!Z$5:AA$241,2), -1)</f>
        <v>40481</v>
      </c>
      <c r="AB12">
        <f>IFERROR(VLOOKUP($A12, CDS3Y_bbg!AA$5:AB$241,2), -1)</f>
        <v>-1</v>
      </c>
      <c r="AC12">
        <f>IFERROR(VLOOKUP($A12, CDS3Y_bbg!AB$5:AC$241,2), -1)</f>
        <v>42676</v>
      </c>
      <c r="AD12">
        <f>IFERROR(VLOOKUP($A12, CDS3Y_bbg!AC$5:AD$241,2), -1)</f>
        <v>-1</v>
      </c>
      <c r="AE12">
        <f>IFERROR(VLOOKUP($A12, CDS3Y_bbg!AD$5:AE$241,2), -1)</f>
        <v>41149</v>
      </c>
      <c r="AF12">
        <f>IFERROR(VLOOKUP($A12, CDS3Y_bbg!AE$5:AF$241,2), -1)</f>
        <v>-1</v>
      </c>
      <c r="AG12">
        <f>IFERROR(VLOOKUP($A12, CDS3Y_bbg!AF$5:AG$241,2), -1)</f>
        <v>42004</v>
      </c>
      <c r="AH12">
        <f>IFERROR(VLOOKUP($A12, CDS3Y_bbg!AG$5:AH$241,2), -1)</f>
        <v>-1</v>
      </c>
      <c r="AI12">
        <f>IFERROR(VLOOKUP($A12, CDS3Y_bbg!AH$5:AI$241,2), -1)</f>
        <v>-1</v>
      </c>
      <c r="AJ12">
        <f>IFERROR(VLOOKUP($A12, CDS3Y_bbg!AI$5:AJ$241,2), -1)</f>
        <v>-1</v>
      </c>
      <c r="AK12">
        <f>IFERROR(VLOOKUP($A12, CDS3Y_bbg!AJ$5:AK$241,2), -1)</f>
        <v>-1</v>
      </c>
      <c r="AL12">
        <f>IFERROR(VLOOKUP($A12, CDS3Y_bbg!AK$5:AL$241,2), -1)</f>
        <v>-1</v>
      </c>
      <c r="AM12">
        <f>IFERROR(VLOOKUP($A12, CDS3Y_bbg!AL$5:AM$241,2), -1)</f>
        <v>-1</v>
      </c>
      <c r="AN12">
        <f>IFERROR(VLOOKUP($A12, CDS3Y_bbg!AM$5:AN$241,2), -1)</f>
        <v>-1</v>
      </c>
      <c r="AO12">
        <f>IFERROR(VLOOKUP($A12, CDS3Y_bbg!AN$5:AO$241,2), -1)</f>
        <v>43424</v>
      </c>
      <c r="AP12">
        <f>IFERROR(VLOOKUP($A12, CDS3Y_bbg!AO$5:AP$241,2), -1)</f>
        <v>-1</v>
      </c>
      <c r="AQ12">
        <f>IFERROR(VLOOKUP($A12, CDS3Y_bbg!AP$5:AQ$241,2), -1)</f>
        <v>44625</v>
      </c>
      <c r="AR12">
        <f>IFERROR(VLOOKUP($A12, CDS3Y_bbg!AQ$5:AR$241,2), -1)</f>
        <v>-1</v>
      </c>
      <c r="AS12">
        <f>IFERROR(VLOOKUP($A12, CDS3Y_bbg!AR$5:AS$241,2), -1)</f>
        <v>44626</v>
      </c>
      <c r="AT12">
        <f>IFERROR(VLOOKUP($A12, CDS3Y_bbg!AS$5:AT$241,2), -1)</f>
        <v>-1</v>
      </c>
      <c r="AU12">
        <f>IFERROR(VLOOKUP($A12, CDS3Y_bbg!AT$5:AU$241,2), -1)</f>
        <v>-1</v>
      </c>
      <c r="AV12">
        <f>IFERROR(VLOOKUP($A12, CDS3Y_bbg!AU$5:AV$241,2), -1)</f>
        <v>-1</v>
      </c>
      <c r="AW12">
        <f>IFERROR(VLOOKUP($A12, CDS3Y_bbg!AV$5:AW$241,2), -1)</f>
        <v>41863</v>
      </c>
      <c r="AX12">
        <f>IFERROR(VLOOKUP($A12, CDS3Y_bbg!AW$5:AX$241,2), -1)</f>
        <v>-1</v>
      </c>
      <c r="AY12">
        <f>IFERROR(VLOOKUP($A12, CDS3Y_bbg!AX$5:AY$241,2), -1)</f>
        <v>43402</v>
      </c>
      <c r="AZ12">
        <f>IFERROR(VLOOKUP($A12, CDS3Y_bbg!AY$5:AZ$241,2), -1)</f>
        <v>-1</v>
      </c>
      <c r="BA12">
        <f>IFERROR(VLOOKUP($A12, CDS3Y_bbg!AZ$5:BA$241,2), -1)</f>
        <v>-1</v>
      </c>
      <c r="BB12">
        <f>IFERROR(VLOOKUP($A12, CDS3Y_bbg!BA$5:BB$241,2), -1)</f>
        <v>-1</v>
      </c>
      <c r="BC12">
        <f>IFERROR(VLOOKUP($A12, CDS3Y_bbg!BB$5:BC$241,2), -1)</f>
        <v>41722</v>
      </c>
      <c r="BD12">
        <f>IFERROR(VLOOKUP($A12, CDS3Y_bbg!BC$5:BD$241,2), -1)</f>
        <v>-1</v>
      </c>
      <c r="BE12">
        <f>IFERROR(VLOOKUP($A12, CDS3Y_bbg!BD$5:BE$241,2), -1)</f>
        <v>-1</v>
      </c>
      <c r="BF12">
        <f>IFERROR(VLOOKUP($A12, CDS3Y_bbg!BE$5:BF$241,2), -1)</f>
        <v>-1</v>
      </c>
      <c r="BG12">
        <f>IFERROR(VLOOKUP($A12, CDS3Y_bbg!BF$5:BG$241,2), -1)</f>
        <v>-1</v>
      </c>
      <c r="BH12">
        <f>IFERROR(VLOOKUP($A12, CDS3Y_bbg!BG$5:BH$241,2), -1)</f>
        <v>-1</v>
      </c>
      <c r="BI12">
        <f>IFERROR(VLOOKUP($A12, CDS3Y_bbg!BH$5:BI$241,2), -1)</f>
        <v>43424</v>
      </c>
      <c r="BJ12">
        <f>IFERROR(VLOOKUP($A12, CDS3Y_bbg!BI$5:BJ$241,2), -1)</f>
        <v>-1</v>
      </c>
      <c r="BK12">
        <f>IFERROR(VLOOKUP($A12, CDS3Y_bbg!BJ$5:BK$241,2), -1)</f>
        <v>-1</v>
      </c>
      <c r="BL12">
        <f>IFERROR(VLOOKUP($A12, CDS3Y_bbg!BK$5:BL$241,2), -1)</f>
        <v>-1</v>
      </c>
      <c r="BM12">
        <f>IFERROR(VLOOKUP($A12, CDS3Y_bbg!BL$5:BM$241,2), -1)</f>
        <v>43424</v>
      </c>
      <c r="BN12">
        <f>IFERROR(VLOOKUP($A12, CDS3Y_bbg!BM$5:BN$241,2), -1)</f>
        <v>-1</v>
      </c>
      <c r="BO12">
        <f>IFERROR(VLOOKUP($A12, CDS3Y_bbg!BN$5:BO$241,2), -1)</f>
        <v>43426</v>
      </c>
      <c r="BP12">
        <f>IFERROR(VLOOKUP($A12, CDS3Y_bbg!BO$5:BP$241,2), -1)</f>
        <v>-1</v>
      </c>
      <c r="BQ12">
        <f>IFERROR(VLOOKUP($A12, CDS3Y_bbg!BP$5:BQ$241,2), -1)</f>
        <v>-1</v>
      </c>
      <c r="BR12">
        <f>IFERROR(VLOOKUP($A12, CDS3Y_bbg!BQ$5:BR$241,2), -1)</f>
        <v>-1</v>
      </c>
      <c r="BS12">
        <f>IFERROR(VLOOKUP($A12, CDS3Y_bbg!BR$5:BS$241,2), -1)</f>
        <v>43426</v>
      </c>
      <c r="BT12">
        <f>IFERROR(VLOOKUP($A12, CDS3Y_bbg!BS$5:BT$241,2), -1)</f>
        <v>-1</v>
      </c>
      <c r="BU12">
        <f>IFERROR(VLOOKUP($A12, CDS3Y_bbg!BT$5:BU$241,2), -1)</f>
        <v>-1</v>
      </c>
      <c r="BV12">
        <f>IFERROR(VLOOKUP($A12, CDS3Y_bbg!BU$5:BV$241,2), -1)</f>
        <v>-1</v>
      </c>
      <c r="BW12">
        <f>IFERROR(VLOOKUP($A12, CDS3Y_bbg!BV$5:BW$241,2), -1)</f>
        <v>41915</v>
      </c>
      <c r="BX12">
        <f>IFERROR(VLOOKUP($A12, CDS3Y_bbg!BW$5:BX$241,2), -1)</f>
        <v>-1</v>
      </c>
      <c r="BY12">
        <f>IFERROR(VLOOKUP($A12, CDS3Y_bbg!BX$5:BY$241,2), -1)</f>
        <v>-1</v>
      </c>
      <c r="BZ12">
        <f>IFERROR(VLOOKUP($A12, CDS3Y_bbg!BY$5:BZ$241,2), -1)</f>
        <v>-1</v>
      </c>
      <c r="CA12">
        <f>IFERROR(VLOOKUP($A12, CDS3Y_bbg!BZ$5:CA$241,2), -1)</f>
        <v>41911</v>
      </c>
      <c r="CB12">
        <f>IFERROR(VLOOKUP($A12, CDS3Y_bbg!CA$5:CB$241,2), -1)</f>
        <v>-1</v>
      </c>
      <c r="CC12">
        <f>IFERROR(VLOOKUP($A12, CDS3Y_bbg!CB$5:CC$241,2), -1)</f>
        <v>41912</v>
      </c>
      <c r="CD12">
        <f>IFERROR(VLOOKUP($A12, CDS3Y_bbg!CC$5:CD$241,2), -1)</f>
        <v>-1</v>
      </c>
      <c r="CE12">
        <f>IFERROR(VLOOKUP($A12, CDS3Y_bbg!CD$5:CE$241,2), -1)</f>
        <v>43332</v>
      </c>
      <c r="CF12">
        <f>IFERROR(VLOOKUP($A12, CDS3Y_bbg!CE$5:CF$241,2), -1)</f>
        <v>-1</v>
      </c>
      <c r="CG12">
        <f>IFERROR(VLOOKUP($A12, CDS3Y_bbg!CF$5:CG$241,2), -1)</f>
        <v>41893</v>
      </c>
      <c r="CH12">
        <f>IFERROR(VLOOKUP($A12, CDS3Y_bbg!CG$5:CH$241,2), -1)</f>
        <v>-1</v>
      </c>
      <c r="CI12">
        <f>IFERROR(VLOOKUP($A12, CDS3Y_bbg!CH$5:CI$241,2), -1)</f>
        <v>-1</v>
      </c>
      <c r="CJ12">
        <f>IFERROR(VLOOKUP($A12, CDS3Y_bbg!CI$5:CJ$241,2), -1)</f>
        <v>-1</v>
      </c>
      <c r="CK12">
        <f>IFERROR(VLOOKUP($A12, CDS3Y_bbg!CJ$5:CK$241,2), -1)</f>
        <v>41844</v>
      </c>
      <c r="CL12">
        <f>IFERROR(VLOOKUP($A12, CDS3Y_bbg!CK$5:CL$241,2), -1)</f>
        <v>-1</v>
      </c>
      <c r="CM12">
        <f>IFERROR(VLOOKUP($A12, CDS3Y_bbg!CL$5:CM$241,2), -1)</f>
        <v>-1</v>
      </c>
      <c r="CN12">
        <f>IFERROR(VLOOKUP($A12, CDS3Y_bbg!CM$5:CN$241,2), -1)</f>
        <v>-1</v>
      </c>
    </row>
    <row r="13" spans="1:92" x14ac:dyDescent="0.25">
      <c r="A13" s="1">
        <v>36891</v>
      </c>
      <c r="B13">
        <f>IFERROR(VLOOKUP($A13, CDS3Y_bbg!A$5:B$241,2), -1)</f>
        <v>-1</v>
      </c>
      <c r="C13">
        <f>IFERROR(VLOOKUP($A13, CDS3Y_bbg!B$5:C$241,2), -1)</f>
        <v>41831</v>
      </c>
      <c r="D13">
        <f>IFERROR(VLOOKUP($A13, CDS3Y_bbg!C$5:D$241,2), -1)</f>
        <v>-1</v>
      </c>
      <c r="E13">
        <f>IFERROR(VLOOKUP($A13, CDS3Y_bbg!D$5:E$241,2), -1)</f>
        <v>44895</v>
      </c>
      <c r="F13">
        <f>IFERROR(VLOOKUP($A13, CDS3Y_bbg!E$5:F$241,2), -1)</f>
        <v>-1</v>
      </c>
      <c r="G13">
        <f>IFERROR(VLOOKUP($A13, CDS3Y_bbg!F$5:G$241,2), -1)</f>
        <v>40360</v>
      </c>
      <c r="H13">
        <f>IFERROR(VLOOKUP($A13, CDS3Y_bbg!G$5:H$241,2), -1)</f>
        <v>-1</v>
      </c>
      <c r="I13">
        <f>IFERROR(VLOOKUP($A13, CDS3Y_bbg!H$5:I$241,2), -1)</f>
        <v>44834</v>
      </c>
      <c r="J13">
        <f>IFERROR(VLOOKUP($A13, CDS3Y_bbg!I$5:J$241,2), -1)</f>
        <v>-1</v>
      </c>
      <c r="K13">
        <f>IFERROR(VLOOKUP($A13, CDS3Y_bbg!J$5:K$241,2), -1)</f>
        <v>41819</v>
      </c>
      <c r="L13">
        <f>IFERROR(VLOOKUP($A13, CDS3Y_bbg!K$5:L$241,2), -1)</f>
        <v>-1</v>
      </c>
      <c r="M13">
        <f>IFERROR(VLOOKUP($A13, CDS3Y_bbg!L$5:M$241,2), -1)</f>
        <v>40469</v>
      </c>
      <c r="N13">
        <f>IFERROR(VLOOKUP($A13, CDS3Y_bbg!M$5:N$241,2), -1)</f>
        <v>-1</v>
      </c>
      <c r="O13">
        <f>IFERROR(VLOOKUP($A13, CDS3Y_bbg!N$5:O$241,2), -1)</f>
        <v>40289</v>
      </c>
      <c r="P13">
        <f>IFERROR(VLOOKUP($A13, CDS3Y_bbg!O$5:P$241,2), -1)</f>
        <v>-1</v>
      </c>
      <c r="Q13">
        <f>IFERROR(VLOOKUP($A13, CDS3Y_bbg!P$5:Q$241,2), -1)</f>
        <v>44377</v>
      </c>
      <c r="R13">
        <f>IFERROR(VLOOKUP($A13, CDS3Y_bbg!Q$5:R$241,2), -1)</f>
        <v>-1</v>
      </c>
      <c r="S13">
        <f>IFERROR(VLOOKUP($A13, CDS3Y_bbg!R$5:S$241,2), -1)</f>
        <v>43337</v>
      </c>
      <c r="T13">
        <f>IFERROR(VLOOKUP($A13, CDS3Y_bbg!S$5:T$241,2), -1)</f>
        <v>-1</v>
      </c>
      <c r="U13">
        <f>IFERROR(VLOOKUP($A13, CDS3Y_bbg!T$5:U$241,2), -1)</f>
        <v>42062</v>
      </c>
      <c r="V13">
        <f>IFERROR(VLOOKUP($A13, CDS3Y_bbg!U$5:V$241,2), -1)</f>
        <v>-1</v>
      </c>
      <c r="W13">
        <f>IFERROR(VLOOKUP($A13, CDS3Y_bbg!V$5:W$241,2), -1)</f>
        <v>42283</v>
      </c>
      <c r="X13">
        <f>IFERROR(VLOOKUP($A13, CDS3Y_bbg!W$5:X$241,2), -1)</f>
        <v>-1</v>
      </c>
      <c r="Y13">
        <f>IFERROR(VLOOKUP($A13, CDS3Y_bbg!X$5:Y$241,2), -1)</f>
        <v>44468</v>
      </c>
      <c r="Z13">
        <f>IFERROR(VLOOKUP($A13, CDS3Y_bbg!Y$5:Z$241,2), -1)</f>
        <v>-1</v>
      </c>
      <c r="AA13">
        <f>IFERROR(VLOOKUP($A13, CDS3Y_bbg!Z$5:AA$241,2), -1)</f>
        <v>40481</v>
      </c>
      <c r="AB13">
        <f>IFERROR(VLOOKUP($A13, CDS3Y_bbg!AA$5:AB$241,2), -1)</f>
        <v>-1</v>
      </c>
      <c r="AC13">
        <f>IFERROR(VLOOKUP($A13, CDS3Y_bbg!AB$5:AC$241,2), -1)</f>
        <v>42676</v>
      </c>
      <c r="AD13">
        <f>IFERROR(VLOOKUP($A13, CDS3Y_bbg!AC$5:AD$241,2), -1)</f>
        <v>-1</v>
      </c>
      <c r="AE13">
        <f>IFERROR(VLOOKUP($A13, CDS3Y_bbg!AD$5:AE$241,2), -1)</f>
        <v>41149</v>
      </c>
      <c r="AF13">
        <f>IFERROR(VLOOKUP($A13, CDS3Y_bbg!AE$5:AF$241,2), -1)</f>
        <v>-1</v>
      </c>
      <c r="AG13">
        <f>IFERROR(VLOOKUP($A13, CDS3Y_bbg!AF$5:AG$241,2), -1)</f>
        <v>42004</v>
      </c>
      <c r="AH13">
        <f>IFERROR(VLOOKUP($A13, CDS3Y_bbg!AG$5:AH$241,2), -1)</f>
        <v>-1</v>
      </c>
      <c r="AI13">
        <f>IFERROR(VLOOKUP($A13, CDS3Y_bbg!AH$5:AI$241,2), -1)</f>
        <v>-1</v>
      </c>
      <c r="AJ13">
        <f>IFERROR(VLOOKUP($A13, CDS3Y_bbg!AI$5:AJ$241,2), -1)</f>
        <v>-1</v>
      </c>
      <c r="AK13">
        <f>IFERROR(VLOOKUP($A13, CDS3Y_bbg!AJ$5:AK$241,2), -1)</f>
        <v>-1</v>
      </c>
      <c r="AL13">
        <f>IFERROR(VLOOKUP($A13, CDS3Y_bbg!AK$5:AL$241,2), -1)</f>
        <v>-1</v>
      </c>
      <c r="AM13">
        <f>IFERROR(VLOOKUP($A13, CDS3Y_bbg!AL$5:AM$241,2), -1)</f>
        <v>-1</v>
      </c>
      <c r="AN13">
        <f>IFERROR(VLOOKUP($A13, CDS3Y_bbg!AM$5:AN$241,2), -1)</f>
        <v>-1</v>
      </c>
      <c r="AO13">
        <f>IFERROR(VLOOKUP($A13, CDS3Y_bbg!AN$5:AO$241,2), -1)</f>
        <v>43424</v>
      </c>
      <c r="AP13">
        <f>IFERROR(VLOOKUP($A13, CDS3Y_bbg!AO$5:AP$241,2), -1)</f>
        <v>-1</v>
      </c>
      <c r="AQ13">
        <f>IFERROR(VLOOKUP($A13, CDS3Y_bbg!AP$5:AQ$241,2), -1)</f>
        <v>44625</v>
      </c>
      <c r="AR13">
        <f>IFERROR(VLOOKUP($A13, CDS3Y_bbg!AQ$5:AR$241,2), -1)</f>
        <v>-1</v>
      </c>
      <c r="AS13">
        <f>IFERROR(VLOOKUP($A13, CDS3Y_bbg!AR$5:AS$241,2), -1)</f>
        <v>44626</v>
      </c>
      <c r="AT13">
        <f>IFERROR(VLOOKUP($A13, CDS3Y_bbg!AS$5:AT$241,2), -1)</f>
        <v>-1</v>
      </c>
      <c r="AU13">
        <f>IFERROR(VLOOKUP($A13, CDS3Y_bbg!AT$5:AU$241,2), -1)</f>
        <v>-1</v>
      </c>
      <c r="AV13">
        <f>IFERROR(VLOOKUP($A13, CDS3Y_bbg!AU$5:AV$241,2), -1)</f>
        <v>-1</v>
      </c>
      <c r="AW13">
        <f>IFERROR(VLOOKUP($A13, CDS3Y_bbg!AV$5:AW$241,2), -1)</f>
        <v>41863</v>
      </c>
      <c r="AX13">
        <f>IFERROR(VLOOKUP($A13, CDS3Y_bbg!AW$5:AX$241,2), -1)</f>
        <v>-1</v>
      </c>
      <c r="AY13">
        <f>IFERROR(VLOOKUP($A13, CDS3Y_bbg!AX$5:AY$241,2), -1)</f>
        <v>43402</v>
      </c>
      <c r="AZ13">
        <f>IFERROR(VLOOKUP($A13, CDS3Y_bbg!AY$5:AZ$241,2), -1)</f>
        <v>-1</v>
      </c>
      <c r="BA13">
        <f>IFERROR(VLOOKUP($A13, CDS3Y_bbg!AZ$5:BA$241,2), -1)</f>
        <v>-1</v>
      </c>
      <c r="BB13">
        <f>IFERROR(VLOOKUP($A13, CDS3Y_bbg!BA$5:BB$241,2), -1)</f>
        <v>-1</v>
      </c>
      <c r="BC13">
        <f>IFERROR(VLOOKUP($A13, CDS3Y_bbg!BB$5:BC$241,2), -1)</f>
        <v>41722</v>
      </c>
      <c r="BD13">
        <f>IFERROR(VLOOKUP($A13, CDS3Y_bbg!BC$5:BD$241,2), -1)</f>
        <v>-1</v>
      </c>
      <c r="BE13">
        <f>IFERROR(VLOOKUP($A13, CDS3Y_bbg!BD$5:BE$241,2), -1)</f>
        <v>-1</v>
      </c>
      <c r="BF13">
        <f>IFERROR(VLOOKUP($A13, CDS3Y_bbg!BE$5:BF$241,2), -1)</f>
        <v>-1</v>
      </c>
      <c r="BG13">
        <f>IFERROR(VLOOKUP($A13, CDS3Y_bbg!BF$5:BG$241,2), -1)</f>
        <v>-1</v>
      </c>
      <c r="BH13">
        <f>IFERROR(VLOOKUP($A13, CDS3Y_bbg!BG$5:BH$241,2), -1)</f>
        <v>-1</v>
      </c>
      <c r="BI13">
        <f>IFERROR(VLOOKUP($A13, CDS3Y_bbg!BH$5:BI$241,2), -1)</f>
        <v>43424</v>
      </c>
      <c r="BJ13">
        <f>IFERROR(VLOOKUP($A13, CDS3Y_bbg!BI$5:BJ$241,2), -1)</f>
        <v>-1</v>
      </c>
      <c r="BK13">
        <f>IFERROR(VLOOKUP($A13, CDS3Y_bbg!BJ$5:BK$241,2), -1)</f>
        <v>-1</v>
      </c>
      <c r="BL13">
        <f>IFERROR(VLOOKUP($A13, CDS3Y_bbg!BK$5:BL$241,2), -1)</f>
        <v>-1</v>
      </c>
      <c r="BM13">
        <f>IFERROR(VLOOKUP($A13, CDS3Y_bbg!BL$5:BM$241,2), -1)</f>
        <v>43424</v>
      </c>
      <c r="BN13">
        <f>IFERROR(VLOOKUP($A13, CDS3Y_bbg!BM$5:BN$241,2), -1)</f>
        <v>-1</v>
      </c>
      <c r="BO13">
        <f>IFERROR(VLOOKUP($A13, CDS3Y_bbg!BN$5:BO$241,2), -1)</f>
        <v>43426</v>
      </c>
      <c r="BP13">
        <f>IFERROR(VLOOKUP($A13, CDS3Y_bbg!BO$5:BP$241,2), -1)</f>
        <v>-1</v>
      </c>
      <c r="BQ13">
        <f>IFERROR(VLOOKUP($A13, CDS3Y_bbg!BP$5:BQ$241,2), -1)</f>
        <v>-1</v>
      </c>
      <c r="BR13">
        <f>IFERROR(VLOOKUP($A13, CDS3Y_bbg!BQ$5:BR$241,2), -1)</f>
        <v>-1</v>
      </c>
      <c r="BS13">
        <f>IFERROR(VLOOKUP($A13, CDS3Y_bbg!BR$5:BS$241,2), -1)</f>
        <v>43426</v>
      </c>
      <c r="BT13">
        <f>IFERROR(VLOOKUP($A13, CDS3Y_bbg!BS$5:BT$241,2), -1)</f>
        <v>-1</v>
      </c>
      <c r="BU13">
        <f>IFERROR(VLOOKUP($A13, CDS3Y_bbg!BT$5:BU$241,2), -1)</f>
        <v>-1</v>
      </c>
      <c r="BV13">
        <f>IFERROR(VLOOKUP($A13, CDS3Y_bbg!BU$5:BV$241,2), -1)</f>
        <v>-1</v>
      </c>
      <c r="BW13">
        <f>IFERROR(VLOOKUP($A13, CDS3Y_bbg!BV$5:BW$241,2), -1)</f>
        <v>41915</v>
      </c>
      <c r="BX13">
        <f>IFERROR(VLOOKUP($A13, CDS3Y_bbg!BW$5:BX$241,2), -1)</f>
        <v>-1</v>
      </c>
      <c r="BY13">
        <f>IFERROR(VLOOKUP($A13, CDS3Y_bbg!BX$5:BY$241,2), -1)</f>
        <v>-1</v>
      </c>
      <c r="BZ13">
        <f>IFERROR(VLOOKUP($A13, CDS3Y_bbg!BY$5:BZ$241,2), -1)</f>
        <v>-1</v>
      </c>
      <c r="CA13">
        <f>IFERROR(VLOOKUP($A13, CDS3Y_bbg!BZ$5:CA$241,2), -1)</f>
        <v>41911</v>
      </c>
      <c r="CB13">
        <f>IFERROR(VLOOKUP($A13, CDS3Y_bbg!CA$5:CB$241,2), -1)</f>
        <v>-1</v>
      </c>
      <c r="CC13">
        <f>IFERROR(VLOOKUP($A13, CDS3Y_bbg!CB$5:CC$241,2), -1)</f>
        <v>41912</v>
      </c>
      <c r="CD13">
        <f>IFERROR(VLOOKUP($A13, CDS3Y_bbg!CC$5:CD$241,2), -1)</f>
        <v>-1</v>
      </c>
      <c r="CE13">
        <f>IFERROR(VLOOKUP($A13, CDS3Y_bbg!CD$5:CE$241,2), -1)</f>
        <v>43332</v>
      </c>
      <c r="CF13">
        <f>IFERROR(VLOOKUP($A13, CDS3Y_bbg!CE$5:CF$241,2), -1)</f>
        <v>-1</v>
      </c>
      <c r="CG13">
        <f>IFERROR(VLOOKUP($A13, CDS3Y_bbg!CF$5:CG$241,2), -1)</f>
        <v>41893</v>
      </c>
      <c r="CH13">
        <f>IFERROR(VLOOKUP($A13, CDS3Y_bbg!CG$5:CH$241,2), -1)</f>
        <v>-1</v>
      </c>
      <c r="CI13">
        <f>IFERROR(VLOOKUP($A13, CDS3Y_bbg!CH$5:CI$241,2), -1)</f>
        <v>-1</v>
      </c>
      <c r="CJ13">
        <f>IFERROR(VLOOKUP($A13, CDS3Y_bbg!CI$5:CJ$241,2), -1)</f>
        <v>-1</v>
      </c>
      <c r="CK13">
        <f>IFERROR(VLOOKUP($A13, CDS3Y_bbg!CJ$5:CK$241,2), -1)</f>
        <v>41844</v>
      </c>
      <c r="CL13">
        <f>IFERROR(VLOOKUP($A13, CDS3Y_bbg!CK$5:CL$241,2), -1)</f>
        <v>-1</v>
      </c>
      <c r="CM13">
        <f>IFERROR(VLOOKUP($A13, CDS3Y_bbg!CL$5:CM$241,2), -1)</f>
        <v>-1</v>
      </c>
      <c r="CN13">
        <f>IFERROR(VLOOKUP($A13, CDS3Y_bbg!CM$5:CN$241,2), -1)</f>
        <v>-1</v>
      </c>
    </row>
    <row r="14" spans="1:92" x14ac:dyDescent="0.25">
      <c r="A14" s="1">
        <v>36922</v>
      </c>
      <c r="B14">
        <f>IFERROR(VLOOKUP($A14, CDS3Y_bbg!A$5:B$241,2), -1)</f>
        <v>-1</v>
      </c>
      <c r="C14">
        <f>IFERROR(VLOOKUP($A14, CDS3Y_bbg!B$5:C$241,2), -1)</f>
        <v>41831</v>
      </c>
      <c r="D14">
        <f>IFERROR(VLOOKUP($A14, CDS3Y_bbg!C$5:D$241,2), -1)</f>
        <v>-1</v>
      </c>
      <c r="E14">
        <f>IFERROR(VLOOKUP($A14, CDS3Y_bbg!D$5:E$241,2), -1)</f>
        <v>44895</v>
      </c>
      <c r="F14">
        <f>IFERROR(VLOOKUP($A14, CDS3Y_bbg!E$5:F$241,2), -1)</f>
        <v>-1</v>
      </c>
      <c r="G14">
        <f>IFERROR(VLOOKUP($A14, CDS3Y_bbg!F$5:G$241,2), -1)</f>
        <v>40360</v>
      </c>
      <c r="H14">
        <f>IFERROR(VLOOKUP($A14, CDS3Y_bbg!G$5:H$241,2), -1)</f>
        <v>-1</v>
      </c>
      <c r="I14">
        <f>IFERROR(VLOOKUP($A14, CDS3Y_bbg!H$5:I$241,2), -1)</f>
        <v>44834</v>
      </c>
      <c r="J14">
        <f>IFERROR(VLOOKUP($A14, CDS3Y_bbg!I$5:J$241,2), -1)</f>
        <v>-1</v>
      </c>
      <c r="K14">
        <f>IFERROR(VLOOKUP($A14, CDS3Y_bbg!J$5:K$241,2), -1)</f>
        <v>41819</v>
      </c>
      <c r="L14">
        <f>IFERROR(VLOOKUP($A14, CDS3Y_bbg!K$5:L$241,2), -1)</f>
        <v>-1</v>
      </c>
      <c r="M14">
        <f>IFERROR(VLOOKUP($A14, CDS3Y_bbg!L$5:M$241,2), -1)</f>
        <v>40469</v>
      </c>
      <c r="N14">
        <f>IFERROR(VLOOKUP($A14, CDS3Y_bbg!M$5:N$241,2), -1)</f>
        <v>-1</v>
      </c>
      <c r="O14">
        <f>IFERROR(VLOOKUP($A14, CDS3Y_bbg!N$5:O$241,2), -1)</f>
        <v>40289</v>
      </c>
      <c r="P14">
        <f>IFERROR(VLOOKUP($A14, CDS3Y_bbg!O$5:P$241,2), -1)</f>
        <v>-1</v>
      </c>
      <c r="Q14">
        <f>IFERROR(VLOOKUP($A14, CDS3Y_bbg!P$5:Q$241,2), -1)</f>
        <v>44377</v>
      </c>
      <c r="R14">
        <f>IFERROR(VLOOKUP($A14, CDS3Y_bbg!Q$5:R$241,2), -1)</f>
        <v>-1</v>
      </c>
      <c r="S14">
        <f>IFERROR(VLOOKUP($A14, CDS3Y_bbg!R$5:S$241,2), -1)</f>
        <v>43337</v>
      </c>
      <c r="T14">
        <f>IFERROR(VLOOKUP($A14, CDS3Y_bbg!S$5:T$241,2), -1)</f>
        <v>-1</v>
      </c>
      <c r="U14">
        <f>IFERROR(VLOOKUP($A14, CDS3Y_bbg!T$5:U$241,2), -1)</f>
        <v>42062</v>
      </c>
      <c r="V14">
        <f>IFERROR(VLOOKUP($A14, CDS3Y_bbg!U$5:V$241,2), -1)</f>
        <v>-1</v>
      </c>
      <c r="W14">
        <f>IFERROR(VLOOKUP($A14, CDS3Y_bbg!V$5:W$241,2), -1)</f>
        <v>42283</v>
      </c>
      <c r="X14">
        <f>IFERROR(VLOOKUP($A14, CDS3Y_bbg!W$5:X$241,2), -1)</f>
        <v>-1</v>
      </c>
      <c r="Y14">
        <f>IFERROR(VLOOKUP($A14, CDS3Y_bbg!X$5:Y$241,2), -1)</f>
        <v>44468</v>
      </c>
      <c r="Z14">
        <f>IFERROR(VLOOKUP($A14, CDS3Y_bbg!Y$5:Z$241,2), -1)</f>
        <v>-1</v>
      </c>
      <c r="AA14">
        <f>IFERROR(VLOOKUP($A14, CDS3Y_bbg!Z$5:AA$241,2), -1)</f>
        <v>40481</v>
      </c>
      <c r="AB14">
        <f>IFERROR(VLOOKUP($A14, CDS3Y_bbg!AA$5:AB$241,2), -1)</f>
        <v>-1</v>
      </c>
      <c r="AC14">
        <f>IFERROR(VLOOKUP($A14, CDS3Y_bbg!AB$5:AC$241,2), -1)</f>
        <v>42676</v>
      </c>
      <c r="AD14">
        <f>IFERROR(VLOOKUP($A14, CDS3Y_bbg!AC$5:AD$241,2), -1)</f>
        <v>-1</v>
      </c>
      <c r="AE14">
        <f>IFERROR(VLOOKUP($A14, CDS3Y_bbg!AD$5:AE$241,2), -1)</f>
        <v>41149</v>
      </c>
      <c r="AF14">
        <f>IFERROR(VLOOKUP($A14, CDS3Y_bbg!AE$5:AF$241,2), -1)</f>
        <v>-1</v>
      </c>
      <c r="AG14">
        <f>IFERROR(VLOOKUP($A14, CDS3Y_bbg!AF$5:AG$241,2), -1)</f>
        <v>42004</v>
      </c>
      <c r="AH14">
        <f>IFERROR(VLOOKUP($A14, CDS3Y_bbg!AG$5:AH$241,2), -1)</f>
        <v>-1</v>
      </c>
      <c r="AI14">
        <f>IFERROR(VLOOKUP($A14, CDS3Y_bbg!AH$5:AI$241,2), -1)</f>
        <v>-1</v>
      </c>
      <c r="AJ14">
        <f>IFERROR(VLOOKUP($A14, CDS3Y_bbg!AI$5:AJ$241,2), -1)</f>
        <v>-1</v>
      </c>
      <c r="AK14">
        <f>IFERROR(VLOOKUP($A14, CDS3Y_bbg!AJ$5:AK$241,2), -1)</f>
        <v>-1</v>
      </c>
      <c r="AL14">
        <f>IFERROR(VLOOKUP($A14, CDS3Y_bbg!AK$5:AL$241,2), -1)</f>
        <v>-1</v>
      </c>
      <c r="AM14">
        <f>IFERROR(VLOOKUP($A14, CDS3Y_bbg!AL$5:AM$241,2), -1)</f>
        <v>-1</v>
      </c>
      <c r="AN14">
        <f>IFERROR(VLOOKUP($A14, CDS3Y_bbg!AM$5:AN$241,2), -1)</f>
        <v>-1</v>
      </c>
      <c r="AO14">
        <f>IFERROR(VLOOKUP($A14, CDS3Y_bbg!AN$5:AO$241,2), -1)</f>
        <v>43424</v>
      </c>
      <c r="AP14">
        <f>IFERROR(VLOOKUP($A14, CDS3Y_bbg!AO$5:AP$241,2), -1)</f>
        <v>-1</v>
      </c>
      <c r="AQ14">
        <f>IFERROR(VLOOKUP($A14, CDS3Y_bbg!AP$5:AQ$241,2), -1)</f>
        <v>44625</v>
      </c>
      <c r="AR14">
        <f>IFERROR(VLOOKUP($A14, CDS3Y_bbg!AQ$5:AR$241,2), -1)</f>
        <v>-1</v>
      </c>
      <c r="AS14">
        <f>IFERROR(VLOOKUP($A14, CDS3Y_bbg!AR$5:AS$241,2), -1)</f>
        <v>44626</v>
      </c>
      <c r="AT14">
        <f>IFERROR(VLOOKUP($A14, CDS3Y_bbg!AS$5:AT$241,2), -1)</f>
        <v>-1</v>
      </c>
      <c r="AU14">
        <f>IFERROR(VLOOKUP($A14, CDS3Y_bbg!AT$5:AU$241,2), -1)</f>
        <v>-1</v>
      </c>
      <c r="AV14">
        <f>IFERROR(VLOOKUP($A14, CDS3Y_bbg!AU$5:AV$241,2), -1)</f>
        <v>-1</v>
      </c>
      <c r="AW14">
        <f>IFERROR(VLOOKUP($A14, CDS3Y_bbg!AV$5:AW$241,2), -1)</f>
        <v>41863</v>
      </c>
      <c r="AX14">
        <f>IFERROR(VLOOKUP($A14, CDS3Y_bbg!AW$5:AX$241,2), -1)</f>
        <v>-1</v>
      </c>
      <c r="AY14">
        <f>IFERROR(VLOOKUP($A14, CDS3Y_bbg!AX$5:AY$241,2), -1)</f>
        <v>43402</v>
      </c>
      <c r="AZ14">
        <f>IFERROR(VLOOKUP($A14, CDS3Y_bbg!AY$5:AZ$241,2), -1)</f>
        <v>-1</v>
      </c>
      <c r="BA14">
        <f>IFERROR(VLOOKUP($A14, CDS3Y_bbg!AZ$5:BA$241,2), -1)</f>
        <v>-1</v>
      </c>
      <c r="BB14">
        <f>IFERROR(VLOOKUP($A14, CDS3Y_bbg!BA$5:BB$241,2), -1)</f>
        <v>-1</v>
      </c>
      <c r="BC14">
        <f>IFERROR(VLOOKUP($A14, CDS3Y_bbg!BB$5:BC$241,2), -1)</f>
        <v>41722</v>
      </c>
      <c r="BD14">
        <f>IFERROR(VLOOKUP($A14, CDS3Y_bbg!BC$5:BD$241,2), -1)</f>
        <v>-1</v>
      </c>
      <c r="BE14">
        <f>IFERROR(VLOOKUP($A14, CDS3Y_bbg!BD$5:BE$241,2), -1)</f>
        <v>-1</v>
      </c>
      <c r="BF14">
        <f>IFERROR(VLOOKUP($A14, CDS3Y_bbg!BE$5:BF$241,2), -1)</f>
        <v>-1</v>
      </c>
      <c r="BG14">
        <f>IFERROR(VLOOKUP($A14, CDS3Y_bbg!BF$5:BG$241,2), -1)</f>
        <v>-1</v>
      </c>
      <c r="BH14">
        <f>IFERROR(VLOOKUP($A14, CDS3Y_bbg!BG$5:BH$241,2), -1)</f>
        <v>-1</v>
      </c>
      <c r="BI14">
        <f>IFERROR(VLOOKUP($A14, CDS3Y_bbg!BH$5:BI$241,2), -1)</f>
        <v>43424</v>
      </c>
      <c r="BJ14">
        <f>IFERROR(VLOOKUP($A14, CDS3Y_bbg!BI$5:BJ$241,2), -1)</f>
        <v>-1</v>
      </c>
      <c r="BK14">
        <f>IFERROR(VLOOKUP($A14, CDS3Y_bbg!BJ$5:BK$241,2), -1)</f>
        <v>-1</v>
      </c>
      <c r="BL14">
        <f>IFERROR(VLOOKUP($A14, CDS3Y_bbg!BK$5:BL$241,2), -1)</f>
        <v>-1</v>
      </c>
      <c r="BM14">
        <f>IFERROR(VLOOKUP($A14, CDS3Y_bbg!BL$5:BM$241,2), -1)</f>
        <v>43424</v>
      </c>
      <c r="BN14">
        <f>IFERROR(VLOOKUP($A14, CDS3Y_bbg!BM$5:BN$241,2), -1)</f>
        <v>-1</v>
      </c>
      <c r="BO14">
        <f>IFERROR(VLOOKUP($A14, CDS3Y_bbg!BN$5:BO$241,2), -1)</f>
        <v>43426</v>
      </c>
      <c r="BP14">
        <f>IFERROR(VLOOKUP($A14, CDS3Y_bbg!BO$5:BP$241,2), -1)</f>
        <v>-1</v>
      </c>
      <c r="BQ14">
        <f>IFERROR(VLOOKUP($A14, CDS3Y_bbg!BP$5:BQ$241,2), -1)</f>
        <v>-1</v>
      </c>
      <c r="BR14">
        <f>IFERROR(VLOOKUP($A14, CDS3Y_bbg!BQ$5:BR$241,2), -1)</f>
        <v>-1</v>
      </c>
      <c r="BS14">
        <f>IFERROR(VLOOKUP($A14, CDS3Y_bbg!BR$5:BS$241,2), -1)</f>
        <v>43426</v>
      </c>
      <c r="BT14">
        <f>IFERROR(VLOOKUP($A14, CDS3Y_bbg!BS$5:BT$241,2), -1)</f>
        <v>-1</v>
      </c>
      <c r="BU14">
        <f>IFERROR(VLOOKUP($A14, CDS3Y_bbg!BT$5:BU$241,2), -1)</f>
        <v>-1</v>
      </c>
      <c r="BV14">
        <f>IFERROR(VLOOKUP($A14, CDS3Y_bbg!BU$5:BV$241,2), -1)</f>
        <v>-1</v>
      </c>
      <c r="BW14">
        <f>IFERROR(VLOOKUP($A14, CDS3Y_bbg!BV$5:BW$241,2), -1)</f>
        <v>41915</v>
      </c>
      <c r="BX14">
        <f>IFERROR(VLOOKUP($A14, CDS3Y_bbg!BW$5:BX$241,2), -1)</f>
        <v>-1</v>
      </c>
      <c r="BY14">
        <f>IFERROR(VLOOKUP($A14, CDS3Y_bbg!BX$5:BY$241,2), -1)</f>
        <v>-1</v>
      </c>
      <c r="BZ14">
        <f>IFERROR(VLOOKUP($A14, CDS3Y_bbg!BY$5:BZ$241,2), -1)</f>
        <v>-1</v>
      </c>
      <c r="CA14">
        <f>IFERROR(VLOOKUP($A14, CDS3Y_bbg!BZ$5:CA$241,2), -1)</f>
        <v>41911</v>
      </c>
      <c r="CB14">
        <f>IFERROR(VLOOKUP($A14, CDS3Y_bbg!CA$5:CB$241,2), -1)</f>
        <v>-1</v>
      </c>
      <c r="CC14">
        <f>IFERROR(VLOOKUP($A14, CDS3Y_bbg!CB$5:CC$241,2), -1)</f>
        <v>41912</v>
      </c>
      <c r="CD14">
        <f>IFERROR(VLOOKUP($A14, CDS3Y_bbg!CC$5:CD$241,2), -1)</f>
        <v>-1</v>
      </c>
      <c r="CE14">
        <f>IFERROR(VLOOKUP($A14, CDS3Y_bbg!CD$5:CE$241,2), -1)</f>
        <v>43332</v>
      </c>
      <c r="CF14">
        <f>IFERROR(VLOOKUP($A14, CDS3Y_bbg!CE$5:CF$241,2), -1)</f>
        <v>-1</v>
      </c>
      <c r="CG14">
        <f>IFERROR(VLOOKUP($A14, CDS3Y_bbg!CF$5:CG$241,2), -1)</f>
        <v>41893</v>
      </c>
      <c r="CH14">
        <f>IFERROR(VLOOKUP($A14, CDS3Y_bbg!CG$5:CH$241,2), -1)</f>
        <v>-1</v>
      </c>
      <c r="CI14">
        <f>IFERROR(VLOOKUP($A14, CDS3Y_bbg!CH$5:CI$241,2), -1)</f>
        <v>-1</v>
      </c>
      <c r="CJ14">
        <f>IFERROR(VLOOKUP($A14, CDS3Y_bbg!CI$5:CJ$241,2), -1)</f>
        <v>-1</v>
      </c>
      <c r="CK14">
        <f>IFERROR(VLOOKUP($A14, CDS3Y_bbg!CJ$5:CK$241,2), -1)</f>
        <v>41844</v>
      </c>
      <c r="CL14">
        <f>IFERROR(VLOOKUP($A14, CDS3Y_bbg!CK$5:CL$241,2), -1)</f>
        <v>-1</v>
      </c>
      <c r="CM14">
        <f>IFERROR(VLOOKUP($A14, CDS3Y_bbg!CL$5:CM$241,2), -1)</f>
        <v>-1</v>
      </c>
      <c r="CN14">
        <f>IFERROR(VLOOKUP($A14, CDS3Y_bbg!CM$5:CN$241,2), -1)</f>
        <v>-1</v>
      </c>
    </row>
    <row r="15" spans="1:92" x14ac:dyDescent="0.25">
      <c r="A15" s="1">
        <v>36950</v>
      </c>
      <c r="B15">
        <f>IFERROR(VLOOKUP($A15, CDS3Y_bbg!A$5:B$241,2), -1)</f>
        <v>-1</v>
      </c>
      <c r="C15">
        <f>IFERROR(VLOOKUP($A15, CDS3Y_bbg!B$5:C$241,2), -1)</f>
        <v>41831</v>
      </c>
      <c r="D15">
        <f>IFERROR(VLOOKUP($A15, CDS3Y_bbg!C$5:D$241,2), -1)</f>
        <v>-1</v>
      </c>
      <c r="E15">
        <f>IFERROR(VLOOKUP($A15, CDS3Y_bbg!D$5:E$241,2), -1)</f>
        <v>44895</v>
      </c>
      <c r="F15">
        <f>IFERROR(VLOOKUP($A15, CDS3Y_bbg!E$5:F$241,2), -1)</f>
        <v>-1</v>
      </c>
      <c r="G15">
        <f>IFERROR(VLOOKUP($A15, CDS3Y_bbg!F$5:G$241,2), -1)</f>
        <v>40360</v>
      </c>
      <c r="H15">
        <f>IFERROR(VLOOKUP($A15, CDS3Y_bbg!G$5:H$241,2), -1)</f>
        <v>-1</v>
      </c>
      <c r="I15">
        <f>IFERROR(VLOOKUP($A15, CDS3Y_bbg!H$5:I$241,2), -1)</f>
        <v>44834</v>
      </c>
      <c r="J15">
        <f>IFERROR(VLOOKUP($A15, CDS3Y_bbg!I$5:J$241,2), -1)</f>
        <v>-1</v>
      </c>
      <c r="K15">
        <f>IFERROR(VLOOKUP($A15, CDS3Y_bbg!J$5:K$241,2), -1)</f>
        <v>41819</v>
      </c>
      <c r="L15">
        <f>IFERROR(VLOOKUP($A15, CDS3Y_bbg!K$5:L$241,2), -1)</f>
        <v>-1</v>
      </c>
      <c r="M15">
        <f>IFERROR(VLOOKUP($A15, CDS3Y_bbg!L$5:M$241,2), -1)</f>
        <v>40469</v>
      </c>
      <c r="N15">
        <f>IFERROR(VLOOKUP($A15, CDS3Y_bbg!M$5:N$241,2), -1)</f>
        <v>-1</v>
      </c>
      <c r="O15">
        <f>IFERROR(VLOOKUP($A15, CDS3Y_bbg!N$5:O$241,2), -1)</f>
        <v>40289</v>
      </c>
      <c r="P15">
        <f>IFERROR(VLOOKUP($A15, CDS3Y_bbg!O$5:P$241,2), -1)</f>
        <v>-1</v>
      </c>
      <c r="Q15">
        <f>IFERROR(VLOOKUP($A15, CDS3Y_bbg!P$5:Q$241,2), -1)</f>
        <v>44377</v>
      </c>
      <c r="R15">
        <f>IFERROR(VLOOKUP($A15, CDS3Y_bbg!Q$5:R$241,2), -1)</f>
        <v>-1</v>
      </c>
      <c r="S15">
        <f>IFERROR(VLOOKUP($A15, CDS3Y_bbg!R$5:S$241,2), -1)</f>
        <v>43337</v>
      </c>
      <c r="T15">
        <f>IFERROR(VLOOKUP($A15, CDS3Y_bbg!S$5:T$241,2), -1)</f>
        <v>-1</v>
      </c>
      <c r="U15">
        <f>IFERROR(VLOOKUP($A15, CDS3Y_bbg!T$5:U$241,2), -1)</f>
        <v>42062</v>
      </c>
      <c r="V15">
        <f>IFERROR(VLOOKUP($A15, CDS3Y_bbg!U$5:V$241,2), -1)</f>
        <v>-1</v>
      </c>
      <c r="W15">
        <f>IFERROR(VLOOKUP($A15, CDS3Y_bbg!V$5:W$241,2), -1)</f>
        <v>42283</v>
      </c>
      <c r="X15">
        <f>IFERROR(VLOOKUP($A15, CDS3Y_bbg!W$5:X$241,2), -1)</f>
        <v>-1</v>
      </c>
      <c r="Y15">
        <f>IFERROR(VLOOKUP($A15, CDS3Y_bbg!X$5:Y$241,2), -1)</f>
        <v>44468</v>
      </c>
      <c r="Z15">
        <f>IFERROR(VLOOKUP($A15, CDS3Y_bbg!Y$5:Z$241,2), -1)</f>
        <v>-1</v>
      </c>
      <c r="AA15">
        <f>IFERROR(VLOOKUP($A15, CDS3Y_bbg!Z$5:AA$241,2), -1)</f>
        <v>40481</v>
      </c>
      <c r="AB15">
        <f>IFERROR(VLOOKUP($A15, CDS3Y_bbg!AA$5:AB$241,2), -1)</f>
        <v>-1</v>
      </c>
      <c r="AC15">
        <f>IFERROR(VLOOKUP($A15, CDS3Y_bbg!AB$5:AC$241,2), -1)</f>
        <v>42676</v>
      </c>
      <c r="AD15">
        <f>IFERROR(VLOOKUP($A15, CDS3Y_bbg!AC$5:AD$241,2), -1)</f>
        <v>-1</v>
      </c>
      <c r="AE15">
        <f>IFERROR(VLOOKUP($A15, CDS3Y_bbg!AD$5:AE$241,2), -1)</f>
        <v>41149</v>
      </c>
      <c r="AF15">
        <f>IFERROR(VLOOKUP($A15, CDS3Y_bbg!AE$5:AF$241,2), -1)</f>
        <v>-1</v>
      </c>
      <c r="AG15">
        <f>IFERROR(VLOOKUP($A15, CDS3Y_bbg!AF$5:AG$241,2), -1)</f>
        <v>42004</v>
      </c>
      <c r="AH15">
        <f>IFERROR(VLOOKUP($A15, CDS3Y_bbg!AG$5:AH$241,2), -1)</f>
        <v>-1</v>
      </c>
      <c r="AI15">
        <f>IFERROR(VLOOKUP($A15, CDS3Y_bbg!AH$5:AI$241,2), -1)</f>
        <v>-1</v>
      </c>
      <c r="AJ15">
        <f>IFERROR(VLOOKUP($A15, CDS3Y_bbg!AI$5:AJ$241,2), -1)</f>
        <v>-1</v>
      </c>
      <c r="AK15">
        <f>IFERROR(VLOOKUP($A15, CDS3Y_bbg!AJ$5:AK$241,2), -1)</f>
        <v>-1</v>
      </c>
      <c r="AL15">
        <f>IFERROR(VLOOKUP($A15, CDS3Y_bbg!AK$5:AL$241,2), -1)</f>
        <v>-1</v>
      </c>
      <c r="AM15">
        <f>IFERROR(VLOOKUP($A15, CDS3Y_bbg!AL$5:AM$241,2), -1)</f>
        <v>-1</v>
      </c>
      <c r="AN15">
        <f>IFERROR(VLOOKUP($A15, CDS3Y_bbg!AM$5:AN$241,2), -1)</f>
        <v>-1</v>
      </c>
      <c r="AO15">
        <f>IFERROR(VLOOKUP($A15, CDS3Y_bbg!AN$5:AO$241,2), -1)</f>
        <v>43424</v>
      </c>
      <c r="AP15">
        <f>IFERROR(VLOOKUP($A15, CDS3Y_bbg!AO$5:AP$241,2), -1)</f>
        <v>-1</v>
      </c>
      <c r="AQ15">
        <f>IFERROR(VLOOKUP($A15, CDS3Y_bbg!AP$5:AQ$241,2), -1)</f>
        <v>44625</v>
      </c>
      <c r="AR15">
        <f>IFERROR(VLOOKUP($A15, CDS3Y_bbg!AQ$5:AR$241,2), -1)</f>
        <v>-1</v>
      </c>
      <c r="AS15">
        <f>IFERROR(VLOOKUP($A15, CDS3Y_bbg!AR$5:AS$241,2), -1)</f>
        <v>44626</v>
      </c>
      <c r="AT15">
        <f>IFERROR(VLOOKUP($A15, CDS3Y_bbg!AS$5:AT$241,2), -1)</f>
        <v>-1</v>
      </c>
      <c r="AU15">
        <f>IFERROR(VLOOKUP($A15, CDS3Y_bbg!AT$5:AU$241,2), -1)</f>
        <v>-1</v>
      </c>
      <c r="AV15">
        <f>IFERROR(VLOOKUP($A15, CDS3Y_bbg!AU$5:AV$241,2), -1)</f>
        <v>-1</v>
      </c>
      <c r="AW15">
        <f>IFERROR(VLOOKUP($A15, CDS3Y_bbg!AV$5:AW$241,2), -1)</f>
        <v>41863</v>
      </c>
      <c r="AX15">
        <f>IFERROR(VLOOKUP($A15, CDS3Y_bbg!AW$5:AX$241,2), -1)</f>
        <v>-1</v>
      </c>
      <c r="AY15">
        <f>IFERROR(VLOOKUP($A15, CDS3Y_bbg!AX$5:AY$241,2), -1)</f>
        <v>43402</v>
      </c>
      <c r="AZ15">
        <f>IFERROR(VLOOKUP($A15, CDS3Y_bbg!AY$5:AZ$241,2), -1)</f>
        <v>-1</v>
      </c>
      <c r="BA15">
        <f>IFERROR(VLOOKUP($A15, CDS3Y_bbg!AZ$5:BA$241,2), -1)</f>
        <v>-1</v>
      </c>
      <c r="BB15">
        <f>IFERROR(VLOOKUP($A15, CDS3Y_bbg!BA$5:BB$241,2), -1)</f>
        <v>-1</v>
      </c>
      <c r="BC15">
        <f>IFERROR(VLOOKUP($A15, CDS3Y_bbg!BB$5:BC$241,2), -1)</f>
        <v>41722</v>
      </c>
      <c r="BD15">
        <f>IFERROR(VLOOKUP($A15, CDS3Y_bbg!BC$5:BD$241,2), -1)</f>
        <v>-1</v>
      </c>
      <c r="BE15">
        <f>IFERROR(VLOOKUP($A15, CDS3Y_bbg!BD$5:BE$241,2), -1)</f>
        <v>-1</v>
      </c>
      <c r="BF15">
        <f>IFERROR(VLOOKUP($A15, CDS3Y_bbg!BE$5:BF$241,2), -1)</f>
        <v>-1</v>
      </c>
      <c r="BG15">
        <f>IFERROR(VLOOKUP($A15, CDS3Y_bbg!BF$5:BG$241,2), -1)</f>
        <v>-1</v>
      </c>
      <c r="BH15">
        <f>IFERROR(VLOOKUP($A15, CDS3Y_bbg!BG$5:BH$241,2), -1)</f>
        <v>-1</v>
      </c>
      <c r="BI15">
        <f>IFERROR(VLOOKUP($A15, CDS3Y_bbg!BH$5:BI$241,2), -1)</f>
        <v>43424</v>
      </c>
      <c r="BJ15">
        <f>IFERROR(VLOOKUP($A15, CDS3Y_bbg!BI$5:BJ$241,2), -1)</f>
        <v>-1</v>
      </c>
      <c r="BK15">
        <f>IFERROR(VLOOKUP($A15, CDS3Y_bbg!BJ$5:BK$241,2), -1)</f>
        <v>-1</v>
      </c>
      <c r="BL15">
        <f>IFERROR(VLOOKUP($A15, CDS3Y_bbg!BK$5:BL$241,2), -1)</f>
        <v>-1</v>
      </c>
      <c r="BM15">
        <f>IFERROR(VLOOKUP($A15, CDS3Y_bbg!BL$5:BM$241,2), -1)</f>
        <v>43424</v>
      </c>
      <c r="BN15">
        <f>IFERROR(VLOOKUP($A15, CDS3Y_bbg!BM$5:BN$241,2), -1)</f>
        <v>-1</v>
      </c>
      <c r="BO15">
        <f>IFERROR(VLOOKUP($A15, CDS3Y_bbg!BN$5:BO$241,2), -1)</f>
        <v>43426</v>
      </c>
      <c r="BP15">
        <f>IFERROR(VLOOKUP($A15, CDS3Y_bbg!BO$5:BP$241,2), -1)</f>
        <v>-1</v>
      </c>
      <c r="BQ15">
        <f>IFERROR(VLOOKUP($A15, CDS3Y_bbg!BP$5:BQ$241,2), -1)</f>
        <v>-1</v>
      </c>
      <c r="BR15">
        <f>IFERROR(VLOOKUP($A15, CDS3Y_bbg!BQ$5:BR$241,2), -1)</f>
        <v>-1</v>
      </c>
      <c r="BS15">
        <f>IFERROR(VLOOKUP($A15, CDS3Y_bbg!BR$5:BS$241,2), -1)</f>
        <v>43426</v>
      </c>
      <c r="BT15">
        <f>IFERROR(VLOOKUP($A15, CDS3Y_bbg!BS$5:BT$241,2), -1)</f>
        <v>-1</v>
      </c>
      <c r="BU15">
        <f>IFERROR(VLOOKUP($A15, CDS3Y_bbg!BT$5:BU$241,2), -1)</f>
        <v>-1</v>
      </c>
      <c r="BV15">
        <f>IFERROR(VLOOKUP($A15, CDS3Y_bbg!BU$5:BV$241,2), -1)</f>
        <v>-1</v>
      </c>
      <c r="BW15">
        <f>IFERROR(VLOOKUP($A15, CDS3Y_bbg!BV$5:BW$241,2), -1)</f>
        <v>41915</v>
      </c>
      <c r="BX15">
        <f>IFERROR(VLOOKUP($A15, CDS3Y_bbg!BW$5:BX$241,2), -1)</f>
        <v>-1</v>
      </c>
      <c r="BY15">
        <f>IFERROR(VLOOKUP($A15, CDS3Y_bbg!BX$5:BY$241,2), -1)</f>
        <v>-1</v>
      </c>
      <c r="BZ15">
        <f>IFERROR(VLOOKUP($A15, CDS3Y_bbg!BY$5:BZ$241,2), -1)</f>
        <v>-1</v>
      </c>
      <c r="CA15">
        <f>IFERROR(VLOOKUP($A15, CDS3Y_bbg!BZ$5:CA$241,2), -1)</f>
        <v>41911</v>
      </c>
      <c r="CB15">
        <f>IFERROR(VLOOKUP($A15, CDS3Y_bbg!CA$5:CB$241,2), -1)</f>
        <v>-1</v>
      </c>
      <c r="CC15">
        <f>IFERROR(VLOOKUP($A15, CDS3Y_bbg!CB$5:CC$241,2), -1)</f>
        <v>41912</v>
      </c>
      <c r="CD15">
        <f>IFERROR(VLOOKUP($A15, CDS3Y_bbg!CC$5:CD$241,2), -1)</f>
        <v>-1</v>
      </c>
      <c r="CE15">
        <f>IFERROR(VLOOKUP($A15, CDS3Y_bbg!CD$5:CE$241,2), -1)</f>
        <v>43332</v>
      </c>
      <c r="CF15">
        <f>IFERROR(VLOOKUP($A15, CDS3Y_bbg!CE$5:CF$241,2), -1)</f>
        <v>-1</v>
      </c>
      <c r="CG15">
        <f>IFERROR(VLOOKUP($A15, CDS3Y_bbg!CF$5:CG$241,2), -1)</f>
        <v>41893</v>
      </c>
      <c r="CH15">
        <f>IFERROR(VLOOKUP($A15, CDS3Y_bbg!CG$5:CH$241,2), -1)</f>
        <v>-1</v>
      </c>
      <c r="CI15">
        <f>IFERROR(VLOOKUP($A15, CDS3Y_bbg!CH$5:CI$241,2), -1)</f>
        <v>-1</v>
      </c>
      <c r="CJ15">
        <f>IFERROR(VLOOKUP($A15, CDS3Y_bbg!CI$5:CJ$241,2), -1)</f>
        <v>-1</v>
      </c>
      <c r="CK15">
        <f>IFERROR(VLOOKUP($A15, CDS3Y_bbg!CJ$5:CK$241,2), -1)</f>
        <v>41844</v>
      </c>
      <c r="CL15">
        <f>IFERROR(VLOOKUP($A15, CDS3Y_bbg!CK$5:CL$241,2), -1)</f>
        <v>-1</v>
      </c>
      <c r="CM15">
        <f>IFERROR(VLOOKUP($A15, CDS3Y_bbg!CL$5:CM$241,2), -1)</f>
        <v>-1</v>
      </c>
      <c r="CN15">
        <f>IFERROR(VLOOKUP($A15, CDS3Y_bbg!CM$5:CN$241,2), -1)</f>
        <v>-1</v>
      </c>
    </row>
    <row r="16" spans="1:92" x14ac:dyDescent="0.25">
      <c r="A16" s="1">
        <v>36981</v>
      </c>
      <c r="B16">
        <f>IFERROR(VLOOKUP($A16, CDS3Y_bbg!A$5:B$241,2), -1)</f>
        <v>-1</v>
      </c>
      <c r="C16">
        <f>IFERROR(VLOOKUP($A16, CDS3Y_bbg!B$5:C$241,2), -1)</f>
        <v>41831</v>
      </c>
      <c r="D16">
        <f>IFERROR(VLOOKUP($A16, CDS3Y_bbg!C$5:D$241,2), -1)</f>
        <v>-1</v>
      </c>
      <c r="E16">
        <f>IFERROR(VLOOKUP($A16, CDS3Y_bbg!D$5:E$241,2), -1)</f>
        <v>44895</v>
      </c>
      <c r="F16">
        <f>IFERROR(VLOOKUP($A16, CDS3Y_bbg!E$5:F$241,2), -1)</f>
        <v>-1</v>
      </c>
      <c r="G16">
        <f>IFERROR(VLOOKUP($A16, CDS3Y_bbg!F$5:G$241,2), -1)</f>
        <v>40360</v>
      </c>
      <c r="H16">
        <f>IFERROR(VLOOKUP($A16, CDS3Y_bbg!G$5:H$241,2), -1)</f>
        <v>-1</v>
      </c>
      <c r="I16">
        <f>IFERROR(VLOOKUP($A16, CDS3Y_bbg!H$5:I$241,2), -1)</f>
        <v>44834</v>
      </c>
      <c r="J16">
        <f>IFERROR(VLOOKUP($A16, CDS3Y_bbg!I$5:J$241,2), -1)</f>
        <v>-1</v>
      </c>
      <c r="K16">
        <f>IFERROR(VLOOKUP($A16, CDS3Y_bbg!J$5:K$241,2), -1)</f>
        <v>41819</v>
      </c>
      <c r="L16">
        <f>IFERROR(VLOOKUP($A16, CDS3Y_bbg!K$5:L$241,2), -1)</f>
        <v>-1</v>
      </c>
      <c r="M16">
        <f>IFERROR(VLOOKUP($A16, CDS3Y_bbg!L$5:M$241,2), -1)</f>
        <v>40469</v>
      </c>
      <c r="N16">
        <f>IFERROR(VLOOKUP($A16, CDS3Y_bbg!M$5:N$241,2), -1)</f>
        <v>-1</v>
      </c>
      <c r="O16">
        <f>IFERROR(VLOOKUP($A16, CDS3Y_bbg!N$5:O$241,2), -1)</f>
        <v>40289</v>
      </c>
      <c r="P16">
        <f>IFERROR(VLOOKUP($A16, CDS3Y_bbg!O$5:P$241,2), -1)</f>
        <v>-1</v>
      </c>
      <c r="Q16">
        <f>IFERROR(VLOOKUP($A16, CDS3Y_bbg!P$5:Q$241,2), -1)</f>
        <v>44377</v>
      </c>
      <c r="R16">
        <f>IFERROR(VLOOKUP($A16, CDS3Y_bbg!Q$5:R$241,2), -1)</f>
        <v>-1</v>
      </c>
      <c r="S16">
        <f>IFERROR(VLOOKUP($A16, CDS3Y_bbg!R$5:S$241,2), -1)</f>
        <v>43337</v>
      </c>
      <c r="T16">
        <f>IFERROR(VLOOKUP($A16, CDS3Y_bbg!S$5:T$241,2), -1)</f>
        <v>-1</v>
      </c>
      <c r="U16">
        <f>IFERROR(VLOOKUP($A16, CDS3Y_bbg!T$5:U$241,2), -1)</f>
        <v>42062</v>
      </c>
      <c r="V16">
        <f>IFERROR(VLOOKUP($A16, CDS3Y_bbg!U$5:V$241,2), -1)</f>
        <v>-1</v>
      </c>
      <c r="W16">
        <f>IFERROR(VLOOKUP($A16, CDS3Y_bbg!V$5:W$241,2), -1)</f>
        <v>42283</v>
      </c>
      <c r="X16">
        <f>IFERROR(VLOOKUP($A16, CDS3Y_bbg!W$5:X$241,2), -1)</f>
        <v>-1</v>
      </c>
      <c r="Y16">
        <f>IFERROR(VLOOKUP($A16, CDS3Y_bbg!X$5:Y$241,2), -1)</f>
        <v>44468</v>
      </c>
      <c r="Z16">
        <f>IFERROR(VLOOKUP($A16, CDS3Y_bbg!Y$5:Z$241,2), -1)</f>
        <v>-1</v>
      </c>
      <c r="AA16">
        <f>IFERROR(VLOOKUP($A16, CDS3Y_bbg!Z$5:AA$241,2), -1)</f>
        <v>40481</v>
      </c>
      <c r="AB16">
        <f>IFERROR(VLOOKUP($A16, CDS3Y_bbg!AA$5:AB$241,2), -1)</f>
        <v>-1</v>
      </c>
      <c r="AC16">
        <f>IFERROR(VLOOKUP($A16, CDS3Y_bbg!AB$5:AC$241,2), -1)</f>
        <v>42676</v>
      </c>
      <c r="AD16">
        <f>IFERROR(VLOOKUP($A16, CDS3Y_bbg!AC$5:AD$241,2), -1)</f>
        <v>-1</v>
      </c>
      <c r="AE16">
        <f>IFERROR(VLOOKUP($A16, CDS3Y_bbg!AD$5:AE$241,2), -1)</f>
        <v>41149</v>
      </c>
      <c r="AF16">
        <f>IFERROR(VLOOKUP($A16, CDS3Y_bbg!AE$5:AF$241,2), -1)</f>
        <v>-1</v>
      </c>
      <c r="AG16">
        <f>IFERROR(VLOOKUP($A16, CDS3Y_bbg!AF$5:AG$241,2), -1)</f>
        <v>42004</v>
      </c>
      <c r="AH16">
        <f>IFERROR(VLOOKUP($A16, CDS3Y_bbg!AG$5:AH$241,2), -1)</f>
        <v>-1</v>
      </c>
      <c r="AI16">
        <f>IFERROR(VLOOKUP($A16, CDS3Y_bbg!AH$5:AI$241,2), -1)</f>
        <v>-1</v>
      </c>
      <c r="AJ16">
        <f>IFERROR(VLOOKUP($A16, CDS3Y_bbg!AI$5:AJ$241,2), -1)</f>
        <v>-1</v>
      </c>
      <c r="AK16">
        <f>IFERROR(VLOOKUP($A16, CDS3Y_bbg!AJ$5:AK$241,2), -1)</f>
        <v>-1</v>
      </c>
      <c r="AL16">
        <f>IFERROR(VLOOKUP($A16, CDS3Y_bbg!AK$5:AL$241,2), -1)</f>
        <v>-1</v>
      </c>
      <c r="AM16">
        <f>IFERROR(VLOOKUP($A16, CDS3Y_bbg!AL$5:AM$241,2), -1)</f>
        <v>-1</v>
      </c>
      <c r="AN16">
        <f>IFERROR(VLOOKUP($A16, CDS3Y_bbg!AM$5:AN$241,2), -1)</f>
        <v>-1</v>
      </c>
      <c r="AO16">
        <f>IFERROR(VLOOKUP($A16, CDS3Y_bbg!AN$5:AO$241,2), -1)</f>
        <v>43424</v>
      </c>
      <c r="AP16">
        <f>IFERROR(VLOOKUP($A16, CDS3Y_bbg!AO$5:AP$241,2), -1)</f>
        <v>-1</v>
      </c>
      <c r="AQ16">
        <f>IFERROR(VLOOKUP($A16, CDS3Y_bbg!AP$5:AQ$241,2), -1)</f>
        <v>44625</v>
      </c>
      <c r="AR16">
        <f>IFERROR(VLOOKUP($A16, CDS3Y_bbg!AQ$5:AR$241,2), -1)</f>
        <v>-1</v>
      </c>
      <c r="AS16">
        <f>IFERROR(VLOOKUP($A16, CDS3Y_bbg!AR$5:AS$241,2), -1)</f>
        <v>44626</v>
      </c>
      <c r="AT16">
        <f>IFERROR(VLOOKUP($A16, CDS3Y_bbg!AS$5:AT$241,2), -1)</f>
        <v>-1</v>
      </c>
      <c r="AU16">
        <f>IFERROR(VLOOKUP($A16, CDS3Y_bbg!AT$5:AU$241,2), -1)</f>
        <v>-1</v>
      </c>
      <c r="AV16">
        <f>IFERROR(VLOOKUP($A16, CDS3Y_bbg!AU$5:AV$241,2), -1)</f>
        <v>-1</v>
      </c>
      <c r="AW16">
        <f>IFERROR(VLOOKUP($A16, CDS3Y_bbg!AV$5:AW$241,2), -1)</f>
        <v>41863</v>
      </c>
      <c r="AX16">
        <f>IFERROR(VLOOKUP($A16, CDS3Y_bbg!AW$5:AX$241,2), -1)</f>
        <v>-1</v>
      </c>
      <c r="AY16">
        <f>IFERROR(VLOOKUP($A16, CDS3Y_bbg!AX$5:AY$241,2), -1)</f>
        <v>43402</v>
      </c>
      <c r="AZ16">
        <f>IFERROR(VLOOKUP($A16, CDS3Y_bbg!AY$5:AZ$241,2), -1)</f>
        <v>-1</v>
      </c>
      <c r="BA16">
        <f>IFERROR(VLOOKUP($A16, CDS3Y_bbg!AZ$5:BA$241,2), -1)</f>
        <v>-1</v>
      </c>
      <c r="BB16">
        <f>IFERROR(VLOOKUP($A16, CDS3Y_bbg!BA$5:BB$241,2), -1)</f>
        <v>-1</v>
      </c>
      <c r="BC16">
        <f>IFERROR(VLOOKUP($A16, CDS3Y_bbg!BB$5:BC$241,2), -1)</f>
        <v>41722</v>
      </c>
      <c r="BD16">
        <f>IFERROR(VLOOKUP($A16, CDS3Y_bbg!BC$5:BD$241,2), -1)</f>
        <v>-1</v>
      </c>
      <c r="BE16">
        <f>IFERROR(VLOOKUP($A16, CDS3Y_bbg!BD$5:BE$241,2), -1)</f>
        <v>-1</v>
      </c>
      <c r="BF16">
        <f>IFERROR(VLOOKUP($A16, CDS3Y_bbg!BE$5:BF$241,2), -1)</f>
        <v>-1</v>
      </c>
      <c r="BG16">
        <f>IFERROR(VLOOKUP($A16, CDS3Y_bbg!BF$5:BG$241,2), -1)</f>
        <v>-1</v>
      </c>
      <c r="BH16">
        <f>IFERROR(VLOOKUP($A16, CDS3Y_bbg!BG$5:BH$241,2), -1)</f>
        <v>-1</v>
      </c>
      <c r="BI16">
        <f>IFERROR(VLOOKUP($A16, CDS3Y_bbg!BH$5:BI$241,2), -1)</f>
        <v>43424</v>
      </c>
      <c r="BJ16">
        <f>IFERROR(VLOOKUP($A16, CDS3Y_bbg!BI$5:BJ$241,2), -1)</f>
        <v>-1</v>
      </c>
      <c r="BK16">
        <f>IFERROR(VLOOKUP($A16, CDS3Y_bbg!BJ$5:BK$241,2), -1)</f>
        <v>-1</v>
      </c>
      <c r="BL16">
        <f>IFERROR(VLOOKUP($A16, CDS3Y_bbg!BK$5:BL$241,2), -1)</f>
        <v>-1</v>
      </c>
      <c r="BM16">
        <f>IFERROR(VLOOKUP($A16, CDS3Y_bbg!BL$5:BM$241,2), -1)</f>
        <v>43424</v>
      </c>
      <c r="BN16">
        <f>IFERROR(VLOOKUP($A16, CDS3Y_bbg!BM$5:BN$241,2), -1)</f>
        <v>-1</v>
      </c>
      <c r="BO16">
        <f>IFERROR(VLOOKUP($A16, CDS3Y_bbg!BN$5:BO$241,2), -1)</f>
        <v>43426</v>
      </c>
      <c r="BP16">
        <f>IFERROR(VLOOKUP($A16, CDS3Y_bbg!BO$5:BP$241,2), -1)</f>
        <v>-1</v>
      </c>
      <c r="BQ16">
        <f>IFERROR(VLOOKUP($A16, CDS3Y_bbg!BP$5:BQ$241,2), -1)</f>
        <v>-1</v>
      </c>
      <c r="BR16">
        <f>IFERROR(VLOOKUP($A16, CDS3Y_bbg!BQ$5:BR$241,2), -1)</f>
        <v>-1</v>
      </c>
      <c r="BS16">
        <f>IFERROR(VLOOKUP($A16, CDS3Y_bbg!BR$5:BS$241,2), -1)</f>
        <v>43426</v>
      </c>
      <c r="BT16">
        <f>IFERROR(VLOOKUP($A16, CDS3Y_bbg!BS$5:BT$241,2), -1)</f>
        <v>-1</v>
      </c>
      <c r="BU16">
        <f>IFERROR(VLOOKUP($A16, CDS3Y_bbg!BT$5:BU$241,2), -1)</f>
        <v>-1</v>
      </c>
      <c r="BV16">
        <f>IFERROR(VLOOKUP($A16, CDS3Y_bbg!BU$5:BV$241,2), -1)</f>
        <v>-1</v>
      </c>
      <c r="BW16">
        <f>IFERROR(VLOOKUP($A16, CDS3Y_bbg!BV$5:BW$241,2), -1)</f>
        <v>41915</v>
      </c>
      <c r="BX16">
        <f>IFERROR(VLOOKUP($A16, CDS3Y_bbg!BW$5:BX$241,2), -1)</f>
        <v>-1</v>
      </c>
      <c r="BY16">
        <f>IFERROR(VLOOKUP($A16, CDS3Y_bbg!BX$5:BY$241,2), -1)</f>
        <v>-1</v>
      </c>
      <c r="BZ16">
        <f>IFERROR(VLOOKUP($A16, CDS3Y_bbg!BY$5:BZ$241,2), -1)</f>
        <v>-1</v>
      </c>
      <c r="CA16">
        <f>IFERROR(VLOOKUP($A16, CDS3Y_bbg!BZ$5:CA$241,2), -1)</f>
        <v>41911</v>
      </c>
      <c r="CB16">
        <f>IFERROR(VLOOKUP($A16, CDS3Y_bbg!CA$5:CB$241,2), -1)</f>
        <v>-1</v>
      </c>
      <c r="CC16">
        <f>IFERROR(VLOOKUP($A16, CDS3Y_bbg!CB$5:CC$241,2), -1)</f>
        <v>41912</v>
      </c>
      <c r="CD16">
        <f>IFERROR(VLOOKUP($A16, CDS3Y_bbg!CC$5:CD$241,2), -1)</f>
        <v>-1</v>
      </c>
      <c r="CE16">
        <f>IFERROR(VLOOKUP($A16, CDS3Y_bbg!CD$5:CE$241,2), -1)</f>
        <v>43332</v>
      </c>
      <c r="CF16">
        <f>IFERROR(VLOOKUP($A16, CDS3Y_bbg!CE$5:CF$241,2), -1)</f>
        <v>-1</v>
      </c>
      <c r="CG16">
        <f>IFERROR(VLOOKUP($A16, CDS3Y_bbg!CF$5:CG$241,2), -1)</f>
        <v>41893</v>
      </c>
      <c r="CH16">
        <f>IFERROR(VLOOKUP($A16, CDS3Y_bbg!CG$5:CH$241,2), -1)</f>
        <v>-1</v>
      </c>
      <c r="CI16">
        <f>IFERROR(VLOOKUP($A16, CDS3Y_bbg!CH$5:CI$241,2), -1)</f>
        <v>-1</v>
      </c>
      <c r="CJ16">
        <f>IFERROR(VLOOKUP($A16, CDS3Y_bbg!CI$5:CJ$241,2), -1)</f>
        <v>-1</v>
      </c>
      <c r="CK16">
        <f>IFERROR(VLOOKUP($A16, CDS3Y_bbg!CJ$5:CK$241,2), -1)</f>
        <v>41844</v>
      </c>
      <c r="CL16">
        <f>IFERROR(VLOOKUP($A16, CDS3Y_bbg!CK$5:CL$241,2), -1)</f>
        <v>-1</v>
      </c>
      <c r="CM16">
        <f>IFERROR(VLOOKUP($A16, CDS3Y_bbg!CL$5:CM$241,2), -1)</f>
        <v>-1</v>
      </c>
      <c r="CN16">
        <f>IFERROR(VLOOKUP($A16, CDS3Y_bbg!CM$5:CN$241,2), -1)</f>
        <v>-1</v>
      </c>
    </row>
    <row r="17" spans="1:92" x14ac:dyDescent="0.25">
      <c r="A17" s="1">
        <v>37011</v>
      </c>
      <c r="B17">
        <f>IFERROR(VLOOKUP($A17, CDS3Y_bbg!A$5:B$241,2), -1)</f>
        <v>-1</v>
      </c>
      <c r="C17">
        <f>IFERROR(VLOOKUP($A17, CDS3Y_bbg!B$5:C$241,2), -1)</f>
        <v>41831</v>
      </c>
      <c r="D17">
        <f>IFERROR(VLOOKUP($A17, CDS3Y_bbg!C$5:D$241,2), -1)</f>
        <v>-1</v>
      </c>
      <c r="E17">
        <f>IFERROR(VLOOKUP($A17, CDS3Y_bbg!D$5:E$241,2), -1)</f>
        <v>44895</v>
      </c>
      <c r="F17">
        <f>IFERROR(VLOOKUP($A17, CDS3Y_bbg!E$5:F$241,2), -1)</f>
        <v>-1</v>
      </c>
      <c r="G17">
        <f>IFERROR(VLOOKUP($A17, CDS3Y_bbg!F$5:G$241,2), -1)</f>
        <v>40360</v>
      </c>
      <c r="H17">
        <f>IFERROR(VLOOKUP($A17, CDS3Y_bbg!G$5:H$241,2), -1)</f>
        <v>-1</v>
      </c>
      <c r="I17">
        <f>IFERROR(VLOOKUP($A17, CDS3Y_bbg!H$5:I$241,2), -1)</f>
        <v>44834</v>
      </c>
      <c r="J17">
        <f>IFERROR(VLOOKUP($A17, CDS3Y_bbg!I$5:J$241,2), -1)</f>
        <v>-1</v>
      </c>
      <c r="K17">
        <f>IFERROR(VLOOKUP($A17, CDS3Y_bbg!J$5:K$241,2), -1)</f>
        <v>41819</v>
      </c>
      <c r="L17">
        <f>IFERROR(VLOOKUP($A17, CDS3Y_bbg!K$5:L$241,2), -1)</f>
        <v>-1</v>
      </c>
      <c r="M17">
        <f>IFERROR(VLOOKUP($A17, CDS3Y_bbg!L$5:M$241,2), -1)</f>
        <v>40469</v>
      </c>
      <c r="N17">
        <f>IFERROR(VLOOKUP($A17, CDS3Y_bbg!M$5:N$241,2), -1)</f>
        <v>-1</v>
      </c>
      <c r="O17">
        <f>IFERROR(VLOOKUP($A17, CDS3Y_bbg!N$5:O$241,2), -1)</f>
        <v>40289</v>
      </c>
      <c r="P17">
        <f>IFERROR(VLOOKUP($A17, CDS3Y_bbg!O$5:P$241,2), -1)</f>
        <v>-1</v>
      </c>
      <c r="Q17">
        <f>IFERROR(VLOOKUP($A17, CDS3Y_bbg!P$5:Q$241,2), -1)</f>
        <v>44377</v>
      </c>
      <c r="R17">
        <f>IFERROR(VLOOKUP($A17, CDS3Y_bbg!Q$5:R$241,2), -1)</f>
        <v>-1</v>
      </c>
      <c r="S17">
        <f>IFERROR(VLOOKUP($A17, CDS3Y_bbg!R$5:S$241,2), -1)</f>
        <v>43337</v>
      </c>
      <c r="T17">
        <f>IFERROR(VLOOKUP($A17, CDS3Y_bbg!S$5:T$241,2), -1)</f>
        <v>-1</v>
      </c>
      <c r="U17">
        <f>IFERROR(VLOOKUP($A17, CDS3Y_bbg!T$5:U$241,2), -1)</f>
        <v>42062</v>
      </c>
      <c r="V17">
        <f>IFERROR(VLOOKUP($A17, CDS3Y_bbg!U$5:V$241,2), -1)</f>
        <v>-1</v>
      </c>
      <c r="W17">
        <f>IFERROR(VLOOKUP($A17, CDS3Y_bbg!V$5:W$241,2), -1)</f>
        <v>42283</v>
      </c>
      <c r="X17">
        <f>IFERROR(VLOOKUP($A17, CDS3Y_bbg!W$5:X$241,2), -1)</f>
        <v>-1</v>
      </c>
      <c r="Y17">
        <f>IFERROR(VLOOKUP($A17, CDS3Y_bbg!X$5:Y$241,2), -1)</f>
        <v>44468</v>
      </c>
      <c r="Z17">
        <f>IFERROR(VLOOKUP($A17, CDS3Y_bbg!Y$5:Z$241,2), -1)</f>
        <v>-1</v>
      </c>
      <c r="AA17">
        <f>IFERROR(VLOOKUP($A17, CDS3Y_bbg!Z$5:AA$241,2), -1)</f>
        <v>40481</v>
      </c>
      <c r="AB17">
        <f>IFERROR(VLOOKUP($A17, CDS3Y_bbg!AA$5:AB$241,2), -1)</f>
        <v>-1</v>
      </c>
      <c r="AC17">
        <f>IFERROR(VLOOKUP($A17, CDS3Y_bbg!AB$5:AC$241,2), -1)</f>
        <v>42676</v>
      </c>
      <c r="AD17">
        <f>IFERROR(VLOOKUP($A17, CDS3Y_bbg!AC$5:AD$241,2), -1)</f>
        <v>-1</v>
      </c>
      <c r="AE17">
        <f>IFERROR(VLOOKUP($A17, CDS3Y_bbg!AD$5:AE$241,2), -1)</f>
        <v>41149</v>
      </c>
      <c r="AF17">
        <f>IFERROR(VLOOKUP($A17, CDS3Y_bbg!AE$5:AF$241,2), -1)</f>
        <v>-1</v>
      </c>
      <c r="AG17">
        <f>IFERROR(VLOOKUP($A17, CDS3Y_bbg!AF$5:AG$241,2), -1)</f>
        <v>42004</v>
      </c>
      <c r="AH17">
        <f>IFERROR(VLOOKUP($A17, CDS3Y_bbg!AG$5:AH$241,2), -1)</f>
        <v>-1</v>
      </c>
      <c r="AI17">
        <f>IFERROR(VLOOKUP($A17, CDS3Y_bbg!AH$5:AI$241,2), -1)</f>
        <v>-1</v>
      </c>
      <c r="AJ17">
        <f>IFERROR(VLOOKUP($A17, CDS3Y_bbg!AI$5:AJ$241,2), -1)</f>
        <v>-1</v>
      </c>
      <c r="AK17">
        <f>IFERROR(VLOOKUP($A17, CDS3Y_bbg!AJ$5:AK$241,2), -1)</f>
        <v>-1</v>
      </c>
      <c r="AL17">
        <f>IFERROR(VLOOKUP($A17, CDS3Y_bbg!AK$5:AL$241,2), -1)</f>
        <v>-1</v>
      </c>
      <c r="AM17">
        <f>IFERROR(VLOOKUP($A17, CDS3Y_bbg!AL$5:AM$241,2), -1)</f>
        <v>-1</v>
      </c>
      <c r="AN17">
        <f>IFERROR(VLOOKUP($A17, CDS3Y_bbg!AM$5:AN$241,2), -1)</f>
        <v>-1</v>
      </c>
      <c r="AO17">
        <f>IFERROR(VLOOKUP($A17, CDS3Y_bbg!AN$5:AO$241,2), -1)</f>
        <v>43424</v>
      </c>
      <c r="AP17">
        <f>IFERROR(VLOOKUP($A17, CDS3Y_bbg!AO$5:AP$241,2), -1)</f>
        <v>-1</v>
      </c>
      <c r="AQ17">
        <f>IFERROR(VLOOKUP($A17, CDS3Y_bbg!AP$5:AQ$241,2), -1)</f>
        <v>44625</v>
      </c>
      <c r="AR17">
        <f>IFERROR(VLOOKUP($A17, CDS3Y_bbg!AQ$5:AR$241,2), -1)</f>
        <v>-1</v>
      </c>
      <c r="AS17">
        <f>IFERROR(VLOOKUP($A17, CDS3Y_bbg!AR$5:AS$241,2), -1)</f>
        <v>44626</v>
      </c>
      <c r="AT17">
        <f>IFERROR(VLOOKUP($A17, CDS3Y_bbg!AS$5:AT$241,2), -1)</f>
        <v>-1</v>
      </c>
      <c r="AU17">
        <f>IFERROR(VLOOKUP($A17, CDS3Y_bbg!AT$5:AU$241,2), -1)</f>
        <v>-1</v>
      </c>
      <c r="AV17">
        <f>IFERROR(VLOOKUP($A17, CDS3Y_bbg!AU$5:AV$241,2), -1)</f>
        <v>-1</v>
      </c>
      <c r="AW17">
        <f>IFERROR(VLOOKUP($A17, CDS3Y_bbg!AV$5:AW$241,2), -1)</f>
        <v>41863</v>
      </c>
      <c r="AX17">
        <f>IFERROR(VLOOKUP($A17, CDS3Y_bbg!AW$5:AX$241,2), -1)</f>
        <v>-1</v>
      </c>
      <c r="AY17">
        <f>IFERROR(VLOOKUP($A17, CDS3Y_bbg!AX$5:AY$241,2), -1)</f>
        <v>43402</v>
      </c>
      <c r="AZ17">
        <f>IFERROR(VLOOKUP($A17, CDS3Y_bbg!AY$5:AZ$241,2), -1)</f>
        <v>-1</v>
      </c>
      <c r="BA17">
        <f>IFERROR(VLOOKUP($A17, CDS3Y_bbg!AZ$5:BA$241,2), -1)</f>
        <v>-1</v>
      </c>
      <c r="BB17">
        <f>IFERROR(VLOOKUP($A17, CDS3Y_bbg!BA$5:BB$241,2), -1)</f>
        <v>-1</v>
      </c>
      <c r="BC17">
        <f>IFERROR(VLOOKUP($A17, CDS3Y_bbg!BB$5:BC$241,2), -1)</f>
        <v>41722</v>
      </c>
      <c r="BD17">
        <f>IFERROR(VLOOKUP($A17, CDS3Y_bbg!BC$5:BD$241,2), -1)</f>
        <v>-1</v>
      </c>
      <c r="BE17">
        <f>IFERROR(VLOOKUP($A17, CDS3Y_bbg!BD$5:BE$241,2), -1)</f>
        <v>-1</v>
      </c>
      <c r="BF17">
        <f>IFERROR(VLOOKUP($A17, CDS3Y_bbg!BE$5:BF$241,2), -1)</f>
        <v>-1</v>
      </c>
      <c r="BG17">
        <f>IFERROR(VLOOKUP($A17, CDS3Y_bbg!BF$5:BG$241,2), -1)</f>
        <v>-1</v>
      </c>
      <c r="BH17">
        <f>IFERROR(VLOOKUP($A17, CDS3Y_bbg!BG$5:BH$241,2), -1)</f>
        <v>-1</v>
      </c>
      <c r="BI17">
        <f>IFERROR(VLOOKUP($A17, CDS3Y_bbg!BH$5:BI$241,2), -1)</f>
        <v>43424</v>
      </c>
      <c r="BJ17">
        <f>IFERROR(VLOOKUP($A17, CDS3Y_bbg!BI$5:BJ$241,2), -1)</f>
        <v>-1</v>
      </c>
      <c r="BK17">
        <f>IFERROR(VLOOKUP($A17, CDS3Y_bbg!BJ$5:BK$241,2), -1)</f>
        <v>-1</v>
      </c>
      <c r="BL17">
        <f>IFERROR(VLOOKUP($A17, CDS3Y_bbg!BK$5:BL$241,2), -1)</f>
        <v>-1</v>
      </c>
      <c r="BM17">
        <f>IFERROR(VLOOKUP($A17, CDS3Y_bbg!BL$5:BM$241,2), -1)</f>
        <v>43424</v>
      </c>
      <c r="BN17">
        <f>IFERROR(VLOOKUP($A17, CDS3Y_bbg!BM$5:BN$241,2), -1)</f>
        <v>-1</v>
      </c>
      <c r="BO17">
        <f>IFERROR(VLOOKUP($A17, CDS3Y_bbg!BN$5:BO$241,2), -1)</f>
        <v>43426</v>
      </c>
      <c r="BP17">
        <f>IFERROR(VLOOKUP($A17, CDS3Y_bbg!BO$5:BP$241,2), -1)</f>
        <v>-1</v>
      </c>
      <c r="BQ17">
        <f>IFERROR(VLOOKUP($A17, CDS3Y_bbg!BP$5:BQ$241,2), -1)</f>
        <v>-1</v>
      </c>
      <c r="BR17">
        <f>IFERROR(VLOOKUP($A17, CDS3Y_bbg!BQ$5:BR$241,2), -1)</f>
        <v>-1</v>
      </c>
      <c r="BS17">
        <f>IFERROR(VLOOKUP($A17, CDS3Y_bbg!BR$5:BS$241,2), -1)</f>
        <v>43426</v>
      </c>
      <c r="BT17">
        <f>IFERROR(VLOOKUP($A17, CDS3Y_bbg!BS$5:BT$241,2), -1)</f>
        <v>-1</v>
      </c>
      <c r="BU17">
        <f>IFERROR(VLOOKUP($A17, CDS3Y_bbg!BT$5:BU$241,2), -1)</f>
        <v>-1</v>
      </c>
      <c r="BV17">
        <f>IFERROR(VLOOKUP($A17, CDS3Y_bbg!BU$5:BV$241,2), -1)</f>
        <v>-1</v>
      </c>
      <c r="BW17">
        <f>IFERROR(VLOOKUP($A17, CDS3Y_bbg!BV$5:BW$241,2), -1)</f>
        <v>41915</v>
      </c>
      <c r="BX17">
        <f>IFERROR(VLOOKUP($A17, CDS3Y_bbg!BW$5:BX$241,2), -1)</f>
        <v>-1</v>
      </c>
      <c r="BY17">
        <f>IFERROR(VLOOKUP($A17, CDS3Y_bbg!BX$5:BY$241,2), -1)</f>
        <v>-1</v>
      </c>
      <c r="BZ17">
        <f>IFERROR(VLOOKUP($A17, CDS3Y_bbg!BY$5:BZ$241,2), -1)</f>
        <v>-1</v>
      </c>
      <c r="CA17">
        <f>IFERROR(VLOOKUP($A17, CDS3Y_bbg!BZ$5:CA$241,2), -1)</f>
        <v>41911</v>
      </c>
      <c r="CB17">
        <f>IFERROR(VLOOKUP($A17, CDS3Y_bbg!CA$5:CB$241,2), -1)</f>
        <v>-1</v>
      </c>
      <c r="CC17">
        <f>IFERROR(VLOOKUP($A17, CDS3Y_bbg!CB$5:CC$241,2), -1)</f>
        <v>41912</v>
      </c>
      <c r="CD17">
        <f>IFERROR(VLOOKUP($A17, CDS3Y_bbg!CC$5:CD$241,2), -1)</f>
        <v>-1</v>
      </c>
      <c r="CE17">
        <f>IFERROR(VLOOKUP($A17, CDS3Y_bbg!CD$5:CE$241,2), -1)</f>
        <v>43332</v>
      </c>
      <c r="CF17">
        <f>IFERROR(VLOOKUP($A17, CDS3Y_bbg!CE$5:CF$241,2), -1)</f>
        <v>-1</v>
      </c>
      <c r="CG17">
        <f>IFERROR(VLOOKUP($A17, CDS3Y_bbg!CF$5:CG$241,2), -1)</f>
        <v>41893</v>
      </c>
      <c r="CH17">
        <f>IFERROR(VLOOKUP($A17, CDS3Y_bbg!CG$5:CH$241,2), -1)</f>
        <v>-1</v>
      </c>
      <c r="CI17">
        <f>IFERROR(VLOOKUP($A17, CDS3Y_bbg!CH$5:CI$241,2), -1)</f>
        <v>-1</v>
      </c>
      <c r="CJ17">
        <f>IFERROR(VLOOKUP($A17, CDS3Y_bbg!CI$5:CJ$241,2), -1)</f>
        <v>-1</v>
      </c>
      <c r="CK17">
        <f>IFERROR(VLOOKUP($A17, CDS3Y_bbg!CJ$5:CK$241,2), -1)</f>
        <v>41844</v>
      </c>
      <c r="CL17">
        <f>IFERROR(VLOOKUP($A17, CDS3Y_bbg!CK$5:CL$241,2), -1)</f>
        <v>-1</v>
      </c>
      <c r="CM17">
        <f>IFERROR(VLOOKUP($A17, CDS3Y_bbg!CL$5:CM$241,2), -1)</f>
        <v>-1</v>
      </c>
      <c r="CN17">
        <f>IFERROR(VLOOKUP($A17, CDS3Y_bbg!CM$5:CN$241,2), -1)</f>
        <v>-1</v>
      </c>
    </row>
    <row r="18" spans="1:92" x14ac:dyDescent="0.25">
      <c r="A18" s="1">
        <v>37042</v>
      </c>
      <c r="B18">
        <f>IFERROR(VLOOKUP($A18, CDS3Y_bbg!A$5:B$241,2), -1)</f>
        <v>-1</v>
      </c>
      <c r="C18">
        <f>IFERROR(VLOOKUP($A18, CDS3Y_bbg!B$5:C$241,2), -1)</f>
        <v>41831</v>
      </c>
      <c r="D18">
        <f>IFERROR(VLOOKUP($A18, CDS3Y_bbg!C$5:D$241,2), -1)</f>
        <v>-1</v>
      </c>
      <c r="E18">
        <f>IFERROR(VLOOKUP($A18, CDS3Y_bbg!D$5:E$241,2), -1)</f>
        <v>44895</v>
      </c>
      <c r="F18">
        <f>IFERROR(VLOOKUP($A18, CDS3Y_bbg!E$5:F$241,2), -1)</f>
        <v>-1</v>
      </c>
      <c r="G18">
        <f>IFERROR(VLOOKUP($A18, CDS3Y_bbg!F$5:G$241,2), -1)</f>
        <v>40360</v>
      </c>
      <c r="H18">
        <f>IFERROR(VLOOKUP($A18, CDS3Y_bbg!G$5:H$241,2), -1)</f>
        <v>-1</v>
      </c>
      <c r="I18">
        <f>IFERROR(VLOOKUP($A18, CDS3Y_bbg!H$5:I$241,2), -1)</f>
        <v>44834</v>
      </c>
      <c r="J18">
        <f>IFERROR(VLOOKUP($A18, CDS3Y_bbg!I$5:J$241,2), -1)</f>
        <v>-1</v>
      </c>
      <c r="K18">
        <f>IFERROR(VLOOKUP($A18, CDS3Y_bbg!J$5:K$241,2), -1)</f>
        <v>41819</v>
      </c>
      <c r="L18">
        <f>IFERROR(VLOOKUP($A18, CDS3Y_bbg!K$5:L$241,2), -1)</f>
        <v>-1</v>
      </c>
      <c r="M18">
        <f>IFERROR(VLOOKUP($A18, CDS3Y_bbg!L$5:M$241,2), -1)</f>
        <v>40469</v>
      </c>
      <c r="N18">
        <f>IFERROR(VLOOKUP($A18, CDS3Y_bbg!M$5:N$241,2), -1)</f>
        <v>-1</v>
      </c>
      <c r="O18">
        <f>IFERROR(VLOOKUP($A18, CDS3Y_bbg!N$5:O$241,2), -1)</f>
        <v>40289</v>
      </c>
      <c r="P18">
        <f>IFERROR(VLOOKUP($A18, CDS3Y_bbg!O$5:P$241,2), -1)</f>
        <v>-1</v>
      </c>
      <c r="Q18">
        <f>IFERROR(VLOOKUP($A18, CDS3Y_bbg!P$5:Q$241,2), -1)</f>
        <v>44377</v>
      </c>
      <c r="R18">
        <f>IFERROR(VLOOKUP($A18, CDS3Y_bbg!Q$5:R$241,2), -1)</f>
        <v>-1</v>
      </c>
      <c r="S18">
        <f>IFERROR(VLOOKUP($A18, CDS3Y_bbg!R$5:S$241,2), -1)</f>
        <v>43337</v>
      </c>
      <c r="T18">
        <f>IFERROR(VLOOKUP($A18, CDS3Y_bbg!S$5:T$241,2), -1)</f>
        <v>-1</v>
      </c>
      <c r="U18">
        <f>IFERROR(VLOOKUP($A18, CDS3Y_bbg!T$5:U$241,2), -1)</f>
        <v>42062</v>
      </c>
      <c r="V18">
        <f>IFERROR(VLOOKUP($A18, CDS3Y_bbg!U$5:V$241,2), -1)</f>
        <v>-1</v>
      </c>
      <c r="W18">
        <f>IFERROR(VLOOKUP($A18, CDS3Y_bbg!V$5:W$241,2), -1)</f>
        <v>42283</v>
      </c>
      <c r="X18">
        <f>IFERROR(VLOOKUP($A18, CDS3Y_bbg!W$5:X$241,2), -1)</f>
        <v>-1</v>
      </c>
      <c r="Y18">
        <f>IFERROR(VLOOKUP($A18, CDS3Y_bbg!X$5:Y$241,2), -1)</f>
        <v>44468</v>
      </c>
      <c r="Z18">
        <f>IFERROR(VLOOKUP($A18, CDS3Y_bbg!Y$5:Z$241,2), -1)</f>
        <v>-1</v>
      </c>
      <c r="AA18">
        <f>IFERROR(VLOOKUP($A18, CDS3Y_bbg!Z$5:AA$241,2), -1)</f>
        <v>40481</v>
      </c>
      <c r="AB18">
        <f>IFERROR(VLOOKUP($A18, CDS3Y_bbg!AA$5:AB$241,2), -1)</f>
        <v>-1</v>
      </c>
      <c r="AC18">
        <f>IFERROR(VLOOKUP($A18, CDS3Y_bbg!AB$5:AC$241,2), -1)</f>
        <v>42676</v>
      </c>
      <c r="AD18">
        <f>IFERROR(VLOOKUP($A18, CDS3Y_bbg!AC$5:AD$241,2), -1)</f>
        <v>-1</v>
      </c>
      <c r="AE18">
        <f>IFERROR(VLOOKUP($A18, CDS3Y_bbg!AD$5:AE$241,2), -1)</f>
        <v>41149</v>
      </c>
      <c r="AF18">
        <f>IFERROR(VLOOKUP($A18, CDS3Y_bbg!AE$5:AF$241,2), -1)</f>
        <v>-1</v>
      </c>
      <c r="AG18">
        <f>IFERROR(VLOOKUP($A18, CDS3Y_bbg!AF$5:AG$241,2), -1)</f>
        <v>42004</v>
      </c>
      <c r="AH18">
        <f>IFERROR(VLOOKUP($A18, CDS3Y_bbg!AG$5:AH$241,2), -1)</f>
        <v>-1</v>
      </c>
      <c r="AI18">
        <f>IFERROR(VLOOKUP($A18, CDS3Y_bbg!AH$5:AI$241,2), -1)</f>
        <v>-1</v>
      </c>
      <c r="AJ18">
        <f>IFERROR(VLOOKUP($A18, CDS3Y_bbg!AI$5:AJ$241,2), -1)</f>
        <v>-1</v>
      </c>
      <c r="AK18">
        <f>IFERROR(VLOOKUP($A18, CDS3Y_bbg!AJ$5:AK$241,2), -1)</f>
        <v>-1</v>
      </c>
      <c r="AL18">
        <f>IFERROR(VLOOKUP($A18, CDS3Y_bbg!AK$5:AL$241,2), -1)</f>
        <v>-1</v>
      </c>
      <c r="AM18">
        <f>IFERROR(VLOOKUP($A18, CDS3Y_bbg!AL$5:AM$241,2), -1)</f>
        <v>-1</v>
      </c>
      <c r="AN18">
        <f>IFERROR(VLOOKUP($A18, CDS3Y_bbg!AM$5:AN$241,2), -1)</f>
        <v>-1</v>
      </c>
      <c r="AO18">
        <f>IFERROR(VLOOKUP($A18, CDS3Y_bbg!AN$5:AO$241,2), -1)</f>
        <v>43424</v>
      </c>
      <c r="AP18">
        <f>IFERROR(VLOOKUP($A18, CDS3Y_bbg!AO$5:AP$241,2), -1)</f>
        <v>-1</v>
      </c>
      <c r="AQ18">
        <f>IFERROR(VLOOKUP($A18, CDS3Y_bbg!AP$5:AQ$241,2), -1)</f>
        <v>44625</v>
      </c>
      <c r="AR18">
        <f>IFERROR(VLOOKUP($A18, CDS3Y_bbg!AQ$5:AR$241,2), -1)</f>
        <v>-1</v>
      </c>
      <c r="AS18">
        <f>IFERROR(VLOOKUP($A18, CDS3Y_bbg!AR$5:AS$241,2), -1)</f>
        <v>44626</v>
      </c>
      <c r="AT18">
        <f>IFERROR(VLOOKUP($A18, CDS3Y_bbg!AS$5:AT$241,2), -1)</f>
        <v>-1</v>
      </c>
      <c r="AU18">
        <f>IFERROR(VLOOKUP($A18, CDS3Y_bbg!AT$5:AU$241,2), -1)</f>
        <v>-1</v>
      </c>
      <c r="AV18">
        <f>IFERROR(VLOOKUP($A18, CDS3Y_bbg!AU$5:AV$241,2), -1)</f>
        <v>-1</v>
      </c>
      <c r="AW18">
        <f>IFERROR(VLOOKUP($A18, CDS3Y_bbg!AV$5:AW$241,2), -1)</f>
        <v>41863</v>
      </c>
      <c r="AX18">
        <f>IFERROR(VLOOKUP($A18, CDS3Y_bbg!AW$5:AX$241,2), -1)</f>
        <v>-1</v>
      </c>
      <c r="AY18">
        <f>IFERROR(VLOOKUP($A18, CDS3Y_bbg!AX$5:AY$241,2), -1)</f>
        <v>43402</v>
      </c>
      <c r="AZ18">
        <f>IFERROR(VLOOKUP($A18, CDS3Y_bbg!AY$5:AZ$241,2), -1)</f>
        <v>-1</v>
      </c>
      <c r="BA18">
        <f>IFERROR(VLOOKUP($A18, CDS3Y_bbg!AZ$5:BA$241,2), -1)</f>
        <v>-1</v>
      </c>
      <c r="BB18">
        <f>IFERROR(VLOOKUP($A18, CDS3Y_bbg!BA$5:BB$241,2), -1)</f>
        <v>-1</v>
      </c>
      <c r="BC18">
        <f>IFERROR(VLOOKUP($A18, CDS3Y_bbg!BB$5:BC$241,2), -1)</f>
        <v>41722</v>
      </c>
      <c r="BD18">
        <f>IFERROR(VLOOKUP($A18, CDS3Y_bbg!BC$5:BD$241,2), -1)</f>
        <v>-1</v>
      </c>
      <c r="BE18">
        <f>IFERROR(VLOOKUP($A18, CDS3Y_bbg!BD$5:BE$241,2), -1)</f>
        <v>-1</v>
      </c>
      <c r="BF18">
        <f>IFERROR(VLOOKUP($A18, CDS3Y_bbg!BE$5:BF$241,2), -1)</f>
        <v>-1</v>
      </c>
      <c r="BG18">
        <f>IFERROR(VLOOKUP($A18, CDS3Y_bbg!BF$5:BG$241,2), -1)</f>
        <v>-1</v>
      </c>
      <c r="BH18">
        <f>IFERROR(VLOOKUP($A18, CDS3Y_bbg!BG$5:BH$241,2), -1)</f>
        <v>-1</v>
      </c>
      <c r="BI18">
        <f>IFERROR(VLOOKUP($A18, CDS3Y_bbg!BH$5:BI$241,2), -1)</f>
        <v>43424</v>
      </c>
      <c r="BJ18">
        <f>IFERROR(VLOOKUP($A18, CDS3Y_bbg!BI$5:BJ$241,2), -1)</f>
        <v>-1</v>
      </c>
      <c r="BK18">
        <f>IFERROR(VLOOKUP($A18, CDS3Y_bbg!BJ$5:BK$241,2), -1)</f>
        <v>-1</v>
      </c>
      <c r="BL18">
        <f>IFERROR(VLOOKUP($A18, CDS3Y_bbg!BK$5:BL$241,2), -1)</f>
        <v>-1</v>
      </c>
      <c r="BM18">
        <f>IFERROR(VLOOKUP($A18, CDS3Y_bbg!BL$5:BM$241,2), -1)</f>
        <v>43424</v>
      </c>
      <c r="BN18">
        <f>IFERROR(VLOOKUP($A18, CDS3Y_bbg!BM$5:BN$241,2), -1)</f>
        <v>-1</v>
      </c>
      <c r="BO18">
        <f>IFERROR(VLOOKUP($A18, CDS3Y_bbg!BN$5:BO$241,2), -1)</f>
        <v>43426</v>
      </c>
      <c r="BP18">
        <f>IFERROR(VLOOKUP($A18, CDS3Y_bbg!BO$5:BP$241,2), -1)</f>
        <v>-1</v>
      </c>
      <c r="BQ18">
        <f>IFERROR(VLOOKUP($A18, CDS3Y_bbg!BP$5:BQ$241,2), -1)</f>
        <v>-1</v>
      </c>
      <c r="BR18">
        <f>IFERROR(VLOOKUP($A18, CDS3Y_bbg!BQ$5:BR$241,2), -1)</f>
        <v>-1</v>
      </c>
      <c r="BS18">
        <f>IFERROR(VLOOKUP($A18, CDS3Y_bbg!BR$5:BS$241,2), -1)</f>
        <v>43426</v>
      </c>
      <c r="BT18">
        <f>IFERROR(VLOOKUP($A18, CDS3Y_bbg!BS$5:BT$241,2), -1)</f>
        <v>-1</v>
      </c>
      <c r="BU18">
        <f>IFERROR(VLOOKUP($A18, CDS3Y_bbg!BT$5:BU$241,2), -1)</f>
        <v>-1</v>
      </c>
      <c r="BV18">
        <f>IFERROR(VLOOKUP($A18, CDS3Y_bbg!BU$5:BV$241,2), -1)</f>
        <v>-1</v>
      </c>
      <c r="BW18">
        <f>IFERROR(VLOOKUP($A18, CDS3Y_bbg!BV$5:BW$241,2), -1)</f>
        <v>41915</v>
      </c>
      <c r="BX18">
        <f>IFERROR(VLOOKUP($A18, CDS3Y_bbg!BW$5:BX$241,2), -1)</f>
        <v>-1</v>
      </c>
      <c r="BY18">
        <f>IFERROR(VLOOKUP($A18, CDS3Y_bbg!BX$5:BY$241,2), -1)</f>
        <v>-1</v>
      </c>
      <c r="BZ18">
        <f>IFERROR(VLOOKUP($A18, CDS3Y_bbg!BY$5:BZ$241,2), -1)</f>
        <v>-1</v>
      </c>
      <c r="CA18">
        <f>IFERROR(VLOOKUP($A18, CDS3Y_bbg!BZ$5:CA$241,2), -1)</f>
        <v>41911</v>
      </c>
      <c r="CB18">
        <f>IFERROR(VLOOKUP($A18, CDS3Y_bbg!CA$5:CB$241,2), -1)</f>
        <v>-1</v>
      </c>
      <c r="CC18">
        <f>IFERROR(VLOOKUP($A18, CDS3Y_bbg!CB$5:CC$241,2), -1)</f>
        <v>41912</v>
      </c>
      <c r="CD18">
        <f>IFERROR(VLOOKUP($A18, CDS3Y_bbg!CC$5:CD$241,2), -1)</f>
        <v>-1</v>
      </c>
      <c r="CE18">
        <f>IFERROR(VLOOKUP($A18, CDS3Y_bbg!CD$5:CE$241,2), -1)</f>
        <v>43332</v>
      </c>
      <c r="CF18">
        <f>IFERROR(VLOOKUP($A18, CDS3Y_bbg!CE$5:CF$241,2), -1)</f>
        <v>-1</v>
      </c>
      <c r="CG18">
        <f>IFERROR(VLOOKUP($A18, CDS3Y_bbg!CF$5:CG$241,2), -1)</f>
        <v>41893</v>
      </c>
      <c r="CH18">
        <f>IFERROR(VLOOKUP($A18, CDS3Y_bbg!CG$5:CH$241,2), -1)</f>
        <v>-1</v>
      </c>
      <c r="CI18">
        <f>IFERROR(VLOOKUP($A18, CDS3Y_bbg!CH$5:CI$241,2), -1)</f>
        <v>-1</v>
      </c>
      <c r="CJ18">
        <f>IFERROR(VLOOKUP($A18, CDS3Y_bbg!CI$5:CJ$241,2), -1)</f>
        <v>-1</v>
      </c>
      <c r="CK18">
        <f>IFERROR(VLOOKUP($A18, CDS3Y_bbg!CJ$5:CK$241,2), -1)</f>
        <v>41844</v>
      </c>
      <c r="CL18">
        <f>IFERROR(VLOOKUP($A18, CDS3Y_bbg!CK$5:CL$241,2), -1)</f>
        <v>-1</v>
      </c>
      <c r="CM18">
        <f>IFERROR(VLOOKUP($A18, CDS3Y_bbg!CL$5:CM$241,2), -1)</f>
        <v>-1</v>
      </c>
      <c r="CN18">
        <f>IFERROR(VLOOKUP($A18, CDS3Y_bbg!CM$5:CN$241,2), -1)</f>
        <v>-1</v>
      </c>
    </row>
    <row r="19" spans="1:92" x14ac:dyDescent="0.25">
      <c r="A19" s="1">
        <v>37072</v>
      </c>
      <c r="B19">
        <f>IFERROR(VLOOKUP($A19, CDS3Y_bbg!A$5:B$241,2), -1)</f>
        <v>-1</v>
      </c>
      <c r="C19">
        <f>IFERROR(VLOOKUP($A19, CDS3Y_bbg!B$5:C$241,2), -1)</f>
        <v>41831</v>
      </c>
      <c r="D19">
        <f>IFERROR(VLOOKUP($A19, CDS3Y_bbg!C$5:D$241,2), -1)</f>
        <v>-1</v>
      </c>
      <c r="E19">
        <f>IFERROR(VLOOKUP($A19, CDS3Y_bbg!D$5:E$241,2), -1)</f>
        <v>44895</v>
      </c>
      <c r="F19">
        <f>IFERROR(VLOOKUP($A19, CDS3Y_bbg!E$5:F$241,2), -1)</f>
        <v>-1</v>
      </c>
      <c r="G19">
        <f>IFERROR(VLOOKUP($A19, CDS3Y_bbg!F$5:G$241,2), -1)</f>
        <v>40360</v>
      </c>
      <c r="H19">
        <f>IFERROR(VLOOKUP($A19, CDS3Y_bbg!G$5:H$241,2), -1)</f>
        <v>-1</v>
      </c>
      <c r="I19">
        <f>IFERROR(VLOOKUP($A19, CDS3Y_bbg!H$5:I$241,2), -1)</f>
        <v>44834</v>
      </c>
      <c r="J19">
        <f>IFERROR(VLOOKUP($A19, CDS3Y_bbg!I$5:J$241,2), -1)</f>
        <v>-1</v>
      </c>
      <c r="K19">
        <f>IFERROR(VLOOKUP($A19, CDS3Y_bbg!J$5:K$241,2), -1)</f>
        <v>41819</v>
      </c>
      <c r="L19">
        <f>IFERROR(VLOOKUP($A19, CDS3Y_bbg!K$5:L$241,2), -1)</f>
        <v>-1</v>
      </c>
      <c r="M19">
        <f>IFERROR(VLOOKUP($A19, CDS3Y_bbg!L$5:M$241,2), -1)</f>
        <v>40469</v>
      </c>
      <c r="N19">
        <f>IFERROR(VLOOKUP($A19, CDS3Y_bbg!M$5:N$241,2), -1)</f>
        <v>-1</v>
      </c>
      <c r="O19">
        <f>IFERROR(VLOOKUP($A19, CDS3Y_bbg!N$5:O$241,2), -1)</f>
        <v>40289</v>
      </c>
      <c r="P19">
        <f>IFERROR(VLOOKUP($A19, CDS3Y_bbg!O$5:P$241,2), -1)</f>
        <v>-1</v>
      </c>
      <c r="Q19">
        <f>IFERROR(VLOOKUP($A19, CDS3Y_bbg!P$5:Q$241,2), -1)</f>
        <v>44377</v>
      </c>
      <c r="R19">
        <f>IFERROR(VLOOKUP($A19, CDS3Y_bbg!Q$5:R$241,2), -1)</f>
        <v>-1</v>
      </c>
      <c r="S19">
        <f>IFERROR(VLOOKUP($A19, CDS3Y_bbg!R$5:S$241,2), -1)</f>
        <v>43337</v>
      </c>
      <c r="T19">
        <f>IFERROR(VLOOKUP($A19, CDS3Y_bbg!S$5:T$241,2), -1)</f>
        <v>-1</v>
      </c>
      <c r="U19">
        <f>IFERROR(VLOOKUP($A19, CDS3Y_bbg!T$5:U$241,2), -1)</f>
        <v>42062</v>
      </c>
      <c r="V19">
        <f>IFERROR(VLOOKUP($A19, CDS3Y_bbg!U$5:V$241,2), -1)</f>
        <v>-1</v>
      </c>
      <c r="W19">
        <f>IFERROR(VLOOKUP($A19, CDS3Y_bbg!V$5:W$241,2), -1)</f>
        <v>42283</v>
      </c>
      <c r="X19">
        <f>IFERROR(VLOOKUP($A19, CDS3Y_bbg!W$5:X$241,2), -1)</f>
        <v>-1</v>
      </c>
      <c r="Y19">
        <f>IFERROR(VLOOKUP($A19, CDS3Y_bbg!X$5:Y$241,2), -1)</f>
        <v>44468</v>
      </c>
      <c r="Z19">
        <f>IFERROR(VLOOKUP($A19, CDS3Y_bbg!Y$5:Z$241,2), -1)</f>
        <v>-1</v>
      </c>
      <c r="AA19">
        <f>IFERROR(VLOOKUP($A19, CDS3Y_bbg!Z$5:AA$241,2), -1)</f>
        <v>40481</v>
      </c>
      <c r="AB19">
        <f>IFERROR(VLOOKUP($A19, CDS3Y_bbg!AA$5:AB$241,2), -1)</f>
        <v>-1</v>
      </c>
      <c r="AC19">
        <f>IFERROR(VLOOKUP($A19, CDS3Y_bbg!AB$5:AC$241,2), -1)</f>
        <v>42676</v>
      </c>
      <c r="AD19">
        <f>IFERROR(VLOOKUP($A19, CDS3Y_bbg!AC$5:AD$241,2), -1)</f>
        <v>-1</v>
      </c>
      <c r="AE19">
        <f>IFERROR(VLOOKUP($A19, CDS3Y_bbg!AD$5:AE$241,2), -1)</f>
        <v>41149</v>
      </c>
      <c r="AF19">
        <f>IFERROR(VLOOKUP($A19, CDS3Y_bbg!AE$5:AF$241,2), -1)</f>
        <v>-1</v>
      </c>
      <c r="AG19">
        <f>IFERROR(VLOOKUP($A19, CDS3Y_bbg!AF$5:AG$241,2), -1)</f>
        <v>42004</v>
      </c>
      <c r="AH19">
        <f>IFERROR(VLOOKUP($A19, CDS3Y_bbg!AG$5:AH$241,2), -1)</f>
        <v>-1</v>
      </c>
      <c r="AI19">
        <f>IFERROR(VLOOKUP($A19, CDS3Y_bbg!AH$5:AI$241,2), -1)</f>
        <v>-1</v>
      </c>
      <c r="AJ19">
        <f>IFERROR(VLOOKUP($A19, CDS3Y_bbg!AI$5:AJ$241,2), -1)</f>
        <v>-1</v>
      </c>
      <c r="AK19">
        <f>IFERROR(VLOOKUP($A19, CDS3Y_bbg!AJ$5:AK$241,2), -1)</f>
        <v>-1</v>
      </c>
      <c r="AL19">
        <f>IFERROR(VLOOKUP($A19, CDS3Y_bbg!AK$5:AL$241,2), -1)</f>
        <v>-1</v>
      </c>
      <c r="AM19">
        <f>IFERROR(VLOOKUP($A19, CDS3Y_bbg!AL$5:AM$241,2), -1)</f>
        <v>-1</v>
      </c>
      <c r="AN19">
        <f>IFERROR(VLOOKUP($A19, CDS3Y_bbg!AM$5:AN$241,2), -1)</f>
        <v>-1</v>
      </c>
      <c r="AO19">
        <f>IFERROR(VLOOKUP($A19, CDS3Y_bbg!AN$5:AO$241,2), -1)</f>
        <v>43424</v>
      </c>
      <c r="AP19">
        <f>IFERROR(VLOOKUP($A19, CDS3Y_bbg!AO$5:AP$241,2), -1)</f>
        <v>-1</v>
      </c>
      <c r="AQ19">
        <f>IFERROR(VLOOKUP($A19, CDS3Y_bbg!AP$5:AQ$241,2), -1)</f>
        <v>44625</v>
      </c>
      <c r="AR19">
        <f>IFERROR(VLOOKUP($A19, CDS3Y_bbg!AQ$5:AR$241,2), -1)</f>
        <v>-1</v>
      </c>
      <c r="AS19">
        <f>IFERROR(VLOOKUP($A19, CDS3Y_bbg!AR$5:AS$241,2), -1)</f>
        <v>44626</v>
      </c>
      <c r="AT19">
        <f>IFERROR(VLOOKUP($A19, CDS3Y_bbg!AS$5:AT$241,2), -1)</f>
        <v>-1</v>
      </c>
      <c r="AU19">
        <f>IFERROR(VLOOKUP($A19, CDS3Y_bbg!AT$5:AU$241,2), -1)</f>
        <v>-1</v>
      </c>
      <c r="AV19">
        <f>IFERROR(VLOOKUP($A19, CDS3Y_bbg!AU$5:AV$241,2), -1)</f>
        <v>-1</v>
      </c>
      <c r="AW19">
        <f>IFERROR(VLOOKUP($A19, CDS3Y_bbg!AV$5:AW$241,2), -1)</f>
        <v>41863</v>
      </c>
      <c r="AX19">
        <f>IFERROR(VLOOKUP($A19, CDS3Y_bbg!AW$5:AX$241,2), -1)</f>
        <v>-1</v>
      </c>
      <c r="AY19">
        <f>IFERROR(VLOOKUP($A19, CDS3Y_bbg!AX$5:AY$241,2), -1)</f>
        <v>43402</v>
      </c>
      <c r="AZ19">
        <f>IFERROR(VLOOKUP($A19, CDS3Y_bbg!AY$5:AZ$241,2), -1)</f>
        <v>-1</v>
      </c>
      <c r="BA19">
        <f>IFERROR(VLOOKUP($A19, CDS3Y_bbg!AZ$5:BA$241,2), -1)</f>
        <v>-1</v>
      </c>
      <c r="BB19">
        <f>IFERROR(VLOOKUP($A19, CDS3Y_bbg!BA$5:BB$241,2), -1)</f>
        <v>-1</v>
      </c>
      <c r="BC19">
        <f>IFERROR(VLOOKUP($A19, CDS3Y_bbg!BB$5:BC$241,2), -1)</f>
        <v>41722</v>
      </c>
      <c r="BD19">
        <f>IFERROR(VLOOKUP($A19, CDS3Y_bbg!BC$5:BD$241,2), -1)</f>
        <v>-1</v>
      </c>
      <c r="BE19">
        <f>IFERROR(VLOOKUP($A19, CDS3Y_bbg!BD$5:BE$241,2), -1)</f>
        <v>-1</v>
      </c>
      <c r="BF19">
        <f>IFERROR(VLOOKUP($A19, CDS3Y_bbg!BE$5:BF$241,2), -1)</f>
        <v>-1</v>
      </c>
      <c r="BG19">
        <f>IFERROR(VLOOKUP($A19, CDS3Y_bbg!BF$5:BG$241,2), -1)</f>
        <v>-1</v>
      </c>
      <c r="BH19">
        <f>IFERROR(VLOOKUP($A19, CDS3Y_bbg!BG$5:BH$241,2), -1)</f>
        <v>-1</v>
      </c>
      <c r="BI19">
        <f>IFERROR(VLOOKUP($A19, CDS3Y_bbg!BH$5:BI$241,2), -1)</f>
        <v>43424</v>
      </c>
      <c r="BJ19">
        <f>IFERROR(VLOOKUP($A19, CDS3Y_bbg!BI$5:BJ$241,2), -1)</f>
        <v>-1</v>
      </c>
      <c r="BK19">
        <f>IFERROR(VLOOKUP($A19, CDS3Y_bbg!BJ$5:BK$241,2), -1)</f>
        <v>-1</v>
      </c>
      <c r="BL19">
        <f>IFERROR(VLOOKUP($A19, CDS3Y_bbg!BK$5:BL$241,2), -1)</f>
        <v>-1</v>
      </c>
      <c r="BM19">
        <f>IFERROR(VLOOKUP($A19, CDS3Y_bbg!BL$5:BM$241,2), -1)</f>
        <v>43424</v>
      </c>
      <c r="BN19">
        <f>IFERROR(VLOOKUP($A19, CDS3Y_bbg!BM$5:BN$241,2), -1)</f>
        <v>-1</v>
      </c>
      <c r="BO19">
        <f>IFERROR(VLOOKUP($A19, CDS3Y_bbg!BN$5:BO$241,2), -1)</f>
        <v>43426</v>
      </c>
      <c r="BP19">
        <f>IFERROR(VLOOKUP($A19, CDS3Y_bbg!BO$5:BP$241,2), -1)</f>
        <v>-1</v>
      </c>
      <c r="BQ19">
        <f>IFERROR(VLOOKUP($A19, CDS3Y_bbg!BP$5:BQ$241,2), -1)</f>
        <v>-1</v>
      </c>
      <c r="BR19">
        <f>IFERROR(VLOOKUP($A19, CDS3Y_bbg!BQ$5:BR$241,2), -1)</f>
        <v>-1</v>
      </c>
      <c r="BS19">
        <f>IFERROR(VLOOKUP($A19, CDS3Y_bbg!BR$5:BS$241,2), -1)</f>
        <v>43426</v>
      </c>
      <c r="BT19">
        <f>IFERROR(VLOOKUP($A19, CDS3Y_bbg!BS$5:BT$241,2), -1)</f>
        <v>-1</v>
      </c>
      <c r="BU19">
        <f>IFERROR(VLOOKUP($A19, CDS3Y_bbg!BT$5:BU$241,2), -1)</f>
        <v>-1</v>
      </c>
      <c r="BV19">
        <f>IFERROR(VLOOKUP($A19, CDS3Y_bbg!BU$5:BV$241,2), -1)</f>
        <v>-1</v>
      </c>
      <c r="BW19">
        <f>IFERROR(VLOOKUP($A19, CDS3Y_bbg!BV$5:BW$241,2), -1)</f>
        <v>41915</v>
      </c>
      <c r="BX19">
        <f>IFERROR(VLOOKUP($A19, CDS3Y_bbg!BW$5:BX$241,2), -1)</f>
        <v>-1</v>
      </c>
      <c r="BY19">
        <f>IFERROR(VLOOKUP($A19, CDS3Y_bbg!BX$5:BY$241,2), -1)</f>
        <v>-1</v>
      </c>
      <c r="BZ19">
        <f>IFERROR(VLOOKUP($A19, CDS3Y_bbg!BY$5:BZ$241,2), -1)</f>
        <v>-1</v>
      </c>
      <c r="CA19">
        <f>IFERROR(VLOOKUP($A19, CDS3Y_bbg!BZ$5:CA$241,2), -1)</f>
        <v>41911</v>
      </c>
      <c r="CB19">
        <f>IFERROR(VLOOKUP($A19, CDS3Y_bbg!CA$5:CB$241,2), -1)</f>
        <v>-1</v>
      </c>
      <c r="CC19">
        <f>IFERROR(VLOOKUP($A19, CDS3Y_bbg!CB$5:CC$241,2), -1)</f>
        <v>41912</v>
      </c>
      <c r="CD19">
        <f>IFERROR(VLOOKUP($A19, CDS3Y_bbg!CC$5:CD$241,2), -1)</f>
        <v>-1</v>
      </c>
      <c r="CE19">
        <f>IFERROR(VLOOKUP($A19, CDS3Y_bbg!CD$5:CE$241,2), -1)</f>
        <v>43332</v>
      </c>
      <c r="CF19">
        <f>IFERROR(VLOOKUP($A19, CDS3Y_bbg!CE$5:CF$241,2), -1)</f>
        <v>-1</v>
      </c>
      <c r="CG19">
        <f>IFERROR(VLOOKUP($A19, CDS3Y_bbg!CF$5:CG$241,2), -1)</f>
        <v>41893</v>
      </c>
      <c r="CH19">
        <f>IFERROR(VLOOKUP($A19, CDS3Y_bbg!CG$5:CH$241,2), -1)</f>
        <v>-1</v>
      </c>
      <c r="CI19">
        <f>IFERROR(VLOOKUP($A19, CDS3Y_bbg!CH$5:CI$241,2), -1)</f>
        <v>-1</v>
      </c>
      <c r="CJ19">
        <f>IFERROR(VLOOKUP($A19, CDS3Y_bbg!CI$5:CJ$241,2), -1)</f>
        <v>-1</v>
      </c>
      <c r="CK19">
        <f>IFERROR(VLOOKUP($A19, CDS3Y_bbg!CJ$5:CK$241,2), -1)</f>
        <v>41844</v>
      </c>
      <c r="CL19">
        <f>IFERROR(VLOOKUP($A19, CDS3Y_bbg!CK$5:CL$241,2), -1)</f>
        <v>-1</v>
      </c>
      <c r="CM19">
        <f>IFERROR(VLOOKUP($A19, CDS3Y_bbg!CL$5:CM$241,2), -1)</f>
        <v>-1</v>
      </c>
      <c r="CN19">
        <f>IFERROR(VLOOKUP($A19, CDS3Y_bbg!CM$5:CN$241,2), -1)</f>
        <v>-1</v>
      </c>
    </row>
    <row r="20" spans="1:92" x14ac:dyDescent="0.25">
      <c r="A20" s="1">
        <v>37103</v>
      </c>
      <c r="B20">
        <f>IFERROR(VLOOKUP($A20, CDS3Y_bbg!A$5:B$241,2), -1)</f>
        <v>-1</v>
      </c>
      <c r="C20">
        <f>IFERROR(VLOOKUP($A20, CDS3Y_bbg!B$5:C$241,2), -1)</f>
        <v>41831</v>
      </c>
      <c r="D20">
        <f>IFERROR(VLOOKUP($A20, CDS3Y_bbg!C$5:D$241,2), -1)</f>
        <v>-1</v>
      </c>
      <c r="E20">
        <f>IFERROR(VLOOKUP($A20, CDS3Y_bbg!D$5:E$241,2), -1)</f>
        <v>44895</v>
      </c>
      <c r="F20">
        <f>IFERROR(VLOOKUP($A20, CDS3Y_bbg!E$5:F$241,2), -1)</f>
        <v>-1</v>
      </c>
      <c r="G20">
        <f>IFERROR(VLOOKUP($A20, CDS3Y_bbg!F$5:G$241,2), -1)</f>
        <v>40360</v>
      </c>
      <c r="H20">
        <f>IFERROR(VLOOKUP($A20, CDS3Y_bbg!G$5:H$241,2), -1)</f>
        <v>-1</v>
      </c>
      <c r="I20">
        <f>IFERROR(VLOOKUP($A20, CDS3Y_bbg!H$5:I$241,2), -1)</f>
        <v>44834</v>
      </c>
      <c r="J20">
        <f>IFERROR(VLOOKUP($A20, CDS3Y_bbg!I$5:J$241,2), -1)</f>
        <v>-1</v>
      </c>
      <c r="K20">
        <f>IFERROR(VLOOKUP($A20, CDS3Y_bbg!J$5:K$241,2), -1)</f>
        <v>41819</v>
      </c>
      <c r="L20">
        <f>IFERROR(VLOOKUP($A20, CDS3Y_bbg!K$5:L$241,2), -1)</f>
        <v>-1</v>
      </c>
      <c r="M20">
        <f>IFERROR(VLOOKUP($A20, CDS3Y_bbg!L$5:M$241,2), -1)</f>
        <v>40469</v>
      </c>
      <c r="N20">
        <f>IFERROR(VLOOKUP($A20, CDS3Y_bbg!M$5:N$241,2), -1)</f>
        <v>-1</v>
      </c>
      <c r="O20">
        <f>IFERROR(VLOOKUP($A20, CDS3Y_bbg!N$5:O$241,2), -1)</f>
        <v>40289</v>
      </c>
      <c r="P20">
        <f>IFERROR(VLOOKUP($A20, CDS3Y_bbg!O$5:P$241,2), -1)</f>
        <v>-1</v>
      </c>
      <c r="Q20">
        <f>IFERROR(VLOOKUP($A20, CDS3Y_bbg!P$5:Q$241,2), -1)</f>
        <v>44377</v>
      </c>
      <c r="R20">
        <f>IFERROR(VLOOKUP($A20, CDS3Y_bbg!Q$5:R$241,2), -1)</f>
        <v>-1</v>
      </c>
      <c r="S20">
        <f>IFERROR(VLOOKUP($A20, CDS3Y_bbg!R$5:S$241,2), -1)</f>
        <v>43337</v>
      </c>
      <c r="T20">
        <f>IFERROR(VLOOKUP($A20, CDS3Y_bbg!S$5:T$241,2), -1)</f>
        <v>-1</v>
      </c>
      <c r="U20">
        <f>IFERROR(VLOOKUP($A20, CDS3Y_bbg!T$5:U$241,2), -1)</f>
        <v>42062</v>
      </c>
      <c r="V20">
        <f>IFERROR(VLOOKUP($A20, CDS3Y_bbg!U$5:V$241,2), -1)</f>
        <v>-1</v>
      </c>
      <c r="W20">
        <f>IFERROR(VLOOKUP($A20, CDS3Y_bbg!V$5:W$241,2), -1)</f>
        <v>42283</v>
      </c>
      <c r="X20">
        <f>IFERROR(VLOOKUP($A20, CDS3Y_bbg!W$5:X$241,2), -1)</f>
        <v>-1</v>
      </c>
      <c r="Y20">
        <f>IFERROR(VLOOKUP($A20, CDS3Y_bbg!X$5:Y$241,2), -1)</f>
        <v>44468</v>
      </c>
      <c r="Z20">
        <f>IFERROR(VLOOKUP($A20, CDS3Y_bbg!Y$5:Z$241,2), -1)</f>
        <v>-1</v>
      </c>
      <c r="AA20">
        <f>IFERROR(VLOOKUP($A20, CDS3Y_bbg!Z$5:AA$241,2), -1)</f>
        <v>40481</v>
      </c>
      <c r="AB20">
        <f>IFERROR(VLOOKUP($A20, CDS3Y_bbg!AA$5:AB$241,2), -1)</f>
        <v>-1</v>
      </c>
      <c r="AC20">
        <f>IFERROR(VLOOKUP($A20, CDS3Y_bbg!AB$5:AC$241,2), -1)</f>
        <v>42676</v>
      </c>
      <c r="AD20">
        <f>IFERROR(VLOOKUP($A20, CDS3Y_bbg!AC$5:AD$241,2), -1)</f>
        <v>-1</v>
      </c>
      <c r="AE20">
        <f>IFERROR(VLOOKUP($A20, CDS3Y_bbg!AD$5:AE$241,2), -1)</f>
        <v>41149</v>
      </c>
      <c r="AF20">
        <f>IFERROR(VLOOKUP($A20, CDS3Y_bbg!AE$5:AF$241,2), -1)</f>
        <v>-1</v>
      </c>
      <c r="AG20">
        <f>IFERROR(VLOOKUP($A20, CDS3Y_bbg!AF$5:AG$241,2), -1)</f>
        <v>42004</v>
      </c>
      <c r="AH20">
        <f>IFERROR(VLOOKUP($A20, CDS3Y_bbg!AG$5:AH$241,2), -1)</f>
        <v>-1</v>
      </c>
      <c r="AI20">
        <f>IFERROR(VLOOKUP($A20, CDS3Y_bbg!AH$5:AI$241,2), -1)</f>
        <v>-1</v>
      </c>
      <c r="AJ20">
        <f>IFERROR(VLOOKUP($A20, CDS3Y_bbg!AI$5:AJ$241,2), -1)</f>
        <v>-1</v>
      </c>
      <c r="AK20">
        <f>IFERROR(VLOOKUP($A20, CDS3Y_bbg!AJ$5:AK$241,2), -1)</f>
        <v>-1</v>
      </c>
      <c r="AL20">
        <f>IFERROR(VLOOKUP($A20, CDS3Y_bbg!AK$5:AL$241,2), -1)</f>
        <v>-1</v>
      </c>
      <c r="AM20">
        <f>IFERROR(VLOOKUP($A20, CDS3Y_bbg!AL$5:AM$241,2), -1)</f>
        <v>-1</v>
      </c>
      <c r="AN20">
        <f>IFERROR(VLOOKUP($A20, CDS3Y_bbg!AM$5:AN$241,2), -1)</f>
        <v>-1</v>
      </c>
      <c r="AO20">
        <f>IFERROR(VLOOKUP($A20, CDS3Y_bbg!AN$5:AO$241,2), -1)</f>
        <v>43424</v>
      </c>
      <c r="AP20">
        <f>IFERROR(VLOOKUP($A20, CDS3Y_bbg!AO$5:AP$241,2), -1)</f>
        <v>-1</v>
      </c>
      <c r="AQ20">
        <f>IFERROR(VLOOKUP($A20, CDS3Y_bbg!AP$5:AQ$241,2), -1)</f>
        <v>44625</v>
      </c>
      <c r="AR20">
        <f>IFERROR(VLOOKUP($A20, CDS3Y_bbg!AQ$5:AR$241,2), -1)</f>
        <v>-1</v>
      </c>
      <c r="AS20">
        <f>IFERROR(VLOOKUP($A20, CDS3Y_bbg!AR$5:AS$241,2), -1)</f>
        <v>44626</v>
      </c>
      <c r="AT20">
        <f>IFERROR(VLOOKUP($A20, CDS3Y_bbg!AS$5:AT$241,2), -1)</f>
        <v>-1</v>
      </c>
      <c r="AU20">
        <f>IFERROR(VLOOKUP($A20, CDS3Y_bbg!AT$5:AU$241,2), -1)</f>
        <v>-1</v>
      </c>
      <c r="AV20">
        <f>IFERROR(VLOOKUP($A20, CDS3Y_bbg!AU$5:AV$241,2), -1)</f>
        <v>-1</v>
      </c>
      <c r="AW20">
        <f>IFERROR(VLOOKUP($A20, CDS3Y_bbg!AV$5:AW$241,2), -1)</f>
        <v>41863</v>
      </c>
      <c r="AX20">
        <f>IFERROR(VLOOKUP($A20, CDS3Y_bbg!AW$5:AX$241,2), -1)</f>
        <v>-1</v>
      </c>
      <c r="AY20">
        <f>IFERROR(VLOOKUP($A20, CDS3Y_bbg!AX$5:AY$241,2), -1)</f>
        <v>43402</v>
      </c>
      <c r="AZ20">
        <f>IFERROR(VLOOKUP($A20, CDS3Y_bbg!AY$5:AZ$241,2), -1)</f>
        <v>-1</v>
      </c>
      <c r="BA20">
        <f>IFERROR(VLOOKUP($A20, CDS3Y_bbg!AZ$5:BA$241,2), -1)</f>
        <v>-1</v>
      </c>
      <c r="BB20">
        <f>IFERROR(VLOOKUP($A20, CDS3Y_bbg!BA$5:BB$241,2), -1)</f>
        <v>-1</v>
      </c>
      <c r="BC20">
        <f>IFERROR(VLOOKUP($A20, CDS3Y_bbg!BB$5:BC$241,2), -1)</f>
        <v>41722</v>
      </c>
      <c r="BD20">
        <f>IFERROR(VLOOKUP($A20, CDS3Y_bbg!BC$5:BD$241,2), -1)</f>
        <v>-1</v>
      </c>
      <c r="BE20">
        <f>IFERROR(VLOOKUP($A20, CDS3Y_bbg!BD$5:BE$241,2), -1)</f>
        <v>-1</v>
      </c>
      <c r="BF20">
        <f>IFERROR(VLOOKUP($A20, CDS3Y_bbg!BE$5:BF$241,2), -1)</f>
        <v>-1</v>
      </c>
      <c r="BG20">
        <f>IFERROR(VLOOKUP($A20, CDS3Y_bbg!BF$5:BG$241,2), -1)</f>
        <v>-1</v>
      </c>
      <c r="BH20">
        <f>IFERROR(VLOOKUP($A20, CDS3Y_bbg!BG$5:BH$241,2), -1)</f>
        <v>-1</v>
      </c>
      <c r="BI20">
        <f>IFERROR(VLOOKUP($A20, CDS3Y_bbg!BH$5:BI$241,2), -1)</f>
        <v>43424</v>
      </c>
      <c r="BJ20">
        <f>IFERROR(VLOOKUP($A20, CDS3Y_bbg!BI$5:BJ$241,2), -1)</f>
        <v>-1</v>
      </c>
      <c r="BK20">
        <f>IFERROR(VLOOKUP($A20, CDS3Y_bbg!BJ$5:BK$241,2), -1)</f>
        <v>-1</v>
      </c>
      <c r="BL20">
        <f>IFERROR(VLOOKUP($A20, CDS3Y_bbg!BK$5:BL$241,2), -1)</f>
        <v>-1</v>
      </c>
      <c r="BM20">
        <f>IFERROR(VLOOKUP($A20, CDS3Y_bbg!BL$5:BM$241,2), -1)</f>
        <v>43424</v>
      </c>
      <c r="BN20">
        <f>IFERROR(VLOOKUP($A20, CDS3Y_bbg!BM$5:BN$241,2), -1)</f>
        <v>-1</v>
      </c>
      <c r="BO20">
        <f>IFERROR(VLOOKUP($A20, CDS3Y_bbg!BN$5:BO$241,2), -1)</f>
        <v>43426</v>
      </c>
      <c r="BP20">
        <f>IFERROR(VLOOKUP($A20, CDS3Y_bbg!BO$5:BP$241,2), -1)</f>
        <v>-1</v>
      </c>
      <c r="BQ20">
        <f>IFERROR(VLOOKUP($A20, CDS3Y_bbg!BP$5:BQ$241,2), -1)</f>
        <v>-1</v>
      </c>
      <c r="BR20">
        <f>IFERROR(VLOOKUP($A20, CDS3Y_bbg!BQ$5:BR$241,2), -1)</f>
        <v>-1</v>
      </c>
      <c r="BS20">
        <f>IFERROR(VLOOKUP($A20, CDS3Y_bbg!BR$5:BS$241,2), -1)</f>
        <v>43426</v>
      </c>
      <c r="BT20">
        <f>IFERROR(VLOOKUP($A20, CDS3Y_bbg!BS$5:BT$241,2), -1)</f>
        <v>-1</v>
      </c>
      <c r="BU20">
        <f>IFERROR(VLOOKUP($A20, CDS3Y_bbg!BT$5:BU$241,2), -1)</f>
        <v>-1</v>
      </c>
      <c r="BV20">
        <f>IFERROR(VLOOKUP($A20, CDS3Y_bbg!BU$5:BV$241,2), -1)</f>
        <v>-1</v>
      </c>
      <c r="BW20">
        <f>IFERROR(VLOOKUP($A20, CDS3Y_bbg!BV$5:BW$241,2), -1)</f>
        <v>41915</v>
      </c>
      <c r="BX20">
        <f>IFERROR(VLOOKUP($A20, CDS3Y_bbg!BW$5:BX$241,2), -1)</f>
        <v>-1</v>
      </c>
      <c r="BY20">
        <f>IFERROR(VLOOKUP($A20, CDS3Y_bbg!BX$5:BY$241,2), -1)</f>
        <v>-1</v>
      </c>
      <c r="BZ20">
        <f>IFERROR(VLOOKUP($A20, CDS3Y_bbg!BY$5:BZ$241,2), -1)</f>
        <v>-1</v>
      </c>
      <c r="CA20">
        <f>IFERROR(VLOOKUP($A20, CDS3Y_bbg!BZ$5:CA$241,2), -1)</f>
        <v>41911</v>
      </c>
      <c r="CB20">
        <f>IFERROR(VLOOKUP($A20, CDS3Y_bbg!CA$5:CB$241,2), -1)</f>
        <v>-1</v>
      </c>
      <c r="CC20">
        <f>IFERROR(VLOOKUP($A20, CDS3Y_bbg!CB$5:CC$241,2), -1)</f>
        <v>41912</v>
      </c>
      <c r="CD20">
        <f>IFERROR(VLOOKUP($A20, CDS3Y_bbg!CC$5:CD$241,2), -1)</f>
        <v>-1</v>
      </c>
      <c r="CE20">
        <f>IFERROR(VLOOKUP($A20, CDS3Y_bbg!CD$5:CE$241,2), -1)</f>
        <v>43332</v>
      </c>
      <c r="CF20">
        <f>IFERROR(VLOOKUP($A20, CDS3Y_bbg!CE$5:CF$241,2), -1)</f>
        <v>-1</v>
      </c>
      <c r="CG20">
        <f>IFERROR(VLOOKUP($A20, CDS3Y_bbg!CF$5:CG$241,2), -1)</f>
        <v>41893</v>
      </c>
      <c r="CH20">
        <f>IFERROR(VLOOKUP($A20, CDS3Y_bbg!CG$5:CH$241,2), -1)</f>
        <v>-1</v>
      </c>
      <c r="CI20">
        <f>IFERROR(VLOOKUP($A20, CDS3Y_bbg!CH$5:CI$241,2), -1)</f>
        <v>-1</v>
      </c>
      <c r="CJ20">
        <f>IFERROR(VLOOKUP($A20, CDS3Y_bbg!CI$5:CJ$241,2), -1)</f>
        <v>-1</v>
      </c>
      <c r="CK20">
        <f>IFERROR(VLOOKUP($A20, CDS3Y_bbg!CJ$5:CK$241,2), -1)</f>
        <v>41844</v>
      </c>
      <c r="CL20">
        <f>IFERROR(VLOOKUP($A20, CDS3Y_bbg!CK$5:CL$241,2), -1)</f>
        <v>-1</v>
      </c>
      <c r="CM20">
        <f>IFERROR(VLOOKUP($A20, CDS3Y_bbg!CL$5:CM$241,2), -1)</f>
        <v>-1</v>
      </c>
      <c r="CN20">
        <f>IFERROR(VLOOKUP($A20, CDS3Y_bbg!CM$5:CN$241,2), -1)</f>
        <v>-1</v>
      </c>
    </row>
    <row r="21" spans="1:92" x14ac:dyDescent="0.25">
      <c r="A21" s="1">
        <v>37134</v>
      </c>
      <c r="B21">
        <f>IFERROR(VLOOKUP($A21, CDS3Y_bbg!A$5:B$241,2), -1)</f>
        <v>-1</v>
      </c>
      <c r="C21">
        <f>IFERROR(VLOOKUP($A21, CDS3Y_bbg!B$5:C$241,2), -1)</f>
        <v>41831</v>
      </c>
      <c r="D21">
        <f>IFERROR(VLOOKUP($A21, CDS3Y_bbg!C$5:D$241,2), -1)</f>
        <v>-1</v>
      </c>
      <c r="E21">
        <f>IFERROR(VLOOKUP($A21, CDS3Y_bbg!D$5:E$241,2), -1)</f>
        <v>44895</v>
      </c>
      <c r="F21">
        <f>IFERROR(VLOOKUP($A21, CDS3Y_bbg!E$5:F$241,2), -1)</f>
        <v>-1</v>
      </c>
      <c r="G21">
        <f>IFERROR(VLOOKUP($A21, CDS3Y_bbg!F$5:G$241,2), -1)</f>
        <v>40360</v>
      </c>
      <c r="H21">
        <f>IFERROR(VLOOKUP($A21, CDS3Y_bbg!G$5:H$241,2), -1)</f>
        <v>-1</v>
      </c>
      <c r="I21">
        <f>IFERROR(VLOOKUP($A21, CDS3Y_bbg!H$5:I$241,2), -1)</f>
        <v>44834</v>
      </c>
      <c r="J21">
        <f>IFERROR(VLOOKUP($A21, CDS3Y_bbg!I$5:J$241,2), -1)</f>
        <v>-1</v>
      </c>
      <c r="K21">
        <f>IFERROR(VLOOKUP($A21, CDS3Y_bbg!J$5:K$241,2), -1)</f>
        <v>41819</v>
      </c>
      <c r="L21">
        <f>IFERROR(VLOOKUP($A21, CDS3Y_bbg!K$5:L$241,2), -1)</f>
        <v>-1</v>
      </c>
      <c r="M21">
        <f>IFERROR(VLOOKUP($A21, CDS3Y_bbg!L$5:M$241,2), -1)</f>
        <v>40469</v>
      </c>
      <c r="N21">
        <f>IFERROR(VLOOKUP($A21, CDS3Y_bbg!M$5:N$241,2), -1)</f>
        <v>-1</v>
      </c>
      <c r="O21">
        <f>IFERROR(VLOOKUP($A21, CDS3Y_bbg!N$5:O$241,2), -1)</f>
        <v>40289</v>
      </c>
      <c r="P21">
        <f>IFERROR(VLOOKUP($A21, CDS3Y_bbg!O$5:P$241,2), -1)</f>
        <v>-1</v>
      </c>
      <c r="Q21">
        <f>IFERROR(VLOOKUP($A21, CDS3Y_bbg!P$5:Q$241,2), -1)</f>
        <v>44377</v>
      </c>
      <c r="R21">
        <f>IFERROR(VLOOKUP($A21, CDS3Y_bbg!Q$5:R$241,2), -1)</f>
        <v>-1</v>
      </c>
      <c r="S21">
        <f>IFERROR(VLOOKUP($A21, CDS3Y_bbg!R$5:S$241,2), -1)</f>
        <v>43337</v>
      </c>
      <c r="T21">
        <f>IFERROR(VLOOKUP($A21, CDS3Y_bbg!S$5:T$241,2), -1)</f>
        <v>-1</v>
      </c>
      <c r="U21">
        <f>IFERROR(VLOOKUP($A21, CDS3Y_bbg!T$5:U$241,2), -1)</f>
        <v>42062</v>
      </c>
      <c r="V21">
        <f>IFERROR(VLOOKUP($A21, CDS3Y_bbg!U$5:V$241,2), -1)</f>
        <v>-1</v>
      </c>
      <c r="W21">
        <f>IFERROR(VLOOKUP($A21, CDS3Y_bbg!V$5:W$241,2), -1)</f>
        <v>42283</v>
      </c>
      <c r="X21">
        <f>IFERROR(VLOOKUP($A21, CDS3Y_bbg!W$5:X$241,2), -1)</f>
        <v>-1</v>
      </c>
      <c r="Y21">
        <f>IFERROR(VLOOKUP($A21, CDS3Y_bbg!X$5:Y$241,2), -1)</f>
        <v>44468</v>
      </c>
      <c r="Z21">
        <f>IFERROR(VLOOKUP($A21, CDS3Y_bbg!Y$5:Z$241,2), -1)</f>
        <v>-1</v>
      </c>
      <c r="AA21">
        <f>IFERROR(VLOOKUP($A21, CDS3Y_bbg!Z$5:AA$241,2), -1)</f>
        <v>40481</v>
      </c>
      <c r="AB21">
        <f>IFERROR(VLOOKUP($A21, CDS3Y_bbg!AA$5:AB$241,2), -1)</f>
        <v>-1</v>
      </c>
      <c r="AC21">
        <f>IFERROR(VLOOKUP($A21, CDS3Y_bbg!AB$5:AC$241,2), -1)</f>
        <v>42676</v>
      </c>
      <c r="AD21">
        <f>IFERROR(VLOOKUP($A21, CDS3Y_bbg!AC$5:AD$241,2), -1)</f>
        <v>-1</v>
      </c>
      <c r="AE21">
        <f>IFERROR(VLOOKUP($A21, CDS3Y_bbg!AD$5:AE$241,2), -1)</f>
        <v>41149</v>
      </c>
      <c r="AF21">
        <f>IFERROR(VLOOKUP($A21, CDS3Y_bbg!AE$5:AF$241,2), -1)</f>
        <v>-1</v>
      </c>
      <c r="AG21">
        <f>IFERROR(VLOOKUP($A21, CDS3Y_bbg!AF$5:AG$241,2), -1)</f>
        <v>42004</v>
      </c>
      <c r="AH21">
        <f>IFERROR(VLOOKUP($A21, CDS3Y_bbg!AG$5:AH$241,2), -1)</f>
        <v>-1</v>
      </c>
      <c r="AI21">
        <f>IFERROR(VLOOKUP($A21, CDS3Y_bbg!AH$5:AI$241,2), -1)</f>
        <v>-1</v>
      </c>
      <c r="AJ21">
        <f>IFERROR(VLOOKUP($A21, CDS3Y_bbg!AI$5:AJ$241,2), -1)</f>
        <v>-1</v>
      </c>
      <c r="AK21">
        <f>IFERROR(VLOOKUP($A21, CDS3Y_bbg!AJ$5:AK$241,2), -1)</f>
        <v>-1</v>
      </c>
      <c r="AL21">
        <f>IFERROR(VLOOKUP($A21, CDS3Y_bbg!AK$5:AL$241,2), -1)</f>
        <v>-1</v>
      </c>
      <c r="AM21">
        <f>IFERROR(VLOOKUP($A21, CDS3Y_bbg!AL$5:AM$241,2), -1)</f>
        <v>-1</v>
      </c>
      <c r="AN21">
        <f>IFERROR(VLOOKUP($A21, CDS3Y_bbg!AM$5:AN$241,2), -1)</f>
        <v>-1</v>
      </c>
      <c r="AO21">
        <f>IFERROR(VLOOKUP($A21, CDS3Y_bbg!AN$5:AO$241,2), -1)</f>
        <v>43424</v>
      </c>
      <c r="AP21">
        <f>IFERROR(VLOOKUP($A21, CDS3Y_bbg!AO$5:AP$241,2), -1)</f>
        <v>-1</v>
      </c>
      <c r="AQ21">
        <f>IFERROR(VLOOKUP($A21, CDS3Y_bbg!AP$5:AQ$241,2), -1)</f>
        <v>44625</v>
      </c>
      <c r="AR21">
        <f>IFERROR(VLOOKUP($A21, CDS3Y_bbg!AQ$5:AR$241,2), -1)</f>
        <v>-1</v>
      </c>
      <c r="AS21">
        <f>IFERROR(VLOOKUP($A21, CDS3Y_bbg!AR$5:AS$241,2), -1)</f>
        <v>44626</v>
      </c>
      <c r="AT21">
        <f>IFERROR(VLOOKUP($A21, CDS3Y_bbg!AS$5:AT$241,2), -1)</f>
        <v>-1</v>
      </c>
      <c r="AU21">
        <f>IFERROR(VLOOKUP($A21, CDS3Y_bbg!AT$5:AU$241,2), -1)</f>
        <v>-1</v>
      </c>
      <c r="AV21">
        <f>IFERROR(VLOOKUP($A21, CDS3Y_bbg!AU$5:AV$241,2), -1)</f>
        <v>-1</v>
      </c>
      <c r="AW21">
        <f>IFERROR(VLOOKUP($A21, CDS3Y_bbg!AV$5:AW$241,2), -1)</f>
        <v>41863</v>
      </c>
      <c r="AX21">
        <f>IFERROR(VLOOKUP($A21, CDS3Y_bbg!AW$5:AX$241,2), -1)</f>
        <v>-1</v>
      </c>
      <c r="AY21">
        <f>IFERROR(VLOOKUP($A21, CDS3Y_bbg!AX$5:AY$241,2), -1)</f>
        <v>43402</v>
      </c>
      <c r="AZ21">
        <f>IFERROR(VLOOKUP($A21, CDS3Y_bbg!AY$5:AZ$241,2), -1)</f>
        <v>-1</v>
      </c>
      <c r="BA21">
        <f>IFERROR(VLOOKUP($A21, CDS3Y_bbg!AZ$5:BA$241,2), -1)</f>
        <v>-1</v>
      </c>
      <c r="BB21">
        <f>IFERROR(VLOOKUP($A21, CDS3Y_bbg!BA$5:BB$241,2), -1)</f>
        <v>-1</v>
      </c>
      <c r="BC21">
        <f>IFERROR(VLOOKUP($A21, CDS3Y_bbg!BB$5:BC$241,2), -1)</f>
        <v>41722</v>
      </c>
      <c r="BD21">
        <f>IFERROR(VLOOKUP($A21, CDS3Y_bbg!BC$5:BD$241,2), -1)</f>
        <v>-1</v>
      </c>
      <c r="BE21">
        <f>IFERROR(VLOOKUP($A21, CDS3Y_bbg!BD$5:BE$241,2), -1)</f>
        <v>-1</v>
      </c>
      <c r="BF21">
        <f>IFERROR(VLOOKUP($A21, CDS3Y_bbg!BE$5:BF$241,2), -1)</f>
        <v>-1</v>
      </c>
      <c r="BG21">
        <f>IFERROR(VLOOKUP($A21, CDS3Y_bbg!BF$5:BG$241,2), -1)</f>
        <v>-1</v>
      </c>
      <c r="BH21">
        <f>IFERROR(VLOOKUP($A21, CDS3Y_bbg!BG$5:BH$241,2), -1)</f>
        <v>-1</v>
      </c>
      <c r="BI21">
        <f>IFERROR(VLOOKUP($A21, CDS3Y_bbg!BH$5:BI$241,2), -1)</f>
        <v>43424</v>
      </c>
      <c r="BJ21">
        <f>IFERROR(VLOOKUP($A21, CDS3Y_bbg!BI$5:BJ$241,2), -1)</f>
        <v>-1</v>
      </c>
      <c r="BK21">
        <f>IFERROR(VLOOKUP($A21, CDS3Y_bbg!BJ$5:BK$241,2), -1)</f>
        <v>-1</v>
      </c>
      <c r="BL21">
        <f>IFERROR(VLOOKUP($A21, CDS3Y_bbg!BK$5:BL$241,2), -1)</f>
        <v>-1</v>
      </c>
      <c r="BM21">
        <f>IFERROR(VLOOKUP($A21, CDS3Y_bbg!BL$5:BM$241,2), -1)</f>
        <v>43424</v>
      </c>
      <c r="BN21">
        <f>IFERROR(VLOOKUP($A21, CDS3Y_bbg!BM$5:BN$241,2), -1)</f>
        <v>-1</v>
      </c>
      <c r="BO21">
        <f>IFERROR(VLOOKUP($A21, CDS3Y_bbg!BN$5:BO$241,2), -1)</f>
        <v>43426</v>
      </c>
      <c r="BP21">
        <f>IFERROR(VLOOKUP($A21, CDS3Y_bbg!BO$5:BP$241,2), -1)</f>
        <v>-1</v>
      </c>
      <c r="BQ21">
        <f>IFERROR(VLOOKUP($A21, CDS3Y_bbg!BP$5:BQ$241,2), -1)</f>
        <v>-1</v>
      </c>
      <c r="BR21">
        <f>IFERROR(VLOOKUP($A21, CDS3Y_bbg!BQ$5:BR$241,2), -1)</f>
        <v>-1</v>
      </c>
      <c r="BS21">
        <f>IFERROR(VLOOKUP($A21, CDS3Y_bbg!BR$5:BS$241,2), -1)</f>
        <v>43426</v>
      </c>
      <c r="BT21">
        <f>IFERROR(VLOOKUP($A21, CDS3Y_bbg!BS$5:BT$241,2), -1)</f>
        <v>-1</v>
      </c>
      <c r="BU21">
        <f>IFERROR(VLOOKUP($A21, CDS3Y_bbg!BT$5:BU$241,2), -1)</f>
        <v>-1</v>
      </c>
      <c r="BV21">
        <f>IFERROR(VLOOKUP($A21, CDS3Y_bbg!BU$5:BV$241,2), -1)</f>
        <v>-1</v>
      </c>
      <c r="BW21">
        <f>IFERROR(VLOOKUP($A21, CDS3Y_bbg!BV$5:BW$241,2), -1)</f>
        <v>41915</v>
      </c>
      <c r="BX21">
        <f>IFERROR(VLOOKUP($A21, CDS3Y_bbg!BW$5:BX$241,2), -1)</f>
        <v>-1</v>
      </c>
      <c r="BY21">
        <f>IFERROR(VLOOKUP($A21, CDS3Y_bbg!BX$5:BY$241,2), -1)</f>
        <v>-1</v>
      </c>
      <c r="BZ21">
        <f>IFERROR(VLOOKUP($A21, CDS3Y_bbg!BY$5:BZ$241,2), -1)</f>
        <v>-1</v>
      </c>
      <c r="CA21">
        <f>IFERROR(VLOOKUP($A21, CDS3Y_bbg!BZ$5:CA$241,2), -1)</f>
        <v>41911</v>
      </c>
      <c r="CB21">
        <f>IFERROR(VLOOKUP($A21, CDS3Y_bbg!CA$5:CB$241,2), -1)</f>
        <v>-1</v>
      </c>
      <c r="CC21">
        <f>IFERROR(VLOOKUP($A21, CDS3Y_bbg!CB$5:CC$241,2), -1)</f>
        <v>41912</v>
      </c>
      <c r="CD21">
        <f>IFERROR(VLOOKUP($A21, CDS3Y_bbg!CC$5:CD$241,2), -1)</f>
        <v>-1</v>
      </c>
      <c r="CE21">
        <f>IFERROR(VLOOKUP($A21, CDS3Y_bbg!CD$5:CE$241,2), -1)</f>
        <v>43332</v>
      </c>
      <c r="CF21">
        <f>IFERROR(VLOOKUP($A21, CDS3Y_bbg!CE$5:CF$241,2), -1)</f>
        <v>-1</v>
      </c>
      <c r="CG21">
        <f>IFERROR(VLOOKUP($A21, CDS3Y_bbg!CF$5:CG$241,2), -1)</f>
        <v>41893</v>
      </c>
      <c r="CH21">
        <f>IFERROR(VLOOKUP($A21, CDS3Y_bbg!CG$5:CH$241,2), -1)</f>
        <v>-1</v>
      </c>
      <c r="CI21">
        <f>IFERROR(VLOOKUP($A21, CDS3Y_bbg!CH$5:CI$241,2), -1)</f>
        <v>-1</v>
      </c>
      <c r="CJ21">
        <f>IFERROR(VLOOKUP($A21, CDS3Y_bbg!CI$5:CJ$241,2), -1)</f>
        <v>-1</v>
      </c>
      <c r="CK21">
        <f>IFERROR(VLOOKUP($A21, CDS3Y_bbg!CJ$5:CK$241,2), -1)</f>
        <v>41844</v>
      </c>
      <c r="CL21">
        <f>IFERROR(VLOOKUP($A21, CDS3Y_bbg!CK$5:CL$241,2), -1)</f>
        <v>-1</v>
      </c>
      <c r="CM21">
        <f>IFERROR(VLOOKUP($A21, CDS3Y_bbg!CL$5:CM$241,2), -1)</f>
        <v>-1</v>
      </c>
      <c r="CN21">
        <f>IFERROR(VLOOKUP($A21, CDS3Y_bbg!CM$5:CN$241,2), -1)</f>
        <v>-1</v>
      </c>
    </row>
    <row r="22" spans="1:92" x14ac:dyDescent="0.25">
      <c r="A22" s="1">
        <v>37164</v>
      </c>
      <c r="B22">
        <f>IFERROR(VLOOKUP($A22, CDS3Y_bbg!A$5:B$241,2), -1)</f>
        <v>-1</v>
      </c>
      <c r="C22">
        <f>IFERROR(VLOOKUP($A22, CDS3Y_bbg!B$5:C$241,2), -1)</f>
        <v>41831</v>
      </c>
      <c r="D22">
        <f>IFERROR(VLOOKUP($A22, CDS3Y_bbg!C$5:D$241,2), -1)</f>
        <v>-1</v>
      </c>
      <c r="E22">
        <f>IFERROR(VLOOKUP($A22, CDS3Y_bbg!D$5:E$241,2), -1)</f>
        <v>44895</v>
      </c>
      <c r="F22">
        <f>IFERROR(VLOOKUP($A22, CDS3Y_bbg!E$5:F$241,2), -1)</f>
        <v>-1</v>
      </c>
      <c r="G22">
        <f>IFERROR(VLOOKUP($A22, CDS3Y_bbg!F$5:G$241,2), -1)</f>
        <v>40360</v>
      </c>
      <c r="H22">
        <f>IFERROR(VLOOKUP($A22, CDS3Y_bbg!G$5:H$241,2), -1)</f>
        <v>-1</v>
      </c>
      <c r="I22">
        <f>IFERROR(VLOOKUP($A22, CDS3Y_bbg!H$5:I$241,2), -1)</f>
        <v>44834</v>
      </c>
      <c r="J22">
        <f>IFERROR(VLOOKUP($A22, CDS3Y_bbg!I$5:J$241,2), -1)</f>
        <v>-1</v>
      </c>
      <c r="K22">
        <f>IFERROR(VLOOKUP($A22, CDS3Y_bbg!J$5:K$241,2), -1)</f>
        <v>41819</v>
      </c>
      <c r="L22">
        <f>IFERROR(VLOOKUP($A22, CDS3Y_bbg!K$5:L$241,2), -1)</f>
        <v>-1</v>
      </c>
      <c r="M22">
        <f>IFERROR(VLOOKUP($A22, CDS3Y_bbg!L$5:M$241,2), -1)</f>
        <v>40469</v>
      </c>
      <c r="N22">
        <f>IFERROR(VLOOKUP($A22, CDS3Y_bbg!M$5:N$241,2), -1)</f>
        <v>-1</v>
      </c>
      <c r="O22">
        <f>IFERROR(VLOOKUP($A22, CDS3Y_bbg!N$5:O$241,2), -1)</f>
        <v>40289</v>
      </c>
      <c r="P22">
        <f>IFERROR(VLOOKUP($A22, CDS3Y_bbg!O$5:P$241,2), -1)</f>
        <v>-1</v>
      </c>
      <c r="Q22">
        <f>IFERROR(VLOOKUP($A22, CDS3Y_bbg!P$5:Q$241,2), -1)</f>
        <v>44377</v>
      </c>
      <c r="R22">
        <f>IFERROR(VLOOKUP($A22, CDS3Y_bbg!Q$5:R$241,2), -1)</f>
        <v>-1</v>
      </c>
      <c r="S22">
        <f>IFERROR(VLOOKUP($A22, CDS3Y_bbg!R$5:S$241,2), -1)</f>
        <v>43337</v>
      </c>
      <c r="T22">
        <f>IFERROR(VLOOKUP($A22, CDS3Y_bbg!S$5:T$241,2), -1)</f>
        <v>-1</v>
      </c>
      <c r="U22">
        <f>IFERROR(VLOOKUP($A22, CDS3Y_bbg!T$5:U$241,2), -1)</f>
        <v>42062</v>
      </c>
      <c r="V22">
        <f>IFERROR(VLOOKUP($A22, CDS3Y_bbg!U$5:V$241,2), -1)</f>
        <v>-1</v>
      </c>
      <c r="W22">
        <f>IFERROR(VLOOKUP($A22, CDS3Y_bbg!V$5:W$241,2), -1)</f>
        <v>42283</v>
      </c>
      <c r="X22">
        <f>IFERROR(VLOOKUP($A22, CDS3Y_bbg!W$5:X$241,2), -1)</f>
        <v>-1</v>
      </c>
      <c r="Y22">
        <f>IFERROR(VLOOKUP($A22, CDS3Y_bbg!X$5:Y$241,2), -1)</f>
        <v>44468</v>
      </c>
      <c r="Z22">
        <f>IFERROR(VLOOKUP($A22, CDS3Y_bbg!Y$5:Z$241,2), -1)</f>
        <v>-1</v>
      </c>
      <c r="AA22">
        <f>IFERROR(VLOOKUP($A22, CDS3Y_bbg!Z$5:AA$241,2), -1)</f>
        <v>40481</v>
      </c>
      <c r="AB22">
        <f>IFERROR(VLOOKUP($A22, CDS3Y_bbg!AA$5:AB$241,2), -1)</f>
        <v>-1</v>
      </c>
      <c r="AC22">
        <f>IFERROR(VLOOKUP($A22, CDS3Y_bbg!AB$5:AC$241,2), -1)</f>
        <v>42676</v>
      </c>
      <c r="AD22">
        <f>IFERROR(VLOOKUP($A22, CDS3Y_bbg!AC$5:AD$241,2), -1)</f>
        <v>-1</v>
      </c>
      <c r="AE22">
        <f>IFERROR(VLOOKUP($A22, CDS3Y_bbg!AD$5:AE$241,2), -1)</f>
        <v>41149</v>
      </c>
      <c r="AF22">
        <f>IFERROR(VLOOKUP($A22, CDS3Y_bbg!AE$5:AF$241,2), -1)</f>
        <v>-1</v>
      </c>
      <c r="AG22">
        <f>IFERROR(VLOOKUP($A22, CDS3Y_bbg!AF$5:AG$241,2), -1)</f>
        <v>42004</v>
      </c>
      <c r="AH22">
        <f>IFERROR(VLOOKUP($A22, CDS3Y_bbg!AG$5:AH$241,2), -1)</f>
        <v>-1</v>
      </c>
      <c r="AI22">
        <f>IFERROR(VLOOKUP($A22, CDS3Y_bbg!AH$5:AI$241,2), -1)</f>
        <v>-1</v>
      </c>
      <c r="AJ22">
        <f>IFERROR(VLOOKUP($A22, CDS3Y_bbg!AI$5:AJ$241,2), -1)</f>
        <v>-1</v>
      </c>
      <c r="AK22">
        <f>IFERROR(VLOOKUP($A22, CDS3Y_bbg!AJ$5:AK$241,2), -1)</f>
        <v>-1</v>
      </c>
      <c r="AL22">
        <f>IFERROR(VLOOKUP($A22, CDS3Y_bbg!AK$5:AL$241,2), -1)</f>
        <v>-1</v>
      </c>
      <c r="AM22">
        <f>IFERROR(VLOOKUP($A22, CDS3Y_bbg!AL$5:AM$241,2), -1)</f>
        <v>-1</v>
      </c>
      <c r="AN22">
        <f>IFERROR(VLOOKUP($A22, CDS3Y_bbg!AM$5:AN$241,2), -1)</f>
        <v>-1</v>
      </c>
      <c r="AO22">
        <f>IFERROR(VLOOKUP($A22, CDS3Y_bbg!AN$5:AO$241,2), -1)</f>
        <v>43424</v>
      </c>
      <c r="AP22">
        <f>IFERROR(VLOOKUP($A22, CDS3Y_bbg!AO$5:AP$241,2), -1)</f>
        <v>-1</v>
      </c>
      <c r="AQ22">
        <f>IFERROR(VLOOKUP($A22, CDS3Y_bbg!AP$5:AQ$241,2), -1)</f>
        <v>44625</v>
      </c>
      <c r="AR22">
        <f>IFERROR(VLOOKUP($A22, CDS3Y_bbg!AQ$5:AR$241,2), -1)</f>
        <v>-1</v>
      </c>
      <c r="AS22">
        <f>IFERROR(VLOOKUP($A22, CDS3Y_bbg!AR$5:AS$241,2), -1)</f>
        <v>44626</v>
      </c>
      <c r="AT22">
        <f>IFERROR(VLOOKUP($A22, CDS3Y_bbg!AS$5:AT$241,2), -1)</f>
        <v>-1</v>
      </c>
      <c r="AU22">
        <f>IFERROR(VLOOKUP($A22, CDS3Y_bbg!AT$5:AU$241,2), -1)</f>
        <v>-1</v>
      </c>
      <c r="AV22">
        <f>IFERROR(VLOOKUP($A22, CDS3Y_bbg!AU$5:AV$241,2), -1)</f>
        <v>-1</v>
      </c>
      <c r="AW22">
        <f>IFERROR(VLOOKUP($A22, CDS3Y_bbg!AV$5:AW$241,2), -1)</f>
        <v>41863</v>
      </c>
      <c r="AX22">
        <f>IFERROR(VLOOKUP($A22, CDS3Y_bbg!AW$5:AX$241,2), -1)</f>
        <v>-1</v>
      </c>
      <c r="AY22">
        <f>IFERROR(VLOOKUP($A22, CDS3Y_bbg!AX$5:AY$241,2), -1)</f>
        <v>43402</v>
      </c>
      <c r="AZ22">
        <f>IFERROR(VLOOKUP($A22, CDS3Y_bbg!AY$5:AZ$241,2), -1)</f>
        <v>-1</v>
      </c>
      <c r="BA22">
        <f>IFERROR(VLOOKUP($A22, CDS3Y_bbg!AZ$5:BA$241,2), -1)</f>
        <v>-1</v>
      </c>
      <c r="BB22">
        <f>IFERROR(VLOOKUP($A22, CDS3Y_bbg!BA$5:BB$241,2), -1)</f>
        <v>-1</v>
      </c>
      <c r="BC22">
        <f>IFERROR(VLOOKUP($A22, CDS3Y_bbg!BB$5:BC$241,2), -1)</f>
        <v>41722</v>
      </c>
      <c r="BD22">
        <f>IFERROR(VLOOKUP($A22, CDS3Y_bbg!BC$5:BD$241,2), -1)</f>
        <v>-1</v>
      </c>
      <c r="BE22">
        <f>IFERROR(VLOOKUP($A22, CDS3Y_bbg!BD$5:BE$241,2), -1)</f>
        <v>-1</v>
      </c>
      <c r="BF22">
        <f>IFERROR(VLOOKUP($A22, CDS3Y_bbg!BE$5:BF$241,2), -1)</f>
        <v>-1</v>
      </c>
      <c r="BG22">
        <f>IFERROR(VLOOKUP($A22, CDS3Y_bbg!BF$5:BG$241,2), -1)</f>
        <v>-1</v>
      </c>
      <c r="BH22">
        <f>IFERROR(VLOOKUP($A22, CDS3Y_bbg!BG$5:BH$241,2), -1)</f>
        <v>-1</v>
      </c>
      <c r="BI22">
        <f>IFERROR(VLOOKUP($A22, CDS3Y_bbg!BH$5:BI$241,2), -1)</f>
        <v>43424</v>
      </c>
      <c r="BJ22">
        <f>IFERROR(VLOOKUP($A22, CDS3Y_bbg!BI$5:BJ$241,2), -1)</f>
        <v>-1</v>
      </c>
      <c r="BK22">
        <f>IFERROR(VLOOKUP($A22, CDS3Y_bbg!BJ$5:BK$241,2), -1)</f>
        <v>-1</v>
      </c>
      <c r="BL22">
        <f>IFERROR(VLOOKUP($A22, CDS3Y_bbg!BK$5:BL$241,2), -1)</f>
        <v>-1</v>
      </c>
      <c r="BM22">
        <f>IFERROR(VLOOKUP($A22, CDS3Y_bbg!BL$5:BM$241,2), -1)</f>
        <v>43424</v>
      </c>
      <c r="BN22">
        <f>IFERROR(VLOOKUP($A22, CDS3Y_bbg!BM$5:BN$241,2), -1)</f>
        <v>-1</v>
      </c>
      <c r="BO22">
        <f>IFERROR(VLOOKUP($A22, CDS3Y_bbg!BN$5:BO$241,2), -1)</f>
        <v>43426</v>
      </c>
      <c r="BP22">
        <f>IFERROR(VLOOKUP($A22, CDS3Y_bbg!BO$5:BP$241,2), -1)</f>
        <v>-1</v>
      </c>
      <c r="BQ22">
        <f>IFERROR(VLOOKUP($A22, CDS3Y_bbg!BP$5:BQ$241,2), -1)</f>
        <v>-1</v>
      </c>
      <c r="BR22">
        <f>IFERROR(VLOOKUP($A22, CDS3Y_bbg!BQ$5:BR$241,2), -1)</f>
        <v>-1</v>
      </c>
      <c r="BS22">
        <f>IFERROR(VLOOKUP($A22, CDS3Y_bbg!BR$5:BS$241,2), -1)</f>
        <v>43426</v>
      </c>
      <c r="BT22">
        <f>IFERROR(VLOOKUP($A22, CDS3Y_bbg!BS$5:BT$241,2), -1)</f>
        <v>-1</v>
      </c>
      <c r="BU22">
        <f>IFERROR(VLOOKUP($A22, CDS3Y_bbg!BT$5:BU$241,2), -1)</f>
        <v>-1</v>
      </c>
      <c r="BV22">
        <f>IFERROR(VLOOKUP($A22, CDS3Y_bbg!BU$5:BV$241,2), -1)</f>
        <v>-1</v>
      </c>
      <c r="BW22">
        <f>IFERROR(VLOOKUP($A22, CDS3Y_bbg!BV$5:BW$241,2), -1)</f>
        <v>41915</v>
      </c>
      <c r="BX22">
        <f>IFERROR(VLOOKUP($A22, CDS3Y_bbg!BW$5:BX$241,2), -1)</f>
        <v>-1</v>
      </c>
      <c r="BY22">
        <f>IFERROR(VLOOKUP($A22, CDS3Y_bbg!BX$5:BY$241,2), -1)</f>
        <v>-1</v>
      </c>
      <c r="BZ22">
        <f>IFERROR(VLOOKUP($A22, CDS3Y_bbg!BY$5:BZ$241,2), -1)</f>
        <v>-1</v>
      </c>
      <c r="CA22">
        <f>IFERROR(VLOOKUP($A22, CDS3Y_bbg!BZ$5:CA$241,2), -1)</f>
        <v>41911</v>
      </c>
      <c r="CB22">
        <f>IFERROR(VLOOKUP($A22, CDS3Y_bbg!CA$5:CB$241,2), -1)</f>
        <v>-1</v>
      </c>
      <c r="CC22">
        <f>IFERROR(VLOOKUP($A22, CDS3Y_bbg!CB$5:CC$241,2), -1)</f>
        <v>41912</v>
      </c>
      <c r="CD22">
        <f>IFERROR(VLOOKUP($A22, CDS3Y_bbg!CC$5:CD$241,2), -1)</f>
        <v>-1</v>
      </c>
      <c r="CE22">
        <f>IFERROR(VLOOKUP($A22, CDS3Y_bbg!CD$5:CE$241,2), -1)</f>
        <v>43332</v>
      </c>
      <c r="CF22">
        <f>IFERROR(VLOOKUP($A22, CDS3Y_bbg!CE$5:CF$241,2), -1)</f>
        <v>-1</v>
      </c>
      <c r="CG22">
        <f>IFERROR(VLOOKUP($A22, CDS3Y_bbg!CF$5:CG$241,2), -1)</f>
        <v>41893</v>
      </c>
      <c r="CH22">
        <f>IFERROR(VLOOKUP($A22, CDS3Y_bbg!CG$5:CH$241,2), -1)</f>
        <v>-1</v>
      </c>
      <c r="CI22">
        <f>IFERROR(VLOOKUP($A22, CDS3Y_bbg!CH$5:CI$241,2), -1)</f>
        <v>-1</v>
      </c>
      <c r="CJ22">
        <f>IFERROR(VLOOKUP($A22, CDS3Y_bbg!CI$5:CJ$241,2), -1)</f>
        <v>-1</v>
      </c>
      <c r="CK22">
        <f>IFERROR(VLOOKUP($A22, CDS3Y_bbg!CJ$5:CK$241,2), -1)</f>
        <v>41844</v>
      </c>
      <c r="CL22">
        <f>IFERROR(VLOOKUP($A22, CDS3Y_bbg!CK$5:CL$241,2), -1)</f>
        <v>-1</v>
      </c>
      <c r="CM22">
        <f>IFERROR(VLOOKUP($A22, CDS3Y_bbg!CL$5:CM$241,2), -1)</f>
        <v>-1</v>
      </c>
      <c r="CN22">
        <f>IFERROR(VLOOKUP($A22, CDS3Y_bbg!CM$5:CN$241,2), -1)</f>
        <v>-1</v>
      </c>
    </row>
    <row r="23" spans="1:92" x14ac:dyDescent="0.25">
      <c r="A23" s="1">
        <v>37195</v>
      </c>
      <c r="B23">
        <f>IFERROR(VLOOKUP($A23, CDS3Y_bbg!A$5:B$241,2), -1)</f>
        <v>1012.5</v>
      </c>
      <c r="C23">
        <f>IFERROR(VLOOKUP($A23, CDS3Y_bbg!B$5:C$241,2), -1)</f>
        <v>41831</v>
      </c>
      <c r="D23">
        <f>IFERROR(VLOOKUP($A23, CDS3Y_bbg!C$5:D$241,2), -1)</f>
        <v>-1</v>
      </c>
      <c r="E23">
        <f>IFERROR(VLOOKUP($A23, CDS3Y_bbg!D$5:E$241,2), -1)</f>
        <v>44895</v>
      </c>
      <c r="F23">
        <f>IFERROR(VLOOKUP($A23, CDS3Y_bbg!E$5:F$241,2), -1)</f>
        <v>-1</v>
      </c>
      <c r="G23">
        <f>IFERROR(VLOOKUP($A23, CDS3Y_bbg!F$5:G$241,2), -1)</f>
        <v>40360</v>
      </c>
      <c r="H23">
        <f>IFERROR(VLOOKUP($A23, CDS3Y_bbg!G$5:H$241,2), -1)</f>
        <v>-1</v>
      </c>
      <c r="I23">
        <f>IFERROR(VLOOKUP($A23, CDS3Y_bbg!H$5:I$241,2), -1)</f>
        <v>44834</v>
      </c>
      <c r="J23">
        <f>IFERROR(VLOOKUP($A23, CDS3Y_bbg!I$5:J$241,2), -1)</f>
        <v>-1</v>
      </c>
      <c r="K23">
        <f>IFERROR(VLOOKUP($A23, CDS3Y_bbg!J$5:K$241,2), -1)</f>
        <v>41819</v>
      </c>
      <c r="L23">
        <f>IFERROR(VLOOKUP($A23, CDS3Y_bbg!K$5:L$241,2), -1)</f>
        <v>-1</v>
      </c>
      <c r="M23">
        <f>IFERROR(VLOOKUP($A23, CDS3Y_bbg!L$5:M$241,2), -1)</f>
        <v>40469</v>
      </c>
      <c r="N23">
        <f>IFERROR(VLOOKUP($A23, CDS3Y_bbg!M$5:N$241,2), -1)</f>
        <v>-1</v>
      </c>
      <c r="O23">
        <f>IFERROR(VLOOKUP($A23, CDS3Y_bbg!N$5:O$241,2), -1)</f>
        <v>40289</v>
      </c>
      <c r="P23">
        <f>IFERROR(VLOOKUP($A23, CDS3Y_bbg!O$5:P$241,2), -1)</f>
        <v>-1</v>
      </c>
      <c r="Q23">
        <f>IFERROR(VLOOKUP($A23, CDS3Y_bbg!P$5:Q$241,2), -1)</f>
        <v>44377</v>
      </c>
      <c r="R23">
        <f>IFERROR(VLOOKUP($A23, CDS3Y_bbg!Q$5:R$241,2), -1)</f>
        <v>260</v>
      </c>
      <c r="S23">
        <f>IFERROR(VLOOKUP($A23, CDS3Y_bbg!R$5:S$241,2), -1)</f>
        <v>43337</v>
      </c>
      <c r="T23">
        <f>IFERROR(VLOOKUP($A23, CDS3Y_bbg!S$5:T$241,2), -1)</f>
        <v>-1</v>
      </c>
      <c r="U23">
        <f>IFERROR(VLOOKUP($A23, CDS3Y_bbg!T$5:U$241,2), -1)</f>
        <v>42062</v>
      </c>
      <c r="V23">
        <f>IFERROR(VLOOKUP($A23, CDS3Y_bbg!U$5:V$241,2), -1)</f>
        <v>-1</v>
      </c>
      <c r="W23">
        <f>IFERROR(VLOOKUP($A23, CDS3Y_bbg!V$5:W$241,2), -1)</f>
        <v>42283</v>
      </c>
      <c r="X23">
        <f>IFERROR(VLOOKUP($A23, CDS3Y_bbg!W$5:X$241,2), -1)</f>
        <v>625</v>
      </c>
      <c r="Y23">
        <f>IFERROR(VLOOKUP($A23, CDS3Y_bbg!X$5:Y$241,2), -1)</f>
        <v>44468</v>
      </c>
      <c r="Z23">
        <f>IFERROR(VLOOKUP($A23, CDS3Y_bbg!Y$5:Z$241,2), -1)</f>
        <v>148.75</v>
      </c>
      <c r="AA23">
        <f>IFERROR(VLOOKUP($A23, CDS3Y_bbg!Z$5:AA$241,2), -1)</f>
        <v>40481</v>
      </c>
      <c r="AB23">
        <f>IFERROR(VLOOKUP($A23, CDS3Y_bbg!AA$5:AB$241,2), -1)</f>
        <v>-1</v>
      </c>
      <c r="AC23">
        <f>IFERROR(VLOOKUP($A23, CDS3Y_bbg!AB$5:AC$241,2), -1)</f>
        <v>42676</v>
      </c>
      <c r="AD23">
        <f>IFERROR(VLOOKUP($A23, CDS3Y_bbg!AC$5:AD$241,2), -1)</f>
        <v>-1</v>
      </c>
      <c r="AE23">
        <f>IFERROR(VLOOKUP($A23, CDS3Y_bbg!AD$5:AE$241,2), -1)</f>
        <v>41149</v>
      </c>
      <c r="AF23">
        <f>IFERROR(VLOOKUP($A23, CDS3Y_bbg!AE$5:AF$241,2), -1)</f>
        <v>-1</v>
      </c>
      <c r="AG23">
        <f>IFERROR(VLOOKUP($A23, CDS3Y_bbg!AF$5:AG$241,2), -1)</f>
        <v>42004</v>
      </c>
      <c r="AH23">
        <f>IFERROR(VLOOKUP($A23, CDS3Y_bbg!AG$5:AH$241,2), -1)</f>
        <v>-1</v>
      </c>
      <c r="AI23">
        <f>IFERROR(VLOOKUP($A23, CDS3Y_bbg!AH$5:AI$241,2), -1)</f>
        <v>-1</v>
      </c>
      <c r="AJ23">
        <f>IFERROR(VLOOKUP($A23, CDS3Y_bbg!AI$5:AJ$241,2), -1)</f>
        <v>-1</v>
      </c>
      <c r="AK23">
        <f>IFERROR(VLOOKUP($A23, CDS3Y_bbg!AJ$5:AK$241,2), -1)</f>
        <v>-1</v>
      </c>
      <c r="AL23">
        <f>IFERROR(VLOOKUP($A23, CDS3Y_bbg!AK$5:AL$241,2), -1)</f>
        <v>-1</v>
      </c>
      <c r="AM23">
        <f>IFERROR(VLOOKUP($A23, CDS3Y_bbg!AL$5:AM$241,2), -1)</f>
        <v>-1</v>
      </c>
      <c r="AN23">
        <f>IFERROR(VLOOKUP($A23, CDS3Y_bbg!AM$5:AN$241,2), -1)</f>
        <v>-1</v>
      </c>
      <c r="AO23">
        <f>IFERROR(VLOOKUP($A23, CDS3Y_bbg!AN$5:AO$241,2), -1)</f>
        <v>43424</v>
      </c>
      <c r="AP23">
        <f>IFERROR(VLOOKUP($A23, CDS3Y_bbg!AO$5:AP$241,2), -1)</f>
        <v>-1</v>
      </c>
      <c r="AQ23">
        <f>IFERROR(VLOOKUP($A23, CDS3Y_bbg!AP$5:AQ$241,2), -1)</f>
        <v>44625</v>
      </c>
      <c r="AR23">
        <f>IFERROR(VLOOKUP($A23, CDS3Y_bbg!AQ$5:AR$241,2), -1)</f>
        <v>-1</v>
      </c>
      <c r="AS23">
        <f>IFERROR(VLOOKUP($A23, CDS3Y_bbg!AR$5:AS$241,2), -1)</f>
        <v>44626</v>
      </c>
      <c r="AT23">
        <f>IFERROR(VLOOKUP($A23, CDS3Y_bbg!AS$5:AT$241,2), -1)</f>
        <v>-1</v>
      </c>
      <c r="AU23">
        <f>IFERROR(VLOOKUP($A23, CDS3Y_bbg!AT$5:AU$241,2), -1)</f>
        <v>-1</v>
      </c>
      <c r="AV23">
        <f>IFERROR(VLOOKUP($A23, CDS3Y_bbg!AU$5:AV$241,2), -1)</f>
        <v>-1</v>
      </c>
      <c r="AW23">
        <f>IFERROR(VLOOKUP($A23, CDS3Y_bbg!AV$5:AW$241,2), -1)</f>
        <v>41863</v>
      </c>
      <c r="AX23">
        <f>IFERROR(VLOOKUP($A23, CDS3Y_bbg!AW$5:AX$241,2), -1)</f>
        <v>-1</v>
      </c>
      <c r="AY23">
        <f>IFERROR(VLOOKUP($A23, CDS3Y_bbg!AX$5:AY$241,2), -1)</f>
        <v>43402</v>
      </c>
      <c r="AZ23">
        <f>IFERROR(VLOOKUP($A23, CDS3Y_bbg!AY$5:AZ$241,2), -1)</f>
        <v>-1</v>
      </c>
      <c r="BA23">
        <f>IFERROR(VLOOKUP($A23, CDS3Y_bbg!AZ$5:BA$241,2), -1)</f>
        <v>-1</v>
      </c>
      <c r="BB23">
        <f>IFERROR(VLOOKUP($A23, CDS3Y_bbg!BA$5:BB$241,2), -1)</f>
        <v>-1</v>
      </c>
      <c r="BC23">
        <f>IFERROR(VLOOKUP($A23, CDS3Y_bbg!BB$5:BC$241,2), -1)</f>
        <v>41722</v>
      </c>
      <c r="BD23">
        <f>IFERROR(VLOOKUP($A23, CDS3Y_bbg!BC$5:BD$241,2), -1)</f>
        <v>-1</v>
      </c>
      <c r="BE23">
        <f>IFERROR(VLOOKUP($A23, CDS3Y_bbg!BD$5:BE$241,2), -1)</f>
        <v>-1</v>
      </c>
      <c r="BF23">
        <f>IFERROR(VLOOKUP($A23, CDS3Y_bbg!BE$5:BF$241,2), -1)</f>
        <v>-1</v>
      </c>
      <c r="BG23">
        <f>IFERROR(VLOOKUP($A23, CDS3Y_bbg!BF$5:BG$241,2), -1)</f>
        <v>-1</v>
      </c>
      <c r="BH23">
        <f>IFERROR(VLOOKUP($A23, CDS3Y_bbg!BG$5:BH$241,2), -1)</f>
        <v>-1</v>
      </c>
      <c r="BI23">
        <f>IFERROR(VLOOKUP($A23, CDS3Y_bbg!BH$5:BI$241,2), -1)</f>
        <v>43424</v>
      </c>
      <c r="BJ23">
        <f>IFERROR(VLOOKUP($A23, CDS3Y_bbg!BI$5:BJ$241,2), -1)</f>
        <v>-1</v>
      </c>
      <c r="BK23">
        <f>IFERROR(VLOOKUP($A23, CDS3Y_bbg!BJ$5:BK$241,2), -1)</f>
        <v>-1</v>
      </c>
      <c r="BL23">
        <f>IFERROR(VLOOKUP($A23, CDS3Y_bbg!BK$5:BL$241,2), -1)</f>
        <v>-1</v>
      </c>
      <c r="BM23">
        <f>IFERROR(VLOOKUP($A23, CDS3Y_bbg!BL$5:BM$241,2), -1)</f>
        <v>43424</v>
      </c>
      <c r="BN23">
        <f>IFERROR(VLOOKUP($A23, CDS3Y_bbg!BM$5:BN$241,2), -1)</f>
        <v>-1</v>
      </c>
      <c r="BO23">
        <f>IFERROR(VLOOKUP($A23, CDS3Y_bbg!BN$5:BO$241,2), -1)</f>
        <v>43426</v>
      </c>
      <c r="BP23">
        <f>IFERROR(VLOOKUP($A23, CDS3Y_bbg!BO$5:BP$241,2), -1)</f>
        <v>-1</v>
      </c>
      <c r="BQ23">
        <f>IFERROR(VLOOKUP($A23, CDS3Y_bbg!BP$5:BQ$241,2), -1)</f>
        <v>-1</v>
      </c>
      <c r="BR23">
        <f>IFERROR(VLOOKUP($A23, CDS3Y_bbg!BQ$5:BR$241,2), -1)</f>
        <v>-1</v>
      </c>
      <c r="BS23">
        <f>IFERROR(VLOOKUP($A23, CDS3Y_bbg!BR$5:BS$241,2), -1)</f>
        <v>43426</v>
      </c>
      <c r="BT23">
        <f>IFERROR(VLOOKUP($A23, CDS3Y_bbg!BS$5:BT$241,2), -1)</f>
        <v>-1</v>
      </c>
      <c r="BU23">
        <f>IFERROR(VLOOKUP($A23, CDS3Y_bbg!BT$5:BU$241,2), -1)</f>
        <v>-1</v>
      </c>
      <c r="BV23">
        <f>IFERROR(VLOOKUP($A23, CDS3Y_bbg!BU$5:BV$241,2), -1)</f>
        <v>-1</v>
      </c>
      <c r="BW23">
        <f>IFERROR(VLOOKUP($A23, CDS3Y_bbg!BV$5:BW$241,2), -1)</f>
        <v>41915</v>
      </c>
      <c r="BX23">
        <f>IFERROR(VLOOKUP($A23, CDS3Y_bbg!BW$5:BX$241,2), -1)</f>
        <v>-1</v>
      </c>
      <c r="BY23">
        <f>IFERROR(VLOOKUP($A23, CDS3Y_bbg!BX$5:BY$241,2), -1)</f>
        <v>-1</v>
      </c>
      <c r="BZ23">
        <f>IFERROR(VLOOKUP($A23, CDS3Y_bbg!BY$5:BZ$241,2), -1)</f>
        <v>-1</v>
      </c>
      <c r="CA23">
        <f>IFERROR(VLOOKUP($A23, CDS3Y_bbg!BZ$5:CA$241,2), -1)</f>
        <v>41911</v>
      </c>
      <c r="CB23">
        <f>IFERROR(VLOOKUP($A23, CDS3Y_bbg!CA$5:CB$241,2), -1)</f>
        <v>-1</v>
      </c>
      <c r="CC23">
        <f>IFERROR(VLOOKUP($A23, CDS3Y_bbg!CB$5:CC$241,2), -1)</f>
        <v>41912</v>
      </c>
      <c r="CD23">
        <f>IFERROR(VLOOKUP($A23, CDS3Y_bbg!CC$5:CD$241,2), -1)</f>
        <v>-1</v>
      </c>
      <c r="CE23">
        <f>IFERROR(VLOOKUP($A23, CDS3Y_bbg!CD$5:CE$241,2), -1)</f>
        <v>43332</v>
      </c>
      <c r="CF23">
        <f>IFERROR(VLOOKUP($A23, CDS3Y_bbg!CE$5:CF$241,2), -1)</f>
        <v>-1</v>
      </c>
      <c r="CG23">
        <f>IFERROR(VLOOKUP($A23, CDS3Y_bbg!CF$5:CG$241,2), -1)</f>
        <v>41893</v>
      </c>
      <c r="CH23">
        <f>IFERROR(VLOOKUP($A23, CDS3Y_bbg!CG$5:CH$241,2), -1)</f>
        <v>-1</v>
      </c>
      <c r="CI23">
        <f>IFERROR(VLOOKUP($A23, CDS3Y_bbg!CH$5:CI$241,2), -1)</f>
        <v>-1</v>
      </c>
      <c r="CJ23">
        <f>IFERROR(VLOOKUP($A23, CDS3Y_bbg!CI$5:CJ$241,2), -1)</f>
        <v>-1</v>
      </c>
      <c r="CK23">
        <f>IFERROR(VLOOKUP($A23, CDS3Y_bbg!CJ$5:CK$241,2), -1)</f>
        <v>41844</v>
      </c>
      <c r="CL23">
        <f>IFERROR(VLOOKUP($A23, CDS3Y_bbg!CK$5:CL$241,2), -1)</f>
        <v>-1</v>
      </c>
      <c r="CM23">
        <f>IFERROR(VLOOKUP($A23, CDS3Y_bbg!CL$5:CM$241,2), -1)</f>
        <v>-1</v>
      </c>
      <c r="CN23">
        <f>IFERROR(VLOOKUP($A23, CDS3Y_bbg!CM$5:CN$241,2), -1)</f>
        <v>-1</v>
      </c>
    </row>
    <row r="24" spans="1:92" x14ac:dyDescent="0.25">
      <c r="A24" s="1">
        <v>37225</v>
      </c>
      <c r="B24">
        <f>IFERROR(VLOOKUP($A24, CDS3Y_bbg!A$5:B$241,2), -1)</f>
        <v>885</v>
      </c>
      <c r="C24">
        <f>IFERROR(VLOOKUP($A24, CDS3Y_bbg!B$5:C$241,2), -1)</f>
        <v>41831</v>
      </c>
      <c r="D24">
        <f>IFERROR(VLOOKUP($A24, CDS3Y_bbg!C$5:D$241,2), -1)</f>
        <v>-1</v>
      </c>
      <c r="E24">
        <f>IFERROR(VLOOKUP($A24, CDS3Y_bbg!D$5:E$241,2), -1)</f>
        <v>44895</v>
      </c>
      <c r="F24">
        <f>IFERROR(VLOOKUP($A24, CDS3Y_bbg!E$5:F$241,2), -1)</f>
        <v>-1</v>
      </c>
      <c r="G24">
        <f>IFERROR(VLOOKUP($A24, CDS3Y_bbg!F$5:G$241,2), -1)</f>
        <v>40360</v>
      </c>
      <c r="H24">
        <f>IFERROR(VLOOKUP($A24, CDS3Y_bbg!G$5:H$241,2), -1)</f>
        <v>-1</v>
      </c>
      <c r="I24">
        <f>IFERROR(VLOOKUP($A24, CDS3Y_bbg!H$5:I$241,2), -1)</f>
        <v>44834</v>
      </c>
      <c r="J24">
        <f>IFERROR(VLOOKUP($A24, CDS3Y_bbg!I$5:J$241,2), -1)</f>
        <v>-1</v>
      </c>
      <c r="K24">
        <f>IFERROR(VLOOKUP($A24, CDS3Y_bbg!J$5:K$241,2), -1)</f>
        <v>41819</v>
      </c>
      <c r="L24">
        <f>IFERROR(VLOOKUP($A24, CDS3Y_bbg!K$5:L$241,2), -1)</f>
        <v>-1</v>
      </c>
      <c r="M24">
        <f>IFERROR(VLOOKUP($A24, CDS3Y_bbg!L$5:M$241,2), -1)</f>
        <v>40469</v>
      </c>
      <c r="N24">
        <f>IFERROR(VLOOKUP($A24, CDS3Y_bbg!M$5:N$241,2), -1)</f>
        <v>-1</v>
      </c>
      <c r="O24">
        <f>IFERROR(VLOOKUP($A24, CDS3Y_bbg!N$5:O$241,2), -1)</f>
        <v>40289</v>
      </c>
      <c r="P24">
        <f>IFERROR(VLOOKUP($A24, CDS3Y_bbg!O$5:P$241,2), -1)</f>
        <v>-1</v>
      </c>
      <c r="Q24">
        <f>IFERROR(VLOOKUP($A24, CDS3Y_bbg!P$5:Q$241,2), -1)</f>
        <v>44377</v>
      </c>
      <c r="R24">
        <f>IFERROR(VLOOKUP($A24, CDS3Y_bbg!Q$5:R$241,2), -1)</f>
        <v>200</v>
      </c>
      <c r="S24">
        <f>IFERROR(VLOOKUP($A24, CDS3Y_bbg!R$5:S$241,2), -1)</f>
        <v>43337</v>
      </c>
      <c r="T24">
        <f>IFERROR(VLOOKUP($A24, CDS3Y_bbg!S$5:T$241,2), -1)</f>
        <v>-1</v>
      </c>
      <c r="U24">
        <f>IFERROR(VLOOKUP($A24, CDS3Y_bbg!T$5:U$241,2), -1)</f>
        <v>42062</v>
      </c>
      <c r="V24">
        <f>IFERROR(VLOOKUP($A24, CDS3Y_bbg!U$5:V$241,2), -1)</f>
        <v>-1</v>
      </c>
      <c r="W24">
        <f>IFERROR(VLOOKUP($A24, CDS3Y_bbg!V$5:W$241,2), -1)</f>
        <v>42283</v>
      </c>
      <c r="X24">
        <f>IFERROR(VLOOKUP($A24, CDS3Y_bbg!W$5:X$241,2), -1)</f>
        <v>502.5</v>
      </c>
      <c r="Y24">
        <f>IFERROR(VLOOKUP($A24, CDS3Y_bbg!X$5:Y$241,2), -1)</f>
        <v>44468</v>
      </c>
      <c r="Z24">
        <f>IFERROR(VLOOKUP($A24, CDS3Y_bbg!Y$5:Z$241,2), -1)</f>
        <v>158.75</v>
      </c>
      <c r="AA24">
        <f>IFERROR(VLOOKUP($A24, CDS3Y_bbg!Z$5:AA$241,2), -1)</f>
        <v>40481</v>
      </c>
      <c r="AB24">
        <f>IFERROR(VLOOKUP($A24, CDS3Y_bbg!AA$5:AB$241,2), -1)</f>
        <v>-1</v>
      </c>
      <c r="AC24">
        <f>IFERROR(VLOOKUP($A24, CDS3Y_bbg!AB$5:AC$241,2), -1)</f>
        <v>42676</v>
      </c>
      <c r="AD24">
        <f>IFERROR(VLOOKUP($A24, CDS3Y_bbg!AC$5:AD$241,2), -1)</f>
        <v>-1</v>
      </c>
      <c r="AE24">
        <f>IFERROR(VLOOKUP($A24, CDS3Y_bbg!AD$5:AE$241,2), -1)</f>
        <v>41149</v>
      </c>
      <c r="AF24">
        <f>IFERROR(VLOOKUP($A24, CDS3Y_bbg!AE$5:AF$241,2), -1)</f>
        <v>-1</v>
      </c>
      <c r="AG24">
        <f>IFERROR(VLOOKUP($A24, CDS3Y_bbg!AF$5:AG$241,2), -1)</f>
        <v>42004</v>
      </c>
      <c r="AH24">
        <f>IFERROR(VLOOKUP($A24, CDS3Y_bbg!AG$5:AH$241,2), -1)</f>
        <v>-1</v>
      </c>
      <c r="AI24">
        <f>IFERROR(VLOOKUP($A24, CDS3Y_bbg!AH$5:AI$241,2), -1)</f>
        <v>-1</v>
      </c>
      <c r="AJ24">
        <f>IFERROR(VLOOKUP($A24, CDS3Y_bbg!AI$5:AJ$241,2), -1)</f>
        <v>-1</v>
      </c>
      <c r="AK24">
        <f>IFERROR(VLOOKUP($A24, CDS3Y_bbg!AJ$5:AK$241,2), -1)</f>
        <v>-1</v>
      </c>
      <c r="AL24">
        <f>IFERROR(VLOOKUP($A24, CDS3Y_bbg!AK$5:AL$241,2), -1)</f>
        <v>-1</v>
      </c>
      <c r="AM24">
        <f>IFERROR(VLOOKUP($A24, CDS3Y_bbg!AL$5:AM$241,2), -1)</f>
        <v>-1</v>
      </c>
      <c r="AN24">
        <f>IFERROR(VLOOKUP($A24, CDS3Y_bbg!AM$5:AN$241,2), -1)</f>
        <v>-1</v>
      </c>
      <c r="AO24">
        <f>IFERROR(VLOOKUP($A24, CDS3Y_bbg!AN$5:AO$241,2), -1)</f>
        <v>43424</v>
      </c>
      <c r="AP24">
        <f>IFERROR(VLOOKUP($A24, CDS3Y_bbg!AO$5:AP$241,2), -1)</f>
        <v>-1</v>
      </c>
      <c r="AQ24">
        <f>IFERROR(VLOOKUP($A24, CDS3Y_bbg!AP$5:AQ$241,2), -1)</f>
        <v>44625</v>
      </c>
      <c r="AR24">
        <f>IFERROR(VLOOKUP($A24, CDS3Y_bbg!AQ$5:AR$241,2), -1)</f>
        <v>-1</v>
      </c>
      <c r="AS24">
        <f>IFERROR(VLOOKUP($A24, CDS3Y_bbg!AR$5:AS$241,2), -1)</f>
        <v>44626</v>
      </c>
      <c r="AT24">
        <f>IFERROR(VLOOKUP($A24, CDS3Y_bbg!AS$5:AT$241,2), -1)</f>
        <v>-1</v>
      </c>
      <c r="AU24">
        <f>IFERROR(VLOOKUP($A24, CDS3Y_bbg!AT$5:AU$241,2), -1)</f>
        <v>-1</v>
      </c>
      <c r="AV24">
        <f>IFERROR(VLOOKUP($A24, CDS3Y_bbg!AU$5:AV$241,2), -1)</f>
        <v>-1</v>
      </c>
      <c r="AW24">
        <f>IFERROR(VLOOKUP($A24, CDS3Y_bbg!AV$5:AW$241,2), -1)</f>
        <v>41863</v>
      </c>
      <c r="AX24">
        <f>IFERROR(VLOOKUP($A24, CDS3Y_bbg!AW$5:AX$241,2), -1)</f>
        <v>-1</v>
      </c>
      <c r="AY24">
        <f>IFERROR(VLOOKUP($A24, CDS3Y_bbg!AX$5:AY$241,2), -1)</f>
        <v>43402</v>
      </c>
      <c r="AZ24">
        <f>IFERROR(VLOOKUP($A24, CDS3Y_bbg!AY$5:AZ$241,2), -1)</f>
        <v>-1</v>
      </c>
      <c r="BA24">
        <f>IFERROR(VLOOKUP($A24, CDS3Y_bbg!AZ$5:BA$241,2), -1)</f>
        <v>-1</v>
      </c>
      <c r="BB24">
        <f>IFERROR(VLOOKUP($A24, CDS3Y_bbg!BA$5:BB$241,2), -1)</f>
        <v>-1</v>
      </c>
      <c r="BC24">
        <f>IFERROR(VLOOKUP($A24, CDS3Y_bbg!BB$5:BC$241,2), -1)</f>
        <v>41722</v>
      </c>
      <c r="BD24">
        <f>IFERROR(VLOOKUP($A24, CDS3Y_bbg!BC$5:BD$241,2), -1)</f>
        <v>-1</v>
      </c>
      <c r="BE24">
        <f>IFERROR(VLOOKUP($A24, CDS3Y_bbg!BD$5:BE$241,2), -1)</f>
        <v>-1</v>
      </c>
      <c r="BF24">
        <f>IFERROR(VLOOKUP($A24, CDS3Y_bbg!BE$5:BF$241,2), -1)</f>
        <v>-1</v>
      </c>
      <c r="BG24">
        <f>IFERROR(VLOOKUP($A24, CDS3Y_bbg!BF$5:BG$241,2), -1)</f>
        <v>-1</v>
      </c>
      <c r="BH24">
        <f>IFERROR(VLOOKUP($A24, CDS3Y_bbg!BG$5:BH$241,2), -1)</f>
        <v>-1</v>
      </c>
      <c r="BI24">
        <f>IFERROR(VLOOKUP($A24, CDS3Y_bbg!BH$5:BI$241,2), -1)</f>
        <v>43424</v>
      </c>
      <c r="BJ24">
        <f>IFERROR(VLOOKUP($A24, CDS3Y_bbg!BI$5:BJ$241,2), -1)</f>
        <v>-1</v>
      </c>
      <c r="BK24">
        <f>IFERROR(VLOOKUP($A24, CDS3Y_bbg!BJ$5:BK$241,2), -1)</f>
        <v>-1</v>
      </c>
      <c r="BL24">
        <f>IFERROR(VLOOKUP($A24, CDS3Y_bbg!BK$5:BL$241,2), -1)</f>
        <v>-1</v>
      </c>
      <c r="BM24">
        <f>IFERROR(VLOOKUP($A24, CDS3Y_bbg!BL$5:BM$241,2), -1)</f>
        <v>43424</v>
      </c>
      <c r="BN24">
        <f>IFERROR(VLOOKUP($A24, CDS3Y_bbg!BM$5:BN$241,2), -1)</f>
        <v>-1</v>
      </c>
      <c r="BO24">
        <f>IFERROR(VLOOKUP($A24, CDS3Y_bbg!BN$5:BO$241,2), -1)</f>
        <v>43426</v>
      </c>
      <c r="BP24">
        <f>IFERROR(VLOOKUP($A24, CDS3Y_bbg!BO$5:BP$241,2), -1)</f>
        <v>-1</v>
      </c>
      <c r="BQ24">
        <f>IFERROR(VLOOKUP($A24, CDS3Y_bbg!BP$5:BQ$241,2), -1)</f>
        <v>-1</v>
      </c>
      <c r="BR24">
        <f>IFERROR(VLOOKUP($A24, CDS3Y_bbg!BQ$5:BR$241,2), -1)</f>
        <v>-1</v>
      </c>
      <c r="BS24">
        <f>IFERROR(VLOOKUP($A24, CDS3Y_bbg!BR$5:BS$241,2), -1)</f>
        <v>43426</v>
      </c>
      <c r="BT24">
        <f>IFERROR(VLOOKUP($A24, CDS3Y_bbg!BS$5:BT$241,2), -1)</f>
        <v>-1</v>
      </c>
      <c r="BU24">
        <f>IFERROR(VLOOKUP($A24, CDS3Y_bbg!BT$5:BU$241,2), -1)</f>
        <v>-1</v>
      </c>
      <c r="BV24">
        <f>IFERROR(VLOOKUP($A24, CDS3Y_bbg!BU$5:BV$241,2), -1)</f>
        <v>-1</v>
      </c>
      <c r="BW24">
        <f>IFERROR(VLOOKUP($A24, CDS3Y_bbg!BV$5:BW$241,2), -1)</f>
        <v>41915</v>
      </c>
      <c r="BX24">
        <f>IFERROR(VLOOKUP($A24, CDS3Y_bbg!BW$5:BX$241,2), -1)</f>
        <v>-1</v>
      </c>
      <c r="BY24">
        <f>IFERROR(VLOOKUP($A24, CDS3Y_bbg!BX$5:BY$241,2), -1)</f>
        <v>-1</v>
      </c>
      <c r="BZ24">
        <f>IFERROR(VLOOKUP($A24, CDS3Y_bbg!BY$5:BZ$241,2), -1)</f>
        <v>-1</v>
      </c>
      <c r="CA24">
        <f>IFERROR(VLOOKUP($A24, CDS3Y_bbg!BZ$5:CA$241,2), -1)</f>
        <v>41911</v>
      </c>
      <c r="CB24">
        <f>IFERROR(VLOOKUP($A24, CDS3Y_bbg!CA$5:CB$241,2), -1)</f>
        <v>-1</v>
      </c>
      <c r="CC24">
        <f>IFERROR(VLOOKUP($A24, CDS3Y_bbg!CB$5:CC$241,2), -1)</f>
        <v>41912</v>
      </c>
      <c r="CD24">
        <f>IFERROR(VLOOKUP($A24, CDS3Y_bbg!CC$5:CD$241,2), -1)</f>
        <v>-1</v>
      </c>
      <c r="CE24">
        <f>IFERROR(VLOOKUP($A24, CDS3Y_bbg!CD$5:CE$241,2), -1)</f>
        <v>43332</v>
      </c>
      <c r="CF24">
        <f>IFERROR(VLOOKUP($A24, CDS3Y_bbg!CE$5:CF$241,2), -1)</f>
        <v>-1</v>
      </c>
      <c r="CG24">
        <f>IFERROR(VLOOKUP($A24, CDS3Y_bbg!CF$5:CG$241,2), -1)</f>
        <v>41893</v>
      </c>
      <c r="CH24">
        <f>IFERROR(VLOOKUP($A24, CDS3Y_bbg!CG$5:CH$241,2), -1)</f>
        <v>-1</v>
      </c>
      <c r="CI24">
        <f>IFERROR(VLOOKUP($A24, CDS3Y_bbg!CH$5:CI$241,2), -1)</f>
        <v>-1</v>
      </c>
      <c r="CJ24">
        <f>IFERROR(VLOOKUP($A24, CDS3Y_bbg!CI$5:CJ$241,2), -1)</f>
        <v>-1</v>
      </c>
      <c r="CK24">
        <f>IFERROR(VLOOKUP($A24, CDS3Y_bbg!CJ$5:CK$241,2), -1)</f>
        <v>41844</v>
      </c>
      <c r="CL24">
        <f>IFERROR(VLOOKUP($A24, CDS3Y_bbg!CK$5:CL$241,2), -1)</f>
        <v>-1</v>
      </c>
      <c r="CM24">
        <f>IFERROR(VLOOKUP($A24, CDS3Y_bbg!CL$5:CM$241,2), -1)</f>
        <v>-1</v>
      </c>
      <c r="CN24">
        <f>IFERROR(VLOOKUP($A24, CDS3Y_bbg!CM$5:CN$241,2), -1)</f>
        <v>-1</v>
      </c>
    </row>
    <row r="25" spans="1:92" x14ac:dyDescent="0.25">
      <c r="A25" s="1">
        <v>37256</v>
      </c>
      <c r="B25">
        <f>IFERROR(VLOOKUP($A25, CDS3Y_bbg!A$5:B$241,2), -1)</f>
        <v>822.5</v>
      </c>
      <c r="C25">
        <f>IFERROR(VLOOKUP($A25, CDS3Y_bbg!B$5:C$241,2), -1)</f>
        <v>41831</v>
      </c>
      <c r="D25">
        <f>IFERROR(VLOOKUP($A25, CDS3Y_bbg!C$5:D$241,2), -1)</f>
        <v>-1</v>
      </c>
      <c r="E25">
        <f>IFERROR(VLOOKUP($A25, CDS3Y_bbg!D$5:E$241,2), -1)</f>
        <v>44895</v>
      </c>
      <c r="F25">
        <f>IFERROR(VLOOKUP($A25, CDS3Y_bbg!E$5:F$241,2), -1)</f>
        <v>-1</v>
      </c>
      <c r="G25">
        <f>IFERROR(VLOOKUP($A25, CDS3Y_bbg!F$5:G$241,2), -1)</f>
        <v>40360</v>
      </c>
      <c r="H25">
        <f>IFERROR(VLOOKUP($A25, CDS3Y_bbg!G$5:H$241,2), -1)</f>
        <v>-1</v>
      </c>
      <c r="I25">
        <f>IFERROR(VLOOKUP($A25, CDS3Y_bbg!H$5:I$241,2), -1)</f>
        <v>44834</v>
      </c>
      <c r="J25">
        <f>IFERROR(VLOOKUP($A25, CDS3Y_bbg!I$5:J$241,2), -1)</f>
        <v>-1</v>
      </c>
      <c r="K25">
        <f>IFERROR(VLOOKUP($A25, CDS3Y_bbg!J$5:K$241,2), -1)</f>
        <v>41819</v>
      </c>
      <c r="L25">
        <f>IFERROR(VLOOKUP($A25, CDS3Y_bbg!K$5:L$241,2), -1)</f>
        <v>-1</v>
      </c>
      <c r="M25">
        <f>IFERROR(VLOOKUP($A25, CDS3Y_bbg!L$5:M$241,2), -1)</f>
        <v>40469</v>
      </c>
      <c r="N25">
        <f>IFERROR(VLOOKUP($A25, CDS3Y_bbg!M$5:N$241,2), -1)</f>
        <v>-1</v>
      </c>
      <c r="O25">
        <f>IFERROR(VLOOKUP($A25, CDS3Y_bbg!N$5:O$241,2), -1)</f>
        <v>40289</v>
      </c>
      <c r="P25">
        <f>IFERROR(VLOOKUP($A25, CDS3Y_bbg!O$5:P$241,2), -1)</f>
        <v>-1</v>
      </c>
      <c r="Q25">
        <f>IFERROR(VLOOKUP($A25, CDS3Y_bbg!P$5:Q$241,2), -1)</f>
        <v>44377</v>
      </c>
      <c r="R25">
        <f>IFERROR(VLOOKUP($A25, CDS3Y_bbg!Q$5:R$241,2), -1)</f>
        <v>162.5</v>
      </c>
      <c r="S25">
        <f>IFERROR(VLOOKUP($A25, CDS3Y_bbg!R$5:S$241,2), -1)</f>
        <v>43337</v>
      </c>
      <c r="T25">
        <f>IFERROR(VLOOKUP($A25, CDS3Y_bbg!S$5:T$241,2), -1)</f>
        <v>-1</v>
      </c>
      <c r="U25">
        <f>IFERROR(VLOOKUP($A25, CDS3Y_bbg!T$5:U$241,2), -1)</f>
        <v>42062</v>
      </c>
      <c r="V25">
        <f>IFERROR(VLOOKUP($A25, CDS3Y_bbg!U$5:V$241,2), -1)</f>
        <v>-1</v>
      </c>
      <c r="W25">
        <f>IFERROR(VLOOKUP($A25, CDS3Y_bbg!V$5:W$241,2), -1)</f>
        <v>42283</v>
      </c>
      <c r="X25">
        <f>IFERROR(VLOOKUP($A25, CDS3Y_bbg!W$5:X$241,2), -1)</f>
        <v>442.5</v>
      </c>
      <c r="Y25">
        <f>IFERROR(VLOOKUP($A25, CDS3Y_bbg!X$5:Y$241,2), -1)</f>
        <v>44468</v>
      </c>
      <c r="Z25">
        <f>IFERROR(VLOOKUP($A25, CDS3Y_bbg!Y$5:Z$241,2), -1)</f>
        <v>162.5</v>
      </c>
      <c r="AA25">
        <f>IFERROR(VLOOKUP($A25, CDS3Y_bbg!Z$5:AA$241,2), -1)</f>
        <v>40481</v>
      </c>
      <c r="AB25">
        <f>IFERROR(VLOOKUP($A25, CDS3Y_bbg!AA$5:AB$241,2), -1)</f>
        <v>-1</v>
      </c>
      <c r="AC25">
        <f>IFERROR(VLOOKUP($A25, CDS3Y_bbg!AB$5:AC$241,2), -1)</f>
        <v>42676</v>
      </c>
      <c r="AD25">
        <f>IFERROR(VLOOKUP($A25, CDS3Y_bbg!AC$5:AD$241,2), -1)</f>
        <v>-1</v>
      </c>
      <c r="AE25">
        <f>IFERROR(VLOOKUP($A25, CDS3Y_bbg!AD$5:AE$241,2), -1)</f>
        <v>41149</v>
      </c>
      <c r="AF25">
        <f>IFERROR(VLOOKUP($A25, CDS3Y_bbg!AE$5:AF$241,2), -1)</f>
        <v>-1</v>
      </c>
      <c r="AG25">
        <f>IFERROR(VLOOKUP($A25, CDS3Y_bbg!AF$5:AG$241,2), -1)</f>
        <v>42004</v>
      </c>
      <c r="AH25">
        <f>IFERROR(VLOOKUP($A25, CDS3Y_bbg!AG$5:AH$241,2), -1)</f>
        <v>-1</v>
      </c>
      <c r="AI25">
        <f>IFERROR(VLOOKUP($A25, CDS3Y_bbg!AH$5:AI$241,2), -1)</f>
        <v>-1</v>
      </c>
      <c r="AJ25">
        <f>IFERROR(VLOOKUP($A25, CDS3Y_bbg!AI$5:AJ$241,2), -1)</f>
        <v>-1</v>
      </c>
      <c r="AK25">
        <f>IFERROR(VLOOKUP($A25, CDS3Y_bbg!AJ$5:AK$241,2), -1)</f>
        <v>-1</v>
      </c>
      <c r="AL25">
        <f>IFERROR(VLOOKUP($A25, CDS3Y_bbg!AK$5:AL$241,2), -1)</f>
        <v>-1</v>
      </c>
      <c r="AM25">
        <f>IFERROR(VLOOKUP($A25, CDS3Y_bbg!AL$5:AM$241,2), -1)</f>
        <v>-1</v>
      </c>
      <c r="AN25">
        <f>IFERROR(VLOOKUP($A25, CDS3Y_bbg!AM$5:AN$241,2), -1)</f>
        <v>-1</v>
      </c>
      <c r="AO25">
        <f>IFERROR(VLOOKUP($A25, CDS3Y_bbg!AN$5:AO$241,2), -1)</f>
        <v>43424</v>
      </c>
      <c r="AP25">
        <f>IFERROR(VLOOKUP($A25, CDS3Y_bbg!AO$5:AP$241,2), -1)</f>
        <v>-1</v>
      </c>
      <c r="AQ25">
        <f>IFERROR(VLOOKUP($A25, CDS3Y_bbg!AP$5:AQ$241,2), -1)</f>
        <v>44625</v>
      </c>
      <c r="AR25">
        <f>IFERROR(VLOOKUP($A25, CDS3Y_bbg!AQ$5:AR$241,2), -1)</f>
        <v>-1</v>
      </c>
      <c r="AS25">
        <f>IFERROR(VLOOKUP($A25, CDS3Y_bbg!AR$5:AS$241,2), -1)</f>
        <v>44626</v>
      </c>
      <c r="AT25">
        <f>IFERROR(VLOOKUP($A25, CDS3Y_bbg!AS$5:AT$241,2), -1)</f>
        <v>-1</v>
      </c>
      <c r="AU25">
        <f>IFERROR(VLOOKUP($A25, CDS3Y_bbg!AT$5:AU$241,2), -1)</f>
        <v>-1</v>
      </c>
      <c r="AV25">
        <f>IFERROR(VLOOKUP($A25, CDS3Y_bbg!AU$5:AV$241,2), -1)</f>
        <v>-1</v>
      </c>
      <c r="AW25">
        <f>IFERROR(VLOOKUP($A25, CDS3Y_bbg!AV$5:AW$241,2), -1)</f>
        <v>41863</v>
      </c>
      <c r="AX25">
        <f>IFERROR(VLOOKUP($A25, CDS3Y_bbg!AW$5:AX$241,2), -1)</f>
        <v>-1</v>
      </c>
      <c r="AY25">
        <f>IFERROR(VLOOKUP($A25, CDS3Y_bbg!AX$5:AY$241,2), -1)</f>
        <v>43402</v>
      </c>
      <c r="AZ25">
        <f>IFERROR(VLOOKUP($A25, CDS3Y_bbg!AY$5:AZ$241,2), -1)</f>
        <v>-1</v>
      </c>
      <c r="BA25">
        <f>IFERROR(VLOOKUP($A25, CDS3Y_bbg!AZ$5:BA$241,2), -1)</f>
        <v>-1</v>
      </c>
      <c r="BB25">
        <f>IFERROR(VLOOKUP($A25, CDS3Y_bbg!BA$5:BB$241,2), -1)</f>
        <v>-1</v>
      </c>
      <c r="BC25">
        <f>IFERROR(VLOOKUP($A25, CDS3Y_bbg!BB$5:BC$241,2), -1)</f>
        <v>41722</v>
      </c>
      <c r="BD25">
        <f>IFERROR(VLOOKUP($A25, CDS3Y_bbg!BC$5:BD$241,2), -1)</f>
        <v>-1</v>
      </c>
      <c r="BE25">
        <f>IFERROR(VLOOKUP($A25, CDS3Y_bbg!BD$5:BE$241,2), -1)</f>
        <v>-1</v>
      </c>
      <c r="BF25">
        <f>IFERROR(VLOOKUP($A25, CDS3Y_bbg!BE$5:BF$241,2), -1)</f>
        <v>-1</v>
      </c>
      <c r="BG25">
        <f>IFERROR(VLOOKUP($A25, CDS3Y_bbg!BF$5:BG$241,2), -1)</f>
        <v>-1</v>
      </c>
      <c r="BH25">
        <f>IFERROR(VLOOKUP($A25, CDS3Y_bbg!BG$5:BH$241,2), -1)</f>
        <v>-1</v>
      </c>
      <c r="BI25">
        <f>IFERROR(VLOOKUP($A25, CDS3Y_bbg!BH$5:BI$241,2), -1)</f>
        <v>43424</v>
      </c>
      <c r="BJ25">
        <f>IFERROR(VLOOKUP($A25, CDS3Y_bbg!BI$5:BJ$241,2), -1)</f>
        <v>-1</v>
      </c>
      <c r="BK25">
        <f>IFERROR(VLOOKUP($A25, CDS3Y_bbg!BJ$5:BK$241,2), -1)</f>
        <v>-1</v>
      </c>
      <c r="BL25">
        <f>IFERROR(VLOOKUP($A25, CDS3Y_bbg!BK$5:BL$241,2), -1)</f>
        <v>-1</v>
      </c>
      <c r="BM25">
        <f>IFERROR(VLOOKUP($A25, CDS3Y_bbg!BL$5:BM$241,2), -1)</f>
        <v>43424</v>
      </c>
      <c r="BN25">
        <f>IFERROR(VLOOKUP($A25, CDS3Y_bbg!BM$5:BN$241,2), -1)</f>
        <v>-1</v>
      </c>
      <c r="BO25">
        <f>IFERROR(VLOOKUP($A25, CDS3Y_bbg!BN$5:BO$241,2), -1)</f>
        <v>43426</v>
      </c>
      <c r="BP25">
        <f>IFERROR(VLOOKUP($A25, CDS3Y_bbg!BO$5:BP$241,2), -1)</f>
        <v>-1</v>
      </c>
      <c r="BQ25">
        <f>IFERROR(VLOOKUP($A25, CDS3Y_bbg!BP$5:BQ$241,2), -1)</f>
        <v>-1</v>
      </c>
      <c r="BR25">
        <f>IFERROR(VLOOKUP($A25, CDS3Y_bbg!BQ$5:BR$241,2), -1)</f>
        <v>-1</v>
      </c>
      <c r="BS25">
        <f>IFERROR(VLOOKUP($A25, CDS3Y_bbg!BR$5:BS$241,2), -1)</f>
        <v>43426</v>
      </c>
      <c r="BT25">
        <f>IFERROR(VLOOKUP($A25, CDS3Y_bbg!BS$5:BT$241,2), -1)</f>
        <v>-1</v>
      </c>
      <c r="BU25">
        <f>IFERROR(VLOOKUP($A25, CDS3Y_bbg!BT$5:BU$241,2), -1)</f>
        <v>-1</v>
      </c>
      <c r="BV25">
        <f>IFERROR(VLOOKUP($A25, CDS3Y_bbg!BU$5:BV$241,2), -1)</f>
        <v>-1</v>
      </c>
      <c r="BW25">
        <f>IFERROR(VLOOKUP($A25, CDS3Y_bbg!BV$5:BW$241,2), -1)</f>
        <v>41915</v>
      </c>
      <c r="BX25">
        <f>IFERROR(VLOOKUP($A25, CDS3Y_bbg!BW$5:BX$241,2), -1)</f>
        <v>-1</v>
      </c>
      <c r="BY25">
        <f>IFERROR(VLOOKUP($A25, CDS3Y_bbg!BX$5:BY$241,2), -1)</f>
        <v>-1</v>
      </c>
      <c r="BZ25">
        <f>IFERROR(VLOOKUP($A25, CDS3Y_bbg!BY$5:BZ$241,2), -1)</f>
        <v>-1</v>
      </c>
      <c r="CA25">
        <f>IFERROR(VLOOKUP($A25, CDS3Y_bbg!BZ$5:CA$241,2), -1)</f>
        <v>41911</v>
      </c>
      <c r="CB25">
        <f>IFERROR(VLOOKUP($A25, CDS3Y_bbg!CA$5:CB$241,2), -1)</f>
        <v>-1</v>
      </c>
      <c r="CC25">
        <f>IFERROR(VLOOKUP($A25, CDS3Y_bbg!CB$5:CC$241,2), -1)</f>
        <v>41912</v>
      </c>
      <c r="CD25">
        <f>IFERROR(VLOOKUP($A25, CDS3Y_bbg!CC$5:CD$241,2), -1)</f>
        <v>-1</v>
      </c>
      <c r="CE25">
        <f>IFERROR(VLOOKUP($A25, CDS3Y_bbg!CD$5:CE$241,2), -1)</f>
        <v>43332</v>
      </c>
      <c r="CF25">
        <f>IFERROR(VLOOKUP($A25, CDS3Y_bbg!CE$5:CF$241,2), -1)</f>
        <v>-1</v>
      </c>
      <c r="CG25">
        <f>IFERROR(VLOOKUP($A25, CDS3Y_bbg!CF$5:CG$241,2), -1)</f>
        <v>41893</v>
      </c>
      <c r="CH25">
        <f>IFERROR(VLOOKUP($A25, CDS3Y_bbg!CG$5:CH$241,2), -1)</f>
        <v>-1</v>
      </c>
      <c r="CI25">
        <f>IFERROR(VLOOKUP($A25, CDS3Y_bbg!CH$5:CI$241,2), -1)</f>
        <v>-1</v>
      </c>
      <c r="CJ25">
        <f>IFERROR(VLOOKUP($A25, CDS3Y_bbg!CI$5:CJ$241,2), -1)</f>
        <v>-1</v>
      </c>
      <c r="CK25">
        <f>IFERROR(VLOOKUP($A25, CDS3Y_bbg!CJ$5:CK$241,2), -1)</f>
        <v>41844</v>
      </c>
      <c r="CL25">
        <f>IFERROR(VLOOKUP($A25, CDS3Y_bbg!CK$5:CL$241,2), -1)</f>
        <v>-1</v>
      </c>
      <c r="CM25">
        <f>IFERROR(VLOOKUP($A25, CDS3Y_bbg!CL$5:CM$241,2), -1)</f>
        <v>-1</v>
      </c>
      <c r="CN25">
        <f>IFERROR(VLOOKUP($A25, CDS3Y_bbg!CM$5:CN$241,2), -1)</f>
        <v>-1</v>
      </c>
    </row>
    <row r="26" spans="1:92" x14ac:dyDescent="0.25">
      <c r="A26" s="1">
        <v>37287</v>
      </c>
      <c r="B26">
        <f>IFERROR(VLOOKUP($A26, CDS3Y_bbg!A$5:B$241,2), -1)</f>
        <v>777.5</v>
      </c>
      <c r="C26">
        <f>IFERROR(VLOOKUP($A26, CDS3Y_bbg!B$5:C$241,2), -1)</f>
        <v>41831</v>
      </c>
      <c r="D26">
        <f>IFERROR(VLOOKUP($A26, CDS3Y_bbg!C$5:D$241,2), -1)</f>
        <v>-1</v>
      </c>
      <c r="E26">
        <f>IFERROR(VLOOKUP($A26, CDS3Y_bbg!D$5:E$241,2), -1)</f>
        <v>44895</v>
      </c>
      <c r="F26">
        <f>IFERROR(VLOOKUP($A26, CDS3Y_bbg!E$5:F$241,2), -1)</f>
        <v>-1</v>
      </c>
      <c r="G26">
        <f>IFERROR(VLOOKUP($A26, CDS3Y_bbg!F$5:G$241,2), -1)</f>
        <v>40360</v>
      </c>
      <c r="H26">
        <f>IFERROR(VLOOKUP($A26, CDS3Y_bbg!G$5:H$241,2), -1)</f>
        <v>-1</v>
      </c>
      <c r="I26">
        <f>IFERROR(VLOOKUP($A26, CDS3Y_bbg!H$5:I$241,2), -1)</f>
        <v>44834</v>
      </c>
      <c r="J26">
        <f>IFERROR(VLOOKUP($A26, CDS3Y_bbg!I$5:J$241,2), -1)</f>
        <v>-1</v>
      </c>
      <c r="K26">
        <f>IFERROR(VLOOKUP($A26, CDS3Y_bbg!J$5:K$241,2), -1)</f>
        <v>41819</v>
      </c>
      <c r="L26">
        <f>IFERROR(VLOOKUP($A26, CDS3Y_bbg!K$5:L$241,2), -1)</f>
        <v>280</v>
      </c>
      <c r="M26">
        <f>IFERROR(VLOOKUP($A26, CDS3Y_bbg!L$5:M$241,2), -1)</f>
        <v>40469</v>
      </c>
      <c r="N26">
        <f>IFERROR(VLOOKUP($A26, CDS3Y_bbg!M$5:N$241,2), -1)</f>
        <v>-1</v>
      </c>
      <c r="O26">
        <f>IFERROR(VLOOKUP($A26, CDS3Y_bbg!N$5:O$241,2), -1)</f>
        <v>40289</v>
      </c>
      <c r="P26">
        <f>IFERROR(VLOOKUP($A26, CDS3Y_bbg!O$5:P$241,2), -1)</f>
        <v>137.5</v>
      </c>
      <c r="Q26">
        <f>IFERROR(VLOOKUP($A26, CDS3Y_bbg!P$5:Q$241,2), -1)</f>
        <v>44377</v>
      </c>
      <c r="R26">
        <f>IFERROR(VLOOKUP($A26, CDS3Y_bbg!Q$5:R$241,2), -1)</f>
        <v>157.5</v>
      </c>
      <c r="S26">
        <f>IFERROR(VLOOKUP($A26, CDS3Y_bbg!R$5:S$241,2), -1)</f>
        <v>43337</v>
      </c>
      <c r="T26">
        <f>IFERROR(VLOOKUP($A26, CDS3Y_bbg!S$5:T$241,2), -1)</f>
        <v>-1</v>
      </c>
      <c r="U26">
        <f>IFERROR(VLOOKUP($A26, CDS3Y_bbg!T$5:U$241,2), -1)</f>
        <v>42062</v>
      </c>
      <c r="V26">
        <f>IFERROR(VLOOKUP($A26, CDS3Y_bbg!U$5:V$241,2), -1)</f>
        <v>-1</v>
      </c>
      <c r="W26">
        <f>IFERROR(VLOOKUP($A26, CDS3Y_bbg!V$5:W$241,2), -1)</f>
        <v>42283</v>
      </c>
      <c r="X26">
        <f>IFERROR(VLOOKUP($A26, CDS3Y_bbg!W$5:X$241,2), -1)</f>
        <v>422.5</v>
      </c>
      <c r="Y26">
        <f>IFERROR(VLOOKUP($A26, CDS3Y_bbg!X$5:Y$241,2), -1)</f>
        <v>44468</v>
      </c>
      <c r="Z26">
        <f>IFERROR(VLOOKUP($A26, CDS3Y_bbg!Y$5:Z$241,2), -1)</f>
        <v>162.5</v>
      </c>
      <c r="AA26">
        <f>IFERROR(VLOOKUP($A26, CDS3Y_bbg!Z$5:AA$241,2), -1)</f>
        <v>40481</v>
      </c>
      <c r="AB26">
        <f>IFERROR(VLOOKUP($A26, CDS3Y_bbg!AA$5:AB$241,2), -1)</f>
        <v>-1</v>
      </c>
      <c r="AC26">
        <f>IFERROR(VLOOKUP($A26, CDS3Y_bbg!AB$5:AC$241,2), -1)</f>
        <v>42676</v>
      </c>
      <c r="AD26">
        <f>IFERROR(VLOOKUP($A26, CDS3Y_bbg!AC$5:AD$241,2), -1)</f>
        <v>-1</v>
      </c>
      <c r="AE26">
        <f>IFERROR(VLOOKUP($A26, CDS3Y_bbg!AD$5:AE$241,2), -1)</f>
        <v>41149</v>
      </c>
      <c r="AF26">
        <f>IFERROR(VLOOKUP($A26, CDS3Y_bbg!AE$5:AF$241,2), -1)</f>
        <v>-1</v>
      </c>
      <c r="AG26">
        <f>IFERROR(VLOOKUP($A26, CDS3Y_bbg!AF$5:AG$241,2), -1)</f>
        <v>42004</v>
      </c>
      <c r="AH26">
        <f>IFERROR(VLOOKUP($A26, CDS3Y_bbg!AG$5:AH$241,2), -1)</f>
        <v>-1</v>
      </c>
      <c r="AI26">
        <f>IFERROR(VLOOKUP($A26, CDS3Y_bbg!AH$5:AI$241,2), -1)</f>
        <v>-1</v>
      </c>
      <c r="AJ26">
        <f>IFERROR(VLOOKUP($A26, CDS3Y_bbg!AI$5:AJ$241,2), -1)</f>
        <v>-1</v>
      </c>
      <c r="AK26">
        <f>IFERROR(VLOOKUP($A26, CDS3Y_bbg!AJ$5:AK$241,2), -1)</f>
        <v>-1</v>
      </c>
      <c r="AL26">
        <f>IFERROR(VLOOKUP($A26, CDS3Y_bbg!AK$5:AL$241,2), -1)</f>
        <v>-1</v>
      </c>
      <c r="AM26">
        <f>IFERROR(VLOOKUP($A26, CDS3Y_bbg!AL$5:AM$241,2), -1)</f>
        <v>-1</v>
      </c>
      <c r="AN26">
        <f>IFERROR(VLOOKUP($A26, CDS3Y_bbg!AM$5:AN$241,2), -1)</f>
        <v>-1</v>
      </c>
      <c r="AO26">
        <f>IFERROR(VLOOKUP($A26, CDS3Y_bbg!AN$5:AO$241,2), -1)</f>
        <v>43424</v>
      </c>
      <c r="AP26">
        <f>IFERROR(VLOOKUP($A26, CDS3Y_bbg!AO$5:AP$241,2), -1)</f>
        <v>-1</v>
      </c>
      <c r="AQ26">
        <f>IFERROR(VLOOKUP($A26, CDS3Y_bbg!AP$5:AQ$241,2), -1)</f>
        <v>44625</v>
      </c>
      <c r="AR26">
        <f>IFERROR(VLOOKUP($A26, CDS3Y_bbg!AQ$5:AR$241,2), -1)</f>
        <v>-1</v>
      </c>
      <c r="AS26">
        <f>IFERROR(VLOOKUP($A26, CDS3Y_bbg!AR$5:AS$241,2), -1)</f>
        <v>44626</v>
      </c>
      <c r="AT26">
        <f>IFERROR(VLOOKUP($A26, CDS3Y_bbg!AS$5:AT$241,2), -1)</f>
        <v>-1</v>
      </c>
      <c r="AU26">
        <f>IFERROR(VLOOKUP($A26, CDS3Y_bbg!AT$5:AU$241,2), -1)</f>
        <v>-1</v>
      </c>
      <c r="AV26">
        <f>IFERROR(VLOOKUP($A26, CDS3Y_bbg!AU$5:AV$241,2), -1)</f>
        <v>-1</v>
      </c>
      <c r="AW26">
        <f>IFERROR(VLOOKUP($A26, CDS3Y_bbg!AV$5:AW$241,2), -1)</f>
        <v>41863</v>
      </c>
      <c r="AX26">
        <f>IFERROR(VLOOKUP($A26, CDS3Y_bbg!AW$5:AX$241,2), -1)</f>
        <v>-1</v>
      </c>
      <c r="AY26">
        <f>IFERROR(VLOOKUP($A26, CDS3Y_bbg!AX$5:AY$241,2), -1)</f>
        <v>43402</v>
      </c>
      <c r="AZ26">
        <f>IFERROR(VLOOKUP($A26, CDS3Y_bbg!AY$5:AZ$241,2), -1)</f>
        <v>-1</v>
      </c>
      <c r="BA26">
        <f>IFERROR(VLOOKUP($A26, CDS3Y_bbg!AZ$5:BA$241,2), -1)</f>
        <v>-1</v>
      </c>
      <c r="BB26">
        <f>IFERROR(VLOOKUP($A26, CDS3Y_bbg!BA$5:BB$241,2), -1)</f>
        <v>-1</v>
      </c>
      <c r="BC26">
        <f>IFERROR(VLOOKUP($A26, CDS3Y_bbg!BB$5:BC$241,2), -1)</f>
        <v>41722</v>
      </c>
      <c r="BD26">
        <f>IFERROR(VLOOKUP($A26, CDS3Y_bbg!BC$5:BD$241,2), -1)</f>
        <v>-1</v>
      </c>
      <c r="BE26">
        <f>IFERROR(VLOOKUP($A26, CDS3Y_bbg!BD$5:BE$241,2), -1)</f>
        <v>-1</v>
      </c>
      <c r="BF26">
        <f>IFERROR(VLOOKUP($A26, CDS3Y_bbg!BE$5:BF$241,2), -1)</f>
        <v>-1</v>
      </c>
      <c r="BG26">
        <f>IFERROR(VLOOKUP($A26, CDS3Y_bbg!BF$5:BG$241,2), -1)</f>
        <v>-1</v>
      </c>
      <c r="BH26">
        <f>IFERROR(VLOOKUP($A26, CDS3Y_bbg!BG$5:BH$241,2), -1)</f>
        <v>-1</v>
      </c>
      <c r="BI26">
        <f>IFERROR(VLOOKUP($A26, CDS3Y_bbg!BH$5:BI$241,2), -1)</f>
        <v>43424</v>
      </c>
      <c r="BJ26">
        <f>IFERROR(VLOOKUP($A26, CDS3Y_bbg!BI$5:BJ$241,2), -1)</f>
        <v>-1</v>
      </c>
      <c r="BK26">
        <f>IFERROR(VLOOKUP($A26, CDS3Y_bbg!BJ$5:BK$241,2), -1)</f>
        <v>-1</v>
      </c>
      <c r="BL26">
        <f>IFERROR(VLOOKUP($A26, CDS3Y_bbg!BK$5:BL$241,2), -1)</f>
        <v>-1</v>
      </c>
      <c r="BM26">
        <f>IFERROR(VLOOKUP($A26, CDS3Y_bbg!BL$5:BM$241,2), -1)</f>
        <v>43424</v>
      </c>
      <c r="BN26">
        <f>IFERROR(VLOOKUP($A26, CDS3Y_bbg!BM$5:BN$241,2), -1)</f>
        <v>-1</v>
      </c>
      <c r="BO26">
        <f>IFERROR(VLOOKUP($A26, CDS3Y_bbg!BN$5:BO$241,2), -1)</f>
        <v>43426</v>
      </c>
      <c r="BP26">
        <f>IFERROR(VLOOKUP($A26, CDS3Y_bbg!BO$5:BP$241,2), -1)</f>
        <v>-1</v>
      </c>
      <c r="BQ26">
        <f>IFERROR(VLOOKUP($A26, CDS3Y_bbg!BP$5:BQ$241,2), -1)</f>
        <v>-1</v>
      </c>
      <c r="BR26">
        <f>IFERROR(VLOOKUP($A26, CDS3Y_bbg!BQ$5:BR$241,2), -1)</f>
        <v>-1</v>
      </c>
      <c r="BS26">
        <f>IFERROR(VLOOKUP($A26, CDS3Y_bbg!BR$5:BS$241,2), -1)</f>
        <v>43426</v>
      </c>
      <c r="BT26">
        <f>IFERROR(VLOOKUP($A26, CDS3Y_bbg!BS$5:BT$241,2), -1)</f>
        <v>-1</v>
      </c>
      <c r="BU26">
        <f>IFERROR(VLOOKUP($A26, CDS3Y_bbg!BT$5:BU$241,2), -1)</f>
        <v>-1</v>
      </c>
      <c r="BV26">
        <f>IFERROR(VLOOKUP($A26, CDS3Y_bbg!BU$5:BV$241,2), -1)</f>
        <v>-1</v>
      </c>
      <c r="BW26">
        <f>IFERROR(VLOOKUP($A26, CDS3Y_bbg!BV$5:BW$241,2), -1)</f>
        <v>41915</v>
      </c>
      <c r="BX26">
        <f>IFERROR(VLOOKUP($A26, CDS3Y_bbg!BW$5:BX$241,2), -1)</f>
        <v>-1</v>
      </c>
      <c r="BY26">
        <f>IFERROR(VLOOKUP($A26, CDS3Y_bbg!BX$5:BY$241,2), -1)</f>
        <v>-1</v>
      </c>
      <c r="BZ26">
        <f>IFERROR(VLOOKUP($A26, CDS3Y_bbg!BY$5:BZ$241,2), -1)</f>
        <v>-1</v>
      </c>
      <c r="CA26">
        <f>IFERROR(VLOOKUP($A26, CDS3Y_bbg!BZ$5:CA$241,2), -1)</f>
        <v>41911</v>
      </c>
      <c r="CB26">
        <f>IFERROR(VLOOKUP($A26, CDS3Y_bbg!CA$5:CB$241,2), -1)</f>
        <v>-1</v>
      </c>
      <c r="CC26">
        <f>IFERROR(VLOOKUP($A26, CDS3Y_bbg!CB$5:CC$241,2), -1)</f>
        <v>41912</v>
      </c>
      <c r="CD26">
        <f>IFERROR(VLOOKUP($A26, CDS3Y_bbg!CC$5:CD$241,2), -1)</f>
        <v>-1</v>
      </c>
      <c r="CE26">
        <f>IFERROR(VLOOKUP($A26, CDS3Y_bbg!CD$5:CE$241,2), -1)</f>
        <v>43332</v>
      </c>
      <c r="CF26">
        <f>IFERROR(VLOOKUP($A26, CDS3Y_bbg!CE$5:CF$241,2), -1)</f>
        <v>-1</v>
      </c>
      <c r="CG26">
        <f>IFERROR(VLOOKUP($A26, CDS3Y_bbg!CF$5:CG$241,2), -1)</f>
        <v>41893</v>
      </c>
      <c r="CH26">
        <f>IFERROR(VLOOKUP($A26, CDS3Y_bbg!CG$5:CH$241,2), -1)</f>
        <v>-1</v>
      </c>
      <c r="CI26">
        <f>IFERROR(VLOOKUP($A26, CDS3Y_bbg!CH$5:CI$241,2), -1)</f>
        <v>-1</v>
      </c>
      <c r="CJ26">
        <f>IFERROR(VLOOKUP($A26, CDS3Y_bbg!CI$5:CJ$241,2), -1)</f>
        <v>-1</v>
      </c>
      <c r="CK26">
        <f>IFERROR(VLOOKUP($A26, CDS3Y_bbg!CJ$5:CK$241,2), -1)</f>
        <v>41844</v>
      </c>
      <c r="CL26">
        <f>IFERROR(VLOOKUP($A26, CDS3Y_bbg!CK$5:CL$241,2), -1)</f>
        <v>-1</v>
      </c>
      <c r="CM26">
        <f>IFERROR(VLOOKUP($A26, CDS3Y_bbg!CL$5:CM$241,2), -1)</f>
        <v>-1</v>
      </c>
      <c r="CN26">
        <f>IFERROR(VLOOKUP($A26, CDS3Y_bbg!CM$5:CN$241,2), -1)</f>
        <v>-1</v>
      </c>
    </row>
    <row r="27" spans="1:92" x14ac:dyDescent="0.25">
      <c r="A27" s="1">
        <v>37315</v>
      </c>
      <c r="B27">
        <f>IFERROR(VLOOKUP($A27, CDS3Y_bbg!A$5:B$241,2), -1)</f>
        <v>697.5</v>
      </c>
      <c r="C27">
        <f>IFERROR(VLOOKUP($A27, CDS3Y_bbg!B$5:C$241,2), -1)</f>
        <v>41831</v>
      </c>
      <c r="D27">
        <f>IFERROR(VLOOKUP($A27, CDS3Y_bbg!C$5:D$241,2), -1)</f>
        <v>-1</v>
      </c>
      <c r="E27">
        <f>IFERROR(VLOOKUP($A27, CDS3Y_bbg!D$5:E$241,2), -1)</f>
        <v>44895</v>
      </c>
      <c r="F27">
        <f>IFERROR(VLOOKUP($A27, CDS3Y_bbg!E$5:F$241,2), -1)</f>
        <v>-1</v>
      </c>
      <c r="G27">
        <f>IFERROR(VLOOKUP($A27, CDS3Y_bbg!F$5:G$241,2), -1)</f>
        <v>40360</v>
      </c>
      <c r="H27">
        <f>IFERROR(VLOOKUP($A27, CDS3Y_bbg!G$5:H$241,2), -1)</f>
        <v>-1</v>
      </c>
      <c r="I27">
        <f>IFERROR(VLOOKUP($A27, CDS3Y_bbg!H$5:I$241,2), -1)</f>
        <v>44834</v>
      </c>
      <c r="J27">
        <f>IFERROR(VLOOKUP($A27, CDS3Y_bbg!I$5:J$241,2), -1)</f>
        <v>-1</v>
      </c>
      <c r="K27">
        <f>IFERROR(VLOOKUP($A27, CDS3Y_bbg!J$5:K$241,2), -1)</f>
        <v>41819</v>
      </c>
      <c r="L27">
        <f>IFERROR(VLOOKUP($A27, CDS3Y_bbg!K$5:L$241,2), -1)</f>
        <v>277.5</v>
      </c>
      <c r="M27">
        <f>IFERROR(VLOOKUP($A27, CDS3Y_bbg!L$5:M$241,2), -1)</f>
        <v>40469</v>
      </c>
      <c r="N27">
        <f>IFERROR(VLOOKUP($A27, CDS3Y_bbg!M$5:N$241,2), -1)</f>
        <v>51.25</v>
      </c>
      <c r="O27">
        <f>IFERROR(VLOOKUP($A27, CDS3Y_bbg!N$5:O$241,2), -1)</f>
        <v>40289</v>
      </c>
      <c r="P27">
        <f>IFERROR(VLOOKUP($A27, CDS3Y_bbg!O$5:P$241,2), -1)</f>
        <v>137.5</v>
      </c>
      <c r="Q27">
        <f>IFERROR(VLOOKUP($A27, CDS3Y_bbg!P$5:Q$241,2), -1)</f>
        <v>44377</v>
      </c>
      <c r="R27">
        <f>IFERROR(VLOOKUP($A27, CDS3Y_bbg!Q$5:R$241,2), -1)</f>
        <v>156</v>
      </c>
      <c r="S27">
        <f>IFERROR(VLOOKUP($A27, CDS3Y_bbg!R$5:S$241,2), -1)</f>
        <v>43337</v>
      </c>
      <c r="T27">
        <f>IFERROR(VLOOKUP($A27, CDS3Y_bbg!S$5:T$241,2), -1)</f>
        <v>-1</v>
      </c>
      <c r="U27">
        <f>IFERROR(VLOOKUP($A27, CDS3Y_bbg!T$5:U$241,2), -1)</f>
        <v>42062</v>
      </c>
      <c r="V27">
        <f>IFERROR(VLOOKUP($A27, CDS3Y_bbg!U$5:V$241,2), -1)</f>
        <v>36.5</v>
      </c>
      <c r="W27">
        <f>IFERROR(VLOOKUP($A27, CDS3Y_bbg!V$5:W$241,2), -1)</f>
        <v>42283</v>
      </c>
      <c r="X27">
        <f>IFERROR(VLOOKUP($A27, CDS3Y_bbg!W$5:X$241,2), -1)</f>
        <v>350</v>
      </c>
      <c r="Y27">
        <f>IFERROR(VLOOKUP($A27, CDS3Y_bbg!X$5:Y$241,2), -1)</f>
        <v>44468</v>
      </c>
      <c r="Z27">
        <f>IFERROR(VLOOKUP($A27, CDS3Y_bbg!Y$5:Z$241,2), -1)</f>
        <v>172.5</v>
      </c>
      <c r="AA27">
        <f>IFERROR(VLOOKUP($A27, CDS3Y_bbg!Z$5:AA$241,2), -1)</f>
        <v>40481</v>
      </c>
      <c r="AB27">
        <f>IFERROR(VLOOKUP($A27, CDS3Y_bbg!AA$5:AB$241,2), -1)</f>
        <v>-1</v>
      </c>
      <c r="AC27">
        <f>IFERROR(VLOOKUP($A27, CDS3Y_bbg!AB$5:AC$241,2), -1)</f>
        <v>42676</v>
      </c>
      <c r="AD27">
        <f>IFERROR(VLOOKUP($A27, CDS3Y_bbg!AC$5:AD$241,2), -1)</f>
        <v>-1</v>
      </c>
      <c r="AE27">
        <f>IFERROR(VLOOKUP($A27, CDS3Y_bbg!AD$5:AE$241,2), -1)</f>
        <v>41149</v>
      </c>
      <c r="AF27">
        <f>IFERROR(VLOOKUP($A27, CDS3Y_bbg!AE$5:AF$241,2), -1)</f>
        <v>-1</v>
      </c>
      <c r="AG27">
        <f>IFERROR(VLOOKUP($A27, CDS3Y_bbg!AF$5:AG$241,2), -1)</f>
        <v>42004</v>
      </c>
      <c r="AH27">
        <f>IFERROR(VLOOKUP($A27, CDS3Y_bbg!AG$5:AH$241,2), -1)</f>
        <v>-1</v>
      </c>
      <c r="AI27">
        <f>IFERROR(VLOOKUP($A27, CDS3Y_bbg!AH$5:AI$241,2), -1)</f>
        <v>-1</v>
      </c>
      <c r="AJ27">
        <f>IFERROR(VLOOKUP($A27, CDS3Y_bbg!AI$5:AJ$241,2), -1)</f>
        <v>-1</v>
      </c>
      <c r="AK27">
        <f>IFERROR(VLOOKUP($A27, CDS3Y_bbg!AJ$5:AK$241,2), -1)</f>
        <v>-1</v>
      </c>
      <c r="AL27">
        <f>IFERROR(VLOOKUP($A27, CDS3Y_bbg!AK$5:AL$241,2), -1)</f>
        <v>-1</v>
      </c>
      <c r="AM27">
        <f>IFERROR(VLOOKUP($A27, CDS3Y_bbg!AL$5:AM$241,2), -1)</f>
        <v>-1</v>
      </c>
      <c r="AN27">
        <f>IFERROR(VLOOKUP($A27, CDS3Y_bbg!AM$5:AN$241,2), -1)</f>
        <v>-1</v>
      </c>
      <c r="AO27">
        <f>IFERROR(VLOOKUP($A27, CDS3Y_bbg!AN$5:AO$241,2), -1)</f>
        <v>43424</v>
      </c>
      <c r="AP27">
        <f>IFERROR(VLOOKUP($A27, CDS3Y_bbg!AO$5:AP$241,2), -1)</f>
        <v>-1</v>
      </c>
      <c r="AQ27">
        <f>IFERROR(VLOOKUP($A27, CDS3Y_bbg!AP$5:AQ$241,2), -1)</f>
        <v>44625</v>
      </c>
      <c r="AR27">
        <f>IFERROR(VLOOKUP($A27, CDS3Y_bbg!AQ$5:AR$241,2), -1)</f>
        <v>-1</v>
      </c>
      <c r="AS27">
        <f>IFERROR(VLOOKUP($A27, CDS3Y_bbg!AR$5:AS$241,2), -1)</f>
        <v>44626</v>
      </c>
      <c r="AT27">
        <f>IFERROR(VLOOKUP($A27, CDS3Y_bbg!AS$5:AT$241,2), -1)</f>
        <v>-1</v>
      </c>
      <c r="AU27">
        <f>IFERROR(VLOOKUP($A27, CDS3Y_bbg!AT$5:AU$241,2), -1)</f>
        <v>-1</v>
      </c>
      <c r="AV27">
        <f>IFERROR(VLOOKUP($A27, CDS3Y_bbg!AU$5:AV$241,2), -1)</f>
        <v>-1</v>
      </c>
      <c r="AW27">
        <f>IFERROR(VLOOKUP($A27, CDS3Y_bbg!AV$5:AW$241,2), -1)</f>
        <v>41863</v>
      </c>
      <c r="AX27">
        <f>IFERROR(VLOOKUP($A27, CDS3Y_bbg!AW$5:AX$241,2), -1)</f>
        <v>-1</v>
      </c>
      <c r="AY27">
        <f>IFERROR(VLOOKUP($A27, CDS3Y_bbg!AX$5:AY$241,2), -1)</f>
        <v>43402</v>
      </c>
      <c r="AZ27">
        <f>IFERROR(VLOOKUP($A27, CDS3Y_bbg!AY$5:AZ$241,2), -1)</f>
        <v>-1</v>
      </c>
      <c r="BA27">
        <f>IFERROR(VLOOKUP($A27, CDS3Y_bbg!AZ$5:BA$241,2), -1)</f>
        <v>-1</v>
      </c>
      <c r="BB27">
        <f>IFERROR(VLOOKUP($A27, CDS3Y_bbg!BA$5:BB$241,2), -1)</f>
        <v>-1</v>
      </c>
      <c r="BC27">
        <f>IFERROR(VLOOKUP($A27, CDS3Y_bbg!BB$5:BC$241,2), -1)</f>
        <v>41722</v>
      </c>
      <c r="BD27">
        <f>IFERROR(VLOOKUP($A27, CDS3Y_bbg!BC$5:BD$241,2), -1)</f>
        <v>-1</v>
      </c>
      <c r="BE27">
        <f>IFERROR(VLOOKUP($A27, CDS3Y_bbg!BD$5:BE$241,2), -1)</f>
        <v>-1</v>
      </c>
      <c r="BF27">
        <f>IFERROR(VLOOKUP($A27, CDS3Y_bbg!BE$5:BF$241,2), -1)</f>
        <v>-1</v>
      </c>
      <c r="BG27">
        <f>IFERROR(VLOOKUP($A27, CDS3Y_bbg!BF$5:BG$241,2), -1)</f>
        <v>-1</v>
      </c>
      <c r="BH27">
        <f>IFERROR(VLOOKUP($A27, CDS3Y_bbg!BG$5:BH$241,2), -1)</f>
        <v>-1</v>
      </c>
      <c r="BI27">
        <f>IFERROR(VLOOKUP($A27, CDS3Y_bbg!BH$5:BI$241,2), -1)</f>
        <v>43424</v>
      </c>
      <c r="BJ27">
        <f>IFERROR(VLOOKUP($A27, CDS3Y_bbg!BI$5:BJ$241,2), -1)</f>
        <v>-1</v>
      </c>
      <c r="BK27">
        <f>IFERROR(VLOOKUP($A27, CDS3Y_bbg!BJ$5:BK$241,2), -1)</f>
        <v>-1</v>
      </c>
      <c r="BL27">
        <f>IFERROR(VLOOKUP($A27, CDS3Y_bbg!BK$5:BL$241,2), -1)</f>
        <v>-1</v>
      </c>
      <c r="BM27">
        <f>IFERROR(VLOOKUP($A27, CDS3Y_bbg!BL$5:BM$241,2), -1)</f>
        <v>43424</v>
      </c>
      <c r="BN27">
        <f>IFERROR(VLOOKUP($A27, CDS3Y_bbg!BM$5:BN$241,2), -1)</f>
        <v>-1</v>
      </c>
      <c r="BO27">
        <f>IFERROR(VLOOKUP($A27, CDS3Y_bbg!BN$5:BO$241,2), -1)</f>
        <v>43426</v>
      </c>
      <c r="BP27">
        <f>IFERROR(VLOOKUP($A27, CDS3Y_bbg!BO$5:BP$241,2), -1)</f>
        <v>-1</v>
      </c>
      <c r="BQ27">
        <f>IFERROR(VLOOKUP($A27, CDS3Y_bbg!BP$5:BQ$241,2), -1)</f>
        <v>-1</v>
      </c>
      <c r="BR27">
        <f>IFERROR(VLOOKUP($A27, CDS3Y_bbg!BQ$5:BR$241,2), -1)</f>
        <v>-1</v>
      </c>
      <c r="BS27">
        <f>IFERROR(VLOOKUP($A27, CDS3Y_bbg!BR$5:BS$241,2), -1)</f>
        <v>43426</v>
      </c>
      <c r="BT27">
        <f>IFERROR(VLOOKUP($A27, CDS3Y_bbg!BS$5:BT$241,2), -1)</f>
        <v>-1</v>
      </c>
      <c r="BU27">
        <f>IFERROR(VLOOKUP($A27, CDS3Y_bbg!BT$5:BU$241,2), -1)</f>
        <v>-1</v>
      </c>
      <c r="BV27">
        <f>IFERROR(VLOOKUP($A27, CDS3Y_bbg!BU$5:BV$241,2), -1)</f>
        <v>-1</v>
      </c>
      <c r="BW27">
        <f>IFERROR(VLOOKUP($A27, CDS3Y_bbg!BV$5:BW$241,2), -1)</f>
        <v>41915</v>
      </c>
      <c r="BX27">
        <f>IFERROR(VLOOKUP($A27, CDS3Y_bbg!BW$5:BX$241,2), -1)</f>
        <v>-1</v>
      </c>
      <c r="BY27">
        <f>IFERROR(VLOOKUP($A27, CDS3Y_bbg!BX$5:BY$241,2), -1)</f>
        <v>-1</v>
      </c>
      <c r="BZ27">
        <f>IFERROR(VLOOKUP($A27, CDS3Y_bbg!BY$5:BZ$241,2), -1)</f>
        <v>-1</v>
      </c>
      <c r="CA27">
        <f>IFERROR(VLOOKUP($A27, CDS3Y_bbg!BZ$5:CA$241,2), -1)</f>
        <v>41911</v>
      </c>
      <c r="CB27">
        <f>IFERROR(VLOOKUP($A27, CDS3Y_bbg!CA$5:CB$241,2), -1)</f>
        <v>-1</v>
      </c>
      <c r="CC27">
        <f>IFERROR(VLOOKUP($A27, CDS3Y_bbg!CB$5:CC$241,2), -1)</f>
        <v>41912</v>
      </c>
      <c r="CD27">
        <f>IFERROR(VLOOKUP($A27, CDS3Y_bbg!CC$5:CD$241,2), -1)</f>
        <v>-1</v>
      </c>
      <c r="CE27">
        <f>IFERROR(VLOOKUP($A27, CDS3Y_bbg!CD$5:CE$241,2), -1)</f>
        <v>43332</v>
      </c>
      <c r="CF27">
        <f>IFERROR(VLOOKUP($A27, CDS3Y_bbg!CE$5:CF$241,2), -1)</f>
        <v>-1</v>
      </c>
      <c r="CG27">
        <f>IFERROR(VLOOKUP($A27, CDS3Y_bbg!CF$5:CG$241,2), -1)</f>
        <v>41893</v>
      </c>
      <c r="CH27">
        <f>IFERROR(VLOOKUP($A27, CDS3Y_bbg!CG$5:CH$241,2), -1)</f>
        <v>-1</v>
      </c>
      <c r="CI27">
        <f>IFERROR(VLOOKUP($A27, CDS3Y_bbg!CH$5:CI$241,2), -1)</f>
        <v>-1</v>
      </c>
      <c r="CJ27">
        <f>IFERROR(VLOOKUP($A27, CDS3Y_bbg!CI$5:CJ$241,2), -1)</f>
        <v>-1</v>
      </c>
      <c r="CK27">
        <f>IFERROR(VLOOKUP($A27, CDS3Y_bbg!CJ$5:CK$241,2), -1)</f>
        <v>41844</v>
      </c>
      <c r="CL27">
        <f>IFERROR(VLOOKUP($A27, CDS3Y_bbg!CK$5:CL$241,2), -1)</f>
        <v>-1</v>
      </c>
      <c r="CM27">
        <f>IFERROR(VLOOKUP($A27, CDS3Y_bbg!CL$5:CM$241,2), -1)</f>
        <v>-1</v>
      </c>
      <c r="CN27">
        <f>IFERROR(VLOOKUP($A27, CDS3Y_bbg!CM$5:CN$241,2), -1)</f>
        <v>-1</v>
      </c>
    </row>
    <row r="28" spans="1:92" x14ac:dyDescent="0.25">
      <c r="A28" s="1">
        <v>37344</v>
      </c>
      <c r="B28">
        <f>IFERROR(VLOOKUP($A28, CDS3Y_bbg!A$5:B$241,2), -1)</f>
        <v>647.5</v>
      </c>
      <c r="C28">
        <f>IFERROR(VLOOKUP($A28, CDS3Y_bbg!B$5:C$241,2), -1)</f>
        <v>41831</v>
      </c>
      <c r="D28">
        <f>IFERROR(VLOOKUP($A28, CDS3Y_bbg!C$5:D$241,2), -1)</f>
        <v>-1</v>
      </c>
      <c r="E28">
        <f>IFERROR(VLOOKUP($A28, CDS3Y_bbg!D$5:E$241,2), -1)</f>
        <v>44895</v>
      </c>
      <c r="F28">
        <f>IFERROR(VLOOKUP($A28, CDS3Y_bbg!E$5:F$241,2), -1)</f>
        <v>-1</v>
      </c>
      <c r="G28">
        <f>IFERROR(VLOOKUP($A28, CDS3Y_bbg!F$5:G$241,2), -1)</f>
        <v>40360</v>
      </c>
      <c r="H28">
        <f>IFERROR(VLOOKUP($A28, CDS3Y_bbg!G$5:H$241,2), -1)</f>
        <v>-1</v>
      </c>
      <c r="I28">
        <f>IFERROR(VLOOKUP($A28, CDS3Y_bbg!H$5:I$241,2), -1)</f>
        <v>44834</v>
      </c>
      <c r="J28">
        <f>IFERROR(VLOOKUP($A28, CDS3Y_bbg!I$5:J$241,2), -1)</f>
        <v>-1</v>
      </c>
      <c r="K28">
        <f>IFERROR(VLOOKUP($A28, CDS3Y_bbg!J$5:K$241,2), -1)</f>
        <v>41819</v>
      </c>
      <c r="L28">
        <f>IFERROR(VLOOKUP($A28, CDS3Y_bbg!K$5:L$241,2), -1)</f>
        <v>132.5</v>
      </c>
      <c r="M28">
        <f>IFERROR(VLOOKUP($A28, CDS3Y_bbg!L$5:M$241,2), -1)</f>
        <v>40469</v>
      </c>
      <c r="N28">
        <f>IFERROR(VLOOKUP($A28, CDS3Y_bbg!M$5:N$241,2), -1)</f>
        <v>47.5</v>
      </c>
      <c r="O28">
        <f>IFERROR(VLOOKUP($A28, CDS3Y_bbg!N$5:O$241,2), -1)</f>
        <v>40289</v>
      </c>
      <c r="P28">
        <f>IFERROR(VLOOKUP($A28, CDS3Y_bbg!O$5:P$241,2), -1)</f>
        <v>117.5</v>
      </c>
      <c r="Q28">
        <f>IFERROR(VLOOKUP($A28, CDS3Y_bbg!P$5:Q$241,2), -1)</f>
        <v>44377</v>
      </c>
      <c r="R28">
        <f>IFERROR(VLOOKUP($A28, CDS3Y_bbg!Q$5:R$241,2), -1)</f>
        <v>137.5</v>
      </c>
      <c r="S28">
        <f>IFERROR(VLOOKUP($A28, CDS3Y_bbg!R$5:S$241,2), -1)</f>
        <v>43337</v>
      </c>
      <c r="T28">
        <f>IFERROR(VLOOKUP($A28, CDS3Y_bbg!S$5:T$241,2), -1)</f>
        <v>-1</v>
      </c>
      <c r="U28">
        <f>IFERROR(VLOOKUP($A28, CDS3Y_bbg!T$5:U$241,2), -1)</f>
        <v>42062</v>
      </c>
      <c r="V28">
        <f>IFERROR(VLOOKUP($A28, CDS3Y_bbg!U$5:V$241,2), -1)</f>
        <v>36</v>
      </c>
      <c r="W28">
        <f>IFERROR(VLOOKUP($A28, CDS3Y_bbg!V$5:W$241,2), -1)</f>
        <v>42283</v>
      </c>
      <c r="X28">
        <f>IFERROR(VLOOKUP($A28, CDS3Y_bbg!W$5:X$241,2), -1)</f>
        <v>317.5</v>
      </c>
      <c r="Y28">
        <f>IFERROR(VLOOKUP($A28, CDS3Y_bbg!X$5:Y$241,2), -1)</f>
        <v>44468</v>
      </c>
      <c r="Z28">
        <f>IFERROR(VLOOKUP($A28, CDS3Y_bbg!Y$5:Z$241,2), -1)</f>
        <v>161.25</v>
      </c>
      <c r="AA28">
        <f>IFERROR(VLOOKUP($A28, CDS3Y_bbg!Z$5:AA$241,2), -1)</f>
        <v>40481</v>
      </c>
      <c r="AB28">
        <f>IFERROR(VLOOKUP($A28, CDS3Y_bbg!AA$5:AB$241,2), -1)</f>
        <v>-1</v>
      </c>
      <c r="AC28">
        <f>IFERROR(VLOOKUP($A28, CDS3Y_bbg!AB$5:AC$241,2), -1)</f>
        <v>42676</v>
      </c>
      <c r="AD28">
        <f>IFERROR(VLOOKUP($A28, CDS3Y_bbg!AC$5:AD$241,2), -1)</f>
        <v>527.5</v>
      </c>
      <c r="AE28">
        <f>IFERROR(VLOOKUP($A28, CDS3Y_bbg!AD$5:AE$241,2), -1)</f>
        <v>41149</v>
      </c>
      <c r="AF28">
        <f>IFERROR(VLOOKUP($A28, CDS3Y_bbg!AE$5:AF$241,2), -1)</f>
        <v>-1</v>
      </c>
      <c r="AG28">
        <f>IFERROR(VLOOKUP($A28, CDS3Y_bbg!AF$5:AG$241,2), -1)</f>
        <v>42004</v>
      </c>
      <c r="AH28">
        <f>IFERROR(VLOOKUP($A28, CDS3Y_bbg!AG$5:AH$241,2), -1)</f>
        <v>-1</v>
      </c>
      <c r="AI28">
        <f>IFERROR(VLOOKUP($A28, CDS3Y_bbg!AH$5:AI$241,2), -1)</f>
        <v>-1</v>
      </c>
      <c r="AJ28">
        <f>IFERROR(VLOOKUP($A28, CDS3Y_bbg!AI$5:AJ$241,2), -1)</f>
        <v>-1</v>
      </c>
      <c r="AK28">
        <f>IFERROR(VLOOKUP($A28, CDS3Y_bbg!AJ$5:AK$241,2), -1)</f>
        <v>-1</v>
      </c>
      <c r="AL28">
        <f>IFERROR(VLOOKUP($A28, CDS3Y_bbg!AK$5:AL$241,2), -1)</f>
        <v>-1</v>
      </c>
      <c r="AM28">
        <f>IFERROR(VLOOKUP($A28, CDS3Y_bbg!AL$5:AM$241,2), -1)</f>
        <v>-1</v>
      </c>
      <c r="AN28">
        <f>IFERROR(VLOOKUP($A28, CDS3Y_bbg!AM$5:AN$241,2), -1)</f>
        <v>-1</v>
      </c>
      <c r="AO28">
        <f>IFERROR(VLOOKUP($A28, CDS3Y_bbg!AN$5:AO$241,2), -1)</f>
        <v>43424</v>
      </c>
      <c r="AP28">
        <f>IFERROR(VLOOKUP($A28, CDS3Y_bbg!AO$5:AP$241,2), -1)</f>
        <v>-1</v>
      </c>
      <c r="AQ28">
        <f>IFERROR(VLOOKUP($A28, CDS3Y_bbg!AP$5:AQ$241,2), -1)</f>
        <v>44625</v>
      </c>
      <c r="AR28">
        <f>IFERROR(VLOOKUP($A28, CDS3Y_bbg!AQ$5:AR$241,2), -1)</f>
        <v>-1</v>
      </c>
      <c r="AS28">
        <f>IFERROR(VLOOKUP($A28, CDS3Y_bbg!AR$5:AS$241,2), -1)</f>
        <v>44626</v>
      </c>
      <c r="AT28">
        <f>IFERROR(VLOOKUP($A28, CDS3Y_bbg!AS$5:AT$241,2), -1)</f>
        <v>-1</v>
      </c>
      <c r="AU28">
        <f>IFERROR(VLOOKUP($A28, CDS3Y_bbg!AT$5:AU$241,2), -1)</f>
        <v>-1</v>
      </c>
      <c r="AV28">
        <f>IFERROR(VLOOKUP($A28, CDS3Y_bbg!AU$5:AV$241,2), -1)</f>
        <v>-1</v>
      </c>
      <c r="AW28">
        <f>IFERROR(VLOOKUP($A28, CDS3Y_bbg!AV$5:AW$241,2), -1)</f>
        <v>41863</v>
      </c>
      <c r="AX28">
        <f>IFERROR(VLOOKUP($A28, CDS3Y_bbg!AW$5:AX$241,2), -1)</f>
        <v>-1</v>
      </c>
      <c r="AY28">
        <f>IFERROR(VLOOKUP($A28, CDS3Y_bbg!AX$5:AY$241,2), -1)</f>
        <v>43402</v>
      </c>
      <c r="AZ28">
        <f>IFERROR(VLOOKUP($A28, CDS3Y_bbg!AY$5:AZ$241,2), -1)</f>
        <v>-1</v>
      </c>
      <c r="BA28">
        <f>IFERROR(VLOOKUP($A28, CDS3Y_bbg!AZ$5:BA$241,2), -1)</f>
        <v>-1</v>
      </c>
      <c r="BB28">
        <f>IFERROR(VLOOKUP($A28, CDS3Y_bbg!BA$5:BB$241,2), -1)</f>
        <v>-1</v>
      </c>
      <c r="BC28">
        <f>IFERROR(VLOOKUP($A28, CDS3Y_bbg!BB$5:BC$241,2), -1)</f>
        <v>41722</v>
      </c>
      <c r="BD28">
        <f>IFERROR(VLOOKUP($A28, CDS3Y_bbg!BC$5:BD$241,2), -1)</f>
        <v>-1</v>
      </c>
      <c r="BE28">
        <f>IFERROR(VLOOKUP($A28, CDS3Y_bbg!BD$5:BE$241,2), -1)</f>
        <v>-1</v>
      </c>
      <c r="BF28">
        <f>IFERROR(VLOOKUP($A28, CDS3Y_bbg!BE$5:BF$241,2), -1)</f>
        <v>-1</v>
      </c>
      <c r="BG28">
        <f>IFERROR(VLOOKUP($A28, CDS3Y_bbg!BF$5:BG$241,2), -1)</f>
        <v>-1</v>
      </c>
      <c r="BH28">
        <f>IFERROR(VLOOKUP($A28, CDS3Y_bbg!BG$5:BH$241,2), -1)</f>
        <v>-1</v>
      </c>
      <c r="BI28">
        <f>IFERROR(VLOOKUP($A28, CDS3Y_bbg!BH$5:BI$241,2), -1)</f>
        <v>43424</v>
      </c>
      <c r="BJ28">
        <f>IFERROR(VLOOKUP($A28, CDS3Y_bbg!BI$5:BJ$241,2), -1)</f>
        <v>-1</v>
      </c>
      <c r="BK28">
        <f>IFERROR(VLOOKUP($A28, CDS3Y_bbg!BJ$5:BK$241,2), -1)</f>
        <v>-1</v>
      </c>
      <c r="BL28">
        <f>IFERROR(VLOOKUP($A28, CDS3Y_bbg!BK$5:BL$241,2), -1)</f>
        <v>-1</v>
      </c>
      <c r="BM28">
        <f>IFERROR(VLOOKUP($A28, CDS3Y_bbg!BL$5:BM$241,2), -1)</f>
        <v>43424</v>
      </c>
      <c r="BN28">
        <f>IFERROR(VLOOKUP($A28, CDS3Y_bbg!BM$5:BN$241,2), -1)</f>
        <v>-1</v>
      </c>
      <c r="BO28">
        <f>IFERROR(VLOOKUP($A28, CDS3Y_bbg!BN$5:BO$241,2), -1)</f>
        <v>43426</v>
      </c>
      <c r="BP28">
        <f>IFERROR(VLOOKUP($A28, CDS3Y_bbg!BO$5:BP$241,2), -1)</f>
        <v>-1</v>
      </c>
      <c r="BQ28">
        <f>IFERROR(VLOOKUP($A28, CDS3Y_bbg!BP$5:BQ$241,2), -1)</f>
        <v>-1</v>
      </c>
      <c r="BR28">
        <f>IFERROR(VLOOKUP($A28, CDS3Y_bbg!BQ$5:BR$241,2), -1)</f>
        <v>-1</v>
      </c>
      <c r="BS28">
        <f>IFERROR(VLOOKUP($A28, CDS3Y_bbg!BR$5:BS$241,2), -1)</f>
        <v>43426</v>
      </c>
      <c r="BT28">
        <f>IFERROR(VLOOKUP($A28, CDS3Y_bbg!BS$5:BT$241,2), -1)</f>
        <v>-1</v>
      </c>
      <c r="BU28">
        <f>IFERROR(VLOOKUP($A28, CDS3Y_bbg!BT$5:BU$241,2), -1)</f>
        <v>-1</v>
      </c>
      <c r="BV28">
        <f>IFERROR(VLOOKUP($A28, CDS3Y_bbg!BU$5:BV$241,2), -1)</f>
        <v>-1</v>
      </c>
      <c r="BW28">
        <f>IFERROR(VLOOKUP($A28, CDS3Y_bbg!BV$5:BW$241,2), -1)</f>
        <v>41915</v>
      </c>
      <c r="BX28">
        <f>IFERROR(VLOOKUP($A28, CDS3Y_bbg!BW$5:BX$241,2), -1)</f>
        <v>-1</v>
      </c>
      <c r="BY28">
        <f>IFERROR(VLOOKUP($A28, CDS3Y_bbg!BX$5:BY$241,2), -1)</f>
        <v>-1</v>
      </c>
      <c r="BZ28">
        <f>IFERROR(VLOOKUP($A28, CDS3Y_bbg!BY$5:BZ$241,2), -1)</f>
        <v>-1</v>
      </c>
      <c r="CA28">
        <f>IFERROR(VLOOKUP($A28, CDS3Y_bbg!BZ$5:CA$241,2), -1)</f>
        <v>41911</v>
      </c>
      <c r="CB28">
        <f>IFERROR(VLOOKUP($A28, CDS3Y_bbg!CA$5:CB$241,2), -1)</f>
        <v>-1</v>
      </c>
      <c r="CC28">
        <f>IFERROR(VLOOKUP($A28, CDS3Y_bbg!CB$5:CC$241,2), -1)</f>
        <v>41912</v>
      </c>
      <c r="CD28">
        <f>IFERROR(VLOOKUP($A28, CDS3Y_bbg!CC$5:CD$241,2), -1)</f>
        <v>-1</v>
      </c>
      <c r="CE28">
        <f>IFERROR(VLOOKUP($A28, CDS3Y_bbg!CD$5:CE$241,2), -1)</f>
        <v>43332</v>
      </c>
      <c r="CF28">
        <f>IFERROR(VLOOKUP($A28, CDS3Y_bbg!CE$5:CF$241,2), -1)</f>
        <v>-1</v>
      </c>
      <c r="CG28">
        <f>IFERROR(VLOOKUP($A28, CDS3Y_bbg!CF$5:CG$241,2), -1)</f>
        <v>41893</v>
      </c>
      <c r="CH28">
        <f>IFERROR(VLOOKUP($A28, CDS3Y_bbg!CG$5:CH$241,2), -1)</f>
        <v>-1</v>
      </c>
      <c r="CI28">
        <f>IFERROR(VLOOKUP($A28, CDS3Y_bbg!CH$5:CI$241,2), -1)</f>
        <v>-1</v>
      </c>
      <c r="CJ28">
        <f>IFERROR(VLOOKUP($A28, CDS3Y_bbg!CI$5:CJ$241,2), -1)</f>
        <v>-1</v>
      </c>
      <c r="CK28">
        <f>IFERROR(VLOOKUP($A28, CDS3Y_bbg!CJ$5:CK$241,2), -1)</f>
        <v>41844</v>
      </c>
      <c r="CL28">
        <f>IFERROR(VLOOKUP($A28, CDS3Y_bbg!CK$5:CL$241,2), -1)</f>
        <v>-1</v>
      </c>
      <c r="CM28">
        <f>IFERROR(VLOOKUP($A28, CDS3Y_bbg!CL$5:CM$241,2), -1)</f>
        <v>-1</v>
      </c>
      <c r="CN28">
        <f>IFERROR(VLOOKUP($A28, CDS3Y_bbg!CM$5:CN$241,2), -1)</f>
        <v>-1</v>
      </c>
    </row>
    <row r="29" spans="1:92" x14ac:dyDescent="0.25">
      <c r="A29" s="1">
        <v>37376</v>
      </c>
      <c r="B29">
        <f>IFERROR(VLOOKUP($A29, CDS3Y_bbg!A$5:B$241,2), -1)</f>
        <v>772.5</v>
      </c>
      <c r="C29">
        <f>IFERROR(VLOOKUP($A29, CDS3Y_bbg!B$5:C$241,2), -1)</f>
        <v>41831</v>
      </c>
      <c r="D29">
        <f>IFERROR(VLOOKUP($A29, CDS3Y_bbg!C$5:D$241,2), -1)</f>
        <v>-1</v>
      </c>
      <c r="E29">
        <f>IFERROR(VLOOKUP($A29, CDS3Y_bbg!D$5:E$241,2), -1)</f>
        <v>44895</v>
      </c>
      <c r="F29">
        <f>IFERROR(VLOOKUP($A29, CDS3Y_bbg!E$5:F$241,2), -1)</f>
        <v>-1</v>
      </c>
      <c r="G29">
        <f>IFERROR(VLOOKUP($A29, CDS3Y_bbg!F$5:G$241,2), -1)</f>
        <v>40360</v>
      </c>
      <c r="H29">
        <f>IFERROR(VLOOKUP($A29, CDS3Y_bbg!G$5:H$241,2), -1)</f>
        <v>-1</v>
      </c>
      <c r="I29">
        <f>IFERROR(VLOOKUP($A29, CDS3Y_bbg!H$5:I$241,2), -1)</f>
        <v>44834</v>
      </c>
      <c r="J29">
        <f>IFERROR(VLOOKUP($A29, CDS3Y_bbg!I$5:J$241,2), -1)</f>
        <v>-1</v>
      </c>
      <c r="K29">
        <f>IFERROR(VLOOKUP($A29, CDS3Y_bbg!J$5:K$241,2), -1)</f>
        <v>41819</v>
      </c>
      <c r="L29">
        <f>IFERROR(VLOOKUP($A29, CDS3Y_bbg!K$5:L$241,2), -1)</f>
        <v>120</v>
      </c>
      <c r="M29">
        <f>IFERROR(VLOOKUP($A29, CDS3Y_bbg!L$5:M$241,2), -1)</f>
        <v>40469</v>
      </c>
      <c r="N29">
        <f>IFERROR(VLOOKUP($A29, CDS3Y_bbg!M$5:N$241,2), -1)</f>
        <v>37.5</v>
      </c>
      <c r="O29">
        <f>IFERROR(VLOOKUP($A29, CDS3Y_bbg!N$5:O$241,2), -1)</f>
        <v>40289</v>
      </c>
      <c r="P29">
        <f>IFERROR(VLOOKUP($A29, CDS3Y_bbg!O$5:P$241,2), -1)</f>
        <v>111.25</v>
      </c>
      <c r="Q29">
        <f>IFERROR(VLOOKUP($A29, CDS3Y_bbg!P$5:Q$241,2), -1)</f>
        <v>44377</v>
      </c>
      <c r="R29">
        <f>IFERROR(VLOOKUP($A29, CDS3Y_bbg!Q$5:R$241,2), -1)</f>
        <v>137.25</v>
      </c>
      <c r="S29">
        <f>IFERROR(VLOOKUP($A29, CDS3Y_bbg!R$5:S$241,2), -1)</f>
        <v>43337</v>
      </c>
      <c r="T29">
        <f>IFERROR(VLOOKUP($A29, CDS3Y_bbg!S$5:T$241,2), -1)</f>
        <v>-1</v>
      </c>
      <c r="U29">
        <f>IFERROR(VLOOKUP($A29, CDS3Y_bbg!T$5:U$241,2), -1)</f>
        <v>42062</v>
      </c>
      <c r="V29">
        <f>IFERROR(VLOOKUP($A29, CDS3Y_bbg!U$5:V$241,2), -1)</f>
        <v>37</v>
      </c>
      <c r="W29">
        <f>IFERROR(VLOOKUP($A29, CDS3Y_bbg!V$5:W$241,2), -1)</f>
        <v>42283</v>
      </c>
      <c r="X29">
        <f>IFERROR(VLOOKUP($A29, CDS3Y_bbg!W$5:X$241,2), -1)</f>
        <v>300</v>
      </c>
      <c r="Y29">
        <f>IFERROR(VLOOKUP($A29, CDS3Y_bbg!X$5:Y$241,2), -1)</f>
        <v>44468</v>
      </c>
      <c r="Z29">
        <f>IFERROR(VLOOKUP($A29, CDS3Y_bbg!Y$5:Z$241,2), -1)</f>
        <v>145</v>
      </c>
      <c r="AA29">
        <f>IFERROR(VLOOKUP($A29, CDS3Y_bbg!Z$5:AA$241,2), -1)</f>
        <v>40481</v>
      </c>
      <c r="AB29">
        <f>IFERROR(VLOOKUP($A29, CDS3Y_bbg!AA$5:AB$241,2), -1)</f>
        <v>-1</v>
      </c>
      <c r="AC29">
        <f>IFERROR(VLOOKUP($A29, CDS3Y_bbg!AB$5:AC$241,2), -1)</f>
        <v>42676</v>
      </c>
      <c r="AD29">
        <f>IFERROR(VLOOKUP($A29, CDS3Y_bbg!AC$5:AD$241,2), -1)</f>
        <v>490</v>
      </c>
      <c r="AE29">
        <f>IFERROR(VLOOKUP($A29, CDS3Y_bbg!AD$5:AE$241,2), -1)</f>
        <v>41149</v>
      </c>
      <c r="AF29">
        <f>IFERROR(VLOOKUP($A29, CDS3Y_bbg!AE$5:AF$241,2), -1)</f>
        <v>-1</v>
      </c>
      <c r="AG29">
        <f>IFERROR(VLOOKUP($A29, CDS3Y_bbg!AF$5:AG$241,2), -1)</f>
        <v>42004</v>
      </c>
      <c r="AH29">
        <f>IFERROR(VLOOKUP($A29, CDS3Y_bbg!AG$5:AH$241,2), -1)</f>
        <v>-1</v>
      </c>
      <c r="AI29">
        <f>IFERROR(VLOOKUP($A29, CDS3Y_bbg!AH$5:AI$241,2), -1)</f>
        <v>-1</v>
      </c>
      <c r="AJ29">
        <f>IFERROR(VLOOKUP($A29, CDS3Y_bbg!AI$5:AJ$241,2), -1)</f>
        <v>-1</v>
      </c>
      <c r="AK29">
        <f>IFERROR(VLOOKUP($A29, CDS3Y_bbg!AJ$5:AK$241,2), -1)</f>
        <v>-1</v>
      </c>
      <c r="AL29">
        <f>IFERROR(VLOOKUP($A29, CDS3Y_bbg!AK$5:AL$241,2), -1)</f>
        <v>-1</v>
      </c>
      <c r="AM29">
        <f>IFERROR(VLOOKUP($A29, CDS3Y_bbg!AL$5:AM$241,2), -1)</f>
        <v>-1</v>
      </c>
      <c r="AN29">
        <f>IFERROR(VLOOKUP($A29, CDS3Y_bbg!AM$5:AN$241,2), -1)</f>
        <v>-1</v>
      </c>
      <c r="AO29">
        <f>IFERROR(VLOOKUP($A29, CDS3Y_bbg!AN$5:AO$241,2), -1)</f>
        <v>43424</v>
      </c>
      <c r="AP29">
        <f>IFERROR(VLOOKUP($A29, CDS3Y_bbg!AO$5:AP$241,2), -1)</f>
        <v>-1</v>
      </c>
      <c r="AQ29">
        <f>IFERROR(VLOOKUP($A29, CDS3Y_bbg!AP$5:AQ$241,2), -1)</f>
        <v>44625</v>
      </c>
      <c r="AR29">
        <f>IFERROR(VLOOKUP($A29, CDS3Y_bbg!AQ$5:AR$241,2), -1)</f>
        <v>-1</v>
      </c>
      <c r="AS29">
        <f>IFERROR(VLOOKUP($A29, CDS3Y_bbg!AR$5:AS$241,2), -1)</f>
        <v>44626</v>
      </c>
      <c r="AT29">
        <f>IFERROR(VLOOKUP($A29, CDS3Y_bbg!AS$5:AT$241,2), -1)</f>
        <v>-1</v>
      </c>
      <c r="AU29">
        <f>IFERROR(VLOOKUP($A29, CDS3Y_bbg!AT$5:AU$241,2), -1)</f>
        <v>-1</v>
      </c>
      <c r="AV29">
        <f>IFERROR(VLOOKUP($A29, CDS3Y_bbg!AU$5:AV$241,2), -1)</f>
        <v>-1</v>
      </c>
      <c r="AW29">
        <f>IFERROR(VLOOKUP($A29, CDS3Y_bbg!AV$5:AW$241,2), -1)</f>
        <v>41863</v>
      </c>
      <c r="AX29">
        <f>IFERROR(VLOOKUP($A29, CDS3Y_bbg!AW$5:AX$241,2), -1)</f>
        <v>-1</v>
      </c>
      <c r="AY29">
        <f>IFERROR(VLOOKUP($A29, CDS3Y_bbg!AX$5:AY$241,2), -1)</f>
        <v>43402</v>
      </c>
      <c r="AZ29">
        <f>IFERROR(VLOOKUP($A29, CDS3Y_bbg!AY$5:AZ$241,2), -1)</f>
        <v>-1</v>
      </c>
      <c r="BA29">
        <f>IFERROR(VLOOKUP($A29, CDS3Y_bbg!AZ$5:BA$241,2), -1)</f>
        <v>-1</v>
      </c>
      <c r="BB29">
        <f>IFERROR(VLOOKUP($A29, CDS3Y_bbg!BA$5:BB$241,2), -1)</f>
        <v>-1</v>
      </c>
      <c r="BC29">
        <f>IFERROR(VLOOKUP($A29, CDS3Y_bbg!BB$5:BC$241,2), -1)</f>
        <v>41722</v>
      </c>
      <c r="BD29">
        <f>IFERROR(VLOOKUP($A29, CDS3Y_bbg!BC$5:BD$241,2), -1)</f>
        <v>-1</v>
      </c>
      <c r="BE29">
        <f>IFERROR(VLOOKUP($A29, CDS3Y_bbg!BD$5:BE$241,2), -1)</f>
        <v>-1</v>
      </c>
      <c r="BF29">
        <f>IFERROR(VLOOKUP($A29, CDS3Y_bbg!BE$5:BF$241,2), -1)</f>
        <v>-1</v>
      </c>
      <c r="BG29">
        <f>IFERROR(VLOOKUP($A29, CDS3Y_bbg!BF$5:BG$241,2), -1)</f>
        <v>-1</v>
      </c>
      <c r="BH29">
        <f>IFERROR(VLOOKUP($A29, CDS3Y_bbg!BG$5:BH$241,2), -1)</f>
        <v>-1</v>
      </c>
      <c r="BI29">
        <f>IFERROR(VLOOKUP($A29, CDS3Y_bbg!BH$5:BI$241,2), -1)</f>
        <v>43424</v>
      </c>
      <c r="BJ29">
        <f>IFERROR(VLOOKUP($A29, CDS3Y_bbg!BI$5:BJ$241,2), -1)</f>
        <v>-1</v>
      </c>
      <c r="BK29">
        <f>IFERROR(VLOOKUP($A29, CDS3Y_bbg!BJ$5:BK$241,2), -1)</f>
        <v>-1</v>
      </c>
      <c r="BL29">
        <f>IFERROR(VLOOKUP($A29, CDS3Y_bbg!BK$5:BL$241,2), -1)</f>
        <v>-1</v>
      </c>
      <c r="BM29">
        <f>IFERROR(VLOOKUP($A29, CDS3Y_bbg!BL$5:BM$241,2), -1)</f>
        <v>43424</v>
      </c>
      <c r="BN29">
        <f>IFERROR(VLOOKUP($A29, CDS3Y_bbg!BM$5:BN$241,2), -1)</f>
        <v>-1</v>
      </c>
      <c r="BO29">
        <f>IFERROR(VLOOKUP($A29, CDS3Y_bbg!BN$5:BO$241,2), -1)</f>
        <v>43426</v>
      </c>
      <c r="BP29">
        <f>IFERROR(VLOOKUP($A29, CDS3Y_bbg!BO$5:BP$241,2), -1)</f>
        <v>-1</v>
      </c>
      <c r="BQ29">
        <f>IFERROR(VLOOKUP($A29, CDS3Y_bbg!BP$5:BQ$241,2), -1)</f>
        <v>-1</v>
      </c>
      <c r="BR29">
        <f>IFERROR(VLOOKUP($A29, CDS3Y_bbg!BQ$5:BR$241,2), -1)</f>
        <v>-1</v>
      </c>
      <c r="BS29">
        <f>IFERROR(VLOOKUP($A29, CDS3Y_bbg!BR$5:BS$241,2), -1)</f>
        <v>43426</v>
      </c>
      <c r="BT29">
        <f>IFERROR(VLOOKUP($A29, CDS3Y_bbg!BS$5:BT$241,2), -1)</f>
        <v>-1</v>
      </c>
      <c r="BU29">
        <f>IFERROR(VLOOKUP($A29, CDS3Y_bbg!BT$5:BU$241,2), -1)</f>
        <v>-1</v>
      </c>
      <c r="BV29">
        <f>IFERROR(VLOOKUP($A29, CDS3Y_bbg!BU$5:BV$241,2), -1)</f>
        <v>-1</v>
      </c>
      <c r="BW29">
        <f>IFERROR(VLOOKUP($A29, CDS3Y_bbg!BV$5:BW$241,2), -1)</f>
        <v>41915</v>
      </c>
      <c r="BX29">
        <f>IFERROR(VLOOKUP($A29, CDS3Y_bbg!BW$5:BX$241,2), -1)</f>
        <v>-1</v>
      </c>
      <c r="BY29">
        <f>IFERROR(VLOOKUP($A29, CDS3Y_bbg!BX$5:BY$241,2), -1)</f>
        <v>-1</v>
      </c>
      <c r="BZ29">
        <f>IFERROR(VLOOKUP($A29, CDS3Y_bbg!BY$5:BZ$241,2), -1)</f>
        <v>-1</v>
      </c>
      <c r="CA29">
        <f>IFERROR(VLOOKUP($A29, CDS3Y_bbg!BZ$5:CA$241,2), -1)</f>
        <v>41911</v>
      </c>
      <c r="CB29">
        <f>IFERROR(VLOOKUP($A29, CDS3Y_bbg!CA$5:CB$241,2), -1)</f>
        <v>-1</v>
      </c>
      <c r="CC29">
        <f>IFERROR(VLOOKUP($A29, CDS3Y_bbg!CB$5:CC$241,2), -1)</f>
        <v>41912</v>
      </c>
      <c r="CD29">
        <f>IFERROR(VLOOKUP($A29, CDS3Y_bbg!CC$5:CD$241,2), -1)</f>
        <v>-1</v>
      </c>
      <c r="CE29">
        <f>IFERROR(VLOOKUP($A29, CDS3Y_bbg!CD$5:CE$241,2), -1)</f>
        <v>43332</v>
      </c>
      <c r="CF29">
        <f>IFERROR(VLOOKUP($A29, CDS3Y_bbg!CE$5:CF$241,2), -1)</f>
        <v>-1</v>
      </c>
      <c r="CG29">
        <f>IFERROR(VLOOKUP($A29, CDS3Y_bbg!CF$5:CG$241,2), -1)</f>
        <v>41893</v>
      </c>
      <c r="CH29">
        <f>IFERROR(VLOOKUP($A29, CDS3Y_bbg!CG$5:CH$241,2), -1)</f>
        <v>-1</v>
      </c>
      <c r="CI29">
        <f>IFERROR(VLOOKUP($A29, CDS3Y_bbg!CH$5:CI$241,2), -1)</f>
        <v>-1</v>
      </c>
      <c r="CJ29">
        <f>IFERROR(VLOOKUP($A29, CDS3Y_bbg!CI$5:CJ$241,2), -1)</f>
        <v>-1</v>
      </c>
      <c r="CK29">
        <f>IFERROR(VLOOKUP($A29, CDS3Y_bbg!CJ$5:CK$241,2), -1)</f>
        <v>41844</v>
      </c>
      <c r="CL29">
        <f>IFERROR(VLOOKUP($A29, CDS3Y_bbg!CK$5:CL$241,2), -1)</f>
        <v>-1</v>
      </c>
      <c r="CM29">
        <f>IFERROR(VLOOKUP($A29, CDS3Y_bbg!CL$5:CM$241,2), -1)</f>
        <v>-1</v>
      </c>
      <c r="CN29">
        <f>IFERROR(VLOOKUP($A29, CDS3Y_bbg!CM$5:CN$241,2), -1)</f>
        <v>-1</v>
      </c>
    </row>
    <row r="30" spans="1:92" x14ac:dyDescent="0.25">
      <c r="A30" s="1">
        <v>37407</v>
      </c>
      <c r="B30">
        <f>IFERROR(VLOOKUP($A30, CDS3Y_bbg!A$5:B$241,2), -1)</f>
        <v>1052.5</v>
      </c>
      <c r="C30">
        <f>IFERROR(VLOOKUP($A30, CDS3Y_bbg!B$5:C$241,2), -1)</f>
        <v>41831</v>
      </c>
      <c r="D30">
        <f>IFERROR(VLOOKUP($A30, CDS3Y_bbg!C$5:D$241,2), -1)</f>
        <v>-1</v>
      </c>
      <c r="E30">
        <f>IFERROR(VLOOKUP($A30, CDS3Y_bbg!D$5:E$241,2), -1)</f>
        <v>44895</v>
      </c>
      <c r="F30">
        <f>IFERROR(VLOOKUP($A30, CDS3Y_bbg!E$5:F$241,2), -1)</f>
        <v>-1</v>
      </c>
      <c r="G30">
        <f>IFERROR(VLOOKUP($A30, CDS3Y_bbg!F$5:G$241,2), -1)</f>
        <v>40360</v>
      </c>
      <c r="H30">
        <f>IFERROR(VLOOKUP($A30, CDS3Y_bbg!G$5:H$241,2), -1)</f>
        <v>-1</v>
      </c>
      <c r="I30">
        <f>IFERROR(VLOOKUP($A30, CDS3Y_bbg!H$5:I$241,2), -1)</f>
        <v>44834</v>
      </c>
      <c r="J30">
        <f>IFERROR(VLOOKUP($A30, CDS3Y_bbg!I$5:J$241,2), -1)</f>
        <v>-1</v>
      </c>
      <c r="K30">
        <f>IFERROR(VLOOKUP($A30, CDS3Y_bbg!J$5:K$241,2), -1)</f>
        <v>41819</v>
      </c>
      <c r="L30">
        <f>IFERROR(VLOOKUP($A30, CDS3Y_bbg!K$5:L$241,2), -1)</f>
        <v>120</v>
      </c>
      <c r="M30">
        <f>IFERROR(VLOOKUP($A30, CDS3Y_bbg!L$5:M$241,2), -1)</f>
        <v>40469</v>
      </c>
      <c r="N30">
        <f>IFERROR(VLOOKUP($A30, CDS3Y_bbg!M$5:N$241,2), -1)</f>
        <v>50</v>
      </c>
      <c r="O30">
        <f>IFERROR(VLOOKUP($A30, CDS3Y_bbg!N$5:O$241,2), -1)</f>
        <v>40289</v>
      </c>
      <c r="P30">
        <f>IFERROR(VLOOKUP($A30, CDS3Y_bbg!O$5:P$241,2), -1)</f>
        <v>117.5</v>
      </c>
      <c r="Q30">
        <f>IFERROR(VLOOKUP($A30, CDS3Y_bbg!P$5:Q$241,2), -1)</f>
        <v>44377</v>
      </c>
      <c r="R30">
        <f>IFERROR(VLOOKUP($A30, CDS3Y_bbg!Q$5:R$241,2), -1)</f>
        <v>148.75</v>
      </c>
      <c r="S30">
        <f>IFERROR(VLOOKUP($A30, CDS3Y_bbg!R$5:S$241,2), -1)</f>
        <v>43337</v>
      </c>
      <c r="T30">
        <f>IFERROR(VLOOKUP($A30, CDS3Y_bbg!S$5:T$241,2), -1)</f>
        <v>-1</v>
      </c>
      <c r="U30">
        <f>IFERROR(VLOOKUP($A30, CDS3Y_bbg!T$5:U$241,2), -1)</f>
        <v>42062</v>
      </c>
      <c r="V30">
        <f>IFERROR(VLOOKUP($A30, CDS3Y_bbg!U$5:V$241,2), -1)</f>
        <v>42.75</v>
      </c>
      <c r="W30">
        <f>IFERROR(VLOOKUP($A30, CDS3Y_bbg!V$5:W$241,2), -1)</f>
        <v>42283</v>
      </c>
      <c r="X30">
        <f>IFERROR(VLOOKUP($A30, CDS3Y_bbg!W$5:X$241,2), -1)</f>
        <v>320</v>
      </c>
      <c r="Y30">
        <f>IFERROR(VLOOKUP($A30, CDS3Y_bbg!X$5:Y$241,2), -1)</f>
        <v>44468</v>
      </c>
      <c r="Z30">
        <f>IFERROR(VLOOKUP($A30, CDS3Y_bbg!Y$5:Z$241,2), -1)</f>
        <v>135</v>
      </c>
      <c r="AA30">
        <f>IFERROR(VLOOKUP($A30, CDS3Y_bbg!Z$5:AA$241,2), -1)</f>
        <v>40481</v>
      </c>
      <c r="AB30">
        <f>IFERROR(VLOOKUP($A30, CDS3Y_bbg!AA$5:AB$241,2), -1)</f>
        <v>-1</v>
      </c>
      <c r="AC30">
        <f>IFERROR(VLOOKUP($A30, CDS3Y_bbg!AB$5:AC$241,2), -1)</f>
        <v>42676</v>
      </c>
      <c r="AD30">
        <f>IFERROR(VLOOKUP($A30, CDS3Y_bbg!AC$5:AD$241,2), -1)</f>
        <v>607.5</v>
      </c>
      <c r="AE30">
        <f>IFERROR(VLOOKUP($A30, CDS3Y_bbg!AD$5:AE$241,2), -1)</f>
        <v>41149</v>
      </c>
      <c r="AF30">
        <f>IFERROR(VLOOKUP($A30, CDS3Y_bbg!AE$5:AF$241,2), -1)</f>
        <v>-1</v>
      </c>
      <c r="AG30">
        <f>IFERROR(VLOOKUP($A30, CDS3Y_bbg!AF$5:AG$241,2), -1)</f>
        <v>42004</v>
      </c>
      <c r="AH30">
        <f>IFERROR(VLOOKUP($A30, CDS3Y_bbg!AG$5:AH$241,2), -1)</f>
        <v>-1</v>
      </c>
      <c r="AI30">
        <f>IFERROR(VLOOKUP($A30, CDS3Y_bbg!AH$5:AI$241,2), -1)</f>
        <v>-1</v>
      </c>
      <c r="AJ30">
        <f>IFERROR(VLOOKUP($A30, CDS3Y_bbg!AI$5:AJ$241,2), -1)</f>
        <v>-1</v>
      </c>
      <c r="AK30">
        <f>IFERROR(VLOOKUP($A30, CDS3Y_bbg!AJ$5:AK$241,2), -1)</f>
        <v>-1</v>
      </c>
      <c r="AL30">
        <f>IFERROR(VLOOKUP($A30, CDS3Y_bbg!AK$5:AL$241,2), -1)</f>
        <v>-1</v>
      </c>
      <c r="AM30">
        <f>IFERROR(VLOOKUP($A30, CDS3Y_bbg!AL$5:AM$241,2), -1)</f>
        <v>-1</v>
      </c>
      <c r="AN30">
        <f>IFERROR(VLOOKUP($A30, CDS3Y_bbg!AM$5:AN$241,2), -1)</f>
        <v>-1</v>
      </c>
      <c r="AO30">
        <f>IFERROR(VLOOKUP($A30, CDS3Y_bbg!AN$5:AO$241,2), -1)</f>
        <v>43424</v>
      </c>
      <c r="AP30">
        <f>IFERROR(VLOOKUP($A30, CDS3Y_bbg!AO$5:AP$241,2), -1)</f>
        <v>-1</v>
      </c>
      <c r="AQ30">
        <f>IFERROR(VLOOKUP($A30, CDS3Y_bbg!AP$5:AQ$241,2), -1)</f>
        <v>44625</v>
      </c>
      <c r="AR30">
        <f>IFERROR(VLOOKUP($A30, CDS3Y_bbg!AQ$5:AR$241,2), -1)</f>
        <v>-1</v>
      </c>
      <c r="AS30">
        <f>IFERROR(VLOOKUP($A30, CDS3Y_bbg!AR$5:AS$241,2), -1)</f>
        <v>44626</v>
      </c>
      <c r="AT30">
        <f>IFERROR(VLOOKUP($A30, CDS3Y_bbg!AS$5:AT$241,2), -1)</f>
        <v>-1</v>
      </c>
      <c r="AU30">
        <f>IFERROR(VLOOKUP($A30, CDS3Y_bbg!AT$5:AU$241,2), -1)</f>
        <v>-1</v>
      </c>
      <c r="AV30">
        <f>IFERROR(VLOOKUP($A30, CDS3Y_bbg!AU$5:AV$241,2), -1)</f>
        <v>-1</v>
      </c>
      <c r="AW30">
        <f>IFERROR(VLOOKUP($A30, CDS3Y_bbg!AV$5:AW$241,2), -1)</f>
        <v>41863</v>
      </c>
      <c r="AX30">
        <f>IFERROR(VLOOKUP($A30, CDS3Y_bbg!AW$5:AX$241,2), -1)</f>
        <v>-1</v>
      </c>
      <c r="AY30">
        <f>IFERROR(VLOOKUP($A30, CDS3Y_bbg!AX$5:AY$241,2), -1)</f>
        <v>43402</v>
      </c>
      <c r="AZ30">
        <f>IFERROR(VLOOKUP($A30, CDS3Y_bbg!AY$5:AZ$241,2), -1)</f>
        <v>-1</v>
      </c>
      <c r="BA30">
        <f>IFERROR(VLOOKUP($A30, CDS3Y_bbg!AZ$5:BA$241,2), -1)</f>
        <v>-1</v>
      </c>
      <c r="BB30">
        <f>IFERROR(VLOOKUP($A30, CDS3Y_bbg!BA$5:BB$241,2), -1)</f>
        <v>-1</v>
      </c>
      <c r="BC30">
        <f>IFERROR(VLOOKUP($A30, CDS3Y_bbg!BB$5:BC$241,2), -1)</f>
        <v>41722</v>
      </c>
      <c r="BD30">
        <f>IFERROR(VLOOKUP($A30, CDS3Y_bbg!BC$5:BD$241,2), -1)</f>
        <v>-1</v>
      </c>
      <c r="BE30">
        <f>IFERROR(VLOOKUP($A30, CDS3Y_bbg!BD$5:BE$241,2), -1)</f>
        <v>-1</v>
      </c>
      <c r="BF30">
        <f>IFERROR(VLOOKUP($A30, CDS3Y_bbg!BE$5:BF$241,2), -1)</f>
        <v>-1</v>
      </c>
      <c r="BG30">
        <f>IFERROR(VLOOKUP($A30, CDS3Y_bbg!BF$5:BG$241,2), -1)</f>
        <v>-1</v>
      </c>
      <c r="BH30">
        <f>IFERROR(VLOOKUP($A30, CDS3Y_bbg!BG$5:BH$241,2), -1)</f>
        <v>-1</v>
      </c>
      <c r="BI30">
        <f>IFERROR(VLOOKUP($A30, CDS3Y_bbg!BH$5:BI$241,2), -1)</f>
        <v>43424</v>
      </c>
      <c r="BJ30">
        <f>IFERROR(VLOOKUP($A30, CDS3Y_bbg!BI$5:BJ$241,2), -1)</f>
        <v>-1</v>
      </c>
      <c r="BK30">
        <f>IFERROR(VLOOKUP($A30, CDS3Y_bbg!BJ$5:BK$241,2), -1)</f>
        <v>-1</v>
      </c>
      <c r="BL30">
        <f>IFERROR(VLOOKUP($A30, CDS3Y_bbg!BK$5:BL$241,2), -1)</f>
        <v>-1</v>
      </c>
      <c r="BM30">
        <f>IFERROR(VLOOKUP($A30, CDS3Y_bbg!BL$5:BM$241,2), -1)</f>
        <v>43424</v>
      </c>
      <c r="BN30">
        <f>IFERROR(VLOOKUP($A30, CDS3Y_bbg!BM$5:BN$241,2), -1)</f>
        <v>-1</v>
      </c>
      <c r="BO30">
        <f>IFERROR(VLOOKUP($A30, CDS3Y_bbg!BN$5:BO$241,2), -1)</f>
        <v>43426</v>
      </c>
      <c r="BP30">
        <f>IFERROR(VLOOKUP($A30, CDS3Y_bbg!BO$5:BP$241,2), -1)</f>
        <v>-1</v>
      </c>
      <c r="BQ30">
        <f>IFERROR(VLOOKUP($A30, CDS3Y_bbg!BP$5:BQ$241,2), -1)</f>
        <v>-1</v>
      </c>
      <c r="BR30">
        <f>IFERROR(VLOOKUP($A30, CDS3Y_bbg!BQ$5:BR$241,2), -1)</f>
        <v>-1</v>
      </c>
      <c r="BS30">
        <f>IFERROR(VLOOKUP($A30, CDS3Y_bbg!BR$5:BS$241,2), -1)</f>
        <v>43426</v>
      </c>
      <c r="BT30">
        <f>IFERROR(VLOOKUP($A30, CDS3Y_bbg!BS$5:BT$241,2), -1)</f>
        <v>-1</v>
      </c>
      <c r="BU30">
        <f>IFERROR(VLOOKUP($A30, CDS3Y_bbg!BT$5:BU$241,2), -1)</f>
        <v>-1</v>
      </c>
      <c r="BV30">
        <f>IFERROR(VLOOKUP($A30, CDS3Y_bbg!BU$5:BV$241,2), -1)</f>
        <v>-1</v>
      </c>
      <c r="BW30">
        <f>IFERROR(VLOOKUP($A30, CDS3Y_bbg!BV$5:BW$241,2), -1)</f>
        <v>41915</v>
      </c>
      <c r="BX30">
        <f>IFERROR(VLOOKUP($A30, CDS3Y_bbg!BW$5:BX$241,2), -1)</f>
        <v>-1</v>
      </c>
      <c r="BY30">
        <f>IFERROR(VLOOKUP($A30, CDS3Y_bbg!BX$5:BY$241,2), -1)</f>
        <v>-1</v>
      </c>
      <c r="BZ30">
        <f>IFERROR(VLOOKUP($A30, CDS3Y_bbg!BY$5:BZ$241,2), -1)</f>
        <v>-1</v>
      </c>
      <c r="CA30">
        <f>IFERROR(VLOOKUP($A30, CDS3Y_bbg!BZ$5:CA$241,2), -1)</f>
        <v>41911</v>
      </c>
      <c r="CB30">
        <f>IFERROR(VLOOKUP($A30, CDS3Y_bbg!CA$5:CB$241,2), -1)</f>
        <v>-1</v>
      </c>
      <c r="CC30">
        <f>IFERROR(VLOOKUP($A30, CDS3Y_bbg!CB$5:CC$241,2), -1)</f>
        <v>41912</v>
      </c>
      <c r="CD30">
        <f>IFERROR(VLOOKUP($A30, CDS3Y_bbg!CC$5:CD$241,2), -1)</f>
        <v>-1</v>
      </c>
      <c r="CE30">
        <f>IFERROR(VLOOKUP($A30, CDS3Y_bbg!CD$5:CE$241,2), -1)</f>
        <v>43332</v>
      </c>
      <c r="CF30">
        <f>IFERROR(VLOOKUP($A30, CDS3Y_bbg!CE$5:CF$241,2), -1)</f>
        <v>-1</v>
      </c>
      <c r="CG30">
        <f>IFERROR(VLOOKUP($A30, CDS3Y_bbg!CF$5:CG$241,2), -1)</f>
        <v>41893</v>
      </c>
      <c r="CH30">
        <f>IFERROR(VLOOKUP($A30, CDS3Y_bbg!CG$5:CH$241,2), -1)</f>
        <v>-1</v>
      </c>
      <c r="CI30">
        <f>IFERROR(VLOOKUP($A30, CDS3Y_bbg!CH$5:CI$241,2), -1)</f>
        <v>-1</v>
      </c>
      <c r="CJ30">
        <f>IFERROR(VLOOKUP($A30, CDS3Y_bbg!CI$5:CJ$241,2), -1)</f>
        <v>-1</v>
      </c>
      <c r="CK30">
        <f>IFERROR(VLOOKUP($A30, CDS3Y_bbg!CJ$5:CK$241,2), -1)</f>
        <v>41844</v>
      </c>
      <c r="CL30">
        <f>IFERROR(VLOOKUP($A30, CDS3Y_bbg!CK$5:CL$241,2), -1)</f>
        <v>-1</v>
      </c>
      <c r="CM30">
        <f>IFERROR(VLOOKUP($A30, CDS3Y_bbg!CL$5:CM$241,2), -1)</f>
        <v>-1</v>
      </c>
      <c r="CN30">
        <f>IFERROR(VLOOKUP($A30, CDS3Y_bbg!CM$5:CN$241,2), -1)</f>
        <v>-1</v>
      </c>
    </row>
    <row r="31" spans="1:92" x14ac:dyDescent="0.25">
      <c r="A31" s="1">
        <v>37435</v>
      </c>
      <c r="B31">
        <f>IFERROR(VLOOKUP($A31, CDS3Y_bbg!A$5:B$241,2), -1)</f>
        <v>2375</v>
      </c>
      <c r="C31">
        <f>IFERROR(VLOOKUP($A31, CDS3Y_bbg!B$5:C$241,2), -1)</f>
        <v>41831</v>
      </c>
      <c r="D31">
        <f>IFERROR(VLOOKUP($A31, CDS3Y_bbg!C$5:D$241,2), -1)</f>
        <v>-1</v>
      </c>
      <c r="E31">
        <f>IFERROR(VLOOKUP($A31, CDS3Y_bbg!D$5:E$241,2), -1)</f>
        <v>44895</v>
      </c>
      <c r="F31">
        <f>IFERROR(VLOOKUP($A31, CDS3Y_bbg!E$5:F$241,2), -1)</f>
        <v>-1</v>
      </c>
      <c r="G31">
        <f>IFERROR(VLOOKUP($A31, CDS3Y_bbg!F$5:G$241,2), -1)</f>
        <v>40360</v>
      </c>
      <c r="H31">
        <f>IFERROR(VLOOKUP($A31, CDS3Y_bbg!G$5:H$241,2), -1)</f>
        <v>-1</v>
      </c>
      <c r="I31">
        <f>IFERROR(VLOOKUP($A31, CDS3Y_bbg!H$5:I$241,2), -1)</f>
        <v>44834</v>
      </c>
      <c r="J31">
        <f>IFERROR(VLOOKUP($A31, CDS3Y_bbg!I$5:J$241,2), -1)</f>
        <v>-1</v>
      </c>
      <c r="K31">
        <f>IFERROR(VLOOKUP($A31, CDS3Y_bbg!J$5:K$241,2), -1)</f>
        <v>41819</v>
      </c>
      <c r="L31">
        <f>IFERROR(VLOOKUP($A31, CDS3Y_bbg!K$5:L$241,2), -1)</f>
        <v>132.5</v>
      </c>
      <c r="M31">
        <f>IFERROR(VLOOKUP($A31, CDS3Y_bbg!L$5:M$241,2), -1)</f>
        <v>40469</v>
      </c>
      <c r="N31">
        <f>IFERROR(VLOOKUP($A31, CDS3Y_bbg!M$5:N$241,2), -1)</f>
        <v>49</v>
      </c>
      <c r="O31">
        <f>IFERROR(VLOOKUP($A31, CDS3Y_bbg!N$5:O$241,2), -1)</f>
        <v>40289</v>
      </c>
      <c r="P31">
        <f>IFERROR(VLOOKUP($A31, CDS3Y_bbg!O$5:P$241,2), -1)</f>
        <v>121.25</v>
      </c>
      <c r="Q31">
        <f>IFERROR(VLOOKUP($A31, CDS3Y_bbg!P$5:Q$241,2), -1)</f>
        <v>44377</v>
      </c>
      <c r="R31">
        <f>IFERROR(VLOOKUP($A31, CDS3Y_bbg!Q$5:R$241,2), -1)</f>
        <v>235</v>
      </c>
      <c r="S31">
        <f>IFERROR(VLOOKUP($A31, CDS3Y_bbg!R$5:S$241,2), -1)</f>
        <v>43337</v>
      </c>
      <c r="T31">
        <f>IFERROR(VLOOKUP($A31, CDS3Y_bbg!S$5:T$241,2), -1)</f>
        <v>-1</v>
      </c>
      <c r="U31">
        <f>IFERROR(VLOOKUP($A31, CDS3Y_bbg!T$5:U$241,2), -1)</f>
        <v>42062</v>
      </c>
      <c r="V31">
        <f>IFERROR(VLOOKUP($A31, CDS3Y_bbg!U$5:V$241,2), -1)</f>
        <v>55.25</v>
      </c>
      <c r="W31">
        <f>IFERROR(VLOOKUP($A31, CDS3Y_bbg!V$5:W$241,2), -1)</f>
        <v>42283</v>
      </c>
      <c r="X31">
        <f>IFERROR(VLOOKUP($A31, CDS3Y_bbg!W$5:X$241,2), -1)</f>
        <v>432.5</v>
      </c>
      <c r="Y31">
        <f>IFERROR(VLOOKUP($A31, CDS3Y_bbg!X$5:Y$241,2), -1)</f>
        <v>44468</v>
      </c>
      <c r="Z31">
        <f>IFERROR(VLOOKUP($A31, CDS3Y_bbg!Y$5:Z$241,2), -1)</f>
        <v>162.5</v>
      </c>
      <c r="AA31">
        <f>IFERROR(VLOOKUP($A31, CDS3Y_bbg!Z$5:AA$241,2), -1)</f>
        <v>40481</v>
      </c>
      <c r="AB31">
        <f>IFERROR(VLOOKUP($A31, CDS3Y_bbg!AA$5:AB$241,2), -1)</f>
        <v>-1</v>
      </c>
      <c r="AC31">
        <f>IFERROR(VLOOKUP($A31, CDS3Y_bbg!AB$5:AC$241,2), -1)</f>
        <v>42676</v>
      </c>
      <c r="AD31">
        <f>IFERROR(VLOOKUP($A31, CDS3Y_bbg!AC$5:AD$241,2), -1)</f>
        <v>1067.5</v>
      </c>
      <c r="AE31">
        <f>IFERROR(VLOOKUP($A31, CDS3Y_bbg!AD$5:AE$241,2), -1)</f>
        <v>41149</v>
      </c>
      <c r="AF31">
        <f>IFERROR(VLOOKUP($A31, CDS3Y_bbg!AE$5:AF$241,2), -1)</f>
        <v>-1</v>
      </c>
      <c r="AG31">
        <f>IFERROR(VLOOKUP($A31, CDS3Y_bbg!AF$5:AG$241,2), -1)</f>
        <v>42004</v>
      </c>
      <c r="AH31">
        <f>IFERROR(VLOOKUP($A31, CDS3Y_bbg!AG$5:AH$241,2), -1)</f>
        <v>-1</v>
      </c>
      <c r="AI31">
        <f>IFERROR(VLOOKUP($A31, CDS3Y_bbg!AH$5:AI$241,2), -1)</f>
        <v>-1</v>
      </c>
      <c r="AJ31">
        <f>IFERROR(VLOOKUP($A31, CDS3Y_bbg!AI$5:AJ$241,2), -1)</f>
        <v>-1</v>
      </c>
      <c r="AK31">
        <f>IFERROR(VLOOKUP($A31, CDS3Y_bbg!AJ$5:AK$241,2), -1)</f>
        <v>-1</v>
      </c>
      <c r="AL31">
        <f>IFERROR(VLOOKUP($A31, CDS3Y_bbg!AK$5:AL$241,2), -1)</f>
        <v>-1</v>
      </c>
      <c r="AM31">
        <f>IFERROR(VLOOKUP($A31, CDS3Y_bbg!AL$5:AM$241,2), -1)</f>
        <v>-1</v>
      </c>
      <c r="AN31">
        <f>IFERROR(VLOOKUP($A31, CDS3Y_bbg!AM$5:AN$241,2), -1)</f>
        <v>-1</v>
      </c>
      <c r="AO31">
        <f>IFERROR(VLOOKUP($A31, CDS3Y_bbg!AN$5:AO$241,2), -1)</f>
        <v>43424</v>
      </c>
      <c r="AP31">
        <f>IFERROR(VLOOKUP($A31, CDS3Y_bbg!AO$5:AP$241,2), -1)</f>
        <v>-1</v>
      </c>
      <c r="AQ31">
        <f>IFERROR(VLOOKUP($A31, CDS3Y_bbg!AP$5:AQ$241,2), -1)</f>
        <v>44625</v>
      </c>
      <c r="AR31">
        <f>IFERROR(VLOOKUP($A31, CDS3Y_bbg!AQ$5:AR$241,2), -1)</f>
        <v>-1</v>
      </c>
      <c r="AS31">
        <f>IFERROR(VLOOKUP($A31, CDS3Y_bbg!AR$5:AS$241,2), -1)</f>
        <v>44626</v>
      </c>
      <c r="AT31">
        <f>IFERROR(VLOOKUP($A31, CDS3Y_bbg!AS$5:AT$241,2), -1)</f>
        <v>-1</v>
      </c>
      <c r="AU31">
        <f>IFERROR(VLOOKUP($A31, CDS3Y_bbg!AT$5:AU$241,2), -1)</f>
        <v>-1</v>
      </c>
      <c r="AV31">
        <f>IFERROR(VLOOKUP($A31, CDS3Y_bbg!AU$5:AV$241,2), -1)</f>
        <v>-1</v>
      </c>
      <c r="AW31">
        <f>IFERROR(VLOOKUP($A31, CDS3Y_bbg!AV$5:AW$241,2), -1)</f>
        <v>41863</v>
      </c>
      <c r="AX31">
        <f>IFERROR(VLOOKUP($A31, CDS3Y_bbg!AW$5:AX$241,2), -1)</f>
        <v>-1</v>
      </c>
      <c r="AY31">
        <f>IFERROR(VLOOKUP($A31, CDS3Y_bbg!AX$5:AY$241,2), -1)</f>
        <v>43402</v>
      </c>
      <c r="AZ31">
        <f>IFERROR(VLOOKUP($A31, CDS3Y_bbg!AY$5:AZ$241,2), -1)</f>
        <v>-1</v>
      </c>
      <c r="BA31">
        <f>IFERROR(VLOOKUP($A31, CDS3Y_bbg!AZ$5:BA$241,2), -1)</f>
        <v>-1</v>
      </c>
      <c r="BB31">
        <f>IFERROR(VLOOKUP($A31, CDS3Y_bbg!BA$5:BB$241,2), -1)</f>
        <v>-1</v>
      </c>
      <c r="BC31">
        <f>IFERROR(VLOOKUP($A31, CDS3Y_bbg!BB$5:BC$241,2), -1)</f>
        <v>41722</v>
      </c>
      <c r="BD31">
        <f>IFERROR(VLOOKUP($A31, CDS3Y_bbg!BC$5:BD$241,2), -1)</f>
        <v>-1</v>
      </c>
      <c r="BE31">
        <f>IFERROR(VLOOKUP($A31, CDS3Y_bbg!BD$5:BE$241,2), -1)</f>
        <v>-1</v>
      </c>
      <c r="BF31">
        <f>IFERROR(VLOOKUP($A31, CDS3Y_bbg!BE$5:BF$241,2), -1)</f>
        <v>-1</v>
      </c>
      <c r="BG31">
        <f>IFERROR(VLOOKUP($A31, CDS3Y_bbg!BF$5:BG$241,2), -1)</f>
        <v>-1</v>
      </c>
      <c r="BH31">
        <f>IFERROR(VLOOKUP($A31, CDS3Y_bbg!BG$5:BH$241,2), -1)</f>
        <v>-1</v>
      </c>
      <c r="BI31">
        <f>IFERROR(VLOOKUP($A31, CDS3Y_bbg!BH$5:BI$241,2), -1)</f>
        <v>43424</v>
      </c>
      <c r="BJ31">
        <f>IFERROR(VLOOKUP($A31, CDS3Y_bbg!BI$5:BJ$241,2), -1)</f>
        <v>-1</v>
      </c>
      <c r="BK31">
        <f>IFERROR(VLOOKUP($A31, CDS3Y_bbg!BJ$5:BK$241,2), -1)</f>
        <v>-1</v>
      </c>
      <c r="BL31">
        <f>IFERROR(VLOOKUP($A31, CDS3Y_bbg!BK$5:BL$241,2), -1)</f>
        <v>-1</v>
      </c>
      <c r="BM31">
        <f>IFERROR(VLOOKUP($A31, CDS3Y_bbg!BL$5:BM$241,2), -1)</f>
        <v>43424</v>
      </c>
      <c r="BN31">
        <f>IFERROR(VLOOKUP($A31, CDS3Y_bbg!BM$5:BN$241,2), -1)</f>
        <v>-1</v>
      </c>
      <c r="BO31">
        <f>IFERROR(VLOOKUP($A31, CDS3Y_bbg!BN$5:BO$241,2), -1)</f>
        <v>43426</v>
      </c>
      <c r="BP31">
        <f>IFERROR(VLOOKUP($A31, CDS3Y_bbg!BO$5:BP$241,2), -1)</f>
        <v>-1</v>
      </c>
      <c r="BQ31">
        <f>IFERROR(VLOOKUP($A31, CDS3Y_bbg!BP$5:BQ$241,2), -1)</f>
        <v>-1</v>
      </c>
      <c r="BR31">
        <f>IFERROR(VLOOKUP($A31, CDS3Y_bbg!BQ$5:BR$241,2), -1)</f>
        <v>-1</v>
      </c>
      <c r="BS31">
        <f>IFERROR(VLOOKUP($A31, CDS3Y_bbg!BR$5:BS$241,2), -1)</f>
        <v>43426</v>
      </c>
      <c r="BT31">
        <f>IFERROR(VLOOKUP($A31, CDS3Y_bbg!BS$5:BT$241,2), -1)</f>
        <v>-1</v>
      </c>
      <c r="BU31">
        <f>IFERROR(VLOOKUP($A31, CDS3Y_bbg!BT$5:BU$241,2), -1)</f>
        <v>-1</v>
      </c>
      <c r="BV31">
        <f>IFERROR(VLOOKUP($A31, CDS3Y_bbg!BU$5:BV$241,2), -1)</f>
        <v>-1</v>
      </c>
      <c r="BW31">
        <f>IFERROR(VLOOKUP($A31, CDS3Y_bbg!BV$5:BW$241,2), -1)</f>
        <v>41915</v>
      </c>
      <c r="BX31">
        <f>IFERROR(VLOOKUP($A31, CDS3Y_bbg!BW$5:BX$241,2), -1)</f>
        <v>-1</v>
      </c>
      <c r="BY31">
        <f>IFERROR(VLOOKUP($A31, CDS3Y_bbg!BX$5:BY$241,2), -1)</f>
        <v>-1</v>
      </c>
      <c r="BZ31">
        <f>IFERROR(VLOOKUP($A31, CDS3Y_bbg!BY$5:BZ$241,2), -1)</f>
        <v>-1</v>
      </c>
      <c r="CA31">
        <f>IFERROR(VLOOKUP($A31, CDS3Y_bbg!BZ$5:CA$241,2), -1)</f>
        <v>41911</v>
      </c>
      <c r="CB31">
        <f>IFERROR(VLOOKUP($A31, CDS3Y_bbg!CA$5:CB$241,2), -1)</f>
        <v>-1</v>
      </c>
      <c r="CC31">
        <f>IFERROR(VLOOKUP($A31, CDS3Y_bbg!CB$5:CC$241,2), -1)</f>
        <v>41912</v>
      </c>
      <c r="CD31">
        <f>IFERROR(VLOOKUP($A31, CDS3Y_bbg!CC$5:CD$241,2), -1)</f>
        <v>-1</v>
      </c>
      <c r="CE31">
        <f>IFERROR(VLOOKUP($A31, CDS3Y_bbg!CD$5:CE$241,2), -1)</f>
        <v>43332</v>
      </c>
      <c r="CF31">
        <f>IFERROR(VLOOKUP($A31, CDS3Y_bbg!CE$5:CF$241,2), -1)</f>
        <v>-1</v>
      </c>
      <c r="CG31">
        <f>IFERROR(VLOOKUP($A31, CDS3Y_bbg!CF$5:CG$241,2), -1)</f>
        <v>41893</v>
      </c>
      <c r="CH31">
        <f>IFERROR(VLOOKUP($A31, CDS3Y_bbg!CG$5:CH$241,2), -1)</f>
        <v>-1</v>
      </c>
      <c r="CI31">
        <f>IFERROR(VLOOKUP($A31, CDS3Y_bbg!CH$5:CI$241,2), -1)</f>
        <v>-1</v>
      </c>
      <c r="CJ31">
        <f>IFERROR(VLOOKUP($A31, CDS3Y_bbg!CI$5:CJ$241,2), -1)</f>
        <v>-1</v>
      </c>
      <c r="CK31">
        <f>IFERROR(VLOOKUP($A31, CDS3Y_bbg!CJ$5:CK$241,2), -1)</f>
        <v>41844</v>
      </c>
      <c r="CL31">
        <f>IFERROR(VLOOKUP($A31, CDS3Y_bbg!CK$5:CL$241,2), -1)</f>
        <v>-1</v>
      </c>
      <c r="CM31">
        <f>IFERROR(VLOOKUP($A31, CDS3Y_bbg!CL$5:CM$241,2), -1)</f>
        <v>-1</v>
      </c>
      <c r="CN31">
        <f>IFERROR(VLOOKUP($A31, CDS3Y_bbg!CM$5:CN$241,2), -1)</f>
        <v>-1</v>
      </c>
    </row>
    <row r="32" spans="1:92" x14ac:dyDescent="0.25">
      <c r="A32" s="1">
        <v>37468</v>
      </c>
      <c r="B32">
        <f>IFERROR(VLOOKUP($A32, CDS3Y_bbg!A$5:B$241,2), -1)</f>
        <v>3275</v>
      </c>
      <c r="C32">
        <f>IFERROR(VLOOKUP($A32, CDS3Y_bbg!B$5:C$241,2), -1)</f>
        <v>41831</v>
      </c>
      <c r="D32">
        <f>IFERROR(VLOOKUP($A32, CDS3Y_bbg!C$5:D$241,2), -1)</f>
        <v>-1</v>
      </c>
      <c r="E32">
        <f>IFERROR(VLOOKUP($A32, CDS3Y_bbg!D$5:E$241,2), -1)</f>
        <v>44895</v>
      </c>
      <c r="F32">
        <f>IFERROR(VLOOKUP($A32, CDS3Y_bbg!E$5:F$241,2), -1)</f>
        <v>-1</v>
      </c>
      <c r="G32">
        <f>IFERROR(VLOOKUP($A32, CDS3Y_bbg!F$5:G$241,2), -1)</f>
        <v>40360</v>
      </c>
      <c r="H32">
        <f>IFERROR(VLOOKUP($A32, CDS3Y_bbg!G$5:H$241,2), -1)</f>
        <v>-1</v>
      </c>
      <c r="I32">
        <f>IFERROR(VLOOKUP($A32, CDS3Y_bbg!H$5:I$241,2), -1)</f>
        <v>44834</v>
      </c>
      <c r="J32">
        <f>IFERROR(VLOOKUP($A32, CDS3Y_bbg!I$5:J$241,2), -1)</f>
        <v>-1</v>
      </c>
      <c r="K32">
        <f>IFERROR(VLOOKUP($A32, CDS3Y_bbg!J$5:K$241,2), -1)</f>
        <v>41819</v>
      </c>
      <c r="L32">
        <f>IFERROR(VLOOKUP($A32, CDS3Y_bbg!K$5:L$241,2), -1)</f>
        <v>151</v>
      </c>
      <c r="M32">
        <f>IFERROR(VLOOKUP($A32, CDS3Y_bbg!L$5:M$241,2), -1)</f>
        <v>40469</v>
      </c>
      <c r="N32">
        <f>IFERROR(VLOOKUP($A32, CDS3Y_bbg!M$5:N$241,2), -1)</f>
        <v>52.5</v>
      </c>
      <c r="O32">
        <f>IFERROR(VLOOKUP($A32, CDS3Y_bbg!N$5:O$241,2), -1)</f>
        <v>40289</v>
      </c>
      <c r="P32">
        <f>IFERROR(VLOOKUP($A32, CDS3Y_bbg!O$5:P$241,2), -1)</f>
        <v>132.5</v>
      </c>
      <c r="Q32">
        <f>IFERROR(VLOOKUP($A32, CDS3Y_bbg!P$5:Q$241,2), -1)</f>
        <v>44377</v>
      </c>
      <c r="R32">
        <f>IFERROR(VLOOKUP($A32, CDS3Y_bbg!Q$5:R$241,2), -1)</f>
        <v>300</v>
      </c>
      <c r="S32">
        <f>IFERROR(VLOOKUP($A32, CDS3Y_bbg!R$5:S$241,2), -1)</f>
        <v>43337</v>
      </c>
      <c r="T32">
        <f>IFERROR(VLOOKUP($A32, CDS3Y_bbg!S$5:T$241,2), -1)</f>
        <v>-1</v>
      </c>
      <c r="U32">
        <f>IFERROR(VLOOKUP($A32, CDS3Y_bbg!T$5:U$241,2), -1)</f>
        <v>42062</v>
      </c>
      <c r="V32">
        <f>IFERROR(VLOOKUP($A32, CDS3Y_bbg!U$5:V$241,2), -1)</f>
        <v>63</v>
      </c>
      <c r="W32">
        <f>IFERROR(VLOOKUP($A32, CDS3Y_bbg!V$5:W$241,2), -1)</f>
        <v>42283</v>
      </c>
      <c r="X32">
        <f>IFERROR(VLOOKUP($A32, CDS3Y_bbg!W$5:X$241,2), -1)</f>
        <v>487.5</v>
      </c>
      <c r="Y32">
        <f>IFERROR(VLOOKUP($A32, CDS3Y_bbg!X$5:Y$241,2), -1)</f>
        <v>44468</v>
      </c>
      <c r="Z32">
        <f>IFERROR(VLOOKUP($A32, CDS3Y_bbg!Y$5:Z$241,2), -1)</f>
        <v>170</v>
      </c>
      <c r="AA32">
        <f>IFERROR(VLOOKUP($A32, CDS3Y_bbg!Z$5:AA$241,2), -1)</f>
        <v>40481</v>
      </c>
      <c r="AB32">
        <f>IFERROR(VLOOKUP($A32, CDS3Y_bbg!AA$5:AB$241,2), -1)</f>
        <v>-1</v>
      </c>
      <c r="AC32">
        <f>IFERROR(VLOOKUP($A32, CDS3Y_bbg!AB$5:AC$241,2), -1)</f>
        <v>42676</v>
      </c>
      <c r="AD32">
        <f>IFERROR(VLOOKUP($A32, CDS3Y_bbg!AC$5:AD$241,2), -1)</f>
        <v>1250</v>
      </c>
      <c r="AE32">
        <f>IFERROR(VLOOKUP($A32, CDS3Y_bbg!AD$5:AE$241,2), -1)</f>
        <v>41149</v>
      </c>
      <c r="AF32">
        <f>IFERROR(VLOOKUP($A32, CDS3Y_bbg!AE$5:AF$241,2), -1)</f>
        <v>-1</v>
      </c>
      <c r="AG32">
        <f>IFERROR(VLOOKUP($A32, CDS3Y_bbg!AF$5:AG$241,2), -1)</f>
        <v>42004</v>
      </c>
      <c r="AH32">
        <f>IFERROR(VLOOKUP($A32, CDS3Y_bbg!AG$5:AH$241,2), -1)</f>
        <v>-1</v>
      </c>
      <c r="AI32">
        <f>IFERROR(VLOOKUP($A32, CDS3Y_bbg!AH$5:AI$241,2), -1)</f>
        <v>-1</v>
      </c>
      <c r="AJ32">
        <f>IFERROR(VLOOKUP($A32, CDS3Y_bbg!AI$5:AJ$241,2), -1)</f>
        <v>-1</v>
      </c>
      <c r="AK32">
        <f>IFERROR(VLOOKUP($A32, CDS3Y_bbg!AJ$5:AK$241,2), -1)</f>
        <v>-1</v>
      </c>
      <c r="AL32">
        <f>IFERROR(VLOOKUP($A32, CDS3Y_bbg!AK$5:AL$241,2), -1)</f>
        <v>-1</v>
      </c>
      <c r="AM32">
        <f>IFERROR(VLOOKUP($A32, CDS3Y_bbg!AL$5:AM$241,2), -1)</f>
        <v>-1</v>
      </c>
      <c r="AN32">
        <f>IFERROR(VLOOKUP($A32, CDS3Y_bbg!AM$5:AN$241,2), -1)</f>
        <v>-1</v>
      </c>
      <c r="AO32">
        <f>IFERROR(VLOOKUP($A32, CDS3Y_bbg!AN$5:AO$241,2), -1)</f>
        <v>43424</v>
      </c>
      <c r="AP32">
        <f>IFERROR(VLOOKUP($A32, CDS3Y_bbg!AO$5:AP$241,2), -1)</f>
        <v>-1</v>
      </c>
      <c r="AQ32">
        <f>IFERROR(VLOOKUP($A32, CDS3Y_bbg!AP$5:AQ$241,2), -1)</f>
        <v>44625</v>
      </c>
      <c r="AR32">
        <f>IFERROR(VLOOKUP($A32, CDS3Y_bbg!AQ$5:AR$241,2), -1)</f>
        <v>-1</v>
      </c>
      <c r="AS32">
        <f>IFERROR(VLOOKUP($A32, CDS3Y_bbg!AR$5:AS$241,2), -1)</f>
        <v>44626</v>
      </c>
      <c r="AT32">
        <f>IFERROR(VLOOKUP($A32, CDS3Y_bbg!AS$5:AT$241,2), -1)</f>
        <v>-1</v>
      </c>
      <c r="AU32">
        <f>IFERROR(VLOOKUP($A32, CDS3Y_bbg!AT$5:AU$241,2), -1)</f>
        <v>-1</v>
      </c>
      <c r="AV32">
        <f>IFERROR(VLOOKUP($A32, CDS3Y_bbg!AU$5:AV$241,2), -1)</f>
        <v>-1</v>
      </c>
      <c r="AW32">
        <f>IFERROR(VLOOKUP($A32, CDS3Y_bbg!AV$5:AW$241,2), -1)</f>
        <v>41863</v>
      </c>
      <c r="AX32">
        <f>IFERROR(VLOOKUP($A32, CDS3Y_bbg!AW$5:AX$241,2), -1)</f>
        <v>-1</v>
      </c>
      <c r="AY32">
        <f>IFERROR(VLOOKUP($A32, CDS3Y_bbg!AX$5:AY$241,2), -1)</f>
        <v>43402</v>
      </c>
      <c r="AZ32">
        <f>IFERROR(VLOOKUP($A32, CDS3Y_bbg!AY$5:AZ$241,2), -1)</f>
        <v>-1</v>
      </c>
      <c r="BA32">
        <f>IFERROR(VLOOKUP($A32, CDS3Y_bbg!AZ$5:BA$241,2), -1)</f>
        <v>-1</v>
      </c>
      <c r="BB32">
        <f>IFERROR(VLOOKUP($A32, CDS3Y_bbg!BA$5:BB$241,2), -1)</f>
        <v>-1</v>
      </c>
      <c r="BC32">
        <f>IFERROR(VLOOKUP($A32, CDS3Y_bbg!BB$5:BC$241,2), -1)</f>
        <v>41722</v>
      </c>
      <c r="BD32">
        <f>IFERROR(VLOOKUP($A32, CDS3Y_bbg!BC$5:BD$241,2), -1)</f>
        <v>-1</v>
      </c>
      <c r="BE32">
        <f>IFERROR(VLOOKUP($A32, CDS3Y_bbg!BD$5:BE$241,2), -1)</f>
        <v>-1</v>
      </c>
      <c r="BF32">
        <f>IFERROR(VLOOKUP($A32, CDS3Y_bbg!BE$5:BF$241,2), -1)</f>
        <v>-1</v>
      </c>
      <c r="BG32">
        <f>IFERROR(VLOOKUP($A32, CDS3Y_bbg!BF$5:BG$241,2), -1)</f>
        <v>-1</v>
      </c>
      <c r="BH32">
        <f>IFERROR(VLOOKUP($A32, CDS3Y_bbg!BG$5:BH$241,2), -1)</f>
        <v>-1</v>
      </c>
      <c r="BI32">
        <f>IFERROR(VLOOKUP($A32, CDS3Y_bbg!BH$5:BI$241,2), -1)</f>
        <v>43424</v>
      </c>
      <c r="BJ32">
        <f>IFERROR(VLOOKUP($A32, CDS3Y_bbg!BI$5:BJ$241,2), -1)</f>
        <v>-1</v>
      </c>
      <c r="BK32">
        <f>IFERROR(VLOOKUP($A32, CDS3Y_bbg!BJ$5:BK$241,2), -1)</f>
        <v>-1</v>
      </c>
      <c r="BL32">
        <f>IFERROR(VLOOKUP($A32, CDS3Y_bbg!BK$5:BL$241,2), -1)</f>
        <v>-1</v>
      </c>
      <c r="BM32">
        <f>IFERROR(VLOOKUP($A32, CDS3Y_bbg!BL$5:BM$241,2), -1)</f>
        <v>43424</v>
      </c>
      <c r="BN32">
        <f>IFERROR(VLOOKUP($A32, CDS3Y_bbg!BM$5:BN$241,2), -1)</f>
        <v>-1</v>
      </c>
      <c r="BO32">
        <f>IFERROR(VLOOKUP($A32, CDS3Y_bbg!BN$5:BO$241,2), -1)</f>
        <v>43426</v>
      </c>
      <c r="BP32">
        <f>IFERROR(VLOOKUP($A32, CDS3Y_bbg!BO$5:BP$241,2), -1)</f>
        <v>-1</v>
      </c>
      <c r="BQ32">
        <f>IFERROR(VLOOKUP($A32, CDS3Y_bbg!BP$5:BQ$241,2), -1)</f>
        <v>-1</v>
      </c>
      <c r="BR32">
        <f>IFERROR(VLOOKUP($A32, CDS3Y_bbg!BQ$5:BR$241,2), -1)</f>
        <v>-1</v>
      </c>
      <c r="BS32">
        <f>IFERROR(VLOOKUP($A32, CDS3Y_bbg!BR$5:BS$241,2), -1)</f>
        <v>43426</v>
      </c>
      <c r="BT32">
        <f>IFERROR(VLOOKUP($A32, CDS3Y_bbg!BS$5:BT$241,2), -1)</f>
        <v>-1</v>
      </c>
      <c r="BU32">
        <f>IFERROR(VLOOKUP($A32, CDS3Y_bbg!BT$5:BU$241,2), -1)</f>
        <v>-1</v>
      </c>
      <c r="BV32">
        <f>IFERROR(VLOOKUP($A32, CDS3Y_bbg!BU$5:BV$241,2), -1)</f>
        <v>-1</v>
      </c>
      <c r="BW32">
        <f>IFERROR(VLOOKUP($A32, CDS3Y_bbg!BV$5:BW$241,2), -1)</f>
        <v>41915</v>
      </c>
      <c r="BX32">
        <f>IFERROR(VLOOKUP($A32, CDS3Y_bbg!BW$5:BX$241,2), -1)</f>
        <v>-1</v>
      </c>
      <c r="BY32">
        <f>IFERROR(VLOOKUP($A32, CDS3Y_bbg!BX$5:BY$241,2), -1)</f>
        <v>-1</v>
      </c>
      <c r="BZ32">
        <f>IFERROR(VLOOKUP($A32, CDS3Y_bbg!BY$5:BZ$241,2), -1)</f>
        <v>-1</v>
      </c>
      <c r="CA32">
        <f>IFERROR(VLOOKUP($A32, CDS3Y_bbg!BZ$5:CA$241,2), -1)</f>
        <v>41911</v>
      </c>
      <c r="CB32">
        <f>IFERROR(VLOOKUP($A32, CDS3Y_bbg!CA$5:CB$241,2), -1)</f>
        <v>-1</v>
      </c>
      <c r="CC32">
        <f>IFERROR(VLOOKUP($A32, CDS3Y_bbg!CB$5:CC$241,2), -1)</f>
        <v>41912</v>
      </c>
      <c r="CD32">
        <f>IFERROR(VLOOKUP($A32, CDS3Y_bbg!CC$5:CD$241,2), -1)</f>
        <v>-1</v>
      </c>
      <c r="CE32">
        <f>IFERROR(VLOOKUP($A32, CDS3Y_bbg!CD$5:CE$241,2), -1)</f>
        <v>43332</v>
      </c>
      <c r="CF32">
        <f>IFERROR(VLOOKUP($A32, CDS3Y_bbg!CE$5:CF$241,2), -1)</f>
        <v>-1</v>
      </c>
      <c r="CG32">
        <f>IFERROR(VLOOKUP($A32, CDS3Y_bbg!CF$5:CG$241,2), -1)</f>
        <v>41893</v>
      </c>
      <c r="CH32">
        <f>IFERROR(VLOOKUP($A32, CDS3Y_bbg!CG$5:CH$241,2), -1)</f>
        <v>-1</v>
      </c>
      <c r="CI32">
        <f>IFERROR(VLOOKUP($A32, CDS3Y_bbg!CH$5:CI$241,2), -1)</f>
        <v>-1</v>
      </c>
      <c r="CJ32">
        <f>IFERROR(VLOOKUP($A32, CDS3Y_bbg!CI$5:CJ$241,2), -1)</f>
        <v>-1</v>
      </c>
      <c r="CK32">
        <f>IFERROR(VLOOKUP($A32, CDS3Y_bbg!CJ$5:CK$241,2), -1)</f>
        <v>41844</v>
      </c>
      <c r="CL32">
        <f>IFERROR(VLOOKUP($A32, CDS3Y_bbg!CK$5:CL$241,2), -1)</f>
        <v>-1</v>
      </c>
      <c r="CM32">
        <f>IFERROR(VLOOKUP($A32, CDS3Y_bbg!CL$5:CM$241,2), -1)</f>
        <v>-1</v>
      </c>
      <c r="CN32">
        <f>IFERROR(VLOOKUP($A32, CDS3Y_bbg!CM$5:CN$241,2), -1)</f>
        <v>-1</v>
      </c>
    </row>
    <row r="33" spans="1:92" x14ac:dyDescent="0.25">
      <c r="A33" s="1">
        <v>37498</v>
      </c>
      <c r="B33">
        <f>IFERROR(VLOOKUP($A33, CDS3Y_bbg!A$5:B$241,2), -1)</f>
        <v>3100</v>
      </c>
      <c r="C33">
        <f>IFERROR(VLOOKUP($A33, CDS3Y_bbg!B$5:C$241,2), -1)</f>
        <v>41831</v>
      </c>
      <c r="D33">
        <f>IFERROR(VLOOKUP($A33, CDS3Y_bbg!C$5:D$241,2), -1)</f>
        <v>-1</v>
      </c>
      <c r="E33">
        <f>IFERROR(VLOOKUP($A33, CDS3Y_bbg!D$5:E$241,2), -1)</f>
        <v>44895</v>
      </c>
      <c r="F33">
        <f>IFERROR(VLOOKUP($A33, CDS3Y_bbg!E$5:F$241,2), -1)</f>
        <v>-1</v>
      </c>
      <c r="G33">
        <f>IFERROR(VLOOKUP($A33, CDS3Y_bbg!F$5:G$241,2), -1)</f>
        <v>40360</v>
      </c>
      <c r="H33">
        <f>IFERROR(VLOOKUP($A33, CDS3Y_bbg!G$5:H$241,2), -1)</f>
        <v>-1</v>
      </c>
      <c r="I33">
        <f>IFERROR(VLOOKUP($A33, CDS3Y_bbg!H$5:I$241,2), -1)</f>
        <v>44834</v>
      </c>
      <c r="J33">
        <f>IFERROR(VLOOKUP($A33, CDS3Y_bbg!I$5:J$241,2), -1)</f>
        <v>-1</v>
      </c>
      <c r="K33">
        <f>IFERROR(VLOOKUP($A33, CDS3Y_bbg!J$5:K$241,2), -1)</f>
        <v>41819</v>
      </c>
      <c r="L33">
        <f>IFERROR(VLOOKUP($A33, CDS3Y_bbg!K$5:L$241,2), -1)</f>
        <v>157.5</v>
      </c>
      <c r="M33">
        <f>IFERROR(VLOOKUP($A33, CDS3Y_bbg!L$5:M$241,2), -1)</f>
        <v>40469</v>
      </c>
      <c r="N33">
        <f>IFERROR(VLOOKUP($A33, CDS3Y_bbg!M$5:N$241,2), -1)</f>
        <v>57.5</v>
      </c>
      <c r="O33">
        <f>IFERROR(VLOOKUP($A33, CDS3Y_bbg!N$5:O$241,2), -1)</f>
        <v>40289</v>
      </c>
      <c r="P33">
        <f>IFERROR(VLOOKUP($A33, CDS3Y_bbg!O$5:P$241,2), -1)</f>
        <v>130</v>
      </c>
      <c r="Q33">
        <f>IFERROR(VLOOKUP($A33, CDS3Y_bbg!P$5:Q$241,2), -1)</f>
        <v>44377</v>
      </c>
      <c r="R33">
        <f>IFERROR(VLOOKUP($A33, CDS3Y_bbg!Q$5:R$241,2), -1)</f>
        <v>281</v>
      </c>
      <c r="S33">
        <f>IFERROR(VLOOKUP($A33, CDS3Y_bbg!R$5:S$241,2), -1)</f>
        <v>43337</v>
      </c>
      <c r="T33">
        <f>IFERROR(VLOOKUP($A33, CDS3Y_bbg!S$5:T$241,2), -1)</f>
        <v>-1</v>
      </c>
      <c r="U33">
        <f>IFERROR(VLOOKUP($A33, CDS3Y_bbg!T$5:U$241,2), -1)</f>
        <v>42062</v>
      </c>
      <c r="V33">
        <f>IFERROR(VLOOKUP($A33, CDS3Y_bbg!U$5:V$241,2), -1)</f>
        <v>66.5</v>
      </c>
      <c r="W33">
        <f>IFERROR(VLOOKUP($A33, CDS3Y_bbg!V$5:W$241,2), -1)</f>
        <v>42283</v>
      </c>
      <c r="X33">
        <f>IFERROR(VLOOKUP($A33, CDS3Y_bbg!W$5:X$241,2), -1)</f>
        <v>481.25</v>
      </c>
      <c r="Y33">
        <f>IFERROR(VLOOKUP($A33, CDS3Y_bbg!X$5:Y$241,2), -1)</f>
        <v>44468</v>
      </c>
      <c r="Z33">
        <f>IFERROR(VLOOKUP($A33, CDS3Y_bbg!Y$5:Z$241,2), -1)</f>
        <v>186.25</v>
      </c>
      <c r="AA33">
        <f>IFERROR(VLOOKUP($A33, CDS3Y_bbg!Z$5:AA$241,2), -1)</f>
        <v>40481</v>
      </c>
      <c r="AB33">
        <f>IFERROR(VLOOKUP($A33, CDS3Y_bbg!AA$5:AB$241,2), -1)</f>
        <v>-1</v>
      </c>
      <c r="AC33">
        <f>IFERROR(VLOOKUP($A33, CDS3Y_bbg!AB$5:AC$241,2), -1)</f>
        <v>42676</v>
      </c>
      <c r="AD33">
        <f>IFERROR(VLOOKUP($A33, CDS3Y_bbg!AC$5:AD$241,2), -1)</f>
        <v>1137.5</v>
      </c>
      <c r="AE33">
        <f>IFERROR(VLOOKUP($A33, CDS3Y_bbg!AD$5:AE$241,2), -1)</f>
        <v>41149</v>
      </c>
      <c r="AF33">
        <f>IFERROR(VLOOKUP($A33, CDS3Y_bbg!AE$5:AF$241,2), -1)</f>
        <v>-1</v>
      </c>
      <c r="AG33">
        <f>IFERROR(VLOOKUP($A33, CDS3Y_bbg!AF$5:AG$241,2), -1)</f>
        <v>42004</v>
      </c>
      <c r="AH33">
        <f>IFERROR(VLOOKUP($A33, CDS3Y_bbg!AG$5:AH$241,2), -1)</f>
        <v>-1</v>
      </c>
      <c r="AI33">
        <f>IFERROR(VLOOKUP($A33, CDS3Y_bbg!AH$5:AI$241,2), -1)</f>
        <v>-1</v>
      </c>
      <c r="AJ33">
        <f>IFERROR(VLOOKUP($A33, CDS3Y_bbg!AI$5:AJ$241,2), -1)</f>
        <v>-1</v>
      </c>
      <c r="AK33">
        <f>IFERROR(VLOOKUP($A33, CDS3Y_bbg!AJ$5:AK$241,2), -1)</f>
        <v>-1</v>
      </c>
      <c r="AL33">
        <f>IFERROR(VLOOKUP($A33, CDS3Y_bbg!AK$5:AL$241,2), -1)</f>
        <v>-1</v>
      </c>
      <c r="AM33">
        <f>IFERROR(VLOOKUP($A33, CDS3Y_bbg!AL$5:AM$241,2), -1)</f>
        <v>-1</v>
      </c>
      <c r="AN33">
        <f>IFERROR(VLOOKUP($A33, CDS3Y_bbg!AM$5:AN$241,2), -1)</f>
        <v>-1</v>
      </c>
      <c r="AO33">
        <f>IFERROR(VLOOKUP($A33, CDS3Y_bbg!AN$5:AO$241,2), -1)</f>
        <v>43424</v>
      </c>
      <c r="AP33">
        <f>IFERROR(VLOOKUP($A33, CDS3Y_bbg!AO$5:AP$241,2), -1)</f>
        <v>-1</v>
      </c>
      <c r="AQ33">
        <f>IFERROR(VLOOKUP($A33, CDS3Y_bbg!AP$5:AQ$241,2), -1)</f>
        <v>44625</v>
      </c>
      <c r="AR33">
        <f>IFERROR(VLOOKUP($A33, CDS3Y_bbg!AQ$5:AR$241,2), -1)</f>
        <v>-1</v>
      </c>
      <c r="AS33">
        <f>IFERROR(VLOOKUP($A33, CDS3Y_bbg!AR$5:AS$241,2), -1)</f>
        <v>44626</v>
      </c>
      <c r="AT33">
        <f>IFERROR(VLOOKUP($A33, CDS3Y_bbg!AS$5:AT$241,2), -1)</f>
        <v>-1</v>
      </c>
      <c r="AU33">
        <f>IFERROR(VLOOKUP($A33, CDS3Y_bbg!AT$5:AU$241,2), -1)</f>
        <v>-1</v>
      </c>
      <c r="AV33">
        <f>IFERROR(VLOOKUP($A33, CDS3Y_bbg!AU$5:AV$241,2), -1)</f>
        <v>-1</v>
      </c>
      <c r="AW33">
        <f>IFERROR(VLOOKUP($A33, CDS3Y_bbg!AV$5:AW$241,2), -1)</f>
        <v>41863</v>
      </c>
      <c r="AX33">
        <f>IFERROR(VLOOKUP($A33, CDS3Y_bbg!AW$5:AX$241,2), -1)</f>
        <v>-1</v>
      </c>
      <c r="AY33">
        <f>IFERROR(VLOOKUP($A33, CDS3Y_bbg!AX$5:AY$241,2), -1)</f>
        <v>43402</v>
      </c>
      <c r="AZ33">
        <f>IFERROR(VLOOKUP($A33, CDS3Y_bbg!AY$5:AZ$241,2), -1)</f>
        <v>-1</v>
      </c>
      <c r="BA33">
        <f>IFERROR(VLOOKUP($A33, CDS3Y_bbg!AZ$5:BA$241,2), -1)</f>
        <v>-1</v>
      </c>
      <c r="BB33">
        <f>IFERROR(VLOOKUP($A33, CDS3Y_bbg!BA$5:BB$241,2), -1)</f>
        <v>-1</v>
      </c>
      <c r="BC33">
        <f>IFERROR(VLOOKUP($A33, CDS3Y_bbg!BB$5:BC$241,2), -1)</f>
        <v>41722</v>
      </c>
      <c r="BD33">
        <f>IFERROR(VLOOKUP($A33, CDS3Y_bbg!BC$5:BD$241,2), -1)</f>
        <v>-1</v>
      </c>
      <c r="BE33">
        <f>IFERROR(VLOOKUP($A33, CDS3Y_bbg!BD$5:BE$241,2), -1)</f>
        <v>-1</v>
      </c>
      <c r="BF33">
        <f>IFERROR(VLOOKUP($A33, CDS3Y_bbg!BE$5:BF$241,2), -1)</f>
        <v>-1</v>
      </c>
      <c r="BG33">
        <f>IFERROR(VLOOKUP($A33, CDS3Y_bbg!BF$5:BG$241,2), -1)</f>
        <v>-1</v>
      </c>
      <c r="BH33">
        <f>IFERROR(VLOOKUP($A33, CDS3Y_bbg!BG$5:BH$241,2), -1)</f>
        <v>-1</v>
      </c>
      <c r="BI33">
        <f>IFERROR(VLOOKUP($A33, CDS3Y_bbg!BH$5:BI$241,2), -1)</f>
        <v>43424</v>
      </c>
      <c r="BJ33">
        <f>IFERROR(VLOOKUP($A33, CDS3Y_bbg!BI$5:BJ$241,2), -1)</f>
        <v>-1</v>
      </c>
      <c r="BK33">
        <f>IFERROR(VLOOKUP($A33, CDS3Y_bbg!BJ$5:BK$241,2), -1)</f>
        <v>-1</v>
      </c>
      <c r="BL33">
        <f>IFERROR(VLOOKUP($A33, CDS3Y_bbg!BK$5:BL$241,2), -1)</f>
        <v>-1</v>
      </c>
      <c r="BM33">
        <f>IFERROR(VLOOKUP($A33, CDS3Y_bbg!BL$5:BM$241,2), -1)</f>
        <v>43424</v>
      </c>
      <c r="BN33">
        <f>IFERROR(VLOOKUP($A33, CDS3Y_bbg!BM$5:BN$241,2), -1)</f>
        <v>-1</v>
      </c>
      <c r="BO33">
        <f>IFERROR(VLOOKUP($A33, CDS3Y_bbg!BN$5:BO$241,2), -1)</f>
        <v>43426</v>
      </c>
      <c r="BP33">
        <f>IFERROR(VLOOKUP($A33, CDS3Y_bbg!BO$5:BP$241,2), -1)</f>
        <v>-1</v>
      </c>
      <c r="BQ33">
        <f>IFERROR(VLOOKUP($A33, CDS3Y_bbg!BP$5:BQ$241,2), -1)</f>
        <v>-1</v>
      </c>
      <c r="BR33">
        <f>IFERROR(VLOOKUP($A33, CDS3Y_bbg!BQ$5:BR$241,2), -1)</f>
        <v>-1</v>
      </c>
      <c r="BS33">
        <f>IFERROR(VLOOKUP($A33, CDS3Y_bbg!BR$5:BS$241,2), -1)</f>
        <v>43426</v>
      </c>
      <c r="BT33">
        <f>IFERROR(VLOOKUP($A33, CDS3Y_bbg!BS$5:BT$241,2), -1)</f>
        <v>-1</v>
      </c>
      <c r="BU33">
        <f>IFERROR(VLOOKUP($A33, CDS3Y_bbg!BT$5:BU$241,2), -1)</f>
        <v>-1</v>
      </c>
      <c r="BV33">
        <f>IFERROR(VLOOKUP($A33, CDS3Y_bbg!BU$5:BV$241,2), -1)</f>
        <v>-1</v>
      </c>
      <c r="BW33">
        <f>IFERROR(VLOOKUP($A33, CDS3Y_bbg!BV$5:BW$241,2), -1)</f>
        <v>41915</v>
      </c>
      <c r="BX33">
        <f>IFERROR(VLOOKUP($A33, CDS3Y_bbg!BW$5:BX$241,2), -1)</f>
        <v>-1</v>
      </c>
      <c r="BY33">
        <f>IFERROR(VLOOKUP($A33, CDS3Y_bbg!BX$5:BY$241,2), -1)</f>
        <v>-1</v>
      </c>
      <c r="BZ33">
        <f>IFERROR(VLOOKUP($A33, CDS3Y_bbg!BY$5:BZ$241,2), -1)</f>
        <v>-1</v>
      </c>
      <c r="CA33">
        <f>IFERROR(VLOOKUP($A33, CDS3Y_bbg!BZ$5:CA$241,2), -1)</f>
        <v>41911</v>
      </c>
      <c r="CB33">
        <f>IFERROR(VLOOKUP($A33, CDS3Y_bbg!CA$5:CB$241,2), -1)</f>
        <v>-1</v>
      </c>
      <c r="CC33">
        <f>IFERROR(VLOOKUP($A33, CDS3Y_bbg!CB$5:CC$241,2), -1)</f>
        <v>41912</v>
      </c>
      <c r="CD33">
        <f>IFERROR(VLOOKUP($A33, CDS3Y_bbg!CC$5:CD$241,2), -1)</f>
        <v>-1</v>
      </c>
      <c r="CE33">
        <f>IFERROR(VLOOKUP($A33, CDS3Y_bbg!CD$5:CE$241,2), -1)</f>
        <v>43332</v>
      </c>
      <c r="CF33">
        <f>IFERROR(VLOOKUP($A33, CDS3Y_bbg!CE$5:CF$241,2), -1)</f>
        <v>-1</v>
      </c>
      <c r="CG33">
        <f>IFERROR(VLOOKUP($A33, CDS3Y_bbg!CF$5:CG$241,2), -1)</f>
        <v>41893</v>
      </c>
      <c r="CH33">
        <f>IFERROR(VLOOKUP($A33, CDS3Y_bbg!CG$5:CH$241,2), -1)</f>
        <v>-1</v>
      </c>
      <c r="CI33">
        <f>IFERROR(VLOOKUP($A33, CDS3Y_bbg!CH$5:CI$241,2), -1)</f>
        <v>-1</v>
      </c>
      <c r="CJ33">
        <f>IFERROR(VLOOKUP($A33, CDS3Y_bbg!CI$5:CJ$241,2), -1)</f>
        <v>-1</v>
      </c>
      <c r="CK33">
        <f>IFERROR(VLOOKUP($A33, CDS3Y_bbg!CJ$5:CK$241,2), -1)</f>
        <v>41844</v>
      </c>
      <c r="CL33">
        <f>IFERROR(VLOOKUP($A33, CDS3Y_bbg!CK$5:CL$241,2), -1)</f>
        <v>-1</v>
      </c>
      <c r="CM33">
        <f>IFERROR(VLOOKUP($A33, CDS3Y_bbg!CL$5:CM$241,2), -1)</f>
        <v>-1</v>
      </c>
      <c r="CN33">
        <f>IFERROR(VLOOKUP($A33, CDS3Y_bbg!CM$5:CN$241,2), -1)</f>
        <v>-1</v>
      </c>
    </row>
    <row r="34" spans="1:92" x14ac:dyDescent="0.25">
      <c r="A34" s="1">
        <v>37529</v>
      </c>
      <c r="B34">
        <f>IFERROR(VLOOKUP($A34, CDS3Y_bbg!A$5:B$241,2), -1)</f>
        <v>4103.75</v>
      </c>
      <c r="C34">
        <f>IFERROR(VLOOKUP($A34, CDS3Y_bbg!B$5:C$241,2), -1)</f>
        <v>41831</v>
      </c>
      <c r="D34">
        <f>IFERROR(VLOOKUP($A34, CDS3Y_bbg!C$5:D$241,2), -1)</f>
        <v>-1</v>
      </c>
      <c r="E34">
        <f>IFERROR(VLOOKUP($A34, CDS3Y_bbg!D$5:E$241,2), -1)</f>
        <v>44895</v>
      </c>
      <c r="F34">
        <f>IFERROR(VLOOKUP($A34, CDS3Y_bbg!E$5:F$241,2), -1)</f>
        <v>-1</v>
      </c>
      <c r="G34">
        <f>IFERROR(VLOOKUP($A34, CDS3Y_bbg!F$5:G$241,2), -1)</f>
        <v>40360</v>
      </c>
      <c r="H34">
        <f>IFERROR(VLOOKUP($A34, CDS3Y_bbg!G$5:H$241,2), -1)</f>
        <v>-1</v>
      </c>
      <c r="I34">
        <f>IFERROR(VLOOKUP($A34, CDS3Y_bbg!H$5:I$241,2), -1)</f>
        <v>44834</v>
      </c>
      <c r="J34">
        <f>IFERROR(VLOOKUP($A34, CDS3Y_bbg!I$5:J$241,2), -1)</f>
        <v>-1</v>
      </c>
      <c r="K34">
        <f>IFERROR(VLOOKUP($A34, CDS3Y_bbg!J$5:K$241,2), -1)</f>
        <v>41819</v>
      </c>
      <c r="L34">
        <f>IFERROR(VLOOKUP($A34, CDS3Y_bbg!K$5:L$241,2), -1)</f>
        <v>162.5</v>
      </c>
      <c r="M34">
        <f>IFERROR(VLOOKUP($A34, CDS3Y_bbg!L$5:M$241,2), -1)</f>
        <v>40469</v>
      </c>
      <c r="N34">
        <f>IFERROR(VLOOKUP($A34, CDS3Y_bbg!M$5:N$241,2), -1)</f>
        <v>45</v>
      </c>
      <c r="O34">
        <f>IFERROR(VLOOKUP($A34, CDS3Y_bbg!N$5:O$241,2), -1)</f>
        <v>40289</v>
      </c>
      <c r="P34">
        <f>IFERROR(VLOOKUP($A34, CDS3Y_bbg!O$5:P$241,2), -1)</f>
        <v>126.25</v>
      </c>
      <c r="Q34">
        <f>IFERROR(VLOOKUP($A34, CDS3Y_bbg!P$5:Q$241,2), -1)</f>
        <v>44377</v>
      </c>
      <c r="R34">
        <f>IFERROR(VLOOKUP($A34, CDS3Y_bbg!Q$5:R$241,2), -1)</f>
        <v>325.5</v>
      </c>
      <c r="S34">
        <f>IFERROR(VLOOKUP($A34, CDS3Y_bbg!R$5:S$241,2), -1)</f>
        <v>43337</v>
      </c>
      <c r="T34">
        <f>IFERROR(VLOOKUP($A34, CDS3Y_bbg!S$5:T$241,2), -1)</f>
        <v>-1</v>
      </c>
      <c r="U34">
        <f>IFERROR(VLOOKUP($A34, CDS3Y_bbg!T$5:U$241,2), -1)</f>
        <v>42062</v>
      </c>
      <c r="V34">
        <f>IFERROR(VLOOKUP($A34, CDS3Y_bbg!U$5:V$241,2), -1)</f>
        <v>64.5</v>
      </c>
      <c r="W34">
        <f>IFERROR(VLOOKUP($A34, CDS3Y_bbg!V$5:W$241,2), -1)</f>
        <v>42283</v>
      </c>
      <c r="X34">
        <f>IFERROR(VLOOKUP($A34, CDS3Y_bbg!W$5:X$241,2), -1)</f>
        <v>487.5</v>
      </c>
      <c r="Y34">
        <f>IFERROR(VLOOKUP($A34, CDS3Y_bbg!X$5:Y$241,2), -1)</f>
        <v>44468</v>
      </c>
      <c r="Z34">
        <f>IFERROR(VLOOKUP($A34, CDS3Y_bbg!Y$5:Z$241,2), -1)</f>
        <v>192.5</v>
      </c>
      <c r="AA34">
        <f>IFERROR(VLOOKUP($A34, CDS3Y_bbg!Z$5:AA$241,2), -1)</f>
        <v>40481</v>
      </c>
      <c r="AB34">
        <f>IFERROR(VLOOKUP($A34, CDS3Y_bbg!AA$5:AB$241,2), -1)</f>
        <v>-1</v>
      </c>
      <c r="AC34">
        <f>IFERROR(VLOOKUP($A34, CDS3Y_bbg!AB$5:AC$241,2), -1)</f>
        <v>42676</v>
      </c>
      <c r="AD34">
        <f>IFERROR(VLOOKUP($A34, CDS3Y_bbg!AC$5:AD$241,2), -1)</f>
        <v>1212.5</v>
      </c>
      <c r="AE34">
        <f>IFERROR(VLOOKUP($A34, CDS3Y_bbg!AD$5:AE$241,2), -1)</f>
        <v>41149</v>
      </c>
      <c r="AF34">
        <f>IFERROR(VLOOKUP($A34, CDS3Y_bbg!AE$5:AF$241,2), -1)</f>
        <v>-1</v>
      </c>
      <c r="AG34">
        <f>IFERROR(VLOOKUP($A34, CDS3Y_bbg!AF$5:AG$241,2), -1)</f>
        <v>42004</v>
      </c>
      <c r="AH34">
        <f>IFERROR(VLOOKUP($A34, CDS3Y_bbg!AG$5:AH$241,2), -1)</f>
        <v>-1</v>
      </c>
      <c r="AI34">
        <f>IFERROR(VLOOKUP($A34, CDS3Y_bbg!AH$5:AI$241,2), -1)</f>
        <v>-1</v>
      </c>
      <c r="AJ34">
        <f>IFERROR(VLOOKUP($A34, CDS3Y_bbg!AI$5:AJ$241,2), -1)</f>
        <v>-1</v>
      </c>
      <c r="AK34">
        <f>IFERROR(VLOOKUP($A34, CDS3Y_bbg!AJ$5:AK$241,2), -1)</f>
        <v>-1</v>
      </c>
      <c r="AL34">
        <f>IFERROR(VLOOKUP($A34, CDS3Y_bbg!AK$5:AL$241,2), -1)</f>
        <v>-1</v>
      </c>
      <c r="AM34">
        <f>IFERROR(VLOOKUP($A34, CDS3Y_bbg!AL$5:AM$241,2), -1)</f>
        <v>-1</v>
      </c>
      <c r="AN34">
        <f>IFERROR(VLOOKUP($A34, CDS3Y_bbg!AM$5:AN$241,2), -1)</f>
        <v>-1</v>
      </c>
      <c r="AO34">
        <f>IFERROR(VLOOKUP($A34, CDS3Y_bbg!AN$5:AO$241,2), -1)</f>
        <v>43424</v>
      </c>
      <c r="AP34">
        <f>IFERROR(VLOOKUP($A34, CDS3Y_bbg!AO$5:AP$241,2), -1)</f>
        <v>-1</v>
      </c>
      <c r="AQ34">
        <f>IFERROR(VLOOKUP($A34, CDS3Y_bbg!AP$5:AQ$241,2), -1)</f>
        <v>44625</v>
      </c>
      <c r="AR34">
        <f>IFERROR(VLOOKUP($A34, CDS3Y_bbg!AQ$5:AR$241,2), -1)</f>
        <v>-1</v>
      </c>
      <c r="AS34">
        <f>IFERROR(VLOOKUP($A34, CDS3Y_bbg!AR$5:AS$241,2), -1)</f>
        <v>44626</v>
      </c>
      <c r="AT34">
        <f>IFERROR(VLOOKUP($A34, CDS3Y_bbg!AS$5:AT$241,2), -1)</f>
        <v>-1</v>
      </c>
      <c r="AU34">
        <f>IFERROR(VLOOKUP($A34, CDS3Y_bbg!AT$5:AU$241,2), -1)</f>
        <v>-1</v>
      </c>
      <c r="AV34">
        <f>IFERROR(VLOOKUP($A34, CDS3Y_bbg!AU$5:AV$241,2), -1)</f>
        <v>-1</v>
      </c>
      <c r="AW34">
        <f>IFERROR(VLOOKUP($A34, CDS3Y_bbg!AV$5:AW$241,2), -1)</f>
        <v>41863</v>
      </c>
      <c r="AX34">
        <f>IFERROR(VLOOKUP($A34, CDS3Y_bbg!AW$5:AX$241,2), -1)</f>
        <v>-1</v>
      </c>
      <c r="AY34">
        <f>IFERROR(VLOOKUP($A34, CDS3Y_bbg!AX$5:AY$241,2), -1)</f>
        <v>43402</v>
      </c>
      <c r="AZ34">
        <f>IFERROR(VLOOKUP($A34, CDS3Y_bbg!AY$5:AZ$241,2), -1)</f>
        <v>-1</v>
      </c>
      <c r="BA34">
        <f>IFERROR(VLOOKUP($A34, CDS3Y_bbg!AZ$5:BA$241,2), -1)</f>
        <v>-1</v>
      </c>
      <c r="BB34">
        <f>IFERROR(VLOOKUP($A34, CDS3Y_bbg!BA$5:BB$241,2), -1)</f>
        <v>-1</v>
      </c>
      <c r="BC34">
        <f>IFERROR(VLOOKUP($A34, CDS3Y_bbg!BB$5:BC$241,2), -1)</f>
        <v>41722</v>
      </c>
      <c r="BD34">
        <f>IFERROR(VLOOKUP($A34, CDS3Y_bbg!BC$5:BD$241,2), -1)</f>
        <v>-1</v>
      </c>
      <c r="BE34">
        <f>IFERROR(VLOOKUP($A34, CDS3Y_bbg!BD$5:BE$241,2), -1)</f>
        <v>-1</v>
      </c>
      <c r="BF34">
        <f>IFERROR(VLOOKUP($A34, CDS3Y_bbg!BE$5:BF$241,2), -1)</f>
        <v>-1</v>
      </c>
      <c r="BG34">
        <f>IFERROR(VLOOKUP($A34, CDS3Y_bbg!BF$5:BG$241,2), -1)</f>
        <v>-1</v>
      </c>
      <c r="BH34">
        <f>IFERROR(VLOOKUP($A34, CDS3Y_bbg!BG$5:BH$241,2), -1)</f>
        <v>-1</v>
      </c>
      <c r="BI34">
        <f>IFERROR(VLOOKUP($A34, CDS3Y_bbg!BH$5:BI$241,2), -1)</f>
        <v>43424</v>
      </c>
      <c r="BJ34">
        <f>IFERROR(VLOOKUP($A34, CDS3Y_bbg!BI$5:BJ$241,2), -1)</f>
        <v>-1</v>
      </c>
      <c r="BK34">
        <f>IFERROR(VLOOKUP($A34, CDS3Y_bbg!BJ$5:BK$241,2), -1)</f>
        <v>-1</v>
      </c>
      <c r="BL34">
        <f>IFERROR(VLOOKUP($A34, CDS3Y_bbg!BK$5:BL$241,2), -1)</f>
        <v>-1</v>
      </c>
      <c r="BM34">
        <f>IFERROR(VLOOKUP($A34, CDS3Y_bbg!BL$5:BM$241,2), -1)</f>
        <v>43424</v>
      </c>
      <c r="BN34">
        <f>IFERROR(VLOOKUP($A34, CDS3Y_bbg!BM$5:BN$241,2), -1)</f>
        <v>-1</v>
      </c>
      <c r="BO34">
        <f>IFERROR(VLOOKUP($A34, CDS3Y_bbg!BN$5:BO$241,2), -1)</f>
        <v>43426</v>
      </c>
      <c r="BP34">
        <f>IFERROR(VLOOKUP($A34, CDS3Y_bbg!BO$5:BP$241,2), -1)</f>
        <v>-1</v>
      </c>
      <c r="BQ34">
        <f>IFERROR(VLOOKUP($A34, CDS3Y_bbg!BP$5:BQ$241,2), -1)</f>
        <v>-1</v>
      </c>
      <c r="BR34">
        <f>IFERROR(VLOOKUP($A34, CDS3Y_bbg!BQ$5:BR$241,2), -1)</f>
        <v>-1</v>
      </c>
      <c r="BS34">
        <f>IFERROR(VLOOKUP($A34, CDS3Y_bbg!BR$5:BS$241,2), -1)</f>
        <v>43426</v>
      </c>
      <c r="BT34">
        <f>IFERROR(VLOOKUP($A34, CDS3Y_bbg!BS$5:BT$241,2), -1)</f>
        <v>-1</v>
      </c>
      <c r="BU34">
        <f>IFERROR(VLOOKUP($A34, CDS3Y_bbg!BT$5:BU$241,2), -1)</f>
        <v>-1</v>
      </c>
      <c r="BV34">
        <f>IFERROR(VLOOKUP($A34, CDS3Y_bbg!BU$5:BV$241,2), -1)</f>
        <v>-1</v>
      </c>
      <c r="BW34">
        <f>IFERROR(VLOOKUP($A34, CDS3Y_bbg!BV$5:BW$241,2), -1)</f>
        <v>41915</v>
      </c>
      <c r="BX34">
        <f>IFERROR(VLOOKUP($A34, CDS3Y_bbg!BW$5:BX$241,2), -1)</f>
        <v>-1</v>
      </c>
      <c r="BY34">
        <f>IFERROR(VLOOKUP($A34, CDS3Y_bbg!BX$5:BY$241,2), -1)</f>
        <v>-1</v>
      </c>
      <c r="BZ34">
        <f>IFERROR(VLOOKUP($A34, CDS3Y_bbg!BY$5:BZ$241,2), -1)</f>
        <v>-1</v>
      </c>
      <c r="CA34">
        <f>IFERROR(VLOOKUP($A34, CDS3Y_bbg!BZ$5:CA$241,2), -1)</f>
        <v>41911</v>
      </c>
      <c r="CB34">
        <f>IFERROR(VLOOKUP($A34, CDS3Y_bbg!CA$5:CB$241,2), -1)</f>
        <v>-1</v>
      </c>
      <c r="CC34">
        <f>IFERROR(VLOOKUP($A34, CDS3Y_bbg!CB$5:CC$241,2), -1)</f>
        <v>41912</v>
      </c>
      <c r="CD34">
        <f>IFERROR(VLOOKUP($A34, CDS3Y_bbg!CC$5:CD$241,2), -1)</f>
        <v>-1</v>
      </c>
      <c r="CE34">
        <f>IFERROR(VLOOKUP($A34, CDS3Y_bbg!CD$5:CE$241,2), -1)</f>
        <v>43332</v>
      </c>
      <c r="CF34">
        <f>IFERROR(VLOOKUP($A34, CDS3Y_bbg!CE$5:CF$241,2), -1)</f>
        <v>-1</v>
      </c>
      <c r="CG34">
        <f>IFERROR(VLOOKUP($A34, CDS3Y_bbg!CF$5:CG$241,2), -1)</f>
        <v>41893</v>
      </c>
      <c r="CH34">
        <f>IFERROR(VLOOKUP($A34, CDS3Y_bbg!CG$5:CH$241,2), -1)</f>
        <v>-1</v>
      </c>
      <c r="CI34">
        <f>IFERROR(VLOOKUP($A34, CDS3Y_bbg!CH$5:CI$241,2), -1)</f>
        <v>-1</v>
      </c>
      <c r="CJ34">
        <f>IFERROR(VLOOKUP($A34, CDS3Y_bbg!CI$5:CJ$241,2), -1)</f>
        <v>-1</v>
      </c>
      <c r="CK34">
        <f>IFERROR(VLOOKUP($A34, CDS3Y_bbg!CJ$5:CK$241,2), -1)</f>
        <v>41844</v>
      </c>
      <c r="CL34">
        <f>IFERROR(VLOOKUP($A34, CDS3Y_bbg!CK$5:CL$241,2), -1)</f>
        <v>-1</v>
      </c>
      <c r="CM34">
        <f>IFERROR(VLOOKUP($A34, CDS3Y_bbg!CL$5:CM$241,2), -1)</f>
        <v>-1</v>
      </c>
      <c r="CN34">
        <f>IFERROR(VLOOKUP($A34, CDS3Y_bbg!CM$5:CN$241,2), -1)</f>
        <v>-1</v>
      </c>
    </row>
    <row r="35" spans="1:92" x14ac:dyDescent="0.25">
      <c r="A35" s="1">
        <v>37560</v>
      </c>
      <c r="B35">
        <f>IFERROR(VLOOKUP($A35, CDS3Y_bbg!A$5:B$241,2), -1)</f>
        <v>3447.5</v>
      </c>
      <c r="C35">
        <f>IFERROR(VLOOKUP($A35, CDS3Y_bbg!B$5:C$241,2), -1)</f>
        <v>41831</v>
      </c>
      <c r="D35">
        <f>IFERROR(VLOOKUP($A35, CDS3Y_bbg!C$5:D$241,2), -1)</f>
        <v>-1</v>
      </c>
      <c r="E35">
        <f>IFERROR(VLOOKUP($A35, CDS3Y_bbg!D$5:E$241,2), -1)</f>
        <v>44895</v>
      </c>
      <c r="F35">
        <f>IFERROR(VLOOKUP($A35, CDS3Y_bbg!E$5:F$241,2), -1)</f>
        <v>-1</v>
      </c>
      <c r="G35">
        <f>IFERROR(VLOOKUP($A35, CDS3Y_bbg!F$5:G$241,2), -1)</f>
        <v>40360</v>
      </c>
      <c r="H35">
        <f>IFERROR(VLOOKUP($A35, CDS3Y_bbg!G$5:H$241,2), -1)</f>
        <v>-1</v>
      </c>
      <c r="I35">
        <f>IFERROR(VLOOKUP($A35, CDS3Y_bbg!H$5:I$241,2), -1)</f>
        <v>44834</v>
      </c>
      <c r="J35">
        <f>IFERROR(VLOOKUP($A35, CDS3Y_bbg!I$5:J$241,2), -1)</f>
        <v>-1</v>
      </c>
      <c r="K35">
        <f>IFERROR(VLOOKUP($A35, CDS3Y_bbg!J$5:K$241,2), -1)</f>
        <v>41819</v>
      </c>
      <c r="L35">
        <f>IFERROR(VLOOKUP($A35, CDS3Y_bbg!K$5:L$241,2), -1)</f>
        <v>140</v>
      </c>
      <c r="M35">
        <f>IFERROR(VLOOKUP($A35, CDS3Y_bbg!L$5:M$241,2), -1)</f>
        <v>40469</v>
      </c>
      <c r="N35">
        <f>IFERROR(VLOOKUP($A35, CDS3Y_bbg!M$5:N$241,2), -1)</f>
        <v>70</v>
      </c>
      <c r="O35">
        <f>IFERROR(VLOOKUP($A35, CDS3Y_bbg!N$5:O$241,2), -1)</f>
        <v>40289</v>
      </c>
      <c r="P35">
        <f>IFERROR(VLOOKUP($A35, CDS3Y_bbg!O$5:P$241,2), -1)</f>
        <v>140</v>
      </c>
      <c r="Q35">
        <f>IFERROR(VLOOKUP($A35, CDS3Y_bbg!P$5:Q$241,2), -1)</f>
        <v>44377</v>
      </c>
      <c r="R35">
        <f>IFERROR(VLOOKUP($A35, CDS3Y_bbg!Q$5:R$241,2), -1)</f>
        <v>268.5</v>
      </c>
      <c r="S35">
        <f>IFERROR(VLOOKUP($A35, CDS3Y_bbg!R$5:S$241,2), -1)</f>
        <v>43337</v>
      </c>
      <c r="T35">
        <f>IFERROR(VLOOKUP($A35, CDS3Y_bbg!S$5:T$241,2), -1)</f>
        <v>-1</v>
      </c>
      <c r="U35">
        <f>IFERROR(VLOOKUP($A35, CDS3Y_bbg!T$5:U$241,2), -1)</f>
        <v>42062</v>
      </c>
      <c r="V35">
        <f>IFERROR(VLOOKUP($A35, CDS3Y_bbg!U$5:V$241,2), -1)</f>
        <v>54</v>
      </c>
      <c r="W35">
        <f>IFERROR(VLOOKUP($A35, CDS3Y_bbg!V$5:W$241,2), -1)</f>
        <v>42283</v>
      </c>
      <c r="X35">
        <f>IFERROR(VLOOKUP($A35, CDS3Y_bbg!W$5:X$241,2), -1)</f>
        <v>382.5</v>
      </c>
      <c r="Y35">
        <f>IFERROR(VLOOKUP($A35, CDS3Y_bbg!X$5:Y$241,2), -1)</f>
        <v>44468</v>
      </c>
      <c r="Z35">
        <f>IFERROR(VLOOKUP($A35, CDS3Y_bbg!Y$5:Z$241,2), -1)</f>
        <v>200</v>
      </c>
      <c r="AA35">
        <f>IFERROR(VLOOKUP($A35, CDS3Y_bbg!Z$5:AA$241,2), -1)</f>
        <v>40481</v>
      </c>
      <c r="AB35">
        <f>IFERROR(VLOOKUP($A35, CDS3Y_bbg!AA$5:AB$241,2), -1)</f>
        <v>-1</v>
      </c>
      <c r="AC35">
        <f>IFERROR(VLOOKUP($A35, CDS3Y_bbg!AB$5:AC$241,2), -1)</f>
        <v>42676</v>
      </c>
      <c r="AD35">
        <f>IFERROR(VLOOKUP($A35, CDS3Y_bbg!AC$5:AD$241,2), -1)</f>
        <v>930</v>
      </c>
      <c r="AE35">
        <f>IFERROR(VLOOKUP($A35, CDS3Y_bbg!AD$5:AE$241,2), -1)</f>
        <v>41149</v>
      </c>
      <c r="AF35">
        <f>IFERROR(VLOOKUP($A35, CDS3Y_bbg!AE$5:AF$241,2), -1)</f>
        <v>-1</v>
      </c>
      <c r="AG35">
        <f>IFERROR(VLOOKUP($A35, CDS3Y_bbg!AF$5:AG$241,2), -1)</f>
        <v>42004</v>
      </c>
      <c r="AH35">
        <f>IFERROR(VLOOKUP($A35, CDS3Y_bbg!AG$5:AH$241,2), -1)</f>
        <v>-1</v>
      </c>
      <c r="AI35">
        <f>IFERROR(VLOOKUP($A35, CDS3Y_bbg!AH$5:AI$241,2), -1)</f>
        <v>-1</v>
      </c>
      <c r="AJ35">
        <f>IFERROR(VLOOKUP($A35, CDS3Y_bbg!AI$5:AJ$241,2), -1)</f>
        <v>-1</v>
      </c>
      <c r="AK35">
        <f>IFERROR(VLOOKUP($A35, CDS3Y_bbg!AJ$5:AK$241,2), -1)</f>
        <v>-1</v>
      </c>
      <c r="AL35">
        <f>IFERROR(VLOOKUP($A35, CDS3Y_bbg!AK$5:AL$241,2), -1)</f>
        <v>-1</v>
      </c>
      <c r="AM35">
        <f>IFERROR(VLOOKUP($A35, CDS3Y_bbg!AL$5:AM$241,2), -1)</f>
        <v>-1</v>
      </c>
      <c r="AN35">
        <f>IFERROR(VLOOKUP($A35, CDS3Y_bbg!AM$5:AN$241,2), -1)</f>
        <v>-1</v>
      </c>
      <c r="AO35">
        <f>IFERROR(VLOOKUP($A35, CDS3Y_bbg!AN$5:AO$241,2), -1)</f>
        <v>43424</v>
      </c>
      <c r="AP35">
        <f>IFERROR(VLOOKUP($A35, CDS3Y_bbg!AO$5:AP$241,2), -1)</f>
        <v>-1</v>
      </c>
      <c r="AQ35">
        <f>IFERROR(VLOOKUP($A35, CDS3Y_bbg!AP$5:AQ$241,2), -1)</f>
        <v>44625</v>
      </c>
      <c r="AR35">
        <f>IFERROR(VLOOKUP($A35, CDS3Y_bbg!AQ$5:AR$241,2), -1)</f>
        <v>-1</v>
      </c>
      <c r="AS35">
        <f>IFERROR(VLOOKUP($A35, CDS3Y_bbg!AR$5:AS$241,2), -1)</f>
        <v>44626</v>
      </c>
      <c r="AT35">
        <f>IFERROR(VLOOKUP($A35, CDS3Y_bbg!AS$5:AT$241,2), -1)</f>
        <v>-1</v>
      </c>
      <c r="AU35">
        <f>IFERROR(VLOOKUP($A35, CDS3Y_bbg!AT$5:AU$241,2), -1)</f>
        <v>-1</v>
      </c>
      <c r="AV35">
        <f>IFERROR(VLOOKUP($A35, CDS3Y_bbg!AU$5:AV$241,2), -1)</f>
        <v>-1</v>
      </c>
      <c r="AW35">
        <f>IFERROR(VLOOKUP($A35, CDS3Y_bbg!AV$5:AW$241,2), -1)</f>
        <v>41863</v>
      </c>
      <c r="AX35">
        <f>IFERROR(VLOOKUP($A35, CDS3Y_bbg!AW$5:AX$241,2), -1)</f>
        <v>-1</v>
      </c>
      <c r="AY35">
        <f>IFERROR(VLOOKUP($A35, CDS3Y_bbg!AX$5:AY$241,2), -1)</f>
        <v>43402</v>
      </c>
      <c r="AZ35">
        <f>IFERROR(VLOOKUP($A35, CDS3Y_bbg!AY$5:AZ$241,2), -1)</f>
        <v>-1</v>
      </c>
      <c r="BA35">
        <f>IFERROR(VLOOKUP($A35, CDS3Y_bbg!AZ$5:BA$241,2), -1)</f>
        <v>-1</v>
      </c>
      <c r="BB35">
        <f>IFERROR(VLOOKUP($A35, CDS3Y_bbg!BA$5:BB$241,2), -1)</f>
        <v>-1</v>
      </c>
      <c r="BC35">
        <f>IFERROR(VLOOKUP($A35, CDS3Y_bbg!BB$5:BC$241,2), -1)</f>
        <v>41722</v>
      </c>
      <c r="BD35">
        <f>IFERROR(VLOOKUP($A35, CDS3Y_bbg!BC$5:BD$241,2), -1)</f>
        <v>-1</v>
      </c>
      <c r="BE35">
        <f>IFERROR(VLOOKUP($A35, CDS3Y_bbg!BD$5:BE$241,2), -1)</f>
        <v>-1</v>
      </c>
      <c r="BF35">
        <f>IFERROR(VLOOKUP($A35, CDS3Y_bbg!BE$5:BF$241,2), -1)</f>
        <v>-1</v>
      </c>
      <c r="BG35">
        <f>IFERROR(VLOOKUP($A35, CDS3Y_bbg!BF$5:BG$241,2), -1)</f>
        <v>-1</v>
      </c>
      <c r="BH35">
        <f>IFERROR(VLOOKUP($A35, CDS3Y_bbg!BG$5:BH$241,2), -1)</f>
        <v>-1</v>
      </c>
      <c r="BI35">
        <f>IFERROR(VLOOKUP($A35, CDS3Y_bbg!BH$5:BI$241,2), -1)</f>
        <v>43424</v>
      </c>
      <c r="BJ35">
        <f>IFERROR(VLOOKUP($A35, CDS3Y_bbg!BI$5:BJ$241,2), -1)</f>
        <v>-1</v>
      </c>
      <c r="BK35">
        <f>IFERROR(VLOOKUP($A35, CDS3Y_bbg!BJ$5:BK$241,2), -1)</f>
        <v>-1</v>
      </c>
      <c r="BL35">
        <f>IFERROR(VLOOKUP($A35, CDS3Y_bbg!BK$5:BL$241,2), -1)</f>
        <v>-1</v>
      </c>
      <c r="BM35">
        <f>IFERROR(VLOOKUP($A35, CDS3Y_bbg!BL$5:BM$241,2), -1)</f>
        <v>43424</v>
      </c>
      <c r="BN35">
        <f>IFERROR(VLOOKUP($A35, CDS3Y_bbg!BM$5:BN$241,2), -1)</f>
        <v>-1</v>
      </c>
      <c r="BO35">
        <f>IFERROR(VLOOKUP($A35, CDS3Y_bbg!BN$5:BO$241,2), -1)</f>
        <v>43426</v>
      </c>
      <c r="BP35">
        <f>IFERROR(VLOOKUP($A35, CDS3Y_bbg!BO$5:BP$241,2), -1)</f>
        <v>-1</v>
      </c>
      <c r="BQ35">
        <f>IFERROR(VLOOKUP($A35, CDS3Y_bbg!BP$5:BQ$241,2), -1)</f>
        <v>-1</v>
      </c>
      <c r="BR35">
        <f>IFERROR(VLOOKUP($A35, CDS3Y_bbg!BQ$5:BR$241,2), -1)</f>
        <v>-1</v>
      </c>
      <c r="BS35">
        <f>IFERROR(VLOOKUP($A35, CDS3Y_bbg!BR$5:BS$241,2), -1)</f>
        <v>43426</v>
      </c>
      <c r="BT35">
        <f>IFERROR(VLOOKUP($A35, CDS3Y_bbg!BS$5:BT$241,2), -1)</f>
        <v>-1</v>
      </c>
      <c r="BU35">
        <f>IFERROR(VLOOKUP($A35, CDS3Y_bbg!BT$5:BU$241,2), -1)</f>
        <v>-1</v>
      </c>
      <c r="BV35">
        <f>IFERROR(VLOOKUP($A35, CDS3Y_bbg!BU$5:BV$241,2), -1)</f>
        <v>-1</v>
      </c>
      <c r="BW35">
        <f>IFERROR(VLOOKUP($A35, CDS3Y_bbg!BV$5:BW$241,2), -1)</f>
        <v>41915</v>
      </c>
      <c r="BX35">
        <f>IFERROR(VLOOKUP($A35, CDS3Y_bbg!BW$5:BX$241,2), -1)</f>
        <v>-1</v>
      </c>
      <c r="BY35">
        <f>IFERROR(VLOOKUP($A35, CDS3Y_bbg!BX$5:BY$241,2), -1)</f>
        <v>-1</v>
      </c>
      <c r="BZ35">
        <f>IFERROR(VLOOKUP($A35, CDS3Y_bbg!BY$5:BZ$241,2), -1)</f>
        <v>-1</v>
      </c>
      <c r="CA35">
        <f>IFERROR(VLOOKUP($A35, CDS3Y_bbg!BZ$5:CA$241,2), -1)</f>
        <v>41911</v>
      </c>
      <c r="CB35">
        <f>IFERROR(VLOOKUP($A35, CDS3Y_bbg!CA$5:CB$241,2), -1)</f>
        <v>-1</v>
      </c>
      <c r="CC35">
        <f>IFERROR(VLOOKUP($A35, CDS3Y_bbg!CB$5:CC$241,2), -1)</f>
        <v>41912</v>
      </c>
      <c r="CD35">
        <f>IFERROR(VLOOKUP($A35, CDS3Y_bbg!CC$5:CD$241,2), -1)</f>
        <v>-1</v>
      </c>
      <c r="CE35">
        <f>IFERROR(VLOOKUP($A35, CDS3Y_bbg!CD$5:CE$241,2), -1)</f>
        <v>43332</v>
      </c>
      <c r="CF35">
        <f>IFERROR(VLOOKUP($A35, CDS3Y_bbg!CE$5:CF$241,2), -1)</f>
        <v>-1</v>
      </c>
      <c r="CG35">
        <f>IFERROR(VLOOKUP($A35, CDS3Y_bbg!CF$5:CG$241,2), -1)</f>
        <v>41893</v>
      </c>
      <c r="CH35">
        <f>IFERROR(VLOOKUP($A35, CDS3Y_bbg!CG$5:CH$241,2), -1)</f>
        <v>-1</v>
      </c>
      <c r="CI35">
        <f>IFERROR(VLOOKUP($A35, CDS3Y_bbg!CH$5:CI$241,2), -1)</f>
        <v>-1</v>
      </c>
      <c r="CJ35">
        <f>IFERROR(VLOOKUP($A35, CDS3Y_bbg!CI$5:CJ$241,2), -1)</f>
        <v>-1</v>
      </c>
      <c r="CK35">
        <f>IFERROR(VLOOKUP($A35, CDS3Y_bbg!CJ$5:CK$241,2), -1)</f>
        <v>41844</v>
      </c>
      <c r="CL35">
        <f>IFERROR(VLOOKUP($A35, CDS3Y_bbg!CK$5:CL$241,2), -1)</f>
        <v>-1</v>
      </c>
      <c r="CM35">
        <f>IFERROR(VLOOKUP($A35, CDS3Y_bbg!CL$5:CM$241,2), -1)</f>
        <v>-1</v>
      </c>
      <c r="CN35">
        <f>IFERROR(VLOOKUP($A35, CDS3Y_bbg!CM$5:CN$241,2), -1)</f>
        <v>-1</v>
      </c>
    </row>
    <row r="36" spans="1:92" x14ac:dyDescent="0.25">
      <c r="A36" s="1">
        <v>37589</v>
      </c>
      <c r="B36">
        <f>IFERROR(VLOOKUP($A36, CDS3Y_bbg!A$5:B$241,2), -1)</f>
        <v>3005</v>
      </c>
      <c r="C36">
        <f>IFERROR(VLOOKUP($A36, CDS3Y_bbg!B$5:C$241,2), -1)</f>
        <v>41831</v>
      </c>
      <c r="D36">
        <f>IFERROR(VLOOKUP($A36, CDS3Y_bbg!C$5:D$241,2), -1)</f>
        <v>-1</v>
      </c>
      <c r="E36">
        <f>IFERROR(VLOOKUP($A36, CDS3Y_bbg!D$5:E$241,2), -1)</f>
        <v>44895</v>
      </c>
      <c r="F36">
        <f>IFERROR(VLOOKUP($A36, CDS3Y_bbg!E$5:F$241,2), -1)</f>
        <v>-1</v>
      </c>
      <c r="G36">
        <f>IFERROR(VLOOKUP($A36, CDS3Y_bbg!F$5:G$241,2), -1)</f>
        <v>40360</v>
      </c>
      <c r="H36">
        <f>IFERROR(VLOOKUP($A36, CDS3Y_bbg!G$5:H$241,2), -1)</f>
        <v>-1</v>
      </c>
      <c r="I36">
        <f>IFERROR(VLOOKUP($A36, CDS3Y_bbg!H$5:I$241,2), -1)</f>
        <v>44834</v>
      </c>
      <c r="J36">
        <f>IFERROR(VLOOKUP($A36, CDS3Y_bbg!I$5:J$241,2), -1)</f>
        <v>-1</v>
      </c>
      <c r="K36">
        <f>IFERROR(VLOOKUP($A36, CDS3Y_bbg!J$5:K$241,2), -1)</f>
        <v>41819</v>
      </c>
      <c r="L36">
        <f>IFERROR(VLOOKUP($A36, CDS3Y_bbg!K$5:L$241,2), -1)</f>
        <v>135</v>
      </c>
      <c r="M36">
        <f>IFERROR(VLOOKUP($A36, CDS3Y_bbg!L$5:M$241,2), -1)</f>
        <v>40469</v>
      </c>
      <c r="N36">
        <f>IFERROR(VLOOKUP($A36, CDS3Y_bbg!M$5:N$241,2), -1)</f>
        <v>57.85</v>
      </c>
      <c r="O36">
        <f>IFERROR(VLOOKUP($A36, CDS3Y_bbg!N$5:O$241,2), -1)</f>
        <v>40289</v>
      </c>
      <c r="P36">
        <f>IFERROR(VLOOKUP($A36, CDS3Y_bbg!O$5:P$241,2), -1)</f>
        <v>140</v>
      </c>
      <c r="Q36">
        <f>IFERROR(VLOOKUP($A36, CDS3Y_bbg!P$5:Q$241,2), -1)</f>
        <v>44377</v>
      </c>
      <c r="R36">
        <f>IFERROR(VLOOKUP($A36, CDS3Y_bbg!Q$5:R$241,2), -1)</f>
        <v>207.5</v>
      </c>
      <c r="S36">
        <f>IFERROR(VLOOKUP($A36, CDS3Y_bbg!R$5:S$241,2), -1)</f>
        <v>43337</v>
      </c>
      <c r="T36">
        <f>IFERROR(VLOOKUP($A36, CDS3Y_bbg!S$5:T$241,2), -1)</f>
        <v>-1</v>
      </c>
      <c r="U36">
        <f>IFERROR(VLOOKUP($A36, CDS3Y_bbg!T$5:U$241,2), -1)</f>
        <v>42062</v>
      </c>
      <c r="V36">
        <f>IFERROR(VLOOKUP($A36, CDS3Y_bbg!U$5:V$241,2), -1)</f>
        <v>41</v>
      </c>
      <c r="W36">
        <f>IFERROR(VLOOKUP($A36, CDS3Y_bbg!V$5:W$241,2), -1)</f>
        <v>42283</v>
      </c>
      <c r="X36">
        <f>IFERROR(VLOOKUP($A36, CDS3Y_bbg!W$5:X$241,2), -1)</f>
        <v>340</v>
      </c>
      <c r="Y36">
        <f>IFERROR(VLOOKUP($A36, CDS3Y_bbg!X$5:Y$241,2), -1)</f>
        <v>44468</v>
      </c>
      <c r="Z36">
        <f>IFERROR(VLOOKUP($A36, CDS3Y_bbg!Y$5:Z$241,2), -1)</f>
        <v>175</v>
      </c>
      <c r="AA36">
        <f>IFERROR(VLOOKUP($A36, CDS3Y_bbg!Z$5:AA$241,2), -1)</f>
        <v>40481</v>
      </c>
      <c r="AB36">
        <f>IFERROR(VLOOKUP($A36, CDS3Y_bbg!AA$5:AB$241,2), -1)</f>
        <v>-1</v>
      </c>
      <c r="AC36">
        <f>IFERROR(VLOOKUP($A36, CDS3Y_bbg!AB$5:AC$241,2), -1)</f>
        <v>42676</v>
      </c>
      <c r="AD36">
        <f>IFERROR(VLOOKUP($A36, CDS3Y_bbg!AC$5:AD$241,2), -1)</f>
        <v>717.5</v>
      </c>
      <c r="AE36">
        <f>IFERROR(VLOOKUP($A36, CDS3Y_bbg!AD$5:AE$241,2), -1)</f>
        <v>41149</v>
      </c>
      <c r="AF36">
        <f>IFERROR(VLOOKUP($A36, CDS3Y_bbg!AE$5:AF$241,2), -1)</f>
        <v>-1</v>
      </c>
      <c r="AG36">
        <f>IFERROR(VLOOKUP($A36, CDS3Y_bbg!AF$5:AG$241,2), -1)</f>
        <v>42004</v>
      </c>
      <c r="AH36">
        <f>IFERROR(VLOOKUP($A36, CDS3Y_bbg!AG$5:AH$241,2), -1)</f>
        <v>-1</v>
      </c>
      <c r="AI36">
        <f>IFERROR(VLOOKUP($A36, CDS3Y_bbg!AH$5:AI$241,2), -1)</f>
        <v>-1</v>
      </c>
      <c r="AJ36">
        <f>IFERROR(VLOOKUP($A36, CDS3Y_bbg!AI$5:AJ$241,2), -1)</f>
        <v>-1</v>
      </c>
      <c r="AK36">
        <f>IFERROR(VLOOKUP($A36, CDS3Y_bbg!AJ$5:AK$241,2), -1)</f>
        <v>-1</v>
      </c>
      <c r="AL36">
        <f>IFERROR(VLOOKUP($A36, CDS3Y_bbg!AK$5:AL$241,2), -1)</f>
        <v>-1</v>
      </c>
      <c r="AM36">
        <f>IFERROR(VLOOKUP($A36, CDS3Y_bbg!AL$5:AM$241,2), -1)</f>
        <v>-1</v>
      </c>
      <c r="AN36">
        <f>IFERROR(VLOOKUP($A36, CDS3Y_bbg!AM$5:AN$241,2), -1)</f>
        <v>-1</v>
      </c>
      <c r="AO36">
        <f>IFERROR(VLOOKUP($A36, CDS3Y_bbg!AN$5:AO$241,2), -1)</f>
        <v>43424</v>
      </c>
      <c r="AP36">
        <f>IFERROR(VLOOKUP($A36, CDS3Y_bbg!AO$5:AP$241,2), -1)</f>
        <v>-1</v>
      </c>
      <c r="AQ36">
        <f>IFERROR(VLOOKUP($A36, CDS3Y_bbg!AP$5:AQ$241,2), -1)</f>
        <v>44625</v>
      </c>
      <c r="AR36">
        <f>IFERROR(VLOOKUP($A36, CDS3Y_bbg!AQ$5:AR$241,2), -1)</f>
        <v>-1</v>
      </c>
      <c r="AS36">
        <f>IFERROR(VLOOKUP($A36, CDS3Y_bbg!AR$5:AS$241,2), -1)</f>
        <v>44626</v>
      </c>
      <c r="AT36">
        <f>IFERROR(VLOOKUP($A36, CDS3Y_bbg!AS$5:AT$241,2), -1)</f>
        <v>-1</v>
      </c>
      <c r="AU36">
        <f>IFERROR(VLOOKUP($A36, CDS3Y_bbg!AT$5:AU$241,2), -1)</f>
        <v>-1</v>
      </c>
      <c r="AV36">
        <f>IFERROR(VLOOKUP($A36, CDS3Y_bbg!AU$5:AV$241,2), -1)</f>
        <v>-1</v>
      </c>
      <c r="AW36">
        <f>IFERROR(VLOOKUP($A36, CDS3Y_bbg!AV$5:AW$241,2), -1)</f>
        <v>41863</v>
      </c>
      <c r="AX36">
        <f>IFERROR(VLOOKUP($A36, CDS3Y_bbg!AW$5:AX$241,2), -1)</f>
        <v>-1</v>
      </c>
      <c r="AY36">
        <f>IFERROR(VLOOKUP($A36, CDS3Y_bbg!AX$5:AY$241,2), -1)</f>
        <v>43402</v>
      </c>
      <c r="AZ36">
        <f>IFERROR(VLOOKUP($A36, CDS3Y_bbg!AY$5:AZ$241,2), -1)</f>
        <v>-1</v>
      </c>
      <c r="BA36">
        <f>IFERROR(VLOOKUP($A36, CDS3Y_bbg!AZ$5:BA$241,2), -1)</f>
        <v>-1</v>
      </c>
      <c r="BB36">
        <f>IFERROR(VLOOKUP($A36, CDS3Y_bbg!BA$5:BB$241,2), -1)</f>
        <v>-1</v>
      </c>
      <c r="BC36">
        <f>IFERROR(VLOOKUP($A36, CDS3Y_bbg!BB$5:BC$241,2), -1)</f>
        <v>41722</v>
      </c>
      <c r="BD36">
        <f>IFERROR(VLOOKUP($A36, CDS3Y_bbg!BC$5:BD$241,2), -1)</f>
        <v>-1</v>
      </c>
      <c r="BE36">
        <f>IFERROR(VLOOKUP($A36, CDS3Y_bbg!BD$5:BE$241,2), -1)</f>
        <v>-1</v>
      </c>
      <c r="BF36">
        <f>IFERROR(VLOOKUP($A36, CDS3Y_bbg!BE$5:BF$241,2), -1)</f>
        <v>-1</v>
      </c>
      <c r="BG36">
        <f>IFERROR(VLOOKUP($A36, CDS3Y_bbg!BF$5:BG$241,2), -1)</f>
        <v>-1</v>
      </c>
      <c r="BH36">
        <f>IFERROR(VLOOKUP($A36, CDS3Y_bbg!BG$5:BH$241,2), -1)</f>
        <v>-1</v>
      </c>
      <c r="BI36">
        <f>IFERROR(VLOOKUP($A36, CDS3Y_bbg!BH$5:BI$241,2), -1)</f>
        <v>43424</v>
      </c>
      <c r="BJ36">
        <f>IFERROR(VLOOKUP($A36, CDS3Y_bbg!BI$5:BJ$241,2), -1)</f>
        <v>-1</v>
      </c>
      <c r="BK36">
        <f>IFERROR(VLOOKUP($A36, CDS3Y_bbg!BJ$5:BK$241,2), -1)</f>
        <v>-1</v>
      </c>
      <c r="BL36">
        <f>IFERROR(VLOOKUP($A36, CDS3Y_bbg!BK$5:BL$241,2), -1)</f>
        <v>-1</v>
      </c>
      <c r="BM36">
        <f>IFERROR(VLOOKUP($A36, CDS3Y_bbg!BL$5:BM$241,2), -1)</f>
        <v>43424</v>
      </c>
      <c r="BN36">
        <f>IFERROR(VLOOKUP($A36, CDS3Y_bbg!BM$5:BN$241,2), -1)</f>
        <v>-1</v>
      </c>
      <c r="BO36">
        <f>IFERROR(VLOOKUP($A36, CDS3Y_bbg!BN$5:BO$241,2), -1)</f>
        <v>43426</v>
      </c>
      <c r="BP36">
        <f>IFERROR(VLOOKUP($A36, CDS3Y_bbg!BO$5:BP$241,2), -1)</f>
        <v>-1</v>
      </c>
      <c r="BQ36">
        <f>IFERROR(VLOOKUP($A36, CDS3Y_bbg!BP$5:BQ$241,2), -1)</f>
        <v>-1</v>
      </c>
      <c r="BR36">
        <f>IFERROR(VLOOKUP($A36, CDS3Y_bbg!BQ$5:BR$241,2), -1)</f>
        <v>-1</v>
      </c>
      <c r="BS36">
        <f>IFERROR(VLOOKUP($A36, CDS3Y_bbg!BR$5:BS$241,2), -1)</f>
        <v>43426</v>
      </c>
      <c r="BT36">
        <f>IFERROR(VLOOKUP($A36, CDS3Y_bbg!BS$5:BT$241,2), -1)</f>
        <v>-1</v>
      </c>
      <c r="BU36">
        <f>IFERROR(VLOOKUP($A36, CDS3Y_bbg!BT$5:BU$241,2), -1)</f>
        <v>-1</v>
      </c>
      <c r="BV36">
        <f>IFERROR(VLOOKUP($A36, CDS3Y_bbg!BU$5:BV$241,2), -1)</f>
        <v>-1</v>
      </c>
      <c r="BW36">
        <f>IFERROR(VLOOKUP($A36, CDS3Y_bbg!BV$5:BW$241,2), -1)</f>
        <v>41915</v>
      </c>
      <c r="BX36">
        <f>IFERROR(VLOOKUP($A36, CDS3Y_bbg!BW$5:BX$241,2), -1)</f>
        <v>-1</v>
      </c>
      <c r="BY36">
        <f>IFERROR(VLOOKUP($A36, CDS3Y_bbg!BX$5:BY$241,2), -1)</f>
        <v>-1</v>
      </c>
      <c r="BZ36">
        <f>IFERROR(VLOOKUP($A36, CDS3Y_bbg!BY$5:BZ$241,2), -1)</f>
        <v>-1</v>
      </c>
      <c r="CA36">
        <f>IFERROR(VLOOKUP($A36, CDS3Y_bbg!BZ$5:CA$241,2), -1)</f>
        <v>41911</v>
      </c>
      <c r="CB36">
        <f>IFERROR(VLOOKUP($A36, CDS3Y_bbg!CA$5:CB$241,2), -1)</f>
        <v>-1</v>
      </c>
      <c r="CC36">
        <f>IFERROR(VLOOKUP($A36, CDS3Y_bbg!CB$5:CC$241,2), -1)</f>
        <v>41912</v>
      </c>
      <c r="CD36">
        <f>IFERROR(VLOOKUP($A36, CDS3Y_bbg!CC$5:CD$241,2), -1)</f>
        <v>-1</v>
      </c>
      <c r="CE36">
        <f>IFERROR(VLOOKUP($A36, CDS3Y_bbg!CD$5:CE$241,2), -1)</f>
        <v>43332</v>
      </c>
      <c r="CF36">
        <f>IFERROR(VLOOKUP($A36, CDS3Y_bbg!CE$5:CF$241,2), -1)</f>
        <v>-1</v>
      </c>
      <c r="CG36">
        <f>IFERROR(VLOOKUP($A36, CDS3Y_bbg!CF$5:CG$241,2), -1)</f>
        <v>41893</v>
      </c>
      <c r="CH36">
        <f>IFERROR(VLOOKUP($A36, CDS3Y_bbg!CG$5:CH$241,2), -1)</f>
        <v>-1</v>
      </c>
      <c r="CI36">
        <f>IFERROR(VLOOKUP($A36, CDS3Y_bbg!CH$5:CI$241,2), -1)</f>
        <v>-1</v>
      </c>
      <c r="CJ36">
        <f>IFERROR(VLOOKUP($A36, CDS3Y_bbg!CI$5:CJ$241,2), -1)</f>
        <v>-1</v>
      </c>
      <c r="CK36">
        <f>IFERROR(VLOOKUP($A36, CDS3Y_bbg!CJ$5:CK$241,2), -1)</f>
        <v>41844</v>
      </c>
      <c r="CL36">
        <f>IFERROR(VLOOKUP($A36, CDS3Y_bbg!CK$5:CL$241,2), -1)</f>
        <v>-1</v>
      </c>
      <c r="CM36">
        <f>IFERROR(VLOOKUP($A36, CDS3Y_bbg!CL$5:CM$241,2), -1)</f>
        <v>-1</v>
      </c>
      <c r="CN36">
        <f>IFERROR(VLOOKUP($A36, CDS3Y_bbg!CM$5:CN$241,2), -1)</f>
        <v>-1</v>
      </c>
    </row>
    <row r="37" spans="1:92" x14ac:dyDescent="0.25">
      <c r="A37" s="1">
        <v>37621</v>
      </c>
      <c r="B37">
        <f>IFERROR(VLOOKUP($A37, CDS3Y_bbg!A$5:B$241,2), -1)</f>
        <v>2382.5</v>
      </c>
      <c r="C37">
        <f>IFERROR(VLOOKUP($A37, CDS3Y_bbg!B$5:C$241,2), -1)</f>
        <v>41831</v>
      </c>
      <c r="D37">
        <f>IFERROR(VLOOKUP($A37, CDS3Y_bbg!C$5:D$241,2), -1)</f>
        <v>-1</v>
      </c>
      <c r="E37">
        <f>IFERROR(VLOOKUP($A37, CDS3Y_bbg!D$5:E$241,2), -1)</f>
        <v>44895</v>
      </c>
      <c r="F37">
        <f>IFERROR(VLOOKUP($A37, CDS3Y_bbg!E$5:F$241,2), -1)</f>
        <v>-1</v>
      </c>
      <c r="G37">
        <f>IFERROR(VLOOKUP($A37, CDS3Y_bbg!F$5:G$241,2), -1)</f>
        <v>40360</v>
      </c>
      <c r="H37">
        <f>IFERROR(VLOOKUP($A37, CDS3Y_bbg!G$5:H$241,2), -1)</f>
        <v>-1</v>
      </c>
      <c r="I37">
        <f>IFERROR(VLOOKUP($A37, CDS3Y_bbg!H$5:I$241,2), -1)</f>
        <v>44834</v>
      </c>
      <c r="J37">
        <f>IFERROR(VLOOKUP($A37, CDS3Y_bbg!I$5:J$241,2), -1)</f>
        <v>-1</v>
      </c>
      <c r="K37">
        <f>IFERROR(VLOOKUP($A37, CDS3Y_bbg!J$5:K$241,2), -1)</f>
        <v>41819</v>
      </c>
      <c r="L37">
        <f>IFERROR(VLOOKUP($A37, CDS3Y_bbg!K$5:L$241,2), -1)</f>
        <v>120</v>
      </c>
      <c r="M37">
        <f>IFERROR(VLOOKUP($A37, CDS3Y_bbg!L$5:M$241,2), -1)</f>
        <v>40469</v>
      </c>
      <c r="N37">
        <f>IFERROR(VLOOKUP($A37, CDS3Y_bbg!M$5:N$241,2), -1)</f>
        <v>55.35</v>
      </c>
      <c r="O37">
        <f>IFERROR(VLOOKUP($A37, CDS3Y_bbg!N$5:O$241,2), -1)</f>
        <v>40289</v>
      </c>
      <c r="P37">
        <f>IFERROR(VLOOKUP($A37, CDS3Y_bbg!O$5:P$241,2), -1)</f>
        <v>128.75</v>
      </c>
      <c r="Q37">
        <f>IFERROR(VLOOKUP($A37, CDS3Y_bbg!P$5:Q$241,2), -1)</f>
        <v>44377</v>
      </c>
      <c r="R37">
        <f>IFERROR(VLOOKUP($A37, CDS3Y_bbg!Q$5:R$241,2), -1)</f>
        <v>177.5</v>
      </c>
      <c r="S37">
        <f>IFERROR(VLOOKUP($A37, CDS3Y_bbg!R$5:S$241,2), -1)</f>
        <v>43337</v>
      </c>
      <c r="T37">
        <f>IFERROR(VLOOKUP($A37, CDS3Y_bbg!S$5:T$241,2), -1)</f>
        <v>-1</v>
      </c>
      <c r="U37">
        <f>IFERROR(VLOOKUP($A37, CDS3Y_bbg!T$5:U$241,2), -1)</f>
        <v>42062</v>
      </c>
      <c r="V37">
        <f>IFERROR(VLOOKUP($A37, CDS3Y_bbg!U$5:V$241,2), -1)</f>
        <v>45.5</v>
      </c>
      <c r="W37">
        <f>IFERROR(VLOOKUP($A37, CDS3Y_bbg!V$5:W$241,2), -1)</f>
        <v>42283</v>
      </c>
      <c r="X37">
        <f>IFERROR(VLOOKUP($A37, CDS3Y_bbg!W$5:X$241,2), -1)</f>
        <v>360</v>
      </c>
      <c r="Y37">
        <f>IFERROR(VLOOKUP($A37, CDS3Y_bbg!X$5:Y$241,2), -1)</f>
        <v>44468</v>
      </c>
      <c r="Z37">
        <f>IFERROR(VLOOKUP($A37, CDS3Y_bbg!Y$5:Z$241,2), -1)</f>
        <v>171</v>
      </c>
      <c r="AA37">
        <f>IFERROR(VLOOKUP($A37, CDS3Y_bbg!Z$5:AA$241,2), -1)</f>
        <v>40481</v>
      </c>
      <c r="AB37">
        <f>IFERROR(VLOOKUP($A37, CDS3Y_bbg!AA$5:AB$241,2), -1)</f>
        <v>-1</v>
      </c>
      <c r="AC37">
        <f>IFERROR(VLOOKUP($A37, CDS3Y_bbg!AB$5:AC$241,2), -1)</f>
        <v>42676</v>
      </c>
      <c r="AD37">
        <f>IFERROR(VLOOKUP($A37, CDS3Y_bbg!AC$5:AD$241,2), -1)</f>
        <v>722.5</v>
      </c>
      <c r="AE37">
        <f>IFERROR(VLOOKUP($A37, CDS3Y_bbg!AD$5:AE$241,2), -1)</f>
        <v>41149</v>
      </c>
      <c r="AF37">
        <f>IFERROR(VLOOKUP($A37, CDS3Y_bbg!AE$5:AF$241,2), -1)</f>
        <v>-1</v>
      </c>
      <c r="AG37">
        <f>IFERROR(VLOOKUP($A37, CDS3Y_bbg!AF$5:AG$241,2), -1)</f>
        <v>42004</v>
      </c>
      <c r="AH37">
        <f>IFERROR(VLOOKUP($A37, CDS3Y_bbg!AG$5:AH$241,2), -1)</f>
        <v>-1</v>
      </c>
      <c r="AI37">
        <f>IFERROR(VLOOKUP($A37, CDS3Y_bbg!AH$5:AI$241,2), -1)</f>
        <v>-1</v>
      </c>
      <c r="AJ37">
        <f>IFERROR(VLOOKUP($A37, CDS3Y_bbg!AI$5:AJ$241,2), -1)</f>
        <v>-1</v>
      </c>
      <c r="AK37">
        <f>IFERROR(VLOOKUP($A37, CDS3Y_bbg!AJ$5:AK$241,2), -1)</f>
        <v>-1</v>
      </c>
      <c r="AL37">
        <f>IFERROR(VLOOKUP($A37, CDS3Y_bbg!AK$5:AL$241,2), -1)</f>
        <v>-1</v>
      </c>
      <c r="AM37">
        <f>IFERROR(VLOOKUP($A37, CDS3Y_bbg!AL$5:AM$241,2), -1)</f>
        <v>-1</v>
      </c>
      <c r="AN37">
        <f>IFERROR(VLOOKUP($A37, CDS3Y_bbg!AM$5:AN$241,2), -1)</f>
        <v>-1</v>
      </c>
      <c r="AO37">
        <f>IFERROR(VLOOKUP($A37, CDS3Y_bbg!AN$5:AO$241,2), -1)</f>
        <v>43424</v>
      </c>
      <c r="AP37">
        <f>IFERROR(VLOOKUP($A37, CDS3Y_bbg!AO$5:AP$241,2), -1)</f>
        <v>-1</v>
      </c>
      <c r="AQ37">
        <f>IFERROR(VLOOKUP($A37, CDS3Y_bbg!AP$5:AQ$241,2), -1)</f>
        <v>44625</v>
      </c>
      <c r="AR37">
        <f>IFERROR(VLOOKUP($A37, CDS3Y_bbg!AQ$5:AR$241,2), -1)</f>
        <v>-1</v>
      </c>
      <c r="AS37">
        <f>IFERROR(VLOOKUP($A37, CDS3Y_bbg!AR$5:AS$241,2), -1)</f>
        <v>44626</v>
      </c>
      <c r="AT37">
        <f>IFERROR(VLOOKUP($A37, CDS3Y_bbg!AS$5:AT$241,2), -1)</f>
        <v>-1</v>
      </c>
      <c r="AU37">
        <f>IFERROR(VLOOKUP($A37, CDS3Y_bbg!AT$5:AU$241,2), -1)</f>
        <v>-1</v>
      </c>
      <c r="AV37">
        <f>IFERROR(VLOOKUP($A37, CDS3Y_bbg!AU$5:AV$241,2), -1)</f>
        <v>-1</v>
      </c>
      <c r="AW37">
        <f>IFERROR(VLOOKUP($A37, CDS3Y_bbg!AV$5:AW$241,2), -1)</f>
        <v>41863</v>
      </c>
      <c r="AX37">
        <f>IFERROR(VLOOKUP($A37, CDS3Y_bbg!AW$5:AX$241,2), -1)</f>
        <v>-1</v>
      </c>
      <c r="AY37">
        <f>IFERROR(VLOOKUP($A37, CDS3Y_bbg!AX$5:AY$241,2), -1)</f>
        <v>43402</v>
      </c>
      <c r="AZ37">
        <f>IFERROR(VLOOKUP($A37, CDS3Y_bbg!AY$5:AZ$241,2), -1)</f>
        <v>-1</v>
      </c>
      <c r="BA37">
        <f>IFERROR(VLOOKUP($A37, CDS3Y_bbg!AZ$5:BA$241,2), -1)</f>
        <v>-1</v>
      </c>
      <c r="BB37">
        <f>IFERROR(VLOOKUP($A37, CDS3Y_bbg!BA$5:BB$241,2), -1)</f>
        <v>-1</v>
      </c>
      <c r="BC37">
        <f>IFERROR(VLOOKUP($A37, CDS3Y_bbg!BB$5:BC$241,2), -1)</f>
        <v>41722</v>
      </c>
      <c r="BD37">
        <f>IFERROR(VLOOKUP($A37, CDS3Y_bbg!BC$5:BD$241,2), -1)</f>
        <v>-1</v>
      </c>
      <c r="BE37">
        <f>IFERROR(VLOOKUP($A37, CDS3Y_bbg!BD$5:BE$241,2), -1)</f>
        <v>-1</v>
      </c>
      <c r="BF37">
        <f>IFERROR(VLOOKUP($A37, CDS3Y_bbg!BE$5:BF$241,2), -1)</f>
        <v>-1</v>
      </c>
      <c r="BG37">
        <f>IFERROR(VLOOKUP($A37, CDS3Y_bbg!BF$5:BG$241,2), -1)</f>
        <v>-1</v>
      </c>
      <c r="BH37">
        <f>IFERROR(VLOOKUP($A37, CDS3Y_bbg!BG$5:BH$241,2), -1)</f>
        <v>-1</v>
      </c>
      <c r="BI37">
        <f>IFERROR(VLOOKUP($A37, CDS3Y_bbg!BH$5:BI$241,2), -1)</f>
        <v>43424</v>
      </c>
      <c r="BJ37">
        <f>IFERROR(VLOOKUP($A37, CDS3Y_bbg!BI$5:BJ$241,2), -1)</f>
        <v>-1</v>
      </c>
      <c r="BK37">
        <f>IFERROR(VLOOKUP($A37, CDS3Y_bbg!BJ$5:BK$241,2), -1)</f>
        <v>-1</v>
      </c>
      <c r="BL37">
        <f>IFERROR(VLOOKUP($A37, CDS3Y_bbg!BK$5:BL$241,2), -1)</f>
        <v>-1</v>
      </c>
      <c r="BM37">
        <f>IFERROR(VLOOKUP($A37, CDS3Y_bbg!BL$5:BM$241,2), -1)</f>
        <v>43424</v>
      </c>
      <c r="BN37">
        <f>IFERROR(VLOOKUP($A37, CDS3Y_bbg!BM$5:BN$241,2), -1)</f>
        <v>-1</v>
      </c>
      <c r="BO37">
        <f>IFERROR(VLOOKUP($A37, CDS3Y_bbg!BN$5:BO$241,2), -1)</f>
        <v>43426</v>
      </c>
      <c r="BP37">
        <f>IFERROR(VLOOKUP($A37, CDS3Y_bbg!BO$5:BP$241,2), -1)</f>
        <v>-1</v>
      </c>
      <c r="BQ37">
        <f>IFERROR(VLOOKUP($A37, CDS3Y_bbg!BP$5:BQ$241,2), -1)</f>
        <v>-1</v>
      </c>
      <c r="BR37">
        <f>IFERROR(VLOOKUP($A37, CDS3Y_bbg!BQ$5:BR$241,2), -1)</f>
        <v>-1</v>
      </c>
      <c r="BS37">
        <f>IFERROR(VLOOKUP($A37, CDS3Y_bbg!BR$5:BS$241,2), -1)</f>
        <v>43426</v>
      </c>
      <c r="BT37">
        <f>IFERROR(VLOOKUP($A37, CDS3Y_bbg!BS$5:BT$241,2), -1)</f>
        <v>-1</v>
      </c>
      <c r="BU37">
        <f>IFERROR(VLOOKUP($A37, CDS3Y_bbg!BT$5:BU$241,2), -1)</f>
        <v>-1</v>
      </c>
      <c r="BV37">
        <f>IFERROR(VLOOKUP($A37, CDS3Y_bbg!BU$5:BV$241,2), -1)</f>
        <v>-1</v>
      </c>
      <c r="BW37">
        <f>IFERROR(VLOOKUP($A37, CDS3Y_bbg!BV$5:BW$241,2), -1)</f>
        <v>41915</v>
      </c>
      <c r="BX37">
        <f>IFERROR(VLOOKUP($A37, CDS3Y_bbg!BW$5:BX$241,2), -1)</f>
        <v>-1</v>
      </c>
      <c r="BY37">
        <f>IFERROR(VLOOKUP($A37, CDS3Y_bbg!BX$5:BY$241,2), -1)</f>
        <v>-1</v>
      </c>
      <c r="BZ37">
        <f>IFERROR(VLOOKUP($A37, CDS3Y_bbg!BY$5:BZ$241,2), -1)</f>
        <v>-1</v>
      </c>
      <c r="CA37">
        <f>IFERROR(VLOOKUP($A37, CDS3Y_bbg!BZ$5:CA$241,2), -1)</f>
        <v>41911</v>
      </c>
      <c r="CB37">
        <f>IFERROR(VLOOKUP($A37, CDS3Y_bbg!CA$5:CB$241,2), -1)</f>
        <v>-1</v>
      </c>
      <c r="CC37">
        <f>IFERROR(VLOOKUP($A37, CDS3Y_bbg!CB$5:CC$241,2), -1)</f>
        <v>41912</v>
      </c>
      <c r="CD37">
        <f>IFERROR(VLOOKUP($A37, CDS3Y_bbg!CC$5:CD$241,2), -1)</f>
        <v>-1</v>
      </c>
      <c r="CE37">
        <f>IFERROR(VLOOKUP($A37, CDS3Y_bbg!CD$5:CE$241,2), -1)</f>
        <v>43332</v>
      </c>
      <c r="CF37">
        <f>IFERROR(VLOOKUP($A37, CDS3Y_bbg!CE$5:CF$241,2), -1)</f>
        <v>-1</v>
      </c>
      <c r="CG37">
        <f>IFERROR(VLOOKUP($A37, CDS3Y_bbg!CF$5:CG$241,2), -1)</f>
        <v>41893</v>
      </c>
      <c r="CH37">
        <f>IFERROR(VLOOKUP($A37, CDS3Y_bbg!CG$5:CH$241,2), -1)</f>
        <v>-1</v>
      </c>
      <c r="CI37">
        <f>IFERROR(VLOOKUP($A37, CDS3Y_bbg!CH$5:CI$241,2), -1)</f>
        <v>-1</v>
      </c>
      <c r="CJ37">
        <f>IFERROR(VLOOKUP($A37, CDS3Y_bbg!CI$5:CJ$241,2), -1)</f>
        <v>-1</v>
      </c>
      <c r="CK37">
        <f>IFERROR(VLOOKUP($A37, CDS3Y_bbg!CJ$5:CK$241,2), -1)</f>
        <v>41844</v>
      </c>
      <c r="CL37">
        <f>IFERROR(VLOOKUP($A37, CDS3Y_bbg!CK$5:CL$241,2), -1)</f>
        <v>-1</v>
      </c>
      <c r="CM37">
        <f>IFERROR(VLOOKUP($A37, CDS3Y_bbg!CL$5:CM$241,2), -1)</f>
        <v>-1</v>
      </c>
      <c r="CN37">
        <f>IFERROR(VLOOKUP($A37, CDS3Y_bbg!CM$5:CN$241,2), -1)</f>
        <v>-1</v>
      </c>
    </row>
    <row r="38" spans="1:92" x14ac:dyDescent="0.25">
      <c r="A38" s="1">
        <v>37652</v>
      </c>
      <c r="B38">
        <f>IFERROR(VLOOKUP($A38, CDS3Y_bbg!A$5:B$241,2), -1)</f>
        <v>1657.5</v>
      </c>
      <c r="C38">
        <f>IFERROR(VLOOKUP($A38, CDS3Y_bbg!B$5:C$241,2), -1)</f>
        <v>41831</v>
      </c>
      <c r="D38">
        <f>IFERROR(VLOOKUP($A38, CDS3Y_bbg!C$5:D$241,2), -1)</f>
        <v>140</v>
      </c>
      <c r="E38">
        <f>IFERROR(VLOOKUP($A38, CDS3Y_bbg!D$5:E$241,2), -1)</f>
        <v>44895</v>
      </c>
      <c r="F38">
        <f>IFERROR(VLOOKUP($A38, CDS3Y_bbg!E$5:F$241,2), -1)</f>
        <v>103.5</v>
      </c>
      <c r="G38">
        <f>IFERROR(VLOOKUP($A38, CDS3Y_bbg!F$5:G$241,2), -1)</f>
        <v>40360</v>
      </c>
      <c r="H38">
        <f>IFERROR(VLOOKUP($A38, CDS3Y_bbg!G$5:H$241,2), -1)</f>
        <v>66</v>
      </c>
      <c r="I38">
        <f>IFERROR(VLOOKUP($A38, CDS3Y_bbg!H$5:I$241,2), -1)</f>
        <v>44834</v>
      </c>
      <c r="J38">
        <f>IFERROR(VLOOKUP($A38, CDS3Y_bbg!I$5:J$241,2), -1)</f>
        <v>680</v>
      </c>
      <c r="K38">
        <f>IFERROR(VLOOKUP($A38, CDS3Y_bbg!J$5:K$241,2), -1)</f>
        <v>41819</v>
      </c>
      <c r="L38">
        <f>IFERROR(VLOOKUP($A38, CDS3Y_bbg!K$5:L$241,2), -1)</f>
        <v>97.332999999999998</v>
      </c>
      <c r="M38">
        <f>IFERROR(VLOOKUP($A38, CDS3Y_bbg!L$5:M$241,2), -1)</f>
        <v>40469</v>
      </c>
      <c r="N38">
        <f>IFERROR(VLOOKUP($A38, CDS3Y_bbg!M$5:N$241,2), -1)</f>
        <v>56.433</v>
      </c>
      <c r="O38">
        <f>IFERROR(VLOOKUP($A38, CDS3Y_bbg!N$5:O$241,2), -1)</f>
        <v>40289</v>
      </c>
      <c r="P38">
        <f>IFERROR(VLOOKUP($A38, CDS3Y_bbg!O$5:P$241,2), -1)</f>
        <v>82.167000000000002</v>
      </c>
      <c r="Q38">
        <f>IFERROR(VLOOKUP($A38, CDS3Y_bbg!P$5:Q$241,2), -1)</f>
        <v>44377</v>
      </c>
      <c r="R38">
        <f>IFERROR(VLOOKUP($A38, CDS3Y_bbg!Q$5:R$241,2), -1)</f>
        <v>199</v>
      </c>
      <c r="S38">
        <f>IFERROR(VLOOKUP($A38, CDS3Y_bbg!R$5:S$241,2), -1)</f>
        <v>43337</v>
      </c>
      <c r="T38">
        <f>IFERROR(VLOOKUP($A38, CDS3Y_bbg!S$5:T$241,2), -1)</f>
        <v>430</v>
      </c>
      <c r="U38">
        <f>IFERROR(VLOOKUP($A38, CDS3Y_bbg!T$5:U$241,2), -1)</f>
        <v>42062</v>
      </c>
      <c r="V38">
        <f>IFERROR(VLOOKUP($A38, CDS3Y_bbg!U$5:V$241,2), -1)</f>
        <v>41</v>
      </c>
      <c r="W38">
        <f>IFERROR(VLOOKUP($A38, CDS3Y_bbg!V$5:W$241,2), -1)</f>
        <v>42283</v>
      </c>
      <c r="X38">
        <f>IFERROR(VLOOKUP($A38, CDS3Y_bbg!W$5:X$241,2), -1)</f>
        <v>298.33300000000003</v>
      </c>
      <c r="Y38">
        <f>IFERROR(VLOOKUP($A38, CDS3Y_bbg!X$5:Y$241,2), -1)</f>
        <v>44468</v>
      </c>
      <c r="Z38">
        <f>IFERROR(VLOOKUP($A38, CDS3Y_bbg!Y$5:Z$241,2), -1)</f>
        <v>154.167</v>
      </c>
      <c r="AA38">
        <f>IFERROR(VLOOKUP($A38, CDS3Y_bbg!Z$5:AA$241,2), -1)</f>
        <v>40481</v>
      </c>
      <c r="AB38">
        <f>IFERROR(VLOOKUP($A38, CDS3Y_bbg!AA$5:AB$241,2), -1)</f>
        <v>100</v>
      </c>
      <c r="AC38">
        <f>IFERROR(VLOOKUP($A38, CDS3Y_bbg!AB$5:AC$241,2), -1)</f>
        <v>42676</v>
      </c>
      <c r="AD38">
        <f>IFERROR(VLOOKUP($A38, CDS3Y_bbg!AC$5:AD$241,2), -1)</f>
        <v>787.5</v>
      </c>
      <c r="AE38">
        <f>IFERROR(VLOOKUP($A38, CDS3Y_bbg!AD$5:AE$241,2), -1)</f>
        <v>41149</v>
      </c>
      <c r="AF38">
        <f>IFERROR(VLOOKUP($A38, CDS3Y_bbg!AE$5:AF$241,2), -1)</f>
        <v>-1</v>
      </c>
      <c r="AG38">
        <f>IFERROR(VLOOKUP($A38, CDS3Y_bbg!AF$5:AG$241,2), -1)</f>
        <v>42004</v>
      </c>
      <c r="AH38">
        <f>IFERROR(VLOOKUP($A38, CDS3Y_bbg!AG$5:AH$241,2), -1)</f>
        <v>-1</v>
      </c>
      <c r="AI38">
        <f>IFERROR(VLOOKUP($A38, CDS3Y_bbg!AH$5:AI$241,2), -1)</f>
        <v>-1</v>
      </c>
      <c r="AJ38">
        <f>IFERROR(VLOOKUP($A38, CDS3Y_bbg!AI$5:AJ$241,2), -1)</f>
        <v>-1</v>
      </c>
      <c r="AK38">
        <f>IFERROR(VLOOKUP($A38, CDS3Y_bbg!AJ$5:AK$241,2), -1)</f>
        <v>-1</v>
      </c>
      <c r="AL38">
        <f>IFERROR(VLOOKUP($A38, CDS3Y_bbg!AK$5:AL$241,2), -1)</f>
        <v>-1</v>
      </c>
      <c r="AM38">
        <f>IFERROR(VLOOKUP($A38, CDS3Y_bbg!AL$5:AM$241,2), -1)</f>
        <v>-1</v>
      </c>
      <c r="AN38">
        <f>IFERROR(VLOOKUP($A38, CDS3Y_bbg!AM$5:AN$241,2), -1)</f>
        <v>-1</v>
      </c>
      <c r="AO38">
        <f>IFERROR(VLOOKUP($A38, CDS3Y_bbg!AN$5:AO$241,2), -1)</f>
        <v>43424</v>
      </c>
      <c r="AP38">
        <f>IFERROR(VLOOKUP($A38, CDS3Y_bbg!AO$5:AP$241,2), -1)</f>
        <v>-1</v>
      </c>
      <c r="AQ38">
        <f>IFERROR(VLOOKUP($A38, CDS3Y_bbg!AP$5:AQ$241,2), -1)</f>
        <v>44625</v>
      </c>
      <c r="AR38">
        <f>IFERROR(VLOOKUP($A38, CDS3Y_bbg!AQ$5:AR$241,2), -1)</f>
        <v>-1</v>
      </c>
      <c r="AS38">
        <f>IFERROR(VLOOKUP($A38, CDS3Y_bbg!AR$5:AS$241,2), -1)</f>
        <v>44626</v>
      </c>
      <c r="AT38">
        <f>IFERROR(VLOOKUP($A38, CDS3Y_bbg!AS$5:AT$241,2), -1)</f>
        <v>-1</v>
      </c>
      <c r="AU38">
        <f>IFERROR(VLOOKUP($A38, CDS3Y_bbg!AT$5:AU$241,2), -1)</f>
        <v>-1</v>
      </c>
      <c r="AV38">
        <f>IFERROR(VLOOKUP($A38, CDS3Y_bbg!AU$5:AV$241,2), -1)</f>
        <v>-1</v>
      </c>
      <c r="AW38">
        <f>IFERROR(VLOOKUP($A38, CDS3Y_bbg!AV$5:AW$241,2), -1)</f>
        <v>41863</v>
      </c>
      <c r="AX38">
        <f>IFERROR(VLOOKUP($A38, CDS3Y_bbg!AW$5:AX$241,2), -1)</f>
        <v>-1</v>
      </c>
      <c r="AY38">
        <f>IFERROR(VLOOKUP($A38, CDS3Y_bbg!AX$5:AY$241,2), -1)</f>
        <v>43402</v>
      </c>
      <c r="AZ38">
        <f>IFERROR(VLOOKUP($A38, CDS3Y_bbg!AY$5:AZ$241,2), -1)</f>
        <v>-1</v>
      </c>
      <c r="BA38">
        <f>IFERROR(VLOOKUP($A38, CDS3Y_bbg!AZ$5:BA$241,2), -1)</f>
        <v>-1</v>
      </c>
      <c r="BB38">
        <f>IFERROR(VLOOKUP($A38, CDS3Y_bbg!BA$5:BB$241,2), -1)</f>
        <v>-1</v>
      </c>
      <c r="BC38">
        <f>IFERROR(VLOOKUP($A38, CDS3Y_bbg!BB$5:BC$241,2), -1)</f>
        <v>41722</v>
      </c>
      <c r="BD38">
        <f>IFERROR(VLOOKUP($A38, CDS3Y_bbg!BC$5:BD$241,2), -1)</f>
        <v>-1</v>
      </c>
      <c r="BE38">
        <f>IFERROR(VLOOKUP($A38, CDS3Y_bbg!BD$5:BE$241,2), -1)</f>
        <v>-1</v>
      </c>
      <c r="BF38">
        <f>IFERROR(VLOOKUP($A38, CDS3Y_bbg!BE$5:BF$241,2), -1)</f>
        <v>-1</v>
      </c>
      <c r="BG38">
        <f>IFERROR(VLOOKUP($A38, CDS3Y_bbg!BF$5:BG$241,2), -1)</f>
        <v>-1</v>
      </c>
      <c r="BH38">
        <f>IFERROR(VLOOKUP($A38, CDS3Y_bbg!BG$5:BH$241,2), -1)</f>
        <v>-1</v>
      </c>
      <c r="BI38">
        <f>IFERROR(VLOOKUP($A38, CDS3Y_bbg!BH$5:BI$241,2), -1)</f>
        <v>43424</v>
      </c>
      <c r="BJ38">
        <f>IFERROR(VLOOKUP($A38, CDS3Y_bbg!BI$5:BJ$241,2), -1)</f>
        <v>-1</v>
      </c>
      <c r="BK38">
        <f>IFERROR(VLOOKUP($A38, CDS3Y_bbg!BJ$5:BK$241,2), -1)</f>
        <v>-1</v>
      </c>
      <c r="BL38">
        <f>IFERROR(VLOOKUP($A38, CDS3Y_bbg!BK$5:BL$241,2), -1)</f>
        <v>-1</v>
      </c>
      <c r="BM38">
        <f>IFERROR(VLOOKUP($A38, CDS3Y_bbg!BL$5:BM$241,2), -1)</f>
        <v>43424</v>
      </c>
      <c r="BN38">
        <f>IFERROR(VLOOKUP($A38, CDS3Y_bbg!BM$5:BN$241,2), -1)</f>
        <v>-1</v>
      </c>
      <c r="BO38">
        <f>IFERROR(VLOOKUP($A38, CDS3Y_bbg!BN$5:BO$241,2), -1)</f>
        <v>43426</v>
      </c>
      <c r="BP38">
        <f>IFERROR(VLOOKUP($A38, CDS3Y_bbg!BO$5:BP$241,2), -1)</f>
        <v>-1</v>
      </c>
      <c r="BQ38">
        <f>IFERROR(VLOOKUP($A38, CDS3Y_bbg!BP$5:BQ$241,2), -1)</f>
        <v>-1</v>
      </c>
      <c r="BR38">
        <f>IFERROR(VLOOKUP($A38, CDS3Y_bbg!BQ$5:BR$241,2), -1)</f>
        <v>-1</v>
      </c>
      <c r="BS38">
        <f>IFERROR(VLOOKUP($A38, CDS3Y_bbg!BR$5:BS$241,2), -1)</f>
        <v>43426</v>
      </c>
      <c r="BT38">
        <f>IFERROR(VLOOKUP($A38, CDS3Y_bbg!BS$5:BT$241,2), -1)</f>
        <v>-1</v>
      </c>
      <c r="BU38">
        <f>IFERROR(VLOOKUP($A38, CDS3Y_bbg!BT$5:BU$241,2), -1)</f>
        <v>-1</v>
      </c>
      <c r="BV38">
        <f>IFERROR(VLOOKUP($A38, CDS3Y_bbg!BU$5:BV$241,2), -1)</f>
        <v>-1</v>
      </c>
      <c r="BW38">
        <f>IFERROR(VLOOKUP($A38, CDS3Y_bbg!BV$5:BW$241,2), -1)</f>
        <v>41915</v>
      </c>
      <c r="BX38">
        <f>IFERROR(VLOOKUP($A38, CDS3Y_bbg!BW$5:BX$241,2), -1)</f>
        <v>-1</v>
      </c>
      <c r="BY38">
        <f>IFERROR(VLOOKUP($A38, CDS3Y_bbg!BX$5:BY$241,2), -1)</f>
        <v>-1</v>
      </c>
      <c r="BZ38">
        <f>IFERROR(VLOOKUP($A38, CDS3Y_bbg!BY$5:BZ$241,2), -1)</f>
        <v>-1</v>
      </c>
      <c r="CA38">
        <f>IFERROR(VLOOKUP($A38, CDS3Y_bbg!BZ$5:CA$241,2), -1)</f>
        <v>41911</v>
      </c>
      <c r="CB38">
        <f>IFERROR(VLOOKUP($A38, CDS3Y_bbg!CA$5:CB$241,2), -1)</f>
        <v>-1</v>
      </c>
      <c r="CC38">
        <f>IFERROR(VLOOKUP($A38, CDS3Y_bbg!CB$5:CC$241,2), -1)</f>
        <v>41912</v>
      </c>
      <c r="CD38">
        <f>IFERROR(VLOOKUP($A38, CDS3Y_bbg!CC$5:CD$241,2), -1)</f>
        <v>-1</v>
      </c>
      <c r="CE38">
        <f>IFERROR(VLOOKUP($A38, CDS3Y_bbg!CD$5:CE$241,2), -1)</f>
        <v>43332</v>
      </c>
      <c r="CF38">
        <f>IFERROR(VLOOKUP($A38, CDS3Y_bbg!CE$5:CF$241,2), -1)</f>
        <v>37.25</v>
      </c>
      <c r="CG38">
        <f>IFERROR(VLOOKUP($A38, CDS3Y_bbg!CF$5:CG$241,2), -1)</f>
        <v>41893</v>
      </c>
      <c r="CH38">
        <f>IFERROR(VLOOKUP($A38, CDS3Y_bbg!CG$5:CH$241,2), -1)</f>
        <v>-1</v>
      </c>
      <c r="CI38">
        <f>IFERROR(VLOOKUP($A38, CDS3Y_bbg!CH$5:CI$241,2), -1)</f>
        <v>-1</v>
      </c>
      <c r="CJ38">
        <f>IFERROR(VLOOKUP($A38, CDS3Y_bbg!CI$5:CJ$241,2), -1)</f>
        <v>-1</v>
      </c>
      <c r="CK38">
        <f>IFERROR(VLOOKUP($A38, CDS3Y_bbg!CJ$5:CK$241,2), -1)</f>
        <v>41844</v>
      </c>
      <c r="CL38">
        <f>IFERROR(VLOOKUP($A38, CDS3Y_bbg!CK$5:CL$241,2), -1)</f>
        <v>-1</v>
      </c>
      <c r="CM38">
        <f>IFERROR(VLOOKUP($A38, CDS3Y_bbg!CL$5:CM$241,2), -1)</f>
        <v>-1</v>
      </c>
      <c r="CN38">
        <f>IFERROR(VLOOKUP($A38, CDS3Y_bbg!CM$5:CN$241,2), -1)</f>
        <v>-1</v>
      </c>
    </row>
    <row r="39" spans="1:92" x14ac:dyDescent="0.25">
      <c r="A39" s="1">
        <v>37680</v>
      </c>
      <c r="B39">
        <f>IFERROR(VLOOKUP($A39, CDS3Y_bbg!A$5:B$241,2), -1)</f>
        <v>1511.6669999999999</v>
      </c>
      <c r="C39">
        <f>IFERROR(VLOOKUP($A39, CDS3Y_bbg!B$5:C$241,2), -1)</f>
        <v>41831</v>
      </c>
      <c r="D39">
        <f>IFERROR(VLOOKUP($A39, CDS3Y_bbg!C$5:D$241,2), -1)</f>
        <v>157</v>
      </c>
      <c r="E39">
        <f>IFERROR(VLOOKUP($A39, CDS3Y_bbg!D$5:E$241,2), -1)</f>
        <v>44895</v>
      </c>
      <c r="F39">
        <f>IFERROR(VLOOKUP($A39, CDS3Y_bbg!E$5:F$241,2), -1)</f>
        <v>92</v>
      </c>
      <c r="G39">
        <f>IFERROR(VLOOKUP($A39, CDS3Y_bbg!F$5:G$241,2), -1)</f>
        <v>40360</v>
      </c>
      <c r="H39">
        <f>IFERROR(VLOOKUP($A39, CDS3Y_bbg!G$5:H$241,2), -1)</f>
        <v>67.5</v>
      </c>
      <c r="I39">
        <f>IFERROR(VLOOKUP($A39, CDS3Y_bbg!H$5:I$241,2), -1)</f>
        <v>44834</v>
      </c>
      <c r="J39">
        <f>IFERROR(VLOOKUP($A39, CDS3Y_bbg!I$5:J$241,2), -1)</f>
        <v>685</v>
      </c>
      <c r="K39">
        <f>IFERROR(VLOOKUP($A39, CDS3Y_bbg!J$5:K$241,2), -1)</f>
        <v>41819</v>
      </c>
      <c r="L39">
        <f>IFERROR(VLOOKUP($A39, CDS3Y_bbg!K$5:L$241,2), -1)</f>
        <v>88</v>
      </c>
      <c r="M39">
        <f>IFERROR(VLOOKUP($A39, CDS3Y_bbg!L$5:M$241,2), -1)</f>
        <v>40469</v>
      </c>
      <c r="N39">
        <f>IFERROR(VLOOKUP($A39, CDS3Y_bbg!M$5:N$241,2), -1)</f>
        <v>85.832999999999998</v>
      </c>
      <c r="O39">
        <f>IFERROR(VLOOKUP($A39, CDS3Y_bbg!N$5:O$241,2), -1)</f>
        <v>40289</v>
      </c>
      <c r="P39">
        <f>IFERROR(VLOOKUP($A39, CDS3Y_bbg!O$5:P$241,2), -1)</f>
        <v>83.332999999999998</v>
      </c>
      <c r="Q39">
        <f>IFERROR(VLOOKUP($A39, CDS3Y_bbg!P$5:Q$241,2), -1)</f>
        <v>44377</v>
      </c>
      <c r="R39">
        <f>IFERROR(VLOOKUP($A39, CDS3Y_bbg!Q$5:R$241,2), -1)</f>
        <v>184.333</v>
      </c>
      <c r="S39">
        <f>IFERROR(VLOOKUP($A39, CDS3Y_bbg!R$5:S$241,2), -1)</f>
        <v>43337</v>
      </c>
      <c r="T39">
        <f>IFERROR(VLOOKUP($A39, CDS3Y_bbg!S$5:T$241,2), -1)</f>
        <v>440</v>
      </c>
      <c r="U39">
        <f>IFERROR(VLOOKUP($A39, CDS3Y_bbg!T$5:U$241,2), -1)</f>
        <v>42062</v>
      </c>
      <c r="V39">
        <f>IFERROR(VLOOKUP($A39, CDS3Y_bbg!U$5:V$241,2), -1)</f>
        <v>35.332999999999998</v>
      </c>
      <c r="W39">
        <f>IFERROR(VLOOKUP($A39, CDS3Y_bbg!V$5:W$241,2), -1)</f>
        <v>42283</v>
      </c>
      <c r="X39">
        <f>IFERROR(VLOOKUP($A39, CDS3Y_bbg!W$5:X$241,2), -1)</f>
        <v>266.66699999999997</v>
      </c>
      <c r="Y39">
        <f>IFERROR(VLOOKUP($A39, CDS3Y_bbg!X$5:Y$241,2), -1)</f>
        <v>44468</v>
      </c>
      <c r="Z39">
        <f>IFERROR(VLOOKUP($A39, CDS3Y_bbg!Y$5:Z$241,2), -1)</f>
        <v>135</v>
      </c>
      <c r="AA39">
        <f>IFERROR(VLOOKUP($A39, CDS3Y_bbg!Z$5:AA$241,2), -1)</f>
        <v>40481</v>
      </c>
      <c r="AB39">
        <f>IFERROR(VLOOKUP($A39, CDS3Y_bbg!AA$5:AB$241,2), -1)</f>
        <v>100</v>
      </c>
      <c r="AC39">
        <f>IFERROR(VLOOKUP($A39, CDS3Y_bbg!AB$5:AC$241,2), -1)</f>
        <v>42676</v>
      </c>
      <c r="AD39">
        <f>IFERROR(VLOOKUP($A39, CDS3Y_bbg!AC$5:AD$241,2), -1)</f>
        <v>728.33299999999997</v>
      </c>
      <c r="AE39">
        <f>IFERROR(VLOOKUP($A39, CDS3Y_bbg!AD$5:AE$241,2), -1)</f>
        <v>41149</v>
      </c>
      <c r="AF39">
        <f>IFERROR(VLOOKUP($A39, CDS3Y_bbg!AE$5:AF$241,2), -1)</f>
        <v>-1</v>
      </c>
      <c r="AG39">
        <f>IFERROR(VLOOKUP($A39, CDS3Y_bbg!AF$5:AG$241,2), -1)</f>
        <v>42004</v>
      </c>
      <c r="AH39">
        <f>IFERROR(VLOOKUP($A39, CDS3Y_bbg!AG$5:AH$241,2), -1)</f>
        <v>-1</v>
      </c>
      <c r="AI39">
        <f>IFERROR(VLOOKUP($A39, CDS3Y_bbg!AH$5:AI$241,2), -1)</f>
        <v>-1</v>
      </c>
      <c r="AJ39">
        <f>IFERROR(VLOOKUP($A39, CDS3Y_bbg!AI$5:AJ$241,2), -1)</f>
        <v>-1</v>
      </c>
      <c r="AK39">
        <f>IFERROR(VLOOKUP($A39, CDS3Y_bbg!AJ$5:AK$241,2), -1)</f>
        <v>-1</v>
      </c>
      <c r="AL39">
        <f>IFERROR(VLOOKUP($A39, CDS3Y_bbg!AK$5:AL$241,2), -1)</f>
        <v>-1</v>
      </c>
      <c r="AM39">
        <f>IFERROR(VLOOKUP($A39, CDS3Y_bbg!AL$5:AM$241,2), -1)</f>
        <v>-1</v>
      </c>
      <c r="AN39">
        <f>IFERROR(VLOOKUP($A39, CDS3Y_bbg!AM$5:AN$241,2), -1)</f>
        <v>-1</v>
      </c>
      <c r="AO39">
        <f>IFERROR(VLOOKUP($A39, CDS3Y_bbg!AN$5:AO$241,2), -1)</f>
        <v>43424</v>
      </c>
      <c r="AP39">
        <f>IFERROR(VLOOKUP($A39, CDS3Y_bbg!AO$5:AP$241,2), -1)</f>
        <v>-1</v>
      </c>
      <c r="AQ39">
        <f>IFERROR(VLOOKUP($A39, CDS3Y_bbg!AP$5:AQ$241,2), -1)</f>
        <v>44625</v>
      </c>
      <c r="AR39">
        <f>IFERROR(VLOOKUP($A39, CDS3Y_bbg!AQ$5:AR$241,2), -1)</f>
        <v>-1</v>
      </c>
      <c r="AS39">
        <f>IFERROR(VLOOKUP($A39, CDS3Y_bbg!AR$5:AS$241,2), -1)</f>
        <v>44626</v>
      </c>
      <c r="AT39">
        <f>IFERROR(VLOOKUP($A39, CDS3Y_bbg!AS$5:AT$241,2), -1)</f>
        <v>-1</v>
      </c>
      <c r="AU39">
        <f>IFERROR(VLOOKUP($A39, CDS3Y_bbg!AT$5:AU$241,2), -1)</f>
        <v>-1</v>
      </c>
      <c r="AV39">
        <f>IFERROR(VLOOKUP($A39, CDS3Y_bbg!AU$5:AV$241,2), -1)</f>
        <v>-1</v>
      </c>
      <c r="AW39">
        <f>IFERROR(VLOOKUP($A39, CDS3Y_bbg!AV$5:AW$241,2), -1)</f>
        <v>41863</v>
      </c>
      <c r="AX39">
        <f>IFERROR(VLOOKUP($A39, CDS3Y_bbg!AW$5:AX$241,2), -1)</f>
        <v>-1</v>
      </c>
      <c r="AY39">
        <f>IFERROR(VLOOKUP($A39, CDS3Y_bbg!AX$5:AY$241,2), -1)</f>
        <v>43402</v>
      </c>
      <c r="AZ39">
        <f>IFERROR(VLOOKUP($A39, CDS3Y_bbg!AY$5:AZ$241,2), -1)</f>
        <v>-1</v>
      </c>
      <c r="BA39">
        <f>IFERROR(VLOOKUP($A39, CDS3Y_bbg!AZ$5:BA$241,2), -1)</f>
        <v>-1</v>
      </c>
      <c r="BB39">
        <f>IFERROR(VLOOKUP($A39, CDS3Y_bbg!BA$5:BB$241,2), -1)</f>
        <v>-1</v>
      </c>
      <c r="BC39">
        <f>IFERROR(VLOOKUP($A39, CDS3Y_bbg!BB$5:BC$241,2), -1)</f>
        <v>41722</v>
      </c>
      <c r="BD39">
        <f>IFERROR(VLOOKUP($A39, CDS3Y_bbg!BC$5:BD$241,2), -1)</f>
        <v>-1</v>
      </c>
      <c r="BE39">
        <f>IFERROR(VLOOKUP($A39, CDS3Y_bbg!BD$5:BE$241,2), -1)</f>
        <v>-1</v>
      </c>
      <c r="BF39">
        <f>IFERROR(VLOOKUP($A39, CDS3Y_bbg!BE$5:BF$241,2), -1)</f>
        <v>-1</v>
      </c>
      <c r="BG39">
        <f>IFERROR(VLOOKUP($A39, CDS3Y_bbg!BF$5:BG$241,2), -1)</f>
        <v>-1</v>
      </c>
      <c r="BH39">
        <f>IFERROR(VLOOKUP($A39, CDS3Y_bbg!BG$5:BH$241,2), -1)</f>
        <v>-1</v>
      </c>
      <c r="BI39">
        <f>IFERROR(VLOOKUP($A39, CDS3Y_bbg!BH$5:BI$241,2), -1)</f>
        <v>43424</v>
      </c>
      <c r="BJ39">
        <f>IFERROR(VLOOKUP($A39, CDS3Y_bbg!BI$5:BJ$241,2), -1)</f>
        <v>-1</v>
      </c>
      <c r="BK39">
        <f>IFERROR(VLOOKUP($A39, CDS3Y_bbg!BJ$5:BK$241,2), -1)</f>
        <v>-1</v>
      </c>
      <c r="BL39">
        <f>IFERROR(VLOOKUP($A39, CDS3Y_bbg!BK$5:BL$241,2), -1)</f>
        <v>-1</v>
      </c>
      <c r="BM39">
        <f>IFERROR(VLOOKUP($A39, CDS3Y_bbg!BL$5:BM$241,2), -1)</f>
        <v>43424</v>
      </c>
      <c r="BN39">
        <f>IFERROR(VLOOKUP($A39, CDS3Y_bbg!BM$5:BN$241,2), -1)</f>
        <v>-1</v>
      </c>
      <c r="BO39">
        <f>IFERROR(VLOOKUP($A39, CDS3Y_bbg!BN$5:BO$241,2), -1)</f>
        <v>43426</v>
      </c>
      <c r="BP39">
        <f>IFERROR(VLOOKUP($A39, CDS3Y_bbg!BO$5:BP$241,2), -1)</f>
        <v>-1</v>
      </c>
      <c r="BQ39">
        <f>IFERROR(VLOOKUP($A39, CDS3Y_bbg!BP$5:BQ$241,2), -1)</f>
        <v>-1</v>
      </c>
      <c r="BR39">
        <f>IFERROR(VLOOKUP($A39, CDS3Y_bbg!BQ$5:BR$241,2), -1)</f>
        <v>-1</v>
      </c>
      <c r="BS39">
        <f>IFERROR(VLOOKUP($A39, CDS3Y_bbg!BR$5:BS$241,2), -1)</f>
        <v>43426</v>
      </c>
      <c r="BT39">
        <f>IFERROR(VLOOKUP($A39, CDS3Y_bbg!BS$5:BT$241,2), -1)</f>
        <v>-1</v>
      </c>
      <c r="BU39">
        <f>IFERROR(VLOOKUP($A39, CDS3Y_bbg!BT$5:BU$241,2), -1)</f>
        <v>-1</v>
      </c>
      <c r="BV39">
        <f>IFERROR(VLOOKUP($A39, CDS3Y_bbg!BU$5:BV$241,2), -1)</f>
        <v>-1</v>
      </c>
      <c r="BW39">
        <f>IFERROR(VLOOKUP($A39, CDS3Y_bbg!BV$5:BW$241,2), -1)</f>
        <v>41915</v>
      </c>
      <c r="BX39">
        <f>IFERROR(VLOOKUP($A39, CDS3Y_bbg!BW$5:BX$241,2), -1)</f>
        <v>-1</v>
      </c>
      <c r="BY39">
        <f>IFERROR(VLOOKUP($A39, CDS3Y_bbg!BX$5:BY$241,2), -1)</f>
        <v>-1</v>
      </c>
      <c r="BZ39">
        <f>IFERROR(VLOOKUP($A39, CDS3Y_bbg!BY$5:BZ$241,2), -1)</f>
        <v>-1</v>
      </c>
      <c r="CA39">
        <f>IFERROR(VLOOKUP($A39, CDS3Y_bbg!BZ$5:CA$241,2), -1)</f>
        <v>41911</v>
      </c>
      <c r="CB39">
        <f>IFERROR(VLOOKUP($A39, CDS3Y_bbg!CA$5:CB$241,2), -1)</f>
        <v>-1</v>
      </c>
      <c r="CC39">
        <f>IFERROR(VLOOKUP($A39, CDS3Y_bbg!CB$5:CC$241,2), -1)</f>
        <v>41912</v>
      </c>
      <c r="CD39">
        <f>IFERROR(VLOOKUP($A39, CDS3Y_bbg!CC$5:CD$241,2), -1)</f>
        <v>-1</v>
      </c>
      <c r="CE39">
        <f>IFERROR(VLOOKUP($A39, CDS3Y_bbg!CD$5:CE$241,2), -1)</f>
        <v>43332</v>
      </c>
      <c r="CF39">
        <f>IFERROR(VLOOKUP($A39, CDS3Y_bbg!CE$5:CF$241,2), -1)</f>
        <v>37.25</v>
      </c>
      <c r="CG39">
        <f>IFERROR(VLOOKUP($A39, CDS3Y_bbg!CF$5:CG$241,2), -1)</f>
        <v>41893</v>
      </c>
      <c r="CH39">
        <f>IFERROR(VLOOKUP($A39, CDS3Y_bbg!CG$5:CH$241,2), -1)</f>
        <v>-1</v>
      </c>
      <c r="CI39">
        <f>IFERROR(VLOOKUP($A39, CDS3Y_bbg!CH$5:CI$241,2), -1)</f>
        <v>-1</v>
      </c>
      <c r="CJ39">
        <f>IFERROR(VLOOKUP($A39, CDS3Y_bbg!CI$5:CJ$241,2), -1)</f>
        <v>-1</v>
      </c>
      <c r="CK39">
        <f>IFERROR(VLOOKUP($A39, CDS3Y_bbg!CJ$5:CK$241,2), -1)</f>
        <v>41844</v>
      </c>
      <c r="CL39">
        <f>IFERROR(VLOOKUP($A39, CDS3Y_bbg!CK$5:CL$241,2), -1)</f>
        <v>-1</v>
      </c>
      <c r="CM39">
        <f>IFERROR(VLOOKUP($A39, CDS3Y_bbg!CL$5:CM$241,2), -1)</f>
        <v>-1</v>
      </c>
      <c r="CN39">
        <f>IFERROR(VLOOKUP($A39, CDS3Y_bbg!CM$5:CN$241,2), -1)</f>
        <v>-1</v>
      </c>
    </row>
    <row r="40" spans="1:92" x14ac:dyDescent="0.25">
      <c r="A40" s="1">
        <v>37711</v>
      </c>
      <c r="B40">
        <f>IFERROR(VLOOKUP($A40, CDS3Y_bbg!A$5:B$241,2), -1)</f>
        <v>1270.8330000000001</v>
      </c>
      <c r="C40">
        <f>IFERROR(VLOOKUP($A40, CDS3Y_bbg!B$5:C$241,2), -1)</f>
        <v>41831</v>
      </c>
      <c r="D40">
        <f>IFERROR(VLOOKUP($A40, CDS3Y_bbg!C$5:D$241,2), -1)</f>
        <v>173.5</v>
      </c>
      <c r="E40">
        <f>IFERROR(VLOOKUP($A40, CDS3Y_bbg!D$5:E$241,2), -1)</f>
        <v>44895</v>
      </c>
      <c r="F40">
        <f>IFERROR(VLOOKUP($A40, CDS3Y_bbg!E$5:F$241,2), -1)</f>
        <v>93.5</v>
      </c>
      <c r="G40">
        <f>IFERROR(VLOOKUP($A40, CDS3Y_bbg!F$5:G$241,2), -1)</f>
        <v>40360</v>
      </c>
      <c r="H40">
        <f>IFERROR(VLOOKUP($A40, CDS3Y_bbg!G$5:H$241,2), -1)</f>
        <v>68.25</v>
      </c>
      <c r="I40">
        <f>IFERROR(VLOOKUP($A40, CDS3Y_bbg!H$5:I$241,2), -1)</f>
        <v>44834</v>
      </c>
      <c r="J40">
        <f>IFERROR(VLOOKUP($A40, CDS3Y_bbg!I$5:J$241,2), -1)</f>
        <v>605</v>
      </c>
      <c r="K40">
        <f>IFERROR(VLOOKUP($A40, CDS3Y_bbg!J$5:K$241,2), -1)</f>
        <v>41819</v>
      </c>
      <c r="L40">
        <f>IFERROR(VLOOKUP($A40, CDS3Y_bbg!K$5:L$241,2), -1)</f>
        <v>109</v>
      </c>
      <c r="M40">
        <f>IFERROR(VLOOKUP($A40, CDS3Y_bbg!L$5:M$241,2), -1)</f>
        <v>40469</v>
      </c>
      <c r="N40">
        <f>IFERROR(VLOOKUP($A40, CDS3Y_bbg!M$5:N$241,2), -1)</f>
        <v>141.667</v>
      </c>
      <c r="O40">
        <f>IFERROR(VLOOKUP($A40, CDS3Y_bbg!N$5:O$241,2), -1)</f>
        <v>40289</v>
      </c>
      <c r="P40">
        <f>IFERROR(VLOOKUP($A40, CDS3Y_bbg!O$5:P$241,2), -1)</f>
        <v>94.167000000000002</v>
      </c>
      <c r="Q40">
        <f>IFERROR(VLOOKUP($A40, CDS3Y_bbg!P$5:Q$241,2), -1)</f>
        <v>44377</v>
      </c>
      <c r="R40">
        <f>IFERROR(VLOOKUP($A40, CDS3Y_bbg!Q$5:R$241,2), -1)</f>
        <v>174.167</v>
      </c>
      <c r="S40">
        <f>IFERROR(VLOOKUP($A40, CDS3Y_bbg!R$5:S$241,2), -1)</f>
        <v>43337</v>
      </c>
      <c r="T40">
        <f>IFERROR(VLOOKUP($A40, CDS3Y_bbg!S$5:T$241,2), -1)</f>
        <v>480</v>
      </c>
      <c r="U40">
        <f>IFERROR(VLOOKUP($A40, CDS3Y_bbg!T$5:U$241,2), -1)</f>
        <v>42062</v>
      </c>
      <c r="V40">
        <f>IFERROR(VLOOKUP($A40, CDS3Y_bbg!U$5:V$241,2), -1)</f>
        <v>47.5</v>
      </c>
      <c r="W40">
        <f>IFERROR(VLOOKUP($A40, CDS3Y_bbg!V$5:W$241,2), -1)</f>
        <v>42283</v>
      </c>
      <c r="X40">
        <f>IFERROR(VLOOKUP($A40, CDS3Y_bbg!W$5:X$241,2), -1)</f>
        <v>265</v>
      </c>
      <c r="Y40">
        <f>IFERROR(VLOOKUP($A40, CDS3Y_bbg!X$5:Y$241,2), -1)</f>
        <v>44468</v>
      </c>
      <c r="Z40">
        <f>IFERROR(VLOOKUP($A40, CDS3Y_bbg!Y$5:Z$241,2), -1)</f>
        <v>130</v>
      </c>
      <c r="AA40">
        <f>IFERROR(VLOOKUP($A40, CDS3Y_bbg!Z$5:AA$241,2), -1)</f>
        <v>40481</v>
      </c>
      <c r="AB40">
        <f>IFERROR(VLOOKUP($A40, CDS3Y_bbg!AA$5:AB$241,2), -1)</f>
        <v>102.5</v>
      </c>
      <c r="AC40">
        <f>IFERROR(VLOOKUP($A40, CDS3Y_bbg!AB$5:AC$241,2), -1)</f>
        <v>42676</v>
      </c>
      <c r="AD40">
        <f>IFERROR(VLOOKUP($A40, CDS3Y_bbg!AC$5:AD$241,2), -1)</f>
        <v>1275</v>
      </c>
      <c r="AE40">
        <f>IFERROR(VLOOKUP($A40, CDS3Y_bbg!AD$5:AE$241,2), -1)</f>
        <v>41149</v>
      </c>
      <c r="AF40">
        <f>IFERROR(VLOOKUP($A40, CDS3Y_bbg!AE$5:AF$241,2), -1)</f>
        <v>-1</v>
      </c>
      <c r="AG40">
        <f>IFERROR(VLOOKUP($A40, CDS3Y_bbg!AF$5:AG$241,2), -1)</f>
        <v>42004</v>
      </c>
      <c r="AH40">
        <f>IFERROR(VLOOKUP($A40, CDS3Y_bbg!AG$5:AH$241,2), -1)</f>
        <v>-1</v>
      </c>
      <c r="AI40">
        <f>IFERROR(VLOOKUP($A40, CDS3Y_bbg!AH$5:AI$241,2), -1)</f>
        <v>-1</v>
      </c>
      <c r="AJ40">
        <f>IFERROR(VLOOKUP($A40, CDS3Y_bbg!AI$5:AJ$241,2), -1)</f>
        <v>-1</v>
      </c>
      <c r="AK40">
        <f>IFERROR(VLOOKUP($A40, CDS3Y_bbg!AJ$5:AK$241,2), -1)</f>
        <v>-1</v>
      </c>
      <c r="AL40">
        <f>IFERROR(VLOOKUP($A40, CDS3Y_bbg!AK$5:AL$241,2), -1)</f>
        <v>-1</v>
      </c>
      <c r="AM40">
        <f>IFERROR(VLOOKUP($A40, CDS3Y_bbg!AL$5:AM$241,2), -1)</f>
        <v>-1</v>
      </c>
      <c r="AN40">
        <f>IFERROR(VLOOKUP($A40, CDS3Y_bbg!AM$5:AN$241,2), -1)</f>
        <v>-1</v>
      </c>
      <c r="AO40">
        <f>IFERROR(VLOOKUP($A40, CDS3Y_bbg!AN$5:AO$241,2), -1)</f>
        <v>43424</v>
      </c>
      <c r="AP40">
        <f>IFERROR(VLOOKUP($A40, CDS3Y_bbg!AO$5:AP$241,2), -1)</f>
        <v>-1</v>
      </c>
      <c r="AQ40">
        <f>IFERROR(VLOOKUP($A40, CDS3Y_bbg!AP$5:AQ$241,2), -1)</f>
        <v>44625</v>
      </c>
      <c r="AR40">
        <f>IFERROR(VLOOKUP($A40, CDS3Y_bbg!AQ$5:AR$241,2), -1)</f>
        <v>-1</v>
      </c>
      <c r="AS40">
        <f>IFERROR(VLOOKUP($A40, CDS3Y_bbg!AR$5:AS$241,2), -1)</f>
        <v>44626</v>
      </c>
      <c r="AT40">
        <f>IFERROR(VLOOKUP($A40, CDS3Y_bbg!AS$5:AT$241,2), -1)</f>
        <v>-1</v>
      </c>
      <c r="AU40">
        <f>IFERROR(VLOOKUP($A40, CDS3Y_bbg!AT$5:AU$241,2), -1)</f>
        <v>-1</v>
      </c>
      <c r="AV40">
        <f>IFERROR(VLOOKUP($A40, CDS3Y_bbg!AU$5:AV$241,2), -1)</f>
        <v>-1</v>
      </c>
      <c r="AW40">
        <f>IFERROR(VLOOKUP($A40, CDS3Y_bbg!AV$5:AW$241,2), -1)</f>
        <v>41863</v>
      </c>
      <c r="AX40">
        <f>IFERROR(VLOOKUP($A40, CDS3Y_bbg!AW$5:AX$241,2), -1)</f>
        <v>-1</v>
      </c>
      <c r="AY40">
        <f>IFERROR(VLOOKUP($A40, CDS3Y_bbg!AX$5:AY$241,2), -1)</f>
        <v>43402</v>
      </c>
      <c r="AZ40">
        <f>IFERROR(VLOOKUP($A40, CDS3Y_bbg!AY$5:AZ$241,2), -1)</f>
        <v>-1</v>
      </c>
      <c r="BA40">
        <f>IFERROR(VLOOKUP($A40, CDS3Y_bbg!AZ$5:BA$241,2), -1)</f>
        <v>-1</v>
      </c>
      <c r="BB40">
        <f>IFERROR(VLOOKUP($A40, CDS3Y_bbg!BA$5:BB$241,2), -1)</f>
        <v>-1</v>
      </c>
      <c r="BC40">
        <f>IFERROR(VLOOKUP($A40, CDS3Y_bbg!BB$5:BC$241,2), -1)</f>
        <v>41722</v>
      </c>
      <c r="BD40">
        <f>IFERROR(VLOOKUP($A40, CDS3Y_bbg!BC$5:BD$241,2), -1)</f>
        <v>-1</v>
      </c>
      <c r="BE40">
        <f>IFERROR(VLOOKUP($A40, CDS3Y_bbg!BD$5:BE$241,2), -1)</f>
        <v>-1</v>
      </c>
      <c r="BF40">
        <f>IFERROR(VLOOKUP($A40, CDS3Y_bbg!BE$5:BF$241,2), -1)</f>
        <v>-1</v>
      </c>
      <c r="BG40">
        <f>IFERROR(VLOOKUP($A40, CDS3Y_bbg!BF$5:BG$241,2), -1)</f>
        <v>-1</v>
      </c>
      <c r="BH40">
        <f>IFERROR(VLOOKUP($A40, CDS3Y_bbg!BG$5:BH$241,2), -1)</f>
        <v>-1</v>
      </c>
      <c r="BI40">
        <f>IFERROR(VLOOKUP($A40, CDS3Y_bbg!BH$5:BI$241,2), -1)</f>
        <v>43424</v>
      </c>
      <c r="BJ40">
        <f>IFERROR(VLOOKUP($A40, CDS3Y_bbg!BI$5:BJ$241,2), -1)</f>
        <v>-1</v>
      </c>
      <c r="BK40">
        <f>IFERROR(VLOOKUP($A40, CDS3Y_bbg!BJ$5:BK$241,2), -1)</f>
        <v>-1</v>
      </c>
      <c r="BL40">
        <f>IFERROR(VLOOKUP($A40, CDS3Y_bbg!BK$5:BL$241,2), -1)</f>
        <v>-1</v>
      </c>
      <c r="BM40">
        <f>IFERROR(VLOOKUP($A40, CDS3Y_bbg!BL$5:BM$241,2), -1)</f>
        <v>43424</v>
      </c>
      <c r="BN40">
        <f>IFERROR(VLOOKUP($A40, CDS3Y_bbg!BM$5:BN$241,2), -1)</f>
        <v>-1</v>
      </c>
      <c r="BO40">
        <f>IFERROR(VLOOKUP($A40, CDS3Y_bbg!BN$5:BO$241,2), -1)</f>
        <v>43426</v>
      </c>
      <c r="BP40">
        <f>IFERROR(VLOOKUP($A40, CDS3Y_bbg!BO$5:BP$241,2), -1)</f>
        <v>-1</v>
      </c>
      <c r="BQ40">
        <f>IFERROR(VLOOKUP($A40, CDS3Y_bbg!BP$5:BQ$241,2), -1)</f>
        <v>-1</v>
      </c>
      <c r="BR40">
        <f>IFERROR(VLOOKUP($A40, CDS3Y_bbg!BQ$5:BR$241,2), -1)</f>
        <v>-1</v>
      </c>
      <c r="BS40">
        <f>IFERROR(VLOOKUP($A40, CDS3Y_bbg!BR$5:BS$241,2), -1)</f>
        <v>43426</v>
      </c>
      <c r="BT40">
        <f>IFERROR(VLOOKUP($A40, CDS3Y_bbg!BS$5:BT$241,2), -1)</f>
        <v>-1</v>
      </c>
      <c r="BU40">
        <f>IFERROR(VLOOKUP($A40, CDS3Y_bbg!BT$5:BU$241,2), -1)</f>
        <v>-1</v>
      </c>
      <c r="BV40">
        <f>IFERROR(VLOOKUP($A40, CDS3Y_bbg!BU$5:BV$241,2), -1)</f>
        <v>-1</v>
      </c>
      <c r="BW40">
        <f>IFERROR(VLOOKUP($A40, CDS3Y_bbg!BV$5:BW$241,2), -1)</f>
        <v>41915</v>
      </c>
      <c r="BX40">
        <f>IFERROR(VLOOKUP($A40, CDS3Y_bbg!BW$5:BX$241,2), -1)</f>
        <v>-1</v>
      </c>
      <c r="BY40">
        <f>IFERROR(VLOOKUP($A40, CDS3Y_bbg!BX$5:BY$241,2), -1)</f>
        <v>-1</v>
      </c>
      <c r="BZ40">
        <f>IFERROR(VLOOKUP($A40, CDS3Y_bbg!BY$5:BZ$241,2), -1)</f>
        <v>-1</v>
      </c>
      <c r="CA40">
        <f>IFERROR(VLOOKUP($A40, CDS3Y_bbg!BZ$5:CA$241,2), -1)</f>
        <v>41911</v>
      </c>
      <c r="CB40">
        <f>IFERROR(VLOOKUP($A40, CDS3Y_bbg!CA$5:CB$241,2), -1)</f>
        <v>-1</v>
      </c>
      <c r="CC40">
        <f>IFERROR(VLOOKUP($A40, CDS3Y_bbg!CB$5:CC$241,2), -1)</f>
        <v>41912</v>
      </c>
      <c r="CD40">
        <f>IFERROR(VLOOKUP($A40, CDS3Y_bbg!CC$5:CD$241,2), -1)</f>
        <v>-1</v>
      </c>
      <c r="CE40">
        <f>IFERROR(VLOOKUP($A40, CDS3Y_bbg!CD$5:CE$241,2), -1)</f>
        <v>43332</v>
      </c>
      <c r="CF40">
        <f>IFERROR(VLOOKUP($A40, CDS3Y_bbg!CE$5:CF$241,2), -1)</f>
        <v>41.25</v>
      </c>
      <c r="CG40">
        <f>IFERROR(VLOOKUP($A40, CDS3Y_bbg!CF$5:CG$241,2), -1)</f>
        <v>41893</v>
      </c>
      <c r="CH40">
        <f>IFERROR(VLOOKUP($A40, CDS3Y_bbg!CG$5:CH$241,2), -1)</f>
        <v>-1</v>
      </c>
      <c r="CI40">
        <f>IFERROR(VLOOKUP($A40, CDS3Y_bbg!CH$5:CI$241,2), -1)</f>
        <v>-1</v>
      </c>
      <c r="CJ40">
        <f>IFERROR(VLOOKUP($A40, CDS3Y_bbg!CI$5:CJ$241,2), -1)</f>
        <v>-1</v>
      </c>
      <c r="CK40">
        <f>IFERROR(VLOOKUP($A40, CDS3Y_bbg!CJ$5:CK$241,2), -1)</f>
        <v>41844</v>
      </c>
      <c r="CL40">
        <f>IFERROR(VLOOKUP($A40, CDS3Y_bbg!CK$5:CL$241,2), -1)</f>
        <v>-1</v>
      </c>
      <c r="CM40">
        <f>IFERROR(VLOOKUP($A40, CDS3Y_bbg!CL$5:CM$241,2), -1)</f>
        <v>-1</v>
      </c>
      <c r="CN40">
        <f>IFERROR(VLOOKUP($A40, CDS3Y_bbg!CM$5:CN$241,2), -1)</f>
        <v>-1</v>
      </c>
    </row>
    <row r="41" spans="1:92" x14ac:dyDescent="0.25">
      <c r="A41" s="1">
        <v>37741</v>
      </c>
      <c r="B41">
        <f>IFERROR(VLOOKUP($A41, CDS3Y_bbg!A$5:B$241,2), -1)</f>
        <v>840.83299999999997</v>
      </c>
      <c r="C41">
        <f>IFERROR(VLOOKUP($A41, CDS3Y_bbg!B$5:C$241,2), -1)</f>
        <v>41831</v>
      </c>
      <c r="D41">
        <f>IFERROR(VLOOKUP($A41, CDS3Y_bbg!C$5:D$241,2), -1)</f>
        <v>170</v>
      </c>
      <c r="E41">
        <f>IFERROR(VLOOKUP($A41, CDS3Y_bbg!D$5:E$241,2), -1)</f>
        <v>44895</v>
      </c>
      <c r="F41">
        <f>IFERROR(VLOOKUP($A41, CDS3Y_bbg!E$5:F$241,2), -1)</f>
        <v>80</v>
      </c>
      <c r="G41">
        <f>IFERROR(VLOOKUP($A41, CDS3Y_bbg!F$5:G$241,2), -1)</f>
        <v>40360</v>
      </c>
      <c r="H41">
        <f>IFERROR(VLOOKUP($A41, CDS3Y_bbg!G$5:H$241,2), -1)</f>
        <v>26</v>
      </c>
      <c r="I41">
        <f>IFERROR(VLOOKUP($A41, CDS3Y_bbg!H$5:I$241,2), -1)</f>
        <v>44834</v>
      </c>
      <c r="J41">
        <f>IFERROR(VLOOKUP($A41, CDS3Y_bbg!I$5:J$241,2), -1)</f>
        <v>447.5</v>
      </c>
      <c r="K41">
        <f>IFERROR(VLOOKUP($A41, CDS3Y_bbg!J$5:K$241,2), -1)</f>
        <v>41819</v>
      </c>
      <c r="L41">
        <f>IFERROR(VLOOKUP($A41, CDS3Y_bbg!K$5:L$241,2), -1)</f>
        <v>90</v>
      </c>
      <c r="M41">
        <f>IFERROR(VLOOKUP($A41, CDS3Y_bbg!L$5:M$241,2), -1)</f>
        <v>40469</v>
      </c>
      <c r="N41">
        <f>IFERROR(VLOOKUP($A41, CDS3Y_bbg!M$5:N$241,2), -1)</f>
        <v>80.832999999999998</v>
      </c>
      <c r="O41">
        <f>IFERROR(VLOOKUP($A41, CDS3Y_bbg!N$5:O$241,2), -1)</f>
        <v>40289</v>
      </c>
      <c r="P41">
        <f>IFERROR(VLOOKUP($A41, CDS3Y_bbg!O$5:P$241,2), -1)</f>
        <v>74.332999999999998</v>
      </c>
      <c r="Q41">
        <f>IFERROR(VLOOKUP($A41, CDS3Y_bbg!P$5:Q$241,2), -1)</f>
        <v>44377</v>
      </c>
      <c r="R41">
        <f>IFERROR(VLOOKUP($A41, CDS3Y_bbg!Q$5:R$241,2), -1)</f>
        <v>106.667</v>
      </c>
      <c r="S41">
        <f>IFERROR(VLOOKUP($A41, CDS3Y_bbg!R$5:S$241,2), -1)</f>
        <v>43337</v>
      </c>
      <c r="T41">
        <f>IFERROR(VLOOKUP($A41, CDS3Y_bbg!S$5:T$241,2), -1)</f>
        <v>380</v>
      </c>
      <c r="U41">
        <f>IFERROR(VLOOKUP($A41, CDS3Y_bbg!T$5:U$241,2), -1)</f>
        <v>42062</v>
      </c>
      <c r="V41">
        <f>IFERROR(VLOOKUP($A41, CDS3Y_bbg!U$5:V$241,2), -1)</f>
        <v>38.167000000000002</v>
      </c>
      <c r="W41">
        <f>IFERROR(VLOOKUP($A41, CDS3Y_bbg!V$5:W$241,2), -1)</f>
        <v>42283</v>
      </c>
      <c r="X41">
        <f>IFERROR(VLOOKUP($A41, CDS3Y_bbg!W$5:X$241,2), -1)</f>
        <v>223.333</v>
      </c>
      <c r="Y41">
        <f>IFERROR(VLOOKUP($A41, CDS3Y_bbg!X$5:Y$241,2), -1)</f>
        <v>44468</v>
      </c>
      <c r="Z41">
        <f>IFERROR(VLOOKUP($A41, CDS3Y_bbg!Y$5:Z$241,2), -1)</f>
        <v>111.667</v>
      </c>
      <c r="AA41">
        <f>IFERROR(VLOOKUP($A41, CDS3Y_bbg!Z$5:AA$241,2), -1)</f>
        <v>40481</v>
      </c>
      <c r="AB41">
        <f>IFERROR(VLOOKUP($A41, CDS3Y_bbg!AA$5:AB$241,2), -1)</f>
        <v>58.15</v>
      </c>
      <c r="AC41">
        <f>IFERROR(VLOOKUP($A41, CDS3Y_bbg!AB$5:AC$241,2), -1)</f>
        <v>42676</v>
      </c>
      <c r="AD41">
        <f>IFERROR(VLOOKUP($A41, CDS3Y_bbg!AC$5:AD$241,2), -1)</f>
        <v>888.33299999999997</v>
      </c>
      <c r="AE41">
        <f>IFERROR(VLOOKUP($A41, CDS3Y_bbg!AD$5:AE$241,2), -1)</f>
        <v>41149</v>
      </c>
      <c r="AF41">
        <f>IFERROR(VLOOKUP($A41, CDS3Y_bbg!AE$5:AF$241,2), -1)</f>
        <v>-1</v>
      </c>
      <c r="AG41">
        <f>IFERROR(VLOOKUP($A41, CDS3Y_bbg!AF$5:AG$241,2), -1)</f>
        <v>42004</v>
      </c>
      <c r="AH41">
        <f>IFERROR(VLOOKUP($A41, CDS3Y_bbg!AG$5:AH$241,2), -1)</f>
        <v>-1</v>
      </c>
      <c r="AI41">
        <f>IFERROR(VLOOKUP($A41, CDS3Y_bbg!AH$5:AI$241,2), -1)</f>
        <v>-1</v>
      </c>
      <c r="AJ41">
        <f>IFERROR(VLOOKUP($A41, CDS3Y_bbg!AI$5:AJ$241,2), -1)</f>
        <v>-1</v>
      </c>
      <c r="AK41">
        <f>IFERROR(VLOOKUP($A41, CDS3Y_bbg!AJ$5:AK$241,2), -1)</f>
        <v>-1</v>
      </c>
      <c r="AL41">
        <f>IFERROR(VLOOKUP($A41, CDS3Y_bbg!AK$5:AL$241,2), -1)</f>
        <v>-1</v>
      </c>
      <c r="AM41">
        <f>IFERROR(VLOOKUP($A41, CDS3Y_bbg!AL$5:AM$241,2), -1)</f>
        <v>-1</v>
      </c>
      <c r="AN41">
        <f>IFERROR(VLOOKUP($A41, CDS3Y_bbg!AM$5:AN$241,2), -1)</f>
        <v>-1</v>
      </c>
      <c r="AO41">
        <f>IFERROR(VLOOKUP($A41, CDS3Y_bbg!AN$5:AO$241,2), -1)</f>
        <v>43424</v>
      </c>
      <c r="AP41">
        <f>IFERROR(VLOOKUP($A41, CDS3Y_bbg!AO$5:AP$241,2), -1)</f>
        <v>-1</v>
      </c>
      <c r="AQ41">
        <f>IFERROR(VLOOKUP($A41, CDS3Y_bbg!AP$5:AQ$241,2), -1)</f>
        <v>44625</v>
      </c>
      <c r="AR41">
        <f>IFERROR(VLOOKUP($A41, CDS3Y_bbg!AQ$5:AR$241,2), -1)</f>
        <v>-1</v>
      </c>
      <c r="AS41">
        <f>IFERROR(VLOOKUP($A41, CDS3Y_bbg!AR$5:AS$241,2), -1)</f>
        <v>44626</v>
      </c>
      <c r="AT41">
        <f>IFERROR(VLOOKUP($A41, CDS3Y_bbg!AS$5:AT$241,2), -1)</f>
        <v>-1</v>
      </c>
      <c r="AU41">
        <f>IFERROR(VLOOKUP($A41, CDS3Y_bbg!AT$5:AU$241,2), -1)</f>
        <v>-1</v>
      </c>
      <c r="AV41">
        <f>IFERROR(VLOOKUP($A41, CDS3Y_bbg!AU$5:AV$241,2), -1)</f>
        <v>-1</v>
      </c>
      <c r="AW41">
        <f>IFERROR(VLOOKUP($A41, CDS3Y_bbg!AV$5:AW$241,2), -1)</f>
        <v>41863</v>
      </c>
      <c r="AX41">
        <f>IFERROR(VLOOKUP($A41, CDS3Y_bbg!AW$5:AX$241,2), -1)</f>
        <v>-1</v>
      </c>
      <c r="AY41">
        <f>IFERROR(VLOOKUP($A41, CDS3Y_bbg!AX$5:AY$241,2), -1)</f>
        <v>43402</v>
      </c>
      <c r="AZ41">
        <f>IFERROR(VLOOKUP($A41, CDS3Y_bbg!AY$5:AZ$241,2), -1)</f>
        <v>-1</v>
      </c>
      <c r="BA41">
        <f>IFERROR(VLOOKUP($A41, CDS3Y_bbg!AZ$5:BA$241,2), -1)</f>
        <v>-1</v>
      </c>
      <c r="BB41">
        <f>IFERROR(VLOOKUP($A41, CDS3Y_bbg!BA$5:BB$241,2), -1)</f>
        <v>-1</v>
      </c>
      <c r="BC41">
        <f>IFERROR(VLOOKUP($A41, CDS3Y_bbg!BB$5:BC$241,2), -1)</f>
        <v>41722</v>
      </c>
      <c r="BD41">
        <f>IFERROR(VLOOKUP($A41, CDS3Y_bbg!BC$5:BD$241,2), -1)</f>
        <v>-1</v>
      </c>
      <c r="BE41">
        <f>IFERROR(VLOOKUP($A41, CDS3Y_bbg!BD$5:BE$241,2), -1)</f>
        <v>-1</v>
      </c>
      <c r="BF41">
        <f>IFERROR(VLOOKUP($A41, CDS3Y_bbg!BE$5:BF$241,2), -1)</f>
        <v>-1</v>
      </c>
      <c r="BG41">
        <f>IFERROR(VLOOKUP($A41, CDS3Y_bbg!BF$5:BG$241,2), -1)</f>
        <v>-1</v>
      </c>
      <c r="BH41">
        <f>IFERROR(VLOOKUP($A41, CDS3Y_bbg!BG$5:BH$241,2), -1)</f>
        <v>-1</v>
      </c>
      <c r="BI41">
        <f>IFERROR(VLOOKUP($A41, CDS3Y_bbg!BH$5:BI$241,2), -1)</f>
        <v>43424</v>
      </c>
      <c r="BJ41">
        <f>IFERROR(VLOOKUP($A41, CDS3Y_bbg!BI$5:BJ$241,2), -1)</f>
        <v>-1</v>
      </c>
      <c r="BK41">
        <f>IFERROR(VLOOKUP($A41, CDS3Y_bbg!BJ$5:BK$241,2), -1)</f>
        <v>-1</v>
      </c>
      <c r="BL41">
        <f>IFERROR(VLOOKUP($A41, CDS3Y_bbg!BK$5:BL$241,2), -1)</f>
        <v>-1</v>
      </c>
      <c r="BM41">
        <f>IFERROR(VLOOKUP($A41, CDS3Y_bbg!BL$5:BM$241,2), -1)</f>
        <v>43424</v>
      </c>
      <c r="BN41">
        <f>IFERROR(VLOOKUP($A41, CDS3Y_bbg!BM$5:BN$241,2), -1)</f>
        <v>-1</v>
      </c>
      <c r="BO41">
        <f>IFERROR(VLOOKUP($A41, CDS3Y_bbg!BN$5:BO$241,2), -1)</f>
        <v>43426</v>
      </c>
      <c r="BP41">
        <f>IFERROR(VLOOKUP($A41, CDS3Y_bbg!BO$5:BP$241,2), -1)</f>
        <v>-1</v>
      </c>
      <c r="BQ41">
        <f>IFERROR(VLOOKUP($A41, CDS3Y_bbg!BP$5:BQ$241,2), -1)</f>
        <v>-1</v>
      </c>
      <c r="BR41">
        <f>IFERROR(VLOOKUP($A41, CDS3Y_bbg!BQ$5:BR$241,2), -1)</f>
        <v>-1</v>
      </c>
      <c r="BS41">
        <f>IFERROR(VLOOKUP($A41, CDS3Y_bbg!BR$5:BS$241,2), -1)</f>
        <v>43426</v>
      </c>
      <c r="BT41">
        <f>IFERROR(VLOOKUP($A41, CDS3Y_bbg!BS$5:BT$241,2), -1)</f>
        <v>-1</v>
      </c>
      <c r="BU41">
        <f>IFERROR(VLOOKUP($A41, CDS3Y_bbg!BT$5:BU$241,2), -1)</f>
        <v>-1</v>
      </c>
      <c r="BV41">
        <f>IFERROR(VLOOKUP($A41, CDS3Y_bbg!BU$5:BV$241,2), -1)</f>
        <v>-1</v>
      </c>
      <c r="BW41">
        <f>IFERROR(VLOOKUP($A41, CDS3Y_bbg!BV$5:BW$241,2), -1)</f>
        <v>41915</v>
      </c>
      <c r="BX41">
        <f>IFERROR(VLOOKUP($A41, CDS3Y_bbg!BW$5:BX$241,2), -1)</f>
        <v>-1</v>
      </c>
      <c r="BY41">
        <f>IFERROR(VLOOKUP($A41, CDS3Y_bbg!BX$5:BY$241,2), -1)</f>
        <v>-1</v>
      </c>
      <c r="BZ41">
        <f>IFERROR(VLOOKUP($A41, CDS3Y_bbg!BY$5:BZ$241,2), -1)</f>
        <v>-1</v>
      </c>
      <c r="CA41">
        <f>IFERROR(VLOOKUP($A41, CDS3Y_bbg!BZ$5:CA$241,2), -1)</f>
        <v>41911</v>
      </c>
      <c r="CB41">
        <f>IFERROR(VLOOKUP($A41, CDS3Y_bbg!CA$5:CB$241,2), -1)</f>
        <v>-1</v>
      </c>
      <c r="CC41">
        <f>IFERROR(VLOOKUP($A41, CDS3Y_bbg!CB$5:CC$241,2), -1)</f>
        <v>41912</v>
      </c>
      <c r="CD41">
        <f>IFERROR(VLOOKUP($A41, CDS3Y_bbg!CC$5:CD$241,2), -1)</f>
        <v>-1</v>
      </c>
      <c r="CE41">
        <f>IFERROR(VLOOKUP($A41, CDS3Y_bbg!CD$5:CE$241,2), -1)</f>
        <v>43332</v>
      </c>
      <c r="CF41">
        <f>IFERROR(VLOOKUP($A41, CDS3Y_bbg!CE$5:CF$241,2), -1)</f>
        <v>41.25</v>
      </c>
      <c r="CG41">
        <f>IFERROR(VLOOKUP($A41, CDS3Y_bbg!CF$5:CG$241,2), -1)</f>
        <v>41893</v>
      </c>
      <c r="CH41">
        <f>IFERROR(VLOOKUP($A41, CDS3Y_bbg!CG$5:CH$241,2), -1)</f>
        <v>-1</v>
      </c>
      <c r="CI41">
        <f>IFERROR(VLOOKUP($A41, CDS3Y_bbg!CH$5:CI$241,2), -1)</f>
        <v>-1</v>
      </c>
      <c r="CJ41">
        <f>IFERROR(VLOOKUP($A41, CDS3Y_bbg!CI$5:CJ$241,2), -1)</f>
        <v>-1</v>
      </c>
      <c r="CK41">
        <f>IFERROR(VLOOKUP($A41, CDS3Y_bbg!CJ$5:CK$241,2), -1)</f>
        <v>41844</v>
      </c>
      <c r="CL41">
        <f>IFERROR(VLOOKUP($A41, CDS3Y_bbg!CK$5:CL$241,2), -1)</f>
        <v>-1</v>
      </c>
      <c r="CM41">
        <f>IFERROR(VLOOKUP($A41, CDS3Y_bbg!CL$5:CM$241,2), -1)</f>
        <v>-1</v>
      </c>
      <c r="CN41">
        <f>IFERROR(VLOOKUP($A41, CDS3Y_bbg!CM$5:CN$241,2), -1)</f>
        <v>-1</v>
      </c>
    </row>
    <row r="42" spans="1:92" x14ac:dyDescent="0.25">
      <c r="A42" s="1">
        <v>37771</v>
      </c>
      <c r="B42">
        <f>IFERROR(VLOOKUP($A42, CDS3Y_bbg!A$5:B$241,2), -1)</f>
        <v>825</v>
      </c>
      <c r="C42">
        <f>IFERROR(VLOOKUP($A42, CDS3Y_bbg!B$5:C$241,2), -1)</f>
        <v>41831</v>
      </c>
      <c r="D42">
        <f>IFERROR(VLOOKUP($A42, CDS3Y_bbg!C$5:D$241,2), -1)</f>
        <v>145</v>
      </c>
      <c r="E42">
        <f>IFERROR(VLOOKUP($A42, CDS3Y_bbg!D$5:E$241,2), -1)</f>
        <v>44895</v>
      </c>
      <c r="F42">
        <f>IFERROR(VLOOKUP($A42, CDS3Y_bbg!E$5:F$241,2), -1)</f>
        <v>81.5</v>
      </c>
      <c r="G42">
        <f>IFERROR(VLOOKUP($A42, CDS3Y_bbg!F$5:G$241,2), -1)</f>
        <v>40360</v>
      </c>
      <c r="H42">
        <f>IFERROR(VLOOKUP($A42, CDS3Y_bbg!G$5:H$241,2), -1)</f>
        <v>25</v>
      </c>
      <c r="I42">
        <f>IFERROR(VLOOKUP($A42, CDS3Y_bbg!H$5:I$241,2), -1)</f>
        <v>44834</v>
      </c>
      <c r="J42">
        <f>IFERROR(VLOOKUP($A42, CDS3Y_bbg!I$5:J$241,2), -1)</f>
        <v>452.5</v>
      </c>
      <c r="K42">
        <f>IFERROR(VLOOKUP($A42, CDS3Y_bbg!J$5:K$241,2), -1)</f>
        <v>41819</v>
      </c>
      <c r="L42">
        <f>IFERROR(VLOOKUP($A42, CDS3Y_bbg!K$5:L$241,2), -1)</f>
        <v>90</v>
      </c>
      <c r="M42">
        <f>IFERROR(VLOOKUP($A42, CDS3Y_bbg!L$5:M$241,2), -1)</f>
        <v>40469</v>
      </c>
      <c r="N42">
        <f>IFERROR(VLOOKUP($A42, CDS3Y_bbg!M$5:N$241,2), -1)</f>
        <v>69.332999999999998</v>
      </c>
      <c r="O42">
        <f>IFERROR(VLOOKUP($A42, CDS3Y_bbg!N$5:O$241,2), -1)</f>
        <v>40289</v>
      </c>
      <c r="P42">
        <f>IFERROR(VLOOKUP($A42, CDS3Y_bbg!O$5:P$241,2), -1)</f>
        <v>66.667000000000002</v>
      </c>
      <c r="Q42">
        <f>IFERROR(VLOOKUP($A42, CDS3Y_bbg!P$5:Q$241,2), -1)</f>
        <v>44377</v>
      </c>
      <c r="R42">
        <f>IFERROR(VLOOKUP($A42, CDS3Y_bbg!Q$5:R$241,2), -1)</f>
        <v>115</v>
      </c>
      <c r="S42">
        <f>IFERROR(VLOOKUP($A42, CDS3Y_bbg!R$5:S$241,2), -1)</f>
        <v>43337</v>
      </c>
      <c r="T42">
        <f>IFERROR(VLOOKUP($A42, CDS3Y_bbg!S$5:T$241,2), -1)</f>
        <v>355</v>
      </c>
      <c r="U42">
        <f>IFERROR(VLOOKUP($A42, CDS3Y_bbg!T$5:U$241,2), -1)</f>
        <v>42062</v>
      </c>
      <c r="V42">
        <f>IFERROR(VLOOKUP($A42, CDS3Y_bbg!U$5:V$241,2), -1)</f>
        <v>33.667000000000002</v>
      </c>
      <c r="W42">
        <f>IFERROR(VLOOKUP($A42, CDS3Y_bbg!V$5:W$241,2), -1)</f>
        <v>42283</v>
      </c>
      <c r="X42">
        <f>IFERROR(VLOOKUP($A42, CDS3Y_bbg!W$5:X$241,2), -1)</f>
        <v>201.333</v>
      </c>
      <c r="Y42">
        <f>IFERROR(VLOOKUP($A42, CDS3Y_bbg!X$5:Y$241,2), -1)</f>
        <v>44468</v>
      </c>
      <c r="Z42">
        <f>IFERROR(VLOOKUP($A42, CDS3Y_bbg!Y$5:Z$241,2), -1)</f>
        <v>100.667</v>
      </c>
      <c r="AA42">
        <f>IFERROR(VLOOKUP($A42, CDS3Y_bbg!Z$5:AA$241,2), -1)</f>
        <v>40481</v>
      </c>
      <c r="AB42">
        <f>IFERROR(VLOOKUP($A42, CDS3Y_bbg!AA$5:AB$241,2), -1)</f>
        <v>55</v>
      </c>
      <c r="AC42">
        <f>IFERROR(VLOOKUP($A42, CDS3Y_bbg!AB$5:AC$241,2), -1)</f>
        <v>42676</v>
      </c>
      <c r="AD42">
        <f>IFERROR(VLOOKUP($A42, CDS3Y_bbg!AC$5:AD$241,2), -1)</f>
        <v>836.66700000000003</v>
      </c>
      <c r="AE42">
        <f>IFERROR(VLOOKUP($A42, CDS3Y_bbg!AD$5:AE$241,2), -1)</f>
        <v>41149</v>
      </c>
      <c r="AF42">
        <f>IFERROR(VLOOKUP($A42, CDS3Y_bbg!AE$5:AF$241,2), -1)</f>
        <v>-1</v>
      </c>
      <c r="AG42">
        <f>IFERROR(VLOOKUP($A42, CDS3Y_bbg!AF$5:AG$241,2), -1)</f>
        <v>42004</v>
      </c>
      <c r="AH42">
        <f>IFERROR(VLOOKUP($A42, CDS3Y_bbg!AG$5:AH$241,2), -1)</f>
        <v>-1</v>
      </c>
      <c r="AI42">
        <f>IFERROR(VLOOKUP($A42, CDS3Y_bbg!AH$5:AI$241,2), -1)</f>
        <v>-1</v>
      </c>
      <c r="AJ42">
        <f>IFERROR(VLOOKUP($A42, CDS3Y_bbg!AI$5:AJ$241,2), -1)</f>
        <v>-1</v>
      </c>
      <c r="AK42">
        <f>IFERROR(VLOOKUP($A42, CDS3Y_bbg!AJ$5:AK$241,2), -1)</f>
        <v>-1</v>
      </c>
      <c r="AL42">
        <f>IFERROR(VLOOKUP($A42, CDS3Y_bbg!AK$5:AL$241,2), -1)</f>
        <v>-1</v>
      </c>
      <c r="AM42">
        <f>IFERROR(VLOOKUP($A42, CDS3Y_bbg!AL$5:AM$241,2), -1)</f>
        <v>-1</v>
      </c>
      <c r="AN42">
        <f>IFERROR(VLOOKUP($A42, CDS3Y_bbg!AM$5:AN$241,2), -1)</f>
        <v>-1</v>
      </c>
      <c r="AO42">
        <f>IFERROR(VLOOKUP($A42, CDS3Y_bbg!AN$5:AO$241,2), -1)</f>
        <v>43424</v>
      </c>
      <c r="AP42">
        <f>IFERROR(VLOOKUP($A42, CDS3Y_bbg!AO$5:AP$241,2), -1)</f>
        <v>-1</v>
      </c>
      <c r="AQ42">
        <f>IFERROR(VLOOKUP($A42, CDS3Y_bbg!AP$5:AQ$241,2), -1)</f>
        <v>44625</v>
      </c>
      <c r="AR42">
        <f>IFERROR(VLOOKUP($A42, CDS3Y_bbg!AQ$5:AR$241,2), -1)</f>
        <v>-1</v>
      </c>
      <c r="AS42">
        <f>IFERROR(VLOOKUP($A42, CDS3Y_bbg!AR$5:AS$241,2), -1)</f>
        <v>44626</v>
      </c>
      <c r="AT42">
        <f>IFERROR(VLOOKUP($A42, CDS3Y_bbg!AS$5:AT$241,2), -1)</f>
        <v>-1</v>
      </c>
      <c r="AU42">
        <f>IFERROR(VLOOKUP($A42, CDS3Y_bbg!AT$5:AU$241,2), -1)</f>
        <v>-1</v>
      </c>
      <c r="AV42">
        <f>IFERROR(VLOOKUP($A42, CDS3Y_bbg!AU$5:AV$241,2), -1)</f>
        <v>-1</v>
      </c>
      <c r="AW42">
        <f>IFERROR(VLOOKUP($A42, CDS3Y_bbg!AV$5:AW$241,2), -1)</f>
        <v>41863</v>
      </c>
      <c r="AX42">
        <f>IFERROR(VLOOKUP($A42, CDS3Y_bbg!AW$5:AX$241,2), -1)</f>
        <v>-1</v>
      </c>
      <c r="AY42">
        <f>IFERROR(VLOOKUP($A42, CDS3Y_bbg!AX$5:AY$241,2), -1)</f>
        <v>43402</v>
      </c>
      <c r="AZ42">
        <f>IFERROR(VLOOKUP($A42, CDS3Y_bbg!AY$5:AZ$241,2), -1)</f>
        <v>-1</v>
      </c>
      <c r="BA42">
        <f>IFERROR(VLOOKUP($A42, CDS3Y_bbg!AZ$5:BA$241,2), -1)</f>
        <v>-1</v>
      </c>
      <c r="BB42">
        <f>IFERROR(VLOOKUP($A42, CDS3Y_bbg!BA$5:BB$241,2), -1)</f>
        <v>-1</v>
      </c>
      <c r="BC42">
        <f>IFERROR(VLOOKUP($A42, CDS3Y_bbg!BB$5:BC$241,2), -1)</f>
        <v>41722</v>
      </c>
      <c r="BD42">
        <f>IFERROR(VLOOKUP($A42, CDS3Y_bbg!BC$5:BD$241,2), -1)</f>
        <v>-1</v>
      </c>
      <c r="BE42">
        <f>IFERROR(VLOOKUP($A42, CDS3Y_bbg!BD$5:BE$241,2), -1)</f>
        <v>-1</v>
      </c>
      <c r="BF42">
        <f>IFERROR(VLOOKUP($A42, CDS3Y_bbg!BE$5:BF$241,2), -1)</f>
        <v>-1</v>
      </c>
      <c r="BG42">
        <f>IFERROR(VLOOKUP($A42, CDS3Y_bbg!BF$5:BG$241,2), -1)</f>
        <v>-1</v>
      </c>
      <c r="BH42">
        <f>IFERROR(VLOOKUP($A42, CDS3Y_bbg!BG$5:BH$241,2), -1)</f>
        <v>-1</v>
      </c>
      <c r="BI42">
        <f>IFERROR(VLOOKUP($A42, CDS3Y_bbg!BH$5:BI$241,2), -1)</f>
        <v>43424</v>
      </c>
      <c r="BJ42">
        <f>IFERROR(VLOOKUP($A42, CDS3Y_bbg!BI$5:BJ$241,2), -1)</f>
        <v>-1</v>
      </c>
      <c r="BK42">
        <f>IFERROR(VLOOKUP($A42, CDS3Y_bbg!BJ$5:BK$241,2), -1)</f>
        <v>-1</v>
      </c>
      <c r="BL42">
        <f>IFERROR(VLOOKUP($A42, CDS3Y_bbg!BK$5:BL$241,2), -1)</f>
        <v>-1</v>
      </c>
      <c r="BM42">
        <f>IFERROR(VLOOKUP($A42, CDS3Y_bbg!BL$5:BM$241,2), -1)</f>
        <v>43424</v>
      </c>
      <c r="BN42">
        <f>IFERROR(VLOOKUP($A42, CDS3Y_bbg!BM$5:BN$241,2), -1)</f>
        <v>-1</v>
      </c>
      <c r="BO42">
        <f>IFERROR(VLOOKUP($A42, CDS3Y_bbg!BN$5:BO$241,2), -1)</f>
        <v>43426</v>
      </c>
      <c r="BP42">
        <f>IFERROR(VLOOKUP($A42, CDS3Y_bbg!BO$5:BP$241,2), -1)</f>
        <v>-1</v>
      </c>
      <c r="BQ42">
        <f>IFERROR(VLOOKUP($A42, CDS3Y_bbg!BP$5:BQ$241,2), -1)</f>
        <v>-1</v>
      </c>
      <c r="BR42">
        <f>IFERROR(VLOOKUP($A42, CDS3Y_bbg!BQ$5:BR$241,2), -1)</f>
        <v>-1</v>
      </c>
      <c r="BS42">
        <f>IFERROR(VLOOKUP($A42, CDS3Y_bbg!BR$5:BS$241,2), -1)</f>
        <v>43426</v>
      </c>
      <c r="BT42">
        <f>IFERROR(VLOOKUP($A42, CDS3Y_bbg!BS$5:BT$241,2), -1)</f>
        <v>-1</v>
      </c>
      <c r="BU42">
        <f>IFERROR(VLOOKUP($A42, CDS3Y_bbg!BT$5:BU$241,2), -1)</f>
        <v>-1</v>
      </c>
      <c r="BV42">
        <f>IFERROR(VLOOKUP($A42, CDS3Y_bbg!BU$5:BV$241,2), -1)</f>
        <v>-1</v>
      </c>
      <c r="BW42">
        <f>IFERROR(VLOOKUP($A42, CDS3Y_bbg!BV$5:BW$241,2), -1)</f>
        <v>41915</v>
      </c>
      <c r="BX42">
        <f>IFERROR(VLOOKUP($A42, CDS3Y_bbg!BW$5:BX$241,2), -1)</f>
        <v>-1</v>
      </c>
      <c r="BY42">
        <f>IFERROR(VLOOKUP($A42, CDS3Y_bbg!BX$5:BY$241,2), -1)</f>
        <v>-1</v>
      </c>
      <c r="BZ42">
        <f>IFERROR(VLOOKUP($A42, CDS3Y_bbg!BY$5:BZ$241,2), -1)</f>
        <v>-1</v>
      </c>
      <c r="CA42">
        <f>IFERROR(VLOOKUP($A42, CDS3Y_bbg!BZ$5:CA$241,2), -1)</f>
        <v>41911</v>
      </c>
      <c r="CB42">
        <f>IFERROR(VLOOKUP($A42, CDS3Y_bbg!CA$5:CB$241,2), -1)</f>
        <v>-1</v>
      </c>
      <c r="CC42">
        <f>IFERROR(VLOOKUP($A42, CDS3Y_bbg!CB$5:CC$241,2), -1)</f>
        <v>41912</v>
      </c>
      <c r="CD42">
        <f>IFERROR(VLOOKUP($A42, CDS3Y_bbg!CC$5:CD$241,2), -1)</f>
        <v>-1</v>
      </c>
      <c r="CE42">
        <f>IFERROR(VLOOKUP($A42, CDS3Y_bbg!CD$5:CE$241,2), -1)</f>
        <v>43332</v>
      </c>
      <c r="CF42">
        <f>IFERROR(VLOOKUP($A42, CDS3Y_bbg!CE$5:CF$241,2), -1)</f>
        <v>30</v>
      </c>
      <c r="CG42">
        <f>IFERROR(VLOOKUP($A42, CDS3Y_bbg!CF$5:CG$241,2), -1)</f>
        <v>41893</v>
      </c>
      <c r="CH42">
        <f>IFERROR(VLOOKUP($A42, CDS3Y_bbg!CG$5:CH$241,2), -1)</f>
        <v>-1</v>
      </c>
      <c r="CI42">
        <f>IFERROR(VLOOKUP($A42, CDS3Y_bbg!CH$5:CI$241,2), -1)</f>
        <v>-1</v>
      </c>
      <c r="CJ42">
        <f>IFERROR(VLOOKUP($A42, CDS3Y_bbg!CI$5:CJ$241,2), -1)</f>
        <v>-1</v>
      </c>
      <c r="CK42">
        <f>IFERROR(VLOOKUP($A42, CDS3Y_bbg!CJ$5:CK$241,2), -1)</f>
        <v>41844</v>
      </c>
      <c r="CL42">
        <f>IFERROR(VLOOKUP($A42, CDS3Y_bbg!CK$5:CL$241,2), -1)</f>
        <v>25</v>
      </c>
      <c r="CM42">
        <f>IFERROR(VLOOKUP($A42, CDS3Y_bbg!CL$5:CM$241,2), -1)</f>
        <v>-1</v>
      </c>
      <c r="CN42">
        <f>IFERROR(VLOOKUP($A42, CDS3Y_bbg!CM$5:CN$241,2), -1)</f>
        <v>-1</v>
      </c>
    </row>
    <row r="43" spans="1:92" x14ac:dyDescent="0.25">
      <c r="A43" s="1">
        <v>37802</v>
      </c>
      <c r="B43">
        <f>IFERROR(VLOOKUP($A43, CDS3Y_bbg!A$5:B$241,2), -1)</f>
        <v>740</v>
      </c>
      <c r="C43">
        <f>IFERROR(VLOOKUP($A43, CDS3Y_bbg!B$5:C$241,2), -1)</f>
        <v>41831</v>
      </c>
      <c r="D43">
        <f>IFERROR(VLOOKUP($A43, CDS3Y_bbg!C$5:D$241,2), -1)</f>
        <v>140.333</v>
      </c>
      <c r="E43">
        <f>IFERROR(VLOOKUP($A43, CDS3Y_bbg!D$5:E$241,2), -1)</f>
        <v>44895</v>
      </c>
      <c r="F43">
        <f>IFERROR(VLOOKUP($A43, CDS3Y_bbg!E$5:F$241,2), -1)</f>
        <v>75</v>
      </c>
      <c r="G43">
        <f>IFERROR(VLOOKUP($A43, CDS3Y_bbg!F$5:G$241,2), -1)</f>
        <v>40360</v>
      </c>
      <c r="H43">
        <f>IFERROR(VLOOKUP($A43, CDS3Y_bbg!G$5:H$241,2), -1)</f>
        <v>23</v>
      </c>
      <c r="I43">
        <f>IFERROR(VLOOKUP($A43, CDS3Y_bbg!H$5:I$241,2), -1)</f>
        <v>44834</v>
      </c>
      <c r="J43">
        <f>IFERROR(VLOOKUP($A43, CDS3Y_bbg!I$5:J$241,2), -1)</f>
        <v>390</v>
      </c>
      <c r="K43">
        <f>IFERROR(VLOOKUP($A43, CDS3Y_bbg!J$5:K$241,2), -1)</f>
        <v>41819</v>
      </c>
      <c r="L43">
        <f>IFERROR(VLOOKUP($A43, CDS3Y_bbg!K$5:L$241,2), -1)</f>
        <v>77.5</v>
      </c>
      <c r="M43">
        <f>IFERROR(VLOOKUP($A43, CDS3Y_bbg!L$5:M$241,2), -1)</f>
        <v>40469</v>
      </c>
      <c r="N43">
        <f>IFERROR(VLOOKUP($A43, CDS3Y_bbg!M$5:N$241,2), -1)</f>
        <v>74.667000000000002</v>
      </c>
      <c r="O43">
        <f>IFERROR(VLOOKUP($A43, CDS3Y_bbg!N$5:O$241,2), -1)</f>
        <v>40289</v>
      </c>
      <c r="P43">
        <f>IFERROR(VLOOKUP($A43, CDS3Y_bbg!O$5:P$241,2), -1)</f>
        <v>62.332999999999998</v>
      </c>
      <c r="Q43">
        <f>IFERROR(VLOOKUP($A43, CDS3Y_bbg!P$5:Q$241,2), -1)</f>
        <v>44377</v>
      </c>
      <c r="R43">
        <f>IFERROR(VLOOKUP($A43, CDS3Y_bbg!Q$5:R$241,2), -1)</f>
        <v>107.5</v>
      </c>
      <c r="S43">
        <f>IFERROR(VLOOKUP($A43, CDS3Y_bbg!R$5:S$241,2), -1)</f>
        <v>43337</v>
      </c>
      <c r="T43">
        <f>IFERROR(VLOOKUP($A43, CDS3Y_bbg!S$5:T$241,2), -1)</f>
        <v>364.25</v>
      </c>
      <c r="U43">
        <f>IFERROR(VLOOKUP($A43, CDS3Y_bbg!T$5:U$241,2), -1)</f>
        <v>42062</v>
      </c>
      <c r="V43">
        <f>IFERROR(VLOOKUP($A43, CDS3Y_bbg!U$5:V$241,2), -1)</f>
        <v>35.875</v>
      </c>
      <c r="W43">
        <f>IFERROR(VLOOKUP($A43, CDS3Y_bbg!V$5:W$241,2), -1)</f>
        <v>42283</v>
      </c>
      <c r="X43">
        <f>IFERROR(VLOOKUP($A43, CDS3Y_bbg!W$5:X$241,2), -1)</f>
        <v>190</v>
      </c>
      <c r="Y43">
        <f>IFERROR(VLOOKUP($A43, CDS3Y_bbg!X$5:Y$241,2), -1)</f>
        <v>44468</v>
      </c>
      <c r="Z43">
        <f>IFERROR(VLOOKUP($A43, CDS3Y_bbg!Y$5:Z$241,2), -1)</f>
        <v>107.667</v>
      </c>
      <c r="AA43">
        <f>IFERROR(VLOOKUP($A43, CDS3Y_bbg!Z$5:AA$241,2), -1)</f>
        <v>40481</v>
      </c>
      <c r="AB43">
        <f>IFERROR(VLOOKUP($A43, CDS3Y_bbg!AA$5:AB$241,2), -1)</f>
        <v>41.5</v>
      </c>
      <c r="AC43">
        <f>IFERROR(VLOOKUP($A43, CDS3Y_bbg!AB$5:AC$241,2), -1)</f>
        <v>42676</v>
      </c>
      <c r="AD43">
        <f>IFERROR(VLOOKUP($A43, CDS3Y_bbg!AC$5:AD$241,2), -1)</f>
        <v>850.83299999999997</v>
      </c>
      <c r="AE43">
        <f>IFERROR(VLOOKUP($A43, CDS3Y_bbg!AD$5:AE$241,2), -1)</f>
        <v>41149</v>
      </c>
      <c r="AF43">
        <f>IFERROR(VLOOKUP($A43, CDS3Y_bbg!AE$5:AF$241,2), -1)</f>
        <v>-1</v>
      </c>
      <c r="AG43">
        <f>IFERROR(VLOOKUP($A43, CDS3Y_bbg!AF$5:AG$241,2), -1)</f>
        <v>42004</v>
      </c>
      <c r="AH43">
        <f>IFERROR(VLOOKUP($A43, CDS3Y_bbg!AG$5:AH$241,2), -1)</f>
        <v>-1</v>
      </c>
      <c r="AI43">
        <f>IFERROR(VLOOKUP($A43, CDS3Y_bbg!AH$5:AI$241,2), -1)</f>
        <v>-1</v>
      </c>
      <c r="AJ43">
        <f>IFERROR(VLOOKUP($A43, CDS3Y_bbg!AI$5:AJ$241,2), -1)</f>
        <v>-1</v>
      </c>
      <c r="AK43">
        <f>IFERROR(VLOOKUP($A43, CDS3Y_bbg!AJ$5:AK$241,2), -1)</f>
        <v>-1</v>
      </c>
      <c r="AL43">
        <f>IFERROR(VLOOKUP($A43, CDS3Y_bbg!AK$5:AL$241,2), -1)</f>
        <v>-1</v>
      </c>
      <c r="AM43">
        <f>IFERROR(VLOOKUP($A43, CDS3Y_bbg!AL$5:AM$241,2), -1)</f>
        <v>-1</v>
      </c>
      <c r="AN43">
        <f>IFERROR(VLOOKUP($A43, CDS3Y_bbg!AM$5:AN$241,2), -1)</f>
        <v>-1</v>
      </c>
      <c r="AO43">
        <f>IFERROR(VLOOKUP($A43, CDS3Y_bbg!AN$5:AO$241,2), -1)</f>
        <v>43424</v>
      </c>
      <c r="AP43">
        <f>IFERROR(VLOOKUP($A43, CDS3Y_bbg!AO$5:AP$241,2), -1)</f>
        <v>-1</v>
      </c>
      <c r="AQ43">
        <f>IFERROR(VLOOKUP($A43, CDS3Y_bbg!AP$5:AQ$241,2), -1)</f>
        <v>44625</v>
      </c>
      <c r="AR43">
        <f>IFERROR(VLOOKUP($A43, CDS3Y_bbg!AQ$5:AR$241,2), -1)</f>
        <v>-1</v>
      </c>
      <c r="AS43">
        <f>IFERROR(VLOOKUP($A43, CDS3Y_bbg!AR$5:AS$241,2), -1)</f>
        <v>44626</v>
      </c>
      <c r="AT43">
        <f>IFERROR(VLOOKUP($A43, CDS3Y_bbg!AS$5:AT$241,2), -1)</f>
        <v>-1</v>
      </c>
      <c r="AU43">
        <f>IFERROR(VLOOKUP($A43, CDS3Y_bbg!AT$5:AU$241,2), -1)</f>
        <v>-1</v>
      </c>
      <c r="AV43">
        <f>IFERROR(VLOOKUP($A43, CDS3Y_bbg!AU$5:AV$241,2), -1)</f>
        <v>-1</v>
      </c>
      <c r="AW43">
        <f>IFERROR(VLOOKUP($A43, CDS3Y_bbg!AV$5:AW$241,2), -1)</f>
        <v>41863</v>
      </c>
      <c r="AX43">
        <f>IFERROR(VLOOKUP($A43, CDS3Y_bbg!AW$5:AX$241,2), -1)</f>
        <v>-1</v>
      </c>
      <c r="AY43">
        <f>IFERROR(VLOOKUP($A43, CDS3Y_bbg!AX$5:AY$241,2), -1)</f>
        <v>43402</v>
      </c>
      <c r="AZ43">
        <f>IFERROR(VLOOKUP($A43, CDS3Y_bbg!AY$5:AZ$241,2), -1)</f>
        <v>-1</v>
      </c>
      <c r="BA43">
        <f>IFERROR(VLOOKUP($A43, CDS3Y_bbg!AZ$5:BA$241,2), -1)</f>
        <v>-1</v>
      </c>
      <c r="BB43">
        <f>IFERROR(VLOOKUP($A43, CDS3Y_bbg!BA$5:BB$241,2), -1)</f>
        <v>-1</v>
      </c>
      <c r="BC43">
        <f>IFERROR(VLOOKUP($A43, CDS3Y_bbg!BB$5:BC$241,2), -1)</f>
        <v>41722</v>
      </c>
      <c r="BD43">
        <f>IFERROR(VLOOKUP($A43, CDS3Y_bbg!BC$5:BD$241,2), -1)</f>
        <v>-1</v>
      </c>
      <c r="BE43">
        <f>IFERROR(VLOOKUP($A43, CDS3Y_bbg!BD$5:BE$241,2), -1)</f>
        <v>-1</v>
      </c>
      <c r="BF43">
        <f>IFERROR(VLOOKUP($A43, CDS3Y_bbg!BE$5:BF$241,2), -1)</f>
        <v>-1</v>
      </c>
      <c r="BG43">
        <f>IFERROR(VLOOKUP($A43, CDS3Y_bbg!BF$5:BG$241,2), -1)</f>
        <v>-1</v>
      </c>
      <c r="BH43">
        <f>IFERROR(VLOOKUP($A43, CDS3Y_bbg!BG$5:BH$241,2), -1)</f>
        <v>-1</v>
      </c>
      <c r="BI43">
        <f>IFERROR(VLOOKUP($A43, CDS3Y_bbg!BH$5:BI$241,2), -1)</f>
        <v>43424</v>
      </c>
      <c r="BJ43">
        <f>IFERROR(VLOOKUP($A43, CDS3Y_bbg!BI$5:BJ$241,2), -1)</f>
        <v>-1</v>
      </c>
      <c r="BK43">
        <f>IFERROR(VLOOKUP($A43, CDS3Y_bbg!BJ$5:BK$241,2), -1)</f>
        <v>-1</v>
      </c>
      <c r="BL43">
        <f>IFERROR(VLOOKUP($A43, CDS3Y_bbg!BK$5:BL$241,2), -1)</f>
        <v>-1</v>
      </c>
      <c r="BM43">
        <f>IFERROR(VLOOKUP($A43, CDS3Y_bbg!BL$5:BM$241,2), -1)</f>
        <v>43424</v>
      </c>
      <c r="BN43">
        <f>IFERROR(VLOOKUP($A43, CDS3Y_bbg!BM$5:BN$241,2), -1)</f>
        <v>-1</v>
      </c>
      <c r="BO43">
        <f>IFERROR(VLOOKUP($A43, CDS3Y_bbg!BN$5:BO$241,2), -1)</f>
        <v>43426</v>
      </c>
      <c r="BP43">
        <f>IFERROR(VLOOKUP($A43, CDS3Y_bbg!BO$5:BP$241,2), -1)</f>
        <v>-1</v>
      </c>
      <c r="BQ43">
        <f>IFERROR(VLOOKUP($A43, CDS3Y_bbg!BP$5:BQ$241,2), -1)</f>
        <v>-1</v>
      </c>
      <c r="BR43">
        <f>IFERROR(VLOOKUP($A43, CDS3Y_bbg!BQ$5:BR$241,2), -1)</f>
        <v>-1</v>
      </c>
      <c r="BS43">
        <f>IFERROR(VLOOKUP($A43, CDS3Y_bbg!BR$5:BS$241,2), -1)</f>
        <v>43426</v>
      </c>
      <c r="BT43">
        <f>IFERROR(VLOOKUP($A43, CDS3Y_bbg!BS$5:BT$241,2), -1)</f>
        <v>-1</v>
      </c>
      <c r="BU43">
        <f>IFERROR(VLOOKUP($A43, CDS3Y_bbg!BT$5:BU$241,2), -1)</f>
        <v>-1</v>
      </c>
      <c r="BV43">
        <f>IFERROR(VLOOKUP($A43, CDS3Y_bbg!BU$5:BV$241,2), -1)</f>
        <v>-1</v>
      </c>
      <c r="BW43">
        <f>IFERROR(VLOOKUP($A43, CDS3Y_bbg!BV$5:BW$241,2), -1)</f>
        <v>41915</v>
      </c>
      <c r="BX43">
        <f>IFERROR(VLOOKUP($A43, CDS3Y_bbg!BW$5:BX$241,2), -1)</f>
        <v>-1</v>
      </c>
      <c r="BY43">
        <f>IFERROR(VLOOKUP($A43, CDS3Y_bbg!BX$5:BY$241,2), -1)</f>
        <v>-1</v>
      </c>
      <c r="BZ43">
        <f>IFERROR(VLOOKUP($A43, CDS3Y_bbg!BY$5:BZ$241,2), -1)</f>
        <v>-1</v>
      </c>
      <c r="CA43">
        <f>IFERROR(VLOOKUP($A43, CDS3Y_bbg!BZ$5:CA$241,2), -1)</f>
        <v>41911</v>
      </c>
      <c r="CB43">
        <f>IFERROR(VLOOKUP($A43, CDS3Y_bbg!CA$5:CB$241,2), -1)</f>
        <v>-1</v>
      </c>
      <c r="CC43">
        <f>IFERROR(VLOOKUP($A43, CDS3Y_bbg!CB$5:CC$241,2), -1)</f>
        <v>41912</v>
      </c>
      <c r="CD43">
        <f>IFERROR(VLOOKUP($A43, CDS3Y_bbg!CC$5:CD$241,2), -1)</f>
        <v>-1</v>
      </c>
      <c r="CE43">
        <f>IFERROR(VLOOKUP($A43, CDS3Y_bbg!CD$5:CE$241,2), -1)</f>
        <v>43332</v>
      </c>
      <c r="CF43">
        <f>IFERROR(VLOOKUP($A43, CDS3Y_bbg!CE$5:CF$241,2), -1)</f>
        <v>27.5</v>
      </c>
      <c r="CG43">
        <f>IFERROR(VLOOKUP($A43, CDS3Y_bbg!CF$5:CG$241,2), -1)</f>
        <v>41893</v>
      </c>
      <c r="CH43">
        <f>IFERROR(VLOOKUP($A43, CDS3Y_bbg!CG$5:CH$241,2), -1)</f>
        <v>-1</v>
      </c>
      <c r="CI43">
        <f>IFERROR(VLOOKUP($A43, CDS3Y_bbg!CH$5:CI$241,2), -1)</f>
        <v>-1</v>
      </c>
      <c r="CJ43">
        <f>IFERROR(VLOOKUP($A43, CDS3Y_bbg!CI$5:CJ$241,2), -1)</f>
        <v>-1</v>
      </c>
      <c r="CK43">
        <f>IFERROR(VLOOKUP($A43, CDS3Y_bbg!CJ$5:CK$241,2), -1)</f>
        <v>41844</v>
      </c>
      <c r="CL43">
        <f>IFERROR(VLOOKUP($A43, CDS3Y_bbg!CK$5:CL$241,2), -1)</f>
        <v>29.25</v>
      </c>
      <c r="CM43">
        <f>IFERROR(VLOOKUP($A43, CDS3Y_bbg!CL$5:CM$241,2), -1)</f>
        <v>-1</v>
      </c>
      <c r="CN43">
        <f>IFERROR(VLOOKUP($A43, CDS3Y_bbg!CM$5:CN$241,2), -1)</f>
        <v>-1</v>
      </c>
    </row>
    <row r="44" spans="1:92" x14ac:dyDescent="0.25">
      <c r="A44" s="1">
        <v>37833</v>
      </c>
      <c r="B44">
        <f>IFERROR(VLOOKUP($A44, CDS3Y_bbg!A$5:B$241,2), -1)</f>
        <v>725</v>
      </c>
      <c r="C44">
        <f>IFERROR(VLOOKUP($A44, CDS3Y_bbg!B$5:C$241,2), -1)</f>
        <v>41831</v>
      </c>
      <c r="D44">
        <f>IFERROR(VLOOKUP($A44, CDS3Y_bbg!C$5:D$241,2), -1)</f>
        <v>124.667</v>
      </c>
      <c r="E44">
        <f>IFERROR(VLOOKUP($A44, CDS3Y_bbg!D$5:E$241,2), -1)</f>
        <v>44895</v>
      </c>
      <c r="F44">
        <f>IFERROR(VLOOKUP($A44, CDS3Y_bbg!E$5:F$241,2), -1)</f>
        <v>72</v>
      </c>
      <c r="G44">
        <f>IFERROR(VLOOKUP($A44, CDS3Y_bbg!F$5:G$241,2), -1)</f>
        <v>40360</v>
      </c>
      <c r="H44">
        <f>IFERROR(VLOOKUP($A44, CDS3Y_bbg!G$5:H$241,2), -1)</f>
        <v>17.649999999999999</v>
      </c>
      <c r="I44">
        <f>IFERROR(VLOOKUP($A44, CDS3Y_bbg!H$5:I$241,2), -1)</f>
        <v>44834</v>
      </c>
      <c r="J44">
        <f>IFERROR(VLOOKUP($A44, CDS3Y_bbg!I$5:J$241,2), -1)</f>
        <v>355</v>
      </c>
      <c r="K44">
        <f>IFERROR(VLOOKUP($A44, CDS3Y_bbg!J$5:K$241,2), -1)</f>
        <v>41819</v>
      </c>
      <c r="L44">
        <f>IFERROR(VLOOKUP($A44, CDS3Y_bbg!K$5:L$241,2), -1)</f>
        <v>80.25</v>
      </c>
      <c r="M44">
        <f>IFERROR(VLOOKUP($A44, CDS3Y_bbg!L$5:M$241,2), -1)</f>
        <v>40469</v>
      </c>
      <c r="N44">
        <f>IFERROR(VLOOKUP($A44, CDS3Y_bbg!M$5:N$241,2), -1)</f>
        <v>70.599999999999994</v>
      </c>
      <c r="O44">
        <f>IFERROR(VLOOKUP($A44, CDS3Y_bbg!N$5:O$241,2), -1)</f>
        <v>40289</v>
      </c>
      <c r="P44">
        <f>IFERROR(VLOOKUP($A44, CDS3Y_bbg!O$5:P$241,2), -1)</f>
        <v>54.567</v>
      </c>
      <c r="Q44">
        <f>IFERROR(VLOOKUP($A44, CDS3Y_bbg!P$5:Q$241,2), -1)</f>
        <v>44377</v>
      </c>
      <c r="R44">
        <f>IFERROR(VLOOKUP($A44, CDS3Y_bbg!Q$5:R$241,2), -1)</f>
        <v>98.332999999999998</v>
      </c>
      <c r="S44">
        <f>IFERROR(VLOOKUP($A44, CDS3Y_bbg!R$5:S$241,2), -1)</f>
        <v>43337</v>
      </c>
      <c r="T44">
        <f>IFERROR(VLOOKUP($A44, CDS3Y_bbg!S$5:T$241,2), -1)</f>
        <v>330.55</v>
      </c>
      <c r="U44">
        <f>IFERROR(VLOOKUP($A44, CDS3Y_bbg!T$5:U$241,2), -1)</f>
        <v>42062</v>
      </c>
      <c r="V44">
        <f>IFERROR(VLOOKUP($A44, CDS3Y_bbg!U$5:V$241,2), -1)</f>
        <v>29.125</v>
      </c>
      <c r="W44">
        <f>IFERROR(VLOOKUP($A44, CDS3Y_bbg!V$5:W$241,2), -1)</f>
        <v>42283</v>
      </c>
      <c r="X44">
        <f>IFERROR(VLOOKUP($A44, CDS3Y_bbg!W$5:X$241,2), -1)</f>
        <v>186.75</v>
      </c>
      <c r="Y44">
        <f>IFERROR(VLOOKUP($A44, CDS3Y_bbg!X$5:Y$241,2), -1)</f>
        <v>44468</v>
      </c>
      <c r="Z44">
        <f>IFERROR(VLOOKUP($A44, CDS3Y_bbg!Y$5:Z$241,2), -1)</f>
        <v>100.167</v>
      </c>
      <c r="AA44">
        <f>IFERROR(VLOOKUP($A44, CDS3Y_bbg!Z$5:AA$241,2), -1)</f>
        <v>40481</v>
      </c>
      <c r="AB44">
        <f>IFERROR(VLOOKUP($A44, CDS3Y_bbg!AA$5:AB$241,2), -1)</f>
        <v>37.35</v>
      </c>
      <c r="AC44">
        <f>IFERROR(VLOOKUP($A44, CDS3Y_bbg!AB$5:AC$241,2), -1)</f>
        <v>42676</v>
      </c>
      <c r="AD44">
        <f>IFERROR(VLOOKUP($A44, CDS3Y_bbg!AC$5:AD$241,2), -1)</f>
        <v>698.16700000000003</v>
      </c>
      <c r="AE44">
        <f>IFERROR(VLOOKUP($A44, CDS3Y_bbg!AD$5:AE$241,2), -1)</f>
        <v>41149</v>
      </c>
      <c r="AF44">
        <f>IFERROR(VLOOKUP($A44, CDS3Y_bbg!AE$5:AF$241,2), -1)</f>
        <v>-1</v>
      </c>
      <c r="AG44">
        <f>IFERROR(VLOOKUP($A44, CDS3Y_bbg!AF$5:AG$241,2), -1)</f>
        <v>42004</v>
      </c>
      <c r="AH44">
        <f>IFERROR(VLOOKUP($A44, CDS3Y_bbg!AG$5:AH$241,2), -1)</f>
        <v>-1</v>
      </c>
      <c r="AI44">
        <f>IFERROR(VLOOKUP($A44, CDS3Y_bbg!AH$5:AI$241,2), -1)</f>
        <v>-1</v>
      </c>
      <c r="AJ44">
        <f>IFERROR(VLOOKUP($A44, CDS3Y_bbg!AI$5:AJ$241,2), -1)</f>
        <v>-1</v>
      </c>
      <c r="AK44">
        <f>IFERROR(VLOOKUP($A44, CDS3Y_bbg!AJ$5:AK$241,2), -1)</f>
        <v>-1</v>
      </c>
      <c r="AL44">
        <f>IFERROR(VLOOKUP($A44, CDS3Y_bbg!AK$5:AL$241,2), -1)</f>
        <v>-1</v>
      </c>
      <c r="AM44">
        <f>IFERROR(VLOOKUP($A44, CDS3Y_bbg!AL$5:AM$241,2), -1)</f>
        <v>-1</v>
      </c>
      <c r="AN44">
        <f>IFERROR(VLOOKUP($A44, CDS3Y_bbg!AM$5:AN$241,2), -1)</f>
        <v>-1</v>
      </c>
      <c r="AO44">
        <f>IFERROR(VLOOKUP($A44, CDS3Y_bbg!AN$5:AO$241,2), -1)</f>
        <v>43424</v>
      </c>
      <c r="AP44">
        <f>IFERROR(VLOOKUP($A44, CDS3Y_bbg!AO$5:AP$241,2), -1)</f>
        <v>-1</v>
      </c>
      <c r="AQ44">
        <f>IFERROR(VLOOKUP($A44, CDS3Y_bbg!AP$5:AQ$241,2), -1)</f>
        <v>44625</v>
      </c>
      <c r="AR44">
        <f>IFERROR(VLOOKUP($A44, CDS3Y_bbg!AQ$5:AR$241,2), -1)</f>
        <v>-1</v>
      </c>
      <c r="AS44">
        <f>IFERROR(VLOOKUP($A44, CDS3Y_bbg!AR$5:AS$241,2), -1)</f>
        <v>44626</v>
      </c>
      <c r="AT44">
        <f>IFERROR(VLOOKUP($A44, CDS3Y_bbg!AS$5:AT$241,2), -1)</f>
        <v>-1</v>
      </c>
      <c r="AU44">
        <f>IFERROR(VLOOKUP($A44, CDS3Y_bbg!AT$5:AU$241,2), -1)</f>
        <v>-1</v>
      </c>
      <c r="AV44">
        <f>IFERROR(VLOOKUP($A44, CDS3Y_bbg!AU$5:AV$241,2), -1)</f>
        <v>-1</v>
      </c>
      <c r="AW44">
        <f>IFERROR(VLOOKUP($A44, CDS3Y_bbg!AV$5:AW$241,2), -1)</f>
        <v>41863</v>
      </c>
      <c r="AX44">
        <f>IFERROR(VLOOKUP($A44, CDS3Y_bbg!AW$5:AX$241,2), -1)</f>
        <v>-1</v>
      </c>
      <c r="AY44">
        <f>IFERROR(VLOOKUP($A44, CDS3Y_bbg!AX$5:AY$241,2), -1)</f>
        <v>43402</v>
      </c>
      <c r="AZ44">
        <f>IFERROR(VLOOKUP($A44, CDS3Y_bbg!AY$5:AZ$241,2), -1)</f>
        <v>-1</v>
      </c>
      <c r="BA44">
        <f>IFERROR(VLOOKUP($A44, CDS3Y_bbg!AZ$5:BA$241,2), -1)</f>
        <v>-1</v>
      </c>
      <c r="BB44">
        <f>IFERROR(VLOOKUP($A44, CDS3Y_bbg!BA$5:BB$241,2), -1)</f>
        <v>-1</v>
      </c>
      <c r="BC44">
        <f>IFERROR(VLOOKUP($A44, CDS3Y_bbg!BB$5:BC$241,2), -1)</f>
        <v>41722</v>
      </c>
      <c r="BD44">
        <f>IFERROR(VLOOKUP($A44, CDS3Y_bbg!BC$5:BD$241,2), -1)</f>
        <v>-1</v>
      </c>
      <c r="BE44">
        <f>IFERROR(VLOOKUP($A44, CDS3Y_bbg!BD$5:BE$241,2), -1)</f>
        <v>-1</v>
      </c>
      <c r="BF44">
        <f>IFERROR(VLOOKUP($A44, CDS3Y_bbg!BE$5:BF$241,2), -1)</f>
        <v>-1</v>
      </c>
      <c r="BG44">
        <f>IFERROR(VLOOKUP($A44, CDS3Y_bbg!BF$5:BG$241,2), -1)</f>
        <v>-1</v>
      </c>
      <c r="BH44">
        <f>IFERROR(VLOOKUP($A44, CDS3Y_bbg!BG$5:BH$241,2), -1)</f>
        <v>-1</v>
      </c>
      <c r="BI44">
        <f>IFERROR(VLOOKUP($A44, CDS3Y_bbg!BH$5:BI$241,2), -1)</f>
        <v>43424</v>
      </c>
      <c r="BJ44">
        <f>IFERROR(VLOOKUP($A44, CDS3Y_bbg!BI$5:BJ$241,2), -1)</f>
        <v>-1</v>
      </c>
      <c r="BK44">
        <f>IFERROR(VLOOKUP($A44, CDS3Y_bbg!BJ$5:BK$241,2), -1)</f>
        <v>-1</v>
      </c>
      <c r="BL44">
        <f>IFERROR(VLOOKUP($A44, CDS3Y_bbg!BK$5:BL$241,2), -1)</f>
        <v>-1</v>
      </c>
      <c r="BM44">
        <f>IFERROR(VLOOKUP($A44, CDS3Y_bbg!BL$5:BM$241,2), -1)</f>
        <v>43424</v>
      </c>
      <c r="BN44">
        <f>IFERROR(VLOOKUP($A44, CDS3Y_bbg!BM$5:BN$241,2), -1)</f>
        <v>-1</v>
      </c>
      <c r="BO44">
        <f>IFERROR(VLOOKUP($A44, CDS3Y_bbg!BN$5:BO$241,2), -1)</f>
        <v>43426</v>
      </c>
      <c r="BP44">
        <f>IFERROR(VLOOKUP($A44, CDS3Y_bbg!BO$5:BP$241,2), -1)</f>
        <v>-1</v>
      </c>
      <c r="BQ44">
        <f>IFERROR(VLOOKUP($A44, CDS3Y_bbg!BP$5:BQ$241,2), -1)</f>
        <v>-1</v>
      </c>
      <c r="BR44">
        <f>IFERROR(VLOOKUP($A44, CDS3Y_bbg!BQ$5:BR$241,2), -1)</f>
        <v>-1</v>
      </c>
      <c r="BS44">
        <f>IFERROR(VLOOKUP($A44, CDS3Y_bbg!BR$5:BS$241,2), -1)</f>
        <v>43426</v>
      </c>
      <c r="BT44">
        <f>IFERROR(VLOOKUP($A44, CDS3Y_bbg!BS$5:BT$241,2), -1)</f>
        <v>-1</v>
      </c>
      <c r="BU44">
        <f>IFERROR(VLOOKUP($A44, CDS3Y_bbg!BT$5:BU$241,2), -1)</f>
        <v>-1</v>
      </c>
      <c r="BV44">
        <f>IFERROR(VLOOKUP($A44, CDS3Y_bbg!BU$5:BV$241,2), -1)</f>
        <v>-1</v>
      </c>
      <c r="BW44">
        <f>IFERROR(VLOOKUP($A44, CDS3Y_bbg!BV$5:BW$241,2), -1)</f>
        <v>41915</v>
      </c>
      <c r="BX44">
        <f>IFERROR(VLOOKUP($A44, CDS3Y_bbg!BW$5:BX$241,2), -1)</f>
        <v>-1</v>
      </c>
      <c r="BY44">
        <f>IFERROR(VLOOKUP($A44, CDS3Y_bbg!BX$5:BY$241,2), -1)</f>
        <v>-1</v>
      </c>
      <c r="BZ44">
        <f>IFERROR(VLOOKUP($A44, CDS3Y_bbg!BY$5:BZ$241,2), -1)</f>
        <v>-1</v>
      </c>
      <c r="CA44">
        <f>IFERROR(VLOOKUP($A44, CDS3Y_bbg!BZ$5:CA$241,2), -1)</f>
        <v>41911</v>
      </c>
      <c r="CB44">
        <f>IFERROR(VLOOKUP($A44, CDS3Y_bbg!CA$5:CB$241,2), -1)</f>
        <v>-1</v>
      </c>
      <c r="CC44">
        <f>IFERROR(VLOOKUP($A44, CDS3Y_bbg!CB$5:CC$241,2), -1)</f>
        <v>41912</v>
      </c>
      <c r="CD44">
        <f>IFERROR(VLOOKUP($A44, CDS3Y_bbg!CC$5:CD$241,2), -1)</f>
        <v>-1</v>
      </c>
      <c r="CE44">
        <f>IFERROR(VLOOKUP($A44, CDS3Y_bbg!CD$5:CE$241,2), -1)</f>
        <v>43332</v>
      </c>
      <c r="CF44">
        <f>IFERROR(VLOOKUP($A44, CDS3Y_bbg!CE$5:CF$241,2), -1)</f>
        <v>25</v>
      </c>
      <c r="CG44">
        <f>IFERROR(VLOOKUP($A44, CDS3Y_bbg!CF$5:CG$241,2), -1)</f>
        <v>41893</v>
      </c>
      <c r="CH44">
        <f>IFERROR(VLOOKUP($A44, CDS3Y_bbg!CG$5:CH$241,2), -1)</f>
        <v>-1</v>
      </c>
      <c r="CI44">
        <f>IFERROR(VLOOKUP($A44, CDS3Y_bbg!CH$5:CI$241,2), -1)</f>
        <v>-1</v>
      </c>
      <c r="CJ44">
        <f>IFERROR(VLOOKUP($A44, CDS3Y_bbg!CI$5:CJ$241,2), -1)</f>
        <v>-1</v>
      </c>
      <c r="CK44">
        <f>IFERROR(VLOOKUP($A44, CDS3Y_bbg!CJ$5:CK$241,2), -1)</f>
        <v>41844</v>
      </c>
      <c r="CL44">
        <f>IFERROR(VLOOKUP($A44, CDS3Y_bbg!CK$5:CL$241,2), -1)</f>
        <v>26.75</v>
      </c>
      <c r="CM44">
        <f>IFERROR(VLOOKUP($A44, CDS3Y_bbg!CL$5:CM$241,2), -1)</f>
        <v>-1</v>
      </c>
      <c r="CN44">
        <f>IFERROR(VLOOKUP($A44, CDS3Y_bbg!CM$5:CN$241,2), -1)</f>
        <v>-1</v>
      </c>
    </row>
    <row r="45" spans="1:92" x14ac:dyDescent="0.25">
      <c r="A45" s="1">
        <v>37862</v>
      </c>
      <c r="B45">
        <f>IFERROR(VLOOKUP($A45, CDS3Y_bbg!A$5:B$241,2), -1)</f>
        <v>651.13099999999997</v>
      </c>
      <c r="C45">
        <f>IFERROR(VLOOKUP($A45, CDS3Y_bbg!B$5:C$241,2), -1)</f>
        <v>41831</v>
      </c>
      <c r="D45">
        <f>IFERROR(VLOOKUP($A45, CDS3Y_bbg!C$5:D$241,2), -1)</f>
        <v>136</v>
      </c>
      <c r="E45">
        <f>IFERROR(VLOOKUP($A45, CDS3Y_bbg!D$5:E$241,2), -1)</f>
        <v>44895</v>
      </c>
      <c r="F45">
        <f>IFERROR(VLOOKUP($A45, CDS3Y_bbg!E$5:F$241,2), -1)</f>
        <v>61.886000000000003</v>
      </c>
      <c r="G45">
        <f>IFERROR(VLOOKUP($A45, CDS3Y_bbg!F$5:G$241,2), -1)</f>
        <v>40360</v>
      </c>
      <c r="H45">
        <f>IFERROR(VLOOKUP($A45, CDS3Y_bbg!G$5:H$241,2), -1)</f>
        <v>18.074999999999999</v>
      </c>
      <c r="I45">
        <f>IFERROR(VLOOKUP($A45, CDS3Y_bbg!H$5:I$241,2), -1)</f>
        <v>44834</v>
      </c>
      <c r="J45">
        <f>IFERROR(VLOOKUP($A45, CDS3Y_bbg!I$5:J$241,2), -1)</f>
        <v>354.53899999999999</v>
      </c>
      <c r="K45">
        <f>IFERROR(VLOOKUP($A45, CDS3Y_bbg!J$5:K$241,2), -1)</f>
        <v>41819</v>
      </c>
      <c r="L45">
        <f>IFERROR(VLOOKUP($A45, CDS3Y_bbg!K$5:L$241,2), -1)</f>
        <v>87.75</v>
      </c>
      <c r="M45">
        <f>IFERROR(VLOOKUP($A45, CDS3Y_bbg!L$5:M$241,2), -1)</f>
        <v>40469</v>
      </c>
      <c r="N45">
        <f>IFERROR(VLOOKUP($A45, CDS3Y_bbg!M$5:N$241,2), -1)</f>
        <v>57.832999999999998</v>
      </c>
      <c r="O45">
        <f>IFERROR(VLOOKUP($A45, CDS3Y_bbg!N$5:O$241,2), -1)</f>
        <v>40289</v>
      </c>
      <c r="P45">
        <f>IFERROR(VLOOKUP($A45, CDS3Y_bbg!O$5:P$241,2), -1)</f>
        <v>43.067</v>
      </c>
      <c r="Q45">
        <f>IFERROR(VLOOKUP($A45, CDS3Y_bbg!P$5:Q$241,2), -1)</f>
        <v>44377</v>
      </c>
      <c r="R45">
        <f>IFERROR(VLOOKUP($A45, CDS3Y_bbg!Q$5:R$241,2), -1)</f>
        <v>97.5</v>
      </c>
      <c r="S45">
        <f>IFERROR(VLOOKUP($A45, CDS3Y_bbg!R$5:S$241,2), -1)</f>
        <v>43337</v>
      </c>
      <c r="T45">
        <f>IFERROR(VLOOKUP($A45, CDS3Y_bbg!S$5:T$241,2), -1)</f>
        <v>314</v>
      </c>
      <c r="U45">
        <f>IFERROR(VLOOKUP($A45, CDS3Y_bbg!T$5:U$241,2), -1)</f>
        <v>42062</v>
      </c>
      <c r="V45">
        <f>IFERROR(VLOOKUP($A45, CDS3Y_bbg!U$5:V$241,2), -1)</f>
        <v>27.5</v>
      </c>
      <c r="W45">
        <f>IFERROR(VLOOKUP($A45, CDS3Y_bbg!V$5:W$241,2), -1)</f>
        <v>42283</v>
      </c>
      <c r="X45">
        <f>IFERROR(VLOOKUP($A45, CDS3Y_bbg!W$5:X$241,2), -1)</f>
        <v>177.333</v>
      </c>
      <c r="Y45">
        <f>IFERROR(VLOOKUP($A45, CDS3Y_bbg!X$5:Y$241,2), -1)</f>
        <v>44468</v>
      </c>
      <c r="Z45">
        <f>IFERROR(VLOOKUP($A45, CDS3Y_bbg!Y$5:Z$241,2), -1)</f>
        <v>98.5</v>
      </c>
      <c r="AA45">
        <f>IFERROR(VLOOKUP($A45, CDS3Y_bbg!Z$5:AA$241,2), -1)</f>
        <v>40481</v>
      </c>
      <c r="AB45">
        <f>IFERROR(VLOOKUP($A45, CDS3Y_bbg!AA$5:AB$241,2), -1)</f>
        <v>29.832999999999998</v>
      </c>
      <c r="AC45">
        <f>IFERROR(VLOOKUP($A45, CDS3Y_bbg!AB$5:AC$241,2), -1)</f>
        <v>42676</v>
      </c>
      <c r="AD45">
        <f>IFERROR(VLOOKUP($A45, CDS3Y_bbg!AC$5:AD$241,2), -1)</f>
        <v>615</v>
      </c>
      <c r="AE45">
        <f>IFERROR(VLOOKUP($A45, CDS3Y_bbg!AD$5:AE$241,2), -1)</f>
        <v>41149</v>
      </c>
      <c r="AF45">
        <f>IFERROR(VLOOKUP($A45, CDS3Y_bbg!AE$5:AF$241,2), -1)</f>
        <v>-1</v>
      </c>
      <c r="AG45">
        <f>IFERROR(VLOOKUP($A45, CDS3Y_bbg!AF$5:AG$241,2), -1)</f>
        <v>42004</v>
      </c>
      <c r="AH45">
        <f>IFERROR(VLOOKUP($A45, CDS3Y_bbg!AG$5:AH$241,2), -1)</f>
        <v>-1</v>
      </c>
      <c r="AI45">
        <f>IFERROR(VLOOKUP($A45, CDS3Y_bbg!AH$5:AI$241,2), -1)</f>
        <v>-1</v>
      </c>
      <c r="AJ45">
        <f>IFERROR(VLOOKUP($A45, CDS3Y_bbg!AI$5:AJ$241,2), -1)</f>
        <v>-1</v>
      </c>
      <c r="AK45">
        <f>IFERROR(VLOOKUP($A45, CDS3Y_bbg!AJ$5:AK$241,2), -1)</f>
        <v>-1</v>
      </c>
      <c r="AL45">
        <f>IFERROR(VLOOKUP($A45, CDS3Y_bbg!AK$5:AL$241,2), -1)</f>
        <v>-1</v>
      </c>
      <c r="AM45">
        <f>IFERROR(VLOOKUP($A45, CDS3Y_bbg!AL$5:AM$241,2), -1)</f>
        <v>-1</v>
      </c>
      <c r="AN45">
        <f>IFERROR(VLOOKUP($A45, CDS3Y_bbg!AM$5:AN$241,2), -1)</f>
        <v>-1</v>
      </c>
      <c r="AO45">
        <f>IFERROR(VLOOKUP($A45, CDS3Y_bbg!AN$5:AO$241,2), -1)</f>
        <v>43424</v>
      </c>
      <c r="AP45">
        <f>IFERROR(VLOOKUP($A45, CDS3Y_bbg!AO$5:AP$241,2), -1)</f>
        <v>-1</v>
      </c>
      <c r="AQ45">
        <f>IFERROR(VLOOKUP($A45, CDS3Y_bbg!AP$5:AQ$241,2), -1)</f>
        <v>44625</v>
      </c>
      <c r="AR45">
        <f>IFERROR(VLOOKUP($A45, CDS3Y_bbg!AQ$5:AR$241,2), -1)</f>
        <v>-1</v>
      </c>
      <c r="AS45">
        <f>IFERROR(VLOOKUP($A45, CDS3Y_bbg!AR$5:AS$241,2), -1)</f>
        <v>44626</v>
      </c>
      <c r="AT45">
        <f>IFERROR(VLOOKUP($A45, CDS3Y_bbg!AS$5:AT$241,2), -1)</f>
        <v>-1</v>
      </c>
      <c r="AU45">
        <f>IFERROR(VLOOKUP($A45, CDS3Y_bbg!AT$5:AU$241,2), -1)</f>
        <v>-1</v>
      </c>
      <c r="AV45">
        <f>IFERROR(VLOOKUP($A45, CDS3Y_bbg!AU$5:AV$241,2), -1)</f>
        <v>-1</v>
      </c>
      <c r="AW45">
        <f>IFERROR(VLOOKUP($A45, CDS3Y_bbg!AV$5:AW$241,2), -1)</f>
        <v>41863</v>
      </c>
      <c r="AX45">
        <f>IFERROR(VLOOKUP($A45, CDS3Y_bbg!AW$5:AX$241,2), -1)</f>
        <v>-1</v>
      </c>
      <c r="AY45">
        <f>IFERROR(VLOOKUP($A45, CDS3Y_bbg!AX$5:AY$241,2), -1)</f>
        <v>43402</v>
      </c>
      <c r="AZ45">
        <f>IFERROR(VLOOKUP($A45, CDS3Y_bbg!AY$5:AZ$241,2), -1)</f>
        <v>-1</v>
      </c>
      <c r="BA45">
        <f>IFERROR(VLOOKUP($A45, CDS3Y_bbg!AZ$5:BA$241,2), -1)</f>
        <v>-1</v>
      </c>
      <c r="BB45">
        <f>IFERROR(VLOOKUP($A45, CDS3Y_bbg!BA$5:BB$241,2), -1)</f>
        <v>-1</v>
      </c>
      <c r="BC45">
        <f>IFERROR(VLOOKUP($A45, CDS3Y_bbg!BB$5:BC$241,2), -1)</f>
        <v>41722</v>
      </c>
      <c r="BD45">
        <f>IFERROR(VLOOKUP($A45, CDS3Y_bbg!BC$5:BD$241,2), -1)</f>
        <v>-1</v>
      </c>
      <c r="BE45">
        <f>IFERROR(VLOOKUP($A45, CDS3Y_bbg!BD$5:BE$241,2), -1)</f>
        <v>-1</v>
      </c>
      <c r="BF45">
        <f>IFERROR(VLOOKUP($A45, CDS3Y_bbg!BE$5:BF$241,2), -1)</f>
        <v>-1</v>
      </c>
      <c r="BG45">
        <f>IFERROR(VLOOKUP($A45, CDS3Y_bbg!BF$5:BG$241,2), -1)</f>
        <v>-1</v>
      </c>
      <c r="BH45">
        <f>IFERROR(VLOOKUP($A45, CDS3Y_bbg!BG$5:BH$241,2), -1)</f>
        <v>-1</v>
      </c>
      <c r="BI45">
        <f>IFERROR(VLOOKUP($A45, CDS3Y_bbg!BH$5:BI$241,2), -1)</f>
        <v>43424</v>
      </c>
      <c r="BJ45">
        <f>IFERROR(VLOOKUP($A45, CDS3Y_bbg!BI$5:BJ$241,2), -1)</f>
        <v>-1</v>
      </c>
      <c r="BK45">
        <f>IFERROR(VLOOKUP($A45, CDS3Y_bbg!BJ$5:BK$241,2), -1)</f>
        <v>-1</v>
      </c>
      <c r="BL45">
        <f>IFERROR(VLOOKUP($A45, CDS3Y_bbg!BK$5:BL$241,2), -1)</f>
        <v>-1</v>
      </c>
      <c r="BM45">
        <f>IFERROR(VLOOKUP($A45, CDS3Y_bbg!BL$5:BM$241,2), -1)</f>
        <v>43424</v>
      </c>
      <c r="BN45">
        <f>IFERROR(VLOOKUP($A45, CDS3Y_bbg!BM$5:BN$241,2), -1)</f>
        <v>-1</v>
      </c>
      <c r="BO45">
        <f>IFERROR(VLOOKUP($A45, CDS3Y_bbg!BN$5:BO$241,2), -1)</f>
        <v>43426</v>
      </c>
      <c r="BP45">
        <f>IFERROR(VLOOKUP($A45, CDS3Y_bbg!BO$5:BP$241,2), -1)</f>
        <v>-1</v>
      </c>
      <c r="BQ45">
        <f>IFERROR(VLOOKUP($A45, CDS3Y_bbg!BP$5:BQ$241,2), -1)</f>
        <v>-1</v>
      </c>
      <c r="BR45">
        <f>IFERROR(VLOOKUP($A45, CDS3Y_bbg!BQ$5:BR$241,2), -1)</f>
        <v>-1</v>
      </c>
      <c r="BS45">
        <f>IFERROR(VLOOKUP($A45, CDS3Y_bbg!BR$5:BS$241,2), -1)</f>
        <v>43426</v>
      </c>
      <c r="BT45">
        <f>IFERROR(VLOOKUP($A45, CDS3Y_bbg!BS$5:BT$241,2), -1)</f>
        <v>-1</v>
      </c>
      <c r="BU45">
        <f>IFERROR(VLOOKUP($A45, CDS3Y_bbg!BT$5:BU$241,2), -1)</f>
        <v>-1</v>
      </c>
      <c r="BV45">
        <f>IFERROR(VLOOKUP($A45, CDS3Y_bbg!BU$5:BV$241,2), -1)</f>
        <v>-1</v>
      </c>
      <c r="BW45">
        <f>IFERROR(VLOOKUP($A45, CDS3Y_bbg!BV$5:BW$241,2), -1)</f>
        <v>41915</v>
      </c>
      <c r="BX45">
        <f>IFERROR(VLOOKUP($A45, CDS3Y_bbg!BW$5:BX$241,2), -1)</f>
        <v>-1</v>
      </c>
      <c r="BY45">
        <f>IFERROR(VLOOKUP($A45, CDS3Y_bbg!BX$5:BY$241,2), -1)</f>
        <v>-1</v>
      </c>
      <c r="BZ45">
        <f>IFERROR(VLOOKUP($A45, CDS3Y_bbg!BY$5:BZ$241,2), -1)</f>
        <v>-1</v>
      </c>
      <c r="CA45">
        <f>IFERROR(VLOOKUP($A45, CDS3Y_bbg!BZ$5:CA$241,2), -1)</f>
        <v>41911</v>
      </c>
      <c r="CB45">
        <f>IFERROR(VLOOKUP($A45, CDS3Y_bbg!CA$5:CB$241,2), -1)</f>
        <v>-1</v>
      </c>
      <c r="CC45">
        <f>IFERROR(VLOOKUP($A45, CDS3Y_bbg!CB$5:CC$241,2), -1)</f>
        <v>41912</v>
      </c>
      <c r="CD45">
        <f>IFERROR(VLOOKUP($A45, CDS3Y_bbg!CC$5:CD$241,2), -1)</f>
        <v>-1</v>
      </c>
      <c r="CE45">
        <f>IFERROR(VLOOKUP($A45, CDS3Y_bbg!CD$5:CE$241,2), -1)</f>
        <v>43332</v>
      </c>
      <c r="CF45">
        <f>IFERROR(VLOOKUP($A45, CDS3Y_bbg!CE$5:CF$241,2), -1)</f>
        <v>23.75</v>
      </c>
      <c r="CG45">
        <f>IFERROR(VLOOKUP($A45, CDS3Y_bbg!CF$5:CG$241,2), -1)</f>
        <v>41893</v>
      </c>
      <c r="CH45">
        <f>IFERROR(VLOOKUP($A45, CDS3Y_bbg!CG$5:CH$241,2), -1)</f>
        <v>-1</v>
      </c>
      <c r="CI45">
        <f>IFERROR(VLOOKUP($A45, CDS3Y_bbg!CH$5:CI$241,2), -1)</f>
        <v>-1</v>
      </c>
      <c r="CJ45">
        <f>IFERROR(VLOOKUP($A45, CDS3Y_bbg!CI$5:CJ$241,2), -1)</f>
        <v>-1</v>
      </c>
      <c r="CK45">
        <f>IFERROR(VLOOKUP($A45, CDS3Y_bbg!CJ$5:CK$241,2), -1)</f>
        <v>41844</v>
      </c>
      <c r="CL45">
        <f>IFERROR(VLOOKUP($A45, CDS3Y_bbg!CK$5:CL$241,2), -1)</f>
        <v>25</v>
      </c>
      <c r="CM45">
        <f>IFERROR(VLOOKUP($A45, CDS3Y_bbg!CL$5:CM$241,2), -1)</f>
        <v>-1</v>
      </c>
      <c r="CN45">
        <f>IFERROR(VLOOKUP($A45, CDS3Y_bbg!CM$5:CN$241,2), -1)</f>
        <v>-1</v>
      </c>
    </row>
    <row r="46" spans="1:92" x14ac:dyDescent="0.25">
      <c r="A46" s="1">
        <v>37894</v>
      </c>
      <c r="B46">
        <f>IFERROR(VLOOKUP($A46, CDS3Y_bbg!A$5:B$241,2), -1)</f>
        <v>636.25900000000001</v>
      </c>
      <c r="C46">
        <f>IFERROR(VLOOKUP($A46, CDS3Y_bbg!B$5:C$241,2), -1)</f>
        <v>41831</v>
      </c>
      <c r="D46">
        <f>IFERROR(VLOOKUP($A46, CDS3Y_bbg!C$5:D$241,2), -1)</f>
        <v>140</v>
      </c>
      <c r="E46">
        <f>IFERROR(VLOOKUP($A46, CDS3Y_bbg!D$5:E$241,2), -1)</f>
        <v>44895</v>
      </c>
      <c r="F46">
        <f>IFERROR(VLOOKUP($A46, CDS3Y_bbg!E$5:F$241,2), -1)</f>
        <v>54.911999999999999</v>
      </c>
      <c r="G46">
        <f>IFERROR(VLOOKUP($A46, CDS3Y_bbg!F$5:G$241,2), -1)</f>
        <v>40360</v>
      </c>
      <c r="H46">
        <f>IFERROR(VLOOKUP($A46, CDS3Y_bbg!G$5:H$241,2), -1)</f>
        <v>16.867000000000001</v>
      </c>
      <c r="I46">
        <f>IFERROR(VLOOKUP($A46, CDS3Y_bbg!H$5:I$241,2), -1)</f>
        <v>44834</v>
      </c>
      <c r="J46">
        <f>IFERROR(VLOOKUP($A46, CDS3Y_bbg!I$5:J$241,2), -1)</f>
        <v>364.63799999999998</v>
      </c>
      <c r="K46">
        <f>IFERROR(VLOOKUP($A46, CDS3Y_bbg!J$5:K$241,2), -1)</f>
        <v>41819</v>
      </c>
      <c r="L46">
        <f>IFERROR(VLOOKUP($A46, CDS3Y_bbg!K$5:L$241,2), -1)</f>
        <v>84.75</v>
      </c>
      <c r="M46">
        <f>IFERROR(VLOOKUP($A46, CDS3Y_bbg!L$5:M$241,2), -1)</f>
        <v>40469</v>
      </c>
      <c r="N46">
        <f>IFERROR(VLOOKUP($A46, CDS3Y_bbg!M$5:N$241,2), -1)</f>
        <v>51.65</v>
      </c>
      <c r="O46">
        <f>IFERROR(VLOOKUP($A46, CDS3Y_bbg!N$5:O$241,2), -1)</f>
        <v>40289</v>
      </c>
      <c r="P46">
        <f>IFERROR(VLOOKUP($A46, CDS3Y_bbg!O$5:P$241,2), -1)</f>
        <v>36.6</v>
      </c>
      <c r="Q46">
        <f>IFERROR(VLOOKUP($A46, CDS3Y_bbg!P$5:Q$241,2), -1)</f>
        <v>44377</v>
      </c>
      <c r="R46">
        <f>IFERROR(VLOOKUP($A46, CDS3Y_bbg!Q$5:R$241,2), -1)</f>
        <v>84.167000000000002</v>
      </c>
      <c r="S46">
        <f>IFERROR(VLOOKUP($A46, CDS3Y_bbg!R$5:S$241,2), -1)</f>
        <v>43337</v>
      </c>
      <c r="T46">
        <f>IFERROR(VLOOKUP($A46, CDS3Y_bbg!S$5:T$241,2), -1)</f>
        <v>317.5</v>
      </c>
      <c r="U46">
        <f>IFERROR(VLOOKUP($A46, CDS3Y_bbg!T$5:U$241,2), -1)</f>
        <v>42062</v>
      </c>
      <c r="V46">
        <f>IFERROR(VLOOKUP($A46, CDS3Y_bbg!U$5:V$241,2), -1)</f>
        <v>26.5</v>
      </c>
      <c r="W46">
        <f>IFERROR(VLOOKUP($A46, CDS3Y_bbg!V$5:W$241,2), -1)</f>
        <v>42283</v>
      </c>
      <c r="X46">
        <f>IFERROR(VLOOKUP($A46, CDS3Y_bbg!W$5:X$241,2), -1)</f>
        <v>173.25</v>
      </c>
      <c r="Y46">
        <f>IFERROR(VLOOKUP($A46, CDS3Y_bbg!X$5:Y$241,2), -1)</f>
        <v>44468</v>
      </c>
      <c r="Z46">
        <f>IFERROR(VLOOKUP($A46, CDS3Y_bbg!Y$5:Z$241,2), -1)</f>
        <v>90</v>
      </c>
      <c r="AA46">
        <f>IFERROR(VLOOKUP($A46, CDS3Y_bbg!Z$5:AA$241,2), -1)</f>
        <v>40481</v>
      </c>
      <c r="AB46">
        <f>IFERROR(VLOOKUP($A46, CDS3Y_bbg!AA$5:AB$241,2), -1)</f>
        <v>27.332999999999998</v>
      </c>
      <c r="AC46">
        <f>IFERROR(VLOOKUP($A46, CDS3Y_bbg!AB$5:AC$241,2), -1)</f>
        <v>42676</v>
      </c>
      <c r="AD46">
        <f>IFERROR(VLOOKUP($A46, CDS3Y_bbg!AC$5:AD$241,2), -1)</f>
        <v>515.83299999999997</v>
      </c>
      <c r="AE46">
        <f>IFERROR(VLOOKUP($A46, CDS3Y_bbg!AD$5:AE$241,2), -1)</f>
        <v>41149</v>
      </c>
      <c r="AF46">
        <f>IFERROR(VLOOKUP($A46, CDS3Y_bbg!AE$5:AF$241,2), -1)</f>
        <v>-1</v>
      </c>
      <c r="AG46">
        <f>IFERROR(VLOOKUP($A46, CDS3Y_bbg!AF$5:AG$241,2), -1)</f>
        <v>42004</v>
      </c>
      <c r="AH46">
        <f>IFERROR(VLOOKUP($A46, CDS3Y_bbg!AG$5:AH$241,2), -1)</f>
        <v>-1</v>
      </c>
      <c r="AI46">
        <f>IFERROR(VLOOKUP($A46, CDS3Y_bbg!AH$5:AI$241,2), -1)</f>
        <v>-1</v>
      </c>
      <c r="AJ46">
        <f>IFERROR(VLOOKUP($A46, CDS3Y_bbg!AI$5:AJ$241,2), -1)</f>
        <v>-1</v>
      </c>
      <c r="AK46">
        <f>IFERROR(VLOOKUP($A46, CDS3Y_bbg!AJ$5:AK$241,2), -1)</f>
        <v>-1</v>
      </c>
      <c r="AL46">
        <f>IFERROR(VLOOKUP($A46, CDS3Y_bbg!AK$5:AL$241,2), -1)</f>
        <v>-1</v>
      </c>
      <c r="AM46">
        <f>IFERROR(VLOOKUP($A46, CDS3Y_bbg!AL$5:AM$241,2), -1)</f>
        <v>-1</v>
      </c>
      <c r="AN46">
        <f>IFERROR(VLOOKUP($A46, CDS3Y_bbg!AM$5:AN$241,2), -1)</f>
        <v>-1</v>
      </c>
      <c r="AO46">
        <f>IFERROR(VLOOKUP($A46, CDS3Y_bbg!AN$5:AO$241,2), -1)</f>
        <v>43424</v>
      </c>
      <c r="AP46">
        <f>IFERROR(VLOOKUP($A46, CDS3Y_bbg!AO$5:AP$241,2), -1)</f>
        <v>-1</v>
      </c>
      <c r="AQ46">
        <f>IFERROR(VLOOKUP($A46, CDS3Y_bbg!AP$5:AQ$241,2), -1)</f>
        <v>44625</v>
      </c>
      <c r="AR46">
        <f>IFERROR(VLOOKUP($A46, CDS3Y_bbg!AQ$5:AR$241,2), -1)</f>
        <v>-1</v>
      </c>
      <c r="AS46">
        <f>IFERROR(VLOOKUP($A46, CDS3Y_bbg!AR$5:AS$241,2), -1)</f>
        <v>44626</v>
      </c>
      <c r="AT46">
        <f>IFERROR(VLOOKUP($A46, CDS3Y_bbg!AS$5:AT$241,2), -1)</f>
        <v>-1</v>
      </c>
      <c r="AU46">
        <f>IFERROR(VLOOKUP($A46, CDS3Y_bbg!AT$5:AU$241,2), -1)</f>
        <v>-1</v>
      </c>
      <c r="AV46">
        <f>IFERROR(VLOOKUP($A46, CDS3Y_bbg!AU$5:AV$241,2), -1)</f>
        <v>-1</v>
      </c>
      <c r="AW46">
        <f>IFERROR(VLOOKUP($A46, CDS3Y_bbg!AV$5:AW$241,2), -1)</f>
        <v>41863</v>
      </c>
      <c r="AX46">
        <f>IFERROR(VLOOKUP($A46, CDS3Y_bbg!AW$5:AX$241,2), -1)</f>
        <v>-1</v>
      </c>
      <c r="AY46">
        <f>IFERROR(VLOOKUP($A46, CDS3Y_bbg!AX$5:AY$241,2), -1)</f>
        <v>43402</v>
      </c>
      <c r="AZ46">
        <f>IFERROR(VLOOKUP($A46, CDS3Y_bbg!AY$5:AZ$241,2), -1)</f>
        <v>-1</v>
      </c>
      <c r="BA46">
        <f>IFERROR(VLOOKUP($A46, CDS3Y_bbg!AZ$5:BA$241,2), -1)</f>
        <v>-1</v>
      </c>
      <c r="BB46">
        <f>IFERROR(VLOOKUP($A46, CDS3Y_bbg!BA$5:BB$241,2), -1)</f>
        <v>-1</v>
      </c>
      <c r="BC46">
        <f>IFERROR(VLOOKUP($A46, CDS3Y_bbg!BB$5:BC$241,2), -1)</f>
        <v>41722</v>
      </c>
      <c r="BD46">
        <f>IFERROR(VLOOKUP($A46, CDS3Y_bbg!BC$5:BD$241,2), -1)</f>
        <v>-1</v>
      </c>
      <c r="BE46">
        <f>IFERROR(VLOOKUP($A46, CDS3Y_bbg!BD$5:BE$241,2), -1)</f>
        <v>-1</v>
      </c>
      <c r="BF46">
        <f>IFERROR(VLOOKUP($A46, CDS3Y_bbg!BE$5:BF$241,2), -1)</f>
        <v>-1</v>
      </c>
      <c r="BG46">
        <f>IFERROR(VLOOKUP($A46, CDS3Y_bbg!BF$5:BG$241,2), -1)</f>
        <v>-1</v>
      </c>
      <c r="BH46">
        <f>IFERROR(VLOOKUP($A46, CDS3Y_bbg!BG$5:BH$241,2), -1)</f>
        <v>-1</v>
      </c>
      <c r="BI46">
        <f>IFERROR(VLOOKUP($A46, CDS3Y_bbg!BH$5:BI$241,2), -1)</f>
        <v>43424</v>
      </c>
      <c r="BJ46">
        <f>IFERROR(VLOOKUP($A46, CDS3Y_bbg!BI$5:BJ$241,2), -1)</f>
        <v>-1</v>
      </c>
      <c r="BK46">
        <f>IFERROR(VLOOKUP($A46, CDS3Y_bbg!BJ$5:BK$241,2), -1)</f>
        <v>-1</v>
      </c>
      <c r="BL46">
        <f>IFERROR(VLOOKUP($A46, CDS3Y_bbg!BK$5:BL$241,2), -1)</f>
        <v>-1</v>
      </c>
      <c r="BM46">
        <f>IFERROR(VLOOKUP($A46, CDS3Y_bbg!BL$5:BM$241,2), -1)</f>
        <v>43424</v>
      </c>
      <c r="BN46">
        <f>IFERROR(VLOOKUP($A46, CDS3Y_bbg!BM$5:BN$241,2), -1)</f>
        <v>-1</v>
      </c>
      <c r="BO46">
        <f>IFERROR(VLOOKUP($A46, CDS3Y_bbg!BN$5:BO$241,2), -1)</f>
        <v>43426</v>
      </c>
      <c r="BP46">
        <f>IFERROR(VLOOKUP($A46, CDS3Y_bbg!BO$5:BP$241,2), -1)</f>
        <v>-1</v>
      </c>
      <c r="BQ46">
        <f>IFERROR(VLOOKUP($A46, CDS3Y_bbg!BP$5:BQ$241,2), -1)</f>
        <v>-1</v>
      </c>
      <c r="BR46">
        <f>IFERROR(VLOOKUP($A46, CDS3Y_bbg!BQ$5:BR$241,2), -1)</f>
        <v>-1</v>
      </c>
      <c r="BS46">
        <f>IFERROR(VLOOKUP($A46, CDS3Y_bbg!BR$5:BS$241,2), -1)</f>
        <v>43426</v>
      </c>
      <c r="BT46">
        <f>IFERROR(VLOOKUP($A46, CDS3Y_bbg!BS$5:BT$241,2), -1)</f>
        <v>-1</v>
      </c>
      <c r="BU46">
        <f>IFERROR(VLOOKUP($A46, CDS3Y_bbg!BT$5:BU$241,2), -1)</f>
        <v>-1</v>
      </c>
      <c r="BV46">
        <f>IFERROR(VLOOKUP($A46, CDS3Y_bbg!BU$5:BV$241,2), -1)</f>
        <v>-1</v>
      </c>
      <c r="BW46">
        <f>IFERROR(VLOOKUP($A46, CDS3Y_bbg!BV$5:BW$241,2), -1)</f>
        <v>41915</v>
      </c>
      <c r="BX46">
        <f>IFERROR(VLOOKUP($A46, CDS3Y_bbg!BW$5:BX$241,2), -1)</f>
        <v>-1</v>
      </c>
      <c r="BY46">
        <f>IFERROR(VLOOKUP($A46, CDS3Y_bbg!BX$5:BY$241,2), -1)</f>
        <v>-1</v>
      </c>
      <c r="BZ46">
        <f>IFERROR(VLOOKUP($A46, CDS3Y_bbg!BY$5:BZ$241,2), -1)</f>
        <v>-1</v>
      </c>
      <c r="CA46">
        <f>IFERROR(VLOOKUP($A46, CDS3Y_bbg!BZ$5:CA$241,2), -1)</f>
        <v>41911</v>
      </c>
      <c r="CB46">
        <f>IFERROR(VLOOKUP($A46, CDS3Y_bbg!CA$5:CB$241,2), -1)</f>
        <v>-1</v>
      </c>
      <c r="CC46">
        <f>IFERROR(VLOOKUP($A46, CDS3Y_bbg!CB$5:CC$241,2), -1)</f>
        <v>41912</v>
      </c>
      <c r="CD46">
        <f>IFERROR(VLOOKUP($A46, CDS3Y_bbg!CC$5:CD$241,2), -1)</f>
        <v>-1</v>
      </c>
      <c r="CE46">
        <f>IFERROR(VLOOKUP($A46, CDS3Y_bbg!CD$5:CE$241,2), -1)</f>
        <v>43332</v>
      </c>
      <c r="CF46">
        <f>IFERROR(VLOOKUP($A46, CDS3Y_bbg!CE$5:CF$241,2), -1)</f>
        <v>18.75</v>
      </c>
      <c r="CG46">
        <f>IFERROR(VLOOKUP($A46, CDS3Y_bbg!CF$5:CG$241,2), -1)</f>
        <v>41893</v>
      </c>
      <c r="CH46">
        <f>IFERROR(VLOOKUP($A46, CDS3Y_bbg!CG$5:CH$241,2), -1)</f>
        <v>-1</v>
      </c>
      <c r="CI46">
        <f>IFERROR(VLOOKUP($A46, CDS3Y_bbg!CH$5:CI$241,2), -1)</f>
        <v>-1</v>
      </c>
      <c r="CJ46">
        <f>IFERROR(VLOOKUP($A46, CDS3Y_bbg!CI$5:CJ$241,2), -1)</f>
        <v>-1</v>
      </c>
      <c r="CK46">
        <f>IFERROR(VLOOKUP($A46, CDS3Y_bbg!CJ$5:CK$241,2), -1)</f>
        <v>41844</v>
      </c>
      <c r="CL46">
        <f>IFERROR(VLOOKUP($A46, CDS3Y_bbg!CK$5:CL$241,2), -1)</f>
        <v>23.25</v>
      </c>
      <c r="CM46">
        <f>IFERROR(VLOOKUP($A46, CDS3Y_bbg!CL$5:CM$241,2), -1)</f>
        <v>-1</v>
      </c>
      <c r="CN46">
        <f>IFERROR(VLOOKUP($A46, CDS3Y_bbg!CM$5:CN$241,2), -1)</f>
        <v>-1</v>
      </c>
    </row>
    <row r="47" spans="1:92" x14ac:dyDescent="0.25">
      <c r="A47" s="1">
        <v>37925</v>
      </c>
      <c r="B47">
        <f>IFERROR(VLOOKUP($A47, CDS3Y_bbg!A$5:B$241,2), -1)</f>
        <v>481.94299999999998</v>
      </c>
      <c r="C47">
        <f>IFERROR(VLOOKUP($A47, CDS3Y_bbg!B$5:C$241,2), -1)</f>
        <v>41831</v>
      </c>
      <c r="D47">
        <f>IFERROR(VLOOKUP($A47, CDS3Y_bbg!C$5:D$241,2), -1)</f>
        <v>117.333</v>
      </c>
      <c r="E47">
        <f>IFERROR(VLOOKUP($A47, CDS3Y_bbg!D$5:E$241,2), -1)</f>
        <v>44895</v>
      </c>
      <c r="F47">
        <f>IFERROR(VLOOKUP($A47, CDS3Y_bbg!E$5:F$241,2), -1)</f>
        <v>35.44</v>
      </c>
      <c r="G47">
        <f>IFERROR(VLOOKUP($A47, CDS3Y_bbg!F$5:G$241,2), -1)</f>
        <v>40360</v>
      </c>
      <c r="H47">
        <f>IFERROR(VLOOKUP($A47, CDS3Y_bbg!G$5:H$241,2), -1)</f>
        <v>14.032999999999999</v>
      </c>
      <c r="I47">
        <f>IFERROR(VLOOKUP($A47, CDS3Y_bbg!H$5:I$241,2), -1)</f>
        <v>44834</v>
      </c>
      <c r="J47">
        <f>IFERROR(VLOOKUP($A47, CDS3Y_bbg!I$5:J$241,2), -1)</f>
        <v>347.07600000000002</v>
      </c>
      <c r="K47">
        <f>IFERROR(VLOOKUP($A47, CDS3Y_bbg!J$5:K$241,2), -1)</f>
        <v>41819</v>
      </c>
      <c r="L47">
        <f>IFERROR(VLOOKUP($A47, CDS3Y_bbg!K$5:L$241,2), -1)</f>
        <v>79.667000000000002</v>
      </c>
      <c r="M47">
        <f>IFERROR(VLOOKUP($A47, CDS3Y_bbg!L$5:M$241,2), -1)</f>
        <v>40469</v>
      </c>
      <c r="N47">
        <f>IFERROR(VLOOKUP($A47, CDS3Y_bbg!M$5:N$241,2), -1)</f>
        <v>53</v>
      </c>
      <c r="O47">
        <f>IFERROR(VLOOKUP($A47, CDS3Y_bbg!N$5:O$241,2), -1)</f>
        <v>40289</v>
      </c>
      <c r="P47">
        <f>IFERROR(VLOOKUP($A47, CDS3Y_bbg!O$5:P$241,2), -1)</f>
        <v>32.25</v>
      </c>
      <c r="Q47">
        <f>IFERROR(VLOOKUP($A47, CDS3Y_bbg!P$5:Q$241,2), -1)</f>
        <v>44377</v>
      </c>
      <c r="R47">
        <f>IFERROR(VLOOKUP($A47, CDS3Y_bbg!Q$5:R$241,2), -1)</f>
        <v>84</v>
      </c>
      <c r="S47">
        <f>IFERROR(VLOOKUP($A47, CDS3Y_bbg!R$5:S$241,2), -1)</f>
        <v>43337</v>
      </c>
      <c r="T47">
        <f>IFERROR(VLOOKUP($A47, CDS3Y_bbg!S$5:T$241,2), -1)</f>
        <v>338</v>
      </c>
      <c r="U47">
        <f>IFERROR(VLOOKUP($A47, CDS3Y_bbg!T$5:U$241,2), -1)</f>
        <v>42062</v>
      </c>
      <c r="V47">
        <f>IFERROR(VLOOKUP($A47, CDS3Y_bbg!U$5:V$241,2), -1)</f>
        <v>30.167000000000002</v>
      </c>
      <c r="W47">
        <f>IFERROR(VLOOKUP($A47, CDS3Y_bbg!V$5:W$241,2), -1)</f>
        <v>42283</v>
      </c>
      <c r="X47">
        <f>IFERROR(VLOOKUP($A47, CDS3Y_bbg!W$5:X$241,2), -1)</f>
        <v>163</v>
      </c>
      <c r="Y47">
        <f>IFERROR(VLOOKUP($A47, CDS3Y_bbg!X$5:Y$241,2), -1)</f>
        <v>44468</v>
      </c>
      <c r="Z47">
        <f>IFERROR(VLOOKUP($A47, CDS3Y_bbg!Y$5:Z$241,2), -1)</f>
        <v>76.332999999999998</v>
      </c>
      <c r="AA47">
        <f>IFERROR(VLOOKUP($A47, CDS3Y_bbg!Z$5:AA$241,2), -1)</f>
        <v>40481</v>
      </c>
      <c r="AB47">
        <f>IFERROR(VLOOKUP($A47, CDS3Y_bbg!AA$5:AB$241,2), -1)</f>
        <v>20.433</v>
      </c>
      <c r="AC47">
        <f>IFERROR(VLOOKUP($A47, CDS3Y_bbg!AB$5:AC$241,2), -1)</f>
        <v>42676</v>
      </c>
      <c r="AD47">
        <f>IFERROR(VLOOKUP($A47, CDS3Y_bbg!AC$5:AD$241,2), -1)</f>
        <v>350</v>
      </c>
      <c r="AE47">
        <f>IFERROR(VLOOKUP($A47, CDS3Y_bbg!AD$5:AE$241,2), -1)</f>
        <v>41149</v>
      </c>
      <c r="AF47">
        <f>IFERROR(VLOOKUP($A47, CDS3Y_bbg!AE$5:AF$241,2), -1)</f>
        <v>-1</v>
      </c>
      <c r="AG47">
        <f>IFERROR(VLOOKUP($A47, CDS3Y_bbg!AF$5:AG$241,2), -1)</f>
        <v>42004</v>
      </c>
      <c r="AH47">
        <f>IFERROR(VLOOKUP($A47, CDS3Y_bbg!AG$5:AH$241,2), -1)</f>
        <v>-1</v>
      </c>
      <c r="AI47">
        <f>IFERROR(VLOOKUP($A47, CDS3Y_bbg!AH$5:AI$241,2), -1)</f>
        <v>-1</v>
      </c>
      <c r="AJ47">
        <f>IFERROR(VLOOKUP($A47, CDS3Y_bbg!AI$5:AJ$241,2), -1)</f>
        <v>-1</v>
      </c>
      <c r="AK47">
        <f>IFERROR(VLOOKUP($A47, CDS3Y_bbg!AJ$5:AK$241,2), -1)</f>
        <v>-1</v>
      </c>
      <c r="AL47">
        <f>IFERROR(VLOOKUP($A47, CDS3Y_bbg!AK$5:AL$241,2), -1)</f>
        <v>-1</v>
      </c>
      <c r="AM47">
        <f>IFERROR(VLOOKUP($A47, CDS3Y_bbg!AL$5:AM$241,2), -1)</f>
        <v>-1</v>
      </c>
      <c r="AN47">
        <f>IFERROR(VLOOKUP($A47, CDS3Y_bbg!AM$5:AN$241,2), -1)</f>
        <v>-1</v>
      </c>
      <c r="AO47">
        <f>IFERROR(VLOOKUP($A47, CDS3Y_bbg!AN$5:AO$241,2), -1)</f>
        <v>43424</v>
      </c>
      <c r="AP47">
        <f>IFERROR(VLOOKUP($A47, CDS3Y_bbg!AO$5:AP$241,2), -1)</f>
        <v>-1</v>
      </c>
      <c r="AQ47">
        <f>IFERROR(VLOOKUP($A47, CDS3Y_bbg!AP$5:AQ$241,2), -1)</f>
        <v>44625</v>
      </c>
      <c r="AR47">
        <f>IFERROR(VLOOKUP($A47, CDS3Y_bbg!AQ$5:AR$241,2), -1)</f>
        <v>-1</v>
      </c>
      <c r="AS47">
        <f>IFERROR(VLOOKUP($A47, CDS3Y_bbg!AR$5:AS$241,2), -1)</f>
        <v>44626</v>
      </c>
      <c r="AT47">
        <f>IFERROR(VLOOKUP($A47, CDS3Y_bbg!AS$5:AT$241,2), -1)</f>
        <v>-1</v>
      </c>
      <c r="AU47">
        <f>IFERROR(VLOOKUP($A47, CDS3Y_bbg!AT$5:AU$241,2), -1)</f>
        <v>-1</v>
      </c>
      <c r="AV47">
        <f>IFERROR(VLOOKUP($A47, CDS3Y_bbg!AU$5:AV$241,2), -1)</f>
        <v>-1</v>
      </c>
      <c r="AW47">
        <f>IFERROR(VLOOKUP($A47, CDS3Y_bbg!AV$5:AW$241,2), -1)</f>
        <v>41863</v>
      </c>
      <c r="AX47">
        <f>IFERROR(VLOOKUP($A47, CDS3Y_bbg!AW$5:AX$241,2), -1)</f>
        <v>-1</v>
      </c>
      <c r="AY47">
        <f>IFERROR(VLOOKUP($A47, CDS3Y_bbg!AX$5:AY$241,2), -1)</f>
        <v>43402</v>
      </c>
      <c r="AZ47">
        <f>IFERROR(VLOOKUP($A47, CDS3Y_bbg!AY$5:AZ$241,2), -1)</f>
        <v>-1</v>
      </c>
      <c r="BA47">
        <f>IFERROR(VLOOKUP($A47, CDS3Y_bbg!AZ$5:BA$241,2), -1)</f>
        <v>-1</v>
      </c>
      <c r="BB47">
        <f>IFERROR(VLOOKUP($A47, CDS3Y_bbg!BA$5:BB$241,2), -1)</f>
        <v>-1</v>
      </c>
      <c r="BC47">
        <f>IFERROR(VLOOKUP($A47, CDS3Y_bbg!BB$5:BC$241,2), -1)</f>
        <v>41722</v>
      </c>
      <c r="BD47">
        <f>IFERROR(VLOOKUP($A47, CDS3Y_bbg!BC$5:BD$241,2), -1)</f>
        <v>-1</v>
      </c>
      <c r="BE47">
        <f>IFERROR(VLOOKUP($A47, CDS3Y_bbg!BD$5:BE$241,2), -1)</f>
        <v>-1</v>
      </c>
      <c r="BF47">
        <f>IFERROR(VLOOKUP($A47, CDS3Y_bbg!BE$5:BF$241,2), -1)</f>
        <v>-1</v>
      </c>
      <c r="BG47">
        <f>IFERROR(VLOOKUP($A47, CDS3Y_bbg!BF$5:BG$241,2), -1)</f>
        <v>-1</v>
      </c>
      <c r="BH47">
        <f>IFERROR(VLOOKUP($A47, CDS3Y_bbg!BG$5:BH$241,2), -1)</f>
        <v>-1</v>
      </c>
      <c r="BI47">
        <f>IFERROR(VLOOKUP($A47, CDS3Y_bbg!BH$5:BI$241,2), -1)</f>
        <v>43424</v>
      </c>
      <c r="BJ47">
        <f>IFERROR(VLOOKUP($A47, CDS3Y_bbg!BI$5:BJ$241,2), -1)</f>
        <v>-1</v>
      </c>
      <c r="BK47">
        <f>IFERROR(VLOOKUP($A47, CDS3Y_bbg!BJ$5:BK$241,2), -1)</f>
        <v>-1</v>
      </c>
      <c r="BL47">
        <f>IFERROR(VLOOKUP($A47, CDS3Y_bbg!BK$5:BL$241,2), -1)</f>
        <v>-1</v>
      </c>
      <c r="BM47">
        <f>IFERROR(VLOOKUP($A47, CDS3Y_bbg!BL$5:BM$241,2), -1)</f>
        <v>43424</v>
      </c>
      <c r="BN47">
        <f>IFERROR(VLOOKUP($A47, CDS3Y_bbg!BM$5:BN$241,2), -1)</f>
        <v>-1</v>
      </c>
      <c r="BO47">
        <f>IFERROR(VLOOKUP($A47, CDS3Y_bbg!BN$5:BO$241,2), -1)</f>
        <v>43426</v>
      </c>
      <c r="BP47">
        <f>IFERROR(VLOOKUP($A47, CDS3Y_bbg!BO$5:BP$241,2), -1)</f>
        <v>-1</v>
      </c>
      <c r="BQ47">
        <f>IFERROR(VLOOKUP($A47, CDS3Y_bbg!BP$5:BQ$241,2), -1)</f>
        <v>-1</v>
      </c>
      <c r="BR47">
        <f>IFERROR(VLOOKUP($A47, CDS3Y_bbg!BQ$5:BR$241,2), -1)</f>
        <v>-1</v>
      </c>
      <c r="BS47">
        <f>IFERROR(VLOOKUP($A47, CDS3Y_bbg!BR$5:BS$241,2), -1)</f>
        <v>43426</v>
      </c>
      <c r="BT47">
        <f>IFERROR(VLOOKUP($A47, CDS3Y_bbg!BS$5:BT$241,2), -1)</f>
        <v>-1</v>
      </c>
      <c r="BU47">
        <f>IFERROR(VLOOKUP($A47, CDS3Y_bbg!BT$5:BU$241,2), -1)</f>
        <v>-1</v>
      </c>
      <c r="BV47">
        <f>IFERROR(VLOOKUP($A47, CDS3Y_bbg!BU$5:BV$241,2), -1)</f>
        <v>-1</v>
      </c>
      <c r="BW47">
        <f>IFERROR(VLOOKUP($A47, CDS3Y_bbg!BV$5:BW$241,2), -1)</f>
        <v>41915</v>
      </c>
      <c r="BX47">
        <f>IFERROR(VLOOKUP($A47, CDS3Y_bbg!BW$5:BX$241,2), -1)</f>
        <v>-1</v>
      </c>
      <c r="BY47">
        <f>IFERROR(VLOOKUP($A47, CDS3Y_bbg!BX$5:BY$241,2), -1)</f>
        <v>-1</v>
      </c>
      <c r="BZ47">
        <f>IFERROR(VLOOKUP($A47, CDS3Y_bbg!BY$5:BZ$241,2), -1)</f>
        <v>-1</v>
      </c>
      <c r="CA47">
        <f>IFERROR(VLOOKUP($A47, CDS3Y_bbg!BZ$5:CA$241,2), -1)</f>
        <v>41911</v>
      </c>
      <c r="CB47">
        <f>IFERROR(VLOOKUP($A47, CDS3Y_bbg!CA$5:CB$241,2), -1)</f>
        <v>-1</v>
      </c>
      <c r="CC47">
        <f>IFERROR(VLOOKUP($A47, CDS3Y_bbg!CB$5:CC$241,2), -1)</f>
        <v>41912</v>
      </c>
      <c r="CD47">
        <f>IFERROR(VLOOKUP($A47, CDS3Y_bbg!CC$5:CD$241,2), -1)</f>
        <v>-1</v>
      </c>
      <c r="CE47">
        <f>IFERROR(VLOOKUP($A47, CDS3Y_bbg!CD$5:CE$241,2), -1)</f>
        <v>43332</v>
      </c>
      <c r="CF47">
        <f>IFERROR(VLOOKUP($A47, CDS3Y_bbg!CE$5:CF$241,2), -1)</f>
        <v>18.75</v>
      </c>
      <c r="CG47">
        <f>IFERROR(VLOOKUP($A47, CDS3Y_bbg!CF$5:CG$241,2), -1)</f>
        <v>41893</v>
      </c>
      <c r="CH47">
        <f>IFERROR(VLOOKUP($A47, CDS3Y_bbg!CG$5:CH$241,2), -1)</f>
        <v>-1</v>
      </c>
      <c r="CI47">
        <f>IFERROR(VLOOKUP($A47, CDS3Y_bbg!CH$5:CI$241,2), -1)</f>
        <v>-1</v>
      </c>
      <c r="CJ47">
        <f>IFERROR(VLOOKUP($A47, CDS3Y_bbg!CI$5:CJ$241,2), -1)</f>
        <v>-1</v>
      </c>
      <c r="CK47">
        <f>IFERROR(VLOOKUP($A47, CDS3Y_bbg!CJ$5:CK$241,2), -1)</f>
        <v>41844</v>
      </c>
      <c r="CL47">
        <f>IFERROR(VLOOKUP($A47, CDS3Y_bbg!CK$5:CL$241,2), -1)</f>
        <v>23.25</v>
      </c>
      <c r="CM47">
        <f>IFERROR(VLOOKUP($A47, CDS3Y_bbg!CL$5:CM$241,2), -1)</f>
        <v>-1</v>
      </c>
      <c r="CN47">
        <f>IFERROR(VLOOKUP($A47, CDS3Y_bbg!CM$5:CN$241,2), -1)</f>
        <v>-1</v>
      </c>
    </row>
    <row r="48" spans="1:92" x14ac:dyDescent="0.25">
      <c r="A48" s="1">
        <v>37953</v>
      </c>
      <c r="B48">
        <f>IFERROR(VLOOKUP($A48, CDS3Y_bbg!A$5:B$241,2), -1)</f>
        <v>357.04399999999998</v>
      </c>
      <c r="C48">
        <f>IFERROR(VLOOKUP($A48, CDS3Y_bbg!B$5:C$241,2), -1)</f>
        <v>41831</v>
      </c>
      <c r="D48">
        <f>IFERROR(VLOOKUP($A48, CDS3Y_bbg!C$5:D$241,2), -1)</f>
        <v>110.667</v>
      </c>
      <c r="E48">
        <f>IFERROR(VLOOKUP($A48, CDS3Y_bbg!D$5:E$241,2), -1)</f>
        <v>44895</v>
      </c>
      <c r="F48">
        <f>IFERROR(VLOOKUP($A48, CDS3Y_bbg!E$5:F$241,2), -1)</f>
        <v>31.446000000000002</v>
      </c>
      <c r="G48">
        <f>IFERROR(VLOOKUP($A48, CDS3Y_bbg!F$5:G$241,2), -1)</f>
        <v>40360</v>
      </c>
      <c r="H48">
        <f>IFERROR(VLOOKUP($A48, CDS3Y_bbg!G$5:H$241,2), -1)</f>
        <v>18.427</v>
      </c>
      <c r="I48">
        <f>IFERROR(VLOOKUP($A48, CDS3Y_bbg!H$5:I$241,2), -1)</f>
        <v>44834</v>
      </c>
      <c r="J48">
        <f>IFERROR(VLOOKUP($A48, CDS3Y_bbg!I$5:J$241,2), -1)</f>
        <v>357.036</v>
      </c>
      <c r="K48">
        <f>IFERROR(VLOOKUP($A48, CDS3Y_bbg!J$5:K$241,2), -1)</f>
        <v>41819</v>
      </c>
      <c r="L48">
        <f>IFERROR(VLOOKUP($A48, CDS3Y_bbg!K$5:L$241,2), -1)</f>
        <v>75.25</v>
      </c>
      <c r="M48">
        <f>IFERROR(VLOOKUP($A48, CDS3Y_bbg!L$5:M$241,2), -1)</f>
        <v>40469</v>
      </c>
      <c r="N48">
        <f>IFERROR(VLOOKUP($A48, CDS3Y_bbg!M$5:N$241,2), -1)</f>
        <v>56.625</v>
      </c>
      <c r="O48">
        <f>IFERROR(VLOOKUP($A48, CDS3Y_bbg!N$5:O$241,2), -1)</f>
        <v>40289</v>
      </c>
      <c r="P48">
        <f>IFERROR(VLOOKUP($A48, CDS3Y_bbg!O$5:P$241,2), -1)</f>
        <v>28.882999999999999</v>
      </c>
      <c r="Q48">
        <f>IFERROR(VLOOKUP($A48, CDS3Y_bbg!P$5:Q$241,2), -1)</f>
        <v>44377</v>
      </c>
      <c r="R48">
        <f>IFERROR(VLOOKUP($A48, CDS3Y_bbg!Q$5:R$241,2), -1)</f>
        <v>69.332999999999998</v>
      </c>
      <c r="S48">
        <f>IFERROR(VLOOKUP($A48, CDS3Y_bbg!R$5:S$241,2), -1)</f>
        <v>43337</v>
      </c>
      <c r="T48">
        <f>IFERROR(VLOOKUP($A48, CDS3Y_bbg!S$5:T$241,2), -1)</f>
        <v>401.25</v>
      </c>
      <c r="U48">
        <f>IFERROR(VLOOKUP($A48, CDS3Y_bbg!T$5:U$241,2), -1)</f>
        <v>42062</v>
      </c>
      <c r="V48">
        <f>IFERROR(VLOOKUP($A48, CDS3Y_bbg!U$5:V$241,2), -1)</f>
        <v>26.625</v>
      </c>
      <c r="W48">
        <f>IFERROR(VLOOKUP($A48, CDS3Y_bbg!V$5:W$241,2), -1)</f>
        <v>42283</v>
      </c>
      <c r="X48">
        <f>IFERROR(VLOOKUP($A48, CDS3Y_bbg!W$5:X$241,2), -1)</f>
        <v>163.25</v>
      </c>
      <c r="Y48">
        <f>IFERROR(VLOOKUP($A48, CDS3Y_bbg!X$5:Y$241,2), -1)</f>
        <v>44468</v>
      </c>
      <c r="Z48">
        <f>IFERROR(VLOOKUP($A48, CDS3Y_bbg!Y$5:Z$241,2), -1)</f>
        <v>65.667000000000002</v>
      </c>
      <c r="AA48">
        <f>IFERROR(VLOOKUP($A48, CDS3Y_bbg!Z$5:AA$241,2), -1)</f>
        <v>40481</v>
      </c>
      <c r="AB48">
        <f>IFERROR(VLOOKUP($A48, CDS3Y_bbg!AA$5:AB$241,2), -1)</f>
        <v>21.945</v>
      </c>
      <c r="AC48">
        <f>IFERROR(VLOOKUP($A48, CDS3Y_bbg!AB$5:AC$241,2), -1)</f>
        <v>42676</v>
      </c>
      <c r="AD48">
        <f>IFERROR(VLOOKUP($A48, CDS3Y_bbg!AC$5:AD$241,2), -1)</f>
        <v>324.16699999999997</v>
      </c>
      <c r="AE48">
        <f>IFERROR(VLOOKUP($A48, CDS3Y_bbg!AD$5:AE$241,2), -1)</f>
        <v>41149</v>
      </c>
      <c r="AF48">
        <f>IFERROR(VLOOKUP($A48, CDS3Y_bbg!AE$5:AF$241,2), -1)</f>
        <v>-1</v>
      </c>
      <c r="AG48">
        <f>IFERROR(VLOOKUP($A48, CDS3Y_bbg!AF$5:AG$241,2), -1)</f>
        <v>42004</v>
      </c>
      <c r="AH48">
        <f>IFERROR(VLOOKUP($A48, CDS3Y_bbg!AG$5:AH$241,2), -1)</f>
        <v>-1</v>
      </c>
      <c r="AI48">
        <f>IFERROR(VLOOKUP($A48, CDS3Y_bbg!AH$5:AI$241,2), -1)</f>
        <v>-1</v>
      </c>
      <c r="AJ48">
        <f>IFERROR(VLOOKUP($A48, CDS3Y_bbg!AI$5:AJ$241,2), -1)</f>
        <v>-1</v>
      </c>
      <c r="AK48">
        <f>IFERROR(VLOOKUP($A48, CDS3Y_bbg!AJ$5:AK$241,2), -1)</f>
        <v>-1</v>
      </c>
      <c r="AL48">
        <f>IFERROR(VLOOKUP($A48, CDS3Y_bbg!AK$5:AL$241,2), -1)</f>
        <v>-1</v>
      </c>
      <c r="AM48">
        <f>IFERROR(VLOOKUP($A48, CDS3Y_bbg!AL$5:AM$241,2), -1)</f>
        <v>-1</v>
      </c>
      <c r="AN48">
        <f>IFERROR(VLOOKUP($A48, CDS3Y_bbg!AM$5:AN$241,2), -1)</f>
        <v>-1</v>
      </c>
      <c r="AO48">
        <f>IFERROR(VLOOKUP($A48, CDS3Y_bbg!AN$5:AO$241,2), -1)</f>
        <v>43424</v>
      </c>
      <c r="AP48">
        <f>IFERROR(VLOOKUP($A48, CDS3Y_bbg!AO$5:AP$241,2), -1)</f>
        <v>-1</v>
      </c>
      <c r="AQ48">
        <f>IFERROR(VLOOKUP($A48, CDS3Y_bbg!AP$5:AQ$241,2), -1)</f>
        <v>44625</v>
      </c>
      <c r="AR48">
        <f>IFERROR(VLOOKUP($A48, CDS3Y_bbg!AQ$5:AR$241,2), -1)</f>
        <v>-1</v>
      </c>
      <c r="AS48">
        <f>IFERROR(VLOOKUP($A48, CDS3Y_bbg!AR$5:AS$241,2), -1)</f>
        <v>44626</v>
      </c>
      <c r="AT48">
        <f>IFERROR(VLOOKUP($A48, CDS3Y_bbg!AS$5:AT$241,2), -1)</f>
        <v>-1</v>
      </c>
      <c r="AU48">
        <f>IFERROR(VLOOKUP($A48, CDS3Y_bbg!AT$5:AU$241,2), -1)</f>
        <v>-1</v>
      </c>
      <c r="AV48">
        <f>IFERROR(VLOOKUP($A48, CDS3Y_bbg!AU$5:AV$241,2), -1)</f>
        <v>-1</v>
      </c>
      <c r="AW48">
        <f>IFERROR(VLOOKUP($A48, CDS3Y_bbg!AV$5:AW$241,2), -1)</f>
        <v>41863</v>
      </c>
      <c r="AX48">
        <f>IFERROR(VLOOKUP($A48, CDS3Y_bbg!AW$5:AX$241,2), -1)</f>
        <v>-1</v>
      </c>
      <c r="AY48">
        <f>IFERROR(VLOOKUP($A48, CDS3Y_bbg!AX$5:AY$241,2), -1)</f>
        <v>43402</v>
      </c>
      <c r="AZ48">
        <f>IFERROR(VLOOKUP($A48, CDS3Y_bbg!AY$5:AZ$241,2), -1)</f>
        <v>-1</v>
      </c>
      <c r="BA48">
        <f>IFERROR(VLOOKUP($A48, CDS3Y_bbg!AZ$5:BA$241,2), -1)</f>
        <v>-1</v>
      </c>
      <c r="BB48">
        <f>IFERROR(VLOOKUP($A48, CDS3Y_bbg!BA$5:BB$241,2), -1)</f>
        <v>-1</v>
      </c>
      <c r="BC48">
        <f>IFERROR(VLOOKUP($A48, CDS3Y_bbg!BB$5:BC$241,2), -1)</f>
        <v>41722</v>
      </c>
      <c r="BD48">
        <f>IFERROR(VLOOKUP($A48, CDS3Y_bbg!BC$5:BD$241,2), -1)</f>
        <v>-1</v>
      </c>
      <c r="BE48">
        <f>IFERROR(VLOOKUP($A48, CDS3Y_bbg!BD$5:BE$241,2), -1)</f>
        <v>-1</v>
      </c>
      <c r="BF48">
        <f>IFERROR(VLOOKUP($A48, CDS3Y_bbg!BE$5:BF$241,2), -1)</f>
        <v>-1</v>
      </c>
      <c r="BG48">
        <f>IFERROR(VLOOKUP($A48, CDS3Y_bbg!BF$5:BG$241,2), -1)</f>
        <v>-1</v>
      </c>
      <c r="BH48">
        <f>IFERROR(VLOOKUP($A48, CDS3Y_bbg!BG$5:BH$241,2), -1)</f>
        <v>-1</v>
      </c>
      <c r="BI48">
        <f>IFERROR(VLOOKUP($A48, CDS3Y_bbg!BH$5:BI$241,2), -1)</f>
        <v>43424</v>
      </c>
      <c r="BJ48">
        <f>IFERROR(VLOOKUP($A48, CDS3Y_bbg!BI$5:BJ$241,2), -1)</f>
        <v>-1</v>
      </c>
      <c r="BK48">
        <f>IFERROR(VLOOKUP($A48, CDS3Y_bbg!BJ$5:BK$241,2), -1)</f>
        <v>-1</v>
      </c>
      <c r="BL48">
        <f>IFERROR(VLOOKUP($A48, CDS3Y_bbg!BK$5:BL$241,2), -1)</f>
        <v>-1</v>
      </c>
      <c r="BM48">
        <f>IFERROR(VLOOKUP($A48, CDS3Y_bbg!BL$5:BM$241,2), -1)</f>
        <v>43424</v>
      </c>
      <c r="BN48">
        <f>IFERROR(VLOOKUP($A48, CDS3Y_bbg!BM$5:BN$241,2), -1)</f>
        <v>-1</v>
      </c>
      <c r="BO48">
        <f>IFERROR(VLOOKUP($A48, CDS3Y_bbg!BN$5:BO$241,2), -1)</f>
        <v>43426</v>
      </c>
      <c r="BP48">
        <f>IFERROR(VLOOKUP($A48, CDS3Y_bbg!BO$5:BP$241,2), -1)</f>
        <v>-1</v>
      </c>
      <c r="BQ48">
        <f>IFERROR(VLOOKUP($A48, CDS3Y_bbg!BP$5:BQ$241,2), -1)</f>
        <v>-1</v>
      </c>
      <c r="BR48">
        <f>IFERROR(VLOOKUP($A48, CDS3Y_bbg!BQ$5:BR$241,2), -1)</f>
        <v>-1</v>
      </c>
      <c r="BS48">
        <f>IFERROR(VLOOKUP($A48, CDS3Y_bbg!BR$5:BS$241,2), -1)</f>
        <v>43426</v>
      </c>
      <c r="BT48">
        <f>IFERROR(VLOOKUP($A48, CDS3Y_bbg!BS$5:BT$241,2), -1)</f>
        <v>-1</v>
      </c>
      <c r="BU48">
        <f>IFERROR(VLOOKUP($A48, CDS3Y_bbg!BT$5:BU$241,2), -1)</f>
        <v>-1</v>
      </c>
      <c r="BV48">
        <f>IFERROR(VLOOKUP($A48, CDS3Y_bbg!BU$5:BV$241,2), -1)</f>
        <v>-1</v>
      </c>
      <c r="BW48">
        <f>IFERROR(VLOOKUP($A48, CDS3Y_bbg!BV$5:BW$241,2), -1)</f>
        <v>41915</v>
      </c>
      <c r="BX48">
        <f>IFERROR(VLOOKUP($A48, CDS3Y_bbg!BW$5:BX$241,2), -1)</f>
        <v>-1</v>
      </c>
      <c r="BY48">
        <f>IFERROR(VLOOKUP($A48, CDS3Y_bbg!BX$5:BY$241,2), -1)</f>
        <v>-1</v>
      </c>
      <c r="BZ48">
        <f>IFERROR(VLOOKUP($A48, CDS3Y_bbg!BY$5:BZ$241,2), -1)</f>
        <v>-1</v>
      </c>
      <c r="CA48">
        <f>IFERROR(VLOOKUP($A48, CDS3Y_bbg!BZ$5:CA$241,2), -1)</f>
        <v>41911</v>
      </c>
      <c r="CB48">
        <f>IFERROR(VLOOKUP($A48, CDS3Y_bbg!CA$5:CB$241,2), -1)</f>
        <v>-1</v>
      </c>
      <c r="CC48">
        <f>IFERROR(VLOOKUP($A48, CDS3Y_bbg!CB$5:CC$241,2), -1)</f>
        <v>41912</v>
      </c>
      <c r="CD48">
        <f>IFERROR(VLOOKUP($A48, CDS3Y_bbg!CC$5:CD$241,2), -1)</f>
        <v>-1</v>
      </c>
      <c r="CE48">
        <f>IFERROR(VLOOKUP($A48, CDS3Y_bbg!CD$5:CE$241,2), -1)</f>
        <v>43332</v>
      </c>
      <c r="CF48">
        <f>IFERROR(VLOOKUP($A48, CDS3Y_bbg!CE$5:CF$241,2), -1)</f>
        <v>15.5</v>
      </c>
      <c r="CG48">
        <f>IFERROR(VLOOKUP($A48, CDS3Y_bbg!CF$5:CG$241,2), -1)</f>
        <v>41893</v>
      </c>
      <c r="CH48">
        <f>IFERROR(VLOOKUP($A48, CDS3Y_bbg!CG$5:CH$241,2), -1)</f>
        <v>-1</v>
      </c>
      <c r="CI48">
        <f>IFERROR(VLOOKUP($A48, CDS3Y_bbg!CH$5:CI$241,2), -1)</f>
        <v>-1</v>
      </c>
      <c r="CJ48">
        <f>IFERROR(VLOOKUP($A48, CDS3Y_bbg!CI$5:CJ$241,2), -1)</f>
        <v>-1</v>
      </c>
      <c r="CK48">
        <f>IFERROR(VLOOKUP($A48, CDS3Y_bbg!CJ$5:CK$241,2), -1)</f>
        <v>41844</v>
      </c>
      <c r="CL48">
        <f>IFERROR(VLOOKUP($A48, CDS3Y_bbg!CK$5:CL$241,2), -1)</f>
        <v>20.5</v>
      </c>
      <c r="CM48">
        <f>IFERROR(VLOOKUP($A48, CDS3Y_bbg!CL$5:CM$241,2), -1)</f>
        <v>-1</v>
      </c>
      <c r="CN48">
        <f>IFERROR(VLOOKUP($A48, CDS3Y_bbg!CM$5:CN$241,2), -1)</f>
        <v>-1</v>
      </c>
    </row>
    <row r="49" spans="1:92" x14ac:dyDescent="0.25">
      <c r="A49" s="1">
        <v>37986</v>
      </c>
      <c r="B49">
        <f>IFERROR(VLOOKUP($A49, CDS3Y_bbg!A$5:B$241,2), -1)</f>
        <v>291.09699999999998</v>
      </c>
      <c r="C49">
        <f>IFERROR(VLOOKUP($A49, CDS3Y_bbg!B$5:C$241,2), -1)</f>
        <v>41831</v>
      </c>
      <c r="D49">
        <f>IFERROR(VLOOKUP($A49, CDS3Y_bbg!C$5:D$241,2), -1)</f>
        <v>102</v>
      </c>
      <c r="E49">
        <f>IFERROR(VLOOKUP($A49, CDS3Y_bbg!D$5:E$241,2), -1)</f>
        <v>44895</v>
      </c>
      <c r="F49">
        <f>IFERROR(VLOOKUP($A49, CDS3Y_bbg!E$5:F$241,2), -1)</f>
        <v>30.632000000000001</v>
      </c>
      <c r="G49">
        <f>IFERROR(VLOOKUP($A49, CDS3Y_bbg!F$5:G$241,2), -1)</f>
        <v>40360</v>
      </c>
      <c r="H49">
        <f>IFERROR(VLOOKUP($A49, CDS3Y_bbg!G$5:H$241,2), -1)</f>
        <v>19.5</v>
      </c>
      <c r="I49">
        <f>IFERROR(VLOOKUP($A49, CDS3Y_bbg!H$5:I$241,2), -1)</f>
        <v>44834</v>
      </c>
      <c r="J49">
        <f>IFERROR(VLOOKUP($A49, CDS3Y_bbg!I$5:J$241,2), -1)</f>
        <v>333.05099999999999</v>
      </c>
      <c r="K49">
        <f>IFERROR(VLOOKUP($A49, CDS3Y_bbg!J$5:K$241,2), -1)</f>
        <v>41819</v>
      </c>
      <c r="L49">
        <f>IFERROR(VLOOKUP($A49, CDS3Y_bbg!K$5:L$241,2), -1)</f>
        <v>75.332999999999998</v>
      </c>
      <c r="M49">
        <f>IFERROR(VLOOKUP($A49, CDS3Y_bbg!L$5:M$241,2), -1)</f>
        <v>40469</v>
      </c>
      <c r="N49">
        <f>IFERROR(VLOOKUP($A49, CDS3Y_bbg!M$5:N$241,2), -1)</f>
        <v>35</v>
      </c>
      <c r="O49">
        <f>IFERROR(VLOOKUP($A49, CDS3Y_bbg!N$5:O$241,2), -1)</f>
        <v>40289</v>
      </c>
      <c r="P49">
        <f>IFERROR(VLOOKUP($A49, CDS3Y_bbg!O$5:P$241,2), -1)</f>
        <v>21.43</v>
      </c>
      <c r="Q49">
        <f>IFERROR(VLOOKUP($A49, CDS3Y_bbg!P$5:Q$241,2), -1)</f>
        <v>44377</v>
      </c>
      <c r="R49">
        <f>IFERROR(VLOOKUP($A49, CDS3Y_bbg!Q$5:R$241,2), -1)</f>
        <v>72.832999999999998</v>
      </c>
      <c r="S49">
        <f>IFERROR(VLOOKUP($A49, CDS3Y_bbg!R$5:S$241,2), -1)</f>
        <v>43337</v>
      </c>
      <c r="T49">
        <f>IFERROR(VLOOKUP($A49, CDS3Y_bbg!S$5:T$241,2), -1)</f>
        <v>351.327</v>
      </c>
      <c r="U49">
        <f>IFERROR(VLOOKUP($A49, CDS3Y_bbg!T$5:U$241,2), -1)</f>
        <v>42062</v>
      </c>
      <c r="V49">
        <f>IFERROR(VLOOKUP($A49, CDS3Y_bbg!U$5:V$241,2), -1)</f>
        <v>28.167000000000002</v>
      </c>
      <c r="W49">
        <f>IFERROR(VLOOKUP($A49, CDS3Y_bbg!V$5:W$241,2), -1)</f>
        <v>42283</v>
      </c>
      <c r="X49">
        <f>IFERROR(VLOOKUP($A49, CDS3Y_bbg!W$5:X$241,2), -1)</f>
        <v>157.25</v>
      </c>
      <c r="Y49">
        <f>IFERROR(VLOOKUP($A49, CDS3Y_bbg!X$5:Y$241,2), -1)</f>
        <v>44468</v>
      </c>
      <c r="Z49">
        <f>IFERROR(VLOOKUP($A49, CDS3Y_bbg!Y$5:Z$241,2), -1)</f>
        <v>68.332999999999998</v>
      </c>
      <c r="AA49">
        <f>IFERROR(VLOOKUP($A49, CDS3Y_bbg!Z$5:AA$241,2), -1)</f>
        <v>40481</v>
      </c>
      <c r="AB49">
        <f>IFERROR(VLOOKUP($A49, CDS3Y_bbg!AA$5:AB$241,2), -1)</f>
        <v>19.850000000000001</v>
      </c>
      <c r="AC49">
        <f>IFERROR(VLOOKUP($A49, CDS3Y_bbg!AB$5:AC$241,2), -1)</f>
        <v>42676</v>
      </c>
      <c r="AD49">
        <f>IFERROR(VLOOKUP($A49, CDS3Y_bbg!AC$5:AD$241,2), -1)</f>
        <v>246.667</v>
      </c>
      <c r="AE49">
        <f>IFERROR(VLOOKUP($A49, CDS3Y_bbg!AD$5:AE$241,2), -1)</f>
        <v>41149</v>
      </c>
      <c r="AF49">
        <f>IFERROR(VLOOKUP($A49, CDS3Y_bbg!AE$5:AF$241,2), -1)</f>
        <v>-1</v>
      </c>
      <c r="AG49">
        <f>IFERROR(VLOOKUP($A49, CDS3Y_bbg!AF$5:AG$241,2), -1)</f>
        <v>42004</v>
      </c>
      <c r="AH49">
        <f>IFERROR(VLOOKUP($A49, CDS3Y_bbg!AG$5:AH$241,2), -1)</f>
        <v>-1</v>
      </c>
      <c r="AI49">
        <f>IFERROR(VLOOKUP($A49, CDS3Y_bbg!AH$5:AI$241,2), -1)</f>
        <v>-1</v>
      </c>
      <c r="AJ49">
        <f>IFERROR(VLOOKUP($A49, CDS3Y_bbg!AI$5:AJ$241,2), -1)</f>
        <v>-1</v>
      </c>
      <c r="AK49">
        <f>IFERROR(VLOOKUP($A49, CDS3Y_bbg!AJ$5:AK$241,2), -1)</f>
        <v>-1</v>
      </c>
      <c r="AL49">
        <f>IFERROR(VLOOKUP($A49, CDS3Y_bbg!AK$5:AL$241,2), -1)</f>
        <v>-1</v>
      </c>
      <c r="AM49">
        <f>IFERROR(VLOOKUP($A49, CDS3Y_bbg!AL$5:AM$241,2), -1)</f>
        <v>-1</v>
      </c>
      <c r="AN49">
        <f>IFERROR(VLOOKUP($A49, CDS3Y_bbg!AM$5:AN$241,2), -1)</f>
        <v>-1</v>
      </c>
      <c r="AO49">
        <f>IFERROR(VLOOKUP($A49, CDS3Y_bbg!AN$5:AO$241,2), -1)</f>
        <v>43424</v>
      </c>
      <c r="AP49">
        <f>IFERROR(VLOOKUP($A49, CDS3Y_bbg!AO$5:AP$241,2), -1)</f>
        <v>-1</v>
      </c>
      <c r="AQ49">
        <f>IFERROR(VLOOKUP($A49, CDS3Y_bbg!AP$5:AQ$241,2), -1)</f>
        <v>44625</v>
      </c>
      <c r="AR49">
        <f>IFERROR(VLOOKUP($A49, CDS3Y_bbg!AQ$5:AR$241,2), -1)</f>
        <v>-1</v>
      </c>
      <c r="AS49">
        <f>IFERROR(VLOOKUP($A49, CDS3Y_bbg!AR$5:AS$241,2), -1)</f>
        <v>44626</v>
      </c>
      <c r="AT49">
        <f>IFERROR(VLOOKUP($A49, CDS3Y_bbg!AS$5:AT$241,2), -1)</f>
        <v>-1</v>
      </c>
      <c r="AU49">
        <f>IFERROR(VLOOKUP($A49, CDS3Y_bbg!AT$5:AU$241,2), -1)</f>
        <v>-1</v>
      </c>
      <c r="AV49">
        <f>IFERROR(VLOOKUP($A49, CDS3Y_bbg!AU$5:AV$241,2), -1)</f>
        <v>-1</v>
      </c>
      <c r="AW49">
        <f>IFERROR(VLOOKUP($A49, CDS3Y_bbg!AV$5:AW$241,2), -1)</f>
        <v>41863</v>
      </c>
      <c r="AX49">
        <f>IFERROR(VLOOKUP($A49, CDS3Y_bbg!AW$5:AX$241,2), -1)</f>
        <v>-1</v>
      </c>
      <c r="AY49">
        <f>IFERROR(VLOOKUP($A49, CDS3Y_bbg!AX$5:AY$241,2), -1)</f>
        <v>43402</v>
      </c>
      <c r="AZ49">
        <f>IFERROR(VLOOKUP($A49, CDS3Y_bbg!AY$5:AZ$241,2), -1)</f>
        <v>-1</v>
      </c>
      <c r="BA49">
        <f>IFERROR(VLOOKUP($A49, CDS3Y_bbg!AZ$5:BA$241,2), -1)</f>
        <v>-1</v>
      </c>
      <c r="BB49">
        <f>IFERROR(VLOOKUP($A49, CDS3Y_bbg!BA$5:BB$241,2), -1)</f>
        <v>-1</v>
      </c>
      <c r="BC49">
        <f>IFERROR(VLOOKUP($A49, CDS3Y_bbg!BB$5:BC$241,2), -1)</f>
        <v>41722</v>
      </c>
      <c r="BD49">
        <f>IFERROR(VLOOKUP($A49, CDS3Y_bbg!BC$5:BD$241,2), -1)</f>
        <v>-1</v>
      </c>
      <c r="BE49">
        <f>IFERROR(VLOOKUP($A49, CDS3Y_bbg!BD$5:BE$241,2), -1)</f>
        <v>-1</v>
      </c>
      <c r="BF49">
        <f>IFERROR(VLOOKUP($A49, CDS3Y_bbg!BE$5:BF$241,2), -1)</f>
        <v>-1</v>
      </c>
      <c r="BG49">
        <f>IFERROR(VLOOKUP($A49, CDS3Y_bbg!BF$5:BG$241,2), -1)</f>
        <v>-1</v>
      </c>
      <c r="BH49">
        <f>IFERROR(VLOOKUP($A49, CDS3Y_bbg!BG$5:BH$241,2), -1)</f>
        <v>-1</v>
      </c>
      <c r="BI49">
        <f>IFERROR(VLOOKUP($A49, CDS3Y_bbg!BH$5:BI$241,2), -1)</f>
        <v>43424</v>
      </c>
      <c r="BJ49">
        <f>IFERROR(VLOOKUP($A49, CDS3Y_bbg!BI$5:BJ$241,2), -1)</f>
        <v>-1</v>
      </c>
      <c r="BK49">
        <f>IFERROR(VLOOKUP($A49, CDS3Y_bbg!BJ$5:BK$241,2), -1)</f>
        <v>-1</v>
      </c>
      <c r="BL49">
        <f>IFERROR(VLOOKUP($A49, CDS3Y_bbg!BK$5:BL$241,2), -1)</f>
        <v>-1</v>
      </c>
      <c r="BM49">
        <f>IFERROR(VLOOKUP($A49, CDS3Y_bbg!BL$5:BM$241,2), -1)</f>
        <v>43424</v>
      </c>
      <c r="BN49">
        <f>IFERROR(VLOOKUP($A49, CDS3Y_bbg!BM$5:BN$241,2), -1)</f>
        <v>-1</v>
      </c>
      <c r="BO49">
        <f>IFERROR(VLOOKUP($A49, CDS3Y_bbg!BN$5:BO$241,2), -1)</f>
        <v>43426</v>
      </c>
      <c r="BP49">
        <f>IFERROR(VLOOKUP($A49, CDS3Y_bbg!BO$5:BP$241,2), -1)</f>
        <v>-1</v>
      </c>
      <c r="BQ49">
        <f>IFERROR(VLOOKUP($A49, CDS3Y_bbg!BP$5:BQ$241,2), -1)</f>
        <v>-1</v>
      </c>
      <c r="BR49">
        <f>IFERROR(VLOOKUP($A49, CDS3Y_bbg!BQ$5:BR$241,2), -1)</f>
        <v>-1</v>
      </c>
      <c r="BS49">
        <f>IFERROR(VLOOKUP($A49, CDS3Y_bbg!BR$5:BS$241,2), -1)</f>
        <v>43426</v>
      </c>
      <c r="BT49">
        <f>IFERROR(VLOOKUP($A49, CDS3Y_bbg!BS$5:BT$241,2), -1)</f>
        <v>-1</v>
      </c>
      <c r="BU49">
        <f>IFERROR(VLOOKUP($A49, CDS3Y_bbg!BT$5:BU$241,2), -1)</f>
        <v>-1</v>
      </c>
      <c r="BV49">
        <f>IFERROR(VLOOKUP($A49, CDS3Y_bbg!BU$5:BV$241,2), -1)</f>
        <v>-1</v>
      </c>
      <c r="BW49">
        <f>IFERROR(VLOOKUP($A49, CDS3Y_bbg!BV$5:BW$241,2), -1)</f>
        <v>41915</v>
      </c>
      <c r="BX49">
        <f>IFERROR(VLOOKUP($A49, CDS3Y_bbg!BW$5:BX$241,2), -1)</f>
        <v>-1</v>
      </c>
      <c r="BY49">
        <f>IFERROR(VLOOKUP($A49, CDS3Y_bbg!BX$5:BY$241,2), -1)</f>
        <v>-1</v>
      </c>
      <c r="BZ49">
        <f>IFERROR(VLOOKUP($A49, CDS3Y_bbg!BY$5:BZ$241,2), -1)</f>
        <v>-1</v>
      </c>
      <c r="CA49">
        <f>IFERROR(VLOOKUP($A49, CDS3Y_bbg!BZ$5:CA$241,2), -1)</f>
        <v>41911</v>
      </c>
      <c r="CB49">
        <f>IFERROR(VLOOKUP($A49, CDS3Y_bbg!CA$5:CB$241,2), -1)</f>
        <v>-1</v>
      </c>
      <c r="CC49">
        <f>IFERROR(VLOOKUP($A49, CDS3Y_bbg!CB$5:CC$241,2), -1)</f>
        <v>41912</v>
      </c>
      <c r="CD49">
        <f>IFERROR(VLOOKUP($A49, CDS3Y_bbg!CC$5:CD$241,2), -1)</f>
        <v>-1</v>
      </c>
      <c r="CE49">
        <f>IFERROR(VLOOKUP($A49, CDS3Y_bbg!CD$5:CE$241,2), -1)</f>
        <v>43332</v>
      </c>
      <c r="CF49">
        <f>IFERROR(VLOOKUP($A49, CDS3Y_bbg!CE$5:CF$241,2), -1)</f>
        <v>15.5</v>
      </c>
      <c r="CG49">
        <f>IFERROR(VLOOKUP($A49, CDS3Y_bbg!CF$5:CG$241,2), -1)</f>
        <v>41893</v>
      </c>
      <c r="CH49">
        <f>IFERROR(VLOOKUP($A49, CDS3Y_bbg!CG$5:CH$241,2), -1)</f>
        <v>-1</v>
      </c>
      <c r="CI49">
        <f>IFERROR(VLOOKUP($A49, CDS3Y_bbg!CH$5:CI$241,2), -1)</f>
        <v>-1</v>
      </c>
      <c r="CJ49">
        <f>IFERROR(VLOOKUP($A49, CDS3Y_bbg!CI$5:CJ$241,2), -1)</f>
        <v>-1</v>
      </c>
      <c r="CK49">
        <f>IFERROR(VLOOKUP($A49, CDS3Y_bbg!CJ$5:CK$241,2), -1)</f>
        <v>41844</v>
      </c>
      <c r="CL49">
        <f>IFERROR(VLOOKUP($A49, CDS3Y_bbg!CK$5:CL$241,2), -1)</f>
        <v>20.5</v>
      </c>
      <c r="CM49">
        <f>IFERROR(VLOOKUP($A49, CDS3Y_bbg!CL$5:CM$241,2), -1)</f>
        <v>-1</v>
      </c>
      <c r="CN49">
        <f>IFERROR(VLOOKUP($A49, CDS3Y_bbg!CM$5:CN$241,2), -1)</f>
        <v>-1</v>
      </c>
    </row>
    <row r="50" spans="1:92" x14ac:dyDescent="0.25">
      <c r="A50" s="1">
        <v>38016</v>
      </c>
      <c r="B50">
        <f>IFERROR(VLOOKUP($A50, CDS3Y_bbg!A$5:B$241,2), -1)</f>
        <v>389.72500000000002</v>
      </c>
      <c r="C50">
        <f>IFERROR(VLOOKUP($A50, CDS3Y_bbg!B$5:C$241,2), -1)</f>
        <v>41831</v>
      </c>
      <c r="D50">
        <f>IFERROR(VLOOKUP($A50, CDS3Y_bbg!C$5:D$241,2), -1)</f>
        <v>77.5</v>
      </c>
      <c r="E50">
        <f>IFERROR(VLOOKUP($A50, CDS3Y_bbg!D$5:E$241,2), -1)</f>
        <v>44895</v>
      </c>
      <c r="F50">
        <f>IFERROR(VLOOKUP($A50, CDS3Y_bbg!E$5:F$241,2), -1)</f>
        <v>27.466999999999999</v>
      </c>
      <c r="G50">
        <f>IFERROR(VLOOKUP($A50, CDS3Y_bbg!F$5:G$241,2), -1)</f>
        <v>40360</v>
      </c>
      <c r="H50">
        <f>IFERROR(VLOOKUP($A50, CDS3Y_bbg!G$5:H$241,2), -1)</f>
        <v>20.332999999999998</v>
      </c>
      <c r="I50">
        <f>IFERROR(VLOOKUP($A50, CDS3Y_bbg!H$5:I$241,2), -1)</f>
        <v>44834</v>
      </c>
      <c r="J50">
        <f>IFERROR(VLOOKUP($A50, CDS3Y_bbg!I$5:J$241,2), -1)</f>
        <v>367.06200000000001</v>
      </c>
      <c r="K50">
        <f>IFERROR(VLOOKUP($A50, CDS3Y_bbg!J$5:K$241,2), -1)</f>
        <v>41819</v>
      </c>
      <c r="L50">
        <f>IFERROR(VLOOKUP($A50, CDS3Y_bbg!K$5:L$241,2), -1)</f>
        <v>73</v>
      </c>
      <c r="M50">
        <f>IFERROR(VLOOKUP($A50, CDS3Y_bbg!L$5:M$241,2), -1)</f>
        <v>40469</v>
      </c>
      <c r="N50">
        <f>IFERROR(VLOOKUP($A50, CDS3Y_bbg!M$5:N$241,2), -1)</f>
        <v>46.087000000000003</v>
      </c>
      <c r="O50">
        <f>IFERROR(VLOOKUP($A50, CDS3Y_bbg!N$5:O$241,2), -1)</f>
        <v>40289</v>
      </c>
      <c r="P50">
        <f>IFERROR(VLOOKUP($A50, CDS3Y_bbg!O$5:P$241,2), -1)</f>
        <v>27.663</v>
      </c>
      <c r="Q50">
        <f>IFERROR(VLOOKUP($A50, CDS3Y_bbg!P$5:Q$241,2), -1)</f>
        <v>44377</v>
      </c>
      <c r="R50">
        <f>IFERROR(VLOOKUP($A50, CDS3Y_bbg!Q$5:R$241,2), -1)</f>
        <v>76.667000000000002</v>
      </c>
      <c r="S50">
        <f>IFERROR(VLOOKUP($A50, CDS3Y_bbg!R$5:S$241,2), -1)</f>
        <v>43337</v>
      </c>
      <c r="T50">
        <f>IFERROR(VLOOKUP($A50, CDS3Y_bbg!S$5:T$241,2), -1)</f>
        <v>378.66500000000002</v>
      </c>
      <c r="U50">
        <f>IFERROR(VLOOKUP($A50, CDS3Y_bbg!T$5:U$241,2), -1)</f>
        <v>42062</v>
      </c>
      <c r="V50">
        <f>IFERROR(VLOOKUP($A50, CDS3Y_bbg!U$5:V$241,2), -1)</f>
        <v>24.832999999999998</v>
      </c>
      <c r="W50">
        <f>IFERROR(VLOOKUP($A50, CDS3Y_bbg!V$5:W$241,2), -1)</f>
        <v>42283</v>
      </c>
      <c r="X50">
        <f>IFERROR(VLOOKUP($A50, CDS3Y_bbg!W$5:X$241,2), -1)</f>
        <v>162</v>
      </c>
      <c r="Y50">
        <f>IFERROR(VLOOKUP($A50, CDS3Y_bbg!X$5:Y$241,2), -1)</f>
        <v>44468</v>
      </c>
      <c r="Z50">
        <f>IFERROR(VLOOKUP($A50, CDS3Y_bbg!Y$5:Z$241,2), -1)</f>
        <v>72.332999999999998</v>
      </c>
      <c r="AA50">
        <f>IFERROR(VLOOKUP($A50, CDS3Y_bbg!Z$5:AA$241,2), -1)</f>
        <v>40481</v>
      </c>
      <c r="AB50">
        <f>IFERROR(VLOOKUP($A50, CDS3Y_bbg!AA$5:AB$241,2), -1)</f>
        <v>24.03</v>
      </c>
      <c r="AC50">
        <f>IFERROR(VLOOKUP($A50, CDS3Y_bbg!AB$5:AC$241,2), -1)</f>
        <v>42676</v>
      </c>
      <c r="AD50">
        <f>IFERROR(VLOOKUP($A50, CDS3Y_bbg!AC$5:AD$241,2), -1)</f>
        <v>278.33300000000003</v>
      </c>
      <c r="AE50">
        <f>IFERROR(VLOOKUP($A50, CDS3Y_bbg!AD$5:AE$241,2), -1)</f>
        <v>41149</v>
      </c>
      <c r="AF50">
        <f>IFERROR(VLOOKUP($A50, CDS3Y_bbg!AE$5:AF$241,2), -1)</f>
        <v>-1</v>
      </c>
      <c r="AG50">
        <f>IFERROR(VLOOKUP($A50, CDS3Y_bbg!AF$5:AG$241,2), -1)</f>
        <v>42004</v>
      </c>
      <c r="AH50">
        <f>IFERROR(VLOOKUP($A50, CDS3Y_bbg!AG$5:AH$241,2), -1)</f>
        <v>-1</v>
      </c>
      <c r="AI50">
        <f>IFERROR(VLOOKUP($A50, CDS3Y_bbg!AH$5:AI$241,2), -1)</f>
        <v>-1</v>
      </c>
      <c r="AJ50">
        <f>IFERROR(VLOOKUP($A50, CDS3Y_bbg!AI$5:AJ$241,2), -1)</f>
        <v>-1</v>
      </c>
      <c r="AK50">
        <f>IFERROR(VLOOKUP($A50, CDS3Y_bbg!AJ$5:AK$241,2), -1)</f>
        <v>-1</v>
      </c>
      <c r="AL50">
        <f>IFERROR(VLOOKUP($A50, CDS3Y_bbg!AK$5:AL$241,2), -1)</f>
        <v>-1</v>
      </c>
      <c r="AM50">
        <f>IFERROR(VLOOKUP($A50, CDS3Y_bbg!AL$5:AM$241,2), -1)</f>
        <v>-1</v>
      </c>
      <c r="AN50">
        <f>IFERROR(VLOOKUP($A50, CDS3Y_bbg!AM$5:AN$241,2), -1)</f>
        <v>-1</v>
      </c>
      <c r="AO50">
        <f>IFERROR(VLOOKUP($A50, CDS3Y_bbg!AN$5:AO$241,2), -1)</f>
        <v>43424</v>
      </c>
      <c r="AP50">
        <f>IFERROR(VLOOKUP($A50, CDS3Y_bbg!AO$5:AP$241,2), -1)</f>
        <v>-1</v>
      </c>
      <c r="AQ50">
        <f>IFERROR(VLOOKUP($A50, CDS3Y_bbg!AP$5:AQ$241,2), -1)</f>
        <v>44625</v>
      </c>
      <c r="AR50">
        <f>IFERROR(VLOOKUP($A50, CDS3Y_bbg!AQ$5:AR$241,2), -1)</f>
        <v>-1</v>
      </c>
      <c r="AS50">
        <f>IFERROR(VLOOKUP($A50, CDS3Y_bbg!AR$5:AS$241,2), -1)</f>
        <v>44626</v>
      </c>
      <c r="AT50">
        <f>IFERROR(VLOOKUP($A50, CDS3Y_bbg!AS$5:AT$241,2), -1)</f>
        <v>-1</v>
      </c>
      <c r="AU50">
        <f>IFERROR(VLOOKUP($A50, CDS3Y_bbg!AT$5:AU$241,2), -1)</f>
        <v>-1</v>
      </c>
      <c r="AV50">
        <f>IFERROR(VLOOKUP($A50, CDS3Y_bbg!AU$5:AV$241,2), -1)</f>
        <v>-1</v>
      </c>
      <c r="AW50">
        <f>IFERROR(VLOOKUP($A50, CDS3Y_bbg!AV$5:AW$241,2), -1)</f>
        <v>41863</v>
      </c>
      <c r="AX50">
        <f>IFERROR(VLOOKUP($A50, CDS3Y_bbg!AW$5:AX$241,2), -1)</f>
        <v>-1</v>
      </c>
      <c r="AY50">
        <f>IFERROR(VLOOKUP($A50, CDS3Y_bbg!AX$5:AY$241,2), -1)</f>
        <v>43402</v>
      </c>
      <c r="AZ50">
        <f>IFERROR(VLOOKUP($A50, CDS3Y_bbg!AY$5:AZ$241,2), -1)</f>
        <v>-1</v>
      </c>
      <c r="BA50">
        <f>IFERROR(VLOOKUP($A50, CDS3Y_bbg!AZ$5:BA$241,2), -1)</f>
        <v>-1</v>
      </c>
      <c r="BB50">
        <f>IFERROR(VLOOKUP($A50, CDS3Y_bbg!BA$5:BB$241,2), -1)</f>
        <v>-1</v>
      </c>
      <c r="BC50">
        <f>IFERROR(VLOOKUP($A50, CDS3Y_bbg!BB$5:BC$241,2), -1)</f>
        <v>41722</v>
      </c>
      <c r="BD50">
        <f>IFERROR(VLOOKUP($A50, CDS3Y_bbg!BC$5:BD$241,2), -1)</f>
        <v>-1</v>
      </c>
      <c r="BE50">
        <f>IFERROR(VLOOKUP($A50, CDS3Y_bbg!BD$5:BE$241,2), -1)</f>
        <v>-1</v>
      </c>
      <c r="BF50">
        <f>IFERROR(VLOOKUP($A50, CDS3Y_bbg!BE$5:BF$241,2), -1)</f>
        <v>-1</v>
      </c>
      <c r="BG50">
        <f>IFERROR(VLOOKUP($A50, CDS3Y_bbg!BF$5:BG$241,2), -1)</f>
        <v>-1</v>
      </c>
      <c r="BH50">
        <f>IFERROR(VLOOKUP($A50, CDS3Y_bbg!BG$5:BH$241,2), -1)</f>
        <v>-1</v>
      </c>
      <c r="BI50">
        <f>IFERROR(VLOOKUP($A50, CDS3Y_bbg!BH$5:BI$241,2), -1)</f>
        <v>43424</v>
      </c>
      <c r="BJ50">
        <f>IFERROR(VLOOKUP($A50, CDS3Y_bbg!BI$5:BJ$241,2), -1)</f>
        <v>-1</v>
      </c>
      <c r="BK50">
        <f>IFERROR(VLOOKUP($A50, CDS3Y_bbg!BJ$5:BK$241,2), -1)</f>
        <v>-1</v>
      </c>
      <c r="BL50">
        <f>IFERROR(VLOOKUP($A50, CDS3Y_bbg!BK$5:BL$241,2), -1)</f>
        <v>-1</v>
      </c>
      <c r="BM50">
        <f>IFERROR(VLOOKUP($A50, CDS3Y_bbg!BL$5:BM$241,2), -1)</f>
        <v>43424</v>
      </c>
      <c r="BN50">
        <f>IFERROR(VLOOKUP($A50, CDS3Y_bbg!BM$5:BN$241,2), -1)</f>
        <v>-1</v>
      </c>
      <c r="BO50">
        <f>IFERROR(VLOOKUP($A50, CDS3Y_bbg!BN$5:BO$241,2), -1)</f>
        <v>43426</v>
      </c>
      <c r="BP50">
        <f>IFERROR(VLOOKUP($A50, CDS3Y_bbg!BO$5:BP$241,2), -1)</f>
        <v>-1</v>
      </c>
      <c r="BQ50">
        <f>IFERROR(VLOOKUP($A50, CDS3Y_bbg!BP$5:BQ$241,2), -1)</f>
        <v>-1</v>
      </c>
      <c r="BR50">
        <f>IFERROR(VLOOKUP($A50, CDS3Y_bbg!BQ$5:BR$241,2), -1)</f>
        <v>-1</v>
      </c>
      <c r="BS50">
        <f>IFERROR(VLOOKUP($A50, CDS3Y_bbg!BR$5:BS$241,2), -1)</f>
        <v>43426</v>
      </c>
      <c r="BT50">
        <f>IFERROR(VLOOKUP($A50, CDS3Y_bbg!BS$5:BT$241,2), -1)</f>
        <v>-1</v>
      </c>
      <c r="BU50">
        <f>IFERROR(VLOOKUP($A50, CDS3Y_bbg!BT$5:BU$241,2), -1)</f>
        <v>-1</v>
      </c>
      <c r="BV50">
        <f>IFERROR(VLOOKUP($A50, CDS3Y_bbg!BU$5:BV$241,2), -1)</f>
        <v>-1</v>
      </c>
      <c r="BW50">
        <f>IFERROR(VLOOKUP($A50, CDS3Y_bbg!BV$5:BW$241,2), -1)</f>
        <v>41915</v>
      </c>
      <c r="BX50">
        <f>IFERROR(VLOOKUP($A50, CDS3Y_bbg!BW$5:BX$241,2), -1)</f>
        <v>-1</v>
      </c>
      <c r="BY50">
        <f>IFERROR(VLOOKUP($A50, CDS3Y_bbg!BX$5:BY$241,2), -1)</f>
        <v>-1</v>
      </c>
      <c r="BZ50">
        <f>IFERROR(VLOOKUP($A50, CDS3Y_bbg!BY$5:BZ$241,2), -1)</f>
        <v>-1</v>
      </c>
      <c r="CA50">
        <f>IFERROR(VLOOKUP($A50, CDS3Y_bbg!BZ$5:CA$241,2), -1)</f>
        <v>41911</v>
      </c>
      <c r="CB50">
        <f>IFERROR(VLOOKUP($A50, CDS3Y_bbg!CA$5:CB$241,2), -1)</f>
        <v>-1</v>
      </c>
      <c r="CC50">
        <f>IFERROR(VLOOKUP($A50, CDS3Y_bbg!CB$5:CC$241,2), -1)</f>
        <v>41912</v>
      </c>
      <c r="CD50">
        <f>IFERROR(VLOOKUP($A50, CDS3Y_bbg!CC$5:CD$241,2), -1)</f>
        <v>-1</v>
      </c>
      <c r="CE50">
        <f>IFERROR(VLOOKUP($A50, CDS3Y_bbg!CD$5:CE$241,2), -1)</f>
        <v>43332</v>
      </c>
      <c r="CF50">
        <f>IFERROR(VLOOKUP($A50, CDS3Y_bbg!CE$5:CF$241,2), -1)</f>
        <v>15.5</v>
      </c>
      <c r="CG50">
        <f>IFERROR(VLOOKUP($A50, CDS3Y_bbg!CF$5:CG$241,2), -1)</f>
        <v>41893</v>
      </c>
      <c r="CH50">
        <f>IFERROR(VLOOKUP($A50, CDS3Y_bbg!CG$5:CH$241,2), -1)</f>
        <v>-1</v>
      </c>
      <c r="CI50">
        <f>IFERROR(VLOOKUP($A50, CDS3Y_bbg!CH$5:CI$241,2), -1)</f>
        <v>-1</v>
      </c>
      <c r="CJ50">
        <f>IFERROR(VLOOKUP($A50, CDS3Y_bbg!CI$5:CJ$241,2), -1)</f>
        <v>-1</v>
      </c>
      <c r="CK50">
        <f>IFERROR(VLOOKUP($A50, CDS3Y_bbg!CJ$5:CK$241,2), -1)</f>
        <v>41844</v>
      </c>
      <c r="CL50">
        <f>IFERROR(VLOOKUP($A50, CDS3Y_bbg!CK$5:CL$241,2), -1)</f>
        <v>22</v>
      </c>
      <c r="CM50">
        <f>IFERROR(VLOOKUP($A50, CDS3Y_bbg!CL$5:CM$241,2), -1)</f>
        <v>-1</v>
      </c>
      <c r="CN50">
        <f>IFERROR(VLOOKUP($A50, CDS3Y_bbg!CM$5:CN$241,2), -1)</f>
        <v>-1</v>
      </c>
    </row>
    <row r="51" spans="1:92" x14ac:dyDescent="0.25">
      <c r="A51" s="1">
        <v>38044</v>
      </c>
      <c r="B51">
        <f>IFERROR(VLOOKUP($A51, CDS3Y_bbg!A$5:B$241,2), -1)</f>
        <v>486.36799999999999</v>
      </c>
      <c r="C51">
        <f>IFERROR(VLOOKUP($A51, CDS3Y_bbg!B$5:C$241,2), -1)</f>
        <v>41831</v>
      </c>
      <c r="D51">
        <f>IFERROR(VLOOKUP($A51, CDS3Y_bbg!C$5:D$241,2), -1)</f>
        <v>92.667000000000002</v>
      </c>
      <c r="E51">
        <f>IFERROR(VLOOKUP($A51, CDS3Y_bbg!D$5:E$241,2), -1)</f>
        <v>44895</v>
      </c>
      <c r="F51">
        <f>IFERROR(VLOOKUP($A51, CDS3Y_bbg!E$5:F$241,2), -1)</f>
        <v>27.47</v>
      </c>
      <c r="G51">
        <f>IFERROR(VLOOKUP($A51, CDS3Y_bbg!F$5:G$241,2), -1)</f>
        <v>40360</v>
      </c>
      <c r="H51">
        <f>IFERROR(VLOOKUP($A51, CDS3Y_bbg!G$5:H$241,2), -1)</f>
        <v>23.356999999999999</v>
      </c>
      <c r="I51">
        <f>IFERROR(VLOOKUP($A51, CDS3Y_bbg!H$5:I$241,2), -1)</f>
        <v>44834</v>
      </c>
      <c r="J51">
        <f>IFERROR(VLOOKUP($A51, CDS3Y_bbg!I$5:J$241,2), -1)</f>
        <v>354.60700000000003</v>
      </c>
      <c r="K51">
        <f>IFERROR(VLOOKUP($A51, CDS3Y_bbg!J$5:K$241,2), -1)</f>
        <v>41819</v>
      </c>
      <c r="L51">
        <f>IFERROR(VLOOKUP($A51, CDS3Y_bbg!K$5:L$241,2), -1)</f>
        <v>71</v>
      </c>
      <c r="M51">
        <f>IFERROR(VLOOKUP($A51, CDS3Y_bbg!L$5:M$241,2), -1)</f>
        <v>40469</v>
      </c>
      <c r="N51">
        <f>IFERROR(VLOOKUP($A51, CDS3Y_bbg!M$5:N$241,2), -1)</f>
        <v>39.520000000000003</v>
      </c>
      <c r="O51">
        <f>IFERROR(VLOOKUP($A51, CDS3Y_bbg!N$5:O$241,2), -1)</f>
        <v>40289</v>
      </c>
      <c r="P51">
        <f>IFERROR(VLOOKUP($A51, CDS3Y_bbg!O$5:P$241,2), -1)</f>
        <v>29.565000000000001</v>
      </c>
      <c r="Q51">
        <f>IFERROR(VLOOKUP($A51, CDS3Y_bbg!P$5:Q$241,2), -1)</f>
        <v>44377</v>
      </c>
      <c r="R51">
        <f>IFERROR(VLOOKUP($A51, CDS3Y_bbg!Q$5:R$241,2), -1)</f>
        <v>71.667000000000002</v>
      </c>
      <c r="S51">
        <f>IFERROR(VLOOKUP($A51, CDS3Y_bbg!R$5:S$241,2), -1)</f>
        <v>43337</v>
      </c>
      <c r="T51">
        <f>IFERROR(VLOOKUP($A51, CDS3Y_bbg!S$5:T$241,2), -1)</f>
        <v>425.2</v>
      </c>
      <c r="U51">
        <f>IFERROR(VLOOKUP($A51, CDS3Y_bbg!T$5:U$241,2), -1)</f>
        <v>42062</v>
      </c>
      <c r="V51">
        <f>IFERROR(VLOOKUP($A51, CDS3Y_bbg!U$5:V$241,2), -1)</f>
        <v>24.875</v>
      </c>
      <c r="W51">
        <f>IFERROR(VLOOKUP($A51, CDS3Y_bbg!V$5:W$241,2), -1)</f>
        <v>42283</v>
      </c>
      <c r="X51">
        <f>IFERROR(VLOOKUP($A51, CDS3Y_bbg!W$5:X$241,2), -1)</f>
        <v>152.5</v>
      </c>
      <c r="Y51">
        <f>IFERROR(VLOOKUP($A51, CDS3Y_bbg!X$5:Y$241,2), -1)</f>
        <v>44468</v>
      </c>
      <c r="Z51">
        <f>IFERROR(VLOOKUP($A51, CDS3Y_bbg!Y$5:Z$241,2), -1)</f>
        <v>74</v>
      </c>
      <c r="AA51">
        <f>IFERROR(VLOOKUP($A51, CDS3Y_bbg!Z$5:AA$241,2), -1)</f>
        <v>40481</v>
      </c>
      <c r="AB51">
        <f>IFERROR(VLOOKUP($A51, CDS3Y_bbg!AA$5:AB$241,2), -1)</f>
        <v>31.71</v>
      </c>
      <c r="AC51">
        <f>IFERROR(VLOOKUP($A51, CDS3Y_bbg!AB$5:AC$241,2), -1)</f>
        <v>42676</v>
      </c>
      <c r="AD51">
        <f>IFERROR(VLOOKUP($A51, CDS3Y_bbg!AC$5:AD$241,2), -1)</f>
        <v>315.66699999999997</v>
      </c>
      <c r="AE51">
        <f>IFERROR(VLOOKUP($A51, CDS3Y_bbg!AD$5:AE$241,2), -1)</f>
        <v>41149</v>
      </c>
      <c r="AF51">
        <f>IFERROR(VLOOKUP($A51, CDS3Y_bbg!AE$5:AF$241,2), -1)</f>
        <v>-1</v>
      </c>
      <c r="AG51">
        <f>IFERROR(VLOOKUP($A51, CDS3Y_bbg!AF$5:AG$241,2), -1)</f>
        <v>42004</v>
      </c>
      <c r="AH51">
        <f>IFERROR(VLOOKUP($A51, CDS3Y_bbg!AG$5:AH$241,2), -1)</f>
        <v>-1</v>
      </c>
      <c r="AI51">
        <f>IFERROR(VLOOKUP($A51, CDS3Y_bbg!AH$5:AI$241,2), -1)</f>
        <v>-1</v>
      </c>
      <c r="AJ51">
        <f>IFERROR(VLOOKUP($A51, CDS3Y_bbg!AI$5:AJ$241,2), -1)</f>
        <v>-1</v>
      </c>
      <c r="AK51">
        <f>IFERROR(VLOOKUP($A51, CDS3Y_bbg!AJ$5:AK$241,2), -1)</f>
        <v>-1</v>
      </c>
      <c r="AL51">
        <f>IFERROR(VLOOKUP($A51, CDS3Y_bbg!AK$5:AL$241,2), -1)</f>
        <v>-1</v>
      </c>
      <c r="AM51">
        <f>IFERROR(VLOOKUP($A51, CDS3Y_bbg!AL$5:AM$241,2), -1)</f>
        <v>-1</v>
      </c>
      <c r="AN51">
        <f>IFERROR(VLOOKUP($A51, CDS3Y_bbg!AM$5:AN$241,2), -1)</f>
        <v>-1</v>
      </c>
      <c r="AO51">
        <f>IFERROR(VLOOKUP($A51, CDS3Y_bbg!AN$5:AO$241,2), -1)</f>
        <v>43424</v>
      </c>
      <c r="AP51">
        <f>IFERROR(VLOOKUP($A51, CDS3Y_bbg!AO$5:AP$241,2), -1)</f>
        <v>-1</v>
      </c>
      <c r="AQ51">
        <f>IFERROR(VLOOKUP($A51, CDS3Y_bbg!AP$5:AQ$241,2), -1)</f>
        <v>44625</v>
      </c>
      <c r="AR51">
        <f>IFERROR(VLOOKUP($A51, CDS3Y_bbg!AQ$5:AR$241,2), -1)</f>
        <v>-1</v>
      </c>
      <c r="AS51">
        <f>IFERROR(VLOOKUP($A51, CDS3Y_bbg!AR$5:AS$241,2), -1)</f>
        <v>44626</v>
      </c>
      <c r="AT51">
        <f>IFERROR(VLOOKUP($A51, CDS3Y_bbg!AS$5:AT$241,2), -1)</f>
        <v>-1</v>
      </c>
      <c r="AU51">
        <f>IFERROR(VLOOKUP($A51, CDS3Y_bbg!AT$5:AU$241,2), -1)</f>
        <v>-1</v>
      </c>
      <c r="AV51">
        <f>IFERROR(VLOOKUP($A51, CDS3Y_bbg!AU$5:AV$241,2), -1)</f>
        <v>-1</v>
      </c>
      <c r="AW51">
        <f>IFERROR(VLOOKUP($A51, CDS3Y_bbg!AV$5:AW$241,2), -1)</f>
        <v>41863</v>
      </c>
      <c r="AX51">
        <f>IFERROR(VLOOKUP($A51, CDS3Y_bbg!AW$5:AX$241,2), -1)</f>
        <v>-1</v>
      </c>
      <c r="AY51">
        <f>IFERROR(VLOOKUP($A51, CDS3Y_bbg!AX$5:AY$241,2), -1)</f>
        <v>43402</v>
      </c>
      <c r="AZ51">
        <f>IFERROR(VLOOKUP($A51, CDS3Y_bbg!AY$5:AZ$241,2), -1)</f>
        <v>-1</v>
      </c>
      <c r="BA51">
        <f>IFERROR(VLOOKUP($A51, CDS3Y_bbg!AZ$5:BA$241,2), -1)</f>
        <v>-1</v>
      </c>
      <c r="BB51">
        <f>IFERROR(VLOOKUP($A51, CDS3Y_bbg!BA$5:BB$241,2), -1)</f>
        <v>-1</v>
      </c>
      <c r="BC51">
        <f>IFERROR(VLOOKUP($A51, CDS3Y_bbg!BB$5:BC$241,2), -1)</f>
        <v>41722</v>
      </c>
      <c r="BD51">
        <f>IFERROR(VLOOKUP($A51, CDS3Y_bbg!BC$5:BD$241,2), -1)</f>
        <v>-1</v>
      </c>
      <c r="BE51">
        <f>IFERROR(VLOOKUP($A51, CDS3Y_bbg!BD$5:BE$241,2), -1)</f>
        <v>-1</v>
      </c>
      <c r="BF51">
        <f>IFERROR(VLOOKUP($A51, CDS3Y_bbg!BE$5:BF$241,2), -1)</f>
        <v>-1</v>
      </c>
      <c r="BG51">
        <f>IFERROR(VLOOKUP($A51, CDS3Y_bbg!BF$5:BG$241,2), -1)</f>
        <v>-1</v>
      </c>
      <c r="BH51">
        <f>IFERROR(VLOOKUP($A51, CDS3Y_bbg!BG$5:BH$241,2), -1)</f>
        <v>-1</v>
      </c>
      <c r="BI51">
        <f>IFERROR(VLOOKUP($A51, CDS3Y_bbg!BH$5:BI$241,2), -1)</f>
        <v>43424</v>
      </c>
      <c r="BJ51">
        <f>IFERROR(VLOOKUP($A51, CDS3Y_bbg!BI$5:BJ$241,2), -1)</f>
        <v>-1</v>
      </c>
      <c r="BK51">
        <f>IFERROR(VLOOKUP($A51, CDS3Y_bbg!BJ$5:BK$241,2), -1)</f>
        <v>-1</v>
      </c>
      <c r="BL51">
        <f>IFERROR(VLOOKUP($A51, CDS3Y_bbg!BK$5:BL$241,2), -1)</f>
        <v>-1</v>
      </c>
      <c r="BM51">
        <f>IFERROR(VLOOKUP($A51, CDS3Y_bbg!BL$5:BM$241,2), -1)</f>
        <v>43424</v>
      </c>
      <c r="BN51">
        <f>IFERROR(VLOOKUP($A51, CDS3Y_bbg!BM$5:BN$241,2), -1)</f>
        <v>-1</v>
      </c>
      <c r="BO51">
        <f>IFERROR(VLOOKUP($A51, CDS3Y_bbg!BN$5:BO$241,2), -1)</f>
        <v>43426</v>
      </c>
      <c r="BP51">
        <f>IFERROR(VLOOKUP($A51, CDS3Y_bbg!BO$5:BP$241,2), -1)</f>
        <v>-1</v>
      </c>
      <c r="BQ51">
        <f>IFERROR(VLOOKUP($A51, CDS3Y_bbg!BP$5:BQ$241,2), -1)</f>
        <v>-1</v>
      </c>
      <c r="BR51">
        <f>IFERROR(VLOOKUP($A51, CDS3Y_bbg!BQ$5:BR$241,2), -1)</f>
        <v>-1</v>
      </c>
      <c r="BS51">
        <f>IFERROR(VLOOKUP($A51, CDS3Y_bbg!BR$5:BS$241,2), -1)</f>
        <v>43426</v>
      </c>
      <c r="BT51">
        <f>IFERROR(VLOOKUP($A51, CDS3Y_bbg!BS$5:BT$241,2), -1)</f>
        <v>-1</v>
      </c>
      <c r="BU51">
        <f>IFERROR(VLOOKUP($A51, CDS3Y_bbg!BT$5:BU$241,2), -1)</f>
        <v>-1</v>
      </c>
      <c r="BV51">
        <f>IFERROR(VLOOKUP($A51, CDS3Y_bbg!BU$5:BV$241,2), -1)</f>
        <v>-1</v>
      </c>
      <c r="BW51">
        <f>IFERROR(VLOOKUP($A51, CDS3Y_bbg!BV$5:BW$241,2), -1)</f>
        <v>41915</v>
      </c>
      <c r="BX51">
        <f>IFERROR(VLOOKUP($A51, CDS3Y_bbg!BW$5:BX$241,2), -1)</f>
        <v>-1</v>
      </c>
      <c r="BY51">
        <f>IFERROR(VLOOKUP($A51, CDS3Y_bbg!BX$5:BY$241,2), -1)</f>
        <v>-1</v>
      </c>
      <c r="BZ51">
        <f>IFERROR(VLOOKUP($A51, CDS3Y_bbg!BY$5:BZ$241,2), -1)</f>
        <v>-1</v>
      </c>
      <c r="CA51">
        <f>IFERROR(VLOOKUP($A51, CDS3Y_bbg!BZ$5:CA$241,2), -1)</f>
        <v>41911</v>
      </c>
      <c r="CB51">
        <f>IFERROR(VLOOKUP($A51, CDS3Y_bbg!CA$5:CB$241,2), -1)</f>
        <v>-1</v>
      </c>
      <c r="CC51">
        <f>IFERROR(VLOOKUP($A51, CDS3Y_bbg!CB$5:CC$241,2), -1)</f>
        <v>41912</v>
      </c>
      <c r="CD51">
        <f>IFERROR(VLOOKUP($A51, CDS3Y_bbg!CC$5:CD$241,2), -1)</f>
        <v>-1</v>
      </c>
      <c r="CE51">
        <f>IFERROR(VLOOKUP($A51, CDS3Y_bbg!CD$5:CE$241,2), -1)</f>
        <v>43332</v>
      </c>
      <c r="CF51">
        <f>IFERROR(VLOOKUP($A51, CDS3Y_bbg!CE$5:CF$241,2), -1)</f>
        <v>15.5</v>
      </c>
      <c r="CG51">
        <f>IFERROR(VLOOKUP($A51, CDS3Y_bbg!CF$5:CG$241,2), -1)</f>
        <v>41893</v>
      </c>
      <c r="CH51">
        <f>IFERROR(VLOOKUP($A51, CDS3Y_bbg!CG$5:CH$241,2), -1)</f>
        <v>-1</v>
      </c>
      <c r="CI51">
        <f>IFERROR(VLOOKUP($A51, CDS3Y_bbg!CH$5:CI$241,2), -1)</f>
        <v>-1</v>
      </c>
      <c r="CJ51">
        <f>IFERROR(VLOOKUP($A51, CDS3Y_bbg!CI$5:CJ$241,2), -1)</f>
        <v>-1</v>
      </c>
      <c r="CK51">
        <f>IFERROR(VLOOKUP($A51, CDS3Y_bbg!CJ$5:CK$241,2), -1)</f>
        <v>41844</v>
      </c>
      <c r="CL51">
        <f>IFERROR(VLOOKUP($A51, CDS3Y_bbg!CK$5:CL$241,2), -1)</f>
        <v>21.5</v>
      </c>
      <c r="CM51">
        <f>IFERROR(VLOOKUP($A51, CDS3Y_bbg!CL$5:CM$241,2), -1)</f>
        <v>-1</v>
      </c>
      <c r="CN51">
        <f>IFERROR(VLOOKUP($A51, CDS3Y_bbg!CM$5:CN$241,2), -1)</f>
        <v>-1</v>
      </c>
    </row>
    <row r="52" spans="1:92" x14ac:dyDescent="0.25">
      <c r="A52" s="1">
        <v>38077</v>
      </c>
      <c r="B52">
        <f>IFERROR(VLOOKUP($A52, CDS3Y_bbg!A$5:B$241,2), -1)</f>
        <v>459.79399999999998</v>
      </c>
      <c r="C52">
        <f>IFERROR(VLOOKUP($A52, CDS3Y_bbg!B$5:C$241,2), -1)</f>
        <v>41831</v>
      </c>
      <c r="D52">
        <f>IFERROR(VLOOKUP($A52, CDS3Y_bbg!C$5:D$241,2), -1)</f>
        <v>71</v>
      </c>
      <c r="E52">
        <f>IFERROR(VLOOKUP($A52, CDS3Y_bbg!D$5:E$241,2), -1)</f>
        <v>44895</v>
      </c>
      <c r="F52">
        <f>IFERROR(VLOOKUP($A52, CDS3Y_bbg!E$5:F$241,2), -1)</f>
        <v>28.471</v>
      </c>
      <c r="G52">
        <f>IFERROR(VLOOKUP($A52, CDS3Y_bbg!F$5:G$241,2), -1)</f>
        <v>40360</v>
      </c>
      <c r="H52">
        <f>IFERROR(VLOOKUP($A52, CDS3Y_bbg!G$5:H$241,2), -1)</f>
        <v>24</v>
      </c>
      <c r="I52">
        <f>IFERROR(VLOOKUP($A52, CDS3Y_bbg!H$5:I$241,2), -1)</f>
        <v>44834</v>
      </c>
      <c r="J52">
        <f>IFERROR(VLOOKUP($A52, CDS3Y_bbg!I$5:J$241,2), -1)</f>
        <v>271.47699999999998</v>
      </c>
      <c r="K52">
        <f>IFERROR(VLOOKUP($A52, CDS3Y_bbg!J$5:K$241,2), -1)</f>
        <v>41819</v>
      </c>
      <c r="L52">
        <f>IFERROR(VLOOKUP($A52, CDS3Y_bbg!K$5:L$241,2), -1)</f>
        <v>76.332999999999998</v>
      </c>
      <c r="M52">
        <f>IFERROR(VLOOKUP($A52, CDS3Y_bbg!L$5:M$241,2), -1)</f>
        <v>40469</v>
      </c>
      <c r="N52">
        <f>IFERROR(VLOOKUP($A52, CDS3Y_bbg!M$5:N$241,2), -1)</f>
        <v>39.125999999999998</v>
      </c>
      <c r="O52">
        <f>IFERROR(VLOOKUP($A52, CDS3Y_bbg!N$5:O$241,2), -1)</f>
        <v>40289</v>
      </c>
      <c r="P52">
        <f>IFERROR(VLOOKUP($A52, CDS3Y_bbg!O$5:P$241,2), -1)</f>
        <v>31.3</v>
      </c>
      <c r="Q52">
        <f>IFERROR(VLOOKUP($A52, CDS3Y_bbg!P$5:Q$241,2), -1)</f>
        <v>44377</v>
      </c>
      <c r="R52">
        <f>IFERROR(VLOOKUP($A52, CDS3Y_bbg!Q$5:R$241,2), -1)</f>
        <v>72.5</v>
      </c>
      <c r="S52">
        <f>IFERROR(VLOOKUP($A52, CDS3Y_bbg!R$5:S$241,2), -1)</f>
        <v>43337</v>
      </c>
      <c r="T52">
        <f>IFERROR(VLOOKUP($A52, CDS3Y_bbg!S$5:T$241,2), -1)</f>
        <v>441.25</v>
      </c>
      <c r="U52">
        <f>IFERROR(VLOOKUP($A52, CDS3Y_bbg!T$5:U$241,2), -1)</f>
        <v>42062</v>
      </c>
      <c r="V52">
        <f>IFERROR(VLOOKUP($A52, CDS3Y_bbg!U$5:V$241,2), -1)</f>
        <v>21.167000000000002</v>
      </c>
      <c r="W52">
        <f>IFERROR(VLOOKUP($A52, CDS3Y_bbg!V$5:W$241,2), -1)</f>
        <v>42283</v>
      </c>
      <c r="X52">
        <f>IFERROR(VLOOKUP($A52, CDS3Y_bbg!W$5:X$241,2), -1)</f>
        <v>148.833</v>
      </c>
      <c r="Y52">
        <f>IFERROR(VLOOKUP($A52, CDS3Y_bbg!X$5:Y$241,2), -1)</f>
        <v>44468</v>
      </c>
      <c r="Z52">
        <f>IFERROR(VLOOKUP($A52, CDS3Y_bbg!Y$5:Z$241,2), -1)</f>
        <v>72.332999999999998</v>
      </c>
      <c r="AA52">
        <f>IFERROR(VLOOKUP($A52, CDS3Y_bbg!Z$5:AA$241,2), -1)</f>
        <v>40481</v>
      </c>
      <c r="AB52">
        <f>IFERROR(VLOOKUP($A52, CDS3Y_bbg!AA$5:AB$241,2), -1)</f>
        <v>30</v>
      </c>
      <c r="AC52">
        <f>IFERROR(VLOOKUP($A52, CDS3Y_bbg!AB$5:AC$241,2), -1)</f>
        <v>42676</v>
      </c>
      <c r="AD52">
        <f>IFERROR(VLOOKUP($A52, CDS3Y_bbg!AC$5:AD$241,2), -1)</f>
        <v>275</v>
      </c>
      <c r="AE52">
        <f>IFERROR(VLOOKUP($A52, CDS3Y_bbg!AD$5:AE$241,2), -1)</f>
        <v>41149</v>
      </c>
      <c r="AF52">
        <f>IFERROR(VLOOKUP($A52, CDS3Y_bbg!AE$5:AF$241,2), -1)</f>
        <v>-1</v>
      </c>
      <c r="AG52">
        <f>IFERROR(VLOOKUP($A52, CDS3Y_bbg!AF$5:AG$241,2), -1)</f>
        <v>42004</v>
      </c>
      <c r="AH52">
        <f>IFERROR(VLOOKUP($A52, CDS3Y_bbg!AG$5:AH$241,2), -1)</f>
        <v>-1</v>
      </c>
      <c r="AI52">
        <f>IFERROR(VLOOKUP($A52, CDS3Y_bbg!AH$5:AI$241,2), -1)</f>
        <v>-1</v>
      </c>
      <c r="AJ52">
        <f>IFERROR(VLOOKUP($A52, CDS3Y_bbg!AI$5:AJ$241,2), -1)</f>
        <v>-1</v>
      </c>
      <c r="AK52">
        <f>IFERROR(VLOOKUP($A52, CDS3Y_bbg!AJ$5:AK$241,2), -1)</f>
        <v>-1</v>
      </c>
      <c r="AL52">
        <f>IFERROR(VLOOKUP($A52, CDS3Y_bbg!AK$5:AL$241,2), -1)</f>
        <v>-1</v>
      </c>
      <c r="AM52">
        <f>IFERROR(VLOOKUP($A52, CDS3Y_bbg!AL$5:AM$241,2), -1)</f>
        <v>-1</v>
      </c>
      <c r="AN52">
        <f>IFERROR(VLOOKUP($A52, CDS3Y_bbg!AM$5:AN$241,2), -1)</f>
        <v>-1</v>
      </c>
      <c r="AO52">
        <f>IFERROR(VLOOKUP($A52, CDS3Y_bbg!AN$5:AO$241,2), -1)</f>
        <v>43424</v>
      </c>
      <c r="AP52">
        <f>IFERROR(VLOOKUP($A52, CDS3Y_bbg!AO$5:AP$241,2), -1)</f>
        <v>-1</v>
      </c>
      <c r="AQ52">
        <f>IFERROR(VLOOKUP($A52, CDS3Y_bbg!AP$5:AQ$241,2), -1)</f>
        <v>44625</v>
      </c>
      <c r="AR52">
        <f>IFERROR(VLOOKUP($A52, CDS3Y_bbg!AQ$5:AR$241,2), -1)</f>
        <v>-1</v>
      </c>
      <c r="AS52">
        <f>IFERROR(VLOOKUP($A52, CDS3Y_bbg!AR$5:AS$241,2), -1)</f>
        <v>44626</v>
      </c>
      <c r="AT52">
        <f>IFERROR(VLOOKUP($A52, CDS3Y_bbg!AS$5:AT$241,2), -1)</f>
        <v>-1</v>
      </c>
      <c r="AU52">
        <f>IFERROR(VLOOKUP($A52, CDS3Y_bbg!AT$5:AU$241,2), -1)</f>
        <v>-1</v>
      </c>
      <c r="AV52">
        <f>IFERROR(VLOOKUP($A52, CDS3Y_bbg!AU$5:AV$241,2), -1)</f>
        <v>-1</v>
      </c>
      <c r="AW52">
        <f>IFERROR(VLOOKUP($A52, CDS3Y_bbg!AV$5:AW$241,2), -1)</f>
        <v>41863</v>
      </c>
      <c r="AX52">
        <f>IFERROR(VLOOKUP($A52, CDS3Y_bbg!AW$5:AX$241,2), -1)</f>
        <v>-1</v>
      </c>
      <c r="AY52">
        <f>IFERROR(VLOOKUP($A52, CDS3Y_bbg!AX$5:AY$241,2), -1)</f>
        <v>43402</v>
      </c>
      <c r="AZ52">
        <f>IFERROR(VLOOKUP($A52, CDS3Y_bbg!AY$5:AZ$241,2), -1)</f>
        <v>-1</v>
      </c>
      <c r="BA52">
        <f>IFERROR(VLOOKUP($A52, CDS3Y_bbg!AZ$5:BA$241,2), -1)</f>
        <v>-1</v>
      </c>
      <c r="BB52">
        <f>IFERROR(VLOOKUP($A52, CDS3Y_bbg!BA$5:BB$241,2), -1)</f>
        <v>-1</v>
      </c>
      <c r="BC52">
        <f>IFERROR(VLOOKUP($A52, CDS3Y_bbg!BB$5:BC$241,2), -1)</f>
        <v>41722</v>
      </c>
      <c r="BD52">
        <f>IFERROR(VLOOKUP($A52, CDS3Y_bbg!BC$5:BD$241,2), -1)</f>
        <v>-1</v>
      </c>
      <c r="BE52">
        <f>IFERROR(VLOOKUP($A52, CDS3Y_bbg!BD$5:BE$241,2), -1)</f>
        <v>-1</v>
      </c>
      <c r="BF52">
        <f>IFERROR(VLOOKUP($A52, CDS3Y_bbg!BE$5:BF$241,2), -1)</f>
        <v>-1</v>
      </c>
      <c r="BG52">
        <f>IFERROR(VLOOKUP($A52, CDS3Y_bbg!BF$5:BG$241,2), -1)</f>
        <v>-1</v>
      </c>
      <c r="BH52">
        <f>IFERROR(VLOOKUP($A52, CDS3Y_bbg!BG$5:BH$241,2), -1)</f>
        <v>-1</v>
      </c>
      <c r="BI52">
        <f>IFERROR(VLOOKUP($A52, CDS3Y_bbg!BH$5:BI$241,2), -1)</f>
        <v>43424</v>
      </c>
      <c r="BJ52">
        <f>IFERROR(VLOOKUP($A52, CDS3Y_bbg!BI$5:BJ$241,2), -1)</f>
        <v>-1</v>
      </c>
      <c r="BK52">
        <f>IFERROR(VLOOKUP($A52, CDS3Y_bbg!BJ$5:BK$241,2), -1)</f>
        <v>-1</v>
      </c>
      <c r="BL52">
        <f>IFERROR(VLOOKUP($A52, CDS3Y_bbg!BK$5:BL$241,2), -1)</f>
        <v>-1</v>
      </c>
      <c r="BM52">
        <f>IFERROR(VLOOKUP($A52, CDS3Y_bbg!BL$5:BM$241,2), -1)</f>
        <v>43424</v>
      </c>
      <c r="BN52">
        <f>IFERROR(VLOOKUP($A52, CDS3Y_bbg!BM$5:BN$241,2), -1)</f>
        <v>-1</v>
      </c>
      <c r="BO52">
        <f>IFERROR(VLOOKUP($A52, CDS3Y_bbg!BN$5:BO$241,2), -1)</f>
        <v>43426</v>
      </c>
      <c r="BP52">
        <f>IFERROR(VLOOKUP($A52, CDS3Y_bbg!BO$5:BP$241,2), -1)</f>
        <v>-1</v>
      </c>
      <c r="BQ52">
        <f>IFERROR(VLOOKUP($A52, CDS3Y_bbg!BP$5:BQ$241,2), -1)</f>
        <v>-1</v>
      </c>
      <c r="BR52">
        <f>IFERROR(VLOOKUP($A52, CDS3Y_bbg!BQ$5:BR$241,2), -1)</f>
        <v>-1</v>
      </c>
      <c r="BS52">
        <f>IFERROR(VLOOKUP($A52, CDS3Y_bbg!BR$5:BS$241,2), -1)</f>
        <v>43426</v>
      </c>
      <c r="BT52">
        <f>IFERROR(VLOOKUP($A52, CDS3Y_bbg!BS$5:BT$241,2), -1)</f>
        <v>-1</v>
      </c>
      <c r="BU52">
        <f>IFERROR(VLOOKUP($A52, CDS3Y_bbg!BT$5:BU$241,2), -1)</f>
        <v>-1</v>
      </c>
      <c r="BV52">
        <f>IFERROR(VLOOKUP($A52, CDS3Y_bbg!BU$5:BV$241,2), -1)</f>
        <v>-1</v>
      </c>
      <c r="BW52">
        <f>IFERROR(VLOOKUP($A52, CDS3Y_bbg!BV$5:BW$241,2), -1)</f>
        <v>41915</v>
      </c>
      <c r="BX52">
        <f>IFERROR(VLOOKUP($A52, CDS3Y_bbg!BW$5:BX$241,2), -1)</f>
        <v>-1</v>
      </c>
      <c r="BY52">
        <f>IFERROR(VLOOKUP($A52, CDS3Y_bbg!BX$5:BY$241,2), -1)</f>
        <v>-1</v>
      </c>
      <c r="BZ52">
        <f>IFERROR(VLOOKUP($A52, CDS3Y_bbg!BY$5:BZ$241,2), -1)</f>
        <v>-1</v>
      </c>
      <c r="CA52">
        <f>IFERROR(VLOOKUP($A52, CDS3Y_bbg!BZ$5:CA$241,2), -1)</f>
        <v>41911</v>
      </c>
      <c r="CB52">
        <f>IFERROR(VLOOKUP($A52, CDS3Y_bbg!CA$5:CB$241,2), -1)</f>
        <v>-1</v>
      </c>
      <c r="CC52">
        <f>IFERROR(VLOOKUP($A52, CDS3Y_bbg!CB$5:CC$241,2), -1)</f>
        <v>41912</v>
      </c>
      <c r="CD52">
        <f>IFERROR(VLOOKUP($A52, CDS3Y_bbg!CC$5:CD$241,2), -1)</f>
        <v>-1</v>
      </c>
      <c r="CE52">
        <f>IFERROR(VLOOKUP($A52, CDS3Y_bbg!CD$5:CE$241,2), -1)</f>
        <v>43332</v>
      </c>
      <c r="CF52">
        <f>IFERROR(VLOOKUP($A52, CDS3Y_bbg!CE$5:CF$241,2), -1)</f>
        <v>15.5</v>
      </c>
      <c r="CG52">
        <f>IFERROR(VLOOKUP($A52, CDS3Y_bbg!CF$5:CG$241,2), -1)</f>
        <v>41893</v>
      </c>
      <c r="CH52">
        <f>IFERROR(VLOOKUP($A52, CDS3Y_bbg!CG$5:CH$241,2), -1)</f>
        <v>-1</v>
      </c>
      <c r="CI52">
        <f>IFERROR(VLOOKUP($A52, CDS3Y_bbg!CH$5:CI$241,2), -1)</f>
        <v>-1</v>
      </c>
      <c r="CJ52">
        <f>IFERROR(VLOOKUP($A52, CDS3Y_bbg!CI$5:CJ$241,2), -1)</f>
        <v>-1</v>
      </c>
      <c r="CK52">
        <f>IFERROR(VLOOKUP($A52, CDS3Y_bbg!CJ$5:CK$241,2), -1)</f>
        <v>41844</v>
      </c>
      <c r="CL52">
        <f>IFERROR(VLOOKUP($A52, CDS3Y_bbg!CK$5:CL$241,2), -1)</f>
        <v>21</v>
      </c>
      <c r="CM52">
        <f>IFERROR(VLOOKUP($A52, CDS3Y_bbg!CL$5:CM$241,2), -1)</f>
        <v>-1</v>
      </c>
      <c r="CN52">
        <f>IFERROR(VLOOKUP($A52, CDS3Y_bbg!CM$5:CN$241,2), -1)</f>
        <v>-1</v>
      </c>
    </row>
    <row r="53" spans="1:92" x14ac:dyDescent="0.25">
      <c r="A53" s="1">
        <v>38107</v>
      </c>
      <c r="B53">
        <f>IFERROR(VLOOKUP($A53, CDS3Y_bbg!A$5:B$241,2), -1)</f>
        <v>622.351</v>
      </c>
      <c r="C53">
        <f>IFERROR(VLOOKUP($A53, CDS3Y_bbg!B$5:C$241,2), -1)</f>
        <v>41831</v>
      </c>
      <c r="D53">
        <f>IFERROR(VLOOKUP($A53, CDS3Y_bbg!C$5:D$241,2), -1)</f>
        <v>89.25</v>
      </c>
      <c r="E53">
        <f>IFERROR(VLOOKUP($A53, CDS3Y_bbg!D$5:E$241,2), -1)</f>
        <v>44895</v>
      </c>
      <c r="F53">
        <f>IFERROR(VLOOKUP($A53, CDS3Y_bbg!E$5:F$241,2), -1)</f>
        <v>29.64</v>
      </c>
      <c r="G53">
        <f>IFERROR(VLOOKUP($A53, CDS3Y_bbg!F$5:G$241,2), -1)</f>
        <v>40360</v>
      </c>
      <c r="H53">
        <f>IFERROR(VLOOKUP($A53, CDS3Y_bbg!G$5:H$241,2), -1)</f>
        <v>30.613</v>
      </c>
      <c r="I53">
        <f>IFERROR(VLOOKUP($A53, CDS3Y_bbg!H$5:I$241,2), -1)</f>
        <v>44834</v>
      </c>
      <c r="J53">
        <f>IFERROR(VLOOKUP($A53, CDS3Y_bbg!I$5:J$241,2), -1)</f>
        <v>377.245</v>
      </c>
      <c r="K53">
        <f>IFERROR(VLOOKUP($A53, CDS3Y_bbg!J$5:K$241,2), -1)</f>
        <v>41819</v>
      </c>
      <c r="L53">
        <f>IFERROR(VLOOKUP($A53, CDS3Y_bbg!K$5:L$241,2), -1)</f>
        <v>61.332999999999998</v>
      </c>
      <c r="M53">
        <f>IFERROR(VLOOKUP($A53, CDS3Y_bbg!L$5:M$241,2), -1)</f>
        <v>40469</v>
      </c>
      <c r="N53">
        <f>IFERROR(VLOOKUP($A53, CDS3Y_bbg!M$5:N$241,2), -1)</f>
        <v>51.345999999999997</v>
      </c>
      <c r="O53">
        <f>IFERROR(VLOOKUP($A53, CDS3Y_bbg!N$5:O$241,2), -1)</f>
        <v>40289</v>
      </c>
      <c r="P53">
        <f>IFERROR(VLOOKUP($A53, CDS3Y_bbg!O$5:P$241,2), -1)</f>
        <v>36.113999999999997</v>
      </c>
      <c r="Q53">
        <f>IFERROR(VLOOKUP($A53, CDS3Y_bbg!P$5:Q$241,2), -1)</f>
        <v>44377</v>
      </c>
      <c r="R53">
        <f>IFERROR(VLOOKUP($A53, CDS3Y_bbg!Q$5:R$241,2), -1)</f>
        <v>103.292</v>
      </c>
      <c r="S53">
        <f>IFERROR(VLOOKUP($A53, CDS3Y_bbg!R$5:S$241,2), -1)</f>
        <v>43337</v>
      </c>
      <c r="T53">
        <f>IFERROR(VLOOKUP($A53, CDS3Y_bbg!S$5:T$241,2), -1)</f>
        <v>409.77499999999998</v>
      </c>
      <c r="U53">
        <f>IFERROR(VLOOKUP($A53, CDS3Y_bbg!T$5:U$241,2), -1)</f>
        <v>42062</v>
      </c>
      <c r="V53">
        <f>IFERROR(VLOOKUP($A53, CDS3Y_bbg!U$5:V$241,2), -1)</f>
        <v>19.25</v>
      </c>
      <c r="W53">
        <f>IFERROR(VLOOKUP($A53, CDS3Y_bbg!V$5:W$241,2), -1)</f>
        <v>42283</v>
      </c>
      <c r="X53">
        <f>IFERROR(VLOOKUP($A53, CDS3Y_bbg!W$5:X$241,2), -1)</f>
        <v>195.625</v>
      </c>
      <c r="Y53">
        <f>IFERROR(VLOOKUP($A53, CDS3Y_bbg!X$5:Y$241,2), -1)</f>
        <v>44468</v>
      </c>
      <c r="Z53">
        <f>IFERROR(VLOOKUP($A53, CDS3Y_bbg!Y$5:Z$241,2), -1)</f>
        <v>77.5</v>
      </c>
      <c r="AA53">
        <f>IFERROR(VLOOKUP($A53, CDS3Y_bbg!Z$5:AA$241,2), -1)</f>
        <v>40481</v>
      </c>
      <c r="AB53">
        <f>IFERROR(VLOOKUP($A53, CDS3Y_bbg!AA$5:AB$241,2), -1)</f>
        <v>33.625</v>
      </c>
      <c r="AC53">
        <f>IFERROR(VLOOKUP($A53, CDS3Y_bbg!AB$5:AC$241,2), -1)</f>
        <v>42676</v>
      </c>
      <c r="AD53">
        <f>IFERROR(VLOOKUP($A53, CDS3Y_bbg!AC$5:AD$241,2), -1)</f>
        <v>369.66699999999997</v>
      </c>
      <c r="AE53">
        <f>IFERROR(VLOOKUP($A53, CDS3Y_bbg!AD$5:AE$241,2), -1)</f>
        <v>41149</v>
      </c>
      <c r="AF53">
        <f>IFERROR(VLOOKUP($A53, CDS3Y_bbg!AE$5:AF$241,2), -1)</f>
        <v>-1</v>
      </c>
      <c r="AG53">
        <f>IFERROR(VLOOKUP($A53, CDS3Y_bbg!AF$5:AG$241,2), -1)</f>
        <v>42004</v>
      </c>
      <c r="AH53">
        <f>IFERROR(VLOOKUP($A53, CDS3Y_bbg!AG$5:AH$241,2), -1)</f>
        <v>-1</v>
      </c>
      <c r="AI53">
        <f>IFERROR(VLOOKUP($A53, CDS3Y_bbg!AH$5:AI$241,2), -1)</f>
        <v>-1</v>
      </c>
      <c r="AJ53">
        <f>IFERROR(VLOOKUP($A53, CDS3Y_bbg!AI$5:AJ$241,2), -1)</f>
        <v>-1</v>
      </c>
      <c r="AK53">
        <f>IFERROR(VLOOKUP($A53, CDS3Y_bbg!AJ$5:AK$241,2), -1)</f>
        <v>-1</v>
      </c>
      <c r="AL53">
        <f>IFERROR(VLOOKUP($A53, CDS3Y_bbg!AK$5:AL$241,2), -1)</f>
        <v>-1</v>
      </c>
      <c r="AM53">
        <f>IFERROR(VLOOKUP($A53, CDS3Y_bbg!AL$5:AM$241,2), -1)</f>
        <v>-1</v>
      </c>
      <c r="AN53">
        <f>IFERROR(VLOOKUP($A53, CDS3Y_bbg!AM$5:AN$241,2), -1)</f>
        <v>-1</v>
      </c>
      <c r="AO53">
        <f>IFERROR(VLOOKUP($A53, CDS3Y_bbg!AN$5:AO$241,2), -1)</f>
        <v>43424</v>
      </c>
      <c r="AP53">
        <f>IFERROR(VLOOKUP($A53, CDS3Y_bbg!AO$5:AP$241,2), -1)</f>
        <v>-1</v>
      </c>
      <c r="AQ53">
        <f>IFERROR(VLOOKUP($A53, CDS3Y_bbg!AP$5:AQ$241,2), -1)</f>
        <v>44625</v>
      </c>
      <c r="AR53">
        <f>IFERROR(VLOOKUP($A53, CDS3Y_bbg!AQ$5:AR$241,2), -1)</f>
        <v>-1</v>
      </c>
      <c r="AS53">
        <f>IFERROR(VLOOKUP($A53, CDS3Y_bbg!AR$5:AS$241,2), -1)</f>
        <v>44626</v>
      </c>
      <c r="AT53">
        <f>IFERROR(VLOOKUP($A53, CDS3Y_bbg!AS$5:AT$241,2), -1)</f>
        <v>-1</v>
      </c>
      <c r="AU53">
        <f>IFERROR(VLOOKUP($A53, CDS3Y_bbg!AT$5:AU$241,2), -1)</f>
        <v>-1</v>
      </c>
      <c r="AV53">
        <f>IFERROR(VLOOKUP($A53, CDS3Y_bbg!AU$5:AV$241,2), -1)</f>
        <v>-1</v>
      </c>
      <c r="AW53">
        <f>IFERROR(VLOOKUP($A53, CDS3Y_bbg!AV$5:AW$241,2), -1)</f>
        <v>41863</v>
      </c>
      <c r="AX53">
        <f>IFERROR(VLOOKUP($A53, CDS3Y_bbg!AW$5:AX$241,2), -1)</f>
        <v>-1</v>
      </c>
      <c r="AY53">
        <f>IFERROR(VLOOKUP($A53, CDS3Y_bbg!AX$5:AY$241,2), -1)</f>
        <v>43402</v>
      </c>
      <c r="AZ53">
        <f>IFERROR(VLOOKUP($A53, CDS3Y_bbg!AY$5:AZ$241,2), -1)</f>
        <v>-1</v>
      </c>
      <c r="BA53">
        <f>IFERROR(VLOOKUP($A53, CDS3Y_bbg!AZ$5:BA$241,2), -1)</f>
        <v>-1</v>
      </c>
      <c r="BB53">
        <f>IFERROR(VLOOKUP($A53, CDS3Y_bbg!BA$5:BB$241,2), -1)</f>
        <v>-1</v>
      </c>
      <c r="BC53">
        <f>IFERROR(VLOOKUP($A53, CDS3Y_bbg!BB$5:BC$241,2), -1)</f>
        <v>41722</v>
      </c>
      <c r="BD53">
        <f>IFERROR(VLOOKUP($A53, CDS3Y_bbg!BC$5:BD$241,2), -1)</f>
        <v>-1</v>
      </c>
      <c r="BE53">
        <f>IFERROR(VLOOKUP($A53, CDS3Y_bbg!BD$5:BE$241,2), -1)</f>
        <v>-1</v>
      </c>
      <c r="BF53">
        <f>IFERROR(VLOOKUP($A53, CDS3Y_bbg!BE$5:BF$241,2), -1)</f>
        <v>-1</v>
      </c>
      <c r="BG53">
        <f>IFERROR(VLOOKUP($A53, CDS3Y_bbg!BF$5:BG$241,2), -1)</f>
        <v>-1</v>
      </c>
      <c r="BH53">
        <f>IFERROR(VLOOKUP($A53, CDS3Y_bbg!BG$5:BH$241,2), -1)</f>
        <v>-1</v>
      </c>
      <c r="BI53">
        <f>IFERROR(VLOOKUP($A53, CDS3Y_bbg!BH$5:BI$241,2), -1)</f>
        <v>43424</v>
      </c>
      <c r="BJ53">
        <f>IFERROR(VLOOKUP($A53, CDS3Y_bbg!BI$5:BJ$241,2), -1)</f>
        <v>-1</v>
      </c>
      <c r="BK53">
        <f>IFERROR(VLOOKUP($A53, CDS3Y_bbg!BJ$5:BK$241,2), -1)</f>
        <v>-1</v>
      </c>
      <c r="BL53">
        <f>IFERROR(VLOOKUP($A53, CDS3Y_bbg!BK$5:BL$241,2), -1)</f>
        <v>-1</v>
      </c>
      <c r="BM53">
        <f>IFERROR(VLOOKUP($A53, CDS3Y_bbg!BL$5:BM$241,2), -1)</f>
        <v>43424</v>
      </c>
      <c r="BN53">
        <f>IFERROR(VLOOKUP($A53, CDS3Y_bbg!BM$5:BN$241,2), -1)</f>
        <v>-1</v>
      </c>
      <c r="BO53">
        <f>IFERROR(VLOOKUP($A53, CDS3Y_bbg!BN$5:BO$241,2), -1)</f>
        <v>43426</v>
      </c>
      <c r="BP53">
        <f>IFERROR(VLOOKUP($A53, CDS3Y_bbg!BO$5:BP$241,2), -1)</f>
        <v>-1</v>
      </c>
      <c r="BQ53">
        <f>IFERROR(VLOOKUP($A53, CDS3Y_bbg!BP$5:BQ$241,2), -1)</f>
        <v>-1</v>
      </c>
      <c r="BR53">
        <f>IFERROR(VLOOKUP($A53, CDS3Y_bbg!BQ$5:BR$241,2), -1)</f>
        <v>-1</v>
      </c>
      <c r="BS53">
        <f>IFERROR(VLOOKUP($A53, CDS3Y_bbg!BR$5:BS$241,2), -1)</f>
        <v>43426</v>
      </c>
      <c r="BT53">
        <f>IFERROR(VLOOKUP($A53, CDS3Y_bbg!BS$5:BT$241,2), -1)</f>
        <v>-1</v>
      </c>
      <c r="BU53">
        <f>IFERROR(VLOOKUP($A53, CDS3Y_bbg!BT$5:BU$241,2), -1)</f>
        <v>-1</v>
      </c>
      <c r="BV53">
        <f>IFERROR(VLOOKUP($A53, CDS3Y_bbg!BU$5:BV$241,2), -1)</f>
        <v>-1</v>
      </c>
      <c r="BW53">
        <f>IFERROR(VLOOKUP($A53, CDS3Y_bbg!BV$5:BW$241,2), -1)</f>
        <v>41915</v>
      </c>
      <c r="BX53">
        <f>IFERROR(VLOOKUP($A53, CDS3Y_bbg!BW$5:BX$241,2), -1)</f>
        <v>-1</v>
      </c>
      <c r="BY53">
        <f>IFERROR(VLOOKUP($A53, CDS3Y_bbg!BX$5:BY$241,2), -1)</f>
        <v>-1</v>
      </c>
      <c r="BZ53">
        <f>IFERROR(VLOOKUP($A53, CDS3Y_bbg!BY$5:BZ$241,2), -1)</f>
        <v>-1</v>
      </c>
      <c r="CA53">
        <f>IFERROR(VLOOKUP($A53, CDS3Y_bbg!BZ$5:CA$241,2), -1)</f>
        <v>41911</v>
      </c>
      <c r="CB53">
        <f>IFERROR(VLOOKUP($A53, CDS3Y_bbg!CA$5:CB$241,2), -1)</f>
        <v>-1</v>
      </c>
      <c r="CC53">
        <f>IFERROR(VLOOKUP($A53, CDS3Y_bbg!CB$5:CC$241,2), -1)</f>
        <v>41912</v>
      </c>
      <c r="CD53">
        <f>IFERROR(VLOOKUP($A53, CDS3Y_bbg!CC$5:CD$241,2), -1)</f>
        <v>-1</v>
      </c>
      <c r="CE53">
        <f>IFERROR(VLOOKUP($A53, CDS3Y_bbg!CD$5:CE$241,2), -1)</f>
        <v>43332</v>
      </c>
      <c r="CF53">
        <f>IFERROR(VLOOKUP($A53, CDS3Y_bbg!CE$5:CF$241,2), -1)</f>
        <v>13.333</v>
      </c>
      <c r="CG53">
        <f>IFERROR(VLOOKUP($A53, CDS3Y_bbg!CF$5:CG$241,2), -1)</f>
        <v>41893</v>
      </c>
      <c r="CH53">
        <f>IFERROR(VLOOKUP($A53, CDS3Y_bbg!CG$5:CH$241,2), -1)</f>
        <v>-1</v>
      </c>
      <c r="CI53">
        <f>IFERROR(VLOOKUP($A53, CDS3Y_bbg!CH$5:CI$241,2), -1)</f>
        <v>-1</v>
      </c>
      <c r="CJ53">
        <f>IFERROR(VLOOKUP($A53, CDS3Y_bbg!CI$5:CJ$241,2), -1)</f>
        <v>-1</v>
      </c>
      <c r="CK53">
        <f>IFERROR(VLOOKUP($A53, CDS3Y_bbg!CJ$5:CK$241,2), -1)</f>
        <v>41844</v>
      </c>
      <c r="CL53">
        <f>IFERROR(VLOOKUP($A53, CDS3Y_bbg!CK$5:CL$241,2), -1)</f>
        <v>18.667000000000002</v>
      </c>
      <c r="CM53">
        <f>IFERROR(VLOOKUP($A53, CDS3Y_bbg!CL$5:CM$241,2), -1)</f>
        <v>-1</v>
      </c>
      <c r="CN53">
        <f>IFERROR(VLOOKUP($A53, CDS3Y_bbg!CM$5:CN$241,2), -1)</f>
        <v>-1</v>
      </c>
    </row>
    <row r="54" spans="1:92" x14ac:dyDescent="0.25">
      <c r="A54" s="1">
        <v>38138</v>
      </c>
      <c r="B54">
        <f>IFERROR(VLOOKUP($A54, CDS3Y_bbg!A$5:B$241,2), -1)</f>
        <v>696.35699999999997</v>
      </c>
      <c r="C54">
        <f>IFERROR(VLOOKUP($A54, CDS3Y_bbg!B$5:C$241,2), -1)</f>
        <v>41831</v>
      </c>
      <c r="D54">
        <f>IFERROR(VLOOKUP($A54, CDS3Y_bbg!C$5:D$241,2), -1)</f>
        <v>112.126</v>
      </c>
      <c r="E54">
        <f>IFERROR(VLOOKUP($A54, CDS3Y_bbg!D$5:E$241,2), -1)</f>
        <v>44895</v>
      </c>
      <c r="F54">
        <f>IFERROR(VLOOKUP($A54, CDS3Y_bbg!E$5:F$241,2), -1)</f>
        <v>32.64</v>
      </c>
      <c r="G54">
        <f>IFERROR(VLOOKUP($A54, CDS3Y_bbg!F$5:G$241,2), -1)</f>
        <v>40360</v>
      </c>
      <c r="H54">
        <f>IFERROR(VLOOKUP($A54, CDS3Y_bbg!G$5:H$241,2), -1)</f>
        <v>28.667000000000002</v>
      </c>
      <c r="I54">
        <f>IFERROR(VLOOKUP($A54, CDS3Y_bbg!H$5:I$241,2), -1)</f>
        <v>44834</v>
      </c>
      <c r="J54">
        <f>IFERROR(VLOOKUP($A54, CDS3Y_bbg!I$5:J$241,2), -1)</f>
        <v>440.91</v>
      </c>
      <c r="K54">
        <f>IFERROR(VLOOKUP($A54, CDS3Y_bbg!J$5:K$241,2), -1)</f>
        <v>41819</v>
      </c>
      <c r="L54">
        <f>IFERROR(VLOOKUP($A54, CDS3Y_bbg!K$5:L$241,2), -1)</f>
        <v>73.584000000000003</v>
      </c>
      <c r="M54">
        <f>IFERROR(VLOOKUP($A54, CDS3Y_bbg!L$5:M$241,2), -1)</f>
        <v>40469</v>
      </c>
      <c r="N54">
        <f>IFERROR(VLOOKUP($A54, CDS3Y_bbg!M$5:N$241,2), -1)</f>
        <v>46.75</v>
      </c>
      <c r="O54">
        <f>IFERROR(VLOOKUP($A54, CDS3Y_bbg!N$5:O$241,2), -1)</f>
        <v>40289</v>
      </c>
      <c r="P54">
        <f>IFERROR(VLOOKUP($A54, CDS3Y_bbg!O$5:P$241,2), -1)</f>
        <v>36.75</v>
      </c>
      <c r="Q54">
        <f>IFERROR(VLOOKUP($A54, CDS3Y_bbg!P$5:Q$241,2), -1)</f>
        <v>44377</v>
      </c>
      <c r="R54">
        <f>IFERROR(VLOOKUP($A54, CDS3Y_bbg!Q$5:R$241,2), -1)</f>
        <v>103.667</v>
      </c>
      <c r="S54">
        <f>IFERROR(VLOOKUP($A54, CDS3Y_bbg!R$5:S$241,2), -1)</f>
        <v>43337</v>
      </c>
      <c r="T54">
        <f>IFERROR(VLOOKUP($A54, CDS3Y_bbg!S$5:T$241,2), -1)</f>
        <v>423.33300000000003</v>
      </c>
      <c r="U54">
        <f>IFERROR(VLOOKUP($A54, CDS3Y_bbg!T$5:U$241,2), -1)</f>
        <v>42062</v>
      </c>
      <c r="V54">
        <f>IFERROR(VLOOKUP($A54, CDS3Y_bbg!U$5:V$241,2), -1)</f>
        <v>24.925999999999998</v>
      </c>
      <c r="W54">
        <f>IFERROR(VLOOKUP($A54, CDS3Y_bbg!V$5:W$241,2), -1)</f>
        <v>42283</v>
      </c>
      <c r="X54">
        <f>IFERROR(VLOOKUP($A54, CDS3Y_bbg!W$5:X$241,2), -1)</f>
        <v>216.13399999999999</v>
      </c>
      <c r="Y54">
        <f>IFERROR(VLOOKUP($A54, CDS3Y_bbg!X$5:Y$241,2), -1)</f>
        <v>44468</v>
      </c>
      <c r="Z54">
        <f>IFERROR(VLOOKUP($A54, CDS3Y_bbg!Y$5:Z$241,2), -1)</f>
        <v>92.167000000000002</v>
      </c>
      <c r="AA54">
        <f>IFERROR(VLOOKUP($A54, CDS3Y_bbg!Z$5:AA$241,2), -1)</f>
        <v>40481</v>
      </c>
      <c r="AB54">
        <f>IFERROR(VLOOKUP($A54, CDS3Y_bbg!AA$5:AB$241,2), -1)</f>
        <v>32</v>
      </c>
      <c r="AC54">
        <f>IFERROR(VLOOKUP($A54, CDS3Y_bbg!AB$5:AC$241,2), -1)</f>
        <v>42676</v>
      </c>
      <c r="AD54">
        <f>IFERROR(VLOOKUP($A54, CDS3Y_bbg!AC$5:AD$241,2), -1)</f>
        <v>519.16700000000003</v>
      </c>
      <c r="AE54">
        <f>IFERROR(VLOOKUP($A54, CDS3Y_bbg!AD$5:AE$241,2), -1)</f>
        <v>41149</v>
      </c>
      <c r="AF54">
        <f>IFERROR(VLOOKUP($A54, CDS3Y_bbg!AE$5:AF$241,2), -1)</f>
        <v>-1</v>
      </c>
      <c r="AG54">
        <f>IFERROR(VLOOKUP($A54, CDS3Y_bbg!AF$5:AG$241,2), -1)</f>
        <v>42004</v>
      </c>
      <c r="AH54">
        <f>IFERROR(VLOOKUP($A54, CDS3Y_bbg!AG$5:AH$241,2), -1)</f>
        <v>-1</v>
      </c>
      <c r="AI54">
        <f>IFERROR(VLOOKUP($A54, CDS3Y_bbg!AH$5:AI$241,2), -1)</f>
        <v>-1</v>
      </c>
      <c r="AJ54">
        <f>IFERROR(VLOOKUP($A54, CDS3Y_bbg!AI$5:AJ$241,2), -1)</f>
        <v>-1</v>
      </c>
      <c r="AK54">
        <f>IFERROR(VLOOKUP($A54, CDS3Y_bbg!AJ$5:AK$241,2), -1)</f>
        <v>-1</v>
      </c>
      <c r="AL54">
        <f>IFERROR(VLOOKUP($A54, CDS3Y_bbg!AK$5:AL$241,2), -1)</f>
        <v>-1</v>
      </c>
      <c r="AM54">
        <f>IFERROR(VLOOKUP($A54, CDS3Y_bbg!AL$5:AM$241,2), -1)</f>
        <v>-1</v>
      </c>
      <c r="AN54">
        <f>IFERROR(VLOOKUP($A54, CDS3Y_bbg!AM$5:AN$241,2), -1)</f>
        <v>-1</v>
      </c>
      <c r="AO54">
        <f>IFERROR(VLOOKUP($A54, CDS3Y_bbg!AN$5:AO$241,2), -1)</f>
        <v>43424</v>
      </c>
      <c r="AP54">
        <f>IFERROR(VLOOKUP($A54, CDS3Y_bbg!AO$5:AP$241,2), -1)</f>
        <v>-1</v>
      </c>
      <c r="AQ54">
        <f>IFERROR(VLOOKUP($A54, CDS3Y_bbg!AP$5:AQ$241,2), -1)</f>
        <v>44625</v>
      </c>
      <c r="AR54">
        <f>IFERROR(VLOOKUP($A54, CDS3Y_bbg!AQ$5:AR$241,2), -1)</f>
        <v>-1</v>
      </c>
      <c r="AS54">
        <f>IFERROR(VLOOKUP($A54, CDS3Y_bbg!AR$5:AS$241,2), -1)</f>
        <v>44626</v>
      </c>
      <c r="AT54">
        <f>IFERROR(VLOOKUP($A54, CDS3Y_bbg!AS$5:AT$241,2), -1)</f>
        <v>-1</v>
      </c>
      <c r="AU54">
        <f>IFERROR(VLOOKUP($A54, CDS3Y_bbg!AT$5:AU$241,2), -1)</f>
        <v>-1</v>
      </c>
      <c r="AV54">
        <f>IFERROR(VLOOKUP($A54, CDS3Y_bbg!AU$5:AV$241,2), -1)</f>
        <v>-1</v>
      </c>
      <c r="AW54">
        <f>IFERROR(VLOOKUP($A54, CDS3Y_bbg!AV$5:AW$241,2), -1)</f>
        <v>41863</v>
      </c>
      <c r="AX54">
        <f>IFERROR(VLOOKUP($A54, CDS3Y_bbg!AW$5:AX$241,2), -1)</f>
        <v>-1</v>
      </c>
      <c r="AY54">
        <f>IFERROR(VLOOKUP($A54, CDS3Y_bbg!AX$5:AY$241,2), -1)</f>
        <v>43402</v>
      </c>
      <c r="AZ54">
        <f>IFERROR(VLOOKUP($A54, CDS3Y_bbg!AY$5:AZ$241,2), -1)</f>
        <v>-1</v>
      </c>
      <c r="BA54">
        <f>IFERROR(VLOOKUP($A54, CDS3Y_bbg!AZ$5:BA$241,2), -1)</f>
        <v>-1</v>
      </c>
      <c r="BB54">
        <f>IFERROR(VLOOKUP($A54, CDS3Y_bbg!BA$5:BB$241,2), -1)</f>
        <v>-1</v>
      </c>
      <c r="BC54">
        <f>IFERROR(VLOOKUP($A54, CDS3Y_bbg!BB$5:BC$241,2), -1)</f>
        <v>41722</v>
      </c>
      <c r="BD54">
        <f>IFERROR(VLOOKUP($A54, CDS3Y_bbg!BC$5:BD$241,2), -1)</f>
        <v>-1</v>
      </c>
      <c r="BE54">
        <f>IFERROR(VLOOKUP($A54, CDS3Y_bbg!BD$5:BE$241,2), -1)</f>
        <v>-1</v>
      </c>
      <c r="BF54">
        <f>IFERROR(VLOOKUP($A54, CDS3Y_bbg!BE$5:BF$241,2), -1)</f>
        <v>-1</v>
      </c>
      <c r="BG54">
        <f>IFERROR(VLOOKUP($A54, CDS3Y_bbg!BF$5:BG$241,2), -1)</f>
        <v>-1</v>
      </c>
      <c r="BH54">
        <f>IFERROR(VLOOKUP($A54, CDS3Y_bbg!BG$5:BH$241,2), -1)</f>
        <v>-1</v>
      </c>
      <c r="BI54">
        <f>IFERROR(VLOOKUP($A54, CDS3Y_bbg!BH$5:BI$241,2), -1)</f>
        <v>43424</v>
      </c>
      <c r="BJ54">
        <f>IFERROR(VLOOKUP($A54, CDS3Y_bbg!BI$5:BJ$241,2), -1)</f>
        <v>-1</v>
      </c>
      <c r="BK54">
        <f>IFERROR(VLOOKUP($A54, CDS3Y_bbg!BJ$5:BK$241,2), -1)</f>
        <v>-1</v>
      </c>
      <c r="BL54">
        <f>IFERROR(VLOOKUP($A54, CDS3Y_bbg!BK$5:BL$241,2), -1)</f>
        <v>-1</v>
      </c>
      <c r="BM54">
        <f>IFERROR(VLOOKUP($A54, CDS3Y_bbg!BL$5:BM$241,2), -1)</f>
        <v>43424</v>
      </c>
      <c r="BN54">
        <f>IFERROR(VLOOKUP($A54, CDS3Y_bbg!BM$5:BN$241,2), -1)</f>
        <v>-1</v>
      </c>
      <c r="BO54">
        <f>IFERROR(VLOOKUP($A54, CDS3Y_bbg!BN$5:BO$241,2), -1)</f>
        <v>43426</v>
      </c>
      <c r="BP54">
        <f>IFERROR(VLOOKUP($A54, CDS3Y_bbg!BO$5:BP$241,2), -1)</f>
        <v>-1</v>
      </c>
      <c r="BQ54">
        <f>IFERROR(VLOOKUP($A54, CDS3Y_bbg!BP$5:BQ$241,2), -1)</f>
        <v>-1</v>
      </c>
      <c r="BR54">
        <f>IFERROR(VLOOKUP($A54, CDS3Y_bbg!BQ$5:BR$241,2), -1)</f>
        <v>-1</v>
      </c>
      <c r="BS54">
        <f>IFERROR(VLOOKUP($A54, CDS3Y_bbg!BR$5:BS$241,2), -1)</f>
        <v>43426</v>
      </c>
      <c r="BT54">
        <f>IFERROR(VLOOKUP($A54, CDS3Y_bbg!BS$5:BT$241,2), -1)</f>
        <v>-1</v>
      </c>
      <c r="BU54">
        <f>IFERROR(VLOOKUP($A54, CDS3Y_bbg!BT$5:BU$241,2), -1)</f>
        <v>-1</v>
      </c>
      <c r="BV54">
        <f>IFERROR(VLOOKUP($A54, CDS3Y_bbg!BU$5:BV$241,2), -1)</f>
        <v>-1</v>
      </c>
      <c r="BW54">
        <f>IFERROR(VLOOKUP($A54, CDS3Y_bbg!BV$5:BW$241,2), -1)</f>
        <v>41915</v>
      </c>
      <c r="BX54">
        <f>IFERROR(VLOOKUP($A54, CDS3Y_bbg!BW$5:BX$241,2), -1)</f>
        <v>-1</v>
      </c>
      <c r="BY54">
        <f>IFERROR(VLOOKUP($A54, CDS3Y_bbg!BX$5:BY$241,2), -1)</f>
        <v>-1</v>
      </c>
      <c r="BZ54">
        <f>IFERROR(VLOOKUP($A54, CDS3Y_bbg!BY$5:BZ$241,2), -1)</f>
        <v>-1</v>
      </c>
      <c r="CA54">
        <f>IFERROR(VLOOKUP($A54, CDS3Y_bbg!BZ$5:CA$241,2), -1)</f>
        <v>41911</v>
      </c>
      <c r="CB54">
        <f>IFERROR(VLOOKUP($A54, CDS3Y_bbg!CA$5:CB$241,2), -1)</f>
        <v>-1</v>
      </c>
      <c r="CC54">
        <f>IFERROR(VLOOKUP($A54, CDS3Y_bbg!CB$5:CC$241,2), -1)</f>
        <v>41912</v>
      </c>
      <c r="CD54">
        <f>IFERROR(VLOOKUP($A54, CDS3Y_bbg!CC$5:CD$241,2), -1)</f>
        <v>-1</v>
      </c>
      <c r="CE54">
        <f>IFERROR(VLOOKUP($A54, CDS3Y_bbg!CD$5:CE$241,2), -1)</f>
        <v>43332</v>
      </c>
      <c r="CF54">
        <f>IFERROR(VLOOKUP($A54, CDS3Y_bbg!CE$5:CF$241,2), -1)</f>
        <v>14.5</v>
      </c>
      <c r="CG54">
        <f>IFERROR(VLOOKUP($A54, CDS3Y_bbg!CF$5:CG$241,2), -1)</f>
        <v>41893</v>
      </c>
      <c r="CH54">
        <f>IFERROR(VLOOKUP($A54, CDS3Y_bbg!CG$5:CH$241,2), -1)</f>
        <v>-1</v>
      </c>
      <c r="CI54">
        <f>IFERROR(VLOOKUP($A54, CDS3Y_bbg!CH$5:CI$241,2), -1)</f>
        <v>-1</v>
      </c>
      <c r="CJ54">
        <f>IFERROR(VLOOKUP($A54, CDS3Y_bbg!CI$5:CJ$241,2), -1)</f>
        <v>-1</v>
      </c>
      <c r="CK54">
        <f>IFERROR(VLOOKUP($A54, CDS3Y_bbg!CJ$5:CK$241,2), -1)</f>
        <v>41844</v>
      </c>
      <c r="CL54">
        <f>IFERROR(VLOOKUP($A54, CDS3Y_bbg!CK$5:CL$241,2), -1)</f>
        <v>18.986000000000001</v>
      </c>
      <c r="CM54">
        <f>IFERROR(VLOOKUP($A54, CDS3Y_bbg!CL$5:CM$241,2), -1)</f>
        <v>-1</v>
      </c>
      <c r="CN54">
        <f>IFERROR(VLOOKUP($A54, CDS3Y_bbg!CM$5:CN$241,2), -1)</f>
        <v>-1</v>
      </c>
    </row>
    <row r="55" spans="1:92" x14ac:dyDescent="0.25">
      <c r="A55" s="1">
        <v>38168</v>
      </c>
      <c r="B55">
        <f>IFERROR(VLOOKUP($A55, CDS3Y_bbg!A$5:B$241,2), -1)</f>
        <v>592.09699999999998</v>
      </c>
      <c r="C55">
        <f>IFERROR(VLOOKUP($A55, CDS3Y_bbg!B$5:C$241,2), -1)</f>
        <v>41831</v>
      </c>
      <c r="D55">
        <f>IFERROR(VLOOKUP($A55, CDS3Y_bbg!C$5:D$241,2), -1)</f>
        <v>63.25</v>
      </c>
      <c r="E55">
        <f>IFERROR(VLOOKUP($A55, CDS3Y_bbg!D$5:E$241,2), -1)</f>
        <v>44895</v>
      </c>
      <c r="F55">
        <f>IFERROR(VLOOKUP($A55, CDS3Y_bbg!E$5:F$241,2), -1)</f>
        <v>30.957999999999998</v>
      </c>
      <c r="G55">
        <f>IFERROR(VLOOKUP($A55, CDS3Y_bbg!F$5:G$241,2), -1)</f>
        <v>40360</v>
      </c>
      <c r="H55">
        <f>IFERROR(VLOOKUP($A55, CDS3Y_bbg!G$5:H$241,2), -1)</f>
        <v>27.378</v>
      </c>
      <c r="I55">
        <f>IFERROR(VLOOKUP($A55, CDS3Y_bbg!H$5:I$241,2), -1)</f>
        <v>44834</v>
      </c>
      <c r="J55">
        <f>IFERROR(VLOOKUP($A55, CDS3Y_bbg!I$5:J$241,2), -1)</f>
        <v>376.27199999999999</v>
      </c>
      <c r="K55">
        <f>IFERROR(VLOOKUP($A55, CDS3Y_bbg!J$5:K$241,2), -1)</f>
        <v>41819</v>
      </c>
      <c r="L55">
        <f>IFERROR(VLOOKUP($A55, CDS3Y_bbg!K$5:L$241,2), -1)</f>
        <v>54.667000000000002</v>
      </c>
      <c r="M55">
        <f>IFERROR(VLOOKUP($A55, CDS3Y_bbg!L$5:M$241,2), -1)</f>
        <v>40469</v>
      </c>
      <c r="N55">
        <f>IFERROR(VLOOKUP($A55, CDS3Y_bbg!M$5:N$241,2), -1)</f>
        <v>41.145000000000003</v>
      </c>
      <c r="O55">
        <f>IFERROR(VLOOKUP($A55, CDS3Y_bbg!N$5:O$241,2), -1)</f>
        <v>40289</v>
      </c>
      <c r="P55">
        <f>IFERROR(VLOOKUP($A55, CDS3Y_bbg!O$5:P$241,2), -1)</f>
        <v>31.087</v>
      </c>
      <c r="Q55">
        <f>IFERROR(VLOOKUP($A55, CDS3Y_bbg!P$5:Q$241,2), -1)</f>
        <v>44377</v>
      </c>
      <c r="R55">
        <f>IFERROR(VLOOKUP($A55, CDS3Y_bbg!Q$5:R$241,2), -1)</f>
        <v>94.683999999999997</v>
      </c>
      <c r="S55">
        <f>IFERROR(VLOOKUP($A55, CDS3Y_bbg!R$5:S$241,2), -1)</f>
        <v>43337</v>
      </c>
      <c r="T55">
        <f>IFERROR(VLOOKUP($A55, CDS3Y_bbg!S$5:T$241,2), -1)</f>
        <v>402.202</v>
      </c>
      <c r="U55">
        <f>IFERROR(VLOOKUP($A55, CDS3Y_bbg!T$5:U$241,2), -1)</f>
        <v>42062</v>
      </c>
      <c r="V55">
        <f>IFERROR(VLOOKUP($A55, CDS3Y_bbg!U$5:V$241,2), -1)</f>
        <v>20.832999999999998</v>
      </c>
      <c r="W55">
        <f>IFERROR(VLOOKUP($A55, CDS3Y_bbg!V$5:W$241,2), -1)</f>
        <v>42283</v>
      </c>
      <c r="X55">
        <f>IFERROR(VLOOKUP($A55, CDS3Y_bbg!W$5:X$241,2), -1)</f>
        <v>190.167</v>
      </c>
      <c r="Y55">
        <f>IFERROR(VLOOKUP($A55, CDS3Y_bbg!X$5:Y$241,2), -1)</f>
        <v>44468</v>
      </c>
      <c r="Z55">
        <f>IFERROR(VLOOKUP($A55, CDS3Y_bbg!Y$5:Z$241,2), -1)</f>
        <v>78</v>
      </c>
      <c r="AA55">
        <f>IFERROR(VLOOKUP($A55, CDS3Y_bbg!Z$5:AA$241,2), -1)</f>
        <v>40481</v>
      </c>
      <c r="AB55">
        <f>IFERROR(VLOOKUP($A55, CDS3Y_bbg!AA$5:AB$241,2), -1)</f>
        <v>33.268000000000001</v>
      </c>
      <c r="AC55">
        <f>IFERROR(VLOOKUP($A55, CDS3Y_bbg!AB$5:AC$241,2), -1)</f>
        <v>42676</v>
      </c>
      <c r="AD55">
        <f>IFERROR(VLOOKUP($A55, CDS3Y_bbg!AC$5:AD$241,2), -1)</f>
        <v>460</v>
      </c>
      <c r="AE55">
        <f>IFERROR(VLOOKUP($A55, CDS3Y_bbg!AD$5:AE$241,2), -1)</f>
        <v>41149</v>
      </c>
      <c r="AF55">
        <f>IFERROR(VLOOKUP($A55, CDS3Y_bbg!AE$5:AF$241,2), -1)</f>
        <v>-1</v>
      </c>
      <c r="AG55">
        <f>IFERROR(VLOOKUP($A55, CDS3Y_bbg!AF$5:AG$241,2), -1)</f>
        <v>42004</v>
      </c>
      <c r="AH55">
        <f>IFERROR(VLOOKUP($A55, CDS3Y_bbg!AG$5:AH$241,2), -1)</f>
        <v>-1</v>
      </c>
      <c r="AI55">
        <f>IFERROR(VLOOKUP($A55, CDS3Y_bbg!AH$5:AI$241,2), -1)</f>
        <v>-1</v>
      </c>
      <c r="AJ55">
        <f>IFERROR(VLOOKUP($A55, CDS3Y_bbg!AI$5:AJ$241,2), -1)</f>
        <v>-1</v>
      </c>
      <c r="AK55">
        <f>IFERROR(VLOOKUP($A55, CDS3Y_bbg!AJ$5:AK$241,2), -1)</f>
        <v>-1</v>
      </c>
      <c r="AL55">
        <f>IFERROR(VLOOKUP($A55, CDS3Y_bbg!AK$5:AL$241,2), -1)</f>
        <v>-1</v>
      </c>
      <c r="AM55">
        <f>IFERROR(VLOOKUP($A55, CDS3Y_bbg!AL$5:AM$241,2), -1)</f>
        <v>-1</v>
      </c>
      <c r="AN55">
        <f>IFERROR(VLOOKUP($A55, CDS3Y_bbg!AM$5:AN$241,2), -1)</f>
        <v>-1</v>
      </c>
      <c r="AO55">
        <f>IFERROR(VLOOKUP($A55, CDS3Y_bbg!AN$5:AO$241,2), -1)</f>
        <v>43424</v>
      </c>
      <c r="AP55">
        <f>IFERROR(VLOOKUP($A55, CDS3Y_bbg!AO$5:AP$241,2), -1)</f>
        <v>-1</v>
      </c>
      <c r="AQ55">
        <f>IFERROR(VLOOKUP($A55, CDS3Y_bbg!AP$5:AQ$241,2), -1)</f>
        <v>44625</v>
      </c>
      <c r="AR55">
        <f>IFERROR(VLOOKUP($A55, CDS3Y_bbg!AQ$5:AR$241,2), -1)</f>
        <v>-1</v>
      </c>
      <c r="AS55">
        <f>IFERROR(VLOOKUP($A55, CDS3Y_bbg!AR$5:AS$241,2), -1)</f>
        <v>44626</v>
      </c>
      <c r="AT55">
        <f>IFERROR(VLOOKUP($A55, CDS3Y_bbg!AS$5:AT$241,2), -1)</f>
        <v>-1</v>
      </c>
      <c r="AU55">
        <f>IFERROR(VLOOKUP($A55, CDS3Y_bbg!AT$5:AU$241,2), -1)</f>
        <v>-1</v>
      </c>
      <c r="AV55">
        <f>IFERROR(VLOOKUP($A55, CDS3Y_bbg!AU$5:AV$241,2), -1)</f>
        <v>-1</v>
      </c>
      <c r="AW55">
        <f>IFERROR(VLOOKUP($A55, CDS3Y_bbg!AV$5:AW$241,2), -1)</f>
        <v>41863</v>
      </c>
      <c r="AX55">
        <f>IFERROR(VLOOKUP($A55, CDS3Y_bbg!AW$5:AX$241,2), -1)</f>
        <v>-1</v>
      </c>
      <c r="AY55">
        <f>IFERROR(VLOOKUP($A55, CDS3Y_bbg!AX$5:AY$241,2), -1)</f>
        <v>43402</v>
      </c>
      <c r="AZ55">
        <f>IFERROR(VLOOKUP($A55, CDS3Y_bbg!AY$5:AZ$241,2), -1)</f>
        <v>-1</v>
      </c>
      <c r="BA55">
        <f>IFERROR(VLOOKUP($A55, CDS3Y_bbg!AZ$5:BA$241,2), -1)</f>
        <v>-1</v>
      </c>
      <c r="BB55">
        <f>IFERROR(VLOOKUP($A55, CDS3Y_bbg!BA$5:BB$241,2), -1)</f>
        <v>-1</v>
      </c>
      <c r="BC55">
        <f>IFERROR(VLOOKUP($A55, CDS3Y_bbg!BB$5:BC$241,2), -1)</f>
        <v>41722</v>
      </c>
      <c r="BD55">
        <f>IFERROR(VLOOKUP($A55, CDS3Y_bbg!BC$5:BD$241,2), -1)</f>
        <v>-1</v>
      </c>
      <c r="BE55">
        <f>IFERROR(VLOOKUP($A55, CDS3Y_bbg!BD$5:BE$241,2), -1)</f>
        <v>-1</v>
      </c>
      <c r="BF55">
        <f>IFERROR(VLOOKUP($A55, CDS3Y_bbg!BE$5:BF$241,2), -1)</f>
        <v>-1</v>
      </c>
      <c r="BG55">
        <f>IFERROR(VLOOKUP($A55, CDS3Y_bbg!BF$5:BG$241,2), -1)</f>
        <v>-1</v>
      </c>
      <c r="BH55">
        <f>IFERROR(VLOOKUP($A55, CDS3Y_bbg!BG$5:BH$241,2), -1)</f>
        <v>-1</v>
      </c>
      <c r="BI55">
        <f>IFERROR(VLOOKUP($A55, CDS3Y_bbg!BH$5:BI$241,2), -1)</f>
        <v>43424</v>
      </c>
      <c r="BJ55">
        <f>IFERROR(VLOOKUP($A55, CDS3Y_bbg!BI$5:BJ$241,2), -1)</f>
        <v>-1</v>
      </c>
      <c r="BK55">
        <f>IFERROR(VLOOKUP($A55, CDS3Y_bbg!BJ$5:BK$241,2), -1)</f>
        <v>-1</v>
      </c>
      <c r="BL55">
        <f>IFERROR(VLOOKUP($A55, CDS3Y_bbg!BK$5:BL$241,2), -1)</f>
        <v>-1</v>
      </c>
      <c r="BM55">
        <f>IFERROR(VLOOKUP($A55, CDS3Y_bbg!BL$5:BM$241,2), -1)</f>
        <v>43424</v>
      </c>
      <c r="BN55">
        <f>IFERROR(VLOOKUP($A55, CDS3Y_bbg!BM$5:BN$241,2), -1)</f>
        <v>-1</v>
      </c>
      <c r="BO55">
        <f>IFERROR(VLOOKUP($A55, CDS3Y_bbg!BN$5:BO$241,2), -1)</f>
        <v>43426</v>
      </c>
      <c r="BP55">
        <f>IFERROR(VLOOKUP($A55, CDS3Y_bbg!BO$5:BP$241,2), -1)</f>
        <v>-1</v>
      </c>
      <c r="BQ55">
        <f>IFERROR(VLOOKUP($A55, CDS3Y_bbg!BP$5:BQ$241,2), -1)</f>
        <v>-1</v>
      </c>
      <c r="BR55">
        <f>IFERROR(VLOOKUP($A55, CDS3Y_bbg!BQ$5:BR$241,2), -1)</f>
        <v>-1</v>
      </c>
      <c r="BS55">
        <f>IFERROR(VLOOKUP($A55, CDS3Y_bbg!BR$5:BS$241,2), -1)</f>
        <v>43426</v>
      </c>
      <c r="BT55">
        <f>IFERROR(VLOOKUP($A55, CDS3Y_bbg!BS$5:BT$241,2), -1)</f>
        <v>-1</v>
      </c>
      <c r="BU55">
        <f>IFERROR(VLOOKUP($A55, CDS3Y_bbg!BT$5:BU$241,2), -1)</f>
        <v>-1</v>
      </c>
      <c r="BV55">
        <f>IFERROR(VLOOKUP($A55, CDS3Y_bbg!BU$5:BV$241,2), -1)</f>
        <v>-1</v>
      </c>
      <c r="BW55">
        <f>IFERROR(VLOOKUP($A55, CDS3Y_bbg!BV$5:BW$241,2), -1)</f>
        <v>41915</v>
      </c>
      <c r="BX55">
        <f>IFERROR(VLOOKUP($A55, CDS3Y_bbg!BW$5:BX$241,2), -1)</f>
        <v>-1</v>
      </c>
      <c r="BY55">
        <f>IFERROR(VLOOKUP($A55, CDS3Y_bbg!BX$5:BY$241,2), -1)</f>
        <v>-1</v>
      </c>
      <c r="BZ55">
        <f>IFERROR(VLOOKUP($A55, CDS3Y_bbg!BY$5:BZ$241,2), -1)</f>
        <v>-1</v>
      </c>
      <c r="CA55">
        <f>IFERROR(VLOOKUP($A55, CDS3Y_bbg!BZ$5:CA$241,2), -1)</f>
        <v>41911</v>
      </c>
      <c r="CB55">
        <f>IFERROR(VLOOKUP($A55, CDS3Y_bbg!CA$5:CB$241,2), -1)</f>
        <v>-1</v>
      </c>
      <c r="CC55">
        <f>IFERROR(VLOOKUP($A55, CDS3Y_bbg!CB$5:CC$241,2), -1)</f>
        <v>41912</v>
      </c>
      <c r="CD55">
        <f>IFERROR(VLOOKUP($A55, CDS3Y_bbg!CC$5:CD$241,2), -1)</f>
        <v>-1</v>
      </c>
      <c r="CE55">
        <f>IFERROR(VLOOKUP($A55, CDS3Y_bbg!CD$5:CE$241,2), -1)</f>
        <v>43332</v>
      </c>
      <c r="CF55">
        <f>IFERROR(VLOOKUP($A55, CDS3Y_bbg!CE$5:CF$241,2), -1)</f>
        <v>11.5</v>
      </c>
      <c r="CG55">
        <f>IFERROR(VLOOKUP($A55, CDS3Y_bbg!CF$5:CG$241,2), -1)</f>
        <v>41893</v>
      </c>
      <c r="CH55">
        <f>IFERROR(VLOOKUP($A55, CDS3Y_bbg!CG$5:CH$241,2), -1)</f>
        <v>-1</v>
      </c>
      <c r="CI55">
        <f>IFERROR(VLOOKUP($A55, CDS3Y_bbg!CH$5:CI$241,2), -1)</f>
        <v>-1</v>
      </c>
      <c r="CJ55">
        <f>IFERROR(VLOOKUP($A55, CDS3Y_bbg!CI$5:CJ$241,2), -1)</f>
        <v>-1</v>
      </c>
      <c r="CK55">
        <f>IFERROR(VLOOKUP($A55, CDS3Y_bbg!CJ$5:CK$241,2), -1)</f>
        <v>41844</v>
      </c>
      <c r="CL55">
        <f>IFERROR(VLOOKUP($A55, CDS3Y_bbg!CK$5:CL$241,2), -1)</f>
        <v>14.75</v>
      </c>
      <c r="CM55">
        <f>IFERROR(VLOOKUP($A55, CDS3Y_bbg!CL$5:CM$241,2), -1)</f>
        <v>-1</v>
      </c>
      <c r="CN55">
        <f>IFERROR(VLOOKUP($A55, CDS3Y_bbg!CM$5:CN$241,2), -1)</f>
        <v>-1</v>
      </c>
    </row>
    <row r="56" spans="1:92" x14ac:dyDescent="0.25">
      <c r="A56" s="1">
        <v>38198</v>
      </c>
      <c r="B56">
        <f>IFERROR(VLOOKUP($A56, CDS3Y_bbg!A$5:B$241,2), -1)</f>
        <v>496.447</v>
      </c>
      <c r="C56">
        <f>IFERROR(VLOOKUP($A56, CDS3Y_bbg!B$5:C$241,2), -1)</f>
        <v>41831</v>
      </c>
      <c r="D56">
        <f>IFERROR(VLOOKUP($A56, CDS3Y_bbg!C$5:D$241,2), -1)</f>
        <v>43.667000000000002</v>
      </c>
      <c r="E56">
        <f>IFERROR(VLOOKUP($A56, CDS3Y_bbg!D$5:E$241,2), -1)</f>
        <v>44895</v>
      </c>
      <c r="F56">
        <f>IFERROR(VLOOKUP($A56, CDS3Y_bbg!E$5:F$241,2), -1)</f>
        <v>27.472000000000001</v>
      </c>
      <c r="G56">
        <f>IFERROR(VLOOKUP($A56, CDS3Y_bbg!F$5:G$241,2), -1)</f>
        <v>40360</v>
      </c>
      <c r="H56">
        <f>IFERROR(VLOOKUP($A56, CDS3Y_bbg!G$5:H$241,2), -1)</f>
        <v>21.812000000000001</v>
      </c>
      <c r="I56">
        <f>IFERROR(VLOOKUP($A56, CDS3Y_bbg!H$5:I$241,2), -1)</f>
        <v>44834</v>
      </c>
      <c r="J56">
        <f>IFERROR(VLOOKUP($A56, CDS3Y_bbg!I$5:J$241,2), -1)</f>
        <v>344.73500000000001</v>
      </c>
      <c r="K56">
        <f>IFERROR(VLOOKUP($A56, CDS3Y_bbg!J$5:K$241,2), -1)</f>
        <v>41819</v>
      </c>
      <c r="L56">
        <f>IFERROR(VLOOKUP($A56, CDS3Y_bbg!K$5:L$241,2), -1)</f>
        <v>38.375</v>
      </c>
      <c r="M56">
        <f>IFERROR(VLOOKUP($A56, CDS3Y_bbg!L$5:M$241,2), -1)</f>
        <v>40469</v>
      </c>
      <c r="N56">
        <f>IFERROR(VLOOKUP($A56, CDS3Y_bbg!M$5:N$241,2), -1)</f>
        <v>35.314</v>
      </c>
      <c r="O56">
        <f>IFERROR(VLOOKUP($A56, CDS3Y_bbg!N$5:O$241,2), -1)</f>
        <v>40289</v>
      </c>
      <c r="P56">
        <f>IFERROR(VLOOKUP($A56, CDS3Y_bbg!O$5:P$241,2), -1)</f>
        <v>26.405000000000001</v>
      </c>
      <c r="Q56">
        <f>IFERROR(VLOOKUP($A56, CDS3Y_bbg!P$5:Q$241,2), -1)</f>
        <v>44377</v>
      </c>
      <c r="R56">
        <f>IFERROR(VLOOKUP($A56, CDS3Y_bbg!Q$5:R$241,2), -1)</f>
        <v>85.167000000000002</v>
      </c>
      <c r="S56">
        <f>IFERROR(VLOOKUP($A56, CDS3Y_bbg!R$5:S$241,2), -1)</f>
        <v>43337</v>
      </c>
      <c r="T56">
        <f>IFERROR(VLOOKUP($A56, CDS3Y_bbg!S$5:T$241,2), -1)</f>
        <v>351.84699999999998</v>
      </c>
      <c r="U56">
        <f>IFERROR(VLOOKUP($A56, CDS3Y_bbg!T$5:U$241,2), -1)</f>
        <v>42062</v>
      </c>
      <c r="V56">
        <f>IFERROR(VLOOKUP($A56, CDS3Y_bbg!U$5:V$241,2), -1)</f>
        <v>13.167</v>
      </c>
      <c r="W56">
        <f>IFERROR(VLOOKUP($A56, CDS3Y_bbg!V$5:W$241,2), -1)</f>
        <v>42283</v>
      </c>
      <c r="X56">
        <f>IFERROR(VLOOKUP($A56, CDS3Y_bbg!W$5:X$241,2), -1)</f>
        <v>185.833</v>
      </c>
      <c r="Y56">
        <f>IFERROR(VLOOKUP($A56, CDS3Y_bbg!X$5:Y$241,2), -1)</f>
        <v>44468</v>
      </c>
      <c r="Z56">
        <f>IFERROR(VLOOKUP($A56, CDS3Y_bbg!Y$5:Z$241,2), -1)</f>
        <v>79.832999999999998</v>
      </c>
      <c r="AA56">
        <f>IFERROR(VLOOKUP($A56, CDS3Y_bbg!Z$5:AA$241,2), -1)</f>
        <v>40481</v>
      </c>
      <c r="AB56">
        <f>IFERROR(VLOOKUP($A56, CDS3Y_bbg!AA$5:AB$241,2), -1)</f>
        <v>27.614999999999998</v>
      </c>
      <c r="AC56">
        <f>IFERROR(VLOOKUP($A56, CDS3Y_bbg!AB$5:AC$241,2), -1)</f>
        <v>42676</v>
      </c>
      <c r="AD56">
        <f>IFERROR(VLOOKUP($A56, CDS3Y_bbg!AC$5:AD$241,2), -1)</f>
        <v>357.5</v>
      </c>
      <c r="AE56">
        <f>IFERROR(VLOOKUP($A56, CDS3Y_bbg!AD$5:AE$241,2), -1)</f>
        <v>41149</v>
      </c>
      <c r="AF56">
        <f>IFERROR(VLOOKUP($A56, CDS3Y_bbg!AE$5:AF$241,2), -1)</f>
        <v>-1</v>
      </c>
      <c r="AG56">
        <f>IFERROR(VLOOKUP($A56, CDS3Y_bbg!AF$5:AG$241,2), -1)</f>
        <v>42004</v>
      </c>
      <c r="AH56">
        <f>IFERROR(VLOOKUP($A56, CDS3Y_bbg!AG$5:AH$241,2), -1)</f>
        <v>-1</v>
      </c>
      <c r="AI56">
        <f>IFERROR(VLOOKUP($A56, CDS3Y_bbg!AH$5:AI$241,2), -1)</f>
        <v>-1</v>
      </c>
      <c r="AJ56">
        <f>IFERROR(VLOOKUP($A56, CDS3Y_bbg!AI$5:AJ$241,2), -1)</f>
        <v>-1</v>
      </c>
      <c r="AK56">
        <f>IFERROR(VLOOKUP($A56, CDS3Y_bbg!AJ$5:AK$241,2), -1)</f>
        <v>-1</v>
      </c>
      <c r="AL56">
        <f>IFERROR(VLOOKUP($A56, CDS3Y_bbg!AK$5:AL$241,2), -1)</f>
        <v>-1</v>
      </c>
      <c r="AM56">
        <f>IFERROR(VLOOKUP($A56, CDS3Y_bbg!AL$5:AM$241,2), -1)</f>
        <v>-1</v>
      </c>
      <c r="AN56">
        <f>IFERROR(VLOOKUP($A56, CDS3Y_bbg!AM$5:AN$241,2), -1)</f>
        <v>-1</v>
      </c>
      <c r="AO56">
        <f>IFERROR(VLOOKUP($A56, CDS3Y_bbg!AN$5:AO$241,2), -1)</f>
        <v>43424</v>
      </c>
      <c r="AP56">
        <f>IFERROR(VLOOKUP($A56, CDS3Y_bbg!AO$5:AP$241,2), -1)</f>
        <v>-1</v>
      </c>
      <c r="AQ56">
        <f>IFERROR(VLOOKUP($A56, CDS3Y_bbg!AP$5:AQ$241,2), -1)</f>
        <v>44625</v>
      </c>
      <c r="AR56">
        <f>IFERROR(VLOOKUP($A56, CDS3Y_bbg!AQ$5:AR$241,2), -1)</f>
        <v>-1</v>
      </c>
      <c r="AS56">
        <f>IFERROR(VLOOKUP($A56, CDS3Y_bbg!AR$5:AS$241,2), -1)</f>
        <v>44626</v>
      </c>
      <c r="AT56">
        <f>IFERROR(VLOOKUP($A56, CDS3Y_bbg!AS$5:AT$241,2), -1)</f>
        <v>2.802</v>
      </c>
      <c r="AU56">
        <f>IFERROR(VLOOKUP($A56, CDS3Y_bbg!AT$5:AU$241,2), -1)</f>
        <v>-1</v>
      </c>
      <c r="AV56">
        <f>IFERROR(VLOOKUP($A56, CDS3Y_bbg!AU$5:AV$241,2), -1)</f>
        <v>-1</v>
      </c>
      <c r="AW56">
        <f>IFERROR(VLOOKUP($A56, CDS3Y_bbg!AV$5:AW$241,2), -1)</f>
        <v>41863</v>
      </c>
      <c r="AX56">
        <f>IFERROR(VLOOKUP($A56, CDS3Y_bbg!AW$5:AX$241,2), -1)</f>
        <v>-1</v>
      </c>
      <c r="AY56">
        <f>IFERROR(VLOOKUP($A56, CDS3Y_bbg!AX$5:AY$241,2), -1)</f>
        <v>43402</v>
      </c>
      <c r="AZ56">
        <f>IFERROR(VLOOKUP($A56, CDS3Y_bbg!AY$5:AZ$241,2), -1)</f>
        <v>5.5</v>
      </c>
      <c r="BA56">
        <f>IFERROR(VLOOKUP($A56, CDS3Y_bbg!AZ$5:BA$241,2), -1)</f>
        <v>-1</v>
      </c>
      <c r="BB56">
        <f>IFERROR(VLOOKUP($A56, CDS3Y_bbg!BA$5:BB$241,2), -1)</f>
        <v>-1</v>
      </c>
      <c r="BC56">
        <f>IFERROR(VLOOKUP($A56, CDS3Y_bbg!BB$5:BC$241,2), -1)</f>
        <v>41722</v>
      </c>
      <c r="BD56">
        <f>IFERROR(VLOOKUP($A56, CDS3Y_bbg!BC$5:BD$241,2), -1)</f>
        <v>-1</v>
      </c>
      <c r="BE56">
        <f>IFERROR(VLOOKUP($A56, CDS3Y_bbg!BD$5:BE$241,2), -1)</f>
        <v>-1</v>
      </c>
      <c r="BF56">
        <f>IFERROR(VLOOKUP($A56, CDS3Y_bbg!BE$5:BF$241,2), -1)</f>
        <v>-1</v>
      </c>
      <c r="BG56">
        <f>IFERROR(VLOOKUP($A56, CDS3Y_bbg!BF$5:BG$241,2), -1)</f>
        <v>-1</v>
      </c>
      <c r="BH56">
        <f>IFERROR(VLOOKUP($A56, CDS3Y_bbg!BG$5:BH$241,2), -1)</f>
        <v>-1</v>
      </c>
      <c r="BI56">
        <f>IFERROR(VLOOKUP($A56, CDS3Y_bbg!BH$5:BI$241,2), -1)</f>
        <v>43424</v>
      </c>
      <c r="BJ56">
        <f>IFERROR(VLOOKUP($A56, CDS3Y_bbg!BI$5:BJ$241,2), -1)</f>
        <v>-1</v>
      </c>
      <c r="BK56">
        <f>IFERROR(VLOOKUP($A56, CDS3Y_bbg!BJ$5:BK$241,2), -1)</f>
        <v>-1</v>
      </c>
      <c r="BL56">
        <f>IFERROR(VLOOKUP($A56, CDS3Y_bbg!BK$5:BL$241,2), -1)</f>
        <v>-1</v>
      </c>
      <c r="BM56">
        <f>IFERROR(VLOOKUP($A56, CDS3Y_bbg!BL$5:BM$241,2), -1)</f>
        <v>43424</v>
      </c>
      <c r="BN56">
        <f>IFERROR(VLOOKUP($A56, CDS3Y_bbg!BM$5:BN$241,2), -1)</f>
        <v>-1</v>
      </c>
      <c r="BO56">
        <f>IFERROR(VLOOKUP($A56, CDS3Y_bbg!BN$5:BO$241,2), -1)</f>
        <v>43426</v>
      </c>
      <c r="BP56">
        <f>IFERROR(VLOOKUP($A56, CDS3Y_bbg!BO$5:BP$241,2), -1)</f>
        <v>-1</v>
      </c>
      <c r="BQ56">
        <f>IFERROR(VLOOKUP($A56, CDS3Y_bbg!BP$5:BQ$241,2), -1)</f>
        <v>-1</v>
      </c>
      <c r="BR56">
        <f>IFERROR(VLOOKUP($A56, CDS3Y_bbg!BQ$5:BR$241,2), -1)</f>
        <v>-1</v>
      </c>
      <c r="BS56">
        <f>IFERROR(VLOOKUP($A56, CDS3Y_bbg!BR$5:BS$241,2), -1)</f>
        <v>43426</v>
      </c>
      <c r="BT56">
        <f>IFERROR(VLOOKUP($A56, CDS3Y_bbg!BS$5:BT$241,2), -1)</f>
        <v>-1</v>
      </c>
      <c r="BU56">
        <f>IFERROR(VLOOKUP($A56, CDS3Y_bbg!BT$5:BU$241,2), -1)</f>
        <v>-1</v>
      </c>
      <c r="BV56">
        <f>IFERROR(VLOOKUP($A56, CDS3Y_bbg!BU$5:BV$241,2), -1)</f>
        <v>-1</v>
      </c>
      <c r="BW56">
        <f>IFERROR(VLOOKUP($A56, CDS3Y_bbg!BV$5:BW$241,2), -1)</f>
        <v>41915</v>
      </c>
      <c r="BX56">
        <f>IFERROR(VLOOKUP($A56, CDS3Y_bbg!BW$5:BX$241,2), -1)</f>
        <v>-1</v>
      </c>
      <c r="BY56">
        <f>IFERROR(VLOOKUP($A56, CDS3Y_bbg!BX$5:BY$241,2), -1)</f>
        <v>-1</v>
      </c>
      <c r="BZ56">
        <f>IFERROR(VLOOKUP($A56, CDS3Y_bbg!BY$5:BZ$241,2), -1)</f>
        <v>-1</v>
      </c>
      <c r="CA56">
        <f>IFERROR(VLOOKUP($A56, CDS3Y_bbg!BZ$5:CA$241,2), -1)</f>
        <v>41911</v>
      </c>
      <c r="CB56">
        <f>IFERROR(VLOOKUP($A56, CDS3Y_bbg!CA$5:CB$241,2), -1)</f>
        <v>-1</v>
      </c>
      <c r="CC56">
        <f>IFERROR(VLOOKUP($A56, CDS3Y_bbg!CB$5:CC$241,2), -1)</f>
        <v>41912</v>
      </c>
      <c r="CD56">
        <f>IFERROR(VLOOKUP($A56, CDS3Y_bbg!CC$5:CD$241,2), -1)</f>
        <v>-1</v>
      </c>
      <c r="CE56">
        <f>IFERROR(VLOOKUP($A56, CDS3Y_bbg!CD$5:CE$241,2), -1)</f>
        <v>43332</v>
      </c>
      <c r="CF56">
        <f>IFERROR(VLOOKUP($A56, CDS3Y_bbg!CE$5:CF$241,2), -1)</f>
        <v>10.333</v>
      </c>
      <c r="CG56">
        <f>IFERROR(VLOOKUP($A56, CDS3Y_bbg!CF$5:CG$241,2), -1)</f>
        <v>41893</v>
      </c>
      <c r="CH56">
        <f>IFERROR(VLOOKUP($A56, CDS3Y_bbg!CG$5:CH$241,2), -1)</f>
        <v>-1</v>
      </c>
      <c r="CI56">
        <f>IFERROR(VLOOKUP($A56, CDS3Y_bbg!CH$5:CI$241,2), -1)</f>
        <v>-1</v>
      </c>
      <c r="CJ56">
        <f>IFERROR(VLOOKUP($A56, CDS3Y_bbg!CI$5:CJ$241,2), -1)</f>
        <v>-1</v>
      </c>
      <c r="CK56">
        <f>IFERROR(VLOOKUP($A56, CDS3Y_bbg!CJ$5:CK$241,2), -1)</f>
        <v>41844</v>
      </c>
      <c r="CL56">
        <f>IFERROR(VLOOKUP($A56, CDS3Y_bbg!CK$5:CL$241,2), -1)</f>
        <v>13.75</v>
      </c>
      <c r="CM56">
        <f>IFERROR(VLOOKUP($A56, CDS3Y_bbg!CL$5:CM$241,2), -1)</f>
        <v>-1</v>
      </c>
      <c r="CN56">
        <f>IFERROR(VLOOKUP($A56, CDS3Y_bbg!CM$5:CN$241,2), -1)</f>
        <v>-1</v>
      </c>
    </row>
    <row r="57" spans="1:92" x14ac:dyDescent="0.25">
      <c r="A57" s="1">
        <v>38230</v>
      </c>
      <c r="B57">
        <f>IFERROR(VLOOKUP($A57, CDS3Y_bbg!A$5:B$241,2), -1)</f>
        <v>372.25</v>
      </c>
      <c r="C57">
        <f>IFERROR(VLOOKUP($A57, CDS3Y_bbg!B$5:C$241,2), -1)</f>
        <v>41831</v>
      </c>
      <c r="D57">
        <f>IFERROR(VLOOKUP($A57, CDS3Y_bbg!C$5:D$241,2), -1)</f>
        <v>44.697000000000003</v>
      </c>
      <c r="E57">
        <f>IFERROR(VLOOKUP($A57, CDS3Y_bbg!D$5:E$241,2), -1)</f>
        <v>44895</v>
      </c>
      <c r="F57">
        <f>IFERROR(VLOOKUP($A57, CDS3Y_bbg!E$5:F$241,2), -1)</f>
        <v>25.75</v>
      </c>
      <c r="G57">
        <f>IFERROR(VLOOKUP($A57, CDS3Y_bbg!F$5:G$241,2), -1)</f>
        <v>40360</v>
      </c>
      <c r="H57">
        <f>IFERROR(VLOOKUP($A57, CDS3Y_bbg!G$5:H$241,2), -1)</f>
        <v>17</v>
      </c>
      <c r="I57">
        <f>IFERROR(VLOOKUP($A57, CDS3Y_bbg!H$5:I$241,2), -1)</f>
        <v>44834</v>
      </c>
      <c r="J57">
        <f>IFERROR(VLOOKUP($A57, CDS3Y_bbg!I$5:J$241,2), -1)</f>
        <v>330</v>
      </c>
      <c r="K57">
        <f>IFERROR(VLOOKUP($A57, CDS3Y_bbg!J$5:K$241,2), -1)</f>
        <v>41819</v>
      </c>
      <c r="L57">
        <f>IFERROR(VLOOKUP($A57, CDS3Y_bbg!K$5:L$241,2), -1)</f>
        <v>33.375</v>
      </c>
      <c r="M57">
        <f>IFERROR(VLOOKUP($A57, CDS3Y_bbg!L$5:M$241,2), -1)</f>
        <v>40469</v>
      </c>
      <c r="N57">
        <f>IFERROR(VLOOKUP($A57, CDS3Y_bbg!M$5:N$241,2), -1)</f>
        <v>25.832999999999998</v>
      </c>
      <c r="O57">
        <f>IFERROR(VLOOKUP($A57, CDS3Y_bbg!N$5:O$241,2), -1)</f>
        <v>40289</v>
      </c>
      <c r="P57">
        <f>IFERROR(VLOOKUP($A57, CDS3Y_bbg!O$5:P$241,2), -1)</f>
        <v>21.667000000000002</v>
      </c>
      <c r="Q57">
        <f>IFERROR(VLOOKUP($A57, CDS3Y_bbg!P$5:Q$241,2), -1)</f>
        <v>44377</v>
      </c>
      <c r="R57">
        <f>IFERROR(VLOOKUP($A57, CDS3Y_bbg!Q$5:R$241,2), -1)</f>
        <v>62.25</v>
      </c>
      <c r="S57">
        <f>IFERROR(VLOOKUP($A57, CDS3Y_bbg!R$5:S$241,2), -1)</f>
        <v>43337</v>
      </c>
      <c r="T57">
        <f>IFERROR(VLOOKUP($A57, CDS3Y_bbg!S$5:T$241,2), -1)</f>
        <v>323</v>
      </c>
      <c r="U57">
        <f>IFERROR(VLOOKUP($A57, CDS3Y_bbg!T$5:U$241,2), -1)</f>
        <v>42062</v>
      </c>
      <c r="V57">
        <f>IFERROR(VLOOKUP($A57, CDS3Y_bbg!U$5:V$241,2), -1)</f>
        <v>11.259</v>
      </c>
      <c r="W57">
        <f>IFERROR(VLOOKUP($A57, CDS3Y_bbg!V$5:W$241,2), -1)</f>
        <v>42283</v>
      </c>
      <c r="X57">
        <f>IFERROR(VLOOKUP($A57, CDS3Y_bbg!W$5:X$241,2), -1)</f>
        <v>168.78899999999999</v>
      </c>
      <c r="Y57">
        <f>IFERROR(VLOOKUP($A57, CDS3Y_bbg!X$5:Y$241,2), -1)</f>
        <v>44468</v>
      </c>
      <c r="Z57">
        <f>IFERROR(VLOOKUP($A57, CDS3Y_bbg!Y$5:Z$241,2), -1)</f>
        <v>60.5</v>
      </c>
      <c r="AA57">
        <f>IFERROR(VLOOKUP($A57, CDS3Y_bbg!Z$5:AA$241,2), -1)</f>
        <v>40481</v>
      </c>
      <c r="AB57">
        <f>IFERROR(VLOOKUP($A57, CDS3Y_bbg!AA$5:AB$241,2), -1)</f>
        <v>20.75</v>
      </c>
      <c r="AC57">
        <f>IFERROR(VLOOKUP($A57, CDS3Y_bbg!AB$5:AC$241,2), -1)</f>
        <v>42676</v>
      </c>
      <c r="AD57">
        <f>IFERROR(VLOOKUP($A57, CDS3Y_bbg!AC$5:AD$241,2), -1)</f>
        <v>281</v>
      </c>
      <c r="AE57">
        <f>IFERROR(VLOOKUP($A57, CDS3Y_bbg!AD$5:AE$241,2), -1)</f>
        <v>41149</v>
      </c>
      <c r="AF57">
        <f>IFERROR(VLOOKUP($A57, CDS3Y_bbg!AE$5:AF$241,2), -1)</f>
        <v>-1</v>
      </c>
      <c r="AG57">
        <f>IFERROR(VLOOKUP($A57, CDS3Y_bbg!AF$5:AG$241,2), -1)</f>
        <v>42004</v>
      </c>
      <c r="AH57">
        <f>IFERROR(VLOOKUP($A57, CDS3Y_bbg!AG$5:AH$241,2), -1)</f>
        <v>-1</v>
      </c>
      <c r="AI57">
        <f>IFERROR(VLOOKUP($A57, CDS3Y_bbg!AH$5:AI$241,2), -1)</f>
        <v>-1</v>
      </c>
      <c r="AJ57">
        <f>IFERROR(VLOOKUP($A57, CDS3Y_bbg!AI$5:AJ$241,2), -1)</f>
        <v>-1</v>
      </c>
      <c r="AK57">
        <f>IFERROR(VLOOKUP($A57, CDS3Y_bbg!AJ$5:AK$241,2), -1)</f>
        <v>-1</v>
      </c>
      <c r="AL57">
        <f>IFERROR(VLOOKUP($A57, CDS3Y_bbg!AK$5:AL$241,2), -1)</f>
        <v>-1</v>
      </c>
      <c r="AM57">
        <f>IFERROR(VLOOKUP($A57, CDS3Y_bbg!AL$5:AM$241,2), -1)</f>
        <v>-1</v>
      </c>
      <c r="AN57">
        <f>IFERROR(VLOOKUP($A57, CDS3Y_bbg!AM$5:AN$241,2), -1)</f>
        <v>-1</v>
      </c>
      <c r="AO57">
        <f>IFERROR(VLOOKUP($A57, CDS3Y_bbg!AN$5:AO$241,2), -1)</f>
        <v>43424</v>
      </c>
      <c r="AP57">
        <f>IFERROR(VLOOKUP($A57, CDS3Y_bbg!AO$5:AP$241,2), -1)</f>
        <v>-1</v>
      </c>
      <c r="AQ57">
        <f>IFERROR(VLOOKUP($A57, CDS3Y_bbg!AP$5:AQ$241,2), -1)</f>
        <v>44625</v>
      </c>
      <c r="AR57">
        <f>IFERROR(VLOOKUP($A57, CDS3Y_bbg!AQ$5:AR$241,2), -1)</f>
        <v>-1</v>
      </c>
      <c r="AS57">
        <f>IFERROR(VLOOKUP($A57, CDS3Y_bbg!AR$5:AS$241,2), -1)</f>
        <v>44626</v>
      </c>
      <c r="AT57">
        <f>IFERROR(VLOOKUP($A57, CDS3Y_bbg!AS$5:AT$241,2), -1)</f>
        <v>2.6080000000000001</v>
      </c>
      <c r="AU57">
        <f>IFERROR(VLOOKUP($A57, CDS3Y_bbg!AT$5:AU$241,2), -1)</f>
        <v>-1</v>
      </c>
      <c r="AV57">
        <f>IFERROR(VLOOKUP($A57, CDS3Y_bbg!AU$5:AV$241,2), -1)</f>
        <v>-1</v>
      </c>
      <c r="AW57">
        <f>IFERROR(VLOOKUP($A57, CDS3Y_bbg!AV$5:AW$241,2), -1)</f>
        <v>41863</v>
      </c>
      <c r="AX57">
        <f>IFERROR(VLOOKUP($A57, CDS3Y_bbg!AW$5:AX$241,2), -1)</f>
        <v>43.5</v>
      </c>
      <c r="AY57">
        <f>IFERROR(VLOOKUP($A57, CDS3Y_bbg!AX$5:AY$241,2), -1)</f>
        <v>43402</v>
      </c>
      <c r="AZ57">
        <f>IFERROR(VLOOKUP($A57, CDS3Y_bbg!AY$5:AZ$241,2), -1)</f>
        <v>5.5</v>
      </c>
      <c r="BA57">
        <f>IFERROR(VLOOKUP($A57, CDS3Y_bbg!AZ$5:BA$241,2), -1)</f>
        <v>-1</v>
      </c>
      <c r="BB57">
        <f>IFERROR(VLOOKUP($A57, CDS3Y_bbg!BA$5:BB$241,2), -1)</f>
        <v>-1</v>
      </c>
      <c r="BC57">
        <f>IFERROR(VLOOKUP($A57, CDS3Y_bbg!BB$5:BC$241,2), -1)</f>
        <v>41722</v>
      </c>
      <c r="BD57">
        <f>IFERROR(VLOOKUP($A57, CDS3Y_bbg!BC$5:BD$241,2), -1)</f>
        <v>-1</v>
      </c>
      <c r="BE57">
        <f>IFERROR(VLOOKUP($A57, CDS3Y_bbg!BD$5:BE$241,2), -1)</f>
        <v>-1</v>
      </c>
      <c r="BF57">
        <f>IFERROR(VLOOKUP($A57, CDS3Y_bbg!BE$5:BF$241,2), -1)</f>
        <v>-1</v>
      </c>
      <c r="BG57">
        <f>IFERROR(VLOOKUP($A57, CDS3Y_bbg!BF$5:BG$241,2), -1)</f>
        <v>-1</v>
      </c>
      <c r="BH57">
        <f>IFERROR(VLOOKUP($A57, CDS3Y_bbg!BG$5:BH$241,2), -1)</f>
        <v>-1</v>
      </c>
      <c r="BI57">
        <f>IFERROR(VLOOKUP($A57, CDS3Y_bbg!BH$5:BI$241,2), -1)</f>
        <v>43424</v>
      </c>
      <c r="BJ57">
        <f>IFERROR(VLOOKUP($A57, CDS3Y_bbg!BI$5:BJ$241,2), -1)</f>
        <v>-1</v>
      </c>
      <c r="BK57">
        <f>IFERROR(VLOOKUP($A57, CDS3Y_bbg!BJ$5:BK$241,2), -1)</f>
        <v>-1</v>
      </c>
      <c r="BL57">
        <f>IFERROR(VLOOKUP($A57, CDS3Y_bbg!BK$5:BL$241,2), -1)</f>
        <v>-1</v>
      </c>
      <c r="BM57">
        <f>IFERROR(VLOOKUP($A57, CDS3Y_bbg!BL$5:BM$241,2), -1)</f>
        <v>43424</v>
      </c>
      <c r="BN57">
        <f>IFERROR(VLOOKUP($A57, CDS3Y_bbg!BM$5:BN$241,2), -1)</f>
        <v>-1</v>
      </c>
      <c r="BO57">
        <f>IFERROR(VLOOKUP($A57, CDS3Y_bbg!BN$5:BO$241,2), -1)</f>
        <v>43426</v>
      </c>
      <c r="BP57">
        <f>IFERROR(VLOOKUP($A57, CDS3Y_bbg!BO$5:BP$241,2), -1)</f>
        <v>-1</v>
      </c>
      <c r="BQ57">
        <f>IFERROR(VLOOKUP($A57, CDS3Y_bbg!BP$5:BQ$241,2), -1)</f>
        <v>-1</v>
      </c>
      <c r="BR57">
        <f>IFERROR(VLOOKUP($A57, CDS3Y_bbg!BQ$5:BR$241,2), -1)</f>
        <v>-1</v>
      </c>
      <c r="BS57">
        <f>IFERROR(VLOOKUP($A57, CDS3Y_bbg!BR$5:BS$241,2), -1)</f>
        <v>43426</v>
      </c>
      <c r="BT57">
        <f>IFERROR(VLOOKUP($A57, CDS3Y_bbg!BS$5:BT$241,2), -1)</f>
        <v>-1</v>
      </c>
      <c r="BU57">
        <f>IFERROR(VLOOKUP($A57, CDS3Y_bbg!BT$5:BU$241,2), -1)</f>
        <v>-1</v>
      </c>
      <c r="BV57">
        <f>IFERROR(VLOOKUP($A57, CDS3Y_bbg!BU$5:BV$241,2), -1)</f>
        <v>-1</v>
      </c>
      <c r="BW57">
        <f>IFERROR(VLOOKUP($A57, CDS3Y_bbg!BV$5:BW$241,2), -1)</f>
        <v>41915</v>
      </c>
      <c r="BX57">
        <f>IFERROR(VLOOKUP($A57, CDS3Y_bbg!BW$5:BX$241,2), -1)</f>
        <v>-1</v>
      </c>
      <c r="BY57">
        <f>IFERROR(VLOOKUP($A57, CDS3Y_bbg!BX$5:BY$241,2), -1)</f>
        <v>-1</v>
      </c>
      <c r="BZ57">
        <f>IFERROR(VLOOKUP($A57, CDS3Y_bbg!BY$5:BZ$241,2), -1)</f>
        <v>-1</v>
      </c>
      <c r="CA57">
        <f>IFERROR(VLOOKUP($A57, CDS3Y_bbg!BZ$5:CA$241,2), -1)</f>
        <v>41911</v>
      </c>
      <c r="CB57">
        <f>IFERROR(VLOOKUP($A57, CDS3Y_bbg!CA$5:CB$241,2), -1)</f>
        <v>-1</v>
      </c>
      <c r="CC57">
        <f>IFERROR(VLOOKUP($A57, CDS3Y_bbg!CB$5:CC$241,2), -1)</f>
        <v>41912</v>
      </c>
      <c r="CD57">
        <f>IFERROR(VLOOKUP($A57, CDS3Y_bbg!CC$5:CD$241,2), -1)</f>
        <v>-1</v>
      </c>
      <c r="CE57">
        <f>IFERROR(VLOOKUP($A57, CDS3Y_bbg!CD$5:CE$241,2), -1)</f>
        <v>43332</v>
      </c>
      <c r="CF57">
        <f>IFERROR(VLOOKUP($A57, CDS3Y_bbg!CE$5:CF$241,2), -1)</f>
        <v>8.5</v>
      </c>
      <c r="CG57">
        <f>IFERROR(VLOOKUP($A57, CDS3Y_bbg!CF$5:CG$241,2), -1)</f>
        <v>41893</v>
      </c>
      <c r="CH57">
        <f>IFERROR(VLOOKUP($A57, CDS3Y_bbg!CG$5:CH$241,2), -1)</f>
        <v>-1</v>
      </c>
      <c r="CI57">
        <f>IFERROR(VLOOKUP($A57, CDS3Y_bbg!CH$5:CI$241,2), -1)</f>
        <v>-1</v>
      </c>
      <c r="CJ57">
        <f>IFERROR(VLOOKUP($A57, CDS3Y_bbg!CI$5:CJ$241,2), -1)</f>
        <v>-1</v>
      </c>
      <c r="CK57">
        <f>IFERROR(VLOOKUP($A57, CDS3Y_bbg!CJ$5:CK$241,2), -1)</f>
        <v>41844</v>
      </c>
      <c r="CL57">
        <f>IFERROR(VLOOKUP($A57, CDS3Y_bbg!CK$5:CL$241,2), -1)</f>
        <v>11.510999999999999</v>
      </c>
      <c r="CM57">
        <f>IFERROR(VLOOKUP($A57, CDS3Y_bbg!CL$5:CM$241,2), -1)</f>
        <v>-1</v>
      </c>
      <c r="CN57">
        <f>IFERROR(VLOOKUP($A57, CDS3Y_bbg!CM$5:CN$241,2), -1)</f>
        <v>-1</v>
      </c>
    </row>
    <row r="58" spans="1:92" x14ac:dyDescent="0.25">
      <c r="A58" s="1">
        <v>38260</v>
      </c>
      <c r="B58">
        <f>IFERROR(VLOOKUP($A58, CDS3Y_bbg!A$5:B$241,2), -1)</f>
        <v>335</v>
      </c>
      <c r="C58">
        <f>IFERROR(VLOOKUP($A58, CDS3Y_bbg!B$5:C$241,2), -1)</f>
        <v>41831</v>
      </c>
      <c r="D58">
        <f>IFERROR(VLOOKUP($A58, CDS3Y_bbg!C$5:D$241,2), -1)</f>
        <v>36.860999999999997</v>
      </c>
      <c r="E58">
        <f>IFERROR(VLOOKUP($A58, CDS3Y_bbg!D$5:E$241,2), -1)</f>
        <v>44895</v>
      </c>
      <c r="F58">
        <f>IFERROR(VLOOKUP($A58, CDS3Y_bbg!E$5:F$241,2), -1)</f>
        <v>17.75</v>
      </c>
      <c r="G58">
        <f>IFERROR(VLOOKUP($A58, CDS3Y_bbg!F$5:G$241,2), -1)</f>
        <v>40360</v>
      </c>
      <c r="H58">
        <f>IFERROR(VLOOKUP($A58, CDS3Y_bbg!G$5:H$241,2), -1)</f>
        <v>20.667000000000002</v>
      </c>
      <c r="I58">
        <f>IFERROR(VLOOKUP($A58, CDS3Y_bbg!H$5:I$241,2), -1)</f>
        <v>44834</v>
      </c>
      <c r="J58">
        <f>IFERROR(VLOOKUP($A58, CDS3Y_bbg!I$5:J$241,2), -1)</f>
        <v>314.66699999999997</v>
      </c>
      <c r="K58">
        <f>IFERROR(VLOOKUP($A58, CDS3Y_bbg!J$5:K$241,2), -1)</f>
        <v>41819</v>
      </c>
      <c r="L58">
        <f>IFERROR(VLOOKUP($A58, CDS3Y_bbg!K$5:L$241,2), -1)</f>
        <v>31.675000000000001</v>
      </c>
      <c r="M58">
        <f>IFERROR(VLOOKUP($A58, CDS3Y_bbg!L$5:M$241,2), -1)</f>
        <v>40469</v>
      </c>
      <c r="N58">
        <f>IFERROR(VLOOKUP($A58, CDS3Y_bbg!M$5:N$241,2), -1)</f>
        <v>25.875</v>
      </c>
      <c r="O58">
        <f>IFERROR(VLOOKUP($A58, CDS3Y_bbg!N$5:O$241,2), -1)</f>
        <v>40289</v>
      </c>
      <c r="P58">
        <f>IFERROR(VLOOKUP($A58, CDS3Y_bbg!O$5:P$241,2), -1)</f>
        <v>22.25</v>
      </c>
      <c r="Q58">
        <f>IFERROR(VLOOKUP($A58, CDS3Y_bbg!P$5:Q$241,2), -1)</f>
        <v>44377</v>
      </c>
      <c r="R58">
        <f>IFERROR(VLOOKUP($A58, CDS3Y_bbg!Q$5:R$241,2), -1)</f>
        <v>70.75</v>
      </c>
      <c r="S58">
        <f>IFERROR(VLOOKUP($A58, CDS3Y_bbg!R$5:S$241,2), -1)</f>
        <v>43337</v>
      </c>
      <c r="T58">
        <f>IFERROR(VLOOKUP($A58, CDS3Y_bbg!S$5:T$241,2), -1)</f>
        <v>343.5</v>
      </c>
      <c r="U58">
        <f>IFERROR(VLOOKUP($A58, CDS3Y_bbg!T$5:U$241,2), -1)</f>
        <v>42062</v>
      </c>
      <c r="V58">
        <f>IFERROR(VLOOKUP($A58, CDS3Y_bbg!U$5:V$241,2), -1)</f>
        <v>12.292999999999999</v>
      </c>
      <c r="W58">
        <f>IFERROR(VLOOKUP($A58, CDS3Y_bbg!V$5:W$241,2), -1)</f>
        <v>42283</v>
      </c>
      <c r="X58">
        <f>IFERROR(VLOOKUP($A58, CDS3Y_bbg!W$5:X$241,2), -1)</f>
        <v>172</v>
      </c>
      <c r="Y58">
        <f>IFERROR(VLOOKUP($A58, CDS3Y_bbg!X$5:Y$241,2), -1)</f>
        <v>44468</v>
      </c>
      <c r="Z58">
        <f>IFERROR(VLOOKUP($A58, CDS3Y_bbg!Y$5:Z$241,2), -1)</f>
        <v>55.667000000000002</v>
      </c>
      <c r="AA58">
        <f>IFERROR(VLOOKUP($A58, CDS3Y_bbg!Z$5:AA$241,2), -1)</f>
        <v>40481</v>
      </c>
      <c r="AB58">
        <f>IFERROR(VLOOKUP($A58, CDS3Y_bbg!AA$5:AB$241,2), -1)</f>
        <v>24</v>
      </c>
      <c r="AC58">
        <f>IFERROR(VLOOKUP($A58, CDS3Y_bbg!AB$5:AC$241,2), -1)</f>
        <v>42676</v>
      </c>
      <c r="AD58">
        <f>IFERROR(VLOOKUP($A58, CDS3Y_bbg!AC$5:AD$241,2), -1)</f>
        <v>285</v>
      </c>
      <c r="AE58">
        <f>IFERROR(VLOOKUP($A58, CDS3Y_bbg!AD$5:AE$241,2), -1)</f>
        <v>41149</v>
      </c>
      <c r="AF58">
        <f>IFERROR(VLOOKUP($A58, CDS3Y_bbg!AE$5:AF$241,2), -1)</f>
        <v>-1</v>
      </c>
      <c r="AG58">
        <f>IFERROR(VLOOKUP($A58, CDS3Y_bbg!AF$5:AG$241,2), -1)</f>
        <v>42004</v>
      </c>
      <c r="AH58">
        <f>IFERROR(VLOOKUP($A58, CDS3Y_bbg!AG$5:AH$241,2), -1)</f>
        <v>-1</v>
      </c>
      <c r="AI58">
        <f>IFERROR(VLOOKUP($A58, CDS3Y_bbg!AH$5:AI$241,2), -1)</f>
        <v>-1</v>
      </c>
      <c r="AJ58">
        <f>IFERROR(VLOOKUP($A58, CDS3Y_bbg!AI$5:AJ$241,2), -1)</f>
        <v>-1</v>
      </c>
      <c r="AK58">
        <f>IFERROR(VLOOKUP($A58, CDS3Y_bbg!AJ$5:AK$241,2), -1)</f>
        <v>-1</v>
      </c>
      <c r="AL58">
        <f>IFERROR(VLOOKUP($A58, CDS3Y_bbg!AK$5:AL$241,2), -1)</f>
        <v>-1</v>
      </c>
      <c r="AM58">
        <f>IFERROR(VLOOKUP($A58, CDS3Y_bbg!AL$5:AM$241,2), -1)</f>
        <v>-1</v>
      </c>
      <c r="AN58">
        <f>IFERROR(VLOOKUP($A58, CDS3Y_bbg!AM$5:AN$241,2), -1)</f>
        <v>-1</v>
      </c>
      <c r="AO58">
        <f>IFERROR(VLOOKUP($A58, CDS3Y_bbg!AN$5:AO$241,2), -1)</f>
        <v>43424</v>
      </c>
      <c r="AP58">
        <f>IFERROR(VLOOKUP($A58, CDS3Y_bbg!AO$5:AP$241,2), -1)</f>
        <v>-1</v>
      </c>
      <c r="AQ58">
        <f>IFERROR(VLOOKUP($A58, CDS3Y_bbg!AP$5:AQ$241,2), -1)</f>
        <v>44625</v>
      </c>
      <c r="AR58">
        <f>IFERROR(VLOOKUP($A58, CDS3Y_bbg!AQ$5:AR$241,2), -1)</f>
        <v>-1</v>
      </c>
      <c r="AS58">
        <f>IFERROR(VLOOKUP($A58, CDS3Y_bbg!AR$5:AS$241,2), -1)</f>
        <v>44626</v>
      </c>
      <c r="AT58">
        <f>IFERROR(VLOOKUP($A58, CDS3Y_bbg!AS$5:AT$241,2), -1)</f>
        <v>2.552</v>
      </c>
      <c r="AU58">
        <f>IFERROR(VLOOKUP($A58, CDS3Y_bbg!AT$5:AU$241,2), -1)</f>
        <v>-1</v>
      </c>
      <c r="AV58">
        <f>IFERROR(VLOOKUP($A58, CDS3Y_bbg!AU$5:AV$241,2), -1)</f>
        <v>-1</v>
      </c>
      <c r="AW58">
        <f>IFERROR(VLOOKUP($A58, CDS3Y_bbg!AV$5:AW$241,2), -1)</f>
        <v>41863</v>
      </c>
      <c r="AX58">
        <f>IFERROR(VLOOKUP($A58, CDS3Y_bbg!AW$5:AX$241,2), -1)</f>
        <v>39</v>
      </c>
      <c r="AY58">
        <f>IFERROR(VLOOKUP($A58, CDS3Y_bbg!AX$5:AY$241,2), -1)</f>
        <v>43402</v>
      </c>
      <c r="AZ58">
        <f>IFERROR(VLOOKUP($A58, CDS3Y_bbg!AY$5:AZ$241,2), -1)</f>
        <v>4.8540000000000001</v>
      </c>
      <c r="BA58">
        <f>IFERROR(VLOOKUP($A58, CDS3Y_bbg!AZ$5:BA$241,2), -1)</f>
        <v>-1</v>
      </c>
      <c r="BB58">
        <f>IFERROR(VLOOKUP($A58, CDS3Y_bbg!BA$5:BB$241,2), -1)</f>
        <v>-1</v>
      </c>
      <c r="BC58">
        <f>IFERROR(VLOOKUP($A58, CDS3Y_bbg!BB$5:BC$241,2), -1)</f>
        <v>41722</v>
      </c>
      <c r="BD58">
        <f>IFERROR(VLOOKUP($A58, CDS3Y_bbg!BC$5:BD$241,2), -1)</f>
        <v>-1</v>
      </c>
      <c r="BE58">
        <f>IFERROR(VLOOKUP($A58, CDS3Y_bbg!BD$5:BE$241,2), -1)</f>
        <v>-1</v>
      </c>
      <c r="BF58">
        <f>IFERROR(VLOOKUP($A58, CDS3Y_bbg!BE$5:BF$241,2), -1)</f>
        <v>-1</v>
      </c>
      <c r="BG58">
        <f>IFERROR(VLOOKUP($A58, CDS3Y_bbg!BF$5:BG$241,2), -1)</f>
        <v>-1</v>
      </c>
      <c r="BH58">
        <f>IFERROR(VLOOKUP($A58, CDS3Y_bbg!BG$5:BH$241,2), -1)</f>
        <v>-1</v>
      </c>
      <c r="BI58">
        <f>IFERROR(VLOOKUP($A58, CDS3Y_bbg!BH$5:BI$241,2), -1)</f>
        <v>43424</v>
      </c>
      <c r="BJ58">
        <f>IFERROR(VLOOKUP($A58, CDS3Y_bbg!BI$5:BJ$241,2), -1)</f>
        <v>-1</v>
      </c>
      <c r="BK58">
        <f>IFERROR(VLOOKUP($A58, CDS3Y_bbg!BJ$5:BK$241,2), -1)</f>
        <v>-1</v>
      </c>
      <c r="BL58">
        <f>IFERROR(VLOOKUP($A58, CDS3Y_bbg!BK$5:BL$241,2), -1)</f>
        <v>-1</v>
      </c>
      <c r="BM58">
        <f>IFERROR(VLOOKUP($A58, CDS3Y_bbg!BL$5:BM$241,2), -1)</f>
        <v>43424</v>
      </c>
      <c r="BN58">
        <f>IFERROR(VLOOKUP($A58, CDS3Y_bbg!BM$5:BN$241,2), -1)</f>
        <v>-1</v>
      </c>
      <c r="BO58">
        <f>IFERROR(VLOOKUP($A58, CDS3Y_bbg!BN$5:BO$241,2), -1)</f>
        <v>43426</v>
      </c>
      <c r="BP58">
        <f>IFERROR(VLOOKUP($A58, CDS3Y_bbg!BO$5:BP$241,2), -1)</f>
        <v>-1</v>
      </c>
      <c r="BQ58">
        <f>IFERROR(VLOOKUP($A58, CDS3Y_bbg!BP$5:BQ$241,2), -1)</f>
        <v>-1</v>
      </c>
      <c r="BR58">
        <f>IFERROR(VLOOKUP($A58, CDS3Y_bbg!BQ$5:BR$241,2), -1)</f>
        <v>-1</v>
      </c>
      <c r="BS58">
        <f>IFERROR(VLOOKUP($A58, CDS3Y_bbg!BR$5:BS$241,2), -1)</f>
        <v>43426</v>
      </c>
      <c r="BT58">
        <f>IFERROR(VLOOKUP($A58, CDS3Y_bbg!BS$5:BT$241,2), -1)</f>
        <v>-1</v>
      </c>
      <c r="BU58">
        <f>IFERROR(VLOOKUP($A58, CDS3Y_bbg!BT$5:BU$241,2), -1)</f>
        <v>-1</v>
      </c>
      <c r="BV58">
        <f>IFERROR(VLOOKUP($A58, CDS3Y_bbg!BU$5:BV$241,2), -1)</f>
        <v>-1</v>
      </c>
      <c r="BW58">
        <f>IFERROR(VLOOKUP($A58, CDS3Y_bbg!BV$5:BW$241,2), -1)</f>
        <v>41915</v>
      </c>
      <c r="BX58">
        <f>IFERROR(VLOOKUP($A58, CDS3Y_bbg!BW$5:BX$241,2), -1)</f>
        <v>-1</v>
      </c>
      <c r="BY58">
        <f>IFERROR(VLOOKUP($A58, CDS3Y_bbg!BX$5:BY$241,2), -1)</f>
        <v>-1</v>
      </c>
      <c r="BZ58">
        <f>IFERROR(VLOOKUP($A58, CDS3Y_bbg!BY$5:BZ$241,2), -1)</f>
        <v>-1</v>
      </c>
      <c r="CA58">
        <f>IFERROR(VLOOKUP($A58, CDS3Y_bbg!BZ$5:CA$241,2), -1)</f>
        <v>41911</v>
      </c>
      <c r="CB58">
        <f>IFERROR(VLOOKUP($A58, CDS3Y_bbg!CA$5:CB$241,2), -1)</f>
        <v>-1</v>
      </c>
      <c r="CC58">
        <f>IFERROR(VLOOKUP($A58, CDS3Y_bbg!CB$5:CC$241,2), -1)</f>
        <v>41912</v>
      </c>
      <c r="CD58">
        <f>IFERROR(VLOOKUP($A58, CDS3Y_bbg!CC$5:CD$241,2), -1)</f>
        <v>-1</v>
      </c>
      <c r="CE58">
        <f>IFERROR(VLOOKUP($A58, CDS3Y_bbg!CD$5:CE$241,2), -1)</f>
        <v>43332</v>
      </c>
      <c r="CF58">
        <f>IFERROR(VLOOKUP($A58, CDS3Y_bbg!CE$5:CF$241,2), -1)</f>
        <v>8.5</v>
      </c>
      <c r="CG58">
        <f>IFERROR(VLOOKUP($A58, CDS3Y_bbg!CF$5:CG$241,2), -1)</f>
        <v>41893</v>
      </c>
      <c r="CH58">
        <f>IFERROR(VLOOKUP($A58, CDS3Y_bbg!CG$5:CH$241,2), -1)</f>
        <v>-1</v>
      </c>
      <c r="CI58">
        <f>IFERROR(VLOOKUP($A58, CDS3Y_bbg!CH$5:CI$241,2), -1)</f>
        <v>-1</v>
      </c>
      <c r="CJ58">
        <f>IFERROR(VLOOKUP($A58, CDS3Y_bbg!CI$5:CJ$241,2), -1)</f>
        <v>-1</v>
      </c>
      <c r="CK58">
        <f>IFERROR(VLOOKUP($A58, CDS3Y_bbg!CJ$5:CK$241,2), -1)</f>
        <v>41844</v>
      </c>
      <c r="CL58">
        <f>IFERROR(VLOOKUP($A58, CDS3Y_bbg!CK$5:CL$241,2), -1)</f>
        <v>12.693999999999999</v>
      </c>
      <c r="CM58">
        <f>IFERROR(VLOOKUP($A58, CDS3Y_bbg!CL$5:CM$241,2), -1)</f>
        <v>-1</v>
      </c>
      <c r="CN58">
        <f>IFERROR(VLOOKUP($A58, CDS3Y_bbg!CM$5:CN$241,2), -1)</f>
        <v>-1</v>
      </c>
    </row>
    <row r="59" spans="1:92" x14ac:dyDescent="0.25">
      <c r="A59" s="1">
        <v>38289</v>
      </c>
      <c r="B59">
        <f>IFERROR(VLOOKUP($A59, CDS3Y_bbg!A$5:B$241,2), -1)</f>
        <v>324.375</v>
      </c>
      <c r="C59">
        <f>IFERROR(VLOOKUP($A59, CDS3Y_bbg!B$5:C$241,2), -1)</f>
        <v>41831</v>
      </c>
      <c r="D59">
        <f>IFERROR(VLOOKUP($A59, CDS3Y_bbg!C$5:D$241,2), -1)</f>
        <v>33.078000000000003</v>
      </c>
      <c r="E59">
        <f>IFERROR(VLOOKUP($A59, CDS3Y_bbg!D$5:E$241,2), -1)</f>
        <v>44895</v>
      </c>
      <c r="F59">
        <f>IFERROR(VLOOKUP($A59, CDS3Y_bbg!E$5:F$241,2), -1)</f>
        <v>18.875</v>
      </c>
      <c r="G59">
        <f>IFERROR(VLOOKUP($A59, CDS3Y_bbg!F$5:G$241,2), -1)</f>
        <v>40360</v>
      </c>
      <c r="H59">
        <f>IFERROR(VLOOKUP($A59, CDS3Y_bbg!G$5:H$241,2), -1)</f>
        <v>19.667000000000002</v>
      </c>
      <c r="I59">
        <f>IFERROR(VLOOKUP($A59, CDS3Y_bbg!H$5:I$241,2), -1)</f>
        <v>44834</v>
      </c>
      <c r="J59">
        <f>IFERROR(VLOOKUP($A59, CDS3Y_bbg!I$5:J$241,2), -1)</f>
        <v>280.33300000000003</v>
      </c>
      <c r="K59">
        <f>IFERROR(VLOOKUP($A59, CDS3Y_bbg!J$5:K$241,2), -1)</f>
        <v>41819</v>
      </c>
      <c r="L59">
        <f>IFERROR(VLOOKUP($A59, CDS3Y_bbg!K$5:L$241,2), -1)</f>
        <v>29.23</v>
      </c>
      <c r="M59">
        <f>IFERROR(VLOOKUP($A59, CDS3Y_bbg!L$5:M$241,2), -1)</f>
        <v>40469</v>
      </c>
      <c r="N59">
        <f>IFERROR(VLOOKUP($A59, CDS3Y_bbg!M$5:N$241,2), -1)</f>
        <v>21</v>
      </c>
      <c r="O59">
        <f>IFERROR(VLOOKUP($A59, CDS3Y_bbg!N$5:O$241,2), -1)</f>
        <v>40289</v>
      </c>
      <c r="P59">
        <f>IFERROR(VLOOKUP($A59, CDS3Y_bbg!O$5:P$241,2), -1)</f>
        <v>21</v>
      </c>
      <c r="Q59">
        <f>IFERROR(VLOOKUP($A59, CDS3Y_bbg!P$5:Q$241,2), -1)</f>
        <v>44377</v>
      </c>
      <c r="R59">
        <f>IFERROR(VLOOKUP($A59, CDS3Y_bbg!Q$5:R$241,2), -1)</f>
        <v>65.375</v>
      </c>
      <c r="S59">
        <f>IFERROR(VLOOKUP($A59, CDS3Y_bbg!R$5:S$241,2), -1)</f>
        <v>43337</v>
      </c>
      <c r="T59">
        <f>IFERROR(VLOOKUP($A59, CDS3Y_bbg!S$5:T$241,2), -1)</f>
        <v>401.66699999999997</v>
      </c>
      <c r="U59">
        <f>IFERROR(VLOOKUP($A59, CDS3Y_bbg!T$5:U$241,2), -1)</f>
        <v>42062</v>
      </c>
      <c r="V59">
        <f>IFERROR(VLOOKUP($A59, CDS3Y_bbg!U$5:V$241,2), -1)</f>
        <v>11.904999999999999</v>
      </c>
      <c r="W59">
        <f>IFERROR(VLOOKUP($A59, CDS3Y_bbg!V$5:W$241,2), -1)</f>
        <v>42283</v>
      </c>
      <c r="X59">
        <f>IFERROR(VLOOKUP($A59, CDS3Y_bbg!W$5:X$241,2), -1)</f>
        <v>128.1</v>
      </c>
      <c r="Y59">
        <f>IFERROR(VLOOKUP($A59, CDS3Y_bbg!X$5:Y$241,2), -1)</f>
        <v>44468</v>
      </c>
      <c r="Z59">
        <f>IFERROR(VLOOKUP($A59, CDS3Y_bbg!Y$5:Z$241,2), -1)</f>
        <v>44.5</v>
      </c>
      <c r="AA59">
        <f>IFERROR(VLOOKUP($A59, CDS3Y_bbg!Z$5:AA$241,2), -1)</f>
        <v>40481</v>
      </c>
      <c r="AB59">
        <f>IFERROR(VLOOKUP($A59, CDS3Y_bbg!AA$5:AB$241,2), -1)</f>
        <v>22.667000000000002</v>
      </c>
      <c r="AC59">
        <f>IFERROR(VLOOKUP($A59, CDS3Y_bbg!AB$5:AC$241,2), -1)</f>
        <v>42676</v>
      </c>
      <c r="AD59">
        <f>IFERROR(VLOOKUP($A59, CDS3Y_bbg!AC$5:AD$241,2), -1)</f>
        <v>270</v>
      </c>
      <c r="AE59">
        <f>IFERROR(VLOOKUP($A59, CDS3Y_bbg!AD$5:AE$241,2), -1)</f>
        <v>41149</v>
      </c>
      <c r="AF59">
        <f>IFERROR(VLOOKUP($A59, CDS3Y_bbg!AE$5:AF$241,2), -1)</f>
        <v>-1</v>
      </c>
      <c r="AG59">
        <f>IFERROR(VLOOKUP($A59, CDS3Y_bbg!AF$5:AG$241,2), -1)</f>
        <v>42004</v>
      </c>
      <c r="AH59">
        <f>IFERROR(VLOOKUP($A59, CDS3Y_bbg!AG$5:AH$241,2), -1)</f>
        <v>-1</v>
      </c>
      <c r="AI59">
        <f>IFERROR(VLOOKUP($A59, CDS3Y_bbg!AH$5:AI$241,2), -1)</f>
        <v>-1</v>
      </c>
      <c r="AJ59">
        <f>IFERROR(VLOOKUP($A59, CDS3Y_bbg!AI$5:AJ$241,2), -1)</f>
        <v>-1</v>
      </c>
      <c r="AK59">
        <f>IFERROR(VLOOKUP($A59, CDS3Y_bbg!AJ$5:AK$241,2), -1)</f>
        <v>-1</v>
      </c>
      <c r="AL59">
        <f>IFERROR(VLOOKUP($A59, CDS3Y_bbg!AK$5:AL$241,2), -1)</f>
        <v>-1</v>
      </c>
      <c r="AM59">
        <f>IFERROR(VLOOKUP($A59, CDS3Y_bbg!AL$5:AM$241,2), -1)</f>
        <v>-1</v>
      </c>
      <c r="AN59">
        <f>IFERROR(VLOOKUP($A59, CDS3Y_bbg!AM$5:AN$241,2), -1)</f>
        <v>-1</v>
      </c>
      <c r="AO59">
        <f>IFERROR(VLOOKUP($A59, CDS3Y_bbg!AN$5:AO$241,2), -1)</f>
        <v>43424</v>
      </c>
      <c r="AP59">
        <f>IFERROR(VLOOKUP($A59, CDS3Y_bbg!AO$5:AP$241,2), -1)</f>
        <v>-1</v>
      </c>
      <c r="AQ59">
        <f>IFERROR(VLOOKUP($A59, CDS3Y_bbg!AP$5:AQ$241,2), -1)</f>
        <v>44625</v>
      </c>
      <c r="AR59">
        <f>IFERROR(VLOOKUP($A59, CDS3Y_bbg!AQ$5:AR$241,2), -1)</f>
        <v>-1</v>
      </c>
      <c r="AS59">
        <f>IFERROR(VLOOKUP($A59, CDS3Y_bbg!AR$5:AS$241,2), -1)</f>
        <v>44626</v>
      </c>
      <c r="AT59">
        <f>IFERROR(VLOOKUP($A59, CDS3Y_bbg!AS$5:AT$241,2), -1)</f>
        <v>2.371</v>
      </c>
      <c r="AU59">
        <f>IFERROR(VLOOKUP($A59, CDS3Y_bbg!AT$5:AU$241,2), -1)</f>
        <v>-1</v>
      </c>
      <c r="AV59">
        <f>IFERROR(VLOOKUP($A59, CDS3Y_bbg!AU$5:AV$241,2), -1)</f>
        <v>-1</v>
      </c>
      <c r="AW59">
        <f>IFERROR(VLOOKUP($A59, CDS3Y_bbg!AV$5:AW$241,2), -1)</f>
        <v>41863</v>
      </c>
      <c r="AX59">
        <f>IFERROR(VLOOKUP($A59, CDS3Y_bbg!AW$5:AX$241,2), -1)</f>
        <v>28.5</v>
      </c>
      <c r="AY59">
        <f>IFERROR(VLOOKUP($A59, CDS3Y_bbg!AX$5:AY$241,2), -1)</f>
        <v>43402</v>
      </c>
      <c r="AZ59">
        <f>IFERROR(VLOOKUP($A59, CDS3Y_bbg!AY$5:AZ$241,2), -1)</f>
        <v>4.7489999999999997</v>
      </c>
      <c r="BA59">
        <f>IFERROR(VLOOKUP($A59, CDS3Y_bbg!AZ$5:BA$241,2), -1)</f>
        <v>-1</v>
      </c>
      <c r="BB59">
        <f>IFERROR(VLOOKUP($A59, CDS3Y_bbg!BA$5:BB$241,2), -1)</f>
        <v>-1</v>
      </c>
      <c r="BC59">
        <f>IFERROR(VLOOKUP($A59, CDS3Y_bbg!BB$5:BC$241,2), -1)</f>
        <v>41722</v>
      </c>
      <c r="BD59">
        <f>IFERROR(VLOOKUP($A59, CDS3Y_bbg!BC$5:BD$241,2), -1)</f>
        <v>-1</v>
      </c>
      <c r="BE59">
        <f>IFERROR(VLOOKUP($A59, CDS3Y_bbg!BD$5:BE$241,2), -1)</f>
        <v>-1</v>
      </c>
      <c r="BF59">
        <f>IFERROR(VLOOKUP($A59, CDS3Y_bbg!BE$5:BF$241,2), -1)</f>
        <v>-1</v>
      </c>
      <c r="BG59">
        <f>IFERROR(VLOOKUP($A59, CDS3Y_bbg!BF$5:BG$241,2), -1)</f>
        <v>-1</v>
      </c>
      <c r="BH59">
        <f>IFERROR(VLOOKUP($A59, CDS3Y_bbg!BG$5:BH$241,2), -1)</f>
        <v>-1</v>
      </c>
      <c r="BI59">
        <f>IFERROR(VLOOKUP($A59, CDS3Y_bbg!BH$5:BI$241,2), -1)</f>
        <v>43424</v>
      </c>
      <c r="BJ59">
        <f>IFERROR(VLOOKUP($A59, CDS3Y_bbg!BI$5:BJ$241,2), -1)</f>
        <v>-1</v>
      </c>
      <c r="BK59">
        <f>IFERROR(VLOOKUP($A59, CDS3Y_bbg!BJ$5:BK$241,2), -1)</f>
        <v>-1</v>
      </c>
      <c r="BL59">
        <f>IFERROR(VLOOKUP($A59, CDS3Y_bbg!BK$5:BL$241,2), -1)</f>
        <v>-1</v>
      </c>
      <c r="BM59">
        <f>IFERROR(VLOOKUP($A59, CDS3Y_bbg!BL$5:BM$241,2), -1)</f>
        <v>43424</v>
      </c>
      <c r="BN59">
        <f>IFERROR(VLOOKUP($A59, CDS3Y_bbg!BM$5:BN$241,2), -1)</f>
        <v>-1</v>
      </c>
      <c r="BO59">
        <f>IFERROR(VLOOKUP($A59, CDS3Y_bbg!BN$5:BO$241,2), -1)</f>
        <v>43426</v>
      </c>
      <c r="BP59">
        <f>IFERROR(VLOOKUP($A59, CDS3Y_bbg!BO$5:BP$241,2), -1)</f>
        <v>-1</v>
      </c>
      <c r="BQ59">
        <f>IFERROR(VLOOKUP($A59, CDS3Y_bbg!BP$5:BQ$241,2), -1)</f>
        <v>-1</v>
      </c>
      <c r="BR59">
        <f>IFERROR(VLOOKUP($A59, CDS3Y_bbg!BQ$5:BR$241,2), -1)</f>
        <v>-1</v>
      </c>
      <c r="BS59">
        <f>IFERROR(VLOOKUP($A59, CDS3Y_bbg!BR$5:BS$241,2), -1)</f>
        <v>43426</v>
      </c>
      <c r="BT59">
        <f>IFERROR(VLOOKUP($A59, CDS3Y_bbg!BS$5:BT$241,2), -1)</f>
        <v>-1</v>
      </c>
      <c r="BU59">
        <f>IFERROR(VLOOKUP($A59, CDS3Y_bbg!BT$5:BU$241,2), -1)</f>
        <v>-1</v>
      </c>
      <c r="BV59">
        <f>IFERROR(VLOOKUP($A59, CDS3Y_bbg!BU$5:BV$241,2), -1)</f>
        <v>-1</v>
      </c>
      <c r="BW59">
        <f>IFERROR(VLOOKUP($A59, CDS3Y_bbg!BV$5:BW$241,2), -1)</f>
        <v>41915</v>
      </c>
      <c r="BX59">
        <f>IFERROR(VLOOKUP($A59, CDS3Y_bbg!BW$5:BX$241,2), -1)</f>
        <v>-1</v>
      </c>
      <c r="BY59">
        <f>IFERROR(VLOOKUP($A59, CDS3Y_bbg!BX$5:BY$241,2), -1)</f>
        <v>-1</v>
      </c>
      <c r="BZ59">
        <f>IFERROR(VLOOKUP($A59, CDS3Y_bbg!BY$5:BZ$241,2), -1)</f>
        <v>-1</v>
      </c>
      <c r="CA59">
        <f>IFERROR(VLOOKUP($A59, CDS3Y_bbg!BZ$5:CA$241,2), -1)</f>
        <v>41911</v>
      </c>
      <c r="CB59">
        <f>IFERROR(VLOOKUP($A59, CDS3Y_bbg!CA$5:CB$241,2), -1)</f>
        <v>-1</v>
      </c>
      <c r="CC59">
        <f>IFERROR(VLOOKUP($A59, CDS3Y_bbg!CB$5:CC$241,2), -1)</f>
        <v>41912</v>
      </c>
      <c r="CD59">
        <f>IFERROR(VLOOKUP($A59, CDS3Y_bbg!CC$5:CD$241,2), -1)</f>
        <v>-1</v>
      </c>
      <c r="CE59">
        <f>IFERROR(VLOOKUP($A59, CDS3Y_bbg!CD$5:CE$241,2), -1)</f>
        <v>43332</v>
      </c>
      <c r="CF59">
        <f>IFERROR(VLOOKUP($A59, CDS3Y_bbg!CE$5:CF$241,2), -1)</f>
        <v>8.5</v>
      </c>
      <c r="CG59">
        <f>IFERROR(VLOOKUP($A59, CDS3Y_bbg!CF$5:CG$241,2), -1)</f>
        <v>41893</v>
      </c>
      <c r="CH59">
        <f>IFERROR(VLOOKUP($A59, CDS3Y_bbg!CG$5:CH$241,2), -1)</f>
        <v>-1</v>
      </c>
      <c r="CI59">
        <f>IFERROR(VLOOKUP($A59, CDS3Y_bbg!CH$5:CI$241,2), -1)</f>
        <v>-1</v>
      </c>
      <c r="CJ59">
        <f>IFERROR(VLOOKUP($A59, CDS3Y_bbg!CI$5:CJ$241,2), -1)</f>
        <v>-1</v>
      </c>
      <c r="CK59">
        <f>IFERROR(VLOOKUP($A59, CDS3Y_bbg!CJ$5:CK$241,2), -1)</f>
        <v>41844</v>
      </c>
      <c r="CL59">
        <f>IFERROR(VLOOKUP($A59, CDS3Y_bbg!CK$5:CL$241,2), -1)</f>
        <v>11.882999999999999</v>
      </c>
      <c r="CM59">
        <f>IFERROR(VLOOKUP($A59, CDS3Y_bbg!CL$5:CM$241,2), -1)</f>
        <v>-1</v>
      </c>
      <c r="CN59">
        <f>IFERROR(VLOOKUP($A59, CDS3Y_bbg!CM$5:CN$241,2), -1)</f>
        <v>-1</v>
      </c>
    </row>
    <row r="60" spans="1:92" x14ac:dyDescent="0.25">
      <c r="A60" s="1">
        <v>38321</v>
      </c>
      <c r="B60">
        <f>IFERROR(VLOOKUP($A60, CDS3Y_bbg!A$5:B$241,2), -1)</f>
        <v>253.8</v>
      </c>
      <c r="C60">
        <f>IFERROR(VLOOKUP($A60, CDS3Y_bbg!B$5:C$241,2), -1)</f>
        <v>41831</v>
      </c>
      <c r="D60">
        <f>IFERROR(VLOOKUP($A60, CDS3Y_bbg!C$5:D$241,2), -1)</f>
        <v>26.832999999999998</v>
      </c>
      <c r="E60">
        <f>IFERROR(VLOOKUP($A60, CDS3Y_bbg!D$5:E$241,2), -1)</f>
        <v>44895</v>
      </c>
      <c r="F60">
        <f>IFERROR(VLOOKUP($A60, CDS3Y_bbg!E$5:F$241,2), -1)</f>
        <v>17.167000000000002</v>
      </c>
      <c r="G60">
        <f>IFERROR(VLOOKUP($A60, CDS3Y_bbg!F$5:G$241,2), -1)</f>
        <v>40360</v>
      </c>
      <c r="H60">
        <f>IFERROR(VLOOKUP($A60, CDS3Y_bbg!G$5:H$241,2), -1)</f>
        <v>16.75</v>
      </c>
      <c r="I60">
        <f>IFERROR(VLOOKUP($A60, CDS3Y_bbg!H$5:I$241,2), -1)</f>
        <v>44834</v>
      </c>
      <c r="J60">
        <f>IFERROR(VLOOKUP($A60, CDS3Y_bbg!I$5:J$241,2), -1)</f>
        <v>205.75</v>
      </c>
      <c r="K60">
        <f>IFERROR(VLOOKUP($A60, CDS3Y_bbg!J$5:K$241,2), -1)</f>
        <v>41819</v>
      </c>
      <c r="L60">
        <f>IFERROR(VLOOKUP($A60, CDS3Y_bbg!K$5:L$241,2), -1)</f>
        <v>28</v>
      </c>
      <c r="M60">
        <f>IFERROR(VLOOKUP($A60, CDS3Y_bbg!L$5:M$241,2), -1)</f>
        <v>40469</v>
      </c>
      <c r="N60">
        <f>IFERROR(VLOOKUP($A60, CDS3Y_bbg!M$5:N$241,2), -1)</f>
        <v>21</v>
      </c>
      <c r="O60">
        <f>IFERROR(VLOOKUP($A60, CDS3Y_bbg!N$5:O$241,2), -1)</f>
        <v>40289</v>
      </c>
      <c r="P60">
        <f>IFERROR(VLOOKUP($A60, CDS3Y_bbg!O$5:P$241,2), -1)</f>
        <v>18.832999999999998</v>
      </c>
      <c r="Q60">
        <f>IFERROR(VLOOKUP($A60, CDS3Y_bbg!P$5:Q$241,2), -1)</f>
        <v>44377</v>
      </c>
      <c r="R60">
        <f>IFERROR(VLOOKUP($A60, CDS3Y_bbg!Q$5:R$241,2), -1)</f>
        <v>56.7</v>
      </c>
      <c r="S60">
        <f>IFERROR(VLOOKUP($A60, CDS3Y_bbg!R$5:S$241,2), -1)</f>
        <v>43337</v>
      </c>
      <c r="T60">
        <f>IFERROR(VLOOKUP($A60, CDS3Y_bbg!S$5:T$241,2), -1)</f>
        <v>399.25</v>
      </c>
      <c r="U60">
        <f>IFERROR(VLOOKUP($A60, CDS3Y_bbg!T$5:U$241,2), -1)</f>
        <v>42062</v>
      </c>
      <c r="V60">
        <f>IFERROR(VLOOKUP($A60, CDS3Y_bbg!U$5:V$241,2), -1)</f>
        <v>10.75</v>
      </c>
      <c r="W60">
        <f>IFERROR(VLOOKUP($A60, CDS3Y_bbg!V$5:W$241,2), -1)</f>
        <v>42283</v>
      </c>
      <c r="X60">
        <f>IFERROR(VLOOKUP($A60, CDS3Y_bbg!W$5:X$241,2), -1)</f>
        <v>122.321</v>
      </c>
      <c r="Y60">
        <f>IFERROR(VLOOKUP($A60, CDS3Y_bbg!X$5:Y$241,2), -1)</f>
        <v>44468</v>
      </c>
      <c r="Z60">
        <f>IFERROR(VLOOKUP($A60, CDS3Y_bbg!Y$5:Z$241,2), -1)</f>
        <v>35.375</v>
      </c>
      <c r="AA60">
        <f>IFERROR(VLOOKUP($A60, CDS3Y_bbg!Z$5:AA$241,2), -1)</f>
        <v>40481</v>
      </c>
      <c r="AB60">
        <f>IFERROR(VLOOKUP($A60, CDS3Y_bbg!AA$5:AB$241,2), -1)</f>
        <v>21.625</v>
      </c>
      <c r="AC60">
        <f>IFERROR(VLOOKUP($A60, CDS3Y_bbg!AB$5:AC$241,2), -1)</f>
        <v>42676</v>
      </c>
      <c r="AD60">
        <f>IFERROR(VLOOKUP($A60, CDS3Y_bbg!AC$5:AD$241,2), -1)</f>
        <v>213.5</v>
      </c>
      <c r="AE60">
        <f>IFERROR(VLOOKUP($A60, CDS3Y_bbg!AD$5:AE$241,2), -1)</f>
        <v>41149</v>
      </c>
      <c r="AF60">
        <f>IFERROR(VLOOKUP($A60, CDS3Y_bbg!AE$5:AF$241,2), -1)</f>
        <v>-1</v>
      </c>
      <c r="AG60">
        <f>IFERROR(VLOOKUP($A60, CDS3Y_bbg!AF$5:AG$241,2), -1)</f>
        <v>42004</v>
      </c>
      <c r="AH60">
        <f>IFERROR(VLOOKUP($A60, CDS3Y_bbg!AG$5:AH$241,2), -1)</f>
        <v>-1</v>
      </c>
      <c r="AI60">
        <f>IFERROR(VLOOKUP($A60, CDS3Y_bbg!AH$5:AI$241,2), -1)</f>
        <v>-1</v>
      </c>
      <c r="AJ60">
        <f>IFERROR(VLOOKUP($A60, CDS3Y_bbg!AI$5:AJ$241,2), -1)</f>
        <v>-1</v>
      </c>
      <c r="AK60">
        <f>IFERROR(VLOOKUP($A60, CDS3Y_bbg!AJ$5:AK$241,2), -1)</f>
        <v>-1</v>
      </c>
      <c r="AL60">
        <f>IFERROR(VLOOKUP($A60, CDS3Y_bbg!AK$5:AL$241,2), -1)</f>
        <v>-1</v>
      </c>
      <c r="AM60">
        <f>IFERROR(VLOOKUP($A60, CDS3Y_bbg!AL$5:AM$241,2), -1)</f>
        <v>-1</v>
      </c>
      <c r="AN60">
        <f>IFERROR(VLOOKUP($A60, CDS3Y_bbg!AM$5:AN$241,2), -1)</f>
        <v>-1</v>
      </c>
      <c r="AO60">
        <f>IFERROR(VLOOKUP($A60, CDS3Y_bbg!AN$5:AO$241,2), -1)</f>
        <v>43424</v>
      </c>
      <c r="AP60">
        <f>IFERROR(VLOOKUP($A60, CDS3Y_bbg!AO$5:AP$241,2), -1)</f>
        <v>-1</v>
      </c>
      <c r="AQ60">
        <f>IFERROR(VLOOKUP($A60, CDS3Y_bbg!AP$5:AQ$241,2), -1)</f>
        <v>44625</v>
      </c>
      <c r="AR60">
        <f>IFERROR(VLOOKUP($A60, CDS3Y_bbg!AQ$5:AR$241,2), -1)</f>
        <v>-1</v>
      </c>
      <c r="AS60">
        <f>IFERROR(VLOOKUP($A60, CDS3Y_bbg!AR$5:AS$241,2), -1)</f>
        <v>44626</v>
      </c>
      <c r="AT60">
        <f>IFERROR(VLOOKUP($A60, CDS3Y_bbg!AS$5:AT$241,2), -1)</f>
        <v>2.4369999999999998</v>
      </c>
      <c r="AU60">
        <f>IFERROR(VLOOKUP($A60, CDS3Y_bbg!AT$5:AU$241,2), -1)</f>
        <v>-1</v>
      </c>
      <c r="AV60">
        <f>IFERROR(VLOOKUP($A60, CDS3Y_bbg!AU$5:AV$241,2), -1)</f>
        <v>-1</v>
      </c>
      <c r="AW60">
        <f>IFERROR(VLOOKUP($A60, CDS3Y_bbg!AV$5:AW$241,2), -1)</f>
        <v>41863</v>
      </c>
      <c r="AX60">
        <f>IFERROR(VLOOKUP($A60, CDS3Y_bbg!AW$5:AX$241,2), -1)</f>
        <v>25.5</v>
      </c>
      <c r="AY60">
        <f>IFERROR(VLOOKUP($A60, CDS3Y_bbg!AX$5:AY$241,2), -1)</f>
        <v>43402</v>
      </c>
      <c r="AZ60">
        <f>IFERROR(VLOOKUP($A60, CDS3Y_bbg!AY$5:AZ$241,2), -1)</f>
        <v>6.5</v>
      </c>
      <c r="BA60">
        <f>IFERROR(VLOOKUP($A60, CDS3Y_bbg!AZ$5:BA$241,2), -1)</f>
        <v>-1</v>
      </c>
      <c r="BB60">
        <f>IFERROR(VLOOKUP($A60, CDS3Y_bbg!BA$5:BB$241,2), -1)</f>
        <v>-1</v>
      </c>
      <c r="BC60">
        <f>IFERROR(VLOOKUP($A60, CDS3Y_bbg!BB$5:BC$241,2), -1)</f>
        <v>41722</v>
      </c>
      <c r="BD60">
        <f>IFERROR(VLOOKUP($A60, CDS3Y_bbg!BC$5:BD$241,2), -1)</f>
        <v>-1</v>
      </c>
      <c r="BE60">
        <f>IFERROR(VLOOKUP($A60, CDS3Y_bbg!BD$5:BE$241,2), -1)</f>
        <v>-1</v>
      </c>
      <c r="BF60">
        <f>IFERROR(VLOOKUP($A60, CDS3Y_bbg!BE$5:BF$241,2), -1)</f>
        <v>-1</v>
      </c>
      <c r="BG60">
        <f>IFERROR(VLOOKUP($A60, CDS3Y_bbg!BF$5:BG$241,2), -1)</f>
        <v>-1</v>
      </c>
      <c r="BH60">
        <f>IFERROR(VLOOKUP($A60, CDS3Y_bbg!BG$5:BH$241,2), -1)</f>
        <v>-1</v>
      </c>
      <c r="BI60">
        <f>IFERROR(VLOOKUP($A60, CDS3Y_bbg!BH$5:BI$241,2), -1)</f>
        <v>43424</v>
      </c>
      <c r="BJ60">
        <f>IFERROR(VLOOKUP($A60, CDS3Y_bbg!BI$5:BJ$241,2), -1)</f>
        <v>-1</v>
      </c>
      <c r="BK60">
        <f>IFERROR(VLOOKUP($A60, CDS3Y_bbg!BJ$5:BK$241,2), -1)</f>
        <v>-1</v>
      </c>
      <c r="BL60">
        <f>IFERROR(VLOOKUP($A60, CDS3Y_bbg!BK$5:BL$241,2), -1)</f>
        <v>-1</v>
      </c>
      <c r="BM60">
        <f>IFERROR(VLOOKUP($A60, CDS3Y_bbg!BL$5:BM$241,2), -1)</f>
        <v>43424</v>
      </c>
      <c r="BN60">
        <f>IFERROR(VLOOKUP($A60, CDS3Y_bbg!BM$5:BN$241,2), -1)</f>
        <v>-1</v>
      </c>
      <c r="BO60">
        <f>IFERROR(VLOOKUP($A60, CDS3Y_bbg!BN$5:BO$241,2), -1)</f>
        <v>43426</v>
      </c>
      <c r="BP60">
        <f>IFERROR(VLOOKUP($A60, CDS3Y_bbg!BO$5:BP$241,2), -1)</f>
        <v>-1</v>
      </c>
      <c r="BQ60">
        <f>IFERROR(VLOOKUP($A60, CDS3Y_bbg!BP$5:BQ$241,2), -1)</f>
        <v>-1</v>
      </c>
      <c r="BR60">
        <f>IFERROR(VLOOKUP($A60, CDS3Y_bbg!BQ$5:BR$241,2), -1)</f>
        <v>-1</v>
      </c>
      <c r="BS60">
        <f>IFERROR(VLOOKUP($A60, CDS3Y_bbg!BR$5:BS$241,2), -1)</f>
        <v>43426</v>
      </c>
      <c r="BT60">
        <f>IFERROR(VLOOKUP($A60, CDS3Y_bbg!BS$5:BT$241,2), -1)</f>
        <v>-1</v>
      </c>
      <c r="BU60">
        <f>IFERROR(VLOOKUP($A60, CDS3Y_bbg!BT$5:BU$241,2), -1)</f>
        <v>-1</v>
      </c>
      <c r="BV60">
        <f>IFERROR(VLOOKUP($A60, CDS3Y_bbg!BU$5:BV$241,2), -1)</f>
        <v>-1</v>
      </c>
      <c r="BW60">
        <f>IFERROR(VLOOKUP($A60, CDS3Y_bbg!BV$5:BW$241,2), -1)</f>
        <v>41915</v>
      </c>
      <c r="BX60">
        <f>IFERROR(VLOOKUP($A60, CDS3Y_bbg!BW$5:BX$241,2), -1)</f>
        <v>-1</v>
      </c>
      <c r="BY60">
        <f>IFERROR(VLOOKUP($A60, CDS3Y_bbg!BX$5:BY$241,2), -1)</f>
        <v>-1</v>
      </c>
      <c r="BZ60">
        <f>IFERROR(VLOOKUP($A60, CDS3Y_bbg!BY$5:BZ$241,2), -1)</f>
        <v>-1</v>
      </c>
      <c r="CA60">
        <f>IFERROR(VLOOKUP($A60, CDS3Y_bbg!BZ$5:CA$241,2), -1)</f>
        <v>41911</v>
      </c>
      <c r="CB60">
        <f>IFERROR(VLOOKUP($A60, CDS3Y_bbg!CA$5:CB$241,2), -1)</f>
        <v>-1</v>
      </c>
      <c r="CC60">
        <f>IFERROR(VLOOKUP($A60, CDS3Y_bbg!CB$5:CC$241,2), -1)</f>
        <v>41912</v>
      </c>
      <c r="CD60">
        <f>IFERROR(VLOOKUP($A60, CDS3Y_bbg!CC$5:CD$241,2), -1)</f>
        <v>-1</v>
      </c>
      <c r="CE60">
        <f>IFERROR(VLOOKUP($A60, CDS3Y_bbg!CD$5:CE$241,2), -1)</f>
        <v>43332</v>
      </c>
      <c r="CF60">
        <f>IFERROR(VLOOKUP($A60, CDS3Y_bbg!CE$5:CF$241,2), -1)</f>
        <v>7.6669999999999998</v>
      </c>
      <c r="CG60">
        <f>IFERROR(VLOOKUP($A60, CDS3Y_bbg!CF$5:CG$241,2), -1)</f>
        <v>41893</v>
      </c>
      <c r="CH60">
        <f>IFERROR(VLOOKUP($A60, CDS3Y_bbg!CG$5:CH$241,2), -1)</f>
        <v>-1</v>
      </c>
      <c r="CI60">
        <f>IFERROR(VLOOKUP($A60, CDS3Y_bbg!CH$5:CI$241,2), -1)</f>
        <v>-1</v>
      </c>
      <c r="CJ60">
        <f>IFERROR(VLOOKUP($A60, CDS3Y_bbg!CI$5:CJ$241,2), -1)</f>
        <v>-1</v>
      </c>
      <c r="CK60">
        <f>IFERROR(VLOOKUP($A60, CDS3Y_bbg!CJ$5:CK$241,2), -1)</f>
        <v>41844</v>
      </c>
      <c r="CL60">
        <f>IFERROR(VLOOKUP($A60, CDS3Y_bbg!CK$5:CL$241,2), -1)</f>
        <v>11.833</v>
      </c>
      <c r="CM60">
        <f>IFERROR(VLOOKUP($A60, CDS3Y_bbg!CL$5:CM$241,2), -1)</f>
        <v>-1</v>
      </c>
      <c r="CN60">
        <f>IFERROR(VLOOKUP($A60, CDS3Y_bbg!CM$5:CN$241,2), -1)</f>
        <v>-1</v>
      </c>
    </row>
    <row r="61" spans="1:92" x14ac:dyDescent="0.25">
      <c r="A61" s="1">
        <v>38352</v>
      </c>
      <c r="B61">
        <f>IFERROR(VLOOKUP($A61, CDS3Y_bbg!A$5:B$241,2), -1)</f>
        <v>198.167</v>
      </c>
      <c r="C61">
        <f>IFERROR(VLOOKUP($A61, CDS3Y_bbg!B$5:C$241,2), -1)</f>
        <v>41831</v>
      </c>
      <c r="D61">
        <f>IFERROR(VLOOKUP($A61, CDS3Y_bbg!C$5:D$241,2), -1)</f>
        <v>23.704999999999998</v>
      </c>
      <c r="E61">
        <f>IFERROR(VLOOKUP($A61, CDS3Y_bbg!D$5:E$241,2), -1)</f>
        <v>44895</v>
      </c>
      <c r="F61">
        <f>IFERROR(VLOOKUP($A61, CDS3Y_bbg!E$5:F$241,2), -1)</f>
        <v>14.167</v>
      </c>
      <c r="G61">
        <f>IFERROR(VLOOKUP($A61, CDS3Y_bbg!F$5:G$241,2), -1)</f>
        <v>40360</v>
      </c>
      <c r="H61">
        <f>IFERROR(VLOOKUP($A61, CDS3Y_bbg!G$5:H$241,2), -1)</f>
        <v>17.332999999999998</v>
      </c>
      <c r="I61">
        <f>IFERROR(VLOOKUP($A61, CDS3Y_bbg!H$5:I$241,2), -1)</f>
        <v>44834</v>
      </c>
      <c r="J61">
        <f>IFERROR(VLOOKUP($A61, CDS3Y_bbg!I$5:J$241,2), -1)</f>
        <v>227.25</v>
      </c>
      <c r="K61">
        <f>IFERROR(VLOOKUP($A61, CDS3Y_bbg!J$5:K$241,2), -1)</f>
        <v>41819</v>
      </c>
      <c r="L61">
        <f>IFERROR(VLOOKUP($A61, CDS3Y_bbg!K$5:L$241,2), -1)</f>
        <v>21.984000000000002</v>
      </c>
      <c r="M61">
        <f>IFERROR(VLOOKUP($A61, CDS3Y_bbg!L$5:M$241,2), -1)</f>
        <v>40469</v>
      </c>
      <c r="N61">
        <f>IFERROR(VLOOKUP($A61, CDS3Y_bbg!M$5:N$241,2), -1)</f>
        <v>21.875</v>
      </c>
      <c r="O61">
        <f>IFERROR(VLOOKUP($A61, CDS3Y_bbg!N$5:O$241,2), -1)</f>
        <v>40289</v>
      </c>
      <c r="P61">
        <f>IFERROR(VLOOKUP($A61, CDS3Y_bbg!O$5:P$241,2), -1)</f>
        <v>18.5</v>
      </c>
      <c r="Q61">
        <f>IFERROR(VLOOKUP($A61, CDS3Y_bbg!P$5:Q$241,2), -1)</f>
        <v>44377</v>
      </c>
      <c r="R61">
        <f>IFERROR(VLOOKUP($A61, CDS3Y_bbg!Q$5:R$241,2), -1)</f>
        <v>49.832999999999998</v>
      </c>
      <c r="S61">
        <f>IFERROR(VLOOKUP($A61, CDS3Y_bbg!R$5:S$241,2), -1)</f>
        <v>43337</v>
      </c>
      <c r="T61">
        <f>IFERROR(VLOOKUP($A61, CDS3Y_bbg!S$5:T$241,2), -1)</f>
        <v>373.33300000000003</v>
      </c>
      <c r="U61">
        <f>IFERROR(VLOOKUP($A61, CDS3Y_bbg!T$5:U$241,2), -1)</f>
        <v>42062</v>
      </c>
      <c r="V61">
        <f>IFERROR(VLOOKUP($A61, CDS3Y_bbg!U$5:V$241,2), -1)</f>
        <v>10.56</v>
      </c>
      <c r="W61">
        <f>IFERROR(VLOOKUP($A61, CDS3Y_bbg!V$5:W$241,2), -1)</f>
        <v>42283</v>
      </c>
      <c r="X61">
        <f>IFERROR(VLOOKUP($A61, CDS3Y_bbg!W$5:X$241,2), -1)</f>
        <v>109.75</v>
      </c>
      <c r="Y61">
        <f>IFERROR(VLOOKUP($A61, CDS3Y_bbg!X$5:Y$241,2), -1)</f>
        <v>44468</v>
      </c>
      <c r="Z61">
        <f>IFERROR(VLOOKUP($A61, CDS3Y_bbg!Y$5:Z$241,2), -1)</f>
        <v>28.375</v>
      </c>
      <c r="AA61">
        <f>IFERROR(VLOOKUP($A61, CDS3Y_bbg!Z$5:AA$241,2), -1)</f>
        <v>40481</v>
      </c>
      <c r="AB61">
        <f>IFERROR(VLOOKUP($A61, CDS3Y_bbg!AA$5:AB$241,2), -1)</f>
        <v>22.167000000000002</v>
      </c>
      <c r="AC61">
        <f>IFERROR(VLOOKUP($A61, CDS3Y_bbg!AB$5:AC$241,2), -1)</f>
        <v>42676</v>
      </c>
      <c r="AD61">
        <f>IFERROR(VLOOKUP($A61, CDS3Y_bbg!AC$5:AD$241,2), -1)</f>
        <v>171.929</v>
      </c>
      <c r="AE61">
        <f>IFERROR(VLOOKUP($A61, CDS3Y_bbg!AD$5:AE$241,2), -1)</f>
        <v>41149</v>
      </c>
      <c r="AF61">
        <f>IFERROR(VLOOKUP($A61, CDS3Y_bbg!AE$5:AF$241,2), -1)</f>
        <v>-1</v>
      </c>
      <c r="AG61">
        <f>IFERROR(VLOOKUP($A61, CDS3Y_bbg!AF$5:AG$241,2), -1)</f>
        <v>42004</v>
      </c>
      <c r="AH61">
        <f>IFERROR(VLOOKUP($A61, CDS3Y_bbg!AG$5:AH$241,2), -1)</f>
        <v>-1</v>
      </c>
      <c r="AI61">
        <f>IFERROR(VLOOKUP($A61, CDS3Y_bbg!AH$5:AI$241,2), -1)</f>
        <v>-1</v>
      </c>
      <c r="AJ61">
        <f>IFERROR(VLOOKUP($A61, CDS3Y_bbg!AI$5:AJ$241,2), -1)</f>
        <v>-1</v>
      </c>
      <c r="AK61">
        <f>IFERROR(VLOOKUP($A61, CDS3Y_bbg!AJ$5:AK$241,2), -1)</f>
        <v>-1</v>
      </c>
      <c r="AL61">
        <f>IFERROR(VLOOKUP($A61, CDS3Y_bbg!AK$5:AL$241,2), -1)</f>
        <v>-1</v>
      </c>
      <c r="AM61">
        <f>IFERROR(VLOOKUP($A61, CDS3Y_bbg!AL$5:AM$241,2), -1)</f>
        <v>-1</v>
      </c>
      <c r="AN61">
        <f>IFERROR(VLOOKUP($A61, CDS3Y_bbg!AM$5:AN$241,2), -1)</f>
        <v>-1</v>
      </c>
      <c r="AO61">
        <f>IFERROR(VLOOKUP($A61, CDS3Y_bbg!AN$5:AO$241,2), -1)</f>
        <v>43424</v>
      </c>
      <c r="AP61">
        <f>IFERROR(VLOOKUP($A61, CDS3Y_bbg!AO$5:AP$241,2), -1)</f>
        <v>-1</v>
      </c>
      <c r="AQ61">
        <f>IFERROR(VLOOKUP($A61, CDS3Y_bbg!AP$5:AQ$241,2), -1)</f>
        <v>44625</v>
      </c>
      <c r="AR61">
        <f>IFERROR(VLOOKUP($A61, CDS3Y_bbg!AQ$5:AR$241,2), -1)</f>
        <v>-1</v>
      </c>
      <c r="AS61">
        <f>IFERROR(VLOOKUP($A61, CDS3Y_bbg!AR$5:AS$241,2), -1)</f>
        <v>44626</v>
      </c>
      <c r="AT61">
        <f>IFERROR(VLOOKUP($A61, CDS3Y_bbg!AS$5:AT$241,2), -1)</f>
        <v>2.4369999999999998</v>
      </c>
      <c r="AU61">
        <f>IFERROR(VLOOKUP($A61, CDS3Y_bbg!AT$5:AU$241,2), -1)</f>
        <v>-1</v>
      </c>
      <c r="AV61">
        <f>IFERROR(VLOOKUP($A61, CDS3Y_bbg!AU$5:AV$241,2), -1)</f>
        <v>-1</v>
      </c>
      <c r="AW61">
        <f>IFERROR(VLOOKUP($A61, CDS3Y_bbg!AV$5:AW$241,2), -1)</f>
        <v>41863</v>
      </c>
      <c r="AX61">
        <f>IFERROR(VLOOKUP($A61, CDS3Y_bbg!AW$5:AX$241,2), -1)</f>
        <v>25.5</v>
      </c>
      <c r="AY61">
        <f>IFERROR(VLOOKUP($A61, CDS3Y_bbg!AX$5:AY$241,2), -1)</f>
        <v>43402</v>
      </c>
      <c r="AZ61">
        <f>IFERROR(VLOOKUP($A61, CDS3Y_bbg!AY$5:AZ$241,2), -1)</f>
        <v>4.944</v>
      </c>
      <c r="BA61">
        <f>IFERROR(VLOOKUP($A61, CDS3Y_bbg!AZ$5:BA$241,2), -1)</f>
        <v>-1</v>
      </c>
      <c r="BB61">
        <f>IFERROR(VLOOKUP($A61, CDS3Y_bbg!BA$5:BB$241,2), -1)</f>
        <v>-1</v>
      </c>
      <c r="BC61">
        <f>IFERROR(VLOOKUP($A61, CDS3Y_bbg!BB$5:BC$241,2), -1)</f>
        <v>41722</v>
      </c>
      <c r="BD61">
        <f>IFERROR(VLOOKUP($A61, CDS3Y_bbg!BC$5:BD$241,2), -1)</f>
        <v>-1</v>
      </c>
      <c r="BE61">
        <f>IFERROR(VLOOKUP($A61, CDS3Y_bbg!BD$5:BE$241,2), -1)</f>
        <v>-1</v>
      </c>
      <c r="BF61">
        <f>IFERROR(VLOOKUP($A61, CDS3Y_bbg!BE$5:BF$241,2), -1)</f>
        <v>-1</v>
      </c>
      <c r="BG61">
        <f>IFERROR(VLOOKUP($A61, CDS3Y_bbg!BF$5:BG$241,2), -1)</f>
        <v>-1</v>
      </c>
      <c r="BH61">
        <f>IFERROR(VLOOKUP($A61, CDS3Y_bbg!BG$5:BH$241,2), -1)</f>
        <v>-1</v>
      </c>
      <c r="BI61">
        <f>IFERROR(VLOOKUP($A61, CDS3Y_bbg!BH$5:BI$241,2), -1)</f>
        <v>43424</v>
      </c>
      <c r="BJ61">
        <f>IFERROR(VLOOKUP($A61, CDS3Y_bbg!BI$5:BJ$241,2), -1)</f>
        <v>-1</v>
      </c>
      <c r="BK61">
        <f>IFERROR(VLOOKUP($A61, CDS3Y_bbg!BJ$5:BK$241,2), -1)</f>
        <v>-1</v>
      </c>
      <c r="BL61">
        <f>IFERROR(VLOOKUP($A61, CDS3Y_bbg!BK$5:BL$241,2), -1)</f>
        <v>-1</v>
      </c>
      <c r="BM61">
        <f>IFERROR(VLOOKUP($A61, CDS3Y_bbg!BL$5:BM$241,2), -1)</f>
        <v>43424</v>
      </c>
      <c r="BN61">
        <f>IFERROR(VLOOKUP($A61, CDS3Y_bbg!BM$5:BN$241,2), -1)</f>
        <v>-1</v>
      </c>
      <c r="BO61">
        <f>IFERROR(VLOOKUP($A61, CDS3Y_bbg!BN$5:BO$241,2), -1)</f>
        <v>43426</v>
      </c>
      <c r="BP61">
        <f>IFERROR(VLOOKUP($A61, CDS3Y_bbg!BO$5:BP$241,2), -1)</f>
        <v>-1</v>
      </c>
      <c r="BQ61">
        <f>IFERROR(VLOOKUP($A61, CDS3Y_bbg!BP$5:BQ$241,2), -1)</f>
        <v>-1</v>
      </c>
      <c r="BR61">
        <f>IFERROR(VLOOKUP($A61, CDS3Y_bbg!BQ$5:BR$241,2), -1)</f>
        <v>-1</v>
      </c>
      <c r="BS61">
        <f>IFERROR(VLOOKUP($A61, CDS3Y_bbg!BR$5:BS$241,2), -1)</f>
        <v>43426</v>
      </c>
      <c r="BT61">
        <f>IFERROR(VLOOKUP($A61, CDS3Y_bbg!BS$5:BT$241,2), -1)</f>
        <v>-1</v>
      </c>
      <c r="BU61">
        <f>IFERROR(VLOOKUP($A61, CDS3Y_bbg!BT$5:BU$241,2), -1)</f>
        <v>-1</v>
      </c>
      <c r="BV61">
        <f>IFERROR(VLOOKUP($A61, CDS3Y_bbg!BU$5:BV$241,2), -1)</f>
        <v>-1</v>
      </c>
      <c r="BW61">
        <f>IFERROR(VLOOKUP($A61, CDS3Y_bbg!BV$5:BW$241,2), -1)</f>
        <v>41915</v>
      </c>
      <c r="BX61">
        <f>IFERROR(VLOOKUP($A61, CDS3Y_bbg!BW$5:BX$241,2), -1)</f>
        <v>-1</v>
      </c>
      <c r="BY61">
        <f>IFERROR(VLOOKUP($A61, CDS3Y_bbg!BX$5:BY$241,2), -1)</f>
        <v>-1</v>
      </c>
      <c r="BZ61">
        <f>IFERROR(VLOOKUP($A61, CDS3Y_bbg!BY$5:BZ$241,2), -1)</f>
        <v>-1</v>
      </c>
      <c r="CA61">
        <f>IFERROR(VLOOKUP($A61, CDS3Y_bbg!BZ$5:CA$241,2), -1)</f>
        <v>41911</v>
      </c>
      <c r="CB61">
        <f>IFERROR(VLOOKUP($A61, CDS3Y_bbg!CA$5:CB$241,2), -1)</f>
        <v>-1</v>
      </c>
      <c r="CC61">
        <f>IFERROR(VLOOKUP($A61, CDS3Y_bbg!CB$5:CC$241,2), -1)</f>
        <v>41912</v>
      </c>
      <c r="CD61">
        <f>IFERROR(VLOOKUP($A61, CDS3Y_bbg!CC$5:CD$241,2), -1)</f>
        <v>-1</v>
      </c>
      <c r="CE61">
        <f>IFERROR(VLOOKUP($A61, CDS3Y_bbg!CD$5:CE$241,2), -1)</f>
        <v>43332</v>
      </c>
      <c r="CF61">
        <f>IFERROR(VLOOKUP($A61, CDS3Y_bbg!CE$5:CF$241,2), -1)</f>
        <v>7.6669999999999998</v>
      </c>
      <c r="CG61">
        <f>IFERROR(VLOOKUP($A61, CDS3Y_bbg!CF$5:CG$241,2), -1)</f>
        <v>41893</v>
      </c>
      <c r="CH61">
        <f>IFERROR(VLOOKUP($A61, CDS3Y_bbg!CG$5:CH$241,2), -1)</f>
        <v>-1</v>
      </c>
      <c r="CI61">
        <f>IFERROR(VLOOKUP($A61, CDS3Y_bbg!CH$5:CI$241,2), -1)</f>
        <v>-1</v>
      </c>
      <c r="CJ61">
        <f>IFERROR(VLOOKUP($A61, CDS3Y_bbg!CI$5:CJ$241,2), -1)</f>
        <v>-1</v>
      </c>
      <c r="CK61">
        <f>IFERROR(VLOOKUP($A61, CDS3Y_bbg!CJ$5:CK$241,2), -1)</f>
        <v>41844</v>
      </c>
      <c r="CL61">
        <f>IFERROR(VLOOKUP($A61, CDS3Y_bbg!CK$5:CL$241,2), -1)</f>
        <v>11.702</v>
      </c>
      <c r="CM61">
        <f>IFERROR(VLOOKUP($A61, CDS3Y_bbg!CL$5:CM$241,2), -1)</f>
        <v>-1</v>
      </c>
      <c r="CN61">
        <f>IFERROR(VLOOKUP($A61, CDS3Y_bbg!CM$5:CN$241,2), -1)</f>
        <v>-1</v>
      </c>
    </row>
    <row r="62" spans="1:92" x14ac:dyDescent="0.25">
      <c r="A62" s="1">
        <v>38383</v>
      </c>
      <c r="B62">
        <f>IFERROR(VLOOKUP($A62, CDS3Y_bbg!A$5:B$241,2), -1)</f>
        <v>243.667</v>
      </c>
      <c r="C62">
        <f>IFERROR(VLOOKUP($A62, CDS3Y_bbg!B$5:C$241,2), -1)</f>
        <v>41831</v>
      </c>
      <c r="D62">
        <f>IFERROR(VLOOKUP($A62, CDS3Y_bbg!C$5:D$241,2), -1)</f>
        <v>24.370999999999999</v>
      </c>
      <c r="E62">
        <f>IFERROR(VLOOKUP($A62, CDS3Y_bbg!D$5:E$241,2), -1)</f>
        <v>44895</v>
      </c>
      <c r="F62">
        <f>IFERROR(VLOOKUP($A62, CDS3Y_bbg!E$5:F$241,2), -1)</f>
        <v>14.833</v>
      </c>
      <c r="G62">
        <f>IFERROR(VLOOKUP($A62, CDS3Y_bbg!F$5:G$241,2), -1)</f>
        <v>40360</v>
      </c>
      <c r="H62">
        <f>IFERROR(VLOOKUP($A62, CDS3Y_bbg!G$5:H$241,2), -1)</f>
        <v>18.25</v>
      </c>
      <c r="I62">
        <f>IFERROR(VLOOKUP($A62, CDS3Y_bbg!H$5:I$241,2), -1)</f>
        <v>44834</v>
      </c>
      <c r="J62">
        <f>IFERROR(VLOOKUP($A62, CDS3Y_bbg!I$5:J$241,2), -1)</f>
        <v>214.875</v>
      </c>
      <c r="K62">
        <f>IFERROR(VLOOKUP($A62, CDS3Y_bbg!J$5:K$241,2), -1)</f>
        <v>41819</v>
      </c>
      <c r="L62">
        <f>IFERROR(VLOOKUP($A62, CDS3Y_bbg!K$5:L$241,2), -1)</f>
        <v>23.206</v>
      </c>
      <c r="M62">
        <f>IFERROR(VLOOKUP($A62, CDS3Y_bbg!L$5:M$241,2), -1)</f>
        <v>40469</v>
      </c>
      <c r="N62">
        <f>IFERROR(VLOOKUP($A62, CDS3Y_bbg!M$5:N$241,2), -1)</f>
        <v>23.332999999999998</v>
      </c>
      <c r="O62">
        <f>IFERROR(VLOOKUP($A62, CDS3Y_bbg!N$5:O$241,2), -1)</f>
        <v>40289</v>
      </c>
      <c r="P62">
        <f>IFERROR(VLOOKUP($A62, CDS3Y_bbg!O$5:P$241,2), -1)</f>
        <v>18.332999999999998</v>
      </c>
      <c r="Q62">
        <f>IFERROR(VLOOKUP($A62, CDS3Y_bbg!P$5:Q$241,2), -1)</f>
        <v>44377</v>
      </c>
      <c r="R62">
        <f>IFERROR(VLOOKUP($A62, CDS3Y_bbg!Q$5:R$241,2), -1)</f>
        <v>54.667000000000002</v>
      </c>
      <c r="S62">
        <f>IFERROR(VLOOKUP($A62, CDS3Y_bbg!R$5:S$241,2), -1)</f>
        <v>43337</v>
      </c>
      <c r="T62">
        <f>IFERROR(VLOOKUP($A62, CDS3Y_bbg!S$5:T$241,2), -1)</f>
        <v>301.5</v>
      </c>
      <c r="U62">
        <f>IFERROR(VLOOKUP($A62, CDS3Y_bbg!T$5:U$241,2), -1)</f>
        <v>42062</v>
      </c>
      <c r="V62">
        <f>IFERROR(VLOOKUP($A62, CDS3Y_bbg!U$5:V$241,2), -1)</f>
        <v>10.734</v>
      </c>
      <c r="W62">
        <f>IFERROR(VLOOKUP($A62, CDS3Y_bbg!V$5:W$241,2), -1)</f>
        <v>42283</v>
      </c>
      <c r="X62">
        <f>IFERROR(VLOOKUP($A62, CDS3Y_bbg!W$5:X$241,2), -1)</f>
        <v>100.94799999999999</v>
      </c>
      <c r="Y62">
        <f>IFERROR(VLOOKUP($A62, CDS3Y_bbg!X$5:Y$241,2), -1)</f>
        <v>44468</v>
      </c>
      <c r="Z62">
        <f>IFERROR(VLOOKUP($A62, CDS3Y_bbg!Y$5:Z$241,2), -1)</f>
        <v>42.082999999999998</v>
      </c>
      <c r="AA62">
        <f>IFERROR(VLOOKUP($A62, CDS3Y_bbg!Z$5:AA$241,2), -1)</f>
        <v>40481</v>
      </c>
      <c r="AB62">
        <f>IFERROR(VLOOKUP($A62, CDS3Y_bbg!AA$5:AB$241,2), -1)</f>
        <v>20.5</v>
      </c>
      <c r="AC62">
        <f>IFERROR(VLOOKUP($A62, CDS3Y_bbg!AB$5:AC$241,2), -1)</f>
        <v>42676</v>
      </c>
      <c r="AD62">
        <f>IFERROR(VLOOKUP($A62, CDS3Y_bbg!AC$5:AD$241,2), -1)</f>
        <v>195.35</v>
      </c>
      <c r="AE62">
        <f>IFERROR(VLOOKUP($A62, CDS3Y_bbg!AD$5:AE$241,2), -1)</f>
        <v>41149</v>
      </c>
      <c r="AF62">
        <f>IFERROR(VLOOKUP($A62, CDS3Y_bbg!AE$5:AF$241,2), -1)</f>
        <v>-1</v>
      </c>
      <c r="AG62">
        <f>IFERROR(VLOOKUP($A62, CDS3Y_bbg!AF$5:AG$241,2), -1)</f>
        <v>42004</v>
      </c>
      <c r="AH62">
        <f>IFERROR(VLOOKUP($A62, CDS3Y_bbg!AG$5:AH$241,2), -1)</f>
        <v>-1</v>
      </c>
      <c r="AI62">
        <f>IFERROR(VLOOKUP($A62, CDS3Y_bbg!AH$5:AI$241,2), -1)</f>
        <v>-1</v>
      </c>
      <c r="AJ62">
        <f>IFERROR(VLOOKUP($A62, CDS3Y_bbg!AI$5:AJ$241,2), -1)</f>
        <v>-1</v>
      </c>
      <c r="AK62">
        <f>IFERROR(VLOOKUP($A62, CDS3Y_bbg!AJ$5:AK$241,2), -1)</f>
        <v>-1</v>
      </c>
      <c r="AL62">
        <f>IFERROR(VLOOKUP($A62, CDS3Y_bbg!AK$5:AL$241,2), -1)</f>
        <v>-1</v>
      </c>
      <c r="AM62">
        <f>IFERROR(VLOOKUP($A62, CDS3Y_bbg!AL$5:AM$241,2), -1)</f>
        <v>-1</v>
      </c>
      <c r="AN62">
        <f>IFERROR(VLOOKUP($A62, CDS3Y_bbg!AM$5:AN$241,2), -1)</f>
        <v>-1</v>
      </c>
      <c r="AO62">
        <f>IFERROR(VLOOKUP($A62, CDS3Y_bbg!AN$5:AO$241,2), -1)</f>
        <v>43424</v>
      </c>
      <c r="AP62">
        <f>IFERROR(VLOOKUP($A62, CDS3Y_bbg!AO$5:AP$241,2), -1)</f>
        <v>-1</v>
      </c>
      <c r="AQ62">
        <f>IFERROR(VLOOKUP($A62, CDS3Y_bbg!AP$5:AQ$241,2), -1)</f>
        <v>44625</v>
      </c>
      <c r="AR62">
        <f>IFERROR(VLOOKUP($A62, CDS3Y_bbg!AQ$5:AR$241,2), -1)</f>
        <v>-1</v>
      </c>
      <c r="AS62">
        <f>IFERROR(VLOOKUP($A62, CDS3Y_bbg!AR$5:AS$241,2), -1)</f>
        <v>44626</v>
      </c>
      <c r="AT62">
        <f>IFERROR(VLOOKUP($A62, CDS3Y_bbg!AS$5:AT$241,2), -1)</f>
        <v>2.2570000000000001</v>
      </c>
      <c r="AU62">
        <f>IFERROR(VLOOKUP($A62, CDS3Y_bbg!AT$5:AU$241,2), -1)</f>
        <v>-1</v>
      </c>
      <c r="AV62">
        <f>IFERROR(VLOOKUP($A62, CDS3Y_bbg!AU$5:AV$241,2), -1)</f>
        <v>-1</v>
      </c>
      <c r="AW62">
        <f>IFERROR(VLOOKUP($A62, CDS3Y_bbg!AV$5:AW$241,2), -1)</f>
        <v>41863</v>
      </c>
      <c r="AX62">
        <f>IFERROR(VLOOKUP($A62, CDS3Y_bbg!AW$5:AX$241,2), -1)</f>
        <v>26</v>
      </c>
      <c r="AY62">
        <f>IFERROR(VLOOKUP($A62, CDS3Y_bbg!AX$5:AY$241,2), -1)</f>
        <v>43402</v>
      </c>
      <c r="AZ62">
        <f>IFERROR(VLOOKUP($A62, CDS3Y_bbg!AY$5:AZ$241,2), -1)</f>
        <v>4.7640000000000002</v>
      </c>
      <c r="BA62">
        <f>IFERROR(VLOOKUP($A62, CDS3Y_bbg!AZ$5:BA$241,2), -1)</f>
        <v>-1</v>
      </c>
      <c r="BB62">
        <f>IFERROR(VLOOKUP($A62, CDS3Y_bbg!BA$5:BB$241,2), -1)</f>
        <v>-1</v>
      </c>
      <c r="BC62">
        <f>IFERROR(VLOOKUP($A62, CDS3Y_bbg!BB$5:BC$241,2), -1)</f>
        <v>41722</v>
      </c>
      <c r="BD62">
        <f>IFERROR(VLOOKUP($A62, CDS3Y_bbg!BC$5:BD$241,2), -1)</f>
        <v>-1</v>
      </c>
      <c r="BE62">
        <f>IFERROR(VLOOKUP($A62, CDS3Y_bbg!BD$5:BE$241,2), -1)</f>
        <v>-1</v>
      </c>
      <c r="BF62">
        <f>IFERROR(VLOOKUP($A62, CDS3Y_bbg!BE$5:BF$241,2), -1)</f>
        <v>-1</v>
      </c>
      <c r="BG62">
        <f>IFERROR(VLOOKUP($A62, CDS3Y_bbg!BF$5:BG$241,2), -1)</f>
        <v>-1</v>
      </c>
      <c r="BH62">
        <f>IFERROR(VLOOKUP($A62, CDS3Y_bbg!BG$5:BH$241,2), -1)</f>
        <v>-1</v>
      </c>
      <c r="BI62">
        <f>IFERROR(VLOOKUP($A62, CDS3Y_bbg!BH$5:BI$241,2), -1)</f>
        <v>43424</v>
      </c>
      <c r="BJ62">
        <f>IFERROR(VLOOKUP($A62, CDS3Y_bbg!BI$5:BJ$241,2), -1)</f>
        <v>-1</v>
      </c>
      <c r="BK62">
        <f>IFERROR(VLOOKUP($A62, CDS3Y_bbg!BJ$5:BK$241,2), -1)</f>
        <v>-1</v>
      </c>
      <c r="BL62">
        <f>IFERROR(VLOOKUP($A62, CDS3Y_bbg!BK$5:BL$241,2), -1)</f>
        <v>-1</v>
      </c>
      <c r="BM62">
        <f>IFERROR(VLOOKUP($A62, CDS3Y_bbg!BL$5:BM$241,2), -1)</f>
        <v>43424</v>
      </c>
      <c r="BN62">
        <f>IFERROR(VLOOKUP($A62, CDS3Y_bbg!BM$5:BN$241,2), -1)</f>
        <v>-1</v>
      </c>
      <c r="BO62">
        <f>IFERROR(VLOOKUP($A62, CDS3Y_bbg!BN$5:BO$241,2), -1)</f>
        <v>43426</v>
      </c>
      <c r="BP62">
        <f>IFERROR(VLOOKUP($A62, CDS3Y_bbg!BO$5:BP$241,2), -1)</f>
        <v>-1</v>
      </c>
      <c r="BQ62">
        <f>IFERROR(VLOOKUP($A62, CDS3Y_bbg!BP$5:BQ$241,2), -1)</f>
        <v>-1</v>
      </c>
      <c r="BR62">
        <f>IFERROR(VLOOKUP($A62, CDS3Y_bbg!BQ$5:BR$241,2), -1)</f>
        <v>-1</v>
      </c>
      <c r="BS62">
        <f>IFERROR(VLOOKUP($A62, CDS3Y_bbg!BR$5:BS$241,2), -1)</f>
        <v>43426</v>
      </c>
      <c r="BT62">
        <f>IFERROR(VLOOKUP($A62, CDS3Y_bbg!BS$5:BT$241,2), -1)</f>
        <v>-1</v>
      </c>
      <c r="BU62">
        <f>IFERROR(VLOOKUP($A62, CDS3Y_bbg!BT$5:BU$241,2), -1)</f>
        <v>-1</v>
      </c>
      <c r="BV62">
        <f>IFERROR(VLOOKUP($A62, CDS3Y_bbg!BU$5:BV$241,2), -1)</f>
        <v>-1</v>
      </c>
      <c r="BW62">
        <f>IFERROR(VLOOKUP($A62, CDS3Y_bbg!BV$5:BW$241,2), -1)</f>
        <v>41915</v>
      </c>
      <c r="BX62">
        <f>IFERROR(VLOOKUP($A62, CDS3Y_bbg!BW$5:BX$241,2), -1)</f>
        <v>-1</v>
      </c>
      <c r="BY62">
        <f>IFERROR(VLOOKUP($A62, CDS3Y_bbg!BX$5:BY$241,2), -1)</f>
        <v>-1</v>
      </c>
      <c r="BZ62">
        <f>IFERROR(VLOOKUP($A62, CDS3Y_bbg!BY$5:BZ$241,2), -1)</f>
        <v>-1</v>
      </c>
      <c r="CA62">
        <f>IFERROR(VLOOKUP($A62, CDS3Y_bbg!BZ$5:CA$241,2), -1)</f>
        <v>41911</v>
      </c>
      <c r="CB62">
        <f>IFERROR(VLOOKUP($A62, CDS3Y_bbg!CA$5:CB$241,2), -1)</f>
        <v>-1</v>
      </c>
      <c r="CC62">
        <f>IFERROR(VLOOKUP($A62, CDS3Y_bbg!CB$5:CC$241,2), -1)</f>
        <v>41912</v>
      </c>
      <c r="CD62">
        <f>IFERROR(VLOOKUP($A62, CDS3Y_bbg!CC$5:CD$241,2), -1)</f>
        <v>-1</v>
      </c>
      <c r="CE62">
        <f>IFERROR(VLOOKUP($A62, CDS3Y_bbg!CD$5:CE$241,2), -1)</f>
        <v>43332</v>
      </c>
      <c r="CF62">
        <f>IFERROR(VLOOKUP($A62, CDS3Y_bbg!CE$5:CF$241,2), -1)</f>
        <v>8.5</v>
      </c>
      <c r="CG62">
        <f>IFERROR(VLOOKUP($A62, CDS3Y_bbg!CF$5:CG$241,2), -1)</f>
        <v>41893</v>
      </c>
      <c r="CH62">
        <f>IFERROR(VLOOKUP($A62, CDS3Y_bbg!CG$5:CH$241,2), -1)</f>
        <v>-1</v>
      </c>
      <c r="CI62">
        <f>IFERROR(VLOOKUP($A62, CDS3Y_bbg!CH$5:CI$241,2), -1)</f>
        <v>-1</v>
      </c>
      <c r="CJ62">
        <f>IFERROR(VLOOKUP($A62, CDS3Y_bbg!CI$5:CJ$241,2), -1)</f>
        <v>-1</v>
      </c>
      <c r="CK62">
        <f>IFERROR(VLOOKUP($A62, CDS3Y_bbg!CJ$5:CK$241,2), -1)</f>
        <v>41844</v>
      </c>
      <c r="CL62">
        <f>IFERROR(VLOOKUP($A62, CDS3Y_bbg!CK$5:CL$241,2), -1)</f>
        <v>12.631</v>
      </c>
      <c r="CM62">
        <f>IFERROR(VLOOKUP($A62, CDS3Y_bbg!CL$5:CM$241,2), -1)</f>
        <v>-1</v>
      </c>
      <c r="CN62">
        <f>IFERROR(VLOOKUP($A62, CDS3Y_bbg!CM$5:CN$241,2), -1)</f>
        <v>-1</v>
      </c>
    </row>
    <row r="63" spans="1:92" x14ac:dyDescent="0.25">
      <c r="A63" s="1">
        <v>38411</v>
      </c>
      <c r="B63">
        <f>IFERROR(VLOOKUP($A63, CDS3Y_bbg!A$5:B$241,2), -1)</f>
        <v>210.5</v>
      </c>
      <c r="C63">
        <f>IFERROR(VLOOKUP($A63, CDS3Y_bbg!B$5:C$241,2), -1)</f>
        <v>41831</v>
      </c>
      <c r="D63">
        <f>IFERROR(VLOOKUP($A63, CDS3Y_bbg!C$5:D$241,2), -1)</f>
        <v>18.82</v>
      </c>
      <c r="E63">
        <f>IFERROR(VLOOKUP($A63, CDS3Y_bbg!D$5:E$241,2), -1)</f>
        <v>44895</v>
      </c>
      <c r="F63">
        <f>IFERROR(VLOOKUP($A63, CDS3Y_bbg!E$5:F$241,2), -1)</f>
        <v>15.25</v>
      </c>
      <c r="G63">
        <f>IFERROR(VLOOKUP($A63, CDS3Y_bbg!F$5:G$241,2), -1)</f>
        <v>40360</v>
      </c>
      <c r="H63">
        <f>IFERROR(VLOOKUP($A63, CDS3Y_bbg!G$5:H$241,2), -1)</f>
        <v>17.312999999999999</v>
      </c>
      <c r="I63">
        <f>IFERROR(VLOOKUP($A63, CDS3Y_bbg!H$5:I$241,2), -1)</f>
        <v>44834</v>
      </c>
      <c r="J63">
        <f>IFERROR(VLOOKUP($A63, CDS3Y_bbg!I$5:J$241,2), -1)</f>
        <v>201.667</v>
      </c>
      <c r="K63">
        <f>IFERROR(VLOOKUP($A63, CDS3Y_bbg!J$5:K$241,2), -1)</f>
        <v>41819</v>
      </c>
      <c r="L63">
        <f>IFERROR(VLOOKUP($A63, CDS3Y_bbg!K$5:L$241,2), -1)</f>
        <v>22.263999999999999</v>
      </c>
      <c r="M63">
        <f>IFERROR(VLOOKUP($A63, CDS3Y_bbg!L$5:M$241,2), -1)</f>
        <v>40469</v>
      </c>
      <c r="N63">
        <f>IFERROR(VLOOKUP($A63, CDS3Y_bbg!M$5:N$241,2), -1)</f>
        <v>22.8</v>
      </c>
      <c r="O63">
        <f>IFERROR(VLOOKUP($A63, CDS3Y_bbg!N$5:O$241,2), -1)</f>
        <v>40289</v>
      </c>
      <c r="P63">
        <f>IFERROR(VLOOKUP($A63, CDS3Y_bbg!O$5:P$241,2), -1)</f>
        <v>18.100000000000001</v>
      </c>
      <c r="Q63">
        <f>IFERROR(VLOOKUP($A63, CDS3Y_bbg!P$5:Q$241,2), -1)</f>
        <v>44377</v>
      </c>
      <c r="R63">
        <f>IFERROR(VLOOKUP($A63, CDS3Y_bbg!Q$5:R$241,2), -1)</f>
        <v>52</v>
      </c>
      <c r="S63">
        <f>IFERROR(VLOOKUP($A63, CDS3Y_bbg!R$5:S$241,2), -1)</f>
        <v>43337</v>
      </c>
      <c r="T63">
        <f>IFERROR(VLOOKUP($A63, CDS3Y_bbg!S$5:T$241,2), -1)</f>
        <v>249.5</v>
      </c>
      <c r="U63">
        <f>IFERROR(VLOOKUP($A63, CDS3Y_bbg!T$5:U$241,2), -1)</f>
        <v>42062</v>
      </c>
      <c r="V63">
        <f>IFERROR(VLOOKUP($A63, CDS3Y_bbg!U$5:V$241,2), -1)</f>
        <v>9.3620000000000001</v>
      </c>
      <c r="W63">
        <f>IFERROR(VLOOKUP($A63, CDS3Y_bbg!V$5:W$241,2), -1)</f>
        <v>42283</v>
      </c>
      <c r="X63">
        <f>IFERROR(VLOOKUP($A63, CDS3Y_bbg!W$5:X$241,2), -1)</f>
        <v>84.917000000000002</v>
      </c>
      <c r="Y63">
        <f>IFERROR(VLOOKUP($A63, CDS3Y_bbg!X$5:Y$241,2), -1)</f>
        <v>44468</v>
      </c>
      <c r="Z63">
        <f>IFERROR(VLOOKUP($A63, CDS3Y_bbg!Y$5:Z$241,2), -1)</f>
        <v>37.5</v>
      </c>
      <c r="AA63">
        <f>IFERROR(VLOOKUP($A63, CDS3Y_bbg!Z$5:AA$241,2), -1)</f>
        <v>40481</v>
      </c>
      <c r="AB63">
        <f>IFERROR(VLOOKUP($A63, CDS3Y_bbg!AA$5:AB$241,2), -1)</f>
        <v>19.812999999999999</v>
      </c>
      <c r="AC63">
        <f>IFERROR(VLOOKUP($A63, CDS3Y_bbg!AB$5:AC$241,2), -1)</f>
        <v>42676</v>
      </c>
      <c r="AD63">
        <f>IFERROR(VLOOKUP($A63, CDS3Y_bbg!AC$5:AD$241,2), -1)</f>
        <v>136.875</v>
      </c>
      <c r="AE63">
        <f>IFERROR(VLOOKUP($A63, CDS3Y_bbg!AD$5:AE$241,2), -1)</f>
        <v>41149</v>
      </c>
      <c r="AF63">
        <f>IFERROR(VLOOKUP($A63, CDS3Y_bbg!AE$5:AF$241,2), -1)</f>
        <v>-1</v>
      </c>
      <c r="AG63">
        <f>IFERROR(VLOOKUP($A63, CDS3Y_bbg!AF$5:AG$241,2), -1)</f>
        <v>42004</v>
      </c>
      <c r="AH63">
        <f>IFERROR(VLOOKUP($A63, CDS3Y_bbg!AG$5:AH$241,2), -1)</f>
        <v>-1</v>
      </c>
      <c r="AI63">
        <f>IFERROR(VLOOKUP($A63, CDS3Y_bbg!AH$5:AI$241,2), -1)</f>
        <v>-1</v>
      </c>
      <c r="AJ63">
        <f>IFERROR(VLOOKUP($A63, CDS3Y_bbg!AI$5:AJ$241,2), -1)</f>
        <v>-1</v>
      </c>
      <c r="AK63">
        <f>IFERROR(VLOOKUP($A63, CDS3Y_bbg!AJ$5:AK$241,2), -1)</f>
        <v>-1</v>
      </c>
      <c r="AL63">
        <f>IFERROR(VLOOKUP($A63, CDS3Y_bbg!AK$5:AL$241,2), -1)</f>
        <v>-1</v>
      </c>
      <c r="AM63">
        <f>IFERROR(VLOOKUP($A63, CDS3Y_bbg!AL$5:AM$241,2), -1)</f>
        <v>-1</v>
      </c>
      <c r="AN63">
        <f>IFERROR(VLOOKUP($A63, CDS3Y_bbg!AM$5:AN$241,2), -1)</f>
        <v>-1</v>
      </c>
      <c r="AO63">
        <f>IFERROR(VLOOKUP($A63, CDS3Y_bbg!AN$5:AO$241,2), -1)</f>
        <v>43424</v>
      </c>
      <c r="AP63">
        <f>IFERROR(VLOOKUP($A63, CDS3Y_bbg!AO$5:AP$241,2), -1)</f>
        <v>-1</v>
      </c>
      <c r="AQ63">
        <f>IFERROR(VLOOKUP($A63, CDS3Y_bbg!AP$5:AQ$241,2), -1)</f>
        <v>44625</v>
      </c>
      <c r="AR63">
        <f>IFERROR(VLOOKUP($A63, CDS3Y_bbg!AQ$5:AR$241,2), -1)</f>
        <v>-1</v>
      </c>
      <c r="AS63">
        <f>IFERROR(VLOOKUP($A63, CDS3Y_bbg!AR$5:AS$241,2), -1)</f>
        <v>44626</v>
      </c>
      <c r="AT63">
        <f>IFERROR(VLOOKUP($A63, CDS3Y_bbg!AS$5:AT$241,2), -1)</f>
        <v>2.2189999999999999</v>
      </c>
      <c r="AU63">
        <f>IFERROR(VLOOKUP($A63, CDS3Y_bbg!AT$5:AU$241,2), -1)</f>
        <v>-1</v>
      </c>
      <c r="AV63">
        <f>IFERROR(VLOOKUP($A63, CDS3Y_bbg!AU$5:AV$241,2), -1)</f>
        <v>-1</v>
      </c>
      <c r="AW63">
        <f>IFERROR(VLOOKUP($A63, CDS3Y_bbg!AV$5:AW$241,2), -1)</f>
        <v>41863</v>
      </c>
      <c r="AX63">
        <f>IFERROR(VLOOKUP($A63, CDS3Y_bbg!AW$5:AX$241,2), -1)</f>
        <v>16.75</v>
      </c>
      <c r="AY63">
        <f>IFERROR(VLOOKUP($A63, CDS3Y_bbg!AX$5:AY$241,2), -1)</f>
        <v>43402</v>
      </c>
      <c r="AZ63">
        <f>IFERROR(VLOOKUP($A63, CDS3Y_bbg!AY$5:AZ$241,2), -1)</f>
        <v>4.6879999999999997</v>
      </c>
      <c r="BA63">
        <f>IFERROR(VLOOKUP($A63, CDS3Y_bbg!AZ$5:BA$241,2), -1)</f>
        <v>-1</v>
      </c>
      <c r="BB63">
        <f>IFERROR(VLOOKUP($A63, CDS3Y_bbg!BA$5:BB$241,2), -1)</f>
        <v>-1</v>
      </c>
      <c r="BC63">
        <f>IFERROR(VLOOKUP($A63, CDS3Y_bbg!BB$5:BC$241,2), -1)</f>
        <v>41722</v>
      </c>
      <c r="BD63">
        <f>IFERROR(VLOOKUP($A63, CDS3Y_bbg!BC$5:BD$241,2), -1)</f>
        <v>-1</v>
      </c>
      <c r="BE63">
        <f>IFERROR(VLOOKUP($A63, CDS3Y_bbg!BD$5:BE$241,2), -1)</f>
        <v>-1</v>
      </c>
      <c r="BF63">
        <f>IFERROR(VLOOKUP($A63, CDS3Y_bbg!BE$5:BF$241,2), -1)</f>
        <v>-1</v>
      </c>
      <c r="BG63">
        <f>IFERROR(VLOOKUP($A63, CDS3Y_bbg!BF$5:BG$241,2), -1)</f>
        <v>-1</v>
      </c>
      <c r="BH63">
        <f>IFERROR(VLOOKUP($A63, CDS3Y_bbg!BG$5:BH$241,2), -1)</f>
        <v>-1</v>
      </c>
      <c r="BI63">
        <f>IFERROR(VLOOKUP($A63, CDS3Y_bbg!BH$5:BI$241,2), -1)</f>
        <v>43424</v>
      </c>
      <c r="BJ63">
        <f>IFERROR(VLOOKUP($A63, CDS3Y_bbg!BI$5:BJ$241,2), -1)</f>
        <v>-1</v>
      </c>
      <c r="BK63">
        <f>IFERROR(VLOOKUP($A63, CDS3Y_bbg!BJ$5:BK$241,2), -1)</f>
        <v>-1</v>
      </c>
      <c r="BL63">
        <f>IFERROR(VLOOKUP($A63, CDS3Y_bbg!BK$5:BL$241,2), -1)</f>
        <v>-1</v>
      </c>
      <c r="BM63">
        <f>IFERROR(VLOOKUP($A63, CDS3Y_bbg!BL$5:BM$241,2), -1)</f>
        <v>43424</v>
      </c>
      <c r="BN63">
        <f>IFERROR(VLOOKUP($A63, CDS3Y_bbg!BM$5:BN$241,2), -1)</f>
        <v>-1</v>
      </c>
      <c r="BO63">
        <f>IFERROR(VLOOKUP($A63, CDS3Y_bbg!BN$5:BO$241,2), -1)</f>
        <v>43426</v>
      </c>
      <c r="BP63">
        <f>IFERROR(VLOOKUP($A63, CDS3Y_bbg!BO$5:BP$241,2), -1)</f>
        <v>-1</v>
      </c>
      <c r="BQ63">
        <f>IFERROR(VLOOKUP($A63, CDS3Y_bbg!BP$5:BQ$241,2), -1)</f>
        <v>-1</v>
      </c>
      <c r="BR63">
        <f>IFERROR(VLOOKUP($A63, CDS3Y_bbg!BQ$5:BR$241,2), -1)</f>
        <v>-1</v>
      </c>
      <c r="BS63">
        <f>IFERROR(VLOOKUP($A63, CDS3Y_bbg!BR$5:BS$241,2), -1)</f>
        <v>43426</v>
      </c>
      <c r="BT63">
        <f>IFERROR(VLOOKUP($A63, CDS3Y_bbg!BS$5:BT$241,2), -1)</f>
        <v>-1</v>
      </c>
      <c r="BU63">
        <f>IFERROR(VLOOKUP($A63, CDS3Y_bbg!BT$5:BU$241,2), -1)</f>
        <v>-1</v>
      </c>
      <c r="BV63">
        <f>IFERROR(VLOOKUP($A63, CDS3Y_bbg!BU$5:BV$241,2), -1)</f>
        <v>-1</v>
      </c>
      <c r="BW63">
        <f>IFERROR(VLOOKUP($A63, CDS3Y_bbg!BV$5:BW$241,2), -1)</f>
        <v>41915</v>
      </c>
      <c r="BX63">
        <f>IFERROR(VLOOKUP($A63, CDS3Y_bbg!BW$5:BX$241,2), -1)</f>
        <v>-1</v>
      </c>
      <c r="BY63">
        <f>IFERROR(VLOOKUP($A63, CDS3Y_bbg!BX$5:BY$241,2), -1)</f>
        <v>-1</v>
      </c>
      <c r="BZ63">
        <f>IFERROR(VLOOKUP($A63, CDS3Y_bbg!BY$5:BZ$241,2), -1)</f>
        <v>-1</v>
      </c>
      <c r="CA63">
        <f>IFERROR(VLOOKUP($A63, CDS3Y_bbg!BZ$5:CA$241,2), -1)</f>
        <v>41911</v>
      </c>
      <c r="CB63">
        <f>IFERROR(VLOOKUP($A63, CDS3Y_bbg!CA$5:CB$241,2), -1)</f>
        <v>-1</v>
      </c>
      <c r="CC63">
        <f>IFERROR(VLOOKUP($A63, CDS3Y_bbg!CB$5:CC$241,2), -1)</f>
        <v>41912</v>
      </c>
      <c r="CD63">
        <f>IFERROR(VLOOKUP($A63, CDS3Y_bbg!CC$5:CD$241,2), -1)</f>
        <v>-1</v>
      </c>
      <c r="CE63">
        <f>IFERROR(VLOOKUP($A63, CDS3Y_bbg!CD$5:CE$241,2), -1)</f>
        <v>43332</v>
      </c>
      <c r="CF63">
        <f>IFERROR(VLOOKUP($A63, CDS3Y_bbg!CE$5:CF$241,2), -1)</f>
        <v>8.5</v>
      </c>
      <c r="CG63">
        <f>IFERROR(VLOOKUP($A63, CDS3Y_bbg!CF$5:CG$241,2), -1)</f>
        <v>41893</v>
      </c>
      <c r="CH63">
        <f>IFERROR(VLOOKUP($A63, CDS3Y_bbg!CG$5:CH$241,2), -1)</f>
        <v>-1</v>
      </c>
      <c r="CI63">
        <f>IFERROR(VLOOKUP($A63, CDS3Y_bbg!CH$5:CI$241,2), -1)</f>
        <v>-1</v>
      </c>
      <c r="CJ63">
        <f>IFERROR(VLOOKUP($A63, CDS3Y_bbg!CI$5:CJ$241,2), -1)</f>
        <v>-1</v>
      </c>
      <c r="CK63">
        <f>IFERROR(VLOOKUP($A63, CDS3Y_bbg!CJ$5:CK$241,2), -1)</f>
        <v>41844</v>
      </c>
      <c r="CL63">
        <f>IFERROR(VLOOKUP($A63, CDS3Y_bbg!CK$5:CL$241,2), -1)</f>
        <v>9.5609999999999999</v>
      </c>
      <c r="CM63">
        <f>IFERROR(VLOOKUP($A63, CDS3Y_bbg!CL$5:CM$241,2), -1)</f>
        <v>-1</v>
      </c>
      <c r="CN63">
        <f>IFERROR(VLOOKUP($A63, CDS3Y_bbg!CM$5:CN$241,2), -1)</f>
        <v>-1</v>
      </c>
    </row>
    <row r="64" spans="1:92" x14ac:dyDescent="0.25">
      <c r="A64" s="1">
        <v>38442</v>
      </c>
      <c r="B64">
        <f>IFERROR(VLOOKUP($A64, CDS3Y_bbg!A$5:B$241,2), -1)</f>
        <v>318.89999999999998</v>
      </c>
      <c r="C64">
        <f>IFERROR(VLOOKUP($A64, CDS3Y_bbg!B$5:C$241,2), -1)</f>
        <v>41831</v>
      </c>
      <c r="D64">
        <f>IFERROR(VLOOKUP($A64, CDS3Y_bbg!C$5:D$241,2), -1)</f>
        <v>24.812999999999999</v>
      </c>
      <c r="E64">
        <f>IFERROR(VLOOKUP($A64, CDS3Y_bbg!D$5:E$241,2), -1)</f>
        <v>44895</v>
      </c>
      <c r="F64">
        <f>IFERROR(VLOOKUP($A64, CDS3Y_bbg!E$5:F$241,2), -1)</f>
        <v>15.167</v>
      </c>
      <c r="G64">
        <f>IFERROR(VLOOKUP($A64, CDS3Y_bbg!F$5:G$241,2), -1)</f>
        <v>40360</v>
      </c>
      <c r="H64">
        <f>IFERROR(VLOOKUP($A64, CDS3Y_bbg!G$5:H$241,2), -1)</f>
        <v>19.832999999999998</v>
      </c>
      <c r="I64">
        <f>IFERROR(VLOOKUP($A64, CDS3Y_bbg!H$5:I$241,2), -1)</f>
        <v>44834</v>
      </c>
      <c r="J64">
        <f>IFERROR(VLOOKUP($A64, CDS3Y_bbg!I$5:J$241,2), -1)</f>
        <v>304.5</v>
      </c>
      <c r="K64">
        <f>IFERROR(VLOOKUP($A64, CDS3Y_bbg!J$5:K$241,2), -1)</f>
        <v>41819</v>
      </c>
      <c r="L64">
        <f>IFERROR(VLOOKUP($A64, CDS3Y_bbg!K$5:L$241,2), -1)</f>
        <v>26.931999999999999</v>
      </c>
      <c r="M64">
        <f>IFERROR(VLOOKUP($A64, CDS3Y_bbg!L$5:M$241,2), -1)</f>
        <v>40469</v>
      </c>
      <c r="N64">
        <f>IFERROR(VLOOKUP($A64, CDS3Y_bbg!M$5:N$241,2), -1)</f>
        <v>28.5</v>
      </c>
      <c r="O64">
        <f>IFERROR(VLOOKUP($A64, CDS3Y_bbg!N$5:O$241,2), -1)</f>
        <v>40289</v>
      </c>
      <c r="P64">
        <f>IFERROR(VLOOKUP($A64, CDS3Y_bbg!O$5:P$241,2), -1)</f>
        <v>23.875</v>
      </c>
      <c r="Q64">
        <f>IFERROR(VLOOKUP($A64, CDS3Y_bbg!P$5:Q$241,2), -1)</f>
        <v>44377</v>
      </c>
      <c r="R64">
        <f>IFERROR(VLOOKUP($A64, CDS3Y_bbg!Q$5:R$241,2), -1)</f>
        <v>73.3</v>
      </c>
      <c r="S64">
        <f>IFERROR(VLOOKUP($A64, CDS3Y_bbg!R$5:S$241,2), -1)</f>
        <v>43337</v>
      </c>
      <c r="T64">
        <f>IFERROR(VLOOKUP($A64, CDS3Y_bbg!S$5:T$241,2), -1)</f>
        <v>294.16699999999997</v>
      </c>
      <c r="U64">
        <f>IFERROR(VLOOKUP($A64, CDS3Y_bbg!T$5:U$241,2), -1)</f>
        <v>42062</v>
      </c>
      <c r="V64">
        <f>IFERROR(VLOOKUP($A64, CDS3Y_bbg!U$5:V$241,2), -1)</f>
        <v>8.4879999999999995</v>
      </c>
      <c r="W64">
        <f>IFERROR(VLOOKUP($A64, CDS3Y_bbg!V$5:W$241,2), -1)</f>
        <v>42283</v>
      </c>
      <c r="X64">
        <f>IFERROR(VLOOKUP($A64, CDS3Y_bbg!W$5:X$241,2), -1)</f>
        <v>109.643</v>
      </c>
      <c r="Y64">
        <f>IFERROR(VLOOKUP($A64, CDS3Y_bbg!X$5:Y$241,2), -1)</f>
        <v>44468</v>
      </c>
      <c r="Z64">
        <f>IFERROR(VLOOKUP($A64, CDS3Y_bbg!Y$5:Z$241,2), -1)</f>
        <v>57</v>
      </c>
      <c r="AA64">
        <f>IFERROR(VLOOKUP($A64, CDS3Y_bbg!Z$5:AA$241,2), -1)</f>
        <v>40481</v>
      </c>
      <c r="AB64">
        <f>IFERROR(VLOOKUP($A64, CDS3Y_bbg!AA$5:AB$241,2), -1)</f>
        <v>23.332999999999998</v>
      </c>
      <c r="AC64">
        <f>IFERROR(VLOOKUP($A64, CDS3Y_bbg!AB$5:AC$241,2), -1)</f>
        <v>42676</v>
      </c>
      <c r="AD64">
        <f>IFERROR(VLOOKUP($A64, CDS3Y_bbg!AC$5:AD$241,2), -1)</f>
        <v>226</v>
      </c>
      <c r="AE64">
        <f>IFERROR(VLOOKUP($A64, CDS3Y_bbg!AD$5:AE$241,2), -1)</f>
        <v>41149</v>
      </c>
      <c r="AF64">
        <f>IFERROR(VLOOKUP($A64, CDS3Y_bbg!AE$5:AF$241,2), -1)</f>
        <v>-1</v>
      </c>
      <c r="AG64">
        <f>IFERROR(VLOOKUP($A64, CDS3Y_bbg!AF$5:AG$241,2), -1)</f>
        <v>42004</v>
      </c>
      <c r="AH64">
        <f>IFERROR(VLOOKUP($A64, CDS3Y_bbg!AG$5:AH$241,2), -1)</f>
        <v>-1</v>
      </c>
      <c r="AI64">
        <f>IFERROR(VLOOKUP($A64, CDS3Y_bbg!AH$5:AI$241,2), -1)</f>
        <v>-1</v>
      </c>
      <c r="AJ64">
        <f>IFERROR(VLOOKUP($A64, CDS3Y_bbg!AI$5:AJ$241,2), -1)</f>
        <v>-1</v>
      </c>
      <c r="AK64">
        <f>IFERROR(VLOOKUP($A64, CDS3Y_bbg!AJ$5:AK$241,2), -1)</f>
        <v>-1</v>
      </c>
      <c r="AL64">
        <f>IFERROR(VLOOKUP($A64, CDS3Y_bbg!AK$5:AL$241,2), -1)</f>
        <v>-1</v>
      </c>
      <c r="AM64">
        <f>IFERROR(VLOOKUP($A64, CDS3Y_bbg!AL$5:AM$241,2), -1)</f>
        <v>-1</v>
      </c>
      <c r="AN64">
        <f>IFERROR(VLOOKUP($A64, CDS3Y_bbg!AM$5:AN$241,2), -1)</f>
        <v>-1</v>
      </c>
      <c r="AO64">
        <f>IFERROR(VLOOKUP($A64, CDS3Y_bbg!AN$5:AO$241,2), -1)</f>
        <v>43424</v>
      </c>
      <c r="AP64">
        <f>IFERROR(VLOOKUP($A64, CDS3Y_bbg!AO$5:AP$241,2), -1)</f>
        <v>-1</v>
      </c>
      <c r="AQ64">
        <f>IFERROR(VLOOKUP($A64, CDS3Y_bbg!AP$5:AQ$241,2), -1)</f>
        <v>44625</v>
      </c>
      <c r="AR64">
        <f>IFERROR(VLOOKUP($A64, CDS3Y_bbg!AQ$5:AR$241,2), -1)</f>
        <v>-1</v>
      </c>
      <c r="AS64">
        <f>IFERROR(VLOOKUP($A64, CDS3Y_bbg!AR$5:AS$241,2), -1)</f>
        <v>44626</v>
      </c>
      <c r="AT64">
        <f>IFERROR(VLOOKUP($A64, CDS3Y_bbg!AS$5:AT$241,2), -1)</f>
        <v>2.2189999999999999</v>
      </c>
      <c r="AU64">
        <f>IFERROR(VLOOKUP($A64, CDS3Y_bbg!AT$5:AU$241,2), -1)</f>
        <v>-1</v>
      </c>
      <c r="AV64">
        <f>IFERROR(VLOOKUP($A64, CDS3Y_bbg!AU$5:AV$241,2), -1)</f>
        <v>-1</v>
      </c>
      <c r="AW64">
        <f>IFERROR(VLOOKUP($A64, CDS3Y_bbg!AV$5:AW$241,2), -1)</f>
        <v>41863</v>
      </c>
      <c r="AX64">
        <f>IFERROR(VLOOKUP($A64, CDS3Y_bbg!AW$5:AX$241,2), -1)</f>
        <v>22.5</v>
      </c>
      <c r="AY64">
        <f>IFERROR(VLOOKUP($A64, CDS3Y_bbg!AX$5:AY$241,2), -1)</f>
        <v>43402</v>
      </c>
      <c r="AZ64">
        <f>IFERROR(VLOOKUP($A64, CDS3Y_bbg!AY$5:AZ$241,2), -1)</f>
        <v>4.6879999999999997</v>
      </c>
      <c r="BA64">
        <f>IFERROR(VLOOKUP($A64, CDS3Y_bbg!AZ$5:BA$241,2), -1)</f>
        <v>-1</v>
      </c>
      <c r="BB64">
        <f>IFERROR(VLOOKUP($A64, CDS3Y_bbg!BA$5:BB$241,2), -1)</f>
        <v>-1</v>
      </c>
      <c r="BC64">
        <f>IFERROR(VLOOKUP($A64, CDS3Y_bbg!BB$5:BC$241,2), -1)</f>
        <v>41722</v>
      </c>
      <c r="BD64">
        <f>IFERROR(VLOOKUP($A64, CDS3Y_bbg!BC$5:BD$241,2), -1)</f>
        <v>-1</v>
      </c>
      <c r="BE64">
        <f>IFERROR(VLOOKUP($A64, CDS3Y_bbg!BD$5:BE$241,2), -1)</f>
        <v>-1</v>
      </c>
      <c r="BF64">
        <f>IFERROR(VLOOKUP($A64, CDS3Y_bbg!BE$5:BF$241,2), -1)</f>
        <v>-1</v>
      </c>
      <c r="BG64">
        <f>IFERROR(VLOOKUP($A64, CDS3Y_bbg!BF$5:BG$241,2), -1)</f>
        <v>-1</v>
      </c>
      <c r="BH64">
        <f>IFERROR(VLOOKUP($A64, CDS3Y_bbg!BG$5:BH$241,2), -1)</f>
        <v>-1</v>
      </c>
      <c r="BI64">
        <f>IFERROR(VLOOKUP($A64, CDS3Y_bbg!BH$5:BI$241,2), -1)</f>
        <v>43424</v>
      </c>
      <c r="BJ64">
        <f>IFERROR(VLOOKUP($A64, CDS3Y_bbg!BI$5:BJ$241,2), -1)</f>
        <v>-1</v>
      </c>
      <c r="BK64">
        <f>IFERROR(VLOOKUP($A64, CDS3Y_bbg!BJ$5:BK$241,2), -1)</f>
        <v>-1</v>
      </c>
      <c r="BL64">
        <f>IFERROR(VLOOKUP($A64, CDS3Y_bbg!BK$5:BL$241,2), -1)</f>
        <v>-1</v>
      </c>
      <c r="BM64">
        <f>IFERROR(VLOOKUP($A64, CDS3Y_bbg!BL$5:BM$241,2), -1)</f>
        <v>43424</v>
      </c>
      <c r="BN64">
        <f>IFERROR(VLOOKUP($A64, CDS3Y_bbg!BM$5:BN$241,2), -1)</f>
        <v>-1</v>
      </c>
      <c r="BO64">
        <f>IFERROR(VLOOKUP($A64, CDS3Y_bbg!BN$5:BO$241,2), -1)</f>
        <v>43426</v>
      </c>
      <c r="BP64">
        <f>IFERROR(VLOOKUP($A64, CDS3Y_bbg!BO$5:BP$241,2), -1)</f>
        <v>-1</v>
      </c>
      <c r="BQ64">
        <f>IFERROR(VLOOKUP($A64, CDS3Y_bbg!BP$5:BQ$241,2), -1)</f>
        <v>-1</v>
      </c>
      <c r="BR64">
        <f>IFERROR(VLOOKUP($A64, CDS3Y_bbg!BQ$5:BR$241,2), -1)</f>
        <v>-1</v>
      </c>
      <c r="BS64">
        <f>IFERROR(VLOOKUP($A64, CDS3Y_bbg!BR$5:BS$241,2), -1)</f>
        <v>43426</v>
      </c>
      <c r="BT64">
        <f>IFERROR(VLOOKUP($A64, CDS3Y_bbg!BS$5:BT$241,2), -1)</f>
        <v>-1</v>
      </c>
      <c r="BU64">
        <f>IFERROR(VLOOKUP($A64, CDS3Y_bbg!BT$5:BU$241,2), -1)</f>
        <v>-1</v>
      </c>
      <c r="BV64">
        <f>IFERROR(VLOOKUP($A64, CDS3Y_bbg!BU$5:BV$241,2), -1)</f>
        <v>-1</v>
      </c>
      <c r="BW64">
        <f>IFERROR(VLOOKUP($A64, CDS3Y_bbg!BV$5:BW$241,2), -1)</f>
        <v>41915</v>
      </c>
      <c r="BX64">
        <f>IFERROR(VLOOKUP($A64, CDS3Y_bbg!BW$5:BX$241,2), -1)</f>
        <v>-1</v>
      </c>
      <c r="BY64">
        <f>IFERROR(VLOOKUP($A64, CDS3Y_bbg!BX$5:BY$241,2), -1)</f>
        <v>-1</v>
      </c>
      <c r="BZ64">
        <f>IFERROR(VLOOKUP($A64, CDS3Y_bbg!BY$5:BZ$241,2), -1)</f>
        <v>-1</v>
      </c>
      <c r="CA64">
        <f>IFERROR(VLOOKUP($A64, CDS3Y_bbg!BZ$5:CA$241,2), -1)</f>
        <v>41911</v>
      </c>
      <c r="CB64">
        <f>IFERROR(VLOOKUP($A64, CDS3Y_bbg!CA$5:CB$241,2), -1)</f>
        <v>-1</v>
      </c>
      <c r="CC64">
        <f>IFERROR(VLOOKUP($A64, CDS3Y_bbg!CB$5:CC$241,2), -1)</f>
        <v>41912</v>
      </c>
      <c r="CD64">
        <f>IFERROR(VLOOKUP($A64, CDS3Y_bbg!CC$5:CD$241,2), -1)</f>
        <v>-1</v>
      </c>
      <c r="CE64">
        <f>IFERROR(VLOOKUP($A64, CDS3Y_bbg!CD$5:CE$241,2), -1)</f>
        <v>43332</v>
      </c>
      <c r="CF64">
        <f>IFERROR(VLOOKUP($A64, CDS3Y_bbg!CE$5:CF$241,2), -1)</f>
        <v>8.5</v>
      </c>
      <c r="CG64">
        <f>IFERROR(VLOOKUP($A64, CDS3Y_bbg!CF$5:CG$241,2), -1)</f>
        <v>41893</v>
      </c>
      <c r="CH64">
        <f>IFERROR(VLOOKUP($A64, CDS3Y_bbg!CG$5:CH$241,2), -1)</f>
        <v>-1</v>
      </c>
      <c r="CI64">
        <f>IFERROR(VLOOKUP($A64, CDS3Y_bbg!CH$5:CI$241,2), -1)</f>
        <v>-1</v>
      </c>
      <c r="CJ64">
        <f>IFERROR(VLOOKUP($A64, CDS3Y_bbg!CI$5:CJ$241,2), -1)</f>
        <v>-1</v>
      </c>
      <c r="CK64">
        <f>IFERROR(VLOOKUP($A64, CDS3Y_bbg!CJ$5:CK$241,2), -1)</f>
        <v>41844</v>
      </c>
      <c r="CL64">
        <f>IFERROR(VLOOKUP($A64, CDS3Y_bbg!CK$5:CL$241,2), -1)</f>
        <v>7.6470000000000002</v>
      </c>
      <c r="CM64">
        <f>IFERROR(VLOOKUP($A64, CDS3Y_bbg!CL$5:CM$241,2), -1)</f>
        <v>-1</v>
      </c>
      <c r="CN64">
        <f>IFERROR(VLOOKUP($A64, CDS3Y_bbg!CM$5:CN$241,2), -1)</f>
        <v>-1</v>
      </c>
    </row>
    <row r="65" spans="1:92" x14ac:dyDescent="0.25">
      <c r="A65" s="1">
        <v>38471</v>
      </c>
      <c r="B65">
        <f>IFERROR(VLOOKUP($A65, CDS3Y_bbg!A$5:B$241,2), -1)</f>
        <v>294.66699999999997</v>
      </c>
      <c r="C65">
        <f>IFERROR(VLOOKUP($A65, CDS3Y_bbg!B$5:C$241,2), -1)</f>
        <v>41831</v>
      </c>
      <c r="D65">
        <f>IFERROR(VLOOKUP($A65, CDS3Y_bbg!C$5:D$241,2), -1)</f>
        <v>34.125</v>
      </c>
      <c r="E65">
        <f>IFERROR(VLOOKUP($A65, CDS3Y_bbg!D$5:E$241,2), -1)</f>
        <v>44895</v>
      </c>
      <c r="F65">
        <f>IFERROR(VLOOKUP($A65, CDS3Y_bbg!E$5:F$241,2), -1)</f>
        <v>16.332999999999998</v>
      </c>
      <c r="G65">
        <f>IFERROR(VLOOKUP($A65, CDS3Y_bbg!F$5:G$241,2), -1)</f>
        <v>40360</v>
      </c>
      <c r="H65">
        <f>IFERROR(VLOOKUP($A65, CDS3Y_bbg!G$5:H$241,2), -1)</f>
        <v>21.312999999999999</v>
      </c>
      <c r="I65">
        <f>IFERROR(VLOOKUP($A65, CDS3Y_bbg!H$5:I$241,2), -1)</f>
        <v>44834</v>
      </c>
      <c r="J65">
        <f>IFERROR(VLOOKUP($A65, CDS3Y_bbg!I$5:J$241,2), -1)</f>
        <v>286.125</v>
      </c>
      <c r="K65">
        <f>IFERROR(VLOOKUP($A65, CDS3Y_bbg!J$5:K$241,2), -1)</f>
        <v>41819</v>
      </c>
      <c r="L65">
        <f>IFERROR(VLOOKUP($A65, CDS3Y_bbg!K$5:L$241,2), -1)</f>
        <v>29.806999999999999</v>
      </c>
      <c r="M65">
        <f>IFERROR(VLOOKUP($A65, CDS3Y_bbg!L$5:M$241,2), -1)</f>
        <v>40469</v>
      </c>
      <c r="N65">
        <f>IFERROR(VLOOKUP($A65, CDS3Y_bbg!M$5:N$241,2), -1)</f>
        <v>26.4</v>
      </c>
      <c r="O65">
        <f>IFERROR(VLOOKUP($A65, CDS3Y_bbg!N$5:O$241,2), -1)</f>
        <v>40289</v>
      </c>
      <c r="P65">
        <f>IFERROR(VLOOKUP($A65, CDS3Y_bbg!O$5:P$241,2), -1)</f>
        <v>23.3</v>
      </c>
      <c r="Q65">
        <f>IFERROR(VLOOKUP($A65, CDS3Y_bbg!P$5:Q$241,2), -1)</f>
        <v>44377</v>
      </c>
      <c r="R65">
        <f>IFERROR(VLOOKUP($A65, CDS3Y_bbg!Q$5:R$241,2), -1)</f>
        <v>78.332999999999998</v>
      </c>
      <c r="S65">
        <f>IFERROR(VLOOKUP($A65, CDS3Y_bbg!R$5:S$241,2), -1)</f>
        <v>43337</v>
      </c>
      <c r="T65">
        <f>IFERROR(VLOOKUP($A65, CDS3Y_bbg!S$5:T$241,2), -1)</f>
        <v>314.375</v>
      </c>
      <c r="U65">
        <f>IFERROR(VLOOKUP($A65, CDS3Y_bbg!T$5:U$241,2), -1)</f>
        <v>42062</v>
      </c>
      <c r="V65">
        <f>IFERROR(VLOOKUP($A65, CDS3Y_bbg!U$5:V$241,2), -1)</f>
        <v>9.9860000000000007</v>
      </c>
      <c r="W65">
        <f>IFERROR(VLOOKUP($A65, CDS3Y_bbg!V$5:W$241,2), -1)</f>
        <v>42283</v>
      </c>
      <c r="X65">
        <f>IFERROR(VLOOKUP($A65, CDS3Y_bbg!W$5:X$241,2), -1)</f>
        <v>98.832999999999998</v>
      </c>
      <c r="Y65">
        <f>IFERROR(VLOOKUP($A65, CDS3Y_bbg!X$5:Y$241,2), -1)</f>
        <v>44468</v>
      </c>
      <c r="Z65">
        <f>IFERROR(VLOOKUP($A65, CDS3Y_bbg!Y$5:Z$241,2), -1)</f>
        <v>51</v>
      </c>
      <c r="AA65">
        <f>IFERROR(VLOOKUP($A65, CDS3Y_bbg!Z$5:AA$241,2), -1)</f>
        <v>40481</v>
      </c>
      <c r="AB65">
        <f>IFERROR(VLOOKUP($A65, CDS3Y_bbg!AA$5:AB$241,2), -1)</f>
        <v>25.5</v>
      </c>
      <c r="AC65">
        <f>IFERROR(VLOOKUP($A65, CDS3Y_bbg!AB$5:AC$241,2), -1)</f>
        <v>42676</v>
      </c>
      <c r="AD65">
        <f>IFERROR(VLOOKUP($A65, CDS3Y_bbg!AC$5:AD$241,2), -1)</f>
        <v>290.875</v>
      </c>
      <c r="AE65">
        <f>IFERROR(VLOOKUP($A65, CDS3Y_bbg!AD$5:AE$241,2), -1)</f>
        <v>41149</v>
      </c>
      <c r="AF65">
        <f>IFERROR(VLOOKUP($A65, CDS3Y_bbg!AE$5:AF$241,2), -1)</f>
        <v>-1</v>
      </c>
      <c r="AG65">
        <f>IFERROR(VLOOKUP($A65, CDS3Y_bbg!AF$5:AG$241,2), -1)</f>
        <v>42004</v>
      </c>
      <c r="AH65">
        <f>IFERROR(VLOOKUP($A65, CDS3Y_bbg!AG$5:AH$241,2), -1)</f>
        <v>-1</v>
      </c>
      <c r="AI65">
        <f>IFERROR(VLOOKUP($A65, CDS3Y_bbg!AH$5:AI$241,2), -1)</f>
        <v>-1</v>
      </c>
      <c r="AJ65">
        <f>IFERROR(VLOOKUP($A65, CDS3Y_bbg!AI$5:AJ$241,2), -1)</f>
        <v>-1</v>
      </c>
      <c r="AK65">
        <f>IFERROR(VLOOKUP($A65, CDS3Y_bbg!AJ$5:AK$241,2), -1)</f>
        <v>-1</v>
      </c>
      <c r="AL65">
        <f>IFERROR(VLOOKUP($A65, CDS3Y_bbg!AK$5:AL$241,2), -1)</f>
        <v>-1</v>
      </c>
      <c r="AM65">
        <f>IFERROR(VLOOKUP($A65, CDS3Y_bbg!AL$5:AM$241,2), -1)</f>
        <v>-1</v>
      </c>
      <c r="AN65">
        <f>IFERROR(VLOOKUP($A65, CDS3Y_bbg!AM$5:AN$241,2), -1)</f>
        <v>-1</v>
      </c>
      <c r="AO65">
        <f>IFERROR(VLOOKUP($A65, CDS3Y_bbg!AN$5:AO$241,2), -1)</f>
        <v>43424</v>
      </c>
      <c r="AP65">
        <f>IFERROR(VLOOKUP($A65, CDS3Y_bbg!AO$5:AP$241,2), -1)</f>
        <v>-1</v>
      </c>
      <c r="AQ65">
        <f>IFERROR(VLOOKUP($A65, CDS3Y_bbg!AP$5:AQ$241,2), -1)</f>
        <v>44625</v>
      </c>
      <c r="AR65">
        <f>IFERROR(VLOOKUP($A65, CDS3Y_bbg!AQ$5:AR$241,2), -1)</f>
        <v>-1</v>
      </c>
      <c r="AS65">
        <f>IFERROR(VLOOKUP($A65, CDS3Y_bbg!AR$5:AS$241,2), -1)</f>
        <v>44626</v>
      </c>
      <c r="AT65">
        <f>IFERROR(VLOOKUP($A65, CDS3Y_bbg!AS$5:AT$241,2), -1)</f>
        <v>2.2189999999999999</v>
      </c>
      <c r="AU65">
        <f>IFERROR(VLOOKUP($A65, CDS3Y_bbg!AT$5:AU$241,2), -1)</f>
        <v>-1</v>
      </c>
      <c r="AV65">
        <f>IFERROR(VLOOKUP($A65, CDS3Y_bbg!AU$5:AV$241,2), -1)</f>
        <v>-1</v>
      </c>
      <c r="AW65">
        <f>IFERROR(VLOOKUP($A65, CDS3Y_bbg!AV$5:AW$241,2), -1)</f>
        <v>41863</v>
      </c>
      <c r="AX65">
        <f>IFERROR(VLOOKUP($A65, CDS3Y_bbg!AW$5:AX$241,2), -1)</f>
        <v>60.847999999999999</v>
      </c>
      <c r="AY65">
        <f>IFERROR(VLOOKUP($A65, CDS3Y_bbg!AX$5:AY$241,2), -1)</f>
        <v>43402</v>
      </c>
      <c r="AZ65">
        <f>IFERROR(VLOOKUP($A65, CDS3Y_bbg!AY$5:AZ$241,2), -1)</f>
        <v>4.6879999999999997</v>
      </c>
      <c r="BA65">
        <f>IFERROR(VLOOKUP($A65, CDS3Y_bbg!AZ$5:BA$241,2), -1)</f>
        <v>-1</v>
      </c>
      <c r="BB65">
        <f>IFERROR(VLOOKUP($A65, CDS3Y_bbg!BA$5:BB$241,2), -1)</f>
        <v>-1</v>
      </c>
      <c r="BC65">
        <f>IFERROR(VLOOKUP($A65, CDS3Y_bbg!BB$5:BC$241,2), -1)</f>
        <v>41722</v>
      </c>
      <c r="BD65">
        <f>IFERROR(VLOOKUP($A65, CDS3Y_bbg!BC$5:BD$241,2), -1)</f>
        <v>-1</v>
      </c>
      <c r="BE65">
        <f>IFERROR(VLOOKUP($A65, CDS3Y_bbg!BD$5:BE$241,2), -1)</f>
        <v>-1</v>
      </c>
      <c r="BF65">
        <f>IFERROR(VLOOKUP($A65, CDS3Y_bbg!BE$5:BF$241,2), -1)</f>
        <v>-1</v>
      </c>
      <c r="BG65">
        <f>IFERROR(VLOOKUP($A65, CDS3Y_bbg!BF$5:BG$241,2), -1)</f>
        <v>-1</v>
      </c>
      <c r="BH65">
        <f>IFERROR(VLOOKUP($A65, CDS3Y_bbg!BG$5:BH$241,2), -1)</f>
        <v>-1</v>
      </c>
      <c r="BI65">
        <f>IFERROR(VLOOKUP($A65, CDS3Y_bbg!BH$5:BI$241,2), -1)</f>
        <v>43424</v>
      </c>
      <c r="BJ65">
        <f>IFERROR(VLOOKUP($A65, CDS3Y_bbg!BI$5:BJ$241,2), -1)</f>
        <v>-1</v>
      </c>
      <c r="BK65">
        <f>IFERROR(VLOOKUP($A65, CDS3Y_bbg!BJ$5:BK$241,2), -1)</f>
        <v>-1</v>
      </c>
      <c r="BL65">
        <f>IFERROR(VLOOKUP($A65, CDS3Y_bbg!BK$5:BL$241,2), -1)</f>
        <v>-1</v>
      </c>
      <c r="BM65">
        <f>IFERROR(VLOOKUP($A65, CDS3Y_bbg!BL$5:BM$241,2), -1)</f>
        <v>43424</v>
      </c>
      <c r="BN65">
        <f>IFERROR(VLOOKUP($A65, CDS3Y_bbg!BM$5:BN$241,2), -1)</f>
        <v>-1</v>
      </c>
      <c r="BO65">
        <f>IFERROR(VLOOKUP($A65, CDS3Y_bbg!BN$5:BO$241,2), -1)</f>
        <v>43426</v>
      </c>
      <c r="BP65">
        <f>IFERROR(VLOOKUP($A65, CDS3Y_bbg!BO$5:BP$241,2), -1)</f>
        <v>-1</v>
      </c>
      <c r="BQ65">
        <f>IFERROR(VLOOKUP($A65, CDS3Y_bbg!BP$5:BQ$241,2), -1)</f>
        <v>-1</v>
      </c>
      <c r="BR65">
        <f>IFERROR(VLOOKUP($A65, CDS3Y_bbg!BQ$5:BR$241,2), -1)</f>
        <v>-1</v>
      </c>
      <c r="BS65">
        <f>IFERROR(VLOOKUP($A65, CDS3Y_bbg!BR$5:BS$241,2), -1)</f>
        <v>43426</v>
      </c>
      <c r="BT65">
        <f>IFERROR(VLOOKUP($A65, CDS3Y_bbg!BS$5:BT$241,2), -1)</f>
        <v>-1</v>
      </c>
      <c r="BU65">
        <f>IFERROR(VLOOKUP($A65, CDS3Y_bbg!BT$5:BU$241,2), -1)</f>
        <v>-1</v>
      </c>
      <c r="BV65">
        <f>IFERROR(VLOOKUP($A65, CDS3Y_bbg!BU$5:BV$241,2), -1)</f>
        <v>-1</v>
      </c>
      <c r="BW65">
        <f>IFERROR(VLOOKUP($A65, CDS3Y_bbg!BV$5:BW$241,2), -1)</f>
        <v>41915</v>
      </c>
      <c r="BX65">
        <f>IFERROR(VLOOKUP($A65, CDS3Y_bbg!BW$5:BX$241,2), -1)</f>
        <v>-1</v>
      </c>
      <c r="BY65">
        <f>IFERROR(VLOOKUP($A65, CDS3Y_bbg!BX$5:BY$241,2), -1)</f>
        <v>-1</v>
      </c>
      <c r="BZ65">
        <f>IFERROR(VLOOKUP($A65, CDS3Y_bbg!BY$5:BZ$241,2), -1)</f>
        <v>-1</v>
      </c>
      <c r="CA65">
        <f>IFERROR(VLOOKUP($A65, CDS3Y_bbg!BZ$5:CA$241,2), -1)</f>
        <v>41911</v>
      </c>
      <c r="CB65">
        <f>IFERROR(VLOOKUP($A65, CDS3Y_bbg!CA$5:CB$241,2), -1)</f>
        <v>-1</v>
      </c>
      <c r="CC65">
        <f>IFERROR(VLOOKUP($A65, CDS3Y_bbg!CB$5:CC$241,2), -1)</f>
        <v>41912</v>
      </c>
      <c r="CD65">
        <f>IFERROR(VLOOKUP($A65, CDS3Y_bbg!CC$5:CD$241,2), -1)</f>
        <v>-1</v>
      </c>
      <c r="CE65">
        <f>IFERROR(VLOOKUP($A65, CDS3Y_bbg!CD$5:CE$241,2), -1)</f>
        <v>43332</v>
      </c>
      <c r="CF65">
        <f>IFERROR(VLOOKUP($A65, CDS3Y_bbg!CE$5:CF$241,2), -1)</f>
        <v>9.25</v>
      </c>
      <c r="CG65">
        <f>IFERROR(VLOOKUP($A65, CDS3Y_bbg!CF$5:CG$241,2), -1)</f>
        <v>41893</v>
      </c>
      <c r="CH65">
        <f>IFERROR(VLOOKUP($A65, CDS3Y_bbg!CG$5:CH$241,2), -1)</f>
        <v>-1</v>
      </c>
      <c r="CI65">
        <f>IFERROR(VLOOKUP($A65, CDS3Y_bbg!CH$5:CI$241,2), -1)</f>
        <v>-1</v>
      </c>
      <c r="CJ65">
        <f>IFERROR(VLOOKUP($A65, CDS3Y_bbg!CI$5:CJ$241,2), -1)</f>
        <v>-1</v>
      </c>
      <c r="CK65">
        <f>IFERROR(VLOOKUP($A65, CDS3Y_bbg!CJ$5:CK$241,2), -1)</f>
        <v>41844</v>
      </c>
      <c r="CL65">
        <f>IFERROR(VLOOKUP($A65, CDS3Y_bbg!CK$5:CL$241,2), -1)</f>
        <v>9.7100000000000009</v>
      </c>
      <c r="CM65">
        <f>IFERROR(VLOOKUP($A65, CDS3Y_bbg!CL$5:CM$241,2), -1)</f>
        <v>-1</v>
      </c>
      <c r="CN65">
        <f>IFERROR(VLOOKUP($A65, CDS3Y_bbg!CM$5:CN$241,2), -1)</f>
        <v>-1</v>
      </c>
    </row>
    <row r="66" spans="1:92" x14ac:dyDescent="0.25">
      <c r="A66" s="1">
        <v>38503</v>
      </c>
      <c r="B66">
        <f>IFERROR(VLOOKUP($A66, CDS3Y_bbg!A$5:B$241,2), -1)</f>
        <v>223.98699999999999</v>
      </c>
      <c r="C66">
        <f>IFERROR(VLOOKUP($A66, CDS3Y_bbg!B$5:C$241,2), -1)</f>
        <v>41831</v>
      </c>
      <c r="D66">
        <f>IFERROR(VLOOKUP($A66, CDS3Y_bbg!C$5:D$241,2), -1)</f>
        <v>32.5</v>
      </c>
      <c r="E66">
        <f>IFERROR(VLOOKUP($A66, CDS3Y_bbg!D$5:E$241,2), -1)</f>
        <v>44895</v>
      </c>
      <c r="F66">
        <f>IFERROR(VLOOKUP($A66, CDS3Y_bbg!E$5:F$241,2), -1)</f>
        <v>16.375</v>
      </c>
      <c r="G66">
        <f>IFERROR(VLOOKUP($A66, CDS3Y_bbg!F$5:G$241,2), -1)</f>
        <v>40360</v>
      </c>
      <c r="H66">
        <f>IFERROR(VLOOKUP($A66, CDS3Y_bbg!G$5:H$241,2), -1)</f>
        <v>21.75</v>
      </c>
      <c r="I66">
        <f>IFERROR(VLOOKUP($A66, CDS3Y_bbg!H$5:I$241,2), -1)</f>
        <v>44834</v>
      </c>
      <c r="J66">
        <f>IFERROR(VLOOKUP($A66, CDS3Y_bbg!I$5:J$241,2), -1)</f>
        <v>191.40299999999999</v>
      </c>
      <c r="K66">
        <f>IFERROR(VLOOKUP($A66, CDS3Y_bbg!J$5:K$241,2), -1)</f>
        <v>41819</v>
      </c>
      <c r="L66">
        <f>IFERROR(VLOOKUP($A66, CDS3Y_bbg!K$5:L$241,2), -1)</f>
        <v>32.057000000000002</v>
      </c>
      <c r="M66">
        <f>IFERROR(VLOOKUP($A66, CDS3Y_bbg!L$5:M$241,2), -1)</f>
        <v>40469</v>
      </c>
      <c r="N66">
        <f>IFERROR(VLOOKUP($A66, CDS3Y_bbg!M$5:N$241,2), -1)</f>
        <v>28.5</v>
      </c>
      <c r="O66">
        <f>IFERROR(VLOOKUP($A66, CDS3Y_bbg!N$5:O$241,2), -1)</f>
        <v>40289</v>
      </c>
      <c r="P66">
        <f>IFERROR(VLOOKUP($A66, CDS3Y_bbg!O$5:P$241,2), -1)</f>
        <v>23</v>
      </c>
      <c r="Q66">
        <f>IFERROR(VLOOKUP($A66, CDS3Y_bbg!P$5:Q$241,2), -1)</f>
        <v>44377</v>
      </c>
      <c r="R66">
        <f>IFERROR(VLOOKUP($A66, CDS3Y_bbg!Q$5:R$241,2), -1)</f>
        <v>66.668000000000006</v>
      </c>
      <c r="S66">
        <f>IFERROR(VLOOKUP($A66, CDS3Y_bbg!R$5:S$241,2), -1)</f>
        <v>43337</v>
      </c>
      <c r="T66">
        <f>IFERROR(VLOOKUP($A66, CDS3Y_bbg!S$5:T$241,2), -1)</f>
        <v>266</v>
      </c>
      <c r="U66">
        <f>IFERROR(VLOOKUP($A66, CDS3Y_bbg!T$5:U$241,2), -1)</f>
        <v>42062</v>
      </c>
      <c r="V66">
        <f>IFERROR(VLOOKUP($A66, CDS3Y_bbg!U$5:V$241,2), -1)</f>
        <v>9.3859999999999992</v>
      </c>
      <c r="W66">
        <f>IFERROR(VLOOKUP($A66, CDS3Y_bbg!V$5:W$241,2), -1)</f>
        <v>42283</v>
      </c>
      <c r="X66">
        <f>IFERROR(VLOOKUP($A66, CDS3Y_bbg!W$5:X$241,2), -1)</f>
        <v>82.582999999999998</v>
      </c>
      <c r="Y66">
        <f>IFERROR(VLOOKUP($A66, CDS3Y_bbg!X$5:Y$241,2), -1)</f>
        <v>44468</v>
      </c>
      <c r="Z66">
        <f>IFERROR(VLOOKUP($A66, CDS3Y_bbg!Y$5:Z$241,2), -1)</f>
        <v>40.832999999999998</v>
      </c>
      <c r="AA66">
        <f>IFERROR(VLOOKUP($A66, CDS3Y_bbg!Z$5:AA$241,2), -1)</f>
        <v>40481</v>
      </c>
      <c r="AB66">
        <f>IFERROR(VLOOKUP($A66, CDS3Y_bbg!AA$5:AB$241,2), -1)</f>
        <v>24.332999999999998</v>
      </c>
      <c r="AC66">
        <f>IFERROR(VLOOKUP($A66, CDS3Y_bbg!AB$5:AC$241,2), -1)</f>
        <v>42676</v>
      </c>
      <c r="AD66">
        <f>IFERROR(VLOOKUP($A66, CDS3Y_bbg!AC$5:AD$241,2), -1)</f>
        <v>213.125</v>
      </c>
      <c r="AE66">
        <f>IFERROR(VLOOKUP($A66, CDS3Y_bbg!AD$5:AE$241,2), -1)</f>
        <v>41149</v>
      </c>
      <c r="AF66">
        <f>IFERROR(VLOOKUP($A66, CDS3Y_bbg!AE$5:AF$241,2), -1)</f>
        <v>-1</v>
      </c>
      <c r="AG66">
        <f>IFERROR(VLOOKUP($A66, CDS3Y_bbg!AF$5:AG$241,2), -1)</f>
        <v>42004</v>
      </c>
      <c r="AH66">
        <f>IFERROR(VLOOKUP($A66, CDS3Y_bbg!AG$5:AH$241,2), -1)</f>
        <v>-1</v>
      </c>
      <c r="AI66">
        <f>IFERROR(VLOOKUP($A66, CDS3Y_bbg!AH$5:AI$241,2), -1)</f>
        <v>-1</v>
      </c>
      <c r="AJ66">
        <f>IFERROR(VLOOKUP($A66, CDS3Y_bbg!AI$5:AJ$241,2), -1)</f>
        <v>-1</v>
      </c>
      <c r="AK66">
        <f>IFERROR(VLOOKUP($A66, CDS3Y_bbg!AJ$5:AK$241,2), -1)</f>
        <v>-1</v>
      </c>
      <c r="AL66">
        <f>IFERROR(VLOOKUP($A66, CDS3Y_bbg!AK$5:AL$241,2), -1)</f>
        <v>-1</v>
      </c>
      <c r="AM66">
        <f>IFERROR(VLOOKUP($A66, CDS3Y_bbg!AL$5:AM$241,2), -1)</f>
        <v>-1</v>
      </c>
      <c r="AN66">
        <f>IFERROR(VLOOKUP($A66, CDS3Y_bbg!AM$5:AN$241,2), -1)</f>
        <v>-1</v>
      </c>
      <c r="AO66">
        <f>IFERROR(VLOOKUP($A66, CDS3Y_bbg!AN$5:AO$241,2), -1)</f>
        <v>43424</v>
      </c>
      <c r="AP66">
        <f>IFERROR(VLOOKUP($A66, CDS3Y_bbg!AO$5:AP$241,2), -1)</f>
        <v>-1</v>
      </c>
      <c r="AQ66">
        <f>IFERROR(VLOOKUP($A66, CDS3Y_bbg!AP$5:AQ$241,2), -1)</f>
        <v>44625</v>
      </c>
      <c r="AR66">
        <f>IFERROR(VLOOKUP($A66, CDS3Y_bbg!AQ$5:AR$241,2), -1)</f>
        <v>-1</v>
      </c>
      <c r="AS66">
        <f>IFERROR(VLOOKUP($A66, CDS3Y_bbg!AR$5:AS$241,2), -1)</f>
        <v>44626</v>
      </c>
      <c r="AT66">
        <f>IFERROR(VLOOKUP($A66, CDS3Y_bbg!AS$5:AT$241,2), -1)</f>
        <v>2.2189999999999999</v>
      </c>
      <c r="AU66">
        <f>IFERROR(VLOOKUP($A66, CDS3Y_bbg!AT$5:AU$241,2), -1)</f>
        <v>-1</v>
      </c>
      <c r="AV66">
        <f>IFERROR(VLOOKUP($A66, CDS3Y_bbg!AU$5:AV$241,2), -1)</f>
        <v>-1</v>
      </c>
      <c r="AW66">
        <f>IFERROR(VLOOKUP($A66, CDS3Y_bbg!AV$5:AW$241,2), -1)</f>
        <v>41863</v>
      </c>
      <c r="AX66">
        <f>IFERROR(VLOOKUP($A66, CDS3Y_bbg!AW$5:AX$241,2), -1)</f>
        <v>23</v>
      </c>
      <c r="AY66">
        <f>IFERROR(VLOOKUP($A66, CDS3Y_bbg!AX$5:AY$241,2), -1)</f>
        <v>43402</v>
      </c>
      <c r="AZ66">
        <f>IFERROR(VLOOKUP($A66, CDS3Y_bbg!AY$5:AZ$241,2), -1)</f>
        <v>4.6879999999999997</v>
      </c>
      <c r="BA66">
        <f>IFERROR(VLOOKUP($A66, CDS3Y_bbg!AZ$5:BA$241,2), -1)</f>
        <v>-1</v>
      </c>
      <c r="BB66">
        <f>IFERROR(VLOOKUP($A66, CDS3Y_bbg!BA$5:BB$241,2), -1)</f>
        <v>-1</v>
      </c>
      <c r="BC66">
        <f>IFERROR(VLOOKUP($A66, CDS3Y_bbg!BB$5:BC$241,2), -1)</f>
        <v>41722</v>
      </c>
      <c r="BD66">
        <f>IFERROR(VLOOKUP($A66, CDS3Y_bbg!BC$5:BD$241,2), -1)</f>
        <v>-1</v>
      </c>
      <c r="BE66">
        <f>IFERROR(VLOOKUP($A66, CDS3Y_bbg!BD$5:BE$241,2), -1)</f>
        <v>-1</v>
      </c>
      <c r="BF66">
        <f>IFERROR(VLOOKUP($A66, CDS3Y_bbg!BE$5:BF$241,2), -1)</f>
        <v>-1</v>
      </c>
      <c r="BG66">
        <f>IFERROR(VLOOKUP($A66, CDS3Y_bbg!BF$5:BG$241,2), -1)</f>
        <v>-1</v>
      </c>
      <c r="BH66">
        <f>IFERROR(VLOOKUP($A66, CDS3Y_bbg!BG$5:BH$241,2), -1)</f>
        <v>-1</v>
      </c>
      <c r="BI66">
        <f>IFERROR(VLOOKUP($A66, CDS3Y_bbg!BH$5:BI$241,2), -1)</f>
        <v>43424</v>
      </c>
      <c r="BJ66">
        <f>IFERROR(VLOOKUP($A66, CDS3Y_bbg!BI$5:BJ$241,2), -1)</f>
        <v>-1</v>
      </c>
      <c r="BK66">
        <f>IFERROR(VLOOKUP($A66, CDS3Y_bbg!BJ$5:BK$241,2), -1)</f>
        <v>-1</v>
      </c>
      <c r="BL66">
        <f>IFERROR(VLOOKUP($A66, CDS3Y_bbg!BK$5:BL$241,2), -1)</f>
        <v>-1</v>
      </c>
      <c r="BM66">
        <f>IFERROR(VLOOKUP($A66, CDS3Y_bbg!BL$5:BM$241,2), -1)</f>
        <v>43424</v>
      </c>
      <c r="BN66">
        <f>IFERROR(VLOOKUP($A66, CDS3Y_bbg!BM$5:BN$241,2), -1)</f>
        <v>-1</v>
      </c>
      <c r="BO66">
        <f>IFERROR(VLOOKUP($A66, CDS3Y_bbg!BN$5:BO$241,2), -1)</f>
        <v>43426</v>
      </c>
      <c r="BP66">
        <f>IFERROR(VLOOKUP($A66, CDS3Y_bbg!BO$5:BP$241,2), -1)</f>
        <v>-1</v>
      </c>
      <c r="BQ66">
        <f>IFERROR(VLOOKUP($A66, CDS3Y_bbg!BP$5:BQ$241,2), -1)</f>
        <v>-1</v>
      </c>
      <c r="BR66">
        <f>IFERROR(VLOOKUP($A66, CDS3Y_bbg!BQ$5:BR$241,2), -1)</f>
        <v>-1</v>
      </c>
      <c r="BS66">
        <f>IFERROR(VLOOKUP($A66, CDS3Y_bbg!BR$5:BS$241,2), -1)</f>
        <v>43426</v>
      </c>
      <c r="BT66">
        <f>IFERROR(VLOOKUP($A66, CDS3Y_bbg!BS$5:BT$241,2), -1)</f>
        <v>-1</v>
      </c>
      <c r="BU66">
        <f>IFERROR(VLOOKUP($A66, CDS3Y_bbg!BT$5:BU$241,2), -1)</f>
        <v>-1</v>
      </c>
      <c r="BV66">
        <f>IFERROR(VLOOKUP($A66, CDS3Y_bbg!BU$5:BV$241,2), -1)</f>
        <v>-1</v>
      </c>
      <c r="BW66">
        <f>IFERROR(VLOOKUP($A66, CDS3Y_bbg!BV$5:BW$241,2), -1)</f>
        <v>41915</v>
      </c>
      <c r="BX66">
        <f>IFERROR(VLOOKUP($A66, CDS3Y_bbg!BW$5:BX$241,2), -1)</f>
        <v>-1</v>
      </c>
      <c r="BY66">
        <f>IFERROR(VLOOKUP($A66, CDS3Y_bbg!BX$5:BY$241,2), -1)</f>
        <v>-1</v>
      </c>
      <c r="BZ66">
        <f>IFERROR(VLOOKUP($A66, CDS3Y_bbg!BY$5:BZ$241,2), -1)</f>
        <v>-1</v>
      </c>
      <c r="CA66">
        <f>IFERROR(VLOOKUP($A66, CDS3Y_bbg!BZ$5:CA$241,2), -1)</f>
        <v>41911</v>
      </c>
      <c r="CB66">
        <f>IFERROR(VLOOKUP($A66, CDS3Y_bbg!CA$5:CB$241,2), -1)</f>
        <v>-1</v>
      </c>
      <c r="CC66">
        <f>IFERROR(VLOOKUP($A66, CDS3Y_bbg!CB$5:CC$241,2), -1)</f>
        <v>41912</v>
      </c>
      <c r="CD66">
        <f>IFERROR(VLOOKUP($A66, CDS3Y_bbg!CC$5:CD$241,2), -1)</f>
        <v>-1</v>
      </c>
      <c r="CE66">
        <f>IFERROR(VLOOKUP($A66, CDS3Y_bbg!CD$5:CE$241,2), -1)</f>
        <v>43332</v>
      </c>
      <c r="CF66">
        <f>IFERROR(VLOOKUP($A66, CDS3Y_bbg!CE$5:CF$241,2), -1)</f>
        <v>9.25</v>
      </c>
      <c r="CG66">
        <f>IFERROR(VLOOKUP($A66, CDS3Y_bbg!CF$5:CG$241,2), -1)</f>
        <v>41893</v>
      </c>
      <c r="CH66">
        <f>IFERROR(VLOOKUP($A66, CDS3Y_bbg!CG$5:CH$241,2), -1)</f>
        <v>-1</v>
      </c>
      <c r="CI66">
        <f>IFERROR(VLOOKUP($A66, CDS3Y_bbg!CH$5:CI$241,2), -1)</f>
        <v>-1</v>
      </c>
      <c r="CJ66">
        <f>IFERROR(VLOOKUP($A66, CDS3Y_bbg!CI$5:CJ$241,2), -1)</f>
        <v>-1</v>
      </c>
      <c r="CK66">
        <f>IFERROR(VLOOKUP($A66, CDS3Y_bbg!CJ$5:CK$241,2), -1)</f>
        <v>41844</v>
      </c>
      <c r="CL66">
        <f>IFERROR(VLOOKUP($A66, CDS3Y_bbg!CK$5:CL$241,2), -1)</f>
        <v>9.7100000000000009</v>
      </c>
      <c r="CM66">
        <f>IFERROR(VLOOKUP($A66, CDS3Y_bbg!CL$5:CM$241,2), -1)</f>
        <v>-1</v>
      </c>
      <c r="CN66">
        <f>IFERROR(VLOOKUP($A66, CDS3Y_bbg!CM$5:CN$241,2), -1)</f>
        <v>-1</v>
      </c>
    </row>
    <row r="67" spans="1:92" x14ac:dyDescent="0.25">
      <c r="A67" s="1">
        <v>38533</v>
      </c>
      <c r="B67">
        <f>IFERROR(VLOOKUP($A67, CDS3Y_bbg!A$5:B$241,2), -1)</f>
        <v>213.46100000000001</v>
      </c>
      <c r="C67">
        <f>IFERROR(VLOOKUP($A67, CDS3Y_bbg!B$5:C$241,2), -1)</f>
        <v>41831</v>
      </c>
      <c r="D67">
        <f>IFERROR(VLOOKUP($A67, CDS3Y_bbg!C$5:D$241,2), -1)</f>
        <v>28.4</v>
      </c>
      <c r="E67">
        <f>IFERROR(VLOOKUP($A67, CDS3Y_bbg!D$5:E$241,2), -1)</f>
        <v>44895</v>
      </c>
      <c r="F67">
        <f>IFERROR(VLOOKUP($A67, CDS3Y_bbg!E$5:F$241,2), -1)</f>
        <v>16</v>
      </c>
      <c r="G67">
        <f>IFERROR(VLOOKUP($A67, CDS3Y_bbg!F$5:G$241,2), -1)</f>
        <v>40360</v>
      </c>
      <c r="H67">
        <f>IFERROR(VLOOKUP($A67, CDS3Y_bbg!G$5:H$241,2), -1)</f>
        <v>21.952999999999999</v>
      </c>
      <c r="I67">
        <f>IFERROR(VLOOKUP($A67, CDS3Y_bbg!H$5:I$241,2), -1)</f>
        <v>44834</v>
      </c>
      <c r="J67">
        <f>IFERROR(VLOOKUP($A67, CDS3Y_bbg!I$5:J$241,2), -1)</f>
        <v>174.53299999999999</v>
      </c>
      <c r="K67">
        <f>IFERROR(VLOOKUP($A67, CDS3Y_bbg!J$5:K$241,2), -1)</f>
        <v>41819</v>
      </c>
      <c r="L67">
        <f>IFERROR(VLOOKUP($A67, CDS3Y_bbg!K$5:L$241,2), -1)</f>
        <v>32.345999999999997</v>
      </c>
      <c r="M67">
        <f>IFERROR(VLOOKUP($A67, CDS3Y_bbg!L$5:M$241,2), -1)</f>
        <v>40469</v>
      </c>
      <c r="N67">
        <f>IFERROR(VLOOKUP($A67, CDS3Y_bbg!M$5:N$241,2), -1)</f>
        <v>28.472000000000001</v>
      </c>
      <c r="O67">
        <f>IFERROR(VLOOKUP($A67, CDS3Y_bbg!N$5:O$241,2), -1)</f>
        <v>40289</v>
      </c>
      <c r="P67">
        <f>IFERROR(VLOOKUP($A67, CDS3Y_bbg!O$5:P$241,2), -1)</f>
        <v>23.082000000000001</v>
      </c>
      <c r="Q67">
        <f>IFERROR(VLOOKUP($A67, CDS3Y_bbg!P$5:Q$241,2), -1)</f>
        <v>44377</v>
      </c>
      <c r="R67">
        <f>IFERROR(VLOOKUP($A67, CDS3Y_bbg!Q$5:R$241,2), -1)</f>
        <v>61.161000000000001</v>
      </c>
      <c r="S67">
        <f>IFERROR(VLOOKUP($A67, CDS3Y_bbg!R$5:S$241,2), -1)</f>
        <v>43337</v>
      </c>
      <c r="T67">
        <f>IFERROR(VLOOKUP($A67, CDS3Y_bbg!S$5:T$241,2), -1)</f>
        <v>284.25</v>
      </c>
      <c r="U67">
        <f>IFERROR(VLOOKUP($A67, CDS3Y_bbg!T$5:U$241,2), -1)</f>
        <v>42062</v>
      </c>
      <c r="V67">
        <f>IFERROR(VLOOKUP($A67, CDS3Y_bbg!U$5:V$241,2), -1)</f>
        <v>9.7859999999999996</v>
      </c>
      <c r="W67">
        <f>IFERROR(VLOOKUP($A67, CDS3Y_bbg!V$5:W$241,2), -1)</f>
        <v>42283</v>
      </c>
      <c r="X67">
        <f>IFERROR(VLOOKUP($A67, CDS3Y_bbg!W$5:X$241,2), -1)</f>
        <v>76.213999999999999</v>
      </c>
      <c r="Y67">
        <f>IFERROR(VLOOKUP($A67, CDS3Y_bbg!X$5:Y$241,2), -1)</f>
        <v>44468</v>
      </c>
      <c r="Z67">
        <f>IFERROR(VLOOKUP($A67, CDS3Y_bbg!Y$5:Z$241,2), -1)</f>
        <v>34</v>
      </c>
      <c r="AA67">
        <f>IFERROR(VLOOKUP($A67, CDS3Y_bbg!Z$5:AA$241,2), -1)</f>
        <v>40481</v>
      </c>
      <c r="AB67">
        <f>IFERROR(VLOOKUP($A67, CDS3Y_bbg!AA$5:AB$241,2), -1)</f>
        <v>25.434999999999999</v>
      </c>
      <c r="AC67">
        <f>IFERROR(VLOOKUP($A67, CDS3Y_bbg!AB$5:AC$241,2), -1)</f>
        <v>42676</v>
      </c>
      <c r="AD67">
        <f>IFERROR(VLOOKUP($A67, CDS3Y_bbg!AC$5:AD$241,2), -1)</f>
        <v>184.2</v>
      </c>
      <c r="AE67">
        <f>IFERROR(VLOOKUP($A67, CDS3Y_bbg!AD$5:AE$241,2), -1)</f>
        <v>41149</v>
      </c>
      <c r="AF67">
        <f>IFERROR(VLOOKUP($A67, CDS3Y_bbg!AE$5:AF$241,2), -1)</f>
        <v>-1</v>
      </c>
      <c r="AG67">
        <f>IFERROR(VLOOKUP($A67, CDS3Y_bbg!AF$5:AG$241,2), -1)</f>
        <v>42004</v>
      </c>
      <c r="AH67">
        <f>IFERROR(VLOOKUP($A67, CDS3Y_bbg!AG$5:AH$241,2), -1)</f>
        <v>-1</v>
      </c>
      <c r="AI67">
        <f>IFERROR(VLOOKUP($A67, CDS3Y_bbg!AH$5:AI$241,2), -1)</f>
        <v>-1</v>
      </c>
      <c r="AJ67">
        <f>IFERROR(VLOOKUP($A67, CDS3Y_bbg!AI$5:AJ$241,2), -1)</f>
        <v>-1</v>
      </c>
      <c r="AK67">
        <f>IFERROR(VLOOKUP($A67, CDS3Y_bbg!AJ$5:AK$241,2), -1)</f>
        <v>-1</v>
      </c>
      <c r="AL67">
        <f>IFERROR(VLOOKUP($A67, CDS3Y_bbg!AK$5:AL$241,2), -1)</f>
        <v>-1</v>
      </c>
      <c r="AM67">
        <f>IFERROR(VLOOKUP($A67, CDS3Y_bbg!AL$5:AM$241,2), -1)</f>
        <v>-1</v>
      </c>
      <c r="AN67">
        <f>IFERROR(VLOOKUP($A67, CDS3Y_bbg!AM$5:AN$241,2), -1)</f>
        <v>-1</v>
      </c>
      <c r="AO67">
        <f>IFERROR(VLOOKUP($A67, CDS3Y_bbg!AN$5:AO$241,2), -1)</f>
        <v>43424</v>
      </c>
      <c r="AP67">
        <f>IFERROR(VLOOKUP($A67, CDS3Y_bbg!AO$5:AP$241,2), -1)</f>
        <v>-1</v>
      </c>
      <c r="AQ67">
        <f>IFERROR(VLOOKUP($A67, CDS3Y_bbg!AP$5:AQ$241,2), -1)</f>
        <v>44625</v>
      </c>
      <c r="AR67">
        <f>IFERROR(VLOOKUP($A67, CDS3Y_bbg!AQ$5:AR$241,2), -1)</f>
        <v>-1</v>
      </c>
      <c r="AS67">
        <f>IFERROR(VLOOKUP($A67, CDS3Y_bbg!AR$5:AS$241,2), -1)</f>
        <v>44626</v>
      </c>
      <c r="AT67">
        <f>IFERROR(VLOOKUP($A67, CDS3Y_bbg!AS$5:AT$241,2), -1)</f>
        <v>2.2189999999999999</v>
      </c>
      <c r="AU67">
        <f>IFERROR(VLOOKUP($A67, CDS3Y_bbg!AT$5:AU$241,2), -1)</f>
        <v>-1</v>
      </c>
      <c r="AV67">
        <f>IFERROR(VLOOKUP($A67, CDS3Y_bbg!AU$5:AV$241,2), -1)</f>
        <v>-1</v>
      </c>
      <c r="AW67">
        <f>IFERROR(VLOOKUP($A67, CDS3Y_bbg!AV$5:AW$241,2), -1)</f>
        <v>41863</v>
      </c>
      <c r="AX67">
        <f>IFERROR(VLOOKUP($A67, CDS3Y_bbg!AW$5:AX$241,2), -1)</f>
        <v>23.5</v>
      </c>
      <c r="AY67">
        <f>IFERROR(VLOOKUP($A67, CDS3Y_bbg!AX$5:AY$241,2), -1)</f>
        <v>43402</v>
      </c>
      <c r="AZ67">
        <f>IFERROR(VLOOKUP($A67, CDS3Y_bbg!AY$5:AZ$241,2), -1)</f>
        <v>8.375</v>
      </c>
      <c r="BA67">
        <f>IFERROR(VLOOKUP($A67, CDS3Y_bbg!AZ$5:BA$241,2), -1)</f>
        <v>-1</v>
      </c>
      <c r="BB67">
        <f>IFERROR(VLOOKUP($A67, CDS3Y_bbg!BA$5:BB$241,2), -1)</f>
        <v>-1</v>
      </c>
      <c r="BC67">
        <f>IFERROR(VLOOKUP($A67, CDS3Y_bbg!BB$5:BC$241,2), -1)</f>
        <v>41722</v>
      </c>
      <c r="BD67">
        <f>IFERROR(VLOOKUP($A67, CDS3Y_bbg!BC$5:BD$241,2), -1)</f>
        <v>-1</v>
      </c>
      <c r="BE67">
        <f>IFERROR(VLOOKUP($A67, CDS3Y_bbg!BD$5:BE$241,2), -1)</f>
        <v>-1</v>
      </c>
      <c r="BF67">
        <f>IFERROR(VLOOKUP($A67, CDS3Y_bbg!BE$5:BF$241,2), -1)</f>
        <v>-1</v>
      </c>
      <c r="BG67">
        <f>IFERROR(VLOOKUP($A67, CDS3Y_bbg!BF$5:BG$241,2), -1)</f>
        <v>-1</v>
      </c>
      <c r="BH67">
        <f>IFERROR(VLOOKUP($A67, CDS3Y_bbg!BG$5:BH$241,2), -1)</f>
        <v>-1</v>
      </c>
      <c r="BI67">
        <f>IFERROR(VLOOKUP($A67, CDS3Y_bbg!BH$5:BI$241,2), -1)</f>
        <v>43424</v>
      </c>
      <c r="BJ67">
        <f>IFERROR(VLOOKUP($A67, CDS3Y_bbg!BI$5:BJ$241,2), -1)</f>
        <v>-1</v>
      </c>
      <c r="BK67">
        <f>IFERROR(VLOOKUP($A67, CDS3Y_bbg!BJ$5:BK$241,2), -1)</f>
        <v>-1</v>
      </c>
      <c r="BL67">
        <f>IFERROR(VLOOKUP($A67, CDS3Y_bbg!BK$5:BL$241,2), -1)</f>
        <v>-1</v>
      </c>
      <c r="BM67">
        <f>IFERROR(VLOOKUP($A67, CDS3Y_bbg!BL$5:BM$241,2), -1)</f>
        <v>43424</v>
      </c>
      <c r="BN67">
        <f>IFERROR(VLOOKUP($A67, CDS3Y_bbg!BM$5:BN$241,2), -1)</f>
        <v>-1</v>
      </c>
      <c r="BO67">
        <f>IFERROR(VLOOKUP($A67, CDS3Y_bbg!BN$5:BO$241,2), -1)</f>
        <v>43426</v>
      </c>
      <c r="BP67">
        <f>IFERROR(VLOOKUP($A67, CDS3Y_bbg!BO$5:BP$241,2), -1)</f>
        <v>-1</v>
      </c>
      <c r="BQ67">
        <f>IFERROR(VLOOKUP($A67, CDS3Y_bbg!BP$5:BQ$241,2), -1)</f>
        <v>-1</v>
      </c>
      <c r="BR67">
        <f>IFERROR(VLOOKUP($A67, CDS3Y_bbg!BQ$5:BR$241,2), -1)</f>
        <v>-1</v>
      </c>
      <c r="BS67">
        <f>IFERROR(VLOOKUP($A67, CDS3Y_bbg!BR$5:BS$241,2), -1)</f>
        <v>43426</v>
      </c>
      <c r="BT67">
        <f>IFERROR(VLOOKUP($A67, CDS3Y_bbg!BS$5:BT$241,2), -1)</f>
        <v>-1</v>
      </c>
      <c r="BU67">
        <f>IFERROR(VLOOKUP($A67, CDS3Y_bbg!BT$5:BU$241,2), -1)</f>
        <v>-1</v>
      </c>
      <c r="BV67">
        <f>IFERROR(VLOOKUP($A67, CDS3Y_bbg!BU$5:BV$241,2), -1)</f>
        <v>-1</v>
      </c>
      <c r="BW67">
        <f>IFERROR(VLOOKUP($A67, CDS3Y_bbg!BV$5:BW$241,2), -1)</f>
        <v>41915</v>
      </c>
      <c r="BX67">
        <f>IFERROR(VLOOKUP($A67, CDS3Y_bbg!BW$5:BX$241,2), -1)</f>
        <v>-1</v>
      </c>
      <c r="BY67">
        <f>IFERROR(VLOOKUP($A67, CDS3Y_bbg!BX$5:BY$241,2), -1)</f>
        <v>-1</v>
      </c>
      <c r="BZ67">
        <f>IFERROR(VLOOKUP($A67, CDS3Y_bbg!BY$5:BZ$241,2), -1)</f>
        <v>-1</v>
      </c>
      <c r="CA67">
        <f>IFERROR(VLOOKUP($A67, CDS3Y_bbg!BZ$5:CA$241,2), -1)</f>
        <v>41911</v>
      </c>
      <c r="CB67">
        <f>IFERROR(VLOOKUP($A67, CDS3Y_bbg!CA$5:CB$241,2), -1)</f>
        <v>-1</v>
      </c>
      <c r="CC67">
        <f>IFERROR(VLOOKUP($A67, CDS3Y_bbg!CB$5:CC$241,2), -1)</f>
        <v>41912</v>
      </c>
      <c r="CD67">
        <f>IFERROR(VLOOKUP($A67, CDS3Y_bbg!CC$5:CD$241,2), -1)</f>
        <v>-1</v>
      </c>
      <c r="CE67">
        <f>IFERROR(VLOOKUP($A67, CDS3Y_bbg!CD$5:CE$241,2), -1)</f>
        <v>43332</v>
      </c>
      <c r="CF67">
        <f>IFERROR(VLOOKUP($A67, CDS3Y_bbg!CE$5:CF$241,2), -1)</f>
        <v>10</v>
      </c>
      <c r="CG67">
        <f>IFERROR(VLOOKUP($A67, CDS3Y_bbg!CF$5:CG$241,2), -1)</f>
        <v>41893</v>
      </c>
      <c r="CH67">
        <f>IFERROR(VLOOKUP($A67, CDS3Y_bbg!CG$5:CH$241,2), -1)</f>
        <v>-1</v>
      </c>
      <c r="CI67">
        <f>IFERROR(VLOOKUP($A67, CDS3Y_bbg!CH$5:CI$241,2), -1)</f>
        <v>-1</v>
      </c>
      <c r="CJ67">
        <f>IFERROR(VLOOKUP($A67, CDS3Y_bbg!CI$5:CJ$241,2), -1)</f>
        <v>-1</v>
      </c>
      <c r="CK67">
        <f>IFERROR(VLOOKUP($A67, CDS3Y_bbg!CJ$5:CK$241,2), -1)</f>
        <v>41844</v>
      </c>
      <c r="CL67">
        <f>IFERROR(VLOOKUP($A67, CDS3Y_bbg!CK$5:CL$241,2), -1)</f>
        <v>13.167</v>
      </c>
      <c r="CM67">
        <f>IFERROR(VLOOKUP($A67, CDS3Y_bbg!CL$5:CM$241,2), -1)</f>
        <v>-1</v>
      </c>
      <c r="CN67">
        <f>IFERROR(VLOOKUP($A67, CDS3Y_bbg!CM$5:CN$241,2), -1)</f>
        <v>-1</v>
      </c>
    </row>
    <row r="68" spans="1:92" x14ac:dyDescent="0.25">
      <c r="A68" s="1">
        <v>38562</v>
      </c>
      <c r="B68">
        <f>IFERROR(VLOOKUP($A68, CDS3Y_bbg!A$5:B$241,2), -1)</f>
        <v>220.31299999999999</v>
      </c>
      <c r="C68">
        <f>IFERROR(VLOOKUP($A68, CDS3Y_bbg!B$5:C$241,2), -1)</f>
        <v>41831</v>
      </c>
      <c r="D68">
        <f>IFERROR(VLOOKUP($A68, CDS3Y_bbg!C$5:D$241,2), -1)</f>
        <v>26.832999999999998</v>
      </c>
      <c r="E68">
        <f>IFERROR(VLOOKUP($A68, CDS3Y_bbg!D$5:E$241,2), -1)</f>
        <v>44895</v>
      </c>
      <c r="F68">
        <f>IFERROR(VLOOKUP($A68, CDS3Y_bbg!E$5:F$241,2), -1)</f>
        <v>16.125</v>
      </c>
      <c r="G68">
        <f>IFERROR(VLOOKUP($A68, CDS3Y_bbg!F$5:G$241,2), -1)</f>
        <v>40360</v>
      </c>
      <c r="H68">
        <f>IFERROR(VLOOKUP($A68, CDS3Y_bbg!G$5:H$241,2), -1)</f>
        <v>18.664999999999999</v>
      </c>
      <c r="I68">
        <f>IFERROR(VLOOKUP($A68, CDS3Y_bbg!H$5:I$241,2), -1)</f>
        <v>44834</v>
      </c>
      <c r="J68">
        <f>IFERROR(VLOOKUP($A68, CDS3Y_bbg!I$5:J$241,2), -1)</f>
        <v>159.333</v>
      </c>
      <c r="K68">
        <f>IFERROR(VLOOKUP($A68, CDS3Y_bbg!J$5:K$241,2), -1)</f>
        <v>41819</v>
      </c>
      <c r="L68">
        <f>IFERROR(VLOOKUP($A68, CDS3Y_bbg!K$5:L$241,2), -1)</f>
        <v>33.875</v>
      </c>
      <c r="M68">
        <f>IFERROR(VLOOKUP($A68, CDS3Y_bbg!L$5:M$241,2), -1)</f>
        <v>40469</v>
      </c>
      <c r="N68">
        <f>IFERROR(VLOOKUP($A68, CDS3Y_bbg!M$5:N$241,2), -1)</f>
        <v>25.625</v>
      </c>
      <c r="O68">
        <f>IFERROR(VLOOKUP($A68, CDS3Y_bbg!N$5:O$241,2), -1)</f>
        <v>40289</v>
      </c>
      <c r="P68">
        <f>IFERROR(VLOOKUP($A68, CDS3Y_bbg!O$5:P$241,2), -1)</f>
        <v>21.094999999999999</v>
      </c>
      <c r="Q68">
        <f>IFERROR(VLOOKUP($A68, CDS3Y_bbg!P$5:Q$241,2), -1)</f>
        <v>44377</v>
      </c>
      <c r="R68">
        <f>IFERROR(VLOOKUP($A68, CDS3Y_bbg!Q$5:R$241,2), -1)</f>
        <v>50.17</v>
      </c>
      <c r="S68">
        <f>IFERROR(VLOOKUP($A68, CDS3Y_bbg!R$5:S$241,2), -1)</f>
        <v>43337</v>
      </c>
      <c r="T68">
        <f>IFERROR(VLOOKUP($A68, CDS3Y_bbg!S$5:T$241,2), -1)</f>
        <v>294.05799999999999</v>
      </c>
      <c r="U68">
        <f>IFERROR(VLOOKUP($A68, CDS3Y_bbg!T$5:U$241,2), -1)</f>
        <v>42062</v>
      </c>
      <c r="V68">
        <f>IFERROR(VLOOKUP($A68, CDS3Y_bbg!U$5:V$241,2), -1)</f>
        <v>10.5</v>
      </c>
      <c r="W68">
        <f>IFERROR(VLOOKUP($A68, CDS3Y_bbg!V$5:W$241,2), -1)</f>
        <v>42283</v>
      </c>
      <c r="X68">
        <f>IFERROR(VLOOKUP($A68, CDS3Y_bbg!W$5:X$241,2), -1)</f>
        <v>60.625</v>
      </c>
      <c r="Y68">
        <f>IFERROR(VLOOKUP($A68, CDS3Y_bbg!X$5:Y$241,2), -1)</f>
        <v>44468</v>
      </c>
      <c r="Z68">
        <f>IFERROR(VLOOKUP($A68, CDS3Y_bbg!Y$5:Z$241,2), -1)</f>
        <v>36.5</v>
      </c>
      <c r="AA68">
        <f>IFERROR(VLOOKUP($A68, CDS3Y_bbg!Z$5:AA$241,2), -1)</f>
        <v>40481</v>
      </c>
      <c r="AB68">
        <f>IFERROR(VLOOKUP($A68, CDS3Y_bbg!AA$5:AB$241,2), -1)</f>
        <v>24.803000000000001</v>
      </c>
      <c r="AC68">
        <f>IFERROR(VLOOKUP($A68, CDS3Y_bbg!AB$5:AC$241,2), -1)</f>
        <v>42676</v>
      </c>
      <c r="AD68">
        <f>IFERROR(VLOOKUP($A68, CDS3Y_bbg!AC$5:AD$241,2), -1)</f>
        <v>167.06299999999999</v>
      </c>
      <c r="AE68">
        <f>IFERROR(VLOOKUP($A68, CDS3Y_bbg!AD$5:AE$241,2), -1)</f>
        <v>41149</v>
      </c>
      <c r="AF68">
        <f>IFERROR(VLOOKUP($A68, CDS3Y_bbg!AE$5:AF$241,2), -1)</f>
        <v>-1</v>
      </c>
      <c r="AG68">
        <f>IFERROR(VLOOKUP($A68, CDS3Y_bbg!AF$5:AG$241,2), -1)</f>
        <v>42004</v>
      </c>
      <c r="AH68">
        <f>IFERROR(VLOOKUP($A68, CDS3Y_bbg!AG$5:AH$241,2), -1)</f>
        <v>-1</v>
      </c>
      <c r="AI68">
        <f>IFERROR(VLOOKUP($A68, CDS3Y_bbg!AH$5:AI$241,2), -1)</f>
        <v>-1</v>
      </c>
      <c r="AJ68">
        <f>IFERROR(VLOOKUP($A68, CDS3Y_bbg!AI$5:AJ$241,2), -1)</f>
        <v>-1</v>
      </c>
      <c r="AK68">
        <f>IFERROR(VLOOKUP($A68, CDS3Y_bbg!AJ$5:AK$241,2), -1)</f>
        <v>-1</v>
      </c>
      <c r="AL68">
        <f>IFERROR(VLOOKUP($A68, CDS3Y_bbg!AK$5:AL$241,2), -1)</f>
        <v>-1</v>
      </c>
      <c r="AM68">
        <f>IFERROR(VLOOKUP($A68, CDS3Y_bbg!AL$5:AM$241,2), -1)</f>
        <v>-1</v>
      </c>
      <c r="AN68">
        <f>IFERROR(VLOOKUP($A68, CDS3Y_bbg!AM$5:AN$241,2), -1)</f>
        <v>-1</v>
      </c>
      <c r="AO68">
        <f>IFERROR(VLOOKUP($A68, CDS3Y_bbg!AN$5:AO$241,2), -1)</f>
        <v>43424</v>
      </c>
      <c r="AP68">
        <f>IFERROR(VLOOKUP($A68, CDS3Y_bbg!AO$5:AP$241,2), -1)</f>
        <v>-1</v>
      </c>
      <c r="AQ68">
        <f>IFERROR(VLOOKUP($A68, CDS3Y_bbg!AP$5:AQ$241,2), -1)</f>
        <v>44625</v>
      </c>
      <c r="AR68">
        <f>IFERROR(VLOOKUP($A68, CDS3Y_bbg!AQ$5:AR$241,2), -1)</f>
        <v>-1</v>
      </c>
      <c r="AS68">
        <f>IFERROR(VLOOKUP($A68, CDS3Y_bbg!AR$5:AS$241,2), -1)</f>
        <v>44626</v>
      </c>
      <c r="AT68">
        <f>IFERROR(VLOOKUP($A68, CDS3Y_bbg!AS$5:AT$241,2), -1)</f>
        <v>2.2189999999999999</v>
      </c>
      <c r="AU68">
        <f>IFERROR(VLOOKUP($A68, CDS3Y_bbg!AT$5:AU$241,2), -1)</f>
        <v>-1</v>
      </c>
      <c r="AV68">
        <f>IFERROR(VLOOKUP($A68, CDS3Y_bbg!AU$5:AV$241,2), -1)</f>
        <v>-1</v>
      </c>
      <c r="AW68">
        <f>IFERROR(VLOOKUP($A68, CDS3Y_bbg!AV$5:AW$241,2), -1)</f>
        <v>41863</v>
      </c>
      <c r="AX68">
        <f>IFERROR(VLOOKUP($A68, CDS3Y_bbg!AW$5:AX$241,2), -1)</f>
        <v>23.5</v>
      </c>
      <c r="AY68">
        <f>IFERROR(VLOOKUP($A68, CDS3Y_bbg!AX$5:AY$241,2), -1)</f>
        <v>43402</v>
      </c>
      <c r="AZ68">
        <f>IFERROR(VLOOKUP($A68, CDS3Y_bbg!AY$5:AZ$241,2), -1)</f>
        <v>6.75</v>
      </c>
      <c r="BA68">
        <f>IFERROR(VLOOKUP($A68, CDS3Y_bbg!AZ$5:BA$241,2), -1)</f>
        <v>-1</v>
      </c>
      <c r="BB68">
        <f>IFERROR(VLOOKUP($A68, CDS3Y_bbg!BA$5:BB$241,2), -1)</f>
        <v>-1</v>
      </c>
      <c r="BC68">
        <f>IFERROR(VLOOKUP($A68, CDS3Y_bbg!BB$5:BC$241,2), -1)</f>
        <v>41722</v>
      </c>
      <c r="BD68">
        <f>IFERROR(VLOOKUP($A68, CDS3Y_bbg!BC$5:BD$241,2), -1)</f>
        <v>-1</v>
      </c>
      <c r="BE68">
        <f>IFERROR(VLOOKUP($A68, CDS3Y_bbg!BD$5:BE$241,2), -1)</f>
        <v>-1</v>
      </c>
      <c r="BF68">
        <f>IFERROR(VLOOKUP($A68, CDS3Y_bbg!BE$5:BF$241,2), -1)</f>
        <v>-1</v>
      </c>
      <c r="BG68">
        <f>IFERROR(VLOOKUP($A68, CDS3Y_bbg!BF$5:BG$241,2), -1)</f>
        <v>-1</v>
      </c>
      <c r="BH68">
        <f>IFERROR(VLOOKUP($A68, CDS3Y_bbg!BG$5:BH$241,2), -1)</f>
        <v>-1</v>
      </c>
      <c r="BI68">
        <f>IFERROR(VLOOKUP($A68, CDS3Y_bbg!BH$5:BI$241,2), -1)</f>
        <v>43424</v>
      </c>
      <c r="BJ68">
        <f>IFERROR(VLOOKUP($A68, CDS3Y_bbg!BI$5:BJ$241,2), -1)</f>
        <v>-1</v>
      </c>
      <c r="BK68">
        <f>IFERROR(VLOOKUP($A68, CDS3Y_bbg!BJ$5:BK$241,2), -1)</f>
        <v>-1</v>
      </c>
      <c r="BL68">
        <f>IFERROR(VLOOKUP($A68, CDS3Y_bbg!BK$5:BL$241,2), -1)</f>
        <v>-1</v>
      </c>
      <c r="BM68">
        <f>IFERROR(VLOOKUP($A68, CDS3Y_bbg!BL$5:BM$241,2), -1)</f>
        <v>43424</v>
      </c>
      <c r="BN68">
        <f>IFERROR(VLOOKUP($A68, CDS3Y_bbg!BM$5:BN$241,2), -1)</f>
        <v>-1</v>
      </c>
      <c r="BO68">
        <f>IFERROR(VLOOKUP($A68, CDS3Y_bbg!BN$5:BO$241,2), -1)</f>
        <v>43426</v>
      </c>
      <c r="BP68">
        <f>IFERROR(VLOOKUP($A68, CDS3Y_bbg!BO$5:BP$241,2), -1)</f>
        <v>-1</v>
      </c>
      <c r="BQ68">
        <f>IFERROR(VLOOKUP($A68, CDS3Y_bbg!BP$5:BQ$241,2), -1)</f>
        <v>-1</v>
      </c>
      <c r="BR68">
        <f>IFERROR(VLOOKUP($A68, CDS3Y_bbg!BQ$5:BR$241,2), -1)</f>
        <v>-1</v>
      </c>
      <c r="BS68">
        <f>IFERROR(VLOOKUP($A68, CDS3Y_bbg!BR$5:BS$241,2), -1)</f>
        <v>43426</v>
      </c>
      <c r="BT68">
        <f>IFERROR(VLOOKUP($A68, CDS3Y_bbg!BS$5:BT$241,2), -1)</f>
        <v>-1</v>
      </c>
      <c r="BU68">
        <f>IFERROR(VLOOKUP($A68, CDS3Y_bbg!BT$5:BU$241,2), -1)</f>
        <v>-1</v>
      </c>
      <c r="BV68">
        <f>IFERROR(VLOOKUP($A68, CDS3Y_bbg!BU$5:BV$241,2), -1)</f>
        <v>-1</v>
      </c>
      <c r="BW68">
        <f>IFERROR(VLOOKUP($A68, CDS3Y_bbg!BV$5:BW$241,2), -1)</f>
        <v>41915</v>
      </c>
      <c r="BX68">
        <f>IFERROR(VLOOKUP($A68, CDS3Y_bbg!BW$5:BX$241,2), -1)</f>
        <v>-1</v>
      </c>
      <c r="BY68">
        <f>IFERROR(VLOOKUP($A68, CDS3Y_bbg!BX$5:BY$241,2), -1)</f>
        <v>-1</v>
      </c>
      <c r="BZ68">
        <f>IFERROR(VLOOKUP($A68, CDS3Y_bbg!BY$5:BZ$241,2), -1)</f>
        <v>-1</v>
      </c>
      <c r="CA68">
        <f>IFERROR(VLOOKUP($A68, CDS3Y_bbg!BZ$5:CA$241,2), -1)</f>
        <v>41911</v>
      </c>
      <c r="CB68">
        <f>IFERROR(VLOOKUP($A68, CDS3Y_bbg!CA$5:CB$241,2), -1)</f>
        <v>-1</v>
      </c>
      <c r="CC68">
        <f>IFERROR(VLOOKUP($A68, CDS3Y_bbg!CB$5:CC$241,2), -1)</f>
        <v>41912</v>
      </c>
      <c r="CD68">
        <f>IFERROR(VLOOKUP($A68, CDS3Y_bbg!CC$5:CD$241,2), -1)</f>
        <v>-1</v>
      </c>
      <c r="CE68">
        <f>IFERROR(VLOOKUP($A68, CDS3Y_bbg!CD$5:CE$241,2), -1)</f>
        <v>43332</v>
      </c>
      <c r="CF68">
        <f>IFERROR(VLOOKUP($A68, CDS3Y_bbg!CE$5:CF$241,2), -1)</f>
        <v>8.9350000000000005</v>
      </c>
      <c r="CG68">
        <f>IFERROR(VLOOKUP($A68, CDS3Y_bbg!CF$5:CG$241,2), -1)</f>
        <v>41893</v>
      </c>
      <c r="CH68">
        <f>IFERROR(VLOOKUP($A68, CDS3Y_bbg!CG$5:CH$241,2), -1)</f>
        <v>-1</v>
      </c>
      <c r="CI68">
        <f>IFERROR(VLOOKUP($A68, CDS3Y_bbg!CH$5:CI$241,2), -1)</f>
        <v>-1</v>
      </c>
      <c r="CJ68">
        <f>IFERROR(VLOOKUP($A68, CDS3Y_bbg!CI$5:CJ$241,2), -1)</f>
        <v>-1</v>
      </c>
      <c r="CK68">
        <f>IFERROR(VLOOKUP($A68, CDS3Y_bbg!CJ$5:CK$241,2), -1)</f>
        <v>41844</v>
      </c>
      <c r="CL68">
        <f>IFERROR(VLOOKUP($A68, CDS3Y_bbg!CK$5:CL$241,2), -1)</f>
        <v>14.75</v>
      </c>
      <c r="CM68">
        <f>IFERROR(VLOOKUP($A68, CDS3Y_bbg!CL$5:CM$241,2), -1)</f>
        <v>-1</v>
      </c>
      <c r="CN68">
        <f>IFERROR(VLOOKUP($A68, CDS3Y_bbg!CM$5:CN$241,2), -1)</f>
        <v>-1</v>
      </c>
    </row>
    <row r="69" spans="1:92" x14ac:dyDescent="0.25">
      <c r="A69" s="1">
        <v>38595</v>
      </c>
      <c r="B69">
        <f>IFERROR(VLOOKUP($A69, CDS3Y_bbg!A$5:B$241,2), -1)</f>
        <v>226.39500000000001</v>
      </c>
      <c r="C69">
        <f>IFERROR(VLOOKUP($A69, CDS3Y_bbg!B$5:C$241,2), -1)</f>
        <v>41831</v>
      </c>
      <c r="D69">
        <f>IFERROR(VLOOKUP($A69, CDS3Y_bbg!C$5:D$241,2), -1)</f>
        <v>27.5</v>
      </c>
      <c r="E69">
        <f>IFERROR(VLOOKUP($A69, CDS3Y_bbg!D$5:E$241,2), -1)</f>
        <v>44895</v>
      </c>
      <c r="F69">
        <f>IFERROR(VLOOKUP($A69, CDS3Y_bbg!E$5:F$241,2), -1)</f>
        <v>15.938000000000001</v>
      </c>
      <c r="G69">
        <f>IFERROR(VLOOKUP($A69, CDS3Y_bbg!F$5:G$241,2), -1)</f>
        <v>40360</v>
      </c>
      <c r="H69">
        <f>IFERROR(VLOOKUP($A69, CDS3Y_bbg!G$5:H$241,2), -1)</f>
        <v>18.541</v>
      </c>
      <c r="I69">
        <f>IFERROR(VLOOKUP($A69, CDS3Y_bbg!H$5:I$241,2), -1)</f>
        <v>44834</v>
      </c>
      <c r="J69">
        <f>IFERROR(VLOOKUP($A69, CDS3Y_bbg!I$5:J$241,2), -1)</f>
        <v>151.36699999999999</v>
      </c>
      <c r="K69">
        <f>IFERROR(VLOOKUP($A69, CDS3Y_bbg!J$5:K$241,2), -1)</f>
        <v>41819</v>
      </c>
      <c r="L69">
        <f>IFERROR(VLOOKUP($A69, CDS3Y_bbg!K$5:L$241,2), -1)</f>
        <v>28</v>
      </c>
      <c r="M69">
        <f>IFERROR(VLOOKUP($A69, CDS3Y_bbg!L$5:M$241,2), -1)</f>
        <v>40469</v>
      </c>
      <c r="N69">
        <f>IFERROR(VLOOKUP($A69, CDS3Y_bbg!M$5:N$241,2), -1)</f>
        <v>26.5</v>
      </c>
      <c r="O69">
        <f>IFERROR(VLOOKUP($A69, CDS3Y_bbg!N$5:O$241,2), -1)</f>
        <v>40289</v>
      </c>
      <c r="P69">
        <f>IFERROR(VLOOKUP($A69, CDS3Y_bbg!O$5:P$241,2), -1)</f>
        <v>20.986000000000001</v>
      </c>
      <c r="Q69">
        <f>IFERROR(VLOOKUP($A69, CDS3Y_bbg!P$5:Q$241,2), -1)</f>
        <v>44377</v>
      </c>
      <c r="R69">
        <f>IFERROR(VLOOKUP($A69, CDS3Y_bbg!Q$5:R$241,2), -1)</f>
        <v>46.991999999999997</v>
      </c>
      <c r="S69">
        <f>IFERROR(VLOOKUP($A69, CDS3Y_bbg!R$5:S$241,2), -1)</f>
        <v>43337</v>
      </c>
      <c r="T69">
        <f>IFERROR(VLOOKUP($A69, CDS3Y_bbg!S$5:T$241,2), -1)</f>
        <v>282.88499999999999</v>
      </c>
      <c r="U69">
        <f>IFERROR(VLOOKUP($A69, CDS3Y_bbg!T$5:U$241,2), -1)</f>
        <v>42062</v>
      </c>
      <c r="V69">
        <f>IFERROR(VLOOKUP($A69, CDS3Y_bbg!U$5:V$241,2), -1)</f>
        <v>9</v>
      </c>
      <c r="W69">
        <f>IFERROR(VLOOKUP($A69, CDS3Y_bbg!V$5:W$241,2), -1)</f>
        <v>42283</v>
      </c>
      <c r="X69">
        <f>IFERROR(VLOOKUP($A69, CDS3Y_bbg!W$5:X$241,2), -1)</f>
        <v>57.366</v>
      </c>
      <c r="Y69">
        <f>IFERROR(VLOOKUP($A69, CDS3Y_bbg!X$5:Y$241,2), -1)</f>
        <v>44468</v>
      </c>
      <c r="Z69">
        <f>IFERROR(VLOOKUP($A69, CDS3Y_bbg!Y$5:Z$241,2), -1)</f>
        <v>33.125</v>
      </c>
      <c r="AA69">
        <f>IFERROR(VLOOKUP($A69, CDS3Y_bbg!Z$5:AA$241,2), -1)</f>
        <v>40481</v>
      </c>
      <c r="AB69">
        <f>IFERROR(VLOOKUP($A69, CDS3Y_bbg!AA$5:AB$241,2), -1)</f>
        <v>28.946000000000002</v>
      </c>
      <c r="AC69">
        <f>IFERROR(VLOOKUP($A69, CDS3Y_bbg!AB$5:AC$241,2), -1)</f>
        <v>42676</v>
      </c>
      <c r="AD69">
        <f>IFERROR(VLOOKUP($A69, CDS3Y_bbg!AC$5:AD$241,2), -1)</f>
        <v>178.75</v>
      </c>
      <c r="AE69">
        <f>IFERROR(VLOOKUP($A69, CDS3Y_bbg!AD$5:AE$241,2), -1)</f>
        <v>41149</v>
      </c>
      <c r="AF69">
        <f>IFERROR(VLOOKUP($A69, CDS3Y_bbg!AE$5:AF$241,2), -1)</f>
        <v>-1</v>
      </c>
      <c r="AG69">
        <f>IFERROR(VLOOKUP($A69, CDS3Y_bbg!AF$5:AG$241,2), -1)</f>
        <v>42004</v>
      </c>
      <c r="AH69">
        <f>IFERROR(VLOOKUP($A69, CDS3Y_bbg!AG$5:AH$241,2), -1)</f>
        <v>-1</v>
      </c>
      <c r="AI69">
        <f>IFERROR(VLOOKUP($A69, CDS3Y_bbg!AH$5:AI$241,2), -1)</f>
        <v>-1</v>
      </c>
      <c r="AJ69">
        <f>IFERROR(VLOOKUP($A69, CDS3Y_bbg!AI$5:AJ$241,2), -1)</f>
        <v>-1</v>
      </c>
      <c r="AK69">
        <f>IFERROR(VLOOKUP($A69, CDS3Y_bbg!AJ$5:AK$241,2), -1)</f>
        <v>-1</v>
      </c>
      <c r="AL69">
        <f>IFERROR(VLOOKUP($A69, CDS3Y_bbg!AK$5:AL$241,2), -1)</f>
        <v>-1</v>
      </c>
      <c r="AM69">
        <f>IFERROR(VLOOKUP($A69, CDS3Y_bbg!AL$5:AM$241,2), -1)</f>
        <v>-1</v>
      </c>
      <c r="AN69">
        <f>IFERROR(VLOOKUP($A69, CDS3Y_bbg!AM$5:AN$241,2), -1)</f>
        <v>-1</v>
      </c>
      <c r="AO69">
        <f>IFERROR(VLOOKUP($A69, CDS3Y_bbg!AN$5:AO$241,2), -1)</f>
        <v>43424</v>
      </c>
      <c r="AP69">
        <f>IFERROR(VLOOKUP($A69, CDS3Y_bbg!AO$5:AP$241,2), -1)</f>
        <v>-1</v>
      </c>
      <c r="AQ69">
        <f>IFERROR(VLOOKUP($A69, CDS3Y_bbg!AP$5:AQ$241,2), -1)</f>
        <v>44625</v>
      </c>
      <c r="AR69">
        <f>IFERROR(VLOOKUP($A69, CDS3Y_bbg!AQ$5:AR$241,2), -1)</f>
        <v>-1</v>
      </c>
      <c r="AS69">
        <f>IFERROR(VLOOKUP($A69, CDS3Y_bbg!AR$5:AS$241,2), -1)</f>
        <v>44626</v>
      </c>
      <c r="AT69">
        <f>IFERROR(VLOOKUP($A69, CDS3Y_bbg!AS$5:AT$241,2), -1)</f>
        <v>2.2189999999999999</v>
      </c>
      <c r="AU69">
        <f>IFERROR(VLOOKUP($A69, CDS3Y_bbg!AT$5:AU$241,2), -1)</f>
        <v>-1</v>
      </c>
      <c r="AV69">
        <f>IFERROR(VLOOKUP($A69, CDS3Y_bbg!AU$5:AV$241,2), -1)</f>
        <v>-1</v>
      </c>
      <c r="AW69">
        <f>IFERROR(VLOOKUP($A69, CDS3Y_bbg!AV$5:AW$241,2), -1)</f>
        <v>41863</v>
      </c>
      <c r="AX69">
        <f>IFERROR(VLOOKUP($A69, CDS3Y_bbg!AW$5:AX$241,2), -1)</f>
        <v>23.5</v>
      </c>
      <c r="AY69">
        <f>IFERROR(VLOOKUP($A69, CDS3Y_bbg!AX$5:AY$241,2), -1)</f>
        <v>43402</v>
      </c>
      <c r="AZ69">
        <f>IFERROR(VLOOKUP($A69, CDS3Y_bbg!AY$5:AZ$241,2), -1)</f>
        <v>7</v>
      </c>
      <c r="BA69">
        <f>IFERROR(VLOOKUP($A69, CDS3Y_bbg!AZ$5:BA$241,2), -1)</f>
        <v>-1</v>
      </c>
      <c r="BB69">
        <f>IFERROR(VLOOKUP($A69, CDS3Y_bbg!BA$5:BB$241,2), -1)</f>
        <v>-1</v>
      </c>
      <c r="BC69">
        <f>IFERROR(VLOOKUP($A69, CDS3Y_bbg!BB$5:BC$241,2), -1)</f>
        <v>41722</v>
      </c>
      <c r="BD69">
        <f>IFERROR(VLOOKUP($A69, CDS3Y_bbg!BC$5:BD$241,2), -1)</f>
        <v>-1</v>
      </c>
      <c r="BE69">
        <f>IFERROR(VLOOKUP($A69, CDS3Y_bbg!BD$5:BE$241,2), -1)</f>
        <v>-1</v>
      </c>
      <c r="BF69">
        <f>IFERROR(VLOOKUP($A69, CDS3Y_bbg!BE$5:BF$241,2), -1)</f>
        <v>-1</v>
      </c>
      <c r="BG69">
        <f>IFERROR(VLOOKUP($A69, CDS3Y_bbg!BF$5:BG$241,2), -1)</f>
        <v>-1</v>
      </c>
      <c r="BH69">
        <f>IFERROR(VLOOKUP($A69, CDS3Y_bbg!BG$5:BH$241,2), -1)</f>
        <v>-1</v>
      </c>
      <c r="BI69">
        <f>IFERROR(VLOOKUP($A69, CDS3Y_bbg!BH$5:BI$241,2), -1)</f>
        <v>43424</v>
      </c>
      <c r="BJ69">
        <f>IFERROR(VLOOKUP($A69, CDS3Y_bbg!BI$5:BJ$241,2), -1)</f>
        <v>-1</v>
      </c>
      <c r="BK69">
        <f>IFERROR(VLOOKUP($A69, CDS3Y_bbg!BJ$5:BK$241,2), -1)</f>
        <v>-1</v>
      </c>
      <c r="BL69">
        <f>IFERROR(VLOOKUP($A69, CDS3Y_bbg!BK$5:BL$241,2), -1)</f>
        <v>-1</v>
      </c>
      <c r="BM69">
        <f>IFERROR(VLOOKUP($A69, CDS3Y_bbg!BL$5:BM$241,2), -1)</f>
        <v>43424</v>
      </c>
      <c r="BN69">
        <f>IFERROR(VLOOKUP($A69, CDS3Y_bbg!BM$5:BN$241,2), -1)</f>
        <v>-1</v>
      </c>
      <c r="BO69">
        <f>IFERROR(VLOOKUP($A69, CDS3Y_bbg!BN$5:BO$241,2), -1)</f>
        <v>43426</v>
      </c>
      <c r="BP69">
        <f>IFERROR(VLOOKUP($A69, CDS3Y_bbg!BO$5:BP$241,2), -1)</f>
        <v>-1</v>
      </c>
      <c r="BQ69">
        <f>IFERROR(VLOOKUP($A69, CDS3Y_bbg!BP$5:BQ$241,2), -1)</f>
        <v>-1</v>
      </c>
      <c r="BR69">
        <f>IFERROR(VLOOKUP($A69, CDS3Y_bbg!BQ$5:BR$241,2), -1)</f>
        <v>-1</v>
      </c>
      <c r="BS69">
        <f>IFERROR(VLOOKUP($A69, CDS3Y_bbg!BR$5:BS$241,2), -1)</f>
        <v>43426</v>
      </c>
      <c r="BT69">
        <f>IFERROR(VLOOKUP($A69, CDS3Y_bbg!BS$5:BT$241,2), -1)</f>
        <v>-1</v>
      </c>
      <c r="BU69">
        <f>IFERROR(VLOOKUP($A69, CDS3Y_bbg!BT$5:BU$241,2), -1)</f>
        <v>-1</v>
      </c>
      <c r="BV69">
        <f>IFERROR(VLOOKUP($A69, CDS3Y_bbg!BU$5:BV$241,2), -1)</f>
        <v>-1</v>
      </c>
      <c r="BW69">
        <f>IFERROR(VLOOKUP($A69, CDS3Y_bbg!BV$5:BW$241,2), -1)</f>
        <v>41915</v>
      </c>
      <c r="BX69">
        <f>IFERROR(VLOOKUP($A69, CDS3Y_bbg!BW$5:BX$241,2), -1)</f>
        <v>-1</v>
      </c>
      <c r="BY69">
        <f>IFERROR(VLOOKUP($A69, CDS3Y_bbg!BX$5:BY$241,2), -1)</f>
        <v>-1</v>
      </c>
      <c r="BZ69">
        <f>IFERROR(VLOOKUP($A69, CDS3Y_bbg!BY$5:BZ$241,2), -1)</f>
        <v>-1</v>
      </c>
      <c r="CA69">
        <f>IFERROR(VLOOKUP($A69, CDS3Y_bbg!BZ$5:CA$241,2), -1)</f>
        <v>41911</v>
      </c>
      <c r="CB69">
        <f>IFERROR(VLOOKUP($A69, CDS3Y_bbg!CA$5:CB$241,2), -1)</f>
        <v>-1</v>
      </c>
      <c r="CC69">
        <f>IFERROR(VLOOKUP($A69, CDS3Y_bbg!CB$5:CC$241,2), -1)</f>
        <v>41912</v>
      </c>
      <c r="CD69">
        <f>IFERROR(VLOOKUP($A69, CDS3Y_bbg!CC$5:CD$241,2), -1)</f>
        <v>-1</v>
      </c>
      <c r="CE69">
        <f>IFERROR(VLOOKUP($A69, CDS3Y_bbg!CD$5:CE$241,2), -1)</f>
        <v>43332</v>
      </c>
      <c r="CF69">
        <f>IFERROR(VLOOKUP($A69, CDS3Y_bbg!CE$5:CF$241,2), -1)</f>
        <v>5.1840000000000002</v>
      </c>
      <c r="CG69">
        <f>IFERROR(VLOOKUP($A69, CDS3Y_bbg!CF$5:CG$241,2), -1)</f>
        <v>41893</v>
      </c>
      <c r="CH69">
        <f>IFERROR(VLOOKUP($A69, CDS3Y_bbg!CG$5:CH$241,2), -1)</f>
        <v>-1</v>
      </c>
      <c r="CI69">
        <f>IFERROR(VLOOKUP($A69, CDS3Y_bbg!CH$5:CI$241,2), -1)</f>
        <v>-1</v>
      </c>
      <c r="CJ69">
        <f>IFERROR(VLOOKUP($A69, CDS3Y_bbg!CI$5:CJ$241,2), -1)</f>
        <v>-1</v>
      </c>
      <c r="CK69">
        <f>IFERROR(VLOOKUP($A69, CDS3Y_bbg!CJ$5:CK$241,2), -1)</f>
        <v>41844</v>
      </c>
      <c r="CL69">
        <f>IFERROR(VLOOKUP($A69, CDS3Y_bbg!CK$5:CL$241,2), -1)</f>
        <v>12.75</v>
      </c>
      <c r="CM69">
        <f>IFERROR(VLOOKUP($A69, CDS3Y_bbg!CL$5:CM$241,2), -1)</f>
        <v>-1</v>
      </c>
      <c r="CN69">
        <f>IFERROR(VLOOKUP($A69, CDS3Y_bbg!CM$5:CN$241,2), -1)</f>
        <v>-1</v>
      </c>
    </row>
    <row r="70" spans="1:92" x14ac:dyDescent="0.25">
      <c r="A70" s="1">
        <v>38625</v>
      </c>
      <c r="B70">
        <f>IFERROR(VLOOKUP($A70, CDS3Y_bbg!A$5:B$241,2), -1)</f>
        <v>150.45699999999999</v>
      </c>
      <c r="C70">
        <f>IFERROR(VLOOKUP($A70, CDS3Y_bbg!B$5:C$241,2), -1)</f>
        <v>41831</v>
      </c>
      <c r="D70">
        <f>IFERROR(VLOOKUP($A70, CDS3Y_bbg!C$5:D$241,2), -1)</f>
        <v>18</v>
      </c>
      <c r="E70">
        <f>IFERROR(VLOOKUP($A70, CDS3Y_bbg!D$5:E$241,2), -1)</f>
        <v>44895</v>
      </c>
      <c r="F70">
        <f>IFERROR(VLOOKUP($A70, CDS3Y_bbg!E$5:F$241,2), -1)</f>
        <v>15.625</v>
      </c>
      <c r="G70">
        <f>IFERROR(VLOOKUP($A70, CDS3Y_bbg!F$5:G$241,2), -1)</f>
        <v>40360</v>
      </c>
      <c r="H70">
        <f>IFERROR(VLOOKUP($A70, CDS3Y_bbg!G$5:H$241,2), -1)</f>
        <v>16.792000000000002</v>
      </c>
      <c r="I70">
        <f>IFERROR(VLOOKUP($A70, CDS3Y_bbg!H$5:I$241,2), -1)</f>
        <v>44834</v>
      </c>
      <c r="J70">
        <f>IFERROR(VLOOKUP($A70, CDS3Y_bbg!I$5:J$241,2), -1)</f>
        <v>106.312</v>
      </c>
      <c r="K70">
        <f>IFERROR(VLOOKUP($A70, CDS3Y_bbg!J$5:K$241,2), -1)</f>
        <v>41819</v>
      </c>
      <c r="L70">
        <f>IFERROR(VLOOKUP($A70, CDS3Y_bbg!K$5:L$241,2), -1)</f>
        <v>26.167000000000002</v>
      </c>
      <c r="M70">
        <f>IFERROR(VLOOKUP($A70, CDS3Y_bbg!L$5:M$241,2), -1)</f>
        <v>40469</v>
      </c>
      <c r="N70">
        <f>IFERROR(VLOOKUP($A70, CDS3Y_bbg!M$5:N$241,2), -1)</f>
        <v>20.402000000000001</v>
      </c>
      <c r="O70">
        <f>IFERROR(VLOOKUP($A70, CDS3Y_bbg!N$5:O$241,2), -1)</f>
        <v>40289</v>
      </c>
      <c r="P70">
        <f>IFERROR(VLOOKUP($A70, CDS3Y_bbg!O$5:P$241,2), -1)</f>
        <v>19.649999999999999</v>
      </c>
      <c r="Q70">
        <f>IFERROR(VLOOKUP($A70, CDS3Y_bbg!P$5:Q$241,2), -1)</f>
        <v>44377</v>
      </c>
      <c r="R70">
        <f>IFERROR(VLOOKUP($A70, CDS3Y_bbg!Q$5:R$241,2), -1)</f>
        <v>44.667000000000002</v>
      </c>
      <c r="S70">
        <f>IFERROR(VLOOKUP($A70, CDS3Y_bbg!R$5:S$241,2), -1)</f>
        <v>43337</v>
      </c>
      <c r="T70">
        <f>IFERROR(VLOOKUP($A70, CDS3Y_bbg!S$5:T$241,2), -1)</f>
        <v>228.68</v>
      </c>
      <c r="U70">
        <f>IFERROR(VLOOKUP($A70, CDS3Y_bbg!T$5:U$241,2), -1)</f>
        <v>42062</v>
      </c>
      <c r="V70">
        <f>IFERROR(VLOOKUP($A70, CDS3Y_bbg!U$5:V$241,2), -1)</f>
        <v>8.8330000000000002</v>
      </c>
      <c r="W70">
        <f>IFERROR(VLOOKUP($A70, CDS3Y_bbg!V$5:W$241,2), -1)</f>
        <v>42283</v>
      </c>
      <c r="X70">
        <f>IFERROR(VLOOKUP($A70, CDS3Y_bbg!W$5:X$241,2), -1)</f>
        <v>42.332999999999998</v>
      </c>
      <c r="Y70">
        <f>IFERROR(VLOOKUP($A70, CDS3Y_bbg!X$5:Y$241,2), -1)</f>
        <v>44468</v>
      </c>
      <c r="Z70">
        <f>IFERROR(VLOOKUP($A70, CDS3Y_bbg!Y$5:Z$241,2), -1)</f>
        <v>30</v>
      </c>
      <c r="AA70">
        <f>IFERROR(VLOOKUP($A70, CDS3Y_bbg!Z$5:AA$241,2), -1)</f>
        <v>40481</v>
      </c>
      <c r="AB70">
        <f>IFERROR(VLOOKUP($A70, CDS3Y_bbg!AA$5:AB$241,2), -1)</f>
        <v>25.471</v>
      </c>
      <c r="AC70">
        <f>IFERROR(VLOOKUP($A70, CDS3Y_bbg!AB$5:AC$241,2), -1)</f>
        <v>42676</v>
      </c>
      <c r="AD70">
        <f>IFERROR(VLOOKUP($A70, CDS3Y_bbg!AC$5:AD$241,2), -1)</f>
        <v>129.80000000000001</v>
      </c>
      <c r="AE70">
        <f>IFERROR(VLOOKUP($A70, CDS3Y_bbg!AD$5:AE$241,2), -1)</f>
        <v>41149</v>
      </c>
      <c r="AF70">
        <f>IFERROR(VLOOKUP($A70, CDS3Y_bbg!AE$5:AF$241,2), -1)</f>
        <v>-1</v>
      </c>
      <c r="AG70">
        <f>IFERROR(VLOOKUP($A70, CDS3Y_bbg!AF$5:AG$241,2), -1)</f>
        <v>42004</v>
      </c>
      <c r="AH70">
        <f>IFERROR(VLOOKUP($A70, CDS3Y_bbg!AG$5:AH$241,2), -1)</f>
        <v>-1</v>
      </c>
      <c r="AI70">
        <f>IFERROR(VLOOKUP($A70, CDS3Y_bbg!AH$5:AI$241,2), -1)</f>
        <v>-1</v>
      </c>
      <c r="AJ70">
        <f>IFERROR(VLOOKUP($A70, CDS3Y_bbg!AI$5:AJ$241,2), -1)</f>
        <v>-1</v>
      </c>
      <c r="AK70">
        <f>IFERROR(VLOOKUP($A70, CDS3Y_bbg!AJ$5:AK$241,2), -1)</f>
        <v>-1</v>
      </c>
      <c r="AL70">
        <f>IFERROR(VLOOKUP($A70, CDS3Y_bbg!AK$5:AL$241,2), -1)</f>
        <v>-1</v>
      </c>
      <c r="AM70">
        <f>IFERROR(VLOOKUP($A70, CDS3Y_bbg!AL$5:AM$241,2), -1)</f>
        <v>-1</v>
      </c>
      <c r="AN70">
        <f>IFERROR(VLOOKUP($A70, CDS3Y_bbg!AM$5:AN$241,2), -1)</f>
        <v>-1</v>
      </c>
      <c r="AO70">
        <f>IFERROR(VLOOKUP($A70, CDS3Y_bbg!AN$5:AO$241,2), -1)</f>
        <v>43424</v>
      </c>
      <c r="AP70">
        <f>IFERROR(VLOOKUP($A70, CDS3Y_bbg!AO$5:AP$241,2), -1)</f>
        <v>-1</v>
      </c>
      <c r="AQ70">
        <f>IFERROR(VLOOKUP($A70, CDS3Y_bbg!AP$5:AQ$241,2), -1)</f>
        <v>44625</v>
      </c>
      <c r="AR70">
        <f>IFERROR(VLOOKUP($A70, CDS3Y_bbg!AQ$5:AR$241,2), -1)</f>
        <v>-1</v>
      </c>
      <c r="AS70">
        <f>IFERROR(VLOOKUP($A70, CDS3Y_bbg!AR$5:AS$241,2), -1)</f>
        <v>44626</v>
      </c>
      <c r="AT70">
        <f>IFERROR(VLOOKUP($A70, CDS3Y_bbg!AS$5:AT$241,2), -1)</f>
        <v>2.2189999999999999</v>
      </c>
      <c r="AU70">
        <f>IFERROR(VLOOKUP($A70, CDS3Y_bbg!AT$5:AU$241,2), -1)</f>
        <v>-1</v>
      </c>
      <c r="AV70">
        <f>IFERROR(VLOOKUP($A70, CDS3Y_bbg!AU$5:AV$241,2), -1)</f>
        <v>-1</v>
      </c>
      <c r="AW70">
        <f>IFERROR(VLOOKUP($A70, CDS3Y_bbg!AV$5:AW$241,2), -1)</f>
        <v>41863</v>
      </c>
      <c r="AX70">
        <f>IFERROR(VLOOKUP($A70, CDS3Y_bbg!AW$5:AX$241,2), -1)</f>
        <v>22</v>
      </c>
      <c r="AY70">
        <f>IFERROR(VLOOKUP($A70, CDS3Y_bbg!AX$5:AY$241,2), -1)</f>
        <v>43402</v>
      </c>
      <c r="AZ70">
        <f>IFERROR(VLOOKUP($A70, CDS3Y_bbg!AY$5:AZ$241,2), -1)</f>
        <v>6</v>
      </c>
      <c r="BA70">
        <f>IFERROR(VLOOKUP($A70, CDS3Y_bbg!AZ$5:BA$241,2), -1)</f>
        <v>-1</v>
      </c>
      <c r="BB70">
        <f>IFERROR(VLOOKUP($A70, CDS3Y_bbg!BA$5:BB$241,2), -1)</f>
        <v>-1</v>
      </c>
      <c r="BC70">
        <f>IFERROR(VLOOKUP($A70, CDS3Y_bbg!BB$5:BC$241,2), -1)</f>
        <v>41722</v>
      </c>
      <c r="BD70">
        <f>IFERROR(VLOOKUP($A70, CDS3Y_bbg!BC$5:BD$241,2), -1)</f>
        <v>-1</v>
      </c>
      <c r="BE70">
        <f>IFERROR(VLOOKUP($A70, CDS3Y_bbg!BD$5:BE$241,2), -1)</f>
        <v>-1</v>
      </c>
      <c r="BF70">
        <f>IFERROR(VLOOKUP($A70, CDS3Y_bbg!BE$5:BF$241,2), -1)</f>
        <v>-1</v>
      </c>
      <c r="BG70">
        <f>IFERROR(VLOOKUP($A70, CDS3Y_bbg!BF$5:BG$241,2), -1)</f>
        <v>-1</v>
      </c>
      <c r="BH70">
        <f>IFERROR(VLOOKUP($A70, CDS3Y_bbg!BG$5:BH$241,2), -1)</f>
        <v>-1</v>
      </c>
      <c r="BI70">
        <f>IFERROR(VLOOKUP($A70, CDS3Y_bbg!BH$5:BI$241,2), -1)</f>
        <v>43424</v>
      </c>
      <c r="BJ70">
        <f>IFERROR(VLOOKUP($A70, CDS3Y_bbg!BI$5:BJ$241,2), -1)</f>
        <v>-1</v>
      </c>
      <c r="BK70">
        <f>IFERROR(VLOOKUP($A70, CDS3Y_bbg!BJ$5:BK$241,2), -1)</f>
        <v>-1</v>
      </c>
      <c r="BL70">
        <f>IFERROR(VLOOKUP($A70, CDS3Y_bbg!BK$5:BL$241,2), -1)</f>
        <v>-1</v>
      </c>
      <c r="BM70">
        <f>IFERROR(VLOOKUP($A70, CDS3Y_bbg!BL$5:BM$241,2), -1)</f>
        <v>43424</v>
      </c>
      <c r="BN70">
        <f>IFERROR(VLOOKUP($A70, CDS3Y_bbg!BM$5:BN$241,2), -1)</f>
        <v>-1</v>
      </c>
      <c r="BO70">
        <f>IFERROR(VLOOKUP($A70, CDS3Y_bbg!BN$5:BO$241,2), -1)</f>
        <v>43426</v>
      </c>
      <c r="BP70">
        <f>IFERROR(VLOOKUP($A70, CDS3Y_bbg!BO$5:BP$241,2), -1)</f>
        <v>-1</v>
      </c>
      <c r="BQ70">
        <f>IFERROR(VLOOKUP($A70, CDS3Y_bbg!BP$5:BQ$241,2), -1)</f>
        <v>-1</v>
      </c>
      <c r="BR70">
        <f>IFERROR(VLOOKUP($A70, CDS3Y_bbg!BQ$5:BR$241,2), -1)</f>
        <v>-1</v>
      </c>
      <c r="BS70">
        <f>IFERROR(VLOOKUP($A70, CDS3Y_bbg!BR$5:BS$241,2), -1)</f>
        <v>43426</v>
      </c>
      <c r="BT70">
        <f>IFERROR(VLOOKUP($A70, CDS3Y_bbg!BS$5:BT$241,2), -1)</f>
        <v>-1</v>
      </c>
      <c r="BU70">
        <f>IFERROR(VLOOKUP($A70, CDS3Y_bbg!BT$5:BU$241,2), -1)</f>
        <v>-1</v>
      </c>
      <c r="BV70">
        <f>IFERROR(VLOOKUP($A70, CDS3Y_bbg!BU$5:BV$241,2), -1)</f>
        <v>-1</v>
      </c>
      <c r="BW70">
        <f>IFERROR(VLOOKUP($A70, CDS3Y_bbg!BV$5:BW$241,2), -1)</f>
        <v>41915</v>
      </c>
      <c r="BX70">
        <f>IFERROR(VLOOKUP($A70, CDS3Y_bbg!BW$5:BX$241,2), -1)</f>
        <v>-1</v>
      </c>
      <c r="BY70">
        <f>IFERROR(VLOOKUP($A70, CDS3Y_bbg!BX$5:BY$241,2), -1)</f>
        <v>-1</v>
      </c>
      <c r="BZ70">
        <f>IFERROR(VLOOKUP($A70, CDS3Y_bbg!BY$5:BZ$241,2), -1)</f>
        <v>-1</v>
      </c>
      <c r="CA70">
        <f>IFERROR(VLOOKUP($A70, CDS3Y_bbg!BZ$5:CA$241,2), -1)</f>
        <v>41911</v>
      </c>
      <c r="CB70">
        <f>IFERROR(VLOOKUP($A70, CDS3Y_bbg!CA$5:CB$241,2), -1)</f>
        <v>-1</v>
      </c>
      <c r="CC70">
        <f>IFERROR(VLOOKUP($A70, CDS3Y_bbg!CB$5:CC$241,2), -1)</f>
        <v>41912</v>
      </c>
      <c r="CD70">
        <f>IFERROR(VLOOKUP($A70, CDS3Y_bbg!CC$5:CD$241,2), -1)</f>
        <v>-1</v>
      </c>
      <c r="CE70">
        <f>IFERROR(VLOOKUP($A70, CDS3Y_bbg!CD$5:CE$241,2), -1)</f>
        <v>43332</v>
      </c>
      <c r="CF70">
        <f>IFERROR(VLOOKUP($A70, CDS3Y_bbg!CE$5:CF$241,2), -1)</f>
        <v>5.1840000000000002</v>
      </c>
      <c r="CG70">
        <f>IFERROR(VLOOKUP($A70, CDS3Y_bbg!CF$5:CG$241,2), -1)</f>
        <v>41893</v>
      </c>
      <c r="CH70">
        <f>IFERROR(VLOOKUP($A70, CDS3Y_bbg!CG$5:CH$241,2), -1)</f>
        <v>-1</v>
      </c>
      <c r="CI70">
        <f>IFERROR(VLOOKUP($A70, CDS3Y_bbg!CH$5:CI$241,2), -1)</f>
        <v>-1</v>
      </c>
      <c r="CJ70">
        <f>IFERROR(VLOOKUP($A70, CDS3Y_bbg!CI$5:CJ$241,2), -1)</f>
        <v>-1</v>
      </c>
      <c r="CK70">
        <f>IFERROR(VLOOKUP($A70, CDS3Y_bbg!CJ$5:CK$241,2), -1)</f>
        <v>41844</v>
      </c>
      <c r="CL70">
        <f>IFERROR(VLOOKUP($A70, CDS3Y_bbg!CK$5:CL$241,2), -1)</f>
        <v>11.667</v>
      </c>
      <c r="CM70">
        <f>IFERROR(VLOOKUP($A70, CDS3Y_bbg!CL$5:CM$241,2), -1)</f>
        <v>-1</v>
      </c>
      <c r="CN70">
        <f>IFERROR(VLOOKUP($A70, CDS3Y_bbg!CM$5:CN$241,2), -1)</f>
        <v>-1</v>
      </c>
    </row>
    <row r="71" spans="1:92" x14ac:dyDescent="0.25">
      <c r="A71" s="1">
        <v>38656</v>
      </c>
      <c r="B71">
        <f>IFERROR(VLOOKUP($A71, CDS3Y_bbg!A$5:B$241,2), -1)</f>
        <v>179.46</v>
      </c>
      <c r="C71">
        <f>IFERROR(VLOOKUP($A71, CDS3Y_bbg!B$5:C$241,2), -1)</f>
        <v>41831</v>
      </c>
      <c r="D71">
        <f>IFERROR(VLOOKUP($A71, CDS3Y_bbg!C$5:D$241,2), -1)</f>
        <v>26.75</v>
      </c>
      <c r="E71">
        <f>IFERROR(VLOOKUP($A71, CDS3Y_bbg!D$5:E$241,2), -1)</f>
        <v>44895</v>
      </c>
      <c r="F71">
        <f>IFERROR(VLOOKUP($A71, CDS3Y_bbg!E$5:F$241,2), -1)</f>
        <v>16</v>
      </c>
      <c r="G71">
        <f>IFERROR(VLOOKUP($A71, CDS3Y_bbg!F$5:G$241,2), -1)</f>
        <v>40360</v>
      </c>
      <c r="H71">
        <f>IFERROR(VLOOKUP($A71, CDS3Y_bbg!G$5:H$241,2), -1)</f>
        <v>15.563000000000001</v>
      </c>
      <c r="I71">
        <f>IFERROR(VLOOKUP($A71, CDS3Y_bbg!H$5:I$241,2), -1)</f>
        <v>44834</v>
      </c>
      <c r="J71">
        <f>IFERROR(VLOOKUP($A71, CDS3Y_bbg!I$5:J$241,2), -1)</f>
        <v>131.86600000000001</v>
      </c>
      <c r="K71">
        <f>IFERROR(VLOOKUP($A71, CDS3Y_bbg!J$5:K$241,2), -1)</f>
        <v>41819</v>
      </c>
      <c r="L71">
        <f>IFERROR(VLOOKUP($A71, CDS3Y_bbg!K$5:L$241,2), -1)</f>
        <v>26.832999999999998</v>
      </c>
      <c r="M71">
        <f>IFERROR(VLOOKUP($A71, CDS3Y_bbg!L$5:M$241,2), -1)</f>
        <v>40469</v>
      </c>
      <c r="N71">
        <f>IFERROR(VLOOKUP($A71, CDS3Y_bbg!M$5:N$241,2), -1)</f>
        <v>20.25</v>
      </c>
      <c r="O71">
        <f>IFERROR(VLOOKUP($A71, CDS3Y_bbg!N$5:O$241,2), -1)</f>
        <v>40289</v>
      </c>
      <c r="P71">
        <f>IFERROR(VLOOKUP($A71, CDS3Y_bbg!O$5:P$241,2), -1)</f>
        <v>20.5</v>
      </c>
      <c r="Q71">
        <f>IFERROR(VLOOKUP($A71, CDS3Y_bbg!P$5:Q$241,2), -1)</f>
        <v>44377</v>
      </c>
      <c r="R71">
        <f>IFERROR(VLOOKUP($A71, CDS3Y_bbg!Q$5:R$241,2), -1)</f>
        <v>48.69</v>
      </c>
      <c r="S71">
        <f>IFERROR(VLOOKUP($A71, CDS3Y_bbg!R$5:S$241,2), -1)</f>
        <v>43337</v>
      </c>
      <c r="T71">
        <f>IFERROR(VLOOKUP($A71, CDS3Y_bbg!S$5:T$241,2), -1)</f>
        <v>235.93799999999999</v>
      </c>
      <c r="U71">
        <f>IFERROR(VLOOKUP($A71, CDS3Y_bbg!T$5:U$241,2), -1)</f>
        <v>42062</v>
      </c>
      <c r="V71">
        <f>IFERROR(VLOOKUP($A71, CDS3Y_bbg!U$5:V$241,2), -1)</f>
        <v>10.333</v>
      </c>
      <c r="W71">
        <f>IFERROR(VLOOKUP($A71, CDS3Y_bbg!V$5:W$241,2), -1)</f>
        <v>42283</v>
      </c>
      <c r="X71">
        <f>IFERROR(VLOOKUP($A71, CDS3Y_bbg!W$5:X$241,2), -1)</f>
        <v>57.8</v>
      </c>
      <c r="Y71">
        <f>IFERROR(VLOOKUP($A71, CDS3Y_bbg!X$5:Y$241,2), -1)</f>
        <v>44468</v>
      </c>
      <c r="Z71">
        <f>IFERROR(VLOOKUP($A71, CDS3Y_bbg!Y$5:Z$241,2), -1)</f>
        <v>35.832999999999998</v>
      </c>
      <c r="AA71">
        <f>IFERROR(VLOOKUP($A71, CDS3Y_bbg!Z$5:AA$241,2), -1)</f>
        <v>40481</v>
      </c>
      <c r="AB71">
        <f>IFERROR(VLOOKUP($A71, CDS3Y_bbg!AA$5:AB$241,2), -1)</f>
        <v>27.875</v>
      </c>
      <c r="AC71">
        <f>IFERROR(VLOOKUP($A71, CDS3Y_bbg!AB$5:AC$241,2), -1)</f>
        <v>42676</v>
      </c>
      <c r="AD71">
        <f>IFERROR(VLOOKUP($A71, CDS3Y_bbg!AC$5:AD$241,2), -1)</f>
        <v>121.95</v>
      </c>
      <c r="AE71">
        <f>IFERROR(VLOOKUP($A71, CDS3Y_bbg!AD$5:AE$241,2), -1)</f>
        <v>41149</v>
      </c>
      <c r="AF71">
        <f>IFERROR(VLOOKUP($A71, CDS3Y_bbg!AE$5:AF$241,2), -1)</f>
        <v>-1</v>
      </c>
      <c r="AG71">
        <f>IFERROR(VLOOKUP($A71, CDS3Y_bbg!AF$5:AG$241,2), -1)</f>
        <v>42004</v>
      </c>
      <c r="AH71">
        <f>IFERROR(VLOOKUP($A71, CDS3Y_bbg!AG$5:AH$241,2), -1)</f>
        <v>-1</v>
      </c>
      <c r="AI71">
        <f>IFERROR(VLOOKUP($A71, CDS3Y_bbg!AH$5:AI$241,2), -1)</f>
        <v>-1</v>
      </c>
      <c r="AJ71">
        <f>IFERROR(VLOOKUP($A71, CDS3Y_bbg!AI$5:AJ$241,2), -1)</f>
        <v>-1</v>
      </c>
      <c r="AK71">
        <f>IFERROR(VLOOKUP($A71, CDS3Y_bbg!AJ$5:AK$241,2), -1)</f>
        <v>-1</v>
      </c>
      <c r="AL71">
        <f>IFERROR(VLOOKUP($A71, CDS3Y_bbg!AK$5:AL$241,2), -1)</f>
        <v>-1</v>
      </c>
      <c r="AM71">
        <f>IFERROR(VLOOKUP($A71, CDS3Y_bbg!AL$5:AM$241,2), -1)</f>
        <v>-1</v>
      </c>
      <c r="AN71">
        <f>IFERROR(VLOOKUP($A71, CDS3Y_bbg!AM$5:AN$241,2), -1)</f>
        <v>-1</v>
      </c>
      <c r="AO71">
        <f>IFERROR(VLOOKUP($A71, CDS3Y_bbg!AN$5:AO$241,2), -1)</f>
        <v>43424</v>
      </c>
      <c r="AP71">
        <f>IFERROR(VLOOKUP($A71, CDS3Y_bbg!AO$5:AP$241,2), -1)</f>
        <v>-1</v>
      </c>
      <c r="AQ71">
        <f>IFERROR(VLOOKUP($A71, CDS3Y_bbg!AP$5:AQ$241,2), -1)</f>
        <v>44625</v>
      </c>
      <c r="AR71">
        <f>IFERROR(VLOOKUP($A71, CDS3Y_bbg!AQ$5:AR$241,2), -1)</f>
        <v>-1</v>
      </c>
      <c r="AS71">
        <f>IFERROR(VLOOKUP($A71, CDS3Y_bbg!AR$5:AS$241,2), -1)</f>
        <v>44626</v>
      </c>
      <c r="AT71">
        <f>IFERROR(VLOOKUP($A71, CDS3Y_bbg!AS$5:AT$241,2), -1)</f>
        <v>2.2189999999999999</v>
      </c>
      <c r="AU71">
        <f>IFERROR(VLOOKUP($A71, CDS3Y_bbg!AT$5:AU$241,2), -1)</f>
        <v>-1</v>
      </c>
      <c r="AV71">
        <f>IFERROR(VLOOKUP($A71, CDS3Y_bbg!AU$5:AV$241,2), -1)</f>
        <v>-1</v>
      </c>
      <c r="AW71">
        <f>IFERROR(VLOOKUP($A71, CDS3Y_bbg!AV$5:AW$241,2), -1)</f>
        <v>41863</v>
      </c>
      <c r="AX71">
        <f>IFERROR(VLOOKUP($A71, CDS3Y_bbg!AW$5:AX$241,2), -1)</f>
        <v>22.5</v>
      </c>
      <c r="AY71">
        <f>IFERROR(VLOOKUP($A71, CDS3Y_bbg!AX$5:AY$241,2), -1)</f>
        <v>43402</v>
      </c>
      <c r="AZ71">
        <f>IFERROR(VLOOKUP($A71, CDS3Y_bbg!AY$5:AZ$241,2), -1)</f>
        <v>5.875</v>
      </c>
      <c r="BA71">
        <f>IFERROR(VLOOKUP($A71, CDS3Y_bbg!AZ$5:BA$241,2), -1)</f>
        <v>-1</v>
      </c>
      <c r="BB71">
        <f>IFERROR(VLOOKUP($A71, CDS3Y_bbg!BA$5:BB$241,2), -1)</f>
        <v>-1</v>
      </c>
      <c r="BC71">
        <f>IFERROR(VLOOKUP($A71, CDS3Y_bbg!BB$5:BC$241,2), -1)</f>
        <v>41722</v>
      </c>
      <c r="BD71">
        <f>IFERROR(VLOOKUP($A71, CDS3Y_bbg!BC$5:BD$241,2), -1)</f>
        <v>-1</v>
      </c>
      <c r="BE71">
        <f>IFERROR(VLOOKUP($A71, CDS3Y_bbg!BD$5:BE$241,2), -1)</f>
        <v>-1</v>
      </c>
      <c r="BF71">
        <f>IFERROR(VLOOKUP($A71, CDS3Y_bbg!BE$5:BF$241,2), -1)</f>
        <v>-1</v>
      </c>
      <c r="BG71">
        <f>IFERROR(VLOOKUP($A71, CDS3Y_bbg!BF$5:BG$241,2), -1)</f>
        <v>-1</v>
      </c>
      <c r="BH71">
        <f>IFERROR(VLOOKUP($A71, CDS3Y_bbg!BG$5:BH$241,2), -1)</f>
        <v>-1</v>
      </c>
      <c r="BI71">
        <f>IFERROR(VLOOKUP($A71, CDS3Y_bbg!BH$5:BI$241,2), -1)</f>
        <v>43424</v>
      </c>
      <c r="BJ71">
        <f>IFERROR(VLOOKUP($A71, CDS3Y_bbg!BI$5:BJ$241,2), -1)</f>
        <v>-1</v>
      </c>
      <c r="BK71">
        <f>IFERROR(VLOOKUP($A71, CDS3Y_bbg!BJ$5:BK$241,2), -1)</f>
        <v>-1</v>
      </c>
      <c r="BL71">
        <f>IFERROR(VLOOKUP($A71, CDS3Y_bbg!BK$5:BL$241,2), -1)</f>
        <v>-1</v>
      </c>
      <c r="BM71">
        <f>IFERROR(VLOOKUP($A71, CDS3Y_bbg!BL$5:BM$241,2), -1)</f>
        <v>43424</v>
      </c>
      <c r="BN71">
        <f>IFERROR(VLOOKUP($A71, CDS3Y_bbg!BM$5:BN$241,2), -1)</f>
        <v>-1</v>
      </c>
      <c r="BO71">
        <f>IFERROR(VLOOKUP($A71, CDS3Y_bbg!BN$5:BO$241,2), -1)</f>
        <v>43426</v>
      </c>
      <c r="BP71">
        <f>IFERROR(VLOOKUP($A71, CDS3Y_bbg!BO$5:BP$241,2), -1)</f>
        <v>-1</v>
      </c>
      <c r="BQ71">
        <f>IFERROR(VLOOKUP($A71, CDS3Y_bbg!BP$5:BQ$241,2), -1)</f>
        <v>-1</v>
      </c>
      <c r="BR71">
        <f>IFERROR(VLOOKUP($A71, CDS3Y_bbg!BQ$5:BR$241,2), -1)</f>
        <v>-1</v>
      </c>
      <c r="BS71">
        <f>IFERROR(VLOOKUP($A71, CDS3Y_bbg!BR$5:BS$241,2), -1)</f>
        <v>43426</v>
      </c>
      <c r="BT71">
        <f>IFERROR(VLOOKUP($A71, CDS3Y_bbg!BS$5:BT$241,2), -1)</f>
        <v>-1</v>
      </c>
      <c r="BU71">
        <f>IFERROR(VLOOKUP($A71, CDS3Y_bbg!BT$5:BU$241,2), -1)</f>
        <v>-1</v>
      </c>
      <c r="BV71">
        <f>IFERROR(VLOOKUP($A71, CDS3Y_bbg!BU$5:BV$241,2), -1)</f>
        <v>-1</v>
      </c>
      <c r="BW71">
        <f>IFERROR(VLOOKUP($A71, CDS3Y_bbg!BV$5:BW$241,2), -1)</f>
        <v>41915</v>
      </c>
      <c r="BX71">
        <f>IFERROR(VLOOKUP($A71, CDS3Y_bbg!BW$5:BX$241,2), -1)</f>
        <v>-1</v>
      </c>
      <c r="BY71">
        <f>IFERROR(VLOOKUP($A71, CDS3Y_bbg!BX$5:BY$241,2), -1)</f>
        <v>-1</v>
      </c>
      <c r="BZ71">
        <f>IFERROR(VLOOKUP($A71, CDS3Y_bbg!BY$5:BZ$241,2), -1)</f>
        <v>-1</v>
      </c>
      <c r="CA71">
        <f>IFERROR(VLOOKUP($A71, CDS3Y_bbg!BZ$5:CA$241,2), -1)</f>
        <v>41911</v>
      </c>
      <c r="CB71">
        <f>IFERROR(VLOOKUP($A71, CDS3Y_bbg!CA$5:CB$241,2), -1)</f>
        <v>-1</v>
      </c>
      <c r="CC71">
        <f>IFERROR(VLOOKUP($A71, CDS3Y_bbg!CB$5:CC$241,2), -1)</f>
        <v>41912</v>
      </c>
      <c r="CD71">
        <f>IFERROR(VLOOKUP($A71, CDS3Y_bbg!CC$5:CD$241,2), -1)</f>
        <v>-1</v>
      </c>
      <c r="CE71">
        <f>IFERROR(VLOOKUP($A71, CDS3Y_bbg!CD$5:CE$241,2), -1)</f>
        <v>43332</v>
      </c>
      <c r="CF71">
        <f>IFERROR(VLOOKUP($A71, CDS3Y_bbg!CE$5:CF$241,2), -1)</f>
        <v>5.25</v>
      </c>
      <c r="CG71">
        <f>IFERROR(VLOOKUP($A71, CDS3Y_bbg!CF$5:CG$241,2), -1)</f>
        <v>41893</v>
      </c>
      <c r="CH71">
        <f>IFERROR(VLOOKUP($A71, CDS3Y_bbg!CG$5:CH$241,2), -1)</f>
        <v>-1</v>
      </c>
      <c r="CI71">
        <f>IFERROR(VLOOKUP($A71, CDS3Y_bbg!CH$5:CI$241,2), -1)</f>
        <v>-1</v>
      </c>
      <c r="CJ71">
        <f>IFERROR(VLOOKUP($A71, CDS3Y_bbg!CI$5:CJ$241,2), -1)</f>
        <v>-1</v>
      </c>
      <c r="CK71">
        <f>IFERROR(VLOOKUP($A71, CDS3Y_bbg!CJ$5:CK$241,2), -1)</f>
        <v>41844</v>
      </c>
      <c r="CL71">
        <f>IFERROR(VLOOKUP($A71, CDS3Y_bbg!CK$5:CL$241,2), -1)</f>
        <v>13.836</v>
      </c>
      <c r="CM71">
        <f>IFERROR(VLOOKUP($A71, CDS3Y_bbg!CL$5:CM$241,2), -1)</f>
        <v>-1</v>
      </c>
      <c r="CN71">
        <f>IFERROR(VLOOKUP($A71, CDS3Y_bbg!CM$5:CN$241,2), -1)</f>
        <v>-1</v>
      </c>
    </row>
    <row r="72" spans="1:92" x14ac:dyDescent="0.25">
      <c r="A72" s="1">
        <v>38686</v>
      </c>
      <c r="B72">
        <f>IFERROR(VLOOKUP($A72, CDS3Y_bbg!A$5:B$241,2), -1)</f>
        <v>153.358</v>
      </c>
      <c r="C72">
        <f>IFERROR(VLOOKUP($A72, CDS3Y_bbg!B$5:C$241,2), -1)</f>
        <v>41831</v>
      </c>
      <c r="D72">
        <f>IFERROR(VLOOKUP($A72, CDS3Y_bbg!C$5:D$241,2), -1)</f>
        <v>24</v>
      </c>
      <c r="E72">
        <f>IFERROR(VLOOKUP($A72, CDS3Y_bbg!D$5:E$241,2), -1)</f>
        <v>44895</v>
      </c>
      <c r="F72">
        <f>IFERROR(VLOOKUP($A72, CDS3Y_bbg!E$5:F$241,2), -1)</f>
        <v>15.5</v>
      </c>
      <c r="G72">
        <f>IFERROR(VLOOKUP($A72, CDS3Y_bbg!F$5:G$241,2), -1)</f>
        <v>40360</v>
      </c>
      <c r="H72">
        <f>IFERROR(VLOOKUP($A72, CDS3Y_bbg!G$5:H$241,2), -1)</f>
        <v>12.718999999999999</v>
      </c>
      <c r="I72">
        <f>IFERROR(VLOOKUP($A72, CDS3Y_bbg!H$5:I$241,2), -1)</f>
        <v>44834</v>
      </c>
      <c r="J72">
        <f>IFERROR(VLOOKUP($A72, CDS3Y_bbg!I$5:J$241,2), -1)</f>
        <v>98.518000000000001</v>
      </c>
      <c r="K72">
        <f>IFERROR(VLOOKUP($A72, CDS3Y_bbg!J$5:K$241,2), -1)</f>
        <v>41819</v>
      </c>
      <c r="L72">
        <f>IFERROR(VLOOKUP($A72, CDS3Y_bbg!K$5:L$241,2), -1)</f>
        <v>24.625</v>
      </c>
      <c r="M72">
        <f>IFERROR(VLOOKUP($A72, CDS3Y_bbg!L$5:M$241,2), -1)</f>
        <v>40469</v>
      </c>
      <c r="N72">
        <f>IFERROR(VLOOKUP($A72, CDS3Y_bbg!M$5:N$241,2), -1)</f>
        <v>14.95</v>
      </c>
      <c r="O72">
        <f>IFERROR(VLOOKUP($A72, CDS3Y_bbg!N$5:O$241,2), -1)</f>
        <v>40289</v>
      </c>
      <c r="P72">
        <f>IFERROR(VLOOKUP($A72, CDS3Y_bbg!O$5:P$241,2), -1)</f>
        <v>18.925000000000001</v>
      </c>
      <c r="Q72">
        <f>IFERROR(VLOOKUP($A72, CDS3Y_bbg!P$5:Q$241,2), -1)</f>
        <v>44377</v>
      </c>
      <c r="R72">
        <f>IFERROR(VLOOKUP($A72, CDS3Y_bbg!Q$5:R$241,2), -1)</f>
        <v>38.573</v>
      </c>
      <c r="S72">
        <f>IFERROR(VLOOKUP($A72, CDS3Y_bbg!R$5:S$241,2), -1)</f>
        <v>43337</v>
      </c>
      <c r="T72">
        <f>IFERROR(VLOOKUP($A72, CDS3Y_bbg!S$5:T$241,2), -1)</f>
        <v>178.375</v>
      </c>
      <c r="U72">
        <f>IFERROR(VLOOKUP($A72, CDS3Y_bbg!T$5:U$241,2), -1)</f>
        <v>42062</v>
      </c>
      <c r="V72">
        <f>IFERROR(VLOOKUP($A72, CDS3Y_bbg!U$5:V$241,2), -1)</f>
        <v>11.625</v>
      </c>
      <c r="W72">
        <f>IFERROR(VLOOKUP($A72, CDS3Y_bbg!V$5:W$241,2), -1)</f>
        <v>42283</v>
      </c>
      <c r="X72">
        <f>IFERROR(VLOOKUP($A72, CDS3Y_bbg!W$5:X$241,2), -1)</f>
        <v>50.320999999999998</v>
      </c>
      <c r="Y72">
        <f>IFERROR(VLOOKUP($A72, CDS3Y_bbg!X$5:Y$241,2), -1)</f>
        <v>44468</v>
      </c>
      <c r="Z72">
        <f>IFERROR(VLOOKUP($A72, CDS3Y_bbg!Y$5:Z$241,2), -1)</f>
        <v>31.625</v>
      </c>
      <c r="AA72">
        <f>IFERROR(VLOOKUP($A72, CDS3Y_bbg!Z$5:AA$241,2), -1)</f>
        <v>40481</v>
      </c>
      <c r="AB72">
        <f>IFERROR(VLOOKUP($A72, CDS3Y_bbg!AA$5:AB$241,2), -1)</f>
        <v>27.875</v>
      </c>
      <c r="AC72">
        <f>IFERROR(VLOOKUP($A72, CDS3Y_bbg!AB$5:AC$241,2), -1)</f>
        <v>42676</v>
      </c>
      <c r="AD72">
        <f>IFERROR(VLOOKUP($A72, CDS3Y_bbg!AC$5:AD$241,2), -1)</f>
        <v>99</v>
      </c>
      <c r="AE72">
        <f>IFERROR(VLOOKUP($A72, CDS3Y_bbg!AD$5:AE$241,2), -1)</f>
        <v>41149</v>
      </c>
      <c r="AF72">
        <f>IFERROR(VLOOKUP($A72, CDS3Y_bbg!AE$5:AF$241,2), -1)</f>
        <v>-1</v>
      </c>
      <c r="AG72">
        <f>IFERROR(VLOOKUP($A72, CDS3Y_bbg!AF$5:AG$241,2), -1)</f>
        <v>42004</v>
      </c>
      <c r="AH72">
        <f>IFERROR(VLOOKUP($A72, CDS3Y_bbg!AG$5:AH$241,2), -1)</f>
        <v>-1</v>
      </c>
      <c r="AI72">
        <f>IFERROR(VLOOKUP($A72, CDS3Y_bbg!AH$5:AI$241,2), -1)</f>
        <v>-1</v>
      </c>
      <c r="AJ72">
        <f>IFERROR(VLOOKUP($A72, CDS3Y_bbg!AI$5:AJ$241,2), -1)</f>
        <v>-1</v>
      </c>
      <c r="AK72">
        <f>IFERROR(VLOOKUP($A72, CDS3Y_bbg!AJ$5:AK$241,2), -1)</f>
        <v>-1</v>
      </c>
      <c r="AL72">
        <f>IFERROR(VLOOKUP($A72, CDS3Y_bbg!AK$5:AL$241,2), -1)</f>
        <v>-1</v>
      </c>
      <c r="AM72">
        <f>IFERROR(VLOOKUP($A72, CDS3Y_bbg!AL$5:AM$241,2), -1)</f>
        <v>-1</v>
      </c>
      <c r="AN72">
        <f>IFERROR(VLOOKUP($A72, CDS3Y_bbg!AM$5:AN$241,2), -1)</f>
        <v>-1</v>
      </c>
      <c r="AO72">
        <f>IFERROR(VLOOKUP($A72, CDS3Y_bbg!AN$5:AO$241,2), -1)</f>
        <v>43424</v>
      </c>
      <c r="AP72">
        <f>IFERROR(VLOOKUP($A72, CDS3Y_bbg!AO$5:AP$241,2), -1)</f>
        <v>-1</v>
      </c>
      <c r="AQ72">
        <f>IFERROR(VLOOKUP($A72, CDS3Y_bbg!AP$5:AQ$241,2), -1)</f>
        <v>44625</v>
      </c>
      <c r="AR72">
        <f>IFERROR(VLOOKUP($A72, CDS3Y_bbg!AQ$5:AR$241,2), -1)</f>
        <v>-1</v>
      </c>
      <c r="AS72">
        <f>IFERROR(VLOOKUP($A72, CDS3Y_bbg!AR$5:AS$241,2), -1)</f>
        <v>44626</v>
      </c>
      <c r="AT72">
        <f>IFERROR(VLOOKUP($A72, CDS3Y_bbg!AS$5:AT$241,2), -1)</f>
        <v>2.2189999999999999</v>
      </c>
      <c r="AU72">
        <f>IFERROR(VLOOKUP($A72, CDS3Y_bbg!AT$5:AU$241,2), -1)</f>
        <v>-1</v>
      </c>
      <c r="AV72">
        <f>IFERROR(VLOOKUP($A72, CDS3Y_bbg!AU$5:AV$241,2), -1)</f>
        <v>-1</v>
      </c>
      <c r="AW72">
        <f>IFERROR(VLOOKUP($A72, CDS3Y_bbg!AV$5:AW$241,2), -1)</f>
        <v>41863</v>
      </c>
      <c r="AX72">
        <f>IFERROR(VLOOKUP($A72, CDS3Y_bbg!AW$5:AX$241,2), -1)</f>
        <v>23.5</v>
      </c>
      <c r="AY72">
        <f>IFERROR(VLOOKUP($A72, CDS3Y_bbg!AX$5:AY$241,2), -1)</f>
        <v>43402</v>
      </c>
      <c r="AZ72">
        <f>IFERROR(VLOOKUP($A72, CDS3Y_bbg!AY$5:AZ$241,2), -1)</f>
        <v>6.5</v>
      </c>
      <c r="BA72">
        <f>IFERROR(VLOOKUP($A72, CDS3Y_bbg!AZ$5:BA$241,2), -1)</f>
        <v>-1</v>
      </c>
      <c r="BB72">
        <f>IFERROR(VLOOKUP($A72, CDS3Y_bbg!BA$5:BB$241,2), -1)</f>
        <v>-1</v>
      </c>
      <c r="BC72">
        <f>IFERROR(VLOOKUP($A72, CDS3Y_bbg!BB$5:BC$241,2), -1)</f>
        <v>41722</v>
      </c>
      <c r="BD72">
        <f>IFERROR(VLOOKUP($A72, CDS3Y_bbg!BC$5:BD$241,2), -1)</f>
        <v>-1</v>
      </c>
      <c r="BE72">
        <f>IFERROR(VLOOKUP($A72, CDS3Y_bbg!BD$5:BE$241,2), -1)</f>
        <v>-1</v>
      </c>
      <c r="BF72">
        <f>IFERROR(VLOOKUP($A72, CDS3Y_bbg!BE$5:BF$241,2), -1)</f>
        <v>-1</v>
      </c>
      <c r="BG72">
        <f>IFERROR(VLOOKUP($A72, CDS3Y_bbg!BF$5:BG$241,2), -1)</f>
        <v>-1</v>
      </c>
      <c r="BH72">
        <f>IFERROR(VLOOKUP($A72, CDS3Y_bbg!BG$5:BH$241,2), -1)</f>
        <v>-1</v>
      </c>
      <c r="BI72">
        <f>IFERROR(VLOOKUP($A72, CDS3Y_bbg!BH$5:BI$241,2), -1)</f>
        <v>43424</v>
      </c>
      <c r="BJ72">
        <f>IFERROR(VLOOKUP($A72, CDS3Y_bbg!BI$5:BJ$241,2), -1)</f>
        <v>-1</v>
      </c>
      <c r="BK72">
        <f>IFERROR(VLOOKUP($A72, CDS3Y_bbg!BJ$5:BK$241,2), -1)</f>
        <v>-1</v>
      </c>
      <c r="BL72">
        <f>IFERROR(VLOOKUP($A72, CDS3Y_bbg!BK$5:BL$241,2), -1)</f>
        <v>-1</v>
      </c>
      <c r="BM72">
        <f>IFERROR(VLOOKUP($A72, CDS3Y_bbg!BL$5:BM$241,2), -1)</f>
        <v>43424</v>
      </c>
      <c r="BN72">
        <f>IFERROR(VLOOKUP($A72, CDS3Y_bbg!BM$5:BN$241,2), -1)</f>
        <v>-1</v>
      </c>
      <c r="BO72">
        <f>IFERROR(VLOOKUP($A72, CDS3Y_bbg!BN$5:BO$241,2), -1)</f>
        <v>43426</v>
      </c>
      <c r="BP72">
        <f>IFERROR(VLOOKUP($A72, CDS3Y_bbg!BO$5:BP$241,2), -1)</f>
        <v>-1</v>
      </c>
      <c r="BQ72">
        <f>IFERROR(VLOOKUP($A72, CDS3Y_bbg!BP$5:BQ$241,2), -1)</f>
        <v>-1</v>
      </c>
      <c r="BR72">
        <f>IFERROR(VLOOKUP($A72, CDS3Y_bbg!BQ$5:BR$241,2), -1)</f>
        <v>-1</v>
      </c>
      <c r="BS72">
        <f>IFERROR(VLOOKUP($A72, CDS3Y_bbg!BR$5:BS$241,2), -1)</f>
        <v>43426</v>
      </c>
      <c r="BT72">
        <f>IFERROR(VLOOKUP($A72, CDS3Y_bbg!BS$5:BT$241,2), -1)</f>
        <v>-1</v>
      </c>
      <c r="BU72">
        <f>IFERROR(VLOOKUP($A72, CDS3Y_bbg!BT$5:BU$241,2), -1)</f>
        <v>-1</v>
      </c>
      <c r="BV72">
        <f>IFERROR(VLOOKUP($A72, CDS3Y_bbg!BU$5:BV$241,2), -1)</f>
        <v>-1</v>
      </c>
      <c r="BW72">
        <f>IFERROR(VLOOKUP($A72, CDS3Y_bbg!BV$5:BW$241,2), -1)</f>
        <v>41915</v>
      </c>
      <c r="BX72">
        <f>IFERROR(VLOOKUP($A72, CDS3Y_bbg!BW$5:BX$241,2), -1)</f>
        <v>-1</v>
      </c>
      <c r="BY72">
        <f>IFERROR(VLOOKUP($A72, CDS3Y_bbg!BX$5:BY$241,2), -1)</f>
        <v>-1</v>
      </c>
      <c r="BZ72">
        <f>IFERROR(VLOOKUP($A72, CDS3Y_bbg!BY$5:BZ$241,2), -1)</f>
        <v>-1</v>
      </c>
      <c r="CA72">
        <f>IFERROR(VLOOKUP($A72, CDS3Y_bbg!BZ$5:CA$241,2), -1)</f>
        <v>41911</v>
      </c>
      <c r="CB72">
        <f>IFERROR(VLOOKUP($A72, CDS3Y_bbg!CA$5:CB$241,2), -1)</f>
        <v>-1</v>
      </c>
      <c r="CC72">
        <f>IFERROR(VLOOKUP($A72, CDS3Y_bbg!CB$5:CC$241,2), -1)</f>
        <v>41912</v>
      </c>
      <c r="CD72">
        <f>IFERROR(VLOOKUP($A72, CDS3Y_bbg!CC$5:CD$241,2), -1)</f>
        <v>-1</v>
      </c>
      <c r="CE72">
        <f>IFERROR(VLOOKUP($A72, CDS3Y_bbg!CD$5:CE$241,2), -1)</f>
        <v>43332</v>
      </c>
      <c r="CF72">
        <f>IFERROR(VLOOKUP($A72, CDS3Y_bbg!CE$5:CF$241,2), -1)</f>
        <v>5.25</v>
      </c>
      <c r="CG72">
        <f>IFERROR(VLOOKUP($A72, CDS3Y_bbg!CF$5:CG$241,2), -1)</f>
        <v>41893</v>
      </c>
      <c r="CH72">
        <f>IFERROR(VLOOKUP($A72, CDS3Y_bbg!CG$5:CH$241,2), -1)</f>
        <v>-1</v>
      </c>
      <c r="CI72">
        <f>IFERROR(VLOOKUP($A72, CDS3Y_bbg!CH$5:CI$241,2), -1)</f>
        <v>-1</v>
      </c>
      <c r="CJ72">
        <f>IFERROR(VLOOKUP($A72, CDS3Y_bbg!CI$5:CJ$241,2), -1)</f>
        <v>-1</v>
      </c>
      <c r="CK72">
        <f>IFERROR(VLOOKUP($A72, CDS3Y_bbg!CJ$5:CK$241,2), -1)</f>
        <v>41844</v>
      </c>
      <c r="CL72">
        <f>IFERROR(VLOOKUP($A72, CDS3Y_bbg!CK$5:CL$241,2), -1)</f>
        <v>15.250999999999999</v>
      </c>
      <c r="CM72">
        <f>IFERROR(VLOOKUP($A72, CDS3Y_bbg!CL$5:CM$241,2), -1)</f>
        <v>-1</v>
      </c>
      <c r="CN72">
        <f>IFERROR(VLOOKUP($A72, CDS3Y_bbg!CM$5:CN$241,2), -1)</f>
        <v>-1</v>
      </c>
    </row>
    <row r="73" spans="1:92" x14ac:dyDescent="0.25">
      <c r="A73" s="1">
        <v>38716</v>
      </c>
      <c r="B73">
        <f>IFERROR(VLOOKUP($A73, CDS3Y_bbg!A$5:B$241,2), -1)</f>
        <v>135.30799999999999</v>
      </c>
      <c r="C73">
        <f>IFERROR(VLOOKUP($A73, CDS3Y_bbg!B$5:C$241,2), -1)</f>
        <v>41831</v>
      </c>
      <c r="D73">
        <f>IFERROR(VLOOKUP($A73, CDS3Y_bbg!C$5:D$241,2), -1)</f>
        <v>23.5</v>
      </c>
      <c r="E73">
        <f>IFERROR(VLOOKUP($A73, CDS3Y_bbg!D$5:E$241,2), -1)</f>
        <v>44895</v>
      </c>
      <c r="F73">
        <f>IFERROR(VLOOKUP($A73, CDS3Y_bbg!E$5:F$241,2), -1)</f>
        <v>14.167</v>
      </c>
      <c r="G73">
        <f>IFERROR(VLOOKUP($A73, CDS3Y_bbg!F$5:G$241,2), -1)</f>
        <v>40360</v>
      </c>
      <c r="H73">
        <f>IFERROR(VLOOKUP($A73, CDS3Y_bbg!G$5:H$241,2), -1)</f>
        <v>12.417</v>
      </c>
      <c r="I73">
        <f>IFERROR(VLOOKUP($A73, CDS3Y_bbg!H$5:I$241,2), -1)</f>
        <v>44834</v>
      </c>
      <c r="J73">
        <f>IFERROR(VLOOKUP($A73, CDS3Y_bbg!I$5:J$241,2), -1)</f>
        <v>90.335999999999999</v>
      </c>
      <c r="K73">
        <f>IFERROR(VLOOKUP($A73, CDS3Y_bbg!J$5:K$241,2), -1)</f>
        <v>41819</v>
      </c>
      <c r="L73">
        <f>IFERROR(VLOOKUP($A73, CDS3Y_bbg!K$5:L$241,2), -1)</f>
        <v>24.5</v>
      </c>
      <c r="M73">
        <f>IFERROR(VLOOKUP($A73, CDS3Y_bbg!L$5:M$241,2), -1)</f>
        <v>40469</v>
      </c>
      <c r="N73">
        <f>IFERROR(VLOOKUP($A73, CDS3Y_bbg!M$5:N$241,2), -1)</f>
        <v>15.5</v>
      </c>
      <c r="O73">
        <f>IFERROR(VLOOKUP($A73, CDS3Y_bbg!N$5:O$241,2), -1)</f>
        <v>40289</v>
      </c>
      <c r="P73">
        <f>IFERROR(VLOOKUP($A73, CDS3Y_bbg!O$5:P$241,2), -1)</f>
        <v>17</v>
      </c>
      <c r="Q73">
        <f>IFERROR(VLOOKUP($A73, CDS3Y_bbg!P$5:Q$241,2), -1)</f>
        <v>44377</v>
      </c>
      <c r="R73">
        <f>IFERROR(VLOOKUP($A73, CDS3Y_bbg!Q$5:R$241,2), -1)</f>
        <v>39.137999999999998</v>
      </c>
      <c r="S73">
        <f>IFERROR(VLOOKUP($A73, CDS3Y_bbg!R$5:S$241,2), -1)</f>
        <v>43337</v>
      </c>
      <c r="T73">
        <f>IFERROR(VLOOKUP($A73, CDS3Y_bbg!S$5:T$241,2), -1)</f>
        <v>168.75</v>
      </c>
      <c r="U73">
        <f>IFERROR(VLOOKUP($A73, CDS3Y_bbg!T$5:U$241,2), -1)</f>
        <v>42062</v>
      </c>
      <c r="V73">
        <f>IFERROR(VLOOKUP($A73, CDS3Y_bbg!U$5:V$241,2), -1)</f>
        <v>10.75</v>
      </c>
      <c r="W73">
        <f>IFERROR(VLOOKUP($A73, CDS3Y_bbg!V$5:W$241,2), -1)</f>
        <v>42283</v>
      </c>
      <c r="X73">
        <f>IFERROR(VLOOKUP($A73, CDS3Y_bbg!W$5:X$241,2), -1)</f>
        <v>52.417000000000002</v>
      </c>
      <c r="Y73">
        <f>IFERROR(VLOOKUP($A73, CDS3Y_bbg!X$5:Y$241,2), -1)</f>
        <v>44468</v>
      </c>
      <c r="Z73">
        <f>IFERROR(VLOOKUP($A73, CDS3Y_bbg!Y$5:Z$241,2), -1)</f>
        <v>28</v>
      </c>
      <c r="AA73">
        <f>IFERROR(VLOOKUP($A73, CDS3Y_bbg!Z$5:AA$241,2), -1)</f>
        <v>40481</v>
      </c>
      <c r="AB73">
        <f>IFERROR(VLOOKUP($A73, CDS3Y_bbg!AA$5:AB$241,2), -1)</f>
        <v>28.5</v>
      </c>
      <c r="AC73">
        <f>IFERROR(VLOOKUP($A73, CDS3Y_bbg!AB$5:AC$241,2), -1)</f>
        <v>42676</v>
      </c>
      <c r="AD73">
        <f>IFERROR(VLOOKUP($A73, CDS3Y_bbg!AC$5:AD$241,2), -1)</f>
        <v>95.125</v>
      </c>
      <c r="AE73">
        <f>IFERROR(VLOOKUP($A73, CDS3Y_bbg!AD$5:AE$241,2), -1)</f>
        <v>41149</v>
      </c>
      <c r="AF73">
        <f>IFERROR(VLOOKUP($A73, CDS3Y_bbg!AE$5:AF$241,2), -1)</f>
        <v>-1</v>
      </c>
      <c r="AG73">
        <f>IFERROR(VLOOKUP($A73, CDS3Y_bbg!AF$5:AG$241,2), -1)</f>
        <v>42004</v>
      </c>
      <c r="AH73">
        <f>IFERROR(VLOOKUP($A73, CDS3Y_bbg!AG$5:AH$241,2), -1)</f>
        <v>-1</v>
      </c>
      <c r="AI73">
        <f>IFERROR(VLOOKUP($A73, CDS3Y_bbg!AH$5:AI$241,2), -1)</f>
        <v>-1</v>
      </c>
      <c r="AJ73">
        <f>IFERROR(VLOOKUP($A73, CDS3Y_bbg!AI$5:AJ$241,2), -1)</f>
        <v>-1</v>
      </c>
      <c r="AK73">
        <f>IFERROR(VLOOKUP($A73, CDS3Y_bbg!AJ$5:AK$241,2), -1)</f>
        <v>-1</v>
      </c>
      <c r="AL73">
        <f>IFERROR(VLOOKUP($A73, CDS3Y_bbg!AK$5:AL$241,2), -1)</f>
        <v>-1</v>
      </c>
      <c r="AM73">
        <f>IFERROR(VLOOKUP($A73, CDS3Y_bbg!AL$5:AM$241,2), -1)</f>
        <v>-1</v>
      </c>
      <c r="AN73">
        <f>IFERROR(VLOOKUP($A73, CDS3Y_bbg!AM$5:AN$241,2), -1)</f>
        <v>-1</v>
      </c>
      <c r="AO73">
        <f>IFERROR(VLOOKUP($A73, CDS3Y_bbg!AN$5:AO$241,2), -1)</f>
        <v>43424</v>
      </c>
      <c r="AP73">
        <f>IFERROR(VLOOKUP($A73, CDS3Y_bbg!AO$5:AP$241,2), -1)</f>
        <v>-1</v>
      </c>
      <c r="AQ73">
        <f>IFERROR(VLOOKUP($A73, CDS3Y_bbg!AP$5:AQ$241,2), -1)</f>
        <v>44625</v>
      </c>
      <c r="AR73">
        <f>IFERROR(VLOOKUP($A73, CDS3Y_bbg!AQ$5:AR$241,2), -1)</f>
        <v>-1</v>
      </c>
      <c r="AS73">
        <f>IFERROR(VLOOKUP($A73, CDS3Y_bbg!AR$5:AS$241,2), -1)</f>
        <v>44626</v>
      </c>
      <c r="AT73">
        <f>IFERROR(VLOOKUP($A73, CDS3Y_bbg!AS$5:AT$241,2), -1)</f>
        <v>2.2189999999999999</v>
      </c>
      <c r="AU73">
        <f>IFERROR(VLOOKUP($A73, CDS3Y_bbg!AT$5:AU$241,2), -1)</f>
        <v>-1</v>
      </c>
      <c r="AV73">
        <f>IFERROR(VLOOKUP($A73, CDS3Y_bbg!AU$5:AV$241,2), -1)</f>
        <v>-1</v>
      </c>
      <c r="AW73">
        <f>IFERROR(VLOOKUP($A73, CDS3Y_bbg!AV$5:AW$241,2), -1)</f>
        <v>41863</v>
      </c>
      <c r="AX73">
        <f>IFERROR(VLOOKUP($A73, CDS3Y_bbg!AW$5:AX$241,2), -1)</f>
        <v>23.5</v>
      </c>
      <c r="AY73">
        <f>IFERROR(VLOOKUP($A73, CDS3Y_bbg!AX$5:AY$241,2), -1)</f>
        <v>43402</v>
      </c>
      <c r="AZ73">
        <f>IFERROR(VLOOKUP($A73, CDS3Y_bbg!AY$5:AZ$241,2), -1)</f>
        <v>6.75</v>
      </c>
      <c r="BA73">
        <f>IFERROR(VLOOKUP($A73, CDS3Y_bbg!AZ$5:BA$241,2), -1)</f>
        <v>-1</v>
      </c>
      <c r="BB73">
        <f>IFERROR(VLOOKUP($A73, CDS3Y_bbg!BA$5:BB$241,2), -1)</f>
        <v>-1</v>
      </c>
      <c r="BC73">
        <f>IFERROR(VLOOKUP($A73, CDS3Y_bbg!BB$5:BC$241,2), -1)</f>
        <v>41722</v>
      </c>
      <c r="BD73">
        <f>IFERROR(VLOOKUP($A73, CDS3Y_bbg!BC$5:BD$241,2), -1)</f>
        <v>-1</v>
      </c>
      <c r="BE73">
        <f>IFERROR(VLOOKUP($A73, CDS3Y_bbg!BD$5:BE$241,2), -1)</f>
        <v>-1</v>
      </c>
      <c r="BF73">
        <f>IFERROR(VLOOKUP($A73, CDS3Y_bbg!BE$5:BF$241,2), -1)</f>
        <v>-1</v>
      </c>
      <c r="BG73">
        <f>IFERROR(VLOOKUP($A73, CDS3Y_bbg!BF$5:BG$241,2), -1)</f>
        <v>-1</v>
      </c>
      <c r="BH73">
        <f>IFERROR(VLOOKUP($A73, CDS3Y_bbg!BG$5:BH$241,2), -1)</f>
        <v>-1</v>
      </c>
      <c r="BI73">
        <f>IFERROR(VLOOKUP($A73, CDS3Y_bbg!BH$5:BI$241,2), -1)</f>
        <v>43424</v>
      </c>
      <c r="BJ73">
        <f>IFERROR(VLOOKUP($A73, CDS3Y_bbg!BI$5:BJ$241,2), -1)</f>
        <v>-1</v>
      </c>
      <c r="BK73">
        <f>IFERROR(VLOOKUP($A73, CDS3Y_bbg!BJ$5:BK$241,2), -1)</f>
        <v>-1</v>
      </c>
      <c r="BL73">
        <f>IFERROR(VLOOKUP($A73, CDS3Y_bbg!BK$5:BL$241,2), -1)</f>
        <v>-1</v>
      </c>
      <c r="BM73">
        <f>IFERROR(VLOOKUP($A73, CDS3Y_bbg!BL$5:BM$241,2), -1)</f>
        <v>43424</v>
      </c>
      <c r="BN73">
        <f>IFERROR(VLOOKUP($A73, CDS3Y_bbg!BM$5:BN$241,2), -1)</f>
        <v>-1</v>
      </c>
      <c r="BO73">
        <f>IFERROR(VLOOKUP($A73, CDS3Y_bbg!BN$5:BO$241,2), -1)</f>
        <v>43426</v>
      </c>
      <c r="BP73">
        <f>IFERROR(VLOOKUP($A73, CDS3Y_bbg!BO$5:BP$241,2), -1)</f>
        <v>-1</v>
      </c>
      <c r="BQ73">
        <f>IFERROR(VLOOKUP($A73, CDS3Y_bbg!BP$5:BQ$241,2), -1)</f>
        <v>-1</v>
      </c>
      <c r="BR73">
        <f>IFERROR(VLOOKUP($A73, CDS3Y_bbg!BQ$5:BR$241,2), -1)</f>
        <v>-1</v>
      </c>
      <c r="BS73">
        <f>IFERROR(VLOOKUP($A73, CDS3Y_bbg!BR$5:BS$241,2), -1)</f>
        <v>43426</v>
      </c>
      <c r="BT73">
        <f>IFERROR(VLOOKUP($A73, CDS3Y_bbg!BS$5:BT$241,2), -1)</f>
        <v>-1</v>
      </c>
      <c r="BU73">
        <f>IFERROR(VLOOKUP($A73, CDS3Y_bbg!BT$5:BU$241,2), -1)</f>
        <v>-1</v>
      </c>
      <c r="BV73">
        <f>IFERROR(VLOOKUP($A73, CDS3Y_bbg!BU$5:BV$241,2), -1)</f>
        <v>-1</v>
      </c>
      <c r="BW73">
        <f>IFERROR(VLOOKUP($A73, CDS3Y_bbg!BV$5:BW$241,2), -1)</f>
        <v>41915</v>
      </c>
      <c r="BX73">
        <f>IFERROR(VLOOKUP($A73, CDS3Y_bbg!BW$5:BX$241,2), -1)</f>
        <v>-1</v>
      </c>
      <c r="BY73">
        <f>IFERROR(VLOOKUP($A73, CDS3Y_bbg!BX$5:BY$241,2), -1)</f>
        <v>-1</v>
      </c>
      <c r="BZ73">
        <f>IFERROR(VLOOKUP($A73, CDS3Y_bbg!BY$5:BZ$241,2), -1)</f>
        <v>-1</v>
      </c>
      <c r="CA73">
        <f>IFERROR(VLOOKUP($A73, CDS3Y_bbg!BZ$5:CA$241,2), -1)</f>
        <v>41911</v>
      </c>
      <c r="CB73">
        <f>IFERROR(VLOOKUP($A73, CDS3Y_bbg!CA$5:CB$241,2), -1)</f>
        <v>-1</v>
      </c>
      <c r="CC73">
        <f>IFERROR(VLOOKUP($A73, CDS3Y_bbg!CB$5:CC$241,2), -1)</f>
        <v>41912</v>
      </c>
      <c r="CD73">
        <f>IFERROR(VLOOKUP($A73, CDS3Y_bbg!CC$5:CD$241,2), -1)</f>
        <v>-1</v>
      </c>
      <c r="CE73">
        <f>IFERROR(VLOOKUP($A73, CDS3Y_bbg!CD$5:CE$241,2), -1)</f>
        <v>43332</v>
      </c>
      <c r="CF73">
        <f>IFERROR(VLOOKUP($A73, CDS3Y_bbg!CE$5:CF$241,2), -1)</f>
        <v>5.25</v>
      </c>
      <c r="CG73">
        <f>IFERROR(VLOOKUP($A73, CDS3Y_bbg!CF$5:CG$241,2), -1)</f>
        <v>41893</v>
      </c>
      <c r="CH73">
        <f>IFERROR(VLOOKUP($A73, CDS3Y_bbg!CG$5:CH$241,2), -1)</f>
        <v>-1</v>
      </c>
      <c r="CI73">
        <f>IFERROR(VLOOKUP($A73, CDS3Y_bbg!CH$5:CI$241,2), -1)</f>
        <v>-1</v>
      </c>
      <c r="CJ73">
        <f>IFERROR(VLOOKUP($A73, CDS3Y_bbg!CI$5:CJ$241,2), -1)</f>
        <v>-1</v>
      </c>
      <c r="CK73">
        <f>IFERROR(VLOOKUP($A73, CDS3Y_bbg!CJ$5:CK$241,2), -1)</f>
        <v>41844</v>
      </c>
      <c r="CL73">
        <f>IFERROR(VLOOKUP($A73, CDS3Y_bbg!CK$5:CL$241,2), -1)</f>
        <v>18.003</v>
      </c>
      <c r="CM73">
        <f>IFERROR(VLOOKUP($A73, CDS3Y_bbg!CL$5:CM$241,2), -1)</f>
        <v>-1</v>
      </c>
      <c r="CN73">
        <f>IFERROR(VLOOKUP($A73, CDS3Y_bbg!CM$5:CN$241,2), -1)</f>
        <v>-1</v>
      </c>
    </row>
    <row r="74" spans="1:92" x14ac:dyDescent="0.25">
      <c r="A74" s="1">
        <v>38748</v>
      </c>
      <c r="B74">
        <f>IFERROR(VLOOKUP($A74, CDS3Y_bbg!A$5:B$241,2), -1)</f>
        <v>104.726</v>
      </c>
      <c r="C74">
        <f>IFERROR(VLOOKUP($A74, CDS3Y_bbg!B$5:C$241,2), -1)</f>
        <v>41831</v>
      </c>
      <c r="D74">
        <f>IFERROR(VLOOKUP($A74, CDS3Y_bbg!C$5:D$241,2), -1)</f>
        <v>25.332999999999998</v>
      </c>
      <c r="E74">
        <f>IFERROR(VLOOKUP($A74, CDS3Y_bbg!D$5:E$241,2), -1)</f>
        <v>44895</v>
      </c>
      <c r="F74">
        <f>IFERROR(VLOOKUP($A74, CDS3Y_bbg!E$5:F$241,2), -1)</f>
        <v>15</v>
      </c>
      <c r="G74">
        <f>IFERROR(VLOOKUP($A74, CDS3Y_bbg!F$5:G$241,2), -1)</f>
        <v>40360</v>
      </c>
      <c r="H74">
        <f>IFERROR(VLOOKUP($A74, CDS3Y_bbg!G$5:H$241,2), -1)</f>
        <v>11.75</v>
      </c>
      <c r="I74">
        <f>IFERROR(VLOOKUP($A74, CDS3Y_bbg!H$5:I$241,2), -1)</f>
        <v>44834</v>
      </c>
      <c r="J74">
        <f>IFERROR(VLOOKUP($A74, CDS3Y_bbg!I$5:J$241,2), -1)</f>
        <v>78.167000000000002</v>
      </c>
      <c r="K74">
        <f>IFERROR(VLOOKUP($A74, CDS3Y_bbg!J$5:K$241,2), -1)</f>
        <v>41819</v>
      </c>
      <c r="L74">
        <f>IFERROR(VLOOKUP($A74, CDS3Y_bbg!K$5:L$241,2), -1)</f>
        <v>23.75</v>
      </c>
      <c r="M74">
        <f>IFERROR(VLOOKUP($A74, CDS3Y_bbg!L$5:M$241,2), -1)</f>
        <v>40469</v>
      </c>
      <c r="N74">
        <f>IFERROR(VLOOKUP($A74, CDS3Y_bbg!M$5:N$241,2), -1)</f>
        <v>14.333</v>
      </c>
      <c r="O74">
        <f>IFERROR(VLOOKUP($A74, CDS3Y_bbg!N$5:O$241,2), -1)</f>
        <v>40289</v>
      </c>
      <c r="P74">
        <f>IFERROR(VLOOKUP($A74, CDS3Y_bbg!O$5:P$241,2), -1)</f>
        <v>16</v>
      </c>
      <c r="Q74">
        <f>IFERROR(VLOOKUP($A74, CDS3Y_bbg!P$5:Q$241,2), -1)</f>
        <v>44377</v>
      </c>
      <c r="R74">
        <f>IFERROR(VLOOKUP($A74, CDS3Y_bbg!Q$5:R$241,2), -1)</f>
        <v>38.478999999999999</v>
      </c>
      <c r="S74">
        <f>IFERROR(VLOOKUP($A74, CDS3Y_bbg!R$5:S$241,2), -1)</f>
        <v>43337</v>
      </c>
      <c r="T74">
        <f>IFERROR(VLOOKUP($A74, CDS3Y_bbg!S$5:T$241,2), -1)</f>
        <v>140.875</v>
      </c>
      <c r="U74">
        <f>IFERROR(VLOOKUP($A74, CDS3Y_bbg!T$5:U$241,2), -1)</f>
        <v>42062</v>
      </c>
      <c r="V74">
        <f>IFERROR(VLOOKUP($A74, CDS3Y_bbg!U$5:V$241,2), -1)</f>
        <v>10.5</v>
      </c>
      <c r="W74">
        <f>IFERROR(VLOOKUP($A74, CDS3Y_bbg!V$5:W$241,2), -1)</f>
        <v>42283</v>
      </c>
      <c r="X74">
        <f>IFERROR(VLOOKUP($A74, CDS3Y_bbg!W$5:X$241,2), -1)</f>
        <v>44.8</v>
      </c>
      <c r="Y74">
        <f>IFERROR(VLOOKUP($A74, CDS3Y_bbg!X$5:Y$241,2), -1)</f>
        <v>44468</v>
      </c>
      <c r="Z74">
        <f>IFERROR(VLOOKUP($A74, CDS3Y_bbg!Y$5:Z$241,2), -1)</f>
        <v>25.667999999999999</v>
      </c>
      <c r="AA74">
        <f>IFERROR(VLOOKUP($A74, CDS3Y_bbg!Z$5:AA$241,2), -1)</f>
        <v>40481</v>
      </c>
      <c r="AB74">
        <f>IFERROR(VLOOKUP($A74, CDS3Y_bbg!AA$5:AB$241,2), -1)</f>
        <v>23</v>
      </c>
      <c r="AC74">
        <f>IFERROR(VLOOKUP($A74, CDS3Y_bbg!AB$5:AC$241,2), -1)</f>
        <v>42676</v>
      </c>
      <c r="AD74">
        <f>IFERROR(VLOOKUP($A74, CDS3Y_bbg!AC$5:AD$241,2), -1)</f>
        <v>99.375</v>
      </c>
      <c r="AE74">
        <f>IFERROR(VLOOKUP($A74, CDS3Y_bbg!AD$5:AE$241,2), -1)</f>
        <v>41149</v>
      </c>
      <c r="AF74">
        <f>IFERROR(VLOOKUP($A74, CDS3Y_bbg!AE$5:AF$241,2), -1)</f>
        <v>-1</v>
      </c>
      <c r="AG74">
        <f>IFERROR(VLOOKUP($A74, CDS3Y_bbg!AF$5:AG$241,2), -1)</f>
        <v>42004</v>
      </c>
      <c r="AH74">
        <f>IFERROR(VLOOKUP($A74, CDS3Y_bbg!AG$5:AH$241,2), -1)</f>
        <v>-1</v>
      </c>
      <c r="AI74">
        <f>IFERROR(VLOOKUP($A74, CDS3Y_bbg!AH$5:AI$241,2), -1)</f>
        <v>-1</v>
      </c>
      <c r="AJ74">
        <f>IFERROR(VLOOKUP($A74, CDS3Y_bbg!AI$5:AJ$241,2), -1)</f>
        <v>-1</v>
      </c>
      <c r="AK74">
        <f>IFERROR(VLOOKUP($A74, CDS3Y_bbg!AJ$5:AK$241,2), -1)</f>
        <v>-1</v>
      </c>
      <c r="AL74">
        <f>IFERROR(VLOOKUP($A74, CDS3Y_bbg!AK$5:AL$241,2), -1)</f>
        <v>-1</v>
      </c>
      <c r="AM74">
        <f>IFERROR(VLOOKUP($A74, CDS3Y_bbg!AL$5:AM$241,2), -1)</f>
        <v>-1</v>
      </c>
      <c r="AN74">
        <f>IFERROR(VLOOKUP($A74, CDS3Y_bbg!AM$5:AN$241,2), -1)</f>
        <v>-1</v>
      </c>
      <c r="AO74">
        <f>IFERROR(VLOOKUP($A74, CDS3Y_bbg!AN$5:AO$241,2), -1)</f>
        <v>43424</v>
      </c>
      <c r="AP74">
        <f>IFERROR(VLOOKUP($A74, CDS3Y_bbg!AO$5:AP$241,2), -1)</f>
        <v>-1</v>
      </c>
      <c r="AQ74">
        <f>IFERROR(VLOOKUP($A74, CDS3Y_bbg!AP$5:AQ$241,2), -1)</f>
        <v>44625</v>
      </c>
      <c r="AR74">
        <f>IFERROR(VLOOKUP($A74, CDS3Y_bbg!AQ$5:AR$241,2), -1)</f>
        <v>-1</v>
      </c>
      <c r="AS74">
        <f>IFERROR(VLOOKUP($A74, CDS3Y_bbg!AR$5:AS$241,2), -1)</f>
        <v>44626</v>
      </c>
      <c r="AT74">
        <f>IFERROR(VLOOKUP($A74, CDS3Y_bbg!AS$5:AT$241,2), -1)</f>
        <v>2.2189999999999999</v>
      </c>
      <c r="AU74">
        <f>IFERROR(VLOOKUP($A74, CDS3Y_bbg!AT$5:AU$241,2), -1)</f>
        <v>-1</v>
      </c>
      <c r="AV74">
        <f>IFERROR(VLOOKUP($A74, CDS3Y_bbg!AU$5:AV$241,2), -1)</f>
        <v>-1</v>
      </c>
      <c r="AW74">
        <f>IFERROR(VLOOKUP($A74, CDS3Y_bbg!AV$5:AW$241,2), -1)</f>
        <v>41863</v>
      </c>
      <c r="AX74">
        <f>IFERROR(VLOOKUP($A74, CDS3Y_bbg!AW$5:AX$241,2), -1)</f>
        <v>24.5</v>
      </c>
      <c r="AY74">
        <f>IFERROR(VLOOKUP($A74, CDS3Y_bbg!AX$5:AY$241,2), -1)</f>
        <v>43402</v>
      </c>
      <c r="AZ74">
        <f>IFERROR(VLOOKUP($A74, CDS3Y_bbg!AY$5:AZ$241,2), -1)</f>
        <v>6.75</v>
      </c>
      <c r="BA74">
        <f>IFERROR(VLOOKUP($A74, CDS3Y_bbg!AZ$5:BA$241,2), -1)</f>
        <v>-1</v>
      </c>
      <c r="BB74">
        <f>IFERROR(VLOOKUP($A74, CDS3Y_bbg!BA$5:BB$241,2), -1)</f>
        <v>-1</v>
      </c>
      <c r="BC74">
        <f>IFERROR(VLOOKUP($A74, CDS3Y_bbg!BB$5:BC$241,2), -1)</f>
        <v>41722</v>
      </c>
      <c r="BD74">
        <f>IFERROR(VLOOKUP($A74, CDS3Y_bbg!BC$5:BD$241,2), -1)</f>
        <v>-1</v>
      </c>
      <c r="BE74">
        <f>IFERROR(VLOOKUP($A74, CDS3Y_bbg!BD$5:BE$241,2), -1)</f>
        <v>-1</v>
      </c>
      <c r="BF74">
        <f>IFERROR(VLOOKUP($A74, CDS3Y_bbg!BE$5:BF$241,2), -1)</f>
        <v>-1</v>
      </c>
      <c r="BG74">
        <f>IFERROR(VLOOKUP($A74, CDS3Y_bbg!BF$5:BG$241,2), -1)</f>
        <v>-1</v>
      </c>
      <c r="BH74">
        <f>IFERROR(VLOOKUP($A74, CDS3Y_bbg!BG$5:BH$241,2), -1)</f>
        <v>-1</v>
      </c>
      <c r="BI74">
        <f>IFERROR(VLOOKUP($A74, CDS3Y_bbg!BH$5:BI$241,2), -1)</f>
        <v>43424</v>
      </c>
      <c r="BJ74">
        <f>IFERROR(VLOOKUP($A74, CDS3Y_bbg!BI$5:BJ$241,2), -1)</f>
        <v>-1</v>
      </c>
      <c r="BK74">
        <f>IFERROR(VLOOKUP($A74, CDS3Y_bbg!BJ$5:BK$241,2), -1)</f>
        <v>-1</v>
      </c>
      <c r="BL74">
        <f>IFERROR(VLOOKUP($A74, CDS3Y_bbg!BK$5:BL$241,2), -1)</f>
        <v>-1</v>
      </c>
      <c r="BM74">
        <f>IFERROR(VLOOKUP($A74, CDS3Y_bbg!BL$5:BM$241,2), -1)</f>
        <v>43424</v>
      </c>
      <c r="BN74">
        <f>IFERROR(VLOOKUP($A74, CDS3Y_bbg!BM$5:BN$241,2), -1)</f>
        <v>-1</v>
      </c>
      <c r="BO74">
        <f>IFERROR(VLOOKUP($A74, CDS3Y_bbg!BN$5:BO$241,2), -1)</f>
        <v>43426</v>
      </c>
      <c r="BP74">
        <f>IFERROR(VLOOKUP($A74, CDS3Y_bbg!BO$5:BP$241,2), -1)</f>
        <v>-1</v>
      </c>
      <c r="BQ74">
        <f>IFERROR(VLOOKUP($A74, CDS3Y_bbg!BP$5:BQ$241,2), -1)</f>
        <v>-1</v>
      </c>
      <c r="BR74">
        <f>IFERROR(VLOOKUP($A74, CDS3Y_bbg!BQ$5:BR$241,2), -1)</f>
        <v>-1</v>
      </c>
      <c r="BS74">
        <f>IFERROR(VLOOKUP($A74, CDS3Y_bbg!BR$5:BS$241,2), -1)</f>
        <v>43426</v>
      </c>
      <c r="BT74">
        <f>IFERROR(VLOOKUP($A74, CDS3Y_bbg!BS$5:BT$241,2), -1)</f>
        <v>-1</v>
      </c>
      <c r="BU74">
        <f>IFERROR(VLOOKUP($A74, CDS3Y_bbg!BT$5:BU$241,2), -1)</f>
        <v>-1</v>
      </c>
      <c r="BV74">
        <f>IFERROR(VLOOKUP($A74, CDS3Y_bbg!BU$5:BV$241,2), -1)</f>
        <v>-1</v>
      </c>
      <c r="BW74">
        <f>IFERROR(VLOOKUP($A74, CDS3Y_bbg!BV$5:BW$241,2), -1)</f>
        <v>41915</v>
      </c>
      <c r="BX74">
        <f>IFERROR(VLOOKUP($A74, CDS3Y_bbg!BW$5:BX$241,2), -1)</f>
        <v>-1</v>
      </c>
      <c r="BY74">
        <f>IFERROR(VLOOKUP($A74, CDS3Y_bbg!BX$5:BY$241,2), -1)</f>
        <v>-1</v>
      </c>
      <c r="BZ74">
        <f>IFERROR(VLOOKUP($A74, CDS3Y_bbg!BY$5:BZ$241,2), -1)</f>
        <v>-1</v>
      </c>
      <c r="CA74">
        <f>IFERROR(VLOOKUP($A74, CDS3Y_bbg!BZ$5:CA$241,2), -1)</f>
        <v>41911</v>
      </c>
      <c r="CB74">
        <f>IFERROR(VLOOKUP($A74, CDS3Y_bbg!CA$5:CB$241,2), -1)</f>
        <v>-1</v>
      </c>
      <c r="CC74">
        <f>IFERROR(VLOOKUP($A74, CDS3Y_bbg!CB$5:CC$241,2), -1)</f>
        <v>41912</v>
      </c>
      <c r="CD74">
        <f>IFERROR(VLOOKUP($A74, CDS3Y_bbg!CC$5:CD$241,2), -1)</f>
        <v>-1</v>
      </c>
      <c r="CE74">
        <f>IFERROR(VLOOKUP($A74, CDS3Y_bbg!CD$5:CE$241,2), -1)</f>
        <v>43332</v>
      </c>
      <c r="CF74">
        <f>IFERROR(VLOOKUP($A74, CDS3Y_bbg!CE$5:CF$241,2), -1)</f>
        <v>4.5830000000000002</v>
      </c>
      <c r="CG74">
        <f>IFERROR(VLOOKUP($A74, CDS3Y_bbg!CF$5:CG$241,2), -1)</f>
        <v>41893</v>
      </c>
      <c r="CH74">
        <f>IFERROR(VLOOKUP($A74, CDS3Y_bbg!CG$5:CH$241,2), -1)</f>
        <v>-1</v>
      </c>
      <c r="CI74">
        <f>IFERROR(VLOOKUP($A74, CDS3Y_bbg!CH$5:CI$241,2), -1)</f>
        <v>-1</v>
      </c>
      <c r="CJ74">
        <f>IFERROR(VLOOKUP($A74, CDS3Y_bbg!CI$5:CJ$241,2), -1)</f>
        <v>-1</v>
      </c>
      <c r="CK74">
        <f>IFERROR(VLOOKUP($A74, CDS3Y_bbg!CJ$5:CK$241,2), -1)</f>
        <v>41844</v>
      </c>
      <c r="CL74">
        <f>IFERROR(VLOOKUP($A74, CDS3Y_bbg!CK$5:CL$241,2), -1)</f>
        <v>17.001000000000001</v>
      </c>
      <c r="CM74">
        <f>IFERROR(VLOOKUP($A74, CDS3Y_bbg!CL$5:CM$241,2), -1)</f>
        <v>-1</v>
      </c>
      <c r="CN74">
        <f>IFERROR(VLOOKUP($A74, CDS3Y_bbg!CM$5:CN$241,2), -1)</f>
        <v>-1</v>
      </c>
    </row>
    <row r="75" spans="1:92" x14ac:dyDescent="0.25">
      <c r="A75" s="1">
        <v>38776</v>
      </c>
      <c r="B75">
        <f>IFERROR(VLOOKUP($A75, CDS3Y_bbg!A$5:B$241,2), -1)</f>
        <v>63.57</v>
      </c>
      <c r="C75">
        <f>IFERROR(VLOOKUP($A75, CDS3Y_bbg!B$5:C$241,2), -1)</f>
        <v>41831</v>
      </c>
      <c r="D75">
        <f>IFERROR(VLOOKUP($A75, CDS3Y_bbg!C$5:D$241,2), -1)</f>
        <v>22.375</v>
      </c>
      <c r="E75">
        <f>IFERROR(VLOOKUP($A75, CDS3Y_bbg!D$5:E$241,2), -1)</f>
        <v>44895</v>
      </c>
      <c r="F75">
        <f>IFERROR(VLOOKUP($A75, CDS3Y_bbg!E$5:F$241,2), -1)</f>
        <v>14.375</v>
      </c>
      <c r="G75">
        <f>IFERROR(VLOOKUP($A75, CDS3Y_bbg!F$5:G$241,2), -1)</f>
        <v>40360</v>
      </c>
      <c r="H75">
        <f>IFERROR(VLOOKUP($A75, CDS3Y_bbg!G$5:H$241,2), -1)</f>
        <v>11.625</v>
      </c>
      <c r="I75">
        <f>IFERROR(VLOOKUP($A75, CDS3Y_bbg!H$5:I$241,2), -1)</f>
        <v>44834</v>
      </c>
      <c r="J75">
        <f>IFERROR(VLOOKUP($A75, CDS3Y_bbg!I$5:J$241,2), -1)</f>
        <v>54.582999999999998</v>
      </c>
      <c r="K75">
        <f>IFERROR(VLOOKUP($A75, CDS3Y_bbg!J$5:K$241,2), -1)</f>
        <v>41819</v>
      </c>
      <c r="L75">
        <f>IFERROR(VLOOKUP($A75, CDS3Y_bbg!K$5:L$241,2), -1)</f>
        <v>22.625</v>
      </c>
      <c r="M75">
        <f>IFERROR(VLOOKUP($A75, CDS3Y_bbg!L$5:M$241,2), -1)</f>
        <v>40469</v>
      </c>
      <c r="N75">
        <f>IFERROR(VLOOKUP($A75, CDS3Y_bbg!M$5:N$241,2), -1)</f>
        <v>14.438000000000001</v>
      </c>
      <c r="O75">
        <f>IFERROR(VLOOKUP($A75, CDS3Y_bbg!N$5:O$241,2), -1)</f>
        <v>40289</v>
      </c>
      <c r="P75">
        <f>IFERROR(VLOOKUP($A75, CDS3Y_bbg!O$5:P$241,2), -1)</f>
        <v>15.438000000000001</v>
      </c>
      <c r="Q75">
        <f>IFERROR(VLOOKUP($A75, CDS3Y_bbg!P$5:Q$241,2), -1)</f>
        <v>44377</v>
      </c>
      <c r="R75">
        <f>IFERROR(VLOOKUP($A75, CDS3Y_bbg!Q$5:R$241,2), -1)</f>
        <v>30.744</v>
      </c>
      <c r="S75">
        <f>IFERROR(VLOOKUP($A75, CDS3Y_bbg!R$5:S$241,2), -1)</f>
        <v>43337</v>
      </c>
      <c r="T75">
        <f>IFERROR(VLOOKUP($A75, CDS3Y_bbg!S$5:T$241,2), -1)</f>
        <v>111.333</v>
      </c>
      <c r="U75">
        <f>IFERROR(VLOOKUP($A75, CDS3Y_bbg!T$5:U$241,2), -1)</f>
        <v>42062</v>
      </c>
      <c r="V75">
        <f>IFERROR(VLOOKUP($A75, CDS3Y_bbg!U$5:V$241,2), -1)</f>
        <v>11.5</v>
      </c>
      <c r="W75">
        <f>IFERROR(VLOOKUP($A75, CDS3Y_bbg!V$5:W$241,2), -1)</f>
        <v>42283</v>
      </c>
      <c r="X75">
        <f>IFERROR(VLOOKUP($A75, CDS3Y_bbg!W$5:X$241,2), -1)</f>
        <v>32.6</v>
      </c>
      <c r="Y75">
        <f>IFERROR(VLOOKUP($A75, CDS3Y_bbg!X$5:Y$241,2), -1)</f>
        <v>44468</v>
      </c>
      <c r="Z75">
        <f>IFERROR(VLOOKUP($A75, CDS3Y_bbg!Y$5:Z$241,2), -1)</f>
        <v>22.001000000000001</v>
      </c>
      <c r="AA75">
        <f>IFERROR(VLOOKUP($A75, CDS3Y_bbg!Z$5:AA$241,2), -1)</f>
        <v>40481</v>
      </c>
      <c r="AB75">
        <f>IFERROR(VLOOKUP($A75, CDS3Y_bbg!AA$5:AB$241,2), -1)</f>
        <v>25.5</v>
      </c>
      <c r="AC75">
        <f>IFERROR(VLOOKUP($A75, CDS3Y_bbg!AB$5:AC$241,2), -1)</f>
        <v>42676</v>
      </c>
      <c r="AD75">
        <f>IFERROR(VLOOKUP($A75, CDS3Y_bbg!AC$5:AD$241,2), -1)</f>
        <v>72.25</v>
      </c>
      <c r="AE75">
        <f>IFERROR(VLOOKUP($A75, CDS3Y_bbg!AD$5:AE$241,2), -1)</f>
        <v>41149</v>
      </c>
      <c r="AF75">
        <f>IFERROR(VLOOKUP($A75, CDS3Y_bbg!AE$5:AF$241,2), -1)</f>
        <v>-1</v>
      </c>
      <c r="AG75">
        <f>IFERROR(VLOOKUP($A75, CDS3Y_bbg!AF$5:AG$241,2), -1)</f>
        <v>42004</v>
      </c>
      <c r="AH75">
        <f>IFERROR(VLOOKUP($A75, CDS3Y_bbg!AG$5:AH$241,2), -1)</f>
        <v>-1</v>
      </c>
      <c r="AI75">
        <f>IFERROR(VLOOKUP($A75, CDS3Y_bbg!AH$5:AI$241,2), -1)</f>
        <v>-1</v>
      </c>
      <c r="AJ75">
        <f>IFERROR(VLOOKUP($A75, CDS3Y_bbg!AI$5:AJ$241,2), -1)</f>
        <v>-1</v>
      </c>
      <c r="AK75">
        <f>IFERROR(VLOOKUP($A75, CDS3Y_bbg!AJ$5:AK$241,2), -1)</f>
        <v>-1</v>
      </c>
      <c r="AL75">
        <f>IFERROR(VLOOKUP($A75, CDS3Y_bbg!AK$5:AL$241,2), -1)</f>
        <v>-1</v>
      </c>
      <c r="AM75">
        <f>IFERROR(VLOOKUP($A75, CDS3Y_bbg!AL$5:AM$241,2), -1)</f>
        <v>-1</v>
      </c>
      <c r="AN75">
        <f>IFERROR(VLOOKUP($A75, CDS3Y_bbg!AM$5:AN$241,2), -1)</f>
        <v>-1</v>
      </c>
      <c r="AO75">
        <f>IFERROR(VLOOKUP($A75, CDS3Y_bbg!AN$5:AO$241,2), -1)</f>
        <v>43424</v>
      </c>
      <c r="AP75">
        <f>IFERROR(VLOOKUP($A75, CDS3Y_bbg!AO$5:AP$241,2), -1)</f>
        <v>-1</v>
      </c>
      <c r="AQ75">
        <f>IFERROR(VLOOKUP($A75, CDS3Y_bbg!AP$5:AQ$241,2), -1)</f>
        <v>44625</v>
      </c>
      <c r="AR75">
        <f>IFERROR(VLOOKUP($A75, CDS3Y_bbg!AQ$5:AR$241,2), -1)</f>
        <v>-1</v>
      </c>
      <c r="AS75">
        <f>IFERROR(VLOOKUP($A75, CDS3Y_bbg!AR$5:AS$241,2), -1)</f>
        <v>44626</v>
      </c>
      <c r="AT75">
        <f>IFERROR(VLOOKUP($A75, CDS3Y_bbg!AS$5:AT$241,2), -1)</f>
        <v>2.2189999999999999</v>
      </c>
      <c r="AU75">
        <f>IFERROR(VLOOKUP($A75, CDS3Y_bbg!AT$5:AU$241,2), -1)</f>
        <v>-1</v>
      </c>
      <c r="AV75">
        <f>IFERROR(VLOOKUP($A75, CDS3Y_bbg!AU$5:AV$241,2), -1)</f>
        <v>-1</v>
      </c>
      <c r="AW75">
        <f>IFERROR(VLOOKUP($A75, CDS3Y_bbg!AV$5:AW$241,2), -1)</f>
        <v>41863</v>
      </c>
      <c r="AX75">
        <f>IFERROR(VLOOKUP($A75, CDS3Y_bbg!AW$5:AX$241,2), -1)</f>
        <v>24.5</v>
      </c>
      <c r="AY75">
        <f>IFERROR(VLOOKUP($A75, CDS3Y_bbg!AX$5:AY$241,2), -1)</f>
        <v>43402</v>
      </c>
      <c r="AZ75">
        <f>IFERROR(VLOOKUP($A75, CDS3Y_bbg!AY$5:AZ$241,2), -1)</f>
        <v>5.8129999999999997</v>
      </c>
      <c r="BA75">
        <f>IFERROR(VLOOKUP($A75, CDS3Y_bbg!AZ$5:BA$241,2), -1)</f>
        <v>-1</v>
      </c>
      <c r="BB75">
        <f>IFERROR(VLOOKUP($A75, CDS3Y_bbg!BA$5:BB$241,2), -1)</f>
        <v>-1</v>
      </c>
      <c r="BC75">
        <f>IFERROR(VLOOKUP($A75, CDS3Y_bbg!BB$5:BC$241,2), -1)</f>
        <v>41722</v>
      </c>
      <c r="BD75">
        <f>IFERROR(VLOOKUP($A75, CDS3Y_bbg!BC$5:BD$241,2), -1)</f>
        <v>-1</v>
      </c>
      <c r="BE75">
        <f>IFERROR(VLOOKUP($A75, CDS3Y_bbg!BD$5:BE$241,2), -1)</f>
        <v>-1</v>
      </c>
      <c r="BF75">
        <f>IFERROR(VLOOKUP($A75, CDS3Y_bbg!BE$5:BF$241,2), -1)</f>
        <v>-1</v>
      </c>
      <c r="BG75">
        <f>IFERROR(VLOOKUP($A75, CDS3Y_bbg!BF$5:BG$241,2), -1)</f>
        <v>-1</v>
      </c>
      <c r="BH75">
        <f>IFERROR(VLOOKUP($A75, CDS3Y_bbg!BG$5:BH$241,2), -1)</f>
        <v>-1</v>
      </c>
      <c r="BI75">
        <f>IFERROR(VLOOKUP($A75, CDS3Y_bbg!BH$5:BI$241,2), -1)</f>
        <v>43424</v>
      </c>
      <c r="BJ75">
        <f>IFERROR(VLOOKUP($A75, CDS3Y_bbg!BI$5:BJ$241,2), -1)</f>
        <v>-1</v>
      </c>
      <c r="BK75">
        <f>IFERROR(VLOOKUP($A75, CDS3Y_bbg!BJ$5:BK$241,2), -1)</f>
        <v>-1</v>
      </c>
      <c r="BL75">
        <f>IFERROR(VLOOKUP($A75, CDS3Y_bbg!BK$5:BL$241,2), -1)</f>
        <v>-1</v>
      </c>
      <c r="BM75">
        <f>IFERROR(VLOOKUP($A75, CDS3Y_bbg!BL$5:BM$241,2), -1)</f>
        <v>43424</v>
      </c>
      <c r="BN75">
        <f>IFERROR(VLOOKUP($A75, CDS3Y_bbg!BM$5:BN$241,2), -1)</f>
        <v>-1</v>
      </c>
      <c r="BO75">
        <f>IFERROR(VLOOKUP($A75, CDS3Y_bbg!BN$5:BO$241,2), -1)</f>
        <v>43426</v>
      </c>
      <c r="BP75">
        <f>IFERROR(VLOOKUP($A75, CDS3Y_bbg!BO$5:BP$241,2), -1)</f>
        <v>-1</v>
      </c>
      <c r="BQ75">
        <f>IFERROR(VLOOKUP($A75, CDS3Y_bbg!BP$5:BQ$241,2), -1)</f>
        <v>-1</v>
      </c>
      <c r="BR75">
        <f>IFERROR(VLOOKUP($A75, CDS3Y_bbg!BQ$5:BR$241,2), -1)</f>
        <v>-1</v>
      </c>
      <c r="BS75">
        <f>IFERROR(VLOOKUP($A75, CDS3Y_bbg!BR$5:BS$241,2), -1)</f>
        <v>43426</v>
      </c>
      <c r="BT75">
        <f>IFERROR(VLOOKUP($A75, CDS3Y_bbg!BS$5:BT$241,2), -1)</f>
        <v>-1</v>
      </c>
      <c r="BU75">
        <f>IFERROR(VLOOKUP($A75, CDS3Y_bbg!BT$5:BU$241,2), -1)</f>
        <v>-1</v>
      </c>
      <c r="BV75">
        <f>IFERROR(VLOOKUP($A75, CDS3Y_bbg!BU$5:BV$241,2), -1)</f>
        <v>-1</v>
      </c>
      <c r="BW75">
        <f>IFERROR(VLOOKUP($A75, CDS3Y_bbg!BV$5:BW$241,2), -1)</f>
        <v>41915</v>
      </c>
      <c r="BX75">
        <f>IFERROR(VLOOKUP($A75, CDS3Y_bbg!BW$5:BX$241,2), -1)</f>
        <v>-1</v>
      </c>
      <c r="BY75">
        <f>IFERROR(VLOOKUP($A75, CDS3Y_bbg!BX$5:BY$241,2), -1)</f>
        <v>-1</v>
      </c>
      <c r="BZ75">
        <f>IFERROR(VLOOKUP($A75, CDS3Y_bbg!BY$5:BZ$241,2), -1)</f>
        <v>-1</v>
      </c>
      <c r="CA75">
        <f>IFERROR(VLOOKUP($A75, CDS3Y_bbg!BZ$5:CA$241,2), -1)</f>
        <v>41911</v>
      </c>
      <c r="CB75">
        <f>IFERROR(VLOOKUP($A75, CDS3Y_bbg!CA$5:CB$241,2), -1)</f>
        <v>-1</v>
      </c>
      <c r="CC75">
        <f>IFERROR(VLOOKUP($A75, CDS3Y_bbg!CB$5:CC$241,2), -1)</f>
        <v>41912</v>
      </c>
      <c r="CD75">
        <f>IFERROR(VLOOKUP($A75, CDS3Y_bbg!CC$5:CD$241,2), -1)</f>
        <v>-1</v>
      </c>
      <c r="CE75">
        <f>IFERROR(VLOOKUP($A75, CDS3Y_bbg!CD$5:CE$241,2), -1)</f>
        <v>43332</v>
      </c>
      <c r="CF75">
        <f>IFERROR(VLOOKUP($A75, CDS3Y_bbg!CE$5:CF$241,2), -1)</f>
        <v>4.25</v>
      </c>
      <c r="CG75">
        <f>IFERROR(VLOOKUP($A75, CDS3Y_bbg!CF$5:CG$241,2), -1)</f>
        <v>41893</v>
      </c>
      <c r="CH75">
        <f>IFERROR(VLOOKUP($A75, CDS3Y_bbg!CG$5:CH$241,2), -1)</f>
        <v>-1</v>
      </c>
      <c r="CI75">
        <f>IFERROR(VLOOKUP($A75, CDS3Y_bbg!CH$5:CI$241,2), -1)</f>
        <v>-1</v>
      </c>
      <c r="CJ75">
        <f>IFERROR(VLOOKUP($A75, CDS3Y_bbg!CI$5:CJ$241,2), -1)</f>
        <v>-1</v>
      </c>
      <c r="CK75">
        <f>IFERROR(VLOOKUP($A75, CDS3Y_bbg!CJ$5:CK$241,2), -1)</f>
        <v>41844</v>
      </c>
      <c r="CL75">
        <f>IFERROR(VLOOKUP($A75, CDS3Y_bbg!CK$5:CL$241,2), -1)</f>
        <v>19.501000000000001</v>
      </c>
      <c r="CM75">
        <f>IFERROR(VLOOKUP($A75, CDS3Y_bbg!CL$5:CM$241,2), -1)</f>
        <v>-1</v>
      </c>
      <c r="CN75">
        <f>IFERROR(VLOOKUP($A75, CDS3Y_bbg!CM$5:CN$241,2), -1)</f>
        <v>-1</v>
      </c>
    </row>
    <row r="76" spans="1:92" x14ac:dyDescent="0.25">
      <c r="A76" s="1">
        <v>38807</v>
      </c>
      <c r="B76">
        <f>IFERROR(VLOOKUP($A76, CDS3Y_bbg!A$5:B$241,2), -1)</f>
        <v>89.875</v>
      </c>
      <c r="C76">
        <f>IFERROR(VLOOKUP($A76, CDS3Y_bbg!B$5:C$241,2), -1)</f>
        <v>41831</v>
      </c>
      <c r="D76">
        <f>IFERROR(VLOOKUP($A76, CDS3Y_bbg!C$5:D$241,2), -1)</f>
        <v>22.125</v>
      </c>
      <c r="E76">
        <f>IFERROR(VLOOKUP($A76, CDS3Y_bbg!D$5:E$241,2), -1)</f>
        <v>44895</v>
      </c>
      <c r="F76">
        <f>IFERROR(VLOOKUP($A76, CDS3Y_bbg!E$5:F$241,2), -1)</f>
        <v>14.833</v>
      </c>
      <c r="G76">
        <f>IFERROR(VLOOKUP($A76, CDS3Y_bbg!F$5:G$241,2), -1)</f>
        <v>40360</v>
      </c>
      <c r="H76">
        <f>IFERROR(VLOOKUP($A76, CDS3Y_bbg!G$5:H$241,2), -1)</f>
        <v>14.313000000000001</v>
      </c>
      <c r="I76">
        <f>IFERROR(VLOOKUP($A76, CDS3Y_bbg!H$5:I$241,2), -1)</f>
        <v>44834</v>
      </c>
      <c r="J76">
        <f>IFERROR(VLOOKUP($A76, CDS3Y_bbg!I$5:J$241,2), -1)</f>
        <v>83.534000000000006</v>
      </c>
      <c r="K76">
        <f>IFERROR(VLOOKUP($A76, CDS3Y_bbg!J$5:K$241,2), -1)</f>
        <v>41819</v>
      </c>
      <c r="L76">
        <f>IFERROR(VLOOKUP($A76, CDS3Y_bbg!K$5:L$241,2), -1)</f>
        <v>22.8</v>
      </c>
      <c r="M76">
        <f>IFERROR(VLOOKUP($A76, CDS3Y_bbg!L$5:M$241,2), -1)</f>
        <v>40469</v>
      </c>
      <c r="N76">
        <f>IFERROR(VLOOKUP($A76, CDS3Y_bbg!M$5:N$241,2), -1)</f>
        <v>15.5</v>
      </c>
      <c r="O76">
        <f>IFERROR(VLOOKUP($A76, CDS3Y_bbg!N$5:O$241,2), -1)</f>
        <v>40289</v>
      </c>
      <c r="P76">
        <f>IFERROR(VLOOKUP($A76, CDS3Y_bbg!O$5:P$241,2), -1)</f>
        <v>18.437999999999999</v>
      </c>
      <c r="Q76">
        <f>IFERROR(VLOOKUP($A76, CDS3Y_bbg!P$5:Q$241,2), -1)</f>
        <v>44377</v>
      </c>
      <c r="R76">
        <f>IFERROR(VLOOKUP($A76, CDS3Y_bbg!Q$5:R$241,2), -1)</f>
        <v>43.755000000000003</v>
      </c>
      <c r="S76">
        <f>IFERROR(VLOOKUP($A76, CDS3Y_bbg!R$5:S$241,2), -1)</f>
        <v>43337</v>
      </c>
      <c r="T76">
        <f>IFERROR(VLOOKUP($A76, CDS3Y_bbg!S$5:T$241,2), -1)</f>
        <v>117.333</v>
      </c>
      <c r="U76">
        <f>IFERROR(VLOOKUP($A76, CDS3Y_bbg!T$5:U$241,2), -1)</f>
        <v>42062</v>
      </c>
      <c r="V76">
        <f>IFERROR(VLOOKUP($A76, CDS3Y_bbg!U$5:V$241,2), -1)</f>
        <v>14.125</v>
      </c>
      <c r="W76">
        <f>IFERROR(VLOOKUP($A76, CDS3Y_bbg!V$5:W$241,2), -1)</f>
        <v>42283</v>
      </c>
      <c r="X76">
        <f>IFERROR(VLOOKUP($A76, CDS3Y_bbg!W$5:X$241,2), -1)</f>
        <v>41.929000000000002</v>
      </c>
      <c r="Y76">
        <f>IFERROR(VLOOKUP($A76, CDS3Y_bbg!X$5:Y$241,2), -1)</f>
        <v>44468</v>
      </c>
      <c r="Z76">
        <f>IFERROR(VLOOKUP($A76, CDS3Y_bbg!Y$5:Z$241,2), -1)</f>
        <v>30.335999999999999</v>
      </c>
      <c r="AA76">
        <f>IFERROR(VLOOKUP($A76, CDS3Y_bbg!Z$5:AA$241,2), -1)</f>
        <v>40481</v>
      </c>
      <c r="AB76">
        <f>IFERROR(VLOOKUP($A76, CDS3Y_bbg!AA$5:AB$241,2), -1)</f>
        <v>30.832999999999998</v>
      </c>
      <c r="AC76">
        <f>IFERROR(VLOOKUP($A76, CDS3Y_bbg!AB$5:AC$241,2), -1)</f>
        <v>42676</v>
      </c>
      <c r="AD76">
        <f>IFERROR(VLOOKUP($A76, CDS3Y_bbg!AC$5:AD$241,2), -1)</f>
        <v>93.042000000000002</v>
      </c>
      <c r="AE76">
        <f>IFERROR(VLOOKUP($A76, CDS3Y_bbg!AD$5:AE$241,2), -1)</f>
        <v>41149</v>
      </c>
      <c r="AF76">
        <f>IFERROR(VLOOKUP($A76, CDS3Y_bbg!AE$5:AF$241,2), -1)</f>
        <v>-1</v>
      </c>
      <c r="AG76">
        <f>IFERROR(VLOOKUP($A76, CDS3Y_bbg!AF$5:AG$241,2), -1)</f>
        <v>42004</v>
      </c>
      <c r="AH76">
        <f>IFERROR(VLOOKUP($A76, CDS3Y_bbg!AG$5:AH$241,2), -1)</f>
        <v>-1</v>
      </c>
      <c r="AI76">
        <f>IFERROR(VLOOKUP($A76, CDS3Y_bbg!AH$5:AI$241,2), -1)</f>
        <v>-1</v>
      </c>
      <c r="AJ76">
        <f>IFERROR(VLOOKUP($A76, CDS3Y_bbg!AI$5:AJ$241,2), -1)</f>
        <v>-1</v>
      </c>
      <c r="AK76">
        <f>IFERROR(VLOOKUP($A76, CDS3Y_bbg!AJ$5:AK$241,2), -1)</f>
        <v>-1</v>
      </c>
      <c r="AL76">
        <f>IFERROR(VLOOKUP($A76, CDS3Y_bbg!AK$5:AL$241,2), -1)</f>
        <v>-1</v>
      </c>
      <c r="AM76">
        <f>IFERROR(VLOOKUP($A76, CDS3Y_bbg!AL$5:AM$241,2), -1)</f>
        <v>-1</v>
      </c>
      <c r="AN76">
        <f>IFERROR(VLOOKUP($A76, CDS3Y_bbg!AM$5:AN$241,2), -1)</f>
        <v>-1</v>
      </c>
      <c r="AO76">
        <f>IFERROR(VLOOKUP($A76, CDS3Y_bbg!AN$5:AO$241,2), -1)</f>
        <v>43424</v>
      </c>
      <c r="AP76">
        <f>IFERROR(VLOOKUP($A76, CDS3Y_bbg!AO$5:AP$241,2), -1)</f>
        <v>-1</v>
      </c>
      <c r="AQ76">
        <f>IFERROR(VLOOKUP($A76, CDS3Y_bbg!AP$5:AQ$241,2), -1)</f>
        <v>44625</v>
      </c>
      <c r="AR76">
        <f>IFERROR(VLOOKUP($A76, CDS3Y_bbg!AQ$5:AR$241,2), -1)</f>
        <v>-1</v>
      </c>
      <c r="AS76">
        <f>IFERROR(VLOOKUP($A76, CDS3Y_bbg!AR$5:AS$241,2), -1)</f>
        <v>44626</v>
      </c>
      <c r="AT76">
        <f>IFERROR(VLOOKUP($A76, CDS3Y_bbg!AS$5:AT$241,2), -1)</f>
        <v>2.2189999999999999</v>
      </c>
      <c r="AU76">
        <f>IFERROR(VLOOKUP($A76, CDS3Y_bbg!AT$5:AU$241,2), -1)</f>
        <v>-1</v>
      </c>
      <c r="AV76">
        <f>IFERROR(VLOOKUP($A76, CDS3Y_bbg!AU$5:AV$241,2), -1)</f>
        <v>-1</v>
      </c>
      <c r="AW76">
        <f>IFERROR(VLOOKUP($A76, CDS3Y_bbg!AV$5:AW$241,2), -1)</f>
        <v>41863</v>
      </c>
      <c r="AX76">
        <f>IFERROR(VLOOKUP($A76, CDS3Y_bbg!AW$5:AX$241,2), -1)</f>
        <v>13.5</v>
      </c>
      <c r="AY76">
        <f>IFERROR(VLOOKUP($A76, CDS3Y_bbg!AX$5:AY$241,2), -1)</f>
        <v>43402</v>
      </c>
      <c r="AZ76">
        <f>IFERROR(VLOOKUP($A76, CDS3Y_bbg!AY$5:AZ$241,2), -1)</f>
        <v>6.1879999999999997</v>
      </c>
      <c r="BA76">
        <f>IFERROR(VLOOKUP($A76, CDS3Y_bbg!AZ$5:BA$241,2), -1)</f>
        <v>-1</v>
      </c>
      <c r="BB76">
        <f>IFERROR(VLOOKUP($A76, CDS3Y_bbg!BA$5:BB$241,2), -1)</f>
        <v>-1</v>
      </c>
      <c r="BC76">
        <f>IFERROR(VLOOKUP($A76, CDS3Y_bbg!BB$5:BC$241,2), -1)</f>
        <v>41722</v>
      </c>
      <c r="BD76">
        <f>IFERROR(VLOOKUP($A76, CDS3Y_bbg!BC$5:BD$241,2), -1)</f>
        <v>-1</v>
      </c>
      <c r="BE76">
        <f>IFERROR(VLOOKUP($A76, CDS3Y_bbg!BD$5:BE$241,2), -1)</f>
        <v>-1</v>
      </c>
      <c r="BF76">
        <f>IFERROR(VLOOKUP($A76, CDS3Y_bbg!BE$5:BF$241,2), -1)</f>
        <v>-1</v>
      </c>
      <c r="BG76">
        <f>IFERROR(VLOOKUP($A76, CDS3Y_bbg!BF$5:BG$241,2), -1)</f>
        <v>-1</v>
      </c>
      <c r="BH76">
        <f>IFERROR(VLOOKUP($A76, CDS3Y_bbg!BG$5:BH$241,2), -1)</f>
        <v>-1</v>
      </c>
      <c r="BI76">
        <f>IFERROR(VLOOKUP($A76, CDS3Y_bbg!BH$5:BI$241,2), -1)</f>
        <v>43424</v>
      </c>
      <c r="BJ76">
        <f>IFERROR(VLOOKUP($A76, CDS3Y_bbg!BI$5:BJ$241,2), -1)</f>
        <v>-1</v>
      </c>
      <c r="BK76">
        <f>IFERROR(VLOOKUP($A76, CDS3Y_bbg!BJ$5:BK$241,2), -1)</f>
        <v>-1</v>
      </c>
      <c r="BL76">
        <f>IFERROR(VLOOKUP($A76, CDS3Y_bbg!BK$5:BL$241,2), -1)</f>
        <v>-1</v>
      </c>
      <c r="BM76">
        <f>IFERROR(VLOOKUP($A76, CDS3Y_bbg!BL$5:BM$241,2), -1)</f>
        <v>43424</v>
      </c>
      <c r="BN76">
        <f>IFERROR(VLOOKUP($A76, CDS3Y_bbg!BM$5:BN$241,2), -1)</f>
        <v>-1</v>
      </c>
      <c r="BO76">
        <f>IFERROR(VLOOKUP($A76, CDS3Y_bbg!BN$5:BO$241,2), -1)</f>
        <v>43426</v>
      </c>
      <c r="BP76">
        <f>IFERROR(VLOOKUP($A76, CDS3Y_bbg!BO$5:BP$241,2), -1)</f>
        <v>-1</v>
      </c>
      <c r="BQ76">
        <f>IFERROR(VLOOKUP($A76, CDS3Y_bbg!BP$5:BQ$241,2), -1)</f>
        <v>-1</v>
      </c>
      <c r="BR76">
        <f>IFERROR(VLOOKUP($A76, CDS3Y_bbg!BQ$5:BR$241,2), -1)</f>
        <v>-1</v>
      </c>
      <c r="BS76">
        <f>IFERROR(VLOOKUP($A76, CDS3Y_bbg!BR$5:BS$241,2), -1)</f>
        <v>43426</v>
      </c>
      <c r="BT76">
        <f>IFERROR(VLOOKUP($A76, CDS3Y_bbg!BS$5:BT$241,2), -1)</f>
        <v>-1</v>
      </c>
      <c r="BU76">
        <f>IFERROR(VLOOKUP($A76, CDS3Y_bbg!BT$5:BU$241,2), -1)</f>
        <v>-1</v>
      </c>
      <c r="BV76">
        <f>IFERROR(VLOOKUP($A76, CDS3Y_bbg!BU$5:BV$241,2), -1)</f>
        <v>-1</v>
      </c>
      <c r="BW76">
        <f>IFERROR(VLOOKUP($A76, CDS3Y_bbg!BV$5:BW$241,2), -1)</f>
        <v>41915</v>
      </c>
      <c r="BX76">
        <f>IFERROR(VLOOKUP($A76, CDS3Y_bbg!BW$5:BX$241,2), -1)</f>
        <v>-1</v>
      </c>
      <c r="BY76">
        <f>IFERROR(VLOOKUP($A76, CDS3Y_bbg!BX$5:BY$241,2), -1)</f>
        <v>-1</v>
      </c>
      <c r="BZ76">
        <f>IFERROR(VLOOKUP($A76, CDS3Y_bbg!BY$5:BZ$241,2), -1)</f>
        <v>-1</v>
      </c>
      <c r="CA76">
        <f>IFERROR(VLOOKUP($A76, CDS3Y_bbg!BZ$5:CA$241,2), -1)</f>
        <v>41911</v>
      </c>
      <c r="CB76">
        <f>IFERROR(VLOOKUP($A76, CDS3Y_bbg!CA$5:CB$241,2), -1)</f>
        <v>-1</v>
      </c>
      <c r="CC76">
        <f>IFERROR(VLOOKUP($A76, CDS3Y_bbg!CB$5:CC$241,2), -1)</f>
        <v>41912</v>
      </c>
      <c r="CD76">
        <f>IFERROR(VLOOKUP($A76, CDS3Y_bbg!CC$5:CD$241,2), -1)</f>
        <v>-1</v>
      </c>
      <c r="CE76">
        <f>IFERROR(VLOOKUP($A76, CDS3Y_bbg!CD$5:CE$241,2), -1)</f>
        <v>43332</v>
      </c>
      <c r="CF76">
        <f>IFERROR(VLOOKUP($A76, CDS3Y_bbg!CE$5:CF$241,2), -1)</f>
        <v>4.25</v>
      </c>
      <c r="CG76">
        <f>IFERROR(VLOOKUP($A76, CDS3Y_bbg!CF$5:CG$241,2), -1)</f>
        <v>41893</v>
      </c>
      <c r="CH76">
        <f>IFERROR(VLOOKUP($A76, CDS3Y_bbg!CG$5:CH$241,2), -1)</f>
        <v>-1</v>
      </c>
      <c r="CI76">
        <f>IFERROR(VLOOKUP($A76, CDS3Y_bbg!CH$5:CI$241,2), -1)</f>
        <v>-1</v>
      </c>
      <c r="CJ76">
        <f>IFERROR(VLOOKUP($A76, CDS3Y_bbg!CI$5:CJ$241,2), -1)</f>
        <v>-1</v>
      </c>
      <c r="CK76">
        <f>IFERROR(VLOOKUP($A76, CDS3Y_bbg!CJ$5:CK$241,2), -1)</f>
        <v>41844</v>
      </c>
      <c r="CL76">
        <f>IFERROR(VLOOKUP($A76, CDS3Y_bbg!CK$5:CL$241,2), -1)</f>
        <v>25.501999999999999</v>
      </c>
      <c r="CM76">
        <f>IFERROR(VLOOKUP($A76, CDS3Y_bbg!CL$5:CM$241,2), -1)</f>
        <v>-1</v>
      </c>
      <c r="CN76">
        <f>IFERROR(VLOOKUP($A76, CDS3Y_bbg!CM$5:CN$241,2), -1)</f>
        <v>-1</v>
      </c>
    </row>
    <row r="77" spans="1:92" x14ac:dyDescent="0.25">
      <c r="A77" s="1">
        <v>38835</v>
      </c>
      <c r="B77">
        <f>IFERROR(VLOOKUP($A77, CDS3Y_bbg!A$5:B$241,2), -1)</f>
        <v>68.525999999999996</v>
      </c>
      <c r="C77">
        <f>IFERROR(VLOOKUP($A77, CDS3Y_bbg!B$5:C$241,2), -1)</f>
        <v>41831</v>
      </c>
      <c r="D77">
        <f>IFERROR(VLOOKUP($A77, CDS3Y_bbg!C$5:D$241,2), -1)</f>
        <v>21.5</v>
      </c>
      <c r="E77">
        <f>IFERROR(VLOOKUP($A77, CDS3Y_bbg!D$5:E$241,2), -1)</f>
        <v>44895</v>
      </c>
      <c r="F77">
        <f>IFERROR(VLOOKUP($A77, CDS3Y_bbg!E$5:F$241,2), -1)</f>
        <v>14.125</v>
      </c>
      <c r="G77">
        <f>IFERROR(VLOOKUP($A77, CDS3Y_bbg!F$5:G$241,2), -1)</f>
        <v>40360</v>
      </c>
      <c r="H77">
        <f>IFERROR(VLOOKUP($A77, CDS3Y_bbg!G$5:H$241,2), -1)</f>
        <v>13.813000000000001</v>
      </c>
      <c r="I77">
        <f>IFERROR(VLOOKUP($A77, CDS3Y_bbg!H$5:I$241,2), -1)</f>
        <v>44834</v>
      </c>
      <c r="J77">
        <f>IFERROR(VLOOKUP($A77, CDS3Y_bbg!I$5:J$241,2), -1)</f>
        <v>73.326999999999998</v>
      </c>
      <c r="K77">
        <f>IFERROR(VLOOKUP($A77, CDS3Y_bbg!J$5:K$241,2), -1)</f>
        <v>41819</v>
      </c>
      <c r="L77">
        <f>IFERROR(VLOOKUP($A77, CDS3Y_bbg!K$5:L$241,2), -1)</f>
        <v>23.25</v>
      </c>
      <c r="M77">
        <f>IFERROR(VLOOKUP($A77, CDS3Y_bbg!L$5:M$241,2), -1)</f>
        <v>40469</v>
      </c>
      <c r="N77">
        <f>IFERROR(VLOOKUP($A77, CDS3Y_bbg!M$5:N$241,2), -1)</f>
        <v>15.343999999999999</v>
      </c>
      <c r="O77">
        <f>IFERROR(VLOOKUP($A77, CDS3Y_bbg!N$5:O$241,2), -1)</f>
        <v>40289</v>
      </c>
      <c r="P77">
        <f>IFERROR(VLOOKUP($A77, CDS3Y_bbg!O$5:P$241,2), -1)</f>
        <v>18.125</v>
      </c>
      <c r="Q77">
        <f>IFERROR(VLOOKUP($A77, CDS3Y_bbg!P$5:Q$241,2), -1)</f>
        <v>44377</v>
      </c>
      <c r="R77">
        <f>IFERROR(VLOOKUP($A77, CDS3Y_bbg!Q$5:R$241,2), -1)</f>
        <v>41.929000000000002</v>
      </c>
      <c r="S77">
        <f>IFERROR(VLOOKUP($A77, CDS3Y_bbg!R$5:S$241,2), -1)</f>
        <v>43337</v>
      </c>
      <c r="T77">
        <f>IFERROR(VLOOKUP($A77, CDS3Y_bbg!S$5:T$241,2), -1)</f>
        <v>110.875</v>
      </c>
      <c r="U77">
        <f>IFERROR(VLOOKUP($A77, CDS3Y_bbg!T$5:U$241,2), -1)</f>
        <v>42062</v>
      </c>
      <c r="V77">
        <f>IFERROR(VLOOKUP($A77, CDS3Y_bbg!U$5:V$241,2), -1)</f>
        <v>13.667</v>
      </c>
      <c r="W77">
        <f>IFERROR(VLOOKUP($A77, CDS3Y_bbg!V$5:W$241,2), -1)</f>
        <v>42283</v>
      </c>
      <c r="X77">
        <f>IFERROR(VLOOKUP($A77, CDS3Y_bbg!W$5:X$241,2), -1)</f>
        <v>39.457999999999998</v>
      </c>
      <c r="Y77">
        <f>IFERROR(VLOOKUP($A77, CDS3Y_bbg!X$5:Y$241,2), -1)</f>
        <v>44468</v>
      </c>
      <c r="Z77">
        <f>IFERROR(VLOOKUP($A77, CDS3Y_bbg!Y$5:Z$241,2), -1)</f>
        <v>32.500999999999998</v>
      </c>
      <c r="AA77">
        <f>IFERROR(VLOOKUP($A77, CDS3Y_bbg!Z$5:AA$241,2), -1)</f>
        <v>40481</v>
      </c>
      <c r="AB77">
        <f>IFERROR(VLOOKUP($A77, CDS3Y_bbg!AA$5:AB$241,2), -1)</f>
        <v>27.082999999999998</v>
      </c>
      <c r="AC77">
        <f>IFERROR(VLOOKUP($A77, CDS3Y_bbg!AB$5:AC$241,2), -1)</f>
        <v>42676</v>
      </c>
      <c r="AD77">
        <f>IFERROR(VLOOKUP($A77, CDS3Y_bbg!AC$5:AD$241,2), -1)</f>
        <v>85.542000000000002</v>
      </c>
      <c r="AE77">
        <f>IFERROR(VLOOKUP($A77, CDS3Y_bbg!AD$5:AE$241,2), -1)</f>
        <v>41149</v>
      </c>
      <c r="AF77">
        <f>IFERROR(VLOOKUP($A77, CDS3Y_bbg!AE$5:AF$241,2), -1)</f>
        <v>-1</v>
      </c>
      <c r="AG77">
        <f>IFERROR(VLOOKUP($A77, CDS3Y_bbg!AF$5:AG$241,2), -1)</f>
        <v>42004</v>
      </c>
      <c r="AH77">
        <f>IFERROR(VLOOKUP($A77, CDS3Y_bbg!AG$5:AH$241,2), -1)</f>
        <v>-1</v>
      </c>
      <c r="AI77">
        <f>IFERROR(VLOOKUP($A77, CDS3Y_bbg!AH$5:AI$241,2), -1)</f>
        <v>-1</v>
      </c>
      <c r="AJ77">
        <f>IFERROR(VLOOKUP($A77, CDS3Y_bbg!AI$5:AJ$241,2), -1)</f>
        <v>-1</v>
      </c>
      <c r="AK77">
        <f>IFERROR(VLOOKUP($A77, CDS3Y_bbg!AJ$5:AK$241,2), -1)</f>
        <v>-1</v>
      </c>
      <c r="AL77">
        <f>IFERROR(VLOOKUP($A77, CDS3Y_bbg!AK$5:AL$241,2), -1)</f>
        <v>-1</v>
      </c>
      <c r="AM77">
        <f>IFERROR(VLOOKUP($A77, CDS3Y_bbg!AL$5:AM$241,2), -1)</f>
        <v>-1</v>
      </c>
      <c r="AN77">
        <f>IFERROR(VLOOKUP($A77, CDS3Y_bbg!AM$5:AN$241,2), -1)</f>
        <v>-1</v>
      </c>
      <c r="AO77">
        <f>IFERROR(VLOOKUP($A77, CDS3Y_bbg!AN$5:AO$241,2), -1)</f>
        <v>43424</v>
      </c>
      <c r="AP77">
        <f>IFERROR(VLOOKUP($A77, CDS3Y_bbg!AO$5:AP$241,2), -1)</f>
        <v>-1</v>
      </c>
      <c r="AQ77">
        <f>IFERROR(VLOOKUP($A77, CDS3Y_bbg!AP$5:AQ$241,2), -1)</f>
        <v>44625</v>
      </c>
      <c r="AR77">
        <f>IFERROR(VLOOKUP($A77, CDS3Y_bbg!AQ$5:AR$241,2), -1)</f>
        <v>-1</v>
      </c>
      <c r="AS77">
        <f>IFERROR(VLOOKUP($A77, CDS3Y_bbg!AR$5:AS$241,2), -1)</f>
        <v>44626</v>
      </c>
      <c r="AT77">
        <f>IFERROR(VLOOKUP($A77, CDS3Y_bbg!AS$5:AT$241,2), -1)</f>
        <v>2.2189999999999999</v>
      </c>
      <c r="AU77">
        <f>IFERROR(VLOOKUP($A77, CDS3Y_bbg!AT$5:AU$241,2), -1)</f>
        <v>-1</v>
      </c>
      <c r="AV77">
        <f>IFERROR(VLOOKUP($A77, CDS3Y_bbg!AU$5:AV$241,2), -1)</f>
        <v>-1</v>
      </c>
      <c r="AW77">
        <f>IFERROR(VLOOKUP($A77, CDS3Y_bbg!AV$5:AW$241,2), -1)</f>
        <v>41863</v>
      </c>
      <c r="AX77">
        <f>IFERROR(VLOOKUP($A77, CDS3Y_bbg!AW$5:AX$241,2), -1)</f>
        <v>14</v>
      </c>
      <c r="AY77">
        <f>IFERROR(VLOOKUP($A77, CDS3Y_bbg!AX$5:AY$241,2), -1)</f>
        <v>43402</v>
      </c>
      <c r="AZ77">
        <f>IFERROR(VLOOKUP($A77, CDS3Y_bbg!AY$5:AZ$241,2), -1)</f>
        <v>7.5629999999999997</v>
      </c>
      <c r="BA77">
        <f>IFERROR(VLOOKUP($A77, CDS3Y_bbg!AZ$5:BA$241,2), -1)</f>
        <v>-1</v>
      </c>
      <c r="BB77">
        <f>IFERROR(VLOOKUP($A77, CDS3Y_bbg!BA$5:BB$241,2), -1)</f>
        <v>-1</v>
      </c>
      <c r="BC77">
        <f>IFERROR(VLOOKUP($A77, CDS3Y_bbg!BB$5:BC$241,2), -1)</f>
        <v>41722</v>
      </c>
      <c r="BD77">
        <f>IFERROR(VLOOKUP($A77, CDS3Y_bbg!BC$5:BD$241,2), -1)</f>
        <v>-1</v>
      </c>
      <c r="BE77">
        <f>IFERROR(VLOOKUP($A77, CDS3Y_bbg!BD$5:BE$241,2), -1)</f>
        <v>-1</v>
      </c>
      <c r="BF77">
        <f>IFERROR(VLOOKUP($A77, CDS3Y_bbg!BE$5:BF$241,2), -1)</f>
        <v>-1</v>
      </c>
      <c r="BG77">
        <f>IFERROR(VLOOKUP($A77, CDS3Y_bbg!BF$5:BG$241,2), -1)</f>
        <v>-1</v>
      </c>
      <c r="BH77">
        <f>IFERROR(VLOOKUP($A77, CDS3Y_bbg!BG$5:BH$241,2), -1)</f>
        <v>-1</v>
      </c>
      <c r="BI77">
        <f>IFERROR(VLOOKUP($A77, CDS3Y_bbg!BH$5:BI$241,2), -1)</f>
        <v>43424</v>
      </c>
      <c r="BJ77">
        <f>IFERROR(VLOOKUP($A77, CDS3Y_bbg!BI$5:BJ$241,2), -1)</f>
        <v>-1</v>
      </c>
      <c r="BK77">
        <f>IFERROR(VLOOKUP($A77, CDS3Y_bbg!BJ$5:BK$241,2), -1)</f>
        <v>-1</v>
      </c>
      <c r="BL77">
        <f>IFERROR(VLOOKUP($A77, CDS3Y_bbg!BK$5:BL$241,2), -1)</f>
        <v>-1</v>
      </c>
      <c r="BM77">
        <f>IFERROR(VLOOKUP($A77, CDS3Y_bbg!BL$5:BM$241,2), -1)</f>
        <v>43424</v>
      </c>
      <c r="BN77">
        <f>IFERROR(VLOOKUP($A77, CDS3Y_bbg!BM$5:BN$241,2), -1)</f>
        <v>-1</v>
      </c>
      <c r="BO77">
        <f>IFERROR(VLOOKUP($A77, CDS3Y_bbg!BN$5:BO$241,2), -1)</f>
        <v>43426</v>
      </c>
      <c r="BP77">
        <f>IFERROR(VLOOKUP($A77, CDS3Y_bbg!BO$5:BP$241,2), -1)</f>
        <v>-1</v>
      </c>
      <c r="BQ77">
        <f>IFERROR(VLOOKUP($A77, CDS3Y_bbg!BP$5:BQ$241,2), -1)</f>
        <v>-1</v>
      </c>
      <c r="BR77">
        <f>IFERROR(VLOOKUP($A77, CDS3Y_bbg!BQ$5:BR$241,2), -1)</f>
        <v>-1</v>
      </c>
      <c r="BS77">
        <f>IFERROR(VLOOKUP($A77, CDS3Y_bbg!BR$5:BS$241,2), -1)</f>
        <v>43426</v>
      </c>
      <c r="BT77">
        <f>IFERROR(VLOOKUP($A77, CDS3Y_bbg!BS$5:BT$241,2), -1)</f>
        <v>-1</v>
      </c>
      <c r="BU77">
        <f>IFERROR(VLOOKUP($A77, CDS3Y_bbg!BT$5:BU$241,2), -1)</f>
        <v>-1</v>
      </c>
      <c r="BV77">
        <f>IFERROR(VLOOKUP($A77, CDS3Y_bbg!BU$5:BV$241,2), -1)</f>
        <v>-1</v>
      </c>
      <c r="BW77">
        <f>IFERROR(VLOOKUP($A77, CDS3Y_bbg!BV$5:BW$241,2), -1)</f>
        <v>41915</v>
      </c>
      <c r="BX77">
        <f>IFERROR(VLOOKUP($A77, CDS3Y_bbg!BW$5:BX$241,2), -1)</f>
        <v>-1</v>
      </c>
      <c r="BY77">
        <f>IFERROR(VLOOKUP($A77, CDS3Y_bbg!BX$5:BY$241,2), -1)</f>
        <v>-1</v>
      </c>
      <c r="BZ77">
        <f>IFERROR(VLOOKUP($A77, CDS3Y_bbg!BY$5:BZ$241,2), -1)</f>
        <v>-1</v>
      </c>
      <c r="CA77">
        <f>IFERROR(VLOOKUP($A77, CDS3Y_bbg!BZ$5:CA$241,2), -1)</f>
        <v>41911</v>
      </c>
      <c r="CB77">
        <f>IFERROR(VLOOKUP($A77, CDS3Y_bbg!CA$5:CB$241,2), -1)</f>
        <v>-1</v>
      </c>
      <c r="CC77">
        <f>IFERROR(VLOOKUP($A77, CDS3Y_bbg!CB$5:CC$241,2), -1)</f>
        <v>41912</v>
      </c>
      <c r="CD77">
        <f>IFERROR(VLOOKUP($A77, CDS3Y_bbg!CC$5:CD$241,2), -1)</f>
        <v>-1</v>
      </c>
      <c r="CE77">
        <f>IFERROR(VLOOKUP($A77, CDS3Y_bbg!CD$5:CE$241,2), -1)</f>
        <v>43332</v>
      </c>
      <c r="CF77">
        <f>IFERROR(VLOOKUP($A77, CDS3Y_bbg!CE$5:CF$241,2), -1)</f>
        <v>4.25</v>
      </c>
      <c r="CG77">
        <f>IFERROR(VLOOKUP($A77, CDS3Y_bbg!CF$5:CG$241,2), -1)</f>
        <v>41893</v>
      </c>
      <c r="CH77">
        <f>IFERROR(VLOOKUP($A77, CDS3Y_bbg!CG$5:CH$241,2), -1)</f>
        <v>-1</v>
      </c>
      <c r="CI77">
        <f>IFERROR(VLOOKUP($A77, CDS3Y_bbg!CH$5:CI$241,2), -1)</f>
        <v>-1</v>
      </c>
      <c r="CJ77">
        <f>IFERROR(VLOOKUP($A77, CDS3Y_bbg!CI$5:CJ$241,2), -1)</f>
        <v>-1</v>
      </c>
      <c r="CK77">
        <f>IFERROR(VLOOKUP($A77, CDS3Y_bbg!CJ$5:CK$241,2), -1)</f>
        <v>41844</v>
      </c>
      <c r="CL77">
        <f>IFERROR(VLOOKUP($A77, CDS3Y_bbg!CK$5:CL$241,2), -1)</f>
        <v>25.001999999999999</v>
      </c>
      <c r="CM77">
        <f>IFERROR(VLOOKUP($A77, CDS3Y_bbg!CL$5:CM$241,2), -1)</f>
        <v>-1</v>
      </c>
      <c r="CN77">
        <f>IFERROR(VLOOKUP($A77, CDS3Y_bbg!CM$5:CN$241,2), -1)</f>
        <v>-1</v>
      </c>
    </row>
    <row r="78" spans="1:92" x14ac:dyDescent="0.25">
      <c r="A78" s="1">
        <v>38868</v>
      </c>
      <c r="B78">
        <f>IFERROR(VLOOKUP($A78, CDS3Y_bbg!A$5:B$241,2), -1)</f>
        <v>101.946</v>
      </c>
      <c r="C78">
        <f>IFERROR(VLOOKUP($A78, CDS3Y_bbg!B$5:C$241,2), -1)</f>
        <v>41831</v>
      </c>
      <c r="D78">
        <f>IFERROR(VLOOKUP($A78, CDS3Y_bbg!C$5:D$241,2), -1)</f>
        <v>24.875</v>
      </c>
      <c r="E78">
        <f>IFERROR(VLOOKUP($A78, CDS3Y_bbg!D$5:E$241,2), -1)</f>
        <v>44895</v>
      </c>
      <c r="F78">
        <f>IFERROR(VLOOKUP($A78, CDS3Y_bbg!E$5:F$241,2), -1)</f>
        <v>15.667</v>
      </c>
      <c r="G78">
        <f>IFERROR(VLOOKUP($A78, CDS3Y_bbg!F$5:G$241,2), -1)</f>
        <v>40360</v>
      </c>
      <c r="H78">
        <f>IFERROR(VLOOKUP($A78, CDS3Y_bbg!G$5:H$241,2), -1)</f>
        <v>13.917</v>
      </c>
      <c r="I78">
        <f>IFERROR(VLOOKUP($A78, CDS3Y_bbg!H$5:I$241,2), -1)</f>
        <v>44834</v>
      </c>
      <c r="J78">
        <f>IFERROR(VLOOKUP($A78, CDS3Y_bbg!I$5:J$241,2), -1)</f>
        <v>97.167000000000002</v>
      </c>
      <c r="K78">
        <f>IFERROR(VLOOKUP($A78, CDS3Y_bbg!J$5:K$241,2), -1)</f>
        <v>41819</v>
      </c>
      <c r="L78">
        <f>IFERROR(VLOOKUP($A78, CDS3Y_bbg!K$5:L$241,2), -1)</f>
        <v>24.125</v>
      </c>
      <c r="M78">
        <f>IFERROR(VLOOKUP($A78, CDS3Y_bbg!L$5:M$241,2), -1)</f>
        <v>40469</v>
      </c>
      <c r="N78">
        <f>IFERROR(VLOOKUP($A78, CDS3Y_bbg!M$5:N$241,2), -1)</f>
        <v>15.718999999999999</v>
      </c>
      <c r="O78">
        <f>IFERROR(VLOOKUP($A78, CDS3Y_bbg!N$5:O$241,2), -1)</f>
        <v>40289</v>
      </c>
      <c r="P78">
        <f>IFERROR(VLOOKUP($A78, CDS3Y_bbg!O$5:P$241,2), -1)</f>
        <v>19.2</v>
      </c>
      <c r="Q78">
        <f>IFERROR(VLOOKUP($A78, CDS3Y_bbg!P$5:Q$241,2), -1)</f>
        <v>44377</v>
      </c>
      <c r="R78">
        <f>IFERROR(VLOOKUP($A78, CDS3Y_bbg!Q$5:R$241,2), -1)</f>
        <v>58.067999999999998</v>
      </c>
      <c r="S78">
        <f>IFERROR(VLOOKUP($A78, CDS3Y_bbg!R$5:S$241,2), -1)</f>
        <v>43337</v>
      </c>
      <c r="T78">
        <f>IFERROR(VLOOKUP($A78, CDS3Y_bbg!S$5:T$241,2), -1)</f>
        <v>127.438</v>
      </c>
      <c r="U78">
        <f>IFERROR(VLOOKUP($A78, CDS3Y_bbg!T$5:U$241,2), -1)</f>
        <v>42062</v>
      </c>
      <c r="V78">
        <f>IFERROR(VLOOKUP($A78, CDS3Y_bbg!U$5:V$241,2), -1)</f>
        <v>15.667</v>
      </c>
      <c r="W78">
        <f>IFERROR(VLOOKUP($A78, CDS3Y_bbg!V$5:W$241,2), -1)</f>
        <v>42283</v>
      </c>
      <c r="X78">
        <f>IFERROR(VLOOKUP($A78, CDS3Y_bbg!W$5:X$241,2), -1)</f>
        <v>55.332999999999998</v>
      </c>
      <c r="Y78">
        <f>IFERROR(VLOOKUP($A78, CDS3Y_bbg!X$5:Y$241,2), -1)</f>
        <v>44468</v>
      </c>
      <c r="Z78">
        <f>IFERROR(VLOOKUP($A78, CDS3Y_bbg!Y$5:Z$241,2), -1)</f>
        <v>42.335999999999999</v>
      </c>
      <c r="AA78">
        <f>IFERROR(VLOOKUP($A78, CDS3Y_bbg!Z$5:AA$241,2), -1)</f>
        <v>40481</v>
      </c>
      <c r="AB78">
        <f>IFERROR(VLOOKUP($A78, CDS3Y_bbg!AA$5:AB$241,2), -1)</f>
        <v>27.292000000000002</v>
      </c>
      <c r="AC78">
        <f>IFERROR(VLOOKUP($A78, CDS3Y_bbg!AB$5:AC$241,2), -1)</f>
        <v>42676</v>
      </c>
      <c r="AD78">
        <f>IFERROR(VLOOKUP($A78, CDS3Y_bbg!AC$5:AD$241,2), -1)</f>
        <v>150.25</v>
      </c>
      <c r="AE78">
        <f>IFERROR(VLOOKUP($A78, CDS3Y_bbg!AD$5:AE$241,2), -1)</f>
        <v>41149</v>
      </c>
      <c r="AF78">
        <f>IFERROR(VLOOKUP($A78, CDS3Y_bbg!AE$5:AF$241,2), -1)</f>
        <v>-1</v>
      </c>
      <c r="AG78">
        <f>IFERROR(VLOOKUP($A78, CDS3Y_bbg!AF$5:AG$241,2), -1)</f>
        <v>42004</v>
      </c>
      <c r="AH78">
        <f>IFERROR(VLOOKUP($A78, CDS3Y_bbg!AG$5:AH$241,2), -1)</f>
        <v>-1</v>
      </c>
      <c r="AI78">
        <f>IFERROR(VLOOKUP($A78, CDS3Y_bbg!AH$5:AI$241,2), -1)</f>
        <v>-1</v>
      </c>
      <c r="AJ78">
        <f>IFERROR(VLOOKUP($A78, CDS3Y_bbg!AI$5:AJ$241,2), -1)</f>
        <v>-1</v>
      </c>
      <c r="AK78">
        <f>IFERROR(VLOOKUP($A78, CDS3Y_bbg!AJ$5:AK$241,2), -1)</f>
        <v>-1</v>
      </c>
      <c r="AL78">
        <f>IFERROR(VLOOKUP($A78, CDS3Y_bbg!AK$5:AL$241,2), -1)</f>
        <v>-1</v>
      </c>
      <c r="AM78">
        <f>IFERROR(VLOOKUP($A78, CDS3Y_bbg!AL$5:AM$241,2), -1)</f>
        <v>-1</v>
      </c>
      <c r="AN78">
        <f>IFERROR(VLOOKUP($A78, CDS3Y_bbg!AM$5:AN$241,2), -1)</f>
        <v>-1</v>
      </c>
      <c r="AO78">
        <f>IFERROR(VLOOKUP($A78, CDS3Y_bbg!AN$5:AO$241,2), -1)</f>
        <v>43424</v>
      </c>
      <c r="AP78">
        <f>IFERROR(VLOOKUP($A78, CDS3Y_bbg!AO$5:AP$241,2), -1)</f>
        <v>-1</v>
      </c>
      <c r="AQ78">
        <f>IFERROR(VLOOKUP($A78, CDS3Y_bbg!AP$5:AQ$241,2), -1)</f>
        <v>44625</v>
      </c>
      <c r="AR78">
        <f>IFERROR(VLOOKUP($A78, CDS3Y_bbg!AQ$5:AR$241,2), -1)</f>
        <v>-1</v>
      </c>
      <c r="AS78">
        <f>IFERROR(VLOOKUP($A78, CDS3Y_bbg!AR$5:AS$241,2), -1)</f>
        <v>44626</v>
      </c>
      <c r="AT78">
        <f>IFERROR(VLOOKUP($A78, CDS3Y_bbg!AS$5:AT$241,2), -1)</f>
        <v>2.2189999999999999</v>
      </c>
      <c r="AU78">
        <f>IFERROR(VLOOKUP($A78, CDS3Y_bbg!AT$5:AU$241,2), -1)</f>
        <v>-1</v>
      </c>
      <c r="AV78">
        <f>IFERROR(VLOOKUP($A78, CDS3Y_bbg!AU$5:AV$241,2), -1)</f>
        <v>-1</v>
      </c>
      <c r="AW78">
        <f>IFERROR(VLOOKUP($A78, CDS3Y_bbg!AV$5:AW$241,2), -1)</f>
        <v>41863</v>
      </c>
      <c r="AX78">
        <f>IFERROR(VLOOKUP($A78, CDS3Y_bbg!AW$5:AX$241,2), -1)</f>
        <v>22.5</v>
      </c>
      <c r="AY78">
        <f>IFERROR(VLOOKUP($A78, CDS3Y_bbg!AX$5:AY$241,2), -1)</f>
        <v>43402</v>
      </c>
      <c r="AZ78">
        <f>IFERROR(VLOOKUP($A78, CDS3Y_bbg!AY$5:AZ$241,2), -1)</f>
        <v>7.5</v>
      </c>
      <c r="BA78">
        <f>IFERROR(VLOOKUP($A78, CDS3Y_bbg!AZ$5:BA$241,2), -1)</f>
        <v>-1</v>
      </c>
      <c r="BB78">
        <f>IFERROR(VLOOKUP($A78, CDS3Y_bbg!BA$5:BB$241,2), -1)</f>
        <v>-1</v>
      </c>
      <c r="BC78">
        <f>IFERROR(VLOOKUP($A78, CDS3Y_bbg!BB$5:BC$241,2), -1)</f>
        <v>41722</v>
      </c>
      <c r="BD78">
        <f>IFERROR(VLOOKUP($A78, CDS3Y_bbg!BC$5:BD$241,2), -1)</f>
        <v>-1</v>
      </c>
      <c r="BE78">
        <f>IFERROR(VLOOKUP($A78, CDS3Y_bbg!BD$5:BE$241,2), -1)</f>
        <v>-1</v>
      </c>
      <c r="BF78">
        <f>IFERROR(VLOOKUP($A78, CDS3Y_bbg!BE$5:BF$241,2), -1)</f>
        <v>-1</v>
      </c>
      <c r="BG78">
        <f>IFERROR(VLOOKUP($A78, CDS3Y_bbg!BF$5:BG$241,2), -1)</f>
        <v>-1</v>
      </c>
      <c r="BH78">
        <f>IFERROR(VLOOKUP($A78, CDS3Y_bbg!BG$5:BH$241,2), -1)</f>
        <v>-1</v>
      </c>
      <c r="BI78">
        <f>IFERROR(VLOOKUP($A78, CDS3Y_bbg!BH$5:BI$241,2), -1)</f>
        <v>43424</v>
      </c>
      <c r="BJ78">
        <f>IFERROR(VLOOKUP($A78, CDS3Y_bbg!BI$5:BJ$241,2), -1)</f>
        <v>-1</v>
      </c>
      <c r="BK78">
        <f>IFERROR(VLOOKUP($A78, CDS3Y_bbg!BJ$5:BK$241,2), -1)</f>
        <v>-1</v>
      </c>
      <c r="BL78">
        <f>IFERROR(VLOOKUP($A78, CDS3Y_bbg!BK$5:BL$241,2), -1)</f>
        <v>-1</v>
      </c>
      <c r="BM78">
        <f>IFERROR(VLOOKUP($A78, CDS3Y_bbg!BL$5:BM$241,2), -1)</f>
        <v>43424</v>
      </c>
      <c r="BN78">
        <f>IFERROR(VLOOKUP($A78, CDS3Y_bbg!BM$5:BN$241,2), -1)</f>
        <v>-1</v>
      </c>
      <c r="BO78">
        <f>IFERROR(VLOOKUP($A78, CDS3Y_bbg!BN$5:BO$241,2), -1)</f>
        <v>43426</v>
      </c>
      <c r="BP78">
        <f>IFERROR(VLOOKUP($A78, CDS3Y_bbg!BO$5:BP$241,2), -1)</f>
        <v>-1</v>
      </c>
      <c r="BQ78">
        <f>IFERROR(VLOOKUP($A78, CDS3Y_bbg!BP$5:BQ$241,2), -1)</f>
        <v>-1</v>
      </c>
      <c r="BR78">
        <f>IFERROR(VLOOKUP($A78, CDS3Y_bbg!BQ$5:BR$241,2), -1)</f>
        <v>-1</v>
      </c>
      <c r="BS78">
        <f>IFERROR(VLOOKUP($A78, CDS3Y_bbg!BR$5:BS$241,2), -1)</f>
        <v>43426</v>
      </c>
      <c r="BT78">
        <f>IFERROR(VLOOKUP($A78, CDS3Y_bbg!BS$5:BT$241,2), -1)</f>
        <v>-1</v>
      </c>
      <c r="BU78">
        <f>IFERROR(VLOOKUP($A78, CDS3Y_bbg!BT$5:BU$241,2), -1)</f>
        <v>-1</v>
      </c>
      <c r="BV78">
        <f>IFERROR(VLOOKUP($A78, CDS3Y_bbg!BU$5:BV$241,2), -1)</f>
        <v>-1</v>
      </c>
      <c r="BW78">
        <f>IFERROR(VLOOKUP($A78, CDS3Y_bbg!BV$5:BW$241,2), -1)</f>
        <v>41915</v>
      </c>
      <c r="BX78">
        <f>IFERROR(VLOOKUP($A78, CDS3Y_bbg!BW$5:BX$241,2), -1)</f>
        <v>-1</v>
      </c>
      <c r="BY78">
        <f>IFERROR(VLOOKUP($A78, CDS3Y_bbg!BX$5:BY$241,2), -1)</f>
        <v>-1</v>
      </c>
      <c r="BZ78">
        <f>IFERROR(VLOOKUP($A78, CDS3Y_bbg!BY$5:BZ$241,2), -1)</f>
        <v>-1</v>
      </c>
      <c r="CA78">
        <f>IFERROR(VLOOKUP($A78, CDS3Y_bbg!BZ$5:CA$241,2), -1)</f>
        <v>41911</v>
      </c>
      <c r="CB78">
        <f>IFERROR(VLOOKUP($A78, CDS3Y_bbg!CA$5:CB$241,2), -1)</f>
        <v>-1</v>
      </c>
      <c r="CC78">
        <f>IFERROR(VLOOKUP($A78, CDS3Y_bbg!CB$5:CC$241,2), -1)</f>
        <v>41912</v>
      </c>
      <c r="CD78">
        <f>IFERROR(VLOOKUP($A78, CDS3Y_bbg!CC$5:CD$241,2), -1)</f>
        <v>-1</v>
      </c>
      <c r="CE78">
        <f>IFERROR(VLOOKUP($A78, CDS3Y_bbg!CD$5:CE$241,2), -1)</f>
        <v>43332</v>
      </c>
      <c r="CF78">
        <f>IFERROR(VLOOKUP($A78, CDS3Y_bbg!CE$5:CF$241,2), -1)</f>
        <v>5.5830000000000002</v>
      </c>
      <c r="CG78">
        <f>IFERROR(VLOOKUP($A78, CDS3Y_bbg!CF$5:CG$241,2), -1)</f>
        <v>41893</v>
      </c>
      <c r="CH78">
        <f>IFERROR(VLOOKUP($A78, CDS3Y_bbg!CG$5:CH$241,2), -1)</f>
        <v>-1</v>
      </c>
      <c r="CI78">
        <f>IFERROR(VLOOKUP($A78, CDS3Y_bbg!CH$5:CI$241,2), -1)</f>
        <v>-1</v>
      </c>
      <c r="CJ78">
        <f>IFERROR(VLOOKUP($A78, CDS3Y_bbg!CI$5:CJ$241,2), -1)</f>
        <v>-1</v>
      </c>
      <c r="CK78">
        <f>IFERROR(VLOOKUP($A78, CDS3Y_bbg!CJ$5:CK$241,2), -1)</f>
        <v>41844</v>
      </c>
      <c r="CL78">
        <f>IFERROR(VLOOKUP($A78, CDS3Y_bbg!CK$5:CL$241,2), -1)</f>
        <v>22.667000000000002</v>
      </c>
      <c r="CM78">
        <f>IFERROR(VLOOKUP($A78, CDS3Y_bbg!CL$5:CM$241,2), -1)</f>
        <v>-1</v>
      </c>
      <c r="CN78">
        <f>IFERROR(VLOOKUP($A78, CDS3Y_bbg!CM$5:CN$241,2), -1)</f>
        <v>-1</v>
      </c>
    </row>
    <row r="79" spans="1:92" x14ac:dyDescent="0.25">
      <c r="A79" s="1">
        <v>38898</v>
      </c>
      <c r="B79">
        <f>IFERROR(VLOOKUP($A79, CDS3Y_bbg!A$5:B$241,2), -1)</f>
        <v>83.463999999999999</v>
      </c>
      <c r="C79">
        <f>IFERROR(VLOOKUP($A79, CDS3Y_bbg!B$5:C$241,2), -1)</f>
        <v>41831</v>
      </c>
      <c r="D79">
        <f>IFERROR(VLOOKUP($A79, CDS3Y_bbg!C$5:D$241,2), -1)</f>
        <v>30.832999999999998</v>
      </c>
      <c r="E79">
        <f>IFERROR(VLOOKUP($A79, CDS3Y_bbg!D$5:E$241,2), -1)</f>
        <v>44895</v>
      </c>
      <c r="F79">
        <f>IFERROR(VLOOKUP($A79, CDS3Y_bbg!E$5:F$241,2), -1)</f>
        <v>14.667</v>
      </c>
      <c r="G79">
        <f>IFERROR(VLOOKUP($A79, CDS3Y_bbg!F$5:G$241,2), -1)</f>
        <v>40360</v>
      </c>
      <c r="H79">
        <f>IFERROR(VLOOKUP($A79, CDS3Y_bbg!G$5:H$241,2), -1)</f>
        <v>16.187999999999999</v>
      </c>
      <c r="I79">
        <f>IFERROR(VLOOKUP($A79, CDS3Y_bbg!H$5:I$241,2), -1)</f>
        <v>44834</v>
      </c>
      <c r="J79">
        <f>IFERROR(VLOOKUP($A79, CDS3Y_bbg!I$5:J$241,2), -1)</f>
        <v>91.840999999999994</v>
      </c>
      <c r="K79">
        <f>IFERROR(VLOOKUP($A79, CDS3Y_bbg!J$5:K$241,2), -1)</f>
        <v>41819</v>
      </c>
      <c r="L79">
        <f>IFERROR(VLOOKUP($A79, CDS3Y_bbg!K$5:L$241,2), -1)</f>
        <v>30</v>
      </c>
      <c r="M79">
        <f>IFERROR(VLOOKUP($A79, CDS3Y_bbg!L$5:M$241,2), -1)</f>
        <v>40469</v>
      </c>
      <c r="N79">
        <f>IFERROR(VLOOKUP($A79, CDS3Y_bbg!M$5:N$241,2), -1)</f>
        <v>17.957999999999998</v>
      </c>
      <c r="O79">
        <f>IFERROR(VLOOKUP($A79, CDS3Y_bbg!N$5:O$241,2), -1)</f>
        <v>40289</v>
      </c>
      <c r="P79">
        <f>IFERROR(VLOOKUP($A79, CDS3Y_bbg!O$5:P$241,2), -1)</f>
        <v>22.332999999999998</v>
      </c>
      <c r="Q79">
        <f>IFERROR(VLOOKUP($A79, CDS3Y_bbg!P$5:Q$241,2), -1)</f>
        <v>44377</v>
      </c>
      <c r="R79">
        <f>IFERROR(VLOOKUP($A79, CDS3Y_bbg!Q$5:R$241,2), -1)</f>
        <v>49.499000000000002</v>
      </c>
      <c r="S79">
        <f>IFERROR(VLOOKUP($A79, CDS3Y_bbg!R$5:S$241,2), -1)</f>
        <v>43337</v>
      </c>
      <c r="T79">
        <f>IFERROR(VLOOKUP($A79, CDS3Y_bbg!S$5:T$241,2), -1)</f>
        <v>145.833</v>
      </c>
      <c r="U79">
        <f>IFERROR(VLOOKUP($A79, CDS3Y_bbg!T$5:U$241,2), -1)</f>
        <v>42062</v>
      </c>
      <c r="V79">
        <f>IFERROR(VLOOKUP($A79, CDS3Y_bbg!U$5:V$241,2), -1)</f>
        <v>20.125</v>
      </c>
      <c r="W79">
        <f>IFERROR(VLOOKUP($A79, CDS3Y_bbg!V$5:W$241,2), -1)</f>
        <v>42283</v>
      </c>
      <c r="X79">
        <f>IFERROR(VLOOKUP($A79, CDS3Y_bbg!W$5:X$241,2), -1)</f>
        <v>54.25</v>
      </c>
      <c r="Y79">
        <f>IFERROR(VLOOKUP($A79, CDS3Y_bbg!X$5:Y$241,2), -1)</f>
        <v>44468</v>
      </c>
      <c r="Z79">
        <f>IFERROR(VLOOKUP($A79, CDS3Y_bbg!Y$5:Z$241,2), -1)</f>
        <v>59.250999999999998</v>
      </c>
      <c r="AA79">
        <f>IFERROR(VLOOKUP($A79, CDS3Y_bbg!Z$5:AA$241,2), -1)</f>
        <v>40481</v>
      </c>
      <c r="AB79">
        <f>IFERROR(VLOOKUP($A79, CDS3Y_bbg!AA$5:AB$241,2), -1)</f>
        <v>28.937999999999999</v>
      </c>
      <c r="AC79">
        <f>IFERROR(VLOOKUP($A79, CDS3Y_bbg!AB$5:AC$241,2), -1)</f>
        <v>42676</v>
      </c>
      <c r="AD79">
        <f>IFERROR(VLOOKUP($A79, CDS3Y_bbg!AC$5:AD$241,2), -1)</f>
        <v>215.9</v>
      </c>
      <c r="AE79">
        <f>IFERROR(VLOOKUP($A79, CDS3Y_bbg!AD$5:AE$241,2), -1)</f>
        <v>41149</v>
      </c>
      <c r="AF79">
        <f>IFERROR(VLOOKUP($A79, CDS3Y_bbg!AE$5:AF$241,2), -1)</f>
        <v>-1</v>
      </c>
      <c r="AG79">
        <f>IFERROR(VLOOKUP($A79, CDS3Y_bbg!AF$5:AG$241,2), -1)</f>
        <v>42004</v>
      </c>
      <c r="AH79">
        <f>IFERROR(VLOOKUP($A79, CDS3Y_bbg!AG$5:AH$241,2), -1)</f>
        <v>-1</v>
      </c>
      <c r="AI79">
        <f>IFERROR(VLOOKUP($A79, CDS3Y_bbg!AH$5:AI$241,2), -1)</f>
        <v>-1</v>
      </c>
      <c r="AJ79">
        <f>IFERROR(VLOOKUP($A79, CDS3Y_bbg!AI$5:AJ$241,2), -1)</f>
        <v>-1</v>
      </c>
      <c r="AK79">
        <f>IFERROR(VLOOKUP($A79, CDS3Y_bbg!AJ$5:AK$241,2), -1)</f>
        <v>-1</v>
      </c>
      <c r="AL79">
        <f>IFERROR(VLOOKUP($A79, CDS3Y_bbg!AK$5:AL$241,2), -1)</f>
        <v>-1</v>
      </c>
      <c r="AM79">
        <f>IFERROR(VLOOKUP($A79, CDS3Y_bbg!AL$5:AM$241,2), -1)</f>
        <v>-1</v>
      </c>
      <c r="AN79">
        <f>IFERROR(VLOOKUP($A79, CDS3Y_bbg!AM$5:AN$241,2), -1)</f>
        <v>-1</v>
      </c>
      <c r="AO79">
        <f>IFERROR(VLOOKUP($A79, CDS3Y_bbg!AN$5:AO$241,2), -1)</f>
        <v>43424</v>
      </c>
      <c r="AP79">
        <f>IFERROR(VLOOKUP($A79, CDS3Y_bbg!AO$5:AP$241,2), -1)</f>
        <v>-1</v>
      </c>
      <c r="AQ79">
        <f>IFERROR(VLOOKUP($A79, CDS3Y_bbg!AP$5:AQ$241,2), -1)</f>
        <v>44625</v>
      </c>
      <c r="AR79">
        <f>IFERROR(VLOOKUP($A79, CDS3Y_bbg!AQ$5:AR$241,2), -1)</f>
        <v>-1</v>
      </c>
      <c r="AS79">
        <f>IFERROR(VLOOKUP($A79, CDS3Y_bbg!AR$5:AS$241,2), -1)</f>
        <v>44626</v>
      </c>
      <c r="AT79">
        <f>IFERROR(VLOOKUP($A79, CDS3Y_bbg!AS$5:AT$241,2), -1)</f>
        <v>2.2189999999999999</v>
      </c>
      <c r="AU79">
        <f>IFERROR(VLOOKUP($A79, CDS3Y_bbg!AT$5:AU$241,2), -1)</f>
        <v>-1</v>
      </c>
      <c r="AV79">
        <f>IFERROR(VLOOKUP($A79, CDS3Y_bbg!AU$5:AV$241,2), -1)</f>
        <v>-1</v>
      </c>
      <c r="AW79">
        <f>IFERROR(VLOOKUP($A79, CDS3Y_bbg!AV$5:AW$241,2), -1)</f>
        <v>41863</v>
      </c>
      <c r="AX79">
        <f>IFERROR(VLOOKUP($A79, CDS3Y_bbg!AW$5:AX$241,2), -1)</f>
        <v>26.75</v>
      </c>
      <c r="AY79">
        <f>IFERROR(VLOOKUP($A79, CDS3Y_bbg!AX$5:AY$241,2), -1)</f>
        <v>43402</v>
      </c>
      <c r="AZ79">
        <f>IFERROR(VLOOKUP($A79, CDS3Y_bbg!AY$5:AZ$241,2), -1)</f>
        <v>7.5</v>
      </c>
      <c r="BA79">
        <f>IFERROR(VLOOKUP($A79, CDS3Y_bbg!AZ$5:BA$241,2), -1)</f>
        <v>-1</v>
      </c>
      <c r="BB79">
        <f>IFERROR(VLOOKUP($A79, CDS3Y_bbg!BA$5:BB$241,2), -1)</f>
        <v>-1</v>
      </c>
      <c r="BC79">
        <f>IFERROR(VLOOKUP($A79, CDS3Y_bbg!BB$5:BC$241,2), -1)</f>
        <v>41722</v>
      </c>
      <c r="BD79">
        <f>IFERROR(VLOOKUP($A79, CDS3Y_bbg!BC$5:BD$241,2), -1)</f>
        <v>-1</v>
      </c>
      <c r="BE79">
        <f>IFERROR(VLOOKUP($A79, CDS3Y_bbg!BD$5:BE$241,2), -1)</f>
        <v>-1</v>
      </c>
      <c r="BF79">
        <f>IFERROR(VLOOKUP($A79, CDS3Y_bbg!BE$5:BF$241,2), -1)</f>
        <v>-1</v>
      </c>
      <c r="BG79">
        <f>IFERROR(VLOOKUP($A79, CDS3Y_bbg!BF$5:BG$241,2), -1)</f>
        <v>-1</v>
      </c>
      <c r="BH79">
        <f>IFERROR(VLOOKUP($A79, CDS3Y_bbg!BG$5:BH$241,2), -1)</f>
        <v>-1</v>
      </c>
      <c r="BI79">
        <f>IFERROR(VLOOKUP($A79, CDS3Y_bbg!BH$5:BI$241,2), -1)</f>
        <v>43424</v>
      </c>
      <c r="BJ79">
        <f>IFERROR(VLOOKUP($A79, CDS3Y_bbg!BI$5:BJ$241,2), -1)</f>
        <v>-1</v>
      </c>
      <c r="BK79">
        <f>IFERROR(VLOOKUP($A79, CDS3Y_bbg!BJ$5:BK$241,2), -1)</f>
        <v>-1</v>
      </c>
      <c r="BL79">
        <f>IFERROR(VLOOKUP($A79, CDS3Y_bbg!BK$5:BL$241,2), -1)</f>
        <v>-1</v>
      </c>
      <c r="BM79">
        <f>IFERROR(VLOOKUP($A79, CDS3Y_bbg!BL$5:BM$241,2), -1)</f>
        <v>43424</v>
      </c>
      <c r="BN79">
        <f>IFERROR(VLOOKUP($A79, CDS3Y_bbg!BM$5:BN$241,2), -1)</f>
        <v>-1</v>
      </c>
      <c r="BO79">
        <f>IFERROR(VLOOKUP($A79, CDS3Y_bbg!BN$5:BO$241,2), -1)</f>
        <v>43426</v>
      </c>
      <c r="BP79">
        <f>IFERROR(VLOOKUP($A79, CDS3Y_bbg!BO$5:BP$241,2), -1)</f>
        <v>-1</v>
      </c>
      <c r="BQ79">
        <f>IFERROR(VLOOKUP($A79, CDS3Y_bbg!BP$5:BQ$241,2), -1)</f>
        <v>-1</v>
      </c>
      <c r="BR79">
        <f>IFERROR(VLOOKUP($A79, CDS3Y_bbg!BQ$5:BR$241,2), -1)</f>
        <v>-1</v>
      </c>
      <c r="BS79">
        <f>IFERROR(VLOOKUP($A79, CDS3Y_bbg!BR$5:BS$241,2), -1)</f>
        <v>43426</v>
      </c>
      <c r="BT79">
        <f>IFERROR(VLOOKUP($A79, CDS3Y_bbg!BS$5:BT$241,2), -1)</f>
        <v>-1</v>
      </c>
      <c r="BU79">
        <f>IFERROR(VLOOKUP($A79, CDS3Y_bbg!BT$5:BU$241,2), -1)</f>
        <v>-1</v>
      </c>
      <c r="BV79">
        <f>IFERROR(VLOOKUP($A79, CDS3Y_bbg!BU$5:BV$241,2), -1)</f>
        <v>-1</v>
      </c>
      <c r="BW79">
        <f>IFERROR(VLOOKUP($A79, CDS3Y_bbg!BV$5:BW$241,2), -1)</f>
        <v>41915</v>
      </c>
      <c r="BX79">
        <f>IFERROR(VLOOKUP($A79, CDS3Y_bbg!BW$5:BX$241,2), -1)</f>
        <v>-1</v>
      </c>
      <c r="BY79">
        <f>IFERROR(VLOOKUP($A79, CDS3Y_bbg!BX$5:BY$241,2), -1)</f>
        <v>-1</v>
      </c>
      <c r="BZ79">
        <f>IFERROR(VLOOKUP($A79, CDS3Y_bbg!BY$5:BZ$241,2), -1)</f>
        <v>-1</v>
      </c>
      <c r="CA79">
        <f>IFERROR(VLOOKUP($A79, CDS3Y_bbg!BZ$5:CA$241,2), -1)</f>
        <v>41911</v>
      </c>
      <c r="CB79">
        <f>IFERROR(VLOOKUP($A79, CDS3Y_bbg!CA$5:CB$241,2), -1)</f>
        <v>-1</v>
      </c>
      <c r="CC79">
        <f>IFERROR(VLOOKUP($A79, CDS3Y_bbg!CB$5:CC$241,2), -1)</f>
        <v>41912</v>
      </c>
      <c r="CD79">
        <f>IFERROR(VLOOKUP($A79, CDS3Y_bbg!CC$5:CD$241,2), -1)</f>
        <v>-1</v>
      </c>
      <c r="CE79">
        <f>IFERROR(VLOOKUP($A79, CDS3Y_bbg!CD$5:CE$241,2), -1)</f>
        <v>43332</v>
      </c>
      <c r="CF79">
        <f>IFERROR(VLOOKUP($A79, CDS3Y_bbg!CE$5:CF$241,2), -1)</f>
        <v>8.3330000000000002</v>
      </c>
      <c r="CG79">
        <f>IFERROR(VLOOKUP($A79, CDS3Y_bbg!CF$5:CG$241,2), -1)</f>
        <v>41893</v>
      </c>
      <c r="CH79">
        <f>IFERROR(VLOOKUP($A79, CDS3Y_bbg!CG$5:CH$241,2), -1)</f>
        <v>-1</v>
      </c>
      <c r="CI79">
        <f>IFERROR(VLOOKUP($A79, CDS3Y_bbg!CH$5:CI$241,2), -1)</f>
        <v>-1</v>
      </c>
      <c r="CJ79">
        <f>IFERROR(VLOOKUP($A79, CDS3Y_bbg!CI$5:CJ$241,2), -1)</f>
        <v>-1</v>
      </c>
      <c r="CK79">
        <f>IFERROR(VLOOKUP($A79, CDS3Y_bbg!CJ$5:CK$241,2), -1)</f>
        <v>41844</v>
      </c>
      <c r="CL79">
        <f>IFERROR(VLOOKUP($A79, CDS3Y_bbg!CK$5:CL$241,2), -1)</f>
        <v>31.835000000000001</v>
      </c>
      <c r="CM79">
        <f>IFERROR(VLOOKUP($A79, CDS3Y_bbg!CL$5:CM$241,2), -1)</f>
        <v>-1</v>
      </c>
      <c r="CN79">
        <f>IFERROR(VLOOKUP($A79, CDS3Y_bbg!CM$5:CN$241,2), -1)</f>
        <v>-1</v>
      </c>
    </row>
    <row r="80" spans="1:92" x14ac:dyDescent="0.25">
      <c r="A80" s="1">
        <v>38929</v>
      </c>
      <c r="B80">
        <f>IFERROR(VLOOKUP($A80, CDS3Y_bbg!A$5:B$241,2), -1)</f>
        <v>65.369</v>
      </c>
      <c r="C80">
        <f>IFERROR(VLOOKUP($A80, CDS3Y_bbg!B$5:C$241,2), -1)</f>
        <v>41831</v>
      </c>
      <c r="D80">
        <f>IFERROR(VLOOKUP($A80, CDS3Y_bbg!C$5:D$241,2), -1)</f>
        <v>23.25</v>
      </c>
      <c r="E80">
        <f>IFERROR(VLOOKUP($A80, CDS3Y_bbg!D$5:E$241,2), -1)</f>
        <v>44895</v>
      </c>
      <c r="F80">
        <f>IFERROR(VLOOKUP($A80, CDS3Y_bbg!E$5:F$241,2), -1)</f>
        <v>13.667</v>
      </c>
      <c r="G80">
        <f>IFERROR(VLOOKUP($A80, CDS3Y_bbg!F$5:G$241,2), -1)</f>
        <v>40360</v>
      </c>
      <c r="H80">
        <f>IFERROR(VLOOKUP($A80, CDS3Y_bbg!G$5:H$241,2), -1)</f>
        <v>13.167</v>
      </c>
      <c r="I80">
        <f>IFERROR(VLOOKUP($A80, CDS3Y_bbg!H$5:I$241,2), -1)</f>
        <v>44834</v>
      </c>
      <c r="J80">
        <f>IFERROR(VLOOKUP($A80, CDS3Y_bbg!I$5:J$241,2), -1)</f>
        <v>74.105000000000004</v>
      </c>
      <c r="K80">
        <f>IFERROR(VLOOKUP($A80, CDS3Y_bbg!J$5:K$241,2), -1)</f>
        <v>41819</v>
      </c>
      <c r="L80">
        <f>IFERROR(VLOOKUP($A80, CDS3Y_bbg!K$5:L$241,2), -1)</f>
        <v>23.667000000000002</v>
      </c>
      <c r="M80">
        <f>IFERROR(VLOOKUP($A80, CDS3Y_bbg!L$5:M$241,2), -1)</f>
        <v>40469</v>
      </c>
      <c r="N80">
        <f>IFERROR(VLOOKUP($A80, CDS3Y_bbg!M$5:N$241,2), -1)</f>
        <v>15.188000000000001</v>
      </c>
      <c r="O80">
        <f>IFERROR(VLOOKUP($A80, CDS3Y_bbg!N$5:O$241,2), -1)</f>
        <v>40289</v>
      </c>
      <c r="P80">
        <f>IFERROR(VLOOKUP($A80, CDS3Y_bbg!O$5:P$241,2), -1)</f>
        <v>18.667000000000002</v>
      </c>
      <c r="Q80">
        <f>IFERROR(VLOOKUP($A80, CDS3Y_bbg!P$5:Q$241,2), -1)</f>
        <v>44377</v>
      </c>
      <c r="R80">
        <f>IFERROR(VLOOKUP($A80, CDS3Y_bbg!Q$5:R$241,2), -1)</f>
        <v>34.26</v>
      </c>
      <c r="S80">
        <f>IFERROR(VLOOKUP($A80, CDS3Y_bbg!R$5:S$241,2), -1)</f>
        <v>43337</v>
      </c>
      <c r="T80">
        <f>IFERROR(VLOOKUP($A80, CDS3Y_bbg!S$5:T$241,2), -1)</f>
        <v>112.708</v>
      </c>
      <c r="U80">
        <f>IFERROR(VLOOKUP($A80, CDS3Y_bbg!T$5:U$241,2), -1)</f>
        <v>42062</v>
      </c>
      <c r="V80">
        <f>IFERROR(VLOOKUP($A80, CDS3Y_bbg!U$5:V$241,2), -1)</f>
        <v>15.75</v>
      </c>
      <c r="W80">
        <f>IFERROR(VLOOKUP($A80, CDS3Y_bbg!V$5:W$241,2), -1)</f>
        <v>42283</v>
      </c>
      <c r="X80">
        <f>IFERROR(VLOOKUP($A80, CDS3Y_bbg!W$5:X$241,2), -1)</f>
        <v>41.582999999999998</v>
      </c>
      <c r="Y80">
        <f>IFERROR(VLOOKUP($A80, CDS3Y_bbg!X$5:Y$241,2), -1)</f>
        <v>44468</v>
      </c>
      <c r="Z80">
        <f>IFERROR(VLOOKUP($A80, CDS3Y_bbg!Y$5:Z$241,2), -1)</f>
        <v>38.000999999999998</v>
      </c>
      <c r="AA80">
        <f>IFERROR(VLOOKUP($A80, CDS3Y_bbg!Z$5:AA$241,2), -1)</f>
        <v>40481</v>
      </c>
      <c r="AB80">
        <f>IFERROR(VLOOKUP($A80, CDS3Y_bbg!AA$5:AB$241,2), -1)</f>
        <v>25.332999999999998</v>
      </c>
      <c r="AC80">
        <f>IFERROR(VLOOKUP($A80, CDS3Y_bbg!AB$5:AC$241,2), -1)</f>
        <v>42676</v>
      </c>
      <c r="AD80">
        <f>IFERROR(VLOOKUP($A80, CDS3Y_bbg!AC$5:AD$241,2), -1)</f>
        <v>154.18799999999999</v>
      </c>
      <c r="AE80">
        <f>IFERROR(VLOOKUP($A80, CDS3Y_bbg!AD$5:AE$241,2), -1)</f>
        <v>41149</v>
      </c>
      <c r="AF80">
        <f>IFERROR(VLOOKUP($A80, CDS3Y_bbg!AE$5:AF$241,2), -1)</f>
        <v>-1</v>
      </c>
      <c r="AG80">
        <f>IFERROR(VLOOKUP($A80, CDS3Y_bbg!AF$5:AG$241,2), -1)</f>
        <v>42004</v>
      </c>
      <c r="AH80">
        <f>IFERROR(VLOOKUP($A80, CDS3Y_bbg!AG$5:AH$241,2), -1)</f>
        <v>-1</v>
      </c>
      <c r="AI80">
        <f>IFERROR(VLOOKUP($A80, CDS3Y_bbg!AH$5:AI$241,2), -1)</f>
        <v>-1</v>
      </c>
      <c r="AJ80">
        <f>IFERROR(VLOOKUP($A80, CDS3Y_bbg!AI$5:AJ$241,2), -1)</f>
        <v>-1</v>
      </c>
      <c r="AK80">
        <f>IFERROR(VLOOKUP($A80, CDS3Y_bbg!AJ$5:AK$241,2), -1)</f>
        <v>-1</v>
      </c>
      <c r="AL80">
        <f>IFERROR(VLOOKUP($A80, CDS3Y_bbg!AK$5:AL$241,2), -1)</f>
        <v>-1</v>
      </c>
      <c r="AM80">
        <f>IFERROR(VLOOKUP($A80, CDS3Y_bbg!AL$5:AM$241,2), -1)</f>
        <v>-1</v>
      </c>
      <c r="AN80">
        <f>IFERROR(VLOOKUP($A80, CDS3Y_bbg!AM$5:AN$241,2), -1)</f>
        <v>-1</v>
      </c>
      <c r="AO80">
        <f>IFERROR(VLOOKUP($A80, CDS3Y_bbg!AN$5:AO$241,2), -1)</f>
        <v>43424</v>
      </c>
      <c r="AP80">
        <f>IFERROR(VLOOKUP($A80, CDS3Y_bbg!AO$5:AP$241,2), -1)</f>
        <v>-1</v>
      </c>
      <c r="AQ80">
        <f>IFERROR(VLOOKUP($A80, CDS3Y_bbg!AP$5:AQ$241,2), -1)</f>
        <v>44625</v>
      </c>
      <c r="AR80">
        <f>IFERROR(VLOOKUP($A80, CDS3Y_bbg!AQ$5:AR$241,2), -1)</f>
        <v>-1</v>
      </c>
      <c r="AS80">
        <f>IFERROR(VLOOKUP($A80, CDS3Y_bbg!AR$5:AS$241,2), -1)</f>
        <v>44626</v>
      </c>
      <c r="AT80">
        <f>IFERROR(VLOOKUP($A80, CDS3Y_bbg!AS$5:AT$241,2), -1)</f>
        <v>2.2189999999999999</v>
      </c>
      <c r="AU80">
        <f>IFERROR(VLOOKUP($A80, CDS3Y_bbg!AT$5:AU$241,2), -1)</f>
        <v>-1</v>
      </c>
      <c r="AV80">
        <f>IFERROR(VLOOKUP($A80, CDS3Y_bbg!AU$5:AV$241,2), -1)</f>
        <v>-1</v>
      </c>
      <c r="AW80">
        <f>IFERROR(VLOOKUP($A80, CDS3Y_bbg!AV$5:AW$241,2), -1)</f>
        <v>41863</v>
      </c>
      <c r="AX80">
        <f>IFERROR(VLOOKUP($A80, CDS3Y_bbg!AW$5:AX$241,2), -1)</f>
        <v>23</v>
      </c>
      <c r="AY80">
        <f>IFERROR(VLOOKUP($A80, CDS3Y_bbg!AX$5:AY$241,2), -1)</f>
        <v>43402</v>
      </c>
      <c r="AZ80">
        <f>IFERROR(VLOOKUP($A80, CDS3Y_bbg!AY$5:AZ$241,2), -1)</f>
        <v>7.5</v>
      </c>
      <c r="BA80">
        <f>IFERROR(VLOOKUP($A80, CDS3Y_bbg!AZ$5:BA$241,2), -1)</f>
        <v>-1</v>
      </c>
      <c r="BB80">
        <f>IFERROR(VLOOKUP($A80, CDS3Y_bbg!BA$5:BB$241,2), -1)</f>
        <v>-1</v>
      </c>
      <c r="BC80">
        <f>IFERROR(VLOOKUP($A80, CDS3Y_bbg!BB$5:BC$241,2), -1)</f>
        <v>41722</v>
      </c>
      <c r="BD80">
        <f>IFERROR(VLOOKUP($A80, CDS3Y_bbg!BC$5:BD$241,2), -1)</f>
        <v>-1</v>
      </c>
      <c r="BE80">
        <f>IFERROR(VLOOKUP($A80, CDS3Y_bbg!BD$5:BE$241,2), -1)</f>
        <v>-1</v>
      </c>
      <c r="BF80">
        <f>IFERROR(VLOOKUP($A80, CDS3Y_bbg!BE$5:BF$241,2), -1)</f>
        <v>-1</v>
      </c>
      <c r="BG80">
        <f>IFERROR(VLOOKUP($A80, CDS3Y_bbg!BF$5:BG$241,2), -1)</f>
        <v>-1</v>
      </c>
      <c r="BH80">
        <f>IFERROR(VLOOKUP($A80, CDS3Y_bbg!BG$5:BH$241,2), -1)</f>
        <v>-1</v>
      </c>
      <c r="BI80">
        <f>IFERROR(VLOOKUP($A80, CDS3Y_bbg!BH$5:BI$241,2), -1)</f>
        <v>43424</v>
      </c>
      <c r="BJ80">
        <f>IFERROR(VLOOKUP($A80, CDS3Y_bbg!BI$5:BJ$241,2), -1)</f>
        <v>-1</v>
      </c>
      <c r="BK80">
        <f>IFERROR(VLOOKUP($A80, CDS3Y_bbg!BJ$5:BK$241,2), -1)</f>
        <v>-1</v>
      </c>
      <c r="BL80">
        <f>IFERROR(VLOOKUP($A80, CDS3Y_bbg!BK$5:BL$241,2), -1)</f>
        <v>-1</v>
      </c>
      <c r="BM80">
        <f>IFERROR(VLOOKUP($A80, CDS3Y_bbg!BL$5:BM$241,2), -1)</f>
        <v>43424</v>
      </c>
      <c r="BN80">
        <f>IFERROR(VLOOKUP($A80, CDS3Y_bbg!BM$5:BN$241,2), -1)</f>
        <v>-1</v>
      </c>
      <c r="BO80">
        <f>IFERROR(VLOOKUP($A80, CDS3Y_bbg!BN$5:BO$241,2), -1)</f>
        <v>43426</v>
      </c>
      <c r="BP80">
        <f>IFERROR(VLOOKUP($A80, CDS3Y_bbg!BO$5:BP$241,2), -1)</f>
        <v>-1</v>
      </c>
      <c r="BQ80">
        <f>IFERROR(VLOOKUP($A80, CDS3Y_bbg!BP$5:BQ$241,2), -1)</f>
        <v>-1</v>
      </c>
      <c r="BR80">
        <f>IFERROR(VLOOKUP($A80, CDS3Y_bbg!BQ$5:BR$241,2), -1)</f>
        <v>-1</v>
      </c>
      <c r="BS80">
        <f>IFERROR(VLOOKUP($A80, CDS3Y_bbg!BR$5:BS$241,2), -1)</f>
        <v>43426</v>
      </c>
      <c r="BT80">
        <f>IFERROR(VLOOKUP($A80, CDS3Y_bbg!BS$5:BT$241,2), -1)</f>
        <v>-1</v>
      </c>
      <c r="BU80">
        <f>IFERROR(VLOOKUP($A80, CDS3Y_bbg!BT$5:BU$241,2), -1)</f>
        <v>-1</v>
      </c>
      <c r="BV80">
        <f>IFERROR(VLOOKUP($A80, CDS3Y_bbg!BU$5:BV$241,2), -1)</f>
        <v>-1</v>
      </c>
      <c r="BW80">
        <f>IFERROR(VLOOKUP($A80, CDS3Y_bbg!BV$5:BW$241,2), -1)</f>
        <v>41915</v>
      </c>
      <c r="BX80">
        <f>IFERROR(VLOOKUP($A80, CDS3Y_bbg!BW$5:BX$241,2), -1)</f>
        <v>-1</v>
      </c>
      <c r="BY80">
        <f>IFERROR(VLOOKUP($A80, CDS3Y_bbg!BX$5:BY$241,2), -1)</f>
        <v>-1</v>
      </c>
      <c r="BZ80">
        <f>IFERROR(VLOOKUP($A80, CDS3Y_bbg!BY$5:BZ$241,2), -1)</f>
        <v>-1</v>
      </c>
      <c r="CA80">
        <f>IFERROR(VLOOKUP($A80, CDS3Y_bbg!BZ$5:CA$241,2), -1)</f>
        <v>41911</v>
      </c>
      <c r="CB80">
        <f>IFERROR(VLOOKUP($A80, CDS3Y_bbg!CA$5:CB$241,2), -1)</f>
        <v>-1</v>
      </c>
      <c r="CC80">
        <f>IFERROR(VLOOKUP($A80, CDS3Y_bbg!CB$5:CC$241,2), -1)</f>
        <v>41912</v>
      </c>
      <c r="CD80">
        <f>IFERROR(VLOOKUP($A80, CDS3Y_bbg!CC$5:CD$241,2), -1)</f>
        <v>-1</v>
      </c>
      <c r="CE80">
        <f>IFERROR(VLOOKUP($A80, CDS3Y_bbg!CD$5:CE$241,2), -1)</f>
        <v>43332</v>
      </c>
      <c r="CF80">
        <f>IFERROR(VLOOKUP($A80, CDS3Y_bbg!CE$5:CF$241,2), -1)</f>
        <v>10.125</v>
      </c>
      <c r="CG80">
        <f>IFERROR(VLOOKUP($A80, CDS3Y_bbg!CF$5:CG$241,2), -1)</f>
        <v>41893</v>
      </c>
      <c r="CH80">
        <f>IFERROR(VLOOKUP($A80, CDS3Y_bbg!CG$5:CH$241,2), -1)</f>
        <v>-1</v>
      </c>
      <c r="CI80">
        <f>IFERROR(VLOOKUP($A80, CDS3Y_bbg!CH$5:CI$241,2), -1)</f>
        <v>-1</v>
      </c>
      <c r="CJ80">
        <f>IFERROR(VLOOKUP($A80, CDS3Y_bbg!CI$5:CJ$241,2), -1)</f>
        <v>-1</v>
      </c>
      <c r="CK80">
        <f>IFERROR(VLOOKUP($A80, CDS3Y_bbg!CJ$5:CK$241,2), -1)</f>
        <v>41844</v>
      </c>
      <c r="CL80">
        <f>IFERROR(VLOOKUP($A80, CDS3Y_bbg!CK$5:CL$241,2), -1)</f>
        <v>22.751000000000001</v>
      </c>
      <c r="CM80">
        <f>IFERROR(VLOOKUP($A80, CDS3Y_bbg!CL$5:CM$241,2), -1)</f>
        <v>-1</v>
      </c>
      <c r="CN80">
        <f>IFERROR(VLOOKUP($A80, CDS3Y_bbg!CM$5:CN$241,2), -1)</f>
        <v>-1</v>
      </c>
    </row>
    <row r="81" spans="1:92" x14ac:dyDescent="0.25">
      <c r="A81" s="1">
        <v>38960</v>
      </c>
      <c r="B81">
        <f>IFERROR(VLOOKUP($A81, CDS3Y_bbg!A$5:B$241,2), -1)</f>
        <v>61.1</v>
      </c>
      <c r="C81">
        <f>IFERROR(VLOOKUP($A81, CDS3Y_bbg!B$5:C$241,2), -1)</f>
        <v>41831</v>
      </c>
      <c r="D81">
        <f>IFERROR(VLOOKUP($A81, CDS3Y_bbg!C$5:D$241,2), -1)</f>
        <v>21.5</v>
      </c>
      <c r="E81">
        <f>IFERROR(VLOOKUP($A81, CDS3Y_bbg!D$5:E$241,2), -1)</f>
        <v>44895</v>
      </c>
      <c r="F81">
        <f>IFERROR(VLOOKUP($A81, CDS3Y_bbg!E$5:F$241,2), -1)</f>
        <v>15.333</v>
      </c>
      <c r="G81">
        <f>IFERROR(VLOOKUP($A81, CDS3Y_bbg!F$5:G$241,2), -1)</f>
        <v>40360</v>
      </c>
      <c r="H81">
        <f>IFERROR(VLOOKUP($A81, CDS3Y_bbg!G$5:H$241,2), -1)</f>
        <v>13.438000000000001</v>
      </c>
      <c r="I81">
        <f>IFERROR(VLOOKUP($A81, CDS3Y_bbg!H$5:I$241,2), -1)</f>
        <v>44834</v>
      </c>
      <c r="J81">
        <f>IFERROR(VLOOKUP($A81, CDS3Y_bbg!I$5:J$241,2), -1)</f>
        <v>64.400000000000006</v>
      </c>
      <c r="K81">
        <f>IFERROR(VLOOKUP($A81, CDS3Y_bbg!J$5:K$241,2), -1)</f>
        <v>41819</v>
      </c>
      <c r="L81">
        <f>IFERROR(VLOOKUP($A81, CDS3Y_bbg!K$5:L$241,2), -1)</f>
        <v>21.332999999999998</v>
      </c>
      <c r="M81">
        <f>IFERROR(VLOOKUP($A81, CDS3Y_bbg!L$5:M$241,2), -1)</f>
        <v>40469</v>
      </c>
      <c r="N81">
        <f>IFERROR(VLOOKUP($A81, CDS3Y_bbg!M$5:N$241,2), -1)</f>
        <v>15.396000000000001</v>
      </c>
      <c r="O81">
        <f>IFERROR(VLOOKUP($A81, CDS3Y_bbg!N$5:O$241,2), -1)</f>
        <v>40289</v>
      </c>
      <c r="P81">
        <f>IFERROR(VLOOKUP($A81, CDS3Y_bbg!O$5:P$241,2), -1)</f>
        <v>18.417000000000002</v>
      </c>
      <c r="Q81">
        <f>IFERROR(VLOOKUP($A81, CDS3Y_bbg!P$5:Q$241,2), -1)</f>
        <v>44377</v>
      </c>
      <c r="R81">
        <f>IFERROR(VLOOKUP($A81, CDS3Y_bbg!Q$5:R$241,2), -1)</f>
        <v>29.6</v>
      </c>
      <c r="S81">
        <f>IFERROR(VLOOKUP($A81, CDS3Y_bbg!R$5:S$241,2), -1)</f>
        <v>43337</v>
      </c>
      <c r="T81">
        <f>IFERROR(VLOOKUP($A81, CDS3Y_bbg!S$5:T$241,2), -1)</f>
        <v>108.167</v>
      </c>
      <c r="U81">
        <f>IFERROR(VLOOKUP($A81, CDS3Y_bbg!T$5:U$241,2), -1)</f>
        <v>42062</v>
      </c>
      <c r="V81">
        <f>IFERROR(VLOOKUP($A81, CDS3Y_bbg!U$5:V$241,2), -1)</f>
        <v>13.875</v>
      </c>
      <c r="W81">
        <f>IFERROR(VLOOKUP($A81, CDS3Y_bbg!V$5:W$241,2), -1)</f>
        <v>42283</v>
      </c>
      <c r="X81">
        <f>IFERROR(VLOOKUP($A81, CDS3Y_bbg!W$5:X$241,2), -1)</f>
        <v>39.299999999999997</v>
      </c>
      <c r="Y81">
        <f>IFERROR(VLOOKUP($A81, CDS3Y_bbg!X$5:Y$241,2), -1)</f>
        <v>44468</v>
      </c>
      <c r="Z81">
        <f>IFERROR(VLOOKUP($A81, CDS3Y_bbg!Y$5:Z$241,2), -1)</f>
        <v>38.167999999999999</v>
      </c>
      <c r="AA81">
        <f>IFERROR(VLOOKUP($A81, CDS3Y_bbg!Z$5:AA$241,2), -1)</f>
        <v>40481</v>
      </c>
      <c r="AB81">
        <f>IFERROR(VLOOKUP($A81, CDS3Y_bbg!AA$5:AB$241,2), -1)</f>
        <v>24.875</v>
      </c>
      <c r="AC81">
        <f>IFERROR(VLOOKUP($A81, CDS3Y_bbg!AB$5:AC$241,2), -1)</f>
        <v>42676</v>
      </c>
      <c r="AD81">
        <f>IFERROR(VLOOKUP($A81, CDS3Y_bbg!AC$5:AD$241,2), -1)</f>
        <v>126.9</v>
      </c>
      <c r="AE81">
        <f>IFERROR(VLOOKUP($A81, CDS3Y_bbg!AD$5:AE$241,2), -1)</f>
        <v>41149</v>
      </c>
      <c r="AF81">
        <f>IFERROR(VLOOKUP($A81, CDS3Y_bbg!AE$5:AF$241,2), -1)</f>
        <v>-1</v>
      </c>
      <c r="AG81">
        <f>IFERROR(VLOOKUP($A81, CDS3Y_bbg!AF$5:AG$241,2), -1)</f>
        <v>42004</v>
      </c>
      <c r="AH81">
        <f>IFERROR(VLOOKUP($A81, CDS3Y_bbg!AG$5:AH$241,2), -1)</f>
        <v>-1</v>
      </c>
      <c r="AI81">
        <f>IFERROR(VLOOKUP($A81, CDS3Y_bbg!AH$5:AI$241,2), -1)</f>
        <v>-1</v>
      </c>
      <c r="AJ81">
        <f>IFERROR(VLOOKUP($A81, CDS3Y_bbg!AI$5:AJ$241,2), -1)</f>
        <v>-1</v>
      </c>
      <c r="AK81">
        <f>IFERROR(VLOOKUP($A81, CDS3Y_bbg!AJ$5:AK$241,2), -1)</f>
        <v>-1</v>
      </c>
      <c r="AL81">
        <f>IFERROR(VLOOKUP($A81, CDS3Y_bbg!AK$5:AL$241,2), -1)</f>
        <v>-1</v>
      </c>
      <c r="AM81">
        <f>IFERROR(VLOOKUP($A81, CDS3Y_bbg!AL$5:AM$241,2), -1)</f>
        <v>-1</v>
      </c>
      <c r="AN81">
        <f>IFERROR(VLOOKUP($A81, CDS3Y_bbg!AM$5:AN$241,2), -1)</f>
        <v>-1</v>
      </c>
      <c r="AO81">
        <f>IFERROR(VLOOKUP($A81, CDS3Y_bbg!AN$5:AO$241,2), -1)</f>
        <v>43424</v>
      </c>
      <c r="AP81">
        <f>IFERROR(VLOOKUP($A81, CDS3Y_bbg!AO$5:AP$241,2), -1)</f>
        <v>-1</v>
      </c>
      <c r="AQ81">
        <f>IFERROR(VLOOKUP($A81, CDS3Y_bbg!AP$5:AQ$241,2), -1)</f>
        <v>44625</v>
      </c>
      <c r="AR81">
        <f>IFERROR(VLOOKUP($A81, CDS3Y_bbg!AQ$5:AR$241,2), -1)</f>
        <v>-1</v>
      </c>
      <c r="AS81">
        <f>IFERROR(VLOOKUP($A81, CDS3Y_bbg!AR$5:AS$241,2), -1)</f>
        <v>44626</v>
      </c>
      <c r="AT81">
        <f>IFERROR(VLOOKUP($A81, CDS3Y_bbg!AS$5:AT$241,2), -1)</f>
        <v>2.2189999999999999</v>
      </c>
      <c r="AU81">
        <f>IFERROR(VLOOKUP($A81, CDS3Y_bbg!AT$5:AU$241,2), -1)</f>
        <v>-1</v>
      </c>
      <c r="AV81">
        <f>IFERROR(VLOOKUP($A81, CDS3Y_bbg!AU$5:AV$241,2), -1)</f>
        <v>-1</v>
      </c>
      <c r="AW81">
        <f>IFERROR(VLOOKUP($A81, CDS3Y_bbg!AV$5:AW$241,2), -1)</f>
        <v>41863</v>
      </c>
      <c r="AX81">
        <f>IFERROR(VLOOKUP($A81, CDS3Y_bbg!AW$5:AX$241,2), -1)</f>
        <v>21.5</v>
      </c>
      <c r="AY81">
        <f>IFERROR(VLOOKUP($A81, CDS3Y_bbg!AX$5:AY$241,2), -1)</f>
        <v>43402</v>
      </c>
      <c r="AZ81">
        <f>IFERROR(VLOOKUP($A81, CDS3Y_bbg!AY$5:AZ$241,2), -1)</f>
        <v>6.5</v>
      </c>
      <c r="BA81">
        <f>IFERROR(VLOOKUP($A81, CDS3Y_bbg!AZ$5:BA$241,2), -1)</f>
        <v>-1</v>
      </c>
      <c r="BB81">
        <f>IFERROR(VLOOKUP($A81, CDS3Y_bbg!BA$5:BB$241,2), -1)</f>
        <v>-1</v>
      </c>
      <c r="BC81">
        <f>IFERROR(VLOOKUP($A81, CDS3Y_bbg!BB$5:BC$241,2), -1)</f>
        <v>41722</v>
      </c>
      <c r="BD81">
        <f>IFERROR(VLOOKUP($A81, CDS3Y_bbg!BC$5:BD$241,2), -1)</f>
        <v>-1</v>
      </c>
      <c r="BE81">
        <f>IFERROR(VLOOKUP($A81, CDS3Y_bbg!BD$5:BE$241,2), -1)</f>
        <v>-1</v>
      </c>
      <c r="BF81">
        <f>IFERROR(VLOOKUP($A81, CDS3Y_bbg!BE$5:BF$241,2), -1)</f>
        <v>-1</v>
      </c>
      <c r="BG81">
        <f>IFERROR(VLOOKUP($A81, CDS3Y_bbg!BF$5:BG$241,2), -1)</f>
        <v>-1</v>
      </c>
      <c r="BH81">
        <f>IFERROR(VLOOKUP($A81, CDS3Y_bbg!BG$5:BH$241,2), -1)</f>
        <v>-1</v>
      </c>
      <c r="BI81">
        <f>IFERROR(VLOOKUP($A81, CDS3Y_bbg!BH$5:BI$241,2), -1)</f>
        <v>43424</v>
      </c>
      <c r="BJ81">
        <f>IFERROR(VLOOKUP($A81, CDS3Y_bbg!BI$5:BJ$241,2), -1)</f>
        <v>-1</v>
      </c>
      <c r="BK81">
        <f>IFERROR(VLOOKUP($A81, CDS3Y_bbg!BJ$5:BK$241,2), -1)</f>
        <v>-1</v>
      </c>
      <c r="BL81">
        <f>IFERROR(VLOOKUP($A81, CDS3Y_bbg!BK$5:BL$241,2), -1)</f>
        <v>-1</v>
      </c>
      <c r="BM81">
        <f>IFERROR(VLOOKUP($A81, CDS3Y_bbg!BL$5:BM$241,2), -1)</f>
        <v>43424</v>
      </c>
      <c r="BN81">
        <f>IFERROR(VLOOKUP($A81, CDS3Y_bbg!BM$5:BN$241,2), -1)</f>
        <v>-1</v>
      </c>
      <c r="BO81">
        <f>IFERROR(VLOOKUP($A81, CDS3Y_bbg!BN$5:BO$241,2), -1)</f>
        <v>43426</v>
      </c>
      <c r="BP81">
        <f>IFERROR(VLOOKUP($A81, CDS3Y_bbg!BO$5:BP$241,2), -1)</f>
        <v>-1</v>
      </c>
      <c r="BQ81">
        <f>IFERROR(VLOOKUP($A81, CDS3Y_bbg!BP$5:BQ$241,2), -1)</f>
        <v>-1</v>
      </c>
      <c r="BR81">
        <f>IFERROR(VLOOKUP($A81, CDS3Y_bbg!BQ$5:BR$241,2), -1)</f>
        <v>-1</v>
      </c>
      <c r="BS81">
        <f>IFERROR(VLOOKUP($A81, CDS3Y_bbg!BR$5:BS$241,2), -1)</f>
        <v>43426</v>
      </c>
      <c r="BT81">
        <f>IFERROR(VLOOKUP($A81, CDS3Y_bbg!BS$5:BT$241,2), -1)</f>
        <v>-1</v>
      </c>
      <c r="BU81">
        <f>IFERROR(VLOOKUP($A81, CDS3Y_bbg!BT$5:BU$241,2), -1)</f>
        <v>-1</v>
      </c>
      <c r="BV81">
        <f>IFERROR(VLOOKUP($A81, CDS3Y_bbg!BU$5:BV$241,2), -1)</f>
        <v>-1</v>
      </c>
      <c r="BW81">
        <f>IFERROR(VLOOKUP($A81, CDS3Y_bbg!BV$5:BW$241,2), -1)</f>
        <v>41915</v>
      </c>
      <c r="BX81">
        <f>IFERROR(VLOOKUP($A81, CDS3Y_bbg!BW$5:BX$241,2), -1)</f>
        <v>-1</v>
      </c>
      <c r="BY81">
        <f>IFERROR(VLOOKUP($A81, CDS3Y_bbg!BX$5:BY$241,2), -1)</f>
        <v>-1</v>
      </c>
      <c r="BZ81">
        <f>IFERROR(VLOOKUP($A81, CDS3Y_bbg!BY$5:BZ$241,2), -1)</f>
        <v>-1</v>
      </c>
      <c r="CA81">
        <f>IFERROR(VLOOKUP($A81, CDS3Y_bbg!BZ$5:CA$241,2), -1)</f>
        <v>41911</v>
      </c>
      <c r="CB81">
        <f>IFERROR(VLOOKUP($A81, CDS3Y_bbg!CA$5:CB$241,2), -1)</f>
        <v>-1</v>
      </c>
      <c r="CC81">
        <f>IFERROR(VLOOKUP($A81, CDS3Y_bbg!CB$5:CC$241,2), -1)</f>
        <v>41912</v>
      </c>
      <c r="CD81">
        <f>IFERROR(VLOOKUP($A81, CDS3Y_bbg!CC$5:CD$241,2), -1)</f>
        <v>-1</v>
      </c>
      <c r="CE81">
        <f>IFERROR(VLOOKUP($A81, CDS3Y_bbg!CD$5:CE$241,2), -1)</f>
        <v>43332</v>
      </c>
      <c r="CF81">
        <f>IFERROR(VLOOKUP($A81, CDS3Y_bbg!CE$5:CF$241,2), -1)</f>
        <v>9.375</v>
      </c>
      <c r="CG81">
        <f>IFERROR(VLOOKUP($A81, CDS3Y_bbg!CF$5:CG$241,2), -1)</f>
        <v>41893</v>
      </c>
      <c r="CH81">
        <f>IFERROR(VLOOKUP($A81, CDS3Y_bbg!CG$5:CH$241,2), -1)</f>
        <v>-1</v>
      </c>
      <c r="CI81">
        <f>IFERROR(VLOOKUP($A81, CDS3Y_bbg!CH$5:CI$241,2), -1)</f>
        <v>-1</v>
      </c>
      <c r="CJ81">
        <f>IFERROR(VLOOKUP($A81, CDS3Y_bbg!CI$5:CJ$241,2), -1)</f>
        <v>-1</v>
      </c>
      <c r="CK81">
        <f>IFERROR(VLOOKUP($A81, CDS3Y_bbg!CJ$5:CK$241,2), -1)</f>
        <v>41844</v>
      </c>
      <c r="CL81">
        <f>IFERROR(VLOOKUP($A81, CDS3Y_bbg!CK$5:CL$241,2), -1)</f>
        <v>24.251000000000001</v>
      </c>
      <c r="CM81">
        <f>IFERROR(VLOOKUP($A81, CDS3Y_bbg!CL$5:CM$241,2), -1)</f>
        <v>-1</v>
      </c>
      <c r="CN81">
        <f>IFERROR(VLOOKUP($A81, CDS3Y_bbg!CM$5:CN$241,2), -1)</f>
        <v>-1</v>
      </c>
    </row>
    <row r="82" spans="1:92" x14ac:dyDescent="0.25">
      <c r="A82" s="1">
        <v>38989</v>
      </c>
      <c r="B82">
        <f>IFERROR(VLOOKUP($A82, CDS3Y_bbg!A$5:B$241,2), -1)</f>
        <v>67.188000000000002</v>
      </c>
      <c r="C82">
        <f>IFERROR(VLOOKUP($A82, CDS3Y_bbg!B$5:C$241,2), -1)</f>
        <v>41831</v>
      </c>
      <c r="D82">
        <f>IFERROR(VLOOKUP($A82, CDS3Y_bbg!C$5:D$241,2), -1)</f>
        <v>20.5</v>
      </c>
      <c r="E82">
        <f>IFERROR(VLOOKUP($A82, CDS3Y_bbg!D$5:E$241,2), -1)</f>
        <v>44895</v>
      </c>
      <c r="F82">
        <f>IFERROR(VLOOKUP($A82, CDS3Y_bbg!E$5:F$241,2), -1)</f>
        <v>16.167000000000002</v>
      </c>
      <c r="G82">
        <f>IFERROR(VLOOKUP($A82, CDS3Y_bbg!F$5:G$241,2), -1)</f>
        <v>40360</v>
      </c>
      <c r="H82">
        <f>IFERROR(VLOOKUP($A82, CDS3Y_bbg!G$5:H$241,2), -1)</f>
        <v>12.5</v>
      </c>
      <c r="I82">
        <f>IFERROR(VLOOKUP($A82, CDS3Y_bbg!H$5:I$241,2), -1)</f>
        <v>44834</v>
      </c>
      <c r="J82">
        <f>IFERROR(VLOOKUP($A82, CDS3Y_bbg!I$5:J$241,2), -1)</f>
        <v>74</v>
      </c>
      <c r="K82">
        <f>IFERROR(VLOOKUP($A82, CDS3Y_bbg!J$5:K$241,2), -1)</f>
        <v>41819</v>
      </c>
      <c r="L82">
        <f>IFERROR(VLOOKUP($A82, CDS3Y_bbg!K$5:L$241,2), -1)</f>
        <v>22.167000000000002</v>
      </c>
      <c r="M82">
        <f>IFERROR(VLOOKUP($A82, CDS3Y_bbg!L$5:M$241,2), -1)</f>
        <v>40469</v>
      </c>
      <c r="N82">
        <f>IFERROR(VLOOKUP($A82, CDS3Y_bbg!M$5:N$241,2), -1)</f>
        <v>15.625</v>
      </c>
      <c r="O82">
        <f>IFERROR(VLOOKUP($A82, CDS3Y_bbg!N$5:O$241,2), -1)</f>
        <v>40289</v>
      </c>
      <c r="P82">
        <f>IFERROR(VLOOKUP($A82, CDS3Y_bbg!O$5:P$241,2), -1)</f>
        <v>16.530999999999999</v>
      </c>
      <c r="Q82">
        <f>IFERROR(VLOOKUP($A82, CDS3Y_bbg!P$5:Q$241,2), -1)</f>
        <v>44377</v>
      </c>
      <c r="R82">
        <f>IFERROR(VLOOKUP($A82, CDS3Y_bbg!Q$5:R$241,2), -1)</f>
        <v>35.188000000000002</v>
      </c>
      <c r="S82">
        <f>IFERROR(VLOOKUP($A82, CDS3Y_bbg!R$5:S$241,2), -1)</f>
        <v>43337</v>
      </c>
      <c r="T82">
        <f>IFERROR(VLOOKUP($A82, CDS3Y_bbg!S$5:T$241,2), -1)</f>
        <v>101.625</v>
      </c>
      <c r="U82">
        <f>IFERROR(VLOOKUP($A82, CDS3Y_bbg!T$5:U$241,2), -1)</f>
        <v>42062</v>
      </c>
      <c r="V82">
        <f>IFERROR(VLOOKUP($A82, CDS3Y_bbg!U$5:V$241,2), -1)</f>
        <v>14.167</v>
      </c>
      <c r="W82">
        <f>IFERROR(VLOOKUP($A82, CDS3Y_bbg!V$5:W$241,2), -1)</f>
        <v>42283</v>
      </c>
      <c r="X82">
        <f>IFERROR(VLOOKUP($A82, CDS3Y_bbg!W$5:X$241,2), -1)</f>
        <v>43.082999999999998</v>
      </c>
      <c r="Y82">
        <f>IFERROR(VLOOKUP($A82, CDS3Y_bbg!X$5:Y$241,2), -1)</f>
        <v>44468</v>
      </c>
      <c r="Z82">
        <f>IFERROR(VLOOKUP($A82, CDS3Y_bbg!Y$5:Z$241,2), -1)</f>
        <v>44.752000000000002</v>
      </c>
      <c r="AA82">
        <f>IFERROR(VLOOKUP($A82, CDS3Y_bbg!Z$5:AA$241,2), -1)</f>
        <v>40481</v>
      </c>
      <c r="AB82">
        <f>IFERROR(VLOOKUP($A82, CDS3Y_bbg!AA$5:AB$241,2), -1)</f>
        <v>31.5</v>
      </c>
      <c r="AC82">
        <f>IFERROR(VLOOKUP($A82, CDS3Y_bbg!AB$5:AC$241,2), -1)</f>
        <v>42676</v>
      </c>
      <c r="AD82">
        <f>IFERROR(VLOOKUP($A82, CDS3Y_bbg!AC$5:AD$241,2), -1)</f>
        <v>131.417</v>
      </c>
      <c r="AE82">
        <f>IFERROR(VLOOKUP($A82, CDS3Y_bbg!AD$5:AE$241,2), -1)</f>
        <v>41149</v>
      </c>
      <c r="AF82">
        <f>IFERROR(VLOOKUP($A82, CDS3Y_bbg!AE$5:AF$241,2), -1)</f>
        <v>-1</v>
      </c>
      <c r="AG82">
        <f>IFERROR(VLOOKUP($A82, CDS3Y_bbg!AF$5:AG$241,2), -1)</f>
        <v>42004</v>
      </c>
      <c r="AH82">
        <f>IFERROR(VLOOKUP($A82, CDS3Y_bbg!AG$5:AH$241,2), -1)</f>
        <v>-1</v>
      </c>
      <c r="AI82">
        <f>IFERROR(VLOOKUP($A82, CDS3Y_bbg!AH$5:AI$241,2), -1)</f>
        <v>-1</v>
      </c>
      <c r="AJ82">
        <f>IFERROR(VLOOKUP($A82, CDS3Y_bbg!AI$5:AJ$241,2), -1)</f>
        <v>-1</v>
      </c>
      <c r="AK82">
        <f>IFERROR(VLOOKUP($A82, CDS3Y_bbg!AJ$5:AK$241,2), -1)</f>
        <v>-1</v>
      </c>
      <c r="AL82">
        <f>IFERROR(VLOOKUP($A82, CDS3Y_bbg!AK$5:AL$241,2), -1)</f>
        <v>-1</v>
      </c>
      <c r="AM82">
        <f>IFERROR(VLOOKUP($A82, CDS3Y_bbg!AL$5:AM$241,2), -1)</f>
        <v>-1</v>
      </c>
      <c r="AN82">
        <f>IFERROR(VLOOKUP($A82, CDS3Y_bbg!AM$5:AN$241,2), -1)</f>
        <v>-1</v>
      </c>
      <c r="AO82">
        <f>IFERROR(VLOOKUP($A82, CDS3Y_bbg!AN$5:AO$241,2), -1)</f>
        <v>43424</v>
      </c>
      <c r="AP82">
        <f>IFERROR(VLOOKUP($A82, CDS3Y_bbg!AO$5:AP$241,2), -1)</f>
        <v>-1</v>
      </c>
      <c r="AQ82">
        <f>IFERROR(VLOOKUP($A82, CDS3Y_bbg!AP$5:AQ$241,2), -1)</f>
        <v>44625</v>
      </c>
      <c r="AR82">
        <f>IFERROR(VLOOKUP($A82, CDS3Y_bbg!AQ$5:AR$241,2), -1)</f>
        <v>-1</v>
      </c>
      <c r="AS82">
        <f>IFERROR(VLOOKUP($A82, CDS3Y_bbg!AR$5:AS$241,2), -1)</f>
        <v>44626</v>
      </c>
      <c r="AT82">
        <f>IFERROR(VLOOKUP($A82, CDS3Y_bbg!AS$5:AT$241,2), -1)</f>
        <v>2.2189999999999999</v>
      </c>
      <c r="AU82">
        <f>IFERROR(VLOOKUP($A82, CDS3Y_bbg!AT$5:AU$241,2), -1)</f>
        <v>-1</v>
      </c>
      <c r="AV82">
        <f>IFERROR(VLOOKUP($A82, CDS3Y_bbg!AU$5:AV$241,2), -1)</f>
        <v>-1</v>
      </c>
      <c r="AW82">
        <f>IFERROR(VLOOKUP($A82, CDS3Y_bbg!AV$5:AW$241,2), -1)</f>
        <v>41863</v>
      </c>
      <c r="AX82">
        <f>IFERROR(VLOOKUP($A82, CDS3Y_bbg!AW$5:AX$241,2), -1)</f>
        <v>25.25</v>
      </c>
      <c r="AY82">
        <f>IFERROR(VLOOKUP($A82, CDS3Y_bbg!AX$5:AY$241,2), -1)</f>
        <v>43402</v>
      </c>
      <c r="AZ82">
        <f>IFERROR(VLOOKUP($A82, CDS3Y_bbg!AY$5:AZ$241,2), -1)</f>
        <v>6.375</v>
      </c>
      <c r="BA82">
        <f>IFERROR(VLOOKUP($A82, CDS3Y_bbg!AZ$5:BA$241,2), -1)</f>
        <v>-1</v>
      </c>
      <c r="BB82">
        <f>IFERROR(VLOOKUP($A82, CDS3Y_bbg!BA$5:BB$241,2), -1)</f>
        <v>-1</v>
      </c>
      <c r="BC82">
        <f>IFERROR(VLOOKUP($A82, CDS3Y_bbg!BB$5:BC$241,2), -1)</f>
        <v>41722</v>
      </c>
      <c r="BD82">
        <f>IFERROR(VLOOKUP($A82, CDS3Y_bbg!BC$5:BD$241,2), -1)</f>
        <v>-1</v>
      </c>
      <c r="BE82">
        <f>IFERROR(VLOOKUP($A82, CDS3Y_bbg!BD$5:BE$241,2), -1)</f>
        <v>-1</v>
      </c>
      <c r="BF82">
        <f>IFERROR(VLOOKUP($A82, CDS3Y_bbg!BE$5:BF$241,2), -1)</f>
        <v>-1</v>
      </c>
      <c r="BG82">
        <f>IFERROR(VLOOKUP($A82, CDS3Y_bbg!BF$5:BG$241,2), -1)</f>
        <v>-1</v>
      </c>
      <c r="BH82">
        <f>IFERROR(VLOOKUP($A82, CDS3Y_bbg!BG$5:BH$241,2), -1)</f>
        <v>-1</v>
      </c>
      <c r="BI82">
        <f>IFERROR(VLOOKUP($A82, CDS3Y_bbg!BH$5:BI$241,2), -1)</f>
        <v>43424</v>
      </c>
      <c r="BJ82">
        <f>IFERROR(VLOOKUP($A82, CDS3Y_bbg!BI$5:BJ$241,2), -1)</f>
        <v>-1</v>
      </c>
      <c r="BK82">
        <f>IFERROR(VLOOKUP($A82, CDS3Y_bbg!BJ$5:BK$241,2), -1)</f>
        <v>-1</v>
      </c>
      <c r="BL82">
        <f>IFERROR(VLOOKUP($A82, CDS3Y_bbg!BK$5:BL$241,2), -1)</f>
        <v>-1</v>
      </c>
      <c r="BM82">
        <f>IFERROR(VLOOKUP($A82, CDS3Y_bbg!BL$5:BM$241,2), -1)</f>
        <v>43424</v>
      </c>
      <c r="BN82">
        <f>IFERROR(VLOOKUP($A82, CDS3Y_bbg!BM$5:BN$241,2), -1)</f>
        <v>-1</v>
      </c>
      <c r="BO82">
        <f>IFERROR(VLOOKUP($A82, CDS3Y_bbg!BN$5:BO$241,2), -1)</f>
        <v>43426</v>
      </c>
      <c r="BP82">
        <f>IFERROR(VLOOKUP($A82, CDS3Y_bbg!BO$5:BP$241,2), -1)</f>
        <v>-1</v>
      </c>
      <c r="BQ82">
        <f>IFERROR(VLOOKUP($A82, CDS3Y_bbg!BP$5:BQ$241,2), -1)</f>
        <v>-1</v>
      </c>
      <c r="BR82">
        <f>IFERROR(VLOOKUP($A82, CDS3Y_bbg!BQ$5:BR$241,2), -1)</f>
        <v>-1</v>
      </c>
      <c r="BS82">
        <f>IFERROR(VLOOKUP($A82, CDS3Y_bbg!BR$5:BS$241,2), -1)</f>
        <v>43426</v>
      </c>
      <c r="BT82">
        <f>IFERROR(VLOOKUP($A82, CDS3Y_bbg!BS$5:BT$241,2), -1)</f>
        <v>-1</v>
      </c>
      <c r="BU82">
        <f>IFERROR(VLOOKUP($A82, CDS3Y_bbg!BT$5:BU$241,2), -1)</f>
        <v>-1</v>
      </c>
      <c r="BV82">
        <f>IFERROR(VLOOKUP($A82, CDS3Y_bbg!BU$5:BV$241,2), -1)</f>
        <v>-1</v>
      </c>
      <c r="BW82">
        <f>IFERROR(VLOOKUP($A82, CDS3Y_bbg!BV$5:BW$241,2), -1)</f>
        <v>41915</v>
      </c>
      <c r="BX82">
        <f>IFERROR(VLOOKUP($A82, CDS3Y_bbg!BW$5:BX$241,2), -1)</f>
        <v>-1</v>
      </c>
      <c r="BY82">
        <f>IFERROR(VLOOKUP($A82, CDS3Y_bbg!BX$5:BY$241,2), -1)</f>
        <v>-1</v>
      </c>
      <c r="BZ82">
        <f>IFERROR(VLOOKUP($A82, CDS3Y_bbg!BY$5:BZ$241,2), -1)</f>
        <v>-1</v>
      </c>
      <c r="CA82">
        <f>IFERROR(VLOOKUP($A82, CDS3Y_bbg!BZ$5:CA$241,2), -1)</f>
        <v>41911</v>
      </c>
      <c r="CB82">
        <f>IFERROR(VLOOKUP($A82, CDS3Y_bbg!CA$5:CB$241,2), -1)</f>
        <v>-1</v>
      </c>
      <c r="CC82">
        <f>IFERROR(VLOOKUP($A82, CDS3Y_bbg!CB$5:CC$241,2), -1)</f>
        <v>41912</v>
      </c>
      <c r="CD82">
        <f>IFERROR(VLOOKUP($A82, CDS3Y_bbg!CC$5:CD$241,2), -1)</f>
        <v>-1</v>
      </c>
      <c r="CE82">
        <f>IFERROR(VLOOKUP($A82, CDS3Y_bbg!CD$5:CE$241,2), -1)</f>
        <v>43332</v>
      </c>
      <c r="CF82">
        <f>IFERROR(VLOOKUP($A82, CDS3Y_bbg!CE$5:CF$241,2), -1)</f>
        <v>8.5</v>
      </c>
      <c r="CG82">
        <f>IFERROR(VLOOKUP($A82, CDS3Y_bbg!CF$5:CG$241,2), -1)</f>
        <v>41893</v>
      </c>
      <c r="CH82">
        <f>IFERROR(VLOOKUP($A82, CDS3Y_bbg!CG$5:CH$241,2), -1)</f>
        <v>-1</v>
      </c>
      <c r="CI82">
        <f>IFERROR(VLOOKUP($A82, CDS3Y_bbg!CH$5:CI$241,2), -1)</f>
        <v>-1</v>
      </c>
      <c r="CJ82">
        <f>IFERROR(VLOOKUP($A82, CDS3Y_bbg!CI$5:CJ$241,2), -1)</f>
        <v>-1</v>
      </c>
      <c r="CK82">
        <f>IFERROR(VLOOKUP($A82, CDS3Y_bbg!CJ$5:CK$241,2), -1)</f>
        <v>41844</v>
      </c>
      <c r="CL82">
        <f>IFERROR(VLOOKUP($A82, CDS3Y_bbg!CK$5:CL$241,2), -1)</f>
        <v>25.254000000000001</v>
      </c>
      <c r="CM82">
        <f>IFERROR(VLOOKUP($A82, CDS3Y_bbg!CL$5:CM$241,2), -1)</f>
        <v>-1</v>
      </c>
      <c r="CN82">
        <f>IFERROR(VLOOKUP($A82, CDS3Y_bbg!CM$5:CN$241,2), -1)</f>
        <v>-1</v>
      </c>
    </row>
    <row r="83" spans="1:92" x14ac:dyDescent="0.25">
      <c r="A83" s="1">
        <v>39021</v>
      </c>
      <c r="B83">
        <f>IFERROR(VLOOKUP($A83, CDS3Y_bbg!A$5:B$241,2), -1)</f>
        <v>57.731999999999999</v>
      </c>
      <c r="C83">
        <f>IFERROR(VLOOKUP($A83, CDS3Y_bbg!B$5:C$241,2), -1)</f>
        <v>41831</v>
      </c>
      <c r="D83">
        <f>IFERROR(VLOOKUP($A83, CDS3Y_bbg!C$5:D$241,2), -1)</f>
        <v>15.3</v>
      </c>
      <c r="E83">
        <f>IFERROR(VLOOKUP($A83, CDS3Y_bbg!D$5:E$241,2), -1)</f>
        <v>44895</v>
      </c>
      <c r="F83">
        <f>IFERROR(VLOOKUP($A83, CDS3Y_bbg!E$5:F$241,2), -1)</f>
        <v>13.375</v>
      </c>
      <c r="G83">
        <f>IFERROR(VLOOKUP($A83, CDS3Y_bbg!F$5:G$241,2), -1)</f>
        <v>40360</v>
      </c>
      <c r="H83">
        <f>IFERROR(VLOOKUP($A83, CDS3Y_bbg!G$5:H$241,2), -1)</f>
        <v>11.917</v>
      </c>
      <c r="I83">
        <f>IFERROR(VLOOKUP($A83, CDS3Y_bbg!H$5:I$241,2), -1)</f>
        <v>44834</v>
      </c>
      <c r="J83">
        <f>IFERROR(VLOOKUP($A83, CDS3Y_bbg!I$5:J$241,2), -1)</f>
        <v>66.582999999999998</v>
      </c>
      <c r="K83">
        <f>IFERROR(VLOOKUP($A83, CDS3Y_bbg!J$5:K$241,2), -1)</f>
        <v>41819</v>
      </c>
      <c r="L83">
        <f>IFERROR(VLOOKUP($A83, CDS3Y_bbg!K$5:L$241,2), -1)</f>
        <v>16.876999999999999</v>
      </c>
      <c r="M83">
        <f>IFERROR(VLOOKUP($A83, CDS3Y_bbg!L$5:M$241,2), -1)</f>
        <v>40469</v>
      </c>
      <c r="N83">
        <f>IFERROR(VLOOKUP($A83, CDS3Y_bbg!M$5:N$241,2), -1)</f>
        <v>20</v>
      </c>
      <c r="O83">
        <f>IFERROR(VLOOKUP($A83, CDS3Y_bbg!N$5:O$241,2), -1)</f>
        <v>40289</v>
      </c>
      <c r="P83">
        <f>IFERROR(VLOOKUP($A83, CDS3Y_bbg!O$5:P$241,2), -1)</f>
        <v>15.835000000000001</v>
      </c>
      <c r="Q83">
        <f>IFERROR(VLOOKUP($A83, CDS3Y_bbg!P$5:Q$241,2), -1)</f>
        <v>44377</v>
      </c>
      <c r="R83">
        <f>IFERROR(VLOOKUP($A83, CDS3Y_bbg!Q$5:R$241,2), -1)</f>
        <v>29.777999999999999</v>
      </c>
      <c r="S83">
        <f>IFERROR(VLOOKUP($A83, CDS3Y_bbg!R$5:S$241,2), -1)</f>
        <v>43337</v>
      </c>
      <c r="T83">
        <f>IFERROR(VLOOKUP($A83, CDS3Y_bbg!S$5:T$241,2), -1)</f>
        <v>78.742999999999995</v>
      </c>
      <c r="U83">
        <f>IFERROR(VLOOKUP($A83, CDS3Y_bbg!T$5:U$241,2), -1)</f>
        <v>42062</v>
      </c>
      <c r="V83">
        <f>IFERROR(VLOOKUP($A83, CDS3Y_bbg!U$5:V$241,2), -1)</f>
        <v>12.836</v>
      </c>
      <c r="W83">
        <f>IFERROR(VLOOKUP($A83, CDS3Y_bbg!V$5:W$241,2), -1)</f>
        <v>42283</v>
      </c>
      <c r="X83">
        <f>IFERROR(VLOOKUP($A83, CDS3Y_bbg!W$5:X$241,2), -1)</f>
        <v>40.207999999999998</v>
      </c>
      <c r="Y83">
        <f>IFERROR(VLOOKUP($A83, CDS3Y_bbg!X$5:Y$241,2), -1)</f>
        <v>44468</v>
      </c>
      <c r="Z83">
        <f>IFERROR(VLOOKUP($A83, CDS3Y_bbg!Y$5:Z$241,2), -1)</f>
        <v>33.5</v>
      </c>
      <c r="AA83">
        <f>IFERROR(VLOOKUP($A83, CDS3Y_bbg!Z$5:AA$241,2), -1)</f>
        <v>40481</v>
      </c>
      <c r="AB83">
        <f>IFERROR(VLOOKUP($A83, CDS3Y_bbg!AA$5:AB$241,2), -1)</f>
        <v>25</v>
      </c>
      <c r="AC83">
        <f>IFERROR(VLOOKUP($A83, CDS3Y_bbg!AB$5:AC$241,2), -1)</f>
        <v>42676</v>
      </c>
      <c r="AD83">
        <f>IFERROR(VLOOKUP($A83, CDS3Y_bbg!AC$5:AD$241,2), -1)</f>
        <v>110.458</v>
      </c>
      <c r="AE83">
        <f>IFERROR(VLOOKUP($A83, CDS3Y_bbg!AD$5:AE$241,2), -1)</f>
        <v>41149</v>
      </c>
      <c r="AF83">
        <f>IFERROR(VLOOKUP($A83, CDS3Y_bbg!AE$5:AF$241,2), -1)</f>
        <v>-1</v>
      </c>
      <c r="AG83">
        <f>IFERROR(VLOOKUP($A83, CDS3Y_bbg!AF$5:AG$241,2), -1)</f>
        <v>42004</v>
      </c>
      <c r="AH83">
        <f>IFERROR(VLOOKUP($A83, CDS3Y_bbg!AG$5:AH$241,2), -1)</f>
        <v>-1</v>
      </c>
      <c r="AI83">
        <f>IFERROR(VLOOKUP($A83, CDS3Y_bbg!AH$5:AI$241,2), -1)</f>
        <v>-1</v>
      </c>
      <c r="AJ83">
        <f>IFERROR(VLOOKUP($A83, CDS3Y_bbg!AI$5:AJ$241,2), -1)</f>
        <v>-1</v>
      </c>
      <c r="AK83">
        <f>IFERROR(VLOOKUP($A83, CDS3Y_bbg!AJ$5:AK$241,2), -1)</f>
        <v>-1</v>
      </c>
      <c r="AL83">
        <f>IFERROR(VLOOKUP($A83, CDS3Y_bbg!AK$5:AL$241,2), -1)</f>
        <v>-1</v>
      </c>
      <c r="AM83">
        <f>IFERROR(VLOOKUP($A83, CDS3Y_bbg!AL$5:AM$241,2), -1)</f>
        <v>-1</v>
      </c>
      <c r="AN83">
        <f>IFERROR(VLOOKUP($A83, CDS3Y_bbg!AM$5:AN$241,2), -1)</f>
        <v>-1</v>
      </c>
      <c r="AO83">
        <f>IFERROR(VLOOKUP($A83, CDS3Y_bbg!AN$5:AO$241,2), -1)</f>
        <v>43424</v>
      </c>
      <c r="AP83">
        <f>IFERROR(VLOOKUP($A83, CDS3Y_bbg!AO$5:AP$241,2), -1)</f>
        <v>-1</v>
      </c>
      <c r="AQ83">
        <f>IFERROR(VLOOKUP($A83, CDS3Y_bbg!AP$5:AQ$241,2), -1)</f>
        <v>44625</v>
      </c>
      <c r="AR83">
        <f>IFERROR(VLOOKUP($A83, CDS3Y_bbg!AQ$5:AR$241,2), -1)</f>
        <v>-1</v>
      </c>
      <c r="AS83">
        <f>IFERROR(VLOOKUP($A83, CDS3Y_bbg!AR$5:AS$241,2), -1)</f>
        <v>44626</v>
      </c>
      <c r="AT83">
        <f>IFERROR(VLOOKUP($A83, CDS3Y_bbg!AS$5:AT$241,2), -1)</f>
        <v>2.2189999999999999</v>
      </c>
      <c r="AU83">
        <f>IFERROR(VLOOKUP($A83, CDS3Y_bbg!AT$5:AU$241,2), -1)</f>
        <v>-1</v>
      </c>
      <c r="AV83">
        <f>IFERROR(VLOOKUP($A83, CDS3Y_bbg!AU$5:AV$241,2), -1)</f>
        <v>-1</v>
      </c>
      <c r="AW83">
        <f>IFERROR(VLOOKUP($A83, CDS3Y_bbg!AV$5:AW$241,2), -1)</f>
        <v>41863</v>
      </c>
      <c r="AX83">
        <f>IFERROR(VLOOKUP($A83, CDS3Y_bbg!AW$5:AX$241,2), -1)</f>
        <v>22.847999999999999</v>
      </c>
      <c r="AY83">
        <f>IFERROR(VLOOKUP($A83, CDS3Y_bbg!AX$5:AY$241,2), -1)</f>
        <v>43402</v>
      </c>
      <c r="AZ83">
        <f>IFERROR(VLOOKUP($A83, CDS3Y_bbg!AY$5:AZ$241,2), -1)</f>
        <v>5.7960000000000003</v>
      </c>
      <c r="BA83">
        <f>IFERROR(VLOOKUP($A83, CDS3Y_bbg!AZ$5:BA$241,2), -1)</f>
        <v>-1</v>
      </c>
      <c r="BB83">
        <f>IFERROR(VLOOKUP($A83, CDS3Y_bbg!BA$5:BB$241,2), -1)</f>
        <v>-1</v>
      </c>
      <c r="BC83">
        <f>IFERROR(VLOOKUP($A83, CDS3Y_bbg!BB$5:BC$241,2), -1)</f>
        <v>41722</v>
      </c>
      <c r="BD83">
        <f>IFERROR(VLOOKUP($A83, CDS3Y_bbg!BC$5:BD$241,2), -1)</f>
        <v>-1</v>
      </c>
      <c r="BE83">
        <f>IFERROR(VLOOKUP($A83, CDS3Y_bbg!BD$5:BE$241,2), -1)</f>
        <v>-1</v>
      </c>
      <c r="BF83">
        <f>IFERROR(VLOOKUP($A83, CDS3Y_bbg!BE$5:BF$241,2), -1)</f>
        <v>-1</v>
      </c>
      <c r="BG83">
        <f>IFERROR(VLOOKUP($A83, CDS3Y_bbg!BF$5:BG$241,2), -1)</f>
        <v>-1</v>
      </c>
      <c r="BH83">
        <f>IFERROR(VLOOKUP($A83, CDS3Y_bbg!BG$5:BH$241,2), -1)</f>
        <v>-1</v>
      </c>
      <c r="BI83">
        <f>IFERROR(VLOOKUP($A83, CDS3Y_bbg!BH$5:BI$241,2), -1)</f>
        <v>43424</v>
      </c>
      <c r="BJ83">
        <f>IFERROR(VLOOKUP($A83, CDS3Y_bbg!BI$5:BJ$241,2), -1)</f>
        <v>-1</v>
      </c>
      <c r="BK83">
        <f>IFERROR(VLOOKUP($A83, CDS3Y_bbg!BJ$5:BK$241,2), -1)</f>
        <v>-1</v>
      </c>
      <c r="BL83">
        <f>IFERROR(VLOOKUP($A83, CDS3Y_bbg!BK$5:BL$241,2), -1)</f>
        <v>-1</v>
      </c>
      <c r="BM83">
        <f>IFERROR(VLOOKUP($A83, CDS3Y_bbg!BL$5:BM$241,2), -1)</f>
        <v>43424</v>
      </c>
      <c r="BN83">
        <f>IFERROR(VLOOKUP($A83, CDS3Y_bbg!BM$5:BN$241,2), -1)</f>
        <v>-1</v>
      </c>
      <c r="BO83">
        <f>IFERROR(VLOOKUP($A83, CDS3Y_bbg!BN$5:BO$241,2), -1)</f>
        <v>43426</v>
      </c>
      <c r="BP83">
        <f>IFERROR(VLOOKUP($A83, CDS3Y_bbg!BO$5:BP$241,2), -1)</f>
        <v>-1</v>
      </c>
      <c r="BQ83">
        <f>IFERROR(VLOOKUP($A83, CDS3Y_bbg!BP$5:BQ$241,2), -1)</f>
        <v>-1</v>
      </c>
      <c r="BR83">
        <f>IFERROR(VLOOKUP($A83, CDS3Y_bbg!BQ$5:BR$241,2), -1)</f>
        <v>-1</v>
      </c>
      <c r="BS83">
        <f>IFERROR(VLOOKUP($A83, CDS3Y_bbg!BR$5:BS$241,2), -1)</f>
        <v>43426</v>
      </c>
      <c r="BT83">
        <f>IFERROR(VLOOKUP($A83, CDS3Y_bbg!BS$5:BT$241,2), -1)</f>
        <v>-1</v>
      </c>
      <c r="BU83">
        <f>IFERROR(VLOOKUP($A83, CDS3Y_bbg!BT$5:BU$241,2), -1)</f>
        <v>-1</v>
      </c>
      <c r="BV83">
        <f>IFERROR(VLOOKUP($A83, CDS3Y_bbg!BU$5:BV$241,2), -1)</f>
        <v>-1</v>
      </c>
      <c r="BW83">
        <f>IFERROR(VLOOKUP($A83, CDS3Y_bbg!BV$5:BW$241,2), -1)</f>
        <v>41915</v>
      </c>
      <c r="BX83">
        <f>IFERROR(VLOOKUP($A83, CDS3Y_bbg!BW$5:BX$241,2), -1)</f>
        <v>-1</v>
      </c>
      <c r="BY83">
        <f>IFERROR(VLOOKUP($A83, CDS3Y_bbg!BX$5:BY$241,2), -1)</f>
        <v>-1</v>
      </c>
      <c r="BZ83">
        <f>IFERROR(VLOOKUP($A83, CDS3Y_bbg!BY$5:BZ$241,2), -1)</f>
        <v>-1</v>
      </c>
      <c r="CA83">
        <f>IFERROR(VLOOKUP($A83, CDS3Y_bbg!BZ$5:CA$241,2), -1)</f>
        <v>41911</v>
      </c>
      <c r="CB83">
        <f>IFERROR(VLOOKUP($A83, CDS3Y_bbg!CA$5:CB$241,2), -1)</f>
        <v>-1</v>
      </c>
      <c r="CC83">
        <f>IFERROR(VLOOKUP($A83, CDS3Y_bbg!CB$5:CC$241,2), -1)</f>
        <v>41912</v>
      </c>
      <c r="CD83">
        <f>IFERROR(VLOOKUP($A83, CDS3Y_bbg!CC$5:CD$241,2), -1)</f>
        <v>-1</v>
      </c>
      <c r="CE83">
        <f>IFERROR(VLOOKUP($A83, CDS3Y_bbg!CD$5:CE$241,2), -1)</f>
        <v>43332</v>
      </c>
      <c r="CF83">
        <f>IFERROR(VLOOKUP($A83, CDS3Y_bbg!CE$5:CF$241,2), -1)</f>
        <v>7.5</v>
      </c>
      <c r="CG83">
        <f>IFERROR(VLOOKUP($A83, CDS3Y_bbg!CF$5:CG$241,2), -1)</f>
        <v>41893</v>
      </c>
      <c r="CH83">
        <f>IFERROR(VLOOKUP($A83, CDS3Y_bbg!CG$5:CH$241,2), -1)</f>
        <v>-1</v>
      </c>
      <c r="CI83">
        <f>IFERROR(VLOOKUP($A83, CDS3Y_bbg!CH$5:CI$241,2), -1)</f>
        <v>-1</v>
      </c>
      <c r="CJ83">
        <f>IFERROR(VLOOKUP($A83, CDS3Y_bbg!CI$5:CJ$241,2), -1)</f>
        <v>-1</v>
      </c>
      <c r="CK83">
        <f>IFERROR(VLOOKUP($A83, CDS3Y_bbg!CJ$5:CK$241,2), -1)</f>
        <v>41844</v>
      </c>
      <c r="CL83">
        <f>IFERROR(VLOOKUP($A83, CDS3Y_bbg!CK$5:CL$241,2), -1)</f>
        <v>16.876999999999999</v>
      </c>
      <c r="CM83">
        <f>IFERROR(VLOOKUP($A83, CDS3Y_bbg!CL$5:CM$241,2), -1)</f>
        <v>-1</v>
      </c>
      <c r="CN83">
        <f>IFERROR(VLOOKUP($A83, CDS3Y_bbg!CM$5:CN$241,2), -1)</f>
        <v>-1</v>
      </c>
    </row>
    <row r="84" spans="1:92" x14ac:dyDescent="0.25">
      <c r="A84" s="1">
        <v>39051</v>
      </c>
      <c r="B84">
        <f>IFERROR(VLOOKUP($A84, CDS3Y_bbg!A$5:B$241,2), -1)</f>
        <v>59.720999999999997</v>
      </c>
      <c r="C84">
        <f>IFERROR(VLOOKUP($A84, CDS3Y_bbg!B$5:C$241,2), -1)</f>
        <v>41831</v>
      </c>
      <c r="D84">
        <f>IFERROR(VLOOKUP($A84, CDS3Y_bbg!C$5:D$241,2), -1)</f>
        <v>13.688000000000001</v>
      </c>
      <c r="E84">
        <f>IFERROR(VLOOKUP($A84, CDS3Y_bbg!D$5:E$241,2), -1)</f>
        <v>44895</v>
      </c>
      <c r="F84">
        <f>IFERROR(VLOOKUP($A84, CDS3Y_bbg!E$5:F$241,2), -1)</f>
        <v>14.08</v>
      </c>
      <c r="G84">
        <f>IFERROR(VLOOKUP($A84, CDS3Y_bbg!F$5:G$241,2), -1)</f>
        <v>40360</v>
      </c>
      <c r="H84">
        <f>IFERROR(VLOOKUP($A84, CDS3Y_bbg!G$5:H$241,2), -1)</f>
        <v>9</v>
      </c>
      <c r="I84">
        <f>IFERROR(VLOOKUP($A84, CDS3Y_bbg!H$5:I$241,2), -1)</f>
        <v>44834</v>
      </c>
      <c r="J84">
        <f>IFERROR(VLOOKUP($A84, CDS3Y_bbg!I$5:J$241,2), -1)</f>
        <v>67.643000000000001</v>
      </c>
      <c r="K84">
        <f>IFERROR(VLOOKUP($A84, CDS3Y_bbg!J$5:K$241,2), -1)</f>
        <v>41819</v>
      </c>
      <c r="L84">
        <f>IFERROR(VLOOKUP($A84, CDS3Y_bbg!K$5:L$241,2), -1)</f>
        <v>15.5</v>
      </c>
      <c r="M84">
        <f>IFERROR(VLOOKUP($A84, CDS3Y_bbg!L$5:M$241,2), -1)</f>
        <v>40469</v>
      </c>
      <c r="N84">
        <f>IFERROR(VLOOKUP($A84, CDS3Y_bbg!M$5:N$241,2), -1)</f>
        <v>14.25</v>
      </c>
      <c r="O84">
        <f>IFERROR(VLOOKUP($A84, CDS3Y_bbg!N$5:O$241,2), -1)</f>
        <v>40289</v>
      </c>
      <c r="P84">
        <f>IFERROR(VLOOKUP($A84, CDS3Y_bbg!O$5:P$241,2), -1)</f>
        <v>12.25</v>
      </c>
      <c r="Q84">
        <f>IFERROR(VLOOKUP($A84, CDS3Y_bbg!P$5:Q$241,2), -1)</f>
        <v>44377</v>
      </c>
      <c r="R84">
        <f>IFERROR(VLOOKUP($A84, CDS3Y_bbg!Q$5:R$241,2), -1)</f>
        <v>30.821000000000002</v>
      </c>
      <c r="S84">
        <f>IFERROR(VLOOKUP($A84, CDS3Y_bbg!R$5:S$241,2), -1)</f>
        <v>43337</v>
      </c>
      <c r="T84">
        <f>IFERROR(VLOOKUP($A84, CDS3Y_bbg!S$5:T$241,2), -1)</f>
        <v>74.25</v>
      </c>
      <c r="U84">
        <f>IFERROR(VLOOKUP($A84, CDS3Y_bbg!T$5:U$241,2), -1)</f>
        <v>42062</v>
      </c>
      <c r="V84">
        <f>IFERROR(VLOOKUP($A84, CDS3Y_bbg!U$5:V$241,2), -1)</f>
        <v>9.8350000000000009</v>
      </c>
      <c r="W84">
        <f>IFERROR(VLOOKUP($A84, CDS3Y_bbg!V$5:W$241,2), -1)</f>
        <v>42283</v>
      </c>
      <c r="X84">
        <f>IFERROR(VLOOKUP($A84, CDS3Y_bbg!W$5:X$241,2), -1)</f>
        <v>39.856999999999999</v>
      </c>
      <c r="Y84">
        <f>IFERROR(VLOOKUP($A84, CDS3Y_bbg!X$5:Y$241,2), -1)</f>
        <v>44468</v>
      </c>
      <c r="Z84">
        <f>IFERROR(VLOOKUP($A84, CDS3Y_bbg!Y$5:Z$241,2), -1)</f>
        <v>32.51</v>
      </c>
      <c r="AA84">
        <f>IFERROR(VLOOKUP($A84, CDS3Y_bbg!Z$5:AA$241,2), -1)</f>
        <v>40481</v>
      </c>
      <c r="AB84">
        <f>IFERROR(VLOOKUP($A84, CDS3Y_bbg!AA$5:AB$241,2), -1)</f>
        <v>20.34</v>
      </c>
      <c r="AC84">
        <f>IFERROR(VLOOKUP($A84, CDS3Y_bbg!AB$5:AC$241,2), -1)</f>
        <v>42676</v>
      </c>
      <c r="AD84">
        <f>IFERROR(VLOOKUP($A84, CDS3Y_bbg!AC$5:AD$241,2), -1)</f>
        <v>111.95099999999999</v>
      </c>
      <c r="AE84">
        <f>IFERROR(VLOOKUP($A84, CDS3Y_bbg!AD$5:AE$241,2), -1)</f>
        <v>41149</v>
      </c>
      <c r="AF84">
        <f>IFERROR(VLOOKUP($A84, CDS3Y_bbg!AE$5:AF$241,2), -1)</f>
        <v>-1</v>
      </c>
      <c r="AG84">
        <f>IFERROR(VLOOKUP($A84, CDS3Y_bbg!AF$5:AG$241,2), -1)</f>
        <v>42004</v>
      </c>
      <c r="AH84">
        <f>IFERROR(VLOOKUP($A84, CDS3Y_bbg!AG$5:AH$241,2), -1)</f>
        <v>-1</v>
      </c>
      <c r="AI84">
        <f>IFERROR(VLOOKUP($A84, CDS3Y_bbg!AH$5:AI$241,2), -1)</f>
        <v>-1</v>
      </c>
      <c r="AJ84">
        <f>IFERROR(VLOOKUP($A84, CDS3Y_bbg!AI$5:AJ$241,2), -1)</f>
        <v>-1</v>
      </c>
      <c r="AK84">
        <f>IFERROR(VLOOKUP($A84, CDS3Y_bbg!AJ$5:AK$241,2), -1)</f>
        <v>-1</v>
      </c>
      <c r="AL84">
        <f>IFERROR(VLOOKUP($A84, CDS3Y_bbg!AK$5:AL$241,2), -1)</f>
        <v>-1</v>
      </c>
      <c r="AM84">
        <f>IFERROR(VLOOKUP($A84, CDS3Y_bbg!AL$5:AM$241,2), -1)</f>
        <v>-1</v>
      </c>
      <c r="AN84">
        <f>IFERROR(VLOOKUP($A84, CDS3Y_bbg!AM$5:AN$241,2), -1)</f>
        <v>-1</v>
      </c>
      <c r="AO84">
        <f>IFERROR(VLOOKUP($A84, CDS3Y_bbg!AN$5:AO$241,2), -1)</f>
        <v>43424</v>
      </c>
      <c r="AP84">
        <f>IFERROR(VLOOKUP($A84, CDS3Y_bbg!AO$5:AP$241,2), -1)</f>
        <v>-1</v>
      </c>
      <c r="AQ84">
        <f>IFERROR(VLOOKUP($A84, CDS3Y_bbg!AP$5:AQ$241,2), -1)</f>
        <v>44625</v>
      </c>
      <c r="AR84">
        <f>IFERROR(VLOOKUP($A84, CDS3Y_bbg!AQ$5:AR$241,2), -1)</f>
        <v>-1</v>
      </c>
      <c r="AS84">
        <f>IFERROR(VLOOKUP($A84, CDS3Y_bbg!AR$5:AS$241,2), -1)</f>
        <v>44626</v>
      </c>
      <c r="AT84">
        <f>IFERROR(VLOOKUP($A84, CDS3Y_bbg!AS$5:AT$241,2), -1)</f>
        <v>2.2189999999999999</v>
      </c>
      <c r="AU84">
        <f>IFERROR(VLOOKUP($A84, CDS3Y_bbg!AT$5:AU$241,2), -1)</f>
        <v>-1</v>
      </c>
      <c r="AV84">
        <f>IFERROR(VLOOKUP($A84, CDS3Y_bbg!AU$5:AV$241,2), -1)</f>
        <v>-1</v>
      </c>
      <c r="AW84">
        <f>IFERROR(VLOOKUP($A84, CDS3Y_bbg!AV$5:AW$241,2), -1)</f>
        <v>41863</v>
      </c>
      <c r="AX84">
        <f>IFERROR(VLOOKUP($A84, CDS3Y_bbg!AW$5:AX$241,2), -1)</f>
        <v>21.625</v>
      </c>
      <c r="AY84">
        <f>IFERROR(VLOOKUP($A84, CDS3Y_bbg!AX$5:AY$241,2), -1)</f>
        <v>43402</v>
      </c>
      <c r="AZ84">
        <f>IFERROR(VLOOKUP($A84, CDS3Y_bbg!AY$5:AZ$241,2), -1)</f>
        <v>5.9859999999999998</v>
      </c>
      <c r="BA84">
        <f>IFERROR(VLOOKUP($A84, CDS3Y_bbg!AZ$5:BA$241,2), -1)</f>
        <v>-1</v>
      </c>
      <c r="BB84">
        <f>IFERROR(VLOOKUP($A84, CDS3Y_bbg!BA$5:BB$241,2), -1)</f>
        <v>-1</v>
      </c>
      <c r="BC84">
        <f>IFERROR(VLOOKUP($A84, CDS3Y_bbg!BB$5:BC$241,2), -1)</f>
        <v>41722</v>
      </c>
      <c r="BD84">
        <f>IFERROR(VLOOKUP($A84, CDS3Y_bbg!BC$5:BD$241,2), -1)</f>
        <v>-1</v>
      </c>
      <c r="BE84">
        <f>IFERROR(VLOOKUP($A84, CDS3Y_bbg!BD$5:BE$241,2), -1)</f>
        <v>-1</v>
      </c>
      <c r="BF84">
        <f>IFERROR(VLOOKUP($A84, CDS3Y_bbg!BE$5:BF$241,2), -1)</f>
        <v>-1</v>
      </c>
      <c r="BG84">
        <f>IFERROR(VLOOKUP($A84, CDS3Y_bbg!BF$5:BG$241,2), -1)</f>
        <v>-1</v>
      </c>
      <c r="BH84">
        <f>IFERROR(VLOOKUP($A84, CDS3Y_bbg!BG$5:BH$241,2), -1)</f>
        <v>-1</v>
      </c>
      <c r="BI84">
        <f>IFERROR(VLOOKUP($A84, CDS3Y_bbg!BH$5:BI$241,2), -1)</f>
        <v>43424</v>
      </c>
      <c r="BJ84">
        <f>IFERROR(VLOOKUP($A84, CDS3Y_bbg!BI$5:BJ$241,2), -1)</f>
        <v>-1</v>
      </c>
      <c r="BK84">
        <f>IFERROR(VLOOKUP($A84, CDS3Y_bbg!BJ$5:BK$241,2), -1)</f>
        <v>-1</v>
      </c>
      <c r="BL84">
        <f>IFERROR(VLOOKUP($A84, CDS3Y_bbg!BK$5:BL$241,2), -1)</f>
        <v>-1</v>
      </c>
      <c r="BM84">
        <f>IFERROR(VLOOKUP($A84, CDS3Y_bbg!BL$5:BM$241,2), -1)</f>
        <v>43424</v>
      </c>
      <c r="BN84">
        <f>IFERROR(VLOOKUP($A84, CDS3Y_bbg!BM$5:BN$241,2), -1)</f>
        <v>-1</v>
      </c>
      <c r="BO84">
        <f>IFERROR(VLOOKUP($A84, CDS3Y_bbg!BN$5:BO$241,2), -1)</f>
        <v>43426</v>
      </c>
      <c r="BP84">
        <f>IFERROR(VLOOKUP($A84, CDS3Y_bbg!BO$5:BP$241,2), -1)</f>
        <v>-1</v>
      </c>
      <c r="BQ84">
        <f>IFERROR(VLOOKUP($A84, CDS3Y_bbg!BP$5:BQ$241,2), -1)</f>
        <v>-1</v>
      </c>
      <c r="BR84">
        <f>IFERROR(VLOOKUP($A84, CDS3Y_bbg!BQ$5:BR$241,2), -1)</f>
        <v>-1</v>
      </c>
      <c r="BS84">
        <f>IFERROR(VLOOKUP($A84, CDS3Y_bbg!BR$5:BS$241,2), -1)</f>
        <v>43426</v>
      </c>
      <c r="BT84">
        <f>IFERROR(VLOOKUP($A84, CDS3Y_bbg!BS$5:BT$241,2), -1)</f>
        <v>-1</v>
      </c>
      <c r="BU84">
        <f>IFERROR(VLOOKUP($A84, CDS3Y_bbg!BT$5:BU$241,2), -1)</f>
        <v>-1</v>
      </c>
      <c r="BV84">
        <f>IFERROR(VLOOKUP($A84, CDS3Y_bbg!BU$5:BV$241,2), -1)</f>
        <v>-1</v>
      </c>
      <c r="BW84">
        <f>IFERROR(VLOOKUP($A84, CDS3Y_bbg!BV$5:BW$241,2), -1)</f>
        <v>41915</v>
      </c>
      <c r="BX84">
        <f>IFERROR(VLOOKUP($A84, CDS3Y_bbg!BW$5:BX$241,2), -1)</f>
        <v>-1</v>
      </c>
      <c r="BY84">
        <f>IFERROR(VLOOKUP($A84, CDS3Y_bbg!BX$5:BY$241,2), -1)</f>
        <v>-1</v>
      </c>
      <c r="BZ84">
        <f>IFERROR(VLOOKUP($A84, CDS3Y_bbg!BY$5:BZ$241,2), -1)</f>
        <v>-1</v>
      </c>
      <c r="CA84">
        <f>IFERROR(VLOOKUP($A84, CDS3Y_bbg!BZ$5:CA$241,2), -1)</f>
        <v>41911</v>
      </c>
      <c r="CB84">
        <f>IFERROR(VLOOKUP($A84, CDS3Y_bbg!CA$5:CB$241,2), -1)</f>
        <v>-1</v>
      </c>
      <c r="CC84">
        <f>IFERROR(VLOOKUP($A84, CDS3Y_bbg!CB$5:CC$241,2), -1)</f>
        <v>41912</v>
      </c>
      <c r="CD84">
        <f>IFERROR(VLOOKUP($A84, CDS3Y_bbg!CC$5:CD$241,2), -1)</f>
        <v>-1</v>
      </c>
      <c r="CE84">
        <f>IFERROR(VLOOKUP($A84, CDS3Y_bbg!CD$5:CE$241,2), -1)</f>
        <v>43332</v>
      </c>
      <c r="CF84">
        <f>IFERROR(VLOOKUP($A84, CDS3Y_bbg!CE$5:CF$241,2), -1)</f>
        <v>7</v>
      </c>
      <c r="CG84">
        <f>IFERROR(VLOOKUP($A84, CDS3Y_bbg!CF$5:CG$241,2), -1)</f>
        <v>41893</v>
      </c>
      <c r="CH84">
        <f>IFERROR(VLOOKUP($A84, CDS3Y_bbg!CG$5:CH$241,2), -1)</f>
        <v>-1</v>
      </c>
      <c r="CI84">
        <f>IFERROR(VLOOKUP($A84, CDS3Y_bbg!CH$5:CI$241,2), -1)</f>
        <v>-1</v>
      </c>
      <c r="CJ84">
        <f>IFERROR(VLOOKUP($A84, CDS3Y_bbg!CI$5:CJ$241,2), -1)</f>
        <v>-1</v>
      </c>
      <c r="CK84">
        <f>IFERROR(VLOOKUP($A84, CDS3Y_bbg!CJ$5:CK$241,2), -1)</f>
        <v>41844</v>
      </c>
      <c r="CL84">
        <f>IFERROR(VLOOKUP($A84, CDS3Y_bbg!CK$5:CL$241,2), -1)</f>
        <v>18.251000000000001</v>
      </c>
      <c r="CM84">
        <f>IFERROR(VLOOKUP($A84, CDS3Y_bbg!CL$5:CM$241,2), -1)</f>
        <v>-1</v>
      </c>
      <c r="CN84">
        <f>IFERROR(VLOOKUP($A84, CDS3Y_bbg!CM$5:CN$241,2), -1)</f>
        <v>-1</v>
      </c>
    </row>
    <row r="85" spans="1:92" x14ac:dyDescent="0.25">
      <c r="A85" s="1">
        <v>39080</v>
      </c>
      <c r="B85">
        <f>IFERROR(VLOOKUP($A85, CDS3Y_bbg!A$5:B$241,2), -1)</f>
        <v>54.5</v>
      </c>
      <c r="C85">
        <f>IFERROR(VLOOKUP($A85, CDS3Y_bbg!B$5:C$241,2), -1)</f>
        <v>41831</v>
      </c>
      <c r="D85">
        <f>IFERROR(VLOOKUP($A85, CDS3Y_bbg!C$5:D$241,2), -1)</f>
        <v>9.5</v>
      </c>
      <c r="E85">
        <f>IFERROR(VLOOKUP($A85, CDS3Y_bbg!D$5:E$241,2), -1)</f>
        <v>44895</v>
      </c>
      <c r="F85">
        <f>IFERROR(VLOOKUP($A85, CDS3Y_bbg!E$5:F$241,2), -1)</f>
        <v>12.125</v>
      </c>
      <c r="G85">
        <f>IFERROR(VLOOKUP($A85, CDS3Y_bbg!F$5:G$241,2), -1)</f>
        <v>40360</v>
      </c>
      <c r="H85">
        <f>IFERROR(VLOOKUP($A85, CDS3Y_bbg!G$5:H$241,2), -1)</f>
        <v>7</v>
      </c>
      <c r="I85">
        <f>IFERROR(VLOOKUP($A85, CDS3Y_bbg!H$5:I$241,2), -1)</f>
        <v>44834</v>
      </c>
      <c r="J85">
        <f>IFERROR(VLOOKUP($A85, CDS3Y_bbg!I$5:J$241,2), -1)</f>
        <v>62.082999999999998</v>
      </c>
      <c r="K85">
        <f>IFERROR(VLOOKUP($A85, CDS3Y_bbg!J$5:K$241,2), -1)</f>
        <v>41819</v>
      </c>
      <c r="L85">
        <f>IFERROR(VLOOKUP($A85, CDS3Y_bbg!K$5:L$241,2), -1)</f>
        <v>12.003</v>
      </c>
      <c r="M85">
        <f>IFERROR(VLOOKUP($A85, CDS3Y_bbg!L$5:M$241,2), -1)</f>
        <v>40469</v>
      </c>
      <c r="N85">
        <f>IFERROR(VLOOKUP($A85, CDS3Y_bbg!M$5:N$241,2), -1)</f>
        <v>12.505000000000001</v>
      </c>
      <c r="O85">
        <f>IFERROR(VLOOKUP($A85, CDS3Y_bbg!N$5:O$241,2), -1)</f>
        <v>40289</v>
      </c>
      <c r="P85">
        <f>IFERROR(VLOOKUP($A85, CDS3Y_bbg!O$5:P$241,2), -1)</f>
        <v>10.835000000000001</v>
      </c>
      <c r="Q85">
        <f>IFERROR(VLOOKUP($A85, CDS3Y_bbg!P$5:Q$241,2), -1)</f>
        <v>44377</v>
      </c>
      <c r="R85">
        <f>IFERROR(VLOOKUP($A85, CDS3Y_bbg!Q$5:R$241,2), -1)</f>
        <v>27.071000000000002</v>
      </c>
      <c r="S85">
        <f>IFERROR(VLOOKUP($A85, CDS3Y_bbg!R$5:S$241,2), -1)</f>
        <v>43337</v>
      </c>
      <c r="T85">
        <f>IFERROR(VLOOKUP($A85, CDS3Y_bbg!S$5:T$241,2), -1)</f>
        <v>70.319999999999993</v>
      </c>
      <c r="U85">
        <f>IFERROR(VLOOKUP($A85, CDS3Y_bbg!T$5:U$241,2), -1)</f>
        <v>42062</v>
      </c>
      <c r="V85">
        <f>IFERROR(VLOOKUP($A85, CDS3Y_bbg!U$5:V$241,2), -1)</f>
        <v>8.5020000000000007</v>
      </c>
      <c r="W85">
        <f>IFERROR(VLOOKUP($A85, CDS3Y_bbg!V$5:W$241,2), -1)</f>
        <v>42283</v>
      </c>
      <c r="X85">
        <f>IFERROR(VLOOKUP($A85, CDS3Y_bbg!W$5:X$241,2), -1)</f>
        <v>33</v>
      </c>
      <c r="Y85">
        <f>IFERROR(VLOOKUP($A85, CDS3Y_bbg!X$5:Y$241,2), -1)</f>
        <v>44468</v>
      </c>
      <c r="Z85">
        <f>IFERROR(VLOOKUP($A85, CDS3Y_bbg!Y$5:Z$241,2), -1)</f>
        <v>24</v>
      </c>
      <c r="AA85">
        <f>IFERROR(VLOOKUP($A85, CDS3Y_bbg!Z$5:AA$241,2), -1)</f>
        <v>40481</v>
      </c>
      <c r="AB85">
        <f>IFERROR(VLOOKUP($A85, CDS3Y_bbg!AA$5:AB$241,2), -1)</f>
        <v>18.670000000000002</v>
      </c>
      <c r="AC85">
        <f>IFERROR(VLOOKUP($A85, CDS3Y_bbg!AB$5:AC$241,2), -1)</f>
        <v>42676</v>
      </c>
      <c r="AD85">
        <f>IFERROR(VLOOKUP($A85, CDS3Y_bbg!AC$5:AD$241,2), -1)</f>
        <v>92.332999999999998</v>
      </c>
      <c r="AE85">
        <f>IFERROR(VLOOKUP($A85, CDS3Y_bbg!AD$5:AE$241,2), -1)</f>
        <v>41149</v>
      </c>
      <c r="AF85">
        <f>IFERROR(VLOOKUP($A85, CDS3Y_bbg!AE$5:AF$241,2), -1)</f>
        <v>-1</v>
      </c>
      <c r="AG85">
        <f>IFERROR(VLOOKUP($A85, CDS3Y_bbg!AF$5:AG$241,2), -1)</f>
        <v>42004</v>
      </c>
      <c r="AH85">
        <f>IFERROR(VLOOKUP($A85, CDS3Y_bbg!AG$5:AH$241,2), -1)</f>
        <v>-1</v>
      </c>
      <c r="AI85">
        <f>IFERROR(VLOOKUP($A85, CDS3Y_bbg!AH$5:AI$241,2), -1)</f>
        <v>-1</v>
      </c>
      <c r="AJ85">
        <f>IFERROR(VLOOKUP($A85, CDS3Y_bbg!AI$5:AJ$241,2), -1)</f>
        <v>-1</v>
      </c>
      <c r="AK85">
        <f>IFERROR(VLOOKUP($A85, CDS3Y_bbg!AJ$5:AK$241,2), -1)</f>
        <v>-1</v>
      </c>
      <c r="AL85">
        <f>IFERROR(VLOOKUP($A85, CDS3Y_bbg!AK$5:AL$241,2), -1)</f>
        <v>-1</v>
      </c>
      <c r="AM85">
        <f>IFERROR(VLOOKUP($A85, CDS3Y_bbg!AL$5:AM$241,2), -1)</f>
        <v>-1</v>
      </c>
      <c r="AN85">
        <f>IFERROR(VLOOKUP($A85, CDS3Y_bbg!AM$5:AN$241,2), -1)</f>
        <v>-1</v>
      </c>
      <c r="AO85">
        <f>IFERROR(VLOOKUP($A85, CDS3Y_bbg!AN$5:AO$241,2), -1)</f>
        <v>43424</v>
      </c>
      <c r="AP85">
        <f>IFERROR(VLOOKUP($A85, CDS3Y_bbg!AO$5:AP$241,2), -1)</f>
        <v>-1</v>
      </c>
      <c r="AQ85">
        <f>IFERROR(VLOOKUP($A85, CDS3Y_bbg!AP$5:AQ$241,2), -1)</f>
        <v>44625</v>
      </c>
      <c r="AR85">
        <f>IFERROR(VLOOKUP($A85, CDS3Y_bbg!AQ$5:AR$241,2), -1)</f>
        <v>-1</v>
      </c>
      <c r="AS85">
        <f>IFERROR(VLOOKUP($A85, CDS3Y_bbg!AR$5:AS$241,2), -1)</f>
        <v>44626</v>
      </c>
      <c r="AT85">
        <f>IFERROR(VLOOKUP($A85, CDS3Y_bbg!AS$5:AT$241,2), -1)</f>
        <v>2.2189999999999999</v>
      </c>
      <c r="AU85">
        <f>IFERROR(VLOOKUP($A85, CDS3Y_bbg!AT$5:AU$241,2), -1)</f>
        <v>-1</v>
      </c>
      <c r="AV85">
        <f>IFERROR(VLOOKUP($A85, CDS3Y_bbg!AU$5:AV$241,2), -1)</f>
        <v>-1</v>
      </c>
      <c r="AW85">
        <f>IFERROR(VLOOKUP($A85, CDS3Y_bbg!AV$5:AW$241,2), -1)</f>
        <v>41863</v>
      </c>
      <c r="AX85">
        <f>IFERROR(VLOOKUP($A85, CDS3Y_bbg!AW$5:AX$241,2), -1)</f>
        <v>20</v>
      </c>
      <c r="AY85">
        <f>IFERROR(VLOOKUP($A85, CDS3Y_bbg!AX$5:AY$241,2), -1)</f>
        <v>43402</v>
      </c>
      <c r="AZ85">
        <f>IFERROR(VLOOKUP($A85, CDS3Y_bbg!AY$5:AZ$241,2), -1)</f>
        <v>6.25</v>
      </c>
      <c r="BA85">
        <f>IFERROR(VLOOKUP($A85, CDS3Y_bbg!AZ$5:BA$241,2), -1)</f>
        <v>-1</v>
      </c>
      <c r="BB85">
        <f>IFERROR(VLOOKUP($A85, CDS3Y_bbg!BA$5:BB$241,2), -1)</f>
        <v>-1</v>
      </c>
      <c r="BC85">
        <f>IFERROR(VLOOKUP($A85, CDS3Y_bbg!BB$5:BC$241,2), -1)</f>
        <v>41722</v>
      </c>
      <c r="BD85">
        <f>IFERROR(VLOOKUP($A85, CDS3Y_bbg!BC$5:BD$241,2), -1)</f>
        <v>-1</v>
      </c>
      <c r="BE85">
        <f>IFERROR(VLOOKUP($A85, CDS3Y_bbg!BD$5:BE$241,2), -1)</f>
        <v>-1</v>
      </c>
      <c r="BF85">
        <f>IFERROR(VLOOKUP($A85, CDS3Y_bbg!BE$5:BF$241,2), -1)</f>
        <v>-1</v>
      </c>
      <c r="BG85">
        <f>IFERROR(VLOOKUP($A85, CDS3Y_bbg!BF$5:BG$241,2), -1)</f>
        <v>-1</v>
      </c>
      <c r="BH85">
        <f>IFERROR(VLOOKUP($A85, CDS3Y_bbg!BG$5:BH$241,2), -1)</f>
        <v>-1</v>
      </c>
      <c r="BI85">
        <f>IFERROR(VLOOKUP($A85, CDS3Y_bbg!BH$5:BI$241,2), -1)</f>
        <v>43424</v>
      </c>
      <c r="BJ85">
        <f>IFERROR(VLOOKUP($A85, CDS3Y_bbg!BI$5:BJ$241,2), -1)</f>
        <v>-1</v>
      </c>
      <c r="BK85">
        <f>IFERROR(VLOOKUP($A85, CDS3Y_bbg!BJ$5:BK$241,2), -1)</f>
        <v>-1</v>
      </c>
      <c r="BL85">
        <f>IFERROR(VLOOKUP($A85, CDS3Y_bbg!BK$5:BL$241,2), -1)</f>
        <v>-1</v>
      </c>
      <c r="BM85">
        <f>IFERROR(VLOOKUP($A85, CDS3Y_bbg!BL$5:BM$241,2), -1)</f>
        <v>43424</v>
      </c>
      <c r="BN85">
        <f>IFERROR(VLOOKUP($A85, CDS3Y_bbg!BM$5:BN$241,2), -1)</f>
        <v>-1</v>
      </c>
      <c r="BO85">
        <f>IFERROR(VLOOKUP($A85, CDS3Y_bbg!BN$5:BO$241,2), -1)</f>
        <v>43426</v>
      </c>
      <c r="BP85">
        <f>IFERROR(VLOOKUP($A85, CDS3Y_bbg!BO$5:BP$241,2), -1)</f>
        <v>-1</v>
      </c>
      <c r="BQ85">
        <f>IFERROR(VLOOKUP($A85, CDS3Y_bbg!BP$5:BQ$241,2), -1)</f>
        <v>-1</v>
      </c>
      <c r="BR85">
        <f>IFERROR(VLOOKUP($A85, CDS3Y_bbg!BQ$5:BR$241,2), -1)</f>
        <v>-1</v>
      </c>
      <c r="BS85">
        <f>IFERROR(VLOOKUP($A85, CDS3Y_bbg!BR$5:BS$241,2), -1)</f>
        <v>43426</v>
      </c>
      <c r="BT85">
        <f>IFERROR(VLOOKUP($A85, CDS3Y_bbg!BS$5:BT$241,2), -1)</f>
        <v>-1</v>
      </c>
      <c r="BU85">
        <f>IFERROR(VLOOKUP($A85, CDS3Y_bbg!BT$5:BU$241,2), -1)</f>
        <v>-1</v>
      </c>
      <c r="BV85">
        <f>IFERROR(VLOOKUP($A85, CDS3Y_bbg!BU$5:BV$241,2), -1)</f>
        <v>-1</v>
      </c>
      <c r="BW85">
        <f>IFERROR(VLOOKUP($A85, CDS3Y_bbg!BV$5:BW$241,2), -1)</f>
        <v>41915</v>
      </c>
      <c r="BX85">
        <f>IFERROR(VLOOKUP($A85, CDS3Y_bbg!BW$5:BX$241,2), -1)</f>
        <v>-1</v>
      </c>
      <c r="BY85">
        <f>IFERROR(VLOOKUP($A85, CDS3Y_bbg!BX$5:BY$241,2), -1)</f>
        <v>-1</v>
      </c>
      <c r="BZ85">
        <f>IFERROR(VLOOKUP($A85, CDS3Y_bbg!BY$5:BZ$241,2), -1)</f>
        <v>-1</v>
      </c>
      <c r="CA85">
        <f>IFERROR(VLOOKUP($A85, CDS3Y_bbg!BZ$5:CA$241,2), -1)</f>
        <v>41911</v>
      </c>
      <c r="CB85">
        <f>IFERROR(VLOOKUP($A85, CDS3Y_bbg!CA$5:CB$241,2), -1)</f>
        <v>-1</v>
      </c>
      <c r="CC85">
        <f>IFERROR(VLOOKUP($A85, CDS3Y_bbg!CB$5:CC$241,2), -1)</f>
        <v>41912</v>
      </c>
      <c r="CD85">
        <f>IFERROR(VLOOKUP($A85, CDS3Y_bbg!CC$5:CD$241,2), -1)</f>
        <v>-1</v>
      </c>
      <c r="CE85">
        <f>IFERROR(VLOOKUP($A85, CDS3Y_bbg!CD$5:CE$241,2), -1)</f>
        <v>43332</v>
      </c>
      <c r="CF85">
        <f>IFERROR(VLOOKUP($A85, CDS3Y_bbg!CE$5:CF$241,2), -1)</f>
        <v>7</v>
      </c>
      <c r="CG85">
        <f>IFERROR(VLOOKUP($A85, CDS3Y_bbg!CF$5:CG$241,2), -1)</f>
        <v>41893</v>
      </c>
      <c r="CH85">
        <f>IFERROR(VLOOKUP($A85, CDS3Y_bbg!CG$5:CH$241,2), -1)</f>
        <v>-1</v>
      </c>
      <c r="CI85">
        <f>IFERROR(VLOOKUP($A85, CDS3Y_bbg!CH$5:CI$241,2), -1)</f>
        <v>-1</v>
      </c>
      <c r="CJ85">
        <f>IFERROR(VLOOKUP($A85, CDS3Y_bbg!CI$5:CJ$241,2), -1)</f>
        <v>-1</v>
      </c>
      <c r="CK85">
        <f>IFERROR(VLOOKUP($A85, CDS3Y_bbg!CJ$5:CK$241,2), -1)</f>
        <v>41844</v>
      </c>
      <c r="CL85">
        <f>IFERROR(VLOOKUP($A85, CDS3Y_bbg!CK$5:CL$241,2), -1)</f>
        <v>11.254</v>
      </c>
      <c r="CM85">
        <f>IFERROR(VLOOKUP($A85, CDS3Y_bbg!CL$5:CM$241,2), -1)</f>
        <v>-1</v>
      </c>
      <c r="CN85">
        <f>IFERROR(VLOOKUP($A85, CDS3Y_bbg!CM$5:CN$241,2), -1)</f>
        <v>-1</v>
      </c>
    </row>
    <row r="86" spans="1:92" x14ac:dyDescent="0.25">
      <c r="A86" s="1">
        <v>39113</v>
      </c>
      <c r="B86">
        <f>IFERROR(VLOOKUP($A86, CDS3Y_bbg!A$5:B$241,2), -1)</f>
        <v>54.75</v>
      </c>
      <c r="C86">
        <f>IFERROR(VLOOKUP($A86, CDS3Y_bbg!B$5:C$241,2), -1)</f>
        <v>41831</v>
      </c>
      <c r="D86">
        <f>IFERROR(VLOOKUP($A86, CDS3Y_bbg!C$5:D$241,2), -1)</f>
        <v>11.375</v>
      </c>
      <c r="E86">
        <f>IFERROR(VLOOKUP($A86, CDS3Y_bbg!D$5:E$241,2), -1)</f>
        <v>44895</v>
      </c>
      <c r="F86">
        <f>IFERROR(VLOOKUP($A86, CDS3Y_bbg!E$5:F$241,2), -1)</f>
        <v>12.845000000000001</v>
      </c>
      <c r="G86">
        <f>IFERROR(VLOOKUP($A86, CDS3Y_bbg!F$5:G$241,2), -1)</f>
        <v>40360</v>
      </c>
      <c r="H86">
        <f>IFERROR(VLOOKUP($A86, CDS3Y_bbg!G$5:H$241,2), -1)</f>
        <v>6.1669999999999998</v>
      </c>
      <c r="I86">
        <f>IFERROR(VLOOKUP($A86, CDS3Y_bbg!H$5:I$241,2), -1)</f>
        <v>44834</v>
      </c>
      <c r="J86">
        <f>IFERROR(VLOOKUP($A86, CDS3Y_bbg!I$5:J$241,2), -1)</f>
        <v>64.786000000000001</v>
      </c>
      <c r="K86">
        <f>IFERROR(VLOOKUP($A86, CDS3Y_bbg!J$5:K$241,2), -1)</f>
        <v>41819</v>
      </c>
      <c r="L86">
        <f>IFERROR(VLOOKUP($A86, CDS3Y_bbg!K$5:L$241,2), -1)</f>
        <v>12.127000000000001</v>
      </c>
      <c r="M86">
        <f>IFERROR(VLOOKUP($A86, CDS3Y_bbg!L$5:M$241,2), -1)</f>
        <v>40469</v>
      </c>
      <c r="N86">
        <f>IFERROR(VLOOKUP($A86, CDS3Y_bbg!M$5:N$241,2), -1)</f>
        <v>12.813000000000001</v>
      </c>
      <c r="O86">
        <f>IFERROR(VLOOKUP($A86, CDS3Y_bbg!N$5:O$241,2), -1)</f>
        <v>40289</v>
      </c>
      <c r="P86">
        <f>IFERROR(VLOOKUP($A86, CDS3Y_bbg!O$5:P$241,2), -1)</f>
        <v>11.893000000000001</v>
      </c>
      <c r="Q86">
        <f>IFERROR(VLOOKUP($A86, CDS3Y_bbg!P$5:Q$241,2), -1)</f>
        <v>44377</v>
      </c>
      <c r="R86">
        <f>IFERROR(VLOOKUP($A86, CDS3Y_bbg!Q$5:R$241,2), -1)</f>
        <v>29.786000000000001</v>
      </c>
      <c r="S86">
        <f>IFERROR(VLOOKUP($A86, CDS3Y_bbg!R$5:S$241,2), -1)</f>
        <v>43337</v>
      </c>
      <c r="T86">
        <f>IFERROR(VLOOKUP($A86, CDS3Y_bbg!S$5:T$241,2), -1)</f>
        <v>69.658000000000001</v>
      </c>
      <c r="U86">
        <f>IFERROR(VLOOKUP($A86, CDS3Y_bbg!T$5:U$241,2), -1)</f>
        <v>42062</v>
      </c>
      <c r="V86">
        <f>IFERROR(VLOOKUP($A86, CDS3Y_bbg!U$5:V$241,2), -1)</f>
        <v>9.3759999999999994</v>
      </c>
      <c r="W86">
        <f>IFERROR(VLOOKUP($A86, CDS3Y_bbg!V$5:W$241,2), -1)</f>
        <v>42283</v>
      </c>
      <c r="X86">
        <f>IFERROR(VLOOKUP($A86, CDS3Y_bbg!W$5:X$241,2), -1)</f>
        <v>34.287999999999997</v>
      </c>
      <c r="Y86">
        <f>IFERROR(VLOOKUP($A86, CDS3Y_bbg!X$5:Y$241,2), -1)</f>
        <v>44468</v>
      </c>
      <c r="Z86">
        <f>IFERROR(VLOOKUP($A86, CDS3Y_bbg!Y$5:Z$241,2), -1)</f>
        <v>29.75</v>
      </c>
      <c r="AA86">
        <f>IFERROR(VLOOKUP($A86, CDS3Y_bbg!Z$5:AA$241,2), -1)</f>
        <v>40481</v>
      </c>
      <c r="AB86">
        <f>IFERROR(VLOOKUP($A86, CDS3Y_bbg!AA$5:AB$241,2), -1)</f>
        <v>23.75</v>
      </c>
      <c r="AC86">
        <f>IFERROR(VLOOKUP($A86, CDS3Y_bbg!AB$5:AC$241,2), -1)</f>
        <v>42676</v>
      </c>
      <c r="AD86">
        <f>IFERROR(VLOOKUP($A86, CDS3Y_bbg!AC$5:AD$241,2), -1)</f>
        <v>96.5</v>
      </c>
      <c r="AE86">
        <f>IFERROR(VLOOKUP($A86, CDS3Y_bbg!AD$5:AE$241,2), -1)</f>
        <v>41149</v>
      </c>
      <c r="AF86">
        <f>IFERROR(VLOOKUP($A86, CDS3Y_bbg!AE$5:AF$241,2), -1)</f>
        <v>-1</v>
      </c>
      <c r="AG86">
        <f>IFERROR(VLOOKUP($A86, CDS3Y_bbg!AF$5:AG$241,2), -1)</f>
        <v>42004</v>
      </c>
      <c r="AH86">
        <f>IFERROR(VLOOKUP($A86, CDS3Y_bbg!AG$5:AH$241,2), -1)</f>
        <v>-1</v>
      </c>
      <c r="AI86">
        <f>IFERROR(VLOOKUP($A86, CDS3Y_bbg!AH$5:AI$241,2), -1)</f>
        <v>-1</v>
      </c>
      <c r="AJ86">
        <f>IFERROR(VLOOKUP($A86, CDS3Y_bbg!AI$5:AJ$241,2), -1)</f>
        <v>-1</v>
      </c>
      <c r="AK86">
        <f>IFERROR(VLOOKUP($A86, CDS3Y_bbg!AJ$5:AK$241,2), -1)</f>
        <v>-1</v>
      </c>
      <c r="AL86">
        <f>IFERROR(VLOOKUP($A86, CDS3Y_bbg!AK$5:AL$241,2), -1)</f>
        <v>-1</v>
      </c>
      <c r="AM86">
        <f>IFERROR(VLOOKUP($A86, CDS3Y_bbg!AL$5:AM$241,2), -1)</f>
        <v>-1</v>
      </c>
      <c r="AN86">
        <f>IFERROR(VLOOKUP($A86, CDS3Y_bbg!AM$5:AN$241,2), -1)</f>
        <v>-1</v>
      </c>
      <c r="AO86">
        <f>IFERROR(VLOOKUP($A86, CDS3Y_bbg!AN$5:AO$241,2), -1)</f>
        <v>43424</v>
      </c>
      <c r="AP86">
        <f>IFERROR(VLOOKUP($A86, CDS3Y_bbg!AO$5:AP$241,2), -1)</f>
        <v>-1</v>
      </c>
      <c r="AQ86">
        <f>IFERROR(VLOOKUP($A86, CDS3Y_bbg!AP$5:AQ$241,2), -1)</f>
        <v>44625</v>
      </c>
      <c r="AR86">
        <f>IFERROR(VLOOKUP($A86, CDS3Y_bbg!AQ$5:AR$241,2), -1)</f>
        <v>-1</v>
      </c>
      <c r="AS86">
        <f>IFERROR(VLOOKUP($A86, CDS3Y_bbg!AR$5:AS$241,2), -1)</f>
        <v>44626</v>
      </c>
      <c r="AT86">
        <f>IFERROR(VLOOKUP($A86, CDS3Y_bbg!AS$5:AT$241,2), -1)</f>
        <v>2.2189999999999999</v>
      </c>
      <c r="AU86">
        <f>IFERROR(VLOOKUP($A86, CDS3Y_bbg!AT$5:AU$241,2), -1)</f>
        <v>-1</v>
      </c>
      <c r="AV86">
        <f>IFERROR(VLOOKUP($A86, CDS3Y_bbg!AU$5:AV$241,2), -1)</f>
        <v>-1</v>
      </c>
      <c r="AW86">
        <f>IFERROR(VLOOKUP($A86, CDS3Y_bbg!AV$5:AW$241,2), -1)</f>
        <v>41863</v>
      </c>
      <c r="AX86">
        <f>IFERROR(VLOOKUP($A86, CDS3Y_bbg!AW$5:AX$241,2), -1)</f>
        <v>22.25</v>
      </c>
      <c r="AY86">
        <f>IFERROR(VLOOKUP($A86, CDS3Y_bbg!AX$5:AY$241,2), -1)</f>
        <v>43402</v>
      </c>
      <c r="AZ86">
        <f>IFERROR(VLOOKUP($A86, CDS3Y_bbg!AY$5:AZ$241,2), -1)</f>
        <v>5.42</v>
      </c>
      <c r="BA86">
        <f>IFERROR(VLOOKUP($A86, CDS3Y_bbg!AZ$5:BA$241,2), -1)</f>
        <v>-1</v>
      </c>
      <c r="BB86">
        <f>IFERROR(VLOOKUP($A86, CDS3Y_bbg!BA$5:BB$241,2), -1)</f>
        <v>-1</v>
      </c>
      <c r="BC86">
        <f>IFERROR(VLOOKUP($A86, CDS3Y_bbg!BB$5:BC$241,2), -1)</f>
        <v>41722</v>
      </c>
      <c r="BD86">
        <f>IFERROR(VLOOKUP($A86, CDS3Y_bbg!BC$5:BD$241,2), -1)</f>
        <v>-1</v>
      </c>
      <c r="BE86">
        <f>IFERROR(VLOOKUP($A86, CDS3Y_bbg!BD$5:BE$241,2), -1)</f>
        <v>-1</v>
      </c>
      <c r="BF86">
        <f>IFERROR(VLOOKUP($A86, CDS3Y_bbg!BE$5:BF$241,2), -1)</f>
        <v>-1</v>
      </c>
      <c r="BG86">
        <f>IFERROR(VLOOKUP($A86, CDS3Y_bbg!BF$5:BG$241,2), -1)</f>
        <v>-1</v>
      </c>
      <c r="BH86">
        <f>IFERROR(VLOOKUP($A86, CDS3Y_bbg!BG$5:BH$241,2), -1)</f>
        <v>-1</v>
      </c>
      <c r="BI86">
        <f>IFERROR(VLOOKUP($A86, CDS3Y_bbg!BH$5:BI$241,2), -1)</f>
        <v>43424</v>
      </c>
      <c r="BJ86">
        <f>IFERROR(VLOOKUP($A86, CDS3Y_bbg!BI$5:BJ$241,2), -1)</f>
        <v>-1</v>
      </c>
      <c r="BK86">
        <f>IFERROR(VLOOKUP($A86, CDS3Y_bbg!BJ$5:BK$241,2), -1)</f>
        <v>-1</v>
      </c>
      <c r="BL86">
        <f>IFERROR(VLOOKUP($A86, CDS3Y_bbg!BK$5:BL$241,2), -1)</f>
        <v>-1</v>
      </c>
      <c r="BM86">
        <f>IFERROR(VLOOKUP($A86, CDS3Y_bbg!BL$5:BM$241,2), -1)</f>
        <v>43424</v>
      </c>
      <c r="BN86">
        <f>IFERROR(VLOOKUP($A86, CDS3Y_bbg!BM$5:BN$241,2), -1)</f>
        <v>-1</v>
      </c>
      <c r="BO86">
        <f>IFERROR(VLOOKUP($A86, CDS3Y_bbg!BN$5:BO$241,2), -1)</f>
        <v>43426</v>
      </c>
      <c r="BP86">
        <f>IFERROR(VLOOKUP($A86, CDS3Y_bbg!BO$5:BP$241,2), -1)</f>
        <v>-1</v>
      </c>
      <c r="BQ86">
        <f>IFERROR(VLOOKUP($A86, CDS3Y_bbg!BP$5:BQ$241,2), -1)</f>
        <v>-1</v>
      </c>
      <c r="BR86">
        <f>IFERROR(VLOOKUP($A86, CDS3Y_bbg!BQ$5:BR$241,2), -1)</f>
        <v>-1</v>
      </c>
      <c r="BS86">
        <f>IFERROR(VLOOKUP($A86, CDS3Y_bbg!BR$5:BS$241,2), -1)</f>
        <v>43426</v>
      </c>
      <c r="BT86">
        <f>IFERROR(VLOOKUP($A86, CDS3Y_bbg!BS$5:BT$241,2), -1)</f>
        <v>-1</v>
      </c>
      <c r="BU86">
        <f>IFERROR(VLOOKUP($A86, CDS3Y_bbg!BT$5:BU$241,2), -1)</f>
        <v>-1</v>
      </c>
      <c r="BV86">
        <f>IFERROR(VLOOKUP($A86, CDS3Y_bbg!BU$5:BV$241,2), -1)</f>
        <v>-1</v>
      </c>
      <c r="BW86">
        <f>IFERROR(VLOOKUP($A86, CDS3Y_bbg!BV$5:BW$241,2), -1)</f>
        <v>41915</v>
      </c>
      <c r="BX86">
        <f>IFERROR(VLOOKUP($A86, CDS3Y_bbg!BW$5:BX$241,2), -1)</f>
        <v>-1</v>
      </c>
      <c r="BY86">
        <f>IFERROR(VLOOKUP($A86, CDS3Y_bbg!BX$5:BY$241,2), -1)</f>
        <v>-1</v>
      </c>
      <c r="BZ86">
        <f>IFERROR(VLOOKUP($A86, CDS3Y_bbg!BY$5:BZ$241,2), -1)</f>
        <v>-1</v>
      </c>
      <c r="CA86">
        <f>IFERROR(VLOOKUP($A86, CDS3Y_bbg!BZ$5:CA$241,2), -1)</f>
        <v>41911</v>
      </c>
      <c r="CB86">
        <f>IFERROR(VLOOKUP($A86, CDS3Y_bbg!CA$5:CB$241,2), -1)</f>
        <v>-1</v>
      </c>
      <c r="CC86">
        <f>IFERROR(VLOOKUP($A86, CDS3Y_bbg!CB$5:CC$241,2), -1)</f>
        <v>41912</v>
      </c>
      <c r="CD86">
        <f>IFERROR(VLOOKUP($A86, CDS3Y_bbg!CC$5:CD$241,2), -1)</f>
        <v>-1</v>
      </c>
      <c r="CE86">
        <f>IFERROR(VLOOKUP($A86, CDS3Y_bbg!CD$5:CE$241,2), -1)</f>
        <v>43332</v>
      </c>
      <c r="CF86">
        <f>IFERROR(VLOOKUP($A86, CDS3Y_bbg!CE$5:CF$241,2), -1)</f>
        <v>7</v>
      </c>
      <c r="CG86">
        <f>IFERROR(VLOOKUP($A86, CDS3Y_bbg!CF$5:CG$241,2), -1)</f>
        <v>41893</v>
      </c>
      <c r="CH86">
        <f>IFERROR(VLOOKUP($A86, CDS3Y_bbg!CG$5:CH$241,2), -1)</f>
        <v>-1</v>
      </c>
      <c r="CI86">
        <f>IFERROR(VLOOKUP($A86, CDS3Y_bbg!CH$5:CI$241,2), -1)</f>
        <v>-1</v>
      </c>
      <c r="CJ86">
        <f>IFERROR(VLOOKUP($A86, CDS3Y_bbg!CI$5:CJ$241,2), -1)</f>
        <v>-1</v>
      </c>
      <c r="CK86">
        <f>IFERROR(VLOOKUP($A86, CDS3Y_bbg!CJ$5:CK$241,2), -1)</f>
        <v>41844</v>
      </c>
      <c r="CL86">
        <f>IFERROR(VLOOKUP($A86, CDS3Y_bbg!CK$5:CL$241,2), -1)</f>
        <v>14</v>
      </c>
      <c r="CM86">
        <f>IFERROR(VLOOKUP($A86, CDS3Y_bbg!CL$5:CM$241,2), -1)</f>
        <v>-1</v>
      </c>
      <c r="CN86">
        <f>IFERROR(VLOOKUP($A86, CDS3Y_bbg!CM$5:CN$241,2), -1)</f>
        <v>-1</v>
      </c>
    </row>
    <row r="87" spans="1:92" x14ac:dyDescent="0.25">
      <c r="A87" s="1">
        <v>39141</v>
      </c>
      <c r="B87">
        <f>IFERROR(VLOOKUP($A87, CDS3Y_bbg!A$5:B$241,2), -1)</f>
        <v>54.731999999999999</v>
      </c>
      <c r="C87">
        <f>IFERROR(VLOOKUP($A87, CDS3Y_bbg!B$5:C$241,2), -1)</f>
        <v>41831</v>
      </c>
      <c r="D87">
        <f>IFERROR(VLOOKUP($A87, CDS3Y_bbg!C$5:D$241,2), -1)</f>
        <v>11.125</v>
      </c>
      <c r="E87">
        <f>IFERROR(VLOOKUP($A87, CDS3Y_bbg!D$5:E$241,2), -1)</f>
        <v>44895</v>
      </c>
      <c r="F87">
        <f>IFERROR(VLOOKUP($A87, CDS3Y_bbg!E$5:F$241,2), -1)</f>
        <v>12.313000000000001</v>
      </c>
      <c r="G87">
        <f>IFERROR(VLOOKUP($A87, CDS3Y_bbg!F$5:G$241,2), -1)</f>
        <v>40360</v>
      </c>
      <c r="H87">
        <f>IFERROR(VLOOKUP($A87, CDS3Y_bbg!G$5:H$241,2), -1)</f>
        <v>5.8330000000000002</v>
      </c>
      <c r="I87">
        <f>IFERROR(VLOOKUP($A87, CDS3Y_bbg!H$5:I$241,2), -1)</f>
        <v>44834</v>
      </c>
      <c r="J87">
        <f>IFERROR(VLOOKUP($A87, CDS3Y_bbg!I$5:J$241,2), -1)</f>
        <v>64.070999999999998</v>
      </c>
      <c r="K87">
        <f>IFERROR(VLOOKUP($A87, CDS3Y_bbg!J$5:K$241,2), -1)</f>
        <v>41819</v>
      </c>
      <c r="L87">
        <f>IFERROR(VLOOKUP($A87, CDS3Y_bbg!K$5:L$241,2), -1)</f>
        <v>11.875999999999999</v>
      </c>
      <c r="M87">
        <f>IFERROR(VLOOKUP($A87, CDS3Y_bbg!L$5:M$241,2), -1)</f>
        <v>40469</v>
      </c>
      <c r="N87">
        <f>IFERROR(VLOOKUP($A87, CDS3Y_bbg!M$5:N$241,2), -1)</f>
        <v>12.465</v>
      </c>
      <c r="O87">
        <f>IFERROR(VLOOKUP($A87, CDS3Y_bbg!N$5:O$241,2), -1)</f>
        <v>40289</v>
      </c>
      <c r="P87">
        <f>IFERROR(VLOOKUP($A87, CDS3Y_bbg!O$5:P$241,2), -1)</f>
        <v>12.420999999999999</v>
      </c>
      <c r="Q87">
        <f>IFERROR(VLOOKUP($A87, CDS3Y_bbg!P$5:Q$241,2), -1)</f>
        <v>44377</v>
      </c>
      <c r="R87">
        <f>IFERROR(VLOOKUP($A87, CDS3Y_bbg!Q$5:R$241,2), -1)</f>
        <v>31.411000000000001</v>
      </c>
      <c r="S87">
        <f>IFERROR(VLOOKUP($A87, CDS3Y_bbg!R$5:S$241,2), -1)</f>
        <v>43337</v>
      </c>
      <c r="T87">
        <f>IFERROR(VLOOKUP($A87, CDS3Y_bbg!S$5:T$241,2), -1)</f>
        <v>71.748999999999995</v>
      </c>
      <c r="U87">
        <f>IFERROR(VLOOKUP($A87, CDS3Y_bbg!T$5:U$241,2), -1)</f>
        <v>42062</v>
      </c>
      <c r="V87">
        <f>IFERROR(VLOOKUP($A87, CDS3Y_bbg!U$5:V$241,2), -1)</f>
        <v>9.6259999999999994</v>
      </c>
      <c r="W87">
        <f>IFERROR(VLOOKUP($A87, CDS3Y_bbg!V$5:W$241,2), -1)</f>
        <v>42283</v>
      </c>
      <c r="X87">
        <f>IFERROR(VLOOKUP($A87, CDS3Y_bbg!W$5:X$241,2), -1)</f>
        <v>37.5</v>
      </c>
      <c r="Y87">
        <f>IFERROR(VLOOKUP($A87, CDS3Y_bbg!X$5:Y$241,2), -1)</f>
        <v>44468</v>
      </c>
      <c r="Z87">
        <f>IFERROR(VLOOKUP($A87, CDS3Y_bbg!Y$5:Z$241,2), -1)</f>
        <v>23.667000000000002</v>
      </c>
      <c r="AA87">
        <f>IFERROR(VLOOKUP($A87, CDS3Y_bbg!Z$5:AA$241,2), -1)</f>
        <v>40481</v>
      </c>
      <c r="AB87">
        <f>IFERROR(VLOOKUP($A87, CDS3Y_bbg!AA$5:AB$241,2), -1)</f>
        <v>30.25</v>
      </c>
      <c r="AC87">
        <f>IFERROR(VLOOKUP($A87, CDS3Y_bbg!AB$5:AC$241,2), -1)</f>
        <v>42676</v>
      </c>
      <c r="AD87">
        <f>IFERROR(VLOOKUP($A87, CDS3Y_bbg!AC$5:AD$241,2), -1)</f>
        <v>110.75</v>
      </c>
      <c r="AE87">
        <f>IFERROR(VLOOKUP($A87, CDS3Y_bbg!AD$5:AE$241,2), -1)</f>
        <v>41149</v>
      </c>
      <c r="AF87">
        <f>IFERROR(VLOOKUP($A87, CDS3Y_bbg!AE$5:AF$241,2), -1)</f>
        <v>-1</v>
      </c>
      <c r="AG87">
        <f>IFERROR(VLOOKUP($A87, CDS3Y_bbg!AF$5:AG$241,2), -1)</f>
        <v>42004</v>
      </c>
      <c r="AH87">
        <f>IFERROR(VLOOKUP($A87, CDS3Y_bbg!AG$5:AH$241,2), -1)</f>
        <v>-1</v>
      </c>
      <c r="AI87">
        <f>IFERROR(VLOOKUP($A87, CDS3Y_bbg!AH$5:AI$241,2), -1)</f>
        <v>-1</v>
      </c>
      <c r="AJ87">
        <f>IFERROR(VLOOKUP($A87, CDS3Y_bbg!AI$5:AJ$241,2), -1)</f>
        <v>-1</v>
      </c>
      <c r="AK87">
        <f>IFERROR(VLOOKUP($A87, CDS3Y_bbg!AJ$5:AK$241,2), -1)</f>
        <v>-1</v>
      </c>
      <c r="AL87">
        <f>IFERROR(VLOOKUP($A87, CDS3Y_bbg!AK$5:AL$241,2), -1)</f>
        <v>-1</v>
      </c>
      <c r="AM87">
        <f>IFERROR(VLOOKUP($A87, CDS3Y_bbg!AL$5:AM$241,2), -1)</f>
        <v>-1</v>
      </c>
      <c r="AN87">
        <f>IFERROR(VLOOKUP($A87, CDS3Y_bbg!AM$5:AN$241,2), -1)</f>
        <v>-1</v>
      </c>
      <c r="AO87">
        <f>IFERROR(VLOOKUP($A87, CDS3Y_bbg!AN$5:AO$241,2), -1)</f>
        <v>43424</v>
      </c>
      <c r="AP87">
        <f>IFERROR(VLOOKUP($A87, CDS3Y_bbg!AO$5:AP$241,2), -1)</f>
        <v>-1</v>
      </c>
      <c r="AQ87">
        <f>IFERROR(VLOOKUP($A87, CDS3Y_bbg!AP$5:AQ$241,2), -1)</f>
        <v>44625</v>
      </c>
      <c r="AR87">
        <f>IFERROR(VLOOKUP($A87, CDS3Y_bbg!AQ$5:AR$241,2), -1)</f>
        <v>-1</v>
      </c>
      <c r="AS87">
        <f>IFERROR(VLOOKUP($A87, CDS3Y_bbg!AR$5:AS$241,2), -1)</f>
        <v>44626</v>
      </c>
      <c r="AT87">
        <f>IFERROR(VLOOKUP($A87, CDS3Y_bbg!AS$5:AT$241,2), -1)</f>
        <v>2.2189999999999999</v>
      </c>
      <c r="AU87">
        <f>IFERROR(VLOOKUP($A87, CDS3Y_bbg!AT$5:AU$241,2), -1)</f>
        <v>-1</v>
      </c>
      <c r="AV87">
        <f>IFERROR(VLOOKUP($A87, CDS3Y_bbg!AU$5:AV$241,2), -1)</f>
        <v>-1</v>
      </c>
      <c r="AW87">
        <f>IFERROR(VLOOKUP($A87, CDS3Y_bbg!AV$5:AW$241,2), -1)</f>
        <v>41863</v>
      </c>
      <c r="AX87">
        <f>IFERROR(VLOOKUP($A87, CDS3Y_bbg!AW$5:AX$241,2), -1)</f>
        <v>22.25</v>
      </c>
      <c r="AY87">
        <f>IFERROR(VLOOKUP($A87, CDS3Y_bbg!AX$5:AY$241,2), -1)</f>
        <v>43402</v>
      </c>
      <c r="AZ87">
        <f>IFERROR(VLOOKUP($A87, CDS3Y_bbg!AY$5:AZ$241,2), -1)</f>
        <v>5.75</v>
      </c>
      <c r="BA87">
        <f>IFERROR(VLOOKUP($A87, CDS3Y_bbg!AZ$5:BA$241,2), -1)</f>
        <v>-1</v>
      </c>
      <c r="BB87">
        <f>IFERROR(VLOOKUP($A87, CDS3Y_bbg!BA$5:BB$241,2), -1)</f>
        <v>-1</v>
      </c>
      <c r="BC87">
        <f>IFERROR(VLOOKUP($A87, CDS3Y_bbg!BB$5:BC$241,2), -1)</f>
        <v>41722</v>
      </c>
      <c r="BD87">
        <f>IFERROR(VLOOKUP($A87, CDS3Y_bbg!BC$5:BD$241,2), -1)</f>
        <v>-1</v>
      </c>
      <c r="BE87">
        <f>IFERROR(VLOOKUP($A87, CDS3Y_bbg!BD$5:BE$241,2), -1)</f>
        <v>-1</v>
      </c>
      <c r="BF87">
        <f>IFERROR(VLOOKUP($A87, CDS3Y_bbg!BE$5:BF$241,2), -1)</f>
        <v>-1</v>
      </c>
      <c r="BG87">
        <f>IFERROR(VLOOKUP($A87, CDS3Y_bbg!BF$5:BG$241,2), -1)</f>
        <v>-1</v>
      </c>
      <c r="BH87">
        <f>IFERROR(VLOOKUP($A87, CDS3Y_bbg!BG$5:BH$241,2), -1)</f>
        <v>-1</v>
      </c>
      <c r="BI87">
        <f>IFERROR(VLOOKUP($A87, CDS3Y_bbg!BH$5:BI$241,2), -1)</f>
        <v>43424</v>
      </c>
      <c r="BJ87">
        <f>IFERROR(VLOOKUP($A87, CDS3Y_bbg!BI$5:BJ$241,2), -1)</f>
        <v>-1</v>
      </c>
      <c r="BK87">
        <f>IFERROR(VLOOKUP($A87, CDS3Y_bbg!BJ$5:BK$241,2), -1)</f>
        <v>-1</v>
      </c>
      <c r="BL87">
        <f>IFERROR(VLOOKUP($A87, CDS3Y_bbg!BK$5:BL$241,2), -1)</f>
        <v>-1</v>
      </c>
      <c r="BM87">
        <f>IFERROR(VLOOKUP($A87, CDS3Y_bbg!BL$5:BM$241,2), -1)</f>
        <v>43424</v>
      </c>
      <c r="BN87">
        <f>IFERROR(VLOOKUP($A87, CDS3Y_bbg!BM$5:BN$241,2), -1)</f>
        <v>-1</v>
      </c>
      <c r="BO87">
        <f>IFERROR(VLOOKUP($A87, CDS3Y_bbg!BN$5:BO$241,2), -1)</f>
        <v>43426</v>
      </c>
      <c r="BP87">
        <f>IFERROR(VLOOKUP($A87, CDS3Y_bbg!BO$5:BP$241,2), -1)</f>
        <v>-1</v>
      </c>
      <c r="BQ87">
        <f>IFERROR(VLOOKUP($A87, CDS3Y_bbg!BP$5:BQ$241,2), -1)</f>
        <v>-1</v>
      </c>
      <c r="BR87">
        <f>IFERROR(VLOOKUP($A87, CDS3Y_bbg!BQ$5:BR$241,2), -1)</f>
        <v>-1</v>
      </c>
      <c r="BS87">
        <f>IFERROR(VLOOKUP($A87, CDS3Y_bbg!BR$5:BS$241,2), -1)</f>
        <v>43426</v>
      </c>
      <c r="BT87">
        <f>IFERROR(VLOOKUP($A87, CDS3Y_bbg!BS$5:BT$241,2), -1)</f>
        <v>-1</v>
      </c>
      <c r="BU87">
        <f>IFERROR(VLOOKUP($A87, CDS3Y_bbg!BT$5:BU$241,2), -1)</f>
        <v>-1</v>
      </c>
      <c r="BV87">
        <f>IFERROR(VLOOKUP($A87, CDS3Y_bbg!BU$5:BV$241,2), -1)</f>
        <v>-1</v>
      </c>
      <c r="BW87">
        <f>IFERROR(VLOOKUP($A87, CDS3Y_bbg!BV$5:BW$241,2), -1)</f>
        <v>41915</v>
      </c>
      <c r="BX87">
        <f>IFERROR(VLOOKUP($A87, CDS3Y_bbg!BW$5:BX$241,2), -1)</f>
        <v>-1</v>
      </c>
      <c r="BY87">
        <f>IFERROR(VLOOKUP($A87, CDS3Y_bbg!BX$5:BY$241,2), -1)</f>
        <v>-1</v>
      </c>
      <c r="BZ87">
        <f>IFERROR(VLOOKUP($A87, CDS3Y_bbg!BY$5:BZ$241,2), -1)</f>
        <v>-1</v>
      </c>
      <c r="CA87">
        <f>IFERROR(VLOOKUP($A87, CDS3Y_bbg!BZ$5:CA$241,2), -1)</f>
        <v>41911</v>
      </c>
      <c r="CB87">
        <f>IFERROR(VLOOKUP($A87, CDS3Y_bbg!CA$5:CB$241,2), -1)</f>
        <v>-1</v>
      </c>
      <c r="CC87">
        <f>IFERROR(VLOOKUP($A87, CDS3Y_bbg!CB$5:CC$241,2), -1)</f>
        <v>41912</v>
      </c>
      <c r="CD87">
        <f>IFERROR(VLOOKUP($A87, CDS3Y_bbg!CC$5:CD$241,2), -1)</f>
        <v>-1</v>
      </c>
      <c r="CE87">
        <f>IFERROR(VLOOKUP($A87, CDS3Y_bbg!CD$5:CE$241,2), -1)</f>
        <v>43332</v>
      </c>
      <c r="CF87">
        <f>IFERROR(VLOOKUP($A87, CDS3Y_bbg!CE$5:CF$241,2), -1)</f>
        <v>7</v>
      </c>
      <c r="CG87">
        <f>IFERROR(VLOOKUP($A87, CDS3Y_bbg!CF$5:CG$241,2), -1)</f>
        <v>41893</v>
      </c>
      <c r="CH87">
        <f>IFERROR(VLOOKUP($A87, CDS3Y_bbg!CG$5:CH$241,2), -1)</f>
        <v>-1</v>
      </c>
      <c r="CI87">
        <f>IFERROR(VLOOKUP($A87, CDS3Y_bbg!CH$5:CI$241,2), -1)</f>
        <v>-1</v>
      </c>
      <c r="CJ87">
        <f>IFERROR(VLOOKUP($A87, CDS3Y_bbg!CI$5:CJ$241,2), -1)</f>
        <v>-1</v>
      </c>
      <c r="CK87">
        <f>IFERROR(VLOOKUP($A87, CDS3Y_bbg!CJ$5:CK$241,2), -1)</f>
        <v>41844</v>
      </c>
      <c r="CL87">
        <f>IFERROR(VLOOKUP($A87, CDS3Y_bbg!CK$5:CL$241,2), -1)</f>
        <v>13.667999999999999</v>
      </c>
      <c r="CM87">
        <f>IFERROR(VLOOKUP($A87, CDS3Y_bbg!CL$5:CM$241,2), -1)</f>
        <v>-1</v>
      </c>
      <c r="CN87">
        <f>IFERROR(VLOOKUP($A87, CDS3Y_bbg!CM$5:CN$241,2), -1)</f>
        <v>-1</v>
      </c>
    </row>
    <row r="88" spans="1:92" x14ac:dyDescent="0.25">
      <c r="A88" s="1">
        <v>39171</v>
      </c>
      <c r="B88">
        <f>IFERROR(VLOOKUP($A88, CDS3Y_bbg!A$5:B$241,2), -1)</f>
        <v>47.889000000000003</v>
      </c>
      <c r="C88">
        <f>IFERROR(VLOOKUP($A88, CDS3Y_bbg!B$5:C$241,2), -1)</f>
        <v>41831</v>
      </c>
      <c r="D88">
        <f>IFERROR(VLOOKUP($A88, CDS3Y_bbg!C$5:D$241,2), -1)</f>
        <v>11.625</v>
      </c>
      <c r="E88">
        <f>IFERROR(VLOOKUP($A88, CDS3Y_bbg!D$5:E$241,2), -1)</f>
        <v>44895</v>
      </c>
      <c r="F88">
        <f>IFERROR(VLOOKUP($A88, CDS3Y_bbg!E$5:F$241,2), -1)</f>
        <v>10.829000000000001</v>
      </c>
      <c r="G88">
        <f>IFERROR(VLOOKUP($A88, CDS3Y_bbg!F$5:G$241,2), -1)</f>
        <v>40360</v>
      </c>
      <c r="H88">
        <f>IFERROR(VLOOKUP($A88, CDS3Y_bbg!G$5:H$241,2), -1)</f>
        <v>6.5</v>
      </c>
      <c r="I88">
        <f>IFERROR(VLOOKUP($A88, CDS3Y_bbg!H$5:I$241,2), -1)</f>
        <v>44834</v>
      </c>
      <c r="J88">
        <f>IFERROR(VLOOKUP($A88, CDS3Y_bbg!I$5:J$241,2), -1)</f>
        <v>55.369</v>
      </c>
      <c r="K88">
        <f>IFERROR(VLOOKUP($A88, CDS3Y_bbg!J$5:K$241,2), -1)</f>
        <v>41819</v>
      </c>
      <c r="L88">
        <f>IFERROR(VLOOKUP($A88, CDS3Y_bbg!K$5:L$241,2), -1)</f>
        <v>11.750999999999999</v>
      </c>
      <c r="M88">
        <f>IFERROR(VLOOKUP($A88, CDS3Y_bbg!L$5:M$241,2), -1)</f>
        <v>40469</v>
      </c>
      <c r="N88">
        <f>IFERROR(VLOOKUP($A88, CDS3Y_bbg!M$5:N$241,2), -1)</f>
        <v>11.888999999999999</v>
      </c>
      <c r="O88">
        <f>IFERROR(VLOOKUP($A88, CDS3Y_bbg!N$5:O$241,2), -1)</f>
        <v>40289</v>
      </c>
      <c r="P88">
        <f>IFERROR(VLOOKUP($A88, CDS3Y_bbg!O$5:P$241,2), -1)</f>
        <v>10.718</v>
      </c>
      <c r="Q88">
        <f>IFERROR(VLOOKUP($A88, CDS3Y_bbg!P$5:Q$241,2), -1)</f>
        <v>44377</v>
      </c>
      <c r="R88">
        <f>IFERROR(VLOOKUP($A88, CDS3Y_bbg!Q$5:R$241,2), -1)</f>
        <v>28.626999999999999</v>
      </c>
      <c r="S88">
        <f>IFERROR(VLOOKUP($A88, CDS3Y_bbg!R$5:S$241,2), -1)</f>
        <v>43337</v>
      </c>
      <c r="T88">
        <f>IFERROR(VLOOKUP($A88, CDS3Y_bbg!S$5:T$241,2), -1)</f>
        <v>74</v>
      </c>
      <c r="U88">
        <f>IFERROR(VLOOKUP($A88, CDS3Y_bbg!T$5:U$241,2), -1)</f>
        <v>42062</v>
      </c>
      <c r="V88">
        <f>IFERROR(VLOOKUP($A88, CDS3Y_bbg!U$5:V$241,2), -1)</f>
        <v>8.3759999999999994</v>
      </c>
      <c r="W88">
        <f>IFERROR(VLOOKUP($A88, CDS3Y_bbg!V$5:W$241,2), -1)</f>
        <v>42283</v>
      </c>
      <c r="X88">
        <f>IFERROR(VLOOKUP($A88, CDS3Y_bbg!W$5:X$241,2), -1)</f>
        <v>35.616999999999997</v>
      </c>
      <c r="Y88">
        <f>IFERROR(VLOOKUP($A88, CDS3Y_bbg!X$5:Y$241,2), -1)</f>
        <v>44468</v>
      </c>
      <c r="Z88">
        <f>IFERROR(VLOOKUP($A88, CDS3Y_bbg!Y$5:Z$241,2), -1)</f>
        <v>22.332999999999998</v>
      </c>
      <c r="AA88">
        <f>IFERROR(VLOOKUP($A88, CDS3Y_bbg!Z$5:AA$241,2), -1)</f>
        <v>40481</v>
      </c>
      <c r="AB88">
        <f>IFERROR(VLOOKUP($A88, CDS3Y_bbg!AA$5:AB$241,2), -1)</f>
        <v>29.239000000000001</v>
      </c>
      <c r="AC88">
        <f>IFERROR(VLOOKUP($A88, CDS3Y_bbg!AB$5:AC$241,2), -1)</f>
        <v>42676</v>
      </c>
      <c r="AD88">
        <f>IFERROR(VLOOKUP($A88, CDS3Y_bbg!AC$5:AD$241,2), -1)</f>
        <v>105.625</v>
      </c>
      <c r="AE88">
        <f>IFERROR(VLOOKUP($A88, CDS3Y_bbg!AD$5:AE$241,2), -1)</f>
        <v>41149</v>
      </c>
      <c r="AF88">
        <f>IFERROR(VLOOKUP($A88, CDS3Y_bbg!AE$5:AF$241,2), -1)</f>
        <v>-1</v>
      </c>
      <c r="AG88">
        <f>IFERROR(VLOOKUP($A88, CDS3Y_bbg!AF$5:AG$241,2), -1)</f>
        <v>42004</v>
      </c>
      <c r="AH88">
        <f>IFERROR(VLOOKUP($A88, CDS3Y_bbg!AG$5:AH$241,2), -1)</f>
        <v>-1</v>
      </c>
      <c r="AI88">
        <f>IFERROR(VLOOKUP($A88, CDS3Y_bbg!AH$5:AI$241,2), -1)</f>
        <v>-1</v>
      </c>
      <c r="AJ88">
        <f>IFERROR(VLOOKUP($A88, CDS3Y_bbg!AI$5:AJ$241,2), -1)</f>
        <v>-1</v>
      </c>
      <c r="AK88">
        <f>IFERROR(VLOOKUP($A88, CDS3Y_bbg!AJ$5:AK$241,2), -1)</f>
        <v>-1</v>
      </c>
      <c r="AL88">
        <f>IFERROR(VLOOKUP($A88, CDS3Y_bbg!AK$5:AL$241,2), -1)</f>
        <v>-1</v>
      </c>
      <c r="AM88">
        <f>IFERROR(VLOOKUP($A88, CDS3Y_bbg!AL$5:AM$241,2), -1)</f>
        <v>-1</v>
      </c>
      <c r="AN88">
        <f>IFERROR(VLOOKUP($A88, CDS3Y_bbg!AM$5:AN$241,2), -1)</f>
        <v>-1</v>
      </c>
      <c r="AO88">
        <f>IFERROR(VLOOKUP($A88, CDS3Y_bbg!AN$5:AO$241,2), -1)</f>
        <v>43424</v>
      </c>
      <c r="AP88">
        <f>IFERROR(VLOOKUP($A88, CDS3Y_bbg!AO$5:AP$241,2), -1)</f>
        <v>-1</v>
      </c>
      <c r="AQ88">
        <f>IFERROR(VLOOKUP($A88, CDS3Y_bbg!AP$5:AQ$241,2), -1)</f>
        <v>44625</v>
      </c>
      <c r="AR88">
        <f>IFERROR(VLOOKUP($A88, CDS3Y_bbg!AQ$5:AR$241,2), -1)</f>
        <v>-1</v>
      </c>
      <c r="AS88">
        <f>IFERROR(VLOOKUP($A88, CDS3Y_bbg!AR$5:AS$241,2), -1)</f>
        <v>44626</v>
      </c>
      <c r="AT88">
        <f>IFERROR(VLOOKUP($A88, CDS3Y_bbg!AS$5:AT$241,2), -1)</f>
        <v>2.2189999999999999</v>
      </c>
      <c r="AU88">
        <f>IFERROR(VLOOKUP($A88, CDS3Y_bbg!AT$5:AU$241,2), -1)</f>
        <v>-1</v>
      </c>
      <c r="AV88">
        <f>IFERROR(VLOOKUP($A88, CDS3Y_bbg!AU$5:AV$241,2), -1)</f>
        <v>-1</v>
      </c>
      <c r="AW88">
        <f>IFERROR(VLOOKUP($A88, CDS3Y_bbg!AV$5:AW$241,2), -1)</f>
        <v>41863</v>
      </c>
      <c r="AX88">
        <f>IFERROR(VLOOKUP($A88, CDS3Y_bbg!AW$5:AX$241,2), -1)</f>
        <v>15</v>
      </c>
      <c r="AY88">
        <f>IFERROR(VLOOKUP($A88, CDS3Y_bbg!AX$5:AY$241,2), -1)</f>
        <v>43402</v>
      </c>
      <c r="AZ88">
        <f>IFERROR(VLOOKUP($A88, CDS3Y_bbg!AY$5:AZ$241,2), -1)</f>
        <v>5.6879999999999997</v>
      </c>
      <c r="BA88">
        <f>IFERROR(VLOOKUP($A88, CDS3Y_bbg!AZ$5:BA$241,2), -1)</f>
        <v>-1</v>
      </c>
      <c r="BB88">
        <f>IFERROR(VLOOKUP($A88, CDS3Y_bbg!BA$5:BB$241,2), -1)</f>
        <v>-1</v>
      </c>
      <c r="BC88">
        <f>IFERROR(VLOOKUP($A88, CDS3Y_bbg!BB$5:BC$241,2), -1)</f>
        <v>41722</v>
      </c>
      <c r="BD88">
        <f>IFERROR(VLOOKUP($A88, CDS3Y_bbg!BC$5:BD$241,2), -1)</f>
        <v>-1</v>
      </c>
      <c r="BE88">
        <f>IFERROR(VLOOKUP($A88, CDS3Y_bbg!BD$5:BE$241,2), -1)</f>
        <v>-1</v>
      </c>
      <c r="BF88">
        <f>IFERROR(VLOOKUP($A88, CDS3Y_bbg!BE$5:BF$241,2), -1)</f>
        <v>-1</v>
      </c>
      <c r="BG88">
        <f>IFERROR(VLOOKUP($A88, CDS3Y_bbg!BF$5:BG$241,2), -1)</f>
        <v>-1</v>
      </c>
      <c r="BH88">
        <f>IFERROR(VLOOKUP($A88, CDS3Y_bbg!BG$5:BH$241,2), -1)</f>
        <v>-1</v>
      </c>
      <c r="BI88">
        <f>IFERROR(VLOOKUP($A88, CDS3Y_bbg!BH$5:BI$241,2), -1)</f>
        <v>43424</v>
      </c>
      <c r="BJ88">
        <f>IFERROR(VLOOKUP($A88, CDS3Y_bbg!BI$5:BJ$241,2), -1)</f>
        <v>-1</v>
      </c>
      <c r="BK88">
        <f>IFERROR(VLOOKUP($A88, CDS3Y_bbg!BJ$5:BK$241,2), -1)</f>
        <v>-1</v>
      </c>
      <c r="BL88">
        <f>IFERROR(VLOOKUP($A88, CDS3Y_bbg!BK$5:BL$241,2), -1)</f>
        <v>-1</v>
      </c>
      <c r="BM88">
        <f>IFERROR(VLOOKUP($A88, CDS3Y_bbg!BL$5:BM$241,2), -1)</f>
        <v>43424</v>
      </c>
      <c r="BN88">
        <f>IFERROR(VLOOKUP($A88, CDS3Y_bbg!BM$5:BN$241,2), -1)</f>
        <v>-1</v>
      </c>
      <c r="BO88">
        <f>IFERROR(VLOOKUP($A88, CDS3Y_bbg!BN$5:BO$241,2), -1)</f>
        <v>43426</v>
      </c>
      <c r="BP88">
        <f>IFERROR(VLOOKUP($A88, CDS3Y_bbg!BO$5:BP$241,2), -1)</f>
        <v>-1</v>
      </c>
      <c r="BQ88">
        <f>IFERROR(VLOOKUP($A88, CDS3Y_bbg!BP$5:BQ$241,2), -1)</f>
        <v>-1</v>
      </c>
      <c r="BR88">
        <f>IFERROR(VLOOKUP($A88, CDS3Y_bbg!BQ$5:BR$241,2), -1)</f>
        <v>-1</v>
      </c>
      <c r="BS88">
        <f>IFERROR(VLOOKUP($A88, CDS3Y_bbg!BR$5:BS$241,2), -1)</f>
        <v>43426</v>
      </c>
      <c r="BT88">
        <f>IFERROR(VLOOKUP($A88, CDS3Y_bbg!BS$5:BT$241,2), -1)</f>
        <v>-1</v>
      </c>
      <c r="BU88">
        <f>IFERROR(VLOOKUP($A88, CDS3Y_bbg!BT$5:BU$241,2), -1)</f>
        <v>-1</v>
      </c>
      <c r="BV88">
        <f>IFERROR(VLOOKUP($A88, CDS3Y_bbg!BU$5:BV$241,2), -1)</f>
        <v>-1</v>
      </c>
      <c r="BW88">
        <f>IFERROR(VLOOKUP($A88, CDS3Y_bbg!BV$5:BW$241,2), -1)</f>
        <v>41915</v>
      </c>
      <c r="BX88">
        <f>IFERROR(VLOOKUP($A88, CDS3Y_bbg!BW$5:BX$241,2), -1)</f>
        <v>-1</v>
      </c>
      <c r="BY88">
        <f>IFERROR(VLOOKUP($A88, CDS3Y_bbg!BX$5:BY$241,2), -1)</f>
        <v>-1</v>
      </c>
      <c r="BZ88">
        <f>IFERROR(VLOOKUP($A88, CDS3Y_bbg!BY$5:BZ$241,2), -1)</f>
        <v>-1</v>
      </c>
      <c r="CA88">
        <f>IFERROR(VLOOKUP($A88, CDS3Y_bbg!BZ$5:CA$241,2), -1)</f>
        <v>41911</v>
      </c>
      <c r="CB88">
        <f>IFERROR(VLOOKUP($A88, CDS3Y_bbg!CA$5:CB$241,2), -1)</f>
        <v>-1</v>
      </c>
      <c r="CC88">
        <f>IFERROR(VLOOKUP($A88, CDS3Y_bbg!CB$5:CC$241,2), -1)</f>
        <v>41912</v>
      </c>
      <c r="CD88">
        <f>IFERROR(VLOOKUP($A88, CDS3Y_bbg!CC$5:CD$241,2), -1)</f>
        <v>-1</v>
      </c>
      <c r="CE88">
        <f>IFERROR(VLOOKUP($A88, CDS3Y_bbg!CD$5:CE$241,2), -1)</f>
        <v>43332</v>
      </c>
      <c r="CF88">
        <f>IFERROR(VLOOKUP($A88, CDS3Y_bbg!CE$5:CF$241,2), -1)</f>
        <v>7</v>
      </c>
      <c r="CG88">
        <f>IFERROR(VLOOKUP($A88, CDS3Y_bbg!CF$5:CG$241,2), -1)</f>
        <v>41893</v>
      </c>
      <c r="CH88">
        <f>IFERROR(VLOOKUP($A88, CDS3Y_bbg!CG$5:CH$241,2), -1)</f>
        <v>-1</v>
      </c>
      <c r="CI88">
        <f>IFERROR(VLOOKUP($A88, CDS3Y_bbg!CH$5:CI$241,2), -1)</f>
        <v>-1</v>
      </c>
      <c r="CJ88">
        <f>IFERROR(VLOOKUP($A88, CDS3Y_bbg!CI$5:CJ$241,2), -1)</f>
        <v>-1</v>
      </c>
      <c r="CK88">
        <f>IFERROR(VLOOKUP($A88, CDS3Y_bbg!CJ$5:CK$241,2), -1)</f>
        <v>41844</v>
      </c>
      <c r="CL88">
        <f>IFERROR(VLOOKUP($A88, CDS3Y_bbg!CK$5:CL$241,2), -1)</f>
        <v>13.667999999999999</v>
      </c>
      <c r="CM88">
        <f>IFERROR(VLOOKUP($A88, CDS3Y_bbg!CL$5:CM$241,2), -1)</f>
        <v>-1</v>
      </c>
      <c r="CN88">
        <f>IFERROR(VLOOKUP($A88, CDS3Y_bbg!CM$5:CN$241,2), -1)</f>
        <v>-1</v>
      </c>
    </row>
    <row r="89" spans="1:92" x14ac:dyDescent="0.25">
      <c r="A89" s="1">
        <v>39202</v>
      </c>
      <c r="B89">
        <f>IFERROR(VLOOKUP($A89, CDS3Y_bbg!A$5:B$241,2), -1)</f>
        <v>41.914000000000001</v>
      </c>
      <c r="C89">
        <f>IFERROR(VLOOKUP($A89, CDS3Y_bbg!B$5:C$241,2), -1)</f>
        <v>41831</v>
      </c>
      <c r="D89">
        <f>IFERROR(VLOOKUP($A89, CDS3Y_bbg!C$5:D$241,2), -1)</f>
        <v>8.5</v>
      </c>
      <c r="E89">
        <f>IFERROR(VLOOKUP($A89, CDS3Y_bbg!D$5:E$241,2), -1)</f>
        <v>44895</v>
      </c>
      <c r="F89">
        <f>IFERROR(VLOOKUP($A89, CDS3Y_bbg!E$5:F$241,2), -1)</f>
        <v>10.266999999999999</v>
      </c>
      <c r="G89">
        <f>IFERROR(VLOOKUP($A89, CDS3Y_bbg!F$5:G$241,2), -1)</f>
        <v>40360</v>
      </c>
      <c r="H89">
        <f>IFERROR(VLOOKUP($A89, CDS3Y_bbg!G$5:H$241,2), -1)</f>
        <v>6.1669999999999998</v>
      </c>
      <c r="I89">
        <f>IFERROR(VLOOKUP($A89, CDS3Y_bbg!H$5:I$241,2), -1)</f>
        <v>44834</v>
      </c>
      <c r="J89">
        <f>IFERROR(VLOOKUP($A89, CDS3Y_bbg!I$5:J$241,2), -1)</f>
        <v>50.332999999999998</v>
      </c>
      <c r="K89">
        <f>IFERROR(VLOOKUP($A89, CDS3Y_bbg!J$5:K$241,2), -1)</f>
        <v>41819</v>
      </c>
      <c r="L89">
        <f>IFERROR(VLOOKUP($A89, CDS3Y_bbg!K$5:L$241,2), -1)</f>
        <v>11.500999999999999</v>
      </c>
      <c r="M89">
        <f>IFERROR(VLOOKUP($A89, CDS3Y_bbg!L$5:M$241,2), -1)</f>
        <v>40469</v>
      </c>
      <c r="N89">
        <f>IFERROR(VLOOKUP($A89, CDS3Y_bbg!M$5:N$241,2), -1)</f>
        <v>10.75</v>
      </c>
      <c r="O89">
        <f>IFERROR(VLOOKUP($A89, CDS3Y_bbg!N$5:O$241,2), -1)</f>
        <v>40289</v>
      </c>
      <c r="P89">
        <f>IFERROR(VLOOKUP($A89, CDS3Y_bbg!O$5:P$241,2), -1)</f>
        <v>8.375</v>
      </c>
      <c r="Q89">
        <f>IFERROR(VLOOKUP($A89, CDS3Y_bbg!P$5:Q$241,2), -1)</f>
        <v>44377</v>
      </c>
      <c r="R89">
        <f>IFERROR(VLOOKUP($A89, CDS3Y_bbg!Q$5:R$241,2), -1)</f>
        <v>23.986000000000001</v>
      </c>
      <c r="S89">
        <f>IFERROR(VLOOKUP($A89, CDS3Y_bbg!R$5:S$241,2), -1)</f>
        <v>43337</v>
      </c>
      <c r="T89">
        <f>IFERROR(VLOOKUP($A89, CDS3Y_bbg!S$5:T$241,2), -1)</f>
        <v>65.075000000000003</v>
      </c>
      <c r="U89">
        <f>IFERROR(VLOOKUP($A89, CDS3Y_bbg!T$5:U$241,2), -1)</f>
        <v>42062</v>
      </c>
      <c r="V89">
        <f>IFERROR(VLOOKUP($A89, CDS3Y_bbg!U$5:V$241,2), -1)</f>
        <v>5.1680000000000001</v>
      </c>
      <c r="W89">
        <f>IFERROR(VLOOKUP($A89, CDS3Y_bbg!V$5:W$241,2), -1)</f>
        <v>42283</v>
      </c>
      <c r="X89">
        <f>IFERROR(VLOOKUP($A89, CDS3Y_bbg!W$5:X$241,2), -1)</f>
        <v>31.95</v>
      </c>
      <c r="Y89">
        <f>IFERROR(VLOOKUP($A89, CDS3Y_bbg!X$5:Y$241,2), -1)</f>
        <v>44468</v>
      </c>
      <c r="Z89">
        <f>IFERROR(VLOOKUP($A89, CDS3Y_bbg!Y$5:Z$241,2), -1)</f>
        <v>18.45</v>
      </c>
      <c r="AA89">
        <f>IFERROR(VLOOKUP($A89, CDS3Y_bbg!Z$5:AA$241,2), -1)</f>
        <v>40481</v>
      </c>
      <c r="AB89">
        <f>IFERROR(VLOOKUP($A89, CDS3Y_bbg!AA$5:AB$241,2), -1)</f>
        <v>24.725999999999999</v>
      </c>
      <c r="AC89">
        <f>IFERROR(VLOOKUP($A89, CDS3Y_bbg!AB$5:AC$241,2), -1)</f>
        <v>42676</v>
      </c>
      <c r="AD89">
        <f>IFERROR(VLOOKUP($A89, CDS3Y_bbg!AC$5:AD$241,2), -1)</f>
        <v>101.001</v>
      </c>
      <c r="AE89">
        <f>IFERROR(VLOOKUP($A89, CDS3Y_bbg!AD$5:AE$241,2), -1)</f>
        <v>41149</v>
      </c>
      <c r="AF89">
        <f>IFERROR(VLOOKUP($A89, CDS3Y_bbg!AE$5:AF$241,2), -1)</f>
        <v>-1</v>
      </c>
      <c r="AG89">
        <f>IFERROR(VLOOKUP($A89, CDS3Y_bbg!AF$5:AG$241,2), -1)</f>
        <v>42004</v>
      </c>
      <c r="AH89">
        <f>IFERROR(VLOOKUP($A89, CDS3Y_bbg!AG$5:AH$241,2), -1)</f>
        <v>-1</v>
      </c>
      <c r="AI89">
        <f>IFERROR(VLOOKUP($A89, CDS3Y_bbg!AH$5:AI$241,2), -1)</f>
        <v>-1</v>
      </c>
      <c r="AJ89">
        <f>IFERROR(VLOOKUP($A89, CDS3Y_bbg!AI$5:AJ$241,2), -1)</f>
        <v>-1</v>
      </c>
      <c r="AK89">
        <f>IFERROR(VLOOKUP($A89, CDS3Y_bbg!AJ$5:AK$241,2), -1)</f>
        <v>-1</v>
      </c>
      <c r="AL89">
        <f>IFERROR(VLOOKUP($A89, CDS3Y_bbg!AK$5:AL$241,2), -1)</f>
        <v>-1</v>
      </c>
      <c r="AM89">
        <f>IFERROR(VLOOKUP($A89, CDS3Y_bbg!AL$5:AM$241,2), -1)</f>
        <v>-1</v>
      </c>
      <c r="AN89">
        <f>IFERROR(VLOOKUP($A89, CDS3Y_bbg!AM$5:AN$241,2), -1)</f>
        <v>-1</v>
      </c>
      <c r="AO89">
        <f>IFERROR(VLOOKUP($A89, CDS3Y_bbg!AN$5:AO$241,2), -1)</f>
        <v>43424</v>
      </c>
      <c r="AP89">
        <f>IFERROR(VLOOKUP($A89, CDS3Y_bbg!AO$5:AP$241,2), -1)</f>
        <v>-1</v>
      </c>
      <c r="AQ89">
        <f>IFERROR(VLOOKUP($A89, CDS3Y_bbg!AP$5:AQ$241,2), -1)</f>
        <v>44625</v>
      </c>
      <c r="AR89">
        <f>IFERROR(VLOOKUP($A89, CDS3Y_bbg!AQ$5:AR$241,2), -1)</f>
        <v>-1</v>
      </c>
      <c r="AS89">
        <f>IFERROR(VLOOKUP($A89, CDS3Y_bbg!AR$5:AS$241,2), -1)</f>
        <v>44626</v>
      </c>
      <c r="AT89">
        <f>IFERROR(VLOOKUP($A89, CDS3Y_bbg!AS$5:AT$241,2), -1)</f>
        <v>2.2189999999999999</v>
      </c>
      <c r="AU89">
        <f>IFERROR(VLOOKUP($A89, CDS3Y_bbg!AT$5:AU$241,2), -1)</f>
        <v>-1</v>
      </c>
      <c r="AV89">
        <f>IFERROR(VLOOKUP($A89, CDS3Y_bbg!AU$5:AV$241,2), -1)</f>
        <v>-1</v>
      </c>
      <c r="AW89">
        <f>IFERROR(VLOOKUP($A89, CDS3Y_bbg!AV$5:AW$241,2), -1)</f>
        <v>41863</v>
      </c>
      <c r="AX89">
        <f>IFERROR(VLOOKUP($A89, CDS3Y_bbg!AW$5:AX$241,2), -1)</f>
        <v>14.5</v>
      </c>
      <c r="AY89">
        <f>IFERROR(VLOOKUP($A89, CDS3Y_bbg!AX$5:AY$241,2), -1)</f>
        <v>43402</v>
      </c>
      <c r="AZ89">
        <f>IFERROR(VLOOKUP($A89, CDS3Y_bbg!AY$5:AZ$241,2), -1)</f>
        <v>4.7560000000000002</v>
      </c>
      <c r="BA89">
        <f>IFERROR(VLOOKUP($A89, CDS3Y_bbg!AZ$5:BA$241,2), -1)</f>
        <v>-1</v>
      </c>
      <c r="BB89">
        <f>IFERROR(VLOOKUP($A89, CDS3Y_bbg!BA$5:BB$241,2), -1)</f>
        <v>-1</v>
      </c>
      <c r="BC89">
        <f>IFERROR(VLOOKUP($A89, CDS3Y_bbg!BB$5:BC$241,2), -1)</f>
        <v>41722</v>
      </c>
      <c r="BD89">
        <f>IFERROR(VLOOKUP($A89, CDS3Y_bbg!BC$5:BD$241,2), -1)</f>
        <v>-1</v>
      </c>
      <c r="BE89">
        <f>IFERROR(VLOOKUP($A89, CDS3Y_bbg!BD$5:BE$241,2), -1)</f>
        <v>-1</v>
      </c>
      <c r="BF89">
        <f>IFERROR(VLOOKUP($A89, CDS3Y_bbg!BE$5:BF$241,2), -1)</f>
        <v>-1</v>
      </c>
      <c r="BG89">
        <f>IFERROR(VLOOKUP($A89, CDS3Y_bbg!BF$5:BG$241,2), -1)</f>
        <v>-1</v>
      </c>
      <c r="BH89">
        <f>IFERROR(VLOOKUP($A89, CDS3Y_bbg!BG$5:BH$241,2), -1)</f>
        <v>-1</v>
      </c>
      <c r="BI89">
        <f>IFERROR(VLOOKUP($A89, CDS3Y_bbg!BH$5:BI$241,2), -1)</f>
        <v>43424</v>
      </c>
      <c r="BJ89">
        <f>IFERROR(VLOOKUP($A89, CDS3Y_bbg!BI$5:BJ$241,2), -1)</f>
        <v>-1</v>
      </c>
      <c r="BK89">
        <f>IFERROR(VLOOKUP($A89, CDS3Y_bbg!BJ$5:BK$241,2), -1)</f>
        <v>-1</v>
      </c>
      <c r="BL89">
        <f>IFERROR(VLOOKUP($A89, CDS3Y_bbg!BK$5:BL$241,2), -1)</f>
        <v>-1</v>
      </c>
      <c r="BM89">
        <f>IFERROR(VLOOKUP($A89, CDS3Y_bbg!BL$5:BM$241,2), -1)</f>
        <v>43424</v>
      </c>
      <c r="BN89">
        <f>IFERROR(VLOOKUP($A89, CDS3Y_bbg!BM$5:BN$241,2), -1)</f>
        <v>-1</v>
      </c>
      <c r="BO89">
        <f>IFERROR(VLOOKUP($A89, CDS3Y_bbg!BN$5:BO$241,2), -1)</f>
        <v>43426</v>
      </c>
      <c r="BP89">
        <f>IFERROR(VLOOKUP($A89, CDS3Y_bbg!BO$5:BP$241,2), -1)</f>
        <v>-1</v>
      </c>
      <c r="BQ89">
        <f>IFERROR(VLOOKUP($A89, CDS3Y_bbg!BP$5:BQ$241,2), -1)</f>
        <v>-1</v>
      </c>
      <c r="BR89">
        <f>IFERROR(VLOOKUP($A89, CDS3Y_bbg!BQ$5:BR$241,2), -1)</f>
        <v>-1</v>
      </c>
      <c r="BS89">
        <f>IFERROR(VLOOKUP($A89, CDS3Y_bbg!BR$5:BS$241,2), -1)</f>
        <v>43426</v>
      </c>
      <c r="BT89">
        <f>IFERROR(VLOOKUP($A89, CDS3Y_bbg!BS$5:BT$241,2), -1)</f>
        <v>-1</v>
      </c>
      <c r="BU89">
        <f>IFERROR(VLOOKUP($A89, CDS3Y_bbg!BT$5:BU$241,2), -1)</f>
        <v>-1</v>
      </c>
      <c r="BV89">
        <f>IFERROR(VLOOKUP($A89, CDS3Y_bbg!BU$5:BV$241,2), -1)</f>
        <v>-1</v>
      </c>
      <c r="BW89">
        <f>IFERROR(VLOOKUP($A89, CDS3Y_bbg!BV$5:BW$241,2), -1)</f>
        <v>41915</v>
      </c>
      <c r="BX89">
        <f>IFERROR(VLOOKUP($A89, CDS3Y_bbg!BW$5:BX$241,2), -1)</f>
        <v>-1</v>
      </c>
      <c r="BY89">
        <f>IFERROR(VLOOKUP($A89, CDS3Y_bbg!BX$5:BY$241,2), -1)</f>
        <v>-1</v>
      </c>
      <c r="BZ89">
        <f>IFERROR(VLOOKUP($A89, CDS3Y_bbg!BY$5:BZ$241,2), -1)</f>
        <v>-1</v>
      </c>
      <c r="CA89">
        <f>IFERROR(VLOOKUP($A89, CDS3Y_bbg!BZ$5:CA$241,2), -1)</f>
        <v>41911</v>
      </c>
      <c r="CB89">
        <f>IFERROR(VLOOKUP($A89, CDS3Y_bbg!CA$5:CB$241,2), -1)</f>
        <v>-1</v>
      </c>
      <c r="CC89">
        <f>IFERROR(VLOOKUP($A89, CDS3Y_bbg!CB$5:CC$241,2), -1)</f>
        <v>41912</v>
      </c>
      <c r="CD89">
        <f>IFERROR(VLOOKUP($A89, CDS3Y_bbg!CC$5:CD$241,2), -1)</f>
        <v>-1</v>
      </c>
      <c r="CE89">
        <f>IFERROR(VLOOKUP($A89, CDS3Y_bbg!CD$5:CE$241,2), -1)</f>
        <v>43332</v>
      </c>
      <c r="CF89">
        <f>IFERROR(VLOOKUP($A89, CDS3Y_bbg!CE$5:CF$241,2), -1)</f>
        <v>4.625</v>
      </c>
      <c r="CG89">
        <f>IFERROR(VLOOKUP($A89, CDS3Y_bbg!CF$5:CG$241,2), -1)</f>
        <v>41893</v>
      </c>
      <c r="CH89">
        <f>IFERROR(VLOOKUP($A89, CDS3Y_bbg!CG$5:CH$241,2), -1)</f>
        <v>-1</v>
      </c>
      <c r="CI89">
        <f>IFERROR(VLOOKUP($A89, CDS3Y_bbg!CH$5:CI$241,2), -1)</f>
        <v>-1</v>
      </c>
      <c r="CJ89">
        <f>IFERROR(VLOOKUP($A89, CDS3Y_bbg!CI$5:CJ$241,2), -1)</f>
        <v>-1</v>
      </c>
      <c r="CK89">
        <f>IFERROR(VLOOKUP($A89, CDS3Y_bbg!CJ$5:CK$241,2), -1)</f>
        <v>41844</v>
      </c>
      <c r="CL89">
        <f>IFERROR(VLOOKUP($A89, CDS3Y_bbg!CK$5:CL$241,2), -1)</f>
        <v>11.169</v>
      </c>
      <c r="CM89">
        <f>IFERROR(VLOOKUP($A89, CDS3Y_bbg!CL$5:CM$241,2), -1)</f>
        <v>-1</v>
      </c>
      <c r="CN89">
        <f>IFERROR(VLOOKUP($A89, CDS3Y_bbg!CM$5:CN$241,2), -1)</f>
        <v>-1</v>
      </c>
    </row>
    <row r="90" spans="1:92" x14ac:dyDescent="0.25">
      <c r="A90" s="1">
        <v>39233</v>
      </c>
      <c r="B90">
        <f>IFERROR(VLOOKUP($A90, CDS3Y_bbg!A$5:B$241,2), -1)</f>
        <v>37.85</v>
      </c>
      <c r="C90">
        <f>IFERROR(VLOOKUP($A90, CDS3Y_bbg!B$5:C$241,2), -1)</f>
        <v>41831</v>
      </c>
      <c r="D90">
        <f>IFERROR(VLOOKUP($A90, CDS3Y_bbg!C$5:D$241,2), -1)</f>
        <v>8.2309999999999999</v>
      </c>
      <c r="E90">
        <f>IFERROR(VLOOKUP($A90, CDS3Y_bbg!D$5:E$241,2), -1)</f>
        <v>44895</v>
      </c>
      <c r="F90">
        <f>IFERROR(VLOOKUP($A90, CDS3Y_bbg!E$5:F$241,2), -1)</f>
        <v>10.5</v>
      </c>
      <c r="G90">
        <f>IFERROR(VLOOKUP($A90, CDS3Y_bbg!F$5:G$241,2), -1)</f>
        <v>40360</v>
      </c>
      <c r="H90">
        <f>IFERROR(VLOOKUP($A90, CDS3Y_bbg!G$5:H$241,2), -1)</f>
        <v>7</v>
      </c>
      <c r="I90">
        <f>IFERROR(VLOOKUP($A90, CDS3Y_bbg!H$5:I$241,2), -1)</f>
        <v>44834</v>
      </c>
      <c r="J90">
        <f>IFERROR(VLOOKUP($A90, CDS3Y_bbg!I$5:J$241,2), -1)</f>
        <v>45.478999999999999</v>
      </c>
      <c r="K90">
        <f>IFERROR(VLOOKUP($A90, CDS3Y_bbg!J$5:K$241,2), -1)</f>
        <v>41819</v>
      </c>
      <c r="L90">
        <f>IFERROR(VLOOKUP($A90, CDS3Y_bbg!K$5:L$241,2), -1)</f>
        <v>10.375999999999999</v>
      </c>
      <c r="M90">
        <f>IFERROR(VLOOKUP($A90, CDS3Y_bbg!L$5:M$241,2), -1)</f>
        <v>40469</v>
      </c>
      <c r="N90">
        <f>IFERROR(VLOOKUP($A90, CDS3Y_bbg!M$5:N$241,2), -1)</f>
        <v>10.975</v>
      </c>
      <c r="O90">
        <f>IFERROR(VLOOKUP($A90, CDS3Y_bbg!N$5:O$241,2), -1)</f>
        <v>40289</v>
      </c>
      <c r="P90">
        <f>IFERROR(VLOOKUP($A90, CDS3Y_bbg!O$5:P$241,2), -1)</f>
        <v>9.3249999999999993</v>
      </c>
      <c r="Q90">
        <f>IFERROR(VLOOKUP($A90, CDS3Y_bbg!P$5:Q$241,2), -1)</f>
        <v>44377</v>
      </c>
      <c r="R90">
        <f>IFERROR(VLOOKUP($A90, CDS3Y_bbg!Q$5:R$241,2), -1)</f>
        <v>21.25</v>
      </c>
      <c r="S90">
        <f>IFERROR(VLOOKUP($A90, CDS3Y_bbg!R$5:S$241,2), -1)</f>
        <v>43337</v>
      </c>
      <c r="T90">
        <f>IFERROR(VLOOKUP($A90, CDS3Y_bbg!S$5:T$241,2), -1)</f>
        <v>57.674999999999997</v>
      </c>
      <c r="U90">
        <f>IFERROR(VLOOKUP($A90, CDS3Y_bbg!T$5:U$241,2), -1)</f>
        <v>42062</v>
      </c>
      <c r="V90">
        <f>IFERROR(VLOOKUP($A90, CDS3Y_bbg!U$5:V$241,2), -1)</f>
        <v>5.6260000000000003</v>
      </c>
      <c r="W90">
        <f>IFERROR(VLOOKUP($A90, CDS3Y_bbg!V$5:W$241,2), -1)</f>
        <v>42283</v>
      </c>
      <c r="X90">
        <f>IFERROR(VLOOKUP($A90, CDS3Y_bbg!W$5:X$241,2), -1)</f>
        <v>30.5</v>
      </c>
      <c r="Y90">
        <f>IFERROR(VLOOKUP($A90, CDS3Y_bbg!X$5:Y$241,2), -1)</f>
        <v>44468</v>
      </c>
      <c r="Z90">
        <f>IFERROR(VLOOKUP($A90, CDS3Y_bbg!Y$5:Z$241,2), -1)</f>
        <v>14.769</v>
      </c>
      <c r="AA90">
        <f>IFERROR(VLOOKUP($A90, CDS3Y_bbg!Z$5:AA$241,2), -1)</f>
        <v>40481</v>
      </c>
      <c r="AB90">
        <f>IFERROR(VLOOKUP($A90, CDS3Y_bbg!AA$5:AB$241,2), -1)</f>
        <v>26.49</v>
      </c>
      <c r="AC90">
        <f>IFERROR(VLOOKUP($A90, CDS3Y_bbg!AB$5:AC$241,2), -1)</f>
        <v>42676</v>
      </c>
      <c r="AD90">
        <f>IFERROR(VLOOKUP($A90, CDS3Y_bbg!AC$5:AD$241,2), -1)</f>
        <v>89.001000000000005</v>
      </c>
      <c r="AE90">
        <f>IFERROR(VLOOKUP($A90, CDS3Y_bbg!AD$5:AE$241,2), -1)</f>
        <v>41149</v>
      </c>
      <c r="AF90">
        <f>IFERROR(VLOOKUP($A90, CDS3Y_bbg!AE$5:AF$241,2), -1)</f>
        <v>-1</v>
      </c>
      <c r="AG90">
        <f>IFERROR(VLOOKUP($A90, CDS3Y_bbg!AF$5:AG$241,2), -1)</f>
        <v>42004</v>
      </c>
      <c r="AH90">
        <f>IFERROR(VLOOKUP($A90, CDS3Y_bbg!AG$5:AH$241,2), -1)</f>
        <v>-1</v>
      </c>
      <c r="AI90">
        <f>IFERROR(VLOOKUP($A90, CDS3Y_bbg!AH$5:AI$241,2), -1)</f>
        <v>-1</v>
      </c>
      <c r="AJ90">
        <f>IFERROR(VLOOKUP($A90, CDS3Y_bbg!AI$5:AJ$241,2), -1)</f>
        <v>-1</v>
      </c>
      <c r="AK90">
        <f>IFERROR(VLOOKUP($A90, CDS3Y_bbg!AJ$5:AK$241,2), -1)</f>
        <v>-1</v>
      </c>
      <c r="AL90">
        <f>IFERROR(VLOOKUP($A90, CDS3Y_bbg!AK$5:AL$241,2), -1)</f>
        <v>-1</v>
      </c>
      <c r="AM90">
        <f>IFERROR(VLOOKUP($A90, CDS3Y_bbg!AL$5:AM$241,2), -1)</f>
        <v>-1</v>
      </c>
      <c r="AN90">
        <f>IFERROR(VLOOKUP($A90, CDS3Y_bbg!AM$5:AN$241,2), -1)</f>
        <v>-1</v>
      </c>
      <c r="AO90">
        <f>IFERROR(VLOOKUP($A90, CDS3Y_bbg!AN$5:AO$241,2), -1)</f>
        <v>43424</v>
      </c>
      <c r="AP90">
        <f>IFERROR(VLOOKUP($A90, CDS3Y_bbg!AO$5:AP$241,2), -1)</f>
        <v>-1</v>
      </c>
      <c r="AQ90">
        <f>IFERROR(VLOOKUP($A90, CDS3Y_bbg!AP$5:AQ$241,2), -1)</f>
        <v>44625</v>
      </c>
      <c r="AR90">
        <f>IFERROR(VLOOKUP($A90, CDS3Y_bbg!AQ$5:AR$241,2), -1)</f>
        <v>-1</v>
      </c>
      <c r="AS90">
        <f>IFERROR(VLOOKUP($A90, CDS3Y_bbg!AR$5:AS$241,2), -1)</f>
        <v>44626</v>
      </c>
      <c r="AT90">
        <f>IFERROR(VLOOKUP($A90, CDS3Y_bbg!AS$5:AT$241,2), -1)</f>
        <v>2.2189999999999999</v>
      </c>
      <c r="AU90">
        <f>IFERROR(VLOOKUP($A90, CDS3Y_bbg!AT$5:AU$241,2), -1)</f>
        <v>-1</v>
      </c>
      <c r="AV90">
        <f>IFERROR(VLOOKUP($A90, CDS3Y_bbg!AU$5:AV$241,2), -1)</f>
        <v>-1</v>
      </c>
      <c r="AW90">
        <f>IFERROR(VLOOKUP($A90, CDS3Y_bbg!AV$5:AW$241,2), -1)</f>
        <v>41863</v>
      </c>
      <c r="AX90">
        <f>IFERROR(VLOOKUP($A90, CDS3Y_bbg!AW$5:AX$241,2), -1)</f>
        <v>16.119</v>
      </c>
      <c r="AY90">
        <f>IFERROR(VLOOKUP($A90, CDS3Y_bbg!AX$5:AY$241,2), -1)</f>
        <v>43402</v>
      </c>
      <c r="AZ90">
        <f>IFERROR(VLOOKUP($A90, CDS3Y_bbg!AY$5:AZ$241,2), -1)</f>
        <v>4.7229999999999999</v>
      </c>
      <c r="BA90">
        <f>IFERROR(VLOOKUP($A90, CDS3Y_bbg!AZ$5:BA$241,2), -1)</f>
        <v>-1</v>
      </c>
      <c r="BB90">
        <f>IFERROR(VLOOKUP($A90, CDS3Y_bbg!BA$5:BB$241,2), -1)</f>
        <v>-1</v>
      </c>
      <c r="BC90">
        <f>IFERROR(VLOOKUP($A90, CDS3Y_bbg!BB$5:BC$241,2), -1)</f>
        <v>41722</v>
      </c>
      <c r="BD90">
        <f>IFERROR(VLOOKUP($A90, CDS3Y_bbg!BC$5:BD$241,2), -1)</f>
        <v>-1</v>
      </c>
      <c r="BE90">
        <f>IFERROR(VLOOKUP($A90, CDS3Y_bbg!BD$5:BE$241,2), -1)</f>
        <v>-1</v>
      </c>
      <c r="BF90">
        <f>IFERROR(VLOOKUP($A90, CDS3Y_bbg!BE$5:BF$241,2), -1)</f>
        <v>-1</v>
      </c>
      <c r="BG90">
        <f>IFERROR(VLOOKUP($A90, CDS3Y_bbg!BF$5:BG$241,2), -1)</f>
        <v>-1</v>
      </c>
      <c r="BH90">
        <f>IFERROR(VLOOKUP($A90, CDS3Y_bbg!BG$5:BH$241,2), -1)</f>
        <v>-1</v>
      </c>
      <c r="BI90">
        <f>IFERROR(VLOOKUP($A90, CDS3Y_bbg!BH$5:BI$241,2), -1)</f>
        <v>43424</v>
      </c>
      <c r="BJ90">
        <f>IFERROR(VLOOKUP($A90, CDS3Y_bbg!BI$5:BJ$241,2), -1)</f>
        <v>-1</v>
      </c>
      <c r="BK90">
        <f>IFERROR(VLOOKUP($A90, CDS3Y_bbg!BJ$5:BK$241,2), -1)</f>
        <v>-1</v>
      </c>
      <c r="BL90">
        <f>IFERROR(VLOOKUP($A90, CDS3Y_bbg!BK$5:BL$241,2), -1)</f>
        <v>-1</v>
      </c>
      <c r="BM90">
        <f>IFERROR(VLOOKUP($A90, CDS3Y_bbg!BL$5:BM$241,2), -1)</f>
        <v>43424</v>
      </c>
      <c r="BN90">
        <f>IFERROR(VLOOKUP($A90, CDS3Y_bbg!BM$5:BN$241,2), -1)</f>
        <v>-1</v>
      </c>
      <c r="BO90">
        <f>IFERROR(VLOOKUP($A90, CDS3Y_bbg!BN$5:BO$241,2), -1)</f>
        <v>43426</v>
      </c>
      <c r="BP90">
        <f>IFERROR(VLOOKUP($A90, CDS3Y_bbg!BO$5:BP$241,2), -1)</f>
        <v>-1</v>
      </c>
      <c r="BQ90">
        <f>IFERROR(VLOOKUP($A90, CDS3Y_bbg!BP$5:BQ$241,2), -1)</f>
        <v>-1</v>
      </c>
      <c r="BR90">
        <f>IFERROR(VLOOKUP($A90, CDS3Y_bbg!BQ$5:BR$241,2), -1)</f>
        <v>-1</v>
      </c>
      <c r="BS90">
        <f>IFERROR(VLOOKUP($A90, CDS3Y_bbg!BR$5:BS$241,2), -1)</f>
        <v>43426</v>
      </c>
      <c r="BT90">
        <f>IFERROR(VLOOKUP($A90, CDS3Y_bbg!BS$5:BT$241,2), -1)</f>
        <v>-1</v>
      </c>
      <c r="BU90">
        <f>IFERROR(VLOOKUP($A90, CDS3Y_bbg!BT$5:BU$241,2), -1)</f>
        <v>-1</v>
      </c>
      <c r="BV90">
        <f>IFERROR(VLOOKUP($A90, CDS3Y_bbg!BU$5:BV$241,2), -1)</f>
        <v>-1</v>
      </c>
      <c r="BW90">
        <f>IFERROR(VLOOKUP($A90, CDS3Y_bbg!BV$5:BW$241,2), -1)</f>
        <v>41915</v>
      </c>
      <c r="BX90">
        <f>IFERROR(VLOOKUP($A90, CDS3Y_bbg!BW$5:BX$241,2), -1)</f>
        <v>-1</v>
      </c>
      <c r="BY90">
        <f>IFERROR(VLOOKUP($A90, CDS3Y_bbg!BX$5:BY$241,2), -1)</f>
        <v>-1</v>
      </c>
      <c r="BZ90">
        <f>IFERROR(VLOOKUP($A90, CDS3Y_bbg!BY$5:BZ$241,2), -1)</f>
        <v>-1</v>
      </c>
      <c r="CA90">
        <f>IFERROR(VLOOKUP($A90, CDS3Y_bbg!BZ$5:CA$241,2), -1)</f>
        <v>41911</v>
      </c>
      <c r="CB90">
        <f>IFERROR(VLOOKUP($A90, CDS3Y_bbg!CA$5:CB$241,2), -1)</f>
        <v>-1</v>
      </c>
      <c r="CC90">
        <f>IFERROR(VLOOKUP($A90, CDS3Y_bbg!CB$5:CC$241,2), -1)</f>
        <v>41912</v>
      </c>
      <c r="CD90">
        <f>IFERROR(VLOOKUP($A90, CDS3Y_bbg!CC$5:CD$241,2), -1)</f>
        <v>-1</v>
      </c>
      <c r="CE90">
        <f>IFERROR(VLOOKUP($A90, CDS3Y_bbg!CD$5:CE$241,2), -1)</f>
        <v>43332</v>
      </c>
      <c r="CF90">
        <f>IFERROR(VLOOKUP($A90, CDS3Y_bbg!CE$5:CF$241,2), -1)</f>
        <v>4.625</v>
      </c>
      <c r="CG90">
        <f>IFERROR(VLOOKUP($A90, CDS3Y_bbg!CF$5:CG$241,2), -1)</f>
        <v>41893</v>
      </c>
      <c r="CH90">
        <f>IFERROR(VLOOKUP($A90, CDS3Y_bbg!CG$5:CH$241,2), -1)</f>
        <v>-1</v>
      </c>
      <c r="CI90">
        <f>IFERROR(VLOOKUP($A90, CDS3Y_bbg!CH$5:CI$241,2), -1)</f>
        <v>-1</v>
      </c>
      <c r="CJ90">
        <f>IFERROR(VLOOKUP($A90, CDS3Y_bbg!CI$5:CJ$241,2), -1)</f>
        <v>-1</v>
      </c>
      <c r="CK90">
        <f>IFERROR(VLOOKUP($A90, CDS3Y_bbg!CJ$5:CK$241,2), -1)</f>
        <v>41844</v>
      </c>
      <c r="CL90">
        <f>IFERROR(VLOOKUP($A90, CDS3Y_bbg!CK$5:CL$241,2), -1)</f>
        <v>11.169</v>
      </c>
      <c r="CM90">
        <f>IFERROR(VLOOKUP($A90, CDS3Y_bbg!CL$5:CM$241,2), -1)</f>
        <v>-1</v>
      </c>
      <c r="CN90">
        <f>IFERROR(VLOOKUP($A90, CDS3Y_bbg!CM$5:CN$241,2), -1)</f>
        <v>-1</v>
      </c>
    </row>
    <row r="91" spans="1:92" x14ac:dyDescent="0.25">
      <c r="A91" s="1">
        <v>39262</v>
      </c>
      <c r="B91">
        <f>IFERROR(VLOOKUP($A91, CDS3Y_bbg!A$5:B$241,2), -1)</f>
        <v>46.030999999999999</v>
      </c>
      <c r="C91">
        <f>IFERROR(VLOOKUP($A91, CDS3Y_bbg!B$5:C$241,2), -1)</f>
        <v>41831</v>
      </c>
      <c r="D91">
        <f>IFERROR(VLOOKUP($A91, CDS3Y_bbg!C$5:D$241,2), -1)</f>
        <v>8.3330000000000002</v>
      </c>
      <c r="E91">
        <f>IFERROR(VLOOKUP($A91, CDS3Y_bbg!D$5:E$241,2), -1)</f>
        <v>44895</v>
      </c>
      <c r="F91">
        <f>IFERROR(VLOOKUP($A91, CDS3Y_bbg!E$5:F$241,2), -1)</f>
        <v>10.45</v>
      </c>
      <c r="G91">
        <f>IFERROR(VLOOKUP($A91, CDS3Y_bbg!F$5:G$241,2), -1)</f>
        <v>40360</v>
      </c>
      <c r="H91">
        <f>IFERROR(VLOOKUP($A91, CDS3Y_bbg!G$5:H$241,2), -1)</f>
        <v>7.6669999999999998</v>
      </c>
      <c r="I91">
        <f>IFERROR(VLOOKUP($A91, CDS3Y_bbg!H$5:I$241,2), -1)</f>
        <v>44834</v>
      </c>
      <c r="J91">
        <f>IFERROR(VLOOKUP($A91, CDS3Y_bbg!I$5:J$241,2), -1)</f>
        <v>54.933</v>
      </c>
      <c r="K91">
        <f>IFERROR(VLOOKUP($A91, CDS3Y_bbg!J$5:K$241,2), -1)</f>
        <v>41819</v>
      </c>
      <c r="L91">
        <f>IFERROR(VLOOKUP($A91, CDS3Y_bbg!K$5:L$241,2), -1)</f>
        <v>9.8759999999999994</v>
      </c>
      <c r="M91">
        <f>IFERROR(VLOOKUP($A91, CDS3Y_bbg!L$5:M$241,2), -1)</f>
        <v>40469</v>
      </c>
      <c r="N91">
        <f>IFERROR(VLOOKUP($A91, CDS3Y_bbg!M$5:N$241,2), -1)</f>
        <v>12.25</v>
      </c>
      <c r="O91">
        <f>IFERROR(VLOOKUP($A91, CDS3Y_bbg!N$5:O$241,2), -1)</f>
        <v>40289</v>
      </c>
      <c r="P91">
        <f>IFERROR(VLOOKUP($A91, CDS3Y_bbg!O$5:P$241,2), -1)</f>
        <v>10.602</v>
      </c>
      <c r="Q91">
        <f>IFERROR(VLOOKUP($A91, CDS3Y_bbg!P$5:Q$241,2), -1)</f>
        <v>44377</v>
      </c>
      <c r="R91">
        <f>IFERROR(VLOOKUP($A91, CDS3Y_bbg!Q$5:R$241,2), -1)</f>
        <v>25.88</v>
      </c>
      <c r="S91">
        <f>IFERROR(VLOOKUP($A91, CDS3Y_bbg!R$5:S$241,2), -1)</f>
        <v>43337</v>
      </c>
      <c r="T91">
        <f>IFERROR(VLOOKUP($A91, CDS3Y_bbg!S$5:T$241,2), -1)</f>
        <v>69.28</v>
      </c>
      <c r="U91">
        <f>IFERROR(VLOOKUP($A91, CDS3Y_bbg!T$5:U$241,2), -1)</f>
        <v>42062</v>
      </c>
      <c r="V91">
        <f>IFERROR(VLOOKUP($A91, CDS3Y_bbg!U$5:V$241,2), -1)</f>
        <v>5.3760000000000003</v>
      </c>
      <c r="W91">
        <f>IFERROR(VLOOKUP($A91, CDS3Y_bbg!V$5:W$241,2), -1)</f>
        <v>42283</v>
      </c>
      <c r="X91">
        <f>IFERROR(VLOOKUP($A91, CDS3Y_bbg!W$5:X$241,2), -1)</f>
        <v>34.375</v>
      </c>
      <c r="Y91">
        <f>IFERROR(VLOOKUP($A91, CDS3Y_bbg!X$5:Y$241,2), -1)</f>
        <v>44468</v>
      </c>
      <c r="Z91">
        <f>IFERROR(VLOOKUP($A91, CDS3Y_bbg!Y$5:Z$241,2), -1)</f>
        <v>17.574999999999999</v>
      </c>
      <c r="AA91">
        <f>IFERROR(VLOOKUP($A91, CDS3Y_bbg!Z$5:AA$241,2), -1)</f>
        <v>40481</v>
      </c>
      <c r="AB91">
        <f>IFERROR(VLOOKUP($A91, CDS3Y_bbg!AA$5:AB$241,2), -1)</f>
        <v>25.919</v>
      </c>
      <c r="AC91">
        <f>IFERROR(VLOOKUP($A91, CDS3Y_bbg!AB$5:AC$241,2), -1)</f>
        <v>42676</v>
      </c>
      <c r="AD91">
        <f>IFERROR(VLOOKUP($A91, CDS3Y_bbg!AC$5:AD$241,2), -1)</f>
        <v>88.376999999999995</v>
      </c>
      <c r="AE91">
        <f>IFERROR(VLOOKUP($A91, CDS3Y_bbg!AD$5:AE$241,2), -1)</f>
        <v>41149</v>
      </c>
      <c r="AF91">
        <f>IFERROR(VLOOKUP($A91, CDS3Y_bbg!AE$5:AF$241,2), -1)</f>
        <v>-1</v>
      </c>
      <c r="AG91">
        <f>IFERROR(VLOOKUP($A91, CDS3Y_bbg!AF$5:AG$241,2), -1)</f>
        <v>42004</v>
      </c>
      <c r="AH91">
        <f>IFERROR(VLOOKUP($A91, CDS3Y_bbg!AG$5:AH$241,2), -1)</f>
        <v>-1</v>
      </c>
      <c r="AI91">
        <f>IFERROR(VLOOKUP($A91, CDS3Y_bbg!AH$5:AI$241,2), -1)</f>
        <v>-1</v>
      </c>
      <c r="AJ91">
        <f>IFERROR(VLOOKUP($A91, CDS3Y_bbg!AI$5:AJ$241,2), -1)</f>
        <v>-1</v>
      </c>
      <c r="AK91">
        <f>IFERROR(VLOOKUP($A91, CDS3Y_bbg!AJ$5:AK$241,2), -1)</f>
        <v>-1</v>
      </c>
      <c r="AL91">
        <f>IFERROR(VLOOKUP($A91, CDS3Y_bbg!AK$5:AL$241,2), -1)</f>
        <v>-1</v>
      </c>
      <c r="AM91">
        <f>IFERROR(VLOOKUP($A91, CDS3Y_bbg!AL$5:AM$241,2), -1)</f>
        <v>-1</v>
      </c>
      <c r="AN91">
        <f>IFERROR(VLOOKUP($A91, CDS3Y_bbg!AM$5:AN$241,2), -1)</f>
        <v>-1</v>
      </c>
      <c r="AO91">
        <f>IFERROR(VLOOKUP($A91, CDS3Y_bbg!AN$5:AO$241,2), -1)</f>
        <v>43424</v>
      </c>
      <c r="AP91">
        <f>IFERROR(VLOOKUP($A91, CDS3Y_bbg!AO$5:AP$241,2), -1)</f>
        <v>-1</v>
      </c>
      <c r="AQ91">
        <f>IFERROR(VLOOKUP($A91, CDS3Y_bbg!AP$5:AQ$241,2), -1)</f>
        <v>44625</v>
      </c>
      <c r="AR91">
        <f>IFERROR(VLOOKUP($A91, CDS3Y_bbg!AQ$5:AR$241,2), -1)</f>
        <v>-1</v>
      </c>
      <c r="AS91">
        <f>IFERROR(VLOOKUP($A91, CDS3Y_bbg!AR$5:AS$241,2), -1)</f>
        <v>44626</v>
      </c>
      <c r="AT91">
        <f>IFERROR(VLOOKUP($A91, CDS3Y_bbg!AS$5:AT$241,2), -1)</f>
        <v>2.2189999999999999</v>
      </c>
      <c r="AU91">
        <f>IFERROR(VLOOKUP($A91, CDS3Y_bbg!AT$5:AU$241,2), -1)</f>
        <v>-1</v>
      </c>
      <c r="AV91">
        <f>IFERROR(VLOOKUP($A91, CDS3Y_bbg!AU$5:AV$241,2), -1)</f>
        <v>-1</v>
      </c>
      <c r="AW91">
        <f>IFERROR(VLOOKUP($A91, CDS3Y_bbg!AV$5:AW$241,2), -1)</f>
        <v>41863</v>
      </c>
      <c r="AX91">
        <f>IFERROR(VLOOKUP($A91, CDS3Y_bbg!AW$5:AX$241,2), -1)</f>
        <v>18</v>
      </c>
      <c r="AY91">
        <f>IFERROR(VLOOKUP($A91, CDS3Y_bbg!AX$5:AY$241,2), -1)</f>
        <v>43402</v>
      </c>
      <c r="AZ91">
        <f>IFERROR(VLOOKUP($A91, CDS3Y_bbg!AY$5:AZ$241,2), -1)</f>
        <v>4.5410000000000004</v>
      </c>
      <c r="BA91">
        <f>IFERROR(VLOOKUP($A91, CDS3Y_bbg!AZ$5:BA$241,2), -1)</f>
        <v>-1</v>
      </c>
      <c r="BB91">
        <f>IFERROR(VLOOKUP($A91, CDS3Y_bbg!BA$5:BB$241,2), -1)</f>
        <v>-1</v>
      </c>
      <c r="BC91">
        <f>IFERROR(VLOOKUP($A91, CDS3Y_bbg!BB$5:BC$241,2), -1)</f>
        <v>41722</v>
      </c>
      <c r="BD91">
        <f>IFERROR(VLOOKUP($A91, CDS3Y_bbg!BC$5:BD$241,2), -1)</f>
        <v>-1</v>
      </c>
      <c r="BE91">
        <f>IFERROR(VLOOKUP($A91, CDS3Y_bbg!BD$5:BE$241,2), -1)</f>
        <v>-1</v>
      </c>
      <c r="BF91">
        <f>IFERROR(VLOOKUP($A91, CDS3Y_bbg!BE$5:BF$241,2), -1)</f>
        <v>-1</v>
      </c>
      <c r="BG91">
        <f>IFERROR(VLOOKUP($A91, CDS3Y_bbg!BF$5:BG$241,2), -1)</f>
        <v>-1</v>
      </c>
      <c r="BH91">
        <f>IFERROR(VLOOKUP($A91, CDS3Y_bbg!BG$5:BH$241,2), -1)</f>
        <v>-1</v>
      </c>
      <c r="BI91">
        <f>IFERROR(VLOOKUP($A91, CDS3Y_bbg!BH$5:BI$241,2), -1)</f>
        <v>43424</v>
      </c>
      <c r="BJ91">
        <f>IFERROR(VLOOKUP($A91, CDS3Y_bbg!BI$5:BJ$241,2), -1)</f>
        <v>-1</v>
      </c>
      <c r="BK91">
        <f>IFERROR(VLOOKUP($A91, CDS3Y_bbg!BJ$5:BK$241,2), -1)</f>
        <v>-1</v>
      </c>
      <c r="BL91">
        <f>IFERROR(VLOOKUP($A91, CDS3Y_bbg!BK$5:BL$241,2), -1)</f>
        <v>-1</v>
      </c>
      <c r="BM91">
        <f>IFERROR(VLOOKUP($A91, CDS3Y_bbg!BL$5:BM$241,2), -1)</f>
        <v>43424</v>
      </c>
      <c r="BN91">
        <f>IFERROR(VLOOKUP($A91, CDS3Y_bbg!BM$5:BN$241,2), -1)</f>
        <v>-1</v>
      </c>
      <c r="BO91">
        <f>IFERROR(VLOOKUP($A91, CDS3Y_bbg!BN$5:BO$241,2), -1)</f>
        <v>43426</v>
      </c>
      <c r="BP91">
        <f>IFERROR(VLOOKUP($A91, CDS3Y_bbg!BO$5:BP$241,2), -1)</f>
        <v>-1</v>
      </c>
      <c r="BQ91">
        <f>IFERROR(VLOOKUP($A91, CDS3Y_bbg!BP$5:BQ$241,2), -1)</f>
        <v>-1</v>
      </c>
      <c r="BR91">
        <f>IFERROR(VLOOKUP($A91, CDS3Y_bbg!BQ$5:BR$241,2), -1)</f>
        <v>-1</v>
      </c>
      <c r="BS91">
        <f>IFERROR(VLOOKUP($A91, CDS3Y_bbg!BR$5:BS$241,2), -1)</f>
        <v>43426</v>
      </c>
      <c r="BT91">
        <f>IFERROR(VLOOKUP($A91, CDS3Y_bbg!BS$5:BT$241,2), -1)</f>
        <v>-1</v>
      </c>
      <c r="BU91">
        <f>IFERROR(VLOOKUP($A91, CDS3Y_bbg!BT$5:BU$241,2), -1)</f>
        <v>-1</v>
      </c>
      <c r="BV91">
        <f>IFERROR(VLOOKUP($A91, CDS3Y_bbg!BU$5:BV$241,2), -1)</f>
        <v>-1</v>
      </c>
      <c r="BW91">
        <f>IFERROR(VLOOKUP($A91, CDS3Y_bbg!BV$5:BW$241,2), -1)</f>
        <v>41915</v>
      </c>
      <c r="BX91">
        <f>IFERROR(VLOOKUP($A91, CDS3Y_bbg!BW$5:BX$241,2), -1)</f>
        <v>-1</v>
      </c>
      <c r="BY91">
        <f>IFERROR(VLOOKUP($A91, CDS3Y_bbg!BX$5:BY$241,2), -1)</f>
        <v>-1</v>
      </c>
      <c r="BZ91">
        <f>IFERROR(VLOOKUP($A91, CDS3Y_bbg!BY$5:BZ$241,2), -1)</f>
        <v>-1</v>
      </c>
      <c r="CA91">
        <f>IFERROR(VLOOKUP($A91, CDS3Y_bbg!BZ$5:CA$241,2), -1)</f>
        <v>41911</v>
      </c>
      <c r="CB91">
        <f>IFERROR(VLOOKUP($A91, CDS3Y_bbg!CA$5:CB$241,2), -1)</f>
        <v>-1</v>
      </c>
      <c r="CC91">
        <f>IFERROR(VLOOKUP($A91, CDS3Y_bbg!CB$5:CC$241,2), -1)</f>
        <v>41912</v>
      </c>
      <c r="CD91">
        <f>IFERROR(VLOOKUP($A91, CDS3Y_bbg!CC$5:CD$241,2), -1)</f>
        <v>-1</v>
      </c>
      <c r="CE91">
        <f>IFERROR(VLOOKUP($A91, CDS3Y_bbg!CD$5:CE$241,2), -1)</f>
        <v>43332</v>
      </c>
      <c r="CF91">
        <f>IFERROR(VLOOKUP($A91, CDS3Y_bbg!CE$5:CF$241,2), -1)</f>
        <v>4.625</v>
      </c>
      <c r="CG91">
        <f>IFERROR(VLOOKUP($A91, CDS3Y_bbg!CF$5:CG$241,2), -1)</f>
        <v>41893</v>
      </c>
      <c r="CH91">
        <f>IFERROR(VLOOKUP($A91, CDS3Y_bbg!CG$5:CH$241,2), -1)</f>
        <v>-1</v>
      </c>
      <c r="CI91">
        <f>IFERROR(VLOOKUP($A91, CDS3Y_bbg!CH$5:CI$241,2), -1)</f>
        <v>-1</v>
      </c>
      <c r="CJ91">
        <f>IFERROR(VLOOKUP($A91, CDS3Y_bbg!CI$5:CJ$241,2), -1)</f>
        <v>-1</v>
      </c>
      <c r="CK91">
        <f>IFERROR(VLOOKUP($A91, CDS3Y_bbg!CJ$5:CK$241,2), -1)</f>
        <v>41844</v>
      </c>
      <c r="CL91">
        <f>IFERROR(VLOOKUP($A91, CDS3Y_bbg!CK$5:CL$241,2), -1)</f>
        <v>11.835000000000001</v>
      </c>
      <c r="CM91">
        <f>IFERROR(VLOOKUP($A91, CDS3Y_bbg!CL$5:CM$241,2), -1)</f>
        <v>-1</v>
      </c>
      <c r="CN91">
        <f>IFERROR(VLOOKUP($A91, CDS3Y_bbg!CM$5:CN$241,2), -1)</f>
        <v>-1</v>
      </c>
    </row>
    <row r="92" spans="1:92" x14ac:dyDescent="0.25">
      <c r="A92" s="1">
        <v>39294</v>
      </c>
      <c r="B92">
        <f>IFERROR(VLOOKUP($A92, CDS3Y_bbg!A$5:B$241,2), -1)</f>
        <v>82.1</v>
      </c>
      <c r="C92">
        <f>IFERROR(VLOOKUP($A92, CDS3Y_bbg!B$5:C$241,2), -1)</f>
        <v>41831</v>
      </c>
      <c r="D92">
        <f>IFERROR(VLOOKUP($A92, CDS3Y_bbg!C$5:D$241,2), -1)</f>
        <v>17.84</v>
      </c>
      <c r="E92">
        <f>IFERROR(VLOOKUP($A92, CDS3Y_bbg!D$5:E$241,2), -1)</f>
        <v>44895</v>
      </c>
      <c r="F92">
        <f>IFERROR(VLOOKUP($A92, CDS3Y_bbg!E$5:F$241,2), -1)</f>
        <v>15.4</v>
      </c>
      <c r="G92">
        <f>IFERROR(VLOOKUP($A92, CDS3Y_bbg!F$5:G$241,2), -1)</f>
        <v>40360</v>
      </c>
      <c r="H92">
        <f>IFERROR(VLOOKUP($A92, CDS3Y_bbg!G$5:H$241,2), -1)</f>
        <v>22.5</v>
      </c>
      <c r="I92">
        <f>IFERROR(VLOOKUP($A92, CDS3Y_bbg!H$5:I$241,2), -1)</f>
        <v>44834</v>
      </c>
      <c r="J92">
        <f>IFERROR(VLOOKUP($A92, CDS3Y_bbg!I$5:J$241,2), -1)</f>
        <v>106.55</v>
      </c>
      <c r="K92">
        <f>IFERROR(VLOOKUP($A92, CDS3Y_bbg!J$5:K$241,2), -1)</f>
        <v>41819</v>
      </c>
      <c r="L92">
        <f>IFERROR(VLOOKUP($A92, CDS3Y_bbg!K$5:L$241,2), -1)</f>
        <v>18.167000000000002</v>
      </c>
      <c r="M92">
        <f>IFERROR(VLOOKUP($A92, CDS3Y_bbg!L$5:M$241,2), -1)</f>
        <v>40469</v>
      </c>
      <c r="N92">
        <f>IFERROR(VLOOKUP($A92, CDS3Y_bbg!M$5:N$241,2), -1)</f>
        <v>23.939</v>
      </c>
      <c r="O92">
        <f>IFERROR(VLOOKUP($A92, CDS3Y_bbg!N$5:O$241,2), -1)</f>
        <v>40289</v>
      </c>
      <c r="P92">
        <f>IFERROR(VLOOKUP($A92, CDS3Y_bbg!O$5:P$241,2), -1)</f>
        <v>25.821999999999999</v>
      </c>
      <c r="Q92">
        <f>IFERROR(VLOOKUP($A92, CDS3Y_bbg!P$5:Q$241,2), -1)</f>
        <v>44377</v>
      </c>
      <c r="R92">
        <f>IFERROR(VLOOKUP($A92, CDS3Y_bbg!Q$5:R$241,2), -1)</f>
        <v>44.582999999999998</v>
      </c>
      <c r="S92">
        <f>IFERROR(VLOOKUP($A92, CDS3Y_bbg!R$5:S$241,2), -1)</f>
        <v>43337</v>
      </c>
      <c r="T92">
        <f>IFERROR(VLOOKUP($A92, CDS3Y_bbg!S$5:T$241,2), -1)</f>
        <v>151.005</v>
      </c>
      <c r="U92">
        <f>IFERROR(VLOOKUP($A92, CDS3Y_bbg!T$5:U$241,2), -1)</f>
        <v>42062</v>
      </c>
      <c r="V92">
        <f>IFERROR(VLOOKUP($A92, CDS3Y_bbg!U$5:V$241,2), -1)</f>
        <v>8.5020000000000007</v>
      </c>
      <c r="W92">
        <f>IFERROR(VLOOKUP($A92, CDS3Y_bbg!V$5:W$241,2), -1)</f>
        <v>42283</v>
      </c>
      <c r="X92">
        <f>IFERROR(VLOOKUP($A92, CDS3Y_bbg!W$5:X$241,2), -1)</f>
        <v>61.404000000000003</v>
      </c>
      <c r="Y92">
        <f>IFERROR(VLOOKUP($A92, CDS3Y_bbg!X$5:Y$241,2), -1)</f>
        <v>44468</v>
      </c>
      <c r="Z92">
        <f>IFERROR(VLOOKUP($A92, CDS3Y_bbg!Y$5:Z$241,2), -1)</f>
        <v>44</v>
      </c>
      <c r="AA92">
        <f>IFERROR(VLOOKUP($A92, CDS3Y_bbg!Z$5:AA$241,2), -1)</f>
        <v>40481</v>
      </c>
      <c r="AB92">
        <f>IFERROR(VLOOKUP($A92, CDS3Y_bbg!AA$5:AB$241,2), -1)</f>
        <v>42.994999999999997</v>
      </c>
      <c r="AC92">
        <f>IFERROR(VLOOKUP($A92, CDS3Y_bbg!AB$5:AC$241,2), -1)</f>
        <v>42676</v>
      </c>
      <c r="AD92">
        <f>IFERROR(VLOOKUP($A92, CDS3Y_bbg!AC$5:AD$241,2), -1)</f>
        <v>136.22499999999999</v>
      </c>
      <c r="AE92">
        <f>IFERROR(VLOOKUP($A92, CDS3Y_bbg!AD$5:AE$241,2), -1)</f>
        <v>41149</v>
      </c>
      <c r="AF92">
        <f>IFERROR(VLOOKUP($A92, CDS3Y_bbg!AE$5:AF$241,2), -1)</f>
        <v>-1</v>
      </c>
      <c r="AG92">
        <f>IFERROR(VLOOKUP($A92, CDS3Y_bbg!AF$5:AG$241,2), -1)</f>
        <v>42004</v>
      </c>
      <c r="AH92">
        <f>IFERROR(VLOOKUP($A92, CDS3Y_bbg!AG$5:AH$241,2), -1)</f>
        <v>-1</v>
      </c>
      <c r="AI92">
        <f>IFERROR(VLOOKUP($A92, CDS3Y_bbg!AH$5:AI$241,2), -1)</f>
        <v>-1</v>
      </c>
      <c r="AJ92">
        <f>IFERROR(VLOOKUP($A92, CDS3Y_bbg!AI$5:AJ$241,2), -1)</f>
        <v>-1</v>
      </c>
      <c r="AK92">
        <f>IFERROR(VLOOKUP($A92, CDS3Y_bbg!AJ$5:AK$241,2), -1)</f>
        <v>-1</v>
      </c>
      <c r="AL92">
        <f>IFERROR(VLOOKUP($A92, CDS3Y_bbg!AK$5:AL$241,2), -1)</f>
        <v>-1</v>
      </c>
      <c r="AM92">
        <f>IFERROR(VLOOKUP($A92, CDS3Y_bbg!AL$5:AM$241,2), -1)</f>
        <v>-1</v>
      </c>
      <c r="AN92">
        <f>IFERROR(VLOOKUP($A92, CDS3Y_bbg!AM$5:AN$241,2), -1)</f>
        <v>-1</v>
      </c>
      <c r="AO92">
        <f>IFERROR(VLOOKUP($A92, CDS3Y_bbg!AN$5:AO$241,2), -1)</f>
        <v>43424</v>
      </c>
      <c r="AP92">
        <f>IFERROR(VLOOKUP($A92, CDS3Y_bbg!AO$5:AP$241,2), -1)</f>
        <v>-1</v>
      </c>
      <c r="AQ92">
        <f>IFERROR(VLOOKUP($A92, CDS3Y_bbg!AP$5:AQ$241,2), -1)</f>
        <v>44625</v>
      </c>
      <c r="AR92">
        <f>IFERROR(VLOOKUP($A92, CDS3Y_bbg!AQ$5:AR$241,2), -1)</f>
        <v>-1</v>
      </c>
      <c r="AS92">
        <f>IFERROR(VLOOKUP($A92, CDS3Y_bbg!AR$5:AS$241,2), -1)</f>
        <v>44626</v>
      </c>
      <c r="AT92">
        <f>IFERROR(VLOOKUP($A92, CDS3Y_bbg!AS$5:AT$241,2), -1)</f>
        <v>2.2189999999999999</v>
      </c>
      <c r="AU92">
        <f>IFERROR(VLOOKUP($A92, CDS3Y_bbg!AT$5:AU$241,2), -1)</f>
        <v>-1</v>
      </c>
      <c r="AV92">
        <f>IFERROR(VLOOKUP($A92, CDS3Y_bbg!AU$5:AV$241,2), -1)</f>
        <v>-1</v>
      </c>
      <c r="AW92">
        <f>IFERROR(VLOOKUP($A92, CDS3Y_bbg!AV$5:AW$241,2), -1)</f>
        <v>41863</v>
      </c>
      <c r="AX92">
        <f>IFERROR(VLOOKUP($A92, CDS3Y_bbg!AW$5:AX$241,2), -1)</f>
        <v>12.856</v>
      </c>
      <c r="AY92">
        <f>IFERROR(VLOOKUP($A92, CDS3Y_bbg!AX$5:AY$241,2), -1)</f>
        <v>43402</v>
      </c>
      <c r="AZ92">
        <f>IFERROR(VLOOKUP($A92, CDS3Y_bbg!AY$5:AZ$241,2), -1)</f>
        <v>5.3810000000000002</v>
      </c>
      <c r="BA92">
        <f>IFERROR(VLOOKUP($A92, CDS3Y_bbg!AZ$5:BA$241,2), -1)</f>
        <v>-1</v>
      </c>
      <c r="BB92">
        <f>IFERROR(VLOOKUP($A92, CDS3Y_bbg!BA$5:BB$241,2), -1)</f>
        <v>-1</v>
      </c>
      <c r="BC92">
        <f>IFERROR(VLOOKUP($A92, CDS3Y_bbg!BB$5:BC$241,2), -1)</f>
        <v>41722</v>
      </c>
      <c r="BD92">
        <f>IFERROR(VLOOKUP($A92, CDS3Y_bbg!BC$5:BD$241,2), -1)</f>
        <v>-1</v>
      </c>
      <c r="BE92">
        <f>IFERROR(VLOOKUP($A92, CDS3Y_bbg!BD$5:BE$241,2), -1)</f>
        <v>-1</v>
      </c>
      <c r="BF92">
        <f>IFERROR(VLOOKUP($A92, CDS3Y_bbg!BE$5:BF$241,2), -1)</f>
        <v>-1</v>
      </c>
      <c r="BG92">
        <f>IFERROR(VLOOKUP($A92, CDS3Y_bbg!BF$5:BG$241,2), -1)</f>
        <v>-1</v>
      </c>
      <c r="BH92">
        <f>IFERROR(VLOOKUP($A92, CDS3Y_bbg!BG$5:BH$241,2), -1)</f>
        <v>-1</v>
      </c>
      <c r="BI92">
        <f>IFERROR(VLOOKUP($A92, CDS3Y_bbg!BH$5:BI$241,2), -1)</f>
        <v>43424</v>
      </c>
      <c r="BJ92">
        <f>IFERROR(VLOOKUP($A92, CDS3Y_bbg!BI$5:BJ$241,2), -1)</f>
        <v>-1</v>
      </c>
      <c r="BK92">
        <f>IFERROR(VLOOKUP($A92, CDS3Y_bbg!BJ$5:BK$241,2), -1)</f>
        <v>-1</v>
      </c>
      <c r="BL92">
        <f>IFERROR(VLOOKUP($A92, CDS3Y_bbg!BK$5:BL$241,2), -1)</f>
        <v>-1</v>
      </c>
      <c r="BM92">
        <f>IFERROR(VLOOKUP($A92, CDS3Y_bbg!BL$5:BM$241,2), -1)</f>
        <v>43424</v>
      </c>
      <c r="BN92">
        <f>IFERROR(VLOOKUP($A92, CDS3Y_bbg!BM$5:BN$241,2), -1)</f>
        <v>-1</v>
      </c>
      <c r="BO92">
        <f>IFERROR(VLOOKUP($A92, CDS3Y_bbg!BN$5:BO$241,2), -1)</f>
        <v>43426</v>
      </c>
      <c r="BP92">
        <f>IFERROR(VLOOKUP($A92, CDS3Y_bbg!BO$5:BP$241,2), -1)</f>
        <v>-1</v>
      </c>
      <c r="BQ92">
        <f>IFERROR(VLOOKUP($A92, CDS3Y_bbg!BP$5:BQ$241,2), -1)</f>
        <v>-1</v>
      </c>
      <c r="BR92">
        <f>IFERROR(VLOOKUP($A92, CDS3Y_bbg!BQ$5:BR$241,2), -1)</f>
        <v>-1</v>
      </c>
      <c r="BS92">
        <f>IFERROR(VLOOKUP($A92, CDS3Y_bbg!BR$5:BS$241,2), -1)</f>
        <v>43426</v>
      </c>
      <c r="BT92">
        <f>IFERROR(VLOOKUP($A92, CDS3Y_bbg!BS$5:BT$241,2), -1)</f>
        <v>-1</v>
      </c>
      <c r="BU92">
        <f>IFERROR(VLOOKUP($A92, CDS3Y_bbg!BT$5:BU$241,2), -1)</f>
        <v>-1</v>
      </c>
      <c r="BV92">
        <f>IFERROR(VLOOKUP($A92, CDS3Y_bbg!BU$5:BV$241,2), -1)</f>
        <v>-1</v>
      </c>
      <c r="BW92">
        <f>IFERROR(VLOOKUP($A92, CDS3Y_bbg!BV$5:BW$241,2), -1)</f>
        <v>41915</v>
      </c>
      <c r="BX92">
        <f>IFERROR(VLOOKUP($A92, CDS3Y_bbg!BW$5:BX$241,2), -1)</f>
        <v>-1</v>
      </c>
      <c r="BY92">
        <f>IFERROR(VLOOKUP($A92, CDS3Y_bbg!BX$5:BY$241,2), -1)</f>
        <v>-1</v>
      </c>
      <c r="BZ92">
        <f>IFERROR(VLOOKUP($A92, CDS3Y_bbg!BY$5:BZ$241,2), -1)</f>
        <v>-1</v>
      </c>
      <c r="CA92">
        <f>IFERROR(VLOOKUP($A92, CDS3Y_bbg!BZ$5:CA$241,2), -1)</f>
        <v>41911</v>
      </c>
      <c r="CB92">
        <f>IFERROR(VLOOKUP($A92, CDS3Y_bbg!CA$5:CB$241,2), -1)</f>
        <v>-1</v>
      </c>
      <c r="CC92">
        <f>IFERROR(VLOOKUP($A92, CDS3Y_bbg!CB$5:CC$241,2), -1)</f>
        <v>41912</v>
      </c>
      <c r="CD92">
        <f>IFERROR(VLOOKUP($A92, CDS3Y_bbg!CC$5:CD$241,2), -1)</f>
        <v>-1</v>
      </c>
      <c r="CE92">
        <f>IFERROR(VLOOKUP($A92, CDS3Y_bbg!CD$5:CE$241,2), -1)</f>
        <v>43332</v>
      </c>
      <c r="CF92">
        <f>IFERROR(VLOOKUP($A92, CDS3Y_bbg!CE$5:CF$241,2), -1)</f>
        <v>4.625</v>
      </c>
      <c r="CG92">
        <f>IFERROR(VLOOKUP($A92, CDS3Y_bbg!CF$5:CG$241,2), -1)</f>
        <v>41893</v>
      </c>
      <c r="CH92">
        <f>IFERROR(VLOOKUP($A92, CDS3Y_bbg!CG$5:CH$241,2), -1)</f>
        <v>-1</v>
      </c>
      <c r="CI92">
        <f>IFERROR(VLOOKUP($A92, CDS3Y_bbg!CH$5:CI$241,2), -1)</f>
        <v>-1</v>
      </c>
      <c r="CJ92">
        <f>IFERROR(VLOOKUP($A92, CDS3Y_bbg!CI$5:CJ$241,2), -1)</f>
        <v>-1</v>
      </c>
      <c r="CK92">
        <f>IFERROR(VLOOKUP($A92, CDS3Y_bbg!CJ$5:CK$241,2), -1)</f>
        <v>41844</v>
      </c>
      <c r="CL92">
        <f>IFERROR(VLOOKUP($A92, CDS3Y_bbg!CK$5:CL$241,2), -1)</f>
        <v>19.876000000000001</v>
      </c>
      <c r="CM92">
        <f>IFERROR(VLOOKUP($A92, CDS3Y_bbg!CL$5:CM$241,2), -1)</f>
        <v>-1</v>
      </c>
      <c r="CN92">
        <f>IFERROR(VLOOKUP($A92, CDS3Y_bbg!CM$5:CN$241,2), -1)</f>
        <v>-1</v>
      </c>
    </row>
    <row r="93" spans="1:92" x14ac:dyDescent="0.25">
      <c r="A93" s="1">
        <v>39325</v>
      </c>
      <c r="B93">
        <f>IFERROR(VLOOKUP($A93, CDS3Y_bbg!A$5:B$241,2), -1)</f>
        <v>72.165000000000006</v>
      </c>
      <c r="C93">
        <f>IFERROR(VLOOKUP($A93, CDS3Y_bbg!B$5:C$241,2), -1)</f>
        <v>41831</v>
      </c>
      <c r="D93">
        <f>IFERROR(VLOOKUP($A93, CDS3Y_bbg!C$5:D$241,2), -1)</f>
        <v>20.678000000000001</v>
      </c>
      <c r="E93">
        <f>IFERROR(VLOOKUP($A93, CDS3Y_bbg!D$5:E$241,2), -1)</f>
        <v>44895</v>
      </c>
      <c r="F93">
        <f>IFERROR(VLOOKUP($A93, CDS3Y_bbg!E$5:F$241,2), -1)</f>
        <v>16.907</v>
      </c>
      <c r="G93">
        <f>IFERROR(VLOOKUP($A93, CDS3Y_bbg!F$5:G$241,2), -1)</f>
        <v>40360</v>
      </c>
      <c r="H93">
        <f>IFERROR(VLOOKUP($A93, CDS3Y_bbg!G$5:H$241,2), -1)</f>
        <v>20</v>
      </c>
      <c r="I93">
        <f>IFERROR(VLOOKUP($A93, CDS3Y_bbg!H$5:I$241,2), -1)</f>
        <v>44834</v>
      </c>
      <c r="J93">
        <f>IFERROR(VLOOKUP($A93, CDS3Y_bbg!I$5:J$241,2), -1)</f>
        <v>96.561000000000007</v>
      </c>
      <c r="K93">
        <f>IFERROR(VLOOKUP($A93, CDS3Y_bbg!J$5:K$241,2), -1)</f>
        <v>41819</v>
      </c>
      <c r="L93">
        <f>IFERROR(VLOOKUP($A93, CDS3Y_bbg!K$5:L$241,2), -1)</f>
        <v>24.667000000000002</v>
      </c>
      <c r="M93">
        <f>IFERROR(VLOOKUP($A93, CDS3Y_bbg!L$5:M$241,2), -1)</f>
        <v>40469</v>
      </c>
      <c r="N93">
        <f>IFERROR(VLOOKUP($A93, CDS3Y_bbg!M$5:N$241,2), -1)</f>
        <v>26.658000000000001</v>
      </c>
      <c r="O93">
        <f>IFERROR(VLOOKUP($A93, CDS3Y_bbg!N$5:O$241,2), -1)</f>
        <v>40289</v>
      </c>
      <c r="P93">
        <f>IFERROR(VLOOKUP($A93, CDS3Y_bbg!O$5:P$241,2), -1)</f>
        <v>28.279</v>
      </c>
      <c r="Q93">
        <f>IFERROR(VLOOKUP($A93, CDS3Y_bbg!P$5:Q$241,2), -1)</f>
        <v>44377</v>
      </c>
      <c r="R93">
        <f>IFERROR(VLOOKUP($A93, CDS3Y_bbg!Q$5:R$241,2), -1)</f>
        <v>44.997</v>
      </c>
      <c r="S93">
        <f>IFERROR(VLOOKUP($A93, CDS3Y_bbg!R$5:S$241,2), -1)</f>
        <v>43337</v>
      </c>
      <c r="T93">
        <f>IFERROR(VLOOKUP($A93, CDS3Y_bbg!S$5:T$241,2), -1)</f>
        <v>127.625</v>
      </c>
      <c r="U93">
        <f>IFERROR(VLOOKUP($A93, CDS3Y_bbg!T$5:U$241,2), -1)</f>
        <v>42062</v>
      </c>
      <c r="V93">
        <f>IFERROR(VLOOKUP($A93, CDS3Y_bbg!U$5:V$241,2), -1)</f>
        <v>10.834</v>
      </c>
      <c r="W93">
        <f>IFERROR(VLOOKUP($A93, CDS3Y_bbg!V$5:W$241,2), -1)</f>
        <v>42283</v>
      </c>
      <c r="X93">
        <f>IFERROR(VLOOKUP($A93, CDS3Y_bbg!W$5:X$241,2), -1)</f>
        <v>70.912999999999997</v>
      </c>
      <c r="Y93">
        <f>IFERROR(VLOOKUP($A93, CDS3Y_bbg!X$5:Y$241,2), -1)</f>
        <v>44468</v>
      </c>
      <c r="Z93">
        <f>IFERROR(VLOOKUP($A93, CDS3Y_bbg!Y$5:Z$241,2), -1)</f>
        <v>36.975000000000001</v>
      </c>
      <c r="AA93">
        <f>IFERROR(VLOOKUP($A93, CDS3Y_bbg!Z$5:AA$241,2), -1)</f>
        <v>40481</v>
      </c>
      <c r="AB93">
        <f>IFERROR(VLOOKUP($A93, CDS3Y_bbg!AA$5:AB$241,2), -1)</f>
        <v>45.844999999999999</v>
      </c>
      <c r="AC93">
        <f>IFERROR(VLOOKUP($A93, CDS3Y_bbg!AB$5:AC$241,2), -1)</f>
        <v>42676</v>
      </c>
      <c r="AD93">
        <f>IFERROR(VLOOKUP($A93, CDS3Y_bbg!AC$5:AD$241,2), -1)</f>
        <v>133.49700000000001</v>
      </c>
      <c r="AE93">
        <f>IFERROR(VLOOKUP($A93, CDS3Y_bbg!AD$5:AE$241,2), -1)</f>
        <v>41149</v>
      </c>
      <c r="AF93">
        <f>IFERROR(VLOOKUP($A93, CDS3Y_bbg!AE$5:AF$241,2), -1)</f>
        <v>-1</v>
      </c>
      <c r="AG93">
        <f>IFERROR(VLOOKUP($A93, CDS3Y_bbg!AF$5:AG$241,2), -1)</f>
        <v>42004</v>
      </c>
      <c r="AH93">
        <f>IFERROR(VLOOKUP($A93, CDS3Y_bbg!AG$5:AH$241,2), -1)</f>
        <v>-1</v>
      </c>
      <c r="AI93">
        <f>IFERROR(VLOOKUP($A93, CDS3Y_bbg!AH$5:AI$241,2), -1)</f>
        <v>-1</v>
      </c>
      <c r="AJ93">
        <f>IFERROR(VLOOKUP($A93, CDS3Y_bbg!AI$5:AJ$241,2), -1)</f>
        <v>-1</v>
      </c>
      <c r="AK93">
        <f>IFERROR(VLOOKUP($A93, CDS3Y_bbg!AJ$5:AK$241,2), -1)</f>
        <v>-1</v>
      </c>
      <c r="AL93">
        <f>IFERROR(VLOOKUP($A93, CDS3Y_bbg!AK$5:AL$241,2), -1)</f>
        <v>-1</v>
      </c>
      <c r="AM93">
        <f>IFERROR(VLOOKUP($A93, CDS3Y_bbg!AL$5:AM$241,2), -1)</f>
        <v>-1</v>
      </c>
      <c r="AN93">
        <f>IFERROR(VLOOKUP($A93, CDS3Y_bbg!AM$5:AN$241,2), -1)</f>
        <v>-1</v>
      </c>
      <c r="AO93">
        <f>IFERROR(VLOOKUP($A93, CDS3Y_bbg!AN$5:AO$241,2), -1)</f>
        <v>43424</v>
      </c>
      <c r="AP93">
        <f>IFERROR(VLOOKUP($A93, CDS3Y_bbg!AO$5:AP$241,2), -1)</f>
        <v>-1</v>
      </c>
      <c r="AQ93">
        <f>IFERROR(VLOOKUP($A93, CDS3Y_bbg!AP$5:AQ$241,2), -1)</f>
        <v>44625</v>
      </c>
      <c r="AR93">
        <f>IFERROR(VLOOKUP($A93, CDS3Y_bbg!AQ$5:AR$241,2), -1)</f>
        <v>-1</v>
      </c>
      <c r="AS93">
        <f>IFERROR(VLOOKUP($A93, CDS3Y_bbg!AR$5:AS$241,2), -1)</f>
        <v>44626</v>
      </c>
      <c r="AT93">
        <f>IFERROR(VLOOKUP($A93, CDS3Y_bbg!AS$5:AT$241,2), -1)</f>
        <v>2.2189999999999999</v>
      </c>
      <c r="AU93">
        <f>IFERROR(VLOOKUP($A93, CDS3Y_bbg!AT$5:AU$241,2), -1)</f>
        <v>-1</v>
      </c>
      <c r="AV93">
        <f>IFERROR(VLOOKUP($A93, CDS3Y_bbg!AU$5:AV$241,2), -1)</f>
        <v>-1</v>
      </c>
      <c r="AW93">
        <f>IFERROR(VLOOKUP($A93, CDS3Y_bbg!AV$5:AW$241,2), -1)</f>
        <v>41863</v>
      </c>
      <c r="AX93">
        <f>IFERROR(VLOOKUP($A93, CDS3Y_bbg!AW$5:AX$241,2), -1)</f>
        <v>17.888999999999999</v>
      </c>
      <c r="AY93">
        <f>IFERROR(VLOOKUP($A93, CDS3Y_bbg!AX$5:AY$241,2), -1)</f>
        <v>43402</v>
      </c>
      <c r="AZ93">
        <f>IFERROR(VLOOKUP($A93, CDS3Y_bbg!AY$5:AZ$241,2), -1)</f>
        <v>5.1520000000000001</v>
      </c>
      <c r="BA93">
        <f>IFERROR(VLOOKUP($A93, CDS3Y_bbg!AZ$5:BA$241,2), -1)</f>
        <v>-1</v>
      </c>
      <c r="BB93">
        <f>IFERROR(VLOOKUP($A93, CDS3Y_bbg!BA$5:BB$241,2), -1)</f>
        <v>-1</v>
      </c>
      <c r="BC93">
        <f>IFERROR(VLOOKUP($A93, CDS3Y_bbg!BB$5:BC$241,2), -1)</f>
        <v>41722</v>
      </c>
      <c r="BD93">
        <f>IFERROR(VLOOKUP($A93, CDS3Y_bbg!BC$5:BD$241,2), -1)</f>
        <v>-1</v>
      </c>
      <c r="BE93">
        <f>IFERROR(VLOOKUP($A93, CDS3Y_bbg!BD$5:BE$241,2), -1)</f>
        <v>-1</v>
      </c>
      <c r="BF93">
        <f>IFERROR(VLOOKUP($A93, CDS3Y_bbg!BE$5:BF$241,2), -1)</f>
        <v>-1</v>
      </c>
      <c r="BG93">
        <f>IFERROR(VLOOKUP($A93, CDS3Y_bbg!BF$5:BG$241,2), -1)</f>
        <v>-1</v>
      </c>
      <c r="BH93">
        <f>IFERROR(VLOOKUP($A93, CDS3Y_bbg!BG$5:BH$241,2), -1)</f>
        <v>-1</v>
      </c>
      <c r="BI93">
        <f>IFERROR(VLOOKUP($A93, CDS3Y_bbg!BH$5:BI$241,2), -1)</f>
        <v>43424</v>
      </c>
      <c r="BJ93">
        <f>IFERROR(VLOOKUP($A93, CDS3Y_bbg!BI$5:BJ$241,2), -1)</f>
        <v>-1</v>
      </c>
      <c r="BK93">
        <f>IFERROR(VLOOKUP($A93, CDS3Y_bbg!BJ$5:BK$241,2), -1)</f>
        <v>-1</v>
      </c>
      <c r="BL93">
        <f>IFERROR(VLOOKUP($A93, CDS3Y_bbg!BK$5:BL$241,2), -1)</f>
        <v>-1</v>
      </c>
      <c r="BM93">
        <f>IFERROR(VLOOKUP($A93, CDS3Y_bbg!BL$5:BM$241,2), -1)</f>
        <v>43424</v>
      </c>
      <c r="BN93">
        <f>IFERROR(VLOOKUP($A93, CDS3Y_bbg!BM$5:BN$241,2), -1)</f>
        <v>-1</v>
      </c>
      <c r="BO93">
        <f>IFERROR(VLOOKUP($A93, CDS3Y_bbg!BN$5:BO$241,2), -1)</f>
        <v>43426</v>
      </c>
      <c r="BP93">
        <f>IFERROR(VLOOKUP($A93, CDS3Y_bbg!BO$5:BP$241,2), -1)</f>
        <v>-1</v>
      </c>
      <c r="BQ93">
        <f>IFERROR(VLOOKUP($A93, CDS3Y_bbg!BP$5:BQ$241,2), -1)</f>
        <v>-1</v>
      </c>
      <c r="BR93">
        <f>IFERROR(VLOOKUP($A93, CDS3Y_bbg!BQ$5:BR$241,2), -1)</f>
        <v>-1</v>
      </c>
      <c r="BS93">
        <f>IFERROR(VLOOKUP($A93, CDS3Y_bbg!BR$5:BS$241,2), -1)</f>
        <v>43426</v>
      </c>
      <c r="BT93">
        <f>IFERROR(VLOOKUP($A93, CDS3Y_bbg!BS$5:BT$241,2), -1)</f>
        <v>-1</v>
      </c>
      <c r="BU93">
        <f>IFERROR(VLOOKUP($A93, CDS3Y_bbg!BT$5:BU$241,2), -1)</f>
        <v>-1</v>
      </c>
      <c r="BV93">
        <f>IFERROR(VLOOKUP($A93, CDS3Y_bbg!BU$5:BV$241,2), -1)</f>
        <v>-1</v>
      </c>
      <c r="BW93">
        <f>IFERROR(VLOOKUP($A93, CDS3Y_bbg!BV$5:BW$241,2), -1)</f>
        <v>41915</v>
      </c>
      <c r="BX93">
        <f>IFERROR(VLOOKUP($A93, CDS3Y_bbg!BW$5:BX$241,2), -1)</f>
        <v>-1</v>
      </c>
      <c r="BY93">
        <f>IFERROR(VLOOKUP($A93, CDS3Y_bbg!BX$5:BY$241,2), -1)</f>
        <v>-1</v>
      </c>
      <c r="BZ93">
        <f>IFERROR(VLOOKUP($A93, CDS3Y_bbg!BY$5:BZ$241,2), -1)</f>
        <v>-1</v>
      </c>
      <c r="CA93">
        <f>IFERROR(VLOOKUP($A93, CDS3Y_bbg!BZ$5:CA$241,2), -1)</f>
        <v>41911</v>
      </c>
      <c r="CB93">
        <f>IFERROR(VLOOKUP($A93, CDS3Y_bbg!CA$5:CB$241,2), -1)</f>
        <v>-1</v>
      </c>
      <c r="CC93">
        <f>IFERROR(VLOOKUP($A93, CDS3Y_bbg!CB$5:CC$241,2), -1)</f>
        <v>41912</v>
      </c>
      <c r="CD93">
        <f>IFERROR(VLOOKUP($A93, CDS3Y_bbg!CC$5:CD$241,2), -1)</f>
        <v>-1</v>
      </c>
      <c r="CE93">
        <f>IFERROR(VLOOKUP($A93, CDS3Y_bbg!CD$5:CE$241,2), -1)</f>
        <v>43332</v>
      </c>
      <c r="CF93">
        <f>IFERROR(VLOOKUP($A93, CDS3Y_bbg!CE$5:CF$241,2), -1)</f>
        <v>5.0629999999999997</v>
      </c>
      <c r="CG93">
        <f>IFERROR(VLOOKUP($A93, CDS3Y_bbg!CF$5:CG$241,2), -1)</f>
        <v>41893</v>
      </c>
      <c r="CH93">
        <f>IFERROR(VLOOKUP($A93, CDS3Y_bbg!CG$5:CH$241,2), -1)</f>
        <v>-1</v>
      </c>
      <c r="CI93">
        <f>IFERROR(VLOOKUP($A93, CDS3Y_bbg!CH$5:CI$241,2), -1)</f>
        <v>-1</v>
      </c>
      <c r="CJ93">
        <f>IFERROR(VLOOKUP($A93, CDS3Y_bbg!CI$5:CJ$241,2), -1)</f>
        <v>-1</v>
      </c>
      <c r="CK93">
        <f>IFERROR(VLOOKUP($A93, CDS3Y_bbg!CJ$5:CK$241,2), -1)</f>
        <v>41844</v>
      </c>
      <c r="CL93">
        <f>IFERROR(VLOOKUP($A93, CDS3Y_bbg!CK$5:CL$241,2), -1)</f>
        <v>25.167999999999999</v>
      </c>
      <c r="CM93">
        <f>IFERROR(VLOOKUP($A93, CDS3Y_bbg!CL$5:CM$241,2), -1)</f>
        <v>-1</v>
      </c>
      <c r="CN93">
        <f>IFERROR(VLOOKUP($A93, CDS3Y_bbg!CM$5:CN$241,2), -1)</f>
        <v>-1</v>
      </c>
    </row>
    <row r="94" spans="1:92" x14ac:dyDescent="0.25">
      <c r="A94" s="1">
        <v>39353</v>
      </c>
      <c r="B94">
        <f>IFERROR(VLOOKUP($A94, CDS3Y_bbg!A$5:B$241,2), -1)</f>
        <v>54.164999999999999</v>
      </c>
      <c r="C94">
        <f>IFERROR(VLOOKUP($A94, CDS3Y_bbg!B$5:C$241,2), -1)</f>
        <v>41831</v>
      </c>
      <c r="D94">
        <f>IFERROR(VLOOKUP($A94, CDS3Y_bbg!C$5:D$241,2), -1)</f>
        <v>22.152000000000001</v>
      </c>
      <c r="E94">
        <f>IFERROR(VLOOKUP($A94, CDS3Y_bbg!D$5:E$241,2), -1)</f>
        <v>44895</v>
      </c>
      <c r="F94">
        <f>IFERROR(VLOOKUP($A94, CDS3Y_bbg!E$5:F$241,2), -1)</f>
        <v>12.837999999999999</v>
      </c>
      <c r="G94">
        <f>IFERROR(VLOOKUP($A94, CDS3Y_bbg!F$5:G$241,2), -1)</f>
        <v>40360</v>
      </c>
      <c r="H94">
        <f>IFERROR(VLOOKUP($A94, CDS3Y_bbg!G$5:H$241,2), -1)</f>
        <v>14.333</v>
      </c>
      <c r="I94">
        <f>IFERROR(VLOOKUP($A94, CDS3Y_bbg!H$5:I$241,2), -1)</f>
        <v>44834</v>
      </c>
      <c r="J94">
        <f>IFERROR(VLOOKUP($A94, CDS3Y_bbg!I$5:J$241,2), -1)</f>
        <v>80.02</v>
      </c>
      <c r="K94">
        <f>IFERROR(VLOOKUP($A94, CDS3Y_bbg!J$5:K$241,2), -1)</f>
        <v>41819</v>
      </c>
      <c r="L94">
        <f>IFERROR(VLOOKUP($A94, CDS3Y_bbg!K$5:L$241,2), -1)</f>
        <v>22.835000000000001</v>
      </c>
      <c r="M94">
        <f>IFERROR(VLOOKUP($A94, CDS3Y_bbg!L$5:M$241,2), -1)</f>
        <v>40469</v>
      </c>
      <c r="N94">
        <f>IFERROR(VLOOKUP($A94, CDS3Y_bbg!M$5:N$241,2), -1)</f>
        <v>18.683</v>
      </c>
      <c r="O94">
        <f>IFERROR(VLOOKUP($A94, CDS3Y_bbg!N$5:O$241,2), -1)</f>
        <v>40289</v>
      </c>
      <c r="P94">
        <f>IFERROR(VLOOKUP($A94, CDS3Y_bbg!O$5:P$241,2), -1)</f>
        <v>19.79</v>
      </c>
      <c r="Q94">
        <f>IFERROR(VLOOKUP($A94, CDS3Y_bbg!P$5:Q$241,2), -1)</f>
        <v>44377</v>
      </c>
      <c r="R94">
        <f>IFERROR(VLOOKUP($A94, CDS3Y_bbg!Q$5:R$241,2), -1)</f>
        <v>36.17</v>
      </c>
      <c r="S94">
        <f>IFERROR(VLOOKUP($A94, CDS3Y_bbg!R$5:S$241,2), -1)</f>
        <v>43337</v>
      </c>
      <c r="T94">
        <f>IFERROR(VLOOKUP($A94, CDS3Y_bbg!S$5:T$241,2), -1)</f>
        <v>98.674999999999997</v>
      </c>
      <c r="U94">
        <f>IFERROR(VLOOKUP($A94, CDS3Y_bbg!T$5:U$241,2), -1)</f>
        <v>42062</v>
      </c>
      <c r="V94">
        <f>IFERROR(VLOOKUP($A94, CDS3Y_bbg!U$5:V$241,2), -1)</f>
        <v>10.836</v>
      </c>
      <c r="W94">
        <f>IFERROR(VLOOKUP($A94, CDS3Y_bbg!V$5:W$241,2), -1)</f>
        <v>42283</v>
      </c>
      <c r="X94">
        <f>IFERROR(VLOOKUP($A94, CDS3Y_bbg!W$5:X$241,2), -1)</f>
        <v>60.235999999999997</v>
      </c>
      <c r="Y94">
        <f>IFERROR(VLOOKUP($A94, CDS3Y_bbg!X$5:Y$241,2), -1)</f>
        <v>44468</v>
      </c>
      <c r="Z94">
        <f>IFERROR(VLOOKUP($A94, CDS3Y_bbg!Y$5:Z$241,2), -1)</f>
        <v>33.015000000000001</v>
      </c>
      <c r="AA94">
        <f>IFERROR(VLOOKUP($A94, CDS3Y_bbg!Z$5:AA$241,2), -1)</f>
        <v>40481</v>
      </c>
      <c r="AB94">
        <f>IFERROR(VLOOKUP($A94, CDS3Y_bbg!AA$5:AB$241,2), -1)</f>
        <v>30.67</v>
      </c>
      <c r="AC94">
        <f>IFERROR(VLOOKUP($A94, CDS3Y_bbg!AB$5:AC$241,2), -1)</f>
        <v>42676</v>
      </c>
      <c r="AD94">
        <f>IFERROR(VLOOKUP($A94, CDS3Y_bbg!AC$5:AD$241,2), -1)</f>
        <v>118.01900000000001</v>
      </c>
      <c r="AE94">
        <f>IFERROR(VLOOKUP($A94, CDS3Y_bbg!AD$5:AE$241,2), -1)</f>
        <v>41149</v>
      </c>
      <c r="AF94">
        <f>IFERROR(VLOOKUP($A94, CDS3Y_bbg!AE$5:AF$241,2), -1)</f>
        <v>-1</v>
      </c>
      <c r="AG94">
        <f>IFERROR(VLOOKUP($A94, CDS3Y_bbg!AF$5:AG$241,2), -1)</f>
        <v>42004</v>
      </c>
      <c r="AH94">
        <f>IFERROR(VLOOKUP($A94, CDS3Y_bbg!AG$5:AH$241,2), -1)</f>
        <v>-1</v>
      </c>
      <c r="AI94">
        <f>IFERROR(VLOOKUP($A94, CDS3Y_bbg!AH$5:AI$241,2), -1)</f>
        <v>-1</v>
      </c>
      <c r="AJ94">
        <f>IFERROR(VLOOKUP($A94, CDS3Y_bbg!AI$5:AJ$241,2), -1)</f>
        <v>-1</v>
      </c>
      <c r="AK94">
        <f>IFERROR(VLOOKUP($A94, CDS3Y_bbg!AJ$5:AK$241,2), -1)</f>
        <v>-1</v>
      </c>
      <c r="AL94">
        <f>IFERROR(VLOOKUP($A94, CDS3Y_bbg!AK$5:AL$241,2), -1)</f>
        <v>-1</v>
      </c>
      <c r="AM94">
        <f>IFERROR(VLOOKUP($A94, CDS3Y_bbg!AL$5:AM$241,2), -1)</f>
        <v>-1</v>
      </c>
      <c r="AN94">
        <f>IFERROR(VLOOKUP($A94, CDS3Y_bbg!AM$5:AN$241,2), -1)</f>
        <v>-1</v>
      </c>
      <c r="AO94">
        <f>IFERROR(VLOOKUP($A94, CDS3Y_bbg!AN$5:AO$241,2), -1)</f>
        <v>43424</v>
      </c>
      <c r="AP94">
        <f>IFERROR(VLOOKUP($A94, CDS3Y_bbg!AO$5:AP$241,2), -1)</f>
        <v>-1</v>
      </c>
      <c r="AQ94">
        <f>IFERROR(VLOOKUP($A94, CDS3Y_bbg!AP$5:AQ$241,2), -1)</f>
        <v>44625</v>
      </c>
      <c r="AR94">
        <f>IFERROR(VLOOKUP($A94, CDS3Y_bbg!AQ$5:AR$241,2), -1)</f>
        <v>-1</v>
      </c>
      <c r="AS94">
        <f>IFERROR(VLOOKUP($A94, CDS3Y_bbg!AR$5:AS$241,2), -1)</f>
        <v>44626</v>
      </c>
      <c r="AT94">
        <f>IFERROR(VLOOKUP($A94, CDS3Y_bbg!AS$5:AT$241,2), -1)</f>
        <v>2.2189999999999999</v>
      </c>
      <c r="AU94">
        <f>IFERROR(VLOOKUP($A94, CDS3Y_bbg!AT$5:AU$241,2), -1)</f>
        <v>-1</v>
      </c>
      <c r="AV94">
        <f>IFERROR(VLOOKUP($A94, CDS3Y_bbg!AU$5:AV$241,2), -1)</f>
        <v>-1</v>
      </c>
      <c r="AW94">
        <f>IFERROR(VLOOKUP($A94, CDS3Y_bbg!AV$5:AW$241,2), -1)</f>
        <v>41863</v>
      </c>
      <c r="AX94">
        <f>IFERROR(VLOOKUP($A94, CDS3Y_bbg!AW$5:AX$241,2), -1)</f>
        <v>15.414</v>
      </c>
      <c r="AY94">
        <f>IFERROR(VLOOKUP($A94, CDS3Y_bbg!AX$5:AY$241,2), -1)</f>
        <v>43402</v>
      </c>
      <c r="AZ94">
        <f>IFERROR(VLOOKUP($A94, CDS3Y_bbg!AY$5:AZ$241,2), -1)</f>
        <v>5.3150000000000004</v>
      </c>
      <c r="BA94">
        <f>IFERROR(VLOOKUP($A94, CDS3Y_bbg!AZ$5:BA$241,2), -1)</f>
        <v>-1</v>
      </c>
      <c r="BB94">
        <f>IFERROR(VLOOKUP($A94, CDS3Y_bbg!BA$5:BB$241,2), -1)</f>
        <v>-1</v>
      </c>
      <c r="BC94">
        <f>IFERROR(VLOOKUP($A94, CDS3Y_bbg!BB$5:BC$241,2), -1)</f>
        <v>41722</v>
      </c>
      <c r="BD94">
        <f>IFERROR(VLOOKUP($A94, CDS3Y_bbg!BC$5:BD$241,2), -1)</f>
        <v>-1</v>
      </c>
      <c r="BE94">
        <f>IFERROR(VLOOKUP($A94, CDS3Y_bbg!BD$5:BE$241,2), -1)</f>
        <v>-1</v>
      </c>
      <c r="BF94">
        <f>IFERROR(VLOOKUP($A94, CDS3Y_bbg!BE$5:BF$241,2), -1)</f>
        <v>-1</v>
      </c>
      <c r="BG94">
        <f>IFERROR(VLOOKUP($A94, CDS3Y_bbg!BF$5:BG$241,2), -1)</f>
        <v>-1</v>
      </c>
      <c r="BH94">
        <f>IFERROR(VLOOKUP($A94, CDS3Y_bbg!BG$5:BH$241,2), -1)</f>
        <v>-1</v>
      </c>
      <c r="BI94">
        <f>IFERROR(VLOOKUP($A94, CDS3Y_bbg!BH$5:BI$241,2), -1)</f>
        <v>43424</v>
      </c>
      <c r="BJ94">
        <f>IFERROR(VLOOKUP($A94, CDS3Y_bbg!BI$5:BJ$241,2), -1)</f>
        <v>-1</v>
      </c>
      <c r="BK94">
        <f>IFERROR(VLOOKUP($A94, CDS3Y_bbg!BJ$5:BK$241,2), -1)</f>
        <v>-1</v>
      </c>
      <c r="BL94">
        <f>IFERROR(VLOOKUP($A94, CDS3Y_bbg!BK$5:BL$241,2), -1)</f>
        <v>-1</v>
      </c>
      <c r="BM94">
        <f>IFERROR(VLOOKUP($A94, CDS3Y_bbg!BL$5:BM$241,2), -1)</f>
        <v>43424</v>
      </c>
      <c r="BN94">
        <f>IFERROR(VLOOKUP($A94, CDS3Y_bbg!BM$5:BN$241,2), -1)</f>
        <v>-1</v>
      </c>
      <c r="BO94">
        <f>IFERROR(VLOOKUP($A94, CDS3Y_bbg!BN$5:BO$241,2), -1)</f>
        <v>43426</v>
      </c>
      <c r="BP94">
        <f>IFERROR(VLOOKUP($A94, CDS3Y_bbg!BO$5:BP$241,2), -1)</f>
        <v>-1</v>
      </c>
      <c r="BQ94">
        <f>IFERROR(VLOOKUP($A94, CDS3Y_bbg!BP$5:BQ$241,2), -1)</f>
        <v>-1</v>
      </c>
      <c r="BR94">
        <f>IFERROR(VLOOKUP($A94, CDS3Y_bbg!BQ$5:BR$241,2), -1)</f>
        <v>-1</v>
      </c>
      <c r="BS94">
        <f>IFERROR(VLOOKUP($A94, CDS3Y_bbg!BR$5:BS$241,2), -1)</f>
        <v>43426</v>
      </c>
      <c r="BT94">
        <f>IFERROR(VLOOKUP($A94, CDS3Y_bbg!BS$5:BT$241,2), -1)</f>
        <v>-1</v>
      </c>
      <c r="BU94">
        <f>IFERROR(VLOOKUP($A94, CDS3Y_bbg!BT$5:BU$241,2), -1)</f>
        <v>-1</v>
      </c>
      <c r="BV94">
        <f>IFERROR(VLOOKUP($A94, CDS3Y_bbg!BU$5:BV$241,2), -1)</f>
        <v>-1</v>
      </c>
      <c r="BW94">
        <f>IFERROR(VLOOKUP($A94, CDS3Y_bbg!BV$5:BW$241,2), -1)</f>
        <v>41915</v>
      </c>
      <c r="BX94">
        <f>IFERROR(VLOOKUP($A94, CDS3Y_bbg!BW$5:BX$241,2), -1)</f>
        <v>-1</v>
      </c>
      <c r="BY94">
        <f>IFERROR(VLOOKUP($A94, CDS3Y_bbg!BX$5:BY$241,2), -1)</f>
        <v>-1</v>
      </c>
      <c r="BZ94">
        <f>IFERROR(VLOOKUP($A94, CDS3Y_bbg!BY$5:BZ$241,2), -1)</f>
        <v>-1</v>
      </c>
      <c r="CA94">
        <f>IFERROR(VLOOKUP($A94, CDS3Y_bbg!BZ$5:CA$241,2), -1)</f>
        <v>41911</v>
      </c>
      <c r="CB94">
        <f>IFERROR(VLOOKUP($A94, CDS3Y_bbg!CA$5:CB$241,2), -1)</f>
        <v>-1</v>
      </c>
      <c r="CC94">
        <f>IFERROR(VLOOKUP($A94, CDS3Y_bbg!CB$5:CC$241,2), -1)</f>
        <v>41912</v>
      </c>
      <c r="CD94">
        <f>IFERROR(VLOOKUP($A94, CDS3Y_bbg!CC$5:CD$241,2), -1)</f>
        <v>-1</v>
      </c>
      <c r="CE94">
        <f>IFERROR(VLOOKUP($A94, CDS3Y_bbg!CD$5:CE$241,2), -1)</f>
        <v>43332</v>
      </c>
      <c r="CF94">
        <f>IFERROR(VLOOKUP($A94, CDS3Y_bbg!CE$5:CF$241,2), -1)</f>
        <v>4.625</v>
      </c>
      <c r="CG94">
        <f>IFERROR(VLOOKUP($A94, CDS3Y_bbg!CF$5:CG$241,2), -1)</f>
        <v>41893</v>
      </c>
      <c r="CH94">
        <f>IFERROR(VLOOKUP($A94, CDS3Y_bbg!CG$5:CH$241,2), -1)</f>
        <v>-1</v>
      </c>
      <c r="CI94">
        <f>IFERROR(VLOOKUP($A94, CDS3Y_bbg!CH$5:CI$241,2), -1)</f>
        <v>-1</v>
      </c>
      <c r="CJ94">
        <f>IFERROR(VLOOKUP($A94, CDS3Y_bbg!CI$5:CJ$241,2), -1)</f>
        <v>-1</v>
      </c>
      <c r="CK94">
        <f>IFERROR(VLOOKUP($A94, CDS3Y_bbg!CJ$5:CK$241,2), -1)</f>
        <v>41844</v>
      </c>
      <c r="CL94">
        <f>IFERROR(VLOOKUP($A94, CDS3Y_bbg!CK$5:CL$241,2), -1)</f>
        <v>24.001000000000001</v>
      </c>
      <c r="CM94">
        <f>IFERROR(VLOOKUP($A94, CDS3Y_bbg!CL$5:CM$241,2), -1)</f>
        <v>-1</v>
      </c>
      <c r="CN94">
        <f>IFERROR(VLOOKUP($A94, CDS3Y_bbg!CM$5:CN$241,2), -1)</f>
        <v>-1</v>
      </c>
    </row>
    <row r="95" spans="1:92" x14ac:dyDescent="0.25">
      <c r="A95" s="1">
        <v>39386</v>
      </c>
      <c r="B95">
        <f>IFERROR(VLOOKUP($A95, CDS3Y_bbg!A$5:B$241,2), -1)</f>
        <v>56</v>
      </c>
      <c r="C95">
        <f>IFERROR(VLOOKUP($A95, CDS3Y_bbg!B$5:C$241,2), -1)</f>
        <v>41831</v>
      </c>
      <c r="D95">
        <f>IFERROR(VLOOKUP($A95, CDS3Y_bbg!C$5:D$241,2), -1)</f>
        <v>19.338000000000001</v>
      </c>
      <c r="E95">
        <f>IFERROR(VLOOKUP($A95, CDS3Y_bbg!D$5:E$241,2), -1)</f>
        <v>44895</v>
      </c>
      <c r="F95">
        <f>IFERROR(VLOOKUP($A95, CDS3Y_bbg!E$5:F$241,2), -1)</f>
        <v>13.827999999999999</v>
      </c>
      <c r="G95">
        <f>IFERROR(VLOOKUP($A95, CDS3Y_bbg!F$5:G$241,2), -1)</f>
        <v>40360</v>
      </c>
      <c r="H95">
        <f>IFERROR(VLOOKUP($A95, CDS3Y_bbg!G$5:H$241,2), -1)</f>
        <v>15.167</v>
      </c>
      <c r="I95">
        <f>IFERROR(VLOOKUP($A95, CDS3Y_bbg!H$5:I$241,2), -1)</f>
        <v>44834</v>
      </c>
      <c r="J95">
        <f>IFERROR(VLOOKUP($A95, CDS3Y_bbg!I$5:J$241,2), -1)</f>
        <v>83.004999999999995</v>
      </c>
      <c r="K95">
        <f>IFERROR(VLOOKUP($A95, CDS3Y_bbg!J$5:K$241,2), -1)</f>
        <v>41819</v>
      </c>
      <c r="L95">
        <f>IFERROR(VLOOKUP($A95, CDS3Y_bbg!K$5:L$241,2), -1)</f>
        <v>22.001000000000001</v>
      </c>
      <c r="M95">
        <f>IFERROR(VLOOKUP($A95, CDS3Y_bbg!L$5:M$241,2), -1)</f>
        <v>40469</v>
      </c>
      <c r="N95">
        <f>IFERROR(VLOOKUP($A95, CDS3Y_bbg!M$5:N$241,2), -1)</f>
        <v>22.286999999999999</v>
      </c>
      <c r="O95">
        <f>IFERROR(VLOOKUP($A95, CDS3Y_bbg!N$5:O$241,2), -1)</f>
        <v>40289</v>
      </c>
      <c r="P95">
        <f>IFERROR(VLOOKUP($A95, CDS3Y_bbg!O$5:P$241,2), -1)</f>
        <v>17.734000000000002</v>
      </c>
      <c r="Q95">
        <f>IFERROR(VLOOKUP($A95, CDS3Y_bbg!P$5:Q$241,2), -1)</f>
        <v>44377</v>
      </c>
      <c r="R95">
        <f>IFERROR(VLOOKUP($A95, CDS3Y_bbg!Q$5:R$241,2), -1)</f>
        <v>33.926000000000002</v>
      </c>
      <c r="S95">
        <f>IFERROR(VLOOKUP($A95, CDS3Y_bbg!R$5:S$241,2), -1)</f>
        <v>43337</v>
      </c>
      <c r="T95">
        <f>IFERROR(VLOOKUP($A95, CDS3Y_bbg!S$5:T$241,2), -1)</f>
        <v>95.269000000000005</v>
      </c>
      <c r="U95">
        <f>IFERROR(VLOOKUP($A95, CDS3Y_bbg!T$5:U$241,2), -1)</f>
        <v>42062</v>
      </c>
      <c r="V95">
        <f>IFERROR(VLOOKUP($A95, CDS3Y_bbg!U$5:V$241,2), -1)</f>
        <v>8.6690000000000005</v>
      </c>
      <c r="W95">
        <f>IFERROR(VLOOKUP($A95, CDS3Y_bbg!V$5:W$241,2), -1)</f>
        <v>42283</v>
      </c>
      <c r="X95">
        <f>IFERROR(VLOOKUP($A95, CDS3Y_bbg!W$5:X$241,2), -1)</f>
        <v>60.674999999999997</v>
      </c>
      <c r="Y95">
        <f>IFERROR(VLOOKUP($A95, CDS3Y_bbg!X$5:Y$241,2), -1)</f>
        <v>44468</v>
      </c>
      <c r="Z95">
        <f>IFERROR(VLOOKUP($A95, CDS3Y_bbg!Y$5:Z$241,2), -1)</f>
        <v>26.196000000000002</v>
      </c>
      <c r="AA95">
        <f>IFERROR(VLOOKUP($A95, CDS3Y_bbg!Z$5:AA$241,2), -1)</f>
        <v>40481</v>
      </c>
      <c r="AB95">
        <f>IFERROR(VLOOKUP($A95, CDS3Y_bbg!AA$5:AB$241,2), -1)</f>
        <v>29.457000000000001</v>
      </c>
      <c r="AC95">
        <f>IFERROR(VLOOKUP($A95, CDS3Y_bbg!AB$5:AC$241,2), -1)</f>
        <v>42676</v>
      </c>
      <c r="AD95">
        <f>IFERROR(VLOOKUP($A95, CDS3Y_bbg!AC$5:AD$241,2), -1)</f>
        <v>106.995</v>
      </c>
      <c r="AE95">
        <f>IFERROR(VLOOKUP($A95, CDS3Y_bbg!AD$5:AE$241,2), -1)</f>
        <v>41149</v>
      </c>
      <c r="AF95">
        <f>IFERROR(VLOOKUP($A95, CDS3Y_bbg!AE$5:AF$241,2), -1)</f>
        <v>-1</v>
      </c>
      <c r="AG95">
        <f>IFERROR(VLOOKUP($A95, CDS3Y_bbg!AF$5:AG$241,2), -1)</f>
        <v>42004</v>
      </c>
      <c r="AH95">
        <f>IFERROR(VLOOKUP($A95, CDS3Y_bbg!AG$5:AH$241,2), -1)</f>
        <v>-1</v>
      </c>
      <c r="AI95">
        <f>IFERROR(VLOOKUP($A95, CDS3Y_bbg!AH$5:AI$241,2), -1)</f>
        <v>-1</v>
      </c>
      <c r="AJ95">
        <f>IFERROR(VLOOKUP($A95, CDS3Y_bbg!AI$5:AJ$241,2), -1)</f>
        <v>-1</v>
      </c>
      <c r="AK95">
        <f>IFERROR(VLOOKUP($A95, CDS3Y_bbg!AJ$5:AK$241,2), -1)</f>
        <v>-1</v>
      </c>
      <c r="AL95">
        <f>IFERROR(VLOOKUP($A95, CDS3Y_bbg!AK$5:AL$241,2), -1)</f>
        <v>-1</v>
      </c>
      <c r="AM95">
        <f>IFERROR(VLOOKUP($A95, CDS3Y_bbg!AL$5:AM$241,2), -1)</f>
        <v>-1</v>
      </c>
      <c r="AN95">
        <f>IFERROR(VLOOKUP($A95, CDS3Y_bbg!AM$5:AN$241,2), -1)</f>
        <v>-1</v>
      </c>
      <c r="AO95">
        <f>IFERROR(VLOOKUP($A95, CDS3Y_bbg!AN$5:AO$241,2), -1)</f>
        <v>43424</v>
      </c>
      <c r="AP95">
        <f>IFERROR(VLOOKUP($A95, CDS3Y_bbg!AO$5:AP$241,2), -1)</f>
        <v>-1</v>
      </c>
      <c r="AQ95">
        <f>IFERROR(VLOOKUP($A95, CDS3Y_bbg!AP$5:AQ$241,2), -1)</f>
        <v>44625</v>
      </c>
      <c r="AR95">
        <f>IFERROR(VLOOKUP($A95, CDS3Y_bbg!AQ$5:AR$241,2), -1)</f>
        <v>-1</v>
      </c>
      <c r="AS95">
        <f>IFERROR(VLOOKUP($A95, CDS3Y_bbg!AR$5:AS$241,2), -1)</f>
        <v>44626</v>
      </c>
      <c r="AT95">
        <f>IFERROR(VLOOKUP($A95, CDS3Y_bbg!AS$5:AT$241,2), -1)</f>
        <v>2.2189999999999999</v>
      </c>
      <c r="AU95">
        <f>IFERROR(VLOOKUP($A95, CDS3Y_bbg!AT$5:AU$241,2), -1)</f>
        <v>-1</v>
      </c>
      <c r="AV95">
        <f>IFERROR(VLOOKUP($A95, CDS3Y_bbg!AU$5:AV$241,2), -1)</f>
        <v>-1</v>
      </c>
      <c r="AW95">
        <f>IFERROR(VLOOKUP($A95, CDS3Y_bbg!AV$5:AW$241,2), -1)</f>
        <v>41863</v>
      </c>
      <c r="AX95">
        <f>IFERROR(VLOOKUP($A95, CDS3Y_bbg!AW$5:AX$241,2), -1)</f>
        <v>17.196000000000002</v>
      </c>
      <c r="AY95">
        <f>IFERROR(VLOOKUP($A95, CDS3Y_bbg!AX$5:AY$241,2), -1)</f>
        <v>43402</v>
      </c>
      <c r="AZ95">
        <f>IFERROR(VLOOKUP($A95, CDS3Y_bbg!AY$5:AZ$241,2), -1)</f>
        <v>5.3150000000000004</v>
      </c>
      <c r="BA95">
        <f>IFERROR(VLOOKUP($A95, CDS3Y_bbg!AZ$5:BA$241,2), -1)</f>
        <v>-1</v>
      </c>
      <c r="BB95">
        <f>IFERROR(VLOOKUP($A95, CDS3Y_bbg!BA$5:BB$241,2), -1)</f>
        <v>-1</v>
      </c>
      <c r="BC95">
        <f>IFERROR(VLOOKUP($A95, CDS3Y_bbg!BB$5:BC$241,2), -1)</f>
        <v>41722</v>
      </c>
      <c r="BD95">
        <f>IFERROR(VLOOKUP($A95, CDS3Y_bbg!BC$5:BD$241,2), -1)</f>
        <v>-1</v>
      </c>
      <c r="BE95">
        <f>IFERROR(VLOOKUP($A95, CDS3Y_bbg!BD$5:BE$241,2), -1)</f>
        <v>-1</v>
      </c>
      <c r="BF95">
        <f>IFERROR(VLOOKUP($A95, CDS3Y_bbg!BE$5:BF$241,2), -1)</f>
        <v>-1</v>
      </c>
      <c r="BG95">
        <f>IFERROR(VLOOKUP($A95, CDS3Y_bbg!BF$5:BG$241,2), -1)</f>
        <v>-1</v>
      </c>
      <c r="BH95">
        <f>IFERROR(VLOOKUP($A95, CDS3Y_bbg!BG$5:BH$241,2), -1)</f>
        <v>-1</v>
      </c>
      <c r="BI95">
        <f>IFERROR(VLOOKUP($A95, CDS3Y_bbg!BH$5:BI$241,2), -1)</f>
        <v>43424</v>
      </c>
      <c r="BJ95">
        <f>IFERROR(VLOOKUP($A95, CDS3Y_bbg!BI$5:BJ$241,2), -1)</f>
        <v>-1</v>
      </c>
      <c r="BK95">
        <f>IFERROR(VLOOKUP($A95, CDS3Y_bbg!BJ$5:BK$241,2), -1)</f>
        <v>-1</v>
      </c>
      <c r="BL95">
        <f>IFERROR(VLOOKUP($A95, CDS3Y_bbg!BK$5:BL$241,2), -1)</f>
        <v>-1</v>
      </c>
      <c r="BM95">
        <f>IFERROR(VLOOKUP($A95, CDS3Y_bbg!BL$5:BM$241,2), -1)</f>
        <v>43424</v>
      </c>
      <c r="BN95">
        <f>IFERROR(VLOOKUP($A95, CDS3Y_bbg!BM$5:BN$241,2), -1)</f>
        <v>-1</v>
      </c>
      <c r="BO95">
        <f>IFERROR(VLOOKUP($A95, CDS3Y_bbg!BN$5:BO$241,2), -1)</f>
        <v>43426</v>
      </c>
      <c r="BP95">
        <f>IFERROR(VLOOKUP($A95, CDS3Y_bbg!BO$5:BP$241,2), -1)</f>
        <v>-1</v>
      </c>
      <c r="BQ95">
        <f>IFERROR(VLOOKUP($A95, CDS3Y_bbg!BP$5:BQ$241,2), -1)</f>
        <v>-1</v>
      </c>
      <c r="BR95">
        <f>IFERROR(VLOOKUP($A95, CDS3Y_bbg!BQ$5:BR$241,2), -1)</f>
        <v>-1</v>
      </c>
      <c r="BS95">
        <f>IFERROR(VLOOKUP($A95, CDS3Y_bbg!BR$5:BS$241,2), -1)</f>
        <v>43426</v>
      </c>
      <c r="BT95">
        <f>IFERROR(VLOOKUP($A95, CDS3Y_bbg!BS$5:BT$241,2), -1)</f>
        <v>-1</v>
      </c>
      <c r="BU95">
        <f>IFERROR(VLOOKUP($A95, CDS3Y_bbg!BT$5:BU$241,2), -1)</f>
        <v>-1</v>
      </c>
      <c r="BV95">
        <f>IFERROR(VLOOKUP($A95, CDS3Y_bbg!BU$5:BV$241,2), -1)</f>
        <v>-1</v>
      </c>
      <c r="BW95">
        <f>IFERROR(VLOOKUP($A95, CDS3Y_bbg!BV$5:BW$241,2), -1)</f>
        <v>41915</v>
      </c>
      <c r="BX95">
        <f>IFERROR(VLOOKUP($A95, CDS3Y_bbg!BW$5:BX$241,2), -1)</f>
        <v>-1</v>
      </c>
      <c r="BY95">
        <f>IFERROR(VLOOKUP($A95, CDS3Y_bbg!BX$5:BY$241,2), -1)</f>
        <v>-1</v>
      </c>
      <c r="BZ95">
        <f>IFERROR(VLOOKUP($A95, CDS3Y_bbg!BY$5:BZ$241,2), -1)</f>
        <v>-1</v>
      </c>
      <c r="CA95">
        <f>IFERROR(VLOOKUP($A95, CDS3Y_bbg!BZ$5:CA$241,2), -1)</f>
        <v>41911</v>
      </c>
      <c r="CB95">
        <f>IFERROR(VLOOKUP($A95, CDS3Y_bbg!CA$5:CB$241,2), -1)</f>
        <v>-1</v>
      </c>
      <c r="CC95">
        <f>IFERROR(VLOOKUP($A95, CDS3Y_bbg!CB$5:CC$241,2), -1)</f>
        <v>41912</v>
      </c>
      <c r="CD95">
        <f>IFERROR(VLOOKUP($A95, CDS3Y_bbg!CC$5:CD$241,2), -1)</f>
        <v>-1</v>
      </c>
      <c r="CE95">
        <f>IFERROR(VLOOKUP($A95, CDS3Y_bbg!CD$5:CE$241,2), -1)</f>
        <v>43332</v>
      </c>
      <c r="CF95">
        <f>IFERROR(VLOOKUP($A95, CDS3Y_bbg!CE$5:CF$241,2), -1)</f>
        <v>4.375</v>
      </c>
      <c r="CG95">
        <f>IFERROR(VLOOKUP($A95, CDS3Y_bbg!CF$5:CG$241,2), -1)</f>
        <v>41893</v>
      </c>
      <c r="CH95">
        <f>IFERROR(VLOOKUP($A95, CDS3Y_bbg!CG$5:CH$241,2), -1)</f>
        <v>-1</v>
      </c>
      <c r="CI95">
        <f>IFERROR(VLOOKUP($A95, CDS3Y_bbg!CH$5:CI$241,2), -1)</f>
        <v>-1</v>
      </c>
      <c r="CJ95">
        <f>IFERROR(VLOOKUP($A95, CDS3Y_bbg!CI$5:CJ$241,2), -1)</f>
        <v>-1</v>
      </c>
      <c r="CK95">
        <f>IFERROR(VLOOKUP($A95, CDS3Y_bbg!CJ$5:CK$241,2), -1)</f>
        <v>41844</v>
      </c>
      <c r="CL95">
        <f>IFERROR(VLOOKUP($A95, CDS3Y_bbg!CK$5:CL$241,2), -1)</f>
        <v>19.003</v>
      </c>
      <c r="CM95">
        <f>IFERROR(VLOOKUP($A95, CDS3Y_bbg!CL$5:CM$241,2), -1)</f>
        <v>-1</v>
      </c>
      <c r="CN95">
        <f>IFERROR(VLOOKUP($A95, CDS3Y_bbg!CM$5:CN$241,2), -1)</f>
        <v>-1</v>
      </c>
    </row>
    <row r="96" spans="1:92" x14ac:dyDescent="0.25">
      <c r="A96" s="1">
        <v>39416</v>
      </c>
      <c r="B96">
        <f>IFERROR(VLOOKUP($A96, CDS3Y_bbg!A$5:B$241,2), -1)</f>
        <v>71.174999999999997</v>
      </c>
      <c r="C96">
        <f>IFERROR(VLOOKUP($A96, CDS3Y_bbg!B$5:C$241,2), -1)</f>
        <v>41831</v>
      </c>
      <c r="D96">
        <f>IFERROR(VLOOKUP($A96, CDS3Y_bbg!C$5:D$241,2), -1)</f>
        <v>52.518000000000001</v>
      </c>
      <c r="E96">
        <f>IFERROR(VLOOKUP($A96, CDS3Y_bbg!D$5:E$241,2), -1)</f>
        <v>44895</v>
      </c>
      <c r="F96">
        <f>IFERROR(VLOOKUP($A96, CDS3Y_bbg!E$5:F$241,2), -1)</f>
        <v>28.866</v>
      </c>
      <c r="G96">
        <f>IFERROR(VLOOKUP($A96, CDS3Y_bbg!F$5:G$241,2), -1)</f>
        <v>40360</v>
      </c>
      <c r="H96">
        <f>IFERROR(VLOOKUP($A96, CDS3Y_bbg!G$5:H$241,2), -1)</f>
        <v>20.832999999999998</v>
      </c>
      <c r="I96">
        <f>IFERROR(VLOOKUP($A96, CDS3Y_bbg!H$5:I$241,2), -1)</f>
        <v>44834</v>
      </c>
      <c r="J96">
        <f>IFERROR(VLOOKUP($A96, CDS3Y_bbg!I$5:J$241,2), -1)</f>
        <v>101.5</v>
      </c>
      <c r="K96">
        <f>IFERROR(VLOOKUP($A96, CDS3Y_bbg!J$5:K$241,2), -1)</f>
        <v>41819</v>
      </c>
      <c r="L96">
        <f>IFERROR(VLOOKUP($A96, CDS3Y_bbg!K$5:L$241,2), -1)</f>
        <v>47.167999999999999</v>
      </c>
      <c r="M96">
        <f>IFERROR(VLOOKUP($A96, CDS3Y_bbg!L$5:M$241,2), -1)</f>
        <v>40469</v>
      </c>
      <c r="N96">
        <f>IFERROR(VLOOKUP($A96, CDS3Y_bbg!M$5:N$241,2), -1)</f>
        <v>31.105</v>
      </c>
      <c r="O96">
        <f>IFERROR(VLOOKUP($A96, CDS3Y_bbg!N$5:O$241,2), -1)</f>
        <v>40289</v>
      </c>
      <c r="P96">
        <f>IFERROR(VLOOKUP($A96, CDS3Y_bbg!O$5:P$241,2), -1)</f>
        <v>36.954000000000001</v>
      </c>
      <c r="Q96">
        <f>IFERROR(VLOOKUP($A96, CDS3Y_bbg!P$5:Q$241,2), -1)</f>
        <v>44377</v>
      </c>
      <c r="R96">
        <f>IFERROR(VLOOKUP($A96, CDS3Y_bbg!Q$5:R$241,2), -1)</f>
        <v>51.75</v>
      </c>
      <c r="S96">
        <f>IFERROR(VLOOKUP($A96, CDS3Y_bbg!R$5:S$241,2), -1)</f>
        <v>43337</v>
      </c>
      <c r="T96">
        <f>IFERROR(VLOOKUP($A96, CDS3Y_bbg!S$5:T$241,2), -1)</f>
        <v>79.870999999999995</v>
      </c>
      <c r="U96">
        <f>IFERROR(VLOOKUP($A96, CDS3Y_bbg!T$5:U$241,2), -1)</f>
        <v>42062</v>
      </c>
      <c r="V96">
        <f>IFERROR(VLOOKUP($A96, CDS3Y_bbg!U$5:V$241,2), -1)</f>
        <v>17.501999999999999</v>
      </c>
      <c r="W96">
        <f>IFERROR(VLOOKUP($A96, CDS3Y_bbg!V$5:W$241,2), -1)</f>
        <v>42283</v>
      </c>
      <c r="X96">
        <f>IFERROR(VLOOKUP($A96, CDS3Y_bbg!W$5:X$241,2), -1)</f>
        <v>83.67</v>
      </c>
      <c r="Y96">
        <f>IFERROR(VLOOKUP($A96, CDS3Y_bbg!X$5:Y$241,2), -1)</f>
        <v>44468</v>
      </c>
      <c r="Z96">
        <f>IFERROR(VLOOKUP($A96, CDS3Y_bbg!Y$5:Z$241,2), -1)</f>
        <v>49.206000000000003</v>
      </c>
      <c r="AA96">
        <f>IFERROR(VLOOKUP($A96, CDS3Y_bbg!Z$5:AA$241,2), -1)</f>
        <v>40481</v>
      </c>
      <c r="AB96">
        <f>IFERROR(VLOOKUP($A96, CDS3Y_bbg!AA$5:AB$241,2), -1)</f>
        <v>35.633000000000003</v>
      </c>
      <c r="AC96">
        <f>IFERROR(VLOOKUP($A96, CDS3Y_bbg!AB$5:AC$241,2), -1)</f>
        <v>42676</v>
      </c>
      <c r="AD96">
        <f>IFERROR(VLOOKUP($A96, CDS3Y_bbg!AC$5:AD$241,2), -1)</f>
        <v>124.896</v>
      </c>
      <c r="AE96">
        <f>IFERROR(VLOOKUP($A96, CDS3Y_bbg!AD$5:AE$241,2), -1)</f>
        <v>41149</v>
      </c>
      <c r="AF96">
        <f>IFERROR(VLOOKUP($A96, CDS3Y_bbg!AE$5:AF$241,2), -1)</f>
        <v>-1</v>
      </c>
      <c r="AG96">
        <f>IFERROR(VLOOKUP($A96, CDS3Y_bbg!AF$5:AG$241,2), -1)</f>
        <v>42004</v>
      </c>
      <c r="AH96">
        <f>IFERROR(VLOOKUP($A96, CDS3Y_bbg!AG$5:AH$241,2), -1)</f>
        <v>-1</v>
      </c>
      <c r="AI96">
        <f>IFERROR(VLOOKUP($A96, CDS3Y_bbg!AH$5:AI$241,2), -1)</f>
        <v>-1</v>
      </c>
      <c r="AJ96">
        <f>IFERROR(VLOOKUP($A96, CDS3Y_bbg!AI$5:AJ$241,2), -1)</f>
        <v>-1</v>
      </c>
      <c r="AK96">
        <f>IFERROR(VLOOKUP($A96, CDS3Y_bbg!AJ$5:AK$241,2), -1)</f>
        <v>-1</v>
      </c>
      <c r="AL96">
        <f>IFERROR(VLOOKUP($A96, CDS3Y_bbg!AK$5:AL$241,2), -1)</f>
        <v>-1</v>
      </c>
      <c r="AM96">
        <f>IFERROR(VLOOKUP($A96, CDS3Y_bbg!AL$5:AM$241,2), -1)</f>
        <v>-1</v>
      </c>
      <c r="AN96">
        <f>IFERROR(VLOOKUP($A96, CDS3Y_bbg!AM$5:AN$241,2), -1)</f>
        <v>-1</v>
      </c>
      <c r="AO96">
        <f>IFERROR(VLOOKUP($A96, CDS3Y_bbg!AN$5:AO$241,2), -1)</f>
        <v>43424</v>
      </c>
      <c r="AP96">
        <f>IFERROR(VLOOKUP($A96, CDS3Y_bbg!AO$5:AP$241,2), -1)</f>
        <v>-1</v>
      </c>
      <c r="AQ96">
        <f>IFERROR(VLOOKUP($A96, CDS3Y_bbg!AP$5:AQ$241,2), -1)</f>
        <v>44625</v>
      </c>
      <c r="AR96">
        <f>IFERROR(VLOOKUP($A96, CDS3Y_bbg!AQ$5:AR$241,2), -1)</f>
        <v>-1</v>
      </c>
      <c r="AS96">
        <f>IFERROR(VLOOKUP($A96, CDS3Y_bbg!AR$5:AS$241,2), -1)</f>
        <v>44626</v>
      </c>
      <c r="AT96">
        <f>IFERROR(VLOOKUP($A96, CDS3Y_bbg!AS$5:AT$241,2), -1)</f>
        <v>2.2189999999999999</v>
      </c>
      <c r="AU96">
        <f>IFERROR(VLOOKUP($A96, CDS3Y_bbg!AT$5:AU$241,2), -1)</f>
        <v>-1</v>
      </c>
      <c r="AV96">
        <f>IFERROR(VLOOKUP($A96, CDS3Y_bbg!AU$5:AV$241,2), -1)</f>
        <v>-1</v>
      </c>
      <c r="AW96">
        <f>IFERROR(VLOOKUP($A96, CDS3Y_bbg!AV$5:AW$241,2), -1)</f>
        <v>41863</v>
      </c>
      <c r="AX96">
        <f>IFERROR(VLOOKUP($A96, CDS3Y_bbg!AW$5:AX$241,2), -1)</f>
        <v>20.312999999999999</v>
      </c>
      <c r="AY96">
        <f>IFERROR(VLOOKUP($A96, CDS3Y_bbg!AX$5:AY$241,2), -1)</f>
        <v>43402</v>
      </c>
      <c r="AZ96">
        <f>IFERROR(VLOOKUP($A96, CDS3Y_bbg!AY$5:AZ$241,2), -1)</f>
        <v>5.3150000000000004</v>
      </c>
      <c r="BA96">
        <f>IFERROR(VLOOKUP($A96, CDS3Y_bbg!AZ$5:BA$241,2), -1)</f>
        <v>-1</v>
      </c>
      <c r="BB96">
        <f>IFERROR(VLOOKUP($A96, CDS3Y_bbg!BA$5:BB$241,2), -1)</f>
        <v>-1</v>
      </c>
      <c r="BC96">
        <f>IFERROR(VLOOKUP($A96, CDS3Y_bbg!BB$5:BC$241,2), -1)</f>
        <v>41722</v>
      </c>
      <c r="BD96">
        <f>IFERROR(VLOOKUP($A96, CDS3Y_bbg!BC$5:BD$241,2), -1)</f>
        <v>-1</v>
      </c>
      <c r="BE96">
        <f>IFERROR(VLOOKUP($A96, CDS3Y_bbg!BD$5:BE$241,2), -1)</f>
        <v>-1</v>
      </c>
      <c r="BF96">
        <f>IFERROR(VLOOKUP($A96, CDS3Y_bbg!BE$5:BF$241,2), -1)</f>
        <v>-1</v>
      </c>
      <c r="BG96">
        <f>IFERROR(VLOOKUP($A96, CDS3Y_bbg!BF$5:BG$241,2), -1)</f>
        <v>-1</v>
      </c>
      <c r="BH96">
        <f>IFERROR(VLOOKUP($A96, CDS3Y_bbg!BG$5:BH$241,2), -1)</f>
        <v>-1</v>
      </c>
      <c r="BI96">
        <f>IFERROR(VLOOKUP($A96, CDS3Y_bbg!BH$5:BI$241,2), -1)</f>
        <v>43424</v>
      </c>
      <c r="BJ96">
        <f>IFERROR(VLOOKUP($A96, CDS3Y_bbg!BI$5:BJ$241,2), -1)</f>
        <v>-1</v>
      </c>
      <c r="BK96">
        <f>IFERROR(VLOOKUP($A96, CDS3Y_bbg!BJ$5:BK$241,2), -1)</f>
        <v>-1</v>
      </c>
      <c r="BL96">
        <f>IFERROR(VLOOKUP($A96, CDS3Y_bbg!BK$5:BL$241,2), -1)</f>
        <v>-1</v>
      </c>
      <c r="BM96">
        <f>IFERROR(VLOOKUP($A96, CDS3Y_bbg!BL$5:BM$241,2), -1)</f>
        <v>43424</v>
      </c>
      <c r="BN96">
        <f>IFERROR(VLOOKUP($A96, CDS3Y_bbg!BM$5:BN$241,2), -1)</f>
        <v>-1</v>
      </c>
      <c r="BO96">
        <f>IFERROR(VLOOKUP($A96, CDS3Y_bbg!BN$5:BO$241,2), -1)</f>
        <v>43426</v>
      </c>
      <c r="BP96">
        <f>IFERROR(VLOOKUP($A96, CDS3Y_bbg!BO$5:BP$241,2), -1)</f>
        <v>-1</v>
      </c>
      <c r="BQ96">
        <f>IFERROR(VLOOKUP($A96, CDS3Y_bbg!BP$5:BQ$241,2), -1)</f>
        <v>-1</v>
      </c>
      <c r="BR96">
        <f>IFERROR(VLOOKUP($A96, CDS3Y_bbg!BQ$5:BR$241,2), -1)</f>
        <v>-1</v>
      </c>
      <c r="BS96">
        <f>IFERROR(VLOOKUP($A96, CDS3Y_bbg!BR$5:BS$241,2), -1)</f>
        <v>43426</v>
      </c>
      <c r="BT96">
        <f>IFERROR(VLOOKUP($A96, CDS3Y_bbg!BS$5:BT$241,2), -1)</f>
        <v>-1</v>
      </c>
      <c r="BU96">
        <f>IFERROR(VLOOKUP($A96, CDS3Y_bbg!BT$5:BU$241,2), -1)</f>
        <v>-1</v>
      </c>
      <c r="BV96">
        <f>IFERROR(VLOOKUP($A96, CDS3Y_bbg!BU$5:BV$241,2), -1)</f>
        <v>-1</v>
      </c>
      <c r="BW96">
        <f>IFERROR(VLOOKUP($A96, CDS3Y_bbg!BV$5:BW$241,2), -1)</f>
        <v>41915</v>
      </c>
      <c r="BX96">
        <f>IFERROR(VLOOKUP($A96, CDS3Y_bbg!BW$5:BX$241,2), -1)</f>
        <v>-1</v>
      </c>
      <c r="BY96">
        <f>IFERROR(VLOOKUP($A96, CDS3Y_bbg!BX$5:BY$241,2), -1)</f>
        <v>-1</v>
      </c>
      <c r="BZ96">
        <f>IFERROR(VLOOKUP($A96, CDS3Y_bbg!BY$5:BZ$241,2), -1)</f>
        <v>-1</v>
      </c>
      <c r="CA96">
        <f>IFERROR(VLOOKUP($A96, CDS3Y_bbg!BZ$5:CA$241,2), -1)</f>
        <v>41911</v>
      </c>
      <c r="CB96">
        <f>IFERROR(VLOOKUP($A96, CDS3Y_bbg!CA$5:CB$241,2), -1)</f>
        <v>-1</v>
      </c>
      <c r="CC96">
        <f>IFERROR(VLOOKUP($A96, CDS3Y_bbg!CB$5:CC$241,2), -1)</f>
        <v>41912</v>
      </c>
      <c r="CD96">
        <f>IFERROR(VLOOKUP($A96, CDS3Y_bbg!CC$5:CD$241,2), -1)</f>
        <v>-1</v>
      </c>
      <c r="CE96">
        <f>IFERROR(VLOOKUP($A96, CDS3Y_bbg!CD$5:CE$241,2), -1)</f>
        <v>43332</v>
      </c>
      <c r="CF96">
        <f>IFERROR(VLOOKUP($A96, CDS3Y_bbg!CE$5:CF$241,2), -1)</f>
        <v>7.25</v>
      </c>
      <c r="CG96">
        <f>IFERROR(VLOOKUP($A96, CDS3Y_bbg!CF$5:CG$241,2), -1)</f>
        <v>41893</v>
      </c>
      <c r="CH96">
        <f>IFERROR(VLOOKUP($A96, CDS3Y_bbg!CG$5:CH$241,2), -1)</f>
        <v>-1</v>
      </c>
      <c r="CI96">
        <f>IFERROR(VLOOKUP($A96, CDS3Y_bbg!CH$5:CI$241,2), -1)</f>
        <v>-1</v>
      </c>
      <c r="CJ96">
        <f>IFERROR(VLOOKUP($A96, CDS3Y_bbg!CI$5:CJ$241,2), -1)</f>
        <v>-1</v>
      </c>
      <c r="CK96">
        <f>IFERROR(VLOOKUP($A96, CDS3Y_bbg!CJ$5:CK$241,2), -1)</f>
        <v>41844</v>
      </c>
      <c r="CL96">
        <f>IFERROR(VLOOKUP($A96, CDS3Y_bbg!CK$5:CL$241,2), -1)</f>
        <v>35.335999999999999</v>
      </c>
      <c r="CM96">
        <f>IFERROR(VLOOKUP($A96, CDS3Y_bbg!CL$5:CM$241,2), -1)</f>
        <v>-1</v>
      </c>
      <c r="CN96">
        <f>IFERROR(VLOOKUP($A96, CDS3Y_bbg!CM$5:CN$241,2), -1)</f>
        <v>-1</v>
      </c>
    </row>
    <row r="97" spans="1:92" x14ac:dyDescent="0.25">
      <c r="A97" s="1">
        <v>39447</v>
      </c>
      <c r="B97">
        <f>IFERROR(VLOOKUP($A97, CDS3Y_bbg!A$5:B$241,2), -1)</f>
        <v>71.570999999999998</v>
      </c>
      <c r="C97">
        <f>IFERROR(VLOOKUP($A97, CDS3Y_bbg!B$5:C$241,2), -1)</f>
        <v>41831</v>
      </c>
      <c r="D97">
        <f>IFERROR(VLOOKUP($A97, CDS3Y_bbg!C$5:D$241,2), -1)</f>
        <v>52.368000000000002</v>
      </c>
      <c r="E97">
        <f>IFERROR(VLOOKUP($A97, CDS3Y_bbg!D$5:E$241,2), -1)</f>
        <v>44895</v>
      </c>
      <c r="F97">
        <f>IFERROR(VLOOKUP($A97, CDS3Y_bbg!E$5:F$241,2), -1)</f>
        <v>27.327999999999999</v>
      </c>
      <c r="G97">
        <f>IFERROR(VLOOKUP($A97, CDS3Y_bbg!F$5:G$241,2), -1)</f>
        <v>40360</v>
      </c>
      <c r="H97">
        <f>IFERROR(VLOOKUP($A97, CDS3Y_bbg!G$5:H$241,2), -1)</f>
        <v>27.75</v>
      </c>
      <c r="I97">
        <f>IFERROR(VLOOKUP($A97, CDS3Y_bbg!H$5:I$241,2), -1)</f>
        <v>44834</v>
      </c>
      <c r="J97">
        <f>IFERROR(VLOOKUP($A97, CDS3Y_bbg!I$5:J$241,2), -1)</f>
        <v>94.370999999999995</v>
      </c>
      <c r="K97">
        <f>IFERROR(VLOOKUP($A97, CDS3Y_bbg!J$5:K$241,2), -1)</f>
        <v>41819</v>
      </c>
      <c r="L97">
        <f>IFERROR(VLOOKUP($A97, CDS3Y_bbg!K$5:L$241,2), -1)</f>
        <v>49.250999999999998</v>
      </c>
      <c r="M97">
        <f>IFERROR(VLOOKUP($A97, CDS3Y_bbg!L$5:M$241,2), -1)</f>
        <v>40469</v>
      </c>
      <c r="N97">
        <f>IFERROR(VLOOKUP($A97, CDS3Y_bbg!M$5:N$241,2), -1)</f>
        <v>45.066000000000003</v>
      </c>
      <c r="O97">
        <f>IFERROR(VLOOKUP($A97, CDS3Y_bbg!N$5:O$241,2), -1)</f>
        <v>40289</v>
      </c>
      <c r="P97">
        <f>IFERROR(VLOOKUP($A97, CDS3Y_bbg!O$5:P$241,2), -1)</f>
        <v>38.942</v>
      </c>
      <c r="Q97">
        <f>IFERROR(VLOOKUP($A97, CDS3Y_bbg!P$5:Q$241,2), -1)</f>
        <v>44377</v>
      </c>
      <c r="R97">
        <f>IFERROR(VLOOKUP($A97, CDS3Y_bbg!Q$5:R$241,2), -1)</f>
        <v>52.476999999999997</v>
      </c>
      <c r="S97">
        <f>IFERROR(VLOOKUP($A97, CDS3Y_bbg!R$5:S$241,2), -1)</f>
        <v>43337</v>
      </c>
      <c r="T97">
        <f>IFERROR(VLOOKUP($A97, CDS3Y_bbg!S$5:T$241,2), -1)</f>
        <v>110.696</v>
      </c>
      <c r="U97">
        <f>IFERROR(VLOOKUP($A97, CDS3Y_bbg!T$5:U$241,2), -1)</f>
        <v>42062</v>
      </c>
      <c r="V97">
        <f>IFERROR(VLOOKUP($A97, CDS3Y_bbg!U$5:V$241,2), -1)</f>
        <v>16.001000000000001</v>
      </c>
      <c r="W97">
        <f>IFERROR(VLOOKUP($A97, CDS3Y_bbg!V$5:W$241,2), -1)</f>
        <v>42283</v>
      </c>
      <c r="X97">
        <f>IFERROR(VLOOKUP($A97, CDS3Y_bbg!W$5:X$241,2), -1)</f>
        <v>78.876000000000005</v>
      </c>
      <c r="Y97">
        <f>IFERROR(VLOOKUP($A97, CDS3Y_bbg!X$5:Y$241,2), -1)</f>
        <v>44468</v>
      </c>
      <c r="Z97">
        <f>IFERROR(VLOOKUP($A97, CDS3Y_bbg!Y$5:Z$241,2), -1)</f>
        <v>57.408999999999999</v>
      </c>
      <c r="AA97">
        <f>IFERROR(VLOOKUP($A97, CDS3Y_bbg!Z$5:AA$241,2), -1)</f>
        <v>40481</v>
      </c>
      <c r="AB97">
        <f>IFERROR(VLOOKUP($A97, CDS3Y_bbg!AA$5:AB$241,2), -1)</f>
        <v>48.296999999999997</v>
      </c>
      <c r="AC97">
        <f>IFERROR(VLOOKUP($A97, CDS3Y_bbg!AB$5:AC$241,2), -1)</f>
        <v>42676</v>
      </c>
      <c r="AD97">
        <f>IFERROR(VLOOKUP($A97, CDS3Y_bbg!AC$5:AD$241,2), -1)</f>
        <v>114.663</v>
      </c>
      <c r="AE97">
        <f>IFERROR(VLOOKUP($A97, CDS3Y_bbg!AD$5:AE$241,2), -1)</f>
        <v>41149</v>
      </c>
      <c r="AF97">
        <f>IFERROR(VLOOKUP($A97, CDS3Y_bbg!AE$5:AF$241,2), -1)</f>
        <v>-1</v>
      </c>
      <c r="AG97">
        <f>IFERROR(VLOOKUP($A97, CDS3Y_bbg!AF$5:AG$241,2), -1)</f>
        <v>42004</v>
      </c>
      <c r="AH97">
        <f>IFERROR(VLOOKUP($A97, CDS3Y_bbg!AG$5:AH$241,2), -1)</f>
        <v>-1</v>
      </c>
      <c r="AI97">
        <f>IFERROR(VLOOKUP($A97, CDS3Y_bbg!AH$5:AI$241,2), -1)</f>
        <v>-1</v>
      </c>
      <c r="AJ97">
        <f>IFERROR(VLOOKUP($A97, CDS3Y_bbg!AI$5:AJ$241,2), -1)</f>
        <v>-1</v>
      </c>
      <c r="AK97">
        <f>IFERROR(VLOOKUP($A97, CDS3Y_bbg!AJ$5:AK$241,2), -1)</f>
        <v>-1</v>
      </c>
      <c r="AL97">
        <f>IFERROR(VLOOKUP($A97, CDS3Y_bbg!AK$5:AL$241,2), -1)</f>
        <v>-1</v>
      </c>
      <c r="AM97">
        <f>IFERROR(VLOOKUP($A97, CDS3Y_bbg!AL$5:AM$241,2), -1)</f>
        <v>-1</v>
      </c>
      <c r="AN97">
        <f>IFERROR(VLOOKUP($A97, CDS3Y_bbg!AM$5:AN$241,2), -1)</f>
        <v>-1</v>
      </c>
      <c r="AO97">
        <f>IFERROR(VLOOKUP($A97, CDS3Y_bbg!AN$5:AO$241,2), -1)</f>
        <v>43424</v>
      </c>
      <c r="AP97">
        <f>IFERROR(VLOOKUP($A97, CDS3Y_bbg!AO$5:AP$241,2), -1)</f>
        <v>-1</v>
      </c>
      <c r="AQ97">
        <f>IFERROR(VLOOKUP($A97, CDS3Y_bbg!AP$5:AQ$241,2), -1)</f>
        <v>44625</v>
      </c>
      <c r="AR97">
        <f>IFERROR(VLOOKUP($A97, CDS3Y_bbg!AQ$5:AR$241,2), -1)</f>
        <v>-1</v>
      </c>
      <c r="AS97">
        <f>IFERROR(VLOOKUP($A97, CDS3Y_bbg!AR$5:AS$241,2), -1)</f>
        <v>44626</v>
      </c>
      <c r="AT97">
        <f>IFERROR(VLOOKUP($A97, CDS3Y_bbg!AS$5:AT$241,2), -1)</f>
        <v>2.2189999999999999</v>
      </c>
      <c r="AU97">
        <f>IFERROR(VLOOKUP($A97, CDS3Y_bbg!AT$5:AU$241,2), -1)</f>
        <v>-1</v>
      </c>
      <c r="AV97">
        <f>IFERROR(VLOOKUP($A97, CDS3Y_bbg!AU$5:AV$241,2), -1)</f>
        <v>-1</v>
      </c>
      <c r="AW97">
        <f>IFERROR(VLOOKUP($A97, CDS3Y_bbg!AV$5:AW$241,2), -1)</f>
        <v>41863</v>
      </c>
      <c r="AX97">
        <f>IFERROR(VLOOKUP($A97, CDS3Y_bbg!AW$5:AX$241,2), -1)</f>
        <v>19.658000000000001</v>
      </c>
      <c r="AY97">
        <f>IFERROR(VLOOKUP($A97, CDS3Y_bbg!AX$5:AY$241,2), -1)</f>
        <v>43402</v>
      </c>
      <c r="AZ97">
        <f>IFERROR(VLOOKUP($A97, CDS3Y_bbg!AY$5:AZ$241,2), -1)</f>
        <v>5.3150000000000004</v>
      </c>
      <c r="BA97">
        <f>IFERROR(VLOOKUP($A97, CDS3Y_bbg!AZ$5:BA$241,2), -1)</f>
        <v>-1</v>
      </c>
      <c r="BB97">
        <f>IFERROR(VLOOKUP($A97, CDS3Y_bbg!BA$5:BB$241,2), -1)</f>
        <v>-1</v>
      </c>
      <c r="BC97">
        <f>IFERROR(VLOOKUP($A97, CDS3Y_bbg!BB$5:BC$241,2), -1)</f>
        <v>41722</v>
      </c>
      <c r="BD97">
        <f>IFERROR(VLOOKUP($A97, CDS3Y_bbg!BC$5:BD$241,2), -1)</f>
        <v>-1</v>
      </c>
      <c r="BE97">
        <f>IFERROR(VLOOKUP($A97, CDS3Y_bbg!BD$5:BE$241,2), -1)</f>
        <v>-1</v>
      </c>
      <c r="BF97">
        <f>IFERROR(VLOOKUP($A97, CDS3Y_bbg!BE$5:BF$241,2), -1)</f>
        <v>-1</v>
      </c>
      <c r="BG97">
        <f>IFERROR(VLOOKUP($A97, CDS3Y_bbg!BF$5:BG$241,2), -1)</f>
        <v>-1</v>
      </c>
      <c r="BH97">
        <f>IFERROR(VLOOKUP($A97, CDS3Y_bbg!BG$5:BH$241,2), -1)</f>
        <v>-1</v>
      </c>
      <c r="BI97">
        <f>IFERROR(VLOOKUP($A97, CDS3Y_bbg!BH$5:BI$241,2), -1)</f>
        <v>43424</v>
      </c>
      <c r="BJ97">
        <f>IFERROR(VLOOKUP($A97, CDS3Y_bbg!BI$5:BJ$241,2), -1)</f>
        <v>-1</v>
      </c>
      <c r="BK97">
        <f>IFERROR(VLOOKUP($A97, CDS3Y_bbg!BJ$5:BK$241,2), -1)</f>
        <v>-1</v>
      </c>
      <c r="BL97">
        <f>IFERROR(VLOOKUP($A97, CDS3Y_bbg!BK$5:BL$241,2), -1)</f>
        <v>-1</v>
      </c>
      <c r="BM97">
        <f>IFERROR(VLOOKUP($A97, CDS3Y_bbg!BL$5:BM$241,2), -1)</f>
        <v>43424</v>
      </c>
      <c r="BN97">
        <f>IFERROR(VLOOKUP($A97, CDS3Y_bbg!BM$5:BN$241,2), -1)</f>
        <v>-1</v>
      </c>
      <c r="BO97">
        <f>IFERROR(VLOOKUP($A97, CDS3Y_bbg!BN$5:BO$241,2), -1)</f>
        <v>43426</v>
      </c>
      <c r="BP97">
        <f>IFERROR(VLOOKUP($A97, CDS3Y_bbg!BO$5:BP$241,2), -1)</f>
        <v>-1</v>
      </c>
      <c r="BQ97">
        <f>IFERROR(VLOOKUP($A97, CDS3Y_bbg!BP$5:BQ$241,2), -1)</f>
        <v>-1</v>
      </c>
      <c r="BR97">
        <f>IFERROR(VLOOKUP($A97, CDS3Y_bbg!BQ$5:BR$241,2), -1)</f>
        <v>-1</v>
      </c>
      <c r="BS97">
        <f>IFERROR(VLOOKUP($A97, CDS3Y_bbg!BR$5:BS$241,2), -1)</f>
        <v>43426</v>
      </c>
      <c r="BT97">
        <f>IFERROR(VLOOKUP($A97, CDS3Y_bbg!BS$5:BT$241,2), -1)</f>
        <v>-1</v>
      </c>
      <c r="BU97">
        <f>IFERROR(VLOOKUP($A97, CDS3Y_bbg!BT$5:BU$241,2), -1)</f>
        <v>-1</v>
      </c>
      <c r="BV97">
        <f>IFERROR(VLOOKUP($A97, CDS3Y_bbg!BU$5:BV$241,2), -1)</f>
        <v>-1</v>
      </c>
      <c r="BW97">
        <f>IFERROR(VLOOKUP($A97, CDS3Y_bbg!BV$5:BW$241,2), -1)</f>
        <v>41915</v>
      </c>
      <c r="BX97">
        <f>IFERROR(VLOOKUP($A97, CDS3Y_bbg!BW$5:BX$241,2), -1)</f>
        <v>-1</v>
      </c>
      <c r="BY97">
        <f>IFERROR(VLOOKUP($A97, CDS3Y_bbg!BX$5:BY$241,2), -1)</f>
        <v>-1</v>
      </c>
      <c r="BZ97">
        <f>IFERROR(VLOOKUP($A97, CDS3Y_bbg!BY$5:BZ$241,2), -1)</f>
        <v>-1</v>
      </c>
      <c r="CA97">
        <f>IFERROR(VLOOKUP($A97, CDS3Y_bbg!BZ$5:CA$241,2), -1)</f>
        <v>41911</v>
      </c>
      <c r="CB97">
        <f>IFERROR(VLOOKUP($A97, CDS3Y_bbg!CA$5:CB$241,2), -1)</f>
        <v>-1</v>
      </c>
      <c r="CC97">
        <f>IFERROR(VLOOKUP($A97, CDS3Y_bbg!CB$5:CC$241,2), -1)</f>
        <v>41912</v>
      </c>
      <c r="CD97">
        <f>IFERROR(VLOOKUP($A97, CDS3Y_bbg!CC$5:CD$241,2), -1)</f>
        <v>-1</v>
      </c>
      <c r="CE97">
        <f>IFERROR(VLOOKUP($A97, CDS3Y_bbg!CD$5:CE$241,2), -1)</f>
        <v>43332</v>
      </c>
      <c r="CF97">
        <f>IFERROR(VLOOKUP($A97, CDS3Y_bbg!CE$5:CF$241,2), -1)</f>
        <v>9.875</v>
      </c>
      <c r="CG97">
        <f>IFERROR(VLOOKUP($A97, CDS3Y_bbg!CF$5:CG$241,2), -1)</f>
        <v>41893</v>
      </c>
      <c r="CH97">
        <f>IFERROR(VLOOKUP($A97, CDS3Y_bbg!CG$5:CH$241,2), -1)</f>
        <v>-1</v>
      </c>
      <c r="CI97">
        <f>IFERROR(VLOOKUP($A97, CDS3Y_bbg!CH$5:CI$241,2), -1)</f>
        <v>-1</v>
      </c>
      <c r="CJ97">
        <f>IFERROR(VLOOKUP($A97, CDS3Y_bbg!CI$5:CJ$241,2), -1)</f>
        <v>-1</v>
      </c>
      <c r="CK97">
        <f>IFERROR(VLOOKUP($A97, CDS3Y_bbg!CJ$5:CK$241,2), -1)</f>
        <v>41844</v>
      </c>
      <c r="CL97">
        <f>IFERROR(VLOOKUP($A97, CDS3Y_bbg!CK$5:CL$241,2), -1)</f>
        <v>35.253</v>
      </c>
      <c r="CM97">
        <f>IFERROR(VLOOKUP($A97, CDS3Y_bbg!CL$5:CM$241,2), -1)</f>
        <v>-1</v>
      </c>
      <c r="CN97">
        <f>IFERROR(VLOOKUP($A97, CDS3Y_bbg!CM$5:CN$241,2), -1)</f>
        <v>-1</v>
      </c>
    </row>
    <row r="98" spans="1:92" x14ac:dyDescent="0.25">
      <c r="A98" s="1">
        <v>39478</v>
      </c>
      <c r="B98">
        <f>IFERROR(VLOOKUP($A98, CDS3Y_bbg!A$5:B$241,2), -1)</f>
        <v>95.070999999999998</v>
      </c>
      <c r="C98">
        <f>IFERROR(VLOOKUP($A98, CDS3Y_bbg!B$5:C$241,2), -1)</f>
        <v>41831</v>
      </c>
      <c r="D98">
        <f>IFERROR(VLOOKUP($A98, CDS3Y_bbg!C$5:D$241,2), -1)</f>
        <v>85.644999999999996</v>
      </c>
      <c r="E98">
        <f>IFERROR(VLOOKUP($A98, CDS3Y_bbg!D$5:E$241,2), -1)</f>
        <v>44895</v>
      </c>
      <c r="F98">
        <f>IFERROR(VLOOKUP($A98, CDS3Y_bbg!E$5:F$241,2), -1)</f>
        <v>52.566000000000003</v>
      </c>
      <c r="G98">
        <f>IFERROR(VLOOKUP($A98, CDS3Y_bbg!F$5:G$241,2), -1)</f>
        <v>40360</v>
      </c>
      <c r="H98">
        <f>IFERROR(VLOOKUP($A98, CDS3Y_bbg!G$5:H$241,2), -1)</f>
        <v>46.685000000000002</v>
      </c>
      <c r="I98">
        <f>IFERROR(VLOOKUP($A98, CDS3Y_bbg!H$5:I$241,2), -1)</f>
        <v>44834</v>
      </c>
      <c r="J98">
        <f>IFERROR(VLOOKUP($A98, CDS3Y_bbg!I$5:J$241,2), -1)</f>
        <v>134.21299999999999</v>
      </c>
      <c r="K98">
        <f>IFERROR(VLOOKUP($A98, CDS3Y_bbg!J$5:K$241,2), -1)</f>
        <v>41819</v>
      </c>
      <c r="L98">
        <f>IFERROR(VLOOKUP($A98, CDS3Y_bbg!K$5:L$241,2), -1)</f>
        <v>60.667999999999999</v>
      </c>
      <c r="M98">
        <f>IFERROR(VLOOKUP($A98, CDS3Y_bbg!L$5:M$241,2), -1)</f>
        <v>40469</v>
      </c>
      <c r="N98">
        <f>IFERROR(VLOOKUP($A98, CDS3Y_bbg!M$5:N$241,2), -1)</f>
        <v>67.674999999999997</v>
      </c>
      <c r="O98">
        <f>IFERROR(VLOOKUP($A98, CDS3Y_bbg!N$5:O$241,2), -1)</f>
        <v>40289</v>
      </c>
      <c r="P98">
        <f>IFERROR(VLOOKUP($A98, CDS3Y_bbg!O$5:P$241,2), -1)</f>
        <v>56.984999999999999</v>
      </c>
      <c r="Q98">
        <f>IFERROR(VLOOKUP($A98, CDS3Y_bbg!P$5:Q$241,2), -1)</f>
        <v>44377</v>
      </c>
      <c r="R98">
        <f>IFERROR(VLOOKUP($A98, CDS3Y_bbg!Q$5:R$241,2), -1)</f>
        <v>79.619</v>
      </c>
      <c r="S98">
        <f>IFERROR(VLOOKUP($A98, CDS3Y_bbg!R$5:S$241,2), -1)</f>
        <v>43337</v>
      </c>
      <c r="T98">
        <f>IFERROR(VLOOKUP($A98, CDS3Y_bbg!S$5:T$241,2), -1)</f>
        <v>131.84</v>
      </c>
      <c r="U98">
        <f>IFERROR(VLOOKUP($A98, CDS3Y_bbg!T$5:U$241,2), -1)</f>
        <v>42062</v>
      </c>
      <c r="V98">
        <f>IFERROR(VLOOKUP($A98, CDS3Y_bbg!U$5:V$241,2), -1)</f>
        <v>30.501999999999999</v>
      </c>
      <c r="W98">
        <f>IFERROR(VLOOKUP($A98, CDS3Y_bbg!V$5:W$241,2), -1)</f>
        <v>42283</v>
      </c>
      <c r="X98">
        <f>IFERROR(VLOOKUP($A98, CDS3Y_bbg!W$5:X$241,2), -1)</f>
        <v>102.60899999999999</v>
      </c>
      <c r="Y98">
        <f>IFERROR(VLOOKUP($A98, CDS3Y_bbg!X$5:Y$241,2), -1)</f>
        <v>44468</v>
      </c>
      <c r="Z98">
        <f>IFERROR(VLOOKUP($A98, CDS3Y_bbg!Y$5:Z$241,2), -1)</f>
        <v>118.084</v>
      </c>
      <c r="AA98">
        <f>IFERROR(VLOOKUP($A98, CDS3Y_bbg!Z$5:AA$241,2), -1)</f>
        <v>40481</v>
      </c>
      <c r="AB98">
        <f>IFERROR(VLOOKUP($A98, CDS3Y_bbg!AA$5:AB$241,2), -1)</f>
        <v>68.769000000000005</v>
      </c>
      <c r="AC98">
        <f>IFERROR(VLOOKUP($A98, CDS3Y_bbg!AB$5:AC$241,2), -1)</f>
        <v>42676</v>
      </c>
      <c r="AD98">
        <f>IFERROR(VLOOKUP($A98, CDS3Y_bbg!AC$5:AD$241,2), -1)</f>
        <v>146.97</v>
      </c>
      <c r="AE98">
        <f>IFERROR(VLOOKUP($A98, CDS3Y_bbg!AD$5:AE$241,2), -1)</f>
        <v>41149</v>
      </c>
      <c r="AF98">
        <f>IFERROR(VLOOKUP($A98, CDS3Y_bbg!AE$5:AF$241,2), -1)</f>
        <v>-1</v>
      </c>
      <c r="AG98">
        <f>IFERROR(VLOOKUP($A98, CDS3Y_bbg!AF$5:AG$241,2), -1)</f>
        <v>42004</v>
      </c>
      <c r="AH98">
        <f>IFERROR(VLOOKUP($A98, CDS3Y_bbg!AG$5:AH$241,2), -1)</f>
        <v>-1</v>
      </c>
      <c r="AI98">
        <f>IFERROR(VLOOKUP($A98, CDS3Y_bbg!AH$5:AI$241,2), -1)</f>
        <v>-1</v>
      </c>
      <c r="AJ98">
        <f>IFERROR(VLOOKUP($A98, CDS3Y_bbg!AI$5:AJ$241,2), -1)</f>
        <v>-1</v>
      </c>
      <c r="AK98">
        <f>IFERROR(VLOOKUP($A98, CDS3Y_bbg!AJ$5:AK$241,2), -1)</f>
        <v>-1</v>
      </c>
      <c r="AL98">
        <f>IFERROR(VLOOKUP($A98, CDS3Y_bbg!AK$5:AL$241,2), -1)</f>
        <v>-1</v>
      </c>
      <c r="AM98">
        <f>IFERROR(VLOOKUP($A98, CDS3Y_bbg!AL$5:AM$241,2), -1)</f>
        <v>-1</v>
      </c>
      <c r="AN98">
        <f>IFERROR(VLOOKUP($A98, CDS3Y_bbg!AM$5:AN$241,2), -1)</f>
        <v>-1</v>
      </c>
      <c r="AO98">
        <f>IFERROR(VLOOKUP($A98, CDS3Y_bbg!AN$5:AO$241,2), -1)</f>
        <v>43424</v>
      </c>
      <c r="AP98">
        <f>IFERROR(VLOOKUP($A98, CDS3Y_bbg!AO$5:AP$241,2), -1)</f>
        <v>-1</v>
      </c>
      <c r="AQ98">
        <f>IFERROR(VLOOKUP($A98, CDS3Y_bbg!AP$5:AQ$241,2), -1)</f>
        <v>44625</v>
      </c>
      <c r="AR98">
        <f>IFERROR(VLOOKUP($A98, CDS3Y_bbg!AQ$5:AR$241,2), -1)</f>
        <v>-1</v>
      </c>
      <c r="AS98">
        <f>IFERROR(VLOOKUP($A98, CDS3Y_bbg!AR$5:AS$241,2), -1)</f>
        <v>44626</v>
      </c>
      <c r="AT98">
        <f>IFERROR(VLOOKUP($A98, CDS3Y_bbg!AS$5:AT$241,2), -1)</f>
        <v>2.2189999999999999</v>
      </c>
      <c r="AU98">
        <f>IFERROR(VLOOKUP($A98, CDS3Y_bbg!AT$5:AU$241,2), -1)</f>
        <v>-1</v>
      </c>
      <c r="AV98">
        <f>IFERROR(VLOOKUP($A98, CDS3Y_bbg!AU$5:AV$241,2), -1)</f>
        <v>-1</v>
      </c>
      <c r="AW98">
        <f>IFERROR(VLOOKUP($A98, CDS3Y_bbg!AV$5:AW$241,2), -1)</f>
        <v>41863</v>
      </c>
      <c r="AX98">
        <f>IFERROR(VLOOKUP($A98, CDS3Y_bbg!AW$5:AX$241,2), -1)</f>
        <v>35.231000000000002</v>
      </c>
      <c r="AY98">
        <f>IFERROR(VLOOKUP($A98, CDS3Y_bbg!AX$5:AY$241,2), -1)</f>
        <v>43402</v>
      </c>
      <c r="AZ98">
        <f>IFERROR(VLOOKUP($A98, CDS3Y_bbg!AY$5:AZ$241,2), -1)</f>
        <v>5.3150000000000004</v>
      </c>
      <c r="BA98">
        <f>IFERROR(VLOOKUP($A98, CDS3Y_bbg!AZ$5:BA$241,2), -1)</f>
        <v>-1</v>
      </c>
      <c r="BB98">
        <f>IFERROR(VLOOKUP($A98, CDS3Y_bbg!BA$5:BB$241,2), -1)</f>
        <v>-1</v>
      </c>
      <c r="BC98">
        <f>IFERROR(VLOOKUP($A98, CDS3Y_bbg!BB$5:BC$241,2), -1)</f>
        <v>41722</v>
      </c>
      <c r="BD98">
        <f>IFERROR(VLOOKUP($A98, CDS3Y_bbg!BC$5:BD$241,2), -1)</f>
        <v>-1</v>
      </c>
      <c r="BE98">
        <f>IFERROR(VLOOKUP($A98, CDS3Y_bbg!BD$5:BE$241,2), -1)</f>
        <v>-1</v>
      </c>
      <c r="BF98">
        <f>IFERROR(VLOOKUP($A98, CDS3Y_bbg!BE$5:BF$241,2), -1)</f>
        <v>-1</v>
      </c>
      <c r="BG98">
        <f>IFERROR(VLOOKUP($A98, CDS3Y_bbg!BF$5:BG$241,2), -1)</f>
        <v>-1</v>
      </c>
      <c r="BH98">
        <f>IFERROR(VLOOKUP($A98, CDS3Y_bbg!BG$5:BH$241,2), -1)</f>
        <v>-1</v>
      </c>
      <c r="BI98">
        <f>IFERROR(VLOOKUP($A98, CDS3Y_bbg!BH$5:BI$241,2), -1)</f>
        <v>43424</v>
      </c>
      <c r="BJ98">
        <f>IFERROR(VLOOKUP($A98, CDS3Y_bbg!BI$5:BJ$241,2), -1)</f>
        <v>-1</v>
      </c>
      <c r="BK98">
        <f>IFERROR(VLOOKUP($A98, CDS3Y_bbg!BJ$5:BK$241,2), -1)</f>
        <v>-1</v>
      </c>
      <c r="BL98">
        <f>IFERROR(VLOOKUP($A98, CDS3Y_bbg!BK$5:BL$241,2), -1)</f>
        <v>-1</v>
      </c>
      <c r="BM98">
        <f>IFERROR(VLOOKUP($A98, CDS3Y_bbg!BL$5:BM$241,2), -1)</f>
        <v>43424</v>
      </c>
      <c r="BN98">
        <f>IFERROR(VLOOKUP($A98, CDS3Y_bbg!BM$5:BN$241,2), -1)</f>
        <v>-1</v>
      </c>
      <c r="BO98">
        <f>IFERROR(VLOOKUP($A98, CDS3Y_bbg!BN$5:BO$241,2), -1)</f>
        <v>43426</v>
      </c>
      <c r="BP98">
        <f>IFERROR(VLOOKUP($A98, CDS3Y_bbg!BO$5:BP$241,2), -1)</f>
        <v>-1</v>
      </c>
      <c r="BQ98">
        <f>IFERROR(VLOOKUP($A98, CDS3Y_bbg!BP$5:BQ$241,2), -1)</f>
        <v>-1</v>
      </c>
      <c r="BR98">
        <f>IFERROR(VLOOKUP($A98, CDS3Y_bbg!BQ$5:BR$241,2), -1)</f>
        <v>-1</v>
      </c>
      <c r="BS98">
        <f>IFERROR(VLOOKUP($A98, CDS3Y_bbg!BR$5:BS$241,2), -1)</f>
        <v>43426</v>
      </c>
      <c r="BT98">
        <f>IFERROR(VLOOKUP($A98, CDS3Y_bbg!BS$5:BT$241,2), -1)</f>
        <v>-1</v>
      </c>
      <c r="BU98">
        <f>IFERROR(VLOOKUP($A98, CDS3Y_bbg!BT$5:BU$241,2), -1)</f>
        <v>-1</v>
      </c>
      <c r="BV98">
        <f>IFERROR(VLOOKUP($A98, CDS3Y_bbg!BU$5:BV$241,2), -1)</f>
        <v>-1</v>
      </c>
      <c r="BW98">
        <f>IFERROR(VLOOKUP($A98, CDS3Y_bbg!BV$5:BW$241,2), -1)</f>
        <v>41915</v>
      </c>
      <c r="BX98">
        <f>IFERROR(VLOOKUP($A98, CDS3Y_bbg!BW$5:BX$241,2), -1)</f>
        <v>-1</v>
      </c>
      <c r="BY98">
        <f>IFERROR(VLOOKUP($A98, CDS3Y_bbg!BX$5:BY$241,2), -1)</f>
        <v>-1</v>
      </c>
      <c r="BZ98">
        <f>IFERROR(VLOOKUP($A98, CDS3Y_bbg!BY$5:BZ$241,2), -1)</f>
        <v>-1</v>
      </c>
      <c r="CA98">
        <f>IFERROR(VLOOKUP($A98, CDS3Y_bbg!BZ$5:CA$241,2), -1)</f>
        <v>41911</v>
      </c>
      <c r="CB98">
        <f>IFERROR(VLOOKUP($A98, CDS3Y_bbg!CA$5:CB$241,2), -1)</f>
        <v>-1</v>
      </c>
      <c r="CC98">
        <f>IFERROR(VLOOKUP($A98, CDS3Y_bbg!CB$5:CC$241,2), -1)</f>
        <v>41912</v>
      </c>
      <c r="CD98">
        <f>IFERROR(VLOOKUP($A98, CDS3Y_bbg!CC$5:CD$241,2), -1)</f>
        <v>-1</v>
      </c>
      <c r="CE98">
        <f>IFERROR(VLOOKUP($A98, CDS3Y_bbg!CD$5:CE$241,2), -1)</f>
        <v>43332</v>
      </c>
      <c r="CF98">
        <f>IFERROR(VLOOKUP($A98, CDS3Y_bbg!CE$5:CF$241,2), -1)</f>
        <v>19.625</v>
      </c>
      <c r="CG98">
        <f>IFERROR(VLOOKUP($A98, CDS3Y_bbg!CF$5:CG$241,2), -1)</f>
        <v>41893</v>
      </c>
      <c r="CH98">
        <f>IFERROR(VLOOKUP($A98, CDS3Y_bbg!CG$5:CH$241,2), -1)</f>
        <v>-1</v>
      </c>
      <c r="CI98">
        <f>IFERROR(VLOOKUP($A98, CDS3Y_bbg!CH$5:CI$241,2), -1)</f>
        <v>-1</v>
      </c>
      <c r="CJ98">
        <f>IFERROR(VLOOKUP($A98, CDS3Y_bbg!CI$5:CJ$241,2), -1)</f>
        <v>-1</v>
      </c>
      <c r="CK98">
        <f>IFERROR(VLOOKUP($A98, CDS3Y_bbg!CJ$5:CK$241,2), -1)</f>
        <v>41844</v>
      </c>
      <c r="CL98">
        <f>IFERROR(VLOOKUP($A98, CDS3Y_bbg!CK$5:CL$241,2), -1)</f>
        <v>53.334000000000003</v>
      </c>
      <c r="CM98">
        <f>IFERROR(VLOOKUP($A98, CDS3Y_bbg!CL$5:CM$241,2), -1)</f>
        <v>-1</v>
      </c>
      <c r="CN98">
        <f>IFERROR(VLOOKUP($A98, CDS3Y_bbg!CM$5:CN$241,2), -1)</f>
        <v>-1</v>
      </c>
    </row>
    <row r="99" spans="1:92" x14ac:dyDescent="0.25">
      <c r="A99" s="1">
        <v>39507</v>
      </c>
      <c r="B99">
        <f>IFERROR(VLOOKUP($A99, CDS3Y_bbg!A$5:B$241,2), -1)</f>
        <v>105.458</v>
      </c>
      <c r="C99">
        <f>IFERROR(VLOOKUP($A99, CDS3Y_bbg!B$5:C$241,2), -1)</f>
        <v>41831</v>
      </c>
      <c r="D99">
        <f>IFERROR(VLOOKUP($A99, CDS3Y_bbg!C$5:D$241,2), -1)</f>
        <v>119.878</v>
      </c>
      <c r="E99">
        <f>IFERROR(VLOOKUP($A99, CDS3Y_bbg!D$5:E$241,2), -1)</f>
        <v>44895</v>
      </c>
      <c r="F99">
        <f>IFERROR(VLOOKUP($A99, CDS3Y_bbg!E$5:F$241,2), -1)</f>
        <v>44.078000000000003</v>
      </c>
      <c r="G99">
        <f>IFERROR(VLOOKUP($A99, CDS3Y_bbg!F$5:G$241,2), -1)</f>
        <v>40360</v>
      </c>
      <c r="H99">
        <f>IFERROR(VLOOKUP($A99, CDS3Y_bbg!G$5:H$241,2), -1)</f>
        <v>54.466999999999999</v>
      </c>
      <c r="I99">
        <f>IFERROR(VLOOKUP($A99, CDS3Y_bbg!H$5:I$241,2), -1)</f>
        <v>44834</v>
      </c>
      <c r="J99">
        <f>IFERROR(VLOOKUP($A99, CDS3Y_bbg!I$5:J$241,2), -1)</f>
        <v>143.5</v>
      </c>
      <c r="K99">
        <f>IFERROR(VLOOKUP($A99, CDS3Y_bbg!J$5:K$241,2), -1)</f>
        <v>41819</v>
      </c>
      <c r="L99">
        <f>IFERROR(VLOOKUP($A99, CDS3Y_bbg!K$5:L$241,2), -1)</f>
        <v>78.834000000000003</v>
      </c>
      <c r="M99">
        <f>IFERROR(VLOOKUP($A99, CDS3Y_bbg!L$5:M$241,2), -1)</f>
        <v>40469</v>
      </c>
      <c r="N99">
        <f>IFERROR(VLOOKUP($A99, CDS3Y_bbg!M$5:N$241,2), -1)</f>
        <v>73.578999999999994</v>
      </c>
      <c r="O99">
        <f>IFERROR(VLOOKUP($A99, CDS3Y_bbg!N$5:O$241,2), -1)</f>
        <v>40289</v>
      </c>
      <c r="P99">
        <f>IFERROR(VLOOKUP($A99, CDS3Y_bbg!O$5:P$241,2), -1)</f>
        <v>67.805000000000007</v>
      </c>
      <c r="Q99">
        <f>IFERROR(VLOOKUP($A99, CDS3Y_bbg!P$5:Q$241,2), -1)</f>
        <v>44377</v>
      </c>
      <c r="R99">
        <f>IFERROR(VLOOKUP($A99, CDS3Y_bbg!Q$5:R$241,2), -1)</f>
        <v>86.375</v>
      </c>
      <c r="S99">
        <f>IFERROR(VLOOKUP($A99, CDS3Y_bbg!R$5:S$241,2), -1)</f>
        <v>43337</v>
      </c>
      <c r="T99">
        <f>IFERROR(VLOOKUP($A99, CDS3Y_bbg!S$5:T$241,2), -1)</f>
        <v>182.559</v>
      </c>
      <c r="U99">
        <f>IFERROR(VLOOKUP($A99, CDS3Y_bbg!T$5:U$241,2), -1)</f>
        <v>42062</v>
      </c>
      <c r="V99">
        <f>IFERROR(VLOOKUP($A99, CDS3Y_bbg!U$5:V$241,2), -1)</f>
        <v>41.5</v>
      </c>
      <c r="W99">
        <f>IFERROR(VLOOKUP($A99, CDS3Y_bbg!V$5:W$241,2), -1)</f>
        <v>42283</v>
      </c>
      <c r="X99">
        <f>IFERROR(VLOOKUP($A99, CDS3Y_bbg!W$5:X$241,2), -1)</f>
        <v>113.67</v>
      </c>
      <c r="Y99">
        <f>IFERROR(VLOOKUP($A99, CDS3Y_bbg!X$5:Y$241,2), -1)</f>
        <v>44468</v>
      </c>
      <c r="Z99">
        <f>IFERROR(VLOOKUP($A99, CDS3Y_bbg!Y$5:Z$241,2), -1)</f>
        <v>154.64699999999999</v>
      </c>
      <c r="AA99">
        <f>IFERROR(VLOOKUP($A99, CDS3Y_bbg!Z$5:AA$241,2), -1)</f>
        <v>40481</v>
      </c>
      <c r="AB99">
        <f>IFERROR(VLOOKUP($A99, CDS3Y_bbg!AA$5:AB$241,2), -1)</f>
        <v>87.430999999999997</v>
      </c>
      <c r="AC99">
        <f>IFERROR(VLOOKUP($A99, CDS3Y_bbg!AB$5:AC$241,2), -1)</f>
        <v>42676</v>
      </c>
      <c r="AD99">
        <f>IFERROR(VLOOKUP($A99, CDS3Y_bbg!AC$5:AD$241,2), -1)</f>
        <v>181.006</v>
      </c>
      <c r="AE99">
        <f>IFERROR(VLOOKUP($A99, CDS3Y_bbg!AD$5:AE$241,2), -1)</f>
        <v>41149</v>
      </c>
      <c r="AF99">
        <f>IFERROR(VLOOKUP($A99, CDS3Y_bbg!AE$5:AF$241,2), -1)</f>
        <v>-1</v>
      </c>
      <c r="AG99">
        <f>IFERROR(VLOOKUP($A99, CDS3Y_bbg!AF$5:AG$241,2), -1)</f>
        <v>42004</v>
      </c>
      <c r="AH99">
        <f>IFERROR(VLOOKUP($A99, CDS3Y_bbg!AG$5:AH$241,2), -1)</f>
        <v>-1</v>
      </c>
      <c r="AI99">
        <f>IFERROR(VLOOKUP($A99, CDS3Y_bbg!AH$5:AI$241,2), -1)</f>
        <v>-1</v>
      </c>
      <c r="AJ99">
        <f>IFERROR(VLOOKUP($A99, CDS3Y_bbg!AI$5:AJ$241,2), -1)</f>
        <v>-1</v>
      </c>
      <c r="AK99">
        <f>IFERROR(VLOOKUP($A99, CDS3Y_bbg!AJ$5:AK$241,2), -1)</f>
        <v>-1</v>
      </c>
      <c r="AL99">
        <f>IFERROR(VLOOKUP($A99, CDS3Y_bbg!AK$5:AL$241,2), -1)</f>
        <v>-1</v>
      </c>
      <c r="AM99">
        <f>IFERROR(VLOOKUP($A99, CDS3Y_bbg!AL$5:AM$241,2), -1)</f>
        <v>-1</v>
      </c>
      <c r="AN99">
        <f>IFERROR(VLOOKUP($A99, CDS3Y_bbg!AM$5:AN$241,2), -1)</f>
        <v>-1</v>
      </c>
      <c r="AO99">
        <f>IFERROR(VLOOKUP($A99, CDS3Y_bbg!AN$5:AO$241,2), -1)</f>
        <v>43424</v>
      </c>
      <c r="AP99">
        <f>IFERROR(VLOOKUP($A99, CDS3Y_bbg!AO$5:AP$241,2), -1)</f>
        <v>-1</v>
      </c>
      <c r="AQ99">
        <f>IFERROR(VLOOKUP($A99, CDS3Y_bbg!AP$5:AQ$241,2), -1)</f>
        <v>44625</v>
      </c>
      <c r="AR99">
        <f>IFERROR(VLOOKUP($A99, CDS3Y_bbg!AQ$5:AR$241,2), -1)</f>
        <v>-1</v>
      </c>
      <c r="AS99">
        <f>IFERROR(VLOOKUP($A99, CDS3Y_bbg!AR$5:AS$241,2), -1)</f>
        <v>44626</v>
      </c>
      <c r="AT99">
        <f>IFERROR(VLOOKUP($A99, CDS3Y_bbg!AS$5:AT$241,2), -1)</f>
        <v>2.2189999999999999</v>
      </c>
      <c r="AU99">
        <f>IFERROR(VLOOKUP($A99, CDS3Y_bbg!AT$5:AU$241,2), -1)</f>
        <v>-1</v>
      </c>
      <c r="AV99">
        <f>IFERROR(VLOOKUP($A99, CDS3Y_bbg!AU$5:AV$241,2), -1)</f>
        <v>-1</v>
      </c>
      <c r="AW99">
        <f>IFERROR(VLOOKUP($A99, CDS3Y_bbg!AV$5:AW$241,2), -1)</f>
        <v>41863</v>
      </c>
      <c r="AX99">
        <f>IFERROR(VLOOKUP($A99, CDS3Y_bbg!AW$5:AX$241,2), -1)</f>
        <v>49.731000000000002</v>
      </c>
      <c r="AY99">
        <f>IFERROR(VLOOKUP($A99, CDS3Y_bbg!AX$5:AY$241,2), -1)</f>
        <v>43402</v>
      </c>
      <c r="AZ99">
        <f>IFERROR(VLOOKUP($A99, CDS3Y_bbg!AY$5:AZ$241,2), -1)</f>
        <v>5.3150000000000004</v>
      </c>
      <c r="BA99">
        <f>IFERROR(VLOOKUP($A99, CDS3Y_bbg!AZ$5:BA$241,2), -1)</f>
        <v>-1</v>
      </c>
      <c r="BB99">
        <f>IFERROR(VLOOKUP($A99, CDS3Y_bbg!BA$5:BB$241,2), -1)</f>
        <v>-1</v>
      </c>
      <c r="BC99">
        <f>IFERROR(VLOOKUP($A99, CDS3Y_bbg!BB$5:BC$241,2), -1)</f>
        <v>41722</v>
      </c>
      <c r="BD99">
        <f>IFERROR(VLOOKUP($A99, CDS3Y_bbg!BC$5:BD$241,2), -1)</f>
        <v>-1</v>
      </c>
      <c r="BE99">
        <f>IFERROR(VLOOKUP($A99, CDS3Y_bbg!BD$5:BE$241,2), -1)</f>
        <v>-1</v>
      </c>
      <c r="BF99">
        <f>IFERROR(VLOOKUP($A99, CDS3Y_bbg!BE$5:BF$241,2), -1)</f>
        <v>-1</v>
      </c>
      <c r="BG99">
        <f>IFERROR(VLOOKUP($A99, CDS3Y_bbg!BF$5:BG$241,2), -1)</f>
        <v>-1</v>
      </c>
      <c r="BH99">
        <f>IFERROR(VLOOKUP($A99, CDS3Y_bbg!BG$5:BH$241,2), -1)</f>
        <v>-1</v>
      </c>
      <c r="BI99">
        <f>IFERROR(VLOOKUP($A99, CDS3Y_bbg!BH$5:BI$241,2), -1)</f>
        <v>43424</v>
      </c>
      <c r="BJ99">
        <f>IFERROR(VLOOKUP($A99, CDS3Y_bbg!BI$5:BJ$241,2), -1)</f>
        <v>-1</v>
      </c>
      <c r="BK99">
        <f>IFERROR(VLOOKUP($A99, CDS3Y_bbg!BJ$5:BK$241,2), -1)</f>
        <v>-1</v>
      </c>
      <c r="BL99">
        <f>IFERROR(VLOOKUP($A99, CDS3Y_bbg!BK$5:BL$241,2), -1)</f>
        <v>-1</v>
      </c>
      <c r="BM99">
        <f>IFERROR(VLOOKUP($A99, CDS3Y_bbg!BL$5:BM$241,2), -1)</f>
        <v>43424</v>
      </c>
      <c r="BN99">
        <f>IFERROR(VLOOKUP($A99, CDS3Y_bbg!BM$5:BN$241,2), -1)</f>
        <v>-1</v>
      </c>
      <c r="BO99">
        <f>IFERROR(VLOOKUP($A99, CDS3Y_bbg!BN$5:BO$241,2), -1)</f>
        <v>43426</v>
      </c>
      <c r="BP99">
        <f>IFERROR(VLOOKUP($A99, CDS3Y_bbg!BO$5:BP$241,2), -1)</f>
        <v>-1</v>
      </c>
      <c r="BQ99">
        <f>IFERROR(VLOOKUP($A99, CDS3Y_bbg!BP$5:BQ$241,2), -1)</f>
        <v>-1</v>
      </c>
      <c r="BR99">
        <f>IFERROR(VLOOKUP($A99, CDS3Y_bbg!BQ$5:BR$241,2), -1)</f>
        <v>-1</v>
      </c>
      <c r="BS99">
        <f>IFERROR(VLOOKUP($A99, CDS3Y_bbg!BR$5:BS$241,2), -1)</f>
        <v>43426</v>
      </c>
      <c r="BT99">
        <f>IFERROR(VLOOKUP($A99, CDS3Y_bbg!BS$5:BT$241,2), -1)</f>
        <v>-1</v>
      </c>
      <c r="BU99">
        <f>IFERROR(VLOOKUP($A99, CDS3Y_bbg!BT$5:BU$241,2), -1)</f>
        <v>-1</v>
      </c>
      <c r="BV99">
        <f>IFERROR(VLOOKUP($A99, CDS3Y_bbg!BU$5:BV$241,2), -1)</f>
        <v>-1</v>
      </c>
      <c r="BW99">
        <f>IFERROR(VLOOKUP($A99, CDS3Y_bbg!BV$5:BW$241,2), -1)</f>
        <v>41915</v>
      </c>
      <c r="BX99">
        <f>IFERROR(VLOOKUP($A99, CDS3Y_bbg!BW$5:BX$241,2), -1)</f>
        <v>-1</v>
      </c>
      <c r="BY99">
        <f>IFERROR(VLOOKUP($A99, CDS3Y_bbg!BX$5:BY$241,2), -1)</f>
        <v>-1</v>
      </c>
      <c r="BZ99">
        <f>IFERROR(VLOOKUP($A99, CDS3Y_bbg!BY$5:BZ$241,2), -1)</f>
        <v>-1</v>
      </c>
      <c r="CA99">
        <f>IFERROR(VLOOKUP($A99, CDS3Y_bbg!BZ$5:CA$241,2), -1)</f>
        <v>41911</v>
      </c>
      <c r="CB99">
        <f>IFERROR(VLOOKUP($A99, CDS3Y_bbg!CA$5:CB$241,2), -1)</f>
        <v>-1</v>
      </c>
      <c r="CC99">
        <f>IFERROR(VLOOKUP($A99, CDS3Y_bbg!CB$5:CC$241,2), -1)</f>
        <v>41912</v>
      </c>
      <c r="CD99">
        <f>IFERROR(VLOOKUP($A99, CDS3Y_bbg!CC$5:CD$241,2), -1)</f>
        <v>-1</v>
      </c>
      <c r="CE99">
        <f>IFERROR(VLOOKUP($A99, CDS3Y_bbg!CD$5:CE$241,2), -1)</f>
        <v>43332</v>
      </c>
      <c r="CF99">
        <f>IFERROR(VLOOKUP($A99, CDS3Y_bbg!CE$5:CF$241,2), -1)</f>
        <v>27.25</v>
      </c>
      <c r="CG99">
        <f>IFERROR(VLOOKUP($A99, CDS3Y_bbg!CF$5:CG$241,2), -1)</f>
        <v>41893</v>
      </c>
      <c r="CH99">
        <f>IFERROR(VLOOKUP($A99, CDS3Y_bbg!CG$5:CH$241,2), -1)</f>
        <v>-1</v>
      </c>
      <c r="CI99">
        <f>IFERROR(VLOOKUP($A99, CDS3Y_bbg!CH$5:CI$241,2), -1)</f>
        <v>-1</v>
      </c>
      <c r="CJ99">
        <f>IFERROR(VLOOKUP($A99, CDS3Y_bbg!CI$5:CJ$241,2), -1)</f>
        <v>-1</v>
      </c>
      <c r="CK99">
        <f>IFERROR(VLOOKUP($A99, CDS3Y_bbg!CJ$5:CK$241,2), -1)</f>
        <v>41844</v>
      </c>
      <c r="CL99">
        <f>IFERROR(VLOOKUP($A99, CDS3Y_bbg!CK$5:CL$241,2), -1)</f>
        <v>86.501000000000005</v>
      </c>
      <c r="CM99">
        <f>IFERROR(VLOOKUP($A99, CDS3Y_bbg!CL$5:CM$241,2), -1)</f>
        <v>-1</v>
      </c>
      <c r="CN99">
        <f>IFERROR(VLOOKUP($A99, CDS3Y_bbg!CM$5:CN$241,2), -1)</f>
        <v>-1</v>
      </c>
    </row>
    <row r="100" spans="1:92" x14ac:dyDescent="0.25">
      <c r="A100" s="1">
        <v>39538</v>
      </c>
      <c r="B100">
        <f>IFERROR(VLOOKUP($A100, CDS3Y_bbg!A$5:B$241,2), -1)</f>
        <v>123.236</v>
      </c>
      <c r="C100">
        <f>IFERROR(VLOOKUP($A100, CDS3Y_bbg!B$5:C$241,2), -1)</f>
        <v>41831</v>
      </c>
      <c r="D100">
        <f>IFERROR(VLOOKUP($A100, CDS3Y_bbg!C$5:D$241,2), -1)</f>
        <v>132.542</v>
      </c>
      <c r="E100">
        <f>IFERROR(VLOOKUP($A100, CDS3Y_bbg!D$5:E$241,2), -1)</f>
        <v>44895</v>
      </c>
      <c r="F100">
        <f>IFERROR(VLOOKUP($A100, CDS3Y_bbg!E$5:F$241,2), -1)</f>
        <v>59.295999999999999</v>
      </c>
      <c r="G100">
        <f>IFERROR(VLOOKUP($A100, CDS3Y_bbg!F$5:G$241,2), -1)</f>
        <v>40360</v>
      </c>
      <c r="H100">
        <f>IFERROR(VLOOKUP($A100, CDS3Y_bbg!G$5:H$241,2), -1)</f>
        <v>67.603999999999999</v>
      </c>
      <c r="I100">
        <f>IFERROR(VLOOKUP($A100, CDS3Y_bbg!H$5:I$241,2), -1)</f>
        <v>44834</v>
      </c>
      <c r="J100">
        <f>IFERROR(VLOOKUP($A100, CDS3Y_bbg!I$5:J$241,2), -1)</f>
        <v>167.4</v>
      </c>
      <c r="K100">
        <f>IFERROR(VLOOKUP($A100, CDS3Y_bbg!J$5:K$241,2), -1)</f>
        <v>41819</v>
      </c>
      <c r="L100">
        <f>IFERROR(VLOOKUP($A100, CDS3Y_bbg!K$5:L$241,2), -1)</f>
        <v>98.168999999999997</v>
      </c>
      <c r="M100">
        <f>IFERROR(VLOOKUP($A100, CDS3Y_bbg!L$5:M$241,2), -1)</f>
        <v>40469</v>
      </c>
      <c r="N100">
        <f>IFERROR(VLOOKUP($A100, CDS3Y_bbg!M$5:N$241,2), -1)</f>
        <v>78.489999999999995</v>
      </c>
      <c r="O100">
        <f>IFERROR(VLOOKUP($A100, CDS3Y_bbg!N$5:O$241,2), -1)</f>
        <v>40289</v>
      </c>
      <c r="P100">
        <f>IFERROR(VLOOKUP($A100, CDS3Y_bbg!O$5:P$241,2), -1)</f>
        <v>81.513000000000005</v>
      </c>
      <c r="Q100">
        <f>IFERROR(VLOOKUP($A100, CDS3Y_bbg!P$5:Q$241,2), -1)</f>
        <v>44377</v>
      </c>
      <c r="R100">
        <f>IFERROR(VLOOKUP($A100, CDS3Y_bbg!Q$5:R$241,2), -1)</f>
        <v>92.667000000000002</v>
      </c>
      <c r="S100">
        <f>IFERROR(VLOOKUP($A100, CDS3Y_bbg!R$5:S$241,2), -1)</f>
        <v>43337</v>
      </c>
      <c r="T100">
        <f>IFERROR(VLOOKUP($A100, CDS3Y_bbg!S$5:T$241,2), -1)</f>
        <v>184.35</v>
      </c>
      <c r="U100">
        <f>IFERROR(VLOOKUP($A100, CDS3Y_bbg!T$5:U$241,2), -1)</f>
        <v>42062</v>
      </c>
      <c r="V100">
        <f>IFERROR(VLOOKUP($A100, CDS3Y_bbg!U$5:V$241,2), -1)</f>
        <v>49.167999999999999</v>
      </c>
      <c r="W100">
        <f>IFERROR(VLOOKUP($A100, CDS3Y_bbg!V$5:W$241,2), -1)</f>
        <v>42283</v>
      </c>
      <c r="X100">
        <f>IFERROR(VLOOKUP($A100, CDS3Y_bbg!W$5:X$241,2), -1)</f>
        <v>124.90600000000001</v>
      </c>
      <c r="Y100">
        <f>IFERROR(VLOOKUP($A100, CDS3Y_bbg!X$5:Y$241,2), -1)</f>
        <v>44468</v>
      </c>
      <c r="Z100">
        <f>IFERROR(VLOOKUP($A100, CDS3Y_bbg!Y$5:Z$241,2), -1)</f>
        <v>159.702</v>
      </c>
      <c r="AA100">
        <f>IFERROR(VLOOKUP($A100, CDS3Y_bbg!Z$5:AA$241,2), -1)</f>
        <v>40481</v>
      </c>
      <c r="AB100">
        <f>IFERROR(VLOOKUP($A100, CDS3Y_bbg!AA$5:AB$241,2), -1)</f>
        <v>85.802000000000007</v>
      </c>
      <c r="AC100">
        <f>IFERROR(VLOOKUP($A100, CDS3Y_bbg!AB$5:AC$241,2), -1)</f>
        <v>42676</v>
      </c>
      <c r="AD100">
        <f>IFERROR(VLOOKUP($A100, CDS3Y_bbg!AC$5:AD$241,2), -1)</f>
        <v>248.018</v>
      </c>
      <c r="AE100">
        <f>IFERROR(VLOOKUP($A100, CDS3Y_bbg!AD$5:AE$241,2), -1)</f>
        <v>41149</v>
      </c>
      <c r="AF100">
        <f>IFERROR(VLOOKUP($A100, CDS3Y_bbg!AE$5:AF$241,2), -1)</f>
        <v>-1</v>
      </c>
      <c r="AG100">
        <f>IFERROR(VLOOKUP($A100, CDS3Y_bbg!AF$5:AG$241,2), -1)</f>
        <v>42004</v>
      </c>
      <c r="AH100">
        <f>IFERROR(VLOOKUP($A100, CDS3Y_bbg!AG$5:AH$241,2), -1)</f>
        <v>-1</v>
      </c>
      <c r="AI100">
        <f>IFERROR(VLOOKUP($A100, CDS3Y_bbg!AH$5:AI$241,2), -1)</f>
        <v>-1</v>
      </c>
      <c r="AJ100">
        <f>IFERROR(VLOOKUP($A100, CDS3Y_bbg!AI$5:AJ$241,2), -1)</f>
        <v>-1</v>
      </c>
      <c r="AK100">
        <f>IFERROR(VLOOKUP($A100, CDS3Y_bbg!AJ$5:AK$241,2), -1)</f>
        <v>-1</v>
      </c>
      <c r="AL100">
        <f>IFERROR(VLOOKUP($A100, CDS3Y_bbg!AK$5:AL$241,2), -1)</f>
        <v>-1</v>
      </c>
      <c r="AM100">
        <f>IFERROR(VLOOKUP($A100, CDS3Y_bbg!AL$5:AM$241,2), -1)</f>
        <v>-1</v>
      </c>
      <c r="AN100">
        <f>IFERROR(VLOOKUP($A100, CDS3Y_bbg!AM$5:AN$241,2), -1)</f>
        <v>-1</v>
      </c>
      <c r="AO100">
        <f>IFERROR(VLOOKUP($A100, CDS3Y_bbg!AN$5:AO$241,2), -1)</f>
        <v>43424</v>
      </c>
      <c r="AP100">
        <f>IFERROR(VLOOKUP($A100, CDS3Y_bbg!AO$5:AP$241,2), -1)</f>
        <v>-1</v>
      </c>
      <c r="AQ100">
        <f>IFERROR(VLOOKUP($A100, CDS3Y_bbg!AP$5:AQ$241,2), -1)</f>
        <v>44625</v>
      </c>
      <c r="AR100">
        <f>IFERROR(VLOOKUP($A100, CDS3Y_bbg!AQ$5:AR$241,2), -1)</f>
        <v>-1</v>
      </c>
      <c r="AS100">
        <f>IFERROR(VLOOKUP($A100, CDS3Y_bbg!AR$5:AS$241,2), -1)</f>
        <v>44626</v>
      </c>
      <c r="AT100">
        <f>IFERROR(VLOOKUP($A100, CDS3Y_bbg!AS$5:AT$241,2), -1)</f>
        <v>2.2189999999999999</v>
      </c>
      <c r="AU100">
        <f>IFERROR(VLOOKUP($A100, CDS3Y_bbg!AT$5:AU$241,2), -1)</f>
        <v>-1</v>
      </c>
      <c r="AV100">
        <f>IFERROR(VLOOKUP($A100, CDS3Y_bbg!AU$5:AV$241,2), -1)</f>
        <v>-1</v>
      </c>
      <c r="AW100">
        <f>IFERROR(VLOOKUP($A100, CDS3Y_bbg!AV$5:AW$241,2), -1)</f>
        <v>41863</v>
      </c>
      <c r="AX100">
        <f>IFERROR(VLOOKUP($A100, CDS3Y_bbg!AW$5:AX$241,2), -1)</f>
        <v>56.566000000000003</v>
      </c>
      <c r="AY100">
        <f>IFERROR(VLOOKUP($A100, CDS3Y_bbg!AX$5:AY$241,2), -1)</f>
        <v>43402</v>
      </c>
      <c r="AZ100">
        <f>IFERROR(VLOOKUP($A100, CDS3Y_bbg!AY$5:AZ$241,2), -1)</f>
        <v>5.3150000000000004</v>
      </c>
      <c r="BA100">
        <f>IFERROR(VLOOKUP($A100, CDS3Y_bbg!AZ$5:BA$241,2), -1)</f>
        <v>-1</v>
      </c>
      <c r="BB100">
        <f>IFERROR(VLOOKUP($A100, CDS3Y_bbg!BA$5:BB$241,2), -1)</f>
        <v>-1</v>
      </c>
      <c r="BC100">
        <f>IFERROR(VLOOKUP($A100, CDS3Y_bbg!BB$5:BC$241,2), -1)</f>
        <v>41722</v>
      </c>
      <c r="BD100">
        <f>IFERROR(VLOOKUP($A100, CDS3Y_bbg!BC$5:BD$241,2), -1)</f>
        <v>-1</v>
      </c>
      <c r="BE100">
        <f>IFERROR(VLOOKUP($A100, CDS3Y_bbg!BD$5:BE$241,2), -1)</f>
        <v>-1</v>
      </c>
      <c r="BF100">
        <f>IFERROR(VLOOKUP($A100, CDS3Y_bbg!BE$5:BF$241,2), -1)</f>
        <v>-1</v>
      </c>
      <c r="BG100">
        <f>IFERROR(VLOOKUP($A100, CDS3Y_bbg!BF$5:BG$241,2), -1)</f>
        <v>-1</v>
      </c>
      <c r="BH100">
        <f>IFERROR(VLOOKUP($A100, CDS3Y_bbg!BG$5:BH$241,2), -1)</f>
        <v>-1</v>
      </c>
      <c r="BI100">
        <f>IFERROR(VLOOKUP($A100, CDS3Y_bbg!BH$5:BI$241,2), -1)</f>
        <v>43424</v>
      </c>
      <c r="BJ100">
        <f>IFERROR(VLOOKUP($A100, CDS3Y_bbg!BI$5:BJ$241,2), -1)</f>
        <v>-1</v>
      </c>
      <c r="BK100">
        <f>IFERROR(VLOOKUP($A100, CDS3Y_bbg!BJ$5:BK$241,2), -1)</f>
        <v>-1</v>
      </c>
      <c r="BL100">
        <f>IFERROR(VLOOKUP($A100, CDS3Y_bbg!BK$5:BL$241,2), -1)</f>
        <v>-1</v>
      </c>
      <c r="BM100">
        <f>IFERROR(VLOOKUP($A100, CDS3Y_bbg!BL$5:BM$241,2), -1)</f>
        <v>43424</v>
      </c>
      <c r="BN100">
        <f>IFERROR(VLOOKUP($A100, CDS3Y_bbg!BM$5:BN$241,2), -1)</f>
        <v>-1</v>
      </c>
      <c r="BO100">
        <f>IFERROR(VLOOKUP($A100, CDS3Y_bbg!BN$5:BO$241,2), -1)</f>
        <v>43426</v>
      </c>
      <c r="BP100">
        <f>IFERROR(VLOOKUP($A100, CDS3Y_bbg!BO$5:BP$241,2), -1)</f>
        <v>-1</v>
      </c>
      <c r="BQ100">
        <f>IFERROR(VLOOKUP($A100, CDS3Y_bbg!BP$5:BQ$241,2), -1)</f>
        <v>-1</v>
      </c>
      <c r="BR100">
        <f>IFERROR(VLOOKUP($A100, CDS3Y_bbg!BQ$5:BR$241,2), -1)</f>
        <v>-1</v>
      </c>
      <c r="BS100">
        <f>IFERROR(VLOOKUP($A100, CDS3Y_bbg!BR$5:BS$241,2), -1)</f>
        <v>43426</v>
      </c>
      <c r="BT100">
        <f>IFERROR(VLOOKUP($A100, CDS3Y_bbg!BS$5:BT$241,2), -1)</f>
        <v>-1</v>
      </c>
      <c r="BU100">
        <f>IFERROR(VLOOKUP($A100, CDS3Y_bbg!BT$5:BU$241,2), -1)</f>
        <v>-1</v>
      </c>
      <c r="BV100">
        <f>IFERROR(VLOOKUP($A100, CDS3Y_bbg!BU$5:BV$241,2), -1)</f>
        <v>-1</v>
      </c>
      <c r="BW100">
        <f>IFERROR(VLOOKUP($A100, CDS3Y_bbg!BV$5:BW$241,2), -1)</f>
        <v>41915</v>
      </c>
      <c r="BX100">
        <f>IFERROR(VLOOKUP($A100, CDS3Y_bbg!BW$5:BX$241,2), -1)</f>
        <v>-1</v>
      </c>
      <c r="BY100">
        <f>IFERROR(VLOOKUP($A100, CDS3Y_bbg!BX$5:BY$241,2), -1)</f>
        <v>-1</v>
      </c>
      <c r="BZ100">
        <f>IFERROR(VLOOKUP($A100, CDS3Y_bbg!BY$5:BZ$241,2), -1)</f>
        <v>-1</v>
      </c>
      <c r="CA100">
        <f>IFERROR(VLOOKUP($A100, CDS3Y_bbg!BZ$5:CA$241,2), -1)</f>
        <v>41911</v>
      </c>
      <c r="CB100">
        <f>IFERROR(VLOOKUP($A100, CDS3Y_bbg!CA$5:CB$241,2), -1)</f>
        <v>-1</v>
      </c>
      <c r="CC100">
        <f>IFERROR(VLOOKUP($A100, CDS3Y_bbg!CB$5:CC$241,2), -1)</f>
        <v>41912</v>
      </c>
      <c r="CD100">
        <f>IFERROR(VLOOKUP($A100, CDS3Y_bbg!CC$5:CD$241,2), -1)</f>
        <v>-1</v>
      </c>
      <c r="CE100">
        <f>IFERROR(VLOOKUP($A100, CDS3Y_bbg!CD$5:CE$241,2), -1)</f>
        <v>43332</v>
      </c>
      <c r="CF100">
        <f>IFERROR(VLOOKUP($A100, CDS3Y_bbg!CE$5:CF$241,2), -1)</f>
        <v>27.25</v>
      </c>
      <c r="CG100">
        <f>IFERROR(VLOOKUP($A100, CDS3Y_bbg!CF$5:CG$241,2), -1)</f>
        <v>41893</v>
      </c>
      <c r="CH100">
        <f>IFERROR(VLOOKUP($A100, CDS3Y_bbg!CG$5:CH$241,2), -1)</f>
        <v>-1</v>
      </c>
      <c r="CI100">
        <f>IFERROR(VLOOKUP($A100, CDS3Y_bbg!CH$5:CI$241,2), -1)</f>
        <v>-1</v>
      </c>
      <c r="CJ100">
        <f>IFERROR(VLOOKUP($A100, CDS3Y_bbg!CI$5:CJ$241,2), -1)</f>
        <v>-1</v>
      </c>
      <c r="CK100">
        <f>IFERROR(VLOOKUP($A100, CDS3Y_bbg!CJ$5:CK$241,2), -1)</f>
        <v>41844</v>
      </c>
      <c r="CL100">
        <f>IFERROR(VLOOKUP($A100, CDS3Y_bbg!CK$5:CL$241,2), -1)</f>
        <v>107.33499999999999</v>
      </c>
      <c r="CM100">
        <f>IFERROR(VLOOKUP($A100, CDS3Y_bbg!CL$5:CM$241,2), -1)</f>
        <v>-1</v>
      </c>
      <c r="CN100">
        <f>IFERROR(VLOOKUP($A100, CDS3Y_bbg!CM$5:CN$241,2), -1)</f>
        <v>-1</v>
      </c>
    </row>
    <row r="101" spans="1:92" x14ac:dyDescent="0.25">
      <c r="A101" s="1">
        <v>39568</v>
      </c>
      <c r="B101">
        <f>IFERROR(VLOOKUP($A101, CDS3Y_bbg!A$5:B$241,2), -1)</f>
        <v>70.254000000000005</v>
      </c>
      <c r="C101">
        <f>IFERROR(VLOOKUP($A101, CDS3Y_bbg!B$5:C$241,2), -1)</f>
        <v>41831</v>
      </c>
      <c r="D101">
        <f>IFERROR(VLOOKUP($A101, CDS3Y_bbg!C$5:D$241,2), -1)</f>
        <v>84.665000000000006</v>
      </c>
      <c r="E101">
        <f>IFERROR(VLOOKUP($A101, CDS3Y_bbg!D$5:E$241,2), -1)</f>
        <v>44895</v>
      </c>
      <c r="F101">
        <f>IFERROR(VLOOKUP($A101, CDS3Y_bbg!E$5:F$241,2), -1)</f>
        <v>37.887999999999998</v>
      </c>
      <c r="G101">
        <f>IFERROR(VLOOKUP($A101, CDS3Y_bbg!F$5:G$241,2), -1)</f>
        <v>40360</v>
      </c>
      <c r="H101">
        <f>IFERROR(VLOOKUP($A101, CDS3Y_bbg!G$5:H$241,2), -1)</f>
        <v>35.710999999999999</v>
      </c>
      <c r="I101">
        <f>IFERROR(VLOOKUP($A101, CDS3Y_bbg!H$5:I$241,2), -1)</f>
        <v>44834</v>
      </c>
      <c r="J101">
        <f>IFERROR(VLOOKUP($A101, CDS3Y_bbg!I$5:J$241,2), -1)</f>
        <v>107.373</v>
      </c>
      <c r="K101">
        <f>IFERROR(VLOOKUP($A101, CDS3Y_bbg!J$5:K$241,2), -1)</f>
        <v>41819</v>
      </c>
      <c r="L101">
        <f>IFERROR(VLOOKUP($A101, CDS3Y_bbg!K$5:L$241,2), -1)</f>
        <v>55.500999999999998</v>
      </c>
      <c r="M101">
        <f>IFERROR(VLOOKUP($A101, CDS3Y_bbg!L$5:M$241,2), -1)</f>
        <v>40469</v>
      </c>
      <c r="N101">
        <f>IFERROR(VLOOKUP($A101, CDS3Y_bbg!M$5:N$241,2), -1)</f>
        <v>48.328000000000003</v>
      </c>
      <c r="O101">
        <f>IFERROR(VLOOKUP($A101, CDS3Y_bbg!N$5:O$241,2), -1)</f>
        <v>40289</v>
      </c>
      <c r="P101">
        <f>IFERROR(VLOOKUP($A101, CDS3Y_bbg!O$5:P$241,2), -1)</f>
        <v>49.389000000000003</v>
      </c>
      <c r="Q101">
        <f>IFERROR(VLOOKUP($A101, CDS3Y_bbg!P$5:Q$241,2), -1)</f>
        <v>44377</v>
      </c>
      <c r="R101">
        <f>IFERROR(VLOOKUP($A101, CDS3Y_bbg!Q$5:R$241,2), -1)</f>
        <v>55.664999999999999</v>
      </c>
      <c r="S101">
        <f>IFERROR(VLOOKUP($A101, CDS3Y_bbg!R$5:S$241,2), -1)</f>
        <v>43337</v>
      </c>
      <c r="T101">
        <f>IFERROR(VLOOKUP($A101, CDS3Y_bbg!S$5:T$241,2), -1)</f>
        <v>141.84299999999999</v>
      </c>
      <c r="U101">
        <f>IFERROR(VLOOKUP($A101, CDS3Y_bbg!T$5:U$241,2), -1)</f>
        <v>42062</v>
      </c>
      <c r="V101">
        <f>IFERROR(VLOOKUP($A101, CDS3Y_bbg!U$5:V$241,2), -1)</f>
        <v>20.667999999999999</v>
      </c>
      <c r="W101">
        <f>IFERROR(VLOOKUP($A101, CDS3Y_bbg!V$5:W$241,2), -1)</f>
        <v>42283</v>
      </c>
      <c r="X101">
        <f>IFERROR(VLOOKUP($A101, CDS3Y_bbg!W$5:X$241,2), -1)</f>
        <v>81.510000000000005</v>
      </c>
      <c r="Y101">
        <f>IFERROR(VLOOKUP($A101, CDS3Y_bbg!X$5:Y$241,2), -1)</f>
        <v>44468</v>
      </c>
      <c r="Z101">
        <f>IFERROR(VLOOKUP($A101, CDS3Y_bbg!Y$5:Z$241,2), -1)</f>
        <v>95.730999999999995</v>
      </c>
      <c r="AA101">
        <f>IFERROR(VLOOKUP($A101, CDS3Y_bbg!Z$5:AA$241,2), -1)</f>
        <v>40481</v>
      </c>
      <c r="AB101">
        <f>IFERROR(VLOOKUP($A101, CDS3Y_bbg!AA$5:AB$241,2), -1)</f>
        <v>54.033000000000001</v>
      </c>
      <c r="AC101">
        <f>IFERROR(VLOOKUP($A101, CDS3Y_bbg!AB$5:AC$241,2), -1)</f>
        <v>42676</v>
      </c>
      <c r="AD101">
        <f>IFERROR(VLOOKUP($A101, CDS3Y_bbg!AC$5:AD$241,2), -1)</f>
        <v>170.17400000000001</v>
      </c>
      <c r="AE101">
        <f>IFERROR(VLOOKUP($A101, CDS3Y_bbg!AD$5:AE$241,2), -1)</f>
        <v>41149</v>
      </c>
      <c r="AF101">
        <f>IFERROR(VLOOKUP($A101, CDS3Y_bbg!AE$5:AF$241,2), -1)</f>
        <v>-1</v>
      </c>
      <c r="AG101">
        <f>IFERROR(VLOOKUP($A101, CDS3Y_bbg!AF$5:AG$241,2), -1)</f>
        <v>42004</v>
      </c>
      <c r="AH101">
        <f>IFERROR(VLOOKUP($A101, CDS3Y_bbg!AG$5:AH$241,2), -1)</f>
        <v>-1</v>
      </c>
      <c r="AI101">
        <f>IFERROR(VLOOKUP($A101, CDS3Y_bbg!AH$5:AI$241,2), -1)</f>
        <v>-1</v>
      </c>
      <c r="AJ101">
        <f>IFERROR(VLOOKUP($A101, CDS3Y_bbg!AI$5:AJ$241,2), -1)</f>
        <v>-1</v>
      </c>
      <c r="AK101">
        <f>IFERROR(VLOOKUP($A101, CDS3Y_bbg!AJ$5:AK$241,2), -1)</f>
        <v>-1</v>
      </c>
      <c r="AL101">
        <f>IFERROR(VLOOKUP($A101, CDS3Y_bbg!AK$5:AL$241,2), -1)</f>
        <v>-1</v>
      </c>
      <c r="AM101">
        <f>IFERROR(VLOOKUP($A101, CDS3Y_bbg!AL$5:AM$241,2), -1)</f>
        <v>-1</v>
      </c>
      <c r="AN101">
        <f>IFERROR(VLOOKUP($A101, CDS3Y_bbg!AM$5:AN$241,2), -1)</f>
        <v>-1</v>
      </c>
      <c r="AO101">
        <f>IFERROR(VLOOKUP($A101, CDS3Y_bbg!AN$5:AO$241,2), -1)</f>
        <v>43424</v>
      </c>
      <c r="AP101">
        <f>IFERROR(VLOOKUP($A101, CDS3Y_bbg!AO$5:AP$241,2), -1)</f>
        <v>-1</v>
      </c>
      <c r="AQ101">
        <f>IFERROR(VLOOKUP($A101, CDS3Y_bbg!AP$5:AQ$241,2), -1)</f>
        <v>44625</v>
      </c>
      <c r="AR101">
        <f>IFERROR(VLOOKUP($A101, CDS3Y_bbg!AQ$5:AR$241,2), -1)</f>
        <v>-1</v>
      </c>
      <c r="AS101">
        <f>IFERROR(VLOOKUP($A101, CDS3Y_bbg!AR$5:AS$241,2), -1)</f>
        <v>44626</v>
      </c>
      <c r="AT101">
        <f>IFERROR(VLOOKUP($A101, CDS3Y_bbg!AS$5:AT$241,2), -1)</f>
        <v>2.2189999999999999</v>
      </c>
      <c r="AU101">
        <f>IFERROR(VLOOKUP($A101, CDS3Y_bbg!AT$5:AU$241,2), -1)</f>
        <v>-1</v>
      </c>
      <c r="AV101">
        <f>IFERROR(VLOOKUP($A101, CDS3Y_bbg!AU$5:AV$241,2), -1)</f>
        <v>-1</v>
      </c>
      <c r="AW101">
        <f>IFERROR(VLOOKUP($A101, CDS3Y_bbg!AV$5:AW$241,2), -1)</f>
        <v>41863</v>
      </c>
      <c r="AX101">
        <f>IFERROR(VLOOKUP($A101, CDS3Y_bbg!AW$5:AX$241,2), -1)</f>
        <v>42.116999999999997</v>
      </c>
      <c r="AY101">
        <f>IFERROR(VLOOKUP($A101, CDS3Y_bbg!AX$5:AY$241,2), -1)</f>
        <v>43402</v>
      </c>
      <c r="AZ101">
        <f>IFERROR(VLOOKUP($A101, CDS3Y_bbg!AY$5:AZ$241,2), -1)</f>
        <v>5.3150000000000004</v>
      </c>
      <c r="BA101">
        <f>IFERROR(VLOOKUP($A101, CDS3Y_bbg!AZ$5:BA$241,2), -1)</f>
        <v>-1</v>
      </c>
      <c r="BB101">
        <f>IFERROR(VLOOKUP($A101, CDS3Y_bbg!BA$5:BB$241,2), -1)</f>
        <v>-1</v>
      </c>
      <c r="BC101">
        <f>IFERROR(VLOOKUP($A101, CDS3Y_bbg!BB$5:BC$241,2), -1)</f>
        <v>41722</v>
      </c>
      <c r="BD101">
        <f>IFERROR(VLOOKUP($A101, CDS3Y_bbg!BC$5:BD$241,2), -1)</f>
        <v>-1</v>
      </c>
      <c r="BE101">
        <f>IFERROR(VLOOKUP($A101, CDS3Y_bbg!BD$5:BE$241,2), -1)</f>
        <v>-1</v>
      </c>
      <c r="BF101">
        <f>IFERROR(VLOOKUP($A101, CDS3Y_bbg!BE$5:BF$241,2), -1)</f>
        <v>-1</v>
      </c>
      <c r="BG101">
        <f>IFERROR(VLOOKUP($A101, CDS3Y_bbg!BF$5:BG$241,2), -1)</f>
        <v>-1</v>
      </c>
      <c r="BH101">
        <f>IFERROR(VLOOKUP($A101, CDS3Y_bbg!BG$5:BH$241,2), -1)</f>
        <v>-1</v>
      </c>
      <c r="BI101">
        <f>IFERROR(VLOOKUP($A101, CDS3Y_bbg!BH$5:BI$241,2), -1)</f>
        <v>43424</v>
      </c>
      <c r="BJ101">
        <f>IFERROR(VLOOKUP($A101, CDS3Y_bbg!BI$5:BJ$241,2), -1)</f>
        <v>-1</v>
      </c>
      <c r="BK101">
        <f>IFERROR(VLOOKUP($A101, CDS3Y_bbg!BJ$5:BK$241,2), -1)</f>
        <v>-1</v>
      </c>
      <c r="BL101">
        <f>IFERROR(VLOOKUP($A101, CDS3Y_bbg!BK$5:BL$241,2), -1)</f>
        <v>-1</v>
      </c>
      <c r="BM101">
        <f>IFERROR(VLOOKUP($A101, CDS3Y_bbg!BL$5:BM$241,2), -1)</f>
        <v>43424</v>
      </c>
      <c r="BN101">
        <f>IFERROR(VLOOKUP($A101, CDS3Y_bbg!BM$5:BN$241,2), -1)</f>
        <v>-1</v>
      </c>
      <c r="BO101">
        <f>IFERROR(VLOOKUP($A101, CDS3Y_bbg!BN$5:BO$241,2), -1)</f>
        <v>43426</v>
      </c>
      <c r="BP101">
        <f>IFERROR(VLOOKUP($A101, CDS3Y_bbg!BO$5:BP$241,2), -1)</f>
        <v>-1</v>
      </c>
      <c r="BQ101">
        <f>IFERROR(VLOOKUP($A101, CDS3Y_bbg!BP$5:BQ$241,2), -1)</f>
        <v>-1</v>
      </c>
      <c r="BR101">
        <f>IFERROR(VLOOKUP($A101, CDS3Y_bbg!BQ$5:BR$241,2), -1)</f>
        <v>-1</v>
      </c>
      <c r="BS101">
        <f>IFERROR(VLOOKUP($A101, CDS3Y_bbg!BR$5:BS$241,2), -1)</f>
        <v>43426</v>
      </c>
      <c r="BT101">
        <f>IFERROR(VLOOKUP($A101, CDS3Y_bbg!BS$5:BT$241,2), -1)</f>
        <v>-1</v>
      </c>
      <c r="BU101">
        <f>IFERROR(VLOOKUP($A101, CDS3Y_bbg!BT$5:BU$241,2), -1)</f>
        <v>-1</v>
      </c>
      <c r="BV101">
        <f>IFERROR(VLOOKUP($A101, CDS3Y_bbg!BU$5:BV$241,2), -1)</f>
        <v>-1</v>
      </c>
      <c r="BW101">
        <f>IFERROR(VLOOKUP($A101, CDS3Y_bbg!BV$5:BW$241,2), -1)</f>
        <v>41915</v>
      </c>
      <c r="BX101">
        <f>IFERROR(VLOOKUP($A101, CDS3Y_bbg!BW$5:BX$241,2), -1)</f>
        <v>-1</v>
      </c>
      <c r="BY101">
        <f>IFERROR(VLOOKUP($A101, CDS3Y_bbg!BX$5:BY$241,2), -1)</f>
        <v>-1</v>
      </c>
      <c r="BZ101">
        <f>IFERROR(VLOOKUP($A101, CDS3Y_bbg!BY$5:BZ$241,2), -1)</f>
        <v>-1</v>
      </c>
      <c r="CA101">
        <f>IFERROR(VLOOKUP($A101, CDS3Y_bbg!BZ$5:CA$241,2), -1)</f>
        <v>41911</v>
      </c>
      <c r="CB101">
        <f>IFERROR(VLOOKUP($A101, CDS3Y_bbg!CA$5:CB$241,2), -1)</f>
        <v>-1</v>
      </c>
      <c r="CC101">
        <f>IFERROR(VLOOKUP($A101, CDS3Y_bbg!CB$5:CC$241,2), -1)</f>
        <v>41912</v>
      </c>
      <c r="CD101">
        <f>IFERROR(VLOOKUP($A101, CDS3Y_bbg!CC$5:CD$241,2), -1)</f>
        <v>-1</v>
      </c>
      <c r="CE101">
        <f>IFERROR(VLOOKUP($A101, CDS3Y_bbg!CD$5:CE$241,2), -1)</f>
        <v>43332</v>
      </c>
      <c r="CF101">
        <f>IFERROR(VLOOKUP($A101, CDS3Y_bbg!CE$5:CF$241,2), -1)</f>
        <v>31.5</v>
      </c>
      <c r="CG101">
        <f>IFERROR(VLOOKUP($A101, CDS3Y_bbg!CF$5:CG$241,2), -1)</f>
        <v>41893</v>
      </c>
      <c r="CH101">
        <f>IFERROR(VLOOKUP($A101, CDS3Y_bbg!CG$5:CH$241,2), -1)</f>
        <v>-1</v>
      </c>
      <c r="CI101">
        <f>IFERROR(VLOOKUP($A101, CDS3Y_bbg!CH$5:CI$241,2), -1)</f>
        <v>-1</v>
      </c>
      <c r="CJ101">
        <f>IFERROR(VLOOKUP($A101, CDS3Y_bbg!CI$5:CJ$241,2), -1)</f>
        <v>-1</v>
      </c>
      <c r="CK101">
        <f>IFERROR(VLOOKUP($A101, CDS3Y_bbg!CJ$5:CK$241,2), -1)</f>
        <v>41844</v>
      </c>
      <c r="CL101">
        <f>IFERROR(VLOOKUP($A101, CDS3Y_bbg!CK$5:CL$241,2), -1)</f>
        <v>70.334999999999994</v>
      </c>
      <c r="CM101">
        <f>IFERROR(VLOOKUP($A101, CDS3Y_bbg!CL$5:CM$241,2), -1)</f>
        <v>-1</v>
      </c>
      <c r="CN101">
        <f>IFERROR(VLOOKUP($A101, CDS3Y_bbg!CM$5:CN$241,2), -1)</f>
        <v>-1</v>
      </c>
    </row>
    <row r="102" spans="1:92" x14ac:dyDescent="0.25">
      <c r="A102" s="1">
        <v>39598</v>
      </c>
      <c r="B102">
        <f>IFERROR(VLOOKUP($A102, CDS3Y_bbg!A$5:B$241,2), -1)</f>
        <v>59.994999999999997</v>
      </c>
      <c r="C102">
        <f>IFERROR(VLOOKUP($A102, CDS3Y_bbg!B$5:C$241,2), -1)</f>
        <v>41831</v>
      </c>
      <c r="D102">
        <f>IFERROR(VLOOKUP($A102, CDS3Y_bbg!C$5:D$241,2), -1)</f>
        <v>90.334999999999994</v>
      </c>
      <c r="E102">
        <f>IFERROR(VLOOKUP($A102, CDS3Y_bbg!D$5:E$241,2), -1)</f>
        <v>44895</v>
      </c>
      <c r="F102">
        <f>IFERROR(VLOOKUP($A102, CDS3Y_bbg!E$5:F$241,2), -1)</f>
        <v>30.68</v>
      </c>
      <c r="G102">
        <f>IFERROR(VLOOKUP($A102, CDS3Y_bbg!F$5:G$241,2), -1)</f>
        <v>40360</v>
      </c>
      <c r="H102">
        <f>IFERROR(VLOOKUP($A102, CDS3Y_bbg!G$5:H$241,2), -1)</f>
        <v>41.673000000000002</v>
      </c>
      <c r="I102">
        <f>IFERROR(VLOOKUP($A102, CDS3Y_bbg!H$5:I$241,2), -1)</f>
        <v>44834</v>
      </c>
      <c r="J102">
        <f>IFERROR(VLOOKUP($A102, CDS3Y_bbg!I$5:J$241,2), -1)</f>
        <v>79.863</v>
      </c>
      <c r="K102">
        <f>IFERROR(VLOOKUP($A102, CDS3Y_bbg!J$5:K$241,2), -1)</f>
        <v>41819</v>
      </c>
      <c r="L102">
        <f>IFERROR(VLOOKUP($A102, CDS3Y_bbg!K$5:L$241,2), -1)</f>
        <v>45.17</v>
      </c>
      <c r="M102">
        <f>IFERROR(VLOOKUP($A102, CDS3Y_bbg!L$5:M$241,2), -1)</f>
        <v>40469</v>
      </c>
      <c r="N102">
        <f>IFERROR(VLOOKUP($A102, CDS3Y_bbg!M$5:N$241,2), -1)</f>
        <v>61.722999999999999</v>
      </c>
      <c r="O102">
        <f>IFERROR(VLOOKUP($A102, CDS3Y_bbg!N$5:O$241,2), -1)</f>
        <v>40289</v>
      </c>
      <c r="P102">
        <f>IFERROR(VLOOKUP($A102, CDS3Y_bbg!O$5:P$241,2), -1)</f>
        <v>69.713999999999999</v>
      </c>
      <c r="Q102">
        <f>IFERROR(VLOOKUP($A102, CDS3Y_bbg!P$5:Q$241,2), -1)</f>
        <v>44377</v>
      </c>
      <c r="R102">
        <f>IFERROR(VLOOKUP($A102, CDS3Y_bbg!Q$5:R$241,2), -1)</f>
        <v>51.274000000000001</v>
      </c>
      <c r="S102">
        <f>IFERROR(VLOOKUP($A102, CDS3Y_bbg!R$5:S$241,2), -1)</f>
        <v>43337</v>
      </c>
      <c r="T102">
        <f>IFERROR(VLOOKUP($A102, CDS3Y_bbg!S$5:T$241,2), -1)</f>
        <v>162.02000000000001</v>
      </c>
      <c r="U102">
        <f>IFERROR(VLOOKUP($A102, CDS3Y_bbg!T$5:U$241,2), -1)</f>
        <v>42062</v>
      </c>
      <c r="V102">
        <f>IFERROR(VLOOKUP($A102, CDS3Y_bbg!U$5:V$241,2), -1)</f>
        <v>26.001999999999999</v>
      </c>
      <c r="W102">
        <f>IFERROR(VLOOKUP($A102, CDS3Y_bbg!V$5:W$241,2), -1)</f>
        <v>42283</v>
      </c>
      <c r="X102">
        <f>IFERROR(VLOOKUP($A102, CDS3Y_bbg!W$5:X$241,2), -1)</f>
        <v>65.17</v>
      </c>
      <c r="Y102">
        <f>IFERROR(VLOOKUP($A102, CDS3Y_bbg!X$5:Y$241,2), -1)</f>
        <v>44468</v>
      </c>
      <c r="Z102">
        <f>IFERROR(VLOOKUP($A102, CDS3Y_bbg!Y$5:Z$241,2), -1)</f>
        <v>120.04</v>
      </c>
      <c r="AA102">
        <f>IFERROR(VLOOKUP($A102, CDS3Y_bbg!Z$5:AA$241,2), -1)</f>
        <v>40481</v>
      </c>
      <c r="AB102">
        <f>IFERROR(VLOOKUP($A102, CDS3Y_bbg!AA$5:AB$241,2), -1)</f>
        <v>54.206000000000003</v>
      </c>
      <c r="AC102">
        <f>IFERROR(VLOOKUP($A102, CDS3Y_bbg!AB$5:AC$241,2), -1)</f>
        <v>42676</v>
      </c>
      <c r="AD102">
        <f>IFERROR(VLOOKUP($A102, CDS3Y_bbg!AC$5:AD$241,2), -1)</f>
        <v>176.76499999999999</v>
      </c>
      <c r="AE102">
        <f>IFERROR(VLOOKUP($A102, CDS3Y_bbg!AD$5:AE$241,2), -1)</f>
        <v>41149</v>
      </c>
      <c r="AF102">
        <f>IFERROR(VLOOKUP($A102, CDS3Y_bbg!AE$5:AF$241,2), -1)</f>
        <v>-1</v>
      </c>
      <c r="AG102">
        <f>IFERROR(VLOOKUP($A102, CDS3Y_bbg!AF$5:AG$241,2), -1)</f>
        <v>42004</v>
      </c>
      <c r="AH102">
        <f>IFERROR(VLOOKUP($A102, CDS3Y_bbg!AG$5:AH$241,2), -1)</f>
        <v>-1</v>
      </c>
      <c r="AI102">
        <f>IFERROR(VLOOKUP($A102, CDS3Y_bbg!AH$5:AI$241,2), -1)</f>
        <v>-1</v>
      </c>
      <c r="AJ102">
        <f>IFERROR(VLOOKUP($A102, CDS3Y_bbg!AI$5:AJ$241,2), -1)</f>
        <v>-1</v>
      </c>
      <c r="AK102">
        <f>IFERROR(VLOOKUP($A102, CDS3Y_bbg!AJ$5:AK$241,2), -1)</f>
        <v>-1</v>
      </c>
      <c r="AL102">
        <f>IFERROR(VLOOKUP($A102, CDS3Y_bbg!AK$5:AL$241,2), -1)</f>
        <v>-1</v>
      </c>
      <c r="AM102">
        <f>IFERROR(VLOOKUP($A102, CDS3Y_bbg!AL$5:AM$241,2), -1)</f>
        <v>-1</v>
      </c>
      <c r="AN102">
        <f>IFERROR(VLOOKUP($A102, CDS3Y_bbg!AM$5:AN$241,2), -1)</f>
        <v>-1</v>
      </c>
      <c r="AO102">
        <f>IFERROR(VLOOKUP($A102, CDS3Y_bbg!AN$5:AO$241,2), -1)</f>
        <v>43424</v>
      </c>
      <c r="AP102">
        <f>IFERROR(VLOOKUP($A102, CDS3Y_bbg!AO$5:AP$241,2), -1)</f>
        <v>-1</v>
      </c>
      <c r="AQ102">
        <f>IFERROR(VLOOKUP($A102, CDS3Y_bbg!AP$5:AQ$241,2), -1)</f>
        <v>44625</v>
      </c>
      <c r="AR102">
        <f>IFERROR(VLOOKUP($A102, CDS3Y_bbg!AQ$5:AR$241,2), -1)</f>
        <v>-1</v>
      </c>
      <c r="AS102">
        <f>IFERROR(VLOOKUP($A102, CDS3Y_bbg!AR$5:AS$241,2), -1)</f>
        <v>44626</v>
      </c>
      <c r="AT102">
        <f>IFERROR(VLOOKUP($A102, CDS3Y_bbg!AS$5:AT$241,2), -1)</f>
        <v>2.2189999999999999</v>
      </c>
      <c r="AU102">
        <f>IFERROR(VLOOKUP($A102, CDS3Y_bbg!AT$5:AU$241,2), -1)</f>
        <v>-1</v>
      </c>
      <c r="AV102">
        <f>IFERROR(VLOOKUP($A102, CDS3Y_bbg!AU$5:AV$241,2), -1)</f>
        <v>-1</v>
      </c>
      <c r="AW102">
        <f>IFERROR(VLOOKUP($A102, CDS3Y_bbg!AV$5:AW$241,2), -1)</f>
        <v>41863</v>
      </c>
      <c r="AX102">
        <f>IFERROR(VLOOKUP($A102, CDS3Y_bbg!AW$5:AX$241,2), -1)</f>
        <v>32.25</v>
      </c>
      <c r="AY102">
        <f>IFERROR(VLOOKUP($A102, CDS3Y_bbg!AX$5:AY$241,2), -1)</f>
        <v>43402</v>
      </c>
      <c r="AZ102">
        <f>IFERROR(VLOOKUP($A102, CDS3Y_bbg!AY$5:AZ$241,2), -1)</f>
        <v>5.3150000000000004</v>
      </c>
      <c r="BA102">
        <f>IFERROR(VLOOKUP($A102, CDS3Y_bbg!AZ$5:BA$241,2), -1)</f>
        <v>-1</v>
      </c>
      <c r="BB102">
        <f>IFERROR(VLOOKUP($A102, CDS3Y_bbg!BA$5:BB$241,2), -1)</f>
        <v>-1</v>
      </c>
      <c r="BC102">
        <f>IFERROR(VLOOKUP($A102, CDS3Y_bbg!BB$5:BC$241,2), -1)</f>
        <v>41722</v>
      </c>
      <c r="BD102">
        <f>IFERROR(VLOOKUP($A102, CDS3Y_bbg!BC$5:BD$241,2), -1)</f>
        <v>-1</v>
      </c>
      <c r="BE102">
        <f>IFERROR(VLOOKUP($A102, CDS3Y_bbg!BD$5:BE$241,2), -1)</f>
        <v>-1</v>
      </c>
      <c r="BF102">
        <f>IFERROR(VLOOKUP($A102, CDS3Y_bbg!BE$5:BF$241,2), -1)</f>
        <v>-1</v>
      </c>
      <c r="BG102">
        <f>IFERROR(VLOOKUP($A102, CDS3Y_bbg!BF$5:BG$241,2), -1)</f>
        <v>-1</v>
      </c>
      <c r="BH102">
        <f>IFERROR(VLOOKUP($A102, CDS3Y_bbg!BG$5:BH$241,2), -1)</f>
        <v>-1</v>
      </c>
      <c r="BI102">
        <f>IFERROR(VLOOKUP($A102, CDS3Y_bbg!BH$5:BI$241,2), -1)</f>
        <v>43424</v>
      </c>
      <c r="BJ102">
        <f>IFERROR(VLOOKUP($A102, CDS3Y_bbg!BI$5:BJ$241,2), -1)</f>
        <v>-1</v>
      </c>
      <c r="BK102">
        <f>IFERROR(VLOOKUP($A102, CDS3Y_bbg!BJ$5:BK$241,2), -1)</f>
        <v>-1</v>
      </c>
      <c r="BL102">
        <f>IFERROR(VLOOKUP($A102, CDS3Y_bbg!BK$5:BL$241,2), -1)</f>
        <v>-1</v>
      </c>
      <c r="BM102">
        <f>IFERROR(VLOOKUP($A102, CDS3Y_bbg!BL$5:BM$241,2), -1)</f>
        <v>43424</v>
      </c>
      <c r="BN102">
        <f>IFERROR(VLOOKUP($A102, CDS3Y_bbg!BM$5:BN$241,2), -1)</f>
        <v>-1</v>
      </c>
      <c r="BO102">
        <f>IFERROR(VLOOKUP($A102, CDS3Y_bbg!BN$5:BO$241,2), -1)</f>
        <v>43426</v>
      </c>
      <c r="BP102">
        <f>IFERROR(VLOOKUP($A102, CDS3Y_bbg!BO$5:BP$241,2), -1)</f>
        <v>-1</v>
      </c>
      <c r="BQ102">
        <f>IFERROR(VLOOKUP($A102, CDS3Y_bbg!BP$5:BQ$241,2), -1)</f>
        <v>-1</v>
      </c>
      <c r="BR102">
        <f>IFERROR(VLOOKUP($A102, CDS3Y_bbg!BQ$5:BR$241,2), -1)</f>
        <v>-1</v>
      </c>
      <c r="BS102">
        <f>IFERROR(VLOOKUP($A102, CDS3Y_bbg!BR$5:BS$241,2), -1)</f>
        <v>43426</v>
      </c>
      <c r="BT102">
        <f>IFERROR(VLOOKUP($A102, CDS3Y_bbg!BS$5:BT$241,2), -1)</f>
        <v>-1</v>
      </c>
      <c r="BU102">
        <f>IFERROR(VLOOKUP($A102, CDS3Y_bbg!BT$5:BU$241,2), -1)</f>
        <v>-1</v>
      </c>
      <c r="BV102">
        <f>IFERROR(VLOOKUP($A102, CDS3Y_bbg!BU$5:BV$241,2), -1)</f>
        <v>-1</v>
      </c>
      <c r="BW102">
        <f>IFERROR(VLOOKUP($A102, CDS3Y_bbg!BV$5:BW$241,2), -1)</f>
        <v>41915</v>
      </c>
      <c r="BX102">
        <f>IFERROR(VLOOKUP($A102, CDS3Y_bbg!BW$5:BX$241,2), -1)</f>
        <v>-1</v>
      </c>
      <c r="BY102">
        <f>IFERROR(VLOOKUP($A102, CDS3Y_bbg!BX$5:BY$241,2), -1)</f>
        <v>-1</v>
      </c>
      <c r="BZ102">
        <f>IFERROR(VLOOKUP($A102, CDS3Y_bbg!BY$5:BZ$241,2), -1)</f>
        <v>-1</v>
      </c>
      <c r="CA102">
        <f>IFERROR(VLOOKUP($A102, CDS3Y_bbg!BZ$5:CA$241,2), -1)</f>
        <v>41911</v>
      </c>
      <c r="CB102">
        <f>IFERROR(VLOOKUP($A102, CDS3Y_bbg!CA$5:CB$241,2), -1)</f>
        <v>-1</v>
      </c>
      <c r="CC102">
        <f>IFERROR(VLOOKUP($A102, CDS3Y_bbg!CB$5:CC$241,2), -1)</f>
        <v>41912</v>
      </c>
      <c r="CD102">
        <f>IFERROR(VLOOKUP($A102, CDS3Y_bbg!CC$5:CD$241,2), -1)</f>
        <v>-1</v>
      </c>
      <c r="CE102">
        <f>IFERROR(VLOOKUP($A102, CDS3Y_bbg!CD$5:CE$241,2), -1)</f>
        <v>43332</v>
      </c>
      <c r="CF102">
        <f>IFERROR(VLOOKUP($A102, CDS3Y_bbg!CE$5:CF$241,2), -1)</f>
        <v>17.5</v>
      </c>
      <c r="CG102">
        <f>IFERROR(VLOOKUP($A102, CDS3Y_bbg!CF$5:CG$241,2), -1)</f>
        <v>41893</v>
      </c>
      <c r="CH102">
        <f>IFERROR(VLOOKUP($A102, CDS3Y_bbg!CG$5:CH$241,2), -1)</f>
        <v>-1</v>
      </c>
      <c r="CI102">
        <f>IFERROR(VLOOKUP($A102, CDS3Y_bbg!CH$5:CI$241,2), -1)</f>
        <v>-1</v>
      </c>
      <c r="CJ102">
        <f>IFERROR(VLOOKUP($A102, CDS3Y_bbg!CI$5:CJ$241,2), -1)</f>
        <v>-1</v>
      </c>
      <c r="CK102">
        <f>IFERROR(VLOOKUP($A102, CDS3Y_bbg!CJ$5:CK$241,2), -1)</f>
        <v>41844</v>
      </c>
      <c r="CL102">
        <f>IFERROR(VLOOKUP($A102, CDS3Y_bbg!CK$5:CL$241,2), -1)</f>
        <v>60.753</v>
      </c>
      <c r="CM102">
        <f>IFERROR(VLOOKUP($A102, CDS3Y_bbg!CL$5:CM$241,2), -1)</f>
        <v>-1</v>
      </c>
      <c r="CN102">
        <f>IFERROR(VLOOKUP($A102, CDS3Y_bbg!CM$5:CN$241,2), -1)</f>
        <v>-1</v>
      </c>
    </row>
    <row r="103" spans="1:92" x14ac:dyDescent="0.25">
      <c r="A103" s="1">
        <v>39629</v>
      </c>
      <c r="B103">
        <f>IFERROR(VLOOKUP($A103, CDS3Y_bbg!A$5:B$241,2), -1)</f>
        <v>84</v>
      </c>
      <c r="C103">
        <f>IFERROR(VLOOKUP($A103, CDS3Y_bbg!B$5:C$241,2), -1)</f>
        <v>41831</v>
      </c>
      <c r="D103">
        <f>IFERROR(VLOOKUP($A103, CDS3Y_bbg!C$5:D$241,2), -1)</f>
        <v>116.119</v>
      </c>
      <c r="E103">
        <f>IFERROR(VLOOKUP($A103, CDS3Y_bbg!D$5:E$241,2), -1)</f>
        <v>44895</v>
      </c>
      <c r="F103">
        <f>IFERROR(VLOOKUP($A103, CDS3Y_bbg!E$5:F$241,2), -1)</f>
        <v>40.146999999999998</v>
      </c>
      <c r="G103">
        <f>IFERROR(VLOOKUP($A103, CDS3Y_bbg!F$5:G$241,2), -1)</f>
        <v>40360</v>
      </c>
      <c r="H103">
        <f>IFERROR(VLOOKUP($A103, CDS3Y_bbg!G$5:H$241,2), -1)</f>
        <v>60.054000000000002</v>
      </c>
      <c r="I103">
        <f>IFERROR(VLOOKUP($A103, CDS3Y_bbg!H$5:I$241,2), -1)</f>
        <v>44834</v>
      </c>
      <c r="J103">
        <f>IFERROR(VLOOKUP($A103, CDS3Y_bbg!I$5:J$241,2), -1)</f>
        <v>116.16800000000001</v>
      </c>
      <c r="K103">
        <f>IFERROR(VLOOKUP($A103, CDS3Y_bbg!J$5:K$241,2), -1)</f>
        <v>41819</v>
      </c>
      <c r="L103">
        <f>IFERROR(VLOOKUP($A103, CDS3Y_bbg!K$5:L$241,2), -1)</f>
        <v>57.271999999999998</v>
      </c>
      <c r="M103">
        <f>IFERROR(VLOOKUP($A103, CDS3Y_bbg!L$5:M$241,2), -1)</f>
        <v>40469</v>
      </c>
      <c r="N103">
        <f>IFERROR(VLOOKUP($A103, CDS3Y_bbg!M$5:N$241,2), -1)</f>
        <v>68.503</v>
      </c>
      <c r="O103">
        <f>IFERROR(VLOOKUP($A103, CDS3Y_bbg!N$5:O$241,2), -1)</f>
        <v>40289</v>
      </c>
      <c r="P103">
        <f>IFERROR(VLOOKUP($A103, CDS3Y_bbg!O$5:P$241,2), -1)</f>
        <v>81.864999999999995</v>
      </c>
      <c r="Q103">
        <f>IFERROR(VLOOKUP($A103, CDS3Y_bbg!P$5:Q$241,2), -1)</f>
        <v>44377</v>
      </c>
      <c r="R103">
        <f>IFERROR(VLOOKUP($A103, CDS3Y_bbg!Q$5:R$241,2), -1)</f>
        <v>79.239000000000004</v>
      </c>
      <c r="S103">
        <f>IFERROR(VLOOKUP($A103, CDS3Y_bbg!R$5:S$241,2), -1)</f>
        <v>43337</v>
      </c>
      <c r="T103">
        <f>IFERROR(VLOOKUP($A103, CDS3Y_bbg!S$5:T$241,2), -1)</f>
        <v>200.965</v>
      </c>
      <c r="U103">
        <f>IFERROR(VLOOKUP($A103, CDS3Y_bbg!T$5:U$241,2), -1)</f>
        <v>42062</v>
      </c>
      <c r="V103">
        <f>IFERROR(VLOOKUP($A103, CDS3Y_bbg!U$5:V$241,2), -1)</f>
        <v>35.503999999999998</v>
      </c>
      <c r="W103">
        <f>IFERROR(VLOOKUP($A103, CDS3Y_bbg!V$5:W$241,2), -1)</f>
        <v>42283</v>
      </c>
      <c r="X103">
        <f>IFERROR(VLOOKUP($A103, CDS3Y_bbg!W$5:X$241,2), -1)</f>
        <v>85.332999999999998</v>
      </c>
      <c r="Y103">
        <f>IFERROR(VLOOKUP($A103, CDS3Y_bbg!X$5:Y$241,2), -1)</f>
        <v>44468</v>
      </c>
      <c r="Z103">
        <f>IFERROR(VLOOKUP($A103, CDS3Y_bbg!Y$5:Z$241,2), -1)</f>
        <v>152.18299999999999</v>
      </c>
      <c r="AA103">
        <f>IFERROR(VLOOKUP($A103, CDS3Y_bbg!Z$5:AA$241,2), -1)</f>
        <v>40481</v>
      </c>
      <c r="AB103">
        <f>IFERROR(VLOOKUP($A103, CDS3Y_bbg!AA$5:AB$241,2), -1)</f>
        <v>78.709000000000003</v>
      </c>
      <c r="AC103">
        <f>IFERROR(VLOOKUP($A103, CDS3Y_bbg!AB$5:AC$241,2), -1)</f>
        <v>42676</v>
      </c>
      <c r="AD103">
        <f>IFERROR(VLOOKUP($A103, CDS3Y_bbg!AC$5:AD$241,2), -1)</f>
        <v>237.33799999999999</v>
      </c>
      <c r="AE103">
        <f>IFERROR(VLOOKUP($A103, CDS3Y_bbg!AD$5:AE$241,2), -1)</f>
        <v>41149</v>
      </c>
      <c r="AF103">
        <f>IFERROR(VLOOKUP($A103, CDS3Y_bbg!AE$5:AF$241,2), -1)</f>
        <v>-1</v>
      </c>
      <c r="AG103">
        <f>IFERROR(VLOOKUP($A103, CDS3Y_bbg!AF$5:AG$241,2), -1)</f>
        <v>42004</v>
      </c>
      <c r="AH103">
        <f>IFERROR(VLOOKUP($A103, CDS3Y_bbg!AG$5:AH$241,2), -1)</f>
        <v>-1</v>
      </c>
      <c r="AI103">
        <f>IFERROR(VLOOKUP($A103, CDS3Y_bbg!AH$5:AI$241,2), -1)</f>
        <v>-1</v>
      </c>
      <c r="AJ103">
        <f>IFERROR(VLOOKUP($A103, CDS3Y_bbg!AI$5:AJ$241,2), -1)</f>
        <v>-1</v>
      </c>
      <c r="AK103">
        <f>IFERROR(VLOOKUP($A103, CDS3Y_bbg!AJ$5:AK$241,2), -1)</f>
        <v>-1</v>
      </c>
      <c r="AL103">
        <f>IFERROR(VLOOKUP($A103, CDS3Y_bbg!AK$5:AL$241,2), -1)</f>
        <v>-1</v>
      </c>
      <c r="AM103">
        <f>IFERROR(VLOOKUP($A103, CDS3Y_bbg!AL$5:AM$241,2), -1)</f>
        <v>-1</v>
      </c>
      <c r="AN103">
        <f>IFERROR(VLOOKUP($A103, CDS3Y_bbg!AM$5:AN$241,2), -1)</f>
        <v>-1</v>
      </c>
      <c r="AO103">
        <f>IFERROR(VLOOKUP($A103, CDS3Y_bbg!AN$5:AO$241,2), -1)</f>
        <v>43424</v>
      </c>
      <c r="AP103">
        <f>IFERROR(VLOOKUP($A103, CDS3Y_bbg!AO$5:AP$241,2), -1)</f>
        <v>-1</v>
      </c>
      <c r="AQ103">
        <f>IFERROR(VLOOKUP($A103, CDS3Y_bbg!AP$5:AQ$241,2), -1)</f>
        <v>44625</v>
      </c>
      <c r="AR103">
        <f>IFERROR(VLOOKUP($A103, CDS3Y_bbg!AQ$5:AR$241,2), -1)</f>
        <v>-1</v>
      </c>
      <c r="AS103">
        <f>IFERROR(VLOOKUP($A103, CDS3Y_bbg!AR$5:AS$241,2), -1)</f>
        <v>44626</v>
      </c>
      <c r="AT103">
        <f>IFERROR(VLOOKUP($A103, CDS3Y_bbg!AS$5:AT$241,2), -1)</f>
        <v>2.2189999999999999</v>
      </c>
      <c r="AU103">
        <f>IFERROR(VLOOKUP($A103, CDS3Y_bbg!AT$5:AU$241,2), -1)</f>
        <v>-1</v>
      </c>
      <c r="AV103">
        <f>IFERROR(VLOOKUP($A103, CDS3Y_bbg!AU$5:AV$241,2), -1)</f>
        <v>-1</v>
      </c>
      <c r="AW103">
        <f>IFERROR(VLOOKUP($A103, CDS3Y_bbg!AV$5:AW$241,2), -1)</f>
        <v>41863</v>
      </c>
      <c r="AX103">
        <f>IFERROR(VLOOKUP($A103, CDS3Y_bbg!AW$5:AX$241,2), -1)</f>
        <v>32.25</v>
      </c>
      <c r="AY103">
        <f>IFERROR(VLOOKUP($A103, CDS3Y_bbg!AX$5:AY$241,2), -1)</f>
        <v>43402</v>
      </c>
      <c r="AZ103">
        <f>IFERROR(VLOOKUP($A103, CDS3Y_bbg!AY$5:AZ$241,2), -1)</f>
        <v>5.3150000000000004</v>
      </c>
      <c r="BA103">
        <f>IFERROR(VLOOKUP($A103, CDS3Y_bbg!AZ$5:BA$241,2), -1)</f>
        <v>-1</v>
      </c>
      <c r="BB103">
        <f>IFERROR(VLOOKUP($A103, CDS3Y_bbg!BA$5:BB$241,2), -1)</f>
        <v>-1</v>
      </c>
      <c r="BC103">
        <f>IFERROR(VLOOKUP($A103, CDS3Y_bbg!BB$5:BC$241,2), -1)</f>
        <v>41722</v>
      </c>
      <c r="BD103">
        <f>IFERROR(VLOOKUP($A103, CDS3Y_bbg!BC$5:BD$241,2), -1)</f>
        <v>-1</v>
      </c>
      <c r="BE103">
        <f>IFERROR(VLOOKUP($A103, CDS3Y_bbg!BD$5:BE$241,2), -1)</f>
        <v>-1</v>
      </c>
      <c r="BF103">
        <f>IFERROR(VLOOKUP($A103, CDS3Y_bbg!BE$5:BF$241,2), -1)</f>
        <v>-1</v>
      </c>
      <c r="BG103">
        <f>IFERROR(VLOOKUP($A103, CDS3Y_bbg!BF$5:BG$241,2), -1)</f>
        <v>-1</v>
      </c>
      <c r="BH103">
        <f>IFERROR(VLOOKUP($A103, CDS3Y_bbg!BG$5:BH$241,2), -1)</f>
        <v>-1</v>
      </c>
      <c r="BI103">
        <f>IFERROR(VLOOKUP($A103, CDS3Y_bbg!BH$5:BI$241,2), -1)</f>
        <v>43424</v>
      </c>
      <c r="BJ103">
        <f>IFERROR(VLOOKUP($A103, CDS3Y_bbg!BI$5:BJ$241,2), -1)</f>
        <v>-1</v>
      </c>
      <c r="BK103">
        <f>IFERROR(VLOOKUP($A103, CDS3Y_bbg!BJ$5:BK$241,2), -1)</f>
        <v>-1</v>
      </c>
      <c r="BL103">
        <f>IFERROR(VLOOKUP($A103, CDS3Y_bbg!BK$5:BL$241,2), -1)</f>
        <v>-1</v>
      </c>
      <c r="BM103">
        <f>IFERROR(VLOOKUP($A103, CDS3Y_bbg!BL$5:BM$241,2), -1)</f>
        <v>43424</v>
      </c>
      <c r="BN103">
        <f>IFERROR(VLOOKUP($A103, CDS3Y_bbg!BM$5:BN$241,2), -1)</f>
        <v>-1</v>
      </c>
      <c r="BO103">
        <f>IFERROR(VLOOKUP($A103, CDS3Y_bbg!BN$5:BO$241,2), -1)</f>
        <v>43426</v>
      </c>
      <c r="BP103">
        <f>IFERROR(VLOOKUP($A103, CDS3Y_bbg!BO$5:BP$241,2), -1)</f>
        <v>-1</v>
      </c>
      <c r="BQ103">
        <f>IFERROR(VLOOKUP($A103, CDS3Y_bbg!BP$5:BQ$241,2), -1)</f>
        <v>-1</v>
      </c>
      <c r="BR103">
        <f>IFERROR(VLOOKUP($A103, CDS3Y_bbg!BQ$5:BR$241,2), -1)</f>
        <v>-1</v>
      </c>
      <c r="BS103">
        <f>IFERROR(VLOOKUP($A103, CDS3Y_bbg!BR$5:BS$241,2), -1)</f>
        <v>43426</v>
      </c>
      <c r="BT103">
        <f>IFERROR(VLOOKUP($A103, CDS3Y_bbg!BS$5:BT$241,2), -1)</f>
        <v>-1</v>
      </c>
      <c r="BU103">
        <f>IFERROR(VLOOKUP($A103, CDS3Y_bbg!BT$5:BU$241,2), -1)</f>
        <v>-1</v>
      </c>
      <c r="BV103">
        <f>IFERROR(VLOOKUP($A103, CDS3Y_bbg!BU$5:BV$241,2), -1)</f>
        <v>-1</v>
      </c>
      <c r="BW103">
        <f>IFERROR(VLOOKUP($A103, CDS3Y_bbg!BV$5:BW$241,2), -1)</f>
        <v>41915</v>
      </c>
      <c r="BX103">
        <f>IFERROR(VLOOKUP($A103, CDS3Y_bbg!BW$5:BX$241,2), -1)</f>
        <v>-1</v>
      </c>
      <c r="BY103">
        <f>IFERROR(VLOOKUP($A103, CDS3Y_bbg!BX$5:BY$241,2), -1)</f>
        <v>-1</v>
      </c>
      <c r="BZ103">
        <f>IFERROR(VLOOKUP($A103, CDS3Y_bbg!BY$5:BZ$241,2), -1)</f>
        <v>-1</v>
      </c>
      <c r="CA103">
        <f>IFERROR(VLOOKUP($A103, CDS3Y_bbg!BZ$5:CA$241,2), -1)</f>
        <v>41911</v>
      </c>
      <c r="CB103">
        <f>IFERROR(VLOOKUP($A103, CDS3Y_bbg!CA$5:CB$241,2), -1)</f>
        <v>-1</v>
      </c>
      <c r="CC103">
        <f>IFERROR(VLOOKUP($A103, CDS3Y_bbg!CB$5:CC$241,2), -1)</f>
        <v>41912</v>
      </c>
      <c r="CD103">
        <f>IFERROR(VLOOKUP($A103, CDS3Y_bbg!CC$5:CD$241,2), -1)</f>
        <v>-1</v>
      </c>
      <c r="CE103">
        <f>IFERROR(VLOOKUP($A103, CDS3Y_bbg!CD$5:CE$241,2), -1)</f>
        <v>43332</v>
      </c>
      <c r="CF103">
        <f>IFERROR(VLOOKUP($A103, CDS3Y_bbg!CE$5:CF$241,2), -1)</f>
        <v>17.5</v>
      </c>
      <c r="CG103">
        <f>IFERROR(VLOOKUP($A103, CDS3Y_bbg!CF$5:CG$241,2), -1)</f>
        <v>41893</v>
      </c>
      <c r="CH103">
        <f>IFERROR(VLOOKUP($A103, CDS3Y_bbg!CG$5:CH$241,2), -1)</f>
        <v>-1</v>
      </c>
      <c r="CI103">
        <f>IFERROR(VLOOKUP($A103, CDS3Y_bbg!CH$5:CI$241,2), -1)</f>
        <v>-1</v>
      </c>
      <c r="CJ103">
        <f>IFERROR(VLOOKUP($A103, CDS3Y_bbg!CI$5:CJ$241,2), -1)</f>
        <v>-1</v>
      </c>
      <c r="CK103">
        <f>IFERROR(VLOOKUP($A103, CDS3Y_bbg!CJ$5:CK$241,2), -1)</f>
        <v>41844</v>
      </c>
      <c r="CL103">
        <f>IFERROR(VLOOKUP($A103, CDS3Y_bbg!CK$5:CL$241,2), -1)</f>
        <v>74.751000000000005</v>
      </c>
      <c r="CM103">
        <f>IFERROR(VLOOKUP($A103, CDS3Y_bbg!CL$5:CM$241,2), -1)</f>
        <v>-1</v>
      </c>
      <c r="CN103">
        <f>IFERROR(VLOOKUP($A103, CDS3Y_bbg!CM$5:CN$241,2), -1)</f>
        <v>-1</v>
      </c>
    </row>
    <row r="104" spans="1:92" x14ac:dyDescent="0.25">
      <c r="A104" s="1">
        <v>39660</v>
      </c>
      <c r="B104">
        <f>IFERROR(VLOOKUP($A104, CDS3Y_bbg!A$5:B$241,2), -1)</f>
        <v>86.066999999999993</v>
      </c>
      <c r="C104">
        <f>IFERROR(VLOOKUP($A104, CDS3Y_bbg!B$5:C$241,2), -1)</f>
        <v>41831</v>
      </c>
      <c r="D104">
        <f>IFERROR(VLOOKUP($A104, CDS3Y_bbg!C$5:D$241,2), -1)</f>
        <v>118.505</v>
      </c>
      <c r="E104">
        <f>IFERROR(VLOOKUP($A104, CDS3Y_bbg!D$5:E$241,2), -1)</f>
        <v>44895</v>
      </c>
      <c r="F104">
        <f>IFERROR(VLOOKUP($A104, CDS3Y_bbg!E$5:F$241,2), -1)</f>
        <v>43.161999999999999</v>
      </c>
      <c r="G104">
        <f>IFERROR(VLOOKUP($A104, CDS3Y_bbg!F$5:G$241,2), -1)</f>
        <v>40360</v>
      </c>
      <c r="H104">
        <f>IFERROR(VLOOKUP($A104, CDS3Y_bbg!G$5:H$241,2), -1)</f>
        <v>40.731000000000002</v>
      </c>
      <c r="I104">
        <f>IFERROR(VLOOKUP($A104, CDS3Y_bbg!H$5:I$241,2), -1)</f>
        <v>44834</v>
      </c>
      <c r="J104">
        <f>IFERROR(VLOOKUP($A104, CDS3Y_bbg!I$5:J$241,2), -1)</f>
        <v>108.485</v>
      </c>
      <c r="K104">
        <f>IFERROR(VLOOKUP($A104, CDS3Y_bbg!J$5:K$241,2), -1)</f>
        <v>41819</v>
      </c>
      <c r="L104">
        <f>IFERROR(VLOOKUP($A104, CDS3Y_bbg!K$5:L$241,2), -1)</f>
        <v>57.003999999999998</v>
      </c>
      <c r="M104">
        <f>IFERROR(VLOOKUP($A104, CDS3Y_bbg!L$5:M$241,2), -1)</f>
        <v>40469</v>
      </c>
      <c r="N104">
        <f>IFERROR(VLOOKUP($A104, CDS3Y_bbg!M$5:N$241,2), -1)</f>
        <v>64.278999999999996</v>
      </c>
      <c r="O104">
        <f>IFERROR(VLOOKUP($A104, CDS3Y_bbg!N$5:O$241,2), -1)</f>
        <v>40289</v>
      </c>
      <c r="P104">
        <f>IFERROR(VLOOKUP($A104, CDS3Y_bbg!O$5:P$241,2), -1)</f>
        <v>77.863</v>
      </c>
      <c r="Q104">
        <f>IFERROR(VLOOKUP($A104, CDS3Y_bbg!P$5:Q$241,2), -1)</f>
        <v>44377</v>
      </c>
      <c r="R104">
        <f>IFERROR(VLOOKUP($A104, CDS3Y_bbg!Q$5:R$241,2), -1)</f>
        <v>73.174999999999997</v>
      </c>
      <c r="S104">
        <f>IFERROR(VLOOKUP($A104, CDS3Y_bbg!R$5:S$241,2), -1)</f>
        <v>43337</v>
      </c>
      <c r="T104">
        <f>IFERROR(VLOOKUP($A104, CDS3Y_bbg!S$5:T$241,2), -1)</f>
        <v>162.42400000000001</v>
      </c>
      <c r="U104">
        <f>IFERROR(VLOOKUP($A104, CDS3Y_bbg!T$5:U$241,2), -1)</f>
        <v>42062</v>
      </c>
      <c r="V104">
        <f>IFERROR(VLOOKUP($A104, CDS3Y_bbg!U$5:V$241,2), -1)</f>
        <v>34.503999999999998</v>
      </c>
      <c r="W104">
        <f>IFERROR(VLOOKUP($A104, CDS3Y_bbg!V$5:W$241,2), -1)</f>
        <v>42283</v>
      </c>
      <c r="X104">
        <f>IFERROR(VLOOKUP($A104, CDS3Y_bbg!W$5:X$241,2), -1)</f>
        <v>77.832999999999998</v>
      </c>
      <c r="Y104">
        <f>IFERROR(VLOOKUP($A104, CDS3Y_bbg!X$5:Y$241,2), -1)</f>
        <v>44468</v>
      </c>
      <c r="Z104">
        <f>IFERROR(VLOOKUP($A104, CDS3Y_bbg!Y$5:Z$241,2), -1)</f>
        <v>122.35299999999999</v>
      </c>
      <c r="AA104">
        <f>IFERROR(VLOOKUP($A104, CDS3Y_bbg!Z$5:AA$241,2), -1)</f>
        <v>40481</v>
      </c>
      <c r="AB104">
        <f>IFERROR(VLOOKUP($A104, CDS3Y_bbg!AA$5:AB$241,2), -1)</f>
        <v>77.728999999999999</v>
      </c>
      <c r="AC104">
        <f>IFERROR(VLOOKUP($A104, CDS3Y_bbg!AB$5:AC$241,2), -1)</f>
        <v>42676</v>
      </c>
      <c r="AD104">
        <f>IFERROR(VLOOKUP($A104, CDS3Y_bbg!AC$5:AD$241,2), -1)</f>
        <v>190.018</v>
      </c>
      <c r="AE104">
        <f>IFERROR(VLOOKUP($A104, CDS3Y_bbg!AD$5:AE$241,2), -1)</f>
        <v>41149</v>
      </c>
      <c r="AF104">
        <f>IFERROR(VLOOKUP($A104, CDS3Y_bbg!AE$5:AF$241,2), -1)</f>
        <v>-1</v>
      </c>
      <c r="AG104">
        <f>IFERROR(VLOOKUP($A104, CDS3Y_bbg!AF$5:AG$241,2), -1)</f>
        <v>42004</v>
      </c>
      <c r="AH104">
        <f>IFERROR(VLOOKUP($A104, CDS3Y_bbg!AG$5:AH$241,2), -1)</f>
        <v>-1</v>
      </c>
      <c r="AI104">
        <f>IFERROR(VLOOKUP($A104, CDS3Y_bbg!AH$5:AI$241,2), -1)</f>
        <v>-1</v>
      </c>
      <c r="AJ104">
        <f>IFERROR(VLOOKUP($A104, CDS3Y_bbg!AI$5:AJ$241,2), -1)</f>
        <v>-1</v>
      </c>
      <c r="AK104">
        <f>IFERROR(VLOOKUP($A104, CDS3Y_bbg!AJ$5:AK$241,2), -1)</f>
        <v>-1</v>
      </c>
      <c r="AL104">
        <f>IFERROR(VLOOKUP($A104, CDS3Y_bbg!AK$5:AL$241,2), -1)</f>
        <v>-1</v>
      </c>
      <c r="AM104">
        <f>IFERROR(VLOOKUP($A104, CDS3Y_bbg!AL$5:AM$241,2), -1)</f>
        <v>-1</v>
      </c>
      <c r="AN104">
        <f>IFERROR(VLOOKUP($A104, CDS3Y_bbg!AM$5:AN$241,2), -1)</f>
        <v>-1</v>
      </c>
      <c r="AO104">
        <f>IFERROR(VLOOKUP($A104, CDS3Y_bbg!AN$5:AO$241,2), -1)</f>
        <v>43424</v>
      </c>
      <c r="AP104">
        <f>IFERROR(VLOOKUP($A104, CDS3Y_bbg!AO$5:AP$241,2), -1)</f>
        <v>-1</v>
      </c>
      <c r="AQ104">
        <f>IFERROR(VLOOKUP($A104, CDS3Y_bbg!AP$5:AQ$241,2), -1)</f>
        <v>44625</v>
      </c>
      <c r="AR104">
        <f>IFERROR(VLOOKUP($A104, CDS3Y_bbg!AQ$5:AR$241,2), -1)</f>
        <v>-1</v>
      </c>
      <c r="AS104">
        <f>IFERROR(VLOOKUP($A104, CDS3Y_bbg!AR$5:AS$241,2), -1)</f>
        <v>44626</v>
      </c>
      <c r="AT104">
        <f>IFERROR(VLOOKUP($A104, CDS3Y_bbg!AS$5:AT$241,2), -1)</f>
        <v>2.2189999999999999</v>
      </c>
      <c r="AU104">
        <f>IFERROR(VLOOKUP($A104, CDS3Y_bbg!AT$5:AU$241,2), -1)</f>
        <v>-1</v>
      </c>
      <c r="AV104">
        <f>IFERROR(VLOOKUP($A104, CDS3Y_bbg!AU$5:AV$241,2), -1)</f>
        <v>-1</v>
      </c>
      <c r="AW104">
        <f>IFERROR(VLOOKUP($A104, CDS3Y_bbg!AV$5:AW$241,2), -1)</f>
        <v>41863</v>
      </c>
      <c r="AX104">
        <f>IFERROR(VLOOKUP($A104, CDS3Y_bbg!AW$5:AX$241,2), -1)</f>
        <v>32.25</v>
      </c>
      <c r="AY104">
        <f>IFERROR(VLOOKUP($A104, CDS3Y_bbg!AX$5:AY$241,2), -1)</f>
        <v>43402</v>
      </c>
      <c r="AZ104">
        <f>IFERROR(VLOOKUP($A104, CDS3Y_bbg!AY$5:AZ$241,2), -1)</f>
        <v>5.3150000000000004</v>
      </c>
      <c r="BA104">
        <f>IFERROR(VLOOKUP($A104, CDS3Y_bbg!AZ$5:BA$241,2), -1)</f>
        <v>-1</v>
      </c>
      <c r="BB104">
        <f>IFERROR(VLOOKUP($A104, CDS3Y_bbg!BA$5:BB$241,2), -1)</f>
        <v>-1</v>
      </c>
      <c r="BC104">
        <f>IFERROR(VLOOKUP($A104, CDS3Y_bbg!BB$5:BC$241,2), -1)</f>
        <v>41722</v>
      </c>
      <c r="BD104">
        <f>IFERROR(VLOOKUP($A104, CDS3Y_bbg!BC$5:BD$241,2), -1)</f>
        <v>-1</v>
      </c>
      <c r="BE104">
        <f>IFERROR(VLOOKUP($A104, CDS3Y_bbg!BD$5:BE$241,2), -1)</f>
        <v>-1</v>
      </c>
      <c r="BF104">
        <f>IFERROR(VLOOKUP($A104, CDS3Y_bbg!BE$5:BF$241,2), -1)</f>
        <v>-1</v>
      </c>
      <c r="BG104">
        <f>IFERROR(VLOOKUP($A104, CDS3Y_bbg!BF$5:BG$241,2), -1)</f>
        <v>-1</v>
      </c>
      <c r="BH104">
        <f>IFERROR(VLOOKUP($A104, CDS3Y_bbg!BG$5:BH$241,2), -1)</f>
        <v>-1</v>
      </c>
      <c r="BI104">
        <f>IFERROR(VLOOKUP($A104, CDS3Y_bbg!BH$5:BI$241,2), -1)</f>
        <v>43424</v>
      </c>
      <c r="BJ104">
        <f>IFERROR(VLOOKUP($A104, CDS3Y_bbg!BI$5:BJ$241,2), -1)</f>
        <v>-1</v>
      </c>
      <c r="BK104">
        <f>IFERROR(VLOOKUP($A104, CDS3Y_bbg!BJ$5:BK$241,2), -1)</f>
        <v>-1</v>
      </c>
      <c r="BL104">
        <f>IFERROR(VLOOKUP($A104, CDS3Y_bbg!BK$5:BL$241,2), -1)</f>
        <v>-1</v>
      </c>
      <c r="BM104">
        <f>IFERROR(VLOOKUP($A104, CDS3Y_bbg!BL$5:BM$241,2), -1)</f>
        <v>43424</v>
      </c>
      <c r="BN104">
        <f>IFERROR(VLOOKUP($A104, CDS3Y_bbg!BM$5:BN$241,2), -1)</f>
        <v>-1</v>
      </c>
      <c r="BO104">
        <f>IFERROR(VLOOKUP($A104, CDS3Y_bbg!BN$5:BO$241,2), -1)</f>
        <v>43426</v>
      </c>
      <c r="BP104">
        <f>IFERROR(VLOOKUP($A104, CDS3Y_bbg!BO$5:BP$241,2), -1)</f>
        <v>-1</v>
      </c>
      <c r="BQ104">
        <f>IFERROR(VLOOKUP($A104, CDS3Y_bbg!BP$5:BQ$241,2), -1)</f>
        <v>-1</v>
      </c>
      <c r="BR104">
        <f>IFERROR(VLOOKUP($A104, CDS3Y_bbg!BQ$5:BR$241,2), -1)</f>
        <v>-1</v>
      </c>
      <c r="BS104">
        <f>IFERROR(VLOOKUP($A104, CDS3Y_bbg!BR$5:BS$241,2), -1)</f>
        <v>43426</v>
      </c>
      <c r="BT104">
        <f>IFERROR(VLOOKUP($A104, CDS3Y_bbg!BS$5:BT$241,2), -1)</f>
        <v>-1</v>
      </c>
      <c r="BU104">
        <f>IFERROR(VLOOKUP($A104, CDS3Y_bbg!BT$5:BU$241,2), -1)</f>
        <v>-1</v>
      </c>
      <c r="BV104">
        <f>IFERROR(VLOOKUP($A104, CDS3Y_bbg!BU$5:BV$241,2), -1)</f>
        <v>-1</v>
      </c>
      <c r="BW104">
        <f>IFERROR(VLOOKUP($A104, CDS3Y_bbg!BV$5:BW$241,2), -1)</f>
        <v>41915</v>
      </c>
      <c r="BX104">
        <f>IFERROR(VLOOKUP($A104, CDS3Y_bbg!BW$5:BX$241,2), -1)</f>
        <v>-1</v>
      </c>
      <c r="BY104">
        <f>IFERROR(VLOOKUP($A104, CDS3Y_bbg!BX$5:BY$241,2), -1)</f>
        <v>-1</v>
      </c>
      <c r="BZ104">
        <f>IFERROR(VLOOKUP($A104, CDS3Y_bbg!BY$5:BZ$241,2), -1)</f>
        <v>-1</v>
      </c>
      <c r="CA104">
        <f>IFERROR(VLOOKUP($A104, CDS3Y_bbg!BZ$5:CA$241,2), -1)</f>
        <v>41911</v>
      </c>
      <c r="CB104">
        <f>IFERROR(VLOOKUP($A104, CDS3Y_bbg!CA$5:CB$241,2), -1)</f>
        <v>-1</v>
      </c>
      <c r="CC104">
        <f>IFERROR(VLOOKUP($A104, CDS3Y_bbg!CB$5:CC$241,2), -1)</f>
        <v>41912</v>
      </c>
      <c r="CD104">
        <f>IFERROR(VLOOKUP($A104, CDS3Y_bbg!CC$5:CD$241,2), -1)</f>
        <v>-1</v>
      </c>
      <c r="CE104">
        <f>IFERROR(VLOOKUP($A104, CDS3Y_bbg!CD$5:CE$241,2), -1)</f>
        <v>43332</v>
      </c>
      <c r="CF104">
        <f>IFERROR(VLOOKUP($A104, CDS3Y_bbg!CE$5:CF$241,2), -1)</f>
        <v>17.5</v>
      </c>
      <c r="CG104">
        <f>IFERROR(VLOOKUP($A104, CDS3Y_bbg!CF$5:CG$241,2), -1)</f>
        <v>41893</v>
      </c>
      <c r="CH104">
        <f>IFERROR(VLOOKUP($A104, CDS3Y_bbg!CG$5:CH$241,2), -1)</f>
        <v>-1</v>
      </c>
      <c r="CI104">
        <f>IFERROR(VLOOKUP($A104, CDS3Y_bbg!CH$5:CI$241,2), -1)</f>
        <v>-1</v>
      </c>
      <c r="CJ104">
        <f>IFERROR(VLOOKUP($A104, CDS3Y_bbg!CI$5:CJ$241,2), -1)</f>
        <v>-1</v>
      </c>
      <c r="CK104">
        <f>IFERROR(VLOOKUP($A104, CDS3Y_bbg!CJ$5:CK$241,2), -1)</f>
        <v>41844</v>
      </c>
      <c r="CL104">
        <f>IFERROR(VLOOKUP($A104, CDS3Y_bbg!CK$5:CL$241,2), -1)</f>
        <v>80.254999999999995</v>
      </c>
      <c r="CM104">
        <f>IFERROR(VLOOKUP($A104, CDS3Y_bbg!CL$5:CM$241,2), -1)</f>
        <v>-1</v>
      </c>
      <c r="CN104">
        <f>IFERROR(VLOOKUP($A104, CDS3Y_bbg!CM$5:CN$241,2), -1)</f>
        <v>-1</v>
      </c>
    </row>
    <row r="105" spans="1:92" x14ac:dyDescent="0.25">
      <c r="A105" s="1">
        <v>39689</v>
      </c>
      <c r="B105">
        <f>IFERROR(VLOOKUP($A105, CDS3Y_bbg!A$5:B$241,2), -1)</f>
        <v>94.763999999999996</v>
      </c>
      <c r="C105">
        <f>IFERROR(VLOOKUP($A105, CDS3Y_bbg!B$5:C$241,2), -1)</f>
        <v>41831</v>
      </c>
      <c r="D105">
        <f>IFERROR(VLOOKUP($A105, CDS3Y_bbg!C$5:D$241,2), -1)</f>
        <v>145.66</v>
      </c>
      <c r="E105">
        <f>IFERROR(VLOOKUP($A105, CDS3Y_bbg!D$5:E$241,2), -1)</f>
        <v>44895</v>
      </c>
      <c r="F105">
        <f>IFERROR(VLOOKUP($A105, CDS3Y_bbg!E$5:F$241,2), -1)</f>
        <v>43.793999999999997</v>
      </c>
      <c r="G105">
        <f>IFERROR(VLOOKUP($A105, CDS3Y_bbg!F$5:G$241,2), -1)</f>
        <v>40360</v>
      </c>
      <c r="H105">
        <f>IFERROR(VLOOKUP($A105, CDS3Y_bbg!G$5:H$241,2), -1)</f>
        <v>50.537999999999997</v>
      </c>
      <c r="I105">
        <f>IFERROR(VLOOKUP($A105, CDS3Y_bbg!H$5:I$241,2), -1)</f>
        <v>44834</v>
      </c>
      <c r="J105">
        <f>IFERROR(VLOOKUP($A105, CDS3Y_bbg!I$5:J$241,2), -1)</f>
        <v>115.175</v>
      </c>
      <c r="K105">
        <f>IFERROR(VLOOKUP($A105, CDS3Y_bbg!J$5:K$241,2), -1)</f>
        <v>41819</v>
      </c>
      <c r="L105">
        <f>IFERROR(VLOOKUP($A105, CDS3Y_bbg!K$5:L$241,2), -1)</f>
        <v>65.001000000000005</v>
      </c>
      <c r="M105">
        <f>IFERROR(VLOOKUP($A105, CDS3Y_bbg!L$5:M$241,2), -1)</f>
        <v>40469</v>
      </c>
      <c r="N105">
        <f>IFERROR(VLOOKUP($A105, CDS3Y_bbg!M$5:N$241,2), -1)</f>
        <v>89.093999999999994</v>
      </c>
      <c r="O105">
        <f>IFERROR(VLOOKUP($A105, CDS3Y_bbg!N$5:O$241,2), -1)</f>
        <v>40289</v>
      </c>
      <c r="P105">
        <f>IFERROR(VLOOKUP($A105, CDS3Y_bbg!O$5:P$241,2), -1)</f>
        <v>100.36799999999999</v>
      </c>
      <c r="Q105">
        <f>IFERROR(VLOOKUP($A105, CDS3Y_bbg!P$5:Q$241,2), -1)</f>
        <v>44377</v>
      </c>
      <c r="R105">
        <f>IFERROR(VLOOKUP($A105, CDS3Y_bbg!Q$5:R$241,2), -1)</f>
        <v>83.411000000000001</v>
      </c>
      <c r="S105">
        <f>IFERROR(VLOOKUP($A105, CDS3Y_bbg!R$5:S$241,2), -1)</f>
        <v>43337</v>
      </c>
      <c r="T105">
        <f>IFERROR(VLOOKUP($A105, CDS3Y_bbg!S$5:T$241,2), -1)</f>
        <v>180</v>
      </c>
      <c r="U105">
        <f>IFERROR(VLOOKUP($A105, CDS3Y_bbg!T$5:U$241,2), -1)</f>
        <v>42062</v>
      </c>
      <c r="V105">
        <f>IFERROR(VLOOKUP($A105, CDS3Y_bbg!U$5:V$241,2), -1)</f>
        <v>48.503</v>
      </c>
      <c r="W105">
        <f>IFERROR(VLOOKUP($A105, CDS3Y_bbg!V$5:W$241,2), -1)</f>
        <v>42283</v>
      </c>
      <c r="X105">
        <f>IFERROR(VLOOKUP($A105, CDS3Y_bbg!W$5:X$241,2), -1)</f>
        <v>111.688</v>
      </c>
      <c r="Y105">
        <f>IFERROR(VLOOKUP($A105, CDS3Y_bbg!X$5:Y$241,2), -1)</f>
        <v>44468</v>
      </c>
      <c r="Z105">
        <f>IFERROR(VLOOKUP($A105, CDS3Y_bbg!Y$5:Z$241,2), -1)</f>
        <v>135.023</v>
      </c>
      <c r="AA105">
        <f>IFERROR(VLOOKUP($A105, CDS3Y_bbg!Z$5:AA$241,2), -1)</f>
        <v>40481</v>
      </c>
      <c r="AB105">
        <f>IFERROR(VLOOKUP($A105, CDS3Y_bbg!AA$5:AB$241,2), -1)</f>
        <v>99.36</v>
      </c>
      <c r="AC105">
        <f>IFERROR(VLOOKUP($A105, CDS3Y_bbg!AB$5:AC$241,2), -1)</f>
        <v>42676</v>
      </c>
      <c r="AD105">
        <f>IFERROR(VLOOKUP($A105, CDS3Y_bbg!AC$5:AD$241,2), -1)</f>
        <v>197.84800000000001</v>
      </c>
      <c r="AE105">
        <f>IFERROR(VLOOKUP($A105, CDS3Y_bbg!AD$5:AE$241,2), -1)</f>
        <v>41149</v>
      </c>
      <c r="AF105">
        <f>IFERROR(VLOOKUP($A105, CDS3Y_bbg!AE$5:AF$241,2), -1)</f>
        <v>-1</v>
      </c>
      <c r="AG105">
        <f>IFERROR(VLOOKUP($A105, CDS3Y_bbg!AF$5:AG$241,2), -1)</f>
        <v>42004</v>
      </c>
      <c r="AH105">
        <f>IFERROR(VLOOKUP($A105, CDS3Y_bbg!AG$5:AH$241,2), -1)</f>
        <v>-1</v>
      </c>
      <c r="AI105">
        <f>IFERROR(VLOOKUP($A105, CDS3Y_bbg!AH$5:AI$241,2), -1)</f>
        <v>-1</v>
      </c>
      <c r="AJ105">
        <f>IFERROR(VLOOKUP($A105, CDS3Y_bbg!AI$5:AJ$241,2), -1)</f>
        <v>-1</v>
      </c>
      <c r="AK105">
        <f>IFERROR(VLOOKUP($A105, CDS3Y_bbg!AJ$5:AK$241,2), -1)</f>
        <v>-1</v>
      </c>
      <c r="AL105">
        <f>IFERROR(VLOOKUP($A105, CDS3Y_bbg!AK$5:AL$241,2), -1)</f>
        <v>-1</v>
      </c>
      <c r="AM105">
        <f>IFERROR(VLOOKUP($A105, CDS3Y_bbg!AL$5:AM$241,2), -1)</f>
        <v>-1</v>
      </c>
      <c r="AN105">
        <f>IFERROR(VLOOKUP($A105, CDS3Y_bbg!AM$5:AN$241,2), -1)</f>
        <v>-1</v>
      </c>
      <c r="AO105">
        <f>IFERROR(VLOOKUP($A105, CDS3Y_bbg!AN$5:AO$241,2), -1)</f>
        <v>43424</v>
      </c>
      <c r="AP105">
        <f>IFERROR(VLOOKUP($A105, CDS3Y_bbg!AO$5:AP$241,2), -1)</f>
        <v>-1</v>
      </c>
      <c r="AQ105">
        <f>IFERROR(VLOOKUP($A105, CDS3Y_bbg!AP$5:AQ$241,2), -1)</f>
        <v>44625</v>
      </c>
      <c r="AR105">
        <f>IFERROR(VLOOKUP($A105, CDS3Y_bbg!AQ$5:AR$241,2), -1)</f>
        <v>-1</v>
      </c>
      <c r="AS105">
        <f>IFERROR(VLOOKUP($A105, CDS3Y_bbg!AR$5:AS$241,2), -1)</f>
        <v>44626</v>
      </c>
      <c r="AT105">
        <f>IFERROR(VLOOKUP($A105, CDS3Y_bbg!AS$5:AT$241,2), -1)</f>
        <v>2.2189999999999999</v>
      </c>
      <c r="AU105">
        <f>IFERROR(VLOOKUP($A105, CDS3Y_bbg!AT$5:AU$241,2), -1)</f>
        <v>-1</v>
      </c>
      <c r="AV105">
        <f>IFERROR(VLOOKUP($A105, CDS3Y_bbg!AU$5:AV$241,2), -1)</f>
        <v>-1</v>
      </c>
      <c r="AW105">
        <f>IFERROR(VLOOKUP($A105, CDS3Y_bbg!AV$5:AW$241,2), -1)</f>
        <v>41863</v>
      </c>
      <c r="AX105">
        <f>IFERROR(VLOOKUP($A105, CDS3Y_bbg!AW$5:AX$241,2), -1)</f>
        <v>32.25</v>
      </c>
      <c r="AY105">
        <f>IFERROR(VLOOKUP($A105, CDS3Y_bbg!AX$5:AY$241,2), -1)</f>
        <v>43402</v>
      </c>
      <c r="AZ105">
        <f>IFERROR(VLOOKUP($A105, CDS3Y_bbg!AY$5:AZ$241,2), -1)</f>
        <v>5.3150000000000004</v>
      </c>
      <c r="BA105">
        <f>IFERROR(VLOOKUP($A105, CDS3Y_bbg!AZ$5:BA$241,2), -1)</f>
        <v>-1</v>
      </c>
      <c r="BB105">
        <f>IFERROR(VLOOKUP($A105, CDS3Y_bbg!BA$5:BB$241,2), -1)</f>
        <v>-1</v>
      </c>
      <c r="BC105">
        <f>IFERROR(VLOOKUP($A105, CDS3Y_bbg!BB$5:BC$241,2), -1)</f>
        <v>41722</v>
      </c>
      <c r="BD105">
        <f>IFERROR(VLOOKUP($A105, CDS3Y_bbg!BC$5:BD$241,2), -1)</f>
        <v>-1</v>
      </c>
      <c r="BE105">
        <f>IFERROR(VLOOKUP($A105, CDS3Y_bbg!BD$5:BE$241,2), -1)</f>
        <v>-1</v>
      </c>
      <c r="BF105">
        <f>IFERROR(VLOOKUP($A105, CDS3Y_bbg!BE$5:BF$241,2), -1)</f>
        <v>-1</v>
      </c>
      <c r="BG105">
        <f>IFERROR(VLOOKUP($A105, CDS3Y_bbg!BF$5:BG$241,2), -1)</f>
        <v>-1</v>
      </c>
      <c r="BH105">
        <f>IFERROR(VLOOKUP($A105, CDS3Y_bbg!BG$5:BH$241,2), -1)</f>
        <v>-1</v>
      </c>
      <c r="BI105">
        <f>IFERROR(VLOOKUP($A105, CDS3Y_bbg!BH$5:BI$241,2), -1)</f>
        <v>43424</v>
      </c>
      <c r="BJ105">
        <f>IFERROR(VLOOKUP($A105, CDS3Y_bbg!BI$5:BJ$241,2), -1)</f>
        <v>-1</v>
      </c>
      <c r="BK105">
        <f>IFERROR(VLOOKUP($A105, CDS3Y_bbg!BJ$5:BK$241,2), -1)</f>
        <v>-1</v>
      </c>
      <c r="BL105">
        <f>IFERROR(VLOOKUP($A105, CDS3Y_bbg!BK$5:BL$241,2), -1)</f>
        <v>-1</v>
      </c>
      <c r="BM105">
        <f>IFERROR(VLOOKUP($A105, CDS3Y_bbg!BL$5:BM$241,2), -1)</f>
        <v>43424</v>
      </c>
      <c r="BN105">
        <f>IFERROR(VLOOKUP($A105, CDS3Y_bbg!BM$5:BN$241,2), -1)</f>
        <v>-1</v>
      </c>
      <c r="BO105">
        <f>IFERROR(VLOOKUP($A105, CDS3Y_bbg!BN$5:BO$241,2), -1)</f>
        <v>43426</v>
      </c>
      <c r="BP105">
        <f>IFERROR(VLOOKUP($A105, CDS3Y_bbg!BO$5:BP$241,2), -1)</f>
        <v>-1</v>
      </c>
      <c r="BQ105">
        <f>IFERROR(VLOOKUP($A105, CDS3Y_bbg!BP$5:BQ$241,2), -1)</f>
        <v>-1</v>
      </c>
      <c r="BR105">
        <f>IFERROR(VLOOKUP($A105, CDS3Y_bbg!BQ$5:BR$241,2), -1)</f>
        <v>-1</v>
      </c>
      <c r="BS105">
        <f>IFERROR(VLOOKUP($A105, CDS3Y_bbg!BR$5:BS$241,2), -1)</f>
        <v>43426</v>
      </c>
      <c r="BT105">
        <f>IFERROR(VLOOKUP($A105, CDS3Y_bbg!BS$5:BT$241,2), -1)</f>
        <v>-1</v>
      </c>
      <c r="BU105">
        <f>IFERROR(VLOOKUP($A105, CDS3Y_bbg!BT$5:BU$241,2), -1)</f>
        <v>-1</v>
      </c>
      <c r="BV105">
        <f>IFERROR(VLOOKUP($A105, CDS3Y_bbg!BU$5:BV$241,2), -1)</f>
        <v>-1</v>
      </c>
      <c r="BW105">
        <f>IFERROR(VLOOKUP($A105, CDS3Y_bbg!BV$5:BW$241,2), -1)</f>
        <v>41915</v>
      </c>
      <c r="BX105">
        <f>IFERROR(VLOOKUP($A105, CDS3Y_bbg!BW$5:BX$241,2), -1)</f>
        <v>-1</v>
      </c>
      <c r="BY105">
        <f>IFERROR(VLOOKUP($A105, CDS3Y_bbg!BX$5:BY$241,2), -1)</f>
        <v>-1</v>
      </c>
      <c r="BZ105">
        <f>IFERROR(VLOOKUP($A105, CDS3Y_bbg!BY$5:BZ$241,2), -1)</f>
        <v>-1</v>
      </c>
      <c r="CA105">
        <f>IFERROR(VLOOKUP($A105, CDS3Y_bbg!BZ$5:CA$241,2), -1)</f>
        <v>41911</v>
      </c>
      <c r="CB105">
        <f>IFERROR(VLOOKUP($A105, CDS3Y_bbg!CA$5:CB$241,2), -1)</f>
        <v>-1</v>
      </c>
      <c r="CC105">
        <f>IFERROR(VLOOKUP($A105, CDS3Y_bbg!CB$5:CC$241,2), -1)</f>
        <v>41912</v>
      </c>
      <c r="CD105">
        <f>IFERROR(VLOOKUP($A105, CDS3Y_bbg!CC$5:CD$241,2), -1)</f>
        <v>-1</v>
      </c>
      <c r="CE105">
        <f>IFERROR(VLOOKUP($A105, CDS3Y_bbg!CD$5:CE$241,2), -1)</f>
        <v>43332</v>
      </c>
      <c r="CF105">
        <f>IFERROR(VLOOKUP($A105, CDS3Y_bbg!CE$5:CF$241,2), -1)</f>
        <v>17.5</v>
      </c>
      <c r="CG105">
        <f>IFERROR(VLOOKUP($A105, CDS3Y_bbg!CF$5:CG$241,2), -1)</f>
        <v>41893</v>
      </c>
      <c r="CH105">
        <f>IFERROR(VLOOKUP($A105, CDS3Y_bbg!CG$5:CH$241,2), -1)</f>
        <v>-1</v>
      </c>
      <c r="CI105">
        <f>IFERROR(VLOOKUP($A105, CDS3Y_bbg!CH$5:CI$241,2), -1)</f>
        <v>-1</v>
      </c>
      <c r="CJ105">
        <f>IFERROR(VLOOKUP($A105, CDS3Y_bbg!CI$5:CJ$241,2), -1)</f>
        <v>-1</v>
      </c>
      <c r="CK105">
        <f>IFERROR(VLOOKUP($A105, CDS3Y_bbg!CJ$5:CK$241,2), -1)</f>
        <v>41844</v>
      </c>
      <c r="CL105">
        <f>IFERROR(VLOOKUP($A105, CDS3Y_bbg!CK$5:CL$241,2), -1)</f>
        <v>84.254000000000005</v>
      </c>
      <c r="CM105">
        <f>IFERROR(VLOOKUP($A105, CDS3Y_bbg!CL$5:CM$241,2), -1)</f>
        <v>-1</v>
      </c>
      <c r="CN105">
        <f>IFERROR(VLOOKUP($A105, CDS3Y_bbg!CM$5:CN$241,2), -1)</f>
        <v>-1</v>
      </c>
    </row>
    <row r="106" spans="1:92" x14ac:dyDescent="0.25">
      <c r="A106" s="1">
        <v>39721</v>
      </c>
      <c r="B106">
        <f>IFERROR(VLOOKUP($A106, CDS3Y_bbg!A$5:B$241,2), -1)</f>
        <v>138.17500000000001</v>
      </c>
      <c r="C106">
        <f>IFERROR(VLOOKUP($A106, CDS3Y_bbg!B$5:C$241,2), -1)</f>
        <v>41831</v>
      </c>
      <c r="D106">
        <f>IFERROR(VLOOKUP($A106, CDS3Y_bbg!C$5:D$241,2), -1)</f>
        <v>183.65</v>
      </c>
      <c r="E106">
        <f>IFERROR(VLOOKUP($A106, CDS3Y_bbg!D$5:E$241,2), -1)</f>
        <v>44895</v>
      </c>
      <c r="F106">
        <f>IFERROR(VLOOKUP($A106, CDS3Y_bbg!E$5:F$241,2), -1)</f>
        <v>90.656999999999996</v>
      </c>
      <c r="G106">
        <f>IFERROR(VLOOKUP($A106, CDS3Y_bbg!F$5:G$241,2), -1)</f>
        <v>40360</v>
      </c>
      <c r="H106">
        <f>IFERROR(VLOOKUP($A106, CDS3Y_bbg!G$5:H$241,2), -1)</f>
        <v>61.613999999999997</v>
      </c>
      <c r="I106">
        <f>IFERROR(VLOOKUP($A106, CDS3Y_bbg!H$5:I$241,2), -1)</f>
        <v>44834</v>
      </c>
      <c r="J106">
        <f>IFERROR(VLOOKUP($A106, CDS3Y_bbg!I$5:J$241,2), -1)</f>
        <v>160.5</v>
      </c>
      <c r="K106">
        <f>IFERROR(VLOOKUP($A106, CDS3Y_bbg!J$5:K$241,2), -1)</f>
        <v>41819</v>
      </c>
      <c r="L106">
        <f>IFERROR(VLOOKUP($A106, CDS3Y_bbg!K$5:L$241,2), -1)</f>
        <v>107.002</v>
      </c>
      <c r="M106">
        <f>IFERROR(VLOOKUP($A106, CDS3Y_bbg!L$5:M$241,2), -1)</f>
        <v>40469</v>
      </c>
      <c r="N106">
        <f>IFERROR(VLOOKUP($A106, CDS3Y_bbg!M$5:N$241,2), -1)</f>
        <v>146.70599999999999</v>
      </c>
      <c r="O106">
        <f>IFERROR(VLOOKUP($A106, CDS3Y_bbg!N$5:O$241,2), -1)</f>
        <v>40289</v>
      </c>
      <c r="P106">
        <f>IFERROR(VLOOKUP($A106, CDS3Y_bbg!O$5:P$241,2), -1)</f>
        <v>127.667</v>
      </c>
      <c r="Q106">
        <f>IFERROR(VLOOKUP($A106, CDS3Y_bbg!P$5:Q$241,2), -1)</f>
        <v>44377</v>
      </c>
      <c r="R106">
        <f>IFERROR(VLOOKUP($A106, CDS3Y_bbg!Q$5:R$241,2), -1)</f>
        <v>107.318</v>
      </c>
      <c r="S106">
        <f>IFERROR(VLOOKUP($A106, CDS3Y_bbg!R$5:S$241,2), -1)</f>
        <v>43337</v>
      </c>
      <c r="T106">
        <f>IFERROR(VLOOKUP($A106, CDS3Y_bbg!S$5:T$241,2), -1)</f>
        <v>212.59899999999999</v>
      </c>
      <c r="U106">
        <f>IFERROR(VLOOKUP($A106, CDS3Y_bbg!T$5:U$241,2), -1)</f>
        <v>42062</v>
      </c>
      <c r="V106">
        <f>IFERROR(VLOOKUP($A106, CDS3Y_bbg!U$5:V$241,2), -1)</f>
        <v>53.034999999999997</v>
      </c>
      <c r="W106">
        <f>IFERROR(VLOOKUP($A106, CDS3Y_bbg!V$5:W$241,2), -1)</f>
        <v>42283</v>
      </c>
      <c r="X106">
        <f>IFERROR(VLOOKUP($A106, CDS3Y_bbg!W$5:X$241,2), -1)</f>
        <v>246.386</v>
      </c>
      <c r="Y106">
        <f>IFERROR(VLOOKUP($A106, CDS3Y_bbg!X$5:Y$241,2), -1)</f>
        <v>44468</v>
      </c>
      <c r="Z106">
        <f>IFERROR(VLOOKUP($A106, CDS3Y_bbg!Y$5:Z$241,2), -1)</f>
        <v>173.04</v>
      </c>
      <c r="AA106">
        <f>IFERROR(VLOOKUP($A106, CDS3Y_bbg!Z$5:AA$241,2), -1)</f>
        <v>40481</v>
      </c>
      <c r="AB106">
        <f>IFERROR(VLOOKUP($A106, CDS3Y_bbg!AA$5:AB$241,2), -1)</f>
        <v>120.758</v>
      </c>
      <c r="AC106">
        <f>IFERROR(VLOOKUP($A106, CDS3Y_bbg!AB$5:AC$241,2), -1)</f>
        <v>42676</v>
      </c>
      <c r="AD106">
        <f>IFERROR(VLOOKUP($A106, CDS3Y_bbg!AC$5:AD$241,2), -1)</f>
        <v>225.71700000000001</v>
      </c>
      <c r="AE106">
        <f>IFERROR(VLOOKUP($A106, CDS3Y_bbg!AD$5:AE$241,2), -1)</f>
        <v>41149</v>
      </c>
      <c r="AF106">
        <f>IFERROR(VLOOKUP($A106, CDS3Y_bbg!AE$5:AF$241,2), -1)</f>
        <v>-1</v>
      </c>
      <c r="AG106">
        <f>IFERROR(VLOOKUP($A106, CDS3Y_bbg!AF$5:AG$241,2), -1)</f>
        <v>42004</v>
      </c>
      <c r="AH106">
        <f>IFERROR(VLOOKUP($A106, CDS3Y_bbg!AG$5:AH$241,2), -1)</f>
        <v>-1</v>
      </c>
      <c r="AI106">
        <f>IFERROR(VLOOKUP($A106, CDS3Y_bbg!AH$5:AI$241,2), -1)</f>
        <v>-1</v>
      </c>
      <c r="AJ106">
        <f>IFERROR(VLOOKUP($A106, CDS3Y_bbg!AI$5:AJ$241,2), -1)</f>
        <v>-1</v>
      </c>
      <c r="AK106">
        <f>IFERROR(VLOOKUP($A106, CDS3Y_bbg!AJ$5:AK$241,2), -1)</f>
        <v>-1</v>
      </c>
      <c r="AL106">
        <f>IFERROR(VLOOKUP($A106, CDS3Y_bbg!AK$5:AL$241,2), -1)</f>
        <v>-1</v>
      </c>
      <c r="AM106">
        <f>IFERROR(VLOOKUP($A106, CDS3Y_bbg!AL$5:AM$241,2), -1)</f>
        <v>-1</v>
      </c>
      <c r="AN106">
        <f>IFERROR(VLOOKUP($A106, CDS3Y_bbg!AM$5:AN$241,2), -1)</f>
        <v>-1</v>
      </c>
      <c r="AO106">
        <f>IFERROR(VLOOKUP($A106, CDS3Y_bbg!AN$5:AO$241,2), -1)</f>
        <v>43424</v>
      </c>
      <c r="AP106">
        <f>IFERROR(VLOOKUP($A106, CDS3Y_bbg!AO$5:AP$241,2), -1)</f>
        <v>-1</v>
      </c>
      <c r="AQ106">
        <f>IFERROR(VLOOKUP($A106, CDS3Y_bbg!AP$5:AQ$241,2), -1)</f>
        <v>44625</v>
      </c>
      <c r="AR106">
        <f>IFERROR(VLOOKUP($A106, CDS3Y_bbg!AQ$5:AR$241,2), -1)</f>
        <v>-1</v>
      </c>
      <c r="AS106">
        <f>IFERROR(VLOOKUP($A106, CDS3Y_bbg!AR$5:AS$241,2), -1)</f>
        <v>44626</v>
      </c>
      <c r="AT106">
        <f>IFERROR(VLOOKUP($A106, CDS3Y_bbg!AS$5:AT$241,2), -1)</f>
        <v>2.2189999999999999</v>
      </c>
      <c r="AU106">
        <f>IFERROR(VLOOKUP($A106, CDS3Y_bbg!AT$5:AU$241,2), -1)</f>
        <v>-1</v>
      </c>
      <c r="AV106">
        <f>IFERROR(VLOOKUP($A106, CDS3Y_bbg!AU$5:AV$241,2), -1)</f>
        <v>-1</v>
      </c>
      <c r="AW106">
        <f>IFERROR(VLOOKUP($A106, CDS3Y_bbg!AV$5:AW$241,2), -1)</f>
        <v>41863</v>
      </c>
      <c r="AX106">
        <f>IFERROR(VLOOKUP($A106, CDS3Y_bbg!AW$5:AX$241,2), -1)</f>
        <v>32.25</v>
      </c>
      <c r="AY106">
        <f>IFERROR(VLOOKUP($A106, CDS3Y_bbg!AX$5:AY$241,2), -1)</f>
        <v>43402</v>
      </c>
      <c r="AZ106">
        <f>IFERROR(VLOOKUP($A106, CDS3Y_bbg!AY$5:AZ$241,2), -1)</f>
        <v>5.3150000000000004</v>
      </c>
      <c r="BA106">
        <f>IFERROR(VLOOKUP($A106, CDS3Y_bbg!AZ$5:BA$241,2), -1)</f>
        <v>-1</v>
      </c>
      <c r="BB106">
        <f>IFERROR(VLOOKUP($A106, CDS3Y_bbg!BA$5:BB$241,2), -1)</f>
        <v>-1</v>
      </c>
      <c r="BC106">
        <f>IFERROR(VLOOKUP($A106, CDS3Y_bbg!BB$5:BC$241,2), -1)</f>
        <v>41722</v>
      </c>
      <c r="BD106">
        <f>IFERROR(VLOOKUP($A106, CDS3Y_bbg!BC$5:BD$241,2), -1)</f>
        <v>-1</v>
      </c>
      <c r="BE106">
        <f>IFERROR(VLOOKUP($A106, CDS3Y_bbg!BD$5:BE$241,2), -1)</f>
        <v>-1</v>
      </c>
      <c r="BF106">
        <f>IFERROR(VLOOKUP($A106, CDS3Y_bbg!BE$5:BF$241,2), -1)</f>
        <v>-1</v>
      </c>
      <c r="BG106">
        <f>IFERROR(VLOOKUP($A106, CDS3Y_bbg!BF$5:BG$241,2), -1)</f>
        <v>-1</v>
      </c>
      <c r="BH106">
        <f>IFERROR(VLOOKUP($A106, CDS3Y_bbg!BG$5:BH$241,2), -1)</f>
        <v>-1</v>
      </c>
      <c r="BI106">
        <f>IFERROR(VLOOKUP($A106, CDS3Y_bbg!BH$5:BI$241,2), -1)</f>
        <v>43424</v>
      </c>
      <c r="BJ106">
        <f>IFERROR(VLOOKUP($A106, CDS3Y_bbg!BI$5:BJ$241,2), -1)</f>
        <v>-1</v>
      </c>
      <c r="BK106">
        <f>IFERROR(VLOOKUP($A106, CDS3Y_bbg!BJ$5:BK$241,2), -1)</f>
        <v>-1</v>
      </c>
      <c r="BL106">
        <f>IFERROR(VLOOKUP($A106, CDS3Y_bbg!BK$5:BL$241,2), -1)</f>
        <v>-1</v>
      </c>
      <c r="BM106">
        <f>IFERROR(VLOOKUP($A106, CDS3Y_bbg!BL$5:BM$241,2), -1)</f>
        <v>43424</v>
      </c>
      <c r="BN106">
        <f>IFERROR(VLOOKUP($A106, CDS3Y_bbg!BM$5:BN$241,2), -1)</f>
        <v>-1</v>
      </c>
      <c r="BO106">
        <f>IFERROR(VLOOKUP($A106, CDS3Y_bbg!BN$5:BO$241,2), -1)</f>
        <v>43426</v>
      </c>
      <c r="BP106">
        <f>IFERROR(VLOOKUP($A106, CDS3Y_bbg!BO$5:BP$241,2), -1)</f>
        <v>-1</v>
      </c>
      <c r="BQ106">
        <f>IFERROR(VLOOKUP($A106, CDS3Y_bbg!BP$5:BQ$241,2), -1)</f>
        <v>-1</v>
      </c>
      <c r="BR106">
        <f>IFERROR(VLOOKUP($A106, CDS3Y_bbg!BQ$5:BR$241,2), -1)</f>
        <v>-1</v>
      </c>
      <c r="BS106">
        <f>IFERROR(VLOOKUP($A106, CDS3Y_bbg!BR$5:BS$241,2), -1)</f>
        <v>43426</v>
      </c>
      <c r="BT106">
        <f>IFERROR(VLOOKUP($A106, CDS3Y_bbg!BS$5:BT$241,2), -1)</f>
        <v>-1</v>
      </c>
      <c r="BU106">
        <f>IFERROR(VLOOKUP($A106, CDS3Y_bbg!BT$5:BU$241,2), -1)</f>
        <v>-1</v>
      </c>
      <c r="BV106">
        <f>IFERROR(VLOOKUP($A106, CDS3Y_bbg!BU$5:BV$241,2), -1)</f>
        <v>-1</v>
      </c>
      <c r="BW106">
        <f>IFERROR(VLOOKUP($A106, CDS3Y_bbg!BV$5:BW$241,2), -1)</f>
        <v>41915</v>
      </c>
      <c r="BX106">
        <f>IFERROR(VLOOKUP($A106, CDS3Y_bbg!BW$5:BX$241,2), -1)</f>
        <v>-1</v>
      </c>
      <c r="BY106">
        <f>IFERROR(VLOOKUP($A106, CDS3Y_bbg!BX$5:BY$241,2), -1)</f>
        <v>-1</v>
      </c>
      <c r="BZ106">
        <f>IFERROR(VLOOKUP($A106, CDS3Y_bbg!BY$5:BZ$241,2), -1)</f>
        <v>-1</v>
      </c>
      <c r="CA106">
        <f>IFERROR(VLOOKUP($A106, CDS3Y_bbg!BZ$5:CA$241,2), -1)</f>
        <v>41911</v>
      </c>
      <c r="CB106">
        <f>IFERROR(VLOOKUP($A106, CDS3Y_bbg!CA$5:CB$241,2), -1)</f>
        <v>-1</v>
      </c>
      <c r="CC106">
        <f>IFERROR(VLOOKUP($A106, CDS3Y_bbg!CB$5:CC$241,2), -1)</f>
        <v>41912</v>
      </c>
      <c r="CD106">
        <f>IFERROR(VLOOKUP($A106, CDS3Y_bbg!CC$5:CD$241,2), -1)</f>
        <v>-1</v>
      </c>
      <c r="CE106">
        <f>IFERROR(VLOOKUP($A106, CDS3Y_bbg!CD$5:CE$241,2), -1)</f>
        <v>43332</v>
      </c>
      <c r="CF106">
        <f>IFERROR(VLOOKUP($A106, CDS3Y_bbg!CE$5:CF$241,2), -1)</f>
        <v>43.018000000000001</v>
      </c>
      <c r="CG106">
        <f>IFERROR(VLOOKUP($A106, CDS3Y_bbg!CF$5:CG$241,2), -1)</f>
        <v>41893</v>
      </c>
      <c r="CH106">
        <f>IFERROR(VLOOKUP($A106, CDS3Y_bbg!CG$5:CH$241,2), -1)</f>
        <v>-1</v>
      </c>
      <c r="CI106">
        <f>IFERROR(VLOOKUP($A106, CDS3Y_bbg!CH$5:CI$241,2), -1)</f>
        <v>-1</v>
      </c>
      <c r="CJ106">
        <f>IFERROR(VLOOKUP($A106, CDS3Y_bbg!CI$5:CJ$241,2), -1)</f>
        <v>-1</v>
      </c>
      <c r="CK106">
        <f>IFERROR(VLOOKUP($A106, CDS3Y_bbg!CJ$5:CK$241,2), -1)</f>
        <v>41844</v>
      </c>
      <c r="CL106">
        <f>IFERROR(VLOOKUP($A106, CDS3Y_bbg!CK$5:CL$241,2), -1)</f>
        <v>121.05200000000001</v>
      </c>
      <c r="CM106">
        <f>IFERROR(VLOOKUP($A106, CDS3Y_bbg!CL$5:CM$241,2), -1)</f>
        <v>-1</v>
      </c>
      <c r="CN106">
        <f>IFERROR(VLOOKUP($A106, CDS3Y_bbg!CM$5:CN$241,2), -1)</f>
        <v>-1</v>
      </c>
    </row>
    <row r="107" spans="1:92" x14ac:dyDescent="0.25">
      <c r="A107" s="1">
        <v>39752</v>
      </c>
      <c r="B107">
        <f>IFERROR(VLOOKUP($A107, CDS3Y_bbg!A$5:B$241,2), -1)</f>
        <v>322.21300000000002</v>
      </c>
      <c r="C107">
        <f>IFERROR(VLOOKUP($A107, CDS3Y_bbg!B$5:C$241,2), -1)</f>
        <v>41831</v>
      </c>
      <c r="D107">
        <f>IFERROR(VLOOKUP($A107, CDS3Y_bbg!C$5:D$241,2), -1)</f>
        <v>414.63200000000001</v>
      </c>
      <c r="E107">
        <f>IFERROR(VLOOKUP($A107, CDS3Y_bbg!D$5:E$241,2), -1)</f>
        <v>44895</v>
      </c>
      <c r="F107">
        <f>IFERROR(VLOOKUP($A107, CDS3Y_bbg!E$5:F$241,2), -1)</f>
        <v>182.345</v>
      </c>
      <c r="G107">
        <f>IFERROR(VLOOKUP($A107, CDS3Y_bbg!F$5:G$241,2), -1)</f>
        <v>40360</v>
      </c>
      <c r="H107">
        <f>IFERROR(VLOOKUP($A107, CDS3Y_bbg!G$5:H$241,2), -1)</f>
        <v>136.298</v>
      </c>
      <c r="I107">
        <f>IFERROR(VLOOKUP($A107, CDS3Y_bbg!H$5:I$241,2), -1)</f>
        <v>44834</v>
      </c>
      <c r="J107">
        <f>IFERROR(VLOOKUP($A107, CDS3Y_bbg!I$5:J$241,2), -1)</f>
        <v>310.54000000000002</v>
      </c>
      <c r="K107">
        <f>IFERROR(VLOOKUP($A107, CDS3Y_bbg!J$5:K$241,2), -1)</f>
        <v>41819</v>
      </c>
      <c r="L107">
        <f>IFERROR(VLOOKUP($A107, CDS3Y_bbg!K$5:L$241,2), -1)</f>
        <v>294.66899999999998</v>
      </c>
      <c r="M107">
        <f>IFERROR(VLOOKUP($A107, CDS3Y_bbg!L$5:M$241,2), -1)</f>
        <v>40469</v>
      </c>
      <c r="N107">
        <f>IFERROR(VLOOKUP($A107, CDS3Y_bbg!M$5:N$241,2), -1)</f>
        <v>381.60300000000001</v>
      </c>
      <c r="O107">
        <f>IFERROR(VLOOKUP($A107, CDS3Y_bbg!N$5:O$241,2), -1)</f>
        <v>40289</v>
      </c>
      <c r="P107">
        <f>IFERROR(VLOOKUP($A107, CDS3Y_bbg!O$5:P$241,2), -1)</f>
        <v>208.19800000000001</v>
      </c>
      <c r="Q107">
        <f>IFERROR(VLOOKUP($A107, CDS3Y_bbg!P$5:Q$241,2), -1)</f>
        <v>44377</v>
      </c>
      <c r="R107">
        <f>IFERROR(VLOOKUP($A107, CDS3Y_bbg!Q$5:R$241,2), -1)</f>
        <v>306.91899999999998</v>
      </c>
      <c r="S107">
        <f>IFERROR(VLOOKUP($A107, CDS3Y_bbg!R$5:S$241,2), -1)</f>
        <v>43337</v>
      </c>
      <c r="T107">
        <f>IFERROR(VLOOKUP($A107, CDS3Y_bbg!S$5:T$241,2), -1)</f>
        <v>500</v>
      </c>
      <c r="U107">
        <f>IFERROR(VLOOKUP($A107, CDS3Y_bbg!T$5:U$241,2), -1)</f>
        <v>42062</v>
      </c>
      <c r="V107">
        <f>IFERROR(VLOOKUP($A107, CDS3Y_bbg!U$5:V$241,2), -1)</f>
        <v>165.00200000000001</v>
      </c>
      <c r="W107">
        <f>IFERROR(VLOOKUP($A107, CDS3Y_bbg!V$5:W$241,2), -1)</f>
        <v>42283</v>
      </c>
      <c r="X107">
        <f>IFERROR(VLOOKUP($A107, CDS3Y_bbg!W$5:X$241,2), -1)</f>
        <v>653.91899999999998</v>
      </c>
      <c r="Y107">
        <f>IFERROR(VLOOKUP($A107, CDS3Y_bbg!X$5:Y$241,2), -1)</f>
        <v>44468</v>
      </c>
      <c r="Z107">
        <f>IFERROR(VLOOKUP($A107, CDS3Y_bbg!Y$5:Z$241,2), -1)</f>
        <v>355.13099999999997</v>
      </c>
      <c r="AA107">
        <f>IFERROR(VLOOKUP($A107, CDS3Y_bbg!Z$5:AA$241,2), -1)</f>
        <v>40481</v>
      </c>
      <c r="AB107">
        <f>IFERROR(VLOOKUP($A107, CDS3Y_bbg!AA$5:AB$241,2), -1)</f>
        <v>212.36600000000001</v>
      </c>
      <c r="AC107">
        <f>IFERROR(VLOOKUP($A107, CDS3Y_bbg!AB$5:AC$241,2), -1)</f>
        <v>42676</v>
      </c>
      <c r="AD107">
        <f>IFERROR(VLOOKUP($A107, CDS3Y_bbg!AC$5:AD$241,2), -1)</f>
        <v>467.863</v>
      </c>
      <c r="AE107">
        <f>IFERROR(VLOOKUP($A107, CDS3Y_bbg!AD$5:AE$241,2), -1)</f>
        <v>41149</v>
      </c>
      <c r="AF107">
        <f>IFERROR(VLOOKUP($A107, CDS3Y_bbg!AE$5:AF$241,2), -1)</f>
        <v>-1</v>
      </c>
      <c r="AG107">
        <f>IFERROR(VLOOKUP($A107, CDS3Y_bbg!AF$5:AG$241,2), -1)</f>
        <v>42004</v>
      </c>
      <c r="AH107">
        <f>IFERROR(VLOOKUP($A107, CDS3Y_bbg!AG$5:AH$241,2), -1)</f>
        <v>-1</v>
      </c>
      <c r="AI107">
        <f>IFERROR(VLOOKUP($A107, CDS3Y_bbg!AH$5:AI$241,2), -1)</f>
        <v>-1</v>
      </c>
      <c r="AJ107">
        <f>IFERROR(VLOOKUP($A107, CDS3Y_bbg!AI$5:AJ$241,2), -1)</f>
        <v>-1</v>
      </c>
      <c r="AK107">
        <f>IFERROR(VLOOKUP($A107, CDS3Y_bbg!AJ$5:AK$241,2), -1)</f>
        <v>-1</v>
      </c>
      <c r="AL107">
        <f>IFERROR(VLOOKUP($A107, CDS3Y_bbg!AK$5:AL$241,2), -1)</f>
        <v>-1</v>
      </c>
      <c r="AM107">
        <f>IFERROR(VLOOKUP($A107, CDS3Y_bbg!AL$5:AM$241,2), -1)</f>
        <v>-1</v>
      </c>
      <c r="AN107">
        <f>IFERROR(VLOOKUP($A107, CDS3Y_bbg!AM$5:AN$241,2), -1)</f>
        <v>-1</v>
      </c>
      <c r="AO107">
        <f>IFERROR(VLOOKUP($A107, CDS3Y_bbg!AN$5:AO$241,2), -1)</f>
        <v>43424</v>
      </c>
      <c r="AP107">
        <f>IFERROR(VLOOKUP($A107, CDS3Y_bbg!AO$5:AP$241,2), -1)</f>
        <v>-1</v>
      </c>
      <c r="AQ107">
        <f>IFERROR(VLOOKUP($A107, CDS3Y_bbg!AP$5:AQ$241,2), -1)</f>
        <v>44625</v>
      </c>
      <c r="AR107">
        <f>IFERROR(VLOOKUP($A107, CDS3Y_bbg!AQ$5:AR$241,2), -1)</f>
        <v>-1</v>
      </c>
      <c r="AS107">
        <f>IFERROR(VLOOKUP($A107, CDS3Y_bbg!AR$5:AS$241,2), -1)</f>
        <v>44626</v>
      </c>
      <c r="AT107">
        <f>IFERROR(VLOOKUP($A107, CDS3Y_bbg!AS$5:AT$241,2), -1)</f>
        <v>2.2189999999999999</v>
      </c>
      <c r="AU107">
        <f>IFERROR(VLOOKUP($A107, CDS3Y_bbg!AT$5:AU$241,2), -1)</f>
        <v>-1</v>
      </c>
      <c r="AV107">
        <f>IFERROR(VLOOKUP($A107, CDS3Y_bbg!AU$5:AV$241,2), -1)</f>
        <v>-1</v>
      </c>
      <c r="AW107">
        <f>IFERROR(VLOOKUP($A107, CDS3Y_bbg!AV$5:AW$241,2), -1)</f>
        <v>41863</v>
      </c>
      <c r="AX107">
        <f>IFERROR(VLOOKUP($A107, CDS3Y_bbg!AW$5:AX$241,2), -1)</f>
        <v>32.25</v>
      </c>
      <c r="AY107">
        <f>IFERROR(VLOOKUP($A107, CDS3Y_bbg!AX$5:AY$241,2), -1)</f>
        <v>43402</v>
      </c>
      <c r="AZ107">
        <f>IFERROR(VLOOKUP($A107, CDS3Y_bbg!AY$5:AZ$241,2), -1)</f>
        <v>5.3150000000000004</v>
      </c>
      <c r="BA107">
        <f>IFERROR(VLOOKUP($A107, CDS3Y_bbg!AZ$5:BA$241,2), -1)</f>
        <v>-1</v>
      </c>
      <c r="BB107">
        <f>IFERROR(VLOOKUP($A107, CDS3Y_bbg!BA$5:BB$241,2), -1)</f>
        <v>-1</v>
      </c>
      <c r="BC107">
        <f>IFERROR(VLOOKUP($A107, CDS3Y_bbg!BB$5:BC$241,2), -1)</f>
        <v>41722</v>
      </c>
      <c r="BD107">
        <f>IFERROR(VLOOKUP($A107, CDS3Y_bbg!BC$5:BD$241,2), -1)</f>
        <v>-1</v>
      </c>
      <c r="BE107">
        <f>IFERROR(VLOOKUP($A107, CDS3Y_bbg!BD$5:BE$241,2), -1)</f>
        <v>-1</v>
      </c>
      <c r="BF107">
        <f>IFERROR(VLOOKUP($A107, CDS3Y_bbg!BE$5:BF$241,2), -1)</f>
        <v>-1</v>
      </c>
      <c r="BG107">
        <f>IFERROR(VLOOKUP($A107, CDS3Y_bbg!BF$5:BG$241,2), -1)</f>
        <v>-1</v>
      </c>
      <c r="BH107">
        <f>IFERROR(VLOOKUP($A107, CDS3Y_bbg!BG$5:BH$241,2), -1)</f>
        <v>-1</v>
      </c>
      <c r="BI107">
        <f>IFERROR(VLOOKUP($A107, CDS3Y_bbg!BH$5:BI$241,2), -1)</f>
        <v>43424</v>
      </c>
      <c r="BJ107">
        <f>IFERROR(VLOOKUP($A107, CDS3Y_bbg!BI$5:BJ$241,2), -1)</f>
        <v>-1</v>
      </c>
      <c r="BK107">
        <f>IFERROR(VLOOKUP($A107, CDS3Y_bbg!BJ$5:BK$241,2), -1)</f>
        <v>-1</v>
      </c>
      <c r="BL107">
        <f>IFERROR(VLOOKUP($A107, CDS3Y_bbg!BK$5:BL$241,2), -1)</f>
        <v>-1</v>
      </c>
      <c r="BM107">
        <f>IFERROR(VLOOKUP($A107, CDS3Y_bbg!BL$5:BM$241,2), -1)</f>
        <v>43424</v>
      </c>
      <c r="BN107">
        <f>IFERROR(VLOOKUP($A107, CDS3Y_bbg!BM$5:BN$241,2), -1)</f>
        <v>-1</v>
      </c>
      <c r="BO107">
        <f>IFERROR(VLOOKUP($A107, CDS3Y_bbg!BN$5:BO$241,2), -1)</f>
        <v>43426</v>
      </c>
      <c r="BP107">
        <f>IFERROR(VLOOKUP($A107, CDS3Y_bbg!BO$5:BP$241,2), -1)</f>
        <v>-1</v>
      </c>
      <c r="BQ107">
        <f>IFERROR(VLOOKUP($A107, CDS3Y_bbg!BP$5:BQ$241,2), -1)</f>
        <v>-1</v>
      </c>
      <c r="BR107">
        <f>IFERROR(VLOOKUP($A107, CDS3Y_bbg!BQ$5:BR$241,2), -1)</f>
        <v>-1</v>
      </c>
      <c r="BS107">
        <f>IFERROR(VLOOKUP($A107, CDS3Y_bbg!BR$5:BS$241,2), -1)</f>
        <v>43426</v>
      </c>
      <c r="BT107">
        <f>IFERROR(VLOOKUP($A107, CDS3Y_bbg!BS$5:BT$241,2), -1)</f>
        <v>-1</v>
      </c>
      <c r="BU107">
        <f>IFERROR(VLOOKUP($A107, CDS3Y_bbg!BT$5:BU$241,2), -1)</f>
        <v>-1</v>
      </c>
      <c r="BV107">
        <f>IFERROR(VLOOKUP($A107, CDS3Y_bbg!BU$5:BV$241,2), -1)</f>
        <v>-1</v>
      </c>
      <c r="BW107">
        <f>IFERROR(VLOOKUP($A107, CDS3Y_bbg!BV$5:BW$241,2), -1)</f>
        <v>41915</v>
      </c>
      <c r="BX107">
        <f>IFERROR(VLOOKUP($A107, CDS3Y_bbg!BW$5:BX$241,2), -1)</f>
        <v>-1</v>
      </c>
      <c r="BY107">
        <f>IFERROR(VLOOKUP($A107, CDS3Y_bbg!BX$5:BY$241,2), -1)</f>
        <v>-1</v>
      </c>
      <c r="BZ107">
        <f>IFERROR(VLOOKUP($A107, CDS3Y_bbg!BY$5:BZ$241,2), -1)</f>
        <v>-1</v>
      </c>
      <c r="CA107">
        <f>IFERROR(VLOOKUP($A107, CDS3Y_bbg!BZ$5:CA$241,2), -1)</f>
        <v>41911</v>
      </c>
      <c r="CB107">
        <f>IFERROR(VLOOKUP($A107, CDS3Y_bbg!CA$5:CB$241,2), -1)</f>
        <v>-1</v>
      </c>
      <c r="CC107">
        <f>IFERROR(VLOOKUP($A107, CDS3Y_bbg!CB$5:CC$241,2), -1)</f>
        <v>41912</v>
      </c>
      <c r="CD107">
        <f>IFERROR(VLOOKUP($A107, CDS3Y_bbg!CC$5:CD$241,2), -1)</f>
        <v>-1</v>
      </c>
      <c r="CE107">
        <f>IFERROR(VLOOKUP($A107, CDS3Y_bbg!CD$5:CE$241,2), -1)</f>
        <v>43332</v>
      </c>
      <c r="CF107">
        <f>IFERROR(VLOOKUP($A107, CDS3Y_bbg!CE$5:CF$241,2), -1)</f>
        <v>133.52500000000001</v>
      </c>
      <c r="CG107">
        <f>IFERROR(VLOOKUP($A107, CDS3Y_bbg!CF$5:CG$241,2), -1)</f>
        <v>41893</v>
      </c>
      <c r="CH107">
        <f>IFERROR(VLOOKUP($A107, CDS3Y_bbg!CG$5:CH$241,2), -1)</f>
        <v>-1</v>
      </c>
      <c r="CI107">
        <f>IFERROR(VLOOKUP($A107, CDS3Y_bbg!CH$5:CI$241,2), -1)</f>
        <v>-1</v>
      </c>
      <c r="CJ107">
        <f>IFERROR(VLOOKUP($A107, CDS3Y_bbg!CI$5:CJ$241,2), -1)</f>
        <v>-1</v>
      </c>
      <c r="CK107">
        <f>IFERROR(VLOOKUP($A107, CDS3Y_bbg!CJ$5:CK$241,2), -1)</f>
        <v>41844</v>
      </c>
      <c r="CL107">
        <f>IFERROR(VLOOKUP($A107, CDS3Y_bbg!CK$5:CL$241,2), -1)</f>
        <v>306.255</v>
      </c>
      <c r="CM107">
        <f>IFERROR(VLOOKUP($A107, CDS3Y_bbg!CL$5:CM$241,2), -1)</f>
        <v>-1</v>
      </c>
      <c r="CN107">
        <f>IFERROR(VLOOKUP($A107, CDS3Y_bbg!CM$5:CN$241,2), -1)</f>
        <v>-1</v>
      </c>
    </row>
    <row r="108" spans="1:92" x14ac:dyDescent="0.25">
      <c r="A108" s="1">
        <v>39780</v>
      </c>
      <c r="B108">
        <f>IFERROR(VLOOKUP($A108, CDS3Y_bbg!A$5:B$241,2), -1)</f>
        <v>307.52499999999998</v>
      </c>
      <c r="C108">
        <f>IFERROR(VLOOKUP($A108, CDS3Y_bbg!B$5:C$241,2), -1)</f>
        <v>41831</v>
      </c>
      <c r="D108">
        <f>IFERROR(VLOOKUP($A108, CDS3Y_bbg!C$5:D$241,2), -1)</f>
        <v>493.87700000000001</v>
      </c>
      <c r="E108">
        <f>IFERROR(VLOOKUP($A108, CDS3Y_bbg!D$5:E$241,2), -1)</f>
        <v>44895</v>
      </c>
      <c r="F108">
        <f>IFERROR(VLOOKUP($A108, CDS3Y_bbg!E$5:F$241,2), -1)</f>
        <v>207.06</v>
      </c>
      <c r="G108">
        <f>IFERROR(VLOOKUP($A108, CDS3Y_bbg!F$5:G$241,2), -1)</f>
        <v>40360</v>
      </c>
      <c r="H108">
        <f>IFERROR(VLOOKUP($A108, CDS3Y_bbg!G$5:H$241,2), -1)</f>
        <v>166.68</v>
      </c>
      <c r="I108">
        <f>IFERROR(VLOOKUP($A108, CDS3Y_bbg!H$5:I$241,2), -1)</f>
        <v>44834</v>
      </c>
      <c r="J108">
        <f>IFERROR(VLOOKUP($A108, CDS3Y_bbg!I$5:J$241,2), -1)</f>
        <v>312.83999999999997</v>
      </c>
      <c r="K108">
        <f>IFERROR(VLOOKUP($A108, CDS3Y_bbg!J$5:K$241,2), -1)</f>
        <v>41819</v>
      </c>
      <c r="L108">
        <f>IFERROR(VLOOKUP($A108, CDS3Y_bbg!K$5:L$241,2), -1)</f>
        <v>392.50200000000001</v>
      </c>
      <c r="M108">
        <f>IFERROR(VLOOKUP($A108, CDS3Y_bbg!L$5:M$241,2), -1)</f>
        <v>40469</v>
      </c>
      <c r="N108">
        <f>IFERROR(VLOOKUP($A108, CDS3Y_bbg!M$5:N$241,2), -1)</f>
        <v>377.69</v>
      </c>
      <c r="O108">
        <f>IFERROR(VLOOKUP($A108, CDS3Y_bbg!N$5:O$241,2), -1)</f>
        <v>40289</v>
      </c>
      <c r="P108">
        <f>IFERROR(VLOOKUP($A108, CDS3Y_bbg!O$5:P$241,2), -1)</f>
        <v>255.84200000000001</v>
      </c>
      <c r="Q108">
        <f>IFERROR(VLOOKUP($A108, CDS3Y_bbg!P$5:Q$241,2), -1)</f>
        <v>44377</v>
      </c>
      <c r="R108">
        <f>IFERROR(VLOOKUP($A108, CDS3Y_bbg!Q$5:R$241,2), -1)</f>
        <v>300.01499999999999</v>
      </c>
      <c r="S108">
        <f>IFERROR(VLOOKUP($A108, CDS3Y_bbg!R$5:S$241,2), -1)</f>
        <v>43337</v>
      </c>
      <c r="T108">
        <f>IFERROR(VLOOKUP($A108, CDS3Y_bbg!S$5:T$241,2), -1)</f>
        <v>402.26600000000002</v>
      </c>
      <c r="U108">
        <f>IFERROR(VLOOKUP($A108, CDS3Y_bbg!T$5:U$241,2), -1)</f>
        <v>42062</v>
      </c>
      <c r="V108">
        <f>IFERROR(VLOOKUP($A108, CDS3Y_bbg!U$5:V$241,2), -1)</f>
        <v>197.41900000000001</v>
      </c>
      <c r="W108">
        <f>IFERROR(VLOOKUP($A108, CDS3Y_bbg!V$5:W$241,2), -1)</f>
        <v>42283</v>
      </c>
      <c r="X108">
        <f>IFERROR(VLOOKUP($A108, CDS3Y_bbg!W$5:X$241,2), -1)</f>
        <v>809.30600000000004</v>
      </c>
      <c r="Y108">
        <f>IFERROR(VLOOKUP($A108, CDS3Y_bbg!X$5:Y$241,2), -1)</f>
        <v>44468</v>
      </c>
      <c r="Z108">
        <f>IFERROR(VLOOKUP($A108, CDS3Y_bbg!Y$5:Z$241,2), -1)</f>
        <v>437.92200000000003</v>
      </c>
      <c r="AA108">
        <f>IFERROR(VLOOKUP($A108, CDS3Y_bbg!Z$5:AA$241,2), -1)</f>
        <v>40481</v>
      </c>
      <c r="AB108">
        <f>IFERROR(VLOOKUP($A108, CDS3Y_bbg!AA$5:AB$241,2), -1)</f>
        <v>263.51400000000001</v>
      </c>
      <c r="AC108">
        <f>IFERROR(VLOOKUP($A108, CDS3Y_bbg!AB$5:AC$241,2), -1)</f>
        <v>42676</v>
      </c>
      <c r="AD108">
        <f>IFERROR(VLOOKUP($A108, CDS3Y_bbg!AC$5:AD$241,2), -1)</f>
        <v>426.98500000000001</v>
      </c>
      <c r="AE108">
        <f>IFERROR(VLOOKUP($A108, CDS3Y_bbg!AD$5:AE$241,2), -1)</f>
        <v>41149</v>
      </c>
      <c r="AF108">
        <f>IFERROR(VLOOKUP($A108, CDS3Y_bbg!AE$5:AF$241,2), -1)</f>
        <v>-1</v>
      </c>
      <c r="AG108">
        <f>IFERROR(VLOOKUP($A108, CDS3Y_bbg!AF$5:AG$241,2), -1)</f>
        <v>42004</v>
      </c>
      <c r="AH108">
        <f>IFERROR(VLOOKUP($A108, CDS3Y_bbg!AG$5:AH$241,2), -1)</f>
        <v>-1</v>
      </c>
      <c r="AI108">
        <f>IFERROR(VLOOKUP($A108, CDS3Y_bbg!AH$5:AI$241,2), -1)</f>
        <v>-1</v>
      </c>
      <c r="AJ108">
        <f>IFERROR(VLOOKUP($A108, CDS3Y_bbg!AI$5:AJ$241,2), -1)</f>
        <v>-1</v>
      </c>
      <c r="AK108">
        <f>IFERROR(VLOOKUP($A108, CDS3Y_bbg!AJ$5:AK$241,2), -1)</f>
        <v>-1</v>
      </c>
      <c r="AL108">
        <f>IFERROR(VLOOKUP($A108, CDS3Y_bbg!AK$5:AL$241,2), -1)</f>
        <v>-1</v>
      </c>
      <c r="AM108">
        <f>IFERROR(VLOOKUP($A108, CDS3Y_bbg!AL$5:AM$241,2), -1)</f>
        <v>-1</v>
      </c>
      <c r="AN108">
        <f>IFERROR(VLOOKUP($A108, CDS3Y_bbg!AM$5:AN$241,2), -1)</f>
        <v>-1</v>
      </c>
      <c r="AO108">
        <f>IFERROR(VLOOKUP($A108, CDS3Y_bbg!AN$5:AO$241,2), -1)</f>
        <v>43424</v>
      </c>
      <c r="AP108">
        <f>IFERROR(VLOOKUP($A108, CDS3Y_bbg!AO$5:AP$241,2), -1)</f>
        <v>-1</v>
      </c>
      <c r="AQ108">
        <f>IFERROR(VLOOKUP($A108, CDS3Y_bbg!AP$5:AQ$241,2), -1)</f>
        <v>44625</v>
      </c>
      <c r="AR108">
        <f>IFERROR(VLOOKUP($A108, CDS3Y_bbg!AQ$5:AR$241,2), -1)</f>
        <v>-1</v>
      </c>
      <c r="AS108">
        <f>IFERROR(VLOOKUP($A108, CDS3Y_bbg!AR$5:AS$241,2), -1)</f>
        <v>44626</v>
      </c>
      <c r="AT108">
        <f>IFERROR(VLOOKUP($A108, CDS3Y_bbg!AS$5:AT$241,2), -1)</f>
        <v>2.2189999999999999</v>
      </c>
      <c r="AU108">
        <f>IFERROR(VLOOKUP($A108, CDS3Y_bbg!AT$5:AU$241,2), -1)</f>
        <v>-1</v>
      </c>
      <c r="AV108">
        <f>IFERROR(VLOOKUP($A108, CDS3Y_bbg!AU$5:AV$241,2), -1)</f>
        <v>-1</v>
      </c>
      <c r="AW108">
        <f>IFERROR(VLOOKUP($A108, CDS3Y_bbg!AV$5:AW$241,2), -1)</f>
        <v>41863</v>
      </c>
      <c r="AX108">
        <f>IFERROR(VLOOKUP($A108, CDS3Y_bbg!AW$5:AX$241,2), -1)</f>
        <v>32.25</v>
      </c>
      <c r="AY108">
        <f>IFERROR(VLOOKUP($A108, CDS3Y_bbg!AX$5:AY$241,2), -1)</f>
        <v>43402</v>
      </c>
      <c r="AZ108">
        <f>IFERROR(VLOOKUP($A108, CDS3Y_bbg!AY$5:AZ$241,2), -1)</f>
        <v>5.3150000000000004</v>
      </c>
      <c r="BA108">
        <f>IFERROR(VLOOKUP($A108, CDS3Y_bbg!AZ$5:BA$241,2), -1)</f>
        <v>-1</v>
      </c>
      <c r="BB108">
        <f>IFERROR(VLOOKUP($A108, CDS3Y_bbg!BA$5:BB$241,2), -1)</f>
        <v>-1</v>
      </c>
      <c r="BC108">
        <f>IFERROR(VLOOKUP($A108, CDS3Y_bbg!BB$5:BC$241,2), -1)</f>
        <v>41722</v>
      </c>
      <c r="BD108">
        <f>IFERROR(VLOOKUP($A108, CDS3Y_bbg!BC$5:BD$241,2), -1)</f>
        <v>-1</v>
      </c>
      <c r="BE108">
        <f>IFERROR(VLOOKUP($A108, CDS3Y_bbg!BD$5:BE$241,2), -1)</f>
        <v>-1</v>
      </c>
      <c r="BF108">
        <f>IFERROR(VLOOKUP($A108, CDS3Y_bbg!BE$5:BF$241,2), -1)</f>
        <v>-1</v>
      </c>
      <c r="BG108">
        <f>IFERROR(VLOOKUP($A108, CDS3Y_bbg!BF$5:BG$241,2), -1)</f>
        <v>-1</v>
      </c>
      <c r="BH108">
        <f>IFERROR(VLOOKUP($A108, CDS3Y_bbg!BG$5:BH$241,2), -1)</f>
        <v>-1</v>
      </c>
      <c r="BI108">
        <f>IFERROR(VLOOKUP($A108, CDS3Y_bbg!BH$5:BI$241,2), -1)</f>
        <v>43424</v>
      </c>
      <c r="BJ108">
        <f>IFERROR(VLOOKUP($A108, CDS3Y_bbg!BI$5:BJ$241,2), -1)</f>
        <v>-1</v>
      </c>
      <c r="BK108">
        <f>IFERROR(VLOOKUP($A108, CDS3Y_bbg!BJ$5:BK$241,2), -1)</f>
        <v>-1</v>
      </c>
      <c r="BL108">
        <f>IFERROR(VLOOKUP($A108, CDS3Y_bbg!BK$5:BL$241,2), -1)</f>
        <v>-1</v>
      </c>
      <c r="BM108">
        <f>IFERROR(VLOOKUP($A108, CDS3Y_bbg!BL$5:BM$241,2), -1)</f>
        <v>43424</v>
      </c>
      <c r="BN108">
        <f>IFERROR(VLOOKUP($A108, CDS3Y_bbg!BM$5:BN$241,2), -1)</f>
        <v>-1</v>
      </c>
      <c r="BO108">
        <f>IFERROR(VLOOKUP($A108, CDS3Y_bbg!BN$5:BO$241,2), -1)</f>
        <v>43426</v>
      </c>
      <c r="BP108">
        <f>IFERROR(VLOOKUP($A108, CDS3Y_bbg!BO$5:BP$241,2), -1)</f>
        <v>-1</v>
      </c>
      <c r="BQ108">
        <f>IFERROR(VLOOKUP($A108, CDS3Y_bbg!BP$5:BQ$241,2), -1)</f>
        <v>-1</v>
      </c>
      <c r="BR108">
        <f>IFERROR(VLOOKUP($A108, CDS3Y_bbg!BQ$5:BR$241,2), -1)</f>
        <v>-1</v>
      </c>
      <c r="BS108">
        <f>IFERROR(VLOOKUP($A108, CDS3Y_bbg!BR$5:BS$241,2), -1)</f>
        <v>43426</v>
      </c>
      <c r="BT108">
        <f>IFERROR(VLOOKUP($A108, CDS3Y_bbg!BS$5:BT$241,2), -1)</f>
        <v>-1</v>
      </c>
      <c r="BU108">
        <f>IFERROR(VLOOKUP($A108, CDS3Y_bbg!BT$5:BU$241,2), -1)</f>
        <v>-1</v>
      </c>
      <c r="BV108">
        <f>IFERROR(VLOOKUP($A108, CDS3Y_bbg!BU$5:BV$241,2), -1)</f>
        <v>-1</v>
      </c>
      <c r="BW108">
        <f>IFERROR(VLOOKUP($A108, CDS3Y_bbg!BV$5:BW$241,2), -1)</f>
        <v>41915</v>
      </c>
      <c r="BX108">
        <f>IFERROR(VLOOKUP($A108, CDS3Y_bbg!BW$5:BX$241,2), -1)</f>
        <v>-1</v>
      </c>
      <c r="BY108">
        <f>IFERROR(VLOOKUP($A108, CDS3Y_bbg!BX$5:BY$241,2), -1)</f>
        <v>-1</v>
      </c>
      <c r="BZ108">
        <f>IFERROR(VLOOKUP($A108, CDS3Y_bbg!BY$5:BZ$241,2), -1)</f>
        <v>-1</v>
      </c>
      <c r="CA108">
        <f>IFERROR(VLOOKUP($A108, CDS3Y_bbg!BZ$5:CA$241,2), -1)</f>
        <v>41911</v>
      </c>
      <c r="CB108">
        <f>IFERROR(VLOOKUP($A108, CDS3Y_bbg!CA$5:CB$241,2), -1)</f>
        <v>-1</v>
      </c>
      <c r="CC108">
        <f>IFERROR(VLOOKUP($A108, CDS3Y_bbg!CB$5:CC$241,2), -1)</f>
        <v>41912</v>
      </c>
      <c r="CD108">
        <f>IFERROR(VLOOKUP($A108, CDS3Y_bbg!CC$5:CD$241,2), -1)</f>
        <v>-1</v>
      </c>
      <c r="CE108">
        <f>IFERROR(VLOOKUP($A108, CDS3Y_bbg!CD$5:CE$241,2), -1)</f>
        <v>43332</v>
      </c>
      <c r="CF108">
        <f>IFERROR(VLOOKUP($A108, CDS3Y_bbg!CE$5:CF$241,2), -1)</f>
        <v>103.155</v>
      </c>
      <c r="CG108">
        <f>IFERROR(VLOOKUP($A108, CDS3Y_bbg!CF$5:CG$241,2), -1)</f>
        <v>41893</v>
      </c>
      <c r="CH108">
        <f>IFERROR(VLOOKUP($A108, CDS3Y_bbg!CG$5:CH$241,2), -1)</f>
        <v>-1</v>
      </c>
      <c r="CI108">
        <f>IFERROR(VLOOKUP($A108, CDS3Y_bbg!CH$5:CI$241,2), -1)</f>
        <v>-1</v>
      </c>
      <c r="CJ108">
        <f>IFERROR(VLOOKUP($A108, CDS3Y_bbg!CI$5:CJ$241,2), -1)</f>
        <v>-1</v>
      </c>
      <c r="CK108">
        <f>IFERROR(VLOOKUP($A108, CDS3Y_bbg!CJ$5:CK$241,2), -1)</f>
        <v>41844</v>
      </c>
      <c r="CL108">
        <f>IFERROR(VLOOKUP($A108, CDS3Y_bbg!CK$5:CL$241,2), -1)</f>
        <v>415.00400000000002</v>
      </c>
      <c r="CM108">
        <f>IFERROR(VLOOKUP($A108, CDS3Y_bbg!CL$5:CM$241,2), -1)</f>
        <v>-1</v>
      </c>
      <c r="CN108">
        <f>IFERROR(VLOOKUP($A108, CDS3Y_bbg!CM$5:CN$241,2), -1)</f>
        <v>-1</v>
      </c>
    </row>
    <row r="109" spans="1:92" x14ac:dyDescent="0.25">
      <c r="A109" s="1">
        <v>39813</v>
      </c>
      <c r="B109">
        <f>IFERROR(VLOOKUP($A109, CDS3Y_bbg!A$5:B$241,2), -1)</f>
        <v>274.02800000000002</v>
      </c>
      <c r="C109">
        <f>IFERROR(VLOOKUP($A109, CDS3Y_bbg!B$5:C$241,2), -1)</f>
        <v>41831</v>
      </c>
      <c r="D109">
        <f>IFERROR(VLOOKUP($A109, CDS3Y_bbg!C$5:D$241,2), -1)</f>
        <v>510.19400000000002</v>
      </c>
      <c r="E109">
        <f>IFERROR(VLOOKUP($A109, CDS3Y_bbg!D$5:E$241,2), -1)</f>
        <v>44895</v>
      </c>
      <c r="F109">
        <f>IFERROR(VLOOKUP($A109, CDS3Y_bbg!E$5:F$241,2), -1)</f>
        <v>183.4</v>
      </c>
      <c r="G109">
        <f>IFERROR(VLOOKUP($A109, CDS3Y_bbg!F$5:G$241,2), -1)</f>
        <v>40360</v>
      </c>
      <c r="H109">
        <f>IFERROR(VLOOKUP($A109, CDS3Y_bbg!G$5:H$241,2), -1)</f>
        <v>174.60900000000001</v>
      </c>
      <c r="I109">
        <f>IFERROR(VLOOKUP($A109, CDS3Y_bbg!H$5:I$241,2), -1)</f>
        <v>44834</v>
      </c>
      <c r="J109">
        <f>IFERROR(VLOOKUP($A109, CDS3Y_bbg!I$5:J$241,2), -1)</f>
        <v>283.14999999999998</v>
      </c>
      <c r="K109">
        <f>IFERROR(VLOOKUP($A109, CDS3Y_bbg!J$5:K$241,2), -1)</f>
        <v>41819</v>
      </c>
      <c r="L109">
        <f>IFERROR(VLOOKUP($A109, CDS3Y_bbg!K$5:L$241,2), -1)</f>
        <v>435.11700000000002</v>
      </c>
      <c r="M109">
        <f>IFERROR(VLOOKUP($A109, CDS3Y_bbg!L$5:M$241,2), -1)</f>
        <v>40469</v>
      </c>
      <c r="N109">
        <f>IFERROR(VLOOKUP($A109, CDS3Y_bbg!M$5:N$241,2), -1)</f>
        <v>309.29899999999998</v>
      </c>
      <c r="O109">
        <f>IFERROR(VLOOKUP($A109, CDS3Y_bbg!N$5:O$241,2), -1)</f>
        <v>40289</v>
      </c>
      <c r="P109">
        <f>IFERROR(VLOOKUP($A109, CDS3Y_bbg!O$5:P$241,2), -1)</f>
        <v>197.22399999999999</v>
      </c>
      <c r="Q109">
        <f>IFERROR(VLOOKUP($A109, CDS3Y_bbg!P$5:Q$241,2), -1)</f>
        <v>44377</v>
      </c>
      <c r="R109">
        <f>IFERROR(VLOOKUP($A109, CDS3Y_bbg!Q$5:R$241,2), -1)</f>
        <v>269.358</v>
      </c>
      <c r="S109">
        <f>IFERROR(VLOOKUP($A109, CDS3Y_bbg!R$5:S$241,2), -1)</f>
        <v>43337</v>
      </c>
      <c r="T109">
        <f>IFERROR(VLOOKUP($A109, CDS3Y_bbg!S$5:T$241,2), -1)</f>
        <v>390.471</v>
      </c>
      <c r="U109">
        <f>IFERROR(VLOOKUP($A109, CDS3Y_bbg!T$5:U$241,2), -1)</f>
        <v>42062</v>
      </c>
      <c r="V109">
        <f>IFERROR(VLOOKUP($A109, CDS3Y_bbg!U$5:V$241,2), -1)</f>
        <v>233.09700000000001</v>
      </c>
      <c r="W109">
        <f>IFERROR(VLOOKUP($A109, CDS3Y_bbg!V$5:W$241,2), -1)</f>
        <v>42283</v>
      </c>
      <c r="X109">
        <f>IFERROR(VLOOKUP($A109, CDS3Y_bbg!W$5:X$241,2), -1)</f>
        <v>842.351</v>
      </c>
      <c r="Y109">
        <f>IFERROR(VLOOKUP($A109, CDS3Y_bbg!X$5:Y$241,2), -1)</f>
        <v>44468</v>
      </c>
      <c r="Z109">
        <f>IFERROR(VLOOKUP($A109, CDS3Y_bbg!Y$5:Z$241,2), -1)</f>
        <v>428.04</v>
      </c>
      <c r="AA109">
        <f>IFERROR(VLOOKUP($A109, CDS3Y_bbg!Z$5:AA$241,2), -1)</f>
        <v>40481</v>
      </c>
      <c r="AB109">
        <f>IFERROR(VLOOKUP($A109, CDS3Y_bbg!AA$5:AB$241,2), -1)</f>
        <v>244.398</v>
      </c>
      <c r="AC109">
        <f>IFERROR(VLOOKUP($A109, CDS3Y_bbg!AB$5:AC$241,2), -1)</f>
        <v>42676</v>
      </c>
      <c r="AD109">
        <f>IFERROR(VLOOKUP($A109, CDS3Y_bbg!AC$5:AD$241,2), -1)</f>
        <v>414.26100000000002</v>
      </c>
      <c r="AE109">
        <f>IFERROR(VLOOKUP($A109, CDS3Y_bbg!AD$5:AE$241,2), -1)</f>
        <v>41149</v>
      </c>
      <c r="AF109">
        <f>IFERROR(VLOOKUP($A109, CDS3Y_bbg!AE$5:AF$241,2), -1)</f>
        <v>-1</v>
      </c>
      <c r="AG109">
        <f>IFERROR(VLOOKUP($A109, CDS3Y_bbg!AF$5:AG$241,2), -1)</f>
        <v>42004</v>
      </c>
      <c r="AH109">
        <f>IFERROR(VLOOKUP($A109, CDS3Y_bbg!AG$5:AH$241,2), -1)</f>
        <v>-1</v>
      </c>
      <c r="AI109">
        <f>IFERROR(VLOOKUP($A109, CDS3Y_bbg!AH$5:AI$241,2), -1)</f>
        <v>-1</v>
      </c>
      <c r="AJ109">
        <f>IFERROR(VLOOKUP($A109, CDS3Y_bbg!AI$5:AJ$241,2), -1)</f>
        <v>-1</v>
      </c>
      <c r="AK109">
        <f>IFERROR(VLOOKUP($A109, CDS3Y_bbg!AJ$5:AK$241,2), -1)</f>
        <v>-1</v>
      </c>
      <c r="AL109">
        <f>IFERROR(VLOOKUP($A109, CDS3Y_bbg!AK$5:AL$241,2), -1)</f>
        <v>-1</v>
      </c>
      <c r="AM109">
        <f>IFERROR(VLOOKUP($A109, CDS3Y_bbg!AL$5:AM$241,2), -1)</f>
        <v>-1</v>
      </c>
      <c r="AN109">
        <f>IFERROR(VLOOKUP($A109, CDS3Y_bbg!AM$5:AN$241,2), -1)</f>
        <v>-1</v>
      </c>
      <c r="AO109">
        <f>IFERROR(VLOOKUP($A109, CDS3Y_bbg!AN$5:AO$241,2), -1)</f>
        <v>43424</v>
      </c>
      <c r="AP109">
        <f>IFERROR(VLOOKUP($A109, CDS3Y_bbg!AO$5:AP$241,2), -1)</f>
        <v>-1</v>
      </c>
      <c r="AQ109">
        <f>IFERROR(VLOOKUP($A109, CDS3Y_bbg!AP$5:AQ$241,2), -1)</f>
        <v>44625</v>
      </c>
      <c r="AR109">
        <f>IFERROR(VLOOKUP($A109, CDS3Y_bbg!AQ$5:AR$241,2), -1)</f>
        <v>-1</v>
      </c>
      <c r="AS109">
        <f>IFERROR(VLOOKUP($A109, CDS3Y_bbg!AR$5:AS$241,2), -1)</f>
        <v>44626</v>
      </c>
      <c r="AT109">
        <f>IFERROR(VLOOKUP($A109, CDS3Y_bbg!AS$5:AT$241,2), -1)</f>
        <v>2.2189999999999999</v>
      </c>
      <c r="AU109">
        <f>IFERROR(VLOOKUP($A109, CDS3Y_bbg!AT$5:AU$241,2), -1)</f>
        <v>-1</v>
      </c>
      <c r="AV109">
        <f>IFERROR(VLOOKUP($A109, CDS3Y_bbg!AU$5:AV$241,2), -1)</f>
        <v>-1</v>
      </c>
      <c r="AW109">
        <f>IFERROR(VLOOKUP($A109, CDS3Y_bbg!AV$5:AW$241,2), -1)</f>
        <v>41863</v>
      </c>
      <c r="AX109">
        <f>IFERROR(VLOOKUP($A109, CDS3Y_bbg!AW$5:AX$241,2), -1)</f>
        <v>32.25</v>
      </c>
      <c r="AY109">
        <f>IFERROR(VLOOKUP($A109, CDS3Y_bbg!AX$5:AY$241,2), -1)</f>
        <v>43402</v>
      </c>
      <c r="AZ109">
        <f>IFERROR(VLOOKUP($A109, CDS3Y_bbg!AY$5:AZ$241,2), -1)</f>
        <v>5.3150000000000004</v>
      </c>
      <c r="BA109">
        <f>IFERROR(VLOOKUP($A109, CDS3Y_bbg!AZ$5:BA$241,2), -1)</f>
        <v>-1</v>
      </c>
      <c r="BB109">
        <f>IFERROR(VLOOKUP($A109, CDS3Y_bbg!BA$5:BB$241,2), -1)</f>
        <v>-1</v>
      </c>
      <c r="BC109">
        <f>IFERROR(VLOOKUP($A109, CDS3Y_bbg!BB$5:BC$241,2), -1)</f>
        <v>41722</v>
      </c>
      <c r="BD109">
        <f>IFERROR(VLOOKUP($A109, CDS3Y_bbg!BC$5:BD$241,2), -1)</f>
        <v>-1</v>
      </c>
      <c r="BE109">
        <f>IFERROR(VLOOKUP($A109, CDS3Y_bbg!BD$5:BE$241,2), -1)</f>
        <v>-1</v>
      </c>
      <c r="BF109">
        <f>IFERROR(VLOOKUP($A109, CDS3Y_bbg!BE$5:BF$241,2), -1)</f>
        <v>-1</v>
      </c>
      <c r="BG109">
        <f>IFERROR(VLOOKUP($A109, CDS3Y_bbg!BF$5:BG$241,2), -1)</f>
        <v>-1</v>
      </c>
      <c r="BH109">
        <f>IFERROR(VLOOKUP($A109, CDS3Y_bbg!BG$5:BH$241,2), -1)</f>
        <v>-1</v>
      </c>
      <c r="BI109">
        <f>IFERROR(VLOOKUP($A109, CDS3Y_bbg!BH$5:BI$241,2), -1)</f>
        <v>43424</v>
      </c>
      <c r="BJ109">
        <f>IFERROR(VLOOKUP($A109, CDS3Y_bbg!BI$5:BJ$241,2), -1)</f>
        <v>-1</v>
      </c>
      <c r="BK109">
        <f>IFERROR(VLOOKUP($A109, CDS3Y_bbg!BJ$5:BK$241,2), -1)</f>
        <v>-1</v>
      </c>
      <c r="BL109">
        <f>IFERROR(VLOOKUP($A109, CDS3Y_bbg!BK$5:BL$241,2), -1)</f>
        <v>-1</v>
      </c>
      <c r="BM109">
        <f>IFERROR(VLOOKUP($A109, CDS3Y_bbg!BL$5:BM$241,2), -1)</f>
        <v>43424</v>
      </c>
      <c r="BN109">
        <f>IFERROR(VLOOKUP($A109, CDS3Y_bbg!BM$5:BN$241,2), -1)</f>
        <v>-1</v>
      </c>
      <c r="BO109">
        <f>IFERROR(VLOOKUP($A109, CDS3Y_bbg!BN$5:BO$241,2), -1)</f>
        <v>43426</v>
      </c>
      <c r="BP109">
        <f>IFERROR(VLOOKUP($A109, CDS3Y_bbg!BO$5:BP$241,2), -1)</f>
        <v>-1</v>
      </c>
      <c r="BQ109">
        <f>IFERROR(VLOOKUP($A109, CDS3Y_bbg!BP$5:BQ$241,2), -1)</f>
        <v>-1</v>
      </c>
      <c r="BR109">
        <f>IFERROR(VLOOKUP($A109, CDS3Y_bbg!BQ$5:BR$241,2), -1)</f>
        <v>-1</v>
      </c>
      <c r="BS109">
        <f>IFERROR(VLOOKUP($A109, CDS3Y_bbg!BR$5:BS$241,2), -1)</f>
        <v>43426</v>
      </c>
      <c r="BT109">
        <f>IFERROR(VLOOKUP($A109, CDS3Y_bbg!BS$5:BT$241,2), -1)</f>
        <v>-1</v>
      </c>
      <c r="BU109">
        <f>IFERROR(VLOOKUP($A109, CDS3Y_bbg!BT$5:BU$241,2), -1)</f>
        <v>-1</v>
      </c>
      <c r="BV109">
        <f>IFERROR(VLOOKUP($A109, CDS3Y_bbg!BU$5:BV$241,2), -1)</f>
        <v>-1</v>
      </c>
      <c r="BW109">
        <f>IFERROR(VLOOKUP($A109, CDS3Y_bbg!BV$5:BW$241,2), -1)</f>
        <v>41915</v>
      </c>
      <c r="BX109">
        <f>IFERROR(VLOOKUP($A109, CDS3Y_bbg!BW$5:BX$241,2), -1)</f>
        <v>-1</v>
      </c>
      <c r="BY109">
        <f>IFERROR(VLOOKUP($A109, CDS3Y_bbg!BX$5:BY$241,2), -1)</f>
        <v>-1</v>
      </c>
      <c r="BZ109">
        <f>IFERROR(VLOOKUP($A109, CDS3Y_bbg!BY$5:BZ$241,2), -1)</f>
        <v>-1</v>
      </c>
      <c r="CA109">
        <f>IFERROR(VLOOKUP($A109, CDS3Y_bbg!BZ$5:CA$241,2), -1)</f>
        <v>41911</v>
      </c>
      <c r="CB109">
        <f>IFERROR(VLOOKUP($A109, CDS3Y_bbg!CA$5:CB$241,2), -1)</f>
        <v>-1</v>
      </c>
      <c r="CC109">
        <f>IFERROR(VLOOKUP($A109, CDS3Y_bbg!CB$5:CC$241,2), -1)</f>
        <v>41912</v>
      </c>
      <c r="CD109">
        <f>IFERROR(VLOOKUP($A109, CDS3Y_bbg!CC$5:CD$241,2), -1)</f>
        <v>-1</v>
      </c>
      <c r="CE109">
        <f>IFERROR(VLOOKUP($A109, CDS3Y_bbg!CD$5:CE$241,2), -1)</f>
        <v>43332</v>
      </c>
      <c r="CF109">
        <f>IFERROR(VLOOKUP($A109, CDS3Y_bbg!CE$5:CF$241,2), -1)</f>
        <v>134.125</v>
      </c>
      <c r="CG109">
        <f>IFERROR(VLOOKUP($A109, CDS3Y_bbg!CF$5:CG$241,2), -1)</f>
        <v>41893</v>
      </c>
      <c r="CH109">
        <f>IFERROR(VLOOKUP($A109, CDS3Y_bbg!CG$5:CH$241,2), -1)</f>
        <v>-1</v>
      </c>
      <c r="CI109">
        <f>IFERROR(VLOOKUP($A109, CDS3Y_bbg!CH$5:CI$241,2), -1)</f>
        <v>-1</v>
      </c>
      <c r="CJ109">
        <f>IFERROR(VLOOKUP($A109, CDS3Y_bbg!CI$5:CJ$241,2), -1)</f>
        <v>-1</v>
      </c>
      <c r="CK109">
        <f>IFERROR(VLOOKUP($A109, CDS3Y_bbg!CJ$5:CK$241,2), -1)</f>
        <v>41844</v>
      </c>
      <c r="CL109">
        <f>IFERROR(VLOOKUP($A109, CDS3Y_bbg!CK$5:CL$241,2), -1)</f>
        <v>438.66899999999998</v>
      </c>
      <c r="CM109">
        <f>IFERROR(VLOOKUP($A109, CDS3Y_bbg!CL$5:CM$241,2), -1)</f>
        <v>-1</v>
      </c>
      <c r="CN109">
        <f>IFERROR(VLOOKUP($A109, CDS3Y_bbg!CM$5:CN$241,2), -1)</f>
        <v>-1</v>
      </c>
    </row>
    <row r="110" spans="1:92" x14ac:dyDescent="0.25">
      <c r="A110" s="1">
        <v>39843</v>
      </c>
      <c r="B110">
        <f>IFERROR(VLOOKUP($A110, CDS3Y_bbg!A$5:B$241,2), -1)</f>
        <v>307.25</v>
      </c>
      <c r="C110">
        <f>IFERROR(VLOOKUP($A110, CDS3Y_bbg!B$5:C$241,2), -1)</f>
        <v>41831</v>
      </c>
      <c r="D110">
        <f>IFERROR(VLOOKUP($A110, CDS3Y_bbg!C$5:D$241,2), -1)</f>
        <v>496.29199999999997</v>
      </c>
      <c r="E110">
        <f>IFERROR(VLOOKUP($A110, CDS3Y_bbg!D$5:E$241,2), -1)</f>
        <v>44895</v>
      </c>
      <c r="F110">
        <f>IFERROR(VLOOKUP($A110, CDS3Y_bbg!E$5:F$241,2), -1)</f>
        <v>212.024</v>
      </c>
      <c r="G110">
        <f>IFERROR(VLOOKUP($A110, CDS3Y_bbg!F$5:G$241,2), -1)</f>
        <v>40360</v>
      </c>
      <c r="H110">
        <f>IFERROR(VLOOKUP($A110, CDS3Y_bbg!G$5:H$241,2), -1)</f>
        <v>205.76400000000001</v>
      </c>
      <c r="I110">
        <f>IFERROR(VLOOKUP($A110, CDS3Y_bbg!H$5:I$241,2), -1)</f>
        <v>44834</v>
      </c>
      <c r="J110">
        <f>IFERROR(VLOOKUP($A110, CDS3Y_bbg!I$5:J$241,2), -1)</f>
        <v>335.8</v>
      </c>
      <c r="K110">
        <f>IFERROR(VLOOKUP($A110, CDS3Y_bbg!J$5:K$241,2), -1)</f>
        <v>41819</v>
      </c>
      <c r="L110">
        <f>IFERROR(VLOOKUP($A110, CDS3Y_bbg!K$5:L$241,2), -1)</f>
        <v>419.38099999999997</v>
      </c>
      <c r="M110">
        <f>IFERROR(VLOOKUP($A110, CDS3Y_bbg!L$5:M$241,2), -1)</f>
        <v>40469</v>
      </c>
      <c r="N110">
        <f>IFERROR(VLOOKUP($A110, CDS3Y_bbg!M$5:N$241,2), -1)</f>
        <v>341.92599999999999</v>
      </c>
      <c r="O110">
        <f>IFERROR(VLOOKUP($A110, CDS3Y_bbg!N$5:O$241,2), -1)</f>
        <v>40289</v>
      </c>
      <c r="P110">
        <f>IFERROR(VLOOKUP($A110, CDS3Y_bbg!O$5:P$241,2), -1)</f>
        <v>226.04499999999999</v>
      </c>
      <c r="Q110">
        <f>IFERROR(VLOOKUP($A110, CDS3Y_bbg!P$5:Q$241,2), -1)</f>
        <v>44377</v>
      </c>
      <c r="R110">
        <f>IFERROR(VLOOKUP($A110, CDS3Y_bbg!Q$5:R$241,2), -1)</f>
        <v>320.75</v>
      </c>
      <c r="S110">
        <f>IFERROR(VLOOKUP($A110, CDS3Y_bbg!R$5:S$241,2), -1)</f>
        <v>43337</v>
      </c>
      <c r="T110">
        <f>IFERROR(VLOOKUP($A110, CDS3Y_bbg!S$5:T$241,2), -1)</f>
        <v>411.05700000000002</v>
      </c>
      <c r="U110">
        <f>IFERROR(VLOOKUP($A110, CDS3Y_bbg!T$5:U$241,2), -1)</f>
        <v>42062</v>
      </c>
      <c r="V110">
        <f>IFERROR(VLOOKUP($A110, CDS3Y_bbg!U$5:V$241,2), -1)</f>
        <v>256.83</v>
      </c>
      <c r="W110">
        <f>IFERROR(VLOOKUP($A110, CDS3Y_bbg!V$5:W$241,2), -1)</f>
        <v>42283</v>
      </c>
      <c r="X110">
        <f>IFERROR(VLOOKUP($A110, CDS3Y_bbg!W$5:X$241,2), -1)</f>
        <v>836.274</v>
      </c>
      <c r="Y110">
        <f>IFERROR(VLOOKUP($A110, CDS3Y_bbg!X$5:Y$241,2), -1)</f>
        <v>44468</v>
      </c>
      <c r="Z110">
        <f>IFERROR(VLOOKUP($A110, CDS3Y_bbg!Y$5:Z$241,2), -1)</f>
        <v>416.55700000000002</v>
      </c>
      <c r="AA110">
        <f>IFERROR(VLOOKUP($A110, CDS3Y_bbg!Z$5:AA$241,2), -1)</f>
        <v>40481</v>
      </c>
      <c r="AB110">
        <f>IFERROR(VLOOKUP($A110, CDS3Y_bbg!AA$5:AB$241,2), -1)</f>
        <v>234.30699999999999</v>
      </c>
      <c r="AC110">
        <f>IFERROR(VLOOKUP($A110, CDS3Y_bbg!AB$5:AC$241,2), -1)</f>
        <v>42676</v>
      </c>
      <c r="AD110">
        <f>IFERROR(VLOOKUP($A110, CDS3Y_bbg!AC$5:AD$241,2), -1)</f>
        <v>433.41199999999998</v>
      </c>
      <c r="AE110">
        <f>IFERROR(VLOOKUP($A110, CDS3Y_bbg!AD$5:AE$241,2), -1)</f>
        <v>41149</v>
      </c>
      <c r="AF110">
        <f>IFERROR(VLOOKUP($A110, CDS3Y_bbg!AE$5:AF$241,2), -1)</f>
        <v>-1</v>
      </c>
      <c r="AG110">
        <f>IFERROR(VLOOKUP($A110, CDS3Y_bbg!AF$5:AG$241,2), -1)</f>
        <v>42004</v>
      </c>
      <c r="AH110">
        <f>IFERROR(VLOOKUP($A110, CDS3Y_bbg!AG$5:AH$241,2), -1)</f>
        <v>-1</v>
      </c>
      <c r="AI110">
        <f>IFERROR(VLOOKUP($A110, CDS3Y_bbg!AH$5:AI$241,2), -1)</f>
        <v>-1</v>
      </c>
      <c r="AJ110">
        <f>IFERROR(VLOOKUP($A110, CDS3Y_bbg!AI$5:AJ$241,2), -1)</f>
        <v>-1</v>
      </c>
      <c r="AK110">
        <f>IFERROR(VLOOKUP($A110, CDS3Y_bbg!AJ$5:AK$241,2), -1)</f>
        <v>-1</v>
      </c>
      <c r="AL110">
        <f>IFERROR(VLOOKUP($A110, CDS3Y_bbg!AK$5:AL$241,2), -1)</f>
        <v>-1</v>
      </c>
      <c r="AM110">
        <f>IFERROR(VLOOKUP($A110, CDS3Y_bbg!AL$5:AM$241,2), -1)</f>
        <v>-1</v>
      </c>
      <c r="AN110">
        <f>IFERROR(VLOOKUP($A110, CDS3Y_bbg!AM$5:AN$241,2), -1)</f>
        <v>-1</v>
      </c>
      <c r="AO110">
        <f>IFERROR(VLOOKUP($A110, CDS3Y_bbg!AN$5:AO$241,2), -1)</f>
        <v>43424</v>
      </c>
      <c r="AP110">
        <f>IFERROR(VLOOKUP($A110, CDS3Y_bbg!AO$5:AP$241,2), -1)</f>
        <v>-1</v>
      </c>
      <c r="AQ110">
        <f>IFERROR(VLOOKUP($A110, CDS3Y_bbg!AP$5:AQ$241,2), -1)</f>
        <v>44625</v>
      </c>
      <c r="AR110">
        <f>IFERROR(VLOOKUP($A110, CDS3Y_bbg!AQ$5:AR$241,2), -1)</f>
        <v>-1</v>
      </c>
      <c r="AS110">
        <f>IFERROR(VLOOKUP($A110, CDS3Y_bbg!AR$5:AS$241,2), -1)</f>
        <v>44626</v>
      </c>
      <c r="AT110">
        <f>IFERROR(VLOOKUP($A110, CDS3Y_bbg!AS$5:AT$241,2), -1)</f>
        <v>2.2189999999999999</v>
      </c>
      <c r="AU110">
        <f>IFERROR(VLOOKUP($A110, CDS3Y_bbg!AT$5:AU$241,2), -1)</f>
        <v>-1</v>
      </c>
      <c r="AV110">
        <f>IFERROR(VLOOKUP($A110, CDS3Y_bbg!AU$5:AV$241,2), -1)</f>
        <v>-1</v>
      </c>
      <c r="AW110">
        <f>IFERROR(VLOOKUP($A110, CDS3Y_bbg!AV$5:AW$241,2), -1)</f>
        <v>41863</v>
      </c>
      <c r="AX110">
        <f>IFERROR(VLOOKUP($A110, CDS3Y_bbg!AW$5:AX$241,2), -1)</f>
        <v>187.40899999999999</v>
      </c>
      <c r="AY110">
        <f>IFERROR(VLOOKUP($A110, CDS3Y_bbg!AX$5:AY$241,2), -1)</f>
        <v>43402</v>
      </c>
      <c r="AZ110">
        <f>IFERROR(VLOOKUP($A110, CDS3Y_bbg!AY$5:AZ$241,2), -1)</f>
        <v>5.3150000000000004</v>
      </c>
      <c r="BA110">
        <f>IFERROR(VLOOKUP($A110, CDS3Y_bbg!AZ$5:BA$241,2), -1)</f>
        <v>-1</v>
      </c>
      <c r="BB110">
        <f>IFERROR(VLOOKUP($A110, CDS3Y_bbg!BA$5:BB$241,2), -1)</f>
        <v>-1</v>
      </c>
      <c r="BC110">
        <f>IFERROR(VLOOKUP($A110, CDS3Y_bbg!BB$5:BC$241,2), -1)</f>
        <v>41722</v>
      </c>
      <c r="BD110">
        <f>IFERROR(VLOOKUP($A110, CDS3Y_bbg!BC$5:BD$241,2), -1)</f>
        <v>-1</v>
      </c>
      <c r="BE110">
        <f>IFERROR(VLOOKUP($A110, CDS3Y_bbg!BD$5:BE$241,2), -1)</f>
        <v>-1</v>
      </c>
      <c r="BF110">
        <f>IFERROR(VLOOKUP($A110, CDS3Y_bbg!BE$5:BF$241,2), -1)</f>
        <v>-1</v>
      </c>
      <c r="BG110">
        <f>IFERROR(VLOOKUP($A110, CDS3Y_bbg!BF$5:BG$241,2), -1)</f>
        <v>-1</v>
      </c>
      <c r="BH110">
        <f>IFERROR(VLOOKUP($A110, CDS3Y_bbg!BG$5:BH$241,2), -1)</f>
        <v>-1</v>
      </c>
      <c r="BI110">
        <f>IFERROR(VLOOKUP($A110, CDS3Y_bbg!BH$5:BI$241,2), -1)</f>
        <v>43424</v>
      </c>
      <c r="BJ110">
        <f>IFERROR(VLOOKUP($A110, CDS3Y_bbg!BI$5:BJ$241,2), -1)</f>
        <v>-1</v>
      </c>
      <c r="BK110">
        <f>IFERROR(VLOOKUP($A110, CDS3Y_bbg!BJ$5:BK$241,2), -1)</f>
        <v>-1</v>
      </c>
      <c r="BL110">
        <f>IFERROR(VLOOKUP($A110, CDS3Y_bbg!BK$5:BL$241,2), -1)</f>
        <v>-1</v>
      </c>
      <c r="BM110">
        <f>IFERROR(VLOOKUP($A110, CDS3Y_bbg!BL$5:BM$241,2), -1)</f>
        <v>43424</v>
      </c>
      <c r="BN110">
        <f>IFERROR(VLOOKUP($A110, CDS3Y_bbg!BM$5:BN$241,2), -1)</f>
        <v>-1</v>
      </c>
      <c r="BO110">
        <f>IFERROR(VLOOKUP($A110, CDS3Y_bbg!BN$5:BO$241,2), -1)</f>
        <v>43426</v>
      </c>
      <c r="BP110">
        <f>IFERROR(VLOOKUP($A110, CDS3Y_bbg!BO$5:BP$241,2), -1)</f>
        <v>-1</v>
      </c>
      <c r="BQ110">
        <f>IFERROR(VLOOKUP($A110, CDS3Y_bbg!BP$5:BQ$241,2), -1)</f>
        <v>-1</v>
      </c>
      <c r="BR110">
        <f>IFERROR(VLOOKUP($A110, CDS3Y_bbg!BQ$5:BR$241,2), -1)</f>
        <v>-1</v>
      </c>
      <c r="BS110">
        <f>IFERROR(VLOOKUP($A110, CDS3Y_bbg!BR$5:BS$241,2), -1)</f>
        <v>43426</v>
      </c>
      <c r="BT110">
        <f>IFERROR(VLOOKUP($A110, CDS3Y_bbg!BS$5:BT$241,2), -1)</f>
        <v>-1</v>
      </c>
      <c r="BU110">
        <f>IFERROR(VLOOKUP($A110, CDS3Y_bbg!BT$5:BU$241,2), -1)</f>
        <v>-1</v>
      </c>
      <c r="BV110">
        <f>IFERROR(VLOOKUP($A110, CDS3Y_bbg!BU$5:BV$241,2), -1)</f>
        <v>-1</v>
      </c>
      <c r="BW110">
        <f>IFERROR(VLOOKUP($A110, CDS3Y_bbg!BV$5:BW$241,2), -1)</f>
        <v>41915</v>
      </c>
      <c r="BX110">
        <f>IFERROR(VLOOKUP($A110, CDS3Y_bbg!BW$5:BX$241,2), -1)</f>
        <v>-1</v>
      </c>
      <c r="BY110">
        <f>IFERROR(VLOOKUP($A110, CDS3Y_bbg!BX$5:BY$241,2), -1)</f>
        <v>-1</v>
      </c>
      <c r="BZ110">
        <f>IFERROR(VLOOKUP($A110, CDS3Y_bbg!BY$5:BZ$241,2), -1)</f>
        <v>-1</v>
      </c>
      <c r="CA110">
        <f>IFERROR(VLOOKUP($A110, CDS3Y_bbg!BZ$5:CA$241,2), -1)</f>
        <v>41911</v>
      </c>
      <c r="CB110">
        <f>IFERROR(VLOOKUP($A110, CDS3Y_bbg!CA$5:CB$241,2), -1)</f>
        <v>-1</v>
      </c>
      <c r="CC110">
        <f>IFERROR(VLOOKUP($A110, CDS3Y_bbg!CB$5:CC$241,2), -1)</f>
        <v>41912</v>
      </c>
      <c r="CD110">
        <f>IFERROR(VLOOKUP($A110, CDS3Y_bbg!CC$5:CD$241,2), -1)</f>
        <v>-1</v>
      </c>
      <c r="CE110">
        <f>IFERROR(VLOOKUP($A110, CDS3Y_bbg!CD$5:CE$241,2), -1)</f>
        <v>43332</v>
      </c>
      <c r="CF110">
        <f>IFERROR(VLOOKUP($A110, CDS3Y_bbg!CE$5:CF$241,2), -1)</f>
        <v>153.99199999999999</v>
      </c>
      <c r="CG110">
        <f>IFERROR(VLOOKUP($A110, CDS3Y_bbg!CF$5:CG$241,2), -1)</f>
        <v>41893</v>
      </c>
      <c r="CH110">
        <f>IFERROR(VLOOKUP($A110, CDS3Y_bbg!CG$5:CH$241,2), -1)</f>
        <v>214.875</v>
      </c>
      <c r="CI110">
        <f>IFERROR(VLOOKUP($A110, CDS3Y_bbg!CH$5:CI$241,2), -1)</f>
        <v>-1</v>
      </c>
      <c r="CJ110">
        <f>IFERROR(VLOOKUP($A110, CDS3Y_bbg!CI$5:CJ$241,2), -1)</f>
        <v>-1</v>
      </c>
      <c r="CK110">
        <f>IFERROR(VLOOKUP($A110, CDS3Y_bbg!CJ$5:CK$241,2), -1)</f>
        <v>41844</v>
      </c>
      <c r="CL110">
        <f>IFERROR(VLOOKUP($A110, CDS3Y_bbg!CK$5:CL$241,2), -1)</f>
        <v>448.55200000000002</v>
      </c>
      <c r="CM110">
        <f>IFERROR(VLOOKUP($A110, CDS3Y_bbg!CL$5:CM$241,2), -1)</f>
        <v>-1</v>
      </c>
      <c r="CN110">
        <f>IFERROR(VLOOKUP($A110, CDS3Y_bbg!CM$5:CN$241,2), -1)</f>
        <v>-1</v>
      </c>
    </row>
    <row r="111" spans="1:92" x14ac:dyDescent="0.25">
      <c r="A111" s="1">
        <v>39871</v>
      </c>
      <c r="B111">
        <f>IFERROR(VLOOKUP($A111, CDS3Y_bbg!A$5:B$241,2), -1)</f>
        <v>363.98</v>
      </c>
      <c r="C111">
        <f>IFERROR(VLOOKUP($A111, CDS3Y_bbg!B$5:C$241,2), -1)</f>
        <v>41831</v>
      </c>
      <c r="D111">
        <f>IFERROR(VLOOKUP($A111, CDS3Y_bbg!C$5:D$241,2), -1)</f>
        <v>596.16899999999998</v>
      </c>
      <c r="E111">
        <f>IFERROR(VLOOKUP($A111, CDS3Y_bbg!D$5:E$241,2), -1)</f>
        <v>44895</v>
      </c>
      <c r="F111">
        <f>IFERROR(VLOOKUP($A111, CDS3Y_bbg!E$5:F$241,2), -1)</f>
        <v>237.089</v>
      </c>
      <c r="G111">
        <f>IFERROR(VLOOKUP($A111, CDS3Y_bbg!F$5:G$241,2), -1)</f>
        <v>40360</v>
      </c>
      <c r="H111">
        <f>IFERROR(VLOOKUP($A111, CDS3Y_bbg!G$5:H$241,2), -1)</f>
        <v>228.584</v>
      </c>
      <c r="I111">
        <f>IFERROR(VLOOKUP($A111, CDS3Y_bbg!H$5:I$241,2), -1)</f>
        <v>44834</v>
      </c>
      <c r="J111">
        <f>IFERROR(VLOOKUP($A111, CDS3Y_bbg!I$5:J$241,2), -1)</f>
        <v>430.28800000000001</v>
      </c>
      <c r="K111">
        <f>IFERROR(VLOOKUP($A111, CDS3Y_bbg!J$5:K$241,2), -1)</f>
        <v>41819</v>
      </c>
      <c r="L111">
        <f>IFERROR(VLOOKUP($A111, CDS3Y_bbg!K$5:L$241,2), -1)</f>
        <v>522.202</v>
      </c>
      <c r="M111">
        <f>IFERROR(VLOOKUP($A111, CDS3Y_bbg!L$5:M$241,2), -1)</f>
        <v>40469</v>
      </c>
      <c r="N111">
        <f>IFERROR(VLOOKUP($A111, CDS3Y_bbg!M$5:N$241,2), -1)</f>
        <v>440.714</v>
      </c>
      <c r="O111">
        <f>IFERROR(VLOOKUP($A111, CDS3Y_bbg!N$5:O$241,2), -1)</f>
        <v>40289</v>
      </c>
      <c r="P111">
        <f>IFERROR(VLOOKUP($A111, CDS3Y_bbg!O$5:P$241,2), -1)</f>
        <v>270.95100000000002</v>
      </c>
      <c r="Q111">
        <f>IFERROR(VLOOKUP($A111, CDS3Y_bbg!P$5:Q$241,2), -1)</f>
        <v>44377</v>
      </c>
      <c r="R111">
        <f>IFERROR(VLOOKUP($A111, CDS3Y_bbg!Q$5:R$241,2), -1)</f>
        <v>438.5</v>
      </c>
      <c r="S111">
        <f>IFERROR(VLOOKUP($A111, CDS3Y_bbg!R$5:S$241,2), -1)</f>
        <v>43337</v>
      </c>
      <c r="T111">
        <f>IFERROR(VLOOKUP($A111, CDS3Y_bbg!S$5:T$241,2), -1)</f>
        <v>448.32499999999999</v>
      </c>
      <c r="U111">
        <f>IFERROR(VLOOKUP($A111, CDS3Y_bbg!T$5:U$241,2), -1)</f>
        <v>42062</v>
      </c>
      <c r="V111">
        <f>IFERROR(VLOOKUP($A111, CDS3Y_bbg!U$5:V$241,2), -1)</f>
        <v>361.66699999999997</v>
      </c>
      <c r="W111">
        <f>IFERROR(VLOOKUP($A111, CDS3Y_bbg!V$5:W$241,2), -1)</f>
        <v>42283</v>
      </c>
      <c r="X111">
        <f>IFERROR(VLOOKUP($A111, CDS3Y_bbg!W$5:X$241,2), -1)</f>
        <v>859.36099999999999</v>
      </c>
      <c r="Y111">
        <f>IFERROR(VLOOKUP($A111, CDS3Y_bbg!X$5:Y$241,2), -1)</f>
        <v>44468</v>
      </c>
      <c r="Z111">
        <f>IFERROR(VLOOKUP($A111, CDS3Y_bbg!Y$5:Z$241,2), -1)</f>
        <v>455.553</v>
      </c>
      <c r="AA111">
        <f>IFERROR(VLOOKUP($A111, CDS3Y_bbg!Z$5:AA$241,2), -1)</f>
        <v>40481</v>
      </c>
      <c r="AB111">
        <f>IFERROR(VLOOKUP($A111, CDS3Y_bbg!AA$5:AB$241,2), -1)</f>
        <v>276.42099999999999</v>
      </c>
      <c r="AC111">
        <f>IFERROR(VLOOKUP($A111, CDS3Y_bbg!AB$5:AC$241,2), -1)</f>
        <v>42676</v>
      </c>
      <c r="AD111">
        <f>IFERROR(VLOOKUP($A111, CDS3Y_bbg!AC$5:AD$241,2), -1)</f>
        <v>488.93900000000002</v>
      </c>
      <c r="AE111">
        <f>IFERROR(VLOOKUP($A111, CDS3Y_bbg!AD$5:AE$241,2), -1)</f>
        <v>41149</v>
      </c>
      <c r="AF111">
        <f>IFERROR(VLOOKUP($A111, CDS3Y_bbg!AE$5:AF$241,2), -1)</f>
        <v>-1</v>
      </c>
      <c r="AG111">
        <f>IFERROR(VLOOKUP($A111, CDS3Y_bbg!AF$5:AG$241,2), -1)</f>
        <v>42004</v>
      </c>
      <c r="AH111">
        <f>IFERROR(VLOOKUP($A111, CDS3Y_bbg!AG$5:AH$241,2), -1)</f>
        <v>-1</v>
      </c>
      <c r="AI111">
        <f>IFERROR(VLOOKUP($A111, CDS3Y_bbg!AH$5:AI$241,2), -1)</f>
        <v>-1</v>
      </c>
      <c r="AJ111">
        <f>IFERROR(VLOOKUP($A111, CDS3Y_bbg!AI$5:AJ$241,2), -1)</f>
        <v>-1</v>
      </c>
      <c r="AK111">
        <f>IFERROR(VLOOKUP($A111, CDS3Y_bbg!AJ$5:AK$241,2), -1)</f>
        <v>-1</v>
      </c>
      <c r="AL111">
        <f>IFERROR(VLOOKUP($A111, CDS3Y_bbg!AK$5:AL$241,2), -1)</f>
        <v>-1</v>
      </c>
      <c r="AM111">
        <f>IFERROR(VLOOKUP($A111, CDS3Y_bbg!AL$5:AM$241,2), -1)</f>
        <v>-1</v>
      </c>
      <c r="AN111">
        <f>IFERROR(VLOOKUP($A111, CDS3Y_bbg!AM$5:AN$241,2), -1)</f>
        <v>-1</v>
      </c>
      <c r="AO111">
        <f>IFERROR(VLOOKUP($A111, CDS3Y_bbg!AN$5:AO$241,2), -1)</f>
        <v>43424</v>
      </c>
      <c r="AP111">
        <f>IFERROR(VLOOKUP($A111, CDS3Y_bbg!AO$5:AP$241,2), -1)</f>
        <v>-1</v>
      </c>
      <c r="AQ111">
        <f>IFERROR(VLOOKUP($A111, CDS3Y_bbg!AP$5:AQ$241,2), -1)</f>
        <v>44625</v>
      </c>
      <c r="AR111">
        <f>IFERROR(VLOOKUP($A111, CDS3Y_bbg!AQ$5:AR$241,2), -1)</f>
        <v>-1</v>
      </c>
      <c r="AS111">
        <f>IFERROR(VLOOKUP($A111, CDS3Y_bbg!AR$5:AS$241,2), -1)</f>
        <v>44626</v>
      </c>
      <c r="AT111">
        <f>IFERROR(VLOOKUP($A111, CDS3Y_bbg!AS$5:AT$241,2), -1)</f>
        <v>2.2189999999999999</v>
      </c>
      <c r="AU111">
        <f>IFERROR(VLOOKUP($A111, CDS3Y_bbg!AT$5:AU$241,2), -1)</f>
        <v>-1</v>
      </c>
      <c r="AV111">
        <f>IFERROR(VLOOKUP($A111, CDS3Y_bbg!AU$5:AV$241,2), -1)</f>
        <v>-1</v>
      </c>
      <c r="AW111">
        <f>IFERROR(VLOOKUP($A111, CDS3Y_bbg!AV$5:AW$241,2), -1)</f>
        <v>41863</v>
      </c>
      <c r="AX111">
        <f>IFERROR(VLOOKUP($A111, CDS3Y_bbg!AW$5:AX$241,2), -1)</f>
        <v>256.29700000000003</v>
      </c>
      <c r="AY111">
        <f>IFERROR(VLOOKUP($A111, CDS3Y_bbg!AX$5:AY$241,2), -1)</f>
        <v>43402</v>
      </c>
      <c r="AZ111">
        <f>IFERROR(VLOOKUP($A111, CDS3Y_bbg!AY$5:AZ$241,2), -1)</f>
        <v>173.375</v>
      </c>
      <c r="BA111">
        <f>IFERROR(VLOOKUP($A111, CDS3Y_bbg!AZ$5:BA$241,2), -1)</f>
        <v>-1</v>
      </c>
      <c r="BB111">
        <f>IFERROR(VLOOKUP($A111, CDS3Y_bbg!BA$5:BB$241,2), -1)</f>
        <v>-1</v>
      </c>
      <c r="BC111">
        <f>IFERROR(VLOOKUP($A111, CDS3Y_bbg!BB$5:BC$241,2), -1)</f>
        <v>41722</v>
      </c>
      <c r="BD111">
        <f>IFERROR(VLOOKUP($A111, CDS3Y_bbg!BC$5:BD$241,2), -1)</f>
        <v>-1</v>
      </c>
      <c r="BE111">
        <f>IFERROR(VLOOKUP($A111, CDS3Y_bbg!BD$5:BE$241,2), -1)</f>
        <v>-1</v>
      </c>
      <c r="BF111">
        <f>IFERROR(VLOOKUP($A111, CDS3Y_bbg!BE$5:BF$241,2), -1)</f>
        <v>-1</v>
      </c>
      <c r="BG111">
        <f>IFERROR(VLOOKUP($A111, CDS3Y_bbg!BF$5:BG$241,2), -1)</f>
        <v>-1</v>
      </c>
      <c r="BH111">
        <f>IFERROR(VLOOKUP($A111, CDS3Y_bbg!BG$5:BH$241,2), -1)</f>
        <v>-1</v>
      </c>
      <c r="BI111">
        <f>IFERROR(VLOOKUP($A111, CDS3Y_bbg!BH$5:BI$241,2), -1)</f>
        <v>43424</v>
      </c>
      <c r="BJ111">
        <f>IFERROR(VLOOKUP($A111, CDS3Y_bbg!BI$5:BJ$241,2), -1)</f>
        <v>-1</v>
      </c>
      <c r="BK111">
        <f>IFERROR(VLOOKUP($A111, CDS3Y_bbg!BJ$5:BK$241,2), -1)</f>
        <v>-1</v>
      </c>
      <c r="BL111">
        <f>IFERROR(VLOOKUP($A111, CDS3Y_bbg!BK$5:BL$241,2), -1)</f>
        <v>-1</v>
      </c>
      <c r="BM111">
        <f>IFERROR(VLOOKUP($A111, CDS3Y_bbg!BL$5:BM$241,2), -1)</f>
        <v>43424</v>
      </c>
      <c r="BN111">
        <f>IFERROR(VLOOKUP($A111, CDS3Y_bbg!BM$5:BN$241,2), -1)</f>
        <v>-1</v>
      </c>
      <c r="BO111">
        <f>IFERROR(VLOOKUP($A111, CDS3Y_bbg!BN$5:BO$241,2), -1)</f>
        <v>43426</v>
      </c>
      <c r="BP111">
        <f>IFERROR(VLOOKUP($A111, CDS3Y_bbg!BO$5:BP$241,2), -1)</f>
        <v>-1</v>
      </c>
      <c r="BQ111">
        <f>IFERROR(VLOOKUP($A111, CDS3Y_bbg!BP$5:BQ$241,2), -1)</f>
        <v>-1</v>
      </c>
      <c r="BR111">
        <f>IFERROR(VLOOKUP($A111, CDS3Y_bbg!BQ$5:BR$241,2), -1)</f>
        <v>-1</v>
      </c>
      <c r="BS111">
        <f>IFERROR(VLOOKUP($A111, CDS3Y_bbg!BR$5:BS$241,2), -1)</f>
        <v>43426</v>
      </c>
      <c r="BT111">
        <f>IFERROR(VLOOKUP($A111, CDS3Y_bbg!BS$5:BT$241,2), -1)</f>
        <v>-1</v>
      </c>
      <c r="BU111">
        <f>IFERROR(VLOOKUP($A111, CDS3Y_bbg!BT$5:BU$241,2), -1)</f>
        <v>-1</v>
      </c>
      <c r="BV111">
        <f>IFERROR(VLOOKUP($A111, CDS3Y_bbg!BU$5:BV$241,2), -1)</f>
        <v>-1</v>
      </c>
      <c r="BW111">
        <f>IFERROR(VLOOKUP($A111, CDS3Y_bbg!BV$5:BW$241,2), -1)</f>
        <v>41915</v>
      </c>
      <c r="BX111">
        <f>IFERROR(VLOOKUP($A111, CDS3Y_bbg!BW$5:BX$241,2), -1)</f>
        <v>-1</v>
      </c>
      <c r="BY111">
        <f>IFERROR(VLOOKUP($A111, CDS3Y_bbg!BX$5:BY$241,2), -1)</f>
        <v>-1</v>
      </c>
      <c r="BZ111">
        <f>IFERROR(VLOOKUP($A111, CDS3Y_bbg!BY$5:BZ$241,2), -1)</f>
        <v>-1</v>
      </c>
      <c r="CA111">
        <f>IFERROR(VLOOKUP($A111, CDS3Y_bbg!BZ$5:CA$241,2), -1)</f>
        <v>41911</v>
      </c>
      <c r="CB111">
        <f>IFERROR(VLOOKUP($A111, CDS3Y_bbg!CA$5:CB$241,2), -1)</f>
        <v>-1</v>
      </c>
      <c r="CC111">
        <f>IFERROR(VLOOKUP($A111, CDS3Y_bbg!CB$5:CC$241,2), -1)</f>
        <v>41912</v>
      </c>
      <c r="CD111">
        <f>IFERROR(VLOOKUP($A111, CDS3Y_bbg!CC$5:CD$241,2), -1)</f>
        <v>-1</v>
      </c>
      <c r="CE111">
        <f>IFERROR(VLOOKUP($A111, CDS3Y_bbg!CD$5:CE$241,2), -1)</f>
        <v>43332</v>
      </c>
      <c r="CF111">
        <f>IFERROR(VLOOKUP($A111, CDS3Y_bbg!CE$5:CF$241,2), -1)</f>
        <v>205.55</v>
      </c>
      <c r="CG111">
        <f>IFERROR(VLOOKUP($A111, CDS3Y_bbg!CF$5:CG$241,2), -1)</f>
        <v>41893</v>
      </c>
      <c r="CH111">
        <f>IFERROR(VLOOKUP($A111, CDS3Y_bbg!CG$5:CH$241,2), -1)</f>
        <v>284.625</v>
      </c>
      <c r="CI111">
        <f>IFERROR(VLOOKUP($A111, CDS3Y_bbg!CH$5:CI$241,2), -1)</f>
        <v>-1</v>
      </c>
      <c r="CJ111">
        <f>IFERROR(VLOOKUP($A111, CDS3Y_bbg!CI$5:CJ$241,2), -1)</f>
        <v>-1</v>
      </c>
      <c r="CK111">
        <f>IFERROR(VLOOKUP($A111, CDS3Y_bbg!CJ$5:CK$241,2), -1)</f>
        <v>41844</v>
      </c>
      <c r="CL111">
        <f>IFERROR(VLOOKUP($A111, CDS3Y_bbg!CK$5:CL$241,2), -1)</f>
        <v>576.59900000000005</v>
      </c>
      <c r="CM111">
        <f>IFERROR(VLOOKUP($A111, CDS3Y_bbg!CL$5:CM$241,2), -1)</f>
        <v>-1</v>
      </c>
      <c r="CN111">
        <f>IFERROR(VLOOKUP($A111, CDS3Y_bbg!CM$5:CN$241,2), -1)</f>
        <v>-1</v>
      </c>
    </row>
    <row r="112" spans="1:92" x14ac:dyDescent="0.25">
      <c r="A112" s="1">
        <v>39903</v>
      </c>
      <c r="B112">
        <f>IFERROR(VLOOKUP($A112, CDS3Y_bbg!A$5:B$241,2), -1)</f>
        <v>276.66699999999997</v>
      </c>
      <c r="C112">
        <f>IFERROR(VLOOKUP($A112, CDS3Y_bbg!B$5:C$241,2), -1)</f>
        <v>41831</v>
      </c>
      <c r="D112">
        <f>IFERROR(VLOOKUP($A112, CDS3Y_bbg!C$5:D$241,2), -1)</f>
        <v>499.56</v>
      </c>
      <c r="E112">
        <f>IFERROR(VLOOKUP($A112, CDS3Y_bbg!D$5:E$241,2), -1)</f>
        <v>44895</v>
      </c>
      <c r="F112">
        <f>IFERROR(VLOOKUP($A112, CDS3Y_bbg!E$5:F$241,2), -1)</f>
        <v>185.08099999999999</v>
      </c>
      <c r="G112">
        <f>IFERROR(VLOOKUP($A112, CDS3Y_bbg!F$5:G$241,2), -1)</f>
        <v>40360</v>
      </c>
      <c r="H112">
        <f>IFERROR(VLOOKUP($A112, CDS3Y_bbg!G$5:H$241,2), -1)</f>
        <v>138.727</v>
      </c>
      <c r="I112">
        <f>IFERROR(VLOOKUP($A112, CDS3Y_bbg!H$5:I$241,2), -1)</f>
        <v>44834</v>
      </c>
      <c r="J112">
        <f>IFERROR(VLOOKUP($A112, CDS3Y_bbg!I$5:J$241,2), -1)</f>
        <v>364.95699999999999</v>
      </c>
      <c r="K112">
        <f>IFERROR(VLOOKUP($A112, CDS3Y_bbg!J$5:K$241,2), -1)</f>
        <v>41819</v>
      </c>
      <c r="L112">
        <f>IFERROR(VLOOKUP($A112, CDS3Y_bbg!K$5:L$241,2), -1)</f>
        <v>398.00099999999998</v>
      </c>
      <c r="M112">
        <f>IFERROR(VLOOKUP($A112, CDS3Y_bbg!L$5:M$241,2), -1)</f>
        <v>40469</v>
      </c>
      <c r="N112">
        <f>IFERROR(VLOOKUP($A112, CDS3Y_bbg!M$5:N$241,2), -1)</f>
        <v>329.96199999999999</v>
      </c>
      <c r="O112">
        <f>IFERROR(VLOOKUP($A112, CDS3Y_bbg!N$5:O$241,2), -1)</f>
        <v>40289</v>
      </c>
      <c r="P112">
        <f>IFERROR(VLOOKUP($A112, CDS3Y_bbg!O$5:P$241,2), -1)</f>
        <v>214.441</v>
      </c>
      <c r="Q112">
        <f>IFERROR(VLOOKUP($A112, CDS3Y_bbg!P$5:Q$241,2), -1)</f>
        <v>44377</v>
      </c>
      <c r="R112">
        <f>IFERROR(VLOOKUP($A112, CDS3Y_bbg!Q$5:R$241,2), -1)</f>
        <v>353.173</v>
      </c>
      <c r="S112">
        <f>IFERROR(VLOOKUP($A112, CDS3Y_bbg!R$5:S$241,2), -1)</f>
        <v>43337</v>
      </c>
      <c r="T112">
        <f>IFERROR(VLOOKUP($A112, CDS3Y_bbg!S$5:T$241,2), -1)</f>
        <v>366.63200000000001</v>
      </c>
      <c r="U112">
        <f>IFERROR(VLOOKUP($A112, CDS3Y_bbg!T$5:U$241,2), -1)</f>
        <v>42062</v>
      </c>
      <c r="V112">
        <f>IFERROR(VLOOKUP($A112, CDS3Y_bbg!U$5:V$241,2), -1)</f>
        <v>260.61599999999999</v>
      </c>
      <c r="W112">
        <f>IFERROR(VLOOKUP($A112, CDS3Y_bbg!V$5:W$241,2), -1)</f>
        <v>42283</v>
      </c>
      <c r="X112">
        <f>IFERROR(VLOOKUP($A112, CDS3Y_bbg!W$5:X$241,2), -1)</f>
        <v>528.21400000000006</v>
      </c>
      <c r="Y112">
        <f>IFERROR(VLOOKUP($A112, CDS3Y_bbg!X$5:Y$241,2), -1)</f>
        <v>44468</v>
      </c>
      <c r="Z112">
        <f>IFERROR(VLOOKUP($A112, CDS3Y_bbg!Y$5:Z$241,2), -1)</f>
        <v>355.62200000000001</v>
      </c>
      <c r="AA112">
        <f>IFERROR(VLOOKUP($A112, CDS3Y_bbg!Z$5:AA$241,2), -1)</f>
        <v>40481</v>
      </c>
      <c r="AB112">
        <f>IFERROR(VLOOKUP($A112, CDS3Y_bbg!AA$5:AB$241,2), -1)</f>
        <v>226.75800000000001</v>
      </c>
      <c r="AC112">
        <f>IFERROR(VLOOKUP($A112, CDS3Y_bbg!AB$5:AC$241,2), -1)</f>
        <v>42676</v>
      </c>
      <c r="AD112">
        <f>IFERROR(VLOOKUP($A112, CDS3Y_bbg!AC$5:AD$241,2), -1)</f>
        <v>392.93</v>
      </c>
      <c r="AE112">
        <f>IFERROR(VLOOKUP($A112, CDS3Y_bbg!AD$5:AE$241,2), -1)</f>
        <v>41149</v>
      </c>
      <c r="AF112">
        <f>IFERROR(VLOOKUP($A112, CDS3Y_bbg!AE$5:AF$241,2), -1)</f>
        <v>-1</v>
      </c>
      <c r="AG112">
        <f>IFERROR(VLOOKUP($A112, CDS3Y_bbg!AF$5:AG$241,2), -1)</f>
        <v>42004</v>
      </c>
      <c r="AH112">
        <f>IFERROR(VLOOKUP($A112, CDS3Y_bbg!AG$5:AH$241,2), -1)</f>
        <v>-1</v>
      </c>
      <c r="AI112">
        <f>IFERROR(VLOOKUP($A112, CDS3Y_bbg!AH$5:AI$241,2), -1)</f>
        <v>-1</v>
      </c>
      <c r="AJ112">
        <f>IFERROR(VLOOKUP($A112, CDS3Y_bbg!AI$5:AJ$241,2), -1)</f>
        <v>-1</v>
      </c>
      <c r="AK112">
        <f>IFERROR(VLOOKUP($A112, CDS3Y_bbg!AJ$5:AK$241,2), -1)</f>
        <v>-1</v>
      </c>
      <c r="AL112">
        <f>IFERROR(VLOOKUP($A112, CDS3Y_bbg!AK$5:AL$241,2), -1)</f>
        <v>-1</v>
      </c>
      <c r="AM112">
        <f>IFERROR(VLOOKUP($A112, CDS3Y_bbg!AL$5:AM$241,2), -1)</f>
        <v>-1</v>
      </c>
      <c r="AN112">
        <f>IFERROR(VLOOKUP($A112, CDS3Y_bbg!AM$5:AN$241,2), -1)</f>
        <v>-1</v>
      </c>
      <c r="AO112">
        <f>IFERROR(VLOOKUP($A112, CDS3Y_bbg!AN$5:AO$241,2), -1)</f>
        <v>43424</v>
      </c>
      <c r="AP112">
        <f>IFERROR(VLOOKUP($A112, CDS3Y_bbg!AO$5:AP$241,2), -1)</f>
        <v>-1</v>
      </c>
      <c r="AQ112">
        <f>IFERROR(VLOOKUP($A112, CDS3Y_bbg!AP$5:AQ$241,2), -1)</f>
        <v>44625</v>
      </c>
      <c r="AR112">
        <f>IFERROR(VLOOKUP($A112, CDS3Y_bbg!AQ$5:AR$241,2), -1)</f>
        <v>-1</v>
      </c>
      <c r="AS112">
        <f>IFERROR(VLOOKUP($A112, CDS3Y_bbg!AR$5:AS$241,2), -1)</f>
        <v>44626</v>
      </c>
      <c r="AT112">
        <f>IFERROR(VLOOKUP($A112, CDS3Y_bbg!AS$5:AT$241,2), -1)</f>
        <v>2.2189999999999999</v>
      </c>
      <c r="AU112">
        <f>IFERROR(VLOOKUP($A112, CDS3Y_bbg!AT$5:AU$241,2), -1)</f>
        <v>-1</v>
      </c>
      <c r="AV112">
        <f>IFERROR(VLOOKUP($A112, CDS3Y_bbg!AU$5:AV$241,2), -1)</f>
        <v>-1</v>
      </c>
      <c r="AW112">
        <f>IFERROR(VLOOKUP($A112, CDS3Y_bbg!AV$5:AW$241,2), -1)</f>
        <v>41863</v>
      </c>
      <c r="AX112">
        <f>IFERROR(VLOOKUP($A112, CDS3Y_bbg!AW$5:AX$241,2), -1)</f>
        <v>196.09899999999999</v>
      </c>
      <c r="AY112">
        <f>IFERROR(VLOOKUP($A112, CDS3Y_bbg!AX$5:AY$241,2), -1)</f>
        <v>43402</v>
      </c>
      <c r="AZ112">
        <f>IFERROR(VLOOKUP($A112, CDS3Y_bbg!AY$5:AZ$241,2), -1)</f>
        <v>188.875</v>
      </c>
      <c r="BA112">
        <f>IFERROR(VLOOKUP($A112, CDS3Y_bbg!AZ$5:BA$241,2), -1)</f>
        <v>-1</v>
      </c>
      <c r="BB112">
        <f>IFERROR(VLOOKUP($A112, CDS3Y_bbg!BA$5:BB$241,2), -1)</f>
        <v>-1</v>
      </c>
      <c r="BC112">
        <f>IFERROR(VLOOKUP($A112, CDS3Y_bbg!BB$5:BC$241,2), -1)</f>
        <v>41722</v>
      </c>
      <c r="BD112">
        <f>IFERROR(VLOOKUP($A112, CDS3Y_bbg!BC$5:BD$241,2), -1)</f>
        <v>-1</v>
      </c>
      <c r="BE112">
        <f>IFERROR(VLOOKUP($A112, CDS3Y_bbg!BD$5:BE$241,2), -1)</f>
        <v>-1</v>
      </c>
      <c r="BF112">
        <f>IFERROR(VLOOKUP($A112, CDS3Y_bbg!BE$5:BF$241,2), -1)</f>
        <v>-1</v>
      </c>
      <c r="BG112">
        <f>IFERROR(VLOOKUP($A112, CDS3Y_bbg!BF$5:BG$241,2), -1)</f>
        <v>-1</v>
      </c>
      <c r="BH112">
        <f>IFERROR(VLOOKUP($A112, CDS3Y_bbg!BG$5:BH$241,2), -1)</f>
        <v>-1</v>
      </c>
      <c r="BI112">
        <f>IFERROR(VLOOKUP($A112, CDS3Y_bbg!BH$5:BI$241,2), -1)</f>
        <v>43424</v>
      </c>
      <c r="BJ112">
        <f>IFERROR(VLOOKUP($A112, CDS3Y_bbg!BI$5:BJ$241,2), -1)</f>
        <v>-1</v>
      </c>
      <c r="BK112">
        <f>IFERROR(VLOOKUP($A112, CDS3Y_bbg!BJ$5:BK$241,2), -1)</f>
        <v>-1</v>
      </c>
      <c r="BL112">
        <f>IFERROR(VLOOKUP($A112, CDS3Y_bbg!BK$5:BL$241,2), -1)</f>
        <v>-1</v>
      </c>
      <c r="BM112">
        <f>IFERROR(VLOOKUP($A112, CDS3Y_bbg!BL$5:BM$241,2), -1)</f>
        <v>43424</v>
      </c>
      <c r="BN112">
        <f>IFERROR(VLOOKUP($A112, CDS3Y_bbg!BM$5:BN$241,2), -1)</f>
        <v>-1</v>
      </c>
      <c r="BO112">
        <f>IFERROR(VLOOKUP($A112, CDS3Y_bbg!BN$5:BO$241,2), -1)</f>
        <v>43426</v>
      </c>
      <c r="BP112">
        <f>IFERROR(VLOOKUP($A112, CDS3Y_bbg!BO$5:BP$241,2), -1)</f>
        <v>-1</v>
      </c>
      <c r="BQ112">
        <f>IFERROR(VLOOKUP($A112, CDS3Y_bbg!BP$5:BQ$241,2), -1)</f>
        <v>-1</v>
      </c>
      <c r="BR112">
        <f>IFERROR(VLOOKUP($A112, CDS3Y_bbg!BQ$5:BR$241,2), -1)</f>
        <v>-1</v>
      </c>
      <c r="BS112">
        <f>IFERROR(VLOOKUP($A112, CDS3Y_bbg!BR$5:BS$241,2), -1)</f>
        <v>43426</v>
      </c>
      <c r="BT112">
        <f>IFERROR(VLOOKUP($A112, CDS3Y_bbg!BS$5:BT$241,2), -1)</f>
        <v>-1</v>
      </c>
      <c r="BU112">
        <f>IFERROR(VLOOKUP($A112, CDS3Y_bbg!BT$5:BU$241,2), -1)</f>
        <v>-1</v>
      </c>
      <c r="BV112">
        <f>IFERROR(VLOOKUP($A112, CDS3Y_bbg!BU$5:BV$241,2), -1)</f>
        <v>-1</v>
      </c>
      <c r="BW112">
        <f>IFERROR(VLOOKUP($A112, CDS3Y_bbg!BV$5:BW$241,2), -1)</f>
        <v>41915</v>
      </c>
      <c r="BX112">
        <f>IFERROR(VLOOKUP($A112, CDS3Y_bbg!BW$5:BX$241,2), -1)</f>
        <v>-1</v>
      </c>
      <c r="BY112">
        <f>IFERROR(VLOOKUP($A112, CDS3Y_bbg!BX$5:BY$241,2), -1)</f>
        <v>-1</v>
      </c>
      <c r="BZ112">
        <f>IFERROR(VLOOKUP($A112, CDS3Y_bbg!BY$5:BZ$241,2), -1)</f>
        <v>-1</v>
      </c>
      <c r="CA112">
        <f>IFERROR(VLOOKUP($A112, CDS3Y_bbg!BZ$5:CA$241,2), -1)</f>
        <v>41911</v>
      </c>
      <c r="CB112">
        <f>IFERROR(VLOOKUP($A112, CDS3Y_bbg!CA$5:CB$241,2), -1)</f>
        <v>-1</v>
      </c>
      <c r="CC112">
        <f>IFERROR(VLOOKUP($A112, CDS3Y_bbg!CB$5:CC$241,2), -1)</f>
        <v>41912</v>
      </c>
      <c r="CD112">
        <f>IFERROR(VLOOKUP($A112, CDS3Y_bbg!CC$5:CD$241,2), -1)</f>
        <v>-1</v>
      </c>
      <c r="CE112">
        <f>IFERROR(VLOOKUP($A112, CDS3Y_bbg!CD$5:CE$241,2), -1)</f>
        <v>43332</v>
      </c>
      <c r="CF112">
        <f>IFERROR(VLOOKUP($A112, CDS3Y_bbg!CE$5:CF$241,2), -1)</f>
        <v>115.443</v>
      </c>
      <c r="CG112">
        <f>IFERROR(VLOOKUP($A112, CDS3Y_bbg!CF$5:CG$241,2), -1)</f>
        <v>41893</v>
      </c>
      <c r="CH112">
        <f>IFERROR(VLOOKUP($A112, CDS3Y_bbg!CG$5:CH$241,2), -1)</f>
        <v>200.25</v>
      </c>
      <c r="CI112">
        <f>IFERROR(VLOOKUP($A112, CDS3Y_bbg!CH$5:CI$241,2), -1)</f>
        <v>-1</v>
      </c>
      <c r="CJ112">
        <f>IFERROR(VLOOKUP($A112, CDS3Y_bbg!CI$5:CJ$241,2), -1)</f>
        <v>-1</v>
      </c>
      <c r="CK112">
        <f>IFERROR(VLOOKUP($A112, CDS3Y_bbg!CJ$5:CK$241,2), -1)</f>
        <v>41844</v>
      </c>
      <c r="CL112">
        <f>IFERROR(VLOOKUP($A112, CDS3Y_bbg!CK$5:CL$241,2), -1)</f>
        <v>533.95000000000005</v>
      </c>
      <c r="CM112">
        <f>IFERROR(VLOOKUP($A112, CDS3Y_bbg!CL$5:CM$241,2), -1)</f>
        <v>-1</v>
      </c>
      <c r="CN112">
        <f>IFERROR(VLOOKUP($A112, CDS3Y_bbg!CM$5:CN$241,2), -1)</f>
        <v>-1</v>
      </c>
    </row>
    <row r="113" spans="1:92" x14ac:dyDescent="0.25">
      <c r="A113" s="1">
        <v>39933</v>
      </c>
      <c r="B113">
        <f>IFERROR(VLOOKUP($A113, CDS3Y_bbg!A$5:B$241,2), -1)</f>
        <v>224.73699999999999</v>
      </c>
      <c r="C113">
        <f>IFERROR(VLOOKUP($A113, CDS3Y_bbg!B$5:C$241,2), -1)</f>
        <v>41831</v>
      </c>
      <c r="D113">
        <f>IFERROR(VLOOKUP($A113, CDS3Y_bbg!C$5:D$241,2), -1)</f>
        <v>392.84399999999999</v>
      </c>
      <c r="E113">
        <f>IFERROR(VLOOKUP($A113, CDS3Y_bbg!D$5:E$241,2), -1)</f>
        <v>44895</v>
      </c>
      <c r="F113">
        <f>IFERROR(VLOOKUP($A113, CDS3Y_bbg!E$5:F$241,2), -1)</f>
        <v>118.16800000000001</v>
      </c>
      <c r="G113">
        <f>IFERROR(VLOOKUP($A113, CDS3Y_bbg!F$5:G$241,2), -1)</f>
        <v>40360</v>
      </c>
      <c r="H113">
        <f>IFERROR(VLOOKUP($A113, CDS3Y_bbg!G$5:H$241,2), -1)</f>
        <v>114.84699999999999</v>
      </c>
      <c r="I113">
        <f>IFERROR(VLOOKUP($A113, CDS3Y_bbg!H$5:I$241,2), -1)</f>
        <v>44834</v>
      </c>
      <c r="J113">
        <f>IFERROR(VLOOKUP($A113, CDS3Y_bbg!I$5:J$241,2), -1)</f>
        <v>261.5</v>
      </c>
      <c r="K113">
        <f>IFERROR(VLOOKUP($A113, CDS3Y_bbg!J$5:K$241,2), -1)</f>
        <v>41819</v>
      </c>
      <c r="L113">
        <f>IFERROR(VLOOKUP($A113, CDS3Y_bbg!K$5:L$241,2), -1)</f>
        <v>296.51</v>
      </c>
      <c r="M113">
        <f>IFERROR(VLOOKUP($A113, CDS3Y_bbg!L$5:M$241,2), -1)</f>
        <v>40469</v>
      </c>
      <c r="N113">
        <f>IFERROR(VLOOKUP($A113, CDS3Y_bbg!M$5:N$241,2), -1)</f>
        <v>239.25899999999999</v>
      </c>
      <c r="O113">
        <f>IFERROR(VLOOKUP($A113, CDS3Y_bbg!N$5:O$241,2), -1)</f>
        <v>40289</v>
      </c>
      <c r="P113">
        <f>IFERROR(VLOOKUP($A113, CDS3Y_bbg!O$5:P$241,2), -1)</f>
        <v>150.09899999999999</v>
      </c>
      <c r="Q113">
        <f>IFERROR(VLOOKUP($A113, CDS3Y_bbg!P$5:Q$241,2), -1)</f>
        <v>44377</v>
      </c>
      <c r="R113">
        <f>IFERROR(VLOOKUP($A113, CDS3Y_bbg!Q$5:R$241,2), -1)</f>
        <v>268.30500000000001</v>
      </c>
      <c r="S113">
        <f>IFERROR(VLOOKUP($A113, CDS3Y_bbg!R$5:S$241,2), -1)</f>
        <v>43337</v>
      </c>
      <c r="T113">
        <f>IFERROR(VLOOKUP($A113, CDS3Y_bbg!S$5:T$241,2), -1)</f>
        <v>283.94099999999997</v>
      </c>
      <c r="U113">
        <f>IFERROR(VLOOKUP($A113, CDS3Y_bbg!T$5:U$241,2), -1)</f>
        <v>42062</v>
      </c>
      <c r="V113">
        <f>IFERROR(VLOOKUP($A113, CDS3Y_bbg!U$5:V$241,2), -1)</f>
        <v>183.501</v>
      </c>
      <c r="W113">
        <f>IFERROR(VLOOKUP($A113, CDS3Y_bbg!V$5:W$241,2), -1)</f>
        <v>42283</v>
      </c>
      <c r="X113">
        <f>IFERROR(VLOOKUP($A113, CDS3Y_bbg!W$5:X$241,2), -1)</f>
        <v>368.48500000000001</v>
      </c>
      <c r="Y113">
        <f>IFERROR(VLOOKUP($A113, CDS3Y_bbg!X$5:Y$241,2), -1)</f>
        <v>44468</v>
      </c>
      <c r="Z113">
        <f>IFERROR(VLOOKUP($A113, CDS3Y_bbg!Y$5:Z$241,2), -1)</f>
        <v>236.44499999999999</v>
      </c>
      <c r="AA113">
        <f>IFERROR(VLOOKUP($A113, CDS3Y_bbg!Z$5:AA$241,2), -1)</f>
        <v>40481</v>
      </c>
      <c r="AB113">
        <f>IFERROR(VLOOKUP($A113, CDS3Y_bbg!AA$5:AB$241,2), -1)</f>
        <v>167.93700000000001</v>
      </c>
      <c r="AC113">
        <f>IFERROR(VLOOKUP($A113, CDS3Y_bbg!AB$5:AC$241,2), -1)</f>
        <v>42676</v>
      </c>
      <c r="AD113">
        <f>IFERROR(VLOOKUP($A113, CDS3Y_bbg!AC$5:AD$241,2), -1)</f>
        <v>292.10399999999998</v>
      </c>
      <c r="AE113">
        <f>IFERROR(VLOOKUP($A113, CDS3Y_bbg!AD$5:AE$241,2), -1)</f>
        <v>41149</v>
      </c>
      <c r="AF113">
        <f>IFERROR(VLOOKUP($A113, CDS3Y_bbg!AE$5:AF$241,2), -1)</f>
        <v>-1</v>
      </c>
      <c r="AG113">
        <f>IFERROR(VLOOKUP($A113, CDS3Y_bbg!AF$5:AG$241,2), -1)</f>
        <v>42004</v>
      </c>
      <c r="AH113">
        <f>IFERROR(VLOOKUP($A113, CDS3Y_bbg!AG$5:AH$241,2), -1)</f>
        <v>-1</v>
      </c>
      <c r="AI113">
        <f>IFERROR(VLOOKUP($A113, CDS3Y_bbg!AH$5:AI$241,2), -1)</f>
        <v>-1</v>
      </c>
      <c r="AJ113">
        <f>IFERROR(VLOOKUP($A113, CDS3Y_bbg!AI$5:AJ$241,2), -1)</f>
        <v>-1</v>
      </c>
      <c r="AK113">
        <f>IFERROR(VLOOKUP($A113, CDS3Y_bbg!AJ$5:AK$241,2), -1)</f>
        <v>-1</v>
      </c>
      <c r="AL113">
        <f>IFERROR(VLOOKUP($A113, CDS3Y_bbg!AK$5:AL$241,2), -1)</f>
        <v>-1</v>
      </c>
      <c r="AM113">
        <f>IFERROR(VLOOKUP($A113, CDS3Y_bbg!AL$5:AM$241,2), -1)</f>
        <v>-1</v>
      </c>
      <c r="AN113">
        <f>IFERROR(VLOOKUP($A113, CDS3Y_bbg!AM$5:AN$241,2), -1)</f>
        <v>-1</v>
      </c>
      <c r="AO113">
        <f>IFERROR(VLOOKUP($A113, CDS3Y_bbg!AN$5:AO$241,2), -1)</f>
        <v>43424</v>
      </c>
      <c r="AP113">
        <f>IFERROR(VLOOKUP($A113, CDS3Y_bbg!AO$5:AP$241,2), -1)</f>
        <v>-1</v>
      </c>
      <c r="AQ113">
        <f>IFERROR(VLOOKUP($A113, CDS3Y_bbg!AP$5:AQ$241,2), -1)</f>
        <v>44625</v>
      </c>
      <c r="AR113">
        <f>IFERROR(VLOOKUP($A113, CDS3Y_bbg!AQ$5:AR$241,2), -1)</f>
        <v>-1</v>
      </c>
      <c r="AS113">
        <f>IFERROR(VLOOKUP($A113, CDS3Y_bbg!AR$5:AS$241,2), -1)</f>
        <v>44626</v>
      </c>
      <c r="AT113">
        <f>IFERROR(VLOOKUP($A113, CDS3Y_bbg!AS$5:AT$241,2), -1)</f>
        <v>2.2189999999999999</v>
      </c>
      <c r="AU113">
        <f>IFERROR(VLOOKUP($A113, CDS3Y_bbg!AT$5:AU$241,2), -1)</f>
        <v>-1</v>
      </c>
      <c r="AV113">
        <f>IFERROR(VLOOKUP($A113, CDS3Y_bbg!AU$5:AV$241,2), -1)</f>
        <v>-1</v>
      </c>
      <c r="AW113">
        <f>IFERROR(VLOOKUP($A113, CDS3Y_bbg!AV$5:AW$241,2), -1)</f>
        <v>41863</v>
      </c>
      <c r="AX113">
        <f>IFERROR(VLOOKUP($A113, CDS3Y_bbg!AW$5:AX$241,2), -1)</f>
        <v>143.952</v>
      </c>
      <c r="AY113">
        <f>IFERROR(VLOOKUP($A113, CDS3Y_bbg!AX$5:AY$241,2), -1)</f>
        <v>43402</v>
      </c>
      <c r="AZ113">
        <f>IFERROR(VLOOKUP($A113, CDS3Y_bbg!AY$5:AZ$241,2), -1)</f>
        <v>188.875</v>
      </c>
      <c r="BA113">
        <f>IFERROR(VLOOKUP($A113, CDS3Y_bbg!AZ$5:BA$241,2), -1)</f>
        <v>-1</v>
      </c>
      <c r="BB113">
        <f>IFERROR(VLOOKUP($A113, CDS3Y_bbg!BA$5:BB$241,2), -1)</f>
        <v>-1</v>
      </c>
      <c r="BC113">
        <f>IFERROR(VLOOKUP($A113, CDS3Y_bbg!BB$5:BC$241,2), -1)</f>
        <v>41722</v>
      </c>
      <c r="BD113">
        <f>IFERROR(VLOOKUP($A113, CDS3Y_bbg!BC$5:BD$241,2), -1)</f>
        <v>-1</v>
      </c>
      <c r="BE113">
        <f>IFERROR(VLOOKUP($A113, CDS3Y_bbg!BD$5:BE$241,2), -1)</f>
        <v>-1</v>
      </c>
      <c r="BF113">
        <f>IFERROR(VLOOKUP($A113, CDS3Y_bbg!BE$5:BF$241,2), -1)</f>
        <v>-1</v>
      </c>
      <c r="BG113">
        <f>IFERROR(VLOOKUP($A113, CDS3Y_bbg!BF$5:BG$241,2), -1)</f>
        <v>-1</v>
      </c>
      <c r="BH113">
        <f>IFERROR(VLOOKUP($A113, CDS3Y_bbg!BG$5:BH$241,2), -1)</f>
        <v>-1</v>
      </c>
      <c r="BI113">
        <f>IFERROR(VLOOKUP($A113, CDS3Y_bbg!BH$5:BI$241,2), -1)</f>
        <v>43424</v>
      </c>
      <c r="BJ113">
        <f>IFERROR(VLOOKUP($A113, CDS3Y_bbg!BI$5:BJ$241,2), -1)</f>
        <v>-1</v>
      </c>
      <c r="BK113">
        <f>IFERROR(VLOOKUP($A113, CDS3Y_bbg!BJ$5:BK$241,2), -1)</f>
        <v>-1</v>
      </c>
      <c r="BL113">
        <f>IFERROR(VLOOKUP($A113, CDS3Y_bbg!BK$5:BL$241,2), -1)</f>
        <v>-1</v>
      </c>
      <c r="BM113">
        <f>IFERROR(VLOOKUP($A113, CDS3Y_bbg!BL$5:BM$241,2), -1)</f>
        <v>43424</v>
      </c>
      <c r="BN113">
        <f>IFERROR(VLOOKUP($A113, CDS3Y_bbg!BM$5:BN$241,2), -1)</f>
        <v>-1</v>
      </c>
      <c r="BO113">
        <f>IFERROR(VLOOKUP($A113, CDS3Y_bbg!BN$5:BO$241,2), -1)</f>
        <v>43426</v>
      </c>
      <c r="BP113">
        <f>IFERROR(VLOOKUP($A113, CDS3Y_bbg!BO$5:BP$241,2), -1)</f>
        <v>-1</v>
      </c>
      <c r="BQ113">
        <f>IFERROR(VLOOKUP($A113, CDS3Y_bbg!BP$5:BQ$241,2), -1)</f>
        <v>-1</v>
      </c>
      <c r="BR113">
        <f>IFERROR(VLOOKUP($A113, CDS3Y_bbg!BQ$5:BR$241,2), -1)</f>
        <v>-1</v>
      </c>
      <c r="BS113">
        <f>IFERROR(VLOOKUP($A113, CDS3Y_bbg!BR$5:BS$241,2), -1)</f>
        <v>43426</v>
      </c>
      <c r="BT113">
        <f>IFERROR(VLOOKUP($A113, CDS3Y_bbg!BS$5:BT$241,2), -1)</f>
        <v>-1</v>
      </c>
      <c r="BU113">
        <f>IFERROR(VLOOKUP($A113, CDS3Y_bbg!BT$5:BU$241,2), -1)</f>
        <v>-1</v>
      </c>
      <c r="BV113">
        <f>IFERROR(VLOOKUP($A113, CDS3Y_bbg!BU$5:BV$241,2), -1)</f>
        <v>-1</v>
      </c>
      <c r="BW113">
        <f>IFERROR(VLOOKUP($A113, CDS3Y_bbg!BV$5:BW$241,2), -1)</f>
        <v>41915</v>
      </c>
      <c r="BX113">
        <f>IFERROR(VLOOKUP($A113, CDS3Y_bbg!BW$5:BX$241,2), -1)</f>
        <v>-1</v>
      </c>
      <c r="BY113">
        <f>IFERROR(VLOOKUP($A113, CDS3Y_bbg!BX$5:BY$241,2), -1)</f>
        <v>-1</v>
      </c>
      <c r="BZ113">
        <f>IFERROR(VLOOKUP($A113, CDS3Y_bbg!BY$5:BZ$241,2), -1)</f>
        <v>-1</v>
      </c>
      <c r="CA113">
        <f>IFERROR(VLOOKUP($A113, CDS3Y_bbg!BZ$5:CA$241,2), -1)</f>
        <v>41911</v>
      </c>
      <c r="CB113">
        <f>IFERROR(VLOOKUP($A113, CDS3Y_bbg!CA$5:CB$241,2), -1)</f>
        <v>-1</v>
      </c>
      <c r="CC113">
        <f>IFERROR(VLOOKUP($A113, CDS3Y_bbg!CB$5:CC$241,2), -1)</f>
        <v>41912</v>
      </c>
      <c r="CD113">
        <f>IFERROR(VLOOKUP($A113, CDS3Y_bbg!CC$5:CD$241,2), -1)</f>
        <v>-1</v>
      </c>
      <c r="CE113">
        <f>IFERROR(VLOOKUP($A113, CDS3Y_bbg!CD$5:CE$241,2), -1)</f>
        <v>43332</v>
      </c>
      <c r="CF113">
        <f>IFERROR(VLOOKUP($A113, CDS3Y_bbg!CE$5:CF$241,2), -1)</f>
        <v>89.332999999999998</v>
      </c>
      <c r="CG113">
        <f>IFERROR(VLOOKUP($A113, CDS3Y_bbg!CF$5:CG$241,2), -1)</f>
        <v>41893</v>
      </c>
      <c r="CH113">
        <f>IFERROR(VLOOKUP($A113, CDS3Y_bbg!CG$5:CH$241,2), -1)</f>
        <v>106</v>
      </c>
      <c r="CI113">
        <f>IFERROR(VLOOKUP($A113, CDS3Y_bbg!CH$5:CI$241,2), -1)</f>
        <v>-1</v>
      </c>
      <c r="CJ113">
        <f>IFERROR(VLOOKUP($A113, CDS3Y_bbg!CI$5:CJ$241,2), -1)</f>
        <v>-1</v>
      </c>
      <c r="CK113">
        <f>IFERROR(VLOOKUP($A113, CDS3Y_bbg!CJ$5:CK$241,2), -1)</f>
        <v>41844</v>
      </c>
      <c r="CL113">
        <f>IFERROR(VLOOKUP($A113, CDS3Y_bbg!CK$5:CL$241,2), -1)</f>
        <v>414.18700000000001</v>
      </c>
      <c r="CM113">
        <f>IFERROR(VLOOKUP($A113, CDS3Y_bbg!CL$5:CM$241,2), -1)</f>
        <v>-1</v>
      </c>
      <c r="CN113">
        <f>IFERROR(VLOOKUP($A113, CDS3Y_bbg!CM$5:CN$241,2), -1)</f>
        <v>-1</v>
      </c>
    </row>
    <row r="114" spans="1:92" x14ac:dyDescent="0.25">
      <c r="A114" s="1">
        <v>39962</v>
      </c>
      <c r="B114">
        <f>IFERROR(VLOOKUP($A114, CDS3Y_bbg!A$5:B$241,2), -1)</f>
        <v>144.08000000000001</v>
      </c>
      <c r="C114">
        <f>IFERROR(VLOOKUP($A114, CDS3Y_bbg!B$5:C$241,2), -1)</f>
        <v>41831</v>
      </c>
      <c r="D114">
        <f>IFERROR(VLOOKUP($A114, CDS3Y_bbg!C$5:D$241,2), -1)</f>
        <v>314.80599999999998</v>
      </c>
      <c r="E114">
        <f>IFERROR(VLOOKUP($A114, CDS3Y_bbg!D$5:E$241,2), -1)</f>
        <v>44895</v>
      </c>
      <c r="F114">
        <f>IFERROR(VLOOKUP($A114, CDS3Y_bbg!E$5:F$241,2), -1)</f>
        <v>109.79</v>
      </c>
      <c r="G114">
        <f>IFERROR(VLOOKUP($A114, CDS3Y_bbg!F$5:G$241,2), -1)</f>
        <v>40360</v>
      </c>
      <c r="H114">
        <f>IFERROR(VLOOKUP($A114, CDS3Y_bbg!G$5:H$241,2), -1)</f>
        <v>71.06</v>
      </c>
      <c r="I114">
        <f>IFERROR(VLOOKUP($A114, CDS3Y_bbg!H$5:I$241,2), -1)</f>
        <v>44834</v>
      </c>
      <c r="J114">
        <f>IFERROR(VLOOKUP($A114, CDS3Y_bbg!I$5:J$241,2), -1)</f>
        <v>180.898</v>
      </c>
      <c r="K114">
        <f>IFERROR(VLOOKUP($A114, CDS3Y_bbg!J$5:K$241,2), -1)</f>
        <v>41819</v>
      </c>
      <c r="L114">
        <f>IFERROR(VLOOKUP($A114, CDS3Y_bbg!K$5:L$241,2), -1)</f>
        <v>233.41200000000001</v>
      </c>
      <c r="M114">
        <f>IFERROR(VLOOKUP($A114, CDS3Y_bbg!L$5:M$241,2), -1)</f>
        <v>40469</v>
      </c>
      <c r="N114">
        <f>IFERROR(VLOOKUP($A114, CDS3Y_bbg!M$5:N$241,2), -1)</f>
        <v>143.399</v>
      </c>
      <c r="O114">
        <f>IFERROR(VLOOKUP($A114, CDS3Y_bbg!N$5:O$241,2), -1)</f>
        <v>40289</v>
      </c>
      <c r="P114">
        <f>IFERROR(VLOOKUP($A114, CDS3Y_bbg!O$5:P$241,2), -1)</f>
        <v>95.435000000000002</v>
      </c>
      <c r="Q114">
        <f>IFERROR(VLOOKUP($A114, CDS3Y_bbg!P$5:Q$241,2), -1)</f>
        <v>44377</v>
      </c>
      <c r="R114">
        <f>IFERROR(VLOOKUP($A114, CDS3Y_bbg!Q$5:R$241,2), -1)</f>
        <v>178.75</v>
      </c>
      <c r="S114">
        <f>IFERROR(VLOOKUP($A114, CDS3Y_bbg!R$5:S$241,2), -1)</f>
        <v>43337</v>
      </c>
      <c r="T114">
        <f>IFERROR(VLOOKUP($A114, CDS3Y_bbg!S$5:T$241,2), -1)</f>
        <v>209.107</v>
      </c>
      <c r="U114">
        <f>IFERROR(VLOOKUP($A114, CDS3Y_bbg!T$5:U$241,2), -1)</f>
        <v>42062</v>
      </c>
      <c r="V114">
        <f>IFERROR(VLOOKUP($A114, CDS3Y_bbg!U$5:V$241,2), -1)</f>
        <v>163.00299999999999</v>
      </c>
      <c r="W114">
        <f>IFERROR(VLOOKUP($A114, CDS3Y_bbg!V$5:W$241,2), -1)</f>
        <v>42283</v>
      </c>
      <c r="X114">
        <f>IFERROR(VLOOKUP($A114, CDS3Y_bbg!W$5:X$241,2), -1)</f>
        <v>289.572</v>
      </c>
      <c r="Y114">
        <f>IFERROR(VLOOKUP($A114, CDS3Y_bbg!X$5:Y$241,2), -1)</f>
        <v>44468</v>
      </c>
      <c r="Z114">
        <f>IFERROR(VLOOKUP($A114, CDS3Y_bbg!Y$5:Z$241,2), -1)</f>
        <v>214.553</v>
      </c>
      <c r="AA114">
        <f>IFERROR(VLOOKUP($A114, CDS3Y_bbg!Z$5:AA$241,2), -1)</f>
        <v>40481</v>
      </c>
      <c r="AB114">
        <f>IFERROR(VLOOKUP($A114, CDS3Y_bbg!AA$5:AB$241,2), -1)</f>
        <v>104.85599999999999</v>
      </c>
      <c r="AC114">
        <f>IFERROR(VLOOKUP($A114, CDS3Y_bbg!AB$5:AC$241,2), -1)</f>
        <v>42676</v>
      </c>
      <c r="AD114">
        <f>IFERROR(VLOOKUP($A114, CDS3Y_bbg!AC$5:AD$241,2), -1)</f>
        <v>249.029</v>
      </c>
      <c r="AE114">
        <f>IFERROR(VLOOKUP($A114, CDS3Y_bbg!AD$5:AE$241,2), -1)</f>
        <v>41149</v>
      </c>
      <c r="AF114">
        <f>IFERROR(VLOOKUP($A114, CDS3Y_bbg!AE$5:AF$241,2), -1)</f>
        <v>-1</v>
      </c>
      <c r="AG114">
        <f>IFERROR(VLOOKUP($A114, CDS3Y_bbg!AF$5:AG$241,2), -1)</f>
        <v>42004</v>
      </c>
      <c r="AH114">
        <f>IFERROR(VLOOKUP($A114, CDS3Y_bbg!AG$5:AH$241,2), -1)</f>
        <v>-1</v>
      </c>
      <c r="AI114">
        <f>IFERROR(VLOOKUP($A114, CDS3Y_bbg!AH$5:AI$241,2), -1)</f>
        <v>-1</v>
      </c>
      <c r="AJ114">
        <f>IFERROR(VLOOKUP($A114, CDS3Y_bbg!AI$5:AJ$241,2), -1)</f>
        <v>-1</v>
      </c>
      <c r="AK114">
        <f>IFERROR(VLOOKUP($A114, CDS3Y_bbg!AJ$5:AK$241,2), -1)</f>
        <v>-1</v>
      </c>
      <c r="AL114">
        <f>IFERROR(VLOOKUP($A114, CDS3Y_bbg!AK$5:AL$241,2), -1)</f>
        <v>-1</v>
      </c>
      <c r="AM114">
        <f>IFERROR(VLOOKUP($A114, CDS3Y_bbg!AL$5:AM$241,2), -1)</f>
        <v>-1</v>
      </c>
      <c r="AN114">
        <f>IFERROR(VLOOKUP($A114, CDS3Y_bbg!AM$5:AN$241,2), -1)</f>
        <v>-1</v>
      </c>
      <c r="AO114">
        <f>IFERROR(VLOOKUP($A114, CDS3Y_bbg!AN$5:AO$241,2), -1)</f>
        <v>43424</v>
      </c>
      <c r="AP114">
        <f>IFERROR(VLOOKUP($A114, CDS3Y_bbg!AO$5:AP$241,2), -1)</f>
        <v>-1</v>
      </c>
      <c r="AQ114">
        <f>IFERROR(VLOOKUP($A114, CDS3Y_bbg!AP$5:AQ$241,2), -1)</f>
        <v>44625</v>
      </c>
      <c r="AR114">
        <f>IFERROR(VLOOKUP($A114, CDS3Y_bbg!AQ$5:AR$241,2), -1)</f>
        <v>-1</v>
      </c>
      <c r="AS114">
        <f>IFERROR(VLOOKUP($A114, CDS3Y_bbg!AR$5:AS$241,2), -1)</f>
        <v>44626</v>
      </c>
      <c r="AT114">
        <f>IFERROR(VLOOKUP($A114, CDS3Y_bbg!AS$5:AT$241,2), -1)</f>
        <v>2.2189999999999999</v>
      </c>
      <c r="AU114">
        <f>IFERROR(VLOOKUP($A114, CDS3Y_bbg!AT$5:AU$241,2), -1)</f>
        <v>-1</v>
      </c>
      <c r="AV114">
        <f>IFERROR(VLOOKUP($A114, CDS3Y_bbg!AU$5:AV$241,2), -1)</f>
        <v>-1</v>
      </c>
      <c r="AW114">
        <f>IFERROR(VLOOKUP($A114, CDS3Y_bbg!AV$5:AW$241,2), -1)</f>
        <v>41863</v>
      </c>
      <c r="AX114">
        <f>IFERROR(VLOOKUP($A114, CDS3Y_bbg!AW$5:AX$241,2), -1)</f>
        <v>130.72399999999999</v>
      </c>
      <c r="AY114">
        <f>IFERROR(VLOOKUP($A114, CDS3Y_bbg!AX$5:AY$241,2), -1)</f>
        <v>43402</v>
      </c>
      <c r="AZ114">
        <f>IFERROR(VLOOKUP($A114, CDS3Y_bbg!AY$5:AZ$241,2), -1)</f>
        <v>188.875</v>
      </c>
      <c r="BA114">
        <f>IFERROR(VLOOKUP($A114, CDS3Y_bbg!AZ$5:BA$241,2), -1)</f>
        <v>-1</v>
      </c>
      <c r="BB114">
        <f>IFERROR(VLOOKUP($A114, CDS3Y_bbg!BA$5:BB$241,2), -1)</f>
        <v>-1</v>
      </c>
      <c r="BC114">
        <f>IFERROR(VLOOKUP($A114, CDS3Y_bbg!BB$5:BC$241,2), -1)</f>
        <v>41722</v>
      </c>
      <c r="BD114">
        <f>IFERROR(VLOOKUP($A114, CDS3Y_bbg!BC$5:BD$241,2), -1)</f>
        <v>-1</v>
      </c>
      <c r="BE114">
        <f>IFERROR(VLOOKUP($A114, CDS3Y_bbg!BD$5:BE$241,2), -1)</f>
        <v>-1</v>
      </c>
      <c r="BF114">
        <f>IFERROR(VLOOKUP($A114, CDS3Y_bbg!BE$5:BF$241,2), -1)</f>
        <v>-1</v>
      </c>
      <c r="BG114">
        <f>IFERROR(VLOOKUP($A114, CDS3Y_bbg!BF$5:BG$241,2), -1)</f>
        <v>-1</v>
      </c>
      <c r="BH114">
        <f>IFERROR(VLOOKUP($A114, CDS3Y_bbg!BG$5:BH$241,2), -1)</f>
        <v>-1</v>
      </c>
      <c r="BI114">
        <f>IFERROR(VLOOKUP($A114, CDS3Y_bbg!BH$5:BI$241,2), -1)</f>
        <v>43424</v>
      </c>
      <c r="BJ114">
        <f>IFERROR(VLOOKUP($A114, CDS3Y_bbg!BI$5:BJ$241,2), -1)</f>
        <v>-1</v>
      </c>
      <c r="BK114">
        <f>IFERROR(VLOOKUP($A114, CDS3Y_bbg!BJ$5:BK$241,2), -1)</f>
        <v>-1</v>
      </c>
      <c r="BL114">
        <f>IFERROR(VLOOKUP($A114, CDS3Y_bbg!BK$5:BL$241,2), -1)</f>
        <v>-1</v>
      </c>
      <c r="BM114">
        <f>IFERROR(VLOOKUP($A114, CDS3Y_bbg!BL$5:BM$241,2), -1)</f>
        <v>43424</v>
      </c>
      <c r="BN114">
        <f>IFERROR(VLOOKUP($A114, CDS3Y_bbg!BM$5:BN$241,2), -1)</f>
        <v>-1</v>
      </c>
      <c r="BO114">
        <f>IFERROR(VLOOKUP($A114, CDS3Y_bbg!BN$5:BO$241,2), -1)</f>
        <v>43426</v>
      </c>
      <c r="BP114">
        <f>IFERROR(VLOOKUP($A114, CDS3Y_bbg!BO$5:BP$241,2), -1)</f>
        <v>-1</v>
      </c>
      <c r="BQ114">
        <f>IFERROR(VLOOKUP($A114, CDS3Y_bbg!BP$5:BQ$241,2), -1)</f>
        <v>-1</v>
      </c>
      <c r="BR114">
        <f>IFERROR(VLOOKUP($A114, CDS3Y_bbg!BQ$5:BR$241,2), -1)</f>
        <v>-1</v>
      </c>
      <c r="BS114">
        <f>IFERROR(VLOOKUP($A114, CDS3Y_bbg!BR$5:BS$241,2), -1)</f>
        <v>43426</v>
      </c>
      <c r="BT114">
        <f>IFERROR(VLOOKUP($A114, CDS3Y_bbg!BS$5:BT$241,2), -1)</f>
        <v>-1</v>
      </c>
      <c r="BU114">
        <f>IFERROR(VLOOKUP($A114, CDS3Y_bbg!BT$5:BU$241,2), -1)</f>
        <v>-1</v>
      </c>
      <c r="BV114">
        <f>IFERROR(VLOOKUP($A114, CDS3Y_bbg!BU$5:BV$241,2), -1)</f>
        <v>-1</v>
      </c>
      <c r="BW114">
        <f>IFERROR(VLOOKUP($A114, CDS3Y_bbg!BV$5:BW$241,2), -1)</f>
        <v>41915</v>
      </c>
      <c r="BX114">
        <f>IFERROR(VLOOKUP($A114, CDS3Y_bbg!BW$5:BX$241,2), -1)</f>
        <v>-1</v>
      </c>
      <c r="BY114">
        <f>IFERROR(VLOOKUP($A114, CDS3Y_bbg!BX$5:BY$241,2), -1)</f>
        <v>-1</v>
      </c>
      <c r="BZ114">
        <f>IFERROR(VLOOKUP($A114, CDS3Y_bbg!BY$5:BZ$241,2), -1)</f>
        <v>-1</v>
      </c>
      <c r="CA114">
        <f>IFERROR(VLOOKUP($A114, CDS3Y_bbg!BZ$5:CA$241,2), -1)</f>
        <v>41911</v>
      </c>
      <c r="CB114">
        <f>IFERROR(VLOOKUP($A114, CDS3Y_bbg!CA$5:CB$241,2), -1)</f>
        <v>-1</v>
      </c>
      <c r="CC114">
        <f>IFERROR(VLOOKUP($A114, CDS3Y_bbg!CB$5:CC$241,2), -1)</f>
        <v>41912</v>
      </c>
      <c r="CD114">
        <f>IFERROR(VLOOKUP($A114, CDS3Y_bbg!CC$5:CD$241,2), -1)</f>
        <v>-1</v>
      </c>
      <c r="CE114">
        <f>IFERROR(VLOOKUP($A114, CDS3Y_bbg!CD$5:CE$241,2), -1)</f>
        <v>43332</v>
      </c>
      <c r="CF114">
        <f>IFERROR(VLOOKUP($A114, CDS3Y_bbg!CE$5:CF$241,2), -1)</f>
        <v>81.283000000000001</v>
      </c>
      <c r="CG114">
        <f>IFERROR(VLOOKUP($A114, CDS3Y_bbg!CF$5:CG$241,2), -1)</f>
        <v>41893</v>
      </c>
      <c r="CH114">
        <f>IFERROR(VLOOKUP($A114, CDS3Y_bbg!CG$5:CH$241,2), -1)</f>
        <v>94.125</v>
      </c>
      <c r="CI114">
        <f>IFERROR(VLOOKUP($A114, CDS3Y_bbg!CH$5:CI$241,2), -1)</f>
        <v>-1</v>
      </c>
      <c r="CJ114">
        <f>IFERROR(VLOOKUP($A114, CDS3Y_bbg!CI$5:CJ$241,2), -1)</f>
        <v>-1</v>
      </c>
      <c r="CK114">
        <f>IFERROR(VLOOKUP($A114, CDS3Y_bbg!CJ$5:CK$241,2), -1)</f>
        <v>41844</v>
      </c>
      <c r="CL114">
        <f>IFERROR(VLOOKUP($A114, CDS3Y_bbg!CK$5:CL$241,2), -1)</f>
        <v>331.00200000000001</v>
      </c>
      <c r="CM114">
        <f>IFERROR(VLOOKUP($A114, CDS3Y_bbg!CL$5:CM$241,2), -1)</f>
        <v>-1</v>
      </c>
      <c r="CN114">
        <f>IFERROR(VLOOKUP($A114, CDS3Y_bbg!CM$5:CN$241,2), -1)</f>
        <v>-1</v>
      </c>
    </row>
    <row r="115" spans="1:92" x14ac:dyDescent="0.25">
      <c r="A115" s="1">
        <v>39994</v>
      </c>
      <c r="B115">
        <f>IFERROR(VLOOKUP($A115, CDS3Y_bbg!A$5:B$241,2), -1)</f>
        <v>139.25399999999999</v>
      </c>
      <c r="C115">
        <f>IFERROR(VLOOKUP($A115, CDS3Y_bbg!B$5:C$241,2), -1)</f>
        <v>41831</v>
      </c>
      <c r="D115">
        <f>IFERROR(VLOOKUP($A115, CDS3Y_bbg!C$5:D$241,2), -1)</f>
        <v>388.14600000000002</v>
      </c>
      <c r="E115">
        <f>IFERROR(VLOOKUP($A115, CDS3Y_bbg!D$5:E$241,2), -1)</f>
        <v>44895</v>
      </c>
      <c r="F115">
        <f>IFERROR(VLOOKUP($A115, CDS3Y_bbg!E$5:F$241,2), -1)</f>
        <v>95.253</v>
      </c>
      <c r="G115">
        <f>IFERROR(VLOOKUP($A115, CDS3Y_bbg!F$5:G$241,2), -1)</f>
        <v>40360</v>
      </c>
      <c r="H115">
        <f>IFERROR(VLOOKUP($A115, CDS3Y_bbg!G$5:H$241,2), -1)</f>
        <v>71.540999999999997</v>
      </c>
      <c r="I115">
        <f>IFERROR(VLOOKUP($A115, CDS3Y_bbg!H$5:I$241,2), -1)</f>
        <v>44834</v>
      </c>
      <c r="J115">
        <f>IFERROR(VLOOKUP($A115, CDS3Y_bbg!I$5:J$241,2), -1)</f>
        <v>165.63800000000001</v>
      </c>
      <c r="K115">
        <f>IFERROR(VLOOKUP($A115, CDS3Y_bbg!J$5:K$241,2), -1)</f>
        <v>41819</v>
      </c>
      <c r="L115">
        <f>IFERROR(VLOOKUP($A115, CDS3Y_bbg!K$5:L$241,2), -1)</f>
        <v>297.22300000000001</v>
      </c>
      <c r="M115">
        <f>IFERROR(VLOOKUP($A115, CDS3Y_bbg!L$5:M$241,2), -1)</f>
        <v>40469</v>
      </c>
      <c r="N115">
        <f>IFERROR(VLOOKUP($A115, CDS3Y_bbg!M$5:N$241,2), -1)</f>
        <v>189.57300000000001</v>
      </c>
      <c r="O115">
        <f>IFERROR(VLOOKUP($A115, CDS3Y_bbg!N$5:O$241,2), -1)</f>
        <v>40289</v>
      </c>
      <c r="P115">
        <f>IFERROR(VLOOKUP($A115, CDS3Y_bbg!O$5:P$241,2), -1)</f>
        <v>94.81</v>
      </c>
      <c r="Q115">
        <f>IFERROR(VLOOKUP($A115, CDS3Y_bbg!P$5:Q$241,2), -1)</f>
        <v>44377</v>
      </c>
      <c r="R115">
        <f>IFERROR(VLOOKUP($A115, CDS3Y_bbg!Q$5:R$241,2), -1)</f>
        <v>174.83199999999999</v>
      </c>
      <c r="S115">
        <f>IFERROR(VLOOKUP($A115, CDS3Y_bbg!R$5:S$241,2), -1)</f>
        <v>43337</v>
      </c>
      <c r="T115">
        <f>IFERROR(VLOOKUP($A115, CDS3Y_bbg!S$5:T$241,2), -1)</f>
        <v>209.00700000000001</v>
      </c>
      <c r="U115">
        <f>IFERROR(VLOOKUP($A115, CDS3Y_bbg!T$5:U$241,2), -1)</f>
        <v>42062</v>
      </c>
      <c r="V115">
        <f>IFERROR(VLOOKUP($A115, CDS3Y_bbg!U$5:V$241,2), -1)</f>
        <v>149.83500000000001</v>
      </c>
      <c r="W115">
        <f>IFERROR(VLOOKUP($A115, CDS3Y_bbg!V$5:W$241,2), -1)</f>
        <v>42283</v>
      </c>
      <c r="X115">
        <f>IFERROR(VLOOKUP($A115, CDS3Y_bbg!W$5:X$241,2), -1)</f>
        <v>324.93900000000002</v>
      </c>
      <c r="Y115">
        <f>IFERROR(VLOOKUP($A115, CDS3Y_bbg!X$5:Y$241,2), -1)</f>
        <v>44468</v>
      </c>
      <c r="Z115">
        <f>IFERROR(VLOOKUP($A115, CDS3Y_bbg!Y$5:Z$241,2), -1)</f>
        <v>195.524</v>
      </c>
      <c r="AA115">
        <f>IFERROR(VLOOKUP($A115, CDS3Y_bbg!Z$5:AA$241,2), -1)</f>
        <v>40481</v>
      </c>
      <c r="AB115">
        <f>IFERROR(VLOOKUP($A115, CDS3Y_bbg!AA$5:AB$241,2), -1)</f>
        <v>101.956</v>
      </c>
      <c r="AC115">
        <f>IFERROR(VLOOKUP($A115, CDS3Y_bbg!AB$5:AC$241,2), -1)</f>
        <v>42676</v>
      </c>
      <c r="AD115">
        <f>IFERROR(VLOOKUP($A115, CDS3Y_bbg!AC$5:AD$241,2), -1)</f>
        <v>238.62100000000001</v>
      </c>
      <c r="AE115">
        <f>IFERROR(VLOOKUP($A115, CDS3Y_bbg!AD$5:AE$241,2), -1)</f>
        <v>41149</v>
      </c>
      <c r="AF115">
        <f>IFERROR(VLOOKUP($A115, CDS3Y_bbg!AE$5:AF$241,2), -1)</f>
        <v>-1</v>
      </c>
      <c r="AG115">
        <f>IFERROR(VLOOKUP($A115, CDS3Y_bbg!AF$5:AG$241,2), -1)</f>
        <v>42004</v>
      </c>
      <c r="AH115">
        <f>IFERROR(VLOOKUP($A115, CDS3Y_bbg!AG$5:AH$241,2), -1)</f>
        <v>-1</v>
      </c>
      <c r="AI115">
        <f>IFERROR(VLOOKUP($A115, CDS3Y_bbg!AH$5:AI$241,2), -1)</f>
        <v>-1</v>
      </c>
      <c r="AJ115">
        <f>IFERROR(VLOOKUP($A115, CDS3Y_bbg!AI$5:AJ$241,2), -1)</f>
        <v>-1</v>
      </c>
      <c r="AK115">
        <f>IFERROR(VLOOKUP($A115, CDS3Y_bbg!AJ$5:AK$241,2), -1)</f>
        <v>-1</v>
      </c>
      <c r="AL115">
        <f>IFERROR(VLOOKUP($A115, CDS3Y_bbg!AK$5:AL$241,2), -1)</f>
        <v>-1</v>
      </c>
      <c r="AM115">
        <f>IFERROR(VLOOKUP($A115, CDS3Y_bbg!AL$5:AM$241,2), -1)</f>
        <v>-1</v>
      </c>
      <c r="AN115">
        <f>IFERROR(VLOOKUP($A115, CDS3Y_bbg!AM$5:AN$241,2), -1)</f>
        <v>-1</v>
      </c>
      <c r="AO115">
        <f>IFERROR(VLOOKUP($A115, CDS3Y_bbg!AN$5:AO$241,2), -1)</f>
        <v>43424</v>
      </c>
      <c r="AP115">
        <f>IFERROR(VLOOKUP($A115, CDS3Y_bbg!AO$5:AP$241,2), -1)</f>
        <v>-1</v>
      </c>
      <c r="AQ115">
        <f>IFERROR(VLOOKUP($A115, CDS3Y_bbg!AP$5:AQ$241,2), -1)</f>
        <v>44625</v>
      </c>
      <c r="AR115">
        <f>IFERROR(VLOOKUP($A115, CDS3Y_bbg!AQ$5:AR$241,2), -1)</f>
        <v>-1</v>
      </c>
      <c r="AS115">
        <f>IFERROR(VLOOKUP($A115, CDS3Y_bbg!AR$5:AS$241,2), -1)</f>
        <v>44626</v>
      </c>
      <c r="AT115">
        <f>IFERROR(VLOOKUP($A115, CDS3Y_bbg!AS$5:AT$241,2), -1)</f>
        <v>2.2189999999999999</v>
      </c>
      <c r="AU115">
        <f>IFERROR(VLOOKUP($A115, CDS3Y_bbg!AT$5:AU$241,2), -1)</f>
        <v>-1</v>
      </c>
      <c r="AV115">
        <f>IFERROR(VLOOKUP($A115, CDS3Y_bbg!AU$5:AV$241,2), -1)</f>
        <v>-1</v>
      </c>
      <c r="AW115">
        <f>IFERROR(VLOOKUP($A115, CDS3Y_bbg!AV$5:AW$241,2), -1)</f>
        <v>41863</v>
      </c>
      <c r="AX115">
        <f>IFERROR(VLOOKUP($A115, CDS3Y_bbg!AW$5:AX$241,2), -1)</f>
        <v>151.83500000000001</v>
      </c>
      <c r="AY115">
        <f>IFERROR(VLOOKUP($A115, CDS3Y_bbg!AX$5:AY$241,2), -1)</f>
        <v>43402</v>
      </c>
      <c r="AZ115">
        <f>IFERROR(VLOOKUP($A115, CDS3Y_bbg!AY$5:AZ$241,2), -1)</f>
        <v>188.875</v>
      </c>
      <c r="BA115">
        <f>IFERROR(VLOOKUP($A115, CDS3Y_bbg!AZ$5:BA$241,2), -1)</f>
        <v>-1</v>
      </c>
      <c r="BB115">
        <f>IFERROR(VLOOKUP($A115, CDS3Y_bbg!BA$5:BB$241,2), -1)</f>
        <v>-1</v>
      </c>
      <c r="BC115">
        <f>IFERROR(VLOOKUP($A115, CDS3Y_bbg!BB$5:BC$241,2), -1)</f>
        <v>41722</v>
      </c>
      <c r="BD115">
        <f>IFERROR(VLOOKUP($A115, CDS3Y_bbg!BC$5:BD$241,2), -1)</f>
        <v>-1</v>
      </c>
      <c r="BE115">
        <f>IFERROR(VLOOKUP($A115, CDS3Y_bbg!BD$5:BE$241,2), -1)</f>
        <v>-1</v>
      </c>
      <c r="BF115">
        <f>IFERROR(VLOOKUP($A115, CDS3Y_bbg!BE$5:BF$241,2), -1)</f>
        <v>-1</v>
      </c>
      <c r="BG115">
        <f>IFERROR(VLOOKUP($A115, CDS3Y_bbg!BF$5:BG$241,2), -1)</f>
        <v>-1</v>
      </c>
      <c r="BH115">
        <f>IFERROR(VLOOKUP($A115, CDS3Y_bbg!BG$5:BH$241,2), -1)</f>
        <v>-1</v>
      </c>
      <c r="BI115">
        <f>IFERROR(VLOOKUP($A115, CDS3Y_bbg!BH$5:BI$241,2), -1)</f>
        <v>43424</v>
      </c>
      <c r="BJ115">
        <f>IFERROR(VLOOKUP($A115, CDS3Y_bbg!BI$5:BJ$241,2), -1)</f>
        <v>-1</v>
      </c>
      <c r="BK115">
        <f>IFERROR(VLOOKUP($A115, CDS3Y_bbg!BJ$5:BK$241,2), -1)</f>
        <v>-1</v>
      </c>
      <c r="BL115">
        <f>IFERROR(VLOOKUP($A115, CDS3Y_bbg!BK$5:BL$241,2), -1)</f>
        <v>-1</v>
      </c>
      <c r="BM115">
        <f>IFERROR(VLOOKUP($A115, CDS3Y_bbg!BL$5:BM$241,2), -1)</f>
        <v>43424</v>
      </c>
      <c r="BN115">
        <f>IFERROR(VLOOKUP($A115, CDS3Y_bbg!BM$5:BN$241,2), -1)</f>
        <v>-1</v>
      </c>
      <c r="BO115">
        <f>IFERROR(VLOOKUP($A115, CDS3Y_bbg!BN$5:BO$241,2), -1)</f>
        <v>43426</v>
      </c>
      <c r="BP115">
        <f>IFERROR(VLOOKUP($A115, CDS3Y_bbg!BO$5:BP$241,2), -1)</f>
        <v>-1</v>
      </c>
      <c r="BQ115">
        <f>IFERROR(VLOOKUP($A115, CDS3Y_bbg!BP$5:BQ$241,2), -1)</f>
        <v>-1</v>
      </c>
      <c r="BR115">
        <f>IFERROR(VLOOKUP($A115, CDS3Y_bbg!BQ$5:BR$241,2), -1)</f>
        <v>-1</v>
      </c>
      <c r="BS115">
        <f>IFERROR(VLOOKUP($A115, CDS3Y_bbg!BR$5:BS$241,2), -1)</f>
        <v>43426</v>
      </c>
      <c r="BT115">
        <f>IFERROR(VLOOKUP($A115, CDS3Y_bbg!BS$5:BT$241,2), -1)</f>
        <v>-1</v>
      </c>
      <c r="BU115">
        <f>IFERROR(VLOOKUP($A115, CDS3Y_bbg!BT$5:BU$241,2), -1)</f>
        <v>-1</v>
      </c>
      <c r="BV115">
        <f>IFERROR(VLOOKUP($A115, CDS3Y_bbg!BU$5:BV$241,2), -1)</f>
        <v>-1</v>
      </c>
      <c r="BW115">
        <f>IFERROR(VLOOKUP($A115, CDS3Y_bbg!BV$5:BW$241,2), -1)</f>
        <v>41915</v>
      </c>
      <c r="BX115">
        <f>IFERROR(VLOOKUP($A115, CDS3Y_bbg!BW$5:BX$241,2), -1)</f>
        <v>-1</v>
      </c>
      <c r="BY115">
        <f>IFERROR(VLOOKUP($A115, CDS3Y_bbg!BX$5:BY$241,2), -1)</f>
        <v>-1</v>
      </c>
      <c r="BZ115">
        <f>IFERROR(VLOOKUP($A115, CDS3Y_bbg!BY$5:BZ$241,2), -1)</f>
        <v>-1</v>
      </c>
      <c r="CA115">
        <f>IFERROR(VLOOKUP($A115, CDS3Y_bbg!BZ$5:CA$241,2), -1)</f>
        <v>41911</v>
      </c>
      <c r="CB115">
        <f>IFERROR(VLOOKUP($A115, CDS3Y_bbg!CA$5:CB$241,2), -1)</f>
        <v>-1</v>
      </c>
      <c r="CC115">
        <f>IFERROR(VLOOKUP($A115, CDS3Y_bbg!CB$5:CC$241,2), -1)</f>
        <v>41912</v>
      </c>
      <c r="CD115">
        <f>IFERROR(VLOOKUP($A115, CDS3Y_bbg!CC$5:CD$241,2), -1)</f>
        <v>-1</v>
      </c>
      <c r="CE115">
        <f>IFERROR(VLOOKUP($A115, CDS3Y_bbg!CD$5:CE$241,2), -1)</f>
        <v>43332</v>
      </c>
      <c r="CF115">
        <f>IFERROR(VLOOKUP($A115, CDS3Y_bbg!CE$5:CF$241,2), -1)</f>
        <v>73.257000000000005</v>
      </c>
      <c r="CG115">
        <f>IFERROR(VLOOKUP($A115, CDS3Y_bbg!CF$5:CG$241,2), -1)</f>
        <v>41893</v>
      </c>
      <c r="CH115">
        <f>IFERROR(VLOOKUP($A115, CDS3Y_bbg!CG$5:CH$241,2), -1)</f>
        <v>100.97499999999999</v>
      </c>
      <c r="CI115">
        <f>IFERROR(VLOOKUP($A115, CDS3Y_bbg!CH$5:CI$241,2), -1)</f>
        <v>-1</v>
      </c>
      <c r="CJ115">
        <f>IFERROR(VLOOKUP($A115, CDS3Y_bbg!CI$5:CJ$241,2), -1)</f>
        <v>-1</v>
      </c>
      <c r="CK115">
        <f>IFERROR(VLOOKUP($A115, CDS3Y_bbg!CJ$5:CK$241,2), -1)</f>
        <v>41844</v>
      </c>
      <c r="CL115">
        <f>IFERROR(VLOOKUP($A115, CDS3Y_bbg!CK$5:CL$241,2), -1)</f>
        <v>348.67</v>
      </c>
      <c r="CM115">
        <f>IFERROR(VLOOKUP($A115, CDS3Y_bbg!CL$5:CM$241,2), -1)</f>
        <v>-1</v>
      </c>
      <c r="CN115">
        <f>IFERROR(VLOOKUP($A115, CDS3Y_bbg!CM$5:CN$241,2), -1)</f>
        <v>-1</v>
      </c>
    </row>
    <row r="116" spans="1:92" x14ac:dyDescent="0.25">
      <c r="A116" s="1">
        <v>40025</v>
      </c>
      <c r="B116">
        <f>IFERROR(VLOOKUP($A116, CDS3Y_bbg!A$5:B$241,2), -1)</f>
        <v>105.539</v>
      </c>
      <c r="C116">
        <f>IFERROR(VLOOKUP($A116, CDS3Y_bbg!B$5:C$241,2), -1)</f>
        <v>41831</v>
      </c>
      <c r="D116">
        <f>IFERROR(VLOOKUP($A116, CDS3Y_bbg!C$5:D$241,2), -1)</f>
        <v>265.45699999999999</v>
      </c>
      <c r="E116">
        <f>IFERROR(VLOOKUP($A116, CDS3Y_bbg!D$5:E$241,2), -1)</f>
        <v>44895</v>
      </c>
      <c r="F116">
        <f>IFERROR(VLOOKUP($A116, CDS3Y_bbg!E$5:F$241,2), -1)</f>
        <v>74.477999999999994</v>
      </c>
      <c r="G116">
        <f>IFERROR(VLOOKUP($A116, CDS3Y_bbg!F$5:G$241,2), -1)</f>
        <v>40360</v>
      </c>
      <c r="H116">
        <f>IFERROR(VLOOKUP($A116, CDS3Y_bbg!G$5:H$241,2), -1)</f>
        <v>42.353000000000002</v>
      </c>
      <c r="I116">
        <f>IFERROR(VLOOKUP($A116, CDS3Y_bbg!H$5:I$241,2), -1)</f>
        <v>44834</v>
      </c>
      <c r="J116">
        <f>IFERROR(VLOOKUP($A116, CDS3Y_bbg!I$5:J$241,2), -1)</f>
        <v>136.596</v>
      </c>
      <c r="K116">
        <f>IFERROR(VLOOKUP($A116, CDS3Y_bbg!J$5:K$241,2), -1)</f>
        <v>41819</v>
      </c>
      <c r="L116">
        <f>IFERROR(VLOOKUP($A116, CDS3Y_bbg!K$5:L$241,2), -1)</f>
        <v>236.13200000000001</v>
      </c>
      <c r="M116">
        <f>IFERROR(VLOOKUP($A116, CDS3Y_bbg!L$5:M$241,2), -1)</f>
        <v>40469</v>
      </c>
      <c r="N116">
        <f>IFERROR(VLOOKUP($A116, CDS3Y_bbg!M$5:N$241,2), -1)</f>
        <v>118.00700000000001</v>
      </c>
      <c r="O116">
        <f>IFERROR(VLOOKUP($A116, CDS3Y_bbg!N$5:O$241,2), -1)</f>
        <v>40289</v>
      </c>
      <c r="P116">
        <f>IFERROR(VLOOKUP($A116, CDS3Y_bbg!O$5:P$241,2), -1)</f>
        <v>58.325000000000003</v>
      </c>
      <c r="Q116">
        <f>IFERROR(VLOOKUP($A116, CDS3Y_bbg!P$5:Q$241,2), -1)</f>
        <v>44377</v>
      </c>
      <c r="R116">
        <f>IFERROR(VLOOKUP($A116, CDS3Y_bbg!Q$5:R$241,2), -1)</f>
        <v>138.01</v>
      </c>
      <c r="S116">
        <f>IFERROR(VLOOKUP($A116, CDS3Y_bbg!R$5:S$241,2), -1)</f>
        <v>43337</v>
      </c>
      <c r="T116">
        <f>IFERROR(VLOOKUP($A116, CDS3Y_bbg!S$5:T$241,2), -1)</f>
        <v>154.64099999999999</v>
      </c>
      <c r="U116">
        <f>IFERROR(VLOOKUP($A116, CDS3Y_bbg!T$5:U$241,2), -1)</f>
        <v>42062</v>
      </c>
      <c r="V116">
        <f>IFERROR(VLOOKUP($A116, CDS3Y_bbg!U$5:V$241,2), -1)</f>
        <v>109.501</v>
      </c>
      <c r="W116">
        <f>IFERROR(VLOOKUP($A116, CDS3Y_bbg!V$5:W$241,2), -1)</f>
        <v>42283</v>
      </c>
      <c r="X116">
        <f>IFERROR(VLOOKUP($A116, CDS3Y_bbg!W$5:X$241,2), -1)</f>
        <v>245.06</v>
      </c>
      <c r="Y116">
        <f>IFERROR(VLOOKUP($A116, CDS3Y_bbg!X$5:Y$241,2), -1)</f>
        <v>44468</v>
      </c>
      <c r="Z116">
        <f>IFERROR(VLOOKUP($A116, CDS3Y_bbg!Y$5:Z$241,2), -1)</f>
        <v>135.47</v>
      </c>
      <c r="AA116">
        <f>IFERROR(VLOOKUP($A116, CDS3Y_bbg!Z$5:AA$241,2), -1)</f>
        <v>40481</v>
      </c>
      <c r="AB116">
        <f>IFERROR(VLOOKUP($A116, CDS3Y_bbg!AA$5:AB$241,2), -1)</f>
        <v>63.475999999999999</v>
      </c>
      <c r="AC116">
        <f>IFERROR(VLOOKUP($A116, CDS3Y_bbg!AB$5:AC$241,2), -1)</f>
        <v>42676</v>
      </c>
      <c r="AD116">
        <f>IFERROR(VLOOKUP($A116, CDS3Y_bbg!AC$5:AD$241,2), -1)</f>
        <v>185.37100000000001</v>
      </c>
      <c r="AE116">
        <f>IFERROR(VLOOKUP($A116, CDS3Y_bbg!AD$5:AE$241,2), -1)</f>
        <v>41149</v>
      </c>
      <c r="AF116">
        <f>IFERROR(VLOOKUP($A116, CDS3Y_bbg!AE$5:AF$241,2), -1)</f>
        <v>27.585000000000001</v>
      </c>
      <c r="AG116">
        <f>IFERROR(VLOOKUP($A116, CDS3Y_bbg!AF$5:AG$241,2), -1)</f>
        <v>42004</v>
      </c>
      <c r="AH116">
        <f>IFERROR(VLOOKUP($A116, CDS3Y_bbg!AG$5:AH$241,2), -1)</f>
        <v>-1</v>
      </c>
      <c r="AI116">
        <f>IFERROR(VLOOKUP($A116, CDS3Y_bbg!AH$5:AI$241,2), -1)</f>
        <v>-1</v>
      </c>
      <c r="AJ116">
        <f>IFERROR(VLOOKUP($A116, CDS3Y_bbg!AI$5:AJ$241,2), -1)</f>
        <v>-1</v>
      </c>
      <c r="AK116">
        <f>IFERROR(VLOOKUP($A116, CDS3Y_bbg!AJ$5:AK$241,2), -1)</f>
        <v>-1</v>
      </c>
      <c r="AL116">
        <f>IFERROR(VLOOKUP($A116, CDS3Y_bbg!AK$5:AL$241,2), -1)</f>
        <v>-1</v>
      </c>
      <c r="AM116">
        <f>IFERROR(VLOOKUP($A116, CDS3Y_bbg!AL$5:AM$241,2), -1)</f>
        <v>-1</v>
      </c>
      <c r="AN116">
        <f>IFERROR(VLOOKUP($A116, CDS3Y_bbg!AM$5:AN$241,2), -1)</f>
        <v>-1</v>
      </c>
      <c r="AO116">
        <f>IFERROR(VLOOKUP($A116, CDS3Y_bbg!AN$5:AO$241,2), -1)</f>
        <v>43424</v>
      </c>
      <c r="AP116">
        <f>IFERROR(VLOOKUP($A116, CDS3Y_bbg!AO$5:AP$241,2), -1)</f>
        <v>-1</v>
      </c>
      <c r="AQ116">
        <f>IFERROR(VLOOKUP($A116, CDS3Y_bbg!AP$5:AQ$241,2), -1)</f>
        <v>44625</v>
      </c>
      <c r="AR116">
        <f>IFERROR(VLOOKUP($A116, CDS3Y_bbg!AQ$5:AR$241,2), -1)</f>
        <v>-1</v>
      </c>
      <c r="AS116">
        <f>IFERROR(VLOOKUP($A116, CDS3Y_bbg!AR$5:AS$241,2), -1)</f>
        <v>44626</v>
      </c>
      <c r="AT116">
        <f>IFERROR(VLOOKUP($A116, CDS3Y_bbg!AS$5:AT$241,2), -1)</f>
        <v>2.2189999999999999</v>
      </c>
      <c r="AU116">
        <f>IFERROR(VLOOKUP($A116, CDS3Y_bbg!AT$5:AU$241,2), -1)</f>
        <v>-1</v>
      </c>
      <c r="AV116">
        <f>IFERROR(VLOOKUP($A116, CDS3Y_bbg!AU$5:AV$241,2), -1)</f>
        <v>-1</v>
      </c>
      <c r="AW116">
        <f>IFERROR(VLOOKUP($A116, CDS3Y_bbg!AV$5:AW$241,2), -1)</f>
        <v>41863</v>
      </c>
      <c r="AX116">
        <f>IFERROR(VLOOKUP($A116, CDS3Y_bbg!AW$5:AX$241,2), -1)</f>
        <v>91.596000000000004</v>
      </c>
      <c r="AY116">
        <f>IFERROR(VLOOKUP($A116, CDS3Y_bbg!AX$5:AY$241,2), -1)</f>
        <v>43402</v>
      </c>
      <c r="AZ116">
        <f>IFERROR(VLOOKUP($A116, CDS3Y_bbg!AY$5:AZ$241,2), -1)</f>
        <v>188.875</v>
      </c>
      <c r="BA116">
        <f>IFERROR(VLOOKUP($A116, CDS3Y_bbg!AZ$5:BA$241,2), -1)</f>
        <v>-1</v>
      </c>
      <c r="BB116">
        <f>IFERROR(VLOOKUP($A116, CDS3Y_bbg!BA$5:BB$241,2), -1)</f>
        <v>-1</v>
      </c>
      <c r="BC116">
        <f>IFERROR(VLOOKUP($A116, CDS3Y_bbg!BB$5:BC$241,2), -1)</f>
        <v>41722</v>
      </c>
      <c r="BD116">
        <f>IFERROR(VLOOKUP($A116, CDS3Y_bbg!BC$5:BD$241,2), -1)</f>
        <v>-1</v>
      </c>
      <c r="BE116">
        <f>IFERROR(VLOOKUP($A116, CDS3Y_bbg!BD$5:BE$241,2), -1)</f>
        <v>-1</v>
      </c>
      <c r="BF116">
        <f>IFERROR(VLOOKUP($A116, CDS3Y_bbg!BE$5:BF$241,2), -1)</f>
        <v>-1</v>
      </c>
      <c r="BG116">
        <f>IFERROR(VLOOKUP($A116, CDS3Y_bbg!BF$5:BG$241,2), -1)</f>
        <v>-1</v>
      </c>
      <c r="BH116">
        <f>IFERROR(VLOOKUP($A116, CDS3Y_bbg!BG$5:BH$241,2), -1)</f>
        <v>-1</v>
      </c>
      <c r="BI116">
        <f>IFERROR(VLOOKUP($A116, CDS3Y_bbg!BH$5:BI$241,2), -1)</f>
        <v>43424</v>
      </c>
      <c r="BJ116">
        <f>IFERROR(VLOOKUP($A116, CDS3Y_bbg!BI$5:BJ$241,2), -1)</f>
        <v>-1</v>
      </c>
      <c r="BK116">
        <f>IFERROR(VLOOKUP($A116, CDS3Y_bbg!BJ$5:BK$241,2), -1)</f>
        <v>-1</v>
      </c>
      <c r="BL116">
        <f>IFERROR(VLOOKUP($A116, CDS3Y_bbg!BK$5:BL$241,2), -1)</f>
        <v>-1</v>
      </c>
      <c r="BM116">
        <f>IFERROR(VLOOKUP($A116, CDS3Y_bbg!BL$5:BM$241,2), -1)</f>
        <v>43424</v>
      </c>
      <c r="BN116">
        <f>IFERROR(VLOOKUP($A116, CDS3Y_bbg!BM$5:BN$241,2), -1)</f>
        <v>-1</v>
      </c>
      <c r="BO116">
        <f>IFERROR(VLOOKUP($A116, CDS3Y_bbg!BN$5:BO$241,2), -1)</f>
        <v>43426</v>
      </c>
      <c r="BP116">
        <f>IFERROR(VLOOKUP($A116, CDS3Y_bbg!BO$5:BP$241,2), -1)</f>
        <v>-1</v>
      </c>
      <c r="BQ116">
        <f>IFERROR(VLOOKUP($A116, CDS3Y_bbg!BP$5:BQ$241,2), -1)</f>
        <v>-1</v>
      </c>
      <c r="BR116">
        <f>IFERROR(VLOOKUP($A116, CDS3Y_bbg!BQ$5:BR$241,2), -1)</f>
        <v>-1</v>
      </c>
      <c r="BS116">
        <f>IFERROR(VLOOKUP($A116, CDS3Y_bbg!BR$5:BS$241,2), -1)</f>
        <v>43426</v>
      </c>
      <c r="BT116">
        <f>IFERROR(VLOOKUP($A116, CDS3Y_bbg!BS$5:BT$241,2), -1)</f>
        <v>-1</v>
      </c>
      <c r="BU116">
        <f>IFERROR(VLOOKUP($A116, CDS3Y_bbg!BT$5:BU$241,2), -1)</f>
        <v>-1</v>
      </c>
      <c r="BV116">
        <f>IFERROR(VLOOKUP($A116, CDS3Y_bbg!BU$5:BV$241,2), -1)</f>
        <v>-1</v>
      </c>
      <c r="BW116">
        <f>IFERROR(VLOOKUP($A116, CDS3Y_bbg!BV$5:BW$241,2), -1)</f>
        <v>41915</v>
      </c>
      <c r="BX116">
        <f>IFERROR(VLOOKUP($A116, CDS3Y_bbg!BW$5:BX$241,2), -1)</f>
        <v>-1</v>
      </c>
      <c r="BY116">
        <f>IFERROR(VLOOKUP($A116, CDS3Y_bbg!BX$5:BY$241,2), -1)</f>
        <v>-1</v>
      </c>
      <c r="BZ116">
        <f>IFERROR(VLOOKUP($A116, CDS3Y_bbg!BY$5:BZ$241,2), -1)</f>
        <v>-1</v>
      </c>
      <c r="CA116">
        <f>IFERROR(VLOOKUP($A116, CDS3Y_bbg!BZ$5:CA$241,2), -1)</f>
        <v>41911</v>
      </c>
      <c r="CB116">
        <f>IFERROR(VLOOKUP($A116, CDS3Y_bbg!CA$5:CB$241,2), -1)</f>
        <v>-1</v>
      </c>
      <c r="CC116">
        <f>IFERROR(VLOOKUP($A116, CDS3Y_bbg!CB$5:CC$241,2), -1)</f>
        <v>41912</v>
      </c>
      <c r="CD116">
        <f>IFERROR(VLOOKUP($A116, CDS3Y_bbg!CC$5:CD$241,2), -1)</f>
        <v>-1</v>
      </c>
      <c r="CE116">
        <f>IFERROR(VLOOKUP($A116, CDS3Y_bbg!CD$5:CE$241,2), -1)</f>
        <v>43332</v>
      </c>
      <c r="CF116">
        <f>IFERROR(VLOOKUP($A116, CDS3Y_bbg!CE$5:CF$241,2), -1)</f>
        <v>58.45</v>
      </c>
      <c r="CG116">
        <f>IFERROR(VLOOKUP($A116, CDS3Y_bbg!CF$5:CG$241,2), -1)</f>
        <v>41893</v>
      </c>
      <c r="CH116">
        <f>IFERROR(VLOOKUP($A116, CDS3Y_bbg!CG$5:CH$241,2), -1)</f>
        <v>77.375</v>
      </c>
      <c r="CI116">
        <f>IFERROR(VLOOKUP($A116, CDS3Y_bbg!CH$5:CI$241,2), -1)</f>
        <v>-1</v>
      </c>
      <c r="CJ116">
        <f>IFERROR(VLOOKUP($A116, CDS3Y_bbg!CI$5:CJ$241,2), -1)</f>
        <v>-1</v>
      </c>
      <c r="CK116">
        <f>IFERROR(VLOOKUP($A116, CDS3Y_bbg!CJ$5:CK$241,2), -1)</f>
        <v>41844</v>
      </c>
      <c r="CL116">
        <f>IFERROR(VLOOKUP($A116, CDS3Y_bbg!CK$5:CL$241,2), -1)</f>
        <v>247.77199999999999</v>
      </c>
      <c r="CM116">
        <f>IFERROR(VLOOKUP($A116, CDS3Y_bbg!CL$5:CM$241,2), -1)</f>
        <v>-1</v>
      </c>
      <c r="CN116">
        <f>IFERROR(VLOOKUP($A116, CDS3Y_bbg!CM$5:CN$241,2), -1)</f>
        <v>-1</v>
      </c>
    </row>
    <row r="117" spans="1:92" x14ac:dyDescent="0.25">
      <c r="A117" s="1">
        <v>40056</v>
      </c>
      <c r="B117">
        <f>IFERROR(VLOOKUP($A117, CDS3Y_bbg!A$5:B$241,2), -1)</f>
        <v>109.809</v>
      </c>
      <c r="C117">
        <f>IFERROR(VLOOKUP($A117, CDS3Y_bbg!B$5:C$241,2), -1)</f>
        <v>41831</v>
      </c>
      <c r="D117">
        <f>IFERROR(VLOOKUP($A117, CDS3Y_bbg!C$5:D$241,2), -1)</f>
        <v>238.797</v>
      </c>
      <c r="E117">
        <f>IFERROR(VLOOKUP($A117, CDS3Y_bbg!D$5:E$241,2), -1)</f>
        <v>44895</v>
      </c>
      <c r="F117">
        <f>IFERROR(VLOOKUP($A117, CDS3Y_bbg!E$5:F$241,2), -1)</f>
        <v>60.695</v>
      </c>
      <c r="G117">
        <f>IFERROR(VLOOKUP($A117, CDS3Y_bbg!F$5:G$241,2), -1)</f>
        <v>40360</v>
      </c>
      <c r="H117">
        <f>IFERROR(VLOOKUP($A117, CDS3Y_bbg!G$5:H$241,2), -1)</f>
        <v>48.530999999999999</v>
      </c>
      <c r="I117">
        <f>IFERROR(VLOOKUP($A117, CDS3Y_bbg!H$5:I$241,2), -1)</f>
        <v>44834</v>
      </c>
      <c r="J117">
        <f>IFERROR(VLOOKUP($A117, CDS3Y_bbg!I$5:J$241,2), -1)</f>
        <v>137.565</v>
      </c>
      <c r="K117">
        <f>IFERROR(VLOOKUP($A117, CDS3Y_bbg!J$5:K$241,2), -1)</f>
        <v>41819</v>
      </c>
      <c r="L117">
        <f>IFERROR(VLOOKUP($A117, CDS3Y_bbg!K$5:L$241,2), -1)</f>
        <v>224.785</v>
      </c>
      <c r="M117">
        <f>IFERROR(VLOOKUP($A117, CDS3Y_bbg!L$5:M$241,2), -1)</f>
        <v>40469</v>
      </c>
      <c r="N117">
        <f>IFERROR(VLOOKUP($A117, CDS3Y_bbg!M$5:N$241,2), -1)</f>
        <v>116.10899999999999</v>
      </c>
      <c r="O117">
        <f>IFERROR(VLOOKUP($A117, CDS3Y_bbg!N$5:O$241,2), -1)</f>
        <v>40289</v>
      </c>
      <c r="P117">
        <f>IFERROR(VLOOKUP($A117, CDS3Y_bbg!O$5:P$241,2), -1)</f>
        <v>76.891999999999996</v>
      </c>
      <c r="Q117">
        <f>IFERROR(VLOOKUP($A117, CDS3Y_bbg!P$5:Q$241,2), -1)</f>
        <v>44377</v>
      </c>
      <c r="R117">
        <f>IFERROR(VLOOKUP($A117, CDS3Y_bbg!Q$5:R$241,2), -1)</f>
        <v>150.42599999999999</v>
      </c>
      <c r="S117">
        <f>IFERROR(VLOOKUP($A117, CDS3Y_bbg!R$5:S$241,2), -1)</f>
        <v>43337</v>
      </c>
      <c r="T117">
        <f>IFERROR(VLOOKUP($A117, CDS3Y_bbg!S$5:T$241,2), -1)</f>
        <v>166.38200000000001</v>
      </c>
      <c r="U117">
        <f>IFERROR(VLOOKUP($A117, CDS3Y_bbg!T$5:U$241,2), -1)</f>
        <v>42062</v>
      </c>
      <c r="V117">
        <f>IFERROR(VLOOKUP($A117, CDS3Y_bbg!U$5:V$241,2), -1)</f>
        <v>102.336</v>
      </c>
      <c r="W117">
        <f>IFERROR(VLOOKUP($A117, CDS3Y_bbg!V$5:W$241,2), -1)</f>
        <v>42283</v>
      </c>
      <c r="X117">
        <f>IFERROR(VLOOKUP($A117, CDS3Y_bbg!W$5:X$241,2), -1)</f>
        <v>252.60900000000001</v>
      </c>
      <c r="Y117">
        <f>IFERROR(VLOOKUP($A117, CDS3Y_bbg!X$5:Y$241,2), -1)</f>
        <v>44468</v>
      </c>
      <c r="Z117">
        <f>IFERROR(VLOOKUP($A117, CDS3Y_bbg!Y$5:Z$241,2), -1)</f>
        <v>134.52000000000001</v>
      </c>
      <c r="AA117">
        <f>IFERROR(VLOOKUP($A117, CDS3Y_bbg!Z$5:AA$241,2), -1)</f>
        <v>40481</v>
      </c>
      <c r="AB117">
        <f>IFERROR(VLOOKUP($A117, CDS3Y_bbg!AA$5:AB$241,2), -1)</f>
        <v>56.161000000000001</v>
      </c>
      <c r="AC117">
        <f>IFERROR(VLOOKUP($A117, CDS3Y_bbg!AB$5:AC$241,2), -1)</f>
        <v>42676</v>
      </c>
      <c r="AD117">
        <f>IFERROR(VLOOKUP($A117, CDS3Y_bbg!AC$5:AD$241,2), -1)</f>
        <v>179.39599999999999</v>
      </c>
      <c r="AE117">
        <f>IFERROR(VLOOKUP($A117, CDS3Y_bbg!AD$5:AE$241,2), -1)</f>
        <v>41149</v>
      </c>
      <c r="AF117">
        <f>IFERROR(VLOOKUP($A117, CDS3Y_bbg!AE$5:AF$241,2), -1)</f>
        <v>36.186</v>
      </c>
      <c r="AG117">
        <f>IFERROR(VLOOKUP($A117, CDS3Y_bbg!AF$5:AG$241,2), -1)</f>
        <v>42004</v>
      </c>
      <c r="AH117">
        <f>IFERROR(VLOOKUP($A117, CDS3Y_bbg!AG$5:AH$241,2), -1)</f>
        <v>-1</v>
      </c>
      <c r="AI117">
        <f>IFERROR(VLOOKUP($A117, CDS3Y_bbg!AH$5:AI$241,2), -1)</f>
        <v>-1</v>
      </c>
      <c r="AJ117">
        <f>IFERROR(VLOOKUP($A117, CDS3Y_bbg!AI$5:AJ$241,2), -1)</f>
        <v>-1</v>
      </c>
      <c r="AK117">
        <f>IFERROR(VLOOKUP($A117, CDS3Y_bbg!AJ$5:AK$241,2), -1)</f>
        <v>-1</v>
      </c>
      <c r="AL117">
        <f>IFERROR(VLOOKUP($A117, CDS3Y_bbg!AK$5:AL$241,2), -1)</f>
        <v>-1</v>
      </c>
      <c r="AM117">
        <f>IFERROR(VLOOKUP($A117, CDS3Y_bbg!AL$5:AM$241,2), -1)</f>
        <v>-1</v>
      </c>
      <c r="AN117">
        <f>IFERROR(VLOOKUP($A117, CDS3Y_bbg!AM$5:AN$241,2), -1)</f>
        <v>-1</v>
      </c>
      <c r="AO117">
        <f>IFERROR(VLOOKUP($A117, CDS3Y_bbg!AN$5:AO$241,2), -1)</f>
        <v>43424</v>
      </c>
      <c r="AP117">
        <f>IFERROR(VLOOKUP($A117, CDS3Y_bbg!AO$5:AP$241,2), -1)</f>
        <v>-1</v>
      </c>
      <c r="AQ117">
        <f>IFERROR(VLOOKUP($A117, CDS3Y_bbg!AP$5:AQ$241,2), -1)</f>
        <v>44625</v>
      </c>
      <c r="AR117">
        <f>IFERROR(VLOOKUP($A117, CDS3Y_bbg!AQ$5:AR$241,2), -1)</f>
        <v>-1</v>
      </c>
      <c r="AS117">
        <f>IFERROR(VLOOKUP($A117, CDS3Y_bbg!AR$5:AS$241,2), -1)</f>
        <v>44626</v>
      </c>
      <c r="AT117">
        <f>IFERROR(VLOOKUP($A117, CDS3Y_bbg!AS$5:AT$241,2), -1)</f>
        <v>2.2189999999999999</v>
      </c>
      <c r="AU117">
        <f>IFERROR(VLOOKUP($A117, CDS3Y_bbg!AT$5:AU$241,2), -1)</f>
        <v>-1</v>
      </c>
      <c r="AV117">
        <f>IFERROR(VLOOKUP($A117, CDS3Y_bbg!AU$5:AV$241,2), -1)</f>
        <v>-1</v>
      </c>
      <c r="AW117">
        <f>IFERROR(VLOOKUP($A117, CDS3Y_bbg!AV$5:AW$241,2), -1)</f>
        <v>41863</v>
      </c>
      <c r="AX117">
        <f>IFERROR(VLOOKUP($A117, CDS3Y_bbg!AW$5:AX$241,2), -1)</f>
        <v>101.16800000000001</v>
      </c>
      <c r="AY117">
        <f>IFERROR(VLOOKUP($A117, CDS3Y_bbg!AX$5:AY$241,2), -1)</f>
        <v>43402</v>
      </c>
      <c r="AZ117">
        <f>IFERROR(VLOOKUP($A117, CDS3Y_bbg!AY$5:AZ$241,2), -1)</f>
        <v>188.875</v>
      </c>
      <c r="BA117">
        <f>IFERROR(VLOOKUP($A117, CDS3Y_bbg!AZ$5:BA$241,2), -1)</f>
        <v>-1</v>
      </c>
      <c r="BB117">
        <f>IFERROR(VLOOKUP($A117, CDS3Y_bbg!BA$5:BB$241,2), -1)</f>
        <v>-1</v>
      </c>
      <c r="BC117">
        <f>IFERROR(VLOOKUP($A117, CDS3Y_bbg!BB$5:BC$241,2), -1)</f>
        <v>41722</v>
      </c>
      <c r="BD117">
        <f>IFERROR(VLOOKUP($A117, CDS3Y_bbg!BC$5:BD$241,2), -1)</f>
        <v>-1</v>
      </c>
      <c r="BE117">
        <f>IFERROR(VLOOKUP($A117, CDS3Y_bbg!BD$5:BE$241,2), -1)</f>
        <v>-1</v>
      </c>
      <c r="BF117">
        <f>IFERROR(VLOOKUP($A117, CDS3Y_bbg!BE$5:BF$241,2), -1)</f>
        <v>-1</v>
      </c>
      <c r="BG117">
        <f>IFERROR(VLOOKUP($A117, CDS3Y_bbg!BF$5:BG$241,2), -1)</f>
        <v>-1</v>
      </c>
      <c r="BH117">
        <f>IFERROR(VLOOKUP($A117, CDS3Y_bbg!BG$5:BH$241,2), -1)</f>
        <v>-1</v>
      </c>
      <c r="BI117">
        <f>IFERROR(VLOOKUP($A117, CDS3Y_bbg!BH$5:BI$241,2), -1)</f>
        <v>43424</v>
      </c>
      <c r="BJ117">
        <f>IFERROR(VLOOKUP($A117, CDS3Y_bbg!BI$5:BJ$241,2), -1)</f>
        <v>-1</v>
      </c>
      <c r="BK117">
        <f>IFERROR(VLOOKUP($A117, CDS3Y_bbg!BJ$5:BK$241,2), -1)</f>
        <v>-1</v>
      </c>
      <c r="BL117">
        <f>IFERROR(VLOOKUP($A117, CDS3Y_bbg!BK$5:BL$241,2), -1)</f>
        <v>-1</v>
      </c>
      <c r="BM117">
        <f>IFERROR(VLOOKUP($A117, CDS3Y_bbg!BL$5:BM$241,2), -1)</f>
        <v>43424</v>
      </c>
      <c r="BN117">
        <f>IFERROR(VLOOKUP($A117, CDS3Y_bbg!BM$5:BN$241,2), -1)</f>
        <v>-1</v>
      </c>
      <c r="BO117">
        <f>IFERROR(VLOOKUP($A117, CDS3Y_bbg!BN$5:BO$241,2), -1)</f>
        <v>43426</v>
      </c>
      <c r="BP117">
        <f>IFERROR(VLOOKUP($A117, CDS3Y_bbg!BO$5:BP$241,2), -1)</f>
        <v>-1</v>
      </c>
      <c r="BQ117">
        <f>IFERROR(VLOOKUP($A117, CDS3Y_bbg!BP$5:BQ$241,2), -1)</f>
        <v>-1</v>
      </c>
      <c r="BR117">
        <f>IFERROR(VLOOKUP($A117, CDS3Y_bbg!BQ$5:BR$241,2), -1)</f>
        <v>-1</v>
      </c>
      <c r="BS117">
        <f>IFERROR(VLOOKUP($A117, CDS3Y_bbg!BR$5:BS$241,2), -1)</f>
        <v>43426</v>
      </c>
      <c r="BT117">
        <f>IFERROR(VLOOKUP($A117, CDS3Y_bbg!BS$5:BT$241,2), -1)</f>
        <v>-1</v>
      </c>
      <c r="BU117">
        <f>IFERROR(VLOOKUP($A117, CDS3Y_bbg!BT$5:BU$241,2), -1)</f>
        <v>-1</v>
      </c>
      <c r="BV117">
        <f>IFERROR(VLOOKUP($A117, CDS3Y_bbg!BU$5:BV$241,2), -1)</f>
        <v>-1</v>
      </c>
      <c r="BW117">
        <f>IFERROR(VLOOKUP($A117, CDS3Y_bbg!BV$5:BW$241,2), -1)</f>
        <v>41915</v>
      </c>
      <c r="BX117">
        <f>IFERROR(VLOOKUP($A117, CDS3Y_bbg!BW$5:BX$241,2), -1)</f>
        <v>-1</v>
      </c>
      <c r="BY117">
        <f>IFERROR(VLOOKUP($A117, CDS3Y_bbg!BX$5:BY$241,2), -1)</f>
        <v>-1</v>
      </c>
      <c r="BZ117">
        <f>IFERROR(VLOOKUP($A117, CDS3Y_bbg!BY$5:BZ$241,2), -1)</f>
        <v>-1</v>
      </c>
      <c r="CA117">
        <f>IFERROR(VLOOKUP($A117, CDS3Y_bbg!BZ$5:CA$241,2), -1)</f>
        <v>41911</v>
      </c>
      <c r="CB117">
        <f>IFERROR(VLOOKUP($A117, CDS3Y_bbg!CA$5:CB$241,2), -1)</f>
        <v>-1</v>
      </c>
      <c r="CC117">
        <f>IFERROR(VLOOKUP($A117, CDS3Y_bbg!CB$5:CC$241,2), -1)</f>
        <v>41912</v>
      </c>
      <c r="CD117">
        <f>IFERROR(VLOOKUP($A117, CDS3Y_bbg!CC$5:CD$241,2), -1)</f>
        <v>-1</v>
      </c>
      <c r="CE117">
        <f>IFERROR(VLOOKUP($A117, CDS3Y_bbg!CD$5:CE$241,2), -1)</f>
        <v>43332</v>
      </c>
      <c r="CF117">
        <f>IFERROR(VLOOKUP($A117, CDS3Y_bbg!CE$5:CF$241,2), -1)</f>
        <v>60.38</v>
      </c>
      <c r="CG117">
        <f>IFERROR(VLOOKUP($A117, CDS3Y_bbg!CF$5:CG$241,2), -1)</f>
        <v>41893</v>
      </c>
      <c r="CH117">
        <f>IFERROR(VLOOKUP($A117, CDS3Y_bbg!CG$5:CH$241,2), -1)</f>
        <v>69.349999999999994</v>
      </c>
      <c r="CI117">
        <f>IFERROR(VLOOKUP($A117, CDS3Y_bbg!CH$5:CI$241,2), -1)</f>
        <v>-1</v>
      </c>
      <c r="CJ117">
        <f>IFERROR(VLOOKUP($A117, CDS3Y_bbg!CI$5:CJ$241,2), -1)</f>
        <v>-1</v>
      </c>
      <c r="CK117">
        <f>IFERROR(VLOOKUP($A117, CDS3Y_bbg!CJ$5:CK$241,2), -1)</f>
        <v>41844</v>
      </c>
      <c r="CL117">
        <f>IFERROR(VLOOKUP($A117, CDS3Y_bbg!CK$5:CL$241,2), -1)</f>
        <v>228.74600000000001</v>
      </c>
      <c r="CM117">
        <f>IFERROR(VLOOKUP($A117, CDS3Y_bbg!CL$5:CM$241,2), -1)</f>
        <v>-1</v>
      </c>
      <c r="CN117">
        <f>IFERROR(VLOOKUP($A117, CDS3Y_bbg!CM$5:CN$241,2), -1)</f>
        <v>-1</v>
      </c>
    </row>
    <row r="118" spans="1:92" x14ac:dyDescent="0.25">
      <c r="A118" s="1">
        <v>40086</v>
      </c>
      <c r="B118">
        <f>IFERROR(VLOOKUP($A118, CDS3Y_bbg!A$5:B$241,2), -1)</f>
        <v>95.551000000000002</v>
      </c>
      <c r="C118">
        <f>IFERROR(VLOOKUP($A118, CDS3Y_bbg!B$5:C$241,2), -1)</f>
        <v>41831</v>
      </c>
      <c r="D118">
        <f>IFERROR(VLOOKUP($A118, CDS3Y_bbg!C$5:D$241,2), -1)</f>
        <v>165.42599999999999</v>
      </c>
      <c r="E118">
        <f>IFERROR(VLOOKUP($A118, CDS3Y_bbg!D$5:E$241,2), -1)</f>
        <v>44895</v>
      </c>
      <c r="F118">
        <f>IFERROR(VLOOKUP($A118, CDS3Y_bbg!E$5:F$241,2), -1)</f>
        <v>54.427</v>
      </c>
      <c r="G118">
        <f>IFERROR(VLOOKUP($A118, CDS3Y_bbg!F$5:G$241,2), -1)</f>
        <v>40360</v>
      </c>
      <c r="H118">
        <f>IFERROR(VLOOKUP($A118, CDS3Y_bbg!G$5:H$241,2), -1)</f>
        <v>42.997999999999998</v>
      </c>
      <c r="I118">
        <f>IFERROR(VLOOKUP($A118, CDS3Y_bbg!H$5:I$241,2), -1)</f>
        <v>44834</v>
      </c>
      <c r="J118">
        <f>IFERROR(VLOOKUP($A118, CDS3Y_bbg!I$5:J$241,2), -1)</f>
        <v>120.824</v>
      </c>
      <c r="K118">
        <f>IFERROR(VLOOKUP($A118, CDS3Y_bbg!J$5:K$241,2), -1)</f>
        <v>41819</v>
      </c>
      <c r="L118">
        <f>IFERROR(VLOOKUP($A118, CDS3Y_bbg!K$5:L$241,2), -1)</f>
        <v>182.33500000000001</v>
      </c>
      <c r="M118">
        <f>IFERROR(VLOOKUP($A118, CDS3Y_bbg!L$5:M$241,2), -1)</f>
        <v>40469</v>
      </c>
      <c r="N118">
        <f>IFERROR(VLOOKUP($A118, CDS3Y_bbg!M$5:N$241,2), -1)</f>
        <v>97.171999999999997</v>
      </c>
      <c r="O118">
        <f>IFERROR(VLOOKUP($A118, CDS3Y_bbg!N$5:O$241,2), -1)</f>
        <v>40289</v>
      </c>
      <c r="P118">
        <f>IFERROR(VLOOKUP($A118, CDS3Y_bbg!O$5:P$241,2), -1)</f>
        <v>62.128999999999998</v>
      </c>
      <c r="Q118">
        <f>IFERROR(VLOOKUP($A118, CDS3Y_bbg!P$5:Q$241,2), -1)</f>
        <v>44377</v>
      </c>
      <c r="R118">
        <f>IFERROR(VLOOKUP($A118, CDS3Y_bbg!Q$5:R$241,2), -1)</f>
        <v>130.17400000000001</v>
      </c>
      <c r="S118">
        <f>IFERROR(VLOOKUP($A118, CDS3Y_bbg!R$5:S$241,2), -1)</f>
        <v>43337</v>
      </c>
      <c r="T118">
        <f>IFERROR(VLOOKUP($A118, CDS3Y_bbg!S$5:T$241,2), -1)</f>
        <v>150.357</v>
      </c>
      <c r="U118">
        <f>IFERROR(VLOOKUP($A118, CDS3Y_bbg!T$5:U$241,2), -1)</f>
        <v>42062</v>
      </c>
      <c r="V118">
        <f>IFERROR(VLOOKUP($A118, CDS3Y_bbg!U$5:V$241,2), -1)</f>
        <v>107.881</v>
      </c>
      <c r="W118">
        <f>IFERROR(VLOOKUP($A118, CDS3Y_bbg!V$5:W$241,2), -1)</f>
        <v>42283</v>
      </c>
      <c r="X118">
        <f>IFERROR(VLOOKUP($A118, CDS3Y_bbg!W$5:X$241,2), -1)</f>
        <v>184.02</v>
      </c>
      <c r="Y118">
        <f>IFERROR(VLOOKUP($A118, CDS3Y_bbg!X$5:Y$241,2), -1)</f>
        <v>44468</v>
      </c>
      <c r="Z118">
        <f>IFERROR(VLOOKUP($A118, CDS3Y_bbg!Y$5:Z$241,2), -1)</f>
        <v>108.995</v>
      </c>
      <c r="AA118">
        <f>IFERROR(VLOOKUP($A118, CDS3Y_bbg!Z$5:AA$241,2), -1)</f>
        <v>40481</v>
      </c>
      <c r="AB118">
        <f>IFERROR(VLOOKUP($A118, CDS3Y_bbg!AA$5:AB$241,2), -1)</f>
        <v>65.826999999999998</v>
      </c>
      <c r="AC118">
        <f>IFERROR(VLOOKUP($A118, CDS3Y_bbg!AB$5:AC$241,2), -1)</f>
        <v>42676</v>
      </c>
      <c r="AD118">
        <f>IFERROR(VLOOKUP($A118, CDS3Y_bbg!AC$5:AD$241,2), -1)</f>
        <v>158.78700000000001</v>
      </c>
      <c r="AE118">
        <f>IFERROR(VLOOKUP($A118, CDS3Y_bbg!AD$5:AE$241,2), -1)</f>
        <v>41149</v>
      </c>
      <c r="AF118">
        <f>IFERROR(VLOOKUP($A118, CDS3Y_bbg!AE$5:AF$241,2), -1)</f>
        <v>25.41</v>
      </c>
      <c r="AG118">
        <f>IFERROR(VLOOKUP($A118, CDS3Y_bbg!AF$5:AG$241,2), -1)</f>
        <v>42004</v>
      </c>
      <c r="AH118">
        <f>IFERROR(VLOOKUP($A118, CDS3Y_bbg!AG$5:AH$241,2), -1)</f>
        <v>-1</v>
      </c>
      <c r="AI118">
        <f>IFERROR(VLOOKUP($A118, CDS3Y_bbg!AH$5:AI$241,2), -1)</f>
        <v>-1</v>
      </c>
      <c r="AJ118">
        <f>IFERROR(VLOOKUP($A118, CDS3Y_bbg!AI$5:AJ$241,2), -1)</f>
        <v>-1</v>
      </c>
      <c r="AK118">
        <f>IFERROR(VLOOKUP($A118, CDS3Y_bbg!AJ$5:AK$241,2), -1)</f>
        <v>-1</v>
      </c>
      <c r="AL118">
        <f>IFERROR(VLOOKUP($A118, CDS3Y_bbg!AK$5:AL$241,2), -1)</f>
        <v>-1</v>
      </c>
      <c r="AM118">
        <f>IFERROR(VLOOKUP($A118, CDS3Y_bbg!AL$5:AM$241,2), -1)</f>
        <v>-1</v>
      </c>
      <c r="AN118">
        <f>IFERROR(VLOOKUP($A118, CDS3Y_bbg!AM$5:AN$241,2), -1)</f>
        <v>-1</v>
      </c>
      <c r="AO118">
        <f>IFERROR(VLOOKUP($A118, CDS3Y_bbg!AN$5:AO$241,2), -1)</f>
        <v>43424</v>
      </c>
      <c r="AP118">
        <f>IFERROR(VLOOKUP($A118, CDS3Y_bbg!AO$5:AP$241,2), -1)</f>
        <v>-1</v>
      </c>
      <c r="AQ118">
        <f>IFERROR(VLOOKUP($A118, CDS3Y_bbg!AP$5:AQ$241,2), -1)</f>
        <v>44625</v>
      </c>
      <c r="AR118">
        <f>IFERROR(VLOOKUP($A118, CDS3Y_bbg!AQ$5:AR$241,2), -1)</f>
        <v>-1</v>
      </c>
      <c r="AS118">
        <f>IFERROR(VLOOKUP($A118, CDS3Y_bbg!AR$5:AS$241,2), -1)</f>
        <v>44626</v>
      </c>
      <c r="AT118">
        <f>IFERROR(VLOOKUP($A118, CDS3Y_bbg!AS$5:AT$241,2), -1)</f>
        <v>2.2189999999999999</v>
      </c>
      <c r="AU118">
        <f>IFERROR(VLOOKUP($A118, CDS3Y_bbg!AT$5:AU$241,2), -1)</f>
        <v>-1</v>
      </c>
      <c r="AV118">
        <f>IFERROR(VLOOKUP($A118, CDS3Y_bbg!AU$5:AV$241,2), -1)</f>
        <v>-1</v>
      </c>
      <c r="AW118">
        <f>IFERROR(VLOOKUP($A118, CDS3Y_bbg!AV$5:AW$241,2), -1)</f>
        <v>41863</v>
      </c>
      <c r="AX118">
        <f>IFERROR(VLOOKUP($A118, CDS3Y_bbg!AW$5:AX$241,2), -1)</f>
        <v>80.697000000000003</v>
      </c>
      <c r="AY118">
        <f>IFERROR(VLOOKUP($A118, CDS3Y_bbg!AX$5:AY$241,2), -1)</f>
        <v>43402</v>
      </c>
      <c r="AZ118">
        <f>IFERROR(VLOOKUP($A118, CDS3Y_bbg!AY$5:AZ$241,2), -1)</f>
        <v>49.25</v>
      </c>
      <c r="BA118">
        <f>IFERROR(VLOOKUP($A118, CDS3Y_bbg!AZ$5:BA$241,2), -1)</f>
        <v>-1</v>
      </c>
      <c r="BB118">
        <f>IFERROR(VLOOKUP($A118, CDS3Y_bbg!BA$5:BB$241,2), -1)</f>
        <v>-1</v>
      </c>
      <c r="BC118">
        <f>IFERROR(VLOOKUP($A118, CDS3Y_bbg!BB$5:BC$241,2), -1)</f>
        <v>41722</v>
      </c>
      <c r="BD118">
        <f>IFERROR(VLOOKUP($A118, CDS3Y_bbg!BC$5:BD$241,2), -1)</f>
        <v>-1</v>
      </c>
      <c r="BE118">
        <f>IFERROR(VLOOKUP($A118, CDS3Y_bbg!BD$5:BE$241,2), -1)</f>
        <v>-1</v>
      </c>
      <c r="BF118">
        <f>IFERROR(VLOOKUP($A118, CDS3Y_bbg!BE$5:BF$241,2), -1)</f>
        <v>-1</v>
      </c>
      <c r="BG118">
        <f>IFERROR(VLOOKUP($A118, CDS3Y_bbg!BF$5:BG$241,2), -1)</f>
        <v>-1</v>
      </c>
      <c r="BH118">
        <f>IFERROR(VLOOKUP($A118, CDS3Y_bbg!BG$5:BH$241,2), -1)</f>
        <v>-1</v>
      </c>
      <c r="BI118">
        <f>IFERROR(VLOOKUP($A118, CDS3Y_bbg!BH$5:BI$241,2), -1)</f>
        <v>43424</v>
      </c>
      <c r="BJ118">
        <f>IFERROR(VLOOKUP($A118, CDS3Y_bbg!BI$5:BJ$241,2), -1)</f>
        <v>-1</v>
      </c>
      <c r="BK118">
        <f>IFERROR(VLOOKUP($A118, CDS3Y_bbg!BJ$5:BK$241,2), -1)</f>
        <v>-1</v>
      </c>
      <c r="BL118">
        <f>IFERROR(VLOOKUP($A118, CDS3Y_bbg!BK$5:BL$241,2), -1)</f>
        <v>-1</v>
      </c>
      <c r="BM118">
        <f>IFERROR(VLOOKUP($A118, CDS3Y_bbg!BL$5:BM$241,2), -1)</f>
        <v>43424</v>
      </c>
      <c r="BN118">
        <f>IFERROR(VLOOKUP($A118, CDS3Y_bbg!BM$5:BN$241,2), -1)</f>
        <v>-1</v>
      </c>
      <c r="BO118">
        <f>IFERROR(VLOOKUP($A118, CDS3Y_bbg!BN$5:BO$241,2), -1)</f>
        <v>43426</v>
      </c>
      <c r="BP118">
        <f>IFERROR(VLOOKUP($A118, CDS3Y_bbg!BO$5:BP$241,2), -1)</f>
        <v>-1</v>
      </c>
      <c r="BQ118">
        <f>IFERROR(VLOOKUP($A118, CDS3Y_bbg!BP$5:BQ$241,2), -1)</f>
        <v>-1</v>
      </c>
      <c r="BR118">
        <f>IFERROR(VLOOKUP($A118, CDS3Y_bbg!BQ$5:BR$241,2), -1)</f>
        <v>-1</v>
      </c>
      <c r="BS118">
        <f>IFERROR(VLOOKUP($A118, CDS3Y_bbg!BR$5:BS$241,2), -1)</f>
        <v>43426</v>
      </c>
      <c r="BT118">
        <f>IFERROR(VLOOKUP($A118, CDS3Y_bbg!BS$5:BT$241,2), -1)</f>
        <v>-1</v>
      </c>
      <c r="BU118">
        <f>IFERROR(VLOOKUP($A118, CDS3Y_bbg!BT$5:BU$241,2), -1)</f>
        <v>-1</v>
      </c>
      <c r="BV118">
        <f>IFERROR(VLOOKUP($A118, CDS3Y_bbg!BU$5:BV$241,2), -1)</f>
        <v>-1</v>
      </c>
      <c r="BW118">
        <f>IFERROR(VLOOKUP($A118, CDS3Y_bbg!BV$5:BW$241,2), -1)</f>
        <v>41915</v>
      </c>
      <c r="BX118">
        <f>IFERROR(VLOOKUP($A118, CDS3Y_bbg!BW$5:BX$241,2), -1)</f>
        <v>231.4</v>
      </c>
      <c r="BY118">
        <f>IFERROR(VLOOKUP($A118, CDS3Y_bbg!BX$5:BY$241,2), -1)</f>
        <v>-1</v>
      </c>
      <c r="BZ118">
        <f>IFERROR(VLOOKUP($A118, CDS3Y_bbg!BY$5:BZ$241,2), -1)</f>
        <v>-1</v>
      </c>
      <c r="CA118">
        <f>IFERROR(VLOOKUP($A118, CDS3Y_bbg!BZ$5:CA$241,2), -1)</f>
        <v>41911</v>
      </c>
      <c r="CB118">
        <f>IFERROR(VLOOKUP($A118, CDS3Y_bbg!CA$5:CB$241,2), -1)</f>
        <v>555</v>
      </c>
      <c r="CC118">
        <f>IFERROR(VLOOKUP($A118, CDS3Y_bbg!CB$5:CC$241,2), -1)</f>
        <v>41912</v>
      </c>
      <c r="CD118">
        <f>IFERROR(VLOOKUP($A118, CDS3Y_bbg!CC$5:CD$241,2), -1)</f>
        <v>338.06299999999999</v>
      </c>
      <c r="CE118">
        <f>IFERROR(VLOOKUP($A118, CDS3Y_bbg!CD$5:CE$241,2), -1)</f>
        <v>43332</v>
      </c>
      <c r="CF118">
        <f>IFERROR(VLOOKUP($A118, CDS3Y_bbg!CE$5:CF$241,2), -1)</f>
        <v>47.65</v>
      </c>
      <c r="CG118">
        <f>IFERROR(VLOOKUP($A118, CDS3Y_bbg!CF$5:CG$241,2), -1)</f>
        <v>41893</v>
      </c>
      <c r="CH118">
        <f>IFERROR(VLOOKUP($A118, CDS3Y_bbg!CG$5:CH$241,2), -1)</f>
        <v>63.125</v>
      </c>
      <c r="CI118">
        <f>IFERROR(VLOOKUP($A118, CDS3Y_bbg!CH$5:CI$241,2), -1)</f>
        <v>-1</v>
      </c>
      <c r="CJ118">
        <f>IFERROR(VLOOKUP($A118, CDS3Y_bbg!CI$5:CJ$241,2), -1)</f>
        <v>-1</v>
      </c>
      <c r="CK118">
        <f>IFERROR(VLOOKUP($A118, CDS3Y_bbg!CJ$5:CK$241,2), -1)</f>
        <v>41844</v>
      </c>
      <c r="CL118">
        <f>IFERROR(VLOOKUP($A118, CDS3Y_bbg!CK$5:CL$241,2), -1)</f>
        <v>202.67</v>
      </c>
      <c r="CM118">
        <f>IFERROR(VLOOKUP($A118, CDS3Y_bbg!CL$5:CM$241,2), -1)</f>
        <v>-1</v>
      </c>
      <c r="CN118">
        <f>IFERROR(VLOOKUP($A118, CDS3Y_bbg!CM$5:CN$241,2), -1)</f>
        <v>-1</v>
      </c>
    </row>
    <row r="119" spans="1:92" x14ac:dyDescent="0.25">
      <c r="A119" s="1">
        <v>40116</v>
      </c>
      <c r="B119">
        <f>IFERROR(VLOOKUP($A119, CDS3Y_bbg!A$5:B$241,2), -1)</f>
        <v>103.255</v>
      </c>
      <c r="C119">
        <f>IFERROR(VLOOKUP($A119, CDS3Y_bbg!B$5:C$241,2), -1)</f>
        <v>41831</v>
      </c>
      <c r="D119">
        <f>IFERROR(VLOOKUP($A119, CDS3Y_bbg!C$5:D$241,2), -1)</f>
        <v>200.07599999999999</v>
      </c>
      <c r="E119">
        <f>IFERROR(VLOOKUP($A119, CDS3Y_bbg!D$5:E$241,2), -1)</f>
        <v>44895</v>
      </c>
      <c r="F119">
        <f>IFERROR(VLOOKUP($A119, CDS3Y_bbg!E$5:F$241,2), -1)</f>
        <v>49.506</v>
      </c>
      <c r="G119">
        <f>IFERROR(VLOOKUP($A119, CDS3Y_bbg!F$5:G$241,2), -1)</f>
        <v>40360</v>
      </c>
      <c r="H119">
        <f>IFERROR(VLOOKUP($A119, CDS3Y_bbg!G$5:H$241,2), -1)</f>
        <v>59.098999999999997</v>
      </c>
      <c r="I119">
        <f>IFERROR(VLOOKUP($A119, CDS3Y_bbg!H$5:I$241,2), -1)</f>
        <v>44834</v>
      </c>
      <c r="J119">
        <f>IFERROR(VLOOKUP($A119, CDS3Y_bbg!I$5:J$241,2), -1)</f>
        <v>134.05199999999999</v>
      </c>
      <c r="K119">
        <f>IFERROR(VLOOKUP($A119, CDS3Y_bbg!J$5:K$241,2), -1)</f>
        <v>41819</v>
      </c>
      <c r="L119">
        <f>IFERROR(VLOOKUP($A119, CDS3Y_bbg!K$5:L$241,2), -1)</f>
        <v>252.00200000000001</v>
      </c>
      <c r="M119">
        <f>IFERROR(VLOOKUP($A119, CDS3Y_bbg!L$5:M$241,2), -1)</f>
        <v>40469</v>
      </c>
      <c r="N119">
        <f>IFERROR(VLOOKUP($A119, CDS3Y_bbg!M$5:N$241,2), -1)</f>
        <v>90.492999999999995</v>
      </c>
      <c r="O119">
        <f>IFERROR(VLOOKUP($A119, CDS3Y_bbg!N$5:O$241,2), -1)</f>
        <v>40289</v>
      </c>
      <c r="P119">
        <f>IFERROR(VLOOKUP($A119, CDS3Y_bbg!O$5:P$241,2), -1)</f>
        <v>64.536000000000001</v>
      </c>
      <c r="Q119">
        <f>IFERROR(VLOOKUP($A119, CDS3Y_bbg!P$5:Q$241,2), -1)</f>
        <v>44377</v>
      </c>
      <c r="R119">
        <f>IFERROR(VLOOKUP($A119, CDS3Y_bbg!Q$5:R$241,2), -1)</f>
        <v>139.88300000000001</v>
      </c>
      <c r="S119">
        <f>IFERROR(VLOOKUP($A119, CDS3Y_bbg!R$5:S$241,2), -1)</f>
        <v>43337</v>
      </c>
      <c r="T119">
        <f>IFERROR(VLOOKUP($A119, CDS3Y_bbg!S$5:T$241,2), -1)</f>
        <v>153.53899999999999</v>
      </c>
      <c r="U119">
        <f>IFERROR(VLOOKUP($A119, CDS3Y_bbg!T$5:U$241,2), -1)</f>
        <v>42062</v>
      </c>
      <c r="V119">
        <f>IFERROR(VLOOKUP($A119, CDS3Y_bbg!U$5:V$241,2), -1)</f>
        <v>91.837999999999994</v>
      </c>
      <c r="W119">
        <f>IFERROR(VLOOKUP($A119, CDS3Y_bbg!V$5:W$241,2), -1)</f>
        <v>42283</v>
      </c>
      <c r="X119">
        <f>IFERROR(VLOOKUP($A119, CDS3Y_bbg!W$5:X$241,2), -1)</f>
        <v>165.376</v>
      </c>
      <c r="Y119">
        <f>IFERROR(VLOOKUP($A119, CDS3Y_bbg!X$5:Y$241,2), -1)</f>
        <v>44468</v>
      </c>
      <c r="Z119">
        <f>IFERROR(VLOOKUP($A119, CDS3Y_bbg!Y$5:Z$241,2), -1)</f>
        <v>111.756</v>
      </c>
      <c r="AA119">
        <f>IFERROR(VLOOKUP($A119, CDS3Y_bbg!Z$5:AA$241,2), -1)</f>
        <v>40481</v>
      </c>
      <c r="AB119">
        <f>IFERROR(VLOOKUP($A119, CDS3Y_bbg!AA$5:AB$241,2), -1)</f>
        <v>82.114999999999995</v>
      </c>
      <c r="AC119">
        <f>IFERROR(VLOOKUP($A119, CDS3Y_bbg!AB$5:AC$241,2), -1)</f>
        <v>42676</v>
      </c>
      <c r="AD119">
        <f>IFERROR(VLOOKUP($A119, CDS3Y_bbg!AC$5:AD$241,2), -1)</f>
        <v>152.07900000000001</v>
      </c>
      <c r="AE119">
        <f>IFERROR(VLOOKUP($A119, CDS3Y_bbg!AD$5:AE$241,2), -1)</f>
        <v>41149</v>
      </c>
      <c r="AF119">
        <f>IFERROR(VLOOKUP($A119, CDS3Y_bbg!AE$5:AF$241,2), -1)</f>
        <v>23.651</v>
      </c>
      <c r="AG119">
        <f>IFERROR(VLOOKUP($A119, CDS3Y_bbg!AF$5:AG$241,2), -1)</f>
        <v>42004</v>
      </c>
      <c r="AH119">
        <f>IFERROR(VLOOKUP($A119, CDS3Y_bbg!AG$5:AH$241,2), -1)</f>
        <v>-1</v>
      </c>
      <c r="AI119">
        <f>IFERROR(VLOOKUP($A119, CDS3Y_bbg!AH$5:AI$241,2), -1)</f>
        <v>-1</v>
      </c>
      <c r="AJ119">
        <f>IFERROR(VLOOKUP($A119, CDS3Y_bbg!AI$5:AJ$241,2), -1)</f>
        <v>-1</v>
      </c>
      <c r="AK119">
        <f>IFERROR(VLOOKUP($A119, CDS3Y_bbg!AJ$5:AK$241,2), -1)</f>
        <v>-1</v>
      </c>
      <c r="AL119">
        <f>IFERROR(VLOOKUP($A119, CDS3Y_bbg!AK$5:AL$241,2), -1)</f>
        <v>-1</v>
      </c>
      <c r="AM119">
        <f>IFERROR(VLOOKUP($A119, CDS3Y_bbg!AL$5:AM$241,2), -1)</f>
        <v>-1</v>
      </c>
      <c r="AN119">
        <f>IFERROR(VLOOKUP($A119, CDS3Y_bbg!AM$5:AN$241,2), -1)</f>
        <v>-1</v>
      </c>
      <c r="AO119">
        <f>IFERROR(VLOOKUP($A119, CDS3Y_bbg!AN$5:AO$241,2), -1)</f>
        <v>43424</v>
      </c>
      <c r="AP119">
        <f>IFERROR(VLOOKUP($A119, CDS3Y_bbg!AO$5:AP$241,2), -1)</f>
        <v>-1</v>
      </c>
      <c r="AQ119">
        <f>IFERROR(VLOOKUP($A119, CDS3Y_bbg!AP$5:AQ$241,2), -1)</f>
        <v>44625</v>
      </c>
      <c r="AR119">
        <f>IFERROR(VLOOKUP($A119, CDS3Y_bbg!AQ$5:AR$241,2), -1)</f>
        <v>-1</v>
      </c>
      <c r="AS119">
        <f>IFERROR(VLOOKUP($A119, CDS3Y_bbg!AR$5:AS$241,2), -1)</f>
        <v>44626</v>
      </c>
      <c r="AT119">
        <f>IFERROR(VLOOKUP($A119, CDS3Y_bbg!AS$5:AT$241,2), -1)</f>
        <v>2.2189999999999999</v>
      </c>
      <c r="AU119">
        <f>IFERROR(VLOOKUP($A119, CDS3Y_bbg!AT$5:AU$241,2), -1)</f>
        <v>-1</v>
      </c>
      <c r="AV119">
        <f>IFERROR(VLOOKUP($A119, CDS3Y_bbg!AU$5:AV$241,2), -1)</f>
        <v>-1</v>
      </c>
      <c r="AW119">
        <f>IFERROR(VLOOKUP($A119, CDS3Y_bbg!AV$5:AW$241,2), -1)</f>
        <v>41863</v>
      </c>
      <c r="AX119">
        <f>IFERROR(VLOOKUP($A119, CDS3Y_bbg!AW$5:AX$241,2), -1)</f>
        <v>82.533000000000001</v>
      </c>
      <c r="AY119">
        <f>IFERROR(VLOOKUP($A119, CDS3Y_bbg!AX$5:AY$241,2), -1)</f>
        <v>43402</v>
      </c>
      <c r="AZ119">
        <f>IFERROR(VLOOKUP($A119, CDS3Y_bbg!AY$5:AZ$241,2), -1)</f>
        <v>51.75</v>
      </c>
      <c r="BA119">
        <f>IFERROR(VLOOKUP($A119, CDS3Y_bbg!AZ$5:BA$241,2), -1)</f>
        <v>-1</v>
      </c>
      <c r="BB119">
        <f>IFERROR(VLOOKUP($A119, CDS3Y_bbg!BA$5:BB$241,2), -1)</f>
        <v>-1</v>
      </c>
      <c r="BC119">
        <f>IFERROR(VLOOKUP($A119, CDS3Y_bbg!BB$5:BC$241,2), -1)</f>
        <v>41722</v>
      </c>
      <c r="BD119">
        <f>IFERROR(VLOOKUP($A119, CDS3Y_bbg!BC$5:BD$241,2), -1)</f>
        <v>-1</v>
      </c>
      <c r="BE119">
        <f>IFERROR(VLOOKUP($A119, CDS3Y_bbg!BD$5:BE$241,2), -1)</f>
        <v>-1</v>
      </c>
      <c r="BF119">
        <f>IFERROR(VLOOKUP($A119, CDS3Y_bbg!BE$5:BF$241,2), -1)</f>
        <v>-1</v>
      </c>
      <c r="BG119">
        <f>IFERROR(VLOOKUP($A119, CDS3Y_bbg!BF$5:BG$241,2), -1)</f>
        <v>-1</v>
      </c>
      <c r="BH119">
        <f>IFERROR(VLOOKUP($A119, CDS3Y_bbg!BG$5:BH$241,2), -1)</f>
        <v>-1</v>
      </c>
      <c r="BI119">
        <f>IFERROR(VLOOKUP($A119, CDS3Y_bbg!BH$5:BI$241,2), -1)</f>
        <v>43424</v>
      </c>
      <c r="BJ119">
        <f>IFERROR(VLOOKUP($A119, CDS3Y_bbg!BI$5:BJ$241,2), -1)</f>
        <v>-1</v>
      </c>
      <c r="BK119">
        <f>IFERROR(VLOOKUP($A119, CDS3Y_bbg!BJ$5:BK$241,2), -1)</f>
        <v>-1</v>
      </c>
      <c r="BL119">
        <f>IFERROR(VLOOKUP($A119, CDS3Y_bbg!BK$5:BL$241,2), -1)</f>
        <v>-1</v>
      </c>
      <c r="BM119">
        <f>IFERROR(VLOOKUP($A119, CDS3Y_bbg!BL$5:BM$241,2), -1)</f>
        <v>43424</v>
      </c>
      <c r="BN119">
        <f>IFERROR(VLOOKUP($A119, CDS3Y_bbg!BM$5:BN$241,2), -1)</f>
        <v>-1</v>
      </c>
      <c r="BO119">
        <f>IFERROR(VLOOKUP($A119, CDS3Y_bbg!BN$5:BO$241,2), -1)</f>
        <v>43426</v>
      </c>
      <c r="BP119">
        <f>IFERROR(VLOOKUP($A119, CDS3Y_bbg!BO$5:BP$241,2), -1)</f>
        <v>-1</v>
      </c>
      <c r="BQ119">
        <f>IFERROR(VLOOKUP($A119, CDS3Y_bbg!BP$5:BQ$241,2), -1)</f>
        <v>-1</v>
      </c>
      <c r="BR119">
        <f>IFERROR(VLOOKUP($A119, CDS3Y_bbg!BQ$5:BR$241,2), -1)</f>
        <v>-1</v>
      </c>
      <c r="BS119">
        <f>IFERROR(VLOOKUP($A119, CDS3Y_bbg!BR$5:BS$241,2), -1)</f>
        <v>43426</v>
      </c>
      <c r="BT119">
        <f>IFERROR(VLOOKUP($A119, CDS3Y_bbg!BS$5:BT$241,2), -1)</f>
        <v>-1</v>
      </c>
      <c r="BU119">
        <f>IFERROR(VLOOKUP($A119, CDS3Y_bbg!BT$5:BU$241,2), -1)</f>
        <v>-1</v>
      </c>
      <c r="BV119">
        <f>IFERROR(VLOOKUP($A119, CDS3Y_bbg!BU$5:BV$241,2), -1)</f>
        <v>-1</v>
      </c>
      <c r="BW119">
        <f>IFERROR(VLOOKUP($A119, CDS3Y_bbg!BV$5:BW$241,2), -1)</f>
        <v>41915</v>
      </c>
      <c r="BX119">
        <f>IFERROR(VLOOKUP($A119, CDS3Y_bbg!BW$5:BX$241,2), -1)</f>
        <v>204.501</v>
      </c>
      <c r="BY119">
        <f>IFERROR(VLOOKUP($A119, CDS3Y_bbg!BX$5:BY$241,2), -1)</f>
        <v>-1</v>
      </c>
      <c r="BZ119">
        <f>IFERROR(VLOOKUP($A119, CDS3Y_bbg!BY$5:BZ$241,2), -1)</f>
        <v>-1</v>
      </c>
      <c r="CA119">
        <f>IFERROR(VLOOKUP($A119, CDS3Y_bbg!BZ$5:CA$241,2), -1)</f>
        <v>41911</v>
      </c>
      <c r="CB119">
        <f>IFERROR(VLOOKUP($A119, CDS3Y_bbg!CA$5:CB$241,2), -1)</f>
        <v>571</v>
      </c>
      <c r="CC119">
        <f>IFERROR(VLOOKUP($A119, CDS3Y_bbg!CB$5:CC$241,2), -1)</f>
        <v>41912</v>
      </c>
      <c r="CD119">
        <f>IFERROR(VLOOKUP($A119, CDS3Y_bbg!CC$5:CD$241,2), -1)</f>
        <v>320</v>
      </c>
      <c r="CE119">
        <f>IFERROR(VLOOKUP($A119, CDS3Y_bbg!CD$5:CE$241,2), -1)</f>
        <v>43332</v>
      </c>
      <c r="CF119">
        <f>IFERROR(VLOOKUP($A119, CDS3Y_bbg!CE$5:CF$241,2), -1)</f>
        <v>56.75</v>
      </c>
      <c r="CG119">
        <f>IFERROR(VLOOKUP($A119, CDS3Y_bbg!CF$5:CG$241,2), -1)</f>
        <v>41893</v>
      </c>
      <c r="CH119">
        <f>IFERROR(VLOOKUP($A119, CDS3Y_bbg!CG$5:CH$241,2), -1)</f>
        <v>60.25</v>
      </c>
      <c r="CI119">
        <f>IFERROR(VLOOKUP($A119, CDS3Y_bbg!CH$5:CI$241,2), -1)</f>
        <v>-1</v>
      </c>
      <c r="CJ119">
        <f>IFERROR(VLOOKUP($A119, CDS3Y_bbg!CI$5:CJ$241,2), -1)</f>
        <v>-1</v>
      </c>
      <c r="CK119">
        <f>IFERROR(VLOOKUP($A119, CDS3Y_bbg!CJ$5:CK$241,2), -1)</f>
        <v>41844</v>
      </c>
      <c r="CL119">
        <f>IFERROR(VLOOKUP($A119, CDS3Y_bbg!CK$5:CL$241,2), -1)</f>
        <v>179</v>
      </c>
      <c r="CM119">
        <f>IFERROR(VLOOKUP($A119, CDS3Y_bbg!CL$5:CM$241,2), -1)</f>
        <v>-1</v>
      </c>
      <c r="CN119">
        <f>IFERROR(VLOOKUP($A119, CDS3Y_bbg!CM$5:CN$241,2), -1)</f>
        <v>-1</v>
      </c>
    </row>
    <row r="120" spans="1:92" x14ac:dyDescent="0.25">
      <c r="A120" s="1">
        <v>40147</v>
      </c>
      <c r="B120">
        <f>IFERROR(VLOOKUP($A120, CDS3Y_bbg!A$5:B$241,2), -1)</f>
        <v>99.022999999999996</v>
      </c>
      <c r="C120">
        <f>IFERROR(VLOOKUP($A120, CDS3Y_bbg!B$5:C$241,2), -1)</f>
        <v>41831</v>
      </c>
      <c r="D120">
        <f>IFERROR(VLOOKUP($A120, CDS3Y_bbg!C$5:D$241,2), -1)</f>
        <v>224.41300000000001</v>
      </c>
      <c r="E120">
        <f>IFERROR(VLOOKUP($A120, CDS3Y_bbg!D$5:E$241,2), -1)</f>
        <v>44895</v>
      </c>
      <c r="F120">
        <f>IFERROR(VLOOKUP($A120, CDS3Y_bbg!E$5:F$241,2), -1)</f>
        <v>53.018999999999998</v>
      </c>
      <c r="G120">
        <f>IFERROR(VLOOKUP($A120, CDS3Y_bbg!F$5:G$241,2), -1)</f>
        <v>40360</v>
      </c>
      <c r="H120">
        <f>IFERROR(VLOOKUP($A120, CDS3Y_bbg!G$5:H$241,2), -1)</f>
        <v>63.268999999999998</v>
      </c>
      <c r="I120">
        <f>IFERROR(VLOOKUP($A120, CDS3Y_bbg!H$5:I$241,2), -1)</f>
        <v>44834</v>
      </c>
      <c r="J120">
        <f>IFERROR(VLOOKUP($A120, CDS3Y_bbg!I$5:J$241,2), -1)</f>
        <v>118.62</v>
      </c>
      <c r="K120">
        <f>IFERROR(VLOOKUP($A120, CDS3Y_bbg!J$5:K$241,2), -1)</f>
        <v>41819</v>
      </c>
      <c r="L120">
        <f>IFERROR(VLOOKUP($A120, CDS3Y_bbg!K$5:L$241,2), -1)</f>
        <v>225.334</v>
      </c>
      <c r="M120">
        <f>IFERROR(VLOOKUP($A120, CDS3Y_bbg!L$5:M$241,2), -1)</f>
        <v>40469</v>
      </c>
      <c r="N120">
        <f>IFERROR(VLOOKUP($A120, CDS3Y_bbg!M$5:N$241,2), -1)</f>
        <v>88.238</v>
      </c>
      <c r="O120">
        <f>IFERROR(VLOOKUP($A120, CDS3Y_bbg!N$5:O$241,2), -1)</f>
        <v>40289</v>
      </c>
      <c r="P120">
        <f>IFERROR(VLOOKUP($A120, CDS3Y_bbg!O$5:P$241,2), -1)</f>
        <v>65.986999999999995</v>
      </c>
      <c r="Q120">
        <f>IFERROR(VLOOKUP($A120, CDS3Y_bbg!P$5:Q$241,2), -1)</f>
        <v>44377</v>
      </c>
      <c r="R120">
        <f>IFERROR(VLOOKUP($A120, CDS3Y_bbg!Q$5:R$241,2), -1)</f>
        <v>113.128</v>
      </c>
      <c r="S120">
        <f>IFERROR(VLOOKUP($A120, CDS3Y_bbg!R$5:S$241,2), -1)</f>
        <v>43337</v>
      </c>
      <c r="T120">
        <f>IFERROR(VLOOKUP($A120, CDS3Y_bbg!S$5:T$241,2), -1)</f>
        <v>156.64599999999999</v>
      </c>
      <c r="U120">
        <f>IFERROR(VLOOKUP($A120, CDS3Y_bbg!T$5:U$241,2), -1)</f>
        <v>42062</v>
      </c>
      <c r="V120">
        <f>IFERROR(VLOOKUP($A120, CDS3Y_bbg!U$5:V$241,2), -1)</f>
        <v>106.503</v>
      </c>
      <c r="W120">
        <f>IFERROR(VLOOKUP($A120, CDS3Y_bbg!V$5:W$241,2), -1)</f>
        <v>42283</v>
      </c>
      <c r="X120">
        <f>IFERROR(VLOOKUP($A120, CDS3Y_bbg!W$5:X$241,2), -1)</f>
        <v>185.566</v>
      </c>
      <c r="Y120">
        <f>IFERROR(VLOOKUP($A120, CDS3Y_bbg!X$5:Y$241,2), -1)</f>
        <v>44468</v>
      </c>
      <c r="Z120">
        <f>IFERROR(VLOOKUP($A120, CDS3Y_bbg!Y$5:Z$241,2), -1)</f>
        <v>142.02199999999999</v>
      </c>
      <c r="AA120">
        <f>IFERROR(VLOOKUP($A120, CDS3Y_bbg!Z$5:AA$241,2), -1)</f>
        <v>40481</v>
      </c>
      <c r="AB120">
        <f>IFERROR(VLOOKUP($A120, CDS3Y_bbg!AA$5:AB$241,2), -1)</f>
        <v>91.010999999999996</v>
      </c>
      <c r="AC120">
        <f>IFERROR(VLOOKUP($A120, CDS3Y_bbg!AB$5:AC$241,2), -1)</f>
        <v>42676</v>
      </c>
      <c r="AD120">
        <f>IFERROR(VLOOKUP($A120, CDS3Y_bbg!AC$5:AD$241,2), -1)</f>
        <v>174.673</v>
      </c>
      <c r="AE120">
        <f>IFERROR(VLOOKUP($A120, CDS3Y_bbg!AD$5:AE$241,2), -1)</f>
        <v>41149</v>
      </c>
      <c r="AF120">
        <f>IFERROR(VLOOKUP($A120, CDS3Y_bbg!AE$5:AF$241,2), -1)</f>
        <v>23.651</v>
      </c>
      <c r="AG120">
        <f>IFERROR(VLOOKUP($A120, CDS3Y_bbg!AF$5:AG$241,2), -1)</f>
        <v>42004</v>
      </c>
      <c r="AH120">
        <f>IFERROR(VLOOKUP($A120, CDS3Y_bbg!AG$5:AH$241,2), -1)</f>
        <v>-1</v>
      </c>
      <c r="AI120">
        <f>IFERROR(VLOOKUP($A120, CDS3Y_bbg!AH$5:AI$241,2), -1)</f>
        <v>-1</v>
      </c>
      <c r="AJ120">
        <f>IFERROR(VLOOKUP($A120, CDS3Y_bbg!AI$5:AJ$241,2), -1)</f>
        <v>-1</v>
      </c>
      <c r="AK120">
        <f>IFERROR(VLOOKUP($A120, CDS3Y_bbg!AJ$5:AK$241,2), -1)</f>
        <v>-1</v>
      </c>
      <c r="AL120">
        <f>IFERROR(VLOOKUP($A120, CDS3Y_bbg!AK$5:AL$241,2), -1)</f>
        <v>-1</v>
      </c>
      <c r="AM120">
        <f>IFERROR(VLOOKUP($A120, CDS3Y_bbg!AL$5:AM$241,2), -1)</f>
        <v>-1</v>
      </c>
      <c r="AN120">
        <f>IFERROR(VLOOKUP($A120, CDS3Y_bbg!AM$5:AN$241,2), -1)</f>
        <v>-1</v>
      </c>
      <c r="AO120">
        <f>IFERROR(VLOOKUP($A120, CDS3Y_bbg!AN$5:AO$241,2), -1)</f>
        <v>43424</v>
      </c>
      <c r="AP120">
        <f>IFERROR(VLOOKUP($A120, CDS3Y_bbg!AO$5:AP$241,2), -1)</f>
        <v>-1</v>
      </c>
      <c r="AQ120">
        <f>IFERROR(VLOOKUP($A120, CDS3Y_bbg!AP$5:AQ$241,2), -1)</f>
        <v>44625</v>
      </c>
      <c r="AR120">
        <f>IFERROR(VLOOKUP($A120, CDS3Y_bbg!AQ$5:AR$241,2), -1)</f>
        <v>-1</v>
      </c>
      <c r="AS120">
        <f>IFERROR(VLOOKUP($A120, CDS3Y_bbg!AR$5:AS$241,2), -1)</f>
        <v>44626</v>
      </c>
      <c r="AT120">
        <f>IFERROR(VLOOKUP($A120, CDS3Y_bbg!AS$5:AT$241,2), -1)</f>
        <v>2.2189999999999999</v>
      </c>
      <c r="AU120">
        <f>IFERROR(VLOOKUP($A120, CDS3Y_bbg!AT$5:AU$241,2), -1)</f>
        <v>-1</v>
      </c>
      <c r="AV120">
        <f>IFERROR(VLOOKUP($A120, CDS3Y_bbg!AU$5:AV$241,2), -1)</f>
        <v>-1</v>
      </c>
      <c r="AW120">
        <f>IFERROR(VLOOKUP($A120, CDS3Y_bbg!AV$5:AW$241,2), -1)</f>
        <v>41863</v>
      </c>
      <c r="AX120">
        <f>IFERROR(VLOOKUP($A120, CDS3Y_bbg!AW$5:AX$241,2), -1)</f>
        <v>108.849</v>
      </c>
      <c r="AY120">
        <f>IFERROR(VLOOKUP($A120, CDS3Y_bbg!AX$5:AY$241,2), -1)</f>
        <v>43402</v>
      </c>
      <c r="AZ120">
        <f>IFERROR(VLOOKUP($A120, CDS3Y_bbg!AY$5:AZ$241,2), -1)</f>
        <v>66.5</v>
      </c>
      <c r="BA120">
        <f>IFERROR(VLOOKUP($A120, CDS3Y_bbg!AZ$5:BA$241,2), -1)</f>
        <v>-1</v>
      </c>
      <c r="BB120">
        <f>IFERROR(VLOOKUP($A120, CDS3Y_bbg!BA$5:BB$241,2), -1)</f>
        <v>-1</v>
      </c>
      <c r="BC120">
        <f>IFERROR(VLOOKUP($A120, CDS3Y_bbg!BB$5:BC$241,2), -1)</f>
        <v>41722</v>
      </c>
      <c r="BD120">
        <f>IFERROR(VLOOKUP($A120, CDS3Y_bbg!BC$5:BD$241,2), -1)</f>
        <v>-1</v>
      </c>
      <c r="BE120">
        <f>IFERROR(VLOOKUP($A120, CDS3Y_bbg!BD$5:BE$241,2), -1)</f>
        <v>-1</v>
      </c>
      <c r="BF120">
        <f>IFERROR(VLOOKUP($A120, CDS3Y_bbg!BE$5:BF$241,2), -1)</f>
        <v>-1</v>
      </c>
      <c r="BG120">
        <f>IFERROR(VLOOKUP($A120, CDS3Y_bbg!BF$5:BG$241,2), -1)</f>
        <v>-1</v>
      </c>
      <c r="BH120">
        <f>IFERROR(VLOOKUP($A120, CDS3Y_bbg!BG$5:BH$241,2), -1)</f>
        <v>-1</v>
      </c>
      <c r="BI120">
        <f>IFERROR(VLOOKUP($A120, CDS3Y_bbg!BH$5:BI$241,2), -1)</f>
        <v>43424</v>
      </c>
      <c r="BJ120">
        <f>IFERROR(VLOOKUP($A120, CDS3Y_bbg!BI$5:BJ$241,2), -1)</f>
        <v>-1</v>
      </c>
      <c r="BK120">
        <f>IFERROR(VLOOKUP($A120, CDS3Y_bbg!BJ$5:BK$241,2), -1)</f>
        <v>-1</v>
      </c>
      <c r="BL120">
        <f>IFERROR(VLOOKUP($A120, CDS3Y_bbg!BK$5:BL$241,2), -1)</f>
        <v>-1</v>
      </c>
      <c r="BM120">
        <f>IFERROR(VLOOKUP($A120, CDS3Y_bbg!BL$5:BM$241,2), -1)</f>
        <v>43424</v>
      </c>
      <c r="BN120">
        <f>IFERROR(VLOOKUP($A120, CDS3Y_bbg!BM$5:BN$241,2), -1)</f>
        <v>-1</v>
      </c>
      <c r="BO120">
        <f>IFERROR(VLOOKUP($A120, CDS3Y_bbg!BN$5:BO$241,2), -1)</f>
        <v>43426</v>
      </c>
      <c r="BP120">
        <f>IFERROR(VLOOKUP($A120, CDS3Y_bbg!BO$5:BP$241,2), -1)</f>
        <v>-1</v>
      </c>
      <c r="BQ120">
        <f>IFERROR(VLOOKUP($A120, CDS3Y_bbg!BP$5:BQ$241,2), -1)</f>
        <v>-1</v>
      </c>
      <c r="BR120">
        <f>IFERROR(VLOOKUP($A120, CDS3Y_bbg!BQ$5:BR$241,2), -1)</f>
        <v>-1</v>
      </c>
      <c r="BS120">
        <f>IFERROR(VLOOKUP($A120, CDS3Y_bbg!BR$5:BS$241,2), -1)</f>
        <v>43426</v>
      </c>
      <c r="BT120">
        <f>IFERROR(VLOOKUP($A120, CDS3Y_bbg!BS$5:BT$241,2), -1)</f>
        <v>-1</v>
      </c>
      <c r="BU120">
        <f>IFERROR(VLOOKUP($A120, CDS3Y_bbg!BT$5:BU$241,2), -1)</f>
        <v>-1</v>
      </c>
      <c r="BV120">
        <f>IFERROR(VLOOKUP($A120, CDS3Y_bbg!BU$5:BV$241,2), -1)</f>
        <v>-1</v>
      </c>
      <c r="BW120">
        <f>IFERROR(VLOOKUP($A120, CDS3Y_bbg!BV$5:BW$241,2), -1)</f>
        <v>41915</v>
      </c>
      <c r="BX120">
        <f>IFERROR(VLOOKUP($A120, CDS3Y_bbg!BW$5:BX$241,2), -1)</f>
        <v>204</v>
      </c>
      <c r="BY120">
        <f>IFERROR(VLOOKUP($A120, CDS3Y_bbg!BX$5:BY$241,2), -1)</f>
        <v>-1</v>
      </c>
      <c r="BZ120">
        <f>IFERROR(VLOOKUP($A120, CDS3Y_bbg!BY$5:BZ$241,2), -1)</f>
        <v>-1</v>
      </c>
      <c r="CA120">
        <f>IFERROR(VLOOKUP($A120, CDS3Y_bbg!BZ$5:CA$241,2), -1)</f>
        <v>41911</v>
      </c>
      <c r="CB120">
        <f>IFERROR(VLOOKUP($A120, CDS3Y_bbg!CA$5:CB$241,2), -1)</f>
        <v>651.5</v>
      </c>
      <c r="CC120">
        <f>IFERROR(VLOOKUP($A120, CDS3Y_bbg!CB$5:CC$241,2), -1)</f>
        <v>41912</v>
      </c>
      <c r="CD120">
        <f>IFERROR(VLOOKUP($A120, CDS3Y_bbg!CC$5:CD$241,2), -1)</f>
        <v>356.5</v>
      </c>
      <c r="CE120">
        <f>IFERROR(VLOOKUP($A120, CDS3Y_bbg!CD$5:CE$241,2), -1)</f>
        <v>43332</v>
      </c>
      <c r="CF120">
        <f>IFERROR(VLOOKUP($A120, CDS3Y_bbg!CE$5:CF$241,2), -1)</f>
        <v>63.25</v>
      </c>
      <c r="CG120">
        <f>IFERROR(VLOOKUP($A120, CDS3Y_bbg!CF$5:CG$241,2), -1)</f>
        <v>41893</v>
      </c>
      <c r="CH120">
        <f>IFERROR(VLOOKUP($A120, CDS3Y_bbg!CG$5:CH$241,2), -1)</f>
        <v>74.75</v>
      </c>
      <c r="CI120">
        <f>IFERROR(VLOOKUP($A120, CDS3Y_bbg!CH$5:CI$241,2), -1)</f>
        <v>-1</v>
      </c>
      <c r="CJ120">
        <f>IFERROR(VLOOKUP($A120, CDS3Y_bbg!CI$5:CJ$241,2), -1)</f>
        <v>-1</v>
      </c>
      <c r="CK120">
        <f>IFERROR(VLOOKUP($A120, CDS3Y_bbg!CJ$5:CK$241,2), -1)</f>
        <v>41844</v>
      </c>
      <c r="CL120">
        <f>IFERROR(VLOOKUP($A120, CDS3Y_bbg!CK$5:CL$241,2), -1)</f>
        <v>201.66900000000001</v>
      </c>
      <c r="CM120">
        <f>IFERROR(VLOOKUP($A120, CDS3Y_bbg!CL$5:CM$241,2), -1)</f>
        <v>-1</v>
      </c>
      <c r="CN120">
        <f>IFERROR(VLOOKUP($A120, CDS3Y_bbg!CM$5:CN$241,2), -1)</f>
        <v>-1</v>
      </c>
    </row>
    <row r="121" spans="1:92" x14ac:dyDescent="0.25">
      <c r="A121" s="1">
        <v>40178</v>
      </c>
      <c r="B121">
        <f>IFERROR(VLOOKUP($A121, CDS3Y_bbg!A$5:B$241,2), -1)</f>
        <v>93.399000000000001</v>
      </c>
      <c r="C121">
        <f>IFERROR(VLOOKUP($A121, CDS3Y_bbg!B$5:C$241,2), -1)</f>
        <v>41831</v>
      </c>
      <c r="D121">
        <f>IFERROR(VLOOKUP($A121, CDS3Y_bbg!C$5:D$241,2), -1)</f>
        <v>218.69</v>
      </c>
      <c r="E121">
        <f>IFERROR(VLOOKUP($A121, CDS3Y_bbg!D$5:E$241,2), -1)</f>
        <v>44895</v>
      </c>
      <c r="F121">
        <f>IFERROR(VLOOKUP($A121, CDS3Y_bbg!E$5:F$241,2), -1)</f>
        <v>49.801000000000002</v>
      </c>
      <c r="G121">
        <f>IFERROR(VLOOKUP($A121, CDS3Y_bbg!F$5:G$241,2), -1)</f>
        <v>40360</v>
      </c>
      <c r="H121">
        <f>IFERROR(VLOOKUP($A121, CDS3Y_bbg!G$5:H$241,2), -1)</f>
        <v>63.268999999999998</v>
      </c>
      <c r="I121">
        <f>IFERROR(VLOOKUP($A121, CDS3Y_bbg!H$5:I$241,2), -1)</f>
        <v>44834</v>
      </c>
      <c r="J121">
        <f>IFERROR(VLOOKUP($A121, CDS3Y_bbg!I$5:J$241,2), -1)</f>
        <v>108.964</v>
      </c>
      <c r="K121">
        <f>IFERROR(VLOOKUP($A121, CDS3Y_bbg!J$5:K$241,2), -1)</f>
        <v>41819</v>
      </c>
      <c r="L121">
        <f>IFERROR(VLOOKUP($A121, CDS3Y_bbg!K$5:L$241,2), -1)</f>
        <v>220.33600000000001</v>
      </c>
      <c r="M121">
        <f>IFERROR(VLOOKUP($A121, CDS3Y_bbg!L$5:M$241,2), -1)</f>
        <v>40469</v>
      </c>
      <c r="N121">
        <f>IFERROR(VLOOKUP($A121, CDS3Y_bbg!M$5:N$241,2), -1)</f>
        <v>88.238</v>
      </c>
      <c r="O121">
        <f>IFERROR(VLOOKUP($A121, CDS3Y_bbg!N$5:O$241,2), -1)</f>
        <v>40289</v>
      </c>
      <c r="P121">
        <f>IFERROR(VLOOKUP($A121, CDS3Y_bbg!O$5:P$241,2), -1)</f>
        <v>-1</v>
      </c>
      <c r="Q121">
        <f>IFERROR(VLOOKUP($A121, CDS3Y_bbg!P$5:Q$241,2), -1)</f>
        <v>44377</v>
      </c>
      <c r="R121">
        <f>IFERROR(VLOOKUP($A121, CDS3Y_bbg!Q$5:R$241,2), -1)</f>
        <v>100.67</v>
      </c>
      <c r="S121">
        <f>IFERROR(VLOOKUP($A121, CDS3Y_bbg!R$5:S$241,2), -1)</f>
        <v>43337</v>
      </c>
      <c r="T121">
        <f>IFERROR(VLOOKUP($A121, CDS3Y_bbg!S$5:T$241,2), -1)</f>
        <v>139.91499999999999</v>
      </c>
      <c r="U121">
        <f>IFERROR(VLOOKUP($A121, CDS3Y_bbg!T$5:U$241,2), -1)</f>
        <v>42062</v>
      </c>
      <c r="V121">
        <f>IFERROR(VLOOKUP($A121, CDS3Y_bbg!U$5:V$241,2), -1)</f>
        <v>110.001</v>
      </c>
      <c r="W121">
        <f>IFERROR(VLOOKUP($A121, CDS3Y_bbg!V$5:W$241,2), -1)</f>
        <v>42283</v>
      </c>
      <c r="X121">
        <f>IFERROR(VLOOKUP($A121, CDS3Y_bbg!W$5:X$241,2), -1)</f>
        <v>159.60599999999999</v>
      </c>
      <c r="Y121">
        <f>IFERROR(VLOOKUP($A121, CDS3Y_bbg!X$5:Y$241,2), -1)</f>
        <v>44468</v>
      </c>
      <c r="Z121">
        <f>IFERROR(VLOOKUP($A121, CDS3Y_bbg!Y$5:Z$241,2), -1)</f>
        <v>111.21299999999999</v>
      </c>
      <c r="AA121">
        <f>IFERROR(VLOOKUP($A121, CDS3Y_bbg!Z$5:AA$241,2), -1)</f>
        <v>40481</v>
      </c>
      <c r="AB121">
        <f>IFERROR(VLOOKUP($A121, CDS3Y_bbg!AA$5:AB$241,2), -1)</f>
        <v>91.010999999999996</v>
      </c>
      <c r="AC121">
        <f>IFERROR(VLOOKUP($A121, CDS3Y_bbg!AB$5:AC$241,2), -1)</f>
        <v>42676</v>
      </c>
      <c r="AD121">
        <f>IFERROR(VLOOKUP($A121, CDS3Y_bbg!AC$5:AD$241,2), -1)</f>
        <v>149.44900000000001</v>
      </c>
      <c r="AE121">
        <f>IFERROR(VLOOKUP($A121, CDS3Y_bbg!AD$5:AE$241,2), -1)</f>
        <v>41149</v>
      </c>
      <c r="AF121">
        <f>IFERROR(VLOOKUP($A121, CDS3Y_bbg!AE$5:AF$241,2), -1)</f>
        <v>23.651</v>
      </c>
      <c r="AG121">
        <f>IFERROR(VLOOKUP($A121, CDS3Y_bbg!AF$5:AG$241,2), -1)</f>
        <v>42004</v>
      </c>
      <c r="AH121">
        <f>IFERROR(VLOOKUP($A121, CDS3Y_bbg!AG$5:AH$241,2), -1)</f>
        <v>-1</v>
      </c>
      <c r="AI121">
        <f>IFERROR(VLOOKUP($A121, CDS3Y_bbg!AH$5:AI$241,2), -1)</f>
        <v>-1</v>
      </c>
      <c r="AJ121">
        <f>IFERROR(VLOOKUP($A121, CDS3Y_bbg!AI$5:AJ$241,2), -1)</f>
        <v>-1</v>
      </c>
      <c r="AK121">
        <f>IFERROR(VLOOKUP($A121, CDS3Y_bbg!AJ$5:AK$241,2), -1)</f>
        <v>-1</v>
      </c>
      <c r="AL121">
        <f>IFERROR(VLOOKUP($A121, CDS3Y_bbg!AK$5:AL$241,2), -1)</f>
        <v>-1</v>
      </c>
      <c r="AM121">
        <f>IFERROR(VLOOKUP($A121, CDS3Y_bbg!AL$5:AM$241,2), -1)</f>
        <v>-1</v>
      </c>
      <c r="AN121">
        <f>IFERROR(VLOOKUP($A121, CDS3Y_bbg!AM$5:AN$241,2), -1)</f>
        <v>-1</v>
      </c>
      <c r="AO121">
        <f>IFERROR(VLOOKUP($A121, CDS3Y_bbg!AN$5:AO$241,2), -1)</f>
        <v>43424</v>
      </c>
      <c r="AP121">
        <f>IFERROR(VLOOKUP($A121, CDS3Y_bbg!AO$5:AP$241,2), -1)</f>
        <v>-1</v>
      </c>
      <c r="AQ121">
        <f>IFERROR(VLOOKUP($A121, CDS3Y_bbg!AP$5:AQ$241,2), -1)</f>
        <v>44625</v>
      </c>
      <c r="AR121">
        <f>IFERROR(VLOOKUP($A121, CDS3Y_bbg!AQ$5:AR$241,2), -1)</f>
        <v>-1</v>
      </c>
      <c r="AS121">
        <f>IFERROR(VLOOKUP($A121, CDS3Y_bbg!AR$5:AS$241,2), -1)</f>
        <v>44626</v>
      </c>
      <c r="AT121">
        <f>IFERROR(VLOOKUP($A121, CDS3Y_bbg!AS$5:AT$241,2), -1)</f>
        <v>2.2189999999999999</v>
      </c>
      <c r="AU121">
        <f>IFERROR(VLOOKUP($A121, CDS3Y_bbg!AT$5:AU$241,2), -1)</f>
        <v>-1</v>
      </c>
      <c r="AV121">
        <f>IFERROR(VLOOKUP($A121, CDS3Y_bbg!AU$5:AV$241,2), -1)</f>
        <v>-1</v>
      </c>
      <c r="AW121">
        <f>IFERROR(VLOOKUP($A121, CDS3Y_bbg!AV$5:AW$241,2), -1)</f>
        <v>41863</v>
      </c>
      <c r="AX121">
        <f>IFERROR(VLOOKUP($A121, CDS3Y_bbg!AW$5:AX$241,2), -1)</f>
        <v>99.834999999999994</v>
      </c>
      <c r="AY121">
        <f>IFERROR(VLOOKUP($A121, CDS3Y_bbg!AX$5:AY$241,2), -1)</f>
        <v>43402</v>
      </c>
      <c r="AZ121">
        <f>IFERROR(VLOOKUP($A121, CDS3Y_bbg!AY$5:AZ$241,2), -1)</f>
        <v>86.5</v>
      </c>
      <c r="BA121">
        <f>IFERROR(VLOOKUP($A121, CDS3Y_bbg!AZ$5:BA$241,2), -1)</f>
        <v>-1</v>
      </c>
      <c r="BB121">
        <f>IFERROR(VLOOKUP($A121, CDS3Y_bbg!BA$5:BB$241,2), -1)</f>
        <v>-1</v>
      </c>
      <c r="BC121">
        <f>IFERROR(VLOOKUP($A121, CDS3Y_bbg!BB$5:BC$241,2), -1)</f>
        <v>41722</v>
      </c>
      <c r="BD121">
        <f>IFERROR(VLOOKUP($A121, CDS3Y_bbg!BC$5:BD$241,2), -1)</f>
        <v>-1</v>
      </c>
      <c r="BE121">
        <f>IFERROR(VLOOKUP($A121, CDS3Y_bbg!BD$5:BE$241,2), -1)</f>
        <v>-1</v>
      </c>
      <c r="BF121">
        <f>IFERROR(VLOOKUP($A121, CDS3Y_bbg!BE$5:BF$241,2), -1)</f>
        <v>-1</v>
      </c>
      <c r="BG121">
        <f>IFERROR(VLOOKUP($A121, CDS3Y_bbg!BF$5:BG$241,2), -1)</f>
        <v>-1</v>
      </c>
      <c r="BH121">
        <f>IFERROR(VLOOKUP($A121, CDS3Y_bbg!BG$5:BH$241,2), -1)</f>
        <v>-1</v>
      </c>
      <c r="BI121">
        <f>IFERROR(VLOOKUP($A121, CDS3Y_bbg!BH$5:BI$241,2), -1)</f>
        <v>43424</v>
      </c>
      <c r="BJ121">
        <f>IFERROR(VLOOKUP($A121, CDS3Y_bbg!BI$5:BJ$241,2), -1)</f>
        <v>-1</v>
      </c>
      <c r="BK121">
        <f>IFERROR(VLOOKUP($A121, CDS3Y_bbg!BJ$5:BK$241,2), -1)</f>
        <v>-1</v>
      </c>
      <c r="BL121">
        <f>IFERROR(VLOOKUP($A121, CDS3Y_bbg!BK$5:BL$241,2), -1)</f>
        <v>-1</v>
      </c>
      <c r="BM121">
        <f>IFERROR(VLOOKUP($A121, CDS3Y_bbg!BL$5:BM$241,2), -1)</f>
        <v>43424</v>
      </c>
      <c r="BN121">
        <f>IFERROR(VLOOKUP($A121, CDS3Y_bbg!BM$5:BN$241,2), -1)</f>
        <v>-1</v>
      </c>
      <c r="BO121">
        <f>IFERROR(VLOOKUP($A121, CDS3Y_bbg!BN$5:BO$241,2), -1)</f>
        <v>43426</v>
      </c>
      <c r="BP121">
        <f>IFERROR(VLOOKUP($A121, CDS3Y_bbg!BO$5:BP$241,2), -1)</f>
        <v>-1</v>
      </c>
      <c r="BQ121">
        <f>IFERROR(VLOOKUP($A121, CDS3Y_bbg!BP$5:BQ$241,2), -1)</f>
        <v>-1</v>
      </c>
      <c r="BR121">
        <f>IFERROR(VLOOKUP($A121, CDS3Y_bbg!BQ$5:BR$241,2), -1)</f>
        <v>-1</v>
      </c>
      <c r="BS121">
        <f>IFERROR(VLOOKUP($A121, CDS3Y_bbg!BR$5:BS$241,2), -1)</f>
        <v>43426</v>
      </c>
      <c r="BT121">
        <f>IFERROR(VLOOKUP($A121, CDS3Y_bbg!BS$5:BT$241,2), -1)</f>
        <v>-1</v>
      </c>
      <c r="BU121">
        <f>IFERROR(VLOOKUP($A121, CDS3Y_bbg!BT$5:BU$241,2), -1)</f>
        <v>-1</v>
      </c>
      <c r="BV121">
        <f>IFERROR(VLOOKUP($A121, CDS3Y_bbg!BU$5:BV$241,2), -1)</f>
        <v>-1</v>
      </c>
      <c r="BW121">
        <f>IFERROR(VLOOKUP($A121, CDS3Y_bbg!BV$5:BW$241,2), -1)</f>
        <v>41915</v>
      </c>
      <c r="BX121">
        <f>IFERROR(VLOOKUP($A121, CDS3Y_bbg!BW$5:BX$241,2), -1)</f>
        <v>180.001</v>
      </c>
      <c r="BY121">
        <f>IFERROR(VLOOKUP($A121, CDS3Y_bbg!BX$5:BY$241,2), -1)</f>
        <v>-1</v>
      </c>
      <c r="BZ121">
        <f>IFERROR(VLOOKUP($A121, CDS3Y_bbg!BY$5:BZ$241,2), -1)</f>
        <v>-1</v>
      </c>
      <c r="CA121">
        <f>IFERROR(VLOOKUP($A121, CDS3Y_bbg!BZ$5:CA$241,2), -1)</f>
        <v>41911</v>
      </c>
      <c r="CB121">
        <f>IFERROR(VLOOKUP($A121, CDS3Y_bbg!CA$5:CB$241,2), -1)</f>
        <v>602</v>
      </c>
      <c r="CC121">
        <f>IFERROR(VLOOKUP($A121, CDS3Y_bbg!CB$5:CC$241,2), -1)</f>
        <v>41912</v>
      </c>
      <c r="CD121">
        <f>IFERROR(VLOOKUP($A121, CDS3Y_bbg!CC$5:CD$241,2), -1)</f>
        <v>323.16699999999997</v>
      </c>
      <c r="CE121">
        <f>IFERROR(VLOOKUP($A121, CDS3Y_bbg!CD$5:CE$241,2), -1)</f>
        <v>43332</v>
      </c>
      <c r="CF121">
        <f>IFERROR(VLOOKUP($A121, CDS3Y_bbg!CE$5:CF$241,2), -1)</f>
        <v>65.832999999999998</v>
      </c>
      <c r="CG121">
        <f>IFERROR(VLOOKUP($A121, CDS3Y_bbg!CF$5:CG$241,2), -1)</f>
        <v>41893</v>
      </c>
      <c r="CH121">
        <f>IFERROR(VLOOKUP($A121, CDS3Y_bbg!CG$5:CH$241,2), -1)</f>
        <v>77.5</v>
      </c>
      <c r="CI121">
        <f>IFERROR(VLOOKUP($A121, CDS3Y_bbg!CH$5:CI$241,2), -1)</f>
        <v>-1</v>
      </c>
      <c r="CJ121">
        <f>IFERROR(VLOOKUP($A121, CDS3Y_bbg!CI$5:CJ$241,2), -1)</f>
        <v>-1</v>
      </c>
      <c r="CK121">
        <f>IFERROR(VLOOKUP($A121, CDS3Y_bbg!CJ$5:CK$241,2), -1)</f>
        <v>41844</v>
      </c>
      <c r="CL121">
        <f>IFERROR(VLOOKUP($A121, CDS3Y_bbg!CK$5:CL$241,2), -1)</f>
        <v>208.67099999999999</v>
      </c>
      <c r="CM121">
        <f>IFERROR(VLOOKUP($A121, CDS3Y_bbg!CL$5:CM$241,2), -1)</f>
        <v>-1</v>
      </c>
      <c r="CN121">
        <f>IFERROR(VLOOKUP($A121, CDS3Y_bbg!CM$5:CN$241,2), -1)</f>
        <v>-1</v>
      </c>
    </row>
    <row r="122" spans="1:92" x14ac:dyDescent="0.25">
      <c r="A122" s="1">
        <v>40207</v>
      </c>
      <c r="B122">
        <f>IFERROR(VLOOKUP($A122, CDS3Y_bbg!A$5:B$241,2), -1)</f>
        <v>111.104</v>
      </c>
      <c r="C122">
        <f>IFERROR(VLOOKUP($A122, CDS3Y_bbg!B$5:C$241,2), -1)</f>
        <v>41831</v>
      </c>
      <c r="D122">
        <f>IFERROR(VLOOKUP($A122, CDS3Y_bbg!C$5:D$241,2), -1)</f>
        <v>230.821</v>
      </c>
      <c r="E122">
        <f>IFERROR(VLOOKUP($A122, CDS3Y_bbg!D$5:E$241,2), -1)</f>
        <v>44895</v>
      </c>
      <c r="F122">
        <f>IFERROR(VLOOKUP($A122, CDS3Y_bbg!E$5:F$241,2), -1)</f>
        <v>59.357999999999997</v>
      </c>
      <c r="G122">
        <f>IFERROR(VLOOKUP($A122, CDS3Y_bbg!F$5:G$241,2), -1)</f>
        <v>40360</v>
      </c>
      <c r="H122">
        <f>IFERROR(VLOOKUP($A122, CDS3Y_bbg!G$5:H$241,2), -1)</f>
        <v>48.036000000000001</v>
      </c>
      <c r="I122">
        <f>IFERROR(VLOOKUP($A122, CDS3Y_bbg!H$5:I$241,2), -1)</f>
        <v>44834</v>
      </c>
      <c r="J122">
        <f>IFERROR(VLOOKUP($A122, CDS3Y_bbg!I$5:J$241,2), -1)</f>
        <v>132.548</v>
      </c>
      <c r="K122">
        <f>IFERROR(VLOOKUP($A122, CDS3Y_bbg!J$5:K$241,2), -1)</f>
        <v>41819</v>
      </c>
      <c r="L122">
        <f>IFERROR(VLOOKUP($A122, CDS3Y_bbg!K$5:L$241,2), -1)</f>
        <v>229.46799999999999</v>
      </c>
      <c r="M122">
        <f>IFERROR(VLOOKUP($A122, CDS3Y_bbg!L$5:M$241,2), -1)</f>
        <v>40469</v>
      </c>
      <c r="N122">
        <f>IFERROR(VLOOKUP($A122, CDS3Y_bbg!M$5:N$241,2), -1)</f>
        <v>74.001000000000005</v>
      </c>
      <c r="O122">
        <f>IFERROR(VLOOKUP($A122, CDS3Y_bbg!N$5:O$241,2), -1)</f>
        <v>40289</v>
      </c>
      <c r="P122">
        <f>IFERROR(VLOOKUP($A122, CDS3Y_bbg!O$5:P$241,2), -1)</f>
        <v>-1</v>
      </c>
      <c r="Q122">
        <f>IFERROR(VLOOKUP($A122, CDS3Y_bbg!P$5:Q$241,2), -1)</f>
        <v>44377</v>
      </c>
      <c r="R122">
        <f>IFERROR(VLOOKUP($A122, CDS3Y_bbg!Q$5:R$241,2), -1)</f>
        <v>116.548</v>
      </c>
      <c r="S122">
        <f>IFERROR(VLOOKUP($A122, CDS3Y_bbg!R$5:S$241,2), -1)</f>
        <v>43337</v>
      </c>
      <c r="T122">
        <f>IFERROR(VLOOKUP($A122, CDS3Y_bbg!S$5:T$241,2), -1)</f>
        <v>134.88900000000001</v>
      </c>
      <c r="U122">
        <f>IFERROR(VLOOKUP($A122, CDS3Y_bbg!T$5:U$241,2), -1)</f>
        <v>42062</v>
      </c>
      <c r="V122">
        <f>IFERROR(VLOOKUP($A122, CDS3Y_bbg!U$5:V$241,2), -1)</f>
        <v>110.167</v>
      </c>
      <c r="W122">
        <f>IFERROR(VLOOKUP($A122, CDS3Y_bbg!V$5:W$241,2), -1)</f>
        <v>42283</v>
      </c>
      <c r="X122">
        <f>IFERROR(VLOOKUP($A122, CDS3Y_bbg!W$5:X$241,2), -1)</f>
        <v>166.91399999999999</v>
      </c>
      <c r="Y122">
        <f>IFERROR(VLOOKUP($A122, CDS3Y_bbg!X$5:Y$241,2), -1)</f>
        <v>44468</v>
      </c>
      <c r="Z122">
        <f>IFERROR(VLOOKUP($A122, CDS3Y_bbg!Y$5:Z$241,2), -1)</f>
        <v>133.19200000000001</v>
      </c>
      <c r="AA122">
        <f>IFERROR(VLOOKUP($A122, CDS3Y_bbg!Z$5:AA$241,2), -1)</f>
        <v>40481</v>
      </c>
      <c r="AB122">
        <f>IFERROR(VLOOKUP($A122, CDS3Y_bbg!AA$5:AB$241,2), -1)</f>
        <v>76.451999999999998</v>
      </c>
      <c r="AC122">
        <f>IFERROR(VLOOKUP($A122, CDS3Y_bbg!AB$5:AC$241,2), -1)</f>
        <v>42676</v>
      </c>
      <c r="AD122">
        <f>IFERROR(VLOOKUP($A122, CDS3Y_bbg!AC$5:AD$241,2), -1)</f>
        <v>162.983</v>
      </c>
      <c r="AE122">
        <f>IFERROR(VLOOKUP($A122, CDS3Y_bbg!AD$5:AE$241,2), -1)</f>
        <v>41149</v>
      </c>
      <c r="AF122">
        <f>IFERROR(VLOOKUP($A122, CDS3Y_bbg!AE$5:AF$241,2), -1)</f>
        <v>29.062000000000001</v>
      </c>
      <c r="AG122">
        <f>IFERROR(VLOOKUP($A122, CDS3Y_bbg!AF$5:AG$241,2), -1)</f>
        <v>42004</v>
      </c>
      <c r="AH122">
        <f>IFERROR(VLOOKUP($A122, CDS3Y_bbg!AG$5:AH$241,2), -1)</f>
        <v>-1</v>
      </c>
      <c r="AI122">
        <f>IFERROR(VLOOKUP($A122, CDS3Y_bbg!AH$5:AI$241,2), -1)</f>
        <v>-1</v>
      </c>
      <c r="AJ122">
        <f>IFERROR(VLOOKUP($A122, CDS3Y_bbg!AI$5:AJ$241,2), -1)</f>
        <v>-1</v>
      </c>
      <c r="AK122">
        <f>IFERROR(VLOOKUP($A122, CDS3Y_bbg!AJ$5:AK$241,2), -1)</f>
        <v>-1</v>
      </c>
      <c r="AL122">
        <f>IFERROR(VLOOKUP($A122, CDS3Y_bbg!AK$5:AL$241,2), -1)</f>
        <v>-1</v>
      </c>
      <c r="AM122">
        <f>IFERROR(VLOOKUP($A122, CDS3Y_bbg!AL$5:AM$241,2), -1)</f>
        <v>-1</v>
      </c>
      <c r="AN122">
        <f>IFERROR(VLOOKUP($A122, CDS3Y_bbg!AM$5:AN$241,2), -1)</f>
        <v>-1</v>
      </c>
      <c r="AO122">
        <f>IFERROR(VLOOKUP($A122, CDS3Y_bbg!AN$5:AO$241,2), -1)</f>
        <v>43424</v>
      </c>
      <c r="AP122">
        <f>IFERROR(VLOOKUP($A122, CDS3Y_bbg!AO$5:AP$241,2), -1)</f>
        <v>-1</v>
      </c>
      <c r="AQ122">
        <f>IFERROR(VLOOKUP($A122, CDS3Y_bbg!AP$5:AQ$241,2), -1)</f>
        <v>44625</v>
      </c>
      <c r="AR122">
        <f>IFERROR(VLOOKUP($A122, CDS3Y_bbg!AQ$5:AR$241,2), -1)</f>
        <v>-1</v>
      </c>
      <c r="AS122">
        <f>IFERROR(VLOOKUP($A122, CDS3Y_bbg!AR$5:AS$241,2), -1)</f>
        <v>44626</v>
      </c>
      <c r="AT122">
        <f>IFERROR(VLOOKUP($A122, CDS3Y_bbg!AS$5:AT$241,2), -1)</f>
        <v>2.2189999999999999</v>
      </c>
      <c r="AU122">
        <f>IFERROR(VLOOKUP($A122, CDS3Y_bbg!AT$5:AU$241,2), -1)</f>
        <v>-1</v>
      </c>
      <c r="AV122">
        <f>IFERROR(VLOOKUP($A122, CDS3Y_bbg!AU$5:AV$241,2), -1)</f>
        <v>-1</v>
      </c>
      <c r="AW122">
        <f>IFERROR(VLOOKUP($A122, CDS3Y_bbg!AV$5:AW$241,2), -1)</f>
        <v>41863</v>
      </c>
      <c r="AX122">
        <f>IFERROR(VLOOKUP($A122, CDS3Y_bbg!AW$5:AX$241,2), -1)</f>
        <v>100.72199999999999</v>
      </c>
      <c r="AY122">
        <f>IFERROR(VLOOKUP($A122, CDS3Y_bbg!AX$5:AY$241,2), -1)</f>
        <v>43402</v>
      </c>
      <c r="AZ122">
        <f>IFERROR(VLOOKUP($A122, CDS3Y_bbg!AY$5:AZ$241,2), -1)</f>
        <v>99.5</v>
      </c>
      <c r="BA122">
        <f>IFERROR(VLOOKUP($A122, CDS3Y_bbg!AZ$5:BA$241,2), -1)</f>
        <v>-1</v>
      </c>
      <c r="BB122">
        <f>IFERROR(VLOOKUP($A122, CDS3Y_bbg!BA$5:BB$241,2), -1)</f>
        <v>-1</v>
      </c>
      <c r="BC122">
        <f>IFERROR(VLOOKUP($A122, CDS3Y_bbg!BB$5:BC$241,2), -1)</f>
        <v>41722</v>
      </c>
      <c r="BD122">
        <f>IFERROR(VLOOKUP($A122, CDS3Y_bbg!BC$5:BD$241,2), -1)</f>
        <v>-1</v>
      </c>
      <c r="BE122">
        <f>IFERROR(VLOOKUP($A122, CDS3Y_bbg!BD$5:BE$241,2), -1)</f>
        <v>-1</v>
      </c>
      <c r="BF122">
        <f>IFERROR(VLOOKUP($A122, CDS3Y_bbg!BE$5:BF$241,2), -1)</f>
        <v>-1</v>
      </c>
      <c r="BG122">
        <f>IFERROR(VLOOKUP($A122, CDS3Y_bbg!BF$5:BG$241,2), -1)</f>
        <v>-1</v>
      </c>
      <c r="BH122">
        <f>IFERROR(VLOOKUP($A122, CDS3Y_bbg!BG$5:BH$241,2), -1)</f>
        <v>-1</v>
      </c>
      <c r="BI122">
        <f>IFERROR(VLOOKUP($A122, CDS3Y_bbg!BH$5:BI$241,2), -1)</f>
        <v>43424</v>
      </c>
      <c r="BJ122">
        <f>IFERROR(VLOOKUP($A122, CDS3Y_bbg!BI$5:BJ$241,2), -1)</f>
        <v>-1</v>
      </c>
      <c r="BK122">
        <f>IFERROR(VLOOKUP($A122, CDS3Y_bbg!BJ$5:BK$241,2), -1)</f>
        <v>-1</v>
      </c>
      <c r="BL122">
        <f>IFERROR(VLOOKUP($A122, CDS3Y_bbg!BK$5:BL$241,2), -1)</f>
        <v>-1</v>
      </c>
      <c r="BM122">
        <f>IFERROR(VLOOKUP($A122, CDS3Y_bbg!BL$5:BM$241,2), -1)</f>
        <v>43424</v>
      </c>
      <c r="BN122">
        <f>IFERROR(VLOOKUP($A122, CDS3Y_bbg!BM$5:BN$241,2), -1)</f>
        <v>-1</v>
      </c>
      <c r="BO122">
        <f>IFERROR(VLOOKUP($A122, CDS3Y_bbg!BN$5:BO$241,2), -1)</f>
        <v>43426</v>
      </c>
      <c r="BP122">
        <f>IFERROR(VLOOKUP($A122, CDS3Y_bbg!BO$5:BP$241,2), -1)</f>
        <v>-1</v>
      </c>
      <c r="BQ122">
        <f>IFERROR(VLOOKUP($A122, CDS3Y_bbg!BP$5:BQ$241,2), -1)</f>
        <v>-1</v>
      </c>
      <c r="BR122">
        <f>IFERROR(VLOOKUP($A122, CDS3Y_bbg!BQ$5:BR$241,2), -1)</f>
        <v>-1</v>
      </c>
      <c r="BS122">
        <f>IFERROR(VLOOKUP($A122, CDS3Y_bbg!BR$5:BS$241,2), -1)</f>
        <v>43426</v>
      </c>
      <c r="BT122">
        <f>IFERROR(VLOOKUP($A122, CDS3Y_bbg!BS$5:BT$241,2), -1)</f>
        <v>-1</v>
      </c>
      <c r="BU122">
        <f>IFERROR(VLOOKUP($A122, CDS3Y_bbg!BT$5:BU$241,2), -1)</f>
        <v>-1</v>
      </c>
      <c r="BV122">
        <f>IFERROR(VLOOKUP($A122, CDS3Y_bbg!BU$5:BV$241,2), -1)</f>
        <v>-1</v>
      </c>
      <c r="BW122">
        <f>IFERROR(VLOOKUP($A122, CDS3Y_bbg!BV$5:BW$241,2), -1)</f>
        <v>41915</v>
      </c>
      <c r="BX122">
        <f>IFERROR(VLOOKUP($A122, CDS3Y_bbg!BW$5:BX$241,2), -1)</f>
        <v>126.167</v>
      </c>
      <c r="BY122">
        <f>IFERROR(VLOOKUP($A122, CDS3Y_bbg!BX$5:BY$241,2), -1)</f>
        <v>-1</v>
      </c>
      <c r="BZ122">
        <f>IFERROR(VLOOKUP($A122, CDS3Y_bbg!BY$5:BZ$241,2), -1)</f>
        <v>-1</v>
      </c>
      <c r="CA122">
        <f>IFERROR(VLOOKUP($A122, CDS3Y_bbg!BZ$5:CA$241,2), -1)</f>
        <v>41911</v>
      </c>
      <c r="CB122">
        <f>IFERROR(VLOOKUP($A122, CDS3Y_bbg!CA$5:CB$241,2), -1)</f>
        <v>526.66700000000003</v>
      </c>
      <c r="CC122">
        <f>IFERROR(VLOOKUP($A122, CDS3Y_bbg!CB$5:CC$241,2), -1)</f>
        <v>41912</v>
      </c>
      <c r="CD122">
        <f>IFERROR(VLOOKUP($A122, CDS3Y_bbg!CC$5:CD$241,2), -1)</f>
        <v>277.66699999999997</v>
      </c>
      <c r="CE122">
        <f>IFERROR(VLOOKUP($A122, CDS3Y_bbg!CD$5:CE$241,2), -1)</f>
        <v>43332</v>
      </c>
      <c r="CF122">
        <f>IFERROR(VLOOKUP($A122, CDS3Y_bbg!CE$5:CF$241,2), -1)</f>
        <v>68.5</v>
      </c>
      <c r="CG122">
        <f>IFERROR(VLOOKUP($A122, CDS3Y_bbg!CF$5:CG$241,2), -1)</f>
        <v>41893</v>
      </c>
      <c r="CH122">
        <f>IFERROR(VLOOKUP($A122, CDS3Y_bbg!CG$5:CH$241,2), -1)</f>
        <v>78.832999999999998</v>
      </c>
      <c r="CI122">
        <f>IFERROR(VLOOKUP($A122, CDS3Y_bbg!CH$5:CI$241,2), -1)</f>
        <v>-1</v>
      </c>
      <c r="CJ122">
        <f>IFERROR(VLOOKUP($A122, CDS3Y_bbg!CI$5:CJ$241,2), -1)</f>
        <v>-1</v>
      </c>
      <c r="CK122">
        <f>IFERROR(VLOOKUP($A122, CDS3Y_bbg!CJ$5:CK$241,2), -1)</f>
        <v>41844</v>
      </c>
      <c r="CL122">
        <f>IFERROR(VLOOKUP($A122, CDS3Y_bbg!CK$5:CL$241,2), -1)</f>
        <v>211.239</v>
      </c>
      <c r="CM122">
        <f>IFERROR(VLOOKUP($A122, CDS3Y_bbg!CL$5:CM$241,2), -1)</f>
        <v>-1</v>
      </c>
      <c r="CN122">
        <f>IFERROR(VLOOKUP($A122, CDS3Y_bbg!CM$5:CN$241,2), -1)</f>
        <v>-1</v>
      </c>
    </row>
    <row r="123" spans="1:92" x14ac:dyDescent="0.25">
      <c r="A123" s="1">
        <v>40235</v>
      </c>
      <c r="B123">
        <f>IFERROR(VLOOKUP($A123, CDS3Y_bbg!A$5:B$241,2), -1)</f>
        <v>99.489000000000004</v>
      </c>
      <c r="C123">
        <f>IFERROR(VLOOKUP($A123, CDS3Y_bbg!B$5:C$241,2), -1)</f>
        <v>41831</v>
      </c>
      <c r="D123">
        <f>IFERROR(VLOOKUP($A123, CDS3Y_bbg!C$5:D$241,2), -1)</f>
        <v>236.005</v>
      </c>
      <c r="E123">
        <f>IFERROR(VLOOKUP($A123, CDS3Y_bbg!D$5:E$241,2), -1)</f>
        <v>44895</v>
      </c>
      <c r="F123">
        <f>IFERROR(VLOOKUP($A123, CDS3Y_bbg!E$5:F$241,2), -1)</f>
        <v>55.253999999999998</v>
      </c>
      <c r="G123">
        <f>IFERROR(VLOOKUP($A123, CDS3Y_bbg!F$5:G$241,2), -1)</f>
        <v>40360</v>
      </c>
      <c r="H123">
        <f>IFERROR(VLOOKUP($A123, CDS3Y_bbg!G$5:H$241,2), -1)</f>
        <v>-1</v>
      </c>
      <c r="I123">
        <f>IFERROR(VLOOKUP($A123, CDS3Y_bbg!H$5:I$241,2), -1)</f>
        <v>44834</v>
      </c>
      <c r="J123">
        <f>IFERROR(VLOOKUP($A123, CDS3Y_bbg!I$5:J$241,2), -1)</f>
        <v>124.622</v>
      </c>
      <c r="K123">
        <f>IFERROR(VLOOKUP($A123, CDS3Y_bbg!J$5:K$241,2), -1)</f>
        <v>41819</v>
      </c>
      <c r="L123">
        <f>IFERROR(VLOOKUP($A123, CDS3Y_bbg!K$5:L$241,2), -1)</f>
        <v>224.935</v>
      </c>
      <c r="M123">
        <f>IFERROR(VLOOKUP($A123, CDS3Y_bbg!L$5:M$241,2), -1)</f>
        <v>40469</v>
      </c>
      <c r="N123">
        <f>IFERROR(VLOOKUP($A123, CDS3Y_bbg!M$5:N$241,2), -1)</f>
        <v>74.001000000000005</v>
      </c>
      <c r="O123">
        <f>IFERROR(VLOOKUP($A123, CDS3Y_bbg!N$5:O$241,2), -1)</f>
        <v>40289</v>
      </c>
      <c r="P123">
        <f>IFERROR(VLOOKUP($A123, CDS3Y_bbg!O$5:P$241,2), -1)</f>
        <v>-1</v>
      </c>
      <c r="Q123">
        <f>IFERROR(VLOOKUP($A123, CDS3Y_bbg!P$5:Q$241,2), -1)</f>
        <v>44377</v>
      </c>
      <c r="R123">
        <f>IFERROR(VLOOKUP($A123, CDS3Y_bbg!Q$5:R$241,2), -1)</f>
        <v>95.965000000000003</v>
      </c>
      <c r="S123">
        <f>IFERROR(VLOOKUP($A123, CDS3Y_bbg!R$5:S$241,2), -1)</f>
        <v>43337</v>
      </c>
      <c r="T123">
        <f>IFERROR(VLOOKUP($A123, CDS3Y_bbg!S$5:T$241,2), -1)</f>
        <v>163.92099999999999</v>
      </c>
      <c r="U123">
        <f>IFERROR(VLOOKUP($A123, CDS3Y_bbg!T$5:U$241,2), -1)</f>
        <v>42062</v>
      </c>
      <c r="V123">
        <f>IFERROR(VLOOKUP($A123, CDS3Y_bbg!U$5:V$241,2), -1)</f>
        <v>108.035</v>
      </c>
      <c r="W123">
        <f>IFERROR(VLOOKUP($A123, CDS3Y_bbg!V$5:W$241,2), -1)</f>
        <v>42283</v>
      </c>
      <c r="X123">
        <f>IFERROR(VLOOKUP($A123, CDS3Y_bbg!W$5:X$241,2), -1)</f>
        <v>153.416</v>
      </c>
      <c r="Y123">
        <f>IFERROR(VLOOKUP($A123, CDS3Y_bbg!X$5:Y$241,2), -1)</f>
        <v>44468</v>
      </c>
      <c r="Z123">
        <f>IFERROR(VLOOKUP($A123, CDS3Y_bbg!Y$5:Z$241,2), -1)</f>
        <v>132.297</v>
      </c>
      <c r="AA123">
        <f>IFERROR(VLOOKUP($A123, CDS3Y_bbg!Z$5:AA$241,2), -1)</f>
        <v>40481</v>
      </c>
      <c r="AB123">
        <f>IFERROR(VLOOKUP($A123, CDS3Y_bbg!AA$5:AB$241,2), -1)</f>
        <v>76.451999999999998</v>
      </c>
      <c r="AC123">
        <f>IFERROR(VLOOKUP($A123, CDS3Y_bbg!AB$5:AC$241,2), -1)</f>
        <v>42676</v>
      </c>
      <c r="AD123">
        <f>IFERROR(VLOOKUP($A123, CDS3Y_bbg!AC$5:AD$241,2), -1)</f>
        <v>166.24799999999999</v>
      </c>
      <c r="AE123">
        <f>IFERROR(VLOOKUP($A123, CDS3Y_bbg!AD$5:AE$241,2), -1)</f>
        <v>41149</v>
      </c>
      <c r="AF123">
        <f>IFERROR(VLOOKUP($A123, CDS3Y_bbg!AE$5:AF$241,2), -1)</f>
        <v>39.551000000000002</v>
      </c>
      <c r="AG123">
        <f>IFERROR(VLOOKUP($A123, CDS3Y_bbg!AF$5:AG$241,2), -1)</f>
        <v>42004</v>
      </c>
      <c r="AH123">
        <f>IFERROR(VLOOKUP($A123, CDS3Y_bbg!AG$5:AH$241,2), -1)</f>
        <v>-1</v>
      </c>
      <c r="AI123">
        <f>IFERROR(VLOOKUP($A123, CDS3Y_bbg!AH$5:AI$241,2), -1)</f>
        <v>-1</v>
      </c>
      <c r="AJ123">
        <f>IFERROR(VLOOKUP($A123, CDS3Y_bbg!AI$5:AJ$241,2), -1)</f>
        <v>-1</v>
      </c>
      <c r="AK123">
        <f>IFERROR(VLOOKUP($A123, CDS3Y_bbg!AJ$5:AK$241,2), -1)</f>
        <v>-1</v>
      </c>
      <c r="AL123">
        <f>IFERROR(VLOOKUP($A123, CDS3Y_bbg!AK$5:AL$241,2), -1)</f>
        <v>-1</v>
      </c>
      <c r="AM123">
        <f>IFERROR(VLOOKUP($A123, CDS3Y_bbg!AL$5:AM$241,2), -1)</f>
        <v>-1</v>
      </c>
      <c r="AN123">
        <f>IFERROR(VLOOKUP($A123, CDS3Y_bbg!AM$5:AN$241,2), -1)</f>
        <v>-1</v>
      </c>
      <c r="AO123">
        <f>IFERROR(VLOOKUP($A123, CDS3Y_bbg!AN$5:AO$241,2), -1)</f>
        <v>43424</v>
      </c>
      <c r="AP123">
        <f>IFERROR(VLOOKUP($A123, CDS3Y_bbg!AO$5:AP$241,2), -1)</f>
        <v>-1</v>
      </c>
      <c r="AQ123">
        <f>IFERROR(VLOOKUP($A123, CDS3Y_bbg!AP$5:AQ$241,2), -1)</f>
        <v>44625</v>
      </c>
      <c r="AR123">
        <f>IFERROR(VLOOKUP($A123, CDS3Y_bbg!AQ$5:AR$241,2), -1)</f>
        <v>-1</v>
      </c>
      <c r="AS123">
        <f>IFERROR(VLOOKUP($A123, CDS3Y_bbg!AR$5:AS$241,2), -1)</f>
        <v>44626</v>
      </c>
      <c r="AT123">
        <f>IFERROR(VLOOKUP($A123, CDS3Y_bbg!AS$5:AT$241,2), -1)</f>
        <v>2.2189999999999999</v>
      </c>
      <c r="AU123">
        <f>IFERROR(VLOOKUP($A123, CDS3Y_bbg!AT$5:AU$241,2), -1)</f>
        <v>-1</v>
      </c>
      <c r="AV123">
        <f>IFERROR(VLOOKUP($A123, CDS3Y_bbg!AU$5:AV$241,2), -1)</f>
        <v>-1</v>
      </c>
      <c r="AW123">
        <f>IFERROR(VLOOKUP($A123, CDS3Y_bbg!AV$5:AW$241,2), -1)</f>
        <v>41863</v>
      </c>
      <c r="AX123">
        <f>IFERROR(VLOOKUP($A123, CDS3Y_bbg!AW$5:AX$241,2), -1)</f>
        <v>102.248</v>
      </c>
      <c r="AY123">
        <f>IFERROR(VLOOKUP($A123, CDS3Y_bbg!AX$5:AY$241,2), -1)</f>
        <v>43402</v>
      </c>
      <c r="AZ123">
        <f>IFERROR(VLOOKUP($A123, CDS3Y_bbg!AY$5:AZ$241,2), -1)</f>
        <v>115.49299999999999</v>
      </c>
      <c r="BA123">
        <f>IFERROR(VLOOKUP($A123, CDS3Y_bbg!AZ$5:BA$241,2), -1)</f>
        <v>-1</v>
      </c>
      <c r="BB123">
        <f>IFERROR(VLOOKUP($A123, CDS3Y_bbg!BA$5:BB$241,2), -1)</f>
        <v>-1</v>
      </c>
      <c r="BC123">
        <f>IFERROR(VLOOKUP($A123, CDS3Y_bbg!BB$5:BC$241,2), -1)</f>
        <v>41722</v>
      </c>
      <c r="BD123">
        <f>IFERROR(VLOOKUP($A123, CDS3Y_bbg!BC$5:BD$241,2), -1)</f>
        <v>-1</v>
      </c>
      <c r="BE123">
        <f>IFERROR(VLOOKUP($A123, CDS3Y_bbg!BD$5:BE$241,2), -1)</f>
        <v>-1</v>
      </c>
      <c r="BF123">
        <f>IFERROR(VLOOKUP($A123, CDS3Y_bbg!BE$5:BF$241,2), -1)</f>
        <v>-1</v>
      </c>
      <c r="BG123">
        <f>IFERROR(VLOOKUP($A123, CDS3Y_bbg!BF$5:BG$241,2), -1)</f>
        <v>-1</v>
      </c>
      <c r="BH123">
        <f>IFERROR(VLOOKUP($A123, CDS3Y_bbg!BG$5:BH$241,2), -1)</f>
        <v>-1</v>
      </c>
      <c r="BI123">
        <f>IFERROR(VLOOKUP($A123, CDS3Y_bbg!BH$5:BI$241,2), -1)</f>
        <v>43424</v>
      </c>
      <c r="BJ123">
        <f>IFERROR(VLOOKUP($A123, CDS3Y_bbg!BI$5:BJ$241,2), -1)</f>
        <v>-1</v>
      </c>
      <c r="BK123">
        <f>IFERROR(VLOOKUP($A123, CDS3Y_bbg!BJ$5:BK$241,2), -1)</f>
        <v>-1</v>
      </c>
      <c r="BL123">
        <f>IFERROR(VLOOKUP($A123, CDS3Y_bbg!BK$5:BL$241,2), -1)</f>
        <v>-1</v>
      </c>
      <c r="BM123">
        <f>IFERROR(VLOOKUP($A123, CDS3Y_bbg!BL$5:BM$241,2), -1)</f>
        <v>43424</v>
      </c>
      <c r="BN123">
        <f>IFERROR(VLOOKUP($A123, CDS3Y_bbg!BM$5:BN$241,2), -1)</f>
        <v>-1</v>
      </c>
      <c r="BO123">
        <f>IFERROR(VLOOKUP($A123, CDS3Y_bbg!BN$5:BO$241,2), -1)</f>
        <v>43426</v>
      </c>
      <c r="BP123">
        <f>IFERROR(VLOOKUP($A123, CDS3Y_bbg!BO$5:BP$241,2), -1)</f>
        <v>-1</v>
      </c>
      <c r="BQ123">
        <f>IFERROR(VLOOKUP($A123, CDS3Y_bbg!BP$5:BQ$241,2), -1)</f>
        <v>-1</v>
      </c>
      <c r="BR123">
        <f>IFERROR(VLOOKUP($A123, CDS3Y_bbg!BQ$5:BR$241,2), -1)</f>
        <v>-1</v>
      </c>
      <c r="BS123">
        <f>IFERROR(VLOOKUP($A123, CDS3Y_bbg!BR$5:BS$241,2), -1)</f>
        <v>43426</v>
      </c>
      <c r="BT123">
        <f>IFERROR(VLOOKUP($A123, CDS3Y_bbg!BS$5:BT$241,2), -1)</f>
        <v>-1</v>
      </c>
      <c r="BU123">
        <f>IFERROR(VLOOKUP($A123, CDS3Y_bbg!BT$5:BU$241,2), -1)</f>
        <v>-1</v>
      </c>
      <c r="BV123">
        <f>IFERROR(VLOOKUP($A123, CDS3Y_bbg!BU$5:BV$241,2), -1)</f>
        <v>-1</v>
      </c>
      <c r="BW123">
        <f>IFERROR(VLOOKUP($A123, CDS3Y_bbg!BV$5:BW$241,2), -1)</f>
        <v>41915</v>
      </c>
      <c r="BX123">
        <f>IFERROR(VLOOKUP($A123, CDS3Y_bbg!BW$5:BX$241,2), -1)</f>
        <v>119.83499999999999</v>
      </c>
      <c r="BY123">
        <f>IFERROR(VLOOKUP($A123, CDS3Y_bbg!BX$5:BY$241,2), -1)</f>
        <v>-1</v>
      </c>
      <c r="BZ123">
        <f>IFERROR(VLOOKUP($A123, CDS3Y_bbg!BY$5:BZ$241,2), -1)</f>
        <v>-1</v>
      </c>
      <c r="CA123">
        <f>IFERROR(VLOOKUP($A123, CDS3Y_bbg!BZ$5:CA$241,2), -1)</f>
        <v>41911</v>
      </c>
      <c r="CB123">
        <f>IFERROR(VLOOKUP($A123, CDS3Y_bbg!CA$5:CB$241,2), -1)</f>
        <v>567.66700000000003</v>
      </c>
      <c r="CC123">
        <f>IFERROR(VLOOKUP($A123, CDS3Y_bbg!CB$5:CC$241,2), -1)</f>
        <v>41912</v>
      </c>
      <c r="CD123">
        <f>IFERROR(VLOOKUP($A123, CDS3Y_bbg!CC$5:CD$241,2), -1)</f>
        <v>297</v>
      </c>
      <c r="CE123">
        <f>IFERROR(VLOOKUP($A123, CDS3Y_bbg!CD$5:CE$241,2), -1)</f>
        <v>43332</v>
      </c>
      <c r="CF123">
        <f>IFERROR(VLOOKUP($A123, CDS3Y_bbg!CE$5:CF$241,2), -1)</f>
        <v>70.5</v>
      </c>
      <c r="CG123">
        <f>IFERROR(VLOOKUP($A123, CDS3Y_bbg!CF$5:CG$241,2), -1)</f>
        <v>41893</v>
      </c>
      <c r="CH123">
        <f>IFERROR(VLOOKUP($A123, CDS3Y_bbg!CG$5:CH$241,2), -1)</f>
        <v>75.167000000000002</v>
      </c>
      <c r="CI123">
        <f>IFERROR(VLOOKUP($A123, CDS3Y_bbg!CH$5:CI$241,2), -1)</f>
        <v>-1</v>
      </c>
      <c r="CJ123">
        <f>IFERROR(VLOOKUP($A123, CDS3Y_bbg!CI$5:CJ$241,2), -1)</f>
        <v>-1</v>
      </c>
      <c r="CK123">
        <f>IFERROR(VLOOKUP($A123, CDS3Y_bbg!CJ$5:CK$241,2), -1)</f>
        <v>41844</v>
      </c>
      <c r="CL123">
        <f>IFERROR(VLOOKUP($A123, CDS3Y_bbg!CK$5:CL$241,2), -1)</f>
        <v>207.53</v>
      </c>
      <c r="CM123">
        <f>IFERROR(VLOOKUP($A123, CDS3Y_bbg!CL$5:CM$241,2), -1)</f>
        <v>-1</v>
      </c>
      <c r="CN123">
        <f>IFERROR(VLOOKUP($A123, CDS3Y_bbg!CM$5:CN$241,2), -1)</f>
        <v>-1</v>
      </c>
    </row>
    <row r="124" spans="1:92" x14ac:dyDescent="0.25">
      <c r="A124" s="1">
        <v>40268</v>
      </c>
      <c r="B124">
        <f>IFERROR(VLOOKUP($A124, CDS3Y_bbg!A$5:B$241,2), -1)</f>
        <v>101.98</v>
      </c>
      <c r="C124">
        <f>IFERROR(VLOOKUP($A124, CDS3Y_bbg!B$5:C$241,2), -1)</f>
        <v>41831</v>
      </c>
      <c r="D124">
        <f>IFERROR(VLOOKUP($A124, CDS3Y_bbg!C$5:D$241,2), -1)</f>
        <v>179.78</v>
      </c>
      <c r="E124">
        <f>IFERROR(VLOOKUP($A124, CDS3Y_bbg!D$5:E$241,2), -1)</f>
        <v>44895</v>
      </c>
      <c r="F124">
        <f>IFERROR(VLOOKUP($A124, CDS3Y_bbg!E$5:F$241,2), -1)</f>
        <v>57.494</v>
      </c>
      <c r="G124">
        <f>IFERROR(VLOOKUP($A124, CDS3Y_bbg!F$5:G$241,2), -1)</f>
        <v>40360</v>
      </c>
      <c r="H124">
        <f>IFERROR(VLOOKUP($A124, CDS3Y_bbg!G$5:H$241,2), -1)</f>
        <v>-1</v>
      </c>
      <c r="I124">
        <f>IFERROR(VLOOKUP($A124, CDS3Y_bbg!H$5:I$241,2), -1)</f>
        <v>44834</v>
      </c>
      <c r="J124">
        <f>IFERROR(VLOOKUP($A124, CDS3Y_bbg!I$5:J$241,2), -1)</f>
        <v>120.08</v>
      </c>
      <c r="K124">
        <f>IFERROR(VLOOKUP($A124, CDS3Y_bbg!J$5:K$241,2), -1)</f>
        <v>41819</v>
      </c>
      <c r="L124">
        <f>IFERROR(VLOOKUP($A124, CDS3Y_bbg!K$5:L$241,2), -1)</f>
        <v>177.16800000000001</v>
      </c>
      <c r="M124">
        <f>IFERROR(VLOOKUP($A124, CDS3Y_bbg!L$5:M$241,2), -1)</f>
        <v>40469</v>
      </c>
      <c r="N124">
        <f>IFERROR(VLOOKUP($A124, CDS3Y_bbg!M$5:N$241,2), -1)</f>
        <v>60.030999999999999</v>
      </c>
      <c r="O124">
        <f>IFERROR(VLOOKUP($A124, CDS3Y_bbg!N$5:O$241,2), -1)</f>
        <v>40289</v>
      </c>
      <c r="P124">
        <f>IFERROR(VLOOKUP($A124, CDS3Y_bbg!O$5:P$241,2), -1)</f>
        <v>-1</v>
      </c>
      <c r="Q124">
        <f>IFERROR(VLOOKUP($A124, CDS3Y_bbg!P$5:Q$241,2), -1)</f>
        <v>44377</v>
      </c>
      <c r="R124">
        <f>IFERROR(VLOOKUP($A124, CDS3Y_bbg!Q$5:R$241,2), -1)</f>
        <v>85.313000000000002</v>
      </c>
      <c r="S124">
        <f>IFERROR(VLOOKUP($A124, CDS3Y_bbg!R$5:S$241,2), -1)</f>
        <v>43337</v>
      </c>
      <c r="T124">
        <f>IFERROR(VLOOKUP($A124, CDS3Y_bbg!S$5:T$241,2), -1)</f>
        <v>122.104</v>
      </c>
      <c r="U124">
        <f>IFERROR(VLOOKUP($A124, CDS3Y_bbg!T$5:U$241,2), -1)</f>
        <v>42062</v>
      </c>
      <c r="V124">
        <f>IFERROR(VLOOKUP($A124, CDS3Y_bbg!U$5:V$241,2), -1)</f>
        <v>77.334999999999994</v>
      </c>
      <c r="W124">
        <f>IFERROR(VLOOKUP($A124, CDS3Y_bbg!V$5:W$241,2), -1)</f>
        <v>42283</v>
      </c>
      <c r="X124">
        <f>IFERROR(VLOOKUP($A124, CDS3Y_bbg!W$5:X$241,2), -1)</f>
        <v>119.306</v>
      </c>
      <c r="Y124">
        <f>IFERROR(VLOOKUP($A124, CDS3Y_bbg!X$5:Y$241,2), -1)</f>
        <v>44468</v>
      </c>
      <c r="Z124">
        <f>IFERROR(VLOOKUP($A124, CDS3Y_bbg!Y$5:Z$241,2), -1)</f>
        <v>108.607</v>
      </c>
      <c r="AA124">
        <f>IFERROR(VLOOKUP($A124, CDS3Y_bbg!Z$5:AA$241,2), -1)</f>
        <v>40481</v>
      </c>
      <c r="AB124">
        <f>IFERROR(VLOOKUP($A124, CDS3Y_bbg!AA$5:AB$241,2), -1)</f>
        <v>75.745999999999995</v>
      </c>
      <c r="AC124">
        <f>IFERROR(VLOOKUP($A124, CDS3Y_bbg!AB$5:AC$241,2), -1)</f>
        <v>42676</v>
      </c>
      <c r="AD124">
        <f>IFERROR(VLOOKUP($A124, CDS3Y_bbg!AC$5:AD$241,2), -1)</f>
        <v>149.458</v>
      </c>
      <c r="AE124">
        <f>IFERROR(VLOOKUP($A124, CDS3Y_bbg!AD$5:AE$241,2), -1)</f>
        <v>41149</v>
      </c>
      <c r="AF124">
        <f>IFERROR(VLOOKUP($A124, CDS3Y_bbg!AE$5:AF$241,2), -1)</f>
        <v>30.992999999999999</v>
      </c>
      <c r="AG124">
        <f>IFERROR(VLOOKUP($A124, CDS3Y_bbg!AF$5:AG$241,2), -1)</f>
        <v>42004</v>
      </c>
      <c r="AH124">
        <f>IFERROR(VLOOKUP($A124, CDS3Y_bbg!AG$5:AH$241,2), -1)</f>
        <v>-1</v>
      </c>
      <c r="AI124">
        <f>IFERROR(VLOOKUP($A124, CDS3Y_bbg!AH$5:AI$241,2), -1)</f>
        <v>-1</v>
      </c>
      <c r="AJ124">
        <f>IFERROR(VLOOKUP($A124, CDS3Y_bbg!AI$5:AJ$241,2), -1)</f>
        <v>-1</v>
      </c>
      <c r="AK124">
        <f>IFERROR(VLOOKUP($A124, CDS3Y_bbg!AJ$5:AK$241,2), -1)</f>
        <v>-1</v>
      </c>
      <c r="AL124">
        <f>IFERROR(VLOOKUP($A124, CDS3Y_bbg!AK$5:AL$241,2), -1)</f>
        <v>-1</v>
      </c>
      <c r="AM124">
        <f>IFERROR(VLOOKUP($A124, CDS3Y_bbg!AL$5:AM$241,2), -1)</f>
        <v>-1</v>
      </c>
      <c r="AN124">
        <f>IFERROR(VLOOKUP($A124, CDS3Y_bbg!AM$5:AN$241,2), -1)</f>
        <v>-1</v>
      </c>
      <c r="AO124">
        <f>IFERROR(VLOOKUP($A124, CDS3Y_bbg!AN$5:AO$241,2), -1)</f>
        <v>43424</v>
      </c>
      <c r="AP124">
        <f>IFERROR(VLOOKUP($A124, CDS3Y_bbg!AO$5:AP$241,2), -1)</f>
        <v>-1</v>
      </c>
      <c r="AQ124">
        <f>IFERROR(VLOOKUP($A124, CDS3Y_bbg!AP$5:AQ$241,2), -1)</f>
        <v>44625</v>
      </c>
      <c r="AR124">
        <f>IFERROR(VLOOKUP($A124, CDS3Y_bbg!AQ$5:AR$241,2), -1)</f>
        <v>-1</v>
      </c>
      <c r="AS124">
        <f>IFERROR(VLOOKUP($A124, CDS3Y_bbg!AR$5:AS$241,2), -1)</f>
        <v>44626</v>
      </c>
      <c r="AT124">
        <f>IFERROR(VLOOKUP($A124, CDS3Y_bbg!AS$5:AT$241,2), -1)</f>
        <v>2.2189999999999999</v>
      </c>
      <c r="AU124">
        <f>IFERROR(VLOOKUP($A124, CDS3Y_bbg!AT$5:AU$241,2), -1)</f>
        <v>-1</v>
      </c>
      <c r="AV124">
        <f>IFERROR(VLOOKUP($A124, CDS3Y_bbg!AU$5:AV$241,2), -1)</f>
        <v>-1</v>
      </c>
      <c r="AW124">
        <f>IFERROR(VLOOKUP($A124, CDS3Y_bbg!AV$5:AW$241,2), -1)</f>
        <v>41863</v>
      </c>
      <c r="AX124">
        <f>IFERROR(VLOOKUP($A124, CDS3Y_bbg!AW$5:AX$241,2), -1)</f>
        <v>88.602999999999994</v>
      </c>
      <c r="AY124">
        <f>IFERROR(VLOOKUP($A124, CDS3Y_bbg!AX$5:AY$241,2), -1)</f>
        <v>43402</v>
      </c>
      <c r="AZ124">
        <f>IFERROR(VLOOKUP($A124, CDS3Y_bbg!AY$5:AZ$241,2), -1)</f>
        <v>92.623000000000005</v>
      </c>
      <c r="BA124">
        <f>IFERROR(VLOOKUP($A124, CDS3Y_bbg!AZ$5:BA$241,2), -1)</f>
        <v>-1</v>
      </c>
      <c r="BB124">
        <f>IFERROR(VLOOKUP($A124, CDS3Y_bbg!BA$5:BB$241,2), -1)</f>
        <v>-1</v>
      </c>
      <c r="BC124">
        <f>IFERROR(VLOOKUP($A124, CDS3Y_bbg!BB$5:BC$241,2), -1)</f>
        <v>41722</v>
      </c>
      <c r="BD124">
        <f>IFERROR(VLOOKUP($A124, CDS3Y_bbg!BC$5:BD$241,2), -1)</f>
        <v>-1</v>
      </c>
      <c r="BE124">
        <f>IFERROR(VLOOKUP($A124, CDS3Y_bbg!BD$5:BE$241,2), -1)</f>
        <v>-1</v>
      </c>
      <c r="BF124">
        <f>IFERROR(VLOOKUP($A124, CDS3Y_bbg!BE$5:BF$241,2), -1)</f>
        <v>-1</v>
      </c>
      <c r="BG124">
        <f>IFERROR(VLOOKUP($A124, CDS3Y_bbg!BF$5:BG$241,2), -1)</f>
        <v>-1</v>
      </c>
      <c r="BH124">
        <f>IFERROR(VLOOKUP($A124, CDS3Y_bbg!BG$5:BH$241,2), -1)</f>
        <v>-1</v>
      </c>
      <c r="BI124">
        <f>IFERROR(VLOOKUP($A124, CDS3Y_bbg!BH$5:BI$241,2), -1)</f>
        <v>43424</v>
      </c>
      <c r="BJ124">
        <f>IFERROR(VLOOKUP($A124, CDS3Y_bbg!BI$5:BJ$241,2), -1)</f>
        <v>-1</v>
      </c>
      <c r="BK124">
        <f>IFERROR(VLOOKUP($A124, CDS3Y_bbg!BJ$5:BK$241,2), -1)</f>
        <v>-1</v>
      </c>
      <c r="BL124">
        <f>IFERROR(VLOOKUP($A124, CDS3Y_bbg!BK$5:BL$241,2), -1)</f>
        <v>-1</v>
      </c>
      <c r="BM124">
        <f>IFERROR(VLOOKUP($A124, CDS3Y_bbg!BL$5:BM$241,2), -1)</f>
        <v>43424</v>
      </c>
      <c r="BN124">
        <f>IFERROR(VLOOKUP($A124, CDS3Y_bbg!BM$5:BN$241,2), -1)</f>
        <v>-1</v>
      </c>
      <c r="BO124">
        <f>IFERROR(VLOOKUP($A124, CDS3Y_bbg!BN$5:BO$241,2), -1)</f>
        <v>43426</v>
      </c>
      <c r="BP124">
        <f>IFERROR(VLOOKUP($A124, CDS3Y_bbg!BO$5:BP$241,2), -1)</f>
        <v>-1</v>
      </c>
      <c r="BQ124">
        <f>IFERROR(VLOOKUP($A124, CDS3Y_bbg!BP$5:BQ$241,2), -1)</f>
        <v>-1</v>
      </c>
      <c r="BR124">
        <f>IFERROR(VLOOKUP($A124, CDS3Y_bbg!BQ$5:BR$241,2), -1)</f>
        <v>-1</v>
      </c>
      <c r="BS124">
        <f>IFERROR(VLOOKUP($A124, CDS3Y_bbg!BR$5:BS$241,2), -1)</f>
        <v>43426</v>
      </c>
      <c r="BT124">
        <f>IFERROR(VLOOKUP($A124, CDS3Y_bbg!BS$5:BT$241,2), -1)</f>
        <v>-1</v>
      </c>
      <c r="BU124">
        <f>IFERROR(VLOOKUP($A124, CDS3Y_bbg!BT$5:BU$241,2), -1)</f>
        <v>-1</v>
      </c>
      <c r="BV124">
        <f>IFERROR(VLOOKUP($A124, CDS3Y_bbg!BU$5:BV$241,2), -1)</f>
        <v>-1</v>
      </c>
      <c r="BW124">
        <f>IFERROR(VLOOKUP($A124, CDS3Y_bbg!BV$5:BW$241,2), -1)</f>
        <v>41915</v>
      </c>
      <c r="BX124">
        <f>IFERROR(VLOOKUP($A124, CDS3Y_bbg!BW$5:BX$241,2), -1)</f>
        <v>80.167000000000002</v>
      </c>
      <c r="BY124">
        <f>IFERROR(VLOOKUP($A124, CDS3Y_bbg!BX$5:BY$241,2), -1)</f>
        <v>-1</v>
      </c>
      <c r="BZ124">
        <f>IFERROR(VLOOKUP($A124, CDS3Y_bbg!BY$5:BZ$241,2), -1)</f>
        <v>-1</v>
      </c>
      <c r="CA124">
        <f>IFERROR(VLOOKUP($A124, CDS3Y_bbg!BZ$5:CA$241,2), -1)</f>
        <v>41911</v>
      </c>
      <c r="CB124">
        <f>IFERROR(VLOOKUP($A124, CDS3Y_bbg!CA$5:CB$241,2), -1)</f>
        <v>382</v>
      </c>
      <c r="CC124">
        <f>IFERROR(VLOOKUP($A124, CDS3Y_bbg!CB$5:CC$241,2), -1)</f>
        <v>41912</v>
      </c>
      <c r="CD124">
        <f>IFERROR(VLOOKUP($A124, CDS3Y_bbg!CC$5:CD$241,2), -1)</f>
        <v>225.333</v>
      </c>
      <c r="CE124">
        <f>IFERROR(VLOOKUP($A124, CDS3Y_bbg!CD$5:CE$241,2), -1)</f>
        <v>43332</v>
      </c>
      <c r="CF124">
        <f>IFERROR(VLOOKUP($A124, CDS3Y_bbg!CE$5:CF$241,2), -1)</f>
        <v>52.167000000000002</v>
      </c>
      <c r="CG124">
        <f>IFERROR(VLOOKUP($A124, CDS3Y_bbg!CF$5:CG$241,2), -1)</f>
        <v>41893</v>
      </c>
      <c r="CH124">
        <f>IFERROR(VLOOKUP($A124, CDS3Y_bbg!CG$5:CH$241,2), -1)</f>
        <v>57.5</v>
      </c>
      <c r="CI124">
        <f>IFERROR(VLOOKUP($A124, CDS3Y_bbg!CH$5:CI$241,2), -1)</f>
        <v>-1</v>
      </c>
      <c r="CJ124">
        <f>IFERROR(VLOOKUP($A124, CDS3Y_bbg!CI$5:CJ$241,2), -1)</f>
        <v>-1</v>
      </c>
      <c r="CK124">
        <f>IFERROR(VLOOKUP($A124, CDS3Y_bbg!CJ$5:CK$241,2), -1)</f>
        <v>41844</v>
      </c>
      <c r="CL124">
        <f>IFERROR(VLOOKUP($A124, CDS3Y_bbg!CK$5:CL$241,2), -1)</f>
        <v>156.333</v>
      </c>
      <c r="CM124">
        <f>IFERROR(VLOOKUP($A124, CDS3Y_bbg!CL$5:CM$241,2), -1)</f>
        <v>-1</v>
      </c>
      <c r="CN124">
        <f>IFERROR(VLOOKUP($A124, CDS3Y_bbg!CM$5:CN$241,2), -1)</f>
        <v>-1</v>
      </c>
    </row>
    <row r="125" spans="1:92" x14ac:dyDescent="0.25">
      <c r="A125" s="1">
        <v>40298</v>
      </c>
      <c r="B125">
        <f>IFERROR(VLOOKUP($A125, CDS3Y_bbg!A$5:B$241,2), -1)</f>
        <v>96.838999999999999</v>
      </c>
      <c r="C125">
        <f>IFERROR(VLOOKUP($A125, CDS3Y_bbg!B$5:C$241,2), -1)</f>
        <v>41831</v>
      </c>
      <c r="D125">
        <f>IFERROR(VLOOKUP($A125, CDS3Y_bbg!C$5:D$241,2), -1)</f>
        <v>190.43199999999999</v>
      </c>
      <c r="E125">
        <f>IFERROR(VLOOKUP($A125, CDS3Y_bbg!D$5:E$241,2), -1)</f>
        <v>44895</v>
      </c>
      <c r="F125">
        <f>IFERROR(VLOOKUP($A125, CDS3Y_bbg!E$5:F$241,2), -1)</f>
        <v>62.686</v>
      </c>
      <c r="G125">
        <f>IFERROR(VLOOKUP($A125, CDS3Y_bbg!F$5:G$241,2), -1)</f>
        <v>40360</v>
      </c>
      <c r="H125">
        <f>IFERROR(VLOOKUP($A125, CDS3Y_bbg!G$5:H$241,2), -1)</f>
        <v>-1</v>
      </c>
      <c r="I125">
        <f>IFERROR(VLOOKUP($A125, CDS3Y_bbg!H$5:I$241,2), -1)</f>
        <v>44834</v>
      </c>
      <c r="J125">
        <f>IFERROR(VLOOKUP($A125, CDS3Y_bbg!I$5:J$241,2), -1)</f>
        <v>114.952</v>
      </c>
      <c r="K125">
        <f>IFERROR(VLOOKUP($A125, CDS3Y_bbg!J$5:K$241,2), -1)</f>
        <v>41819</v>
      </c>
      <c r="L125">
        <f>IFERROR(VLOOKUP($A125, CDS3Y_bbg!K$5:L$241,2), -1)</f>
        <v>191.386</v>
      </c>
      <c r="M125">
        <f>IFERROR(VLOOKUP($A125, CDS3Y_bbg!L$5:M$241,2), -1)</f>
        <v>40469</v>
      </c>
      <c r="N125">
        <f>IFERROR(VLOOKUP($A125, CDS3Y_bbg!M$5:N$241,2), -1)</f>
        <v>60.030999999999999</v>
      </c>
      <c r="O125">
        <f>IFERROR(VLOOKUP($A125, CDS3Y_bbg!N$5:O$241,2), -1)</f>
        <v>40289</v>
      </c>
      <c r="P125">
        <f>IFERROR(VLOOKUP($A125, CDS3Y_bbg!O$5:P$241,2), -1)</f>
        <v>-1</v>
      </c>
      <c r="Q125">
        <f>IFERROR(VLOOKUP($A125, CDS3Y_bbg!P$5:Q$241,2), -1)</f>
        <v>44377</v>
      </c>
      <c r="R125">
        <f>IFERROR(VLOOKUP($A125, CDS3Y_bbg!Q$5:R$241,2), -1)</f>
        <v>86.025000000000006</v>
      </c>
      <c r="S125">
        <f>IFERROR(VLOOKUP($A125, CDS3Y_bbg!R$5:S$241,2), -1)</f>
        <v>43337</v>
      </c>
      <c r="T125">
        <f>IFERROR(VLOOKUP($A125, CDS3Y_bbg!S$5:T$241,2), -1)</f>
        <v>122.104</v>
      </c>
      <c r="U125">
        <f>IFERROR(VLOOKUP($A125, CDS3Y_bbg!T$5:U$241,2), -1)</f>
        <v>42062</v>
      </c>
      <c r="V125">
        <f>IFERROR(VLOOKUP($A125, CDS3Y_bbg!U$5:V$241,2), -1)</f>
        <v>82.65</v>
      </c>
      <c r="W125">
        <f>IFERROR(VLOOKUP($A125, CDS3Y_bbg!V$5:W$241,2), -1)</f>
        <v>42283</v>
      </c>
      <c r="X125">
        <f>IFERROR(VLOOKUP($A125, CDS3Y_bbg!W$5:X$241,2), -1)</f>
        <v>122.28</v>
      </c>
      <c r="Y125">
        <f>IFERROR(VLOOKUP($A125, CDS3Y_bbg!X$5:Y$241,2), -1)</f>
        <v>44468</v>
      </c>
      <c r="Z125">
        <f>IFERROR(VLOOKUP($A125, CDS3Y_bbg!Y$5:Z$241,2), -1)</f>
        <v>102.411</v>
      </c>
      <c r="AA125">
        <f>IFERROR(VLOOKUP($A125, CDS3Y_bbg!Z$5:AA$241,2), -1)</f>
        <v>40481</v>
      </c>
      <c r="AB125">
        <f>IFERROR(VLOOKUP($A125, CDS3Y_bbg!AA$5:AB$241,2), -1)</f>
        <v>75.745999999999995</v>
      </c>
      <c r="AC125">
        <f>IFERROR(VLOOKUP($A125, CDS3Y_bbg!AB$5:AC$241,2), -1)</f>
        <v>42676</v>
      </c>
      <c r="AD125">
        <f>IFERROR(VLOOKUP($A125, CDS3Y_bbg!AC$5:AD$241,2), -1)</f>
        <v>150.97</v>
      </c>
      <c r="AE125">
        <f>IFERROR(VLOOKUP($A125, CDS3Y_bbg!AD$5:AE$241,2), -1)</f>
        <v>41149</v>
      </c>
      <c r="AF125">
        <f>IFERROR(VLOOKUP($A125, CDS3Y_bbg!AE$5:AF$241,2), -1)</f>
        <v>31.516999999999999</v>
      </c>
      <c r="AG125">
        <f>IFERROR(VLOOKUP($A125, CDS3Y_bbg!AF$5:AG$241,2), -1)</f>
        <v>42004</v>
      </c>
      <c r="AH125">
        <f>IFERROR(VLOOKUP($A125, CDS3Y_bbg!AG$5:AH$241,2), -1)</f>
        <v>-1</v>
      </c>
      <c r="AI125">
        <f>IFERROR(VLOOKUP($A125, CDS3Y_bbg!AH$5:AI$241,2), -1)</f>
        <v>-1</v>
      </c>
      <c r="AJ125">
        <f>IFERROR(VLOOKUP($A125, CDS3Y_bbg!AI$5:AJ$241,2), -1)</f>
        <v>-1</v>
      </c>
      <c r="AK125">
        <f>IFERROR(VLOOKUP($A125, CDS3Y_bbg!AJ$5:AK$241,2), -1)</f>
        <v>-1</v>
      </c>
      <c r="AL125">
        <f>IFERROR(VLOOKUP($A125, CDS3Y_bbg!AK$5:AL$241,2), -1)</f>
        <v>-1</v>
      </c>
      <c r="AM125">
        <f>IFERROR(VLOOKUP($A125, CDS3Y_bbg!AL$5:AM$241,2), -1)</f>
        <v>-1</v>
      </c>
      <c r="AN125">
        <f>IFERROR(VLOOKUP($A125, CDS3Y_bbg!AM$5:AN$241,2), -1)</f>
        <v>-1</v>
      </c>
      <c r="AO125">
        <f>IFERROR(VLOOKUP($A125, CDS3Y_bbg!AN$5:AO$241,2), -1)</f>
        <v>43424</v>
      </c>
      <c r="AP125">
        <f>IFERROR(VLOOKUP($A125, CDS3Y_bbg!AO$5:AP$241,2), -1)</f>
        <v>-1</v>
      </c>
      <c r="AQ125">
        <f>IFERROR(VLOOKUP($A125, CDS3Y_bbg!AP$5:AQ$241,2), -1)</f>
        <v>44625</v>
      </c>
      <c r="AR125">
        <f>IFERROR(VLOOKUP($A125, CDS3Y_bbg!AQ$5:AR$241,2), -1)</f>
        <v>-1</v>
      </c>
      <c r="AS125">
        <f>IFERROR(VLOOKUP($A125, CDS3Y_bbg!AR$5:AS$241,2), -1)</f>
        <v>44626</v>
      </c>
      <c r="AT125">
        <f>IFERROR(VLOOKUP($A125, CDS3Y_bbg!AS$5:AT$241,2), -1)</f>
        <v>2.2189999999999999</v>
      </c>
      <c r="AU125">
        <f>IFERROR(VLOOKUP($A125, CDS3Y_bbg!AT$5:AU$241,2), -1)</f>
        <v>-1</v>
      </c>
      <c r="AV125">
        <f>IFERROR(VLOOKUP($A125, CDS3Y_bbg!AU$5:AV$241,2), -1)</f>
        <v>-1</v>
      </c>
      <c r="AW125">
        <f>IFERROR(VLOOKUP($A125, CDS3Y_bbg!AV$5:AW$241,2), -1)</f>
        <v>41863</v>
      </c>
      <c r="AX125">
        <f>IFERROR(VLOOKUP($A125, CDS3Y_bbg!AW$5:AX$241,2), -1)</f>
        <v>87.004000000000005</v>
      </c>
      <c r="AY125">
        <f>IFERROR(VLOOKUP($A125, CDS3Y_bbg!AX$5:AY$241,2), -1)</f>
        <v>43402</v>
      </c>
      <c r="AZ125">
        <f>IFERROR(VLOOKUP($A125, CDS3Y_bbg!AY$5:AZ$241,2), -1)</f>
        <v>123.425</v>
      </c>
      <c r="BA125">
        <f>IFERROR(VLOOKUP($A125, CDS3Y_bbg!AZ$5:BA$241,2), -1)</f>
        <v>-1</v>
      </c>
      <c r="BB125">
        <f>IFERROR(VLOOKUP($A125, CDS3Y_bbg!BA$5:BB$241,2), -1)</f>
        <v>-1</v>
      </c>
      <c r="BC125">
        <f>IFERROR(VLOOKUP($A125, CDS3Y_bbg!BB$5:BC$241,2), -1)</f>
        <v>41722</v>
      </c>
      <c r="BD125">
        <f>IFERROR(VLOOKUP($A125, CDS3Y_bbg!BC$5:BD$241,2), -1)</f>
        <v>-1</v>
      </c>
      <c r="BE125">
        <f>IFERROR(VLOOKUP($A125, CDS3Y_bbg!BD$5:BE$241,2), -1)</f>
        <v>-1</v>
      </c>
      <c r="BF125">
        <f>IFERROR(VLOOKUP($A125, CDS3Y_bbg!BE$5:BF$241,2), -1)</f>
        <v>-1</v>
      </c>
      <c r="BG125">
        <f>IFERROR(VLOOKUP($A125, CDS3Y_bbg!BF$5:BG$241,2), -1)</f>
        <v>-1</v>
      </c>
      <c r="BH125">
        <f>IFERROR(VLOOKUP($A125, CDS3Y_bbg!BG$5:BH$241,2), -1)</f>
        <v>-1</v>
      </c>
      <c r="BI125">
        <f>IFERROR(VLOOKUP($A125, CDS3Y_bbg!BH$5:BI$241,2), -1)</f>
        <v>43424</v>
      </c>
      <c r="BJ125">
        <f>IFERROR(VLOOKUP($A125, CDS3Y_bbg!BI$5:BJ$241,2), -1)</f>
        <v>-1</v>
      </c>
      <c r="BK125">
        <f>IFERROR(VLOOKUP($A125, CDS3Y_bbg!BJ$5:BK$241,2), -1)</f>
        <v>-1</v>
      </c>
      <c r="BL125">
        <f>IFERROR(VLOOKUP($A125, CDS3Y_bbg!BK$5:BL$241,2), -1)</f>
        <v>-1</v>
      </c>
      <c r="BM125">
        <f>IFERROR(VLOOKUP($A125, CDS3Y_bbg!BL$5:BM$241,2), -1)</f>
        <v>43424</v>
      </c>
      <c r="BN125">
        <f>IFERROR(VLOOKUP($A125, CDS3Y_bbg!BM$5:BN$241,2), -1)</f>
        <v>-1</v>
      </c>
      <c r="BO125">
        <f>IFERROR(VLOOKUP($A125, CDS3Y_bbg!BN$5:BO$241,2), -1)</f>
        <v>43426</v>
      </c>
      <c r="BP125">
        <f>IFERROR(VLOOKUP($A125, CDS3Y_bbg!BO$5:BP$241,2), -1)</f>
        <v>-1</v>
      </c>
      <c r="BQ125">
        <f>IFERROR(VLOOKUP($A125, CDS3Y_bbg!BP$5:BQ$241,2), -1)</f>
        <v>-1</v>
      </c>
      <c r="BR125">
        <f>IFERROR(VLOOKUP($A125, CDS3Y_bbg!BQ$5:BR$241,2), -1)</f>
        <v>-1</v>
      </c>
      <c r="BS125">
        <f>IFERROR(VLOOKUP($A125, CDS3Y_bbg!BR$5:BS$241,2), -1)</f>
        <v>43426</v>
      </c>
      <c r="BT125">
        <f>IFERROR(VLOOKUP($A125, CDS3Y_bbg!BS$5:BT$241,2), -1)</f>
        <v>-1</v>
      </c>
      <c r="BU125">
        <f>IFERROR(VLOOKUP($A125, CDS3Y_bbg!BT$5:BU$241,2), -1)</f>
        <v>-1</v>
      </c>
      <c r="BV125">
        <f>IFERROR(VLOOKUP($A125, CDS3Y_bbg!BU$5:BV$241,2), -1)</f>
        <v>-1</v>
      </c>
      <c r="BW125">
        <f>IFERROR(VLOOKUP($A125, CDS3Y_bbg!BV$5:BW$241,2), -1)</f>
        <v>41915</v>
      </c>
      <c r="BX125">
        <f>IFERROR(VLOOKUP($A125, CDS3Y_bbg!BW$5:BX$241,2), -1)</f>
        <v>76.334999999999994</v>
      </c>
      <c r="BY125">
        <f>IFERROR(VLOOKUP($A125, CDS3Y_bbg!BX$5:BY$241,2), -1)</f>
        <v>-1</v>
      </c>
      <c r="BZ125">
        <f>IFERROR(VLOOKUP($A125, CDS3Y_bbg!BY$5:BZ$241,2), -1)</f>
        <v>-1</v>
      </c>
      <c r="CA125">
        <f>IFERROR(VLOOKUP($A125, CDS3Y_bbg!BZ$5:CA$241,2), -1)</f>
        <v>41911</v>
      </c>
      <c r="CB125">
        <f>IFERROR(VLOOKUP($A125, CDS3Y_bbg!CA$5:CB$241,2), -1)</f>
        <v>357.66699999999997</v>
      </c>
      <c r="CC125">
        <f>IFERROR(VLOOKUP($A125, CDS3Y_bbg!CB$5:CC$241,2), -1)</f>
        <v>41912</v>
      </c>
      <c r="CD125">
        <f>IFERROR(VLOOKUP($A125, CDS3Y_bbg!CC$5:CD$241,2), -1)</f>
        <v>262.66699999999997</v>
      </c>
      <c r="CE125">
        <f>IFERROR(VLOOKUP($A125, CDS3Y_bbg!CD$5:CE$241,2), -1)</f>
        <v>43332</v>
      </c>
      <c r="CF125">
        <f>IFERROR(VLOOKUP($A125, CDS3Y_bbg!CE$5:CF$241,2), -1)</f>
        <v>57.332999999999998</v>
      </c>
      <c r="CG125">
        <f>IFERROR(VLOOKUP($A125, CDS3Y_bbg!CF$5:CG$241,2), -1)</f>
        <v>41893</v>
      </c>
      <c r="CH125">
        <f>IFERROR(VLOOKUP($A125, CDS3Y_bbg!CG$5:CH$241,2), -1)</f>
        <v>59</v>
      </c>
      <c r="CI125">
        <f>IFERROR(VLOOKUP($A125, CDS3Y_bbg!CH$5:CI$241,2), -1)</f>
        <v>-1</v>
      </c>
      <c r="CJ125">
        <f>IFERROR(VLOOKUP($A125, CDS3Y_bbg!CI$5:CJ$241,2), -1)</f>
        <v>-1</v>
      </c>
      <c r="CK125">
        <f>IFERROR(VLOOKUP($A125, CDS3Y_bbg!CJ$5:CK$241,2), -1)</f>
        <v>41844</v>
      </c>
      <c r="CL125">
        <f>IFERROR(VLOOKUP($A125, CDS3Y_bbg!CK$5:CL$241,2), -1)</f>
        <v>165.96799999999999</v>
      </c>
      <c r="CM125">
        <f>IFERROR(VLOOKUP($A125, CDS3Y_bbg!CL$5:CM$241,2), -1)</f>
        <v>-1</v>
      </c>
      <c r="CN125">
        <f>IFERROR(VLOOKUP($A125, CDS3Y_bbg!CM$5:CN$241,2), -1)</f>
        <v>-1</v>
      </c>
    </row>
    <row r="126" spans="1:92" x14ac:dyDescent="0.25">
      <c r="A126" s="1">
        <v>40329</v>
      </c>
      <c r="B126">
        <f>IFERROR(VLOOKUP($A126, CDS3Y_bbg!A$5:B$241,2), -1)</f>
        <v>111.741</v>
      </c>
      <c r="C126">
        <f>IFERROR(VLOOKUP($A126, CDS3Y_bbg!B$5:C$241,2), -1)</f>
        <v>41831</v>
      </c>
      <c r="D126">
        <f>IFERROR(VLOOKUP($A126, CDS3Y_bbg!C$5:D$241,2), -1)</f>
        <v>221.126</v>
      </c>
      <c r="E126">
        <f>IFERROR(VLOOKUP($A126, CDS3Y_bbg!D$5:E$241,2), -1)</f>
        <v>44895</v>
      </c>
      <c r="F126">
        <f>IFERROR(VLOOKUP($A126, CDS3Y_bbg!E$5:F$241,2), -1)</f>
        <v>79.010000000000005</v>
      </c>
      <c r="G126">
        <f>IFERROR(VLOOKUP($A126, CDS3Y_bbg!F$5:G$241,2), -1)</f>
        <v>40360</v>
      </c>
      <c r="H126">
        <f>IFERROR(VLOOKUP($A126, CDS3Y_bbg!G$5:H$241,2), -1)</f>
        <v>-1</v>
      </c>
      <c r="I126">
        <f>IFERROR(VLOOKUP($A126, CDS3Y_bbg!H$5:I$241,2), -1)</f>
        <v>44834</v>
      </c>
      <c r="J126">
        <f>IFERROR(VLOOKUP($A126, CDS3Y_bbg!I$5:J$241,2), -1)</f>
        <v>134.221</v>
      </c>
      <c r="K126">
        <f>IFERROR(VLOOKUP($A126, CDS3Y_bbg!J$5:K$241,2), -1)</f>
        <v>41819</v>
      </c>
      <c r="L126">
        <f>IFERROR(VLOOKUP($A126, CDS3Y_bbg!K$5:L$241,2), -1)</f>
        <v>215.393</v>
      </c>
      <c r="M126">
        <f>IFERROR(VLOOKUP($A126, CDS3Y_bbg!L$5:M$241,2), -1)</f>
        <v>40469</v>
      </c>
      <c r="N126">
        <f>IFERROR(VLOOKUP($A126, CDS3Y_bbg!M$5:N$241,2), -1)</f>
        <v>60.030999999999999</v>
      </c>
      <c r="O126">
        <f>IFERROR(VLOOKUP($A126, CDS3Y_bbg!N$5:O$241,2), -1)</f>
        <v>40289</v>
      </c>
      <c r="P126">
        <f>IFERROR(VLOOKUP($A126, CDS3Y_bbg!O$5:P$241,2), -1)</f>
        <v>-1</v>
      </c>
      <c r="Q126">
        <f>IFERROR(VLOOKUP($A126, CDS3Y_bbg!P$5:Q$241,2), -1)</f>
        <v>44377</v>
      </c>
      <c r="R126">
        <f>IFERROR(VLOOKUP($A126, CDS3Y_bbg!Q$5:R$241,2), -1)</f>
        <v>102.836</v>
      </c>
      <c r="S126">
        <f>IFERROR(VLOOKUP($A126, CDS3Y_bbg!R$5:S$241,2), -1)</f>
        <v>43337</v>
      </c>
      <c r="T126">
        <f>IFERROR(VLOOKUP($A126, CDS3Y_bbg!S$5:T$241,2), -1)</f>
        <v>133.465</v>
      </c>
      <c r="U126">
        <f>IFERROR(VLOOKUP($A126, CDS3Y_bbg!T$5:U$241,2), -1)</f>
        <v>42062</v>
      </c>
      <c r="V126">
        <f>IFERROR(VLOOKUP($A126, CDS3Y_bbg!U$5:V$241,2), -1)</f>
        <v>119.77500000000001</v>
      </c>
      <c r="W126">
        <f>IFERROR(VLOOKUP($A126, CDS3Y_bbg!V$5:W$241,2), -1)</f>
        <v>42283</v>
      </c>
      <c r="X126">
        <f>IFERROR(VLOOKUP($A126, CDS3Y_bbg!W$5:X$241,2), -1)</f>
        <v>160.63900000000001</v>
      </c>
      <c r="Y126">
        <f>IFERROR(VLOOKUP($A126, CDS3Y_bbg!X$5:Y$241,2), -1)</f>
        <v>44468</v>
      </c>
      <c r="Z126">
        <f>IFERROR(VLOOKUP($A126, CDS3Y_bbg!Y$5:Z$241,2), -1)</f>
        <v>135.54300000000001</v>
      </c>
      <c r="AA126">
        <f>IFERROR(VLOOKUP($A126, CDS3Y_bbg!Z$5:AA$241,2), -1)</f>
        <v>40481</v>
      </c>
      <c r="AB126">
        <f>IFERROR(VLOOKUP($A126, CDS3Y_bbg!AA$5:AB$241,2), -1)</f>
        <v>75.745999999999995</v>
      </c>
      <c r="AC126">
        <f>IFERROR(VLOOKUP($A126, CDS3Y_bbg!AB$5:AC$241,2), -1)</f>
        <v>42676</v>
      </c>
      <c r="AD126">
        <f>IFERROR(VLOOKUP($A126, CDS3Y_bbg!AC$5:AD$241,2), -1)</f>
        <v>148.33500000000001</v>
      </c>
      <c r="AE126">
        <f>IFERROR(VLOOKUP($A126, CDS3Y_bbg!AD$5:AE$241,2), -1)</f>
        <v>41149</v>
      </c>
      <c r="AF126">
        <f>IFERROR(VLOOKUP($A126, CDS3Y_bbg!AE$5:AF$241,2), -1)</f>
        <v>44.804000000000002</v>
      </c>
      <c r="AG126">
        <f>IFERROR(VLOOKUP($A126, CDS3Y_bbg!AF$5:AG$241,2), -1)</f>
        <v>42004</v>
      </c>
      <c r="AH126">
        <f>IFERROR(VLOOKUP($A126, CDS3Y_bbg!AG$5:AH$241,2), -1)</f>
        <v>-1</v>
      </c>
      <c r="AI126">
        <f>IFERROR(VLOOKUP($A126, CDS3Y_bbg!AH$5:AI$241,2), -1)</f>
        <v>-1</v>
      </c>
      <c r="AJ126">
        <f>IFERROR(VLOOKUP($A126, CDS3Y_bbg!AI$5:AJ$241,2), -1)</f>
        <v>-1</v>
      </c>
      <c r="AK126">
        <f>IFERROR(VLOOKUP($A126, CDS3Y_bbg!AJ$5:AK$241,2), -1)</f>
        <v>-1</v>
      </c>
      <c r="AL126">
        <f>IFERROR(VLOOKUP($A126, CDS3Y_bbg!AK$5:AL$241,2), -1)</f>
        <v>-1</v>
      </c>
      <c r="AM126">
        <f>IFERROR(VLOOKUP($A126, CDS3Y_bbg!AL$5:AM$241,2), -1)</f>
        <v>-1</v>
      </c>
      <c r="AN126">
        <f>IFERROR(VLOOKUP($A126, CDS3Y_bbg!AM$5:AN$241,2), -1)</f>
        <v>-1</v>
      </c>
      <c r="AO126">
        <f>IFERROR(VLOOKUP($A126, CDS3Y_bbg!AN$5:AO$241,2), -1)</f>
        <v>43424</v>
      </c>
      <c r="AP126">
        <f>IFERROR(VLOOKUP($A126, CDS3Y_bbg!AO$5:AP$241,2), -1)</f>
        <v>-1</v>
      </c>
      <c r="AQ126">
        <f>IFERROR(VLOOKUP($A126, CDS3Y_bbg!AP$5:AQ$241,2), -1)</f>
        <v>44625</v>
      </c>
      <c r="AR126">
        <f>IFERROR(VLOOKUP($A126, CDS3Y_bbg!AQ$5:AR$241,2), -1)</f>
        <v>-1</v>
      </c>
      <c r="AS126">
        <f>IFERROR(VLOOKUP($A126, CDS3Y_bbg!AR$5:AS$241,2), -1)</f>
        <v>44626</v>
      </c>
      <c r="AT126">
        <f>IFERROR(VLOOKUP($A126, CDS3Y_bbg!AS$5:AT$241,2), -1)</f>
        <v>2.2189999999999999</v>
      </c>
      <c r="AU126">
        <f>IFERROR(VLOOKUP($A126, CDS3Y_bbg!AT$5:AU$241,2), -1)</f>
        <v>-1</v>
      </c>
      <c r="AV126">
        <f>IFERROR(VLOOKUP($A126, CDS3Y_bbg!AU$5:AV$241,2), -1)</f>
        <v>-1</v>
      </c>
      <c r="AW126">
        <f>IFERROR(VLOOKUP($A126, CDS3Y_bbg!AV$5:AW$241,2), -1)</f>
        <v>41863</v>
      </c>
      <c r="AX126">
        <f>IFERROR(VLOOKUP($A126, CDS3Y_bbg!AW$5:AX$241,2), -1)</f>
        <v>91.15</v>
      </c>
      <c r="AY126">
        <f>IFERROR(VLOOKUP($A126, CDS3Y_bbg!AX$5:AY$241,2), -1)</f>
        <v>43402</v>
      </c>
      <c r="AZ126">
        <f>IFERROR(VLOOKUP($A126, CDS3Y_bbg!AY$5:AZ$241,2), -1)</f>
        <v>134.71799999999999</v>
      </c>
      <c r="BA126">
        <f>IFERROR(VLOOKUP($A126, CDS3Y_bbg!AZ$5:BA$241,2), -1)</f>
        <v>-1</v>
      </c>
      <c r="BB126">
        <f>IFERROR(VLOOKUP($A126, CDS3Y_bbg!BA$5:BB$241,2), -1)</f>
        <v>-1</v>
      </c>
      <c r="BC126">
        <f>IFERROR(VLOOKUP($A126, CDS3Y_bbg!BB$5:BC$241,2), -1)</f>
        <v>41722</v>
      </c>
      <c r="BD126">
        <f>IFERROR(VLOOKUP($A126, CDS3Y_bbg!BC$5:BD$241,2), -1)</f>
        <v>-1</v>
      </c>
      <c r="BE126">
        <f>IFERROR(VLOOKUP($A126, CDS3Y_bbg!BD$5:BE$241,2), -1)</f>
        <v>-1</v>
      </c>
      <c r="BF126">
        <f>IFERROR(VLOOKUP($A126, CDS3Y_bbg!BE$5:BF$241,2), -1)</f>
        <v>-1</v>
      </c>
      <c r="BG126">
        <f>IFERROR(VLOOKUP($A126, CDS3Y_bbg!BF$5:BG$241,2), -1)</f>
        <v>-1</v>
      </c>
      <c r="BH126">
        <f>IFERROR(VLOOKUP($A126, CDS3Y_bbg!BG$5:BH$241,2), -1)</f>
        <v>-1</v>
      </c>
      <c r="BI126">
        <f>IFERROR(VLOOKUP($A126, CDS3Y_bbg!BH$5:BI$241,2), -1)</f>
        <v>43424</v>
      </c>
      <c r="BJ126">
        <f>IFERROR(VLOOKUP($A126, CDS3Y_bbg!BI$5:BJ$241,2), -1)</f>
        <v>-1</v>
      </c>
      <c r="BK126">
        <f>IFERROR(VLOOKUP($A126, CDS3Y_bbg!BJ$5:BK$241,2), -1)</f>
        <v>-1</v>
      </c>
      <c r="BL126">
        <f>IFERROR(VLOOKUP($A126, CDS3Y_bbg!BK$5:BL$241,2), -1)</f>
        <v>-1</v>
      </c>
      <c r="BM126">
        <f>IFERROR(VLOOKUP($A126, CDS3Y_bbg!BL$5:BM$241,2), -1)</f>
        <v>43424</v>
      </c>
      <c r="BN126">
        <f>IFERROR(VLOOKUP($A126, CDS3Y_bbg!BM$5:BN$241,2), -1)</f>
        <v>-1</v>
      </c>
      <c r="BO126">
        <f>IFERROR(VLOOKUP($A126, CDS3Y_bbg!BN$5:BO$241,2), -1)</f>
        <v>43426</v>
      </c>
      <c r="BP126">
        <f>IFERROR(VLOOKUP($A126, CDS3Y_bbg!BO$5:BP$241,2), -1)</f>
        <v>-1</v>
      </c>
      <c r="BQ126">
        <f>IFERROR(VLOOKUP($A126, CDS3Y_bbg!BP$5:BQ$241,2), -1)</f>
        <v>-1</v>
      </c>
      <c r="BR126">
        <f>IFERROR(VLOOKUP($A126, CDS3Y_bbg!BQ$5:BR$241,2), -1)</f>
        <v>-1</v>
      </c>
      <c r="BS126">
        <f>IFERROR(VLOOKUP($A126, CDS3Y_bbg!BR$5:BS$241,2), -1)</f>
        <v>43426</v>
      </c>
      <c r="BT126">
        <f>IFERROR(VLOOKUP($A126, CDS3Y_bbg!BS$5:BT$241,2), -1)</f>
        <v>-1</v>
      </c>
      <c r="BU126">
        <f>IFERROR(VLOOKUP($A126, CDS3Y_bbg!BT$5:BU$241,2), -1)</f>
        <v>-1</v>
      </c>
      <c r="BV126">
        <f>IFERROR(VLOOKUP($A126, CDS3Y_bbg!BU$5:BV$241,2), -1)</f>
        <v>-1</v>
      </c>
      <c r="BW126">
        <f>IFERROR(VLOOKUP($A126, CDS3Y_bbg!BV$5:BW$241,2), -1)</f>
        <v>41915</v>
      </c>
      <c r="BX126">
        <f>IFERROR(VLOOKUP($A126, CDS3Y_bbg!BW$5:BX$241,2), -1)</f>
        <v>92.334000000000003</v>
      </c>
      <c r="BY126">
        <f>IFERROR(VLOOKUP($A126, CDS3Y_bbg!BX$5:BY$241,2), -1)</f>
        <v>-1</v>
      </c>
      <c r="BZ126">
        <f>IFERROR(VLOOKUP($A126, CDS3Y_bbg!BY$5:BZ$241,2), -1)</f>
        <v>-1</v>
      </c>
      <c r="CA126">
        <f>IFERROR(VLOOKUP($A126, CDS3Y_bbg!BZ$5:CA$241,2), -1)</f>
        <v>41911</v>
      </c>
      <c r="CB126">
        <f>IFERROR(VLOOKUP($A126, CDS3Y_bbg!CA$5:CB$241,2), -1)</f>
        <v>375</v>
      </c>
      <c r="CC126">
        <f>IFERROR(VLOOKUP($A126, CDS3Y_bbg!CB$5:CC$241,2), -1)</f>
        <v>41912</v>
      </c>
      <c r="CD126">
        <f>IFERROR(VLOOKUP($A126, CDS3Y_bbg!CC$5:CD$241,2), -1)</f>
        <v>276.40199999999999</v>
      </c>
      <c r="CE126">
        <f>IFERROR(VLOOKUP($A126, CDS3Y_bbg!CD$5:CE$241,2), -1)</f>
        <v>43332</v>
      </c>
      <c r="CF126">
        <f>IFERROR(VLOOKUP($A126, CDS3Y_bbg!CE$5:CF$241,2), -1)</f>
        <v>70.75</v>
      </c>
      <c r="CG126">
        <f>IFERROR(VLOOKUP($A126, CDS3Y_bbg!CF$5:CG$241,2), -1)</f>
        <v>41893</v>
      </c>
      <c r="CH126">
        <f>IFERROR(VLOOKUP($A126, CDS3Y_bbg!CG$5:CH$241,2), -1)</f>
        <v>79.010000000000005</v>
      </c>
      <c r="CI126">
        <f>IFERROR(VLOOKUP($A126, CDS3Y_bbg!CH$5:CI$241,2), -1)</f>
        <v>-1</v>
      </c>
      <c r="CJ126">
        <f>IFERROR(VLOOKUP($A126, CDS3Y_bbg!CI$5:CJ$241,2), -1)</f>
        <v>-1</v>
      </c>
      <c r="CK126">
        <f>IFERROR(VLOOKUP($A126, CDS3Y_bbg!CJ$5:CK$241,2), -1)</f>
        <v>41844</v>
      </c>
      <c r="CL126">
        <f>IFERROR(VLOOKUP($A126, CDS3Y_bbg!CK$5:CL$241,2), -1)</f>
        <v>221</v>
      </c>
      <c r="CM126">
        <f>IFERROR(VLOOKUP($A126, CDS3Y_bbg!CL$5:CM$241,2), -1)</f>
        <v>-1</v>
      </c>
      <c r="CN126">
        <f>IFERROR(VLOOKUP($A126, CDS3Y_bbg!CM$5:CN$241,2), -1)</f>
        <v>-1</v>
      </c>
    </row>
    <row r="127" spans="1:92" x14ac:dyDescent="0.25">
      <c r="A127" s="1">
        <v>40359</v>
      </c>
      <c r="B127">
        <f>IFERROR(VLOOKUP($A127, CDS3Y_bbg!A$5:B$241,2), -1)</f>
        <v>113.169</v>
      </c>
      <c r="C127">
        <f>IFERROR(VLOOKUP($A127, CDS3Y_bbg!B$5:C$241,2), -1)</f>
        <v>41831</v>
      </c>
      <c r="D127">
        <f>IFERROR(VLOOKUP($A127, CDS3Y_bbg!C$5:D$241,2), -1)</f>
        <v>353.613</v>
      </c>
      <c r="E127">
        <f>IFERROR(VLOOKUP($A127, CDS3Y_bbg!D$5:E$241,2), -1)</f>
        <v>44895</v>
      </c>
      <c r="F127">
        <f>IFERROR(VLOOKUP($A127, CDS3Y_bbg!E$5:F$241,2), -1)</f>
        <v>80.37</v>
      </c>
      <c r="G127">
        <f>IFERROR(VLOOKUP($A127, CDS3Y_bbg!F$5:G$241,2), -1)</f>
        <v>40360</v>
      </c>
      <c r="H127">
        <f>IFERROR(VLOOKUP($A127, CDS3Y_bbg!G$5:H$241,2), -1)</f>
        <v>-1</v>
      </c>
      <c r="I127">
        <f>IFERROR(VLOOKUP($A127, CDS3Y_bbg!H$5:I$241,2), -1)</f>
        <v>44834</v>
      </c>
      <c r="J127">
        <f>IFERROR(VLOOKUP($A127, CDS3Y_bbg!I$5:J$241,2), -1)</f>
        <v>122.691</v>
      </c>
      <c r="K127">
        <f>IFERROR(VLOOKUP($A127, CDS3Y_bbg!J$5:K$241,2), -1)</f>
        <v>41819</v>
      </c>
      <c r="L127">
        <f>IFERROR(VLOOKUP($A127, CDS3Y_bbg!K$5:L$241,2), -1)</f>
        <v>319.23700000000002</v>
      </c>
      <c r="M127">
        <f>IFERROR(VLOOKUP($A127, CDS3Y_bbg!L$5:M$241,2), -1)</f>
        <v>40469</v>
      </c>
      <c r="N127">
        <f>IFERROR(VLOOKUP($A127, CDS3Y_bbg!M$5:N$241,2), -1)</f>
        <v>-1</v>
      </c>
      <c r="O127">
        <f>IFERROR(VLOOKUP($A127, CDS3Y_bbg!N$5:O$241,2), -1)</f>
        <v>40289</v>
      </c>
      <c r="P127">
        <f>IFERROR(VLOOKUP($A127, CDS3Y_bbg!O$5:P$241,2), -1)</f>
        <v>-1</v>
      </c>
      <c r="Q127">
        <f>IFERROR(VLOOKUP($A127, CDS3Y_bbg!P$5:Q$241,2), -1)</f>
        <v>44377</v>
      </c>
      <c r="R127">
        <f>IFERROR(VLOOKUP($A127, CDS3Y_bbg!Q$5:R$241,2), -1)</f>
        <v>108.324</v>
      </c>
      <c r="S127">
        <f>IFERROR(VLOOKUP($A127, CDS3Y_bbg!R$5:S$241,2), -1)</f>
        <v>43337</v>
      </c>
      <c r="T127">
        <f>IFERROR(VLOOKUP($A127, CDS3Y_bbg!S$5:T$241,2), -1)</f>
        <v>133.465</v>
      </c>
      <c r="U127">
        <f>IFERROR(VLOOKUP($A127, CDS3Y_bbg!T$5:U$241,2), -1)</f>
        <v>42062</v>
      </c>
      <c r="V127">
        <f>IFERROR(VLOOKUP($A127, CDS3Y_bbg!U$5:V$241,2), -1)</f>
        <v>135.62100000000001</v>
      </c>
      <c r="W127">
        <f>IFERROR(VLOOKUP($A127, CDS3Y_bbg!V$5:W$241,2), -1)</f>
        <v>42283</v>
      </c>
      <c r="X127">
        <f>IFERROR(VLOOKUP($A127, CDS3Y_bbg!W$5:X$241,2), -1)</f>
        <v>178.35300000000001</v>
      </c>
      <c r="Y127">
        <f>IFERROR(VLOOKUP($A127, CDS3Y_bbg!X$5:Y$241,2), -1)</f>
        <v>44468</v>
      </c>
      <c r="Z127">
        <f>IFERROR(VLOOKUP($A127, CDS3Y_bbg!Y$5:Z$241,2), -1)</f>
        <v>150.059</v>
      </c>
      <c r="AA127">
        <f>IFERROR(VLOOKUP($A127, CDS3Y_bbg!Z$5:AA$241,2), -1)</f>
        <v>40481</v>
      </c>
      <c r="AB127">
        <f>IFERROR(VLOOKUP($A127, CDS3Y_bbg!AA$5:AB$241,2), -1)</f>
        <v>-1</v>
      </c>
      <c r="AC127">
        <f>IFERROR(VLOOKUP($A127, CDS3Y_bbg!AB$5:AC$241,2), -1)</f>
        <v>42676</v>
      </c>
      <c r="AD127">
        <f>IFERROR(VLOOKUP($A127, CDS3Y_bbg!AC$5:AD$241,2), -1)</f>
        <v>170.48599999999999</v>
      </c>
      <c r="AE127">
        <f>IFERROR(VLOOKUP($A127, CDS3Y_bbg!AD$5:AE$241,2), -1)</f>
        <v>41149</v>
      </c>
      <c r="AF127">
        <f>IFERROR(VLOOKUP($A127, CDS3Y_bbg!AE$5:AF$241,2), -1)</f>
        <v>48.914999999999999</v>
      </c>
      <c r="AG127">
        <f>IFERROR(VLOOKUP($A127, CDS3Y_bbg!AF$5:AG$241,2), -1)</f>
        <v>42004</v>
      </c>
      <c r="AH127">
        <f>IFERROR(VLOOKUP($A127, CDS3Y_bbg!AG$5:AH$241,2), -1)</f>
        <v>-1</v>
      </c>
      <c r="AI127">
        <f>IFERROR(VLOOKUP($A127, CDS3Y_bbg!AH$5:AI$241,2), -1)</f>
        <v>-1</v>
      </c>
      <c r="AJ127">
        <f>IFERROR(VLOOKUP($A127, CDS3Y_bbg!AI$5:AJ$241,2), -1)</f>
        <v>-1</v>
      </c>
      <c r="AK127">
        <f>IFERROR(VLOOKUP($A127, CDS3Y_bbg!AJ$5:AK$241,2), -1)</f>
        <v>-1</v>
      </c>
      <c r="AL127">
        <f>IFERROR(VLOOKUP($A127, CDS3Y_bbg!AK$5:AL$241,2), -1)</f>
        <v>-1</v>
      </c>
      <c r="AM127">
        <f>IFERROR(VLOOKUP($A127, CDS3Y_bbg!AL$5:AM$241,2), -1)</f>
        <v>-1</v>
      </c>
      <c r="AN127">
        <f>IFERROR(VLOOKUP($A127, CDS3Y_bbg!AM$5:AN$241,2), -1)</f>
        <v>-1</v>
      </c>
      <c r="AO127">
        <f>IFERROR(VLOOKUP($A127, CDS3Y_bbg!AN$5:AO$241,2), -1)</f>
        <v>43424</v>
      </c>
      <c r="AP127">
        <f>IFERROR(VLOOKUP($A127, CDS3Y_bbg!AO$5:AP$241,2), -1)</f>
        <v>-1</v>
      </c>
      <c r="AQ127">
        <f>IFERROR(VLOOKUP($A127, CDS3Y_bbg!AP$5:AQ$241,2), -1)</f>
        <v>44625</v>
      </c>
      <c r="AR127">
        <f>IFERROR(VLOOKUP($A127, CDS3Y_bbg!AQ$5:AR$241,2), -1)</f>
        <v>-1</v>
      </c>
      <c r="AS127">
        <f>IFERROR(VLOOKUP($A127, CDS3Y_bbg!AR$5:AS$241,2), -1)</f>
        <v>44626</v>
      </c>
      <c r="AT127">
        <f>IFERROR(VLOOKUP($A127, CDS3Y_bbg!AS$5:AT$241,2), -1)</f>
        <v>2.2189999999999999</v>
      </c>
      <c r="AU127">
        <f>IFERROR(VLOOKUP($A127, CDS3Y_bbg!AT$5:AU$241,2), -1)</f>
        <v>-1</v>
      </c>
      <c r="AV127">
        <f>IFERROR(VLOOKUP($A127, CDS3Y_bbg!AU$5:AV$241,2), -1)</f>
        <v>-1</v>
      </c>
      <c r="AW127">
        <f>IFERROR(VLOOKUP($A127, CDS3Y_bbg!AV$5:AW$241,2), -1)</f>
        <v>41863</v>
      </c>
      <c r="AX127">
        <f>IFERROR(VLOOKUP($A127, CDS3Y_bbg!AW$5:AX$241,2), -1)</f>
        <v>92.034000000000006</v>
      </c>
      <c r="AY127">
        <f>IFERROR(VLOOKUP($A127, CDS3Y_bbg!AX$5:AY$241,2), -1)</f>
        <v>43402</v>
      </c>
      <c r="AZ127">
        <f>IFERROR(VLOOKUP($A127, CDS3Y_bbg!AY$5:AZ$241,2), -1)</f>
        <v>134.71799999999999</v>
      </c>
      <c r="BA127">
        <f>IFERROR(VLOOKUP($A127, CDS3Y_bbg!AZ$5:BA$241,2), -1)</f>
        <v>-1</v>
      </c>
      <c r="BB127">
        <f>IFERROR(VLOOKUP($A127, CDS3Y_bbg!BA$5:BB$241,2), -1)</f>
        <v>-1</v>
      </c>
      <c r="BC127">
        <f>IFERROR(VLOOKUP($A127, CDS3Y_bbg!BB$5:BC$241,2), -1)</f>
        <v>41722</v>
      </c>
      <c r="BD127">
        <f>IFERROR(VLOOKUP($A127, CDS3Y_bbg!BC$5:BD$241,2), -1)</f>
        <v>-1</v>
      </c>
      <c r="BE127">
        <f>IFERROR(VLOOKUP($A127, CDS3Y_bbg!BD$5:BE$241,2), -1)</f>
        <v>-1</v>
      </c>
      <c r="BF127">
        <f>IFERROR(VLOOKUP($A127, CDS3Y_bbg!BE$5:BF$241,2), -1)</f>
        <v>-1</v>
      </c>
      <c r="BG127">
        <f>IFERROR(VLOOKUP($A127, CDS3Y_bbg!BF$5:BG$241,2), -1)</f>
        <v>-1</v>
      </c>
      <c r="BH127">
        <f>IFERROR(VLOOKUP($A127, CDS3Y_bbg!BG$5:BH$241,2), -1)</f>
        <v>-1</v>
      </c>
      <c r="BI127">
        <f>IFERROR(VLOOKUP($A127, CDS3Y_bbg!BH$5:BI$241,2), -1)</f>
        <v>43424</v>
      </c>
      <c r="BJ127">
        <f>IFERROR(VLOOKUP($A127, CDS3Y_bbg!BI$5:BJ$241,2), -1)</f>
        <v>-1</v>
      </c>
      <c r="BK127">
        <f>IFERROR(VLOOKUP($A127, CDS3Y_bbg!BJ$5:BK$241,2), -1)</f>
        <v>-1</v>
      </c>
      <c r="BL127">
        <f>IFERROR(VLOOKUP($A127, CDS3Y_bbg!BK$5:BL$241,2), -1)</f>
        <v>-1</v>
      </c>
      <c r="BM127">
        <f>IFERROR(VLOOKUP($A127, CDS3Y_bbg!BL$5:BM$241,2), -1)</f>
        <v>43424</v>
      </c>
      <c r="BN127">
        <f>IFERROR(VLOOKUP($A127, CDS3Y_bbg!BM$5:BN$241,2), -1)</f>
        <v>-1</v>
      </c>
      <c r="BO127">
        <f>IFERROR(VLOOKUP($A127, CDS3Y_bbg!BN$5:BO$241,2), -1)</f>
        <v>43426</v>
      </c>
      <c r="BP127">
        <f>IFERROR(VLOOKUP($A127, CDS3Y_bbg!BO$5:BP$241,2), -1)</f>
        <v>-1</v>
      </c>
      <c r="BQ127">
        <f>IFERROR(VLOOKUP($A127, CDS3Y_bbg!BP$5:BQ$241,2), -1)</f>
        <v>-1</v>
      </c>
      <c r="BR127">
        <f>IFERROR(VLOOKUP($A127, CDS3Y_bbg!BQ$5:BR$241,2), -1)</f>
        <v>-1</v>
      </c>
      <c r="BS127">
        <f>IFERROR(VLOOKUP($A127, CDS3Y_bbg!BR$5:BS$241,2), -1)</f>
        <v>43426</v>
      </c>
      <c r="BT127">
        <f>IFERROR(VLOOKUP($A127, CDS3Y_bbg!BS$5:BT$241,2), -1)</f>
        <v>-1</v>
      </c>
      <c r="BU127">
        <f>IFERROR(VLOOKUP($A127, CDS3Y_bbg!BT$5:BU$241,2), -1)</f>
        <v>-1</v>
      </c>
      <c r="BV127">
        <f>IFERROR(VLOOKUP($A127, CDS3Y_bbg!BU$5:BV$241,2), -1)</f>
        <v>-1</v>
      </c>
      <c r="BW127">
        <f>IFERROR(VLOOKUP($A127, CDS3Y_bbg!BV$5:BW$241,2), -1)</f>
        <v>41915</v>
      </c>
      <c r="BX127">
        <f>IFERROR(VLOOKUP($A127, CDS3Y_bbg!BW$5:BX$241,2), -1)</f>
        <v>100.479</v>
      </c>
      <c r="BY127">
        <f>IFERROR(VLOOKUP($A127, CDS3Y_bbg!BX$5:BY$241,2), -1)</f>
        <v>-1</v>
      </c>
      <c r="BZ127">
        <f>IFERROR(VLOOKUP($A127, CDS3Y_bbg!BY$5:BZ$241,2), -1)</f>
        <v>-1</v>
      </c>
      <c r="CA127">
        <f>IFERROR(VLOOKUP($A127, CDS3Y_bbg!BZ$5:CA$241,2), -1)</f>
        <v>41911</v>
      </c>
      <c r="CB127">
        <f>IFERROR(VLOOKUP($A127, CDS3Y_bbg!CA$5:CB$241,2), -1)</f>
        <v>388.07900000000001</v>
      </c>
      <c r="CC127">
        <f>IFERROR(VLOOKUP($A127, CDS3Y_bbg!CB$5:CC$241,2), -1)</f>
        <v>41912</v>
      </c>
      <c r="CD127">
        <f>IFERROR(VLOOKUP($A127, CDS3Y_bbg!CC$5:CD$241,2), -1)</f>
        <v>285.34300000000002</v>
      </c>
      <c r="CE127">
        <f>IFERROR(VLOOKUP($A127, CDS3Y_bbg!CD$5:CE$241,2), -1)</f>
        <v>43332</v>
      </c>
      <c r="CF127">
        <f>IFERROR(VLOOKUP($A127, CDS3Y_bbg!CE$5:CF$241,2), -1)</f>
        <v>77.858999999999995</v>
      </c>
      <c r="CG127">
        <f>IFERROR(VLOOKUP($A127, CDS3Y_bbg!CF$5:CG$241,2), -1)</f>
        <v>41893</v>
      </c>
      <c r="CH127">
        <f>IFERROR(VLOOKUP($A127, CDS3Y_bbg!CG$5:CH$241,2), -1)</f>
        <v>85.344999999999999</v>
      </c>
      <c r="CI127">
        <f>IFERROR(VLOOKUP($A127, CDS3Y_bbg!CH$5:CI$241,2), -1)</f>
        <v>-1</v>
      </c>
      <c r="CJ127">
        <f>IFERROR(VLOOKUP($A127, CDS3Y_bbg!CI$5:CJ$241,2), -1)</f>
        <v>-1</v>
      </c>
      <c r="CK127">
        <f>IFERROR(VLOOKUP($A127, CDS3Y_bbg!CJ$5:CK$241,2), -1)</f>
        <v>41844</v>
      </c>
      <c r="CL127">
        <f>IFERROR(VLOOKUP($A127, CDS3Y_bbg!CK$5:CL$241,2), -1)</f>
        <v>315.43599999999998</v>
      </c>
      <c r="CM127">
        <f>IFERROR(VLOOKUP($A127, CDS3Y_bbg!CL$5:CM$241,2), -1)</f>
        <v>-1</v>
      </c>
      <c r="CN127">
        <f>IFERROR(VLOOKUP($A127, CDS3Y_bbg!CM$5:CN$241,2), -1)</f>
        <v>-1</v>
      </c>
    </row>
    <row r="128" spans="1:92" x14ac:dyDescent="0.25">
      <c r="A128" s="1">
        <v>40389</v>
      </c>
      <c r="B128">
        <f>IFERROR(VLOOKUP($A128, CDS3Y_bbg!A$5:B$241,2), -1)</f>
        <v>91.204999999999998</v>
      </c>
      <c r="C128">
        <f>IFERROR(VLOOKUP($A128, CDS3Y_bbg!B$5:C$241,2), -1)</f>
        <v>41831</v>
      </c>
      <c r="D128">
        <f>IFERROR(VLOOKUP($A128, CDS3Y_bbg!C$5:D$241,2), -1)</f>
        <v>268.86700000000002</v>
      </c>
      <c r="E128">
        <f>IFERROR(VLOOKUP($A128, CDS3Y_bbg!D$5:E$241,2), -1)</f>
        <v>44895</v>
      </c>
      <c r="F128">
        <f>IFERROR(VLOOKUP($A128, CDS3Y_bbg!E$5:F$241,2), -1)</f>
        <v>50.543999999999997</v>
      </c>
      <c r="G128">
        <f>IFERROR(VLOOKUP($A128, CDS3Y_bbg!F$5:G$241,2), -1)</f>
        <v>40360</v>
      </c>
      <c r="H128">
        <f>IFERROR(VLOOKUP($A128, CDS3Y_bbg!G$5:H$241,2), -1)</f>
        <v>-1</v>
      </c>
      <c r="I128">
        <f>IFERROR(VLOOKUP($A128, CDS3Y_bbg!H$5:I$241,2), -1)</f>
        <v>44834</v>
      </c>
      <c r="J128">
        <f>IFERROR(VLOOKUP($A128, CDS3Y_bbg!I$5:J$241,2), -1)</f>
        <v>93.596000000000004</v>
      </c>
      <c r="K128">
        <f>IFERROR(VLOOKUP($A128, CDS3Y_bbg!J$5:K$241,2), -1)</f>
        <v>41819</v>
      </c>
      <c r="L128">
        <f>IFERROR(VLOOKUP($A128, CDS3Y_bbg!K$5:L$241,2), -1)</f>
        <v>254.084</v>
      </c>
      <c r="M128">
        <f>IFERROR(VLOOKUP($A128, CDS3Y_bbg!L$5:M$241,2), -1)</f>
        <v>40469</v>
      </c>
      <c r="N128">
        <f>IFERROR(VLOOKUP($A128, CDS3Y_bbg!M$5:N$241,2), -1)</f>
        <v>-1</v>
      </c>
      <c r="O128">
        <f>IFERROR(VLOOKUP($A128, CDS3Y_bbg!N$5:O$241,2), -1)</f>
        <v>40289</v>
      </c>
      <c r="P128">
        <f>IFERROR(VLOOKUP($A128, CDS3Y_bbg!O$5:P$241,2), -1)</f>
        <v>-1</v>
      </c>
      <c r="Q128">
        <f>IFERROR(VLOOKUP($A128, CDS3Y_bbg!P$5:Q$241,2), -1)</f>
        <v>44377</v>
      </c>
      <c r="R128">
        <f>IFERROR(VLOOKUP($A128, CDS3Y_bbg!Q$5:R$241,2), -1)</f>
        <v>87.64</v>
      </c>
      <c r="S128">
        <f>IFERROR(VLOOKUP($A128, CDS3Y_bbg!R$5:S$241,2), -1)</f>
        <v>43337</v>
      </c>
      <c r="T128">
        <f>IFERROR(VLOOKUP($A128, CDS3Y_bbg!S$5:T$241,2), -1)</f>
        <v>133.465</v>
      </c>
      <c r="U128">
        <f>IFERROR(VLOOKUP($A128, CDS3Y_bbg!T$5:U$241,2), -1)</f>
        <v>42062</v>
      </c>
      <c r="V128">
        <f>IFERROR(VLOOKUP($A128, CDS3Y_bbg!U$5:V$241,2), -1)</f>
        <v>115.276</v>
      </c>
      <c r="W128">
        <f>IFERROR(VLOOKUP($A128, CDS3Y_bbg!V$5:W$241,2), -1)</f>
        <v>42283</v>
      </c>
      <c r="X128">
        <f>IFERROR(VLOOKUP($A128, CDS3Y_bbg!W$5:X$241,2), -1)</f>
        <v>143.02099999999999</v>
      </c>
      <c r="Y128">
        <f>IFERROR(VLOOKUP($A128, CDS3Y_bbg!X$5:Y$241,2), -1)</f>
        <v>44468</v>
      </c>
      <c r="Z128">
        <f>IFERROR(VLOOKUP($A128, CDS3Y_bbg!Y$5:Z$241,2), -1)</f>
        <v>114.79600000000001</v>
      </c>
      <c r="AA128">
        <f>IFERROR(VLOOKUP($A128, CDS3Y_bbg!Z$5:AA$241,2), -1)</f>
        <v>40481</v>
      </c>
      <c r="AB128">
        <f>IFERROR(VLOOKUP($A128, CDS3Y_bbg!AA$5:AB$241,2), -1)</f>
        <v>-1</v>
      </c>
      <c r="AC128">
        <f>IFERROR(VLOOKUP($A128, CDS3Y_bbg!AB$5:AC$241,2), -1)</f>
        <v>42676</v>
      </c>
      <c r="AD128">
        <f>IFERROR(VLOOKUP($A128, CDS3Y_bbg!AC$5:AD$241,2), -1)</f>
        <v>137.18600000000001</v>
      </c>
      <c r="AE128">
        <f>IFERROR(VLOOKUP($A128, CDS3Y_bbg!AD$5:AE$241,2), -1)</f>
        <v>41149</v>
      </c>
      <c r="AF128">
        <f>IFERROR(VLOOKUP($A128, CDS3Y_bbg!AE$5:AF$241,2), -1)</f>
        <v>45.469000000000001</v>
      </c>
      <c r="AG128">
        <f>IFERROR(VLOOKUP($A128, CDS3Y_bbg!AF$5:AG$241,2), -1)</f>
        <v>42004</v>
      </c>
      <c r="AH128">
        <f>IFERROR(VLOOKUP($A128, CDS3Y_bbg!AG$5:AH$241,2), -1)</f>
        <v>-1</v>
      </c>
      <c r="AI128">
        <f>IFERROR(VLOOKUP($A128, CDS3Y_bbg!AH$5:AI$241,2), -1)</f>
        <v>-1</v>
      </c>
      <c r="AJ128">
        <f>IFERROR(VLOOKUP($A128, CDS3Y_bbg!AI$5:AJ$241,2), -1)</f>
        <v>-1</v>
      </c>
      <c r="AK128">
        <f>IFERROR(VLOOKUP($A128, CDS3Y_bbg!AJ$5:AK$241,2), -1)</f>
        <v>-1</v>
      </c>
      <c r="AL128">
        <f>IFERROR(VLOOKUP($A128, CDS3Y_bbg!AK$5:AL$241,2), -1)</f>
        <v>-1</v>
      </c>
      <c r="AM128">
        <f>IFERROR(VLOOKUP($A128, CDS3Y_bbg!AL$5:AM$241,2), -1)</f>
        <v>-1</v>
      </c>
      <c r="AN128">
        <f>IFERROR(VLOOKUP($A128, CDS3Y_bbg!AM$5:AN$241,2), -1)</f>
        <v>-1</v>
      </c>
      <c r="AO128">
        <f>IFERROR(VLOOKUP($A128, CDS3Y_bbg!AN$5:AO$241,2), -1)</f>
        <v>43424</v>
      </c>
      <c r="AP128">
        <f>IFERROR(VLOOKUP($A128, CDS3Y_bbg!AO$5:AP$241,2), -1)</f>
        <v>-1</v>
      </c>
      <c r="AQ128">
        <f>IFERROR(VLOOKUP($A128, CDS3Y_bbg!AP$5:AQ$241,2), -1)</f>
        <v>44625</v>
      </c>
      <c r="AR128">
        <f>IFERROR(VLOOKUP($A128, CDS3Y_bbg!AQ$5:AR$241,2), -1)</f>
        <v>-1</v>
      </c>
      <c r="AS128">
        <f>IFERROR(VLOOKUP($A128, CDS3Y_bbg!AR$5:AS$241,2), -1)</f>
        <v>44626</v>
      </c>
      <c r="AT128">
        <f>IFERROR(VLOOKUP($A128, CDS3Y_bbg!AS$5:AT$241,2), -1)</f>
        <v>2.2189999999999999</v>
      </c>
      <c r="AU128">
        <f>IFERROR(VLOOKUP($A128, CDS3Y_bbg!AT$5:AU$241,2), -1)</f>
        <v>-1</v>
      </c>
      <c r="AV128">
        <f>IFERROR(VLOOKUP($A128, CDS3Y_bbg!AU$5:AV$241,2), -1)</f>
        <v>-1</v>
      </c>
      <c r="AW128">
        <f>IFERROR(VLOOKUP($A128, CDS3Y_bbg!AV$5:AW$241,2), -1)</f>
        <v>41863</v>
      </c>
      <c r="AX128">
        <f>IFERROR(VLOOKUP($A128, CDS3Y_bbg!AW$5:AX$241,2), -1)</f>
        <v>88.347999999999999</v>
      </c>
      <c r="AY128">
        <f>IFERROR(VLOOKUP($A128, CDS3Y_bbg!AX$5:AY$241,2), -1)</f>
        <v>43402</v>
      </c>
      <c r="AZ128">
        <f>IFERROR(VLOOKUP($A128, CDS3Y_bbg!AY$5:AZ$241,2), -1)</f>
        <v>134.71799999999999</v>
      </c>
      <c r="BA128">
        <f>IFERROR(VLOOKUP($A128, CDS3Y_bbg!AZ$5:BA$241,2), -1)</f>
        <v>-1</v>
      </c>
      <c r="BB128">
        <f>IFERROR(VLOOKUP($A128, CDS3Y_bbg!BA$5:BB$241,2), -1)</f>
        <v>-1</v>
      </c>
      <c r="BC128">
        <f>IFERROR(VLOOKUP($A128, CDS3Y_bbg!BB$5:BC$241,2), -1)</f>
        <v>41722</v>
      </c>
      <c r="BD128">
        <f>IFERROR(VLOOKUP($A128, CDS3Y_bbg!BC$5:BD$241,2), -1)</f>
        <v>-1</v>
      </c>
      <c r="BE128">
        <f>IFERROR(VLOOKUP($A128, CDS3Y_bbg!BD$5:BE$241,2), -1)</f>
        <v>-1</v>
      </c>
      <c r="BF128">
        <f>IFERROR(VLOOKUP($A128, CDS3Y_bbg!BE$5:BF$241,2), -1)</f>
        <v>-1</v>
      </c>
      <c r="BG128">
        <f>IFERROR(VLOOKUP($A128, CDS3Y_bbg!BF$5:BG$241,2), -1)</f>
        <v>-1</v>
      </c>
      <c r="BH128">
        <f>IFERROR(VLOOKUP($A128, CDS3Y_bbg!BG$5:BH$241,2), -1)</f>
        <v>-1</v>
      </c>
      <c r="BI128">
        <f>IFERROR(VLOOKUP($A128, CDS3Y_bbg!BH$5:BI$241,2), -1)</f>
        <v>43424</v>
      </c>
      <c r="BJ128">
        <f>IFERROR(VLOOKUP($A128, CDS3Y_bbg!BI$5:BJ$241,2), -1)</f>
        <v>-1</v>
      </c>
      <c r="BK128">
        <f>IFERROR(VLOOKUP($A128, CDS3Y_bbg!BJ$5:BK$241,2), -1)</f>
        <v>-1</v>
      </c>
      <c r="BL128">
        <f>IFERROR(VLOOKUP($A128, CDS3Y_bbg!BK$5:BL$241,2), -1)</f>
        <v>-1</v>
      </c>
      <c r="BM128">
        <f>IFERROR(VLOOKUP($A128, CDS3Y_bbg!BL$5:BM$241,2), -1)</f>
        <v>43424</v>
      </c>
      <c r="BN128">
        <f>IFERROR(VLOOKUP($A128, CDS3Y_bbg!BM$5:BN$241,2), -1)</f>
        <v>-1</v>
      </c>
      <c r="BO128">
        <f>IFERROR(VLOOKUP($A128, CDS3Y_bbg!BN$5:BO$241,2), -1)</f>
        <v>43426</v>
      </c>
      <c r="BP128">
        <f>IFERROR(VLOOKUP($A128, CDS3Y_bbg!BO$5:BP$241,2), -1)</f>
        <v>-1</v>
      </c>
      <c r="BQ128">
        <f>IFERROR(VLOOKUP($A128, CDS3Y_bbg!BP$5:BQ$241,2), -1)</f>
        <v>-1</v>
      </c>
      <c r="BR128">
        <f>IFERROR(VLOOKUP($A128, CDS3Y_bbg!BQ$5:BR$241,2), -1)</f>
        <v>-1</v>
      </c>
      <c r="BS128">
        <f>IFERROR(VLOOKUP($A128, CDS3Y_bbg!BR$5:BS$241,2), -1)</f>
        <v>43426</v>
      </c>
      <c r="BT128">
        <f>IFERROR(VLOOKUP($A128, CDS3Y_bbg!BS$5:BT$241,2), -1)</f>
        <v>-1</v>
      </c>
      <c r="BU128">
        <f>IFERROR(VLOOKUP($A128, CDS3Y_bbg!BT$5:BU$241,2), -1)</f>
        <v>-1</v>
      </c>
      <c r="BV128">
        <f>IFERROR(VLOOKUP($A128, CDS3Y_bbg!BU$5:BV$241,2), -1)</f>
        <v>-1</v>
      </c>
      <c r="BW128">
        <f>IFERROR(VLOOKUP($A128, CDS3Y_bbg!BV$5:BW$241,2), -1)</f>
        <v>41915</v>
      </c>
      <c r="BX128">
        <f>IFERROR(VLOOKUP($A128, CDS3Y_bbg!BW$5:BX$241,2), -1)</f>
        <v>86.385000000000005</v>
      </c>
      <c r="BY128">
        <f>IFERROR(VLOOKUP($A128, CDS3Y_bbg!BX$5:BY$241,2), -1)</f>
        <v>-1</v>
      </c>
      <c r="BZ128">
        <f>IFERROR(VLOOKUP($A128, CDS3Y_bbg!BY$5:BZ$241,2), -1)</f>
        <v>-1</v>
      </c>
      <c r="CA128">
        <f>IFERROR(VLOOKUP($A128, CDS3Y_bbg!BZ$5:CA$241,2), -1)</f>
        <v>41911</v>
      </c>
      <c r="CB128">
        <f>IFERROR(VLOOKUP($A128, CDS3Y_bbg!CA$5:CB$241,2), -1)</f>
        <v>332.52699999999999</v>
      </c>
      <c r="CC128">
        <f>IFERROR(VLOOKUP($A128, CDS3Y_bbg!CB$5:CC$241,2), -1)</f>
        <v>41912</v>
      </c>
      <c r="CD128">
        <f>IFERROR(VLOOKUP($A128, CDS3Y_bbg!CC$5:CD$241,2), -1)</f>
        <v>236.10300000000001</v>
      </c>
      <c r="CE128">
        <f>IFERROR(VLOOKUP($A128, CDS3Y_bbg!CD$5:CE$241,2), -1)</f>
        <v>43332</v>
      </c>
      <c r="CF128">
        <f>IFERROR(VLOOKUP($A128, CDS3Y_bbg!CE$5:CF$241,2), -1)</f>
        <v>66.686999999999998</v>
      </c>
      <c r="CG128">
        <f>IFERROR(VLOOKUP($A128, CDS3Y_bbg!CF$5:CG$241,2), -1)</f>
        <v>41893</v>
      </c>
      <c r="CH128">
        <f>IFERROR(VLOOKUP($A128, CDS3Y_bbg!CG$5:CH$241,2), -1)</f>
        <v>78.5</v>
      </c>
      <c r="CI128">
        <f>IFERROR(VLOOKUP($A128, CDS3Y_bbg!CH$5:CI$241,2), -1)</f>
        <v>-1</v>
      </c>
      <c r="CJ128">
        <f>IFERROR(VLOOKUP($A128, CDS3Y_bbg!CI$5:CJ$241,2), -1)</f>
        <v>-1</v>
      </c>
      <c r="CK128">
        <f>IFERROR(VLOOKUP($A128, CDS3Y_bbg!CJ$5:CK$241,2), -1)</f>
        <v>41844</v>
      </c>
      <c r="CL128">
        <f>IFERROR(VLOOKUP($A128, CDS3Y_bbg!CK$5:CL$241,2), -1)</f>
        <v>321.25700000000001</v>
      </c>
      <c r="CM128">
        <f>IFERROR(VLOOKUP($A128, CDS3Y_bbg!CL$5:CM$241,2), -1)</f>
        <v>-1</v>
      </c>
      <c r="CN128">
        <f>IFERROR(VLOOKUP($A128, CDS3Y_bbg!CM$5:CN$241,2), -1)</f>
        <v>-1</v>
      </c>
    </row>
    <row r="129" spans="1:92" x14ac:dyDescent="0.25">
      <c r="A129" s="1">
        <v>40421</v>
      </c>
      <c r="B129">
        <f>IFERROR(VLOOKUP($A129, CDS3Y_bbg!A$5:B$241,2), -1)</f>
        <v>105.458</v>
      </c>
      <c r="C129">
        <f>IFERROR(VLOOKUP($A129, CDS3Y_bbg!B$5:C$241,2), -1)</f>
        <v>41831</v>
      </c>
      <c r="D129">
        <f>IFERROR(VLOOKUP($A129, CDS3Y_bbg!C$5:D$241,2), -1)</f>
        <v>306.41000000000003</v>
      </c>
      <c r="E129">
        <f>IFERROR(VLOOKUP($A129, CDS3Y_bbg!D$5:E$241,2), -1)</f>
        <v>44895</v>
      </c>
      <c r="F129">
        <f>IFERROR(VLOOKUP($A129, CDS3Y_bbg!E$5:F$241,2), -1)</f>
        <v>51.920999999999999</v>
      </c>
      <c r="G129">
        <f>IFERROR(VLOOKUP($A129, CDS3Y_bbg!F$5:G$241,2), -1)</f>
        <v>40360</v>
      </c>
      <c r="H129">
        <f>IFERROR(VLOOKUP($A129, CDS3Y_bbg!G$5:H$241,2), -1)</f>
        <v>-1</v>
      </c>
      <c r="I129">
        <f>IFERROR(VLOOKUP($A129, CDS3Y_bbg!H$5:I$241,2), -1)</f>
        <v>44834</v>
      </c>
      <c r="J129">
        <f>IFERROR(VLOOKUP($A129, CDS3Y_bbg!I$5:J$241,2), -1)</f>
        <v>107.97799999999999</v>
      </c>
      <c r="K129">
        <f>IFERROR(VLOOKUP($A129, CDS3Y_bbg!J$5:K$241,2), -1)</f>
        <v>41819</v>
      </c>
      <c r="L129">
        <f>IFERROR(VLOOKUP($A129, CDS3Y_bbg!K$5:L$241,2), -1)</f>
        <v>257.41899999999998</v>
      </c>
      <c r="M129">
        <f>IFERROR(VLOOKUP($A129, CDS3Y_bbg!L$5:M$241,2), -1)</f>
        <v>40469</v>
      </c>
      <c r="N129">
        <f>IFERROR(VLOOKUP($A129, CDS3Y_bbg!M$5:N$241,2), -1)</f>
        <v>-1</v>
      </c>
      <c r="O129">
        <f>IFERROR(VLOOKUP($A129, CDS3Y_bbg!N$5:O$241,2), -1)</f>
        <v>40289</v>
      </c>
      <c r="P129">
        <f>IFERROR(VLOOKUP($A129, CDS3Y_bbg!O$5:P$241,2), -1)</f>
        <v>-1</v>
      </c>
      <c r="Q129">
        <f>IFERROR(VLOOKUP($A129, CDS3Y_bbg!P$5:Q$241,2), -1)</f>
        <v>44377</v>
      </c>
      <c r="R129">
        <f>IFERROR(VLOOKUP($A129, CDS3Y_bbg!Q$5:R$241,2), -1)</f>
        <v>113.85</v>
      </c>
      <c r="S129">
        <f>IFERROR(VLOOKUP($A129, CDS3Y_bbg!R$5:S$241,2), -1)</f>
        <v>43337</v>
      </c>
      <c r="T129">
        <f>IFERROR(VLOOKUP($A129, CDS3Y_bbg!S$5:T$241,2), -1)</f>
        <v>133.465</v>
      </c>
      <c r="U129">
        <f>IFERROR(VLOOKUP($A129, CDS3Y_bbg!T$5:U$241,2), -1)</f>
        <v>42062</v>
      </c>
      <c r="V129">
        <f>IFERROR(VLOOKUP($A129, CDS3Y_bbg!U$5:V$241,2), -1)</f>
        <v>134.1</v>
      </c>
      <c r="W129">
        <f>IFERROR(VLOOKUP($A129, CDS3Y_bbg!V$5:W$241,2), -1)</f>
        <v>42283</v>
      </c>
      <c r="X129">
        <f>IFERROR(VLOOKUP($A129, CDS3Y_bbg!W$5:X$241,2), -1)</f>
        <v>157.791</v>
      </c>
      <c r="Y129">
        <f>IFERROR(VLOOKUP($A129, CDS3Y_bbg!X$5:Y$241,2), -1)</f>
        <v>44468</v>
      </c>
      <c r="Z129">
        <f>IFERROR(VLOOKUP($A129, CDS3Y_bbg!Y$5:Z$241,2), -1)</f>
        <v>130.06299999999999</v>
      </c>
      <c r="AA129">
        <f>IFERROR(VLOOKUP($A129, CDS3Y_bbg!Z$5:AA$241,2), -1)</f>
        <v>40481</v>
      </c>
      <c r="AB129">
        <f>IFERROR(VLOOKUP($A129, CDS3Y_bbg!AA$5:AB$241,2), -1)</f>
        <v>-1</v>
      </c>
      <c r="AC129">
        <f>IFERROR(VLOOKUP($A129, CDS3Y_bbg!AB$5:AC$241,2), -1)</f>
        <v>42676</v>
      </c>
      <c r="AD129">
        <f>IFERROR(VLOOKUP($A129, CDS3Y_bbg!AC$5:AD$241,2), -1)</f>
        <v>155.41399999999999</v>
      </c>
      <c r="AE129">
        <f>IFERROR(VLOOKUP($A129, CDS3Y_bbg!AD$5:AE$241,2), -1)</f>
        <v>41149</v>
      </c>
      <c r="AF129">
        <f>IFERROR(VLOOKUP($A129, CDS3Y_bbg!AE$5:AF$241,2), -1)</f>
        <v>42.847000000000001</v>
      </c>
      <c r="AG129">
        <f>IFERROR(VLOOKUP($A129, CDS3Y_bbg!AF$5:AG$241,2), -1)</f>
        <v>42004</v>
      </c>
      <c r="AH129">
        <f>IFERROR(VLOOKUP($A129, CDS3Y_bbg!AG$5:AH$241,2), -1)</f>
        <v>-1</v>
      </c>
      <c r="AI129">
        <f>IFERROR(VLOOKUP($A129, CDS3Y_bbg!AH$5:AI$241,2), -1)</f>
        <v>-1</v>
      </c>
      <c r="AJ129">
        <f>IFERROR(VLOOKUP($A129, CDS3Y_bbg!AI$5:AJ$241,2), -1)</f>
        <v>-1</v>
      </c>
      <c r="AK129">
        <f>IFERROR(VLOOKUP($A129, CDS3Y_bbg!AJ$5:AK$241,2), -1)</f>
        <v>-1</v>
      </c>
      <c r="AL129">
        <f>IFERROR(VLOOKUP($A129, CDS3Y_bbg!AK$5:AL$241,2), -1)</f>
        <v>-1</v>
      </c>
      <c r="AM129">
        <f>IFERROR(VLOOKUP($A129, CDS3Y_bbg!AL$5:AM$241,2), -1)</f>
        <v>-1</v>
      </c>
      <c r="AN129">
        <f>IFERROR(VLOOKUP($A129, CDS3Y_bbg!AM$5:AN$241,2), -1)</f>
        <v>-1</v>
      </c>
      <c r="AO129">
        <f>IFERROR(VLOOKUP($A129, CDS3Y_bbg!AN$5:AO$241,2), -1)</f>
        <v>43424</v>
      </c>
      <c r="AP129">
        <f>IFERROR(VLOOKUP($A129, CDS3Y_bbg!AO$5:AP$241,2), -1)</f>
        <v>-1</v>
      </c>
      <c r="AQ129">
        <f>IFERROR(VLOOKUP($A129, CDS3Y_bbg!AP$5:AQ$241,2), -1)</f>
        <v>44625</v>
      </c>
      <c r="AR129">
        <f>IFERROR(VLOOKUP($A129, CDS3Y_bbg!AQ$5:AR$241,2), -1)</f>
        <v>-1</v>
      </c>
      <c r="AS129">
        <f>IFERROR(VLOOKUP($A129, CDS3Y_bbg!AR$5:AS$241,2), -1)</f>
        <v>44626</v>
      </c>
      <c r="AT129">
        <f>IFERROR(VLOOKUP($A129, CDS3Y_bbg!AS$5:AT$241,2), -1)</f>
        <v>2.2189999999999999</v>
      </c>
      <c r="AU129">
        <f>IFERROR(VLOOKUP($A129, CDS3Y_bbg!AT$5:AU$241,2), -1)</f>
        <v>-1</v>
      </c>
      <c r="AV129">
        <f>IFERROR(VLOOKUP($A129, CDS3Y_bbg!AU$5:AV$241,2), -1)</f>
        <v>-1</v>
      </c>
      <c r="AW129">
        <f>IFERROR(VLOOKUP($A129, CDS3Y_bbg!AV$5:AW$241,2), -1)</f>
        <v>41863</v>
      </c>
      <c r="AX129">
        <f>IFERROR(VLOOKUP($A129, CDS3Y_bbg!AW$5:AX$241,2), -1)</f>
        <v>98.563000000000002</v>
      </c>
      <c r="AY129">
        <f>IFERROR(VLOOKUP($A129, CDS3Y_bbg!AX$5:AY$241,2), -1)</f>
        <v>43402</v>
      </c>
      <c r="AZ129">
        <f>IFERROR(VLOOKUP($A129, CDS3Y_bbg!AY$5:AZ$241,2), -1)</f>
        <v>134.71799999999999</v>
      </c>
      <c r="BA129">
        <f>IFERROR(VLOOKUP($A129, CDS3Y_bbg!AZ$5:BA$241,2), -1)</f>
        <v>-1</v>
      </c>
      <c r="BB129">
        <f>IFERROR(VLOOKUP($A129, CDS3Y_bbg!BA$5:BB$241,2), -1)</f>
        <v>-1</v>
      </c>
      <c r="BC129">
        <f>IFERROR(VLOOKUP($A129, CDS3Y_bbg!BB$5:BC$241,2), -1)</f>
        <v>41722</v>
      </c>
      <c r="BD129">
        <f>IFERROR(VLOOKUP($A129, CDS3Y_bbg!BC$5:BD$241,2), -1)</f>
        <v>-1</v>
      </c>
      <c r="BE129">
        <f>IFERROR(VLOOKUP($A129, CDS3Y_bbg!BD$5:BE$241,2), -1)</f>
        <v>-1</v>
      </c>
      <c r="BF129">
        <f>IFERROR(VLOOKUP($A129, CDS3Y_bbg!BE$5:BF$241,2), -1)</f>
        <v>-1</v>
      </c>
      <c r="BG129">
        <f>IFERROR(VLOOKUP($A129, CDS3Y_bbg!BF$5:BG$241,2), -1)</f>
        <v>-1</v>
      </c>
      <c r="BH129">
        <f>IFERROR(VLOOKUP($A129, CDS3Y_bbg!BG$5:BH$241,2), -1)</f>
        <v>-1</v>
      </c>
      <c r="BI129">
        <f>IFERROR(VLOOKUP($A129, CDS3Y_bbg!BH$5:BI$241,2), -1)</f>
        <v>43424</v>
      </c>
      <c r="BJ129">
        <f>IFERROR(VLOOKUP($A129, CDS3Y_bbg!BI$5:BJ$241,2), -1)</f>
        <v>-1</v>
      </c>
      <c r="BK129">
        <f>IFERROR(VLOOKUP($A129, CDS3Y_bbg!BJ$5:BK$241,2), -1)</f>
        <v>-1</v>
      </c>
      <c r="BL129">
        <f>IFERROR(VLOOKUP($A129, CDS3Y_bbg!BK$5:BL$241,2), -1)</f>
        <v>-1</v>
      </c>
      <c r="BM129">
        <f>IFERROR(VLOOKUP($A129, CDS3Y_bbg!BL$5:BM$241,2), -1)</f>
        <v>43424</v>
      </c>
      <c r="BN129">
        <f>IFERROR(VLOOKUP($A129, CDS3Y_bbg!BM$5:BN$241,2), -1)</f>
        <v>-1</v>
      </c>
      <c r="BO129">
        <f>IFERROR(VLOOKUP($A129, CDS3Y_bbg!BN$5:BO$241,2), -1)</f>
        <v>43426</v>
      </c>
      <c r="BP129">
        <f>IFERROR(VLOOKUP($A129, CDS3Y_bbg!BO$5:BP$241,2), -1)</f>
        <v>-1</v>
      </c>
      <c r="BQ129">
        <f>IFERROR(VLOOKUP($A129, CDS3Y_bbg!BP$5:BQ$241,2), -1)</f>
        <v>-1</v>
      </c>
      <c r="BR129">
        <f>IFERROR(VLOOKUP($A129, CDS3Y_bbg!BQ$5:BR$241,2), -1)</f>
        <v>-1</v>
      </c>
      <c r="BS129">
        <f>IFERROR(VLOOKUP($A129, CDS3Y_bbg!BR$5:BS$241,2), -1)</f>
        <v>43426</v>
      </c>
      <c r="BT129">
        <f>IFERROR(VLOOKUP($A129, CDS3Y_bbg!BS$5:BT$241,2), -1)</f>
        <v>-1</v>
      </c>
      <c r="BU129">
        <f>IFERROR(VLOOKUP($A129, CDS3Y_bbg!BT$5:BU$241,2), -1)</f>
        <v>-1</v>
      </c>
      <c r="BV129">
        <f>IFERROR(VLOOKUP($A129, CDS3Y_bbg!BU$5:BV$241,2), -1)</f>
        <v>-1</v>
      </c>
      <c r="BW129">
        <f>IFERROR(VLOOKUP($A129, CDS3Y_bbg!BV$5:BW$241,2), -1)</f>
        <v>41915</v>
      </c>
      <c r="BX129">
        <f>IFERROR(VLOOKUP($A129, CDS3Y_bbg!BW$5:BX$241,2), -1)</f>
        <v>91.906000000000006</v>
      </c>
      <c r="BY129">
        <f>IFERROR(VLOOKUP($A129, CDS3Y_bbg!BX$5:BY$241,2), -1)</f>
        <v>-1</v>
      </c>
      <c r="BZ129">
        <f>IFERROR(VLOOKUP($A129, CDS3Y_bbg!BY$5:BZ$241,2), -1)</f>
        <v>-1</v>
      </c>
      <c r="CA129">
        <f>IFERROR(VLOOKUP($A129, CDS3Y_bbg!BZ$5:CA$241,2), -1)</f>
        <v>41911</v>
      </c>
      <c r="CB129">
        <f>IFERROR(VLOOKUP($A129, CDS3Y_bbg!CA$5:CB$241,2), -1)</f>
        <v>339.12299999999999</v>
      </c>
      <c r="CC129">
        <f>IFERROR(VLOOKUP($A129, CDS3Y_bbg!CB$5:CC$241,2), -1)</f>
        <v>41912</v>
      </c>
      <c r="CD129">
        <f>IFERROR(VLOOKUP($A129, CDS3Y_bbg!CC$5:CD$241,2), -1)</f>
        <v>275.16000000000003</v>
      </c>
      <c r="CE129">
        <f>IFERROR(VLOOKUP($A129, CDS3Y_bbg!CD$5:CE$241,2), -1)</f>
        <v>43332</v>
      </c>
      <c r="CF129">
        <f>IFERROR(VLOOKUP($A129, CDS3Y_bbg!CE$5:CF$241,2), -1)</f>
        <v>65.619</v>
      </c>
      <c r="CG129">
        <f>IFERROR(VLOOKUP($A129, CDS3Y_bbg!CF$5:CG$241,2), -1)</f>
        <v>41893</v>
      </c>
      <c r="CH129">
        <f>IFERROR(VLOOKUP($A129, CDS3Y_bbg!CG$5:CH$241,2), -1)</f>
        <v>83.575999999999993</v>
      </c>
      <c r="CI129">
        <f>IFERROR(VLOOKUP($A129, CDS3Y_bbg!CH$5:CI$241,2), -1)</f>
        <v>-1</v>
      </c>
      <c r="CJ129">
        <f>IFERROR(VLOOKUP($A129, CDS3Y_bbg!CI$5:CJ$241,2), -1)</f>
        <v>-1</v>
      </c>
      <c r="CK129">
        <f>IFERROR(VLOOKUP($A129, CDS3Y_bbg!CJ$5:CK$241,2), -1)</f>
        <v>41844</v>
      </c>
      <c r="CL129">
        <f>IFERROR(VLOOKUP($A129, CDS3Y_bbg!CK$5:CL$241,2), -1)</f>
        <v>361.25099999999998</v>
      </c>
      <c r="CM129">
        <f>IFERROR(VLOOKUP($A129, CDS3Y_bbg!CL$5:CM$241,2), -1)</f>
        <v>-1</v>
      </c>
      <c r="CN129">
        <f>IFERROR(VLOOKUP($A129, CDS3Y_bbg!CM$5:CN$241,2), -1)</f>
        <v>-1</v>
      </c>
    </row>
    <row r="130" spans="1:92" x14ac:dyDescent="0.25">
      <c r="A130" s="1">
        <v>40451</v>
      </c>
      <c r="B130">
        <f>IFERROR(VLOOKUP($A130, CDS3Y_bbg!A$5:B$241,2), -1)</f>
        <v>91.733000000000004</v>
      </c>
      <c r="C130">
        <f>IFERROR(VLOOKUP($A130, CDS3Y_bbg!B$5:C$241,2), -1)</f>
        <v>41831</v>
      </c>
      <c r="D130">
        <f>IFERROR(VLOOKUP($A130, CDS3Y_bbg!C$5:D$241,2), -1)</f>
        <v>262.411</v>
      </c>
      <c r="E130">
        <f>IFERROR(VLOOKUP($A130, CDS3Y_bbg!D$5:E$241,2), -1)</f>
        <v>44895</v>
      </c>
      <c r="F130">
        <f>IFERROR(VLOOKUP($A130, CDS3Y_bbg!E$5:F$241,2), -1)</f>
        <v>50.414999999999999</v>
      </c>
      <c r="G130">
        <f>IFERROR(VLOOKUP($A130, CDS3Y_bbg!F$5:G$241,2), -1)</f>
        <v>40360</v>
      </c>
      <c r="H130">
        <f>IFERROR(VLOOKUP($A130, CDS3Y_bbg!G$5:H$241,2), -1)</f>
        <v>-1</v>
      </c>
      <c r="I130">
        <f>IFERROR(VLOOKUP($A130, CDS3Y_bbg!H$5:I$241,2), -1)</f>
        <v>44834</v>
      </c>
      <c r="J130">
        <f>IFERROR(VLOOKUP($A130, CDS3Y_bbg!I$5:J$241,2), -1)</f>
        <v>92.447000000000003</v>
      </c>
      <c r="K130">
        <f>IFERROR(VLOOKUP($A130, CDS3Y_bbg!J$5:K$241,2), -1)</f>
        <v>41819</v>
      </c>
      <c r="L130">
        <f>IFERROR(VLOOKUP($A130, CDS3Y_bbg!K$5:L$241,2), -1)</f>
        <v>243.239</v>
      </c>
      <c r="M130">
        <f>IFERROR(VLOOKUP($A130, CDS3Y_bbg!L$5:M$241,2), -1)</f>
        <v>40469</v>
      </c>
      <c r="N130">
        <f>IFERROR(VLOOKUP($A130, CDS3Y_bbg!M$5:N$241,2), -1)</f>
        <v>-1</v>
      </c>
      <c r="O130">
        <f>IFERROR(VLOOKUP($A130, CDS3Y_bbg!N$5:O$241,2), -1)</f>
        <v>40289</v>
      </c>
      <c r="P130">
        <f>IFERROR(VLOOKUP($A130, CDS3Y_bbg!O$5:P$241,2), -1)</f>
        <v>-1</v>
      </c>
      <c r="Q130">
        <f>IFERROR(VLOOKUP($A130, CDS3Y_bbg!P$5:Q$241,2), -1)</f>
        <v>44377</v>
      </c>
      <c r="R130">
        <f>IFERROR(VLOOKUP($A130, CDS3Y_bbg!Q$5:R$241,2), -1)</f>
        <v>97.564999999999998</v>
      </c>
      <c r="S130">
        <f>IFERROR(VLOOKUP($A130, CDS3Y_bbg!R$5:S$241,2), -1)</f>
        <v>43337</v>
      </c>
      <c r="T130">
        <f>IFERROR(VLOOKUP($A130, CDS3Y_bbg!S$5:T$241,2), -1)</f>
        <v>133.465</v>
      </c>
      <c r="U130">
        <f>IFERROR(VLOOKUP($A130, CDS3Y_bbg!T$5:U$241,2), -1)</f>
        <v>42062</v>
      </c>
      <c r="V130">
        <f>IFERROR(VLOOKUP($A130, CDS3Y_bbg!U$5:V$241,2), -1)</f>
        <v>116.452</v>
      </c>
      <c r="W130">
        <f>IFERROR(VLOOKUP($A130, CDS3Y_bbg!V$5:W$241,2), -1)</f>
        <v>42283</v>
      </c>
      <c r="X130">
        <f>IFERROR(VLOOKUP($A130, CDS3Y_bbg!W$5:X$241,2), -1)</f>
        <v>135.59399999999999</v>
      </c>
      <c r="Y130">
        <f>IFERROR(VLOOKUP($A130, CDS3Y_bbg!X$5:Y$241,2), -1)</f>
        <v>44468</v>
      </c>
      <c r="Z130">
        <f>IFERROR(VLOOKUP($A130, CDS3Y_bbg!Y$5:Z$241,2), -1)</f>
        <v>117.88800000000001</v>
      </c>
      <c r="AA130">
        <f>IFERROR(VLOOKUP($A130, CDS3Y_bbg!Z$5:AA$241,2), -1)</f>
        <v>40481</v>
      </c>
      <c r="AB130">
        <f>IFERROR(VLOOKUP($A130, CDS3Y_bbg!AA$5:AB$241,2), -1)</f>
        <v>-1</v>
      </c>
      <c r="AC130">
        <f>IFERROR(VLOOKUP($A130, CDS3Y_bbg!AB$5:AC$241,2), -1)</f>
        <v>42676</v>
      </c>
      <c r="AD130">
        <f>IFERROR(VLOOKUP($A130, CDS3Y_bbg!AC$5:AD$241,2), -1)</f>
        <v>132.77600000000001</v>
      </c>
      <c r="AE130">
        <f>IFERROR(VLOOKUP($A130, CDS3Y_bbg!AD$5:AE$241,2), -1)</f>
        <v>41149</v>
      </c>
      <c r="AF130">
        <f>IFERROR(VLOOKUP($A130, CDS3Y_bbg!AE$5:AF$241,2), -1)</f>
        <v>35.441000000000003</v>
      </c>
      <c r="AG130">
        <f>IFERROR(VLOOKUP($A130, CDS3Y_bbg!AF$5:AG$241,2), -1)</f>
        <v>42004</v>
      </c>
      <c r="AH130">
        <f>IFERROR(VLOOKUP($A130, CDS3Y_bbg!AG$5:AH$241,2), -1)</f>
        <v>-1</v>
      </c>
      <c r="AI130">
        <f>IFERROR(VLOOKUP($A130, CDS3Y_bbg!AH$5:AI$241,2), -1)</f>
        <v>-1</v>
      </c>
      <c r="AJ130">
        <f>IFERROR(VLOOKUP($A130, CDS3Y_bbg!AI$5:AJ$241,2), -1)</f>
        <v>-1</v>
      </c>
      <c r="AK130">
        <f>IFERROR(VLOOKUP($A130, CDS3Y_bbg!AJ$5:AK$241,2), -1)</f>
        <v>-1</v>
      </c>
      <c r="AL130">
        <f>IFERROR(VLOOKUP($A130, CDS3Y_bbg!AK$5:AL$241,2), -1)</f>
        <v>-1</v>
      </c>
      <c r="AM130">
        <f>IFERROR(VLOOKUP($A130, CDS3Y_bbg!AL$5:AM$241,2), -1)</f>
        <v>-1</v>
      </c>
      <c r="AN130">
        <f>IFERROR(VLOOKUP($A130, CDS3Y_bbg!AM$5:AN$241,2), -1)</f>
        <v>-1</v>
      </c>
      <c r="AO130">
        <f>IFERROR(VLOOKUP($A130, CDS3Y_bbg!AN$5:AO$241,2), -1)</f>
        <v>43424</v>
      </c>
      <c r="AP130">
        <f>IFERROR(VLOOKUP($A130, CDS3Y_bbg!AO$5:AP$241,2), -1)</f>
        <v>-1</v>
      </c>
      <c r="AQ130">
        <f>IFERROR(VLOOKUP($A130, CDS3Y_bbg!AP$5:AQ$241,2), -1)</f>
        <v>44625</v>
      </c>
      <c r="AR130">
        <f>IFERROR(VLOOKUP($A130, CDS3Y_bbg!AQ$5:AR$241,2), -1)</f>
        <v>-1</v>
      </c>
      <c r="AS130">
        <f>IFERROR(VLOOKUP($A130, CDS3Y_bbg!AR$5:AS$241,2), -1)</f>
        <v>44626</v>
      </c>
      <c r="AT130">
        <f>IFERROR(VLOOKUP($A130, CDS3Y_bbg!AS$5:AT$241,2), -1)</f>
        <v>2.2189999999999999</v>
      </c>
      <c r="AU130">
        <f>IFERROR(VLOOKUP($A130, CDS3Y_bbg!AT$5:AU$241,2), -1)</f>
        <v>-1</v>
      </c>
      <c r="AV130">
        <f>IFERROR(VLOOKUP($A130, CDS3Y_bbg!AU$5:AV$241,2), -1)</f>
        <v>-1</v>
      </c>
      <c r="AW130">
        <f>IFERROR(VLOOKUP($A130, CDS3Y_bbg!AV$5:AW$241,2), -1)</f>
        <v>41863</v>
      </c>
      <c r="AX130">
        <f>IFERROR(VLOOKUP($A130, CDS3Y_bbg!AW$5:AX$241,2), -1)</f>
        <v>94.683999999999997</v>
      </c>
      <c r="AY130">
        <f>IFERROR(VLOOKUP($A130, CDS3Y_bbg!AX$5:AY$241,2), -1)</f>
        <v>43402</v>
      </c>
      <c r="AZ130">
        <f>IFERROR(VLOOKUP($A130, CDS3Y_bbg!AY$5:AZ$241,2), -1)</f>
        <v>134.71799999999999</v>
      </c>
      <c r="BA130">
        <f>IFERROR(VLOOKUP($A130, CDS3Y_bbg!AZ$5:BA$241,2), -1)</f>
        <v>-1</v>
      </c>
      <c r="BB130">
        <f>IFERROR(VLOOKUP($A130, CDS3Y_bbg!BA$5:BB$241,2), -1)</f>
        <v>-1</v>
      </c>
      <c r="BC130">
        <f>IFERROR(VLOOKUP($A130, CDS3Y_bbg!BB$5:BC$241,2), -1)</f>
        <v>41722</v>
      </c>
      <c r="BD130">
        <f>IFERROR(VLOOKUP($A130, CDS3Y_bbg!BC$5:BD$241,2), -1)</f>
        <v>-1</v>
      </c>
      <c r="BE130">
        <f>IFERROR(VLOOKUP($A130, CDS3Y_bbg!BD$5:BE$241,2), -1)</f>
        <v>-1</v>
      </c>
      <c r="BF130">
        <f>IFERROR(VLOOKUP($A130, CDS3Y_bbg!BE$5:BF$241,2), -1)</f>
        <v>-1</v>
      </c>
      <c r="BG130">
        <f>IFERROR(VLOOKUP($A130, CDS3Y_bbg!BF$5:BG$241,2), -1)</f>
        <v>-1</v>
      </c>
      <c r="BH130">
        <f>IFERROR(VLOOKUP($A130, CDS3Y_bbg!BG$5:BH$241,2), -1)</f>
        <v>-1</v>
      </c>
      <c r="BI130">
        <f>IFERROR(VLOOKUP($A130, CDS3Y_bbg!BH$5:BI$241,2), -1)</f>
        <v>43424</v>
      </c>
      <c r="BJ130">
        <f>IFERROR(VLOOKUP($A130, CDS3Y_bbg!BI$5:BJ$241,2), -1)</f>
        <v>-1</v>
      </c>
      <c r="BK130">
        <f>IFERROR(VLOOKUP($A130, CDS3Y_bbg!BJ$5:BK$241,2), -1)</f>
        <v>-1</v>
      </c>
      <c r="BL130">
        <f>IFERROR(VLOOKUP($A130, CDS3Y_bbg!BK$5:BL$241,2), -1)</f>
        <v>-1</v>
      </c>
      <c r="BM130">
        <f>IFERROR(VLOOKUP($A130, CDS3Y_bbg!BL$5:BM$241,2), -1)</f>
        <v>43424</v>
      </c>
      <c r="BN130">
        <f>IFERROR(VLOOKUP($A130, CDS3Y_bbg!BM$5:BN$241,2), -1)</f>
        <v>-1</v>
      </c>
      <c r="BO130">
        <f>IFERROR(VLOOKUP($A130, CDS3Y_bbg!BN$5:BO$241,2), -1)</f>
        <v>43426</v>
      </c>
      <c r="BP130">
        <f>IFERROR(VLOOKUP($A130, CDS3Y_bbg!BO$5:BP$241,2), -1)</f>
        <v>-1</v>
      </c>
      <c r="BQ130">
        <f>IFERROR(VLOOKUP($A130, CDS3Y_bbg!BP$5:BQ$241,2), -1)</f>
        <v>-1</v>
      </c>
      <c r="BR130">
        <f>IFERROR(VLOOKUP($A130, CDS3Y_bbg!BQ$5:BR$241,2), -1)</f>
        <v>-1</v>
      </c>
      <c r="BS130">
        <f>IFERROR(VLOOKUP($A130, CDS3Y_bbg!BR$5:BS$241,2), -1)</f>
        <v>43426</v>
      </c>
      <c r="BT130">
        <f>IFERROR(VLOOKUP($A130, CDS3Y_bbg!BS$5:BT$241,2), -1)</f>
        <v>-1</v>
      </c>
      <c r="BU130">
        <f>IFERROR(VLOOKUP($A130, CDS3Y_bbg!BT$5:BU$241,2), -1)</f>
        <v>-1</v>
      </c>
      <c r="BV130">
        <f>IFERROR(VLOOKUP($A130, CDS3Y_bbg!BU$5:BV$241,2), -1)</f>
        <v>-1</v>
      </c>
      <c r="BW130">
        <f>IFERROR(VLOOKUP($A130, CDS3Y_bbg!BV$5:BW$241,2), -1)</f>
        <v>41915</v>
      </c>
      <c r="BX130">
        <f>IFERROR(VLOOKUP($A130, CDS3Y_bbg!BW$5:BX$241,2), -1)</f>
        <v>82.82</v>
      </c>
      <c r="BY130">
        <f>IFERROR(VLOOKUP($A130, CDS3Y_bbg!BX$5:BY$241,2), -1)</f>
        <v>-1</v>
      </c>
      <c r="BZ130">
        <f>IFERROR(VLOOKUP($A130, CDS3Y_bbg!BY$5:BZ$241,2), -1)</f>
        <v>-1</v>
      </c>
      <c r="CA130">
        <f>IFERROR(VLOOKUP($A130, CDS3Y_bbg!BZ$5:CA$241,2), -1)</f>
        <v>41911</v>
      </c>
      <c r="CB130">
        <f>IFERROR(VLOOKUP($A130, CDS3Y_bbg!CA$5:CB$241,2), -1)</f>
        <v>318.60300000000001</v>
      </c>
      <c r="CC130">
        <f>IFERROR(VLOOKUP($A130, CDS3Y_bbg!CB$5:CC$241,2), -1)</f>
        <v>41912</v>
      </c>
      <c r="CD130">
        <f>IFERROR(VLOOKUP($A130, CDS3Y_bbg!CC$5:CD$241,2), -1)</f>
        <v>264.40899999999999</v>
      </c>
      <c r="CE130">
        <f>IFERROR(VLOOKUP($A130, CDS3Y_bbg!CD$5:CE$241,2), -1)</f>
        <v>43332</v>
      </c>
      <c r="CF130">
        <f>IFERROR(VLOOKUP($A130, CDS3Y_bbg!CE$5:CF$241,2), -1)</f>
        <v>65.873999999999995</v>
      </c>
      <c r="CG130">
        <f>IFERROR(VLOOKUP($A130, CDS3Y_bbg!CF$5:CG$241,2), -1)</f>
        <v>41893</v>
      </c>
      <c r="CH130">
        <f>IFERROR(VLOOKUP($A130, CDS3Y_bbg!CG$5:CH$241,2), -1)</f>
        <v>77.078000000000003</v>
      </c>
      <c r="CI130">
        <f>IFERROR(VLOOKUP($A130, CDS3Y_bbg!CH$5:CI$241,2), -1)</f>
        <v>-1</v>
      </c>
      <c r="CJ130">
        <f>IFERROR(VLOOKUP($A130, CDS3Y_bbg!CI$5:CJ$241,2), -1)</f>
        <v>-1</v>
      </c>
      <c r="CK130">
        <f>IFERROR(VLOOKUP($A130, CDS3Y_bbg!CJ$5:CK$241,2), -1)</f>
        <v>41844</v>
      </c>
      <c r="CL130">
        <f>IFERROR(VLOOKUP($A130, CDS3Y_bbg!CK$5:CL$241,2), -1)</f>
        <v>312.95</v>
      </c>
      <c r="CM130">
        <f>IFERROR(VLOOKUP($A130, CDS3Y_bbg!CL$5:CM$241,2), -1)</f>
        <v>-1</v>
      </c>
      <c r="CN130">
        <f>IFERROR(VLOOKUP($A130, CDS3Y_bbg!CM$5:CN$241,2), -1)</f>
        <v>-1</v>
      </c>
    </row>
    <row r="131" spans="1:92" x14ac:dyDescent="0.25">
      <c r="A131" s="1">
        <v>40480</v>
      </c>
      <c r="B131">
        <f>IFERROR(VLOOKUP($A131, CDS3Y_bbg!A$5:B$241,2), -1)</f>
        <v>79.366</v>
      </c>
      <c r="C131">
        <f>IFERROR(VLOOKUP($A131, CDS3Y_bbg!B$5:C$241,2), -1)</f>
        <v>41831</v>
      </c>
      <c r="D131">
        <f>IFERROR(VLOOKUP($A131, CDS3Y_bbg!C$5:D$241,2), -1)</f>
        <v>204.94900000000001</v>
      </c>
      <c r="E131">
        <f>IFERROR(VLOOKUP($A131, CDS3Y_bbg!D$5:E$241,2), -1)</f>
        <v>44895</v>
      </c>
      <c r="F131">
        <f>IFERROR(VLOOKUP($A131, CDS3Y_bbg!E$5:F$241,2), -1)</f>
        <v>41.865000000000002</v>
      </c>
      <c r="G131">
        <f>IFERROR(VLOOKUP($A131, CDS3Y_bbg!F$5:G$241,2), -1)</f>
        <v>40360</v>
      </c>
      <c r="H131">
        <f>IFERROR(VLOOKUP($A131, CDS3Y_bbg!G$5:H$241,2), -1)</f>
        <v>-1</v>
      </c>
      <c r="I131">
        <f>IFERROR(VLOOKUP($A131, CDS3Y_bbg!H$5:I$241,2), -1)</f>
        <v>44834</v>
      </c>
      <c r="J131">
        <f>IFERROR(VLOOKUP($A131, CDS3Y_bbg!I$5:J$241,2), -1)</f>
        <v>76.875</v>
      </c>
      <c r="K131">
        <f>IFERROR(VLOOKUP($A131, CDS3Y_bbg!J$5:K$241,2), -1)</f>
        <v>41819</v>
      </c>
      <c r="L131">
        <f>IFERROR(VLOOKUP($A131, CDS3Y_bbg!K$5:L$241,2), -1)</f>
        <v>201.815</v>
      </c>
      <c r="M131">
        <f>IFERROR(VLOOKUP($A131, CDS3Y_bbg!L$5:M$241,2), -1)</f>
        <v>40469</v>
      </c>
      <c r="N131">
        <f>IFERROR(VLOOKUP($A131, CDS3Y_bbg!M$5:N$241,2), -1)</f>
        <v>-1</v>
      </c>
      <c r="O131">
        <f>IFERROR(VLOOKUP($A131, CDS3Y_bbg!N$5:O$241,2), -1)</f>
        <v>40289</v>
      </c>
      <c r="P131">
        <f>IFERROR(VLOOKUP($A131, CDS3Y_bbg!O$5:P$241,2), -1)</f>
        <v>-1</v>
      </c>
      <c r="Q131">
        <f>IFERROR(VLOOKUP($A131, CDS3Y_bbg!P$5:Q$241,2), -1)</f>
        <v>44377</v>
      </c>
      <c r="R131">
        <f>IFERROR(VLOOKUP($A131, CDS3Y_bbg!Q$5:R$241,2), -1)</f>
        <v>80.715000000000003</v>
      </c>
      <c r="S131">
        <f>IFERROR(VLOOKUP($A131, CDS3Y_bbg!R$5:S$241,2), -1)</f>
        <v>43337</v>
      </c>
      <c r="T131">
        <f>IFERROR(VLOOKUP($A131, CDS3Y_bbg!S$5:T$241,2), -1)</f>
        <v>133.465</v>
      </c>
      <c r="U131">
        <f>IFERROR(VLOOKUP($A131, CDS3Y_bbg!T$5:U$241,2), -1)</f>
        <v>42062</v>
      </c>
      <c r="V131">
        <f>IFERROR(VLOOKUP($A131, CDS3Y_bbg!U$5:V$241,2), -1)</f>
        <v>90.625</v>
      </c>
      <c r="W131">
        <f>IFERROR(VLOOKUP($A131, CDS3Y_bbg!V$5:W$241,2), -1)</f>
        <v>42283</v>
      </c>
      <c r="X131">
        <f>IFERROR(VLOOKUP($A131, CDS3Y_bbg!W$5:X$241,2), -1)</f>
        <v>114.86799999999999</v>
      </c>
      <c r="Y131">
        <f>IFERROR(VLOOKUP($A131, CDS3Y_bbg!X$5:Y$241,2), -1)</f>
        <v>44468</v>
      </c>
      <c r="Z131">
        <f>IFERROR(VLOOKUP($A131, CDS3Y_bbg!Y$5:Z$241,2), -1)</f>
        <v>87.025999999999996</v>
      </c>
      <c r="AA131">
        <f>IFERROR(VLOOKUP($A131, CDS3Y_bbg!Z$5:AA$241,2), -1)</f>
        <v>40481</v>
      </c>
      <c r="AB131">
        <f>IFERROR(VLOOKUP($A131, CDS3Y_bbg!AA$5:AB$241,2), -1)</f>
        <v>-1</v>
      </c>
      <c r="AC131">
        <f>IFERROR(VLOOKUP($A131, CDS3Y_bbg!AB$5:AC$241,2), -1)</f>
        <v>42676</v>
      </c>
      <c r="AD131">
        <f>IFERROR(VLOOKUP($A131, CDS3Y_bbg!AC$5:AD$241,2), -1)</f>
        <v>103.164</v>
      </c>
      <c r="AE131">
        <f>IFERROR(VLOOKUP($A131, CDS3Y_bbg!AD$5:AE$241,2), -1)</f>
        <v>41149</v>
      </c>
      <c r="AF131">
        <f>IFERROR(VLOOKUP($A131, CDS3Y_bbg!AE$5:AF$241,2), -1)</f>
        <v>30.120999999999999</v>
      </c>
      <c r="AG131">
        <f>IFERROR(VLOOKUP($A131, CDS3Y_bbg!AF$5:AG$241,2), -1)</f>
        <v>42004</v>
      </c>
      <c r="AH131">
        <f>IFERROR(VLOOKUP($A131, CDS3Y_bbg!AG$5:AH$241,2), -1)</f>
        <v>-1</v>
      </c>
      <c r="AI131">
        <f>IFERROR(VLOOKUP($A131, CDS3Y_bbg!AH$5:AI$241,2), -1)</f>
        <v>-1</v>
      </c>
      <c r="AJ131">
        <f>IFERROR(VLOOKUP($A131, CDS3Y_bbg!AI$5:AJ$241,2), -1)</f>
        <v>-1</v>
      </c>
      <c r="AK131">
        <f>IFERROR(VLOOKUP($A131, CDS3Y_bbg!AJ$5:AK$241,2), -1)</f>
        <v>-1</v>
      </c>
      <c r="AL131">
        <f>IFERROR(VLOOKUP($A131, CDS3Y_bbg!AK$5:AL$241,2), -1)</f>
        <v>-1</v>
      </c>
      <c r="AM131">
        <f>IFERROR(VLOOKUP($A131, CDS3Y_bbg!AL$5:AM$241,2), -1)</f>
        <v>-1</v>
      </c>
      <c r="AN131">
        <f>IFERROR(VLOOKUP($A131, CDS3Y_bbg!AM$5:AN$241,2), -1)</f>
        <v>-1</v>
      </c>
      <c r="AO131">
        <f>IFERROR(VLOOKUP($A131, CDS3Y_bbg!AN$5:AO$241,2), -1)</f>
        <v>43424</v>
      </c>
      <c r="AP131">
        <f>IFERROR(VLOOKUP($A131, CDS3Y_bbg!AO$5:AP$241,2), -1)</f>
        <v>-1</v>
      </c>
      <c r="AQ131">
        <f>IFERROR(VLOOKUP($A131, CDS3Y_bbg!AP$5:AQ$241,2), -1)</f>
        <v>44625</v>
      </c>
      <c r="AR131">
        <f>IFERROR(VLOOKUP($A131, CDS3Y_bbg!AQ$5:AR$241,2), -1)</f>
        <v>-1</v>
      </c>
      <c r="AS131">
        <f>IFERROR(VLOOKUP($A131, CDS3Y_bbg!AR$5:AS$241,2), -1)</f>
        <v>44626</v>
      </c>
      <c r="AT131">
        <f>IFERROR(VLOOKUP($A131, CDS3Y_bbg!AS$5:AT$241,2), -1)</f>
        <v>2.2189999999999999</v>
      </c>
      <c r="AU131">
        <f>IFERROR(VLOOKUP($A131, CDS3Y_bbg!AT$5:AU$241,2), -1)</f>
        <v>-1</v>
      </c>
      <c r="AV131">
        <f>IFERROR(VLOOKUP($A131, CDS3Y_bbg!AU$5:AV$241,2), -1)</f>
        <v>-1</v>
      </c>
      <c r="AW131">
        <f>IFERROR(VLOOKUP($A131, CDS3Y_bbg!AV$5:AW$241,2), -1)</f>
        <v>41863</v>
      </c>
      <c r="AX131">
        <f>IFERROR(VLOOKUP($A131, CDS3Y_bbg!AW$5:AX$241,2), -1)</f>
        <v>92.494</v>
      </c>
      <c r="AY131">
        <f>IFERROR(VLOOKUP($A131, CDS3Y_bbg!AX$5:AY$241,2), -1)</f>
        <v>43402</v>
      </c>
      <c r="AZ131">
        <f>IFERROR(VLOOKUP($A131, CDS3Y_bbg!AY$5:AZ$241,2), -1)</f>
        <v>134.71799999999999</v>
      </c>
      <c r="BA131">
        <f>IFERROR(VLOOKUP($A131, CDS3Y_bbg!AZ$5:BA$241,2), -1)</f>
        <v>-1</v>
      </c>
      <c r="BB131">
        <f>IFERROR(VLOOKUP($A131, CDS3Y_bbg!BA$5:BB$241,2), -1)</f>
        <v>-1</v>
      </c>
      <c r="BC131">
        <f>IFERROR(VLOOKUP($A131, CDS3Y_bbg!BB$5:BC$241,2), -1)</f>
        <v>41722</v>
      </c>
      <c r="BD131">
        <f>IFERROR(VLOOKUP($A131, CDS3Y_bbg!BC$5:BD$241,2), -1)</f>
        <v>-1</v>
      </c>
      <c r="BE131">
        <f>IFERROR(VLOOKUP($A131, CDS3Y_bbg!BD$5:BE$241,2), -1)</f>
        <v>-1</v>
      </c>
      <c r="BF131">
        <f>IFERROR(VLOOKUP($A131, CDS3Y_bbg!BE$5:BF$241,2), -1)</f>
        <v>-1</v>
      </c>
      <c r="BG131">
        <f>IFERROR(VLOOKUP($A131, CDS3Y_bbg!BF$5:BG$241,2), -1)</f>
        <v>-1</v>
      </c>
      <c r="BH131">
        <f>IFERROR(VLOOKUP($A131, CDS3Y_bbg!BG$5:BH$241,2), -1)</f>
        <v>-1</v>
      </c>
      <c r="BI131">
        <f>IFERROR(VLOOKUP($A131, CDS3Y_bbg!BH$5:BI$241,2), -1)</f>
        <v>43424</v>
      </c>
      <c r="BJ131">
        <f>IFERROR(VLOOKUP($A131, CDS3Y_bbg!BI$5:BJ$241,2), -1)</f>
        <v>-1</v>
      </c>
      <c r="BK131">
        <f>IFERROR(VLOOKUP($A131, CDS3Y_bbg!BJ$5:BK$241,2), -1)</f>
        <v>-1</v>
      </c>
      <c r="BL131">
        <f>IFERROR(VLOOKUP($A131, CDS3Y_bbg!BK$5:BL$241,2), -1)</f>
        <v>-1</v>
      </c>
      <c r="BM131">
        <f>IFERROR(VLOOKUP($A131, CDS3Y_bbg!BL$5:BM$241,2), -1)</f>
        <v>43424</v>
      </c>
      <c r="BN131">
        <f>IFERROR(VLOOKUP($A131, CDS3Y_bbg!BM$5:BN$241,2), -1)</f>
        <v>-1</v>
      </c>
      <c r="BO131">
        <f>IFERROR(VLOOKUP($A131, CDS3Y_bbg!BN$5:BO$241,2), -1)</f>
        <v>43426</v>
      </c>
      <c r="BP131">
        <f>IFERROR(VLOOKUP($A131, CDS3Y_bbg!BO$5:BP$241,2), -1)</f>
        <v>-1</v>
      </c>
      <c r="BQ131">
        <f>IFERROR(VLOOKUP($A131, CDS3Y_bbg!BP$5:BQ$241,2), -1)</f>
        <v>-1</v>
      </c>
      <c r="BR131">
        <f>IFERROR(VLOOKUP($A131, CDS3Y_bbg!BQ$5:BR$241,2), -1)</f>
        <v>-1</v>
      </c>
      <c r="BS131">
        <f>IFERROR(VLOOKUP($A131, CDS3Y_bbg!BR$5:BS$241,2), -1)</f>
        <v>43426</v>
      </c>
      <c r="BT131">
        <f>IFERROR(VLOOKUP($A131, CDS3Y_bbg!BS$5:BT$241,2), -1)</f>
        <v>-1</v>
      </c>
      <c r="BU131">
        <f>IFERROR(VLOOKUP($A131, CDS3Y_bbg!BT$5:BU$241,2), -1)</f>
        <v>-1</v>
      </c>
      <c r="BV131">
        <f>IFERROR(VLOOKUP($A131, CDS3Y_bbg!BU$5:BV$241,2), -1)</f>
        <v>-1</v>
      </c>
      <c r="BW131">
        <f>IFERROR(VLOOKUP($A131, CDS3Y_bbg!BV$5:BW$241,2), -1)</f>
        <v>41915</v>
      </c>
      <c r="BX131">
        <f>IFERROR(VLOOKUP($A131, CDS3Y_bbg!BW$5:BX$241,2), -1)</f>
        <v>78.534999999999997</v>
      </c>
      <c r="BY131">
        <f>IFERROR(VLOOKUP($A131, CDS3Y_bbg!BX$5:BY$241,2), -1)</f>
        <v>-1</v>
      </c>
      <c r="BZ131">
        <f>IFERROR(VLOOKUP($A131, CDS3Y_bbg!BY$5:BZ$241,2), -1)</f>
        <v>-1</v>
      </c>
      <c r="CA131">
        <f>IFERROR(VLOOKUP($A131, CDS3Y_bbg!BZ$5:CA$241,2), -1)</f>
        <v>41911</v>
      </c>
      <c r="CB131">
        <f>IFERROR(VLOOKUP($A131, CDS3Y_bbg!CA$5:CB$241,2), -1)</f>
        <v>264.87</v>
      </c>
      <c r="CC131">
        <f>IFERROR(VLOOKUP($A131, CDS3Y_bbg!CB$5:CC$241,2), -1)</f>
        <v>41912</v>
      </c>
      <c r="CD131">
        <f>IFERROR(VLOOKUP($A131, CDS3Y_bbg!CC$5:CD$241,2), -1)</f>
        <v>240.91900000000001</v>
      </c>
      <c r="CE131">
        <f>IFERROR(VLOOKUP($A131, CDS3Y_bbg!CD$5:CE$241,2), -1)</f>
        <v>43332</v>
      </c>
      <c r="CF131">
        <f>IFERROR(VLOOKUP($A131, CDS3Y_bbg!CE$5:CF$241,2), -1)</f>
        <v>61.645000000000003</v>
      </c>
      <c r="CG131">
        <f>IFERROR(VLOOKUP($A131, CDS3Y_bbg!CF$5:CG$241,2), -1)</f>
        <v>41893</v>
      </c>
      <c r="CH131">
        <f>IFERROR(VLOOKUP($A131, CDS3Y_bbg!CG$5:CH$241,2), -1)</f>
        <v>68.822999999999993</v>
      </c>
      <c r="CI131">
        <f>IFERROR(VLOOKUP($A131, CDS3Y_bbg!CH$5:CI$241,2), -1)</f>
        <v>-1</v>
      </c>
      <c r="CJ131">
        <f>IFERROR(VLOOKUP($A131, CDS3Y_bbg!CI$5:CJ$241,2), -1)</f>
        <v>-1</v>
      </c>
      <c r="CK131">
        <f>IFERROR(VLOOKUP($A131, CDS3Y_bbg!CJ$5:CK$241,2), -1)</f>
        <v>41844</v>
      </c>
      <c r="CL131">
        <f>IFERROR(VLOOKUP($A131, CDS3Y_bbg!CK$5:CL$241,2), -1)</f>
        <v>272.77100000000002</v>
      </c>
      <c r="CM131">
        <f>IFERROR(VLOOKUP($A131, CDS3Y_bbg!CL$5:CM$241,2), -1)</f>
        <v>-1</v>
      </c>
      <c r="CN131">
        <f>IFERROR(VLOOKUP($A131, CDS3Y_bbg!CM$5:CN$241,2), -1)</f>
        <v>-1</v>
      </c>
    </row>
    <row r="132" spans="1:92" x14ac:dyDescent="0.25">
      <c r="A132" s="1">
        <v>40512</v>
      </c>
      <c r="B132">
        <f>IFERROR(VLOOKUP($A132, CDS3Y_bbg!A$5:B$241,2), -1)</f>
        <v>100.93899999999999</v>
      </c>
      <c r="C132">
        <f>IFERROR(VLOOKUP($A132, CDS3Y_bbg!B$5:C$241,2), -1)</f>
        <v>41831</v>
      </c>
      <c r="D132">
        <f>IFERROR(VLOOKUP($A132, CDS3Y_bbg!C$5:D$241,2), -1)</f>
        <v>251.31399999999999</v>
      </c>
      <c r="E132">
        <f>IFERROR(VLOOKUP($A132, CDS3Y_bbg!D$5:E$241,2), -1)</f>
        <v>44895</v>
      </c>
      <c r="F132">
        <f>IFERROR(VLOOKUP($A132, CDS3Y_bbg!E$5:F$241,2), -1)</f>
        <v>71.480999999999995</v>
      </c>
      <c r="G132">
        <f>IFERROR(VLOOKUP($A132, CDS3Y_bbg!F$5:G$241,2), -1)</f>
        <v>40360</v>
      </c>
      <c r="H132">
        <f>IFERROR(VLOOKUP($A132, CDS3Y_bbg!G$5:H$241,2), -1)</f>
        <v>-1</v>
      </c>
      <c r="I132">
        <f>IFERROR(VLOOKUP($A132, CDS3Y_bbg!H$5:I$241,2), -1)</f>
        <v>44834</v>
      </c>
      <c r="J132">
        <f>IFERROR(VLOOKUP($A132, CDS3Y_bbg!I$5:J$241,2), -1)</f>
        <v>101.18899999999999</v>
      </c>
      <c r="K132">
        <f>IFERROR(VLOOKUP($A132, CDS3Y_bbg!J$5:K$241,2), -1)</f>
        <v>41819</v>
      </c>
      <c r="L132">
        <f>IFERROR(VLOOKUP($A132, CDS3Y_bbg!K$5:L$241,2), -1)</f>
        <v>253.01499999999999</v>
      </c>
      <c r="M132">
        <f>IFERROR(VLOOKUP($A132, CDS3Y_bbg!L$5:M$241,2), -1)</f>
        <v>40469</v>
      </c>
      <c r="N132">
        <f>IFERROR(VLOOKUP($A132, CDS3Y_bbg!M$5:N$241,2), -1)</f>
        <v>-1</v>
      </c>
      <c r="O132">
        <f>IFERROR(VLOOKUP($A132, CDS3Y_bbg!N$5:O$241,2), -1)</f>
        <v>40289</v>
      </c>
      <c r="P132">
        <f>IFERROR(VLOOKUP($A132, CDS3Y_bbg!O$5:P$241,2), -1)</f>
        <v>-1</v>
      </c>
      <c r="Q132">
        <f>IFERROR(VLOOKUP($A132, CDS3Y_bbg!P$5:Q$241,2), -1)</f>
        <v>44377</v>
      </c>
      <c r="R132">
        <f>IFERROR(VLOOKUP($A132, CDS3Y_bbg!Q$5:R$241,2), -1)</f>
        <v>103.89</v>
      </c>
      <c r="S132">
        <f>IFERROR(VLOOKUP($A132, CDS3Y_bbg!R$5:S$241,2), -1)</f>
        <v>43337</v>
      </c>
      <c r="T132">
        <f>IFERROR(VLOOKUP($A132, CDS3Y_bbg!S$5:T$241,2), -1)</f>
        <v>133.465</v>
      </c>
      <c r="U132">
        <f>IFERROR(VLOOKUP($A132, CDS3Y_bbg!T$5:U$241,2), -1)</f>
        <v>42062</v>
      </c>
      <c r="V132">
        <f>IFERROR(VLOOKUP($A132, CDS3Y_bbg!U$5:V$241,2), -1)</f>
        <v>146.26</v>
      </c>
      <c r="W132">
        <f>IFERROR(VLOOKUP($A132, CDS3Y_bbg!V$5:W$241,2), -1)</f>
        <v>42283</v>
      </c>
      <c r="X132">
        <f>IFERROR(VLOOKUP($A132, CDS3Y_bbg!W$5:X$241,2), -1)</f>
        <v>145.71700000000001</v>
      </c>
      <c r="Y132">
        <f>IFERROR(VLOOKUP($A132, CDS3Y_bbg!X$5:Y$241,2), -1)</f>
        <v>44468</v>
      </c>
      <c r="Z132">
        <f>IFERROR(VLOOKUP($A132, CDS3Y_bbg!Y$5:Z$241,2), -1)</f>
        <v>115.614</v>
      </c>
      <c r="AA132">
        <f>IFERROR(VLOOKUP($A132, CDS3Y_bbg!Z$5:AA$241,2), -1)</f>
        <v>40481</v>
      </c>
      <c r="AB132">
        <f>IFERROR(VLOOKUP($A132, CDS3Y_bbg!AA$5:AB$241,2), -1)</f>
        <v>-1</v>
      </c>
      <c r="AC132">
        <f>IFERROR(VLOOKUP($A132, CDS3Y_bbg!AB$5:AC$241,2), -1)</f>
        <v>42676</v>
      </c>
      <c r="AD132">
        <f>IFERROR(VLOOKUP($A132, CDS3Y_bbg!AC$5:AD$241,2), -1)</f>
        <v>121.889</v>
      </c>
      <c r="AE132">
        <f>IFERROR(VLOOKUP($A132, CDS3Y_bbg!AD$5:AE$241,2), -1)</f>
        <v>41149</v>
      </c>
      <c r="AF132">
        <f>IFERROR(VLOOKUP($A132, CDS3Y_bbg!AE$5:AF$241,2), -1)</f>
        <v>37.061999999999998</v>
      </c>
      <c r="AG132">
        <f>IFERROR(VLOOKUP($A132, CDS3Y_bbg!AF$5:AG$241,2), -1)</f>
        <v>42004</v>
      </c>
      <c r="AH132">
        <f>IFERROR(VLOOKUP($A132, CDS3Y_bbg!AG$5:AH$241,2), -1)</f>
        <v>-1</v>
      </c>
      <c r="AI132">
        <f>IFERROR(VLOOKUP($A132, CDS3Y_bbg!AH$5:AI$241,2), -1)</f>
        <v>-1</v>
      </c>
      <c r="AJ132">
        <f>IFERROR(VLOOKUP($A132, CDS3Y_bbg!AI$5:AJ$241,2), -1)</f>
        <v>-1</v>
      </c>
      <c r="AK132">
        <f>IFERROR(VLOOKUP($A132, CDS3Y_bbg!AJ$5:AK$241,2), -1)</f>
        <v>-1</v>
      </c>
      <c r="AL132">
        <f>IFERROR(VLOOKUP($A132, CDS3Y_bbg!AK$5:AL$241,2), -1)</f>
        <v>-1</v>
      </c>
      <c r="AM132">
        <f>IFERROR(VLOOKUP($A132, CDS3Y_bbg!AL$5:AM$241,2), -1)</f>
        <v>-1</v>
      </c>
      <c r="AN132">
        <f>IFERROR(VLOOKUP($A132, CDS3Y_bbg!AM$5:AN$241,2), -1)</f>
        <v>-1</v>
      </c>
      <c r="AO132">
        <f>IFERROR(VLOOKUP($A132, CDS3Y_bbg!AN$5:AO$241,2), -1)</f>
        <v>43424</v>
      </c>
      <c r="AP132">
        <f>IFERROR(VLOOKUP($A132, CDS3Y_bbg!AO$5:AP$241,2), -1)</f>
        <v>-1</v>
      </c>
      <c r="AQ132">
        <f>IFERROR(VLOOKUP($A132, CDS3Y_bbg!AP$5:AQ$241,2), -1)</f>
        <v>44625</v>
      </c>
      <c r="AR132">
        <f>IFERROR(VLOOKUP($A132, CDS3Y_bbg!AQ$5:AR$241,2), -1)</f>
        <v>-1</v>
      </c>
      <c r="AS132">
        <f>IFERROR(VLOOKUP($A132, CDS3Y_bbg!AR$5:AS$241,2), -1)</f>
        <v>44626</v>
      </c>
      <c r="AT132">
        <f>IFERROR(VLOOKUP($A132, CDS3Y_bbg!AS$5:AT$241,2), -1)</f>
        <v>2.2189999999999999</v>
      </c>
      <c r="AU132">
        <f>IFERROR(VLOOKUP($A132, CDS3Y_bbg!AT$5:AU$241,2), -1)</f>
        <v>-1</v>
      </c>
      <c r="AV132">
        <f>IFERROR(VLOOKUP($A132, CDS3Y_bbg!AU$5:AV$241,2), -1)</f>
        <v>-1</v>
      </c>
      <c r="AW132">
        <f>IFERROR(VLOOKUP($A132, CDS3Y_bbg!AV$5:AW$241,2), -1)</f>
        <v>41863</v>
      </c>
      <c r="AX132">
        <f>IFERROR(VLOOKUP($A132, CDS3Y_bbg!AW$5:AX$241,2), -1)</f>
        <v>94.644000000000005</v>
      </c>
      <c r="AY132">
        <f>IFERROR(VLOOKUP($A132, CDS3Y_bbg!AX$5:AY$241,2), -1)</f>
        <v>43402</v>
      </c>
      <c r="AZ132">
        <f>IFERROR(VLOOKUP($A132, CDS3Y_bbg!AY$5:AZ$241,2), -1)</f>
        <v>134.71799999999999</v>
      </c>
      <c r="BA132">
        <f>IFERROR(VLOOKUP($A132, CDS3Y_bbg!AZ$5:BA$241,2), -1)</f>
        <v>-1</v>
      </c>
      <c r="BB132">
        <f>IFERROR(VLOOKUP($A132, CDS3Y_bbg!BA$5:BB$241,2), -1)</f>
        <v>-1</v>
      </c>
      <c r="BC132">
        <f>IFERROR(VLOOKUP($A132, CDS3Y_bbg!BB$5:BC$241,2), -1)</f>
        <v>41722</v>
      </c>
      <c r="BD132">
        <f>IFERROR(VLOOKUP($A132, CDS3Y_bbg!BC$5:BD$241,2), -1)</f>
        <v>-1</v>
      </c>
      <c r="BE132">
        <f>IFERROR(VLOOKUP($A132, CDS3Y_bbg!BD$5:BE$241,2), -1)</f>
        <v>-1</v>
      </c>
      <c r="BF132">
        <f>IFERROR(VLOOKUP($A132, CDS3Y_bbg!BE$5:BF$241,2), -1)</f>
        <v>-1</v>
      </c>
      <c r="BG132">
        <f>IFERROR(VLOOKUP($A132, CDS3Y_bbg!BF$5:BG$241,2), -1)</f>
        <v>-1</v>
      </c>
      <c r="BH132">
        <f>IFERROR(VLOOKUP($A132, CDS3Y_bbg!BG$5:BH$241,2), -1)</f>
        <v>-1</v>
      </c>
      <c r="BI132">
        <f>IFERROR(VLOOKUP($A132, CDS3Y_bbg!BH$5:BI$241,2), -1)</f>
        <v>43424</v>
      </c>
      <c r="BJ132">
        <f>IFERROR(VLOOKUP($A132, CDS3Y_bbg!BI$5:BJ$241,2), -1)</f>
        <v>-1</v>
      </c>
      <c r="BK132">
        <f>IFERROR(VLOOKUP($A132, CDS3Y_bbg!BJ$5:BK$241,2), -1)</f>
        <v>-1</v>
      </c>
      <c r="BL132">
        <f>IFERROR(VLOOKUP($A132, CDS3Y_bbg!BK$5:BL$241,2), -1)</f>
        <v>-1</v>
      </c>
      <c r="BM132">
        <f>IFERROR(VLOOKUP($A132, CDS3Y_bbg!BL$5:BM$241,2), -1)</f>
        <v>43424</v>
      </c>
      <c r="BN132">
        <f>IFERROR(VLOOKUP($A132, CDS3Y_bbg!BM$5:BN$241,2), -1)</f>
        <v>-1</v>
      </c>
      <c r="BO132">
        <f>IFERROR(VLOOKUP($A132, CDS3Y_bbg!BN$5:BO$241,2), -1)</f>
        <v>43426</v>
      </c>
      <c r="BP132">
        <f>IFERROR(VLOOKUP($A132, CDS3Y_bbg!BO$5:BP$241,2), -1)</f>
        <v>-1</v>
      </c>
      <c r="BQ132">
        <f>IFERROR(VLOOKUP($A132, CDS3Y_bbg!BP$5:BQ$241,2), -1)</f>
        <v>-1</v>
      </c>
      <c r="BR132">
        <f>IFERROR(VLOOKUP($A132, CDS3Y_bbg!BQ$5:BR$241,2), -1)</f>
        <v>-1</v>
      </c>
      <c r="BS132">
        <f>IFERROR(VLOOKUP($A132, CDS3Y_bbg!BR$5:BS$241,2), -1)</f>
        <v>43426</v>
      </c>
      <c r="BT132">
        <f>IFERROR(VLOOKUP($A132, CDS3Y_bbg!BS$5:BT$241,2), -1)</f>
        <v>-1</v>
      </c>
      <c r="BU132">
        <f>IFERROR(VLOOKUP($A132, CDS3Y_bbg!BT$5:BU$241,2), -1)</f>
        <v>-1</v>
      </c>
      <c r="BV132">
        <f>IFERROR(VLOOKUP($A132, CDS3Y_bbg!BU$5:BV$241,2), -1)</f>
        <v>-1</v>
      </c>
      <c r="BW132">
        <f>IFERROR(VLOOKUP($A132, CDS3Y_bbg!BV$5:BW$241,2), -1)</f>
        <v>41915</v>
      </c>
      <c r="BX132">
        <f>IFERROR(VLOOKUP($A132, CDS3Y_bbg!BW$5:BX$241,2), -1)</f>
        <v>89.391999999999996</v>
      </c>
      <c r="BY132">
        <f>IFERROR(VLOOKUP($A132, CDS3Y_bbg!BX$5:BY$241,2), -1)</f>
        <v>-1</v>
      </c>
      <c r="BZ132">
        <f>IFERROR(VLOOKUP($A132, CDS3Y_bbg!BY$5:BZ$241,2), -1)</f>
        <v>-1</v>
      </c>
      <c r="CA132">
        <f>IFERROR(VLOOKUP($A132, CDS3Y_bbg!BZ$5:CA$241,2), -1)</f>
        <v>41911</v>
      </c>
      <c r="CB132">
        <f>IFERROR(VLOOKUP($A132, CDS3Y_bbg!CA$5:CB$241,2), -1)</f>
        <v>287.976</v>
      </c>
      <c r="CC132">
        <f>IFERROR(VLOOKUP($A132, CDS3Y_bbg!CB$5:CC$241,2), -1)</f>
        <v>41912</v>
      </c>
      <c r="CD132">
        <f>IFERROR(VLOOKUP($A132, CDS3Y_bbg!CC$5:CD$241,2), -1)</f>
        <v>273.44200000000001</v>
      </c>
      <c r="CE132">
        <f>IFERROR(VLOOKUP($A132, CDS3Y_bbg!CD$5:CE$241,2), -1)</f>
        <v>43332</v>
      </c>
      <c r="CF132">
        <f>IFERROR(VLOOKUP($A132, CDS3Y_bbg!CE$5:CF$241,2), -1)</f>
        <v>74.168000000000006</v>
      </c>
      <c r="CG132">
        <f>IFERROR(VLOOKUP($A132, CDS3Y_bbg!CF$5:CG$241,2), -1)</f>
        <v>41893</v>
      </c>
      <c r="CH132">
        <f>IFERROR(VLOOKUP($A132, CDS3Y_bbg!CG$5:CH$241,2), -1)</f>
        <v>86.2</v>
      </c>
      <c r="CI132">
        <f>IFERROR(VLOOKUP($A132, CDS3Y_bbg!CH$5:CI$241,2), -1)</f>
        <v>-1</v>
      </c>
      <c r="CJ132">
        <f>IFERROR(VLOOKUP($A132, CDS3Y_bbg!CI$5:CJ$241,2), -1)</f>
        <v>-1</v>
      </c>
      <c r="CK132">
        <f>IFERROR(VLOOKUP($A132, CDS3Y_bbg!CJ$5:CK$241,2), -1)</f>
        <v>41844</v>
      </c>
      <c r="CL132">
        <f>IFERROR(VLOOKUP($A132, CDS3Y_bbg!CK$5:CL$241,2), -1)</f>
        <v>362.41300000000001</v>
      </c>
      <c r="CM132">
        <f>IFERROR(VLOOKUP($A132, CDS3Y_bbg!CL$5:CM$241,2), -1)</f>
        <v>-1</v>
      </c>
      <c r="CN132">
        <f>IFERROR(VLOOKUP($A132, CDS3Y_bbg!CM$5:CN$241,2), -1)</f>
        <v>-1</v>
      </c>
    </row>
    <row r="133" spans="1:92" x14ac:dyDescent="0.25">
      <c r="A133" s="1">
        <v>40543</v>
      </c>
      <c r="B133">
        <f>IFERROR(VLOOKUP($A133, CDS3Y_bbg!A$5:B$241,2), -1)</f>
        <v>90.147000000000006</v>
      </c>
      <c r="C133">
        <f>IFERROR(VLOOKUP($A133, CDS3Y_bbg!B$5:C$241,2), -1)</f>
        <v>41831</v>
      </c>
      <c r="D133">
        <f>IFERROR(VLOOKUP($A133, CDS3Y_bbg!C$5:D$241,2), -1)</f>
        <v>229.48500000000001</v>
      </c>
      <c r="E133">
        <f>IFERROR(VLOOKUP($A133, CDS3Y_bbg!D$5:E$241,2), -1)</f>
        <v>44895</v>
      </c>
      <c r="F133">
        <f>IFERROR(VLOOKUP($A133, CDS3Y_bbg!E$5:F$241,2), -1)</f>
        <v>65.570999999999998</v>
      </c>
      <c r="G133">
        <f>IFERROR(VLOOKUP($A133, CDS3Y_bbg!F$5:G$241,2), -1)</f>
        <v>40360</v>
      </c>
      <c r="H133">
        <f>IFERROR(VLOOKUP($A133, CDS3Y_bbg!G$5:H$241,2), -1)</f>
        <v>-1</v>
      </c>
      <c r="I133">
        <f>IFERROR(VLOOKUP($A133, CDS3Y_bbg!H$5:I$241,2), -1)</f>
        <v>44834</v>
      </c>
      <c r="J133">
        <f>IFERROR(VLOOKUP($A133, CDS3Y_bbg!I$5:J$241,2), -1)</f>
        <v>88.352999999999994</v>
      </c>
      <c r="K133">
        <f>IFERROR(VLOOKUP($A133, CDS3Y_bbg!J$5:K$241,2), -1)</f>
        <v>41819</v>
      </c>
      <c r="L133">
        <f>IFERROR(VLOOKUP($A133, CDS3Y_bbg!K$5:L$241,2), -1)</f>
        <v>238.41900000000001</v>
      </c>
      <c r="M133">
        <f>IFERROR(VLOOKUP($A133, CDS3Y_bbg!L$5:M$241,2), -1)</f>
        <v>40469</v>
      </c>
      <c r="N133">
        <f>IFERROR(VLOOKUP($A133, CDS3Y_bbg!M$5:N$241,2), -1)</f>
        <v>-1</v>
      </c>
      <c r="O133">
        <f>IFERROR(VLOOKUP($A133, CDS3Y_bbg!N$5:O$241,2), -1)</f>
        <v>40289</v>
      </c>
      <c r="P133">
        <f>IFERROR(VLOOKUP($A133, CDS3Y_bbg!O$5:P$241,2), -1)</f>
        <v>-1</v>
      </c>
      <c r="Q133">
        <f>IFERROR(VLOOKUP($A133, CDS3Y_bbg!P$5:Q$241,2), -1)</f>
        <v>44377</v>
      </c>
      <c r="R133">
        <f>IFERROR(VLOOKUP($A133, CDS3Y_bbg!Q$5:R$241,2), -1)</f>
        <v>88.331999999999994</v>
      </c>
      <c r="S133">
        <f>IFERROR(VLOOKUP($A133, CDS3Y_bbg!R$5:S$241,2), -1)</f>
        <v>43337</v>
      </c>
      <c r="T133">
        <f>IFERROR(VLOOKUP($A133, CDS3Y_bbg!S$5:T$241,2), -1)</f>
        <v>133.465</v>
      </c>
      <c r="U133">
        <f>IFERROR(VLOOKUP($A133, CDS3Y_bbg!T$5:U$241,2), -1)</f>
        <v>42062</v>
      </c>
      <c r="V133">
        <f>IFERROR(VLOOKUP($A133, CDS3Y_bbg!U$5:V$241,2), -1)</f>
        <v>120.104</v>
      </c>
      <c r="W133">
        <f>IFERROR(VLOOKUP($A133, CDS3Y_bbg!V$5:W$241,2), -1)</f>
        <v>42283</v>
      </c>
      <c r="X133">
        <f>IFERROR(VLOOKUP($A133, CDS3Y_bbg!W$5:X$241,2), -1)</f>
        <v>116.093</v>
      </c>
      <c r="Y133">
        <f>IFERROR(VLOOKUP($A133, CDS3Y_bbg!X$5:Y$241,2), -1)</f>
        <v>44468</v>
      </c>
      <c r="Z133">
        <f>IFERROR(VLOOKUP($A133, CDS3Y_bbg!Y$5:Z$241,2), -1)</f>
        <v>95.099000000000004</v>
      </c>
      <c r="AA133">
        <f>IFERROR(VLOOKUP($A133, CDS3Y_bbg!Z$5:AA$241,2), -1)</f>
        <v>40481</v>
      </c>
      <c r="AB133">
        <f>IFERROR(VLOOKUP($A133, CDS3Y_bbg!AA$5:AB$241,2), -1)</f>
        <v>-1</v>
      </c>
      <c r="AC133">
        <f>IFERROR(VLOOKUP($A133, CDS3Y_bbg!AB$5:AC$241,2), -1)</f>
        <v>42676</v>
      </c>
      <c r="AD133">
        <f>IFERROR(VLOOKUP($A133, CDS3Y_bbg!AC$5:AD$241,2), -1)</f>
        <v>109.458</v>
      </c>
      <c r="AE133">
        <f>IFERROR(VLOOKUP($A133, CDS3Y_bbg!AD$5:AE$241,2), -1)</f>
        <v>41149</v>
      </c>
      <c r="AF133">
        <f>IFERROR(VLOOKUP($A133, CDS3Y_bbg!AE$5:AF$241,2), -1)</f>
        <v>41.287999999999997</v>
      </c>
      <c r="AG133">
        <f>IFERROR(VLOOKUP($A133, CDS3Y_bbg!AF$5:AG$241,2), -1)</f>
        <v>42004</v>
      </c>
      <c r="AH133">
        <f>IFERROR(VLOOKUP($A133, CDS3Y_bbg!AG$5:AH$241,2), -1)</f>
        <v>-1</v>
      </c>
      <c r="AI133">
        <f>IFERROR(VLOOKUP($A133, CDS3Y_bbg!AH$5:AI$241,2), -1)</f>
        <v>-1</v>
      </c>
      <c r="AJ133">
        <f>IFERROR(VLOOKUP($A133, CDS3Y_bbg!AI$5:AJ$241,2), -1)</f>
        <v>-1</v>
      </c>
      <c r="AK133">
        <f>IFERROR(VLOOKUP($A133, CDS3Y_bbg!AJ$5:AK$241,2), -1)</f>
        <v>-1</v>
      </c>
      <c r="AL133">
        <f>IFERROR(VLOOKUP($A133, CDS3Y_bbg!AK$5:AL$241,2), -1)</f>
        <v>-1</v>
      </c>
      <c r="AM133">
        <f>IFERROR(VLOOKUP($A133, CDS3Y_bbg!AL$5:AM$241,2), -1)</f>
        <v>-1</v>
      </c>
      <c r="AN133">
        <f>IFERROR(VLOOKUP($A133, CDS3Y_bbg!AM$5:AN$241,2), -1)</f>
        <v>-1</v>
      </c>
      <c r="AO133">
        <f>IFERROR(VLOOKUP($A133, CDS3Y_bbg!AN$5:AO$241,2), -1)</f>
        <v>43424</v>
      </c>
      <c r="AP133">
        <f>IFERROR(VLOOKUP($A133, CDS3Y_bbg!AO$5:AP$241,2), -1)</f>
        <v>-1</v>
      </c>
      <c r="AQ133">
        <f>IFERROR(VLOOKUP($A133, CDS3Y_bbg!AP$5:AQ$241,2), -1)</f>
        <v>44625</v>
      </c>
      <c r="AR133">
        <f>IFERROR(VLOOKUP($A133, CDS3Y_bbg!AQ$5:AR$241,2), -1)</f>
        <v>-1</v>
      </c>
      <c r="AS133">
        <f>IFERROR(VLOOKUP($A133, CDS3Y_bbg!AR$5:AS$241,2), -1)</f>
        <v>44626</v>
      </c>
      <c r="AT133">
        <f>IFERROR(VLOOKUP($A133, CDS3Y_bbg!AS$5:AT$241,2), -1)</f>
        <v>2.2189999999999999</v>
      </c>
      <c r="AU133">
        <f>IFERROR(VLOOKUP($A133, CDS3Y_bbg!AT$5:AU$241,2), -1)</f>
        <v>-1</v>
      </c>
      <c r="AV133">
        <f>IFERROR(VLOOKUP($A133, CDS3Y_bbg!AU$5:AV$241,2), -1)</f>
        <v>-1</v>
      </c>
      <c r="AW133">
        <f>IFERROR(VLOOKUP($A133, CDS3Y_bbg!AV$5:AW$241,2), -1)</f>
        <v>41863</v>
      </c>
      <c r="AX133">
        <f>IFERROR(VLOOKUP($A133, CDS3Y_bbg!AW$5:AX$241,2), -1)</f>
        <v>89.067999999999998</v>
      </c>
      <c r="AY133">
        <f>IFERROR(VLOOKUP($A133, CDS3Y_bbg!AX$5:AY$241,2), -1)</f>
        <v>43402</v>
      </c>
      <c r="AZ133">
        <f>IFERROR(VLOOKUP($A133, CDS3Y_bbg!AY$5:AZ$241,2), -1)</f>
        <v>134.71799999999999</v>
      </c>
      <c r="BA133">
        <f>IFERROR(VLOOKUP($A133, CDS3Y_bbg!AZ$5:BA$241,2), -1)</f>
        <v>-1</v>
      </c>
      <c r="BB133">
        <f>IFERROR(VLOOKUP($A133, CDS3Y_bbg!BA$5:BB$241,2), -1)</f>
        <v>-1</v>
      </c>
      <c r="BC133">
        <f>IFERROR(VLOOKUP($A133, CDS3Y_bbg!BB$5:BC$241,2), -1)</f>
        <v>41722</v>
      </c>
      <c r="BD133">
        <f>IFERROR(VLOOKUP($A133, CDS3Y_bbg!BC$5:BD$241,2), -1)</f>
        <v>-1</v>
      </c>
      <c r="BE133">
        <f>IFERROR(VLOOKUP($A133, CDS3Y_bbg!BD$5:BE$241,2), -1)</f>
        <v>-1</v>
      </c>
      <c r="BF133">
        <f>IFERROR(VLOOKUP($A133, CDS3Y_bbg!BE$5:BF$241,2), -1)</f>
        <v>-1</v>
      </c>
      <c r="BG133">
        <f>IFERROR(VLOOKUP($A133, CDS3Y_bbg!BF$5:BG$241,2), -1)</f>
        <v>-1</v>
      </c>
      <c r="BH133">
        <f>IFERROR(VLOOKUP($A133, CDS3Y_bbg!BG$5:BH$241,2), -1)</f>
        <v>-1</v>
      </c>
      <c r="BI133">
        <f>IFERROR(VLOOKUP($A133, CDS3Y_bbg!BH$5:BI$241,2), -1)</f>
        <v>43424</v>
      </c>
      <c r="BJ133">
        <f>IFERROR(VLOOKUP($A133, CDS3Y_bbg!BI$5:BJ$241,2), -1)</f>
        <v>-1</v>
      </c>
      <c r="BK133">
        <f>IFERROR(VLOOKUP($A133, CDS3Y_bbg!BJ$5:BK$241,2), -1)</f>
        <v>-1</v>
      </c>
      <c r="BL133">
        <f>IFERROR(VLOOKUP($A133, CDS3Y_bbg!BK$5:BL$241,2), -1)</f>
        <v>-1</v>
      </c>
      <c r="BM133">
        <f>IFERROR(VLOOKUP($A133, CDS3Y_bbg!BL$5:BM$241,2), -1)</f>
        <v>43424</v>
      </c>
      <c r="BN133">
        <f>IFERROR(VLOOKUP($A133, CDS3Y_bbg!BM$5:BN$241,2), -1)</f>
        <v>-1</v>
      </c>
      <c r="BO133">
        <f>IFERROR(VLOOKUP($A133, CDS3Y_bbg!BN$5:BO$241,2), -1)</f>
        <v>43426</v>
      </c>
      <c r="BP133">
        <f>IFERROR(VLOOKUP($A133, CDS3Y_bbg!BO$5:BP$241,2), -1)</f>
        <v>-1</v>
      </c>
      <c r="BQ133">
        <f>IFERROR(VLOOKUP($A133, CDS3Y_bbg!BP$5:BQ$241,2), -1)</f>
        <v>-1</v>
      </c>
      <c r="BR133">
        <f>IFERROR(VLOOKUP($A133, CDS3Y_bbg!BQ$5:BR$241,2), -1)</f>
        <v>-1</v>
      </c>
      <c r="BS133">
        <f>IFERROR(VLOOKUP($A133, CDS3Y_bbg!BR$5:BS$241,2), -1)</f>
        <v>43426</v>
      </c>
      <c r="BT133">
        <f>IFERROR(VLOOKUP($A133, CDS3Y_bbg!BS$5:BT$241,2), -1)</f>
        <v>-1</v>
      </c>
      <c r="BU133">
        <f>IFERROR(VLOOKUP($A133, CDS3Y_bbg!BT$5:BU$241,2), -1)</f>
        <v>-1</v>
      </c>
      <c r="BV133">
        <f>IFERROR(VLOOKUP($A133, CDS3Y_bbg!BU$5:BV$241,2), -1)</f>
        <v>-1</v>
      </c>
      <c r="BW133">
        <f>IFERROR(VLOOKUP($A133, CDS3Y_bbg!BV$5:BW$241,2), -1)</f>
        <v>41915</v>
      </c>
      <c r="BX133">
        <f>IFERROR(VLOOKUP($A133, CDS3Y_bbg!BW$5:BX$241,2), -1)</f>
        <v>77.088999999999999</v>
      </c>
      <c r="BY133">
        <f>IFERROR(VLOOKUP($A133, CDS3Y_bbg!BX$5:BY$241,2), -1)</f>
        <v>-1</v>
      </c>
      <c r="BZ133">
        <f>IFERROR(VLOOKUP($A133, CDS3Y_bbg!BY$5:BZ$241,2), -1)</f>
        <v>-1</v>
      </c>
      <c r="CA133">
        <f>IFERROR(VLOOKUP($A133, CDS3Y_bbg!BZ$5:CA$241,2), -1)</f>
        <v>41911</v>
      </c>
      <c r="CB133">
        <f>IFERROR(VLOOKUP($A133, CDS3Y_bbg!CA$5:CB$241,2), -1)</f>
        <v>250.01599999999999</v>
      </c>
      <c r="CC133">
        <f>IFERROR(VLOOKUP($A133, CDS3Y_bbg!CB$5:CC$241,2), -1)</f>
        <v>41912</v>
      </c>
      <c r="CD133">
        <f>IFERROR(VLOOKUP($A133, CDS3Y_bbg!CC$5:CD$241,2), -1)</f>
        <v>237.398</v>
      </c>
      <c r="CE133">
        <f>IFERROR(VLOOKUP($A133, CDS3Y_bbg!CD$5:CE$241,2), -1)</f>
        <v>43332</v>
      </c>
      <c r="CF133">
        <f>IFERROR(VLOOKUP($A133, CDS3Y_bbg!CE$5:CF$241,2), -1)</f>
        <v>66.221000000000004</v>
      </c>
      <c r="CG133">
        <f>IFERROR(VLOOKUP($A133, CDS3Y_bbg!CF$5:CG$241,2), -1)</f>
        <v>41893</v>
      </c>
      <c r="CH133">
        <f>IFERROR(VLOOKUP($A133, CDS3Y_bbg!CG$5:CH$241,2), -1)</f>
        <v>73.8</v>
      </c>
      <c r="CI133">
        <f>IFERROR(VLOOKUP($A133, CDS3Y_bbg!CH$5:CI$241,2), -1)</f>
        <v>-1</v>
      </c>
      <c r="CJ133">
        <f>IFERROR(VLOOKUP($A133, CDS3Y_bbg!CI$5:CJ$241,2), -1)</f>
        <v>-1</v>
      </c>
      <c r="CK133">
        <f>IFERROR(VLOOKUP($A133, CDS3Y_bbg!CJ$5:CK$241,2), -1)</f>
        <v>41844</v>
      </c>
      <c r="CL133">
        <f>IFERROR(VLOOKUP($A133, CDS3Y_bbg!CK$5:CL$241,2), -1)</f>
        <v>365.47500000000002</v>
      </c>
      <c r="CM133">
        <f>IFERROR(VLOOKUP($A133, CDS3Y_bbg!CL$5:CM$241,2), -1)</f>
        <v>-1</v>
      </c>
      <c r="CN133">
        <f>IFERROR(VLOOKUP($A133, CDS3Y_bbg!CM$5:CN$241,2), -1)</f>
        <v>-1</v>
      </c>
    </row>
    <row r="134" spans="1:92" x14ac:dyDescent="0.25">
      <c r="A134" s="1">
        <v>40574</v>
      </c>
      <c r="B134">
        <f>IFERROR(VLOOKUP($A134, CDS3Y_bbg!A$5:B$241,2), -1)</f>
        <v>96.418999999999997</v>
      </c>
      <c r="C134">
        <f>IFERROR(VLOOKUP($A134, CDS3Y_bbg!B$5:C$241,2), -1)</f>
        <v>41831</v>
      </c>
      <c r="D134">
        <f>IFERROR(VLOOKUP($A134, CDS3Y_bbg!C$5:D$241,2), -1)</f>
        <v>239.83699999999999</v>
      </c>
      <c r="E134">
        <f>IFERROR(VLOOKUP($A134, CDS3Y_bbg!D$5:E$241,2), -1)</f>
        <v>44895</v>
      </c>
      <c r="F134">
        <f>IFERROR(VLOOKUP($A134, CDS3Y_bbg!E$5:F$241,2), -1)</f>
        <v>61.381999999999998</v>
      </c>
      <c r="G134">
        <f>IFERROR(VLOOKUP($A134, CDS3Y_bbg!F$5:G$241,2), -1)</f>
        <v>40360</v>
      </c>
      <c r="H134">
        <f>IFERROR(VLOOKUP($A134, CDS3Y_bbg!G$5:H$241,2), -1)</f>
        <v>-1</v>
      </c>
      <c r="I134">
        <f>IFERROR(VLOOKUP($A134, CDS3Y_bbg!H$5:I$241,2), -1)</f>
        <v>44834</v>
      </c>
      <c r="J134">
        <f>IFERROR(VLOOKUP($A134, CDS3Y_bbg!I$5:J$241,2), -1)</f>
        <v>94.409000000000006</v>
      </c>
      <c r="K134">
        <f>IFERROR(VLOOKUP($A134, CDS3Y_bbg!J$5:K$241,2), -1)</f>
        <v>41819</v>
      </c>
      <c r="L134">
        <f>IFERROR(VLOOKUP($A134, CDS3Y_bbg!K$5:L$241,2), -1)</f>
        <v>267.41399999999999</v>
      </c>
      <c r="M134">
        <f>IFERROR(VLOOKUP($A134, CDS3Y_bbg!L$5:M$241,2), -1)</f>
        <v>40469</v>
      </c>
      <c r="N134">
        <f>IFERROR(VLOOKUP($A134, CDS3Y_bbg!M$5:N$241,2), -1)</f>
        <v>-1</v>
      </c>
      <c r="O134">
        <f>IFERROR(VLOOKUP($A134, CDS3Y_bbg!N$5:O$241,2), -1)</f>
        <v>40289</v>
      </c>
      <c r="P134">
        <f>IFERROR(VLOOKUP($A134, CDS3Y_bbg!O$5:P$241,2), -1)</f>
        <v>-1</v>
      </c>
      <c r="Q134">
        <f>IFERROR(VLOOKUP($A134, CDS3Y_bbg!P$5:Q$241,2), -1)</f>
        <v>44377</v>
      </c>
      <c r="R134">
        <f>IFERROR(VLOOKUP($A134, CDS3Y_bbg!Q$5:R$241,2), -1)</f>
        <v>95.784000000000006</v>
      </c>
      <c r="S134">
        <f>IFERROR(VLOOKUP($A134, CDS3Y_bbg!R$5:S$241,2), -1)</f>
        <v>43337</v>
      </c>
      <c r="T134">
        <f>IFERROR(VLOOKUP($A134, CDS3Y_bbg!S$5:T$241,2), -1)</f>
        <v>133.465</v>
      </c>
      <c r="U134">
        <f>IFERROR(VLOOKUP($A134, CDS3Y_bbg!T$5:U$241,2), -1)</f>
        <v>42062</v>
      </c>
      <c r="V134">
        <f>IFERROR(VLOOKUP($A134, CDS3Y_bbg!U$5:V$241,2), -1)</f>
        <v>131.44499999999999</v>
      </c>
      <c r="W134">
        <f>IFERROR(VLOOKUP($A134, CDS3Y_bbg!V$5:W$241,2), -1)</f>
        <v>42283</v>
      </c>
      <c r="X134">
        <f>IFERROR(VLOOKUP($A134, CDS3Y_bbg!W$5:X$241,2), -1)</f>
        <v>121.967</v>
      </c>
      <c r="Y134">
        <f>IFERROR(VLOOKUP($A134, CDS3Y_bbg!X$5:Y$241,2), -1)</f>
        <v>44468</v>
      </c>
      <c r="Z134">
        <f>IFERROR(VLOOKUP($A134, CDS3Y_bbg!Y$5:Z$241,2), -1)</f>
        <v>106.185</v>
      </c>
      <c r="AA134">
        <f>IFERROR(VLOOKUP($A134, CDS3Y_bbg!Z$5:AA$241,2), -1)</f>
        <v>40481</v>
      </c>
      <c r="AB134">
        <f>IFERROR(VLOOKUP($A134, CDS3Y_bbg!AA$5:AB$241,2), -1)</f>
        <v>-1</v>
      </c>
      <c r="AC134">
        <f>IFERROR(VLOOKUP($A134, CDS3Y_bbg!AB$5:AC$241,2), -1)</f>
        <v>42676</v>
      </c>
      <c r="AD134">
        <f>IFERROR(VLOOKUP($A134, CDS3Y_bbg!AC$5:AD$241,2), -1)</f>
        <v>130.04300000000001</v>
      </c>
      <c r="AE134">
        <f>IFERROR(VLOOKUP($A134, CDS3Y_bbg!AD$5:AE$241,2), -1)</f>
        <v>41149</v>
      </c>
      <c r="AF134">
        <f>IFERROR(VLOOKUP($A134, CDS3Y_bbg!AE$5:AF$241,2), -1)</f>
        <v>46.915999999999997</v>
      </c>
      <c r="AG134">
        <f>IFERROR(VLOOKUP($A134, CDS3Y_bbg!AF$5:AG$241,2), -1)</f>
        <v>42004</v>
      </c>
      <c r="AH134">
        <f>IFERROR(VLOOKUP($A134, CDS3Y_bbg!AG$5:AH$241,2), -1)</f>
        <v>-1</v>
      </c>
      <c r="AI134">
        <f>IFERROR(VLOOKUP($A134, CDS3Y_bbg!AH$5:AI$241,2), -1)</f>
        <v>-1</v>
      </c>
      <c r="AJ134">
        <f>IFERROR(VLOOKUP($A134, CDS3Y_bbg!AI$5:AJ$241,2), -1)</f>
        <v>-1</v>
      </c>
      <c r="AK134">
        <f>IFERROR(VLOOKUP($A134, CDS3Y_bbg!AJ$5:AK$241,2), -1)</f>
        <v>-1</v>
      </c>
      <c r="AL134">
        <f>IFERROR(VLOOKUP($A134, CDS3Y_bbg!AK$5:AL$241,2), -1)</f>
        <v>-1</v>
      </c>
      <c r="AM134">
        <f>IFERROR(VLOOKUP($A134, CDS3Y_bbg!AL$5:AM$241,2), -1)</f>
        <v>-1</v>
      </c>
      <c r="AN134">
        <f>IFERROR(VLOOKUP($A134, CDS3Y_bbg!AM$5:AN$241,2), -1)</f>
        <v>-1</v>
      </c>
      <c r="AO134">
        <f>IFERROR(VLOOKUP($A134, CDS3Y_bbg!AN$5:AO$241,2), -1)</f>
        <v>43424</v>
      </c>
      <c r="AP134">
        <f>IFERROR(VLOOKUP($A134, CDS3Y_bbg!AO$5:AP$241,2), -1)</f>
        <v>-1</v>
      </c>
      <c r="AQ134">
        <f>IFERROR(VLOOKUP($A134, CDS3Y_bbg!AP$5:AQ$241,2), -1)</f>
        <v>44625</v>
      </c>
      <c r="AR134">
        <f>IFERROR(VLOOKUP($A134, CDS3Y_bbg!AQ$5:AR$241,2), -1)</f>
        <v>-1</v>
      </c>
      <c r="AS134">
        <f>IFERROR(VLOOKUP($A134, CDS3Y_bbg!AR$5:AS$241,2), -1)</f>
        <v>44626</v>
      </c>
      <c r="AT134">
        <f>IFERROR(VLOOKUP($A134, CDS3Y_bbg!AS$5:AT$241,2), -1)</f>
        <v>2.2189999999999999</v>
      </c>
      <c r="AU134">
        <f>IFERROR(VLOOKUP($A134, CDS3Y_bbg!AT$5:AU$241,2), -1)</f>
        <v>-1</v>
      </c>
      <c r="AV134">
        <f>IFERROR(VLOOKUP($A134, CDS3Y_bbg!AU$5:AV$241,2), -1)</f>
        <v>-1</v>
      </c>
      <c r="AW134">
        <f>IFERROR(VLOOKUP($A134, CDS3Y_bbg!AV$5:AW$241,2), -1)</f>
        <v>41863</v>
      </c>
      <c r="AX134">
        <f>IFERROR(VLOOKUP($A134, CDS3Y_bbg!AW$5:AX$241,2), -1)</f>
        <v>117.393</v>
      </c>
      <c r="AY134">
        <f>IFERROR(VLOOKUP($A134, CDS3Y_bbg!AX$5:AY$241,2), -1)</f>
        <v>43402</v>
      </c>
      <c r="AZ134">
        <f>IFERROR(VLOOKUP($A134, CDS3Y_bbg!AY$5:AZ$241,2), -1)</f>
        <v>134.71799999999999</v>
      </c>
      <c r="BA134">
        <f>IFERROR(VLOOKUP($A134, CDS3Y_bbg!AZ$5:BA$241,2), -1)</f>
        <v>-1</v>
      </c>
      <c r="BB134">
        <f>IFERROR(VLOOKUP($A134, CDS3Y_bbg!BA$5:BB$241,2), -1)</f>
        <v>-1</v>
      </c>
      <c r="BC134">
        <f>IFERROR(VLOOKUP($A134, CDS3Y_bbg!BB$5:BC$241,2), -1)</f>
        <v>41722</v>
      </c>
      <c r="BD134">
        <f>IFERROR(VLOOKUP($A134, CDS3Y_bbg!BC$5:BD$241,2), -1)</f>
        <v>-1</v>
      </c>
      <c r="BE134">
        <f>IFERROR(VLOOKUP($A134, CDS3Y_bbg!BD$5:BE$241,2), -1)</f>
        <v>-1</v>
      </c>
      <c r="BF134">
        <f>IFERROR(VLOOKUP($A134, CDS3Y_bbg!BE$5:BF$241,2), -1)</f>
        <v>-1</v>
      </c>
      <c r="BG134">
        <f>IFERROR(VLOOKUP($A134, CDS3Y_bbg!BF$5:BG$241,2), -1)</f>
        <v>-1</v>
      </c>
      <c r="BH134">
        <f>IFERROR(VLOOKUP($A134, CDS3Y_bbg!BG$5:BH$241,2), -1)</f>
        <v>-1</v>
      </c>
      <c r="BI134">
        <f>IFERROR(VLOOKUP($A134, CDS3Y_bbg!BH$5:BI$241,2), -1)</f>
        <v>43424</v>
      </c>
      <c r="BJ134">
        <f>IFERROR(VLOOKUP($A134, CDS3Y_bbg!BI$5:BJ$241,2), -1)</f>
        <v>-1</v>
      </c>
      <c r="BK134">
        <f>IFERROR(VLOOKUP($A134, CDS3Y_bbg!BJ$5:BK$241,2), -1)</f>
        <v>-1</v>
      </c>
      <c r="BL134">
        <f>IFERROR(VLOOKUP($A134, CDS3Y_bbg!BK$5:BL$241,2), -1)</f>
        <v>-1</v>
      </c>
      <c r="BM134">
        <f>IFERROR(VLOOKUP($A134, CDS3Y_bbg!BL$5:BM$241,2), -1)</f>
        <v>43424</v>
      </c>
      <c r="BN134">
        <f>IFERROR(VLOOKUP($A134, CDS3Y_bbg!BM$5:BN$241,2), -1)</f>
        <v>-1</v>
      </c>
      <c r="BO134">
        <f>IFERROR(VLOOKUP($A134, CDS3Y_bbg!BN$5:BO$241,2), -1)</f>
        <v>43426</v>
      </c>
      <c r="BP134">
        <f>IFERROR(VLOOKUP($A134, CDS3Y_bbg!BO$5:BP$241,2), -1)</f>
        <v>-1</v>
      </c>
      <c r="BQ134">
        <f>IFERROR(VLOOKUP($A134, CDS3Y_bbg!BP$5:BQ$241,2), -1)</f>
        <v>-1</v>
      </c>
      <c r="BR134">
        <f>IFERROR(VLOOKUP($A134, CDS3Y_bbg!BQ$5:BR$241,2), -1)</f>
        <v>-1</v>
      </c>
      <c r="BS134">
        <f>IFERROR(VLOOKUP($A134, CDS3Y_bbg!BR$5:BS$241,2), -1)</f>
        <v>43426</v>
      </c>
      <c r="BT134">
        <f>IFERROR(VLOOKUP($A134, CDS3Y_bbg!BS$5:BT$241,2), -1)</f>
        <v>-1</v>
      </c>
      <c r="BU134">
        <f>IFERROR(VLOOKUP($A134, CDS3Y_bbg!BT$5:BU$241,2), -1)</f>
        <v>-1</v>
      </c>
      <c r="BV134">
        <f>IFERROR(VLOOKUP($A134, CDS3Y_bbg!BU$5:BV$241,2), -1)</f>
        <v>-1</v>
      </c>
      <c r="BW134">
        <f>IFERROR(VLOOKUP($A134, CDS3Y_bbg!BV$5:BW$241,2), -1)</f>
        <v>41915</v>
      </c>
      <c r="BX134">
        <f>IFERROR(VLOOKUP($A134, CDS3Y_bbg!BW$5:BX$241,2), -1)</f>
        <v>85.986999999999995</v>
      </c>
      <c r="BY134">
        <f>IFERROR(VLOOKUP($A134, CDS3Y_bbg!BX$5:BY$241,2), -1)</f>
        <v>-1</v>
      </c>
      <c r="BZ134">
        <f>IFERROR(VLOOKUP($A134, CDS3Y_bbg!BY$5:BZ$241,2), -1)</f>
        <v>-1</v>
      </c>
      <c r="CA134">
        <f>IFERROR(VLOOKUP($A134, CDS3Y_bbg!BZ$5:CA$241,2), -1)</f>
        <v>41911</v>
      </c>
      <c r="CB134">
        <f>IFERROR(VLOOKUP($A134, CDS3Y_bbg!CA$5:CB$241,2), -1)</f>
        <v>251.92400000000001</v>
      </c>
      <c r="CC134">
        <f>IFERROR(VLOOKUP($A134, CDS3Y_bbg!CB$5:CC$241,2), -1)</f>
        <v>41912</v>
      </c>
      <c r="CD134">
        <f>IFERROR(VLOOKUP($A134, CDS3Y_bbg!CC$5:CD$241,2), -1)</f>
        <v>255.03700000000001</v>
      </c>
      <c r="CE134">
        <f>IFERROR(VLOOKUP($A134, CDS3Y_bbg!CD$5:CE$241,2), -1)</f>
        <v>43332</v>
      </c>
      <c r="CF134">
        <f>IFERROR(VLOOKUP($A134, CDS3Y_bbg!CE$5:CF$241,2), -1)</f>
        <v>72.991</v>
      </c>
      <c r="CG134">
        <f>IFERROR(VLOOKUP($A134, CDS3Y_bbg!CF$5:CG$241,2), -1)</f>
        <v>41893</v>
      </c>
      <c r="CH134">
        <f>IFERROR(VLOOKUP($A134, CDS3Y_bbg!CG$5:CH$241,2), -1)</f>
        <v>74.814999999999998</v>
      </c>
      <c r="CI134">
        <f>IFERROR(VLOOKUP($A134, CDS3Y_bbg!CH$5:CI$241,2), -1)</f>
        <v>-1</v>
      </c>
      <c r="CJ134">
        <f>IFERROR(VLOOKUP($A134, CDS3Y_bbg!CI$5:CJ$241,2), -1)</f>
        <v>-1</v>
      </c>
      <c r="CK134">
        <f>IFERROR(VLOOKUP($A134, CDS3Y_bbg!CJ$5:CK$241,2), -1)</f>
        <v>41844</v>
      </c>
      <c r="CL134">
        <f>IFERROR(VLOOKUP($A134, CDS3Y_bbg!CK$5:CL$241,2), -1)</f>
        <v>321.19200000000001</v>
      </c>
      <c r="CM134">
        <f>IFERROR(VLOOKUP($A134, CDS3Y_bbg!CL$5:CM$241,2), -1)</f>
        <v>-1</v>
      </c>
      <c r="CN134">
        <f>IFERROR(VLOOKUP($A134, CDS3Y_bbg!CM$5:CN$241,2), -1)</f>
        <v>-1</v>
      </c>
    </row>
    <row r="135" spans="1:92" x14ac:dyDescent="0.25">
      <c r="A135" s="1">
        <v>40602</v>
      </c>
      <c r="B135">
        <f>IFERROR(VLOOKUP($A135, CDS3Y_bbg!A$5:B$241,2), -1)</f>
        <v>92.837999999999994</v>
      </c>
      <c r="C135">
        <f>IFERROR(VLOOKUP($A135, CDS3Y_bbg!B$5:C$241,2), -1)</f>
        <v>41831</v>
      </c>
      <c r="D135">
        <f>IFERROR(VLOOKUP($A135, CDS3Y_bbg!C$5:D$241,2), -1)</f>
        <v>238.36799999999999</v>
      </c>
      <c r="E135">
        <f>IFERROR(VLOOKUP($A135, CDS3Y_bbg!D$5:E$241,2), -1)</f>
        <v>44895</v>
      </c>
      <c r="F135">
        <f>IFERROR(VLOOKUP($A135, CDS3Y_bbg!E$5:F$241,2), -1)</f>
        <v>56.494999999999997</v>
      </c>
      <c r="G135">
        <f>IFERROR(VLOOKUP($A135, CDS3Y_bbg!F$5:G$241,2), -1)</f>
        <v>40360</v>
      </c>
      <c r="H135">
        <f>IFERROR(VLOOKUP($A135, CDS3Y_bbg!G$5:H$241,2), -1)</f>
        <v>-1</v>
      </c>
      <c r="I135">
        <f>IFERROR(VLOOKUP($A135, CDS3Y_bbg!H$5:I$241,2), -1)</f>
        <v>44834</v>
      </c>
      <c r="J135">
        <f>IFERROR(VLOOKUP($A135, CDS3Y_bbg!I$5:J$241,2), -1)</f>
        <v>93.742999999999995</v>
      </c>
      <c r="K135">
        <f>IFERROR(VLOOKUP($A135, CDS3Y_bbg!J$5:K$241,2), -1)</f>
        <v>41819</v>
      </c>
      <c r="L135">
        <f>IFERROR(VLOOKUP($A135, CDS3Y_bbg!K$5:L$241,2), -1)</f>
        <v>259.59800000000001</v>
      </c>
      <c r="M135">
        <f>IFERROR(VLOOKUP($A135, CDS3Y_bbg!L$5:M$241,2), -1)</f>
        <v>40469</v>
      </c>
      <c r="N135">
        <f>IFERROR(VLOOKUP($A135, CDS3Y_bbg!M$5:N$241,2), -1)</f>
        <v>-1</v>
      </c>
      <c r="O135">
        <f>IFERROR(VLOOKUP($A135, CDS3Y_bbg!N$5:O$241,2), -1)</f>
        <v>40289</v>
      </c>
      <c r="P135">
        <f>IFERROR(VLOOKUP($A135, CDS3Y_bbg!O$5:P$241,2), -1)</f>
        <v>-1</v>
      </c>
      <c r="Q135">
        <f>IFERROR(VLOOKUP($A135, CDS3Y_bbg!P$5:Q$241,2), -1)</f>
        <v>44377</v>
      </c>
      <c r="R135">
        <f>IFERROR(VLOOKUP($A135, CDS3Y_bbg!Q$5:R$241,2), -1)</f>
        <v>90.358000000000004</v>
      </c>
      <c r="S135">
        <f>IFERROR(VLOOKUP($A135, CDS3Y_bbg!R$5:S$241,2), -1)</f>
        <v>43337</v>
      </c>
      <c r="T135">
        <f>IFERROR(VLOOKUP($A135, CDS3Y_bbg!S$5:T$241,2), -1)</f>
        <v>133.465</v>
      </c>
      <c r="U135">
        <f>IFERROR(VLOOKUP($A135, CDS3Y_bbg!T$5:U$241,2), -1)</f>
        <v>42062</v>
      </c>
      <c r="V135">
        <f>IFERROR(VLOOKUP($A135, CDS3Y_bbg!U$5:V$241,2), -1)</f>
        <v>123.07599999999999</v>
      </c>
      <c r="W135">
        <f>IFERROR(VLOOKUP($A135, CDS3Y_bbg!V$5:W$241,2), -1)</f>
        <v>42283</v>
      </c>
      <c r="X135">
        <f>IFERROR(VLOOKUP($A135, CDS3Y_bbg!W$5:X$241,2), -1)</f>
        <v>114.673</v>
      </c>
      <c r="Y135">
        <f>IFERROR(VLOOKUP($A135, CDS3Y_bbg!X$5:Y$241,2), -1)</f>
        <v>44468</v>
      </c>
      <c r="Z135">
        <f>IFERROR(VLOOKUP($A135, CDS3Y_bbg!Y$5:Z$241,2), -1)</f>
        <v>99.933999999999997</v>
      </c>
      <c r="AA135">
        <f>IFERROR(VLOOKUP($A135, CDS3Y_bbg!Z$5:AA$241,2), -1)</f>
        <v>40481</v>
      </c>
      <c r="AB135">
        <f>IFERROR(VLOOKUP($A135, CDS3Y_bbg!AA$5:AB$241,2), -1)</f>
        <v>-1</v>
      </c>
      <c r="AC135">
        <f>IFERROR(VLOOKUP($A135, CDS3Y_bbg!AB$5:AC$241,2), -1)</f>
        <v>42676</v>
      </c>
      <c r="AD135">
        <f>IFERROR(VLOOKUP($A135, CDS3Y_bbg!AC$5:AD$241,2), -1)</f>
        <v>138.26300000000001</v>
      </c>
      <c r="AE135">
        <f>IFERROR(VLOOKUP($A135, CDS3Y_bbg!AD$5:AE$241,2), -1)</f>
        <v>41149</v>
      </c>
      <c r="AF135">
        <f>IFERROR(VLOOKUP($A135, CDS3Y_bbg!AE$5:AF$241,2), -1)</f>
        <v>46.718000000000004</v>
      </c>
      <c r="AG135">
        <f>IFERROR(VLOOKUP($A135, CDS3Y_bbg!AF$5:AG$241,2), -1)</f>
        <v>42004</v>
      </c>
      <c r="AH135">
        <f>IFERROR(VLOOKUP($A135, CDS3Y_bbg!AG$5:AH$241,2), -1)</f>
        <v>-1</v>
      </c>
      <c r="AI135">
        <f>IFERROR(VLOOKUP($A135, CDS3Y_bbg!AH$5:AI$241,2), -1)</f>
        <v>-1</v>
      </c>
      <c r="AJ135">
        <f>IFERROR(VLOOKUP($A135, CDS3Y_bbg!AI$5:AJ$241,2), -1)</f>
        <v>-1</v>
      </c>
      <c r="AK135">
        <f>IFERROR(VLOOKUP($A135, CDS3Y_bbg!AJ$5:AK$241,2), -1)</f>
        <v>-1</v>
      </c>
      <c r="AL135">
        <f>IFERROR(VLOOKUP($A135, CDS3Y_bbg!AK$5:AL$241,2), -1)</f>
        <v>-1</v>
      </c>
      <c r="AM135">
        <f>IFERROR(VLOOKUP($A135, CDS3Y_bbg!AL$5:AM$241,2), -1)</f>
        <v>-1</v>
      </c>
      <c r="AN135">
        <f>IFERROR(VLOOKUP($A135, CDS3Y_bbg!AM$5:AN$241,2), -1)</f>
        <v>-1</v>
      </c>
      <c r="AO135">
        <f>IFERROR(VLOOKUP($A135, CDS3Y_bbg!AN$5:AO$241,2), -1)</f>
        <v>43424</v>
      </c>
      <c r="AP135">
        <f>IFERROR(VLOOKUP($A135, CDS3Y_bbg!AO$5:AP$241,2), -1)</f>
        <v>-1</v>
      </c>
      <c r="AQ135">
        <f>IFERROR(VLOOKUP($A135, CDS3Y_bbg!AP$5:AQ$241,2), -1)</f>
        <v>44625</v>
      </c>
      <c r="AR135">
        <f>IFERROR(VLOOKUP($A135, CDS3Y_bbg!AQ$5:AR$241,2), -1)</f>
        <v>-1</v>
      </c>
      <c r="AS135">
        <f>IFERROR(VLOOKUP($A135, CDS3Y_bbg!AR$5:AS$241,2), -1)</f>
        <v>44626</v>
      </c>
      <c r="AT135">
        <f>IFERROR(VLOOKUP($A135, CDS3Y_bbg!AS$5:AT$241,2), -1)</f>
        <v>2.2189999999999999</v>
      </c>
      <c r="AU135">
        <f>IFERROR(VLOOKUP($A135, CDS3Y_bbg!AT$5:AU$241,2), -1)</f>
        <v>-1</v>
      </c>
      <c r="AV135">
        <f>IFERROR(VLOOKUP($A135, CDS3Y_bbg!AU$5:AV$241,2), -1)</f>
        <v>-1</v>
      </c>
      <c r="AW135">
        <f>IFERROR(VLOOKUP($A135, CDS3Y_bbg!AV$5:AW$241,2), -1)</f>
        <v>41863</v>
      </c>
      <c r="AX135">
        <f>IFERROR(VLOOKUP($A135, CDS3Y_bbg!AW$5:AX$241,2), -1)</f>
        <v>137.16200000000001</v>
      </c>
      <c r="AY135">
        <f>IFERROR(VLOOKUP($A135, CDS3Y_bbg!AX$5:AY$241,2), -1)</f>
        <v>43402</v>
      </c>
      <c r="AZ135">
        <f>IFERROR(VLOOKUP($A135, CDS3Y_bbg!AY$5:AZ$241,2), -1)</f>
        <v>134.71799999999999</v>
      </c>
      <c r="BA135">
        <f>IFERROR(VLOOKUP($A135, CDS3Y_bbg!AZ$5:BA$241,2), -1)</f>
        <v>-1</v>
      </c>
      <c r="BB135">
        <f>IFERROR(VLOOKUP($A135, CDS3Y_bbg!BA$5:BB$241,2), -1)</f>
        <v>-1</v>
      </c>
      <c r="BC135">
        <f>IFERROR(VLOOKUP($A135, CDS3Y_bbg!BB$5:BC$241,2), -1)</f>
        <v>41722</v>
      </c>
      <c r="BD135">
        <f>IFERROR(VLOOKUP($A135, CDS3Y_bbg!BC$5:BD$241,2), -1)</f>
        <v>-1</v>
      </c>
      <c r="BE135">
        <f>IFERROR(VLOOKUP($A135, CDS3Y_bbg!BD$5:BE$241,2), -1)</f>
        <v>-1</v>
      </c>
      <c r="BF135">
        <f>IFERROR(VLOOKUP($A135, CDS3Y_bbg!BE$5:BF$241,2), -1)</f>
        <v>-1</v>
      </c>
      <c r="BG135">
        <f>IFERROR(VLOOKUP($A135, CDS3Y_bbg!BF$5:BG$241,2), -1)</f>
        <v>-1</v>
      </c>
      <c r="BH135">
        <f>IFERROR(VLOOKUP($A135, CDS3Y_bbg!BG$5:BH$241,2), -1)</f>
        <v>-1</v>
      </c>
      <c r="BI135">
        <f>IFERROR(VLOOKUP($A135, CDS3Y_bbg!BH$5:BI$241,2), -1)</f>
        <v>43424</v>
      </c>
      <c r="BJ135">
        <f>IFERROR(VLOOKUP($A135, CDS3Y_bbg!BI$5:BJ$241,2), -1)</f>
        <v>-1</v>
      </c>
      <c r="BK135">
        <f>IFERROR(VLOOKUP($A135, CDS3Y_bbg!BJ$5:BK$241,2), -1)</f>
        <v>-1</v>
      </c>
      <c r="BL135">
        <f>IFERROR(VLOOKUP($A135, CDS3Y_bbg!BK$5:BL$241,2), -1)</f>
        <v>-1</v>
      </c>
      <c r="BM135">
        <f>IFERROR(VLOOKUP($A135, CDS3Y_bbg!BL$5:BM$241,2), -1)</f>
        <v>43424</v>
      </c>
      <c r="BN135">
        <f>IFERROR(VLOOKUP($A135, CDS3Y_bbg!BM$5:BN$241,2), -1)</f>
        <v>-1</v>
      </c>
      <c r="BO135">
        <f>IFERROR(VLOOKUP($A135, CDS3Y_bbg!BN$5:BO$241,2), -1)</f>
        <v>43426</v>
      </c>
      <c r="BP135">
        <f>IFERROR(VLOOKUP($A135, CDS3Y_bbg!BO$5:BP$241,2), -1)</f>
        <v>-1</v>
      </c>
      <c r="BQ135">
        <f>IFERROR(VLOOKUP($A135, CDS3Y_bbg!BP$5:BQ$241,2), -1)</f>
        <v>-1</v>
      </c>
      <c r="BR135">
        <f>IFERROR(VLOOKUP($A135, CDS3Y_bbg!BQ$5:BR$241,2), -1)</f>
        <v>-1</v>
      </c>
      <c r="BS135">
        <f>IFERROR(VLOOKUP($A135, CDS3Y_bbg!BR$5:BS$241,2), -1)</f>
        <v>43426</v>
      </c>
      <c r="BT135">
        <f>IFERROR(VLOOKUP($A135, CDS3Y_bbg!BS$5:BT$241,2), -1)</f>
        <v>-1</v>
      </c>
      <c r="BU135">
        <f>IFERROR(VLOOKUP($A135, CDS3Y_bbg!BT$5:BU$241,2), -1)</f>
        <v>-1</v>
      </c>
      <c r="BV135">
        <f>IFERROR(VLOOKUP($A135, CDS3Y_bbg!BU$5:BV$241,2), -1)</f>
        <v>-1</v>
      </c>
      <c r="BW135">
        <f>IFERROR(VLOOKUP($A135, CDS3Y_bbg!BV$5:BW$241,2), -1)</f>
        <v>41915</v>
      </c>
      <c r="BX135">
        <f>IFERROR(VLOOKUP($A135, CDS3Y_bbg!BW$5:BX$241,2), -1)</f>
        <v>79.052000000000007</v>
      </c>
      <c r="BY135">
        <f>IFERROR(VLOOKUP($A135, CDS3Y_bbg!BX$5:BY$241,2), -1)</f>
        <v>-1</v>
      </c>
      <c r="BZ135">
        <f>IFERROR(VLOOKUP($A135, CDS3Y_bbg!BY$5:BZ$241,2), -1)</f>
        <v>-1</v>
      </c>
      <c r="CA135">
        <f>IFERROR(VLOOKUP($A135, CDS3Y_bbg!BZ$5:CA$241,2), -1)</f>
        <v>41911</v>
      </c>
      <c r="CB135">
        <f>IFERROR(VLOOKUP($A135, CDS3Y_bbg!CA$5:CB$241,2), -1)</f>
        <v>243.751</v>
      </c>
      <c r="CC135">
        <f>IFERROR(VLOOKUP($A135, CDS3Y_bbg!CB$5:CC$241,2), -1)</f>
        <v>41912</v>
      </c>
      <c r="CD135">
        <f>IFERROR(VLOOKUP($A135, CDS3Y_bbg!CC$5:CD$241,2), -1)</f>
        <v>244.74799999999999</v>
      </c>
      <c r="CE135">
        <f>IFERROR(VLOOKUP($A135, CDS3Y_bbg!CD$5:CE$241,2), -1)</f>
        <v>43332</v>
      </c>
      <c r="CF135">
        <f>IFERROR(VLOOKUP($A135, CDS3Y_bbg!CE$5:CF$241,2), -1)</f>
        <v>71.706000000000003</v>
      </c>
      <c r="CG135">
        <f>IFERROR(VLOOKUP($A135, CDS3Y_bbg!CF$5:CG$241,2), -1)</f>
        <v>41893</v>
      </c>
      <c r="CH135">
        <f>IFERROR(VLOOKUP($A135, CDS3Y_bbg!CG$5:CH$241,2), -1)</f>
        <v>72.986999999999995</v>
      </c>
      <c r="CI135">
        <f>IFERROR(VLOOKUP($A135, CDS3Y_bbg!CH$5:CI$241,2), -1)</f>
        <v>-1</v>
      </c>
      <c r="CJ135">
        <f>IFERROR(VLOOKUP($A135, CDS3Y_bbg!CI$5:CJ$241,2), -1)</f>
        <v>-1</v>
      </c>
      <c r="CK135">
        <f>IFERROR(VLOOKUP($A135, CDS3Y_bbg!CJ$5:CK$241,2), -1)</f>
        <v>41844</v>
      </c>
      <c r="CL135">
        <f>IFERROR(VLOOKUP($A135, CDS3Y_bbg!CK$5:CL$241,2), -1)</f>
        <v>274.173</v>
      </c>
      <c r="CM135">
        <f>IFERROR(VLOOKUP($A135, CDS3Y_bbg!CL$5:CM$241,2), -1)</f>
        <v>-1</v>
      </c>
      <c r="CN135">
        <f>IFERROR(VLOOKUP($A135, CDS3Y_bbg!CM$5:CN$241,2), -1)</f>
        <v>-1</v>
      </c>
    </row>
    <row r="136" spans="1:92" x14ac:dyDescent="0.25">
      <c r="A136" s="1">
        <v>40633</v>
      </c>
      <c r="B136">
        <f>IFERROR(VLOOKUP($A136, CDS3Y_bbg!A$5:B$241,2), -1)</f>
        <v>82.588999999999999</v>
      </c>
      <c r="C136">
        <f>IFERROR(VLOOKUP($A136, CDS3Y_bbg!B$5:C$241,2), -1)</f>
        <v>41831</v>
      </c>
      <c r="D136">
        <f>IFERROR(VLOOKUP($A136, CDS3Y_bbg!C$5:D$241,2), -1)</f>
        <v>176.05600000000001</v>
      </c>
      <c r="E136">
        <f>IFERROR(VLOOKUP($A136, CDS3Y_bbg!D$5:E$241,2), -1)</f>
        <v>44895</v>
      </c>
      <c r="F136">
        <f>IFERROR(VLOOKUP($A136, CDS3Y_bbg!E$5:F$241,2), -1)</f>
        <v>42.667000000000002</v>
      </c>
      <c r="G136">
        <f>IFERROR(VLOOKUP($A136, CDS3Y_bbg!F$5:G$241,2), -1)</f>
        <v>40360</v>
      </c>
      <c r="H136">
        <f>IFERROR(VLOOKUP($A136, CDS3Y_bbg!G$5:H$241,2), -1)</f>
        <v>-1</v>
      </c>
      <c r="I136">
        <f>IFERROR(VLOOKUP($A136, CDS3Y_bbg!H$5:I$241,2), -1)</f>
        <v>44834</v>
      </c>
      <c r="J136">
        <f>IFERROR(VLOOKUP($A136, CDS3Y_bbg!I$5:J$241,2), -1)</f>
        <v>82.191999999999993</v>
      </c>
      <c r="K136">
        <f>IFERROR(VLOOKUP($A136, CDS3Y_bbg!J$5:K$241,2), -1)</f>
        <v>41819</v>
      </c>
      <c r="L136">
        <f>IFERROR(VLOOKUP($A136, CDS3Y_bbg!K$5:L$241,2), -1)</f>
        <v>212.39699999999999</v>
      </c>
      <c r="M136">
        <f>IFERROR(VLOOKUP($A136, CDS3Y_bbg!L$5:M$241,2), -1)</f>
        <v>40469</v>
      </c>
      <c r="N136">
        <f>IFERROR(VLOOKUP($A136, CDS3Y_bbg!M$5:N$241,2), -1)</f>
        <v>-1</v>
      </c>
      <c r="O136">
        <f>IFERROR(VLOOKUP($A136, CDS3Y_bbg!N$5:O$241,2), -1)</f>
        <v>40289</v>
      </c>
      <c r="P136">
        <f>IFERROR(VLOOKUP($A136, CDS3Y_bbg!O$5:P$241,2), -1)</f>
        <v>-1</v>
      </c>
      <c r="Q136">
        <f>IFERROR(VLOOKUP($A136, CDS3Y_bbg!P$5:Q$241,2), -1)</f>
        <v>44377</v>
      </c>
      <c r="R136">
        <f>IFERROR(VLOOKUP($A136, CDS3Y_bbg!Q$5:R$241,2), -1)</f>
        <v>78.340999999999994</v>
      </c>
      <c r="S136">
        <f>IFERROR(VLOOKUP($A136, CDS3Y_bbg!R$5:S$241,2), -1)</f>
        <v>43337</v>
      </c>
      <c r="T136">
        <f>IFERROR(VLOOKUP($A136, CDS3Y_bbg!S$5:T$241,2), -1)</f>
        <v>133.465</v>
      </c>
      <c r="U136">
        <f>IFERROR(VLOOKUP($A136, CDS3Y_bbg!T$5:U$241,2), -1)</f>
        <v>42062</v>
      </c>
      <c r="V136">
        <f>IFERROR(VLOOKUP($A136, CDS3Y_bbg!U$5:V$241,2), -1)</f>
        <v>111.483</v>
      </c>
      <c r="W136">
        <f>IFERROR(VLOOKUP($A136, CDS3Y_bbg!V$5:W$241,2), -1)</f>
        <v>42283</v>
      </c>
      <c r="X136">
        <f>IFERROR(VLOOKUP($A136, CDS3Y_bbg!W$5:X$241,2), -1)</f>
        <v>95.626000000000005</v>
      </c>
      <c r="Y136">
        <f>IFERROR(VLOOKUP($A136, CDS3Y_bbg!X$5:Y$241,2), -1)</f>
        <v>44468</v>
      </c>
      <c r="Z136">
        <f>IFERROR(VLOOKUP($A136, CDS3Y_bbg!Y$5:Z$241,2), -1)</f>
        <v>83.254999999999995</v>
      </c>
      <c r="AA136">
        <f>IFERROR(VLOOKUP($A136, CDS3Y_bbg!Z$5:AA$241,2), -1)</f>
        <v>40481</v>
      </c>
      <c r="AB136">
        <f>IFERROR(VLOOKUP($A136, CDS3Y_bbg!AA$5:AB$241,2), -1)</f>
        <v>-1</v>
      </c>
      <c r="AC136">
        <f>IFERROR(VLOOKUP($A136, CDS3Y_bbg!AB$5:AC$241,2), -1)</f>
        <v>42676</v>
      </c>
      <c r="AD136">
        <f>IFERROR(VLOOKUP($A136, CDS3Y_bbg!AC$5:AD$241,2), -1)</f>
        <v>119.532</v>
      </c>
      <c r="AE136">
        <f>IFERROR(VLOOKUP($A136, CDS3Y_bbg!AD$5:AE$241,2), -1)</f>
        <v>41149</v>
      </c>
      <c r="AF136">
        <f>IFERROR(VLOOKUP($A136, CDS3Y_bbg!AE$5:AF$241,2), -1)</f>
        <v>41.77</v>
      </c>
      <c r="AG136">
        <f>IFERROR(VLOOKUP($A136, CDS3Y_bbg!AF$5:AG$241,2), -1)</f>
        <v>42004</v>
      </c>
      <c r="AH136">
        <f>IFERROR(VLOOKUP($A136, CDS3Y_bbg!AG$5:AH$241,2), -1)</f>
        <v>-1</v>
      </c>
      <c r="AI136">
        <f>IFERROR(VLOOKUP($A136, CDS3Y_bbg!AH$5:AI$241,2), -1)</f>
        <v>-1</v>
      </c>
      <c r="AJ136">
        <f>IFERROR(VLOOKUP($A136, CDS3Y_bbg!AI$5:AJ$241,2), -1)</f>
        <v>-1</v>
      </c>
      <c r="AK136">
        <f>IFERROR(VLOOKUP($A136, CDS3Y_bbg!AJ$5:AK$241,2), -1)</f>
        <v>-1</v>
      </c>
      <c r="AL136">
        <f>IFERROR(VLOOKUP($A136, CDS3Y_bbg!AK$5:AL$241,2), -1)</f>
        <v>-1</v>
      </c>
      <c r="AM136">
        <f>IFERROR(VLOOKUP($A136, CDS3Y_bbg!AL$5:AM$241,2), -1)</f>
        <v>-1</v>
      </c>
      <c r="AN136">
        <f>IFERROR(VLOOKUP($A136, CDS3Y_bbg!AM$5:AN$241,2), -1)</f>
        <v>-1</v>
      </c>
      <c r="AO136">
        <f>IFERROR(VLOOKUP($A136, CDS3Y_bbg!AN$5:AO$241,2), -1)</f>
        <v>43424</v>
      </c>
      <c r="AP136">
        <f>IFERROR(VLOOKUP($A136, CDS3Y_bbg!AO$5:AP$241,2), -1)</f>
        <v>-1</v>
      </c>
      <c r="AQ136">
        <f>IFERROR(VLOOKUP($A136, CDS3Y_bbg!AP$5:AQ$241,2), -1)</f>
        <v>44625</v>
      </c>
      <c r="AR136">
        <f>IFERROR(VLOOKUP($A136, CDS3Y_bbg!AQ$5:AR$241,2), -1)</f>
        <v>-1</v>
      </c>
      <c r="AS136">
        <f>IFERROR(VLOOKUP($A136, CDS3Y_bbg!AR$5:AS$241,2), -1)</f>
        <v>44626</v>
      </c>
      <c r="AT136">
        <f>IFERROR(VLOOKUP($A136, CDS3Y_bbg!AS$5:AT$241,2), -1)</f>
        <v>2.2189999999999999</v>
      </c>
      <c r="AU136">
        <f>IFERROR(VLOOKUP($A136, CDS3Y_bbg!AT$5:AU$241,2), -1)</f>
        <v>-1</v>
      </c>
      <c r="AV136">
        <f>IFERROR(VLOOKUP($A136, CDS3Y_bbg!AU$5:AV$241,2), -1)</f>
        <v>-1</v>
      </c>
      <c r="AW136">
        <f>IFERROR(VLOOKUP($A136, CDS3Y_bbg!AV$5:AW$241,2), -1)</f>
        <v>41863</v>
      </c>
      <c r="AX136">
        <f>IFERROR(VLOOKUP($A136, CDS3Y_bbg!AW$5:AX$241,2), -1)</f>
        <v>121.931</v>
      </c>
      <c r="AY136">
        <f>IFERROR(VLOOKUP($A136, CDS3Y_bbg!AX$5:AY$241,2), -1)</f>
        <v>43402</v>
      </c>
      <c r="AZ136">
        <f>IFERROR(VLOOKUP($A136, CDS3Y_bbg!AY$5:AZ$241,2), -1)</f>
        <v>134.71799999999999</v>
      </c>
      <c r="BA136">
        <f>IFERROR(VLOOKUP($A136, CDS3Y_bbg!AZ$5:BA$241,2), -1)</f>
        <v>-1</v>
      </c>
      <c r="BB136">
        <f>IFERROR(VLOOKUP($A136, CDS3Y_bbg!BA$5:BB$241,2), -1)</f>
        <v>-1</v>
      </c>
      <c r="BC136">
        <f>IFERROR(VLOOKUP($A136, CDS3Y_bbg!BB$5:BC$241,2), -1)</f>
        <v>41722</v>
      </c>
      <c r="BD136">
        <f>IFERROR(VLOOKUP($A136, CDS3Y_bbg!BC$5:BD$241,2), -1)</f>
        <v>-1</v>
      </c>
      <c r="BE136">
        <f>IFERROR(VLOOKUP($A136, CDS3Y_bbg!BD$5:BE$241,2), -1)</f>
        <v>-1</v>
      </c>
      <c r="BF136">
        <f>IFERROR(VLOOKUP($A136, CDS3Y_bbg!BE$5:BF$241,2), -1)</f>
        <v>-1</v>
      </c>
      <c r="BG136">
        <f>IFERROR(VLOOKUP($A136, CDS3Y_bbg!BF$5:BG$241,2), -1)</f>
        <v>-1</v>
      </c>
      <c r="BH136">
        <f>IFERROR(VLOOKUP($A136, CDS3Y_bbg!BG$5:BH$241,2), -1)</f>
        <v>-1</v>
      </c>
      <c r="BI136">
        <f>IFERROR(VLOOKUP($A136, CDS3Y_bbg!BH$5:BI$241,2), -1)</f>
        <v>43424</v>
      </c>
      <c r="BJ136">
        <f>IFERROR(VLOOKUP($A136, CDS3Y_bbg!BI$5:BJ$241,2), -1)</f>
        <v>-1</v>
      </c>
      <c r="BK136">
        <f>IFERROR(VLOOKUP($A136, CDS3Y_bbg!BJ$5:BK$241,2), -1)</f>
        <v>-1</v>
      </c>
      <c r="BL136">
        <f>IFERROR(VLOOKUP($A136, CDS3Y_bbg!BK$5:BL$241,2), -1)</f>
        <v>-1</v>
      </c>
      <c r="BM136">
        <f>IFERROR(VLOOKUP($A136, CDS3Y_bbg!BL$5:BM$241,2), -1)</f>
        <v>43424</v>
      </c>
      <c r="BN136">
        <f>IFERROR(VLOOKUP($A136, CDS3Y_bbg!BM$5:BN$241,2), -1)</f>
        <v>-1</v>
      </c>
      <c r="BO136">
        <f>IFERROR(VLOOKUP($A136, CDS3Y_bbg!BN$5:BO$241,2), -1)</f>
        <v>43426</v>
      </c>
      <c r="BP136">
        <f>IFERROR(VLOOKUP($A136, CDS3Y_bbg!BO$5:BP$241,2), -1)</f>
        <v>-1</v>
      </c>
      <c r="BQ136">
        <f>IFERROR(VLOOKUP($A136, CDS3Y_bbg!BP$5:BQ$241,2), -1)</f>
        <v>-1</v>
      </c>
      <c r="BR136">
        <f>IFERROR(VLOOKUP($A136, CDS3Y_bbg!BQ$5:BR$241,2), -1)</f>
        <v>-1</v>
      </c>
      <c r="BS136">
        <f>IFERROR(VLOOKUP($A136, CDS3Y_bbg!BR$5:BS$241,2), -1)</f>
        <v>43426</v>
      </c>
      <c r="BT136">
        <f>IFERROR(VLOOKUP($A136, CDS3Y_bbg!BS$5:BT$241,2), -1)</f>
        <v>-1</v>
      </c>
      <c r="BU136">
        <f>IFERROR(VLOOKUP($A136, CDS3Y_bbg!BT$5:BU$241,2), -1)</f>
        <v>-1</v>
      </c>
      <c r="BV136">
        <f>IFERROR(VLOOKUP($A136, CDS3Y_bbg!BU$5:BV$241,2), -1)</f>
        <v>-1</v>
      </c>
      <c r="BW136">
        <f>IFERROR(VLOOKUP($A136, CDS3Y_bbg!BV$5:BW$241,2), -1)</f>
        <v>41915</v>
      </c>
      <c r="BX136">
        <f>IFERROR(VLOOKUP($A136, CDS3Y_bbg!BW$5:BX$241,2), -1)</f>
        <v>70.688000000000002</v>
      </c>
      <c r="BY136">
        <f>IFERROR(VLOOKUP($A136, CDS3Y_bbg!BX$5:BY$241,2), -1)</f>
        <v>-1</v>
      </c>
      <c r="BZ136">
        <f>IFERROR(VLOOKUP($A136, CDS3Y_bbg!BY$5:BZ$241,2), -1)</f>
        <v>-1</v>
      </c>
      <c r="CA136">
        <f>IFERROR(VLOOKUP($A136, CDS3Y_bbg!BZ$5:CA$241,2), -1)</f>
        <v>41911</v>
      </c>
      <c r="CB136">
        <f>IFERROR(VLOOKUP($A136, CDS3Y_bbg!CA$5:CB$241,2), -1)</f>
        <v>204.41499999999999</v>
      </c>
      <c r="CC136">
        <f>IFERROR(VLOOKUP($A136, CDS3Y_bbg!CB$5:CC$241,2), -1)</f>
        <v>41912</v>
      </c>
      <c r="CD136">
        <f>IFERROR(VLOOKUP($A136, CDS3Y_bbg!CC$5:CD$241,2), -1)</f>
        <v>206.77799999999999</v>
      </c>
      <c r="CE136">
        <f>IFERROR(VLOOKUP($A136, CDS3Y_bbg!CD$5:CE$241,2), -1)</f>
        <v>43332</v>
      </c>
      <c r="CF136">
        <f>IFERROR(VLOOKUP($A136, CDS3Y_bbg!CE$5:CF$241,2), -1)</f>
        <v>58.856000000000002</v>
      </c>
      <c r="CG136">
        <f>IFERROR(VLOOKUP($A136, CDS3Y_bbg!CF$5:CG$241,2), -1)</f>
        <v>41893</v>
      </c>
      <c r="CH136">
        <f>IFERROR(VLOOKUP($A136, CDS3Y_bbg!CG$5:CH$241,2), -1)</f>
        <v>65.036000000000001</v>
      </c>
      <c r="CI136">
        <f>IFERROR(VLOOKUP($A136, CDS3Y_bbg!CH$5:CI$241,2), -1)</f>
        <v>-1</v>
      </c>
      <c r="CJ136">
        <f>IFERROR(VLOOKUP($A136, CDS3Y_bbg!CI$5:CJ$241,2), -1)</f>
        <v>-1</v>
      </c>
      <c r="CK136">
        <f>IFERROR(VLOOKUP($A136, CDS3Y_bbg!CJ$5:CK$241,2), -1)</f>
        <v>41844</v>
      </c>
      <c r="CL136">
        <f>IFERROR(VLOOKUP($A136, CDS3Y_bbg!CK$5:CL$241,2), -1)</f>
        <v>219.042</v>
      </c>
      <c r="CM136">
        <f>IFERROR(VLOOKUP($A136, CDS3Y_bbg!CL$5:CM$241,2), -1)</f>
        <v>-1</v>
      </c>
      <c r="CN136">
        <f>IFERROR(VLOOKUP($A136, CDS3Y_bbg!CM$5:CN$241,2), -1)</f>
        <v>-1</v>
      </c>
    </row>
    <row r="137" spans="1:92" x14ac:dyDescent="0.25">
      <c r="A137" s="1">
        <v>40662</v>
      </c>
      <c r="B137">
        <f>IFERROR(VLOOKUP($A137, CDS3Y_bbg!A$5:B$241,2), -1)</f>
        <v>76.912999999999997</v>
      </c>
      <c r="C137">
        <f>IFERROR(VLOOKUP($A137, CDS3Y_bbg!B$5:C$241,2), -1)</f>
        <v>41831</v>
      </c>
      <c r="D137">
        <f>IFERROR(VLOOKUP($A137, CDS3Y_bbg!C$5:D$241,2), -1)</f>
        <v>167.47300000000001</v>
      </c>
      <c r="E137">
        <f>IFERROR(VLOOKUP($A137, CDS3Y_bbg!D$5:E$241,2), -1)</f>
        <v>44895</v>
      </c>
      <c r="F137">
        <f>IFERROR(VLOOKUP($A137, CDS3Y_bbg!E$5:F$241,2), -1)</f>
        <v>37.834000000000003</v>
      </c>
      <c r="G137">
        <f>IFERROR(VLOOKUP($A137, CDS3Y_bbg!F$5:G$241,2), -1)</f>
        <v>40360</v>
      </c>
      <c r="H137">
        <f>IFERROR(VLOOKUP($A137, CDS3Y_bbg!G$5:H$241,2), -1)</f>
        <v>-1</v>
      </c>
      <c r="I137">
        <f>IFERROR(VLOOKUP($A137, CDS3Y_bbg!H$5:I$241,2), -1)</f>
        <v>44834</v>
      </c>
      <c r="J137">
        <f>IFERROR(VLOOKUP($A137, CDS3Y_bbg!I$5:J$241,2), -1)</f>
        <v>72.287999999999997</v>
      </c>
      <c r="K137">
        <f>IFERROR(VLOOKUP($A137, CDS3Y_bbg!J$5:K$241,2), -1)</f>
        <v>41819</v>
      </c>
      <c r="L137">
        <f>IFERROR(VLOOKUP($A137, CDS3Y_bbg!K$5:L$241,2), -1)</f>
        <v>222.363</v>
      </c>
      <c r="M137">
        <f>IFERROR(VLOOKUP($A137, CDS3Y_bbg!L$5:M$241,2), -1)</f>
        <v>40469</v>
      </c>
      <c r="N137">
        <f>IFERROR(VLOOKUP($A137, CDS3Y_bbg!M$5:N$241,2), -1)</f>
        <v>-1</v>
      </c>
      <c r="O137">
        <f>IFERROR(VLOOKUP($A137, CDS3Y_bbg!N$5:O$241,2), -1)</f>
        <v>40289</v>
      </c>
      <c r="P137">
        <f>IFERROR(VLOOKUP($A137, CDS3Y_bbg!O$5:P$241,2), -1)</f>
        <v>-1</v>
      </c>
      <c r="Q137">
        <f>IFERROR(VLOOKUP($A137, CDS3Y_bbg!P$5:Q$241,2), -1)</f>
        <v>44377</v>
      </c>
      <c r="R137">
        <f>IFERROR(VLOOKUP($A137, CDS3Y_bbg!Q$5:R$241,2), -1)</f>
        <v>72.153000000000006</v>
      </c>
      <c r="S137">
        <f>IFERROR(VLOOKUP($A137, CDS3Y_bbg!R$5:S$241,2), -1)</f>
        <v>43337</v>
      </c>
      <c r="T137">
        <f>IFERROR(VLOOKUP($A137, CDS3Y_bbg!S$5:T$241,2), -1)</f>
        <v>133.465</v>
      </c>
      <c r="U137">
        <f>IFERROR(VLOOKUP($A137, CDS3Y_bbg!T$5:U$241,2), -1)</f>
        <v>42062</v>
      </c>
      <c r="V137">
        <f>IFERROR(VLOOKUP($A137, CDS3Y_bbg!U$5:V$241,2), -1)</f>
        <v>111.343</v>
      </c>
      <c r="W137">
        <f>IFERROR(VLOOKUP($A137, CDS3Y_bbg!V$5:W$241,2), -1)</f>
        <v>42283</v>
      </c>
      <c r="X137">
        <f>IFERROR(VLOOKUP($A137, CDS3Y_bbg!W$5:X$241,2), -1)</f>
        <v>91.525000000000006</v>
      </c>
      <c r="Y137">
        <f>IFERROR(VLOOKUP($A137, CDS3Y_bbg!X$5:Y$241,2), -1)</f>
        <v>44468</v>
      </c>
      <c r="Z137">
        <f>IFERROR(VLOOKUP($A137, CDS3Y_bbg!Y$5:Z$241,2), -1)</f>
        <v>80.453000000000003</v>
      </c>
      <c r="AA137">
        <f>IFERROR(VLOOKUP($A137, CDS3Y_bbg!Z$5:AA$241,2), -1)</f>
        <v>40481</v>
      </c>
      <c r="AB137">
        <f>IFERROR(VLOOKUP($A137, CDS3Y_bbg!AA$5:AB$241,2), -1)</f>
        <v>-1</v>
      </c>
      <c r="AC137">
        <f>IFERROR(VLOOKUP($A137, CDS3Y_bbg!AB$5:AC$241,2), -1)</f>
        <v>42676</v>
      </c>
      <c r="AD137">
        <f>IFERROR(VLOOKUP($A137, CDS3Y_bbg!AC$5:AD$241,2), -1)</f>
        <v>110.411</v>
      </c>
      <c r="AE137">
        <f>IFERROR(VLOOKUP($A137, CDS3Y_bbg!AD$5:AE$241,2), -1)</f>
        <v>41149</v>
      </c>
      <c r="AF137">
        <f>IFERROR(VLOOKUP($A137, CDS3Y_bbg!AE$5:AF$241,2), -1)</f>
        <v>41.77</v>
      </c>
      <c r="AG137">
        <f>IFERROR(VLOOKUP($A137, CDS3Y_bbg!AF$5:AG$241,2), -1)</f>
        <v>42004</v>
      </c>
      <c r="AH137">
        <f>IFERROR(VLOOKUP($A137, CDS3Y_bbg!AG$5:AH$241,2), -1)</f>
        <v>-1</v>
      </c>
      <c r="AI137">
        <f>IFERROR(VLOOKUP($A137, CDS3Y_bbg!AH$5:AI$241,2), -1)</f>
        <v>-1</v>
      </c>
      <c r="AJ137">
        <f>IFERROR(VLOOKUP($A137, CDS3Y_bbg!AI$5:AJ$241,2), -1)</f>
        <v>-1</v>
      </c>
      <c r="AK137">
        <f>IFERROR(VLOOKUP($A137, CDS3Y_bbg!AJ$5:AK$241,2), -1)</f>
        <v>-1</v>
      </c>
      <c r="AL137">
        <f>IFERROR(VLOOKUP($A137, CDS3Y_bbg!AK$5:AL$241,2), -1)</f>
        <v>-1</v>
      </c>
      <c r="AM137">
        <f>IFERROR(VLOOKUP($A137, CDS3Y_bbg!AL$5:AM$241,2), -1)</f>
        <v>-1</v>
      </c>
      <c r="AN137">
        <f>IFERROR(VLOOKUP($A137, CDS3Y_bbg!AM$5:AN$241,2), -1)</f>
        <v>-1</v>
      </c>
      <c r="AO137">
        <f>IFERROR(VLOOKUP($A137, CDS3Y_bbg!AN$5:AO$241,2), -1)</f>
        <v>43424</v>
      </c>
      <c r="AP137">
        <f>IFERROR(VLOOKUP($A137, CDS3Y_bbg!AO$5:AP$241,2), -1)</f>
        <v>-1</v>
      </c>
      <c r="AQ137">
        <f>IFERROR(VLOOKUP($A137, CDS3Y_bbg!AP$5:AQ$241,2), -1)</f>
        <v>44625</v>
      </c>
      <c r="AR137">
        <f>IFERROR(VLOOKUP($A137, CDS3Y_bbg!AQ$5:AR$241,2), -1)</f>
        <v>-1</v>
      </c>
      <c r="AS137">
        <f>IFERROR(VLOOKUP($A137, CDS3Y_bbg!AR$5:AS$241,2), -1)</f>
        <v>44626</v>
      </c>
      <c r="AT137">
        <f>IFERROR(VLOOKUP($A137, CDS3Y_bbg!AS$5:AT$241,2), -1)</f>
        <v>2.2189999999999999</v>
      </c>
      <c r="AU137">
        <f>IFERROR(VLOOKUP($A137, CDS3Y_bbg!AT$5:AU$241,2), -1)</f>
        <v>-1</v>
      </c>
      <c r="AV137">
        <f>IFERROR(VLOOKUP($A137, CDS3Y_bbg!AU$5:AV$241,2), -1)</f>
        <v>-1</v>
      </c>
      <c r="AW137">
        <f>IFERROR(VLOOKUP($A137, CDS3Y_bbg!AV$5:AW$241,2), -1)</f>
        <v>41863</v>
      </c>
      <c r="AX137">
        <f>IFERROR(VLOOKUP($A137, CDS3Y_bbg!AW$5:AX$241,2), -1)</f>
        <v>114.095</v>
      </c>
      <c r="AY137">
        <f>IFERROR(VLOOKUP($A137, CDS3Y_bbg!AX$5:AY$241,2), -1)</f>
        <v>43402</v>
      </c>
      <c r="AZ137">
        <f>IFERROR(VLOOKUP($A137, CDS3Y_bbg!AY$5:AZ$241,2), -1)</f>
        <v>134.71799999999999</v>
      </c>
      <c r="BA137">
        <f>IFERROR(VLOOKUP($A137, CDS3Y_bbg!AZ$5:BA$241,2), -1)</f>
        <v>-1</v>
      </c>
      <c r="BB137">
        <f>IFERROR(VLOOKUP($A137, CDS3Y_bbg!BA$5:BB$241,2), -1)</f>
        <v>-1</v>
      </c>
      <c r="BC137">
        <f>IFERROR(VLOOKUP($A137, CDS3Y_bbg!BB$5:BC$241,2), -1)</f>
        <v>41722</v>
      </c>
      <c r="BD137">
        <f>IFERROR(VLOOKUP($A137, CDS3Y_bbg!BC$5:BD$241,2), -1)</f>
        <v>-1</v>
      </c>
      <c r="BE137">
        <f>IFERROR(VLOOKUP($A137, CDS3Y_bbg!BD$5:BE$241,2), -1)</f>
        <v>-1</v>
      </c>
      <c r="BF137">
        <f>IFERROR(VLOOKUP($A137, CDS3Y_bbg!BE$5:BF$241,2), -1)</f>
        <v>-1</v>
      </c>
      <c r="BG137">
        <f>IFERROR(VLOOKUP($A137, CDS3Y_bbg!BF$5:BG$241,2), -1)</f>
        <v>-1</v>
      </c>
      <c r="BH137">
        <f>IFERROR(VLOOKUP($A137, CDS3Y_bbg!BG$5:BH$241,2), -1)</f>
        <v>-1</v>
      </c>
      <c r="BI137">
        <f>IFERROR(VLOOKUP($A137, CDS3Y_bbg!BH$5:BI$241,2), -1)</f>
        <v>43424</v>
      </c>
      <c r="BJ137">
        <f>IFERROR(VLOOKUP($A137, CDS3Y_bbg!BI$5:BJ$241,2), -1)</f>
        <v>-1</v>
      </c>
      <c r="BK137">
        <f>IFERROR(VLOOKUP($A137, CDS3Y_bbg!BJ$5:BK$241,2), -1)</f>
        <v>-1</v>
      </c>
      <c r="BL137">
        <f>IFERROR(VLOOKUP($A137, CDS3Y_bbg!BK$5:BL$241,2), -1)</f>
        <v>-1</v>
      </c>
      <c r="BM137">
        <f>IFERROR(VLOOKUP($A137, CDS3Y_bbg!BL$5:BM$241,2), -1)</f>
        <v>43424</v>
      </c>
      <c r="BN137">
        <f>IFERROR(VLOOKUP($A137, CDS3Y_bbg!BM$5:BN$241,2), -1)</f>
        <v>-1</v>
      </c>
      <c r="BO137">
        <f>IFERROR(VLOOKUP($A137, CDS3Y_bbg!BN$5:BO$241,2), -1)</f>
        <v>43426</v>
      </c>
      <c r="BP137">
        <f>IFERROR(VLOOKUP($A137, CDS3Y_bbg!BO$5:BP$241,2), -1)</f>
        <v>-1</v>
      </c>
      <c r="BQ137">
        <f>IFERROR(VLOOKUP($A137, CDS3Y_bbg!BP$5:BQ$241,2), -1)</f>
        <v>-1</v>
      </c>
      <c r="BR137">
        <f>IFERROR(VLOOKUP($A137, CDS3Y_bbg!BQ$5:BR$241,2), -1)</f>
        <v>-1</v>
      </c>
      <c r="BS137">
        <f>IFERROR(VLOOKUP($A137, CDS3Y_bbg!BR$5:BS$241,2), -1)</f>
        <v>43426</v>
      </c>
      <c r="BT137">
        <f>IFERROR(VLOOKUP($A137, CDS3Y_bbg!BS$5:BT$241,2), -1)</f>
        <v>-1</v>
      </c>
      <c r="BU137">
        <f>IFERROR(VLOOKUP($A137, CDS3Y_bbg!BT$5:BU$241,2), -1)</f>
        <v>-1</v>
      </c>
      <c r="BV137">
        <f>IFERROR(VLOOKUP($A137, CDS3Y_bbg!BU$5:BV$241,2), -1)</f>
        <v>-1</v>
      </c>
      <c r="BW137">
        <f>IFERROR(VLOOKUP($A137, CDS3Y_bbg!BV$5:BW$241,2), -1)</f>
        <v>41915</v>
      </c>
      <c r="BX137">
        <f>IFERROR(VLOOKUP($A137, CDS3Y_bbg!BW$5:BX$241,2), -1)</f>
        <v>72.924000000000007</v>
      </c>
      <c r="BY137">
        <f>IFERROR(VLOOKUP($A137, CDS3Y_bbg!BX$5:BY$241,2), -1)</f>
        <v>-1</v>
      </c>
      <c r="BZ137">
        <f>IFERROR(VLOOKUP($A137, CDS3Y_bbg!BY$5:BZ$241,2), -1)</f>
        <v>-1</v>
      </c>
      <c r="CA137">
        <f>IFERROR(VLOOKUP($A137, CDS3Y_bbg!BZ$5:CA$241,2), -1)</f>
        <v>41911</v>
      </c>
      <c r="CB137">
        <f>IFERROR(VLOOKUP($A137, CDS3Y_bbg!CA$5:CB$241,2), -1)</f>
        <v>171.51</v>
      </c>
      <c r="CC137">
        <f>IFERROR(VLOOKUP($A137, CDS3Y_bbg!CB$5:CC$241,2), -1)</f>
        <v>41912</v>
      </c>
      <c r="CD137">
        <f>IFERROR(VLOOKUP($A137, CDS3Y_bbg!CC$5:CD$241,2), -1)</f>
        <v>173.29400000000001</v>
      </c>
      <c r="CE137">
        <f>IFERROR(VLOOKUP($A137, CDS3Y_bbg!CD$5:CE$241,2), -1)</f>
        <v>43332</v>
      </c>
      <c r="CF137">
        <f>IFERROR(VLOOKUP($A137, CDS3Y_bbg!CE$5:CF$241,2), -1)</f>
        <v>59.302999999999997</v>
      </c>
      <c r="CG137">
        <f>IFERROR(VLOOKUP($A137, CDS3Y_bbg!CF$5:CG$241,2), -1)</f>
        <v>41893</v>
      </c>
      <c r="CH137">
        <f>IFERROR(VLOOKUP($A137, CDS3Y_bbg!CG$5:CH$241,2), -1)</f>
        <v>61.625999999999998</v>
      </c>
      <c r="CI137">
        <f>IFERROR(VLOOKUP($A137, CDS3Y_bbg!CH$5:CI$241,2), -1)</f>
        <v>-1</v>
      </c>
      <c r="CJ137">
        <f>IFERROR(VLOOKUP($A137, CDS3Y_bbg!CI$5:CJ$241,2), -1)</f>
        <v>-1</v>
      </c>
      <c r="CK137">
        <f>IFERROR(VLOOKUP($A137, CDS3Y_bbg!CJ$5:CK$241,2), -1)</f>
        <v>41844</v>
      </c>
      <c r="CL137">
        <f>IFERROR(VLOOKUP($A137, CDS3Y_bbg!CK$5:CL$241,2), -1)</f>
        <v>200.947</v>
      </c>
      <c r="CM137">
        <f>IFERROR(VLOOKUP($A137, CDS3Y_bbg!CL$5:CM$241,2), -1)</f>
        <v>-1</v>
      </c>
      <c r="CN137">
        <f>IFERROR(VLOOKUP($A137, CDS3Y_bbg!CM$5:CN$241,2), -1)</f>
        <v>-1</v>
      </c>
    </row>
    <row r="138" spans="1:92" x14ac:dyDescent="0.25">
      <c r="A138" s="1">
        <v>40694</v>
      </c>
      <c r="B138">
        <f>IFERROR(VLOOKUP($A138, CDS3Y_bbg!A$5:B$241,2), -1)</f>
        <v>76.33</v>
      </c>
      <c r="C138">
        <f>IFERROR(VLOOKUP($A138, CDS3Y_bbg!B$5:C$241,2), -1)</f>
        <v>41831</v>
      </c>
      <c r="D138">
        <f>IFERROR(VLOOKUP($A138, CDS3Y_bbg!C$5:D$241,2), -1)</f>
        <v>157.78700000000001</v>
      </c>
      <c r="E138">
        <f>IFERROR(VLOOKUP($A138, CDS3Y_bbg!D$5:E$241,2), -1)</f>
        <v>44895</v>
      </c>
      <c r="F138">
        <f>IFERROR(VLOOKUP($A138, CDS3Y_bbg!E$5:F$241,2), -1)</f>
        <v>45.924999999999997</v>
      </c>
      <c r="G138">
        <f>IFERROR(VLOOKUP($A138, CDS3Y_bbg!F$5:G$241,2), -1)</f>
        <v>40360</v>
      </c>
      <c r="H138">
        <f>IFERROR(VLOOKUP($A138, CDS3Y_bbg!G$5:H$241,2), -1)</f>
        <v>-1</v>
      </c>
      <c r="I138">
        <f>IFERROR(VLOOKUP($A138, CDS3Y_bbg!H$5:I$241,2), -1)</f>
        <v>44834</v>
      </c>
      <c r="J138">
        <f>IFERROR(VLOOKUP($A138, CDS3Y_bbg!I$5:J$241,2), -1)</f>
        <v>74.221999999999994</v>
      </c>
      <c r="K138">
        <f>IFERROR(VLOOKUP($A138, CDS3Y_bbg!J$5:K$241,2), -1)</f>
        <v>41819</v>
      </c>
      <c r="L138">
        <f>IFERROR(VLOOKUP($A138, CDS3Y_bbg!K$5:L$241,2), -1)</f>
        <v>221.73599999999999</v>
      </c>
      <c r="M138">
        <f>IFERROR(VLOOKUP($A138, CDS3Y_bbg!L$5:M$241,2), -1)</f>
        <v>40469</v>
      </c>
      <c r="N138">
        <f>IFERROR(VLOOKUP($A138, CDS3Y_bbg!M$5:N$241,2), -1)</f>
        <v>-1</v>
      </c>
      <c r="O138">
        <f>IFERROR(VLOOKUP($A138, CDS3Y_bbg!N$5:O$241,2), -1)</f>
        <v>40289</v>
      </c>
      <c r="P138">
        <f>IFERROR(VLOOKUP($A138, CDS3Y_bbg!O$5:P$241,2), -1)</f>
        <v>-1</v>
      </c>
      <c r="Q138">
        <f>IFERROR(VLOOKUP($A138, CDS3Y_bbg!P$5:Q$241,2), -1)</f>
        <v>44377</v>
      </c>
      <c r="R138">
        <f>IFERROR(VLOOKUP($A138, CDS3Y_bbg!Q$5:R$241,2), -1)</f>
        <v>76.891999999999996</v>
      </c>
      <c r="S138">
        <f>IFERROR(VLOOKUP($A138, CDS3Y_bbg!R$5:S$241,2), -1)</f>
        <v>43337</v>
      </c>
      <c r="T138">
        <f>IFERROR(VLOOKUP($A138, CDS3Y_bbg!S$5:T$241,2), -1)</f>
        <v>133.465</v>
      </c>
      <c r="U138">
        <f>IFERROR(VLOOKUP($A138, CDS3Y_bbg!T$5:U$241,2), -1)</f>
        <v>42062</v>
      </c>
      <c r="V138">
        <f>IFERROR(VLOOKUP($A138, CDS3Y_bbg!U$5:V$241,2), -1)</f>
        <v>104.31</v>
      </c>
      <c r="W138">
        <f>IFERROR(VLOOKUP($A138, CDS3Y_bbg!V$5:W$241,2), -1)</f>
        <v>42283</v>
      </c>
      <c r="X138">
        <f>IFERROR(VLOOKUP($A138, CDS3Y_bbg!W$5:X$241,2), -1)</f>
        <v>108.36499999999999</v>
      </c>
      <c r="Y138">
        <f>IFERROR(VLOOKUP($A138, CDS3Y_bbg!X$5:Y$241,2), -1)</f>
        <v>44468</v>
      </c>
      <c r="Z138">
        <f>IFERROR(VLOOKUP($A138, CDS3Y_bbg!Y$5:Z$241,2), -1)</f>
        <v>82.009</v>
      </c>
      <c r="AA138">
        <f>IFERROR(VLOOKUP($A138, CDS3Y_bbg!Z$5:AA$241,2), -1)</f>
        <v>40481</v>
      </c>
      <c r="AB138">
        <f>IFERROR(VLOOKUP($A138, CDS3Y_bbg!AA$5:AB$241,2), -1)</f>
        <v>-1</v>
      </c>
      <c r="AC138">
        <f>IFERROR(VLOOKUP($A138, CDS3Y_bbg!AB$5:AC$241,2), -1)</f>
        <v>42676</v>
      </c>
      <c r="AD138">
        <f>IFERROR(VLOOKUP($A138, CDS3Y_bbg!AC$5:AD$241,2), -1)</f>
        <v>121.78700000000001</v>
      </c>
      <c r="AE138">
        <f>IFERROR(VLOOKUP($A138, CDS3Y_bbg!AD$5:AE$241,2), -1)</f>
        <v>41149</v>
      </c>
      <c r="AF138">
        <f>IFERROR(VLOOKUP($A138, CDS3Y_bbg!AE$5:AF$241,2), -1)</f>
        <v>41.77</v>
      </c>
      <c r="AG138">
        <f>IFERROR(VLOOKUP($A138, CDS3Y_bbg!AF$5:AG$241,2), -1)</f>
        <v>42004</v>
      </c>
      <c r="AH138">
        <f>IFERROR(VLOOKUP($A138, CDS3Y_bbg!AG$5:AH$241,2), -1)</f>
        <v>-1</v>
      </c>
      <c r="AI138">
        <f>IFERROR(VLOOKUP($A138, CDS3Y_bbg!AH$5:AI$241,2), -1)</f>
        <v>-1</v>
      </c>
      <c r="AJ138">
        <f>IFERROR(VLOOKUP($A138, CDS3Y_bbg!AI$5:AJ$241,2), -1)</f>
        <v>-1</v>
      </c>
      <c r="AK138">
        <f>IFERROR(VLOOKUP($A138, CDS3Y_bbg!AJ$5:AK$241,2), -1)</f>
        <v>-1</v>
      </c>
      <c r="AL138">
        <f>IFERROR(VLOOKUP($A138, CDS3Y_bbg!AK$5:AL$241,2), -1)</f>
        <v>-1</v>
      </c>
      <c r="AM138">
        <f>IFERROR(VLOOKUP($A138, CDS3Y_bbg!AL$5:AM$241,2), -1)</f>
        <v>-1</v>
      </c>
      <c r="AN138">
        <f>IFERROR(VLOOKUP($A138, CDS3Y_bbg!AM$5:AN$241,2), -1)</f>
        <v>-1</v>
      </c>
      <c r="AO138">
        <f>IFERROR(VLOOKUP($A138, CDS3Y_bbg!AN$5:AO$241,2), -1)</f>
        <v>43424</v>
      </c>
      <c r="AP138">
        <f>IFERROR(VLOOKUP($A138, CDS3Y_bbg!AO$5:AP$241,2), -1)</f>
        <v>-1</v>
      </c>
      <c r="AQ138">
        <f>IFERROR(VLOOKUP($A138, CDS3Y_bbg!AP$5:AQ$241,2), -1)</f>
        <v>44625</v>
      </c>
      <c r="AR138">
        <f>IFERROR(VLOOKUP($A138, CDS3Y_bbg!AQ$5:AR$241,2), -1)</f>
        <v>-1</v>
      </c>
      <c r="AS138">
        <f>IFERROR(VLOOKUP($A138, CDS3Y_bbg!AR$5:AS$241,2), -1)</f>
        <v>44626</v>
      </c>
      <c r="AT138">
        <f>IFERROR(VLOOKUP($A138, CDS3Y_bbg!AS$5:AT$241,2), -1)</f>
        <v>2.2189999999999999</v>
      </c>
      <c r="AU138">
        <f>IFERROR(VLOOKUP($A138, CDS3Y_bbg!AT$5:AU$241,2), -1)</f>
        <v>-1</v>
      </c>
      <c r="AV138">
        <f>IFERROR(VLOOKUP($A138, CDS3Y_bbg!AU$5:AV$241,2), -1)</f>
        <v>-1</v>
      </c>
      <c r="AW138">
        <f>IFERROR(VLOOKUP($A138, CDS3Y_bbg!AV$5:AW$241,2), -1)</f>
        <v>41863</v>
      </c>
      <c r="AX138">
        <f>IFERROR(VLOOKUP($A138, CDS3Y_bbg!AW$5:AX$241,2), -1)</f>
        <v>111.95399999999999</v>
      </c>
      <c r="AY138">
        <f>IFERROR(VLOOKUP($A138, CDS3Y_bbg!AX$5:AY$241,2), -1)</f>
        <v>43402</v>
      </c>
      <c r="AZ138">
        <f>IFERROR(VLOOKUP($A138, CDS3Y_bbg!AY$5:AZ$241,2), -1)</f>
        <v>134.71799999999999</v>
      </c>
      <c r="BA138">
        <f>IFERROR(VLOOKUP($A138, CDS3Y_bbg!AZ$5:BA$241,2), -1)</f>
        <v>-1</v>
      </c>
      <c r="BB138">
        <f>IFERROR(VLOOKUP($A138, CDS3Y_bbg!BA$5:BB$241,2), -1)</f>
        <v>-1</v>
      </c>
      <c r="BC138">
        <f>IFERROR(VLOOKUP($A138, CDS3Y_bbg!BB$5:BC$241,2), -1)</f>
        <v>41722</v>
      </c>
      <c r="BD138">
        <f>IFERROR(VLOOKUP($A138, CDS3Y_bbg!BC$5:BD$241,2), -1)</f>
        <v>-1</v>
      </c>
      <c r="BE138">
        <f>IFERROR(VLOOKUP($A138, CDS3Y_bbg!BD$5:BE$241,2), -1)</f>
        <v>-1</v>
      </c>
      <c r="BF138">
        <f>IFERROR(VLOOKUP($A138, CDS3Y_bbg!BE$5:BF$241,2), -1)</f>
        <v>-1</v>
      </c>
      <c r="BG138">
        <f>IFERROR(VLOOKUP($A138, CDS3Y_bbg!BF$5:BG$241,2), -1)</f>
        <v>-1</v>
      </c>
      <c r="BH138">
        <f>IFERROR(VLOOKUP($A138, CDS3Y_bbg!BG$5:BH$241,2), -1)</f>
        <v>-1</v>
      </c>
      <c r="BI138">
        <f>IFERROR(VLOOKUP($A138, CDS3Y_bbg!BH$5:BI$241,2), -1)</f>
        <v>43424</v>
      </c>
      <c r="BJ138">
        <f>IFERROR(VLOOKUP($A138, CDS3Y_bbg!BI$5:BJ$241,2), -1)</f>
        <v>-1</v>
      </c>
      <c r="BK138">
        <f>IFERROR(VLOOKUP($A138, CDS3Y_bbg!BJ$5:BK$241,2), -1)</f>
        <v>-1</v>
      </c>
      <c r="BL138">
        <f>IFERROR(VLOOKUP($A138, CDS3Y_bbg!BK$5:BL$241,2), -1)</f>
        <v>-1</v>
      </c>
      <c r="BM138">
        <f>IFERROR(VLOOKUP($A138, CDS3Y_bbg!BL$5:BM$241,2), -1)</f>
        <v>43424</v>
      </c>
      <c r="BN138">
        <f>IFERROR(VLOOKUP($A138, CDS3Y_bbg!BM$5:BN$241,2), -1)</f>
        <v>-1</v>
      </c>
      <c r="BO138">
        <f>IFERROR(VLOOKUP($A138, CDS3Y_bbg!BN$5:BO$241,2), -1)</f>
        <v>43426</v>
      </c>
      <c r="BP138">
        <f>IFERROR(VLOOKUP($A138, CDS3Y_bbg!BO$5:BP$241,2), -1)</f>
        <v>-1</v>
      </c>
      <c r="BQ138">
        <f>IFERROR(VLOOKUP($A138, CDS3Y_bbg!BP$5:BQ$241,2), -1)</f>
        <v>-1</v>
      </c>
      <c r="BR138">
        <f>IFERROR(VLOOKUP($A138, CDS3Y_bbg!BQ$5:BR$241,2), -1)</f>
        <v>-1</v>
      </c>
      <c r="BS138">
        <f>IFERROR(VLOOKUP($A138, CDS3Y_bbg!BR$5:BS$241,2), -1)</f>
        <v>43426</v>
      </c>
      <c r="BT138">
        <f>IFERROR(VLOOKUP($A138, CDS3Y_bbg!BS$5:BT$241,2), -1)</f>
        <v>-1</v>
      </c>
      <c r="BU138">
        <f>IFERROR(VLOOKUP($A138, CDS3Y_bbg!BT$5:BU$241,2), -1)</f>
        <v>-1</v>
      </c>
      <c r="BV138">
        <f>IFERROR(VLOOKUP($A138, CDS3Y_bbg!BU$5:BV$241,2), -1)</f>
        <v>-1</v>
      </c>
      <c r="BW138">
        <f>IFERROR(VLOOKUP($A138, CDS3Y_bbg!BV$5:BW$241,2), -1)</f>
        <v>41915</v>
      </c>
      <c r="BX138">
        <f>IFERROR(VLOOKUP($A138, CDS3Y_bbg!BW$5:BX$241,2), -1)</f>
        <v>69.353999999999999</v>
      </c>
      <c r="BY138">
        <f>IFERROR(VLOOKUP($A138, CDS3Y_bbg!BX$5:BY$241,2), -1)</f>
        <v>-1</v>
      </c>
      <c r="BZ138">
        <f>IFERROR(VLOOKUP($A138, CDS3Y_bbg!BY$5:BZ$241,2), -1)</f>
        <v>-1</v>
      </c>
      <c r="CA138">
        <f>IFERROR(VLOOKUP($A138, CDS3Y_bbg!BZ$5:CA$241,2), -1)</f>
        <v>41911</v>
      </c>
      <c r="CB138">
        <f>IFERROR(VLOOKUP($A138, CDS3Y_bbg!CA$5:CB$241,2), -1)</f>
        <v>166.822</v>
      </c>
      <c r="CC138">
        <f>IFERROR(VLOOKUP($A138, CDS3Y_bbg!CB$5:CC$241,2), -1)</f>
        <v>41912</v>
      </c>
      <c r="CD138">
        <f>IFERROR(VLOOKUP($A138, CDS3Y_bbg!CC$5:CD$241,2), -1)</f>
        <v>176.477</v>
      </c>
      <c r="CE138">
        <f>IFERROR(VLOOKUP($A138, CDS3Y_bbg!CD$5:CE$241,2), -1)</f>
        <v>43332</v>
      </c>
      <c r="CF138">
        <f>IFERROR(VLOOKUP($A138, CDS3Y_bbg!CE$5:CF$241,2), -1)</f>
        <v>63.59</v>
      </c>
      <c r="CG138">
        <f>IFERROR(VLOOKUP($A138, CDS3Y_bbg!CF$5:CG$241,2), -1)</f>
        <v>41893</v>
      </c>
      <c r="CH138">
        <f>IFERROR(VLOOKUP($A138, CDS3Y_bbg!CG$5:CH$241,2), -1)</f>
        <v>53.765999999999998</v>
      </c>
      <c r="CI138">
        <f>IFERROR(VLOOKUP($A138, CDS3Y_bbg!CH$5:CI$241,2), -1)</f>
        <v>-1</v>
      </c>
      <c r="CJ138">
        <f>IFERROR(VLOOKUP($A138, CDS3Y_bbg!CI$5:CJ$241,2), -1)</f>
        <v>-1</v>
      </c>
      <c r="CK138">
        <f>IFERROR(VLOOKUP($A138, CDS3Y_bbg!CJ$5:CK$241,2), -1)</f>
        <v>41844</v>
      </c>
      <c r="CL138">
        <f>IFERROR(VLOOKUP($A138, CDS3Y_bbg!CK$5:CL$241,2), -1)</f>
        <v>210.214</v>
      </c>
      <c r="CM138">
        <f>IFERROR(VLOOKUP($A138, CDS3Y_bbg!CL$5:CM$241,2), -1)</f>
        <v>-1</v>
      </c>
      <c r="CN138">
        <f>IFERROR(VLOOKUP($A138, CDS3Y_bbg!CM$5:CN$241,2), -1)</f>
        <v>-1</v>
      </c>
    </row>
    <row r="139" spans="1:92" x14ac:dyDescent="0.25">
      <c r="A139" s="1">
        <v>40724</v>
      </c>
      <c r="B139">
        <f>IFERROR(VLOOKUP($A139, CDS3Y_bbg!A$5:B$241,2), -1)</f>
        <v>82.462999999999994</v>
      </c>
      <c r="C139">
        <f>IFERROR(VLOOKUP($A139, CDS3Y_bbg!B$5:C$241,2), -1)</f>
        <v>41831</v>
      </c>
      <c r="D139">
        <f>IFERROR(VLOOKUP($A139, CDS3Y_bbg!C$5:D$241,2), -1)</f>
        <v>165.51400000000001</v>
      </c>
      <c r="E139">
        <f>IFERROR(VLOOKUP($A139, CDS3Y_bbg!D$5:E$241,2), -1)</f>
        <v>44895</v>
      </c>
      <c r="F139">
        <f>IFERROR(VLOOKUP($A139, CDS3Y_bbg!E$5:F$241,2), -1)</f>
        <v>55.100999999999999</v>
      </c>
      <c r="G139">
        <f>IFERROR(VLOOKUP($A139, CDS3Y_bbg!F$5:G$241,2), -1)</f>
        <v>40360</v>
      </c>
      <c r="H139">
        <f>IFERROR(VLOOKUP($A139, CDS3Y_bbg!G$5:H$241,2), -1)</f>
        <v>-1</v>
      </c>
      <c r="I139">
        <f>IFERROR(VLOOKUP($A139, CDS3Y_bbg!H$5:I$241,2), -1)</f>
        <v>44834</v>
      </c>
      <c r="J139">
        <f>IFERROR(VLOOKUP($A139, CDS3Y_bbg!I$5:J$241,2), -1)</f>
        <v>81.44</v>
      </c>
      <c r="K139">
        <f>IFERROR(VLOOKUP($A139, CDS3Y_bbg!J$5:K$241,2), -1)</f>
        <v>41819</v>
      </c>
      <c r="L139">
        <f>IFERROR(VLOOKUP($A139, CDS3Y_bbg!K$5:L$241,2), -1)</f>
        <v>228.42400000000001</v>
      </c>
      <c r="M139">
        <f>IFERROR(VLOOKUP($A139, CDS3Y_bbg!L$5:M$241,2), -1)</f>
        <v>40469</v>
      </c>
      <c r="N139">
        <f>IFERROR(VLOOKUP($A139, CDS3Y_bbg!M$5:N$241,2), -1)</f>
        <v>-1</v>
      </c>
      <c r="O139">
        <f>IFERROR(VLOOKUP($A139, CDS3Y_bbg!N$5:O$241,2), -1)</f>
        <v>40289</v>
      </c>
      <c r="P139">
        <f>IFERROR(VLOOKUP($A139, CDS3Y_bbg!O$5:P$241,2), -1)</f>
        <v>-1</v>
      </c>
      <c r="Q139">
        <f>IFERROR(VLOOKUP($A139, CDS3Y_bbg!P$5:Q$241,2), -1)</f>
        <v>44377</v>
      </c>
      <c r="R139">
        <f>IFERROR(VLOOKUP($A139, CDS3Y_bbg!Q$5:R$241,2), -1)</f>
        <v>81.444000000000003</v>
      </c>
      <c r="S139">
        <f>IFERROR(VLOOKUP($A139, CDS3Y_bbg!R$5:S$241,2), -1)</f>
        <v>43337</v>
      </c>
      <c r="T139">
        <f>IFERROR(VLOOKUP($A139, CDS3Y_bbg!S$5:T$241,2), -1)</f>
        <v>133.465</v>
      </c>
      <c r="U139">
        <f>IFERROR(VLOOKUP($A139, CDS3Y_bbg!T$5:U$241,2), -1)</f>
        <v>42062</v>
      </c>
      <c r="V139">
        <f>IFERROR(VLOOKUP($A139, CDS3Y_bbg!U$5:V$241,2), -1)</f>
        <v>110.193</v>
      </c>
      <c r="W139">
        <f>IFERROR(VLOOKUP($A139, CDS3Y_bbg!V$5:W$241,2), -1)</f>
        <v>42283</v>
      </c>
      <c r="X139">
        <f>IFERROR(VLOOKUP($A139, CDS3Y_bbg!W$5:X$241,2), -1)</f>
        <v>104.47499999999999</v>
      </c>
      <c r="Y139">
        <f>IFERROR(VLOOKUP($A139, CDS3Y_bbg!X$5:Y$241,2), -1)</f>
        <v>44468</v>
      </c>
      <c r="Z139">
        <f>IFERROR(VLOOKUP($A139, CDS3Y_bbg!Y$5:Z$241,2), -1)</f>
        <v>85.78</v>
      </c>
      <c r="AA139">
        <f>IFERROR(VLOOKUP($A139, CDS3Y_bbg!Z$5:AA$241,2), -1)</f>
        <v>40481</v>
      </c>
      <c r="AB139">
        <f>IFERROR(VLOOKUP($A139, CDS3Y_bbg!AA$5:AB$241,2), -1)</f>
        <v>-1</v>
      </c>
      <c r="AC139">
        <f>IFERROR(VLOOKUP($A139, CDS3Y_bbg!AB$5:AC$241,2), -1)</f>
        <v>42676</v>
      </c>
      <c r="AD139">
        <f>IFERROR(VLOOKUP($A139, CDS3Y_bbg!AC$5:AD$241,2), -1)</f>
        <v>132.673</v>
      </c>
      <c r="AE139">
        <f>IFERROR(VLOOKUP($A139, CDS3Y_bbg!AD$5:AE$241,2), -1)</f>
        <v>41149</v>
      </c>
      <c r="AF139">
        <f>IFERROR(VLOOKUP($A139, CDS3Y_bbg!AE$5:AF$241,2), -1)</f>
        <v>41.77</v>
      </c>
      <c r="AG139">
        <f>IFERROR(VLOOKUP($A139, CDS3Y_bbg!AF$5:AG$241,2), -1)</f>
        <v>42004</v>
      </c>
      <c r="AH139">
        <f>IFERROR(VLOOKUP($A139, CDS3Y_bbg!AG$5:AH$241,2), -1)</f>
        <v>-1</v>
      </c>
      <c r="AI139">
        <f>IFERROR(VLOOKUP($A139, CDS3Y_bbg!AH$5:AI$241,2), -1)</f>
        <v>-1</v>
      </c>
      <c r="AJ139">
        <f>IFERROR(VLOOKUP($A139, CDS3Y_bbg!AI$5:AJ$241,2), -1)</f>
        <v>-1</v>
      </c>
      <c r="AK139">
        <f>IFERROR(VLOOKUP($A139, CDS3Y_bbg!AJ$5:AK$241,2), -1)</f>
        <v>-1</v>
      </c>
      <c r="AL139">
        <f>IFERROR(VLOOKUP($A139, CDS3Y_bbg!AK$5:AL$241,2), -1)</f>
        <v>-1</v>
      </c>
      <c r="AM139">
        <f>IFERROR(VLOOKUP($A139, CDS3Y_bbg!AL$5:AM$241,2), -1)</f>
        <v>-1</v>
      </c>
      <c r="AN139">
        <f>IFERROR(VLOOKUP($A139, CDS3Y_bbg!AM$5:AN$241,2), -1)</f>
        <v>-1</v>
      </c>
      <c r="AO139">
        <f>IFERROR(VLOOKUP($A139, CDS3Y_bbg!AN$5:AO$241,2), -1)</f>
        <v>43424</v>
      </c>
      <c r="AP139">
        <f>IFERROR(VLOOKUP($A139, CDS3Y_bbg!AO$5:AP$241,2), -1)</f>
        <v>-1</v>
      </c>
      <c r="AQ139">
        <f>IFERROR(VLOOKUP($A139, CDS3Y_bbg!AP$5:AQ$241,2), -1)</f>
        <v>44625</v>
      </c>
      <c r="AR139">
        <f>IFERROR(VLOOKUP($A139, CDS3Y_bbg!AQ$5:AR$241,2), -1)</f>
        <v>-1</v>
      </c>
      <c r="AS139">
        <f>IFERROR(VLOOKUP($A139, CDS3Y_bbg!AR$5:AS$241,2), -1)</f>
        <v>44626</v>
      </c>
      <c r="AT139">
        <f>IFERROR(VLOOKUP($A139, CDS3Y_bbg!AS$5:AT$241,2), -1)</f>
        <v>2.2189999999999999</v>
      </c>
      <c r="AU139">
        <f>IFERROR(VLOOKUP($A139, CDS3Y_bbg!AT$5:AU$241,2), -1)</f>
        <v>-1</v>
      </c>
      <c r="AV139">
        <f>IFERROR(VLOOKUP($A139, CDS3Y_bbg!AU$5:AV$241,2), -1)</f>
        <v>-1</v>
      </c>
      <c r="AW139">
        <f>IFERROR(VLOOKUP($A139, CDS3Y_bbg!AV$5:AW$241,2), -1)</f>
        <v>41863</v>
      </c>
      <c r="AX139">
        <f>IFERROR(VLOOKUP($A139, CDS3Y_bbg!AW$5:AX$241,2), -1)</f>
        <v>108.265</v>
      </c>
      <c r="AY139">
        <f>IFERROR(VLOOKUP($A139, CDS3Y_bbg!AX$5:AY$241,2), -1)</f>
        <v>43402</v>
      </c>
      <c r="AZ139">
        <f>IFERROR(VLOOKUP($A139, CDS3Y_bbg!AY$5:AZ$241,2), -1)</f>
        <v>134.71799999999999</v>
      </c>
      <c r="BA139">
        <f>IFERROR(VLOOKUP($A139, CDS3Y_bbg!AZ$5:BA$241,2), -1)</f>
        <v>-1</v>
      </c>
      <c r="BB139">
        <f>IFERROR(VLOOKUP($A139, CDS3Y_bbg!BA$5:BB$241,2), -1)</f>
        <v>-1</v>
      </c>
      <c r="BC139">
        <f>IFERROR(VLOOKUP($A139, CDS3Y_bbg!BB$5:BC$241,2), -1)</f>
        <v>41722</v>
      </c>
      <c r="BD139">
        <f>IFERROR(VLOOKUP($A139, CDS3Y_bbg!BC$5:BD$241,2), -1)</f>
        <v>-1</v>
      </c>
      <c r="BE139">
        <f>IFERROR(VLOOKUP($A139, CDS3Y_bbg!BD$5:BE$241,2), -1)</f>
        <v>-1</v>
      </c>
      <c r="BF139">
        <f>IFERROR(VLOOKUP($A139, CDS3Y_bbg!BE$5:BF$241,2), -1)</f>
        <v>-1</v>
      </c>
      <c r="BG139">
        <f>IFERROR(VLOOKUP($A139, CDS3Y_bbg!BF$5:BG$241,2), -1)</f>
        <v>-1</v>
      </c>
      <c r="BH139">
        <f>IFERROR(VLOOKUP($A139, CDS3Y_bbg!BG$5:BH$241,2), -1)</f>
        <v>-1</v>
      </c>
      <c r="BI139">
        <f>IFERROR(VLOOKUP($A139, CDS3Y_bbg!BH$5:BI$241,2), -1)</f>
        <v>43424</v>
      </c>
      <c r="BJ139">
        <f>IFERROR(VLOOKUP($A139, CDS3Y_bbg!BI$5:BJ$241,2), -1)</f>
        <v>-1</v>
      </c>
      <c r="BK139">
        <f>IFERROR(VLOOKUP($A139, CDS3Y_bbg!BJ$5:BK$241,2), -1)</f>
        <v>-1</v>
      </c>
      <c r="BL139">
        <f>IFERROR(VLOOKUP($A139, CDS3Y_bbg!BK$5:BL$241,2), -1)</f>
        <v>-1</v>
      </c>
      <c r="BM139">
        <f>IFERROR(VLOOKUP($A139, CDS3Y_bbg!BL$5:BM$241,2), -1)</f>
        <v>43424</v>
      </c>
      <c r="BN139">
        <f>IFERROR(VLOOKUP($A139, CDS3Y_bbg!BM$5:BN$241,2), -1)</f>
        <v>-1</v>
      </c>
      <c r="BO139">
        <f>IFERROR(VLOOKUP($A139, CDS3Y_bbg!BN$5:BO$241,2), -1)</f>
        <v>43426</v>
      </c>
      <c r="BP139">
        <f>IFERROR(VLOOKUP($A139, CDS3Y_bbg!BO$5:BP$241,2), -1)</f>
        <v>-1</v>
      </c>
      <c r="BQ139">
        <f>IFERROR(VLOOKUP($A139, CDS3Y_bbg!BP$5:BQ$241,2), -1)</f>
        <v>-1</v>
      </c>
      <c r="BR139">
        <f>IFERROR(VLOOKUP($A139, CDS3Y_bbg!BQ$5:BR$241,2), -1)</f>
        <v>-1</v>
      </c>
      <c r="BS139">
        <f>IFERROR(VLOOKUP($A139, CDS3Y_bbg!BR$5:BS$241,2), -1)</f>
        <v>43426</v>
      </c>
      <c r="BT139">
        <f>IFERROR(VLOOKUP($A139, CDS3Y_bbg!BS$5:BT$241,2), -1)</f>
        <v>-1</v>
      </c>
      <c r="BU139">
        <f>IFERROR(VLOOKUP($A139, CDS3Y_bbg!BT$5:BU$241,2), -1)</f>
        <v>-1</v>
      </c>
      <c r="BV139">
        <f>IFERROR(VLOOKUP($A139, CDS3Y_bbg!BU$5:BV$241,2), -1)</f>
        <v>-1</v>
      </c>
      <c r="BW139">
        <f>IFERROR(VLOOKUP($A139, CDS3Y_bbg!BV$5:BW$241,2), -1)</f>
        <v>41915</v>
      </c>
      <c r="BX139">
        <f>IFERROR(VLOOKUP($A139, CDS3Y_bbg!BW$5:BX$241,2), -1)</f>
        <v>72.88</v>
      </c>
      <c r="BY139">
        <f>IFERROR(VLOOKUP($A139, CDS3Y_bbg!BX$5:BY$241,2), -1)</f>
        <v>-1</v>
      </c>
      <c r="BZ139">
        <f>IFERROR(VLOOKUP($A139, CDS3Y_bbg!BY$5:BZ$241,2), -1)</f>
        <v>-1</v>
      </c>
      <c r="CA139">
        <f>IFERROR(VLOOKUP($A139, CDS3Y_bbg!BZ$5:CA$241,2), -1)</f>
        <v>41911</v>
      </c>
      <c r="CB139">
        <f>IFERROR(VLOOKUP($A139, CDS3Y_bbg!CA$5:CB$241,2), -1)</f>
        <v>173.68199999999999</v>
      </c>
      <c r="CC139">
        <f>IFERROR(VLOOKUP($A139, CDS3Y_bbg!CB$5:CC$241,2), -1)</f>
        <v>41912</v>
      </c>
      <c r="CD139">
        <f>IFERROR(VLOOKUP($A139, CDS3Y_bbg!CC$5:CD$241,2), -1)</f>
        <v>175.73500000000001</v>
      </c>
      <c r="CE139">
        <f>IFERROR(VLOOKUP($A139, CDS3Y_bbg!CD$5:CE$241,2), -1)</f>
        <v>43332</v>
      </c>
      <c r="CF139">
        <f>IFERROR(VLOOKUP($A139, CDS3Y_bbg!CE$5:CF$241,2), -1)</f>
        <v>73.552999999999997</v>
      </c>
      <c r="CG139">
        <f>IFERROR(VLOOKUP($A139, CDS3Y_bbg!CF$5:CG$241,2), -1)</f>
        <v>41893</v>
      </c>
      <c r="CH139">
        <f>IFERROR(VLOOKUP($A139, CDS3Y_bbg!CG$5:CH$241,2), -1)</f>
        <v>64.447999999999993</v>
      </c>
      <c r="CI139">
        <f>IFERROR(VLOOKUP($A139, CDS3Y_bbg!CH$5:CI$241,2), -1)</f>
        <v>-1</v>
      </c>
      <c r="CJ139">
        <f>IFERROR(VLOOKUP($A139, CDS3Y_bbg!CI$5:CJ$241,2), -1)</f>
        <v>-1</v>
      </c>
      <c r="CK139">
        <f>IFERROR(VLOOKUP($A139, CDS3Y_bbg!CJ$5:CK$241,2), -1)</f>
        <v>41844</v>
      </c>
      <c r="CL139">
        <f>IFERROR(VLOOKUP($A139, CDS3Y_bbg!CK$5:CL$241,2), -1)</f>
        <v>218.61199999999999</v>
      </c>
      <c r="CM139">
        <f>IFERROR(VLOOKUP($A139, CDS3Y_bbg!CL$5:CM$241,2), -1)</f>
        <v>-1</v>
      </c>
      <c r="CN139">
        <f>IFERROR(VLOOKUP($A139, CDS3Y_bbg!CM$5:CN$241,2), -1)</f>
        <v>-1</v>
      </c>
    </row>
    <row r="140" spans="1:92" x14ac:dyDescent="0.25">
      <c r="A140" s="1">
        <v>40753</v>
      </c>
      <c r="B140">
        <f>IFERROR(VLOOKUP($A140, CDS3Y_bbg!A$5:B$241,2), -1)</f>
        <v>85.272000000000006</v>
      </c>
      <c r="C140">
        <f>IFERROR(VLOOKUP($A140, CDS3Y_bbg!B$5:C$241,2), -1)</f>
        <v>41831</v>
      </c>
      <c r="D140">
        <f>IFERROR(VLOOKUP($A140, CDS3Y_bbg!C$5:D$241,2), -1)</f>
        <v>180.17500000000001</v>
      </c>
      <c r="E140">
        <f>IFERROR(VLOOKUP($A140, CDS3Y_bbg!D$5:E$241,2), -1)</f>
        <v>44895</v>
      </c>
      <c r="F140">
        <f>IFERROR(VLOOKUP($A140, CDS3Y_bbg!E$5:F$241,2), -1)</f>
        <v>51.954999999999998</v>
      </c>
      <c r="G140">
        <f>IFERROR(VLOOKUP($A140, CDS3Y_bbg!F$5:G$241,2), -1)</f>
        <v>40360</v>
      </c>
      <c r="H140">
        <f>IFERROR(VLOOKUP($A140, CDS3Y_bbg!G$5:H$241,2), -1)</f>
        <v>-1</v>
      </c>
      <c r="I140">
        <f>IFERROR(VLOOKUP($A140, CDS3Y_bbg!H$5:I$241,2), -1)</f>
        <v>44834</v>
      </c>
      <c r="J140">
        <f>IFERROR(VLOOKUP($A140, CDS3Y_bbg!I$5:J$241,2), -1)</f>
        <v>83.004999999999995</v>
      </c>
      <c r="K140">
        <f>IFERROR(VLOOKUP($A140, CDS3Y_bbg!J$5:K$241,2), -1)</f>
        <v>41819</v>
      </c>
      <c r="L140">
        <f>IFERROR(VLOOKUP($A140, CDS3Y_bbg!K$5:L$241,2), -1)</f>
        <v>276.84500000000003</v>
      </c>
      <c r="M140">
        <f>IFERROR(VLOOKUP($A140, CDS3Y_bbg!L$5:M$241,2), -1)</f>
        <v>40469</v>
      </c>
      <c r="N140">
        <f>IFERROR(VLOOKUP($A140, CDS3Y_bbg!M$5:N$241,2), -1)</f>
        <v>-1</v>
      </c>
      <c r="O140">
        <f>IFERROR(VLOOKUP($A140, CDS3Y_bbg!N$5:O$241,2), -1)</f>
        <v>40289</v>
      </c>
      <c r="P140">
        <f>IFERROR(VLOOKUP($A140, CDS3Y_bbg!O$5:P$241,2), -1)</f>
        <v>-1</v>
      </c>
      <c r="Q140">
        <f>IFERROR(VLOOKUP($A140, CDS3Y_bbg!P$5:Q$241,2), -1)</f>
        <v>44377</v>
      </c>
      <c r="R140">
        <f>IFERROR(VLOOKUP($A140, CDS3Y_bbg!Q$5:R$241,2), -1)</f>
        <v>84.004999999999995</v>
      </c>
      <c r="S140">
        <f>IFERROR(VLOOKUP($A140, CDS3Y_bbg!R$5:S$241,2), -1)</f>
        <v>43337</v>
      </c>
      <c r="T140">
        <f>IFERROR(VLOOKUP($A140, CDS3Y_bbg!S$5:T$241,2), -1)</f>
        <v>133.465</v>
      </c>
      <c r="U140">
        <f>IFERROR(VLOOKUP($A140, CDS3Y_bbg!T$5:U$241,2), -1)</f>
        <v>42062</v>
      </c>
      <c r="V140">
        <f>IFERROR(VLOOKUP($A140, CDS3Y_bbg!U$5:V$241,2), -1)</f>
        <v>125.553</v>
      </c>
      <c r="W140">
        <f>IFERROR(VLOOKUP($A140, CDS3Y_bbg!V$5:W$241,2), -1)</f>
        <v>42283</v>
      </c>
      <c r="X140">
        <f>IFERROR(VLOOKUP($A140, CDS3Y_bbg!W$5:X$241,2), -1)</f>
        <v>103.004</v>
      </c>
      <c r="Y140">
        <f>IFERROR(VLOOKUP($A140, CDS3Y_bbg!X$5:Y$241,2), -1)</f>
        <v>44468</v>
      </c>
      <c r="Z140">
        <f>IFERROR(VLOOKUP($A140, CDS3Y_bbg!Y$5:Z$241,2), -1)</f>
        <v>87.171000000000006</v>
      </c>
      <c r="AA140">
        <f>IFERROR(VLOOKUP($A140, CDS3Y_bbg!Z$5:AA$241,2), -1)</f>
        <v>40481</v>
      </c>
      <c r="AB140">
        <f>IFERROR(VLOOKUP($A140, CDS3Y_bbg!AA$5:AB$241,2), -1)</f>
        <v>-1</v>
      </c>
      <c r="AC140">
        <f>IFERROR(VLOOKUP($A140, CDS3Y_bbg!AB$5:AC$241,2), -1)</f>
        <v>42676</v>
      </c>
      <c r="AD140">
        <f>IFERROR(VLOOKUP($A140, CDS3Y_bbg!AC$5:AD$241,2), -1)</f>
        <v>149.31700000000001</v>
      </c>
      <c r="AE140">
        <f>IFERROR(VLOOKUP($A140, CDS3Y_bbg!AD$5:AE$241,2), -1)</f>
        <v>41149</v>
      </c>
      <c r="AF140">
        <f>IFERROR(VLOOKUP($A140, CDS3Y_bbg!AE$5:AF$241,2), -1)</f>
        <v>45.482999999999997</v>
      </c>
      <c r="AG140">
        <f>IFERROR(VLOOKUP($A140, CDS3Y_bbg!AF$5:AG$241,2), -1)</f>
        <v>42004</v>
      </c>
      <c r="AH140">
        <f>IFERROR(VLOOKUP($A140, CDS3Y_bbg!AG$5:AH$241,2), -1)</f>
        <v>-1</v>
      </c>
      <c r="AI140">
        <f>IFERROR(VLOOKUP($A140, CDS3Y_bbg!AH$5:AI$241,2), -1)</f>
        <v>-1</v>
      </c>
      <c r="AJ140">
        <f>IFERROR(VLOOKUP($A140, CDS3Y_bbg!AI$5:AJ$241,2), -1)</f>
        <v>-1</v>
      </c>
      <c r="AK140">
        <f>IFERROR(VLOOKUP($A140, CDS3Y_bbg!AJ$5:AK$241,2), -1)</f>
        <v>-1</v>
      </c>
      <c r="AL140">
        <f>IFERROR(VLOOKUP($A140, CDS3Y_bbg!AK$5:AL$241,2), -1)</f>
        <v>-1</v>
      </c>
      <c r="AM140">
        <f>IFERROR(VLOOKUP($A140, CDS3Y_bbg!AL$5:AM$241,2), -1)</f>
        <v>-1</v>
      </c>
      <c r="AN140">
        <f>IFERROR(VLOOKUP($A140, CDS3Y_bbg!AM$5:AN$241,2), -1)</f>
        <v>-1</v>
      </c>
      <c r="AO140">
        <f>IFERROR(VLOOKUP($A140, CDS3Y_bbg!AN$5:AO$241,2), -1)</f>
        <v>43424</v>
      </c>
      <c r="AP140">
        <f>IFERROR(VLOOKUP($A140, CDS3Y_bbg!AO$5:AP$241,2), -1)</f>
        <v>-1</v>
      </c>
      <c r="AQ140">
        <f>IFERROR(VLOOKUP($A140, CDS3Y_bbg!AP$5:AQ$241,2), -1)</f>
        <v>44625</v>
      </c>
      <c r="AR140">
        <f>IFERROR(VLOOKUP($A140, CDS3Y_bbg!AQ$5:AR$241,2), -1)</f>
        <v>-1</v>
      </c>
      <c r="AS140">
        <f>IFERROR(VLOOKUP($A140, CDS3Y_bbg!AR$5:AS$241,2), -1)</f>
        <v>44626</v>
      </c>
      <c r="AT140">
        <f>IFERROR(VLOOKUP($A140, CDS3Y_bbg!AS$5:AT$241,2), -1)</f>
        <v>2.2189999999999999</v>
      </c>
      <c r="AU140">
        <f>IFERROR(VLOOKUP($A140, CDS3Y_bbg!AT$5:AU$241,2), -1)</f>
        <v>-1</v>
      </c>
      <c r="AV140">
        <f>IFERROR(VLOOKUP($A140, CDS3Y_bbg!AU$5:AV$241,2), -1)</f>
        <v>-1</v>
      </c>
      <c r="AW140">
        <f>IFERROR(VLOOKUP($A140, CDS3Y_bbg!AV$5:AW$241,2), -1)</f>
        <v>41863</v>
      </c>
      <c r="AX140">
        <f>IFERROR(VLOOKUP($A140, CDS3Y_bbg!AW$5:AX$241,2), -1)</f>
        <v>110.477</v>
      </c>
      <c r="AY140">
        <f>IFERROR(VLOOKUP($A140, CDS3Y_bbg!AX$5:AY$241,2), -1)</f>
        <v>43402</v>
      </c>
      <c r="AZ140">
        <f>IFERROR(VLOOKUP($A140, CDS3Y_bbg!AY$5:AZ$241,2), -1)</f>
        <v>134.71799999999999</v>
      </c>
      <c r="BA140">
        <f>IFERROR(VLOOKUP($A140, CDS3Y_bbg!AZ$5:BA$241,2), -1)</f>
        <v>-1</v>
      </c>
      <c r="BB140">
        <f>IFERROR(VLOOKUP($A140, CDS3Y_bbg!BA$5:BB$241,2), -1)</f>
        <v>-1</v>
      </c>
      <c r="BC140">
        <f>IFERROR(VLOOKUP($A140, CDS3Y_bbg!BB$5:BC$241,2), -1)</f>
        <v>41722</v>
      </c>
      <c r="BD140">
        <f>IFERROR(VLOOKUP($A140, CDS3Y_bbg!BC$5:BD$241,2), -1)</f>
        <v>-1</v>
      </c>
      <c r="BE140">
        <f>IFERROR(VLOOKUP($A140, CDS3Y_bbg!BD$5:BE$241,2), -1)</f>
        <v>-1</v>
      </c>
      <c r="BF140">
        <f>IFERROR(VLOOKUP($A140, CDS3Y_bbg!BE$5:BF$241,2), -1)</f>
        <v>-1</v>
      </c>
      <c r="BG140">
        <f>IFERROR(VLOOKUP($A140, CDS3Y_bbg!BF$5:BG$241,2), -1)</f>
        <v>-1</v>
      </c>
      <c r="BH140">
        <f>IFERROR(VLOOKUP($A140, CDS3Y_bbg!BG$5:BH$241,2), -1)</f>
        <v>-1</v>
      </c>
      <c r="BI140">
        <f>IFERROR(VLOOKUP($A140, CDS3Y_bbg!BH$5:BI$241,2), -1)</f>
        <v>43424</v>
      </c>
      <c r="BJ140">
        <f>IFERROR(VLOOKUP($A140, CDS3Y_bbg!BI$5:BJ$241,2), -1)</f>
        <v>-1</v>
      </c>
      <c r="BK140">
        <f>IFERROR(VLOOKUP($A140, CDS3Y_bbg!BJ$5:BK$241,2), -1)</f>
        <v>-1</v>
      </c>
      <c r="BL140">
        <f>IFERROR(VLOOKUP($A140, CDS3Y_bbg!BK$5:BL$241,2), -1)</f>
        <v>-1</v>
      </c>
      <c r="BM140">
        <f>IFERROR(VLOOKUP($A140, CDS3Y_bbg!BL$5:BM$241,2), -1)</f>
        <v>43424</v>
      </c>
      <c r="BN140">
        <f>IFERROR(VLOOKUP($A140, CDS3Y_bbg!BM$5:BN$241,2), -1)</f>
        <v>-1</v>
      </c>
      <c r="BO140">
        <f>IFERROR(VLOOKUP($A140, CDS3Y_bbg!BN$5:BO$241,2), -1)</f>
        <v>43426</v>
      </c>
      <c r="BP140">
        <f>IFERROR(VLOOKUP($A140, CDS3Y_bbg!BO$5:BP$241,2), -1)</f>
        <v>-1</v>
      </c>
      <c r="BQ140">
        <f>IFERROR(VLOOKUP($A140, CDS3Y_bbg!BP$5:BQ$241,2), -1)</f>
        <v>-1</v>
      </c>
      <c r="BR140">
        <f>IFERROR(VLOOKUP($A140, CDS3Y_bbg!BQ$5:BR$241,2), -1)</f>
        <v>-1</v>
      </c>
      <c r="BS140">
        <f>IFERROR(VLOOKUP($A140, CDS3Y_bbg!BR$5:BS$241,2), -1)</f>
        <v>43426</v>
      </c>
      <c r="BT140">
        <f>IFERROR(VLOOKUP($A140, CDS3Y_bbg!BS$5:BT$241,2), -1)</f>
        <v>-1</v>
      </c>
      <c r="BU140">
        <f>IFERROR(VLOOKUP($A140, CDS3Y_bbg!BT$5:BU$241,2), -1)</f>
        <v>-1</v>
      </c>
      <c r="BV140">
        <f>IFERROR(VLOOKUP($A140, CDS3Y_bbg!BU$5:BV$241,2), -1)</f>
        <v>-1</v>
      </c>
      <c r="BW140">
        <f>IFERROR(VLOOKUP($A140, CDS3Y_bbg!BV$5:BW$241,2), -1)</f>
        <v>41915</v>
      </c>
      <c r="BX140">
        <f>IFERROR(VLOOKUP($A140, CDS3Y_bbg!BW$5:BX$241,2), -1)</f>
        <v>76.396000000000001</v>
      </c>
      <c r="BY140">
        <f>IFERROR(VLOOKUP($A140, CDS3Y_bbg!BX$5:BY$241,2), -1)</f>
        <v>-1</v>
      </c>
      <c r="BZ140">
        <f>IFERROR(VLOOKUP($A140, CDS3Y_bbg!BY$5:BZ$241,2), -1)</f>
        <v>-1</v>
      </c>
      <c r="CA140">
        <f>IFERROR(VLOOKUP($A140, CDS3Y_bbg!BZ$5:CA$241,2), -1)</f>
        <v>41911</v>
      </c>
      <c r="CB140">
        <f>IFERROR(VLOOKUP($A140, CDS3Y_bbg!CA$5:CB$241,2), -1)</f>
        <v>193.131</v>
      </c>
      <c r="CC140">
        <f>IFERROR(VLOOKUP($A140, CDS3Y_bbg!CB$5:CC$241,2), -1)</f>
        <v>41912</v>
      </c>
      <c r="CD140">
        <f>IFERROR(VLOOKUP($A140, CDS3Y_bbg!CC$5:CD$241,2), -1)</f>
        <v>183.39400000000001</v>
      </c>
      <c r="CE140">
        <f>IFERROR(VLOOKUP($A140, CDS3Y_bbg!CD$5:CE$241,2), -1)</f>
        <v>43332</v>
      </c>
      <c r="CF140">
        <f>IFERROR(VLOOKUP($A140, CDS3Y_bbg!CE$5:CF$241,2), -1)</f>
        <v>96.644000000000005</v>
      </c>
      <c r="CG140">
        <f>IFERROR(VLOOKUP($A140, CDS3Y_bbg!CF$5:CG$241,2), -1)</f>
        <v>41893</v>
      </c>
      <c r="CH140">
        <f>IFERROR(VLOOKUP($A140, CDS3Y_bbg!CG$5:CH$241,2), -1)</f>
        <v>77.718999999999994</v>
      </c>
      <c r="CI140">
        <f>IFERROR(VLOOKUP($A140, CDS3Y_bbg!CH$5:CI$241,2), -1)</f>
        <v>-1</v>
      </c>
      <c r="CJ140">
        <f>IFERROR(VLOOKUP($A140, CDS3Y_bbg!CI$5:CJ$241,2), -1)</f>
        <v>-1</v>
      </c>
      <c r="CK140">
        <f>IFERROR(VLOOKUP($A140, CDS3Y_bbg!CJ$5:CK$241,2), -1)</f>
        <v>41844</v>
      </c>
      <c r="CL140">
        <f>IFERROR(VLOOKUP($A140, CDS3Y_bbg!CK$5:CL$241,2), -1)</f>
        <v>255.495</v>
      </c>
      <c r="CM140">
        <f>IFERROR(VLOOKUP($A140, CDS3Y_bbg!CL$5:CM$241,2), -1)</f>
        <v>-1</v>
      </c>
      <c r="CN140">
        <f>IFERROR(VLOOKUP($A140, CDS3Y_bbg!CM$5:CN$241,2), -1)</f>
        <v>-1</v>
      </c>
    </row>
    <row r="141" spans="1:92" x14ac:dyDescent="0.25">
      <c r="A141" s="1">
        <v>40786</v>
      </c>
      <c r="B141">
        <f>IFERROR(VLOOKUP($A141, CDS3Y_bbg!A$5:B$241,2), -1)</f>
        <v>112.08</v>
      </c>
      <c r="C141">
        <f>IFERROR(VLOOKUP($A141, CDS3Y_bbg!B$5:C$241,2), -1)</f>
        <v>41831</v>
      </c>
      <c r="D141">
        <f>IFERROR(VLOOKUP($A141, CDS3Y_bbg!C$5:D$241,2), -1)</f>
        <v>216.42</v>
      </c>
      <c r="E141">
        <f>IFERROR(VLOOKUP($A141, CDS3Y_bbg!D$5:E$241,2), -1)</f>
        <v>44895</v>
      </c>
      <c r="F141">
        <f>IFERROR(VLOOKUP($A141, CDS3Y_bbg!E$5:F$241,2), -1)</f>
        <v>70.756</v>
      </c>
      <c r="G141">
        <f>IFERROR(VLOOKUP($A141, CDS3Y_bbg!F$5:G$241,2), -1)</f>
        <v>40360</v>
      </c>
      <c r="H141">
        <f>IFERROR(VLOOKUP($A141, CDS3Y_bbg!G$5:H$241,2), -1)</f>
        <v>-1</v>
      </c>
      <c r="I141">
        <f>IFERROR(VLOOKUP($A141, CDS3Y_bbg!H$5:I$241,2), -1)</f>
        <v>44834</v>
      </c>
      <c r="J141">
        <f>IFERROR(VLOOKUP($A141, CDS3Y_bbg!I$5:J$241,2), -1)</f>
        <v>110.468</v>
      </c>
      <c r="K141">
        <f>IFERROR(VLOOKUP($A141, CDS3Y_bbg!J$5:K$241,2), -1)</f>
        <v>41819</v>
      </c>
      <c r="L141">
        <f>IFERROR(VLOOKUP($A141, CDS3Y_bbg!K$5:L$241,2), -1)</f>
        <v>358.42399999999998</v>
      </c>
      <c r="M141">
        <f>IFERROR(VLOOKUP($A141, CDS3Y_bbg!L$5:M$241,2), -1)</f>
        <v>40469</v>
      </c>
      <c r="N141">
        <f>IFERROR(VLOOKUP($A141, CDS3Y_bbg!M$5:N$241,2), -1)</f>
        <v>-1</v>
      </c>
      <c r="O141">
        <f>IFERROR(VLOOKUP($A141, CDS3Y_bbg!N$5:O$241,2), -1)</f>
        <v>40289</v>
      </c>
      <c r="P141">
        <f>IFERROR(VLOOKUP($A141, CDS3Y_bbg!O$5:P$241,2), -1)</f>
        <v>-1</v>
      </c>
      <c r="Q141">
        <f>IFERROR(VLOOKUP($A141, CDS3Y_bbg!P$5:Q$241,2), -1)</f>
        <v>44377</v>
      </c>
      <c r="R141">
        <f>IFERROR(VLOOKUP($A141, CDS3Y_bbg!Q$5:R$241,2), -1)</f>
        <v>113.211</v>
      </c>
      <c r="S141">
        <f>IFERROR(VLOOKUP($A141, CDS3Y_bbg!R$5:S$241,2), -1)</f>
        <v>43337</v>
      </c>
      <c r="T141">
        <f>IFERROR(VLOOKUP($A141, CDS3Y_bbg!S$5:T$241,2), -1)</f>
        <v>133.465</v>
      </c>
      <c r="U141">
        <f>IFERROR(VLOOKUP($A141, CDS3Y_bbg!T$5:U$241,2), -1)</f>
        <v>42062</v>
      </c>
      <c r="V141">
        <f>IFERROR(VLOOKUP($A141, CDS3Y_bbg!U$5:V$241,2), -1)</f>
        <v>170.92599999999999</v>
      </c>
      <c r="W141">
        <f>IFERROR(VLOOKUP($A141, CDS3Y_bbg!V$5:W$241,2), -1)</f>
        <v>42283</v>
      </c>
      <c r="X141">
        <f>IFERROR(VLOOKUP($A141, CDS3Y_bbg!W$5:X$241,2), -1)</f>
        <v>157.786</v>
      </c>
      <c r="Y141">
        <f>IFERROR(VLOOKUP($A141, CDS3Y_bbg!X$5:Y$241,2), -1)</f>
        <v>44468</v>
      </c>
      <c r="Z141">
        <f>IFERROR(VLOOKUP($A141, CDS3Y_bbg!Y$5:Z$241,2), -1)</f>
        <v>115.67</v>
      </c>
      <c r="AA141">
        <f>IFERROR(VLOOKUP($A141, CDS3Y_bbg!Z$5:AA$241,2), -1)</f>
        <v>40481</v>
      </c>
      <c r="AB141">
        <f>IFERROR(VLOOKUP($A141, CDS3Y_bbg!AA$5:AB$241,2), -1)</f>
        <v>-1</v>
      </c>
      <c r="AC141">
        <f>IFERROR(VLOOKUP($A141, CDS3Y_bbg!AB$5:AC$241,2), -1)</f>
        <v>42676</v>
      </c>
      <c r="AD141">
        <f>IFERROR(VLOOKUP($A141, CDS3Y_bbg!AC$5:AD$241,2), -1)</f>
        <v>186.99199999999999</v>
      </c>
      <c r="AE141">
        <f>IFERROR(VLOOKUP($A141, CDS3Y_bbg!AD$5:AE$241,2), -1)</f>
        <v>41149</v>
      </c>
      <c r="AF141">
        <f>IFERROR(VLOOKUP($A141, CDS3Y_bbg!AE$5:AF$241,2), -1)</f>
        <v>55.433</v>
      </c>
      <c r="AG141">
        <f>IFERROR(VLOOKUP($A141, CDS3Y_bbg!AF$5:AG$241,2), -1)</f>
        <v>42004</v>
      </c>
      <c r="AH141">
        <f>IFERROR(VLOOKUP($A141, CDS3Y_bbg!AG$5:AH$241,2), -1)</f>
        <v>-1</v>
      </c>
      <c r="AI141">
        <f>IFERROR(VLOOKUP($A141, CDS3Y_bbg!AH$5:AI$241,2), -1)</f>
        <v>-1</v>
      </c>
      <c r="AJ141">
        <f>IFERROR(VLOOKUP($A141, CDS3Y_bbg!AI$5:AJ$241,2), -1)</f>
        <v>-1</v>
      </c>
      <c r="AK141">
        <f>IFERROR(VLOOKUP($A141, CDS3Y_bbg!AJ$5:AK$241,2), -1)</f>
        <v>-1</v>
      </c>
      <c r="AL141">
        <f>IFERROR(VLOOKUP($A141, CDS3Y_bbg!AK$5:AL$241,2), -1)</f>
        <v>-1</v>
      </c>
      <c r="AM141">
        <f>IFERROR(VLOOKUP($A141, CDS3Y_bbg!AL$5:AM$241,2), -1)</f>
        <v>-1</v>
      </c>
      <c r="AN141">
        <f>IFERROR(VLOOKUP($A141, CDS3Y_bbg!AM$5:AN$241,2), -1)</f>
        <v>-1</v>
      </c>
      <c r="AO141">
        <f>IFERROR(VLOOKUP($A141, CDS3Y_bbg!AN$5:AO$241,2), -1)</f>
        <v>43424</v>
      </c>
      <c r="AP141">
        <f>IFERROR(VLOOKUP($A141, CDS3Y_bbg!AO$5:AP$241,2), -1)</f>
        <v>-1</v>
      </c>
      <c r="AQ141">
        <f>IFERROR(VLOOKUP($A141, CDS3Y_bbg!AP$5:AQ$241,2), -1)</f>
        <v>44625</v>
      </c>
      <c r="AR141">
        <f>IFERROR(VLOOKUP($A141, CDS3Y_bbg!AQ$5:AR$241,2), -1)</f>
        <v>-1</v>
      </c>
      <c r="AS141">
        <f>IFERROR(VLOOKUP($A141, CDS3Y_bbg!AR$5:AS$241,2), -1)</f>
        <v>44626</v>
      </c>
      <c r="AT141">
        <f>IFERROR(VLOOKUP($A141, CDS3Y_bbg!AS$5:AT$241,2), -1)</f>
        <v>2.2189999999999999</v>
      </c>
      <c r="AU141">
        <f>IFERROR(VLOOKUP($A141, CDS3Y_bbg!AT$5:AU$241,2), -1)</f>
        <v>-1</v>
      </c>
      <c r="AV141">
        <f>IFERROR(VLOOKUP($A141, CDS3Y_bbg!AU$5:AV$241,2), -1)</f>
        <v>-1</v>
      </c>
      <c r="AW141">
        <f>IFERROR(VLOOKUP($A141, CDS3Y_bbg!AV$5:AW$241,2), -1)</f>
        <v>41863</v>
      </c>
      <c r="AX141">
        <f>IFERROR(VLOOKUP($A141, CDS3Y_bbg!AW$5:AX$241,2), -1)</f>
        <v>125.91800000000001</v>
      </c>
      <c r="AY141">
        <f>IFERROR(VLOOKUP($A141, CDS3Y_bbg!AX$5:AY$241,2), -1)</f>
        <v>43402</v>
      </c>
      <c r="AZ141">
        <f>IFERROR(VLOOKUP($A141, CDS3Y_bbg!AY$5:AZ$241,2), -1)</f>
        <v>134.71799999999999</v>
      </c>
      <c r="BA141">
        <f>IFERROR(VLOOKUP($A141, CDS3Y_bbg!AZ$5:BA$241,2), -1)</f>
        <v>-1</v>
      </c>
      <c r="BB141">
        <f>IFERROR(VLOOKUP($A141, CDS3Y_bbg!BA$5:BB$241,2), -1)</f>
        <v>-1</v>
      </c>
      <c r="BC141">
        <f>IFERROR(VLOOKUP($A141, CDS3Y_bbg!BB$5:BC$241,2), -1)</f>
        <v>41722</v>
      </c>
      <c r="BD141">
        <f>IFERROR(VLOOKUP($A141, CDS3Y_bbg!BC$5:BD$241,2), -1)</f>
        <v>-1</v>
      </c>
      <c r="BE141">
        <f>IFERROR(VLOOKUP($A141, CDS3Y_bbg!BD$5:BE$241,2), -1)</f>
        <v>-1</v>
      </c>
      <c r="BF141">
        <f>IFERROR(VLOOKUP($A141, CDS3Y_bbg!BE$5:BF$241,2), -1)</f>
        <v>-1</v>
      </c>
      <c r="BG141">
        <f>IFERROR(VLOOKUP($A141, CDS3Y_bbg!BF$5:BG$241,2), -1)</f>
        <v>-1</v>
      </c>
      <c r="BH141">
        <f>IFERROR(VLOOKUP($A141, CDS3Y_bbg!BG$5:BH$241,2), -1)</f>
        <v>-1</v>
      </c>
      <c r="BI141">
        <f>IFERROR(VLOOKUP($A141, CDS3Y_bbg!BH$5:BI$241,2), -1)</f>
        <v>43424</v>
      </c>
      <c r="BJ141">
        <f>IFERROR(VLOOKUP($A141, CDS3Y_bbg!BI$5:BJ$241,2), -1)</f>
        <v>-1</v>
      </c>
      <c r="BK141">
        <f>IFERROR(VLOOKUP($A141, CDS3Y_bbg!BJ$5:BK$241,2), -1)</f>
        <v>-1</v>
      </c>
      <c r="BL141">
        <f>IFERROR(VLOOKUP($A141, CDS3Y_bbg!BK$5:BL$241,2), -1)</f>
        <v>-1</v>
      </c>
      <c r="BM141">
        <f>IFERROR(VLOOKUP($A141, CDS3Y_bbg!BL$5:BM$241,2), -1)</f>
        <v>43424</v>
      </c>
      <c r="BN141">
        <f>IFERROR(VLOOKUP($A141, CDS3Y_bbg!BM$5:BN$241,2), -1)</f>
        <v>-1</v>
      </c>
      <c r="BO141">
        <f>IFERROR(VLOOKUP($A141, CDS3Y_bbg!BN$5:BO$241,2), -1)</f>
        <v>43426</v>
      </c>
      <c r="BP141">
        <f>IFERROR(VLOOKUP($A141, CDS3Y_bbg!BO$5:BP$241,2), -1)</f>
        <v>-1</v>
      </c>
      <c r="BQ141">
        <f>IFERROR(VLOOKUP($A141, CDS3Y_bbg!BP$5:BQ$241,2), -1)</f>
        <v>-1</v>
      </c>
      <c r="BR141">
        <f>IFERROR(VLOOKUP($A141, CDS3Y_bbg!BQ$5:BR$241,2), -1)</f>
        <v>-1</v>
      </c>
      <c r="BS141">
        <f>IFERROR(VLOOKUP($A141, CDS3Y_bbg!BR$5:BS$241,2), -1)</f>
        <v>43426</v>
      </c>
      <c r="BT141">
        <f>IFERROR(VLOOKUP($A141, CDS3Y_bbg!BS$5:BT$241,2), -1)</f>
        <v>-1</v>
      </c>
      <c r="BU141">
        <f>IFERROR(VLOOKUP($A141, CDS3Y_bbg!BT$5:BU$241,2), -1)</f>
        <v>-1</v>
      </c>
      <c r="BV141">
        <f>IFERROR(VLOOKUP($A141, CDS3Y_bbg!BU$5:BV$241,2), -1)</f>
        <v>-1</v>
      </c>
      <c r="BW141">
        <f>IFERROR(VLOOKUP($A141, CDS3Y_bbg!BV$5:BW$241,2), -1)</f>
        <v>41915</v>
      </c>
      <c r="BX141">
        <f>IFERROR(VLOOKUP($A141, CDS3Y_bbg!BW$5:BX$241,2), -1)</f>
        <v>113.092</v>
      </c>
      <c r="BY141">
        <f>IFERROR(VLOOKUP($A141, CDS3Y_bbg!BX$5:BY$241,2), -1)</f>
        <v>-1</v>
      </c>
      <c r="BZ141">
        <f>IFERROR(VLOOKUP($A141, CDS3Y_bbg!BY$5:BZ$241,2), -1)</f>
        <v>-1</v>
      </c>
      <c r="CA141">
        <f>IFERROR(VLOOKUP($A141, CDS3Y_bbg!BZ$5:CA$241,2), -1)</f>
        <v>41911</v>
      </c>
      <c r="CB141">
        <f>IFERROR(VLOOKUP($A141, CDS3Y_bbg!CA$5:CB$241,2), -1)</f>
        <v>233.346</v>
      </c>
      <c r="CC141">
        <f>IFERROR(VLOOKUP($A141, CDS3Y_bbg!CB$5:CC$241,2), -1)</f>
        <v>41912</v>
      </c>
      <c r="CD141">
        <f>IFERROR(VLOOKUP($A141, CDS3Y_bbg!CC$5:CD$241,2), -1)</f>
        <v>236.65299999999999</v>
      </c>
      <c r="CE141">
        <f>IFERROR(VLOOKUP($A141, CDS3Y_bbg!CD$5:CE$241,2), -1)</f>
        <v>43332</v>
      </c>
      <c r="CF141">
        <f>IFERROR(VLOOKUP($A141, CDS3Y_bbg!CE$5:CF$241,2), -1)</f>
        <v>129.244</v>
      </c>
      <c r="CG141">
        <f>IFERROR(VLOOKUP($A141, CDS3Y_bbg!CF$5:CG$241,2), -1)</f>
        <v>41893</v>
      </c>
      <c r="CH141">
        <f>IFERROR(VLOOKUP($A141, CDS3Y_bbg!CG$5:CH$241,2), -1)</f>
        <v>92.111000000000004</v>
      </c>
      <c r="CI141">
        <f>IFERROR(VLOOKUP($A141, CDS3Y_bbg!CH$5:CI$241,2), -1)</f>
        <v>-1</v>
      </c>
      <c r="CJ141">
        <f>IFERROR(VLOOKUP($A141, CDS3Y_bbg!CI$5:CJ$241,2), -1)</f>
        <v>-1</v>
      </c>
      <c r="CK141">
        <f>IFERROR(VLOOKUP($A141, CDS3Y_bbg!CJ$5:CK$241,2), -1)</f>
        <v>41844</v>
      </c>
      <c r="CL141">
        <f>IFERROR(VLOOKUP($A141, CDS3Y_bbg!CK$5:CL$241,2), -1)</f>
        <v>356.52499999999998</v>
      </c>
      <c r="CM141">
        <f>IFERROR(VLOOKUP($A141, CDS3Y_bbg!CL$5:CM$241,2), -1)</f>
        <v>-1</v>
      </c>
      <c r="CN141">
        <f>IFERROR(VLOOKUP($A141, CDS3Y_bbg!CM$5:CN$241,2), -1)</f>
        <v>-1</v>
      </c>
    </row>
    <row r="142" spans="1:92" x14ac:dyDescent="0.25">
      <c r="A142" s="1">
        <v>40816</v>
      </c>
      <c r="B142">
        <f>IFERROR(VLOOKUP($A142, CDS3Y_bbg!A$5:B$241,2), -1)</f>
        <v>161.863</v>
      </c>
      <c r="C142">
        <f>IFERROR(VLOOKUP($A142, CDS3Y_bbg!B$5:C$241,2), -1)</f>
        <v>41831</v>
      </c>
      <c r="D142">
        <f>IFERROR(VLOOKUP($A142, CDS3Y_bbg!C$5:D$241,2), -1)</f>
        <v>345.14699999999999</v>
      </c>
      <c r="E142">
        <f>IFERROR(VLOOKUP($A142, CDS3Y_bbg!D$5:E$241,2), -1)</f>
        <v>44895</v>
      </c>
      <c r="F142">
        <f>IFERROR(VLOOKUP($A142, CDS3Y_bbg!E$5:F$241,2), -1)</f>
        <v>126.93</v>
      </c>
      <c r="G142">
        <f>IFERROR(VLOOKUP($A142, CDS3Y_bbg!F$5:G$241,2), -1)</f>
        <v>40360</v>
      </c>
      <c r="H142">
        <f>IFERROR(VLOOKUP($A142, CDS3Y_bbg!G$5:H$241,2), -1)</f>
        <v>-1</v>
      </c>
      <c r="I142">
        <f>IFERROR(VLOOKUP($A142, CDS3Y_bbg!H$5:I$241,2), -1)</f>
        <v>44834</v>
      </c>
      <c r="J142">
        <f>IFERROR(VLOOKUP($A142, CDS3Y_bbg!I$5:J$241,2), -1)</f>
        <v>159.84200000000001</v>
      </c>
      <c r="K142">
        <f>IFERROR(VLOOKUP($A142, CDS3Y_bbg!J$5:K$241,2), -1)</f>
        <v>41819</v>
      </c>
      <c r="L142">
        <f>IFERROR(VLOOKUP($A142, CDS3Y_bbg!K$5:L$241,2), -1)</f>
        <v>458.12</v>
      </c>
      <c r="M142">
        <f>IFERROR(VLOOKUP($A142, CDS3Y_bbg!L$5:M$241,2), -1)</f>
        <v>40469</v>
      </c>
      <c r="N142">
        <f>IFERROR(VLOOKUP($A142, CDS3Y_bbg!M$5:N$241,2), -1)</f>
        <v>-1</v>
      </c>
      <c r="O142">
        <f>IFERROR(VLOOKUP($A142, CDS3Y_bbg!N$5:O$241,2), -1)</f>
        <v>40289</v>
      </c>
      <c r="P142">
        <f>IFERROR(VLOOKUP($A142, CDS3Y_bbg!O$5:P$241,2), -1)</f>
        <v>-1</v>
      </c>
      <c r="Q142">
        <f>IFERROR(VLOOKUP($A142, CDS3Y_bbg!P$5:Q$241,2), -1)</f>
        <v>44377</v>
      </c>
      <c r="R142">
        <f>IFERROR(VLOOKUP($A142, CDS3Y_bbg!Q$5:R$241,2), -1)</f>
        <v>157.21100000000001</v>
      </c>
      <c r="S142">
        <f>IFERROR(VLOOKUP($A142, CDS3Y_bbg!R$5:S$241,2), -1)</f>
        <v>43337</v>
      </c>
      <c r="T142">
        <f>IFERROR(VLOOKUP($A142, CDS3Y_bbg!S$5:T$241,2), -1)</f>
        <v>133.465</v>
      </c>
      <c r="U142">
        <f>IFERROR(VLOOKUP($A142, CDS3Y_bbg!T$5:U$241,2), -1)</f>
        <v>42062</v>
      </c>
      <c r="V142">
        <f>IFERROR(VLOOKUP($A142, CDS3Y_bbg!U$5:V$241,2), -1)</f>
        <v>230.84100000000001</v>
      </c>
      <c r="W142">
        <f>IFERROR(VLOOKUP($A142, CDS3Y_bbg!V$5:W$241,2), -1)</f>
        <v>42283</v>
      </c>
      <c r="X142">
        <f>IFERROR(VLOOKUP($A142, CDS3Y_bbg!W$5:X$241,2), -1)</f>
        <v>264.33499999999998</v>
      </c>
      <c r="Y142">
        <f>IFERROR(VLOOKUP($A142, CDS3Y_bbg!X$5:Y$241,2), -1)</f>
        <v>44468</v>
      </c>
      <c r="Z142">
        <f>IFERROR(VLOOKUP($A142, CDS3Y_bbg!Y$5:Z$241,2), -1)</f>
        <v>169.881</v>
      </c>
      <c r="AA142">
        <f>IFERROR(VLOOKUP($A142, CDS3Y_bbg!Z$5:AA$241,2), -1)</f>
        <v>40481</v>
      </c>
      <c r="AB142">
        <f>IFERROR(VLOOKUP($A142, CDS3Y_bbg!AA$5:AB$241,2), -1)</f>
        <v>-1</v>
      </c>
      <c r="AC142">
        <f>IFERROR(VLOOKUP($A142, CDS3Y_bbg!AB$5:AC$241,2), -1)</f>
        <v>42676</v>
      </c>
      <c r="AD142">
        <f>IFERROR(VLOOKUP($A142, CDS3Y_bbg!AC$5:AD$241,2), -1)</f>
        <v>247.601</v>
      </c>
      <c r="AE142">
        <f>IFERROR(VLOOKUP($A142, CDS3Y_bbg!AD$5:AE$241,2), -1)</f>
        <v>41149</v>
      </c>
      <c r="AF142">
        <f>IFERROR(VLOOKUP($A142, CDS3Y_bbg!AE$5:AF$241,2), -1)</f>
        <v>73.781999999999996</v>
      </c>
      <c r="AG142">
        <f>IFERROR(VLOOKUP($A142, CDS3Y_bbg!AF$5:AG$241,2), -1)</f>
        <v>42004</v>
      </c>
      <c r="AH142">
        <f>IFERROR(VLOOKUP($A142, CDS3Y_bbg!AG$5:AH$241,2), -1)</f>
        <v>-1</v>
      </c>
      <c r="AI142">
        <f>IFERROR(VLOOKUP($A142, CDS3Y_bbg!AH$5:AI$241,2), -1)</f>
        <v>-1</v>
      </c>
      <c r="AJ142">
        <f>IFERROR(VLOOKUP($A142, CDS3Y_bbg!AI$5:AJ$241,2), -1)</f>
        <v>-1</v>
      </c>
      <c r="AK142">
        <f>IFERROR(VLOOKUP($A142, CDS3Y_bbg!AJ$5:AK$241,2), -1)</f>
        <v>-1</v>
      </c>
      <c r="AL142">
        <f>IFERROR(VLOOKUP($A142, CDS3Y_bbg!AK$5:AL$241,2), -1)</f>
        <v>-1</v>
      </c>
      <c r="AM142">
        <f>IFERROR(VLOOKUP($A142, CDS3Y_bbg!AL$5:AM$241,2), -1)</f>
        <v>-1</v>
      </c>
      <c r="AN142">
        <f>IFERROR(VLOOKUP($A142, CDS3Y_bbg!AM$5:AN$241,2), -1)</f>
        <v>-1</v>
      </c>
      <c r="AO142">
        <f>IFERROR(VLOOKUP($A142, CDS3Y_bbg!AN$5:AO$241,2), -1)</f>
        <v>43424</v>
      </c>
      <c r="AP142">
        <f>IFERROR(VLOOKUP($A142, CDS3Y_bbg!AO$5:AP$241,2), -1)</f>
        <v>-1</v>
      </c>
      <c r="AQ142">
        <f>IFERROR(VLOOKUP($A142, CDS3Y_bbg!AP$5:AQ$241,2), -1)</f>
        <v>44625</v>
      </c>
      <c r="AR142">
        <f>IFERROR(VLOOKUP($A142, CDS3Y_bbg!AQ$5:AR$241,2), -1)</f>
        <v>-1</v>
      </c>
      <c r="AS142">
        <f>IFERROR(VLOOKUP($A142, CDS3Y_bbg!AR$5:AS$241,2), -1)</f>
        <v>44626</v>
      </c>
      <c r="AT142">
        <f>IFERROR(VLOOKUP($A142, CDS3Y_bbg!AS$5:AT$241,2), -1)</f>
        <v>2.2189999999999999</v>
      </c>
      <c r="AU142">
        <f>IFERROR(VLOOKUP($A142, CDS3Y_bbg!AT$5:AU$241,2), -1)</f>
        <v>-1</v>
      </c>
      <c r="AV142">
        <f>IFERROR(VLOOKUP($A142, CDS3Y_bbg!AU$5:AV$241,2), -1)</f>
        <v>-1</v>
      </c>
      <c r="AW142">
        <f>IFERROR(VLOOKUP($A142, CDS3Y_bbg!AV$5:AW$241,2), -1)</f>
        <v>41863</v>
      </c>
      <c r="AX142">
        <f>IFERROR(VLOOKUP($A142, CDS3Y_bbg!AW$5:AX$241,2), -1)</f>
        <v>169.61600000000001</v>
      </c>
      <c r="AY142">
        <f>IFERROR(VLOOKUP($A142, CDS3Y_bbg!AX$5:AY$241,2), -1)</f>
        <v>43402</v>
      </c>
      <c r="AZ142">
        <f>IFERROR(VLOOKUP($A142, CDS3Y_bbg!AY$5:AZ$241,2), -1)</f>
        <v>134.71799999999999</v>
      </c>
      <c r="BA142">
        <f>IFERROR(VLOOKUP($A142, CDS3Y_bbg!AZ$5:BA$241,2), -1)</f>
        <v>-1</v>
      </c>
      <c r="BB142">
        <f>IFERROR(VLOOKUP($A142, CDS3Y_bbg!BA$5:BB$241,2), -1)</f>
        <v>-1</v>
      </c>
      <c r="BC142">
        <f>IFERROR(VLOOKUP($A142, CDS3Y_bbg!BB$5:BC$241,2), -1)</f>
        <v>41722</v>
      </c>
      <c r="BD142">
        <f>IFERROR(VLOOKUP($A142, CDS3Y_bbg!BC$5:BD$241,2), -1)</f>
        <v>-1</v>
      </c>
      <c r="BE142">
        <f>IFERROR(VLOOKUP($A142, CDS3Y_bbg!BD$5:BE$241,2), -1)</f>
        <v>-1</v>
      </c>
      <c r="BF142">
        <f>IFERROR(VLOOKUP($A142, CDS3Y_bbg!BE$5:BF$241,2), -1)</f>
        <v>-1</v>
      </c>
      <c r="BG142">
        <f>IFERROR(VLOOKUP($A142, CDS3Y_bbg!BF$5:BG$241,2), -1)</f>
        <v>-1</v>
      </c>
      <c r="BH142">
        <f>IFERROR(VLOOKUP($A142, CDS3Y_bbg!BG$5:BH$241,2), -1)</f>
        <v>-1</v>
      </c>
      <c r="BI142">
        <f>IFERROR(VLOOKUP($A142, CDS3Y_bbg!BH$5:BI$241,2), -1)</f>
        <v>43424</v>
      </c>
      <c r="BJ142">
        <f>IFERROR(VLOOKUP($A142, CDS3Y_bbg!BI$5:BJ$241,2), -1)</f>
        <v>-1</v>
      </c>
      <c r="BK142">
        <f>IFERROR(VLOOKUP($A142, CDS3Y_bbg!BJ$5:BK$241,2), -1)</f>
        <v>-1</v>
      </c>
      <c r="BL142">
        <f>IFERROR(VLOOKUP($A142, CDS3Y_bbg!BK$5:BL$241,2), -1)</f>
        <v>-1</v>
      </c>
      <c r="BM142">
        <f>IFERROR(VLOOKUP($A142, CDS3Y_bbg!BL$5:BM$241,2), -1)</f>
        <v>43424</v>
      </c>
      <c r="BN142">
        <f>IFERROR(VLOOKUP($A142, CDS3Y_bbg!BM$5:BN$241,2), -1)</f>
        <v>-1</v>
      </c>
      <c r="BO142">
        <f>IFERROR(VLOOKUP($A142, CDS3Y_bbg!BN$5:BO$241,2), -1)</f>
        <v>43426</v>
      </c>
      <c r="BP142">
        <f>IFERROR(VLOOKUP($A142, CDS3Y_bbg!BO$5:BP$241,2), -1)</f>
        <v>-1</v>
      </c>
      <c r="BQ142">
        <f>IFERROR(VLOOKUP($A142, CDS3Y_bbg!BP$5:BQ$241,2), -1)</f>
        <v>-1</v>
      </c>
      <c r="BR142">
        <f>IFERROR(VLOOKUP($A142, CDS3Y_bbg!BQ$5:BR$241,2), -1)</f>
        <v>-1</v>
      </c>
      <c r="BS142">
        <f>IFERROR(VLOOKUP($A142, CDS3Y_bbg!BR$5:BS$241,2), -1)</f>
        <v>43426</v>
      </c>
      <c r="BT142">
        <f>IFERROR(VLOOKUP($A142, CDS3Y_bbg!BS$5:BT$241,2), -1)</f>
        <v>-1</v>
      </c>
      <c r="BU142">
        <f>IFERROR(VLOOKUP($A142, CDS3Y_bbg!BT$5:BU$241,2), -1)</f>
        <v>-1</v>
      </c>
      <c r="BV142">
        <f>IFERROR(VLOOKUP($A142, CDS3Y_bbg!BU$5:BV$241,2), -1)</f>
        <v>-1</v>
      </c>
      <c r="BW142">
        <f>IFERROR(VLOOKUP($A142, CDS3Y_bbg!BV$5:BW$241,2), -1)</f>
        <v>41915</v>
      </c>
      <c r="BX142">
        <f>IFERROR(VLOOKUP($A142, CDS3Y_bbg!BW$5:BX$241,2), -1)</f>
        <v>138.71199999999999</v>
      </c>
      <c r="BY142">
        <f>IFERROR(VLOOKUP($A142, CDS3Y_bbg!BX$5:BY$241,2), -1)</f>
        <v>-1</v>
      </c>
      <c r="BZ142">
        <f>IFERROR(VLOOKUP($A142, CDS3Y_bbg!BY$5:BZ$241,2), -1)</f>
        <v>-1</v>
      </c>
      <c r="CA142">
        <f>IFERROR(VLOOKUP($A142, CDS3Y_bbg!BZ$5:CA$241,2), -1)</f>
        <v>41911</v>
      </c>
      <c r="CB142">
        <f>IFERROR(VLOOKUP($A142, CDS3Y_bbg!CA$5:CB$241,2), -1)</f>
        <v>297.12099999999998</v>
      </c>
      <c r="CC142">
        <f>IFERROR(VLOOKUP($A142, CDS3Y_bbg!CB$5:CC$241,2), -1)</f>
        <v>41912</v>
      </c>
      <c r="CD142">
        <f>IFERROR(VLOOKUP($A142, CDS3Y_bbg!CC$5:CD$241,2), -1)</f>
        <v>298.476</v>
      </c>
      <c r="CE142">
        <f>IFERROR(VLOOKUP($A142, CDS3Y_bbg!CD$5:CE$241,2), -1)</f>
        <v>43332</v>
      </c>
      <c r="CF142">
        <f>IFERROR(VLOOKUP($A142, CDS3Y_bbg!CE$5:CF$241,2), -1)</f>
        <v>214.489</v>
      </c>
      <c r="CG142">
        <f>IFERROR(VLOOKUP($A142, CDS3Y_bbg!CF$5:CG$241,2), -1)</f>
        <v>41893</v>
      </c>
      <c r="CH142">
        <f>IFERROR(VLOOKUP($A142, CDS3Y_bbg!CG$5:CH$241,2), -1)</f>
        <v>134.239</v>
      </c>
      <c r="CI142">
        <f>IFERROR(VLOOKUP($A142, CDS3Y_bbg!CH$5:CI$241,2), -1)</f>
        <v>-1</v>
      </c>
      <c r="CJ142">
        <f>IFERROR(VLOOKUP($A142, CDS3Y_bbg!CI$5:CJ$241,2), -1)</f>
        <v>-1</v>
      </c>
      <c r="CK142">
        <f>IFERROR(VLOOKUP($A142, CDS3Y_bbg!CJ$5:CK$241,2), -1)</f>
        <v>41844</v>
      </c>
      <c r="CL142">
        <f>IFERROR(VLOOKUP($A142, CDS3Y_bbg!CK$5:CL$241,2), -1)</f>
        <v>473.31</v>
      </c>
      <c r="CM142">
        <f>IFERROR(VLOOKUP($A142, CDS3Y_bbg!CL$5:CM$241,2), -1)</f>
        <v>-1</v>
      </c>
      <c r="CN142">
        <f>IFERROR(VLOOKUP($A142, CDS3Y_bbg!CM$5:CN$241,2), -1)</f>
        <v>-1</v>
      </c>
    </row>
    <row r="143" spans="1:92" x14ac:dyDescent="0.25">
      <c r="A143" s="1">
        <v>40847</v>
      </c>
      <c r="B143">
        <f>IFERROR(VLOOKUP($A143, CDS3Y_bbg!A$5:B$241,2), -1)</f>
        <v>104.349</v>
      </c>
      <c r="C143">
        <f>IFERROR(VLOOKUP($A143, CDS3Y_bbg!B$5:C$241,2), -1)</f>
        <v>41831</v>
      </c>
      <c r="D143">
        <f>IFERROR(VLOOKUP($A143, CDS3Y_bbg!C$5:D$241,2), -1)</f>
        <v>269.12799999999999</v>
      </c>
      <c r="E143">
        <f>IFERROR(VLOOKUP($A143, CDS3Y_bbg!D$5:E$241,2), -1)</f>
        <v>44895</v>
      </c>
      <c r="F143">
        <f>IFERROR(VLOOKUP($A143, CDS3Y_bbg!E$5:F$241,2), -1)</f>
        <v>85.861000000000004</v>
      </c>
      <c r="G143">
        <f>IFERROR(VLOOKUP($A143, CDS3Y_bbg!F$5:G$241,2), -1)</f>
        <v>40360</v>
      </c>
      <c r="H143">
        <f>IFERROR(VLOOKUP($A143, CDS3Y_bbg!G$5:H$241,2), -1)</f>
        <v>-1</v>
      </c>
      <c r="I143">
        <f>IFERROR(VLOOKUP($A143, CDS3Y_bbg!H$5:I$241,2), -1)</f>
        <v>44834</v>
      </c>
      <c r="J143">
        <f>IFERROR(VLOOKUP($A143, CDS3Y_bbg!I$5:J$241,2), -1)</f>
        <v>103.85899999999999</v>
      </c>
      <c r="K143">
        <f>IFERROR(VLOOKUP($A143, CDS3Y_bbg!J$5:K$241,2), -1)</f>
        <v>41819</v>
      </c>
      <c r="L143">
        <f>IFERROR(VLOOKUP($A143, CDS3Y_bbg!K$5:L$241,2), -1)</f>
        <v>395.78399999999999</v>
      </c>
      <c r="M143">
        <f>IFERROR(VLOOKUP($A143, CDS3Y_bbg!L$5:M$241,2), -1)</f>
        <v>40469</v>
      </c>
      <c r="N143">
        <f>IFERROR(VLOOKUP($A143, CDS3Y_bbg!M$5:N$241,2), -1)</f>
        <v>-1</v>
      </c>
      <c r="O143">
        <f>IFERROR(VLOOKUP($A143, CDS3Y_bbg!N$5:O$241,2), -1)</f>
        <v>40289</v>
      </c>
      <c r="P143">
        <f>IFERROR(VLOOKUP($A143, CDS3Y_bbg!O$5:P$241,2), -1)</f>
        <v>-1</v>
      </c>
      <c r="Q143">
        <f>IFERROR(VLOOKUP($A143, CDS3Y_bbg!P$5:Q$241,2), -1)</f>
        <v>44377</v>
      </c>
      <c r="R143">
        <f>IFERROR(VLOOKUP($A143, CDS3Y_bbg!Q$5:R$241,2), -1)</f>
        <v>100.92700000000001</v>
      </c>
      <c r="S143">
        <f>IFERROR(VLOOKUP($A143, CDS3Y_bbg!R$5:S$241,2), -1)</f>
        <v>43337</v>
      </c>
      <c r="T143">
        <f>IFERROR(VLOOKUP($A143, CDS3Y_bbg!S$5:T$241,2), -1)</f>
        <v>133.465</v>
      </c>
      <c r="U143">
        <f>IFERROR(VLOOKUP($A143, CDS3Y_bbg!T$5:U$241,2), -1)</f>
        <v>42062</v>
      </c>
      <c r="V143">
        <f>IFERROR(VLOOKUP($A143, CDS3Y_bbg!U$5:V$241,2), -1)</f>
        <v>198.107</v>
      </c>
      <c r="W143">
        <f>IFERROR(VLOOKUP($A143, CDS3Y_bbg!V$5:W$241,2), -1)</f>
        <v>42283</v>
      </c>
      <c r="X143">
        <f>IFERROR(VLOOKUP($A143, CDS3Y_bbg!W$5:X$241,2), -1)</f>
        <v>155.90700000000001</v>
      </c>
      <c r="Y143">
        <f>IFERROR(VLOOKUP($A143, CDS3Y_bbg!X$5:Y$241,2), -1)</f>
        <v>44468</v>
      </c>
      <c r="Z143">
        <f>IFERROR(VLOOKUP($A143, CDS3Y_bbg!Y$5:Z$241,2), -1)</f>
        <v>134.471</v>
      </c>
      <c r="AA143">
        <f>IFERROR(VLOOKUP($A143, CDS3Y_bbg!Z$5:AA$241,2), -1)</f>
        <v>40481</v>
      </c>
      <c r="AB143">
        <f>IFERROR(VLOOKUP($A143, CDS3Y_bbg!AA$5:AB$241,2), -1)</f>
        <v>-1</v>
      </c>
      <c r="AC143">
        <f>IFERROR(VLOOKUP($A143, CDS3Y_bbg!AB$5:AC$241,2), -1)</f>
        <v>42676</v>
      </c>
      <c r="AD143">
        <f>IFERROR(VLOOKUP($A143, CDS3Y_bbg!AC$5:AD$241,2), -1)</f>
        <v>200.47900000000001</v>
      </c>
      <c r="AE143">
        <f>IFERROR(VLOOKUP($A143, CDS3Y_bbg!AD$5:AE$241,2), -1)</f>
        <v>41149</v>
      </c>
      <c r="AF143">
        <f>IFERROR(VLOOKUP($A143, CDS3Y_bbg!AE$5:AF$241,2), -1)</f>
        <v>47.878999999999998</v>
      </c>
      <c r="AG143">
        <f>IFERROR(VLOOKUP($A143, CDS3Y_bbg!AF$5:AG$241,2), -1)</f>
        <v>42004</v>
      </c>
      <c r="AH143">
        <f>IFERROR(VLOOKUP($A143, CDS3Y_bbg!AG$5:AH$241,2), -1)</f>
        <v>-1</v>
      </c>
      <c r="AI143">
        <f>IFERROR(VLOOKUP($A143, CDS3Y_bbg!AH$5:AI$241,2), -1)</f>
        <v>-1</v>
      </c>
      <c r="AJ143">
        <f>IFERROR(VLOOKUP($A143, CDS3Y_bbg!AI$5:AJ$241,2), -1)</f>
        <v>-1</v>
      </c>
      <c r="AK143">
        <f>IFERROR(VLOOKUP($A143, CDS3Y_bbg!AJ$5:AK$241,2), -1)</f>
        <v>-1</v>
      </c>
      <c r="AL143">
        <f>IFERROR(VLOOKUP($A143, CDS3Y_bbg!AK$5:AL$241,2), -1)</f>
        <v>-1</v>
      </c>
      <c r="AM143">
        <f>IFERROR(VLOOKUP($A143, CDS3Y_bbg!AL$5:AM$241,2), -1)</f>
        <v>-1</v>
      </c>
      <c r="AN143">
        <f>IFERROR(VLOOKUP($A143, CDS3Y_bbg!AM$5:AN$241,2), -1)</f>
        <v>-1</v>
      </c>
      <c r="AO143">
        <f>IFERROR(VLOOKUP($A143, CDS3Y_bbg!AN$5:AO$241,2), -1)</f>
        <v>43424</v>
      </c>
      <c r="AP143">
        <f>IFERROR(VLOOKUP($A143, CDS3Y_bbg!AO$5:AP$241,2), -1)</f>
        <v>-1</v>
      </c>
      <c r="AQ143">
        <f>IFERROR(VLOOKUP($A143, CDS3Y_bbg!AP$5:AQ$241,2), -1)</f>
        <v>44625</v>
      </c>
      <c r="AR143">
        <f>IFERROR(VLOOKUP($A143, CDS3Y_bbg!AQ$5:AR$241,2), -1)</f>
        <v>-1</v>
      </c>
      <c r="AS143">
        <f>IFERROR(VLOOKUP($A143, CDS3Y_bbg!AR$5:AS$241,2), -1)</f>
        <v>44626</v>
      </c>
      <c r="AT143">
        <f>IFERROR(VLOOKUP($A143, CDS3Y_bbg!AS$5:AT$241,2), -1)</f>
        <v>2.2189999999999999</v>
      </c>
      <c r="AU143">
        <f>IFERROR(VLOOKUP($A143, CDS3Y_bbg!AT$5:AU$241,2), -1)</f>
        <v>-1</v>
      </c>
      <c r="AV143">
        <f>IFERROR(VLOOKUP($A143, CDS3Y_bbg!AU$5:AV$241,2), -1)</f>
        <v>-1</v>
      </c>
      <c r="AW143">
        <f>IFERROR(VLOOKUP($A143, CDS3Y_bbg!AV$5:AW$241,2), -1)</f>
        <v>41863</v>
      </c>
      <c r="AX143">
        <f>IFERROR(VLOOKUP($A143, CDS3Y_bbg!AW$5:AX$241,2), -1)</f>
        <v>114.10899999999999</v>
      </c>
      <c r="AY143">
        <f>IFERROR(VLOOKUP($A143, CDS3Y_bbg!AX$5:AY$241,2), -1)</f>
        <v>43402</v>
      </c>
      <c r="AZ143">
        <f>IFERROR(VLOOKUP($A143, CDS3Y_bbg!AY$5:AZ$241,2), -1)</f>
        <v>134.71799999999999</v>
      </c>
      <c r="BA143">
        <f>IFERROR(VLOOKUP($A143, CDS3Y_bbg!AZ$5:BA$241,2), -1)</f>
        <v>-1</v>
      </c>
      <c r="BB143">
        <f>IFERROR(VLOOKUP($A143, CDS3Y_bbg!BA$5:BB$241,2), -1)</f>
        <v>-1</v>
      </c>
      <c r="BC143">
        <f>IFERROR(VLOOKUP($A143, CDS3Y_bbg!BB$5:BC$241,2), -1)</f>
        <v>41722</v>
      </c>
      <c r="BD143">
        <f>IFERROR(VLOOKUP($A143, CDS3Y_bbg!BC$5:BD$241,2), -1)</f>
        <v>-1</v>
      </c>
      <c r="BE143">
        <f>IFERROR(VLOOKUP($A143, CDS3Y_bbg!BD$5:BE$241,2), -1)</f>
        <v>-1</v>
      </c>
      <c r="BF143">
        <f>IFERROR(VLOOKUP($A143, CDS3Y_bbg!BE$5:BF$241,2), -1)</f>
        <v>-1</v>
      </c>
      <c r="BG143">
        <f>IFERROR(VLOOKUP($A143, CDS3Y_bbg!BF$5:BG$241,2), -1)</f>
        <v>-1</v>
      </c>
      <c r="BH143">
        <f>IFERROR(VLOOKUP($A143, CDS3Y_bbg!BG$5:BH$241,2), -1)</f>
        <v>-1</v>
      </c>
      <c r="BI143">
        <f>IFERROR(VLOOKUP($A143, CDS3Y_bbg!BH$5:BI$241,2), -1)</f>
        <v>43424</v>
      </c>
      <c r="BJ143">
        <f>IFERROR(VLOOKUP($A143, CDS3Y_bbg!BI$5:BJ$241,2), -1)</f>
        <v>-1</v>
      </c>
      <c r="BK143">
        <f>IFERROR(VLOOKUP($A143, CDS3Y_bbg!BJ$5:BK$241,2), -1)</f>
        <v>-1</v>
      </c>
      <c r="BL143">
        <f>IFERROR(VLOOKUP($A143, CDS3Y_bbg!BK$5:BL$241,2), -1)</f>
        <v>-1</v>
      </c>
      <c r="BM143">
        <f>IFERROR(VLOOKUP($A143, CDS3Y_bbg!BL$5:BM$241,2), -1)</f>
        <v>43424</v>
      </c>
      <c r="BN143">
        <f>IFERROR(VLOOKUP($A143, CDS3Y_bbg!BM$5:BN$241,2), -1)</f>
        <v>-1</v>
      </c>
      <c r="BO143">
        <f>IFERROR(VLOOKUP($A143, CDS3Y_bbg!BN$5:BO$241,2), -1)</f>
        <v>43426</v>
      </c>
      <c r="BP143">
        <f>IFERROR(VLOOKUP($A143, CDS3Y_bbg!BO$5:BP$241,2), -1)</f>
        <v>-1</v>
      </c>
      <c r="BQ143">
        <f>IFERROR(VLOOKUP($A143, CDS3Y_bbg!BP$5:BQ$241,2), -1)</f>
        <v>-1</v>
      </c>
      <c r="BR143">
        <f>IFERROR(VLOOKUP($A143, CDS3Y_bbg!BQ$5:BR$241,2), -1)</f>
        <v>-1</v>
      </c>
      <c r="BS143">
        <f>IFERROR(VLOOKUP($A143, CDS3Y_bbg!BR$5:BS$241,2), -1)</f>
        <v>43426</v>
      </c>
      <c r="BT143">
        <f>IFERROR(VLOOKUP($A143, CDS3Y_bbg!BS$5:BT$241,2), -1)</f>
        <v>-1</v>
      </c>
      <c r="BU143">
        <f>IFERROR(VLOOKUP($A143, CDS3Y_bbg!BT$5:BU$241,2), -1)</f>
        <v>-1</v>
      </c>
      <c r="BV143">
        <f>IFERROR(VLOOKUP($A143, CDS3Y_bbg!BU$5:BV$241,2), -1)</f>
        <v>-1</v>
      </c>
      <c r="BW143">
        <f>IFERROR(VLOOKUP($A143, CDS3Y_bbg!BV$5:BW$241,2), -1)</f>
        <v>41915</v>
      </c>
      <c r="BX143">
        <f>IFERROR(VLOOKUP($A143, CDS3Y_bbg!BW$5:BX$241,2), -1)</f>
        <v>130.83600000000001</v>
      </c>
      <c r="BY143">
        <f>IFERROR(VLOOKUP($A143, CDS3Y_bbg!BX$5:BY$241,2), -1)</f>
        <v>-1</v>
      </c>
      <c r="BZ143">
        <f>IFERROR(VLOOKUP($A143, CDS3Y_bbg!BY$5:BZ$241,2), -1)</f>
        <v>-1</v>
      </c>
      <c r="CA143">
        <f>IFERROR(VLOOKUP($A143, CDS3Y_bbg!BZ$5:CA$241,2), -1)</f>
        <v>41911</v>
      </c>
      <c r="CB143">
        <f>IFERROR(VLOOKUP($A143, CDS3Y_bbg!CA$5:CB$241,2), -1)</f>
        <v>239.279</v>
      </c>
      <c r="CC143">
        <f>IFERROR(VLOOKUP($A143, CDS3Y_bbg!CB$5:CC$241,2), -1)</f>
        <v>41912</v>
      </c>
      <c r="CD143">
        <f>IFERROR(VLOOKUP($A143, CDS3Y_bbg!CC$5:CD$241,2), -1)</f>
        <v>234.548</v>
      </c>
      <c r="CE143">
        <f>IFERROR(VLOOKUP($A143, CDS3Y_bbg!CD$5:CE$241,2), -1)</f>
        <v>43332</v>
      </c>
      <c r="CF143">
        <f>IFERROR(VLOOKUP($A143, CDS3Y_bbg!CE$5:CF$241,2), -1)</f>
        <v>175.56</v>
      </c>
      <c r="CG143">
        <f>IFERROR(VLOOKUP($A143, CDS3Y_bbg!CF$5:CG$241,2), -1)</f>
        <v>41893</v>
      </c>
      <c r="CH143">
        <f>IFERROR(VLOOKUP($A143, CDS3Y_bbg!CG$5:CH$241,2), -1)</f>
        <v>90.102999999999994</v>
      </c>
      <c r="CI143">
        <f>IFERROR(VLOOKUP($A143, CDS3Y_bbg!CH$5:CI$241,2), -1)</f>
        <v>-1</v>
      </c>
      <c r="CJ143">
        <f>IFERROR(VLOOKUP($A143, CDS3Y_bbg!CI$5:CJ$241,2), -1)</f>
        <v>-1</v>
      </c>
      <c r="CK143">
        <f>IFERROR(VLOOKUP($A143, CDS3Y_bbg!CJ$5:CK$241,2), -1)</f>
        <v>41844</v>
      </c>
      <c r="CL143">
        <f>IFERROR(VLOOKUP($A143, CDS3Y_bbg!CK$5:CL$241,2), -1)</f>
        <v>492.18900000000002</v>
      </c>
      <c r="CM143">
        <f>IFERROR(VLOOKUP($A143, CDS3Y_bbg!CL$5:CM$241,2), -1)</f>
        <v>-1</v>
      </c>
      <c r="CN143">
        <f>IFERROR(VLOOKUP($A143, CDS3Y_bbg!CM$5:CN$241,2), -1)</f>
        <v>-1</v>
      </c>
    </row>
    <row r="144" spans="1:92" x14ac:dyDescent="0.25">
      <c r="A144" s="1">
        <v>40877</v>
      </c>
      <c r="B144">
        <f>IFERROR(VLOOKUP($A144, CDS3Y_bbg!A$5:B$241,2), -1)</f>
        <v>130.40700000000001</v>
      </c>
      <c r="C144">
        <f>IFERROR(VLOOKUP($A144, CDS3Y_bbg!B$5:C$241,2), -1)</f>
        <v>41831</v>
      </c>
      <c r="D144">
        <f>IFERROR(VLOOKUP($A144, CDS3Y_bbg!C$5:D$241,2), -1)</f>
        <v>368.63600000000002</v>
      </c>
      <c r="E144">
        <f>IFERROR(VLOOKUP($A144, CDS3Y_bbg!D$5:E$241,2), -1)</f>
        <v>44895</v>
      </c>
      <c r="F144">
        <f>IFERROR(VLOOKUP($A144, CDS3Y_bbg!E$5:F$241,2), -1)</f>
        <v>102.578</v>
      </c>
      <c r="G144">
        <f>IFERROR(VLOOKUP($A144, CDS3Y_bbg!F$5:G$241,2), -1)</f>
        <v>40360</v>
      </c>
      <c r="H144">
        <f>IFERROR(VLOOKUP($A144, CDS3Y_bbg!G$5:H$241,2), -1)</f>
        <v>-1</v>
      </c>
      <c r="I144">
        <f>IFERROR(VLOOKUP($A144, CDS3Y_bbg!H$5:I$241,2), -1)</f>
        <v>44834</v>
      </c>
      <c r="J144">
        <f>IFERROR(VLOOKUP($A144, CDS3Y_bbg!I$5:J$241,2), -1)</f>
        <v>123.125</v>
      </c>
      <c r="K144">
        <f>IFERROR(VLOOKUP($A144, CDS3Y_bbg!J$5:K$241,2), -1)</f>
        <v>41819</v>
      </c>
      <c r="L144">
        <f>IFERROR(VLOOKUP($A144, CDS3Y_bbg!K$5:L$241,2), -1)</f>
        <v>512.678</v>
      </c>
      <c r="M144">
        <f>IFERROR(VLOOKUP($A144, CDS3Y_bbg!L$5:M$241,2), -1)</f>
        <v>40469</v>
      </c>
      <c r="N144">
        <f>IFERROR(VLOOKUP($A144, CDS3Y_bbg!M$5:N$241,2), -1)</f>
        <v>-1</v>
      </c>
      <c r="O144">
        <f>IFERROR(VLOOKUP($A144, CDS3Y_bbg!N$5:O$241,2), -1)</f>
        <v>40289</v>
      </c>
      <c r="P144">
        <f>IFERROR(VLOOKUP($A144, CDS3Y_bbg!O$5:P$241,2), -1)</f>
        <v>-1</v>
      </c>
      <c r="Q144">
        <f>IFERROR(VLOOKUP($A144, CDS3Y_bbg!P$5:Q$241,2), -1)</f>
        <v>44377</v>
      </c>
      <c r="R144">
        <f>IFERROR(VLOOKUP($A144, CDS3Y_bbg!Q$5:R$241,2), -1)</f>
        <v>123.886</v>
      </c>
      <c r="S144">
        <f>IFERROR(VLOOKUP($A144, CDS3Y_bbg!R$5:S$241,2), -1)</f>
        <v>43337</v>
      </c>
      <c r="T144">
        <f>IFERROR(VLOOKUP($A144, CDS3Y_bbg!S$5:T$241,2), -1)</f>
        <v>133.465</v>
      </c>
      <c r="U144">
        <f>IFERROR(VLOOKUP($A144, CDS3Y_bbg!T$5:U$241,2), -1)</f>
        <v>42062</v>
      </c>
      <c r="V144">
        <f>IFERROR(VLOOKUP($A144, CDS3Y_bbg!U$5:V$241,2), -1)</f>
        <v>238.084</v>
      </c>
      <c r="W144">
        <f>IFERROR(VLOOKUP($A144, CDS3Y_bbg!V$5:W$241,2), -1)</f>
        <v>42283</v>
      </c>
      <c r="X144">
        <f>IFERROR(VLOOKUP($A144, CDS3Y_bbg!W$5:X$241,2), -1)</f>
        <v>209.167</v>
      </c>
      <c r="Y144">
        <f>IFERROR(VLOOKUP($A144, CDS3Y_bbg!X$5:Y$241,2), -1)</f>
        <v>44468</v>
      </c>
      <c r="Z144">
        <f>IFERROR(VLOOKUP($A144, CDS3Y_bbg!Y$5:Z$241,2), -1)</f>
        <v>159.97800000000001</v>
      </c>
      <c r="AA144">
        <f>IFERROR(VLOOKUP($A144, CDS3Y_bbg!Z$5:AA$241,2), -1)</f>
        <v>40481</v>
      </c>
      <c r="AB144">
        <f>IFERROR(VLOOKUP($A144, CDS3Y_bbg!AA$5:AB$241,2), -1)</f>
        <v>-1</v>
      </c>
      <c r="AC144">
        <f>IFERROR(VLOOKUP($A144, CDS3Y_bbg!AB$5:AC$241,2), -1)</f>
        <v>42676</v>
      </c>
      <c r="AD144">
        <f>IFERROR(VLOOKUP($A144, CDS3Y_bbg!AC$5:AD$241,2), -1)</f>
        <v>231.1</v>
      </c>
      <c r="AE144">
        <f>IFERROR(VLOOKUP($A144, CDS3Y_bbg!AD$5:AE$241,2), -1)</f>
        <v>41149</v>
      </c>
      <c r="AF144">
        <f>IFERROR(VLOOKUP($A144, CDS3Y_bbg!AE$5:AF$241,2), -1)</f>
        <v>69.320999999999998</v>
      </c>
      <c r="AG144">
        <f>IFERROR(VLOOKUP($A144, CDS3Y_bbg!AF$5:AG$241,2), -1)</f>
        <v>42004</v>
      </c>
      <c r="AH144">
        <f>IFERROR(VLOOKUP($A144, CDS3Y_bbg!AG$5:AH$241,2), -1)</f>
        <v>-1</v>
      </c>
      <c r="AI144">
        <f>IFERROR(VLOOKUP($A144, CDS3Y_bbg!AH$5:AI$241,2), -1)</f>
        <v>-1</v>
      </c>
      <c r="AJ144">
        <f>IFERROR(VLOOKUP($A144, CDS3Y_bbg!AI$5:AJ$241,2), -1)</f>
        <v>-1</v>
      </c>
      <c r="AK144">
        <f>IFERROR(VLOOKUP($A144, CDS3Y_bbg!AJ$5:AK$241,2), -1)</f>
        <v>-1</v>
      </c>
      <c r="AL144">
        <f>IFERROR(VLOOKUP($A144, CDS3Y_bbg!AK$5:AL$241,2), -1)</f>
        <v>-1</v>
      </c>
      <c r="AM144">
        <f>IFERROR(VLOOKUP($A144, CDS3Y_bbg!AL$5:AM$241,2), -1)</f>
        <v>-1</v>
      </c>
      <c r="AN144">
        <f>IFERROR(VLOOKUP($A144, CDS3Y_bbg!AM$5:AN$241,2), -1)</f>
        <v>-1</v>
      </c>
      <c r="AO144">
        <f>IFERROR(VLOOKUP($A144, CDS3Y_bbg!AN$5:AO$241,2), -1)</f>
        <v>43424</v>
      </c>
      <c r="AP144">
        <f>IFERROR(VLOOKUP($A144, CDS3Y_bbg!AO$5:AP$241,2), -1)</f>
        <v>-1</v>
      </c>
      <c r="AQ144">
        <f>IFERROR(VLOOKUP($A144, CDS3Y_bbg!AP$5:AQ$241,2), -1)</f>
        <v>44625</v>
      </c>
      <c r="AR144">
        <f>IFERROR(VLOOKUP($A144, CDS3Y_bbg!AQ$5:AR$241,2), -1)</f>
        <v>-1</v>
      </c>
      <c r="AS144">
        <f>IFERROR(VLOOKUP($A144, CDS3Y_bbg!AR$5:AS$241,2), -1)</f>
        <v>44626</v>
      </c>
      <c r="AT144">
        <f>IFERROR(VLOOKUP($A144, CDS3Y_bbg!AS$5:AT$241,2), -1)</f>
        <v>2.2189999999999999</v>
      </c>
      <c r="AU144">
        <f>IFERROR(VLOOKUP($A144, CDS3Y_bbg!AT$5:AU$241,2), -1)</f>
        <v>-1</v>
      </c>
      <c r="AV144">
        <f>IFERROR(VLOOKUP($A144, CDS3Y_bbg!AU$5:AV$241,2), -1)</f>
        <v>-1</v>
      </c>
      <c r="AW144">
        <f>IFERROR(VLOOKUP($A144, CDS3Y_bbg!AV$5:AW$241,2), -1)</f>
        <v>41863</v>
      </c>
      <c r="AX144">
        <f>IFERROR(VLOOKUP($A144, CDS3Y_bbg!AW$5:AX$241,2), -1)</f>
        <v>165.15</v>
      </c>
      <c r="AY144">
        <f>IFERROR(VLOOKUP($A144, CDS3Y_bbg!AX$5:AY$241,2), -1)</f>
        <v>43402</v>
      </c>
      <c r="AZ144">
        <f>IFERROR(VLOOKUP($A144, CDS3Y_bbg!AY$5:AZ$241,2), -1)</f>
        <v>134.71799999999999</v>
      </c>
      <c r="BA144">
        <f>IFERROR(VLOOKUP($A144, CDS3Y_bbg!AZ$5:BA$241,2), -1)</f>
        <v>-1</v>
      </c>
      <c r="BB144">
        <f>IFERROR(VLOOKUP($A144, CDS3Y_bbg!BA$5:BB$241,2), -1)</f>
        <v>-1</v>
      </c>
      <c r="BC144">
        <f>IFERROR(VLOOKUP($A144, CDS3Y_bbg!BB$5:BC$241,2), -1)</f>
        <v>41722</v>
      </c>
      <c r="BD144">
        <f>IFERROR(VLOOKUP($A144, CDS3Y_bbg!BC$5:BD$241,2), -1)</f>
        <v>-1</v>
      </c>
      <c r="BE144">
        <f>IFERROR(VLOOKUP($A144, CDS3Y_bbg!BD$5:BE$241,2), -1)</f>
        <v>-1</v>
      </c>
      <c r="BF144">
        <f>IFERROR(VLOOKUP($A144, CDS3Y_bbg!BE$5:BF$241,2), -1)</f>
        <v>-1</v>
      </c>
      <c r="BG144">
        <f>IFERROR(VLOOKUP($A144, CDS3Y_bbg!BF$5:BG$241,2), -1)</f>
        <v>-1</v>
      </c>
      <c r="BH144">
        <f>IFERROR(VLOOKUP($A144, CDS3Y_bbg!BG$5:BH$241,2), -1)</f>
        <v>-1</v>
      </c>
      <c r="BI144">
        <f>IFERROR(VLOOKUP($A144, CDS3Y_bbg!BH$5:BI$241,2), -1)</f>
        <v>43424</v>
      </c>
      <c r="BJ144">
        <f>IFERROR(VLOOKUP($A144, CDS3Y_bbg!BI$5:BJ$241,2), -1)</f>
        <v>-1</v>
      </c>
      <c r="BK144">
        <f>IFERROR(VLOOKUP($A144, CDS3Y_bbg!BJ$5:BK$241,2), -1)</f>
        <v>-1</v>
      </c>
      <c r="BL144">
        <f>IFERROR(VLOOKUP($A144, CDS3Y_bbg!BK$5:BL$241,2), -1)</f>
        <v>-1</v>
      </c>
      <c r="BM144">
        <f>IFERROR(VLOOKUP($A144, CDS3Y_bbg!BL$5:BM$241,2), -1)</f>
        <v>43424</v>
      </c>
      <c r="BN144">
        <f>IFERROR(VLOOKUP($A144, CDS3Y_bbg!BM$5:BN$241,2), -1)</f>
        <v>-1</v>
      </c>
      <c r="BO144">
        <f>IFERROR(VLOOKUP($A144, CDS3Y_bbg!BN$5:BO$241,2), -1)</f>
        <v>43426</v>
      </c>
      <c r="BP144">
        <f>IFERROR(VLOOKUP($A144, CDS3Y_bbg!BO$5:BP$241,2), -1)</f>
        <v>-1</v>
      </c>
      <c r="BQ144">
        <f>IFERROR(VLOOKUP($A144, CDS3Y_bbg!BP$5:BQ$241,2), -1)</f>
        <v>-1</v>
      </c>
      <c r="BR144">
        <f>IFERROR(VLOOKUP($A144, CDS3Y_bbg!BQ$5:BR$241,2), -1)</f>
        <v>-1</v>
      </c>
      <c r="BS144">
        <f>IFERROR(VLOOKUP($A144, CDS3Y_bbg!BR$5:BS$241,2), -1)</f>
        <v>43426</v>
      </c>
      <c r="BT144">
        <f>IFERROR(VLOOKUP($A144, CDS3Y_bbg!BS$5:BT$241,2), -1)</f>
        <v>-1</v>
      </c>
      <c r="BU144">
        <f>IFERROR(VLOOKUP($A144, CDS3Y_bbg!BT$5:BU$241,2), -1)</f>
        <v>-1</v>
      </c>
      <c r="BV144">
        <f>IFERROR(VLOOKUP($A144, CDS3Y_bbg!BU$5:BV$241,2), -1)</f>
        <v>-1</v>
      </c>
      <c r="BW144">
        <f>IFERROR(VLOOKUP($A144, CDS3Y_bbg!BV$5:BW$241,2), -1)</f>
        <v>41915</v>
      </c>
      <c r="BX144">
        <f>IFERROR(VLOOKUP($A144, CDS3Y_bbg!BW$5:BX$241,2), -1)</f>
        <v>159.09299999999999</v>
      </c>
      <c r="BY144">
        <f>IFERROR(VLOOKUP($A144, CDS3Y_bbg!BX$5:BY$241,2), -1)</f>
        <v>-1</v>
      </c>
      <c r="BZ144">
        <f>IFERROR(VLOOKUP($A144, CDS3Y_bbg!BY$5:BZ$241,2), -1)</f>
        <v>-1</v>
      </c>
      <c r="CA144">
        <f>IFERROR(VLOOKUP($A144, CDS3Y_bbg!BZ$5:CA$241,2), -1)</f>
        <v>41911</v>
      </c>
      <c r="CB144">
        <f>IFERROR(VLOOKUP($A144, CDS3Y_bbg!CA$5:CB$241,2), -1)</f>
        <v>317.67</v>
      </c>
      <c r="CC144">
        <f>IFERROR(VLOOKUP($A144, CDS3Y_bbg!CB$5:CC$241,2), -1)</f>
        <v>41912</v>
      </c>
      <c r="CD144">
        <f>IFERROR(VLOOKUP($A144, CDS3Y_bbg!CC$5:CD$241,2), -1)</f>
        <v>317.06</v>
      </c>
      <c r="CE144">
        <f>IFERROR(VLOOKUP($A144, CDS3Y_bbg!CD$5:CE$241,2), -1)</f>
        <v>43332</v>
      </c>
      <c r="CF144">
        <f>IFERROR(VLOOKUP($A144, CDS3Y_bbg!CE$5:CF$241,2), -1)</f>
        <v>254.04499999999999</v>
      </c>
      <c r="CG144">
        <f>IFERROR(VLOOKUP($A144, CDS3Y_bbg!CF$5:CG$241,2), -1)</f>
        <v>41893</v>
      </c>
      <c r="CH144">
        <f>IFERROR(VLOOKUP($A144, CDS3Y_bbg!CG$5:CH$241,2), -1)</f>
        <v>150.94300000000001</v>
      </c>
      <c r="CI144">
        <f>IFERROR(VLOOKUP($A144, CDS3Y_bbg!CH$5:CI$241,2), -1)</f>
        <v>-1</v>
      </c>
      <c r="CJ144">
        <f>IFERROR(VLOOKUP($A144, CDS3Y_bbg!CI$5:CJ$241,2), -1)</f>
        <v>-1</v>
      </c>
      <c r="CK144">
        <f>IFERROR(VLOOKUP($A144, CDS3Y_bbg!CJ$5:CK$241,2), -1)</f>
        <v>41844</v>
      </c>
      <c r="CL144">
        <f>IFERROR(VLOOKUP($A144, CDS3Y_bbg!CK$5:CL$241,2), -1)</f>
        <v>567.40700000000004</v>
      </c>
      <c r="CM144">
        <f>IFERROR(VLOOKUP($A144, CDS3Y_bbg!CL$5:CM$241,2), -1)</f>
        <v>-1</v>
      </c>
      <c r="CN144">
        <f>IFERROR(VLOOKUP($A144, CDS3Y_bbg!CM$5:CN$241,2), -1)</f>
        <v>-1</v>
      </c>
    </row>
    <row r="145" spans="1:92" x14ac:dyDescent="0.25">
      <c r="A145" s="1">
        <v>40907</v>
      </c>
      <c r="B145">
        <f>IFERROR(VLOOKUP($A145, CDS3Y_bbg!A$5:B$241,2), -1)</f>
        <v>125.929</v>
      </c>
      <c r="C145">
        <f>IFERROR(VLOOKUP($A145, CDS3Y_bbg!B$5:C$241,2), -1)</f>
        <v>41831</v>
      </c>
      <c r="D145">
        <f>IFERROR(VLOOKUP($A145, CDS3Y_bbg!C$5:D$241,2), -1)</f>
        <v>386.404</v>
      </c>
      <c r="E145">
        <f>IFERROR(VLOOKUP($A145, CDS3Y_bbg!D$5:E$241,2), -1)</f>
        <v>44895</v>
      </c>
      <c r="F145">
        <f>IFERROR(VLOOKUP($A145, CDS3Y_bbg!E$5:F$241,2), -1)</f>
        <v>107.467</v>
      </c>
      <c r="G145">
        <f>IFERROR(VLOOKUP($A145, CDS3Y_bbg!F$5:G$241,2), -1)</f>
        <v>40360</v>
      </c>
      <c r="H145">
        <f>IFERROR(VLOOKUP($A145, CDS3Y_bbg!G$5:H$241,2), -1)</f>
        <v>-1</v>
      </c>
      <c r="I145">
        <f>IFERROR(VLOOKUP($A145, CDS3Y_bbg!H$5:I$241,2), -1)</f>
        <v>44834</v>
      </c>
      <c r="J145">
        <f>IFERROR(VLOOKUP($A145, CDS3Y_bbg!I$5:J$241,2), -1)</f>
        <v>119.85</v>
      </c>
      <c r="K145">
        <f>IFERROR(VLOOKUP($A145, CDS3Y_bbg!J$5:K$241,2), -1)</f>
        <v>41819</v>
      </c>
      <c r="L145">
        <f>IFERROR(VLOOKUP($A145, CDS3Y_bbg!K$5:L$241,2), -1)</f>
        <v>517.221</v>
      </c>
      <c r="M145">
        <f>IFERROR(VLOOKUP($A145, CDS3Y_bbg!L$5:M$241,2), -1)</f>
        <v>40469</v>
      </c>
      <c r="N145">
        <f>IFERROR(VLOOKUP($A145, CDS3Y_bbg!M$5:N$241,2), -1)</f>
        <v>-1</v>
      </c>
      <c r="O145">
        <f>IFERROR(VLOOKUP($A145, CDS3Y_bbg!N$5:O$241,2), -1)</f>
        <v>40289</v>
      </c>
      <c r="P145">
        <f>IFERROR(VLOOKUP($A145, CDS3Y_bbg!O$5:P$241,2), -1)</f>
        <v>-1</v>
      </c>
      <c r="Q145">
        <f>IFERROR(VLOOKUP($A145, CDS3Y_bbg!P$5:Q$241,2), -1)</f>
        <v>44377</v>
      </c>
      <c r="R145">
        <f>IFERROR(VLOOKUP($A145, CDS3Y_bbg!Q$5:R$241,2), -1)</f>
        <v>116.307</v>
      </c>
      <c r="S145">
        <f>IFERROR(VLOOKUP($A145, CDS3Y_bbg!R$5:S$241,2), -1)</f>
        <v>43337</v>
      </c>
      <c r="T145">
        <f>IFERROR(VLOOKUP($A145, CDS3Y_bbg!S$5:T$241,2), -1)</f>
        <v>133.465</v>
      </c>
      <c r="U145">
        <f>IFERROR(VLOOKUP($A145, CDS3Y_bbg!T$5:U$241,2), -1)</f>
        <v>42062</v>
      </c>
      <c r="V145">
        <f>IFERROR(VLOOKUP($A145, CDS3Y_bbg!U$5:V$241,2), -1)</f>
        <v>241.92699999999999</v>
      </c>
      <c r="W145">
        <f>IFERROR(VLOOKUP($A145, CDS3Y_bbg!V$5:W$241,2), -1)</f>
        <v>42283</v>
      </c>
      <c r="X145">
        <f>IFERROR(VLOOKUP($A145, CDS3Y_bbg!W$5:X$241,2), -1)</f>
        <v>250.49799999999999</v>
      </c>
      <c r="Y145">
        <f>IFERROR(VLOOKUP($A145, CDS3Y_bbg!X$5:Y$241,2), -1)</f>
        <v>44468</v>
      </c>
      <c r="Z145">
        <f>IFERROR(VLOOKUP($A145, CDS3Y_bbg!Y$5:Z$241,2), -1)</f>
        <v>166.07</v>
      </c>
      <c r="AA145">
        <f>IFERROR(VLOOKUP($A145, CDS3Y_bbg!Z$5:AA$241,2), -1)</f>
        <v>40481</v>
      </c>
      <c r="AB145">
        <f>IFERROR(VLOOKUP($A145, CDS3Y_bbg!AA$5:AB$241,2), -1)</f>
        <v>-1</v>
      </c>
      <c r="AC145">
        <f>IFERROR(VLOOKUP($A145, CDS3Y_bbg!AB$5:AC$241,2), -1)</f>
        <v>42676</v>
      </c>
      <c r="AD145">
        <f>IFERROR(VLOOKUP($A145, CDS3Y_bbg!AC$5:AD$241,2), -1)</f>
        <v>244.97200000000001</v>
      </c>
      <c r="AE145">
        <f>IFERROR(VLOOKUP($A145, CDS3Y_bbg!AD$5:AE$241,2), -1)</f>
        <v>41149</v>
      </c>
      <c r="AF145">
        <f>IFERROR(VLOOKUP($A145, CDS3Y_bbg!AE$5:AF$241,2), -1)</f>
        <v>63.622</v>
      </c>
      <c r="AG145">
        <f>IFERROR(VLOOKUP($A145, CDS3Y_bbg!AF$5:AG$241,2), -1)</f>
        <v>42004</v>
      </c>
      <c r="AH145">
        <f>IFERROR(VLOOKUP($A145, CDS3Y_bbg!AG$5:AH$241,2), -1)</f>
        <v>-1</v>
      </c>
      <c r="AI145">
        <f>IFERROR(VLOOKUP($A145, CDS3Y_bbg!AH$5:AI$241,2), -1)</f>
        <v>-1</v>
      </c>
      <c r="AJ145">
        <f>IFERROR(VLOOKUP($A145, CDS3Y_bbg!AI$5:AJ$241,2), -1)</f>
        <v>-1</v>
      </c>
      <c r="AK145">
        <f>IFERROR(VLOOKUP($A145, CDS3Y_bbg!AJ$5:AK$241,2), -1)</f>
        <v>-1</v>
      </c>
      <c r="AL145">
        <f>IFERROR(VLOOKUP($A145, CDS3Y_bbg!AK$5:AL$241,2), -1)</f>
        <v>-1</v>
      </c>
      <c r="AM145">
        <f>IFERROR(VLOOKUP($A145, CDS3Y_bbg!AL$5:AM$241,2), -1)</f>
        <v>-1</v>
      </c>
      <c r="AN145">
        <f>IFERROR(VLOOKUP($A145, CDS3Y_bbg!AM$5:AN$241,2), -1)</f>
        <v>-1</v>
      </c>
      <c r="AO145">
        <f>IFERROR(VLOOKUP($A145, CDS3Y_bbg!AN$5:AO$241,2), -1)</f>
        <v>43424</v>
      </c>
      <c r="AP145">
        <f>IFERROR(VLOOKUP($A145, CDS3Y_bbg!AO$5:AP$241,2), -1)</f>
        <v>-1</v>
      </c>
      <c r="AQ145">
        <f>IFERROR(VLOOKUP($A145, CDS3Y_bbg!AP$5:AQ$241,2), -1)</f>
        <v>44625</v>
      </c>
      <c r="AR145">
        <f>IFERROR(VLOOKUP($A145, CDS3Y_bbg!AQ$5:AR$241,2), -1)</f>
        <v>-1</v>
      </c>
      <c r="AS145">
        <f>IFERROR(VLOOKUP($A145, CDS3Y_bbg!AR$5:AS$241,2), -1)</f>
        <v>44626</v>
      </c>
      <c r="AT145">
        <f>IFERROR(VLOOKUP($A145, CDS3Y_bbg!AS$5:AT$241,2), -1)</f>
        <v>2.2189999999999999</v>
      </c>
      <c r="AU145">
        <f>IFERROR(VLOOKUP($A145, CDS3Y_bbg!AT$5:AU$241,2), -1)</f>
        <v>-1</v>
      </c>
      <c r="AV145">
        <f>IFERROR(VLOOKUP($A145, CDS3Y_bbg!AU$5:AV$241,2), -1)</f>
        <v>-1</v>
      </c>
      <c r="AW145">
        <f>IFERROR(VLOOKUP($A145, CDS3Y_bbg!AV$5:AW$241,2), -1)</f>
        <v>41863</v>
      </c>
      <c r="AX145">
        <f>IFERROR(VLOOKUP($A145, CDS3Y_bbg!AW$5:AX$241,2), -1)</f>
        <v>166.93299999999999</v>
      </c>
      <c r="AY145">
        <f>IFERROR(VLOOKUP($A145, CDS3Y_bbg!AX$5:AY$241,2), -1)</f>
        <v>43402</v>
      </c>
      <c r="AZ145">
        <f>IFERROR(VLOOKUP($A145, CDS3Y_bbg!AY$5:AZ$241,2), -1)</f>
        <v>134.71799999999999</v>
      </c>
      <c r="BA145">
        <f>IFERROR(VLOOKUP($A145, CDS3Y_bbg!AZ$5:BA$241,2), -1)</f>
        <v>-1</v>
      </c>
      <c r="BB145">
        <f>IFERROR(VLOOKUP($A145, CDS3Y_bbg!BA$5:BB$241,2), -1)</f>
        <v>-1</v>
      </c>
      <c r="BC145">
        <f>IFERROR(VLOOKUP($A145, CDS3Y_bbg!BB$5:BC$241,2), -1)</f>
        <v>41722</v>
      </c>
      <c r="BD145">
        <f>IFERROR(VLOOKUP($A145, CDS3Y_bbg!BC$5:BD$241,2), -1)</f>
        <v>-1</v>
      </c>
      <c r="BE145">
        <f>IFERROR(VLOOKUP($A145, CDS3Y_bbg!BD$5:BE$241,2), -1)</f>
        <v>-1</v>
      </c>
      <c r="BF145">
        <f>IFERROR(VLOOKUP($A145, CDS3Y_bbg!BE$5:BF$241,2), -1)</f>
        <v>-1</v>
      </c>
      <c r="BG145">
        <f>IFERROR(VLOOKUP($A145, CDS3Y_bbg!BF$5:BG$241,2), -1)</f>
        <v>-1</v>
      </c>
      <c r="BH145">
        <f>IFERROR(VLOOKUP($A145, CDS3Y_bbg!BG$5:BH$241,2), -1)</f>
        <v>-1</v>
      </c>
      <c r="BI145">
        <f>IFERROR(VLOOKUP($A145, CDS3Y_bbg!BH$5:BI$241,2), -1)</f>
        <v>43424</v>
      </c>
      <c r="BJ145">
        <f>IFERROR(VLOOKUP($A145, CDS3Y_bbg!BI$5:BJ$241,2), -1)</f>
        <v>-1</v>
      </c>
      <c r="BK145">
        <f>IFERROR(VLOOKUP($A145, CDS3Y_bbg!BJ$5:BK$241,2), -1)</f>
        <v>-1</v>
      </c>
      <c r="BL145">
        <f>IFERROR(VLOOKUP($A145, CDS3Y_bbg!BK$5:BL$241,2), -1)</f>
        <v>-1</v>
      </c>
      <c r="BM145">
        <f>IFERROR(VLOOKUP($A145, CDS3Y_bbg!BL$5:BM$241,2), -1)</f>
        <v>43424</v>
      </c>
      <c r="BN145">
        <f>IFERROR(VLOOKUP($A145, CDS3Y_bbg!BM$5:BN$241,2), -1)</f>
        <v>-1</v>
      </c>
      <c r="BO145">
        <f>IFERROR(VLOOKUP($A145, CDS3Y_bbg!BN$5:BO$241,2), -1)</f>
        <v>43426</v>
      </c>
      <c r="BP145">
        <f>IFERROR(VLOOKUP($A145, CDS3Y_bbg!BO$5:BP$241,2), -1)</f>
        <v>-1</v>
      </c>
      <c r="BQ145">
        <f>IFERROR(VLOOKUP($A145, CDS3Y_bbg!BP$5:BQ$241,2), -1)</f>
        <v>-1</v>
      </c>
      <c r="BR145">
        <f>IFERROR(VLOOKUP($A145, CDS3Y_bbg!BQ$5:BR$241,2), -1)</f>
        <v>-1</v>
      </c>
      <c r="BS145">
        <f>IFERROR(VLOOKUP($A145, CDS3Y_bbg!BR$5:BS$241,2), -1)</f>
        <v>43426</v>
      </c>
      <c r="BT145">
        <f>IFERROR(VLOOKUP($A145, CDS3Y_bbg!BS$5:BT$241,2), -1)</f>
        <v>-1</v>
      </c>
      <c r="BU145">
        <f>IFERROR(VLOOKUP($A145, CDS3Y_bbg!BT$5:BU$241,2), -1)</f>
        <v>-1</v>
      </c>
      <c r="BV145">
        <f>IFERROR(VLOOKUP($A145, CDS3Y_bbg!BU$5:BV$241,2), -1)</f>
        <v>-1</v>
      </c>
      <c r="BW145">
        <f>IFERROR(VLOOKUP($A145, CDS3Y_bbg!BV$5:BW$241,2), -1)</f>
        <v>41915</v>
      </c>
      <c r="BX145">
        <f>IFERROR(VLOOKUP($A145, CDS3Y_bbg!BW$5:BX$241,2), -1)</f>
        <v>151.18799999999999</v>
      </c>
      <c r="BY145">
        <f>IFERROR(VLOOKUP($A145, CDS3Y_bbg!BX$5:BY$241,2), -1)</f>
        <v>-1</v>
      </c>
      <c r="BZ145">
        <f>IFERROR(VLOOKUP($A145, CDS3Y_bbg!BY$5:BZ$241,2), -1)</f>
        <v>-1</v>
      </c>
      <c r="CA145">
        <f>IFERROR(VLOOKUP($A145, CDS3Y_bbg!BZ$5:CA$241,2), -1)</f>
        <v>41911</v>
      </c>
      <c r="CB145">
        <f>IFERROR(VLOOKUP($A145, CDS3Y_bbg!CA$5:CB$241,2), -1)</f>
        <v>344.90600000000001</v>
      </c>
      <c r="CC145">
        <f>IFERROR(VLOOKUP($A145, CDS3Y_bbg!CB$5:CC$241,2), -1)</f>
        <v>41912</v>
      </c>
      <c r="CD145">
        <f>IFERROR(VLOOKUP($A145, CDS3Y_bbg!CC$5:CD$241,2), -1)</f>
        <v>345.16699999999997</v>
      </c>
      <c r="CE145">
        <f>IFERROR(VLOOKUP($A145, CDS3Y_bbg!CD$5:CE$241,2), -1)</f>
        <v>43332</v>
      </c>
      <c r="CF145">
        <f>IFERROR(VLOOKUP($A145, CDS3Y_bbg!CE$5:CF$241,2), -1)</f>
        <v>262.75299999999999</v>
      </c>
      <c r="CG145">
        <f>IFERROR(VLOOKUP($A145, CDS3Y_bbg!CF$5:CG$241,2), -1)</f>
        <v>41893</v>
      </c>
      <c r="CH145">
        <f>IFERROR(VLOOKUP($A145, CDS3Y_bbg!CG$5:CH$241,2), -1)</f>
        <v>154.905</v>
      </c>
      <c r="CI145">
        <f>IFERROR(VLOOKUP($A145, CDS3Y_bbg!CH$5:CI$241,2), -1)</f>
        <v>-1</v>
      </c>
      <c r="CJ145">
        <f>IFERROR(VLOOKUP($A145, CDS3Y_bbg!CI$5:CJ$241,2), -1)</f>
        <v>-1</v>
      </c>
      <c r="CK145">
        <f>IFERROR(VLOOKUP($A145, CDS3Y_bbg!CJ$5:CK$241,2), -1)</f>
        <v>41844</v>
      </c>
      <c r="CL145">
        <f>IFERROR(VLOOKUP($A145, CDS3Y_bbg!CK$5:CL$241,2), -1)</f>
        <v>608.57399999999996</v>
      </c>
      <c r="CM145">
        <f>IFERROR(VLOOKUP($A145, CDS3Y_bbg!CL$5:CM$241,2), -1)</f>
        <v>-1</v>
      </c>
      <c r="CN145">
        <f>IFERROR(VLOOKUP($A145, CDS3Y_bbg!CM$5:CN$241,2), -1)</f>
        <v>-1</v>
      </c>
    </row>
    <row r="146" spans="1:92" x14ac:dyDescent="0.25">
      <c r="A146" s="1">
        <v>40939</v>
      </c>
      <c r="B146">
        <f>IFERROR(VLOOKUP($A146, CDS3Y_bbg!A$5:B$241,2), -1)</f>
        <v>111.77</v>
      </c>
      <c r="C146">
        <f>IFERROR(VLOOKUP($A146, CDS3Y_bbg!B$5:C$241,2), -1)</f>
        <v>41831</v>
      </c>
      <c r="D146">
        <f>IFERROR(VLOOKUP($A146, CDS3Y_bbg!C$5:D$241,2), -1)</f>
        <v>306.65600000000001</v>
      </c>
      <c r="E146">
        <f>IFERROR(VLOOKUP($A146, CDS3Y_bbg!D$5:E$241,2), -1)</f>
        <v>44895</v>
      </c>
      <c r="F146">
        <f>IFERROR(VLOOKUP($A146, CDS3Y_bbg!E$5:F$241,2), -1)</f>
        <v>88.204999999999998</v>
      </c>
      <c r="G146">
        <f>IFERROR(VLOOKUP($A146, CDS3Y_bbg!F$5:G$241,2), -1)</f>
        <v>40360</v>
      </c>
      <c r="H146">
        <f>IFERROR(VLOOKUP($A146, CDS3Y_bbg!G$5:H$241,2), -1)</f>
        <v>-1</v>
      </c>
      <c r="I146">
        <f>IFERROR(VLOOKUP($A146, CDS3Y_bbg!H$5:I$241,2), -1)</f>
        <v>44834</v>
      </c>
      <c r="J146">
        <f>IFERROR(VLOOKUP($A146, CDS3Y_bbg!I$5:J$241,2), -1)</f>
        <v>103.244</v>
      </c>
      <c r="K146">
        <f>IFERROR(VLOOKUP($A146, CDS3Y_bbg!J$5:K$241,2), -1)</f>
        <v>41819</v>
      </c>
      <c r="L146">
        <f>IFERROR(VLOOKUP($A146, CDS3Y_bbg!K$5:L$241,2), -1)</f>
        <v>458.46100000000001</v>
      </c>
      <c r="M146">
        <f>IFERROR(VLOOKUP($A146, CDS3Y_bbg!L$5:M$241,2), -1)</f>
        <v>40469</v>
      </c>
      <c r="N146">
        <f>IFERROR(VLOOKUP($A146, CDS3Y_bbg!M$5:N$241,2), -1)</f>
        <v>-1</v>
      </c>
      <c r="O146">
        <f>IFERROR(VLOOKUP($A146, CDS3Y_bbg!N$5:O$241,2), -1)</f>
        <v>40289</v>
      </c>
      <c r="P146">
        <f>IFERROR(VLOOKUP($A146, CDS3Y_bbg!O$5:P$241,2), -1)</f>
        <v>-1</v>
      </c>
      <c r="Q146">
        <f>IFERROR(VLOOKUP($A146, CDS3Y_bbg!P$5:Q$241,2), -1)</f>
        <v>44377</v>
      </c>
      <c r="R146">
        <f>IFERROR(VLOOKUP($A146, CDS3Y_bbg!Q$5:R$241,2), -1)</f>
        <v>105.892</v>
      </c>
      <c r="S146">
        <f>IFERROR(VLOOKUP($A146, CDS3Y_bbg!R$5:S$241,2), -1)</f>
        <v>43337</v>
      </c>
      <c r="T146">
        <f>IFERROR(VLOOKUP($A146, CDS3Y_bbg!S$5:T$241,2), -1)</f>
        <v>133.465</v>
      </c>
      <c r="U146">
        <f>IFERROR(VLOOKUP($A146, CDS3Y_bbg!T$5:U$241,2), -1)</f>
        <v>42062</v>
      </c>
      <c r="V146">
        <f>IFERROR(VLOOKUP($A146, CDS3Y_bbg!U$5:V$241,2), -1)</f>
        <v>205.73699999999999</v>
      </c>
      <c r="W146">
        <f>IFERROR(VLOOKUP($A146, CDS3Y_bbg!V$5:W$241,2), -1)</f>
        <v>42283</v>
      </c>
      <c r="X146">
        <f>IFERROR(VLOOKUP($A146, CDS3Y_bbg!W$5:X$241,2), -1)</f>
        <v>197.32400000000001</v>
      </c>
      <c r="Y146">
        <f>IFERROR(VLOOKUP($A146, CDS3Y_bbg!X$5:Y$241,2), -1)</f>
        <v>44468</v>
      </c>
      <c r="Z146">
        <f>IFERROR(VLOOKUP($A146, CDS3Y_bbg!Y$5:Z$241,2), -1)</f>
        <v>150.32300000000001</v>
      </c>
      <c r="AA146">
        <f>IFERROR(VLOOKUP($A146, CDS3Y_bbg!Z$5:AA$241,2), -1)</f>
        <v>40481</v>
      </c>
      <c r="AB146">
        <f>IFERROR(VLOOKUP($A146, CDS3Y_bbg!AA$5:AB$241,2), -1)</f>
        <v>-1</v>
      </c>
      <c r="AC146">
        <f>IFERROR(VLOOKUP($A146, CDS3Y_bbg!AB$5:AC$241,2), -1)</f>
        <v>42676</v>
      </c>
      <c r="AD146">
        <f>IFERROR(VLOOKUP($A146, CDS3Y_bbg!AC$5:AD$241,2), -1)</f>
        <v>236.48500000000001</v>
      </c>
      <c r="AE146">
        <f>IFERROR(VLOOKUP($A146, CDS3Y_bbg!AD$5:AE$241,2), -1)</f>
        <v>41149</v>
      </c>
      <c r="AF146">
        <f>IFERROR(VLOOKUP($A146, CDS3Y_bbg!AE$5:AF$241,2), -1)</f>
        <v>63.622</v>
      </c>
      <c r="AG146">
        <f>IFERROR(VLOOKUP($A146, CDS3Y_bbg!AF$5:AG$241,2), -1)</f>
        <v>42004</v>
      </c>
      <c r="AH146">
        <f>IFERROR(VLOOKUP($A146, CDS3Y_bbg!AG$5:AH$241,2), -1)</f>
        <v>-1</v>
      </c>
      <c r="AI146">
        <f>IFERROR(VLOOKUP($A146, CDS3Y_bbg!AH$5:AI$241,2), -1)</f>
        <v>-1</v>
      </c>
      <c r="AJ146">
        <f>IFERROR(VLOOKUP($A146, CDS3Y_bbg!AI$5:AJ$241,2), -1)</f>
        <v>-1</v>
      </c>
      <c r="AK146">
        <f>IFERROR(VLOOKUP($A146, CDS3Y_bbg!AJ$5:AK$241,2), -1)</f>
        <v>-1</v>
      </c>
      <c r="AL146">
        <f>IFERROR(VLOOKUP($A146, CDS3Y_bbg!AK$5:AL$241,2), -1)</f>
        <v>-1</v>
      </c>
      <c r="AM146">
        <f>IFERROR(VLOOKUP($A146, CDS3Y_bbg!AL$5:AM$241,2), -1)</f>
        <v>-1</v>
      </c>
      <c r="AN146">
        <f>IFERROR(VLOOKUP($A146, CDS3Y_bbg!AM$5:AN$241,2), -1)</f>
        <v>-1</v>
      </c>
      <c r="AO146">
        <f>IFERROR(VLOOKUP($A146, CDS3Y_bbg!AN$5:AO$241,2), -1)</f>
        <v>43424</v>
      </c>
      <c r="AP146">
        <f>IFERROR(VLOOKUP($A146, CDS3Y_bbg!AO$5:AP$241,2), -1)</f>
        <v>-1</v>
      </c>
      <c r="AQ146">
        <f>IFERROR(VLOOKUP($A146, CDS3Y_bbg!AP$5:AQ$241,2), -1)</f>
        <v>44625</v>
      </c>
      <c r="AR146">
        <f>IFERROR(VLOOKUP($A146, CDS3Y_bbg!AQ$5:AR$241,2), -1)</f>
        <v>-1</v>
      </c>
      <c r="AS146">
        <f>IFERROR(VLOOKUP($A146, CDS3Y_bbg!AR$5:AS$241,2), -1)</f>
        <v>44626</v>
      </c>
      <c r="AT146">
        <f>IFERROR(VLOOKUP($A146, CDS3Y_bbg!AS$5:AT$241,2), -1)</f>
        <v>2.2189999999999999</v>
      </c>
      <c r="AU146">
        <f>IFERROR(VLOOKUP($A146, CDS3Y_bbg!AT$5:AU$241,2), -1)</f>
        <v>-1</v>
      </c>
      <c r="AV146">
        <f>IFERROR(VLOOKUP($A146, CDS3Y_bbg!AU$5:AV$241,2), -1)</f>
        <v>-1</v>
      </c>
      <c r="AW146">
        <f>IFERROR(VLOOKUP($A146, CDS3Y_bbg!AV$5:AW$241,2), -1)</f>
        <v>41863</v>
      </c>
      <c r="AX146">
        <f>IFERROR(VLOOKUP($A146, CDS3Y_bbg!AW$5:AX$241,2), -1)</f>
        <v>159.66999999999999</v>
      </c>
      <c r="AY146">
        <f>IFERROR(VLOOKUP($A146, CDS3Y_bbg!AX$5:AY$241,2), -1)</f>
        <v>43402</v>
      </c>
      <c r="AZ146">
        <f>IFERROR(VLOOKUP($A146, CDS3Y_bbg!AY$5:AZ$241,2), -1)</f>
        <v>134.71799999999999</v>
      </c>
      <c r="BA146">
        <f>IFERROR(VLOOKUP($A146, CDS3Y_bbg!AZ$5:BA$241,2), -1)</f>
        <v>-1</v>
      </c>
      <c r="BB146">
        <f>IFERROR(VLOOKUP($A146, CDS3Y_bbg!BA$5:BB$241,2), -1)</f>
        <v>-1</v>
      </c>
      <c r="BC146">
        <f>IFERROR(VLOOKUP($A146, CDS3Y_bbg!BB$5:BC$241,2), -1)</f>
        <v>41722</v>
      </c>
      <c r="BD146">
        <f>IFERROR(VLOOKUP($A146, CDS3Y_bbg!BC$5:BD$241,2), -1)</f>
        <v>-1</v>
      </c>
      <c r="BE146">
        <f>IFERROR(VLOOKUP($A146, CDS3Y_bbg!BD$5:BE$241,2), -1)</f>
        <v>-1</v>
      </c>
      <c r="BF146">
        <f>IFERROR(VLOOKUP($A146, CDS3Y_bbg!BE$5:BF$241,2), -1)</f>
        <v>-1</v>
      </c>
      <c r="BG146">
        <f>IFERROR(VLOOKUP($A146, CDS3Y_bbg!BF$5:BG$241,2), -1)</f>
        <v>-1</v>
      </c>
      <c r="BH146">
        <f>IFERROR(VLOOKUP($A146, CDS3Y_bbg!BG$5:BH$241,2), -1)</f>
        <v>-1</v>
      </c>
      <c r="BI146">
        <f>IFERROR(VLOOKUP($A146, CDS3Y_bbg!BH$5:BI$241,2), -1)</f>
        <v>43424</v>
      </c>
      <c r="BJ146">
        <f>IFERROR(VLOOKUP($A146, CDS3Y_bbg!BI$5:BJ$241,2), -1)</f>
        <v>-1</v>
      </c>
      <c r="BK146">
        <f>IFERROR(VLOOKUP($A146, CDS3Y_bbg!BJ$5:BK$241,2), -1)</f>
        <v>-1</v>
      </c>
      <c r="BL146">
        <f>IFERROR(VLOOKUP($A146, CDS3Y_bbg!BK$5:BL$241,2), -1)</f>
        <v>-1</v>
      </c>
      <c r="BM146">
        <f>IFERROR(VLOOKUP($A146, CDS3Y_bbg!BL$5:BM$241,2), -1)</f>
        <v>43424</v>
      </c>
      <c r="BN146">
        <f>IFERROR(VLOOKUP($A146, CDS3Y_bbg!BM$5:BN$241,2), -1)</f>
        <v>-1</v>
      </c>
      <c r="BO146">
        <f>IFERROR(VLOOKUP($A146, CDS3Y_bbg!BN$5:BO$241,2), -1)</f>
        <v>43426</v>
      </c>
      <c r="BP146">
        <f>IFERROR(VLOOKUP($A146, CDS3Y_bbg!BO$5:BP$241,2), -1)</f>
        <v>-1</v>
      </c>
      <c r="BQ146">
        <f>IFERROR(VLOOKUP($A146, CDS3Y_bbg!BP$5:BQ$241,2), -1)</f>
        <v>-1</v>
      </c>
      <c r="BR146">
        <f>IFERROR(VLOOKUP($A146, CDS3Y_bbg!BQ$5:BR$241,2), -1)</f>
        <v>-1</v>
      </c>
      <c r="BS146">
        <f>IFERROR(VLOOKUP($A146, CDS3Y_bbg!BR$5:BS$241,2), -1)</f>
        <v>43426</v>
      </c>
      <c r="BT146">
        <f>IFERROR(VLOOKUP($A146, CDS3Y_bbg!BS$5:BT$241,2), -1)</f>
        <v>-1</v>
      </c>
      <c r="BU146">
        <f>IFERROR(VLOOKUP($A146, CDS3Y_bbg!BT$5:BU$241,2), -1)</f>
        <v>-1</v>
      </c>
      <c r="BV146">
        <f>IFERROR(VLOOKUP($A146, CDS3Y_bbg!BU$5:BV$241,2), -1)</f>
        <v>-1</v>
      </c>
      <c r="BW146">
        <f>IFERROR(VLOOKUP($A146, CDS3Y_bbg!BV$5:BW$241,2), -1)</f>
        <v>41915</v>
      </c>
      <c r="BX146">
        <f>IFERROR(VLOOKUP($A146, CDS3Y_bbg!BW$5:BX$241,2), -1)</f>
        <v>118.13500000000001</v>
      </c>
      <c r="BY146">
        <f>IFERROR(VLOOKUP($A146, CDS3Y_bbg!BX$5:BY$241,2), -1)</f>
        <v>-1</v>
      </c>
      <c r="BZ146">
        <f>IFERROR(VLOOKUP($A146, CDS3Y_bbg!BY$5:BZ$241,2), -1)</f>
        <v>-1</v>
      </c>
      <c r="CA146">
        <f>IFERROR(VLOOKUP($A146, CDS3Y_bbg!BZ$5:CA$241,2), -1)</f>
        <v>41911</v>
      </c>
      <c r="CB146">
        <f>IFERROR(VLOOKUP($A146, CDS3Y_bbg!CA$5:CB$241,2), -1)</f>
        <v>291.803</v>
      </c>
      <c r="CC146">
        <f>IFERROR(VLOOKUP($A146, CDS3Y_bbg!CB$5:CC$241,2), -1)</f>
        <v>41912</v>
      </c>
      <c r="CD146">
        <f>IFERROR(VLOOKUP($A146, CDS3Y_bbg!CC$5:CD$241,2), -1)</f>
        <v>298.50799999999998</v>
      </c>
      <c r="CE146">
        <f>IFERROR(VLOOKUP($A146, CDS3Y_bbg!CD$5:CE$241,2), -1)</f>
        <v>43332</v>
      </c>
      <c r="CF146">
        <f>IFERROR(VLOOKUP($A146, CDS3Y_bbg!CE$5:CF$241,2), -1)</f>
        <v>251.37</v>
      </c>
      <c r="CG146">
        <f>IFERROR(VLOOKUP($A146, CDS3Y_bbg!CF$5:CG$241,2), -1)</f>
        <v>41893</v>
      </c>
      <c r="CH146">
        <f>IFERROR(VLOOKUP($A146, CDS3Y_bbg!CG$5:CH$241,2), -1)</f>
        <v>120.9</v>
      </c>
      <c r="CI146">
        <f>IFERROR(VLOOKUP($A146, CDS3Y_bbg!CH$5:CI$241,2), -1)</f>
        <v>-1</v>
      </c>
      <c r="CJ146">
        <f>IFERROR(VLOOKUP($A146, CDS3Y_bbg!CI$5:CJ$241,2), -1)</f>
        <v>-1</v>
      </c>
      <c r="CK146">
        <f>IFERROR(VLOOKUP($A146, CDS3Y_bbg!CJ$5:CK$241,2), -1)</f>
        <v>41844</v>
      </c>
      <c r="CL146">
        <f>IFERROR(VLOOKUP($A146, CDS3Y_bbg!CK$5:CL$241,2), -1)</f>
        <v>583.46199999999999</v>
      </c>
      <c r="CM146">
        <f>IFERROR(VLOOKUP($A146, CDS3Y_bbg!CL$5:CM$241,2), -1)</f>
        <v>-1</v>
      </c>
      <c r="CN146">
        <f>IFERROR(VLOOKUP($A146, CDS3Y_bbg!CM$5:CN$241,2), -1)</f>
        <v>-1</v>
      </c>
    </row>
    <row r="147" spans="1:92" x14ac:dyDescent="0.25">
      <c r="A147" s="1">
        <v>40968</v>
      </c>
      <c r="B147">
        <f>IFERROR(VLOOKUP($A147, CDS3Y_bbg!A$5:B$241,2), -1)</f>
        <v>104.776</v>
      </c>
      <c r="C147">
        <f>IFERROR(VLOOKUP($A147, CDS3Y_bbg!B$5:C$241,2), -1)</f>
        <v>41831</v>
      </c>
      <c r="D147">
        <f>IFERROR(VLOOKUP($A147, CDS3Y_bbg!C$5:D$241,2), -1)</f>
        <v>247.16200000000001</v>
      </c>
      <c r="E147">
        <f>IFERROR(VLOOKUP($A147, CDS3Y_bbg!D$5:E$241,2), -1)</f>
        <v>44895</v>
      </c>
      <c r="F147">
        <f>IFERROR(VLOOKUP($A147, CDS3Y_bbg!E$5:F$241,2), -1)</f>
        <v>72.754999999999995</v>
      </c>
      <c r="G147">
        <f>IFERROR(VLOOKUP($A147, CDS3Y_bbg!F$5:G$241,2), -1)</f>
        <v>40360</v>
      </c>
      <c r="H147">
        <f>IFERROR(VLOOKUP($A147, CDS3Y_bbg!G$5:H$241,2), -1)</f>
        <v>-1</v>
      </c>
      <c r="I147">
        <f>IFERROR(VLOOKUP($A147, CDS3Y_bbg!H$5:I$241,2), -1)</f>
        <v>44834</v>
      </c>
      <c r="J147">
        <f>IFERROR(VLOOKUP($A147, CDS3Y_bbg!I$5:J$241,2), -1)</f>
        <v>95.649000000000001</v>
      </c>
      <c r="K147">
        <f>IFERROR(VLOOKUP($A147, CDS3Y_bbg!J$5:K$241,2), -1)</f>
        <v>41819</v>
      </c>
      <c r="L147">
        <f>IFERROR(VLOOKUP($A147, CDS3Y_bbg!K$5:L$241,2), -1)</f>
        <v>413.72500000000002</v>
      </c>
      <c r="M147">
        <f>IFERROR(VLOOKUP($A147, CDS3Y_bbg!L$5:M$241,2), -1)</f>
        <v>40469</v>
      </c>
      <c r="N147">
        <f>IFERROR(VLOOKUP($A147, CDS3Y_bbg!M$5:N$241,2), -1)</f>
        <v>-1</v>
      </c>
      <c r="O147">
        <f>IFERROR(VLOOKUP($A147, CDS3Y_bbg!N$5:O$241,2), -1)</f>
        <v>40289</v>
      </c>
      <c r="P147">
        <f>IFERROR(VLOOKUP($A147, CDS3Y_bbg!O$5:P$241,2), -1)</f>
        <v>-1</v>
      </c>
      <c r="Q147">
        <f>IFERROR(VLOOKUP($A147, CDS3Y_bbg!P$5:Q$241,2), -1)</f>
        <v>44377</v>
      </c>
      <c r="R147">
        <f>IFERROR(VLOOKUP($A147, CDS3Y_bbg!Q$5:R$241,2), -1)</f>
        <v>102.953</v>
      </c>
      <c r="S147">
        <f>IFERROR(VLOOKUP($A147, CDS3Y_bbg!R$5:S$241,2), -1)</f>
        <v>43337</v>
      </c>
      <c r="T147">
        <f>IFERROR(VLOOKUP($A147, CDS3Y_bbg!S$5:T$241,2), -1)</f>
        <v>133.465</v>
      </c>
      <c r="U147">
        <f>IFERROR(VLOOKUP($A147, CDS3Y_bbg!T$5:U$241,2), -1)</f>
        <v>42062</v>
      </c>
      <c r="V147">
        <f>IFERROR(VLOOKUP($A147, CDS3Y_bbg!U$5:V$241,2), -1)</f>
        <v>155.595</v>
      </c>
      <c r="W147">
        <f>IFERROR(VLOOKUP($A147, CDS3Y_bbg!V$5:W$241,2), -1)</f>
        <v>42283</v>
      </c>
      <c r="X147">
        <f>IFERROR(VLOOKUP($A147, CDS3Y_bbg!W$5:X$241,2), -1)</f>
        <v>158.62700000000001</v>
      </c>
      <c r="Y147">
        <f>IFERROR(VLOOKUP($A147, CDS3Y_bbg!X$5:Y$241,2), -1)</f>
        <v>44468</v>
      </c>
      <c r="Z147">
        <f>IFERROR(VLOOKUP($A147, CDS3Y_bbg!Y$5:Z$241,2), -1)</f>
        <v>121.226</v>
      </c>
      <c r="AA147">
        <f>IFERROR(VLOOKUP($A147, CDS3Y_bbg!Z$5:AA$241,2), -1)</f>
        <v>40481</v>
      </c>
      <c r="AB147">
        <f>IFERROR(VLOOKUP($A147, CDS3Y_bbg!AA$5:AB$241,2), -1)</f>
        <v>-1</v>
      </c>
      <c r="AC147">
        <f>IFERROR(VLOOKUP($A147, CDS3Y_bbg!AB$5:AC$241,2), -1)</f>
        <v>42676</v>
      </c>
      <c r="AD147">
        <f>IFERROR(VLOOKUP($A147, CDS3Y_bbg!AC$5:AD$241,2), -1)</f>
        <v>200.93</v>
      </c>
      <c r="AE147">
        <f>IFERROR(VLOOKUP($A147, CDS3Y_bbg!AD$5:AE$241,2), -1)</f>
        <v>41149</v>
      </c>
      <c r="AF147">
        <f>IFERROR(VLOOKUP($A147, CDS3Y_bbg!AE$5:AF$241,2), -1)</f>
        <v>-1</v>
      </c>
      <c r="AG147">
        <f>IFERROR(VLOOKUP($A147, CDS3Y_bbg!AF$5:AG$241,2), -1)</f>
        <v>42004</v>
      </c>
      <c r="AH147">
        <f>IFERROR(VLOOKUP($A147, CDS3Y_bbg!AG$5:AH$241,2), -1)</f>
        <v>-1</v>
      </c>
      <c r="AI147">
        <f>IFERROR(VLOOKUP($A147, CDS3Y_bbg!AH$5:AI$241,2), -1)</f>
        <v>-1</v>
      </c>
      <c r="AJ147">
        <f>IFERROR(VLOOKUP($A147, CDS3Y_bbg!AI$5:AJ$241,2), -1)</f>
        <v>-1</v>
      </c>
      <c r="AK147">
        <f>IFERROR(VLOOKUP($A147, CDS3Y_bbg!AJ$5:AK$241,2), -1)</f>
        <v>-1</v>
      </c>
      <c r="AL147">
        <f>IFERROR(VLOOKUP($A147, CDS3Y_bbg!AK$5:AL$241,2), -1)</f>
        <v>-1</v>
      </c>
      <c r="AM147">
        <f>IFERROR(VLOOKUP($A147, CDS3Y_bbg!AL$5:AM$241,2), -1)</f>
        <v>-1</v>
      </c>
      <c r="AN147">
        <f>IFERROR(VLOOKUP($A147, CDS3Y_bbg!AM$5:AN$241,2), -1)</f>
        <v>-1</v>
      </c>
      <c r="AO147">
        <f>IFERROR(VLOOKUP($A147, CDS3Y_bbg!AN$5:AO$241,2), -1)</f>
        <v>43424</v>
      </c>
      <c r="AP147">
        <f>IFERROR(VLOOKUP($A147, CDS3Y_bbg!AO$5:AP$241,2), -1)</f>
        <v>-1</v>
      </c>
      <c r="AQ147">
        <f>IFERROR(VLOOKUP($A147, CDS3Y_bbg!AP$5:AQ$241,2), -1)</f>
        <v>44625</v>
      </c>
      <c r="AR147">
        <f>IFERROR(VLOOKUP($A147, CDS3Y_bbg!AQ$5:AR$241,2), -1)</f>
        <v>-1</v>
      </c>
      <c r="AS147">
        <f>IFERROR(VLOOKUP($A147, CDS3Y_bbg!AR$5:AS$241,2), -1)</f>
        <v>44626</v>
      </c>
      <c r="AT147">
        <f>IFERROR(VLOOKUP($A147, CDS3Y_bbg!AS$5:AT$241,2), -1)</f>
        <v>2.2189999999999999</v>
      </c>
      <c r="AU147">
        <f>IFERROR(VLOOKUP($A147, CDS3Y_bbg!AT$5:AU$241,2), -1)</f>
        <v>-1</v>
      </c>
      <c r="AV147">
        <f>IFERROR(VLOOKUP($A147, CDS3Y_bbg!AU$5:AV$241,2), -1)</f>
        <v>-1</v>
      </c>
      <c r="AW147">
        <f>IFERROR(VLOOKUP($A147, CDS3Y_bbg!AV$5:AW$241,2), -1)</f>
        <v>41863</v>
      </c>
      <c r="AX147">
        <f>IFERROR(VLOOKUP($A147, CDS3Y_bbg!AW$5:AX$241,2), -1)</f>
        <v>147.429</v>
      </c>
      <c r="AY147">
        <f>IFERROR(VLOOKUP($A147, CDS3Y_bbg!AX$5:AY$241,2), -1)</f>
        <v>43402</v>
      </c>
      <c r="AZ147">
        <f>IFERROR(VLOOKUP($A147, CDS3Y_bbg!AY$5:AZ$241,2), -1)</f>
        <v>134.71799999999999</v>
      </c>
      <c r="BA147">
        <f>IFERROR(VLOOKUP($A147, CDS3Y_bbg!AZ$5:BA$241,2), -1)</f>
        <v>-1</v>
      </c>
      <c r="BB147">
        <f>IFERROR(VLOOKUP($A147, CDS3Y_bbg!BA$5:BB$241,2), -1)</f>
        <v>-1</v>
      </c>
      <c r="BC147">
        <f>IFERROR(VLOOKUP($A147, CDS3Y_bbg!BB$5:BC$241,2), -1)</f>
        <v>41722</v>
      </c>
      <c r="BD147">
        <f>IFERROR(VLOOKUP($A147, CDS3Y_bbg!BC$5:BD$241,2), -1)</f>
        <v>-1</v>
      </c>
      <c r="BE147">
        <f>IFERROR(VLOOKUP($A147, CDS3Y_bbg!BD$5:BE$241,2), -1)</f>
        <v>-1</v>
      </c>
      <c r="BF147">
        <f>IFERROR(VLOOKUP($A147, CDS3Y_bbg!BE$5:BF$241,2), -1)</f>
        <v>-1</v>
      </c>
      <c r="BG147">
        <f>IFERROR(VLOOKUP($A147, CDS3Y_bbg!BF$5:BG$241,2), -1)</f>
        <v>-1</v>
      </c>
      <c r="BH147">
        <f>IFERROR(VLOOKUP($A147, CDS3Y_bbg!BG$5:BH$241,2), -1)</f>
        <v>-1</v>
      </c>
      <c r="BI147">
        <f>IFERROR(VLOOKUP($A147, CDS3Y_bbg!BH$5:BI$241,2), -1)</f>
        <v>43424</v>
      </c>
      <c r="BJ147">
        <f>IFERROR(VLOOKUP($A147, CDS3Y_bbg!BI$5:BJ$241,2), -1)</f>
        <v>-1</v>
      </c>
      <c r="BK147">
        <f>IFERROR(VLOOKUP($A147, CDS3Y_bbg!BJ$5:BK$241,2), -1)</f>
        <v>-1</v>
      </c>
      <c r="BL147">
        <f>IFERROR(VLOOKUP($A147, CDS3Y_bbg!BK$5:BL$241,2), -1)</f>
        <v>-1</v>
      </c>
      <c r="BM147">
        <f>IFERROR(VLOOKUP($A147, CDS3Y_bbg!BL$5:BM$241,2), -1)</f>
        <v>43424</v>
      </c>
      <c r="BN147">
        <f>IFERROR(VLOOKUP($A147, CDS3Y_bbg!BM$5:BN$241,2), -1)</f>
        <v>-1</v>
      </c>
      <c r="BO147">
        <f>IFERROR(VLOOKUP($A147, CDS3Y_bbg!BN$5:BO$241,2), -1)</f>
        <v>43426</v>
      </c>
      <c r="BP147">
        <f>IFERROR(VLOOKUP($A147, CDS3Y_bbg!BO$5:BP$241,2), -1)</f>
        <v>-1</v>
      </c>
      <c r="BQ147">
        <f>IFERROR(VLOOKUP($A147, CDS3Y_bbg!BP$5:BQ$241,2), -1)</f>
        <v>-1</v>
      </c>
      <c r="BR147">
        <f>IFERROR(VLOOKUP($A147, CDS3Y_bbg!BQ$5:BR$241,2), -1)</f>
        <v>-1</v>
      </c>
      <c r="BS147">
        <f>IFERROR(VLOOKUP($A147, CDS3Y_bbg!BR$5:BS$241,2), -1)</f>
        <v>43426</v>
      </c>
      <c r="BT147">
        <f>IFERROR(VLOOKUP($A147, CDS3Y_bbg!BS$5:BT$241,2), -1)</f>
        <v>-1</v>
      </c>
      <c r="BU147">
        <f>IFERROR(VLOOKUP($A147, CDS3Y_bbg!BT$5:BU$241,2), -1)</f>
        <v>-1</v>
      </c>
      <c r="BV147">
        <f>IFERROR(VLOOKUP($A147, CDS3Y_bbg!BU$5:BV$241,2), -1)</f>
        <v>-1</v>
      </c>
      <c r="BW147">
        <f>IFERROR(VLOOKUP($A147, CDS3Y_bbg!BV$5:BW$241,2), -1)</f>
        <v>41915</v>
      </c>
      <c r="BX147">
        <f>IFERROR(VLOOKUP($A147, CDS3Y_bbg!BW$5:BX$241,2), -1)</f>
        <v>106.864</v>
      </c>
      <c r="BY147">
        <f>IFERROR(VLOOKUP($A147, CDS3Y_bbg!BX$5:BY$241,2), -1)</f>
        <v>-1</v>
      </c>
      <c r="BZ147">
        <f>IFERROR(VLOOKUP($A147, CDS3Y_bbg!BY$5:BZ$241,2), -1)</f>
        <v>-1</v>
      </c>
      <c r="CA147">
        <f>IFERROR(VLOOKUP($A147, CDS3Y_bbg!BZ$5:CA$241,2), -1)</f>
        <v>41911</v>
      </c>
      <c r="CB147">
        <f>IFERROR(VLOOKUP($A147, CDS3Y_bbg!CA$5:CB$241,2), -1)</f>
        <v>231.91399999999999</v>
      </c>
      <c r="CC147">
        <f>IFERROR(VLOOKUP($A147, CDS3Y_bbg!CB$5:CC$241,2), -1)</f>
        <v>41912</v>
      </c>
      <c r="CD147">
        <f>IFERROR(VLOOKUP($A147, CDS3Y_bbg!CC$5:CD$241,2), -1)</f>
        <v>249.00299999999999</v>
      </c>
      <c r="CE147">
        <f>IFERROR(VLOOKUP($A147, CDS3Y_bbg!CD$5:CE$241,2), -1)</f>
        <v>43332</v>
      </c>
      <c r="CF147">
        <f>IFERROR(VLOOKUP($A147, CDS3Y_bbg!CE$5:CF$241,2), -1)</f>
        <v>226.37</v>
      </c>
      <c r="CG147">
        <f>IFERROR(VLOOKUP($A147, CDS3Y_bbg!CF$5:CG$241,2), -1)</f>
        <v>41893</v>
      </c>
      <c r="CH147">
        <f>IFERROR(VLOOKUP($A147, CDS3Y_bbg!CG$5:CH$241,2), -1)</f>
        <v>106.30200000000001</v>
      </c>
      <c r="CI147">
        <f>IFERROR(VLOOKUP($A147, CDS3Y_bbg!CH$5:CI$241,2), -1)</f>
        <v>-1</v>
      </c>
      <c r="CJ147">
        <f>IFERROR(VLOOKUP($A147, CDS3Y_bbg!CI$5:CJ$241,2), -1)</f>
        <v>-1</v>
      </c>
      <c r="CK147">
        <f>IFERROR(VLOOKUP($A147, CDS3Y_bbg!CJ$5:CK$241,2), -1)</f>
        <v>41844</v>
      </c>
      <c r="CL147">
        <f>IFERROR(VLOOKUP($A147, CDS3Y_bbg!CK$5:CL$241,2), -1)</f>
        <v>497.68799999999999</v>
      </c>
      <c r="CM147">
        <f>IFERROR(VLOOKUP($A147, CDS3Y_bbg!CL$5:CM$241,2), -1)</f>
        <v>-1</v>
      </c>
      <c r="CN147">
        <f>IFERROR(VLOOKUP($A147, CDS3Y_bbg!CM$5:CN$241,2), -1)</f>
        <v>-1</v>
      </c>
    </row>
    <row r="148" spans="1:92" x14ac:dyDescent="0.25">
      <c r="A148" s="1">
        <v>40998</v>
      </c>
      <c r="B148">
        <f>IFERROR(VLOOKUP($A148, CDS3Y_bbg!A$5:B$241,2), -1)</f>
        <v>87.278999999999996</v>
      </c>
      <c r="C148">
        <f>IFERROR(VLOOKUP($A148, CDS3Y_bbg!B$5:C$241,2), -1)</f>
        <v>41831</v>
      </c>
      <c r="D148">
        <f>IFERROR(VLOOKUP($A148, CDS3Y_bbg!C$5:D$241,2), -1)</f>
        <v>217.273</v>
      </c>
      <c r="E148">
        <f>IFERROR(VLOOKUP($A148, CDS3Y_bbg!D$5:E$241,2), -1)</f>
        <v>44895</v>
      </c>
      <c r="F148">
        <f>IFERROR(VLOOKUP($A148, CDS3Y_bbg!E$5:F$241,2), -1)</f>
        <v>70.097999999999999</v>
      </c>
      <c r="G148">
        <f>IFERROR(VLOOKUP($A148, CDS3Y_bbg!F$5:G$241,2), -1)</f>
        <v>40360</v>
      </c>
      <c r="H148">
        <f>IFERROR(VLOOKUP($A148, CDS3Y_bbg!G$5:H$241,2), -1)</f>
        <v>-1</v>
      </c>
      <c r="I148">
        <f>IFERROR(VLOOKUP($A148, CDS3Y_bbg!H$5:I$241,2), -1)</f>
        <v>44834</v>
      </c>
      <c r="J148">
        <f>IFERROR(VLOOKUP($A148, CDS3Y_bbg!I$5:J$241,2), -1)</f>
        <v>78.424000000000007</v>
      </c>
      <c r="K148">
        <f>IFERROR(VLOOKUP($A148, CDS3Y_bbg!J$5:K$241,2), -1)</f>
        <v>41819</v>
      </c>
      <c r="L148">
        <f>IFERROR(VLOOKUP($A148, CDS3Y_bbg!K$5:L$241,2), -1)</f>
        <v>361.173</v>
      </c>
      <c r="M148">
        <f>IFERROR(VLOOKUP($A148, CDS3Y_bbg!L$5:M$241,2), -1)</f>
        <v>40469</v>
      </c>
      <c r="N148">
        <f>IFERROR(VLOOKUP($A148, CDS3Y_bbg!M$5:N$241,2), -1)</f>
        <v>-1</v>
      </c>
      <c r="O148">
        <f>IFERROR(VLOOKUP($A148, CDS3Y_bbg!N$5:O$241,2), -1)</f>
        <v>40289</v>
      </c>
      <c r="P148">
        <f>IFERROR(VLOOKUP($A148, CDS3Y_bbg!O$5:P$241,2), -1)</f>
        <v>-1</v>
      </c>
      <c r="Q148">
        <f>IFERROR(VLOOKUP($A148, CDS3Y_bbg!P$5:Q$241,2), -1)</f>
        <v>44377</v>
      </c>
      <c r="R148">
        <f>IFERROR(VLOOKUP($A148, CDS3Y_bbg!Q$5:R$241,2), -1)</f>
        <v>85.272000000000006</v>
      </c>
      <c r="S148">
        <f>IFERROR(VLOOKUP($A148, CDS3Y_bbg!R$5:S$241,2), -1)</f>
        <v>43337</v>
      </c>
      <c r="T148">
        <f>IFERROR(VLOOKUP($A148, CDS3Y_bbg!S$5:T$241,2), -1)</f>
        <v>133.465</v>
      </c>
      <c r="U148">
        <f>IFERROR(VLOOKUP($A148, CDS3Y_bbg!T$5:U$241,2), -1)</f>
        <v>42062</v>
      </c>
      <c r="V148">
        <f>IFERROR(VLOOKUP($A148, CDS3Y_bbg!U$5:V$241,2), -1)</f>
        <v>135.03800000000001</v>
      </c>
      <c r="W148">
        <f>IFERROR(VLOOKUP($A148, CDS3Y_bbg!V$5:W$241,2), -1)</f>
        <v>42283</v>
      </c>
      <c r="X148">
        <f>IFERROR(VLOOKUP($A148, CDS3Y_bbg!W$5:X$241,2), -1)</f>
        <v>139.29900000000001</v>
      </c>
      <c r="Y148">
        <f>IFERROR(VLOOKUP($A148, CDS3Y_bbg!X$5:Y$241,2), -1)</f>
        <v>44468</v>
      </c>
      <c r="Z148">
        <f>IFERROR(VLOOKUP($A148, CDS3Y_bbg!Y$5:Z$241,2), -1)</f>
        <v>116.804</v>
      </c>
      <c r="AA148">
        <f>IFERROR(VLOOKUP($A148, CDS3Y_bbg!Z$5:AA$241,2), -1)</f>
        <v>40481</v>
      </c>
      <c r="AB148">
        <f>IFERROR(VLOOKUP($A148, CDS3Y_bbg!AA$5:AB$241,2), -1)</f>
        <v>-1</v>
      </c>
      <c r="AC148">
        <f>IFERROR(VLOOKUP($A148, CDS3Y_bbg!AB$5:AC$241,2), -1)</f>
        <v>42676</v>
      </c>
      <c r="AD148">
        <f>IFERROR(VLOOKUP($A148, CDS3Y_bbg!AC$5:AD$241,2), -1)</f>
        <v>184.404</v>
      </c>
      <c r="AE148">
        <f>IFERROR(VLOOKUP($A148, CDS3Y_bbg!AD$5:AE$241,2), -1)</f>
        <v>41149</v>
      </c>
      <c r="AF148">
        <f>IFERROR(VLOOKUP($A148, CDS3Y_bbg!AE$5:AF$241,2), -1)</f>
        <v>-1</v>
      </c>
      <c r="AG148">
        <f>IFERROR(VLOOKUP($A148, CDS3Y_bbg!AF$5:AG$241,2), -1)</f>
        <v>42004</v>
      </c>
      <c r="AH148">
        <f>IFERROR(VLOOKUP($A148, CDS3Y_bbg!AG$5:AH$241,2), -1)</f>
        <v>-1</v>
      </c>
      <c r="AI148">
        <f>IFERROR(VLOOKUP($A148, CDS3Y_bbg!AH$5:AI$241,2), -1)</f>
        <v>-1</v>
      </c>
      <c r="AJ148">
        <f>IFERROR(VLOOKUP($A148, CDS3Y_bbg!AI$5:AJ$241,2), -1)</f>
        <v>-1</v>
      </c>
      <c r="AK148">
        <f>IFERROR(VLOOKUP($A148, CDS3Y_bbg!AJ$5:AK$241,2), -1)</f>
        <v>-1</v>
      </c>
      <c r="AL148">
        <f>IFERROR(VLOOKUP($A148, CDS3Y_bbg!AK$5:AL$241,2), -1)</f>
        <v>-1</v>
      </c>
      <c r="AM148">
        <f>IFERROR(VLOOKUP($A148, CDS3Y_bbg!AL$5:AM$241,2), -1)</f>
        <v>-1</v>
      </c>
      <c r="AN148">
        <f>IFERROR(VLOOKUP($A148, CDS3Y_bbg!AM$5:AN$241,2), -1)</f>
        <v>-1</v>
      </c>
      <c r="AO148">
        <f>IFERROR(VLOOKUP($A148, CDS3Y_bbg!AN$5:AO$241,2), -1)</f>
        <v>43424</v>
      </c>
      <c r="AP148">
        <f>IFERROR(VLOOKUP($A148, CDS3Y_bbg!AO$5:AP$241,2), -1)</f>
        <v>-1</v>
      </c>
      <c r="AQ148">
        <f>IFERROR(VLOOKUP($A148, CDS3Y_bbg!AP$5:AQ$241,2), -1)</f>
        <v>44625</v>
      </c>
      <c r="AR148">
        <f>IFERROR(VLOOKUP($A148, CDS3Y_bbg!AQ$5:AR$241,2), -1)</f>
        <v>-1</v>
      </c>
      <c r="AS148">
        <f>IFERROR(VLOOKUP($A148, CDS3Y_bbg!AR$5:AS$241,2), -1)</f>
        <v>44626</v>
      </c>
      <c r="AT148">
        <f>IFERROR(VLOOKUP($A148, CDS3Y_bbg!AS$5:AT$241,2), -1)</f>
        <v>2.2189999999999999</v>
      </c>
      <c r="AU148">
        <f>IFERROR(VLOOKUP($A148, CDS3Y_bbg!AT$5:AU$241,2), -1)</f>
        <v>-1</v>
      </c>
      <c r="AV148">
        <f>IFERROR(VLOOKUP($A148, CDS3Y_bbg!AU$5:AV$241,2), -1)</f>
        <v>-1</v>
      </c>
      <c r="AW148">
        <f>IFERROR(VLOOKUP($A148, CDS3Y_bbg!AV$5:AW$241,2), -1)</f>
        <v>41863</v>
      </c>
      <c r="AX148">
        <f>IFERROR(VLOOKUP($A148, CDS3Y_bbg!AW$5:AX$241,2), -1)</f>
        <v>151.71899999999999</v>
      </c>
      <c r="AY148">
        <f>IFERROR(VLOOKUP($A148, CDS3Y_bbg!AX$5:AY$241,2), -1)</f>
        <v>43402</v>
      </c>
      <c r="AZ148">
        <f>IFERROR(VLOOKUP($A148, CDS3Y_bbg!AY$5:AZ$241,2), -1)</f>
        <v>134.71799999999999</v>
      </c>
      <c r="BA148">
        <f>IFERROR(VLOOKUP($A148, CDS3Y_bbg!AZ$5:BA$241,2), -1)</f>
        <v>-1</v>
      </c>
      <c r="BB148">
        <f>IFERROR(VLOOKUP($A148, CDS3Y_bbg!BA$5:BB$241,2), -1)</f>
        <v>-1</v>
      </c>
      <c r="BC148">
        <f>IFERROR(VLOOKUP($A148, CDS3Y_bbg!BB$5:BC$241,2), -1)</f>
        <v>41722</v>
      </c>
      <c r="BD148">
        <f>IFERROR(VLOOKUP($A148, CDS3Y_bbg!BC$5:BD$241,2), -1)</f>
        <v>-1</v>
      </c>
      <c r="BE148">
        <f>IFERROR(VLOOKUP($A148, CDS3Y_bbg!BD$5:BE$241,2), -1)</f>
        <v>-1</v>
      </c>
      <c r="BF148">
        <f>IFERROR(VLOOKUP($A148, CDS3Y_bbg!BE$5:BF$241,2), -1)</f>
        <v>-1</v>
      </c>
      <c r="BG148">
        <f>IFERROR(VLOOKUP($A148, CDS3Y_bbg!BF$5:BG$241,2), -1)</f>
        <v>-1</v>
      </c>
      <c r="BH148">
        <f>IFERROR(VLOOKUP($A148, CDS3Y_bbg!BG$5:BH$241,2), -1)</f>
        <v>-1</v>
      </c>
      <c r="BI148">
        <f>IFERROR(VLOOKUP($A148, CDS3Y_bbg!BH$5:BI$241,2), -1)</f>
        <v>43424</v>
      </c>
      <c r="BJ148">
        <f>IFERROR(VLOOKUP($A148, CDS3Y_bbg!BI$5:BJ$241,2), -1)</f>
        <v>-1</v>
      </c>
      <c r="BK148">
        <f>IFERROR(VLOOKUP($A148, CDS3Y_bbg!BJ$5:BK$241,2), -1)</f>
        <v>-1</v>
      </c>
      <c r="BL148">
        <f>IFERROR(VLOOKUP($A148, CDS3Y_bbg!BK$5:BL$241,2), -1)</f>
        <v>-1</v>
      </c>
      <c r="BM148">
        <f>IFERROR(VLOOKUP($A148, CDS3Y_bbg!BL$5:BM$241,2), -1)</f>
        <v>43424</v>
      </c>
      <c r="BN148">
        <f>IFERROR(VLOOKUP($A148, CDS3Y_bbg!BM$5:BN$241,2), -1)</f>
        <v>-1</v>
      </c>
      <c r="BO148">
        <f>IFERROR(VLOOKUP($A148, CDS3Y_bbg!BN$5:BO$241,2), -1)</f>
        <v>43426</v>
      </c>
      <c r="BP148">
        <f>IFERROR(VLOOKUP($A148, CDS3Y_bbg!BO$5:BP$241,2), -1)</f>
        <v>-1</v>
      </c>
      <c r="BQ148">
        <f>IFERROR(VLOOKUP($A148, CDS3Y_bbg!BP$5:BQ$241,2), -1)</f>
        <v>-1</v>
      </c>
      <c r="BR148">
        <f>IFERROR(VLOOKUP($A148, CDS3Y_bbg!BQ$5:BR$241,2), -1)</f>
        <v>-1</v>
      </c>
      <c r="BS148">
        <f>IFERROR(VLOOKUP($A148, CDS3Y_bbg!BR$5:BS$241,2), -1)</f>
        <v>43426</v>
      </c>
      <c r="BT148">
        <f>IFERROR(VLOOKUP($A148, CDS3Y_bbg!BS$5:BT$241,2), -1)</f>
        <v>-1</v>
      </c>
      <c r="BU148">
        <f>IFERROR(VLOOKUP($A148, CDS3Y_bbg!BT$5:BU$241,2), -1)</f>
        <v>-1</v>
      </c>
      <c r="BV148">
        <f>IFERROR(VLOOKUP($A148, CDS3Y_bbg!BU$5:BV$241,2), -1)</f>
        <v>-1</v>
      </c>
      <c r="BW148">
        <f>IFERROR(VLOOKUP($A148, CDS3Y_bbg!BV$5:BW$241,2), -1)</f>
        <v>41915</v>
      </c>
      <c r="BX148">
        <f>IFERROR(VLOOKUP($A148, CDS3Y_bbg!BW$5:BX$241,2), -1)</f>
        <v>99.265000000000001</v>
      </c>
      <c r="BY148">
        <f>IFERROR(VLOOKUP($A148, CDS3Y_bbg!BX$5:BY$241,2), -1)</f>
        <v>-1</v>
      </c>
      <c r="BZ148">
        <f>IFERROR(VLOOKUP($A148, CDS3Y_bbg!BY$5:BZ$241,2), -1)</f>
        <v>-1</v>
      </c>
      <c r="CA148">
        <f>IFERROR(VLOOKUP($A148, CDS3Y_bbg!BZ$5:CA$241,2), -1)</f>
        <v>41911</v>
      </c>
      <c r="CB148">
        <f>IFERROR(VLOOKUP($A148, CDS3Y_bbg!CA$5:CB$241,2), -1)</f>
        <v>192.54599999999999</v>
      </c>
      <c r="CC148">
        <f>IFERROR(VLOOKUP($A148, CDS3Y_bbg!CB$5:CC$241,2), -1)</f>
        <v>41912</v>
      </c>
      <c r="CD148">
        <f>IFERROR(VLOOKUP($A148, CDS3Y_bbg!CC$5:CD$241,2), -1)</f>
        <v>197.893</v>
      </c>
      <c r="CE148">
        <f>IFERROR(VLOOKUP($A148, CDS3Y_bbg!CD$5:CE$241,2), -1)</f>
        <v>43332</v>
      </c>
      <c r="CF148">
        <f>IFERROR(VLOOKUP($A148, CDS3Y_bbg!CE$5:CF$241,2), -1)</f>
        <v>179.01499999999999</v>
      </c>
      <c r="CG148">
        <f>IFERROR(VLOOKUP($A148, CDS3Y_bbg!CF$5:CG$241,2), -1)</f>
        <v>41893</v>
      </c>
      <c r="CH148">
        <f>IFERROR(VLOOKUP($A148, CDS3Y_bbg!CG$5:CH$241,2), -1)</f>
        <v>91.867999999999995</v>
      </c>
      <c r="CI148">
        <f>IFERROR(VLOOKUP($A148, CDS3Y_bbg!CH$5:CI$241,2), -1)</f>
        <v>-1</v>
      </c>
      <c r="CJ148">
        <f>IFERROR(VLOOKUP($A148, CDS3Y_bbg!CI$5:CJ$241,2), -1)</f>
        <v>-1</v>
      </c>
      <c r="CK148">
        <f>IFERROR(VLOOKUP($A148, CDS3Y_bbg!CJ$5:CK$241,2), -1)</f>
        <v>41844</v>
      </c>
      <c r="CL148">
        <f>IFERROR(VLOOKUP($A148, CDS3Y_bbg!CK$5:CL$241,2), -1)</f>
        <v>538.38300000000004</v>
      </c>
      <c r="CM148">
        <f>IFERROR(VLOOKUP($A148, CDS3Y_bbg!CL$5:CM$241,2), -1)</f>
        <v>-1</v>
      </c>
      <c r="CN148">
        <f>IFERROR(VLOOKUP($A148, CDS3Y_bbg!CM$5:CN$241,2), -1)</f>
        <v>-1</v>
      </c>
    </row>
    <row r="149" spans="1:92" x14ac:dyDescent="0.25">
      <c r="A149" s="1">
        <v>41029</v>
      </c>
      <c r="B149">
        <f>IFERROR(VLOOKUP($A149, CDS3Y_bbg!A$5:B$241,2), -1)</f>
        <v>88.266000000000005</v>
      </c>
      <c r="C149">
        <f>IFERROR(VLOOKUP($A149, CDS3Y_bbg!B$5:C$241,2), -1)</f>
        <v>41831</v>
      </c>
      <c r="D149">
        <f>IFERROR(VLOOKUP($A149, CDS3Y_bbg!C$5:D$241,2), -1)</f>
        <v>241.578</v>
      </c>
      <c r="E149">
        <f>IFERROR(VLOOKUP($A149, CDS3Y_bbg!D$5:E$241,2), -1)</f>
        <v>44895</v>
      </c>
      <c r="F149">
        <f>IFERROR(VLOOKUP($A149, CDS3Y_bbg!E$5:F$241,2), -1)</f>
        <v>71.103999999999999</v>
      </c>
      <c r="G149">
        <f>IFERROR(VLOOKUP($A149, CDS3Y_bbg!F$5:G$241,2), -1)</f>
        <v>40360</v>
      </c>
      <c r="H149">
        <f>IFERROR(VLOOKUP($A149, CDS3Y_bbg!G$5:H$241,2), -1)</f>
        <v>-1</v>
      </c>
      <c r="I149">
        <f>IFERROR(VLOOKUP($A149, CDS3Y_bbg!H$5:I$241,2), -1)</f>
        <v>44834</v>
      </c>
      <c r="J149">
        <f>IFERROR(VLOOKUP($A149, CDS3Y_bbg!I$5:J$241,2), -1)</f>
        <v>78.203000000000003</v>
      </c>
      <c r="K149">
        <f>IFERROR(VLOOKUP($A149, CDS3Y_bbg!J$5:K$241,2), -1)</f>
        <v>41819</v>
      </c>
      <c r="L149">
        <f>IFERROR(VLOOKUP($A149, CDS3Y_bbg!K$5:L$241,2), -1)</f>
        <v>391.21800000000002</v>
      </c>
      <c r="M149">
        <f>IFERROR(VLOOKUP($A149, CDS3Y_bbg!L$5:M$241,2), -1)</f>
        <v>40469</v>
      </c>
      <c r="N149">
        <f>IFERROR(VLOOKUP($A149, CDS3Y_bbg!M$5:N$241,2), -1)</f>
        <v>-1</v>
      </c>
      <c r="O149">
        <f>IFERROR(VLOOKUP($A149, CDS3Y_bbg!N$5:O$241,2), -1)</f>
        <v>40289</v>
      </c>
      <c r="P149">
        <f>IFERROR(VLOOKUP($A149, CDS3Y_bbg!O$5:P$241,2), -1)</f>
        <v>-1</v>
      </c>
      <c r="Q149">
        <f>IFERROR(VLOOKUP($A149, CDS3Y_bbg!P$5:Q$241,2), -1)</f>
        <v>44377</v>
      </c>
      <c r="R149">
        <f>IFERROR(VLOOKUP($A149, CDS3Y_bbg!Q$5:R$241,2), -1)</f>
        <v>84.924999999999997</v>
      </c>
      <c r="S149">
        <f>IFERROR(VLOOKUP($A149, CDS3Y_bbg!R$5:S$241,2), -1)</f>
        <v>43337</v>
      </c>
      <c r="T149">
        <f>IFERROR(VLOOKUP($A149, CDS3Y_bbg!S$5:T$241,2), -1)</f>
        <v>133.465</v>
      </c>
      <c r="U149">
        <f>IFERROR(VLOOKUP($A149, CDS3Y_bbg!T$5:U$241,2), -1)</f>
        <v>42062</v>
      </c>
      <c r="V149">
        <f>IFERROR(VLOOKUP($A149, CDS3Y_bbg!U$5:V$241,2), -1)</f>
        <v>154.94</v>
      </c>
      <c r="W149">
        <f>IFERROR(VLOOKUP($A149, CDS3Y_bbg!V$5:W$241,2), -1)</f>
        <v>42283</v>
      </c>
      <c r="X149">
        <f>IFERROR(VLOOKUP($A149, CDS3Y_bbg!W$5:X$241,2), -1)</f>
        <v>147.28</v>
      </c>
      <c r="Y149">
        <f>IFERROR(VLOOKUP($A149, CDS3Y_bbg!X$5:Y$241,2), -1)</f>
        <v>44468</v>
      </c>
      <c r="Z149">
        <f>IFERROR(VLOOKUP($A149, CDS3Y_bbg!Y$5:Z$241,2), -1)</f>
        <v>112.499</v>
      </c>
      <c r="AA149">
        <f>IFERROR(VLOOKUP($A149, CDS3Y_bbg!Z$5:AA$241,2), -1)</f>
        <v>40481</v>
      </c>
      <c r="AB149">
        <f>IFERROR(VLOOKUP($A149, CDS3Y_bbg!AA$5:AB$241,2), -1)</f>
        <v>-1</v>
      </c>
      <c r="AC149">
        <f>IFERROR(VLOOKUP($A149, CDS3Y_bbg!AB$5:AC$241,2), -1)</f>
        <v>42676</v>
      </c>
      <c r="AD149">
        <f>IFERROR(VLOOKUP($A149, CDS3Y_bbg!AC$5:AD$241,2), -1)</f>
        <v>183.12100000000001</v>
      </c>
      <c r="AE149">
        <f>IFERROR(VLOOKUP($A149, CDS3Y_bbg!AD$5:AE$241,2), -1)</f>
        <v>41149</v>
      </c>
      <c r="AF149">
        <f>IFERROR(VLOOKUP($A149, CDS3Y_bbg!AE$5:AF$241,2), -1)</f>
        <v>-1</v>
      </c>
      <c r="AG149">
        <f>IFERROR(VLOOKUP($A149, CDS3Y_bbg!AF$5:AG$241,2), -1)</f>
        <v>42004</v>
      </c>
      <c r="AH149">
        <f>IFERROR(VLOOKUP($A149, CDS3Y_bbg!AG$5:AH$241,2), -1)</f>
        <v>-1</v>
      </c>
      <c r="AI149">
        <f>IFERROR(VLOOKUP($A149, CDS3Y_bbg!AH$5:AI$241,2), -1)</f>
        <v>-1</v>
      </c>
      <c r="AJ149">
        <f>IFERROR(VLOOKUP($A149, CDS3Y_bbg!AI$5:AJ$241,2), -1)</f>
        <v>-1</v>
      </c>
      <c r="AK149">
        <f>IFERROR(VLOOKUP($A149, CDS3Y_bbg!AJ$5:AK$241,2), -1)</f>
        <v>-1</v>
      </c>
      <c r="AL149">
        <f>IFERROR(VLOOKUP($A149, CDS3Y_bbg!AK$5:AL$241,2), -1)</f>
        <v>-1</v>
      </c>
      <c r="AM149">
        <f>IFERROR(VLOOKUP($A149, CDS3Y_bbg!AL$5:AM$241,2), -1)</f>
        <v>-1</v>
      </c>
      <c r="AN149">
        <f>IFERROR(VLOOKUP($A149, CDS3Y_bbg!AM$5:AN$241,2), -1)</f>
        <v>-1</v>
      </c>
      <c r="AO149">
        <f>IFERROR(VLOOKUP($A149, CDS3Y_bbg!AN$5:AO$241,2), -1)</f>
        <v>43424</v>
      </c>
      <c r="AP149">
        <f>IFERROR(VLOOKUP($A149, CDS3Y_bbg!AO$5:AP$241,2), -1)</f>
        <v>-1</v>
      </c>
      <c r="AQ149">
        <f>IFERROR(VLOOKUP($A149, CDS3Y_bbg!AP$5:AQ$241,2), -1)</f>
        <v>44625</v>
      </c>
      <c r="AR149">
        <f>IFERROR(VLOOKUP($A149, CDS3Y_bbg!AQ$5:AR$241,2), -1)</f>
        <v>-1</v>
      </c>
      <c r="AS149">
        <f>IFERROR(VLOOKUP($A149, CDS3Y_bbg!AR$5:AS$241,2), -1)</f>
        <v>44626</v>
      </c>
      <c r="AT149">
        <f>IFERROR(VLOOKUP($A149, CDS3Y_bbg!AS$5:AT$241,2), -1)</f>
        <v>2.2189999999999999</v>
      </c>
      <c r="AU149">
        <f>IFERROR(VLOOKUP($A149, CDS3Y_bbg!AT$5:AU$241,2), -1)</f>
        <v>-1</v>
      </c>
      <c r="AV149">
        <f>IFERROR(VLOOKUP($A149, CDS3Y_bbg!AU$5:AV$241,2), -1)</f>
        <v>-1</v>
      </c>
      <c r="AW149">
        <f>IFERROR(VLOOKUP($A149, CDS3Y_bbg!AV$5:AW$241,2), -1)</f>
        <v>41863</v>
      </c>
      <c r="AX149">
        <f>IFERROR(VLOOKUP($A149, CDS3Y_bbg!AW$5:AX$241,2), -1)</f>
        <v>147.32</v>
      </c>
      <c r="AY149">
        <f>IFERROR(VLOOKUP($A149, CDS3Y_bbg!AX$5:AY$241,2), -1)</f>
        <v>43402</v>
      </c>
      <c r="AZ149">
        <f>IFERROR(VLOOKUP($A149, CDS3Y_bbg!AY$5:AZ$241,2), -1)</f>
        <v>134.71799999999999</v>
      </c>
      <c r="BA149">
        <f>IFERROR(VLOOKUP($A149, CDS3Y_bbg!AZ$5:BA$241,2), -1)</f>
        <v>-1</v>
      </c>
      <c r="BB149">
        <f>IFERROR(VLOOKUP($A149, CDS3Y_bbg!BA$5:BB$241,2), -1)</f>
        <v>-1</v>
      </c>
      <c r="BC149">
        <f>IFERROR(VLOOKUP($A149, CDS3Y_bbg!BB$5:BC$241,2), -1)</f>
        <v>41722</v>
      </c>
      <c r="BD149">
        <f>IFERROR(VLOOKUP($A149, CDS3Y_bbg!BC$5:BD$241,2), -1)</f>
        <v>-1</v>
      </c>
      <c r="BE149">
        <f>IFERROR(VLOOKUP($A149, CDS3Y_bbg!BD$5:BE$241,2), -1)</f>
        <v>-1</v>
      </c>
      <c r="BF149">
        <f>IFERROR(VLOOKUP($A149, CDS3Y_bbg!BE$5:BF$241,2), -1)</f>
        <v>-1</v>
      </c>
      <c r="BG149">
        <f>IFERROR(VLOOKUP($A149, CDS3Y_bbg!BF$5:BG$241,2), -1)</f>
        <v>-1</v>
      </c>
      <c r="BH149">
        <f>IFERROR(VLOOKUP($A149, CDS3Y_bbg!BG$5:BH$241,2), -1)</f>
        <v>-1</v>
      </c>
      <c r="BI149">
        <f>IFERROR(VLOOKUP($A149, CDS3Y_bbg!BH$5:BI$241,2), -1)</f>
        <v>43424</v>
      </c>
      <c r="BJ149">
        <f>IFERROR(VLOOKUP($A149, CDS3Y_bbg!BI$5:BJ$241,2), -1)</f>
        <v>-1</v>
      </c>
      <c r="BK149">
        <f>IFERROR(VLOOKUP($A149, CDS3Y_bbg!BJ$5:BK$241,2), -1)</f>
        <v>-1</v>
      </c>
      <c r="BL149">
        <f>IFERROR(VLOOKUP($A149, CDS3Y_bbg!BK$5:BL$241,2), -1)</f>
        <v>-1</v>
      </c>
      <c r="BM149">
        <f>IFERROR(VLOOKUP($A149, CDS3Y_bbg!BL$5:BM$241,2), -1)</f>
        <v>43424</v>
      </c>
      <c r="BN149">
        <f>IFERROR(VLOOKUP($A149, CDS3Y_bbg!BM$5:BN$241,2), -1)</f>
        <v>-1</v>
      </c>
      <c r="BO149">
        <f>IFERROR(VLOOKUP($A149, CDS3Y_bbg!BN$5:BO$241,2), -1)</f>
        <v>43426</v>
      </c>
      <c r="BP149">
        <f>IFERROR(VLOOKUP($A149, CDS3Y_bbg!BO$5:BP$241,2), -1)</f>
        <v>-1</v>
      </c>
      <c r="BQ149">
        <f>IFERROR(VLOOKUP($A149, CDS3Y_bbg!BP$5:BQ$241,2), -1)</f>
        <v>-1</v>
      </c>
      <c r="BR149">
        <f>IFERROR(VLOOKUP($A149, CDS3Y_bbg!BQ$5:BR$241,2), -1)</f>
        <v>-1</v>
      </c>
      <c r="BS149">
        <f>IFERROR(VLOOKUP($A149, CDS3Y_bbg!BR$5:BS$241,2), -1)</f>
        <v>43426</v>
      </c>
      <c r="BT149">
        <f>IFERROR(VLOOKUP($A149, CDS3Y_bbg!BS$5:BT$241,2), -1)</f>
        <v>-1</v>
      </c>
      <c r="BU149">
        <f>IFERROR(VLOOKUP($A149, CDS3Y_bbg!BT$5:BU$241,2), -1)</f>
        <v>-1</v>
      </c>
      <c r="BV149">
        <f>IFERROR(VLOOKUP($A149, CDS3Y_bbg!BU$5:BV$241,2), -1)</f>
        <v>-1</v>
      </c>
      <c r="BW149">
        <f>IFERROR(VLOOKUP($A149, CDS3Y_bbg!BV$5:BW$241,2), -1)</f>
        <v>41915</v>
      </c>
      <c r="BX149">
        <f>IFERROR(VLOOKUP($A149, CDS3Y_bbg!BW$5:BX$241,2), -1)</f>
        <v>92.513000000000005</v>
      </c>
      <c r="BY149">
        <f>IFERROR(VLOOKUP($A149, CDS3Y_bbg!BX$5:BY$241,2), -1)</f>
        <v>-1</v>
      </c>
      <c r="BZ149">
        <f>IFERROR(VLOOKUP($A149, CDS3Y_bbg!BY$5:BZ$241,2), -1)</f>
        <v>-1</v>
      </c>
      <c r="CA149">
        <f>IFERROR(VLOOKUP($A149, CDS3Y_bbg!BZ$5:CA$241,2), -1)</f>
        <v>41911</v>
      </c>
      <c r="CB149">
        <f>IFERROR(VLOOKUP($A149, CDS3Y_bbg!CA$5:CB$241,2), -1)</f>
        <v>221.386</v>
      </c>
      <c r="CC149">
        <f>IFERROR(VLOOKUP($A149, CDS3Y_bbg!CB$5:CC$241,2), -1)</f>
        <v>41912</v>
      </c>
      <c r="CD149">
        <f>IFERROR(VLOOKUP($A149, CDS3Y_bbg!CC$5:CD$241,2), -1)</f>
        <v>206.95599999999999</v>
      </c>
      <c r="CE149">
        <f>IFERROR(VLOOKUP($A149, CDS3Y_bbg!CD$5:CE$241,2), -1)</f>
        <v>43332</v>
      </c>
      <c r="CF149">
        <f>IFERROR(VLOOKUP($A149, CDS3Y_bbg!CE$5:CF$241,2), -1)</f>
        <v>204.024</v>
      </c>
      <c r="CG149">
        <f>IFERROR(VLOOKUP($A149, CDS3Y_bbg!CF$5:CG$241,2), -1)</f>
        <v>41893</v>
      </c>
      <c r="CH149">
        <f>IFERROR(VLOOKUP($A149, CDS3Y_bbg!CG$5:CH$241,2), -1)</f>
        <v>90.686000000000007</v>
      </c>
      <c r="CI149">
        <f>IFERROR(VLOOKUP($A149, CDS3Y_bbg!CH$5:CI$241,2), -1)</f>
        <v>-1</v>
      </c>
      <c r="CJ149">
        <f>IFERROR(VLOOKUP($A149, CDS3Y_bbg!CI$5:CJ$241,2), -1)</f>
        <v>-1</v>
      </c>
      <c r="CK149">
        <f>IFERROR(VLOOKUP($A149, CDS3Y_bbg!CJ$5:CK$241,2), -1)</f>
        <v>41844</v>
      </c>
      <c r="CL149">
        <f>IFERROR(VLOOKUP($A149, CDS3Y_bbg!CK$5:CL$241,2), -1)</f>
        <v>486.75099999999998</v>
      </c>
      <c r="CM149">
        <f>IFERROR(VLOOKUP($A149, CDS3Y_bbg!CL$5:CM$241,2), -1)</f>
        <v>-1</v>
      </c>
      <c r="CN149">
        <f>IFERROR(VLOOKUP($A149, CDS3Y_bbg!CM$5:CN$241,2), -1)</f>
        <v>-1</v>
      </c>
    </row>
    <row r="150" spans="1:92" x14ac:dyDescent="0.25">
      <c r="A150" s="1">
        <v>41060</v>
      </c>
      <c r="B150">
        <f>IFERROR(VLOOKUP($A150, CDS3Y_bbg!A$5:B$241,2), -1)</f>
        <v>131.90199999999999</v>
      </c>
      <c r="C150">
        <f>IFERROR(VLOOKUP($A150, CDS3Y_bbg!B$5:C$241,2), -1)</f>
        <v>41831</v>
      </c>
      <c r="D150">
        <f>IFERROR(VLOOKUP($A150, CDS3Y_bbg!C$5:D$241,2), -1)</f>
        <v>334.488</v>
      </c>
      <c r="E150">
        <f>IFERROR(VLOOKUP($A150, CDS3Y_bbg!D$5:E$241,2), -1)</f>
        <v>44895</v>
      </c>
      <c r="F150">
        <f>IFERROR(VLOOKUP($A150, CDS3Y_bbg!E$5:F$241,2), -1)</f>
        <v>99.426000000000002</v>
      </c>
      <c r="G150">
        <f>IFERROR(VLOOKUP($A150, CDS3Y_bbg!F$5:G$241,2), -1)</f>
        <v>40360</v>
      </c>
      <c r="H150">
        <f>IFERROR(VLOOKUP($A150, CDS3Y_bbg!G$5:H$241,2), -1)</f>
        <v>-1</v>
      </c>
      <c r="I150">
        <f>IFERROR(VLOOKUP($A150, CDS3Y_bbg!H$5:I$241,2), -1)</f>
        <v>44834</v>
      </c>
      <c r="J150">
        <f>IFERROR(VLOOKUP($A150, CDS3Y_bbg!I$5:J$241,2), -1)</f>
        <v>122.77800000000001</v>
      </c>
      <c r="K150">
        <f>IFERROR(VLOOKUP($A150, CDS3Y_bbg!J$5:K$241,2), -1)</f>
        <v>41819</v>
      </c>
      <c r="L150">
        <f>IFERROR(VLOOKUP($A150, CDS3Y_bbg!K$5:L$241,2), -1)</f>
        <v>508.86</v>
      </c>
      <c r="M150">
        <f>IFERROR(VLOOKUP($A150, CDS3Y_bbg!L$5:M$241,2), -1)</f>
        <v>40469</v>
      </c>
      <c r="N150">
        <f>IFERROR(VLOOKUP($A150, CDS3Y_bbg!M$5:N$241,2), -1)</f>
        <v>-1</v>
      </c>
      <c r="O150">
        <f>IFERROR(VLOOKUP($A150, CDS3Y_bbg!N$5:O$241,2), -1)</f>
        <v>40289</v>
      </c>
      <c r="P150">
        <f>IFERROR(VLOOKUP($A150, CDS3Y_bbg!O$5:P$241,2), -1)</f>
        <v>-1</v>
      </c>
      <c r="Q150">
        <f>IFERROR(VLOOKUP($A150, CDS3Y_bbg!P$5:Q$241,2), -1)</f>
        <v>44377</v>
      </c>
      <c r="R150">
        <f>IFERROR(VLOOKUP($A150, CDS3Y_bbg!Q$5:R$241,2), -1)</f>
        <v>125.46899999999999</v>
      </c>
      <c r="S150">
        <f>IFERROR(VLOOKUP($A150, CDS3Y_bbg!R$5:S$241,2), -1)</f>
        <v>43337</v>
      </c>
      <c r="T150">
        <f>IFERROR(VLOOKUP($A150, CDS3Y_bbg!S$5:T$241,2), -1)</f>
        <v>133.465</v>
      </c>
      <c r="U150">
        <f>IFERROR(VLOOKUP($A150, CDS3Y_bbg!T$5:U$241,2), -1)</f>
        <v>42062</v>
      </c>
      <c r="V150">
        <f>IFERROR(VLOOKUP($A150, CDS3Y_bbg!U$5:V$241,2), -1)</f>
        <v>229.852</v>
      </c>
      <c r="W150">
        <f>IFERROR(VLOOKUP($A150, CDS3Y_bbg!V$5:W$241,2), -1)</f>
        <v>42283</v>
      </c>
      <c r="X150">
        <f>IFERROR(VLOOKUP($A150, CDS3Y_bbg!W$5:X$241,2), -1)</f>
        <v>219.27699999999999</v>
      </c>
      <c r="Y150">
        <f>IFERROR(VLOOKUP($A150, CDS3Y_bbg!X$5:Y$241,2), -1)</f>
        <v>44468</v>
      </c>
      <c r="Z150">
        <f>IFERROR(VLOOKUP($A150, CDS3Y_bbg!Y$5:Z$241,2), -1)</f>
        <v>150.34</v>
      </c>
      <c r="AA150">
        <f>IFERROR(VLOOKUP($A150, CDS3Y_bbg!Z$5:AA$241,2), -1)</f>
        <v>40481</v>
      </c>
      <c r="AB150">
        <f>IFERROR(VLOOKUP($A150, CDS3Y_bbg!AA$5:AB$241,2), -1)</f>
        <v>-1</v>
      </c>
      <c r="AC150">
        <f>IFERROR(VLOOKUP($A150, CDS3Y_bbg!AB$5:AC$241,2), -1)</f>
        <v>42676</v>
      </c>
      <c r="AD150">
        <f>IFERROR(VLOOKUP($A150, CDS3Y_bbg!AC$5:AD$241,2), -1)</f>
        <v>248.863</v>
      </c>
      <c r="AE150">
        <f>IFERROR(VLOOKUP($A150, CDS3Y_bbg!AD$5:AE$241,2), -1)</f>
        <v>41149</v>
      </c>
      <c r="AF150">
        <f>IFERROR(VLOOKUP($A150, CDS3Y_bbg!AE$5:AF$241,2), -1)</f>
        <v>-1</v>
      </c>
      <c r="AG150">
        <f>IFERROR(VLOOKUP($A150, CDS3Y_bbg!AF$5:AG$241,2), -1)</f>
        <v>42004</v>
      </c>
      <c r="AH150">
        <f>IFERROR(VLOOKUP($A150, CDS3Y_bbg!AG$5:AH$241,2), -1)</f>
        <v>-1</v>
      </c>
      <c r="AI150">
        <f>IFERROR(VLOOKUP($A150, CDS3Y_bbg!AH$5:AI$241,2), -1)</f>
        <v>-1</v>
      </c>
      <c r="AJ150">
        <f>IFERROR(VLOOKUP($A150, CDS3Y_bbg!AI$5:AJ$241,2), -1)</f>
        <v>-1</v>
      </c>
      <c r="AK150">
        <f>IFERROR(VLOOKUP($A150, CDS3Y_bbg!AJ$5:AK$241,2), -1)</f>
        <v>-1</v>
      </c>
      <c r="AL150">
        <f>IFERROR(VLOOKUP($A150, CDS3Y_bbg!AK$5:AL$241,2), -1)</f>
        <v>-1</v>
      </c>
      <c r="AM150">
        <f>IFERROR(VLOOKUP($A150, CDS3Y_bbg!AL$5:AM$241,2), -1)</f>
        <v>-1</v>
      </c>
      <c r="AN150">
        <f>IFERROR(VLOOKUP($A150, CDS3Y_bbg!AM$5:AN$241,2), -1)</f>
        <v>-1</v>
      </c>
      <c r="AO150">
        <f>IFERROR(VLOOKUP($A150, CDS3Y_bbg!AN$5:AO$241,2), -1)</f>
        <v>43424</v>
      </c>
      <c r="AP150">
        <f>IFERROR(VLOOKUP($A150, CDS3Y_bbg!AO$5:AP$241,2), -1)</f>
        <v>-1</v>
      </c>
      <c r="AQ150">
        <f>IFERROR(VLOOKUP($A150, CDS3Y_bbg!AP$5:AQ$241,2), -1)</f>
        <v>44625</v>
      </c>
      <c r="AR150">
        <f>IFERROR(VLOOKUP($A150, CDS3Y_bbg!AQ$5:AR$241,2), -1)</f>
        <v>-1</v>
      </c>
      <c r="AS150">
        <f>IFERROR(VLOOKUP($A150, CDS3Y_bbg!AR$5:AS$241,2), -1)</f>
        <v>44626</v>
      </c>
      <c r="AT150">
        <f>IFERROR(VLOOKUP($A150, CDS3Y_bbg!AS$5:AT$241,2), -1)</f>
        <v>2.2189999999999999</v>
      </c>
      <c r="AU150">
        <f>IFERROR(VLOOKUP($A150, CDS3Y_bbg!AT$5:AU$241,2), -1)</f>
        <v>-1</v>
      </c>
      <c r="AV150">
        <f>IFERROR(VLOOKUP($A150, CDS3Y_bbg!AU$5:AV$241,2), -1)</f>
        <v>-1</v>
      </c>
      <c r="AW150">
        <f>IFERROR(VLOOKUP($A150, CDS3Y_bbg!AV$5:AW$241,2), -1)</f>
        <v>41863</v>
      </c>
      <c r="AX150">
        <f>IFERROR(VLOOKUP($A150, CDS3Y_bbg!AW$5:AX$241,2), -1)</f>
        <v>154.65</v>
      </c>
      <c r="AY150">
        <f>IFERROR(VLOOKUP($A150, CDS3Y_bbg!AX$5:AY$241,2), -1)</f>
        <v>43402</v>
      </c>
      <c r="AZ150">
        <f>IFERROR(VLOOKUP($A150, CDS3Y_bbg!AY$5:AZ$241,2), -1)</f>
        <v>134.71799999999999</v>
      </c>
      <c r="BA150">
        <f>IFERROR(VLOOKUP($A150, CDS3Y_bbg!AZ$5:BA$241,2), -1)</f>
        <v>-1</v>
      </c>
      <c r="BB150">
        <f>IFERROR(VLOOKUP($A150, CDS3Y_bbg!BA$5:BB$241,2), -1)</f>
        <v>-1</v>
      </c>
      <c r="BC150">
        <f>IFERROR(VLOOKUP($A150, CDS3Y_bbg!BB$5:BC$241,2), -1)</f>
        <v>41722</v>
      </c>
      <c r="BD150">
        <f>IFERROR(VLOOKUP($A150, CDS3Y_bbg!BC$5:BD$241,2), -1)</f>
        <v>-1</v>
      </c>
      <c r="BE150">
        <f>IFERROR(VLOOKUP($A150, CDS3Y_bbg!BD$5:BE$241,2), -1)</f>
        <v>-1</v>
      </c>
      <c r="BF150">
        <f>IFERROR(VLOOKUP($A150, CDS3Y_bbg!BE$5:BF$241,2), -1)</f>
        <v>-1</v>
      </c>
      <c r="BG150">
        <f>IFERROR(VLOOKUP($A150, CDS3Y_bbg!BF$5:BG$241,2), -1)</f>
        <v>-1</v>
      </c>
      <c r="BH150">
        <f>IFERROR(VLOOKUP($A150, CDS3Y_bbg!BG$5:BH$241,2), -1)</f>
        <v>-1</v>
      </c>
      <c r="BI150">
        <f>IFERROR(VLOOKUP($A150, CDS3Y_bbg!BH$5:BI$241,2), -1)</f>
        <v>43424</v>
      </c>
      <c r="BJ150">
        <f>IFERROR(VLOOKUP($A150, CDS3Y_bbg!BI$5:BJ$241,2), -1)</f>
        <v>-1</v>
      </c>
      <c r="BK150">
        <f>IFERROR(VLOOKUP($A150, CDS3Y_bbg!BJ$5:BK$241,2), -1)</f>
        <v>-1</v>
      </c>
      <c r="BL150">
        <f>IFERROR(VLOOKUP($A150, CDS3Y_bbg!BK$5:BL$241,2), -1)</f>
        <v>-1</v>
      </c>
      <c r="BM150">
        <f>IFERROR(VLOOKUP($A150, CDS3Y_bbg!BL$5:BM$241,2), -1)</f>
        <v>43424</v>
      </c>
      <c r="BN150">
        <f>IFERROR(VLOOKUP($A150, CDS3Y_bbg!BM$5:BN$241,2), -1)</f>
        <v>-1</v>
      </c>
      <c r="BO150">
        <f>IFERROR(VLOOKUP($A150, CDS3Y_bbg!BN$5:BO$241,2), -1)</f>
        <v>43426</v>
      </c>
      <c r="BP150">
        <f>IFERROR(VLOOKUP($A150, CDS3Y_bbg!BO$5:BP$241,2), -1)</f>
        <v>-1</v>
      </c>
      <c r="BQ150">
        <f>IFERROR(VLOOKUP($A150, CDS3Y_bbg!BP$5:BQ$241,2), -1)</f>
        <v>-1</v>
      </c>
      <c r="BR150">
        <f>IFERROR(VLOOKUP($A150, CDS3Y_bbg!BQ$5:BR$241,2), -1)</f>
        <v>-1</v>
      </c>
      <c r="BS150">
        <f>IFERROR(VLOOKUP($A150, CDS3Y_bbg!BR$5:BS$241,2), -1)</f>
        <v>43426</v>
      </c>
      <c r="BT150">
        <f>IFERROR(VLOOKUP($A150, CDS3Y_bbg!BS$5:BT$241,2), -1)</f>
        <v>-1</v>
      </c>
      <c r="BU150">
        <f>IFERROR(VLOOKUP($A150, CDS3Y_bbg!BT$5:BU$241,2), -1)</f>
        <v>-1</v>
      </c>
      <c r="BV150">
        <f>IFERROR(VLOOKUP($A150, CDS3Y_bbg!BU$5:BV$241,2), -1)</f>
        <v>-1</v>
      </c>
      <c r="BW150">
        <f>IFERROR(VLOOKUP($A150, CDS3Y_bbg!BV$5:BW$241,2), -1)</f>
        <v>41915</v>
      </c>
      <c r="BX150">
        <f>IFERROR(VLOOKUP($A150, CDS3Y_bbg!BW$5:BX$241,2), -1)</f>
        <v>100.54600000000001</v>
      </c>
      <c r="BY150">
        <f>IFERROR(VLOOKUP($A150, CDS3Y_bbg!BX$5:BY$241,2), -1)</f>
        <v>-1</v>
      </c>
      <c r="BZ150">
        <f>IFERROR(VLOOKUP($A150, CDS3Y_bbg!BY$5:BZ$241,2), -1)</f>
        <v>-1</v>
      </c>
      <c r="CA150">
        <f>IFERROR(VLOOKUP($A150, CDS3Y_bbg!BZ$5:CA$241,2), -1)</f>
        <v>41911</v>
      </c>
      <c r="CB150">
        <f>IFERROR(VLOOKUP($A150, CDS3Y_bbg!CA$5:CB$241,2), -1)</f>
        <v>275.98500000000001</v>
      </c>
      <c r="CC150">
        <f>IFERROR(VLOOKUP($A150, CDS3Y_bbg!CB$5:CC$241,2), -1)</f>
        <v>41912</v>
      </c>
      <c r="CD150">
        <f>IFERROR(VLOOKUP($A150, CDS3Y_bbg!CC$5:CD$241,2), -1)</f>
        <v>272.858</v>
      </c>
      <c r="CE150">
        <f>IFERROR(VLOOKUP($A150, CDS3Y_bbg!CD$5:CE$241,2), -1)</f>
        <v>43332</v>
      </c>
      <c r="CF150">
        <f>IFERROR(VLOOKUP($A150, CDS3Y_bbg!CE$5:CF$241,2), -1)</f>
        <v>234.98699999999999</v>
      </c>
      <c r="CG150">
        <f>IFERROR(VLOOKUP($A150, CDS3Y_bbg!CF$5:CG$241,2), -1)</f>
        <v>41893</v>
      </c>
      <c r="CH150">
        <f>IFERROR(VLOOKUP($A150, CDS3Y_bbg!CG$5:CH$241,2), -1)</f>
        <v>116.843</v>
      </c>
      <c r="CI150">
        <f>IFERROR(VLOOKUP($A150, CDS3Y_bbg!CH$5:CI$241,2), -1)</f>
        <v>-1</v>
      </c>
      <c r="CJ150">
        <f>IFERROR(VLOOKUP($A150, CDS3Y_bbg!CI$5:CJ$241,2), -1)</f>
        <v>-1</v>
      </c>
      <c r="CK150">
        <f>IFERROR(VLOOKUP($A150, CDS3Y_bbg!CJ$5:CK$241,2), -1)</f>
        <v>41844</v>
      </c>
      <c r="CL150">
        <f>IFERROR(VLOOKUP($A150, CDS3Y_bbg!CK$5:CL$241,2), -1)</f>
        <v>593.23199999999997</v>
      </c>
      <c r="CM150">
        <f>IFERROR(VLOOKUP($A150, CDS3Y_bbg!CL$5:CM$241,2), -1)</f>
        <v>-1</v>
      </c>
      <c r="CN150">
        <f>IFERROR(VLOOKUP($A150, CDS3Y_bbg!CM$5:CN$241,2), -1)</f>
        <v>-1</v>
      </c>
    </row>
    <row r="151" spans="1:92" x14ac:dyDescent="0.25">
      <c r="A151" s="1">
        <v>41089</v>
      </c>
      <c r="B151">
        <f>IFERROR(VLOOKUP($A151, CDS3Y_bbg!A$5:B$241,2), -1)</f>
        <v>117.03400000000001</v>
      </c>
      <c r="C151">
        <f>IFERROR(VLOOKUP($A151, CDS3Y_bbg!B$5:C$241,2), -1)</f>
        <v>41831</v>
      </c>
      <c r="D151">
        <f>IFERROR(VLOOKUP($A151, CDS3Y_bbg!C$5:D$241,2), -1)</f>
        <v>277.87299999999999</v>
      </c>
      <c r="E151">
        <f>IFERROR(VLOOKUP($A151, CDS3Y_bbg!D$5:E$241,2), -1)</f>
        <v>44895</v>
      </c>
      <c r="F151">
        <f>IFERROR(VLOOKUP($A151, CDS3Y_bbg!E$5:F$241,2), -1)</f>
        <v>86.462999999999994</v>
      </c>
      <c r="G151">
        <f>IFERROR(VLOOKUP($A151, CDS3Y_bbg!F$5:G$241,2), -1)</f>
        <v>40360</v>
      </c>
      <c r="H151">
        <f>IFERROR(VLOOKUP($A151, CDS3Y_bbg!G$5:H$241,2), -1)</f>
        <v>-1</v>
      </c>
      <c r="I151">
        <f>IFERROR(VLOOKUP($A151, CDS3Y_bbg!H$5:I$241,2), -1)</f>
        <v>44834</v>
      </c>
      <c r="J151">
        <f>IFERROR(VLOOKUP($A151, CDS3Y_bbg!I$5:J$241,2), -1)</f>
        <v>103.77500000000001</v>
      </c>
      <c r="K151">
        <f>IFERROR(VLOOKUP($A151, CDS3Y_bbg!J$5:K$241,2), -1)</f>
        <v>41819</v>
      </c>
      <c r="L151">
        <f>IFERROR(VLOOKUP($A151, CDS3Y_bbg!K$5:L$241,2), -1)</f>
        <v>478.911</v>
      </c>
      <c r="M151">
        <f>IFERROR(VLOOKUP($A151, CDS3Y_bbg!L$5:M$241,2), -1)</f>
        <v>40469</v>
      </c>
      <c r="N151">
        <f>IFERROR(VLOOKUP($A151, CDS3Y_bbg!M$5:N$241,2), -1)</f>
        <v>-1</v>
      </c>
      <c r="O151">
        <f>IFERROR(VLOOKUP($A151, CDS3Y_bbg!N$5:O$241,2), -1)</f>
        <v>40289</v>
      </c>
      <c r="P151">
        <f>IFERROR(VLOOKUP($A151, CDS3Y_bbg!O$5:P$241,2), -1)</f>
        <v>-1</v>
      </c>
      <c r="Q151">
        <f>IFERROR(VLOOKUP($A151, CDS3Y_bbg!P$5:Q$241,2), -1)</f>
        <v>44377</v>
      </c>
      <c r="R151">
        <f>IFERROR(VLOOKUP($A151, CDS3Y_bbg!Q$5:R$241,2), -1)</f>
        <v>105.572</v>
      </c>
      <c r="S151">
        <f>IFERROR(VLOOKUP($A151, CDS3Y_bbg!R$5:S$241,2), -1)</f>
        <v>43337</v>
      </c>
      <c r="T151">
        <f>IFERROR(VLOOKUP($A151, CDS3Y_bbg!S$5:T$241,2), -1)</f>
        <v>133.465</v>
      </c>
      <c r="U151">
        <f>IFERROR(VLOOKUP($A151, CDS3Y_bbg!T$5:U$241,2), -1)</f>
        <v>42062</v>
      </c>
      <c r="V151">
        <f>IFERROR(VLOOKUP($A151, CDS3Y_bbg!U$5:V$241,2), -1)</f>
        <v>165.685</v>
      </c>
      <c r="W151">
        <f>IFERROR(VLOOKUP($A151, CDS3Y_bbg!V$5:W$241,2), -1)</f>
        <v>42283</v>
      </c>
      <c r="X151">
        <f>IFERROR(VLOOKUP($A151, CDS3Y_bbg!W$5:X$241,2), -1)</f>
        <v>179.16800000000001</v>
      </c>
      <c r="Y151">
        <f>IFERROR(VLOOKUP($A151, CDS3Y_bbg!X$5:Y$241,2), -1)</f>
        <v>44468</v>
      </c>
      <c r="Z151">
        <f>IFERROR(VLOOKUP($A151, CDS3Y_bbg!Y$5:Z$241,2), -1)</f>
        <v>117.087</v>
      </c>
      <c r="AA151">
        <f>IFERROR(VLOOKUP($A151, CDS3Y_bbg!Z$5:AA$241,2), -1)</f>
        <v>40481</v>
      </c>
      <c r="AB151">
        <f>IFERROR(VLOOKUP($A151, CDS3Y_bbg!AA$5:AB$241,2), -1)</f>
        <v>-1</v>
      </c>
      <c r="AC151">
        <f>IFERROR(VLOOKUP($A151, CDS3Y_bbg!AB$5:AC$241,2), -1)</f>
        <v>42676</v>
      </c>
      <c r="AD151">
        <f>IFERROR(VLOOKUP($A151, CDS3Y_bbg!AC$5:AD$241,2), -1)</f>
        <v>196.16300000000001</v>
      </c>
      <c r="AE151">
        <f>IFERROR(VLOOKUP($A151, CDS3Y_bbg!AD$5:AE$241,2), -1)</f>
        <v>41149</v>
      </c>
      <c r="AF151">
        <f>IFERROR(VLOOKUP($A151, CDS3Y_bbg!AE$5:AF$241,2), -1)</f>
        <v>-1</v>
      </c>
      <c r="AG151">
        <f>IFERROR(VLOOKUP($A151, CDS3Y_bbg!AF$5:AG$241,2), -1)</f>
        <v>42004</v>
      </c>
      <c r="AH151">
        <f>IFERROR(VLOOKUP($A151, CDS3Y_bbg!AG$5:AH$241,2), -1)</f>
        <v>-1</v>
      </c>
      <c r="AI151">
        <f>IFERROR(VLOOKUP($A151, CDS3Y_bbg!AH$5:AI$241,2), -1)</f>
        <v>-1</v>
      </c>
      <c r="AJ151">
        <f>IFERROR(VLOOKUP($A151, CDS3Y_bbg!AI$5:AJ$241,2), -1)</f>
        <v>-1</v>
      </c>
      <c r="AK151">
        <f>IFERROR(VLOOKUP($A151, CDS3Y_bbg!AJ$5:AK$241,2), -1)</f>
        <v>-1</v>
      </c>
      <c r="AL151">
        <f>IFERROR(VLOOKUP($A151, CDS3Y_bbg!AK$5:AL$241,2), -1)</f>
        <v>-1</v>
      </c>
      <c r="AM151">
        <f>IFERROR(VLOOKUP($A151, CDS3Y_bbg!AL$5:AM$241,2), -1)</f>
        <v>-1</v>
      </c>
      <c r="AN151">
        <f>IFERROR(VLOOKUP($A151, CDS3Y_bbg!AM$5:AN$241,2), -1)</f>
        <v>-1</v>
      </c>
      <c r="AO151">
        <f>IFERROR(VLOOKUP($A151, CDS3Y_bbg!AN$5:AO$241,2), -1)</f>
        <v>43424</v>
      </c>
      <c r="AP151">
        <f>IFERROR(VLOOKUP($A151, CDS3Y_bbg!AO$5:AP$241,2), -1)</f>
        <v>-1</v>
      </c>
      <c r="AQ151">
        <f>IFERROR(VLOOKUP($A151, CDS3Y_bbg!AP$5:AQ$241,2), -1)</f>
        <v>44625</v>
      </c>
      <c r="AR151">
        <f>IFERROR(VLOOKUP($A151, CDS3Y_bbg!AQ$5:AR$241,2), -1)</f>
        <v>-1</v>
      </c>
      <c r="AS151">
        <f>IFERROR(VLOOKUP($A151, CDS3Y_bbg!AR$5:AS$241,2), -1)</f>
        <v>44626</v>
      </c>
      <c r="AT151">
        <f>IFERROR(VLOOKUP($A151, CDS3Y_bbg!AS$5:AT$241,2), -1)</f>
        <v>2.2189999999999999</v>
      </c>
      <c r="AU151">
        <f>IFERROR(VLOOKUP($A151, CDS3Y_bbg!AT$5:AU$241,2), -1)</f>
        <v>-1</v>
      </c>
      <c r="AV151">
        <f>IFERROR(VLOOKUP($A151, CDS3Y_bbg!AU$5:AV$241,2), -1)</f>
        <v>-1</v>
      </c>
      <c r="AW151">
        <f>IFERROR(VLOOKUP($A151, CDS3Y_bbg!AV$5:AW$241,2), -1)</f>
        <v>41863</v>
      </c>
      <c r="AX151">
        <f>IFERROR(VLOOKUP($A151, CDS3Y_bbg!AW$5:AX$241,2), -1)</f>
        <v>131.32900000000001</v>
      </c>
      <c r="AY151">
        <f>IFERROR(VLOOKUP($A151, CDS3Y_bbg!AX$5:AY$241,2), -1)</f>
        <v>43402</v>
      </c>
      <c r="AZ151">
        <f>IFERROR(VLOOKUP($A151, CDS3Y_bbg!AY$5:AZ$241,2), -1)</f>
        <v>134.71799999999999</v>
      </c>
      <c r="BA151">
        <f>IFERROR(VLOOKUP($A151, CDS3Y_bbg!AZ$5:BA$241,2), -1)</f>
        <v>-1</v>
      </c>
      <c r="BB151">
        <f>IFERROR(VLOOKUP($A151, CDS3Y_bbg!BA$5:BB$241,2), -1)</f>
        <v>-1</v>
      </c>
      <c r="BC151">
        <f>IFERROR(VLOOKUP($A151, CDS3Y_bbg!BB$5:BC$241,2), -1)</f>
        <v>41722</v>
      </c>
      <c r="BD151">
        <f>IFERROR(VLOOKUP($A151, CDS3Y_bbg!BC$5:BD$241,2), -1)</f>
        <v>-1</v>
      </c>
      <c r="BE151">
        <f>IFERROR(VLOOKUP($A151, CDS3Y_bbg!BD$5:BE$241,2), -1)</f>
        <v>-1</v>
      </c>
      <c r="BF151">
        <f>IFERROR(VLOOKUP($A151, CDS3Y_bbg!BE$5:BF$241,2), -1)</f>
        <v>-1</v>
      </c>
      <c r="BG151">
        <f>IFERROR(VLOOKUP($A151, CDS3Y_bbg!BF$5:BG$241,2), -1)</f>
        <v>-1</v>
      </c>
      <c r="BH151">
        <f>IFERROR(VLOOKUP($A151, CDS3Y_bbg!BG$5:BH$241,2), -1)</f>
        <v>-1</v>
      </c>
      <c r="BI151">
        <f>IFERROR(VLOOKUP($A151, CDS3Y_bbg!BH$5:BI$241,2), -1)</f>
        <v>43424</v>
      </c>
      <c r="BJ151">
        <f>IFERROR(VLOOKUP($A151, CDS3Y_bbg!BI$5:BJ$241,2), -1)</f>
        <v>-1</v>
      </c>
      <c r="BK151">
        <f>IFERROR(VLOOKUP($A151, CDS3Y_bbg!BJ$5:BK$241,2), -1)</f>
        <v>-1</v>
      </c>
      <c r="BL151">
        <f>IFERROR(VLOOKUP($A151, CDS3Y_bbg!BK$5:BL$241,2), -1)</f>
        <v>-1</v>
      </c>
      <c r="BM151">
        <f>IFERROR(VLOOKUP($A151, CDS3Y_bbg!BL$5:BM$241,2), -1)</f>
        <v>43424</v>
      </c>
      <c r="BN151">
        <f>IFERROR(VLOOKUP($A151, CDS3Y_bbg!BM$5:BN$241,2), -1)</f>
        <v>-1</v>
      </c>
      <c r="BO151">
        <f>IFERROR(VLOOKUP($A151, CDS3Y_bbg!BN$5:BO$241,2), -1)</f>
        <v>43426</v>
      </c>
      <c r="BP151">
        <f>IFERROR(VLOOKUP($A151, CDS3Y_bbg!BO$5:BP$241,2), -1)</f>
        <v>-1</v>
      </c>
      <c r="BQ151">
        <f>IFERROR(VLOOKUP($A151, CDS3Y_bbg!BP$5:BQ$241,2), -1)</f>
        <v>-1</v>
      </c>
      <c r="BR151">
        <f>IFERROR(VLOOKUP($A151, CDS3Y_bbg!BQ$5:BR$241,2), -1)</f>
        <v>-1</v>
      </c>
      <c r="BS151">
        <f>IFERROR(VLOOKUP($A151, CDS3Y_bbg!BR$5:BS$241,2), -1)</f>
        <v>43426</v>
      </c>
      <c r="BT151">
        <f>IFERROR(VLOOKUP($A151, CDS3Y_bbg!BS$5:BT$241,2), -1)</f>
        <v>-1</v>
      </c>
      <c r="BU151">
        <f>IFERROR(VLOOKUP($A151, CDS3Y_bbg!BT$5:BU$241,2), -1)</f>
        <v>-1</v>
      </c>
      <c r="BV151">
        <f>IFERROR(VLOOKUP($A151, CDS3Y_bbg!BU$5:BV$241,2), -1)</f>
        <v>-1</v>
      </c>
      <c r="BW151">
        <f>IFERROR(VLOOKUP($A151, CDS3Y_bbg!BV$5:BW$241,2), -1)</f>
        <v>41915</v>
      </c>
      <c r="BX151">
        <f>IFERROR(VLOOKUP($A151, CDS3Y_bbg!BW$5:BX$241,2), -1)</f>
        <v>96.031999999999996</v>
      </c>
      <c r="BY151">
        <f>IFERROR(VLOOKUP($A151, CDS3Y_bbg!BX$5:BY$241,2), -1)</f>
        <v>-1</v>
      </c>
      <c r="BZ151">
        <f>IFERROR(VLOOKUP($A151, CDS3Y_bbg!BY$5:BZ$241,2), -1)</f>
        <v>-1</v>
      </c>
      <c r="CA151">
        <f>IFERROR(VLOOKUP($A151, CDS3Y_bbg!BZ$5:CA$241,2), -1)</f>
        <v>41911</v>
      </c>
      <c r="CB151">
        <f>IFERROR(VLOOKUP($A151, CDS3Y_bbg!CA$5:CB$241,2), -1)</f>
        <v>233.35499999999999</v>
      </c>
      <c r="CC151">
        <f>IFERROR(VLOOKUP($A151, CDS3Y_bbg!CB$5:CC$241,2), -1)</f>
        <v>41912</v>
      </c>
      <c r="CD151">
        <f>IFERROR(VLOOKUP($A151, CDS3Y_bbg!CC$5:CD$241,2), -1)</f>
        <v>219.887</v>
      </c>
      <c r="CE151">
        <f>IFERROR(VLOOKUP($A151, CDS3Y_bbg!CD$5:CE$241,2), -1)</f>
        <v>43332</v>
      </c>
      <c r="CF151">
        <f>IFERROR(VLOOKUP($A151, CDS3Y_bbg!CE$5:CF$241,2), -1)</f>
        <v>191.01</v>
      </c>
      <c r="CG151">
        <f>IFERROR(VLOOKUP($A151, CDS3Y_bbg!CF$5:CG$241,2), -1)</f>
        <v>41893</v>
      </c>
      <c r="CH151">
        <f>IFERROR(VLOOKUP($A151, CDS3Y_bbg!CG$5:CH$241,2), -1)</f>
        <v>102.03100000000001</v>
      </c>
      <c r="CI151">
        <f>IFERROR(VLOOKUP($A151, CDS3Y_bbg!CH$5:CI$241,2), -1)</f>
        <v>-1</v>
      </c>
      <c r="CJ151">
        <f>IFERROR(VLOOKUP($A151, CDS3Y_bbg!CI$5:CJ$241,2), -1)</f>
        <v>-1</v>
      </c>
      <c r="CK151">
        <f>IFERROR(VLOOKUP($A151, CDS3Y_bbg!CJ$5:CK$241,2), -1)</f>
        <v>41844</v>
      </c>
      <c r="CL151">
        <f>IFERROR(VLOOKUP($A151, CDS3Y_bbg!CK$5:CL$241,2), -1)</f>
        <v>471.36500000000001</v>
      </c>
      <c r="CM151">
        <f>IFERROR(VLOOKUP($A151, CDS3Y_bbg!CL$5:CM$241,2), -1)</f>
        <v>-1</v>
      </c>
      <c r="CN151">
        <f>IFERROR(VLOOKUP($A151, CDS3Y_bbg!CM$5:CN$241,2), -1)</f>
        <v>-1</v>
      </c>
    </row>
    <row r="152" spans="1:92" x14ac:dyDescent="0.25">
      <c r="A152" s="1">
        <v>41121</v>
      </c>
      <c r="B152">
        <f>IFERROR(VLOOKUP($A152, CDS3Y_bbg!A$5:B$241,2), -1)</f>
        <v>94.653999999999996</v>
      </c>
      <c r="C152">
        <f>IFERROR(VLOOKUP($A152, CDS3Y_bbg!B$5:C$241,2), -1)</f>
        <v>41831</v>
      </c>
      <c r="D152">
        <f>IFERROR(VLOOKUP($A152, CDS3Y_bbg!C$5:D$241,2), -1)</f>
        <v>229.30799999999999</v>
      </c>
      <c r="E152">
        <f>IFERROR(VLOOKUP($A152, CDS3Y_bbg!D$5:E$241,2), -1)</f>
        <v>44895</v>
      </c>
      <c r="F152">
        <f>IFERROR(VLOOKUP($A152, CDS3Y_bbg!E$5:F$241,2), -1)</f>
        <v>74.429000000000002</v>
      </c>
      <c r="G152">
        <f>IFERROR(VLOOKUP($A152, CDS3Y_bbg!F$5:G$241,2), -1)</f>
        <v>40360</v>
      </c>
      <c r="H152">
        <f>IFERROR(VLOOKUP($A152, CDS3Y_bbg!G$5:H$241,2), -1)</f>
        <v>-1</v>
      </c>
      <c r="I152">
        <f>IFERROR(VLOOKUP($A152, CDS3Y_bbg!H$5:I$241,2), -1)</f>
        <v>44834</v>
      </c>
      <c r="J152">
        <f>IFERROR(VLOOKUP($A152, CDS3Y_bbg!I$5:J$241,2), -1)</f>
        <v>84.287999999999997</v>
      </c>
      <c r="K152">
        <f>IFERROR(VLOOKUP($A152, CDS3Y_bbg!J$5:K$241,2), -1)</f>
        <v>41819</v>
      </c>
      <c r="L152">
        <f>IFERROR(VLOOKUP($A152, CDS3Y_bbg!K$5:L$241,2), -1)</f>
        <v>412.74299999999999</v>
      </c>
      <c r="M152">
        <f>IFERROR(VLOOKUP($A152, CDS3Y_bbg!L$5:M$241,2), -1)</f>
        <v>40469</v>
      </c>
      <c r="N152">
        <f>IFERROR(VLOOKUP($A152, CDS3Y_bbg!M$5:N$241,2), -1)</f>
        <v>-1</v>
      </c>
      <c r="O152">
        <f>IFERROR(VLOOKUP($A152, CDS3Y_bbg!N$5:O$241,2), -1)</f>
        <v>40289</v>
      </c>
      <c r="P152">
        <f>IFERROR(VLOOKUP($A152, CDS3Y_bbg!O$5:P$241,2), -1)</f>
        <v>-1</v>
      </c>
      <c r="Q152">
        <f>IFERROR(VLOOKUP($A152, CDS3Y_bbg!P$5:Q$241,2), -1)</f>
        <v>44377</v>
      </c>
      <c r="R152">
        <f>IFERROR(VLOOKUP($A152, CDS3Y_bbg!Q$5:R$241,2), -1)</f>
        <v>74.510000000000005</v>
      </c>
      <c r="S152">
        <f>IFERROR(VLOOKUP($A152, CDS3Y_bbg!R$5:S$241,2), -1)</f>
        <v>43337</v>
      </c>
      <c r="T152">
        <f>IFERROR(VLOOKUP($A152, CDS3Y_bbg!S$5:T$241,2), -1)</f>
        <v>133.465</v>
      </c>
      <c r="U152">
        <f>IFERROR(VLOOKUP($A152, CDS3Y_bbg!T$5:U$241,2), -1)</f>
        <v>42062</v>
      </c>
      <c r="V152">
        <f>IFERROR(VLOOKUP($A152, CDS3Y_bbg!U$5:V$241,2), -1)</f>
        <v>119.32</v>
      </c>
      <c r="W152">
        <f>IFERROR(VLOOKUP($A152, CDS3Y_bbg!V$5:W$241,2), -1)</f>
        <v>42283</v>
      </c>
      <c r="X152">
        <f>IFERROR(VLOOKUP($A152, CDS3Y_bbg!W$5:X$241,2), -1)</f>
        <v>126.72199999999999</v>
      </c>
      <c r="Y152">
        <f>IFERROR(VLOOKUP($A152, CDS3Y_bbg!X$5:Y$241,2), -1)</f>
        <v>44468</v>
      </c>
      <c r="Z152">
        <f>IFERROR(VLOOKUP($A152, CDS3Y_bbg!Y$5:Z$241,2), -1)</f>
        <v>82.325000000000003</v>
      </c>
      <c r="AA152">
        <f>IFERROR(VLOOKUP($A152, CDS3Y_bbg!Z$5:AA$241,2), -1)</f>
        <v>40481</v>
      </c>
      <c r="AB152">
        <f>IFERROR(VLOOKUP($A152, CDS3Y_bbg!AA$5:AB$241,2), -1)</f>
        <v>-1</v>
      </c>
      <c r="AC152">
        <f>IFERROR(VLOOKUP($A152, CDS3Y_bbg!AB$5:AC$241,2), -1)</f>
        <v>42676</v>
      </c>
      <c r="AD152">
        <f>IFERROR(VLOOKUP($A152, CDS3Y_bbg!AC$5:AD$241,2), -1)</f>
        <v>133.25700000000001</v>
      </c>
      <c r="AE152">
        <f>IFERROR(VLOOKUP($A152, CDS3Y_bbg!AD$5:AE$241,2), -1)</f>
        <v>41149</v>
      </c>
      <c r="AF152">
        <f>IFERROR(VLOOKUP($A152, CDS3Y_bbg!AE$5:AF$241,2), -1)</f>
        <v>-1</v>
      </c>
      <c r="AG152">
        <f>IFERROR(VLOOKUP($A152, CDS3Y_bbg!AF$5:AG$241,2), -1)</f>
        <v>42004</v>
      </c>
      <c r="AH152">
        <f>IFERROR(VLOOKUP($A152, CDS3Y_bbg!AG$5:AH$241,2), -1)</f>
        <v>-1</v>
      </c>
      <c r="AI152">
        <f>IFERROR(VLOOKUP($A152, CDS3Y_bbg!AH$5:AI$241,2), -1)</f>
        <v>-1</v>
      </c>
      <c r="AJ152">
        <f>IFERROR(VLOOKUP($A152, CDS3Y_bbg!AI$5:AJ$241,2), -1)</f>
        <v>-1</v>
      </c>
      <c r="AK152">
        <f>IFERROR(VLOOKUP($A152, CDS3Y_bbg!AJ$5:AK$241,2), -1)</f>
        <v>-1</v>
      </c>
      <c r="AL152">
        <f>IFERROR(VLOOKUP($A152, CDS3Y_bbg!AK$5:AL$241,2), -1)</f>
        <v>-1</v>
      </c>
      <c r="AM152">
        <f>IFERROR(VLOOKUP($A152, CDS3Y_bbg!AL$5:AM$241,2), -1)</f>
        <v>-1</v>
      </c>
      <c r="AN152">
        <f>IFERROR(VLOOKUP($A152, CDS3Y_bbg!AM$5:AN$241,2), -1)</f>
        <v>-1</v>
      </c>
      <c r="AO152">
        <f>IFERROR(VLOOKUP($A152, CDS3Y_bbg!AN$5:AO$241,2), -1)</f>
        <v>43424</v>
      </c>
      <c r="AP152">
        <f>IFERROR(VLOOKUP($A152, CDS3Y_bbg!AO$5:AP$241,2), -1)</f>
        <v>-1</v>
      </c>
      <c r="AQ152">
        <f>IFERROR(VLOOKUP($A152, CDS3Y_bbg!AP$5:AQ$241,2), -1)</f>
        <v>44625</v>
      </c>
      <c r="AR152">
        <f>IFERROR(VLOOKUP($A152, CDS3Y_bbg!AQ$5:AR$241,2), -1)</f>
        <v>-1</v>
      </c>
      <c r="AS152">
        <f>IFERROR(VLOOKUP($A152, CDS3Y_bbg!AR$5:AS$241,2), -1)</f>
        <v>44626</v>
      </c>
      <c r="AT152">
        <f>IFERROR(VLOOKUP($A152, CDS3Y_bbg!AS$5:AT$241,2), -1)</f>
        <v>2.2189999999999999</v>
      </c>
      <c r="AU152">
        <f>IFERROR(VLOOKUP($A152, CDS3Y_bbg!AT$5:AU$241,2), -1)</f>
        <v>-1</v>
      </c>
      <c r="AV152">
        <f>IFERROR(VLOOKUP($A152, CDS3Y_bbg!AU$5:AV$241,2), -1)</f>
        <v>-1</v>
      </c>
      <c r="AW152">
        <f>IFERROR(VLOOKUP($A152, CDS3Y_bbg!AV$5:AW$241,2), -1)</f>
        <v>41863</v>
      </c>
      <c r="AX152">
        <f>IFERROR(VLOOKUP($A152, CDS3Y_bbg!AW$5:AX$241,2), -1)</f>
        <v>110.47499999999999</v>
      </c>
      <c r="AY152">
        <f>IFERROR(VLOOKUP($A152, CDS3Y_bbg!AX$5:AY$241,2), -1)</f>
        <v>43402</v>
      </c>
      <c r="AZ152">
        <f>IFERROR(VLOOKUP($A152, CDS3Y_bbg!AY$5:AZ$241,2), -1)</f>
        <v>134.71799999999999</v>
      </c>
      <c r="BA152">
        <f>IFERROR(VLOOKUP($A152, CDS3Y_bbg!AZ$5:BA$241,2), -1)</f>
        <v>-1</v>
      </c>
      <c r="BB152">
        <f>IFERROR(VLOOKUP($A152, CDS3Y_bbg!BA$5:BB$241,2), -1)</f>
        <v>-1</v>
      </c>
      <c r="BC152">
        <f>IFERROR(VLOOKUP($A152, CDS3Y_bbg!BB$5:BC$241,2), -1)</f>
        <v>41722</v>
      </c>
      <c r="BD152">
        <f>IFERROR(VLOOKUP($A152, CDS3Y_bbg!BC$5:BD$241,2), -1)</f>
        <v>-1</v>
      </c>
      <c r="BE152">
        <f>IFERROR(VLOOKUP($A152, CDS3Y_bbg!BD$5:BE$241,2), -1)</f>
        <v>-1</v>
      </c>
      <c r="BF152">
        <f>IFERROR(VLOOKUP($A152, CDS3Y_bbg!BE$5:BF$241,2), -1)</f>
        <v>-1</v>
      </c>
      <c r="BG152">
        <f>IFERROR(VLOOKUP($A152, CDS3Y_bbg!BF$5:BG$241,2), -1)</f>
        <v>-1</v>
      </c>
      <c r="BH152">
        <f>IFERROR(VLOOKUP($A152, CDS3Y_bbg!BG$5:BH$241,2), -1)</f>
        <v>-1</v>
      </c>
      <c r="BI152">
        <f>IFERROR(VLOOKUP($A152, CDS3Y_bbg!BH$5:BI$241,2), -1)</f>
        <v>43424</v>
      </c>
      <c r="BJ152">
        <f>IFERROR(VLOOKUP($A152, CDS3Y_bbg!BI$5:BJ$241,2), -1)</f>
        <v>-1</v>
      </c>
      <c r="BK152">
        <f>IFERROR(VLOOKUP($A152, CDS3Y_bbg!BJ$5:BK$241,2), -1)</f>
        <v>-1</v>
      </c>
      <c r="BL152">
        <f>IFERROR(VLOOKUP($A152, CDS3Y_bbg!BK$5:BL$241,2), -1)</f>
        <v>-1</v>
      </c>
      <c r="BM152">
        <f>IFERROR(VLOOKUP($A152, CDS3Y_bbg!BL$5:BM$241,2), -1)</f>
        <v>43424</v>
      </c>
      <c r="BN152">
        <f>IFERROR(VLOOKUP($A152, CDS3Y_bbg!BM$5:BN$241,2), -1)</f>
        <v>-1</v>
      </c>
      <c r="BO152">
        <f>IFERROR(VLOOKUP($A152, CDS3Y_bbg!BN$5:BO$241,2), -1)</f>
        <v>43426</v>
      </c>
      <c r="BP152">
        <f>IFERROR(VLOOKUP($A152, CDS3Y_bbg!BO$5:BP$241,2), -1)</f>
        <v>-1</v>
      </c>
      <c r="BQ152">
        <f>IFERROR(VLOOKUP($A152, CDS3Y_bbg!BP$5:BQ$241,2), -1)</f>
        <v>-1</v>
      </c>
      <c r="BR152">
        <f>IFERROR(VLOOKUP($A152, CDS3Y_bbg!BQ$5:BR$241,2), -1)</f>
        <v>-1</v>
      </c>
      <c r="BS152">
        <f>IFERROR(VLOOKUP($A152, CDS3Y_bbg!BR$5:BS$241,2), -1)</f>
        <v>43426</v>
      </c>
      <c r="BT152">
        <f>IFERROR(VLOOKUP($A152, CDS3Y_bbg!BS$5:BT$241,2), -1)</f>
        <v>-1</v>
      </c>
      <c r="BU152">
        <f>IFERROR(VLOOKUP($A152, CDS3Y_bbg!BT$5:BU$241,2), -1)</f>
        <v>-1</v>
      </c>
      <c r="BV152">
        <f>IFERROR(VLOOKUP($A152, CDS3Y_bbg!BU$5:BV$241,2), -1)</f>
        <v>-1</v>
      </c>
      <c r="BW152">
        <f>IFERROR(VLOOKUP($A152, CDS3Y_bbg!BV$5:BW$241,2), -1)</f>
        <v>41915</v>
      </c>
      <c r="BX152">
        <f>IFERROR(VLOOKUP($A152, CDS3Y_bbg!BW$5:BX$241,2), -1)</f>
        <v>90.144000000000005</v>
      </c>
      <c r="BY152">
        <f>IFERROR(VLOOKUP($A152, CDS3Y_bbg!BX$5:BY$241,2), -1)</f>
        <v>-1</v>
      </c>
      <c r="BZ152">
        <f>IFERROR(VLOOKUP($A152, CDS3Y_bbg!BY$5:BZ$241,2), -1)</f>
        <v>-1</v>
      </c>
      <c r="CA152">
        <f>IFERROR(VLOOKUP($A152, CDS3Y_bbg!BZ$5:CA$241,2), -1)</f>
        <v>41911</v>
      </c>
      <c r="CB152">
        <f>IFERROR(VLOOKUP($A152, CDS3Y_bbg!CA$5:CB$241,2), -1)</f>
        <v>202.339</v>
      </c>
      <c r="CC152">
        <f>IFERROR(VLOOKUP($A152, CDS3Y_bbg!CB$5:CC$241,2), -1)</f>
        <v>41912</v>
      </c>
      <c r="CD152">
        <f>IFERROR(VLOOKUP($A152, CDS3Y_bbg!CC$5:CD$241,2), -1)</f>
        <v>169.89699999999999</v>
      </c>
      <c r="CE152">
        <f>IFERROR(VLOOKUP($A152, CDS3Y_bbg!CD$5:CE$241,2), -1)</f>
        <v>43332</v>
      </c>
      <c r="CF152">
        <f>IFERROR(VLOOKUP($A152, CDS3Y_bbg!CE$5:CF$241,2), -1)</f>
        <v>170.41800000000001</v>
      </c>
      <c r="CG152">
        <f>IFERROR(VLOOKUP($A152, CDS3Y_bbg!CF$5:CG$241,2), -1)</f>
        <v>41893</v>
      </c>
      <c r="CH152">
        <f>IFERROR(VLOOKUP($A152, CDS3Y_bbg!CG$5:CH$241,2), -1)</f>
        <v>95.557000000000002</v>
      </c>
      <c r="CI152">
        <f>IFERROR(VLOOKUP($A152, CDS3Y_bbg!CH$5:CI$241,2), -1)</f>
        <v>-1</v>
      </c>
      <c r="CJ152">
        <f>IFERROR(VLOOKUP($A152, CDS3Y_bbg!CI$5:CJ$241,2), -1)</f>
        <v>-1</v>
      </c>
      <c r="CK152">
        <f>IFERROR(VLOOKUP($A152, CDS3Y_bbg!CJ$5:CK$241,2), -1)</f>
        <v>41844</v>
      </c>
      <c r="CL152">
        <f>IFERROR(VLOOKUP($A152, CDS3Y_bbg!CK$5:CL$241,2), -1)</f>
        <v>430.55</v>
      </c>
      <c r="CM152">
        <f>IFERROR(VLOOKUP($A152, CDS3Y_bbg!CL$5:CM$241,2), -1)</f>
        <v>-1</v>
      </c>
      <c r="CN152">
        <f>IFERROR(VLOOKUP($A152, CDS3Y_bbg!CM$5:CN$241,2), -1)</f>
        <v>-1</v>
      </c>
    </row>
    <row r="153" spans="1:92" x14ac:dyDescent="0.25">
      <c r="A153" s="1">
        <v>41152</v>
      </c>
      <c r="B153">
        <f>IFERROR(VLOOKUP($A153, CDS3Y_bbg!A$5:B$241,2), -1)</f>
        <v>90.74</v>
      </c>
      <c r="C153">
        <f>IFERROR(VLOOKUP($A153, CDS3Y_bbg!B$5:C$241,2), -1)</f>
        <v>41831</v>
      </c>
      <c r="D153">
        <f>IFERROR(VLOOKUP($A153, CDS3Y_bbg!C$5:D$241,2), -1)</f>
        <v>203.976</v>
      </c>
      <c r="E153">
        <f>IFERROR(VLOOKUP($A153, CDS3Y_bbg!D$5:E$241,2), -1)</f>
        <v>44895</v>
      </c>
      <c r="F153">
        <f>IFERROR(VLOOKUP($A153, CDS3Y_bbg!E$5:F$241,2), -1)</f>
        <v>66.638999999999996</v>
      </c>
      <c r="G153">
        <f>IFERROR(VLOOKUP($A153, CDS3Y_bbg!F$5:G$241,2), -1)</f>
        <v>40360</v>
      </c>
      <c r="H153">
        <f>IFERROR(VLOOKUP($A153, CDS3Y_bbg!G$5:H$241,2), -1)</f>
        <v>-1</v>
      </c>
      <c r="I153">
        <f>IFERROR(VLOOKUP($A153, CDS3Y_bbg!H$5:I$241,2), -1)</f>
        <v>44834</v>
      </c>
      <c r="J153">
        <f>IFERROR(VLOOKUP($A153, CDS3Y_bbg!I$5:J$241,2), -1)</f>
        <v>77.102000000000004</v>
      </c>
      <c r="K153">
        <f>IFERROR(VLOOKUP($A153, CDS3Y_bbg!J$5:K$241,2), -1)</f>
        <v>41819</v>
      </c>
      <c r="L153">
        <f>IFERROR(VLOOKUP($A153, CDS3Y_bbg!K$5:L$241,2), -1)</f>
        <v>375.84800000000001</v>
      </c>
      <c r="M153">
        <f>IFERROR(VLOOKUP($A153, CDS3Y_bbg!L$5:M$241,2), -1)</f>
        <v>40469</v>
      </c>
      <c r="N153">
        <f>IFERROR(VLOOKUP($A153, CDS3Y_bbg!M$5:N$241,2), -1)</f>
        <v>-1</v>
      </c>
      <c r="O153">
        <f>IFERROR(VLOOKUP($A153, CDS3Y_bbg!N$5:O$241,2), -1)</f>
        <v>40289</v>
      </c>
      <c r="P153">
        <f>IFERROR(VLOOKUP($A153, CDS3Y_bbg!O$5:P$241,2), -1)</f>
        <v>-1</v>
      </c>
      <c r="Q153">
        <f>IFERROR(VLOOKUP($A153, CDS3Y_bbg!P$5:Q$241,2), -1)</f>
        <v>44377</v>
      </c>
      <c r="R153">
        <f>IFERROR(VLOOKUP($A153, CDS3Y_bbg!Q$5:R$241,2), -1)</f>
        <v>70.668000000000006</v>
      </c>
      <c r="S153">
        <f>IFERROR(VLOOKUP($A153, CDS3Y_bbg!R$5:S$241,2), -1)</f>
        <v>43337</v>
      </c>
      <c r="T153">
        <f>IFERROR(VLOOKUP($A153, CDS3Y_bbg!S$5:T$241,2), -1)</f>
        <v>133.465</v>
      </c>
      <c r="U153">
        <f>IFERROR(VLOOKUP($A153, CDS3Y_bbg!T$5:U$241,2), -1)</f>
        <v>42062</v>
      </c>
      <c r="V153">
        <f>IFERROR(VLOOKUP($A153, CDS3Y_bbg!U$5:V$241,2), -1)</f>
        <v>98.685000000000002</v>
      </c>
      <c r="W153">
        <f>IFERROR(VLOOKUP($A153, CDS3Y_bbg!V$5:W$241,2), -1)</f>
        <v>42283</v>
      </c>
      <c r="X153">
        <f>IFERROR(VLOOKUP($A153, CDS3Y_bbg!W$5:X$241,2), -1)</f>
        <v>107.027</v>
      </c>
      <c r="Y153">
        <f>IFERROR(VLOOKUP($A153, CDS3Y_bbg!X$5:Y$241,2), -1)</f>
        <v>44468</v>
      </c>
      <c r="Z153">
        <f>IFERROR(VLOOKUP($A153, CDS3Y_bbg!Y$5:Z$241,2), -1)</f>
        <v>96.667000000000002</v>
      </c>
      <c r="AA153">
        <f>IFERROR(VLOOKUP($A153, CDS3Y_bbg!Z$5:AA$241,2), -1)</f>
        <v>40481</v>
      </c>
      <c r="AB153">
        <f>IFERROR(VLOOKUP($A153, CDS3Y_bbg!AA$5:AB$241,2), -1)</f>
        <v>-1</v>
      </c>
      <c r="AC153">
        <f>IFERROR(VLOOKUP($A153, CDS3Y_bbg!AB$5:AC$241,2), -1)</f>
        <v>42676</v>
      </c>
      <c r="AD153">
        <f>IFERROR(VLOOKUP($A153, CDS3Y_bbg!AC$5:AD$241,2), -1)</f>
        <v>129.798</v>
      </c>
      <c r="AE153">
        <f>IFERROR(VLOOKUP($A153, CDS3Y_bbg!AD$5:AE$241,2), -1)</f>
        <v>41149</v>
      </c>
      <c r="AF153">
        <f>IFERROR(VLOOKUP($A153, CDS3Y_bbg!AE$5:AF$241,2), -1)</f>
        <v>-1</v>
      </c>
      <c r="AG153">
        <f>IFERROR(VLOOKUP($A153, CDS3Y_bbg!AF$5:AG$241,2), -1)</f>
        <v>42004</v>
      </c>
      <c r="AH153">
        <f>IFERROR(VLOOKUP($A153, CDS3Y_bbg!AG$5:AH$241,2), -1)</f>
        <v>-1</v>
      </c>
      <c r="AI153">
        <f>IFERROR(VLOOKUP($A153, CDS3Y_bbg!AH$5:AI$241,2), -1)</f>
        <v>-1</v>
      </c>
      <c r="AJ153">
        <f>IFERROR(VLOOKUP($A153, CDS3Y_bbg!AI$5:AJ$241,2), -1)</f>
        <v>-1</v>
      </c>
      <c r="AK153">
        <f>IFERROR(VLOOKUP($A153, CDS3Y_bbg!AJ$5:AK$241,2), -1)</f>
        <v>-1</v>
      </c>
      <c r="AL153">
        <f>IFERROR(VLOOKUP($A153, CDS3Y_bbg!AK$5:AL$241,2), -1)</f>
        <v>-1</v>
      </c>
      <c r="AM153">
        <f>IFERROR(VLOOKUP($A153, CDS3Y_bbg!AL$5:AM$241,2), -1)</f>
        <v>-1</v>
      </c>
      <c r="AN153">
        <f>IFERROR(VLOOKUP($A153, CDS3Y_bbg!AM$5:AN$241,2), -1)</f>
        <v>-1</v>
      </c>
      <c r="AO153">
        <f>IFERROR(VLOOKUP($A153, CDS3Y_bbg!AN$5:AO$241,2), -1)</f>
        <v>43424</v>
      </c>
      <c r="AP153">
        <f>IFERROR(VLOOKUP($A153, CDS3Y_bbg!AO$5:AP$241,2), -1)</f>
        <v>-1</v>
      </c>
      <c r="AQ153">
        <f>IFERROR(VLOOKUP($A153, CDS3Y_bbg!AP$5:AQ$241,2), -1)</f>
        <v>44625</v>
      </c>
      <c r="AR153">
        <f>IFERROR(VLOOKUP($A153, CDS3Y_bbg!AQ$5:AR$241,2), -1)</f>
        <v>-1</v>
      </c>
      <c r="AS153">
        <f>IFERROR(VLOOKUP($A153, CDS3Y_bbg!AR$5:AS$241,2), -1)</f>
        <v>44626</v>
      </c>
      <c r="AT153">
        <f>IFERROR(VLOOKUP($A153, CDS3Y_bbg!AS$5:AT$241,2), -1)</f>
        <v>2.2189999999999999</v>
      </c>
      <c r="AU153">
        <f>IFERROR(VLOOKUP($A153, CDS3Y_bbg!AT$5:AU$241,2), -1)</f>
        <v>-1</v>
      </c>
      <c r="AV153">
        <f>IFERROR(VLOOKUP($A153, CDS3Y_bbg!AU$5:AV$241,2), -1)</f>
        <v>-1</v>
      </c>
      <c r="AW153">
        <f>IFERROR(VLOOKUP($A153, CDS3Y_bbg!AV$5:AW$241,2), -1)</f>
        <v>41863</v>
      </c>
      <c r="AX153">
        <f>IFERROR(VLOOKUP($A153, CDS3Y_bbg!AW$5:AX$241,2), -1)</f>
        <v>127.31</v>
      </c>
      <c r="AY153">
        <f>IFERROR(VLOOKUP($A153, CDS3Y_bbg!AX$5:AY$241,2), -1)</f>
        <v>43402</v>
      </c>
      <c r="AZ153">
        <f>IFERROR(VLOOKUP($A153, CDS3Y_bbg!AY$5:AZ$241,2), -1)</f>
        <v>134.71799999999999</v>
      </c>
      <c r="BA153">
        <f>IFERROR(VLOOKUP($A153, CDS3Y_bbg!AZ$5:BA$241,2), -1)</f>
        <v>-1</v>
      </c>
      <c r="BB153">
        <f>IFERROR(VLOOKUP($A153, CDS3Y_bbg!BA$5:BB$241,2), -1)</f>
        <v>-1</v>
      </c>
      <c r="BC153">
        <f>IFERROR(VLOOKUP($A153, CDS3Y_bbg!BB$5:BC$241,2), -1)</f>
        <v>41722</v>
      </c>
      <c r="BD153">
        <f>IFERROR(VLOOKUP($A153, CDS3Y_bbg!BC$5:BD$241,2), -1)</f>
        <v>-1</v>
      </c>
      <c r="BE153">
        <f>IFERROR(VLOOKUP($A153, CDS3Y_bbg!BD$5:BE$241,2), -1)</f>
        <v>-1</v>
      </c>
      <c r="BF153">
        <f>IFERROR(VLOOKUP($A153, CDS3Y_bbg!BE$5:BF$241,2), -1)</f>
        <v>-1</v>
      </c>
      <c r="BG153">
        <f>IFERROR(VLOOKUP($A153, CDS3Y_bbg!BF$5:BG$241,2), -1)</f>
        <v>-1</v>
      </c>
      <c r="BH153">
        <f>IFERROR(VLOOKUP($A153, CDS3Y_bbg!BG$5:BH$241,2), -1)</f>
        <v>-1</v>
      </c>
      <c r="BI153">
        <f>IFERROR(VLOOKUP($A153, CDS3Y_bbg!BH$5:BI$241,2), -1)</f>
        <v>43424</v>
      </c>
      <c r="BJ153">
        <f>IFERROR(VLOOKUP($A153, CDS3Y_bbg!BI$5:BJ$241,2), -1)</f>
        <v>-1</v>
      </c>
      <c r="BK153">
        <f>IFERROR(VLOOKUP($A153, CDS3Y_bbg!BJ$5:BK$241,2), -1)</f>
        <v>-1</v>
      </c>
      <c r="BL153">
        <f>IFERROR(VLOOKUP($A153, CDS3Y_bbg!BK$5:BL$241,2), -1)</f>
        <v>-1</v>
      </c>
      <c r="BM153">
        <f>IFERROR(VLOOKUP($A153, CDS3Y_bbg!BL$5:BM$241,2), -1)</f>
        <v>43424</v>
      </c>
      <c r="BN153">
        <f>IFERROR(VLOOKUP($A153, CDS3Y_bbg!BM$5:BN$241,2), -1)</f>
        <v>-1</v>
      </c>
      <c r="BO153">
        <f>IFERROR(VLOOKUP($A153, CDS3Y_bbg!BN$5:BO$241,2), -1)</f>
        <v>43426</v>
      </c>
      <c r="BP153">
        <f>IFERROR(VLOOKUP($A153, CDS3Y_bbg!BO$5:BP$241,2), -1)</f>
        <v>-1</v>
      </c>
      <c r="BQ153">
        <f>IFERROR(VLOOKUP($A153, CDS3Y_bbg!BP$5:BQ$241,2), -1)</f>
        <v>-1</v>
      </c>
      <c r="BR153">
        <f>IFERROR(VLOOKUP($A153, CDS3Y_bbg!BQ$5:BR$241,2), -1)</f>
        <v>-1</v>
      </c>
      <c r="BS153">
        <f>IFERROR(VLOOKUP($A153, CDS3Y_bbg!BR$5:BS$241,2), -1)</f>
        <v>43426</v>
      </c>
      <c r="BT153">
        <f>IFERROR(VLOOKUP($A153, CDS3Y_bbg!BS$5:BT$241,2), -1)</f>
        <v>-1</v>
      </c>
      <c r="BU153">
        <f>IFERROR(VLOOKUP($A153, CDS3Y_bbg!BT$5:BU$241,2), -1)</f>
        <v>-1</v>
      </c>
      <c r="BV153">
        <f>IFERROR(VLOOKUP($A153, CDS3Y_bbg!BU$5:BV$241,2), -1)</f>
        <v>-1</v>
      </c>
      <c r="BW153">
        <f>IFERROR(VLOOKUP($A153, CDS3Y_bbg!BV$5:BW$241,2), -1)</f>
        <v>41915</v>
      </c>
      <c r="BX153">
        <f>IFERROR(VLOOKUP($A153, CDS3Y_bbg!BW$5:BX$241,2), -1)</f>
        <v>89.125</v>
      </c>
      <c r="BY153">
        <f>IFERROR(VLOOKUP($A153, CDS3Y_bbg!BX$5:BY$241,2), -1)</f>
        <v>-1</v>
      </c>
      <c r="BZ153">
        <f>IFERROR(VLOOKUP($A153, CDS3Y_bbg!BY$5:BZ$241,2), -1)</f>
        <v>-1</v>
      </c>
      <c r="CA153">
        <f>IFERROR(VLOOKUP($A153, CDS3Y_bbg!BZ$5:CA$241,2), -1)</f>
        <v>41911</v>
      </c>
      <c r="CB153">
        <f>IFERROR(VLOOKUP($A153, CDS3Y_bbg!CA$5:CB$241,2), -1)</f>
        <v>168.232</v>
      </c>
      <c r="CC153">
        <f>IFERROR(VLOOKUP($A153, CDS3Y_bbg!CB$5:CC$241,2), -1)</f>
        <v>41912</v>
      </c>
      <c r="CD153">
        <f>IFERROR(VLOOKUP($A153, CDS3Y_bbg!CC$5:CD$241,2), -1)</f>
        <v>151.59100000000001</v>
      </c>
      <c r="CE153">
        <f>IFERROR(VLOOKUP($A153, CDS3Y_bbg!CD$5:CE$241,2), -1)</f>
        <v>43332</v>
      </c>
      <c r="CF153">
        <f>IFERROR(VLOOKUP($A153, CDS3Y_bbg!CE$5:CF$241,2), -1)</f>
        <v>127.577</v>
      </c>
      <c r="CG153">
        <f>IFERROR(VLOOKUP($A153, CDS3Y_bbg!CF$5:CG$241,2), -1)</f>
        <v>41893</v>
      </c>
      <c r="CH153">
        <f>IFERROR(VLOOKUP($A153, CDS3Y_bbg!CG$5:CH$241,2), -1)</f>
        <v>84.263000000000005</v>
      </c>
      <c r="CI153">
        <f>IFERROR(VLOOKUP($A153, CDS3Y_bbg!CH$5:CI$241,2), -1)</f>
        <v>-1</v>
      </c>
      <c r="CJ153">
        <f>IFERROR(VLOOKUP($A153, CDS3Y_bbg!CI$5:CJ$241,2), -1)</f>
        <v>-1</v>
      </c>
      <c r="CK153">
        <f>IFERROR(VLOOKUP($A153, CDS3Y_bbg!CJ$5:CK$241,2), -1)</f>
        <v>41844</v>
      </c>
      <c r="CL153">
        <f>IFERROR(VLOOKUP($A153, CDS3Y_bbg!CK$5:CL$241,2), -1)</f>
        <v>394.517</v>
      </c>
      <c r="CM153">
        <f>IFERROR(VLOOKUP($A153, CDS3Y_bbg!CL$5:CM$241,2), -1)</f>
        <v>-1</v>
      </c>
      <c r="CN153">
        <f>IFERROR(VLOOKUP($A153, CDS3Y_bbg!CM$5:CN$241,2), -1)</f>
        <v>-1</v>
      </c>
    </row>
    <row r="154" spans="1:92" x14ac:dyDescent="0.25">
      <c r="A154" s="1">
        <v>41180</v>
      </c>
      <c r="B154">
        <f>IFERROR(VLOOKUP($A154, CDS3Y_bbg!A$5:B$241,2), -1)</f>
        <v>71.067999999999998</v>
      </c>
      <c r="C154">
        <f>IFERROR(VLOOKUP($A154, CDS3Y_bbg!B$5:C$241,2), -1)</f>
        <v>41831</v>
      </c>
      <c r="D154">
        <f>IFERROR(VLOOKUP($A154, CDS3Y_bbg!C$5:D$241,2), -1)</f>
        <v>139.93700000000001</v>
      </c>
      <c r="E154">
        <f>IFERROR(VLOOKUP($A154, CDS3Y_bbg!D$5:E$241,2), -1)</f>
        <v>44895</v>
      </c>
      <c r="F154">
        <f>IFERROR(VLOOKUP($A154, CDS3Y_bbg!E$5:F$241,2), -1)</f>
        <v>56.401000000000003</v>
      </c>
      <c r="G154">
        <f>IFERROR(VLOOKUP($A154, CDS3Y_bbg!F$5:G$241,2), -1)</f>
        <v>40360</v>
      </c>
      <c r="H154">
        <f>IFERROR(VLOOKUP($A154, CDS3Y_bbg!G$5:H$241,2), -1)</f>
        <v>-1</v>
      </c>
      <c r="I154">
        <f>IFERROR(VLOOKUP($A154, CDS3Y_bbg!H$5:I$241,2), -1)</f>
        <v>44834</v>
      </c>
      <c r="J154">
        <f>IFERROR(VLOOKUP($A154, CDS3Y_bbg!I$5:J$241,2), -1)</f>
        <v>62.162999999999997</v>
      </c>
      <c r="K154">
        <f>IFERROR(VLOOKUP($A154, CDS3Y_bbg!J$5:K$241,2), -1)</f>
        <v>41819</v>
      </c>
      <c r="L154">
        <f>IFERROR(VLOOKUP($A154, CDS3Y_bbg!K$5:L$241,2), -1)</f>
        <v>294.28800000000001</v>
      </c>
      <c r="M154">
        <f>IFERROR(VLOOKUP($A154, CDS3Y_bbg!L$5:M$241,2), -1)</f>
        <v>40469</v>
      </c>
      <c r="N154">
        <f>IFERROR(VLOOKUP($A154, CDS3Y_bbg!M$5:N$241,2), -1)</f>
        <v>-1</v>
      </c>
      <c r="O154">
        <f>IFERROR(VLOOKUP($A154, CDS3Y_bbg!N$5:O$241,2), -1)</f>
        <v>40289</v>
      </c>
      <c r="P154">
        <f>IFERROR(VLOOKUP($A154, CDS3Y_bbg!O$5:P$241,2), -1)</f>
        <v>-1</v>
      </c>
      <c r="Q154">
        <f>IFERROR(VLOOKUP($A154, CDS3Y_bbg!P$5:Q$241,2), -1)</f>
        <v>44377</v>
      </c>
      <c r="R154">
        <f>IFERROR(VLOOKUP($A154, CDS3Y_bbg!Q$5:R$241,2), -1)</f>
        <v>63.335000000000001</v>
      </c>
      <c r="S154">
        <f>IFERROR(VLOOKUP($A154, CDS3Y_bbg!R$5:S$241,2), -1)</f>
        <v>43337</v>
      </c>
      <c r="T154">
        <f>IFERROR(VLOOKUP($A154, CDS3Y_bbg!S$5:T$241,2), -1)</f>
        <v>133.465</v>
      </c>
      <c r="U154">
        <f>IFERROR(VLOOKUP($A154, CDS3Y_bbg!T$5:U$241,2), -1)</f>
        <v>42062</v>
      </c>
      <c r="V154">
        <f>IFERROR(VLOOKUP($A154, CDS3Y_bbg!U$5:V$241,2), -1)</f>
        <v>72.317999999999998</v>
      </c>
      <c r="W154">
        <f>IFERROR(VLOOKUP($A154, CDS3Y_bbg!V$5:W$241,2), -1)</f>
        <v>42283</v>
      </c>
      <c r="X154">
        <f>IFERROR(VLOOKUP($A154, CDS3Y_bbg!W$5:X$241,2), -1)</f>
        <v>98.95</v>
      </c>
      <c r="Y154">
        <f>IFERROR(VLOOKUP($A154, CDS3Y_bbg!X$5:Y$241,2), -1)</f>
        <v>44468</v>
      </c>
      <c r="Z154">
        <f>IFERROR(VLOOKUP($A154, CDS3Y_bbg!Y$5:Z$241,2), -1)</f>
        <v>93.718000000000004</v>
      </c>
      <c r="AA154">
        <f>IFERROR(VLOOKUP($A154, CDS3Y_bbg!Z$5:AA$241,2), -1)</f>
        <v>40481</v>
      </c>
      <c r="AB154">
        <f>IFERROR(VLOOKUP($A154, CDS3Y_bbg!AA$5:AB$241,2), -1)</f>
        <v>-1</v>
      </c>
      <c r="AC154">
        <f>IFERROR(VLOOKUP($A154, CDS3Y_bbg!AB$5:AC$241,2), -1)</f>
        <v>42676</v>
      </c>
      <c r="AD154">
        <f>IFERROR(VLOOKUP($A154, CDS3Y_bbg!AC$5:AD$241,2), -1)</f>
        <v>110.696</v>
      </c>
      <c r="AE154">
        <f>IFERROR(VLOOKUP($A154, CDS3Y_bbg!AD$5:AE$241,2), -1)</f>
        <v>41149</v>
      </c>
      <c r="AF154">
        <f>IFERROR(VLOOKUP($A154, CDS3Y_bbg!AE$5:AF$241,2), -1)</f>
        <v>-1</v>
      </c>
      <c r="AG154">
        <f>IFERROR(VLOOKUP($A154, CDS3Y_bbg!AF$5:AG$241,2), -1)</f>
        <v>42004</v>
      </c>
      <c r="AH154">
        <f>IFERROR(VLOOKUP($A154, CDS3Y_bbg!AG$5:AH$241,2), -1)</f>
        <v>-1</v>
      </c>
      <c r="AI154">
        <f>IFERROR(VLOOKUP($A154, CDS3Y_bbg!AH$5:AI$241,2), -1)</f>
        <v>-1</v>
      </c>
      <c r="AJ154">
        <f>IFERROR(VLOOKUP($A154, CDS3Y_bbg!AI$5:AJ$241,2), -1)</f>
        <v>-1</v>
      </c>
      <c r="AK154">
        <f>IFERROR(VLOOKUP($A154, CDS3Y_bbg!AJ$5:AK$241,2), -1)</f>
        <v>-1</v>
      </c>
      <c r="AL154">
        <f>IFERROR(VLOOKUP($A154, CDS3Y_bbg!AK$5:AL$241,2), -1)</f>
        <v>-1</v>
      </c>
      <c r="AM154">
        <f>IFERROR(VLOOKUP($A154, CDS3Y_bbg!AL$5:AM$241,2), -1)</f>
        <v>-1</v>
      </c>
      <c r="AN154">
        <f>IFERROR(VLOOKUP($A154, CDS3Y_bbg!AM$5:AN$241,2), -1)</f>
        <v>-1</v>
      </c>
      <c r="AO154">
        <f>IFERROR(VLOOKUP($A154, CDS3Y_bbg!AN$5:AO$241,2), -1)</f>
        <v>43424</v>
      </c>
      <c r="AP154">
        <f>IFERROR(VLOOKUP($A154, CDS3Y_bbg!AO$5:AP$241,2), -1)</f>
        <v>-1</v>
      </c>
      <c r="AQ154">
        <f>IFERROR(VLOOKUP($A154, CDS3Y_bbg!AP$5:AQ$241,2), -1)</f>
        <v>44625</v>
      </c>
      <c r="AR154">
        <f>IFERROR(VLOOKUP($A154, CDS3Y_bbg!AQ$5:AR$241,2), -1)</f>
        <v>-1</v>
      </c>
      <c r="AS154">
        <f>IFERROR(VLOOKUP($A154, CDS3Y_bbg!AR$5:AS$241,2), -1)</f>
        <v>44626</v>
      </c>
      <c r="AT154">
        <f>IFERROR(VLOOKUP($A154, CDS3Y_bbg!AS$5:AT$241,2), -1)</f>
        <v>2.2189999999999999</v>
      </c>
      <c r="AU154">
        <f>IFERROR(VLOOKUP($A154, CDS3Y_bbg!AT$5:AU$241,2), -1)</f>
        <v>-1</v>
      </c>
      <c r="AV154">
        <f>IFERROR(VLOOKUP($A154, CDS3Y_bbg!AU$5:AV$241,2), -1)</f>
        <v>-1</v>
      </c>
      <c r="AW154">
        <f>IFERROR(VLOOKUP($A154, CDS3Y_bbg!AV$5:AW$241,2), -1)</f>
        <v>41863</v>
      </c>
      <c r="AX154">
        <f>IFERROR(VLOOKUP($A154, CDS3Y_bbg!AW$5:AX$241,2), -1)</f>
        <v>114.379</v>
      </c>
      <c r="AY154">
        <f>IFERROR(VLOOKUP($A154, CDS3Y_bbg!AX$5:AY$241,2), -1)</f>
        <v>43402</v>
      </c>
      <c r="AZ154">
        <f>IFERROR(VLOOKUP($A154, CDS3Y_bbg!AY$5:AZ$241,2), -1)</f>
        <v>134.71799999999999</v>
      </c>
      <c r="BA154">
        <f>IFERROR(VLOOKUP($A154, CDS3Y_bbg!AZ$5:BA$241,2), -1)</f>
        <v>-1</v>
      </c>
      <c r="BB154">
        <f>IFERROR(VLOOKUP($A154, CDS3Y_bbg!BA$5:BB$241,2), -1)</f>
        <v>-1</v>
      </c>
      <c r="BC154">
        <f>IFERROR(VLOOKUP($A154, CDS3Y_bbg!BB$5:BC$241,2), -1)</f>
        <v>41722</v>
      </c>
      <c r="BD154">
        <f>IFERROR(VLOOKUP($A154, CDS3Y_bbg!BC$5:BD$241,2), -1)</f>
        <v>-1</v>
      </c>
      <c r="BE154">
        <f>IFERROR(VLOOKUP($A154, CDS3Y_bbg!BD$5:BE$241,2), -1)</f>
        <v>-1</v>
      </c>
      <c r="BF154">
        <f>IFERROR(VLOOKUP($A154, CDS3Y_bbg!BE$5:BF$241,2), -1)</f>
        <v>-1</v>
      </c>
      <c r="BG154">
        <f>IFERROR(VLOOKUP($A154, CDS3Y_bbg!BF$5:BG$241,2), -1)</f>
        <v>-1</v>
      </c>
      <c r="BH154">
        <f>IFERROR(VLOOKUP($A154, CDS3Y_bbg!BG$5:BH$241,2), -1)</f>
        <v>-1</v>
      </c>
      <c r="BI154">
        <f>IFERROR(VLOOKUP($A154, CDS3Y_bbg!BH$5:BI$241,2), -1)</f>
        <v>43424</v>
      </c>
      <c r="BJ154">
        <f>IFERROR(VLOOKUP($A154, CDS3Y_bbg!BI$5:BJ$241,2), -1)</f>
        <v>-1</v>
      </c>
      <c r="BK154">
        <f>IFERROR(VLOOKUP($A154, CDS3Y_bbg!BJ$5:BK$241,2), -1)</f>
        <v>-1</v>
      </c>
      <c r="BL154">
        <f>IFERROR(VLOOKUP($A154, CDS3Y_bbg!BK$5:BL$241,2), -1)</f>
        <v>-1</v>
      </c>
      <c r="BM154">
        <f>IFERROR(VLOOKUP($A154, CDS3Y_bbg!BL$5:BM$241,2), -1)</f>
        <v>43424</v>
      </c>
      <c r="BN154">
        <f>IFERROR(VLOOKUP($A154, CDS3Y_bbg!BM$5:BN$241,2), -1)</f>
        <v>-1</v>
      </c>
      <c r="BO154">
        <f>IFERROR(VLOOKUP($A154, CDS3Y_bbg!BN$5:BO$241,2), -1)</f>
        <v>43426</v>
      </c>
      <c r="BP154">
        <f>IFERROR(VLOOKUP($A154, CDS3Y_bbg!BO$5:BP$241,2), -1)</f>
        <v>-1</v>
      </c>
      <c r="BQ154">
        <f>IFERROR(VLOOKUP($A154, CDS3Y_bbg!BP$5:BQ$241,2), -1)</f>
        <v>-1</v>
      </c>
      <c r="BR154">
        <f>IFERROR(VLOOKUP($A154, CDS3Y_bbg!BQ$5:BR$241,2), -1)</f>
        <v>-1</v>
      </c>
      <c r="BS154">
        <f>IFERROR(VLOOKUP($A154, CDS3Y_bbg!BR$5:BS$241,2), -1)</f>
        <v>43426</v>
      </c>
      <c r="BT154">
        <f>IFERROR(VLOOKUP($A154, CDS3Y_bbg!BS$5:BT$241,2), -1)</f>
        <v>-1</v>
      </c>
      <c r="BU154">
        <f>IFERROR(VLOOKUP($A154, CDS3Y_bbg!BT$5:BU$241,2), -1)</f>
        <v>-1</v>
      </c>
      <c r="BV154">
        <f>IFERROR(VLOOKUP($A154, CDS3Y_bbg!BU$5:BV$241,2), -1)</f>
        <v>-1</v>
      </c>
      <c r="BW154">
        <f>IFERROR(VLOOKUP($A154, CDS3Y_bbg!BV$5:BW$241,2), -1)</f>
        <v>41915</v>
      </c>
      <c r="BX154">
        <f>IFERROR(VLOOKUP($A154, CDS3Y_bbg!BW$5:BX$241,2), -1)</f>
        <v>74.817999999999998</v>
      </c>
      <c r="BY154">
        <f>IFERROR(VLOOKUP($A154, CDS3Y_bbg!BX$5:BY$241,2), -1)</f>
        <v>-1</v>
      </c>
      <c r="BZ154">
        <f>IFERROR(VLOOKUP($A154, CDS3Y_bbg!BY$5:BZ$241,2), -1)</f>
        <v>-1</v>
      </c>
      <c r="CA154">
        <f>IFERROR(VLOOKUP($A154, CDS3Y_bbg!BZ$5:CA$241,2), -1)</f>
        <v>41911</v>
      </c>
      <c r="CB154">
        <f>IFERROR(VLOOKUP($A154, CDS3Y_bbg!CA$5:CB$241,2), -1)</f>
        <v>139.18199999999999</v>
      </c>
      <c r="CC154">
        <f>IFERROR(VLOOKUP($A154, CDS3Y_bbg!CB$5:CC$241,2), -1)</f>
        <v>41912</v>
      </c>
      <c r="CD154">
        <f>IFERROR(VLOOKUP($A154, CDS3Y_bbg!CC$5:CD$241,2), -1)</f>
        <v>133.24700000000001</v>
      </c>
      <c r="CE154">
        <f>IFERROR(VLOOKUP($A154, CDS3Y_bbg!CD$5:CE$241,2), -1)</f>
        <v>43332</v>
      </c>
      <c r="CF154">
        <f>IFERROR(VLOOKUP($A154, CDS3Y_bbg!CE$5:CF$241,2), -1)</f>
        <v>93.427000000000007</v>
      </c>
      <c r="CG154">
        <f>IFERROR(VLOOKUP($A154, CDS3Y_bbg!CF$5:CG$241,2), -1)</f>
        <v>41893</v>
      </c>
      <c r="CH154">
        <f>IFERROR(VLOOKUP($A154, CDS3Y_bbg!CG$5:CH$241,2), -1)</f>
        <v>67.311999999999998</v>
      </c>
      <c r="CI154">
        <f>IFERROR(VLOOKUP($A154, CDS3Y_bbg!CH$5:CI$241,2), -1)</f>
        <v>-1</v>
      </c>
      <c r="CJ154">
        <f>IFERROR(VLOOKUP($A154, CDS3Y_bbg!CI$5:CJ$241,2), -1)</f>
        <v>-1</v>
      </c>
      <c r="CK154">
        <f>IFERROR(VLOOKUP($A154, CDS3Y_bbg!CJ$5:CK$241,2), -1)</f>
        <v>41844</v>
      </c>
      <c r="CL154">
        <f>IFERROR(VLOOKUP($A154, CDS3Y_bbg!CK$5:CL$241,2), -1)</f>
        <v>345.48599999999999</v>
      </c>
      <c r="CM154">
        <f>IFERROR(VLOOKUP($A154, CDS3Y_bbg!CL$5:CM$241,2), -1)</f>
        <v>-1</v>
      </c>
      <c r="CN154">
        <f>IFERROR(VLOOKUP($A154, CDS3Y_bbg!CM$5:CN$241,2), -1)</f>
        <v>-1</v>
      </c>
    </row>
    <row r="155" spans="1:92" x14ac:dyDescent="0.25">
      <c r="A155" s="1">
        <v>41213</v>
      </c>
      <c r="B155">
        <f>IFERROR(VLOOKUP($A155, CDS3Y_bbg!A$5:B$241,2), -1)</f>
        <v>71.86</v>
      </c>
      <c r="C155">
        <f>IFERROR(VLOOKUP($A155, CDS3Y_bbg!B$5:C$241,2), -1)</f>
        <v>41831</v>
      </c>
      <c r="D155">
        <f>IFERROR(VLOOKUP($A155, CDS3Y_bbg!C$5:D$241,2), -1)</f>
        <v>76.634</v>
      </c>
      <c r="E155">
        <f>IFERROR(VLOOKUP($A155, CDS3Y_bbg!D$5:E$241,2), -1)</f>
        <v>44895</v>
      </c>
      <c r="F155">
        <f>IFERROR(VLOOKUP($A155, CDS3Y_bbg!E$5:F$241,2), -1)</f>
        <v>57.456000000000003</v>
      </c>
      <c r="G155">
        <f>IFERROR(VLOOKUP($A155, CDS3Y_bbg!F$5:G$241,2), -1)</f>
        <v>40360</v>
      </c>
      <c r="H155">
        <f>IFERROR(VLOOKUP($A155, CDS3Y_bbg!G$5:H$241,2), -1)</f>
        <v>-1</v>
      </c>
      <c r="I155">
        <f>IFERROR(VLOOKUP($A155, CDS3Y_bbg!H$5:I$241,2), -1)</f>
        <v>44834</v>
      </c>
      <c r="J155">
        <f>IFERROR(VLOOKUP($A155, CDS3Y_bbg!I$5:J$241,2), -1)</f>
        <v>65.241</v>
      </c>
      <c r="K155">
        <f>IFERROR(VLOOKUP($A155, CDS3Y_bbg!J$5:K$241,2), -1)</f>
        <v>41819</v>
      </c>
      <c r="L155">
        <f>IFERROR(VLOOKUP($A155, CDS3Y_bbg!K$5:L$241,2), -1)</f>
        <v>194.53700000000001</v>
      </c>
      <c r="M155">
        <f>IFERROR(VLOOKUP($A155, CDS3Y_bbg!L$5:M$241,2), -1)</f>
        <v>40469</v>
      </c>
      <c r="N155">
        <f>IFERROR(VLOOKUP($A155, CDS3Y_bbg!M$5:N$241,2), -1)</f>
        <v>-1</v>
      </c>
      <c r="O155">
        <f>IFERROR(VLOOKUP($A155, CDS3Y_bbg!N$5:O$241,2), -1)</f>
        <v>40289</v>
      </c>
      <c r="P155">
        <f>IFERROR(VLOOKUP($A155, CDS3Y_bbg!O$5:P$241,2), -1)</f>
        <v>-1</v>
      </c>
      <c r="Q155">
        <f>IFERROR(VLOOKUP($A155, CDS3Y_bbg!P$5:Q$241,2), -1)</f>
        <v>44377</v>
      </c>
      <c r="R155">
        <f>IFERROR(VLOOKUP($A155, CDS3Y_bbg!Q$5:R$241,2), -1)</f>
        <v>62.463999999999999</v>
      </c>
      <c r="S155">
        <f>IFERROR(VLOOKUP($A155, CDS3Y_bbg!R$5:S$241,2), -1)</f>
        <v>43337</v>
      </c>
      <c r="T155">
        <f>IFERROR(VLOOKUP($A155, CDS3Y_bbg!S$5:T$241,2), -1)</f>
        <v>133.465</v>
      </c>
      <c r="U155">
        <f>IFERROR(VLOOKUP($A155, CDS3Y_bbg!T$5:U$241,2), -1)</f>
        <v>42062</v>
      </c>
      <c r="V155">
        <f>IFERROR(VLOOKUP($A155, CDS3Y_bbg!U$5:V$241,2), -1)</f>
        <v>51.975999999999999</v>
      </c>
      <c r="W155">
        <f>IFERROR(VLOOKUP($A155, CDS3Y_bbg!V$5:W$241,2), -1)</f>
        <v>42283</v>
      </c>
      <c r="X155">
        <f>IFERROR(VLOOKUP($A155, CDS3Y_bbg!W$5:X$241,2), -1)</f>
        <v>100.15</v>
      </c>
      <c r="Y155">
        <f>IFERROR(VLOOKUP($A155, CDS3Y_bbg!X$5:Y$241,2), -1)</f>
        <v>44468</v>
      </c>
      <c r="Z155">
        <f>IFERROR(VLOOKUP($A155, CDS3Y_bbg!Y$5:Z$241,2), -1)</f>
        <v>94.613</v>
      </c>
      <c r="AA155">
        <f>IFERROR(VLOOKUP($A155, CDS3Y_bbg!Z$5:AA$241,2), -1)</f>
        <v>40481</v>
      </c>
      <c r="AB155">
        <f>IFERROR(VLOOKUP($A155, CDS3Y_bbg!AA$5:AB$241,2), -1)</f>
        <v>-1</v>
      </c>
      <c r="AC155">
        <f>IFERROR(VLOOKUP($A155, CDS3Y_bbg!AB$5:AC$241,2), -1)</f>
        <v>42676</v>
      </c>
      <c r="AD155">
        <f>IFERROR(VLOOKUP($A155, CDS3Y_bbg!AC$5:AD$241,2), -1)</f>
        <v>112.169</v>
      </c>
      <c r="AE155">
        <f>IFERROR(VLOOKUP($A155, CDS3Y_bbg!AD$5:AE$241,2), -1)</f>
        <v>41149</v>
      </c>
      <c r="AF155">
        <f>IFERROR(VLOOKUP($A155, CDS3Y_bbg!AE$5:AF$241,2), -1)</f>
        <v>-1</v>
      </c>
      <c r="AG155">
        <f>IFERROR(VLOOKUP($A155, CDS3Y_bbg!AF$5:AG$241,2), -1)</f>
        <v>42004</v>
      </c>
      <c r="AH155">
        <f>IFERROR(VLOOKUP($A155, CDS3Y_bbg!AG$5:AH$241,2), -1)</f>
        <v>-1</v>
      </c>
      <c r="AI155">
        <f>IFERROR(VLOOKUP($A155, CDS3Y_bbg!AH$5:AI$241,2), -1)</f>
        <v>-1</v>
      </c>
      <c r="AJ155">
        <f>IFERROR(VLOOKUP($A155, CDS3Y_bbg!AI$5:AJ$241,2), -1)</f>
        <v>-1</v>
      </c>
      <c r="AK155">
        <f>IFERROR(VLOOKUP($A155, CDS3Y_bbg!AJ$5:AK$241,2), -1)</f>
        <v>-1</v>
      </c>
      <c r="AL155">
        <f>IFERROR(VLOOKUP($A155, CDS3Y_bbg!AK$5:AL$241,2), -1)</f>
        <v>-1</v>
      </c>
      <c r="AM155">
        <f>IFERROR(VLOOKUP($A155, CDS3Y_bbg!AL$5:AM$241,2), -1)</f>
        <v>-1</v>
      </c>
      <c r="AN155">
        <f>IFERROR(VLOOKUP($A155, CDS3Y_bbg!AM$5:AN$241,2), -1)</f>
        <v>-1</v>
      </c>
      <c r="AO155">
        <f>IFERROR(VLOOKUP($A155, CDS3Y_bbg!AN$5:AO$241,2), -1)</f>
        <v>43424</v>
      </c>
      <c r="AP155">
        <f>IFERROR(VLOOKUP($A155, CDS3Y_bbg!AO$5:AP$241,2), -1)</f>
        <v>-1</v>
      </c>
      <c r="AQ155">
        <f>IFERROR(VLOOKUP($A155, CDS3Y_bbg!AP$5:AQ$241,2), -1)</f>
        <v>44625</v>
      </c>
      <c r="AR155">
        <f>IFERROR(VLOOKUP($A155, CDS3Y_bbg!AQ$5:AR$241,2), -1)</f>
        <v>-1</v>
      </c>
      <c r="AS155">
        <f>IFERROR(VLOOKUP($A155, CDS3Y_bbg!AR$5:AS$241,2), -1)</f>
        <v>44626</v>
      </c>
      <c r="AT155">
        <f>IFERROR(VLOOKUP($A155, CDS3Y_bbg!AS$5:AT$241,2), -1)</f>
        <v>2.2189999999999999</v>
      </c>
      <c r="AU155">
        <f>IFERROR(VLOOKUP($A155, CDS3Y_bbg!AT$5:AU$241,2), -1)</f>
        <v>-1</v>
      </c>
      <c r="AV155">
        <f>IFERROR(VLOOKUP($A155, CDS3Y_bbg!AU$5:AV$241,2), -1)</f>
        <v>-1</v>
      </c>
      <c r="AW155">
        <f>IFERROR(VLOOKUP($A155, CDS3Y_bbg!AV$5:AW$241,2), -1)</f>
        <v>41863</v>
      </c>
      <c r="AX155">
        <f>IFERROR(VLOOKUP($A155, CDS3Y_bbg!AW$5:AX$241,2), -1)</f>
        <v>104.71899999999999</v>
      </c>
      <c r="AY155">
        <f>IFERROR(VLOOKUP($A155, CDS3Y_bbg!AX$5:AY$241,2), -1)</f>
        <v>43402</v>
      </c>
      <c r="AZ155">
        <f>IFERROR(VLOOKUP($A155, CDS3Y_bbg!AY$5:AZ$241,2), -1)</f>
        <v>134.71799999999999</v>
      </c>
      <c r="BA155">
        <f>IFERROR(VLOOKUP($A155, CDS3Y_bbg!AZ$5:BA$241,2), -1)</f>
        <v>-1</v>
      </c>
      <c r="BB155">
        <f>IFERROR(VLOOKUP($A155, CDS3Y_bbg!BA$5:BB$241,2), -1)</f>
        <v>-1</v>
      </c>
      <c r="BC155">
        <f>IFERROR(VLOOKUP($A155, CDS3Y_bbg!BB$5:BC$241,2), -1)</f>
        <v>41722</v>
      </c>
      <c r="BD155">
        <f>IFERROR(VLOOKUP($A155, CDS3Y_bbg!BC$5:BD$241,2), -1)</f>
        <v>-1</v>
      </c>
      <c r="BE155">
        <f>IFERROR(VLOOKUP($A155, CDS3Y_bbg!BD$5:BE$241,2), -1)</f>
        <v>-1</v>
      </c>
      <c r="BF155">
        <f>IFERROR(VLOOKUP($A155, CDS3Y_bbg!BE$5:BF$241,2), -1)</f>
        <v>-1</v>
      </c>
      <c r="BG155">
        <f>IFERROR(VLOOKUP($A155, CDS3Y_bbg!BF$5:BG$241,2), -1)</f>
        <v>-1</v>
      </c>
      <c r="BH155">
        <f>IFERROR(VLOOKUP($A155, CDS3Y_bbg!BG$5:BH$241,2), -1)</f>
        <v>-1</v>
      </c>
      <c r="BI155">
        <f>IFERROR(VLOOKUP($A155, CDS3Y_bbg!BH$5:BI$241,2), -1)</f>
        <v>43424</v>
      </c>
      <c r="BJ155">
        <f>IFERROR(VLOOKUP($A155, CDS3Y_bbg!BI$5:BJ$241,2), -1)</f>
        <v>-1</v>
      </c>
      <c r="BK155">
        <f>IFERROR(VLOOKUP($A155, CDS3Y_bbg!BJ$5:BK$241,2), -1)</f>
        <v>-1</v>
      </c>
      <c r="BL155">
        <f>IFERROR(VLOOKUP($A155, CDS3Y_bbg!BK$5:BL$241,2), -1)</f>
        <v>-1</v>
      </c>
      <c r="BM155">
        <f>IFERROR(VLOOKUP($A155, CDS3Y_bbg!BL$5:BM$241,2), -1)</f>
        <v>43424</v>
      </c>
      <c r="BN155">
        <f>IFERROR(VLOOKUP($A155, CDS3Y_bbg!BM$5:BN$241,2), -1)</f>
        <v>-1</v>
      </c>
      <c r="BO155">
        <f>IFERROR(VLOOKUP($A155, CDS3Y_bbg!BN$5:BO$241,2), -1)</f>
        <v>43426</v>
      </c>
      <c r="BP155">
        <f>IFERROR(VLOOKUP($A155, CDS3Y_bbg!BO$5:BP$241,2), -1)</f>
        <v>-1</v>
      </c>
      <c r="BQ155">
        <f>IFERROR(VLOOKUP($A155, CDS3Y_bbg!BP$5:BQ$241,2), -1)</f>
        <v>-1</v>
      </c>
      <c r="BR155">
        <f>IFERROR(VLOOKUP($A155, CDS3Y_bbg!BQ$5:BR$241,2), -1)</f>
        <v>-1</v>
      </c>
      <c r="BS155">
        <f>IFERROR(VLOOKUP($A155, CDS3Y_bbg!BR$5:BS$241,2), -1)</f>
        <v>43426</v>
      </c>
      <c r="BT155">
        <f>IFERROR(VLOOKUP($A155, CDS3Y_bbg!BS$5:BT$241,2), -1)</f>
        <v>-1</v>
      </c>
      <c r="BU155">
        <f>IFERROR(VLOOKUP($A155, CDS3Y_bbg!BT$5:BU$241,2), -1)</f>
        <v>-1</v>
      </c>
      <c r="BV155">
        <f>IFERROR(VLOOKUP($A155, CDS3Y_bbg!BU$5:BV$241,2), -1)</f>
        <v>-1</v>
      </c>
      <c r="BW155">
        <f>IFERROR(VLOOKUP($A155, CDS3Y_bbg!BV$5:BW$241,2), -1)</f>
        <v>41915</v>
      </c>
      <c r="BX155">
        <f>IFERROR(VLOOKUP($A155, CDS3Y_bbg!BW$5:BX$241,2), -1)</f>
        <v>68.510999999999996</v>
      </c>
      <c r="BY155">
        <f>IFERROR(VLOOKUP($A155, CDS3Y_bbg!BX$5:BY$241,2), -1)</f>
        <v>-1</v>
      </c>
      <c r="BZ155">
        <f>IFERROR(VLOOKUP($A155, CDS3Y_bbg!BY$5:BZ$241,2), -1)</f>
        <v>-1</v>
      </c>
      <c r="CA155">
        <f>IFERROR(VLOOKUP($A155, CDS3Y_bbg!BZ$5:CA$241,2), -1)</f>
        <v>41911</v>
      </c>
      <c r="CB155">
        <f>IFERROR(VLOOKUP($A155, CDS3Y_bbg!CA$5:CB$241,2), -1)</f>
        <v>86.91</v>
      </c>
      <c r="CC155">
        <f>IFERROR(VLOOKUP($A155, CDS3Y_bbg!CB$5:CC$241,2), -1)</f>
        <v>41912</v>
      </c>
      <c r="CD155">
        <f>IFERROR(VLOOKUP($A155, CDS3Y_bbg!CC$5:CD$241,2), -1)</f>
        <v>90.751999999999995</v>
      </c>
      <c r="CE155">
        <f>IFERROR(VLOOKUP($A155, CDS3Y_bbg!CD$5:CE$241,2), -1)</f>
        <v>43332</v>
      </c>
      <c r="CF155">
        <f>IFERROR(VLOOKUP($A155, CDS3Y_bbg!CE$5:CF$241,2), -1)</f>
        <v>64.685000000000002</v>
      </c>
      <c r="CG155">
        <f>IFERROR(VLOOKUP($A155, CDS3Y_bbg!CF$5:CG$241,2), -1)</f>
        <v>41893</v>
      </c>
      <c r="CH155">
        <f>IFERROR(VLOOKUP($A155, CDS3Y_bbg!CG$5:CH$241,2), -1)</f>
        <v>56.543999999999997</v>
      </c>
      <c r="CI155">
        <f>IFERROR(VLOOKUP($A155, CDS3Y_bbg!CH$5:CI$241,2), -1)</f>
        <v>-1</v>
      </c>
      <c r="CJ155">
        <f>IFERROR(VLOOKUP($A155, CDS3Y_bbg!CI$5:CJ$241,2), -1)</f>
        <v>-1</v>
      </c>
      <c r="CK155">
        <f>IFERROR(VLOOKUP($A155, CDS3Y_bbg!CJ$5:CK$241,2), -1)</f>
        <v>41844</v>
      </c>
      <c r="CL155">
        <f>IFERROR(VLOOKUP($A155, CDS3Y_bbg!CK$5:CL$241,2), -1)</f>
        <v>224.97300000000001</v>
      </c>
      <c r="CM155">
        <f>IFERROR(VLOOKUP($A155, CDS3Y_bbg!CL$5:CM$241,2), -1)</f>
        <v>-1</v>
      </c>
      <c r="CN155">
        <f>IFERROR(VLOOKUP($A155, CDS3Y_bbg!CM$5:CN$241,2), -1)</f>
        <v>-1</v>
      </c>
    </row>
    <row r="156" spans="1:92" x14ac:dyDescent="0.25">
      <c r="A156" s="1">
        <v>41243</v>
      </c>
      <c r="B156">
        <f>IFERROR(VLOOKUP($A156, CDS3Y_bbg!A$5:B$241,2), -1)</f>
        <v>70.483000000000004</v>
      </c>
      <c r="C156">
        <f>IFERROR(VLOOKUP($A156, CDS3Y_bbg!B$5:C$241,2), -1)</f>
        <v>41831</v>
      </c>
      <c r="D156">
        <f>IFERROR(VLOOKUP($A156, CDS3Y_bbg!C$5:D$241,2), -1)</f>
        <v>70.081999999999994</v>
      </c>
      <c r="E156">
        <f>IFERROR(VLOOKUP($A156, CDS3Y_bbg!D$5:E$241,2), -1)</f>
        <v>44895</v>
      </c>
      <c r="F156">
        <f>IFERROR(VLOOKUP($A156, CDS3Y_bbg!E$5:F$241,2), -1)</f>
        <v>49.533999999999999</v>
      </c>
      <c r="G156">
        <f>IFERROR(VLOOKUP($A156, CDS3Y_bbg!F$5:G$241,2), -1)</f>
        <v>40360</v>
      </c>
      <c r="H156">
        <f>IFERROR(VLOOKUP($A156, CDS3Y_bbg!G$5:H$241,2), -1)</f>
        <v>-1</v>
      </c>
      <c r="I156">
        <f>IFERROR(VLOOKUP($A156, CDS3Y_bbg!H$5:I$241,2), -1)</f>
        <v>44834</v>
      </c>
      <c r="J156">
        <f>IFERROR(VLOOKUP($A156, CDS3Y_bbg!I$5:J$241,2), -1)</f>
        <v>61.927999999999997</v>
      </c>
      <c r="K156">
        <f>IFERROR(VLOOKUP($A156, CDS3Y_bbg!J$5:K$241,2), -1)</f>
        <v>41819</v>
      </c>
      <c r="L156">
        <f>IFERROR(VLOOKUP($A156, CDS3Y_bbg!K$5:L$241,2), -1)</f>
        <v>194.66399999999999</v>
      </c>
      <c r="M156">
        <f>IFERROR(VLOOKUP($A156, CDS3Y_bbg!L$5:M$241,2), -1)</f>
        <v>40469</v>
      </c>
      <c r="N156">
        <f>IFERROR(VLOOKUP($A156, CDS3Y_bbg!M$5:N$241,2), -1)</f>
        <v>-1</v>
      </c>
      <c r="O156">
        <f>IFERROR(VLOOKUP($A156, CDS3Y_bbg!N$5:O$241,2), -1)</f>
        <v>40289</v>
      </c>
      <c r="P156">
        <f>IFERROR(VLOOKUP($A156, CDS3Y_bbg!O$5:P$241,2), -1)</f>
        <v>-1</v>
      </c>
      <c r="Q156">
        <f>IFERROR(VLOOKUP($A156, CDS3Y_bbg!P$5:Q$241,2), -1)</f>
        <v>44377</v>
      </c>
      <c r="R156">
        <f>IFERROR(VLOOKUP($A156, CDS3Y_bbg!Q$5:R$241,2), -1)</f>
        <v>60.725999999999999</v>
      </c>
      <c r="S156">
        <f>IFERROR(VLOOKUP($A156, CDS3Y_bbg!R$5:S$241,2), -1)</f>
        <v>43337</v>
      </c>
      <c r="T156">
        <f>IFERROR(VLOOKUP($A156, CDS3Y_bbg!S$5:T$241,2), -1)</f>
        <v>133.465</v>
      </c>
      <c r="U156">
        <f>IFERROR(VLOOKUP($A156, CDS3Y_bbg!T$5:U$241,2), -1)</f>
        <v>42062</v>
      </c>
      <c r="V156">
        <f>IFERROR(VLOOKUP($A156, CDS3Y_bbg!U$5:V$241,2), -1)</f>
        <v>44.537999999999997</v>
      </c>
      <c r="W156">
        <f>IFERROR(VLOOKUP($A156, CDS3Y_bbg!V$5:W$241,2), -1)</f>
        <v>42283</v>
      </c>
      <c r="X156">
        <f>IFERROR(VLOOKUP($A156, CDS3Y_bbg!W$5:X$241,2), -1)</f>
        <v>95.061000000000007</v>
      </c>
      <c r="Y156">
        <f>IFERROR(VLOOKUP($A156, CDS3Y_bbg!X$5:Y$241,2), -1)</f>
        <v>44468</v>
      </c>
      <c r="Z156">
        <f>IFERROR(VLOOKUP($A156, CDS3Y_bbg!Y$5:Z$241,2), -1)</f>
        <v>92.763999999999996</v>
      </c>
      <c r="AA156">
        <f>IFERROR(VLOOKUP($A156, CDS3Y_bbg!Z$5:AA$241,2), -1)</f>
        <v>40481</v>
      </c>
      <c r="AB156">
        <f>IFERROR(VLOOKUP($A156, CDS3Y_bbg!AA$5:AB$241,2), -1)</f>
        <v>-1</v>
      </c>
      <c r="AC156">
        <f>IFERROR(VLOOKUP($A156, CDS3Y_bbg!AB$5:AC$241,2), -1)</f>
        <v>42676</v>
      </c>
      <c r="AD156">
        <f>IFERROR(VLOOKUP($A156, CDS3Y_bbg!AC$5:AD$241,2), -1)</f>
        <v>86.915000000000006</v>
      </c>
      <c r="AE156">
        <f>IFERROR(VLOOKUP($A156, CDS3Y_bbg!AD$5:AE$241,2), -1)</f>
        <v>41149</v>
      </c>
      <c r="AF156">
        <f>IFERROR(VLOOKUP($A156, CDS3Y_bbg!AE$5:AF$241,2), -1)</f>
        <v>-1</v>
      </c>
      <c r="AG156">
        <f>IFERROR(VLOOKUP($A156, CDS3Y_bbg!AF$5:AG$241,2), -1)</f>
        <v>42004</v>
      </c>
      <c r="AH156">
        <f>IFERROR(VLOOKUP($A156, CDS3Y_bbg!AG$5:AH$241,2), -1)</f>
        <v>-1</v>
      </c>
      <c r="AI156">
        <f>IFERROR(VLOOKUP($A156, CDS3Y_bbg!AH$5:AI$241,2), -1)</f>
        <v>-1</v>
      </c>
      <c r="AJ156">
        <f>IFERROR(VLOOKUP($A156, CDS3Y_bbg!AI$5:AJ$241,2), -1)</f>
        <v>-1</v>
      </c>
      <c r="AK156">
        <f>IFERROR(VLOOKUP($A156, CDS3Y_bbg!AJ$5:AK$241,2), -1)</f>
        <v>-1</v>
      </c>
      <c r="AL156">
        <f>IFERROR(VLOOKUP($A156, CDS3Y_bbg!AK$5:AL$241,2), -1)</f>
        <v>-1</v>
      </c>
      <c r="AM156">
        <f>IFERROR(VLOOKUP($A156, CDS3Y_bbg!AL$5:AM$241,2), -1)</f>
        <v>-1</v>
      </c>
      <c r="AN156">
        <f>IFERROR(VLOOKUP($A156, CDS3Y_bbg!AM$5:AN$241,2), -1)</f>
        <v>-1</v>
      </c>
      <c r="AO156">
        <f>IFERROR(VLOOKUP($A156, CDS3Y_bbg!AN$5:AO$241,2), -1)</f>
        <v>43424</v>
      </c>
      <c r="AP156">
        <f>IFERROR(VLOOKUP($A156, CDS3Y_bbg!AO$5:AP$241,2), -1)</f>
        <v>-1</v>
      </c>
      <c r="AQ156">
        <f>IFERROR(VLOOKUP($A156, CDS3Y_bbg!AP$5:AQ$241,2), -1)</f>
        <v>44625</v>
      </c>
      <c r="AR156">
        <f>IFERROR(VLOOKUP($A156, CDS3Y_bbg!AQ$5:AR$241,2), -1)</f>
        <v>-1</v>
      </c>
      <c r="AS156">
        <f>IFERROR(VLOOKUP($A156, CDS3Y_bbg!AR$5:AS$241,2), -1)</f>
        <v>44626</v>
      </c>
      <c r="AT156">
        <f>IFERROR(VLOOKUP($A156, CDS3Y_bbg!AS$5:AT$241,2), -1)</f>
        <v>2.2189999999999999</v>
      </c>
      <c r="AU156">
        <f>IFERROR(VLOOKUP($A156, CDS3Y_bbg!AT$5:AU$241,2), -1)</f>
        <v>-1</v>
      </c>
      <c r="AV156">
        <f>IFERROR(VLOOKUP($A156, CDS3Y_bbg!AU$5:AV$241,2), -1)</f>
        <v>-1</v>
      </c>
      <c r="AW156">
        <f>IFERROR(VLOOKUP($A156, CDS3Y_bbg!AV$5:AW$241,2), -1)</f>
        <v>41863</v>
      </c>
      <c r="AX156">
        <f>IFERROR(VLOOKUP($A156, CDS3Y_bbg!AW$5:AX$241,2), -1)</f>
        <v>96.421000000000006</v>
      </c>
      <c r="AY156">
        <f>IFERROR(VLOOKUP($A156, CDS3Y_bbg!AX$5:AY$241,2), -1)</f>
        <v>43402</v>
      </c>
      <c r="AZ156">
        <f>IFERROR(VLOOKUP($A156, CDS3Y_bbg!AY$5:AZ$241,2), -1)</f>
        <v>134.71799999999999</v>
      </c>
      <c r="BA156">
        <f>IFERROR(VLOOKUP($A156, CDS3Y_bbg!AZ$5:BA$241,2), -1)</f>
        <v>-1</v>
      </c>
      <c r="BB156">
        <f>IFERROR(VLOOKUP($A156, CDS3Y_bbg!BA$5:BB$241,2), -1)</f>
        <v>-1</v>
      </c>
      <c r="BC156">
        <f>IFERROR(VLOOKUP($A156, CDS3Y_bbg!BB$5:BC$241,2), -1)</f>
        <v>41722</v>
      </c>
      <c r="BD156">
        <f>IFERROR(VLOOKUP($A156, CDS3Y_bbg!BC$5:BD$241,2), -1)</f>
        <v>-1</v>
      </c>
      <c r="BE156">
        <f>IFERROR(VLOOKUP($A156, CDS3Y_bbg!BD$5:BE$241,2), -1)</f>
        <v>-1</v>
      </c>
      <c r="BF156">
        <f>IFERROR(VLOOKUP($A156, CDS3Y_bbg!BE$5:BF$241,2), -1)</f>
        <v>-1</v>
      </c>
      <c r="BG156">
        <f>IFERROR(VLOOKUP($A156, CDS3Y_bbg!BF$5:BG$241,2), -1)</f>
        <v>-1</v>
      </c>
      <c r="BH156">
        <f>IFERROR(VLOOKUP($A156, CDS3Y_bbg!BG$5:BH$241,2), -1)</f>
        <v>-1</v>
      </c>
      <c r="BI156">
        <f>IFERROR(VLOOKUP($A156, CDS3Y_bbg!BH$5:BI$241,2), -1)</f>
        <v>43424</v>
      </c>
      <c r="BJ156">
        <f>IFERROR(VLOOKUP($A156, CDS3Y_bbg!BI$5:BJ$241,2), -1)</f>
        <v>-1</v>
      </c>
      <c r="BK156">
        <f>IFERROR(VLOOKUP($A156, CDS3Y_bbg!BJ$5:BK$241,2), -1)</f>
        <v>-1</v>
      </c>
      <c r="BL156">
        <f>IFERROR(VLOOKUP($A156, CDS3Y_bbg!BK$5:BL$241,2), -1)</f>
        <v>-1</v>
      </c>
      <c r="BM156">
        <f>IFERROR(VLOOKUP($A156, CDS3Y_bbg!BL$5:BM$241,2), -1)</f>
        <v>43424</v>
      </c>
      <c r="BN156">
        <f>IFERROR(VLOOKUP($A156, CDS3Y_bbg!BM$5:BN$241,2), -1)</f>
        <v>-1</v>
      </c>
      <c r="BO156">
        <f>IFERROR(VLOOKUP($A156, CDS3Y_bbg!BN$5:BO$241,2), -1)</f>
        <v>43426</v>
      </c>
      <c r="BP156">
        <f>IFERROR(VLOOKUP($A156, CDS3Y_bbg!BO$5:BP$241,2), -1)</f>
        <v>-1</v>
      </c>
      <c r="BQ156">
        <f>IFERROR(VLOOKUP($A156, CDS3Y_bbg!BP$5:BQ$241,2), -1)</f>
        <v>-1</v>
      </c>
      <c r="BR156">
        <f>IFERROR(VLOOKUP($A156, CDS3Y_bbg!BQ$5:BR$241,2), -1)</f>
        <v>-1</v>
      </c>
      <c r="BS156">
        <f>IFERROR(VLOOKUP($A156, CDS3Y_bbg!BR$5:BS$241,2), -1)</f>
        <v>43426</v>
      </c>
      <c r="BT156">
        <f>IFERROR(VLOOKUP($A156, CDS3Y_bbg!BS$5:BT$241,2), -1)</f>
        <v>-1</v>
      </c>
      <c r="BU156">
        <f>IFERROR(VLOOKUP($A156, CDS3Y_bbg!BT$5:BU$241,2), -1)</f>
        <v>-1</v>
      </c>
      <c r="BV156">
        <f>IFERROR(VLOOKUP($A156, CDS3Y_bbg!BU$5:BV$241,2), -1)</f>
        <v>-1</v>
      </c>
      <c r="BW156">
        <f>IFERROR(VLOOKUP($A156, CDS3Y_bbg!BV$5:BW$241,2), -1)</f>
        <v>41915</v>
      </c>
      <c r="BX156">
        <f>IFERROR(VLOOKUP($A156, CDS3Y_bbg!BW$5:BX$241,2), -1)</f>
        <v>59.453000000000003</v>
      </c>
      <c r="BY156">
        <f>IFERROR(VLOOKUP($A156, CDS3Y_bbg!BX$5:BY$241,2), -1)</f>
        <v>-1</v>
      </c>
      <c r="BZ156">
        <f>IFERROR(VLOOKUP($A156, CDS3Y_bbg!BY$5:BZ$241,2), -1)</f>
        <v>-1</v>
      </c>
      <c r="CA156">
        <f>IFERROR(VLOOKUP($A156, CDS3Y_bbg!BZ$5:CA$241,2), -1)</f>
        <v>41911</v>
      </c>
      <c r="CB156">
        <f>IFERROR(VLOOKUP($A156, CDS3Y_bbg!CA$5:CB$241,2), -1)</f>
        <v>77.953000000000003</v>
      </c>
      <c r="CC156">
        <f>IFERROR(VLOOKUP($A156, CDS3Y_bbg!CB$5:CC$241,2), -1)</f>
        <v>41912</v>
      </c>
      <c r="CD156">
        <f>IFERROR(VLOOKUP($A156, CDS3Y_bbg!CC$5:CD$241,2), -1)</f>
        <v>76.278000000000006</v>
      </c>
      <c r="CE156">
        <f>IFERROR(VLOOKUP($A156, CDS3Y_bbg!CD$5:CE$241,2), -1)</f>
        <v>43332</v>
      </c>
      <c r="CF156">
        <f>IFERROR(VLOOKUP($A156, CDS3Y_bbg!CE$5:CF$241,2), -1)</f>
        <v>58.936999999999998</v>
      </c>
      <c r="CG156">
        <f>IFERROR(VLOOKUP($A156, CDS3Y_bbg!CF$5:CG$241,2), -1)</f>
        <v>41893</v>
      </c>
      <c r="CH156">
        <f>IFERROR(VLOOKUP($A156, CDS3Y_bbg!CG$5:CH$241,2), -1)</f>
        <v>45.779000000000003</v>
      </c>
      <c r="CI156">
        <f>IFERROR(VLOOKUP($A156, CDS3Y_bbg!CH$5:CI$241,2), -1)</f>
        <v>-1</v>
      </c>
      <c r="CJ156">
        <f>IFERROR(VLOOKUP($A156, CDS3Y_bbg!CI$5:CJ$241,2), -1)</f>
        <v>-1</v>
      </c>
      <c r="CK156">
        <f>IFERROR(VLOOKUP($A156, CDS3Y_bbg!CJ$5:CK$241,2), -1)</f>
        <v>41844</v>
      </c>
      <c r="CL156">
        <f>IFERROR(VLOOKUP($A156, CDS3Y_bbg!CK$5:CL$241,2), -1)</f>
        <v>233.81100000000001</v>
      </c>
      <c r="CM156">
        <f>IFERROR(VLOOKUP($A156, CDS3Y_bbg!CL$5:CM$241,2), -1)</f>
        <v>-1</v>
      </c>
      <c r="CN156">
        <f>IFERROR(VLOOKUP($A156, CDS3Y_bbg!CM$5:CN$241,2), -1)</f>
        <v>-1</v>
      </c>
    </row>
    <row r="157" spans="1:92" x14ac:dyDescent="0.25">
      <c r="A157" s="1">
        <v>41274</v>
      </c>
      <c r="B157">
        <f>IFERROR(VLOOKUP($A157, CDS3Y_bbg!A$5:B$241,2), -1)</f>
        <v>72.837999999999994</v>
      </c>
      <c r="C157">
        <f>IFERROR(VLOOKUP($A157, CDS3Y_bbg!B$5:C$241,2), -1)</f>
        <v>41831</v>
      </c>
      <c r="D157">
        <f>IFERROR(VLOOKUP($A157, CDS3Y_bbg!C$5:D$241,2), -1)</f>
        <v>65.28</v>
      </c>
      <c r="E157">
        <f>IFERROR(VLOOKUP($A157, CDS3Y_bbg!D$5:E$241,2), -1)</f>
        <v>44895</v>
      </c>
      <c r="F157">
        <f>IFERROR(VLOOKUP($A157, CDS3Y_bbg!E$5:F$241,2), -1)</f>
        <v>45.777000000000001</v>
      </c>
      <c r="G157">
        <f>IFERROR(VLOOKUP($A157, CDS3Y_bbg!F$5:G$241,2), -1)</f>
        <v>40360</v>
      </c>
      <c r="H157">
        <f>IFERROR(VLOOKUP($A157, CDS3Y_bbg!G$5:H$241,2), -1)</f>
        <v>-1</v>
      </c>
      <c r="I157">
        <f>IFERROR(VLOOKUP($A157, CDS3Y_bbg!H$5:I$241,2), -1)</f>
        <v>44834</v>
      </c>
      <c r="J157">
        <f>IFERROR(VLOOKUP($A157, CDS3Y_bbg!I$5:J$241,2), -1)</f>
        <v>59.258000000000003</v>
      </c>
      <c r="K157">
        <f>IFERROR(VLOOKUP($A157, CDS3Y_bbg!J$5:K$241,2), -1)</f>
        <v>41819</v>
      </c>
      <c r="L157">
        <f>IFERROR(VLOOKUP($A157, CDS3Y_bbg!K$5:L$241,2), -1)</f>
        <v>205.983</v>
      </c>
      <c r="M157">
        <f>IFERROR(VLOOKUP($A157, CDS3Y_bbg!L$5:M$241,2), -1)</f>
        <v>40469</v>
      </c>
      <c r="N157">
        <f>IFERROR(VLOOKUP($A157, CDS3Y_bbg!M$5:N$241,2), -1)</f>
        <v>-1</v>
      </c>
      <c r="O157">
        <f>IFERROR(VLOOKUP($A157, CDS3Y_bbg!N$5:O$241,2), -1)</f>
        <v>40289</v>
      </c>
      <c r="P157">
        <f>IFERROR(VLOOKUP($A157, CDS3Y_bbg!O$5:P$241,2), -1)</f>
        <v>-1</v>
      </c>
      <c r="Q157">
        <f>IFERROR(VLOOKUP($A157, CDS3Y_bbg!P$5:Q$241,2), -1)</f>
        <v>44377</v>
      </c>
      <c r="R157">
        <f>IFERROR(VLOOKUP($A157, CDS3Y_bbg!Q$5:R$241,2), -1)</f>
        <v>61.362000000000002</v>
      </c>
      <c r="S157">
        <f>IFERROR(VLOOKUP($A157, CDS3Y_bbg!R$5:S$241,2), -1)</f>
        <v>43337</v>
      </c>
      <c r="T157">
        <f>IFERROR(VLOOKUP($A157, CDS3Y_bbg!S$5:T$241,2), -1)</f>
        <v>133.465</v>
      </c>
      <c r="U157">
        <f>IFERROR(VLOOKUP($A157, CDS3Y_bbg!T$5:U$241,2), -1)</f>
        <v>42062</v>
      </c>
      <c r="V157">
        <f>IFERROR(VLOOKUP($A157, CDS3Y_bbg!U$5:V$241,2), -1)</f>
        <v>46.332999999999998</v>
      </c>
      <c r="W157">
        <f>IFERROR(VLOOKUP($A157, CDS3Y_bbg!V$5:W$241,2), -1)</f>
        <v>42283</v>
      </c>
      <c r="X157">
        <f>IFERROR(VLOOKUP($A157, CDS3Y_bbg!W$5:X$241,2), -1)</f>
        <v>81.820999999999998</v>
      </c>
      <c r="Y157">
        <f>IFERROR(VLOOKUP($A157, CDS3Y_bbg!X$5:Y$241,2), -1)</f>
        <v>44468</v>
      </c>
      <c r="Z157">
        <f>IFERROR(VLOOKUP($A157, CDS3Y_bbg!Y$5:Z$241,2), -1)</f>
        <v>89.926000000000002</v>
      </c>
      <c r="AA157">
        <f>IFERROR(VLOOKUP($A157, CDS3Y_bbg!Z$5:AA$241,2), -1)</f>
        <v>40481</v>
      </c>
      <c r="AB157">
        <f>IFERROR(VLOOKUP($A157, CDS3Y_bbg!AA$5:AB$241,2), -1)</f>
        <v>-1</v>
      </c>
      <c r="AC157">
        <f>IFERROR(VLOOKUP($A157, CDS3Y_bbg!AB$5:AC$241,2), -1)</f>
        <v>42676</v>
      </c>
      <c r="AD157">
        <f>IFERROR(VLOOKUP($A157, CDS3Y_bbg!AC$5:AD$241,2), -1)</f>
        <v>81.995000000000005</v>
      </c>
      <c r="AE157">
        <f>IFERROR(VLOOKUP($A157, CDS3Y_bbg!AD$5:AE$241,2), -1)</f>
        <v>41149</v>
      </c>
      <c r="AF157">
        <f>IFERROR(VLOOKUP($A157, CDS3Y_bbg!AE$5:AF$241,2), -1)</f>
        <v>-1</v>
      </c>
      <c r="AG157">
        <f>IFERROR(VLOOKUP($A157, CDS3Y_bbg!AF$5:AG$241,2), -1)</f>
        <v>42004</v>
      </c>
      <c r="AH157">
        <f>IFERROR(VLOOKUP($A157, CDS3Y_bbg!AG$5:AH$241,2), -1)</f>
        <v>-1</v>
      </c>
      <c r="AI157">
        <f>IFERROR(VLOOKUP($A157, CDS3Y_bbg!AH$5:AI$241,2), -1)</f>
        <v>-1</v>
      </c>
      <c r="AJ157">
        <f>IFERROR(VLOOKUP($A157, CDS3Y_bbg!AI$5:AJ$241,2), -1)</f>
        <v>-1</v>
      </c>
      <c r="AK157">
        <f>IFERROR(VLOOKUP($A157, CDS3Y_bbg!AJ$5:AK$241,2), -1)</f>
        <v>-1</v>
      </c>
      <c r="AL157">
        <f>IFERROR(VLOOKUP($A157, CDS3Y_bbg!AK$5:AL$241,2), -1)</f>
        <v>-1</v>
      </c>
      <c r="AM157">
        <f>IFERROR(VLOOKUP($A157, CDS3Y_bbg!AL$5:AM$241,2), -1)</f>
        <v>-1</v>
      </c>
      <c r="AN157">
        <f>IFERROR(VLOOKUP($A157, CDS3Y_bbg!AM$5:AN$241,2), -1)</f>
        <v>-1</v>
      </c>
      <c r="AO157">
        <f>IFERROR(VLOOKUP($A157, CDS3Y_bbg!AN$5:AO$241,2), -1)</f>
        <v>43424</v>
      </c>
      <c r="AP157">
        <f>IFERROR(VLOOKUP($A157, CDS3Y_bbg!AO$5:AP$241,2), -1)</f>
        <v>-1</v>
      </c>
      <c r="AQ157">
        <f>IFERROR(VLOOKUP($A157, CDS3Y_bbg!AP$5:AQ$241,2), -1)</f>
        <v>44625</v>
      </c>
      <c r="AR157">
        <f>IFERROR(VLOOKUP($A157, CDS3Y_bbg!AQ$5:AR$241,2), -1)</f>
        <v>-1</v>
      </c>
      <c r="AS157">
        <f>IFERROR(VLOOKUP($A157, CDS3Y_bbg!AR$5:AS$241,2), -1)</f>
        <v>44626</v>
      </c>
      <c r="AT157">
        <f>IFERROR(VLOOKUP($A157, CDS3Y_bbg!AS$5:AT$241,2), -1)</f>
        <v>2.2189999999999999</v>
      </c>
      <c r="AU157">
        <f>IFERROR(VLOOKUP($A157, CDS3Y_bbg!AT$5:AU$241,2), -1)</f>
        <v>-1</v>
      </c>
      <c r="AV157">
        <f>IFERROR(VLOOKUP($A157, CDS3Y_bbg!AU$5:AV$241,2), -1)</f>
        <v>-1</v>
      </c>
      <c r="AW157">
        <f>IFERROR(VLOOKUP($A157, CDS3Y_bbg!AV$5:AW$241,2), -1)</f>
        <v>41863</v>
      </c>
      <c r="AX157">
        <f>IFERROR(VLOOKUP($A157, CDS3Y_bbg!AW$5:AX$241,2), -1)</f>
        <v>91.795000000000002</v>
      </c>
      <c r="AY157">
        <f>IFERROR(VLOOKUP($A157, CDS3Y_bbg!AX$5:AY$241,2), -1)</f>
        <v>43402</v>
      </c>
      <c r="AZ157">
        <f>IFERROR(VLOOKUP($A157, CDS3Y_bbg!AY$5:AZ$241,2), -1)</f>
        <v>134.71799999999999</v>
      </c>
      <c r="BA157">
        <f>IFERROR(VLOOKUP($A157, CDS3Y_bbg!AZ$5:BA$241,2), -1)</f>
        <v>-1</v>
      </c>
      <c r="BB157">
        <f>IFERROR(VLOOKUP($A157, CDS3Y_bbg!BA$5:BB$241,2), -1)</f>
        <v>-1</v>
      </c>
      <c r="BC157">
        <f>IFERROR(VLOOKUP($A157, CDS3Y_bbg!BB$5:BC$241,2), -1)</f>
        <v>41722</v>
      </c>
      <c r="BD157">
        <f>IFERROR(VLOOKUP($A157, CDS3Y_bbg!BC$5:BD$241,2), -1)</f>
        <v>-1</v>
      </c>
      <c r="BE157">
        <f>IFERROR(VLOOKUP($A157, CDS3Y_bbg!BD$5:BE$241,2), -1)</f>
        <v>-1</v>
      </c>
      <c r="BF157">
        <f>IFERROR(VLOOKUP($A157, CDS3Y_bbg!BE$5:BF$241,2), -1)</f>
        <v>-1</v>
      </c>
      <c r="BG157">
        <f>IFERROR(VLOOKUP($A157, CDS3Y_bbg!BF$5:BG$241,2), -1)</f>
        <v>-1</v>
      </c>
      <c r="BH157">
        <f>IFERROR(VLOOKUP($A157, CDS3Y_bbg!BG$5:BH$241,2), -1)</f>
        <v>-1</v>
      </c>
      <c r="BI157">
        <f>IFERROR(VLOOKUP($A157, CDS3Y_bbg!BH$5:BI$241,2), -1)</f>
        <v>43424</v>
      </c>
      <c r="BJ157">
        <f>IFERROR(VLOOKUP($A157, CDS3Y_bbg!BI$5:BJ$241,2), -1)</f>
        <v>-1</v>
      </c>
      <c r="BK157">
        <f>IFERROR(VLOOKUP($A157, CDS3Y_bbg!BJ$5:BK$241,2), -1)</f>
        <v>-1</v>
      </c>
      <c r="BL157">
        <f>IFERROR(VLOOKUP($A157, CDS3Y_bbg!BK$5:BL$241,2), -1)</f>
        <v>-1</v>
      </c>
      <c r="BM157">
        <f>IFERROR(VLOOKUP($A157, CDS3Y_bbg!BL$5:BM$241,2), -1)</f>
        <v>43424</v>
      </c>
      <c r="BN157">
        <f>IFERROR(VLOOKUP($A157, CDS3Y_bbg!BM$5:BN$241,2), -1)</f>
        <v>-1</v>
      </c>
      <c r="BO157">
        <f>IFERROR(VLOOKUP($A157, CDS3Y_bbg!BN$5:BO$241,2), -1)</f>
        <v>43426</v>
      </c>
      <c r="BP157">
        <f>IFERROR(VLOOKUP($A157, CDS3Y_bbg!BO$5:BP$241,2), -1)</f>
        <v>-1</v>
      </c>
      <c r="BQ157">
        <f>IFERROR(VLOOKUP($A157, CDS3Y_bbg!BP$5:BQ$241,2), -1)</f>
        <v>-1</v>
      </c>
      <c r="BR157">
        <f>IFERROR(VLOOKUP($A157, CDS3Y_bbg!BQ$5:BR$241,2), -1)</f>
        <v>-1</v>
      </c>
      <c r="BS157">
        <f>IFERROR(VLOOKUP($A157, CDS3Y_bbg!BR$5:BS$241,2), -1)</f>
        <v>43426</v>
      </c>
      <c r="BT157">
        <f>IFERROR(VLOOKUP($A157, CDS3Y_bbg!BS$5:BT$241,2), -1)</f>
        <v>-1</v>
      </c>
      <c r="BU157">
        <f>IFERROR(VLOOKUP($A157, CDS3Y_bbg!BT$5:BU$241,2), -1)</f>
        <v>-1</v>
      </c>
      <c r="BV157">
        <f>IFERROR(VLOOKUP($A157, CDS3Y_bbg!BU$5:BV$241,2), -1)</f>
        <v>-1</v>
      </c>
      <c r="BW157">
        <f>IFERROR(VLOOKUP($A157, CDS3Y_bbg!BV$5:BW$241,2), -1)</f>
        <v>41915</v>
      </c>
      <c r="BX157">
        <f>IFERROR(VLOOKUP($A157, CDS3Y_bbg!BW$5:BX$241,2), -1)</f>
        <v>56.624000000000002</v>
      </c>
      <c r="BY157">
        <f>IFERROR(VLOOKUP($A157, CDS3Y_bbg!BX$5:BY$241,2), -1)</f>
        <v>-1</v>
      </c>
      <c r="BZ157">
        <f>IFERROR(VLOOKUP($A157, CDS3Y_bbg!BY$5:BZ$241,2), -1)</f>
        <v>-1</v>
      </c>
      <c r="CA157">
        <f>IFERROR(VLOOKUP($A157, CDS3Y_bbg!BZ$5:CA$241,2), -1)</f>
        <v>41911</v>
      </c>
      <c r="CB157">
        <f>IFERROR(VLOOKUP($A157, CDS3Y_bbg!CA$5:CB$241,2), -1)</f>
        <v>73.7</v>
      </c>
      <c r="CC157">
        <f>IFERROR(VLOOKUP($A157, CDS3Y_bbg!CB$5:CC$241,2), -1)</f>
        <v>41912</v>
      </c>
      <c r="CD157">
        <f>IFERROR(VLOOKUP($A157, CDS3Y_bbg!CC$5:CD$241,2), -1)</f>
        <v>85.247</v>
      </c>
      <c r="CE157">
        <f>IFERROR(VLOOKUP($A157, CDS3Y_bbg!CD$5:CE$241,2), -1)</f>
        <v>43332</v>
      </c>
      <c r="CF157">
        <f>IFERROR(VLOOKUP($A157, CDS3Y_bbg!CE$5:CF$241,2), -1)</f>
        <v>51.832999999999998</v>
      </c>
      <c r="CG157">
        <f>IFERROR(VLOOKUP($A157, CDS3Y_bbg!CF$5:CG$241,2), -1)</f>
        <v>41893</v>
      </c>
      <c r="CH157">
        <f>IFERROR(VLOOKUP($A157, CDS3Y_bbg!CG$5:CH$241,2), -1)</f>
        <v>45.195999999999998</v>
      </c>
      <c r="CI157">
        <f>IFERROR(VLOOKUP($A157, CDS3Y_bbg!CH$5:CI$241,2), -1)</f>
        <v>-1</v>
      </c>
      <c r="CJ157">
        <f>IFERROR(VLOOKUP($A157, CDS3Y_bbg!CI$5:CJ$241,2), -1)</f>
        <v>-1</v>
      </c>
      <c r="CK157">
        <f>IFERROR(VLOOKUP($A157, CDS3Y_bbg!CJ$5:CK$241,2), -1)</f>
        <v>41844</v>
      </c>
      <c r="CL157">
        <f>IFERROR(VLOOKUP($A157, CDS3Y_bbg!CK$5:CL$241,2), -1)</f>
        <v>220.79900000000001</v>
      </c>
      <c r="CM157">
        <f>IFERROR(VLOOKUP($A157, CDS3Y_bbg!CL$5:CM$241,2), -1)</f>
        <v>-1</v>
      </c>
      <c r="CN157">
        <f>IFERROR(VLOOKUP($A157, CDS3Y_bbg!CM$5:CN$241,2), -1)</f>
        <v>-1</v>
      </c>
    </row>
    <row r="158" spans="1:92" x14ac:dyDescent="0.25">
      <c r="A158" s="1">
        <v>41305</v>
      </c>
      <c r="B158">
        <f>IFERROR(VLOOKUP($A158, CDS3Y_bbg!A$5:B$241,2), -1)</f>
        <v>82.665000000000006</v>
      </c>
      <c r="C158">
        <f>IFERROR(VLOOKUP($A158, CDS3Y_bbg!B$5:C$241,2), -1)</f>
        <v>41831</v>
      </c>
      <c r="D158">
        <f>IFERROR(VLOOKUP($A158, CDS3Y_bbg!C$5:D$241,2), -1)</f>
        <v>71.311999999999998</v>
      </c>
      <c r="E158">
        <f>IFERROR(VLOOKUP($A158, CDS3Y_bbg!D$5:E$241,2), -1)</f>
        <v>44895</v>
      </c>
      <c r="F158">
        <f>IFERROR(VLOOKUP($A158, CDS3Y_bbg!E$5:F$241,2), -1)</f>
        <v>44.456000000000003</v>
      </c>
      <c r="G158">
        <f>IFERROR(VLOOKUP($A158, CDS3Y_bbg!F$5:G$241,2), -1)</f>
        <v>40360</v>
      </c>
      <c r="H158">
        <f>IFERROR(VLOOKUP($A158, CDS3Y_bbg!G$5:H$241,2), -1)</f>
        <v>-1</v>
      </c>
      <c r="I158">
        <f>IFERROR(VLOOKUP($A158, CDS3Y_bbg!H$5:I$241,2), -1)</f>
        <v>44834</v>
      </c>
      <c r="J158">
        <f>IFERROR(VLOOKUP($A158, CDS3Y_bbg!I$5:J$241,2), -1)</f>
        <v>60.420999999999999</v>
      </c>
      <c r="K158">
        <f>IFERROR(VLOOKUP($A158, CDS3Y_bbg!J$5:K$241,2), -1)</f>
        <v>41819</v>
      </c>
      <c r="L158">
        <f>IFERROR(VLOOKUP($A158, CDS3Y_bbg!K$5:L$241,2), -1)</f>
        <v>211.62299999999999</v>
      </c>
      <c r="M158">
        <f>IFERROR(VLOOKUP($A158, CDS3Y_bbg!L$5:M$241,2), -1)</f>
        <v>40469</v>
      </c>
      <c r="N158">
        <f>IFERROR(VLOOKUP($A158, CDS3Y_bbg!M$5:N$241,2), -1)</f>
        <v>-1</v>
      </c>
      <c r="O158">
        <f>IFERROR(VLOOKUP($A158, CDS3Y_bbg!N$5:O$241,2), -1)</f>
        <v>40289</v>
      </c>
      <c r="P158">
        <f>IFERROR(VLOOKUP($A158, CDS3Y_bbg!O$5:P$241,2), -1)</f>
        <v>-1</v>
      </c>
      <c r="Q158">
        <f>IFERROR(VLOOKUP($A158, CDS3Y_bbg!P$5:Q$241,2), -1)</f>
        <v>44377</v>
      </c>
      <c r="R158">
        <f>IFERROR(VLOOKUP($A158, CDS3Y_bbg!Q$5:R$241,2), -1)</f>
        <v>62.85</v>
      </c>
      <c r="S158">
        <f>IFERROR(VLOOKUP($A158, CDS3Y_bbg!R$5:S$241,2), -1)</f>
        <v>43337</v>
      </c>
      <c r="T158">
        <f>IFERROR(VLOOKUP($A158, CDS3Y_bbg!S$5:T$241,2), -1)</f>
        <v>133.465</v>
      </c>
      <c r="U158">
        <f>IFERROR(VLOOKUP($A158, CDS3Y_bbg!T$5:U$241,2), -1)</f>
        <v>42062</v>
      </c>
      <c r="V158">
        <f>IFERROR(VLOOKUP($A158, CDS3Y_bbg!U$5:V$241,2), -1)</f>
        <v>52.258000000000003</v>
      </c>
      <c r="W158">
        <f>IFERROR(VLOOKUP($A158, CDS3Y_bbg!V$5:W$241,2), -1)</f>
        <v>42283</v>
      </c>
      <c r="X158">
        <f>IFERROR(VLOOKUP($A158, CDS3Y_bbg!W$5:X$241,2), -1)</f>
        <v>85.382000000000005</v>
      </c>
      <c r="Y158">
        <f>IFERROR(VLOOKUP($A158, CDS3Y_bbg!X$5:Y$241,2), -1)</f>
        <v>44468</v>
      </c>
      <c r="Z158">
        <f>IFERROR(VLOOKUP($A158, CDS3Y_bbg!Y$5:Z$241,2), -1)</f>
        <v>112.955</v>
      </c>
      <c r="AA158">
        <f>IFERROR(VLOOKUP($A158, CDS3Y_bbg!Z$5:AA$241,2), -1)</f>
        <v>40481</v>
      </c>
      <c r="AB158">
        <f>IFERROR(VLOOKUP($A158, CDS3Y_bbg!AA$5:AB$241,2), -1)</f>
        <v>-1</v>
      </c>
      <c r="AC158">
        <f>IFERROR(VLOOKUP($A158, CDS3Y_bbg!AB$5:AC$241,2), -1)</f>
        <v>42676</v>
      </c>
      <c r="AD158">
        <f>IFERROR(VLOOKUP($A158, CDS3Y_bbg!AC$5:AD$241,2), -1)</f>
        <v>86.284000000000006</v>
      </c>
      <c r="AE158">
        <f>IFERROR(VLOOKUP($A158, CDS3Y_bbg!AD$5:AE$241,2), -1)</f>
        <v>41149</v>
      </c>
      <c r="AF158">
        <f>IFERROR(VLOOKUP($A158, CDS3Y_bbg!AE$5:AF$241,2), -1)</f>
        <v>-1</v>
      </c>
      <c r="AG158">
        <f>IFERROR(VLOOKUP($A158, CDS3Y_bbg!AF$5:AG$241,2), -1)</f>
        <v>42004</v>
      </c>
      <c r="AH158">
        <f>IFERROR(VLOOKUP($A158, CDS3Y_bbg!AG$5:AH$241,2), -1)</f>
        <v>-1</v>
      </c>
      <c r="AI158">
        <f>IFERROR(VLOOKUP($A158, CDS3Y_bbg!AH$5:AI$241,2), -1)</f>
        <v>-1</v>
      </c>
      <c r="AJ158">
        <f>IFERROR(VLOOKUP($A158, CDS3Y_bbg!AI$5:AJ$241,2), -1)</f>
        <v>-1</v>
      </c>
      <c r="AK158">
        <f>IFERROR(VLOOKUP($A158, CDS3Y_bbg!AJ$5:AK$241,2), -1)</f>
        <v>-1</v>
      </c>
      <c r="AL158">
        <f>IFERROR(VLOOKUP($A158, CDS3Y_bbg!AK$5:AL$241,2), -1)</f>
        <v>-1</v>
      </c>
      <c r="AM158">
        <f>IFERROR(VLOOKUP($A158, CDS3Y_bbg!AL$5:AM$241,2), -1)</f>
        <v>-1</v>
      </c>
      <c r="AN158">
        <f>IFERROR(VLOOKUP($A158, CDS3Y_bbg!AM$5:AN$241,2), -1)</f>
        <v>-1</v>
      </c>
      <c r="AO158">
        <f>IFERROR(VLOOKUP($A158, CDS3Y_bbg!AN$5:AO$241,2), -1)</f>
        <v>43424</v>
      </c>
      <c r="AP158">
        <f>IFERROR(VLOOKUP($A158, CDS3Y_bbg!AO$5:AP$241,2), -1)</f>
        <v>-1</v>
      </c>
      <c r="AQ158">
        <f>IFERROR(VLOOKUP($A158, CDS3Y_bbg!AP$5:AQ$241,2), -1)</f>
        <v>44625</v>
      </c>
      <c r="AR158">
        <f>IFERROR(VLOOKUP($A158, CDS3Y_bbg!AQ$5:AR$241,2), -1)</f>
        <v>-1</v>
      </c>
      <c r="AS158">
        <f>IFERROR(VLOOKUP($A158, CDS3Y_bbg!AR$5:AS$241,2), -1)</f>
        <v>44626</v>
      </c>
      <c r="AT158">
        <f>IFERROR(VLOOKUP($A158, CDS3Y_bbg!AS$5:AT$241,2), -1)</f>
        <v>2.2189999999999999</v>
      </c>
      <c r="AU158">
        <f>IFERROR(VLOOKUP($A158, CDS3Y_bbg!AT$5:AU$241,2), -1)</f>
        <v>-1</v>
      </c>
      <c r="AV158">
        <f>IFERROR(VLOOKUP($A158, CDS3Y_bbg!AU$5:AV$241,2), -1)</f>
        <v>-1</v>
      </c>
      <c r="AW158">
        <f>IFERROR(VLOOKUP($A158, CDS3Y_bbg!AV$5:AW$241,2), -1)</f>
        <v>41863</v>
      </c>
      <c r="AX158">
        <f>IFERROR(VLOOKUP($A158, CDS3Y_bbg!AW$5:AX$241,2), -1)</f>
        <v>95.144999999999996</v>
      </c>
      <c r="AY158">
        <f>IFERROR(VLOOKUP($A158, CDS3Y_bbg!AX$5:AY$241,2), -1)</f>
        <v>43402</v>
      </c>
      <c r="AZ158">
        <f>IFERROR(VLOOKUP($A158, CDS3Y_bbg!AY$5:AZ$241,2), -1)</f>
        <v>134.71799999999999</v>
      </c>
      <c r="BA158">
        <f>IFERROR(VLOOKUP($A158, CDS3Y_bbg!AZ$5:BA$241,2), -1)</f>
        <v>-1</v>
      </c>
      <c r="BB158">
        <f>IFERROR(VLOOKUP($A158, CDS3Y_bbg!BA$5:BB$241,2), -1)</f>
        <v>-1</v>
      </c>
      <c r="BC158">
        <f>IFERROR(VLOOKUP($A158, CDS3Y_bbg!BB$5:BC$241,2), -1)</f>
        <v>41722</v>
      </c>
      <c r="BD158">
        <f>IFERROR(VLOOKUP($A158, CDS3Y_bbg!BC$5:BD$241,2), -1)</f>
        <v>-1</v>
      </c>
      <c r="BE158">
        <f>IFERROR(VLOOKUP($A158, CDS3Y_bbg!BD$5:BE$241,2), -1)</f>
        <v>-1</v>
      </c>
      <c r="BF158">
        <f>IFERROR(VLOOKUP($A158, CDS3Y_bbg!BE$5:BF$241,2), -1)</f>
        <v>-1</v>
      </c>
      <c r="BG158">
        <f>IFERROR(VLOOKUP($A158, CDS3Y_bbg!BF$5:BG$241,2), -1)</f>
        <v>-1</v>
      </c>
      <c r="BH158">
        <f>IFERROR(VLOOKUP($A158, CDS3Y_bbg!BG$5:BH$241,2), -1)</f>
        <v>-1</v>
      </c>
      <c r="BI158">
        <f>IFERROR(VLOOKUP($A158, CDS3Y_bbg!BH$5:BI$241,2), -1)</f>
        <v>43424</v>
      </c>
      <c r="BJ158">
        <f>IFERROR(VLOOKUP($A158, CDS3Y_bbg!BI$5:BJ$241,2), -1)</f>
        <v>-1</v>
      </c>
      <c r="BK158">
        <f>IFERROR(VLOOKUP($A158, CDS3Y_bbg!BJ$5:BK$241,2), -1)</f>
        <v>-1</v>
      </c>
      <c r="BL158">
        <f>IFERROR(VLOOKUP($A158, CDS3Y_bbg!BK$5:BL$241,2), -1)</f>
        <v>-1</v>
      </c>
      <c r="BM158">
        <f>IFERROR(VLOOKUP($A158, CDS3Y_bbg!BL$5:BM$241,2), -1)</f>
        <v>43424</v>
      </c>
      <c r="BN158">
        <f>IFERROR(VLOOKUP($A158, CDS3Y_bbg!BM$5:BN$241,2), -1)</f>
        <v>-1</v>
      </c>
      <c r="BO158">
        <f>IFERROR(VLOOKUP($A158, CDS3Y_bbg!BN$5:BO$241,2), -1)</f>
        <v>43426</v>
      </c>
      <c r="BP158">
        <f>IFERROR(VLOOKUP($A158, CDS3Y_bbg!BO$5:BP$241,2), -1)</f>
        <v>-1</v>
      </c>
      <c r="BQ158">
        <f>IFERROR(VLOOKUP($A158, CDS3Y_bbg!BP$5:BQ$241,2), -1)</f>
        <v>-1</v>
      </c>
      <c r="BR158">
        <f>IFERROR(VLOOKUP($A158, CDS3Y_bbg!BQ$5:BR$241,2), -1)</f>
        <v>-1</v>
      </c>
      <c r="BS158">
        <f>IFERROR(VLOOKUP($A158, CDS3Y_bbg!BR$5:BS$241,2), -1)</f>
        <v>43426</v>
      </c>
      <c r="BT158">
        <f>IFERROR(VLOOKUP($A158, CDS3Y_bbg!BS$5:BT$241,2), -1)</f>
        <v>-1</v>
      </c>
      <c r="BU158">
        <f>IFERROR(VLOOKUP($A158, CDS3Y_bbg!BT$5:BU$241,2), -1)</f>
        <v>-1</v>
      </c>
      <c r="BV158">
        <f>IFERROR(VLOOKUP($A158, CDS3Y_bbg!BU$5:BV$241,2), -1)</f>
        <v>-1</v>
      </c>
      <c r="BW158">
        <f>IFERROR(VLOOKUP($A158, CDS3Y_bbg!BV$5:BW$241,2), -1)</f>
        <v>41915</v>
      </c>
      <c r="BX158">
        <f>IFERROR(VLOOKUP($A158, CDS3Y_bbg!BW$5:BX$241,2), -1)</f>
        <v>47.441000000000003</v>
      </c>
      <c r="BY158">
        <f>IFERROR(VLOOKUP($A158, CDS3Y_bbg!BX$5:BY$241,2), -1)</f>
        <v>-1</v>
      </c>
      <c r="BZ158">
        <f>IFERROR(VLOOKUP($A158, CDS3Y_bbg!BY$5:BZ$241,2), -1)</f>
        <v>-1</v>
      </c>
      <c r="CA158">
        <f>IFERROR(VLOOKUP($A158, CDS3Y_bbg!BZ$5:CA$241,2), -1)</f>
        <v>41911</v>
      </c>
      <c r="CB158">
        <f>IFERROR(VLOOKUP($A158, CDS3Y_bbg!CA$5:CB$241,2), -1)</f>
        <v>64.204999999999998</v>
      </c>
      <c r="CC158">
        <f>IFERROR(VLOOKUP($A158, CDS3Y_bbg!CB$5:CC$241,2), -1)</f>
        <v>41912</v>
      </c>
      <c r="CD158">
        <f>IFERROR(VLOOKUP($A158, CDS3Y_bbg!CC$5:CD$241,2), -1)</f>
        <v>56.524999999999999</v>
      </c>
      <c r="CE158">
        <f>IFERROR(VLOOKUP($A158, CDS3Y_bbg!CD$5:CE$241,2), -1)</f>
        <v>43332</v>
      </c>
      <c r="CF158">
        <f>IFERROR(VLOOKUP($A158, CDS3Y_bbg!CE$5:CF$241,2), -1)</f>
        <v>46.43</v>
      </c>
      <c r="CG158">
        <f>IFERROR(VLOOKUP($A158, CDS3Y_bbg!CF$5:CG$241,2), -1)</f>
        <v>41893</v>
      </c>
      <c r="CH158">
        <f>IFERROR(VLOOKUP($A158, CDS3Y_bbg!CG$5:CH$241,2), -1)</f>
        <v>37.195</v>
      </c>
      <c r="CI158">
        <f>IFERROR(VLOOKUP($A158, CDS3Y_bbg!CH$5:CI$241,2), -1)</f>
        <v>-1</v>
      </c>
      <c r="CJ158">
        <f>IFERROR(VLOOKUP($A158, CDS3Y_bbg!CI$5:CJ$241,2), -1)</f>
        <v>-1</v>
      </c>
      <c r="CK158">
        <f>IFERROR(VLOOKUP($A158, CDS3Y_bbg!CJ$5:CK$241,2), -1)</f>
        <v>41844</v>
      </c>
      <c r="CL158">
        <f>IFERROR(VLOOKUP($A158, CDS3Y_bbg!CK$5:CL$241,2), -1)</f>
        <v>241.529</v>
      </c>
      <c r="CM158">
        <f>IFERROR(VLOOKUP($A158, CDS3Y_bbg!CL$5:CM$241,2), -1)</f>
        <v>-1</v>
      </c>
      <c r="CN158">
        <f>IFERROR(VLOOKUP($A158, CDS3Y_bbg!CM$5:CN$241,2), -1)</f>
        <v>-1</v>
      </c>
    </row>
    <row r="159" spans="1:92" x14ac:dyDescent="0.25">
      <c r="A159" s="1">
        <v>41333</v>
      </c>
      <c r="B159">
        <f>IFERROR(VLOOKUP($A159, CDS3Y_bbg!A$5:B$241,2), -1)</f>
        <v>96.820999999999998</v>
      </c>
      <c r="C159">
        <f>IFERROR(VLOOKUP($A159, CDS3Y_bbg!B$5:C$241,2), -1)</f>
        <v>41831</v>
      </c>
      <c r="D159">
        <f>IFERROR(VLOOKUP($A159, CDS3Y_bbg!C$5:D$241,2), -1)</f>
        <v>100.709</v>
      </c>
      <c r="E159">
        <f>IFERROR(VLOOKUP($A159, CDS3Y_bbg!D$5:E$241,2), -1)</f>
        <v>44895</v>
      </c>
      <c r="F159">
        <f>IFERROR(VLOOKUP($A159, CDS3Y_bbg!E$5:F$241,2), -1)</f>
        <v>43.009</v>
      </c>
      <c r="G159">
        <f>IFERROR(VLOOKUP($A159, CDS3Y_bbg!F$5:G$241,2), -1)</f>
        <v>40360</v>
      </c>
      <c r="H159">
        <f>IFERROR(VLOOKUP($A159, CDS3Y_bbg!G$5:H$241,2), -1)</f>
        <v>-1</v>
      </c>
      <c r="I159">
        <f>IFERROR(VLOOKUP($A159, CDS3Y_bbg!H$5:I$241,2), -1)</f>
        <v>44834</v>
      </c>
      <c r="J159">
        <f>IFERROR(VLOOKUP($A159, CDS3Y_bbg!I$5:J$241,2), -1)</f>
        <v>65.186000000000007</v>
      </c>
      <c r="K159">
        <f>IFERROR(VLOOKUP($A159, CDS3Y_bbg!J$5:K$241,2), -1)</f>
        <v>41819</v>
      </c>
      <c r="L159">
        <f>IFERROR(VLOOKUP($A159, CDS3Y_bbg!K$5:L$241,2), -1)</f>
        <v>234.767</v>
      </c>
      <c r="M159">
        <f>IFERROR(VLOOKUP($A159, CDS3Y_bbg!L$5:M$241,2), -1)</f>
        <v>40469</v>
      </c>
      <c r="N159">
        <f>IFERROR(VLOOKUP($A159, CDS3Y_bbg!M$5:N$241,2), -1)</f>
        <v>-1</v>
      </c>
      <c r="O159">
        <f>IFERROR(VLOOKUP($A159, CDS3Y_bbg!N$5:O$241,2), -1)</f>
        <v>40289</v>
      </c>
      <c r="P159">
        <f>IFERROR(VLOOKUP($A159, CDS3Y_bbg!O$5:P$241,2), -1)</f>
        <v>-1</v>
      </c>
      <c r="Q159">
        <f>IFERROR(VLOOKUP($A159, CDS3Y_bbg!P$5:Q$241,2), -1)</f>
        <v>44377</v>
      </c>
      <c r="R159">
        <f>IFERROR(VLOOKUP($A159, CDS3Y_bbg!Q$5:R$241,2), -1)</f>
        <v>66.180000000000007</v>
      </c>
      <c r="S159">
        <f>IFERROR(VLOOKUP($A159, CDS3Y_bbg!R$5:S$241,2), -1)</f>
        <v>43337</v>
      </c>
      <c r="T159">
        <f>IFERROR(VLOOKUP($A159, CDS3Y_bbg!S$5:T$241,2), -1)</f>
        <v>58.774000000000001</v>
      </c>
      <c r="U159">
        <f>IFERROR(VLOOKUP($A159, CDS3Y_bbg!T$5:U$241,2), -1)</f>
        <v>42062</v>
      </c>
      <c r="V159">
        <f>IFERROR(VLOOKUP($A159, CDS3Y_bbg!U$5:V$241,2), -1)</f>
        <v>58.231999999999999</v>
      </c>
      <c r="W159">
        <f>IFERROR(VLOOKUP($A159, CDS3Y_bbg!V$5:W$241,2), -1)</f>
        <v>42283</v>
      </c>
      <c r="X159">
        <f>IFERROR(VLOOKUP($A159, CDS3Y_bbg!W$5:X$241,2), -1)</f>
        <v>95.974999999999994</v>
      </c>
      <c r="Y159">
        <f>IFERROR(VLOOKUP($A159, CDS3Y_bbg!X$5:Y$241,2), -1)</f>
        <v>44468</v>
      </c>
      <c r="Z159">
        <f>IFERROR(VLOOKUP($A159, CDS3Y_bbg!Y$5:Z$241,2), -1)</f>
        <v>113.81699999999999</v>
      </c>
      <c r="AA159">
        <f>IFERROR(VLOOKUP($A159, CDS3Y_bbg!Z$5:AA$241,2), -1)</f>
        <v>40481</v>
      </c>
      <c r="AB159">
        <f>IFERROR(VLOOKUP($A159, CDS3Y_bbg!AA$5:AB$241,2), -1)</f>
        <v>-1</v>
      </c>
      <c r="AC159">
        <f>IFERROR(VLOOKUP($A159, CDS3Y_bbg!AB$5:AC$241,2), -1)</f>
        <v>42676</v>
      </c>
      <c r="AD159">
        <f>IFERROR(VLOOKUP($A159, CDS3Y_bbg!AC$5:AD$241,2), -1)</f>
        <v>90.709000000000003</v>
      </c>
      <c r="AE159">
        <f>IFERROR(VLOOKUP($A159, CDS3Y_bbg!AD$5:AE$241,2), -1)</f>
        <v>41149</v>
      </c>
      <c r="AF159">
        <f>IFERROR(VLOOKUP($A159, CDS3Y_bbg!AE$5:AF$241,2), -1)</f>
        <v>-1</v>
      </c>
      <c r="AG159">
        <f>IFERROR(VLOOKUP($A159, CDS3Y_bbg!AF$5:AG$241,2), -1)</f>
        <v>42004</v>
      </c>
      <c r="AH159">
        <f>IFERROR(VLOOKUP($A159, CDS3Y_bbg!AG$5:AH$241,2), -1)</f>
        <v>-1</v>
      </c>
      <c r="AI159">
        <f>IFERROR(VLOOKUP($A159, CDS3Y_bbg!AH$5:AI$241,2), -1)</f>
        <v>-1</v>
      </c>
      <c r="AJ159">
        <f>IFERROR(VLOOKUP($A159, CDS3Y_bbg!AI$5:AJ$241,2), -1)</f>
        <v>-1</v>
      </c>
      <c r="AK159">
        <f>IFERROR(VLOOKUP($A159, CDS3Y_bbg!AJ$5:AK$241,2), -1)</f>
        <v>-1</v>
      </c>
      <c r="AL159">
        <f>IFERROR(VLOOKUP($A159, CDS3Y_bbg!AK$5:AL$241,2), -1)</f>
        <v>-1</v>
      </c>
      <c r="AM159">
        <f>IFERROR(VLOOKUP($A159, CDS3Y_bbg!AL$5:AM$241,2), -1)</f>
        <v>-1</v>
      </c>
      <c r="AN159">
        <f>IFERROR(VLOOKUP($A159, CDS3Y_bbg!AM$5:AN$241,2), -1)</f>
        <v>-1</v>
      </c>
      <c r="AO159">
        <f>IFERROR(VLOOKUP($A159, CDS3Y_bbg!AN$5:AO$241,2), -1)</f>
        <v>43424</v>
      </c>
      <c r="AP159">
        <f>IFERROR(VLOOKUP($A159, CDS3Y_bbg!AO$5:AP$241,2), -1)</f>
        <v>-1</v>
      </c>
      <c r="AQ159">
        <f>IFERROR(VLOOKUP($A159, CDS3Y_bbg!AP$5:AQ$241,2), -1)</f>
        <v>44625</v>
      </c>
      <c r="AR159">
        <f>IFERROR(VLOOKUP($A159, CDS3Y_bbg!AQ$5:AR$241,2), -1)</f>
        <v>-1</v>
      </c>
      <c r="AS159">
        <f>IFERROR(VLOOKUP($A159, CDS3Y_bbg!AR$5:AS$241,2), -1)</f>
        <v>44626</v>
      </c>
      <c r="AT159">
        <f>IFERROR(VLOOKUP($A159, CDS3Y_bbg!AS$5:AT$241,2), -1)</f>
        <v>2.2189999999999999</v>
      </c>
      <c r="AU159">
        <f>IFERROR(VLOOKUP($A159, CDS3Y_bbg!AT$5:AU$241,2), -1)</f>
        <v>-1</v>
      </c>
      <c r="AV159">
        <f>IFERROR(VLOOKUP($A159, CDS3Y_bbg!AU$5:AV$241,2), -1)</f>
        <v>-1</v>
      </c>
      <c r="AW159">
        <f>IFERROR(VLOOKUP($A159, CDS3Y_bbg!AV$5:AW$241,2), -1)</f>
        <v>41863</v>
      </c>
      <c r="AX159">
        <f>IFERROR(VLOOKUP($A159, CDS3Y_bbg!AW$5:AX$241,2), -1)</f>
        <v>82</v>
      </c>
      <c r="AY159">
        <f>IFERROR(VLOOKUP($A159, CDS3Y_bbg!AX$5:AY$241,2), -1)</f>
        <v>43402</v>
      </c>
      <c r="AZ159">
        <f>IFERROR(VLOOKUP($A159, CDS3Y_bbg!AY$5:AZ$241,2), -1)</f>
        <v>134.71799999999999</v>
      </c>
      <c r="BA159">
        <f>IFERROR(VLOOKUP($A159, CDS3Y_bbg!AZ$5:BA$241,2), -1)</f>
        <v>-1</v>
      </c>
      <c r="BB159">
        <f>IFERROR(VLOOKUP($A159, CDS3Y_bbg!BA$5:BB$241,2), -1)</f>
        <v>-1</v>
      </c>
      <c r="BC159">
        <f>IFERROR(VLOOKUP($A159, CDS3Y_bbg!BB$5:BC$241,2), -1)</f>
        <v>41722</v>
      </c>
      <c r="BD159">
        <f>IFERROR(VLOOKUP($A159, CDS3Y_bbg!BC$5:BD$241,2), -1)</f>
        <v>-1</v>
      </c>
      <c r="BE159">
        <f>IFERROR(VLOOKUP($A159, CDS3Y_bbg!BD$5:BE$241,2), -1)</f>
        <v>-1</v>
      </c>
      <c r="BF159">
        <f>IFERROR(VLOOKUP($A159, CDS3Y_bbg!BE$5:BF$241,2), -1)</f>
        <v>-1</v>
      </c>
      <c r="BG159">
        <f>IFERROR(VLOOKUP($A159, CDS3Y_bbg!BF$5:BG$241,2), -1)</f>
        <v>-1</v>
      </c>
      <c r="BH159">
        <f>IFERROR(VLOOKUP($A159, CDS3Y_bbg!BG$5:BH$241,2), -1)</f>
        <v>-1</v>
      </c>
      <c r="BI159">
        <f>IFERROR(VLOOKUP($A159, CDS3Y_bbg!BH$5:BI$241,2), -1)</f>
        <v>43424</v>
      </c>
      <c r="BJ159">
        <f>IFERROR(VLOOKUP($A159, CDS3Y_bbg!BI$5:BJ$241,2), -1)</f>
        <v>-1</v>
      </c>
      <c r="BK159">
        <f>IFERROR(VLOOKUP($A159, CDS3Y_bbg!BJ$5:BK$241,2), -1)</f>
        <v>-1</v>
      </c>
      <c r="BL159">
        <f>IFERROR(VLOOKUP($A159, CDS3Y_bbg!BK$5:BL$241,2), -1)</f>
        <v>-1</v>
      </c>
      <c r="BM159">
        <f>IFERROR(VLOOKUP($A159, CDS3Y_bbg!BL$5:BM$241,2), -1)</f>
        <v>43424</v>
      </c>
      <c r="BN159">
        <f>IFERROR(VLOOKUP($A159, CDS3Y_bbg!BM$5:BN$241,2), -1)</f>
        <v>-1</v>
      </c>
      <c r="BO159">
        <f>IFERROR(VLOOKUP($A159, CDS3Y_bbg!BN$5:BO$241,2), -1)</f>
        <v>43426</v>
      </c>
      <c r="BP159">
        <f>IFERROR(VLOOKUP($A159, CDS3Y_bbg!BO$5:BP$241,2), -1)</f>
        <v>-1</v>
      </c>
      <c r="BQ159">
        <f>IFERROR(VLOOKUP($A159, CDS3Y_bbg!BP$5:BQ$241,2), -1)</f>
        <v>-1</v>
      </c>
      <c r="BR159">
        <f>IFERROR(VLOOKUP($A159, CDS3Y_bbg!BQ$5:BR$241,2), -1)</f>
        <v>-1</v>
      </c>
      <c r="BS159">
        <f>IFERROR(VLOOKUP($A159, CDS3Y_bbg!BR$5:BS$241,2), -1)</f>
        <v>43426</v>
      </c>
      <c r="BT159">
        <f>IFERROR(VLOOKUP($A159, CDS3Y_bbg!BS$5:BT$241,2), -1)</f>
        <v>-1</v>
      </c>
      <c r="BU159">
        <f>IFERROR(VLOOKUP($A159, CDS3Y_bbg!BT$5:BU$241,2), -1)</f>
        <v>-1</v>
      </c>
      <c r="BV159">
        <f>IFERROR(VLOOKUP($A159, CDS3Y_bbg!BU$5:BV$241,2), -1)</f>
        <v>-1</v>
      </c>
      <c r="BW159">
        <f>IFERROR(VLOOKUP($A159, CDS3Y_bbg!BV$5:BW$241,2), -1)</f>
        <v>41915</v>
      </c>
      <c r="BX159">
        <f>IFERROR(VLOOKUP($A159, CDS3Y_bbg!BW$5:BX$241,2), -1)</f>
        <v>60.34</v>
      </c>
      <c r="BY159">
        <f>IFERROR(VLOOKUP($A159, CDS3Y_bbg!BX$5:BY$241,2), -1)</f>
        <v>-1</v>
      </c>
      <c r="BZ159">
        <f>IFERROR(VLOOKUP($A159, CDS3Y_bbg!BY$5:BZ$241,2), -1)</f>
        <v>-1</v>
      </c>
      <c r="CA159">
        <f>IFERROR(VLOOKUP($A159, CDS3Y_bbg!BZ$5:CA$241,2), -1)</f>
        <v>41911</v>
      </c>
      <c r="CB159">
        <f>IFERROR(VLOOKUP($A159, CDS3Y_bbg!CA$5:CB$241,2), -1)</f>
        <v>58.908999999999999</v>
      </c>
      <c r="CC159">
        <f>IFERROR(VLOOKUP($A159, CDS3Y_bbg!CB$5:CC$241,2), -1)</f>
        <v>41912</v>
      </c>
      <c r="CD159">
        <f>IFERROR(VLOOKUP($A159, CDS3Y_bbg!CC$5:CD$241,2), -1)</f>
        <v>63.036000000000001</v>
      </c>
      <c r="CE159">
        <f>IFERROR(VLOOKUP($A159, CDS3Y_bbg!CD$5:CE$241,2), -1)</f>
        <v>43332</v>
      </c>
      <c r="CF159">
        <f>IFERROR(VLOOKUP($A159, CDS3Y_bbg!CE$5:CF$241,2), -1)</f>
        <v>50.09</v>
      </c>
      <c r="CG159">
        <f>IFERROR(VLOOKUP($A159, CDS3Y_bbg!CF$5:CG$241,2), -1)</f>
        <v>41893</v>
      </c>
      <c r="CH159">
        <f>IFERROR(VLOOKUP($A159, CDS3Y_bbg!CG$5:CH$241,2), -1)</f>
        <v>39.430999999999997</v>
      </c>
      <c r="CI159">
        <f>IFERROR(VLOOKUP($A159, CDS3Y_bbg!CH$5:CI$241,2), -1)</f>
        <v>-1</v>
      </c>
      <c r="CJ159">
        <f>IFERROR(VLOOKUP($A159, CDS3Y_bbg!CI$5:CJ$241,2), -1)</f>
        <v>-1</v>
      </c>
      <c r="CK159">
        <f>IFERROR(VLOOKUP($A159, CDS3Y_bbg!CJ$5:CK$241,2), -1)</f>
        <v>41844</v>
      </c>
      <c r="CL159">
        <f>IFERROR(VLOOKUP($A159, CDS3Y_bbg!CK$5:CL$241,2), -1)</f>
        <v>254.196</v>
      </c>
      <c r="CM159">
        <f>IFERROR(VLOOKUP($A159, CDS3Y_bbg!CL$5:CM$241,2), -1)</f>
        <v>-1</v>
      </c>
      <c r="CN159">
        <f>IFERROR(VLOOKUP($A159, CDS3Y_bbg!CM$5:CN$241,2), -1)</f>
        <v>-1</v>
      </c>
    </row>
    <row r="160" spans="1:92" x14ac:dyDescent="0.25">
      <c r="A160" s="1">
        <v>41362</v>
      </c>
      <c r="B160">
        <f>IFERROR(VLOOKUP($A160, CDS3Y_bbg!A$5:B$241,2), -1)</f>
        <v>102.48399999999999</v>
      </c>
      <c r="C160">
        <f>IFERROR(VLOOKUP($A160, CDS3Y_bbg!B$5:C$241,2), -1)</f>
        <v>41831</v>
      </c>
      <c r="D160">
        <f>IFERROR(VLOOKUP($A160, CDS3Y_bbg!C$5:D$241,2), -1)</f>
        <v>82.338999999999999</v>
      </c>
      <c r="E160">
        <f>IFERROR(VLOOKUP($A160, CDS3Y_bbg!D$5:E$241,2), -1)</f>
        <v>44895</v>
      </c>
      <c r="F160">
        <f>IFERROR(VLOOKUP($A160, CDS3Y_bbg!E$5:F$241,2), -1)</f>
        <v>39.558999999999997</v>
      </c>
      <c r="G160">
        <f>IFERROR(VLOOKUP($A160, CDS3Y_bbg!F$5:G$241,2), -1)</f>
        <v>40360</v>
      </c>
      <c r="H160">
        <f>IFERROR(VLOOKUP($A160, CDS3Y_bbg!G$5:H$241,2), -1)</f>
        <v>-1</v>
      </c>
      <c r="I160">
        <f>IFERROR(VLOOKUP($A160, CDS3Y_bbg!H$5:I$241,2), -1)</f>
        <v>44834</v>
      </c>
      <c r="J160">
        <f>IFERROR(VLOOKUP($A160, CDS3Y_bbg!I$5:J$241,2), -1)</f>
        <v>63.127000000000002</v>
      </c>
      <c r="K160">
        <f>IFERROR(VLOOKUP($A160, CDS3Y_bbg!J$5:K$241,2), -1)</f>
        <v>41819</v>
      </c>
      <c r="L160">
        <f>IFERROR(VLOOKUP($A160, CDS3Y_bbg!K$5:L$241,2), -1)</f>
        <v>279.00599999999997</v>
      </c>
      <c r="M160">
        <f>IFERROR(VLOOKUP($A160, CDS3Y_bbg!L$5:M$241,2), -1)</f>
        <v>40469</v>
      </c>
      <c r="N160">
        <f>IFERROR(VLOOKUP($A160, CDS3Y_bbg!M$5:N$241,2), -1)</f>
        <v>-1</v>
      </c>
      <c r="O160">
        <f>IFERROR(VLOOKUP($A160, CDS3Y_bbg!N$5:O$241,2), -1)</f>
        <v>40289</v>
      </c>
      <c r="P160">
        <f>IFERROR(VLOOKUP($A160, CDS3Y_bbg!O$5:P$241,2), -1)</f>
        <v>-1</v>
      </c>
      <c r="Q160">
        <f>IFERROR(VLOOKUP($A160, CDS3Y_bbg!P$5:Q$241,2), -1)</f>
        <v>44377</v>
      </c>
      <c r="R160">
        <f>IFERROR(VLOOKUP($A160, CDS3Y_bbg!Q$5:R$241,2), -1)</f>
        <v>60.828000000000003</v>
      </c>
      <c r="S160">
        <f>IFERROR(VLOOKUP($A160, CDS3Y_bbg!R$5:S$241,2), -1)</f>
        <v>43337</v>
      </c>
      <c r="T160">
        <f>IFERROR(VLOOKUP($A160, CDS3Y_bbg!S$5:T$241,2), -1)</f>
        <v>53.704999999999998</v>
      </c>
      <c r="U160">
        <f>IFERROR(VLOOKUP($A160, CDS3Y_bbg!T$5:U$241,2), -1)</f>
        <v>42062</v>
      </c>
      <c r="V160">
        <f>IFERROR(VLOOKUP($A160, CDS3Y_bbg!U$5:V$241,2), -1)</f>
        <v>60.86</v>
      </c>
      <c r="W160">
        <f>IFERROR(VLOOKUP($A160, CDS3Y_bbg!V$5:W$241,2), -1)</f>
        <v>42283</v>
      </c>
      <c r="X160">
        <f>IFERROR(VLOOKUP($A160, CDS3Y_bbg!W$5:X$241,2), -1)</f>
        <v>109.94799999999999</v>
      </c>
      <c r="Y160">
        <f>IFERROR(VLOOKUP($A160, CDS3Y_bbg!X$5:Y$241,2), -1)</f>
        <v>44468</v>
      </c>
      <c r="Z160">
        <f>IFERROR(VLOOKUP($A160, CDS3Y_bbg!Y$5:Z$241,2), -1)</f>
        <v>122.41500000000001</v>
      </c>
      <c r="AA160">
        <f>IFERROR(VLOOKUP($A160, CDS3Y_bbg!Z$5:AA$241,2), -1)</f>
        <v>40481</v>
      </c>
      <c r="AB160">
        <f>IFERROR(VLOOKUP($A160, CDS3Y_bbg!AA$5:AB$241,2), -1)</f>
        <v>-1</v>
      </c>
      <c r="AC160">
        <f>IFERROR(VLOOKUP($A160, CDS3Y_bbg!AB$5:AC$241,2), -1)</f>
        <v>42676</v>
      </c>
      <c r="AD160">
        <f>IFERROR(VLOOKUP($A160, CDS3Y_bbg!AC$5:AD$241,2), -1)</f>
        <v>96.286000000000001</v>
      </c>
      <c r="AE160">
        <f>IFERROR(VLOOKUP($A160, CDS3Y_bbg!AD$5:AE$241,2), -1)</f>
        <v>41149</v>
      </c>
      <c r="AF160">
        <f>IFERROR(VLOOKUP($A160, CDS3Y_bbg!AE$5:AF$241,2), -1)</f>
        <v>-1</v>
      </c>
      <c r="AG160">
        <f>IFERROR(VLOOKUP($A160, CDS3Y_bbg!AF$5:AG$241,2), -1)</f>
        <v>42004</v>
      </c>
      <c r="AH160">
        <f>IFERROR(VLOOKUP($A160, CDS3Y_bbg!AG$5:AH$241,2), -1)</f>
        <v>-1</v>
      </c>
      <c r="AI160">
        <f>IFERROR(VLOOKUP($A160, CDS3Y_bbg!AH$5:AI$241,2), -1)</f>
        <v>-1</v>
      </c>
      <c r="AJ160">
        <f>IFERROR(VLOOKUP($A160, CDS3Y_bbg!AI$5:AJ$241,2), -1)</f>
        <v>-1</v>
      </c>
      <c r="AK160">
        <f>IFERROR(VLOOKUP($A160, CDS3Y_bbg!AJ$5:AK$241,2), -1)</f>
        <v>-1</v>
      </c>
      <c r="AL160">
        <f>IFERROR(VLOOKUP($A160, CDS3Y_bbg!AK$5:AL$241,2), -1)</f>
        <v>-1</v>
      </c>
      <c r="AM160">
        <f>IFERROR(VLOOKUP($A160, CDS3Y_bbg!AL$5:AM$241,2), -1)</f>
        <v>-1</v>
      </c>
      <c r="AN160">
        <f>IFERROR(VLOOKUP($A160, CDS3Y_bbg!AM$5:AN$241,2), -1)</f>
        <v>-1</v>
      </c>
      <c r="AO160">
        <f>IFERROR(VLOOKUP($A160, CDS3Y_bbg!AN$5:AO$241,2), -1)</f>
        <v>43424</v>
      </c>
      <c r="AP160">
        <f>IFERROR(VLOOKUP($A160, CDS3Y_bbg!AO$5:AP$241,2), -1)</f>
        <v>-1</v>
      </c>
      <c r="AQ160">
        <f>IFERROR(VLOOKUP($A160, CDS3Y_bbg!AP$5:AQ$241,2), -1)</f>
        <v>44625</v>
      </c>
      <c r="AR160">
        <f>IFERROR(VLOOKUP($A160, CDS3Y_bbg!AQ$5:AR$241,2), -1)</f>
        <v>-1</v>
      </c>
      <c r="AS160">
        <f>IFERROR(VLOOKUP($A160, CDS3Y_bbg!AR$5:AS$241,2), -1)</f>
        <v>44626</v>
      </c>
      <c r="AT160">
        <f>IFERROR(VLOOKUP($A160, CDS3Y_bbg!AS$5:AT$241,2), -1)</f>
        <v>2.2189999999999999</v>
      </c>
      <c r="AU160">
        <f>IFERROR(VLOOKUP($A160, CDS3Y_bbg!AT$5:AU$241,2), -1)</f>
        <v>-1</v>
      </c>
      <c r="AV160">
        <f>IFERROR(VLOOKUP($A160, CDS3Y_bbg!AU$5:AV$241,2), -1)</f>
        <v>-1</v>
      </c>
      <c r="AW160">
        <f>IFERROR(VLOOKUP($A160, CDS3Y_bbg!AV$5:AW$241,2), -1)</f>
        <v>41863</v>
      </c>
      <c r="AX160">
        <f>IFERROR(VLOOKUP($A160, CDS3Y_bbg!AW$5:AX$241,2), -1)</f>
        <v>82.548000000000002</v>
      </c>
      <c r="AY160">
        <f>IFERROR(VLOOKUP($A160, CDS3Y_bbg!AX$5:AY$241,2), -1)</f>
        <v>43402</v>
      </c>
      <c r="AZ160">
        <f>IFERROR(VLOOKUP($A160, CDS3Y_bbg!AY$5:AZ$241,2), -1)</f>
        <v>134.71799999999999</v>
      </c>
      <c r="BA160">
        <f>IFERROR(VLOOKUP($A160, CDS3Y_bbg!AZ$5:BA$241,2), -1)</f>
        <v>-1</v>
      </c>
      <c r="BB160">
        <f>IFERROR(VLOOKUP($A160, CDS3Y_bbg!BA$5:BB$241,2), -1)</f>
        <v>-1</v>
      </c>
      <c r="BC160">
        <f>IFERROR(VLOOKUP($A160, CDS3Y_bbg!BB$5:BC$241,2), -1)</f>
        <v>41722</v>
      </c>
      <c r="BD160">
        <f>IFERROR(VLOOKUP($A160, CDS3Y_bbg!BC$5:BD$241,2), -1)</f>
        <v>-1</v>
      </c>
      <c r="BE160">
        <f>IFERROR(VLOOKUP($A160, CDS3Y_bbg!BD$5:BE$241,2), -1)</f>
        <v>-1</v>
      </c>
      <c r="BF160">
        <f>IFERROR(VLOOKUP($A160, CDS3Y_bbg!BE$5:BF$241,2), -1)</f>
        <v>-1</v>
      </c>
      <c r="BG160">
        <f>IFERROR(VLOOKUP($A160, CDS3Y_bbg!BF$5:BG$241,2), -1)</f>
        <v>-1</v>
      </c>
      <c r="BH160">
        <f>IFERROR(VLOOKUP($A160, CDS3Y_bbg!BG$5:BH$241,2), -1)</f>
        <v>-1</v>
      </c>
      <c r="BI160">
        <f>IFERROR(VLOOKUP($A160, CDS3Y_bbg!BH$5:BI$241,2), -1)</f>
        <v>43424</v>
      </c>
      <c r="BJ160">
        <f>IFERROR(VLOOKUP($A160, CDS3Y_bbg!BI$5:BJ$241,2), -1)</f>
        <v>-1</v>
      </c>
      <c r="BK160">
        <f>IFERROR(VLOOKUP($A160, CDS3Y_bbg!BJ$5:BK$241,2), -1)</f>
        <v>-1</v>
      </c>
      <c r="BL160">
        <f>IFERROR(VLOOKUP($A160, CDS3Y_bbg!BK$5:BL$241,2), -1)</f>
        <v>-1</v>
      </c>
      <c r="BM160">
        <f>IFERROR(VLOOKUP($A160, CDS3Y_bbg!BL$5:BM$241,2), -1)</f>
        <v>43424</v>
      </c>
      <c r="BN160">
        <f>IFERROR(VLOOKUP($A160, CDS3Y_bbg!BM$5:BN$241,2), -1)</f>
        <v>-1</v>
      </c>
      <c r="BO160">
        <f>IFERROR(VLOOKUP($A160, CDS3Y_bbg!BN$5:BO$241,2), -1)</f>
        <v>43426</v>
      </c>
      <c r="BP160">
        <f>IFERROR(VLOOKUP($A160, CDS3Y_bbg!BO$5:BP$241,2), -1)</f>
        <v>-1</v>
      </c>
      <c r="BQ160">
        <f>IFERROR(VLOOKUP($A160, CDS3Y_bbg!BP$5:BQ$241,2), -1)</f>
        <v>-1</v>
      </c>
      <c r="BR160">
        <f>IFERROR(VLOOKUP($A160, CDS3Y_bbg!BQ$5:BR$241,2), -1)</f>
        <v>-1</v>
      </c>
      <c r="BS160">
        <f>IFERROR(VLOOKUP($A160, CDS3Y_bbg!BR$5:BS$241,2), -1)</f>
        <v>43426</v>
      </c>
      <c r="BT160">
        <f>IFERROR(VLOOKUP($A160, CDS3Y_bbg!BS$5:BT$241,2), -1)</f>
        <v>-1</v>
      </c>
      <c r="BU160">
        <f>IFERROR(VLOOKUP($A160, CDS3Y_bbg!BT$5:BU$241,2), -1)</f>
        <v>-1</v>
      </c>
      <c r="BV160">
        <f>IFERROR(VLOOKUP($A160, CDS3Y_bbg!BU$5:BV$241,2), -1)</f>
        <v>-1</v>
      </c>
      <c r="BW160">
        <f>IFERROR(VLOOKUP($A160, CDS3Y_bbg!BV$5:BW$241,2), -1)</f>
        <v>41915</v>
      </c>
      <c r="BX160">
        <f>IFERROR(VLOOKUP($A160, CDS3Y_bbg!BW$5:BX$241,2), -1)</f>
        <v>47.783000000000001</v>
      </c>
      <c r="BY160">
        <f>IFERROR(VLOOKUP($A160, CDS3Y_bbg!BX$5:BY$241,2), -1)</f>
        <v>-1</v>
      </c>
      <c r="BZ160">
        <f>IFERROR(VLOOKUP($A160, CDS3Y_bbg!BY$5:BZ$241,2), -1)</f>
        <v>-1</v>
      </c>
      <c r="CA160">
        <f>IFERROR(VLOOKUP($A160, CDS3Y_bbg!BZ$5:CA$241,2), -1)</f>
        <v>41911</v>
      </c>
      <c r="CB160">
        <f>IFERROR(VLOOKUP($A160, CDS3Y_bbg!CA$5:CB$241,2), -1)</f>
        <v>76.572999999999993</v>
      </c>
      <c r="CC160">
        <f>IFERROR(VLOOKUP($A160, CDS3Y_bbg!CB$5:CC$241,2), -1)</f>
        <v>41912</v>
      </c>
      <c r="CD160">
        <f>IFERROR(VLOOKUP($A160, CDS3Y_bbg!CC$5:CD$241,2), -1)</f>
        <v>77.058999999999997</v>
      </c>
      <c r="CE160">
        <f>IFERROR(VLOOKUP($A160, CDS3Y_bbg!CD$5:CE$241,2), -1)</f>
        <v>43332</v>
      </c>
      <c r="CF160">
        <f>IFERROR(VLOOKUP($A160, CDS3Y_bbg!CE$5:CF$241,2), -1)</f>
        <v>51.095999999999997</v>
      </c>
      <c r="CG160">
        <f>IFERROR(VLOOKUP($A160, CDS3Y_bbg!CF$5:CG$241,2), -1)</f>
        <v>41893</v>
      </c>
      <c r="CH160">
        <f>IFERROR(VLOOKUP($A160, CDS3Y_bbg!CG$5:CH$241,2), -1)</f>
        <v>40.137</v>
      </c>
      <c r="CI160">
        <f>IFERROR(VLOOKUP($A160, CDS3Y_bbg!CH$5:CI$241,2), -1)</f>
        <v>-1</v>
      </c>
      <c r="CJ160">
        <f>IFERROR(VLOOKUP($A160, CDS3Y_bbg!CI$5:CJ$241,2), -1)</f>
        <v>-1</v>
      </c>
      <c r="CK160">
        <f>IFERROR(VLOOKUP($A160, CDS3Y_bbg!CJ$5:CK$241,2), -1)</f>
        <v>41844</v>
      </c>
      <c r="CL160">
        <f>IFERROR(VLOOKUP($A160, CDS3Y_bbg!CK$5:CL$241,2), -1)</f>
        <v>337.78800000000001</v>
      </c>
      <c r="CM160">
        <f>IFERROR(VLOOKUP($A160, CDS3Y_bbg!CL$5:CM$241,2), -1)</f>
        <v>-1</v>
      </c>
      <c r="CN160">
        <f>IFERROR(VLOOKUP($A160, CDS3Y_bbg!CM$5:CN$241,2), -1)</f>
        <v>-1</v>
      </c>
    </row>
    <row r="161" spans="1:92" x14ac:dyDescent="0.25">
      <c r="A161" s="1">
        <v>41394</v>
      </c>
      <c r="B161">
        <f>IFERROR(VLOOKUP($A161, CDS3Y_bbg!A$5:B$241,2), -1)</f>
        <v>75.088999999999999</v>
      </c>
      <c r="C161">
        <f>IFERROR(VLOOKUP($A161, CDS3Y_bbg!B$5:C$241,2), -1)</f>
        <v>41831</v>
      </c>
      <c r="D161">
        <f>IFERROR(VLOOKUP($A161, CDS3Y_bbg!C$5:D$241,2), -1)</f>
        <v>66.298000000000002</v>
      </c>
      <c r="E161">
        <f>IFERROR(VLOOKUP($A161, CDS3Y_bbg!D$5:E$241,2), -1)</f>
        <v>44895</v>
      </c>
      <c r="F161">
        <f>IFERROR(VLOOKUP($A161, CDS3Y_bbg!E$5:F$241,2), -1)</f>
        <v>38.704000000000001</v>
      </c>
      <c r="G161">
        <f>IFERROR(VLOOKUP($A161, CDS3Y_bbg!F$5:G$241,2), -1)</f>
        <v>40360</v>
      </c>
      <c r="H161">
        <f>IFERROR(VLOOKUP($A161, CDS3Y_bbg!G$5:H$241,2), -1)</f>
        <v>-1</v>
      </c>
      <c r="I161">
        <f>IFERROR(VLOOKUP($A161, CDS3Y_bbg!H$5:I$241,2), -1)</f>
        <v>44834</v>
      </c>
      <c r="J161">
        <f>IFERROR(VLOOKUP($A161, CDS3Y_bbg!I$5:J$241,2), -1)</f>
        <v>47.218000000000004</v>
      </c>
      <c r="K161">
        <f>IFERROR(VLOOKUP($A161, CDS3Y_bbg!J$5:K$241,2), -1)</f>
        <v>41819</v>
      </c>
      <c r="L161">
        <f>IFERROR(VLOOKUP($A161, CDS3Y_bbg!K$5:L$241,2), -1)</f>
        <v>233.613</v>
      </c>
      <c r="M161">
        <f>IFERROR(VLOOKUP($A161, CDS3Y_bbg!L$5:M$241,2), -1)</f>
        <v>40469</v>
      </c>
      <c r="N161">
        <f>IFERROR(VLOOKUP($A161, CDS3Y_bbg!M$5:N$241,2), -1)</f>
        <v>-1</v>
      </c>
      <c r="O161">
        <f>IFERROR(VLOOKUP($A161, CDS3Y_bbg!N$5:O$241,2), -1)</f>
        <v>40289</v>
      </c>
      <c r="P161">
        <f>IFERROR(VLOOKUP($A161, CDS3Y_bbg!O$5:P$241,2), -1)</f>
        <v>-1</v>
      </c>
      <c r="Q161">
        <f>IFERROR(VLOOKUP($A161, CDS3Y_bbg!P$5:Q$241,2), -1)</f>
        <v>44377</v>
      </c>
      <c r="R161">
        <f>IFERROR(VLOOKUP($A161, CDS3Y_bbg!Q$5:R$241,2), -1)</f>
        <v>47.518999999999998</v>
      </c>
      <c r="S161">
        <f>IFERROR(VLOOKUP($A161, CDS3Y_bbg!R$5:S$241,2), -1)</f>
        <v>43337</v>
      </c>
      <c r="T161">
        <f>IFERROR(VLOOKUP($A161, CDS3Y_bbg!S$5:T$241,2), -1)</f>
        <v>53.704999999999998</v>
      </c>
      <c r="U161">
        <f>IFERROR(VLOOKUP($A161, CDS3Y_bbg!T$5:U$241,2), -1)</f>
        <v>42062</v>
      </c>
      <c r="V161">
        <f>IFERROR(VLOOKUP($A161, CDS3Y_bbg!U$5:V$241,2), -1)</f>
        <v>43.643000000000001</v>
      </c>
      <c r="W161">
        <f>IFERROR(VLOOKUP($A161, CDS3Y_bbg!V$5:W$241,2), -1)</f>
        <v>42283</v>
      </c>
      <c r="X161">
        <f>IFERROR(VLOOKUP($A161, CDS3Y_bbg!W$5:X$241,2), -1)</f>
        <v>91.573999999999998</v>
      </c>
      <c r="Y161">
        <f>IFERROR(VLOOKUP($A161, CDS3Y_bbg!X$5:Y$241,2), -1)</f>
        <v>44468</v>
      </c>
      <c r="Z161">
        <f>IFERROR(VLOOKUP($A161, CDS3Y_bbg!Y$5:Z$241,2), -1)</f>
        <v>105.271</v>
      </c>
      <c r="AA161">
        <f>IFERROR(VLOOKUP($A161, CDS3Y_bbg!Z$5:AA$241,2), -1)</f>
        <v>40481</v>
      </c>
      <c r="AB161">
        <f>IFERROR(VLOOKUP($A161, CDS3Y_bbg!AA$5:AB$241,2), -1)</f>
        <v>-1</v>
      </c>
      <c r="AC161">
        <f>IFERROR(VLOOKUP($A161, CDS3Y_bbg!AB$5:AC$241,2), -1)</f>
        <v>42676</v>
      </c>
      <c r="AD161">
        <f>IFERROR(VLOOKUP($A161, CDS3Y_bbg!AC$5:AD$241,2), -1)</f>
        <v>76.024000000000001</v>
      </c>
      <c r="AE161">
        <f>IFERROR(VLOOKUP($A161, CDS3Y_bbg!AD$5:AE$241,2), -1)</f>
        <v>41149</v>
      </c>
      <c r="AF161">
        <f>IFERROR(VLOOKUP($A161, CDS3Y_bbg!AE$5:AF$241,2), -1)</f>
        <v>-1</v>
      </c>
      <c r="AG161">
        <f>IFERROR(VLOOKUP($A161, CDS3Y_bbg!AF$5:AG$241,2), -1)</f>
        <v>42004</v>
      </c>
      <c r="AH161">
        <f>IFERROR(VLOOKUP($A161, CDS3Y_bbg!AG$5:AH$241,2), -1)</f>
        <v>-1</v>
      </c>
      <c r="AI161">
        <f>IFERROR(VLOOKUP($A161, CDS3Y_bbg!AH$5:AI$241,2), -1)</f>
        <v>-1</v>
      </c>
      <c r="AJ161">
        <f>IFERROR(VLOOKUP($A161, CDS3Y_bbg!AI$5:AJ$241,2), -1)</f>
        <v>-1</v>
      </c>
      <c r="AK161">
        <f>IFERROR(VLOOKUP($A161, CDS3Y_bbg!AJ$5:AK$241,2), -1)</f>
        <v>-1</v>
      </c>
      <c r="AL161">
        <f>IFERROR(VLOOKUP($A161, CDS3Y_bbg!AK$5:AL$241,2), -1)</f>
        <v>-1</v>
      </c>
      <c r="AM161">
        <f>IFERROR(VLOOKUP($A161, CDS3Y_bbg!AL$5:AM$241,2), -1)</f>
        <v>-1</v>
      </c>
      <c r="AN161">
        <f>IFERROR(VLOOKUP($A161, CDS3Y_bbg!AM$5:AN$241,2), -1)</f>
        <v>-1</v>
      </c>
      <c r="AO161">
        <f>IFERROR(VLOOKUP($A161, CDS3Y_bbg!AN$5:AO$241,2), -1)</f>
        <v>43424</v>
      </c>
      <c r="AP161">
        <f>IFERROR(VLOOKUP($A161, CDS3Y_bbg!AO$5:AP$241,2), -1)</f>
        <v>-1</v>
      </c>
      <c r="AQ161">
        <f>IFERROR(VLOOKUP($A161, CDS3Y_bbg!AP$5:AQ$241,2), -1)</f>
        <v>44625</v>
      </c>
      <c r="AR161">
        <f>IFERROR(VLOOKUP($A161, CDS3Y_bbg!AQ$5:AR$241,2), -1)</f>
        <v>-1</v>
      </c>
      <c r="AS161">
        <f>IFERROR(VLOOKUP($A161, CDS3Y_bbg!AR$5:AS$241,2), -1)</f>
        <v>44626</v>
      </c>
      <c r="AT161">
        <f>IFERROR(VLOOKUP($A161, CDS3Y_bbg!AS$5:AT$241,2), -1)</f>
        <v>2.2189999999999999</v>
      </c>
      <c r="AU161">
        <f>IFERROR(VLOOKUP($A161, CDS3Y_bbg!AT$5:AU$241,2), -1)</f>
        <v>-1</v>
      </c>
      <c r="AV161">
        <f>IFERROR(VLOOKUP($A161, CDS3Y_bbg!AU$5:AV$241,2), -1)</f>
        <v>-1</v>
      </c>
      <c r="AW161">
        <f>IFERROR(VLOOKUP($A161, CDS3Y_bbg!AV$5:AW$241,2), -1)</f>
        <v>41863</v>
      </c>
      <c r="AX161">
        <f>IFERROR(VLOOKUP($A161, CDS3Y_bbg!AW$5:AX$241,2), -1)</f>
        <v>70.978999999999999</v>
      </c>
      <c r="AY161">
        <f>IFERROR(VLOOKUP($A161, CDS3Y_bbg!AX$5:AY$241,2), -1)</f>
        <v>43402</v>
      </c>
      <c r="AZ161">
        <f>IFERROR(VLOOKUP($A161, CDS3Y_bbg!AY$5:AZ$241,2), -1)</f>
        <v>134.71799999999999</v>
      </c>
      <c r="BA161">
        <f>IFERROR(VLOOKUP($A161, CDS3Y_bbg!AZ$5:BA$241,2), -1)</f>
        <v>-1</v>
      </c>
      <c r="BB161">
        <f>IFERROR(VLOOKUP($A161, CDS3Y_bbg!BA$5:BB$241,2), -1)</f>
        <v>-1</v>
      </c>
      <c r="BC161">
        <f>IFERROR(VLOOKUP($A161, CDS3Y_bbg!BB$5:BC$241,2), -1)</f>
        <v>41722</v>
      </c>
      <c r="BD161">
        <f>IFERROR(VLOOKUP($A161, CDS3Y_bbg!BC$5:BD$241,2), -1)</f>
        <v>-1</v>
      </c>
      <c r="BE161">
        <f>IFERROR(VLOOKUP($A161, CDS3Y_bbg!BD$5:BE$241,2), -1)</f>
        <v>-1</v>
      </c>
      <c r="BF161">
        <f>IFERROR(VLOOKUP($A161, CDS3Y_bbg!BE$5:BF$241,2), -1)</f>
        <v>-1</v>
      </c>
      <c r="BG161">
        <f>IFERROR(VLOOKUP($A161, CDS3Y_bbg!BF$5:BG$241,2), -1)</f>
        <v>-1</v>
      </c>
      <c r="BH161">
        <f>IFERROR(VLOOKUP($A161, CDS3Y_bbg!BG$5:BH$241,2), -1)</f>
        <v>-1</v>
      </c>
      <c r="BI161">
        <f>IFERROR(VLOOKUP($A161, CDS3Y_bbg!BH$5:BI$241,2), -1)</f>
        <v>43424</v>
      </c>
      <c r="BJ161">
        <f>IFERROR(VLOOKUP($A161, CDS3Y_bbg!BI$5:BJ$241,2), -1)</f>
        <v>-1</v>
      </c>
      <c r="BK161">
        <f>IFERROR(VLOOKUP($A161, CDS3Y_bbg!BJ$5:BK$241,2), -1)</f>
        <v>-1</v>
      </c>
      <c r="BL161">
        <f>IFERROR(VLOOKUP($A161, CDS3Y_bbg!BK$5:BL$241,2), -1)</f>
        <v>-1</v>
      </c>
      <c r="BM161">
        <f>IFERROR(VLOOKUP($A161, CDS3Y_bbg!BL$5:BM$241,2), -1)</f>
        <v>43424</v>
      </c>
      <c r="BN161">
        <f>IFERROR(VLOOKUP($A161, CDS3Y_bbg!BM$5:BN$241,2), -1)</f>
        <v>-1</v>
      </c>
      <c r="BO161">
        <f>IFERROR(VLOOKUP($A161, CDS3Y_bbg!BN$5:BO$241,2), -1)</f>
        <v>43426</v>
      </c>
      <c r="BP161">
        <f>IFERROR(VLOOKUP($A161, CDS3Y_bbg!BO$5:BP$241,2), -1)</f>
        <v>-1</v>
      </c>
      <c r="BQ161">
        <f>IFERROR(VLOOKUP($A161, CDS3Y_bbg!BP$5:BQ$241,2), -1)</f>
        <v>-1</v>
      </c>
      <c r="BR161">
        <f>IFERROR(VLOOKUP($A161, CDS3Y_bbg!BQ$5:BR$241,2), -1)</f>
        <v>-1</v>
      </c>
      <c r="BS161">
        <f>IFERROR(VLOOKUP($A161, CDS3Y_bbg!BR$5:BS$241,2), -1)</f>
        <v>43426</v>
      </c>
      <c r="BT161">
        <f>IFERROR(VLOOKUP($A161, CDS3Y_bbg!BS$5:BT$241,2), -1)</f>
        <v>-1</v>
      </c>
      <c r="BU161">
        <f>IFERROR(VLOOKUP($A161, CDS3Y_bbg!BT$5:BU$241,2), -1)</f>
        <v>-1</v>
      </c>
      <c r="BV161">
        <f>IFERROR(VLOOKUP($A161, CDS3Y_bbg!BU$5:BV$241,2), -1)</f>
        <v>-1</v>
      </c>
      <c r="BW161">
        <f>IFERROR(VLOOKUP($A161, CDS3Y_bbg!BV$5:BW$241,2), -1)</f>
        <v>41915</v>
      </c>
      <c r="BX161">
        <f>IFERROR(VLOOKUP($A161, CDS3Y_bbg!BW$5:BX$241,2), -1)</f>
        <v>45.265999999999998</v>
      </c>
      <c r="BY161">
        <f>IFERROR(VLOOKUP($A161, CDS3Y_bbg!BX$5:BY$241,2), -1)</f>
        <v>-1</v>
      </c>
      <c r="BZ161">
        <f>IFERROR(VLOOKUP($A161, CDS3Y_bbg!BY$5:BZ$241,2), -1)</f>
        <v>-1</v>
      </c>
      <c r="CA161">
        <f>IFERROR(VLOOKUP($A161, CDS3Y_bbg!BZ$5:CA$241,2), -1)</f>
        <v>41911</v>
      </c>
      <c r="CB161">
        <f>IFERROR(VLOOKUP($A161, CDS3Y_bbg!CA$5:CB$241,2), -1)</f>
        <v>59.084000000000003</v>
      </c>
      <c r="CC161">
        <f>IFERROR(VLOOKUP($A161, CDS3Y_bbg!CB$5:CC$241,2), -1)</f>
        <v>41912</v>
      </c>
      <c r="CD161">
        <f>IFERROR(VLOOKUP($A161, CDS3Y_bbg!CC$5:CD$241,2), -1)</f>
        <v>61.978000000000002</v>
      </c>
      <c r="CE161">
        <f>IFERROR(VLOOKUP($A161, CDS3Y_bbg!CD$5:CE$241,2), -1)</f>
        <v>43332</v>
      </c>
      <c r="CF161">
        <f>IFERROR(VLOOKUP($A161, CDS3Y_bbg!CE$5:CF$241,2), -1)</f>
        <v>47.183</v>
      </c>
      <c r="CG161">
        <f>IFERROR(VLOOKUP($A161, CDS3Y_bbg!CF$5:CG$241,2), -1)</f>
        <v>41893</v>
      </c>
      <c r="CH161">
        <f>IFERROR(VLOOKUP($A161, CDS3Y_bbg!CG$5:CH$241,2), -1)</f>
        <v>36.979999999999997</v>
      </c>
      <c r="CI161">
        <f>IFERROR(VLOOKUP($A161, CDS3Y_bbg!CH$5:CI$241,2), -1)</f>
        <v>-1</v>
      </c>
      <c r="CJ161">
        <f>IFERROR(VLOOKUP($A161, CDS3Y_bbg!CI$5:CJ$241,2), -1)</f>
        <v>-1</v>
      </c>
      <c r="CK161">
        <f>IFERROR(VLOOKUP($A161, CDS3Y_bbg!CJ$5:CK$241,2), -1)</f>
        <v>41844</v>
      </c>
      <c r="CL161">
        <f>IFERROR(VLOOKUP($A161, CDS3Y_bbg!CK$5:CL$241,2), -1)</f>
        <v>253.65199999999999</v>
      </c>
      <c r="CM161">
        <f>IFERROR(VLOOKUP($A161, CDS3Y_bbg!CL$5:CM$241,2), -1)</f>
        <v>-1</v>
      </c>
      <c r="CN161">
        <f>IFERROR(VLOOKUP($A161, CDS3Y_bbg!CM$5:CN$241,2), -1)</f>
        <v>-1</v>
      </c>
    </row>
    <row r="162" spans="1:92" x14ac:dyDescent="0.25">
      <c r="A162" s="1">
        <v>41425</v>
      </c>
      <c r="B162">
        <f>IFERROR(VLOOKUP($A162, CDS3Y_bbg!A$5:B$241,2), -1)</f>
        <v>110.995</v>
      </c>
      <c r="C162">
        <f>IFERROR(VLOOKUP($A162, CDS3Y_bbg!B$5:C$241,2), -1)</f>
        <v>41831</v>
      </c>
      <c r="D162">
        <f>IFERROR(VLOOKUP($A162, CDS3Y_bbg!C$5:D$241,2), -1)</f>
        <v>76.191000000000003</v>
      </c>
      <c r="E162">
        <f>IFERROR(VLOOKUP($A162, CDS3Y_bbg!D$5:E$241,2), -1)</f>
        <v>44895</v>
      </c>
      <c r="F162">
        <f>IFERROR(VLOOKUP($A162, CDS3Y_bbg!E$5:F$241,2), -1)</f>
        <v>50.908000000000001</v>
      </c>
      <c r="G162">
        <f>IFERROR(VLOOKUP($A162, CDS3Y_bbg!F$5:G$241,2), -1)</f>
        <v>40360</v>
      </c>
      <c r="H162">
        <f>IFERROR(VLOOKUP($A162, CDS3Y_bbg!G$5:H$241,2), -1)</f>
        <v>-1</v>
      </c>
      <c r="I162">
        <f>IFERROR(VLOOKUP($A162, CDS3Y_bbg!H$5:I$241,2), -1)</f>
        <v>44834</v>
      </c>
      <c r="J162">
        <f>IFERROR(VLOOKUP($A162, CDS3Y_bbg!I$5:J$241,2), -1)</f>
        <v>71.66</v>
      </c>
      <c r="K162">
        <f>IFERROR(VLOOKUP($A162, CDS3Y_bbg!J$5:K$241,2), -1)</f>
        <v>41819</v>
      </c>
      <c r="L162">
        <f>IFERROR(VLOOKUP($A162, CDS3Y_bbg!K$5:L$241,2), -1)</f>
        <v>247.721</v>
      </c>
      <c r="M162">
        <f>IFERROR(VLOOKUP($A162, CDS3Y_bbg!L$5:M$241,2), -1)</f>
        <v>40469</v>
      </c>
      <c r="N162">
        <f>IFERROR(VLOOKUP($A162, CDS3Y_bbg!M$5:N$241,2), -1)</f>
        <v>-1</v>
      </c>
      <c r="O162">
        <f>IFERROR(VLOOKUP($A162, CDS3Y_bbg!N$5:O$241,2), -1)</f>
        <v>40289</v>
      </c>
      <c r="P162">
        <f>IFERROR(VLOOKUP($A162, CDS3Y_bbg!O$5:P$241,2), -1)</f>
        <v>-1</v>
      </c>
      <c r="Q162">
        <f>IFERROR(VLOOKUP($A162, CDS3Y_bbg!P$5:Q$241,2), -1)</f>
        <v>44377</v>
      </c>
      <c r="R162">
        <f>IFERROR(VLOOKUP($A162, CDS3Y_bbg!Q$5:R$241,2), -1)</f>
        <v>66.655000000000001</v>
      </c>
      <c r="S162">
        <f>IFERROR(VLOOKUP($A162, CDS3Y_bbg!R$5:S$241,2), -1)</f>
        <v>43337</v>
      </c>
      <c r="T162">
        <f>IFERROR(VLOOKUP($A162, CDS3Y_bbg!S$5:T$241,2), -1)</f>
        <v>53.704999999999998</v>
      </c>
      <c r="U162">
        <f>IFERROR(VLOOKUP($A162, CDS3Y_bbg!T$5:U$241,2), -1)</f>
        <v>42062</v>
      </c>
      <c r="V162">
        <f>IFERROR(VLOOKUP($A162, CDS3Y_bbg!U$5:V$241,2), -1)</f>
        <v>40.637</v>
      </c>
      <c r="W162">
        <f>IFERROR(VLOOKUP($A162, CDS3Y_bbg!V$5:W$241,2), -1)</f>
        <v>42283</v>
      </c>
      <c r="X162">
        <f>IFERROR(VLOOKUP($A162, CDS3Y_bbg!W$5:X$241,2), -1)</f>
        <v>103.46899999999999</v>
      </c>
      <c r="Y162">
        <f>IFERROR(VLOOKUP($A162, CDS3Y_bbg!X$5:Y$241,2), -1)</f>
        <v>44468</v>
      </c>
      <c r="Z162">
        <f>IFERROR(VLOOKUP($A162, CDS3Y_bbg!Y$5:Z$241,2), -1)</f>
        <v>131.53</v>
      </c>
      <c r="AA162">
        <f>IFERROR(VLOOKUP($A162, CDS3Y_bbg!Z$5:AA$241,2), -1)</f>
        <v>40481</v>
      </c>
      <c r="AB162">
        <f>IFERROR(VLOOKUP($A162, CDS3Y_bbg!AA$5:AB$241,2), -1)</f>
        <v>-1</v>
      </c>
      <c r="AC162">
        <f>IFERROR(VLOOKUP($A162, CDS3Y_bbg!AB$5:AC$241,2), -1)</f>
        <v>42676</v>
      </c>
      <c r="AD162">
        <f>IFERROR(VLOOKUP($A162, CDS3Y_bbg!AC$5:AD$241,2), -1)</f>
        <v>84.123000000000005</v>
      </c>
      <c r="AE162">
        <f>IFERROR(VLOOKUP($A162, CDS3Y_bbg!AD$5:AE$241,2), -1)</f>
        <v>41149</v>
      </c>
      <c r="AF162">
        <f>IFERROR(VLOOKUP($A162, CDS3Y_bbg!AE$5:AF$241,2), -1)</f>
        <v>-1</v>
      </c>
      <c r="AG162">
        <f>IFERROR(VLOOKUP($A162, CDS3Y_bbg!AF$5:AG$241,2), -1)</f>
        <v>42004</v>
      </c>
      <c r="AH162">
        <f>IFERROR(VLOOKUP($A162, CDS3Y_bbg!AG$5:AH$241,2), -1)</f>
        <v>-1</v>
      </c>
      <c r="AI162">
        <f>IFERROR(VLOOKUP($A162, CDS3Y_bbg!AH$5:AI$241,2), -1)</f>
        <v>-1</v>
      </c>
      <c r="AJ162">
        <f>IFERROR(VLOOKUP($A162, CDS3Y_bbg!AI$5:AJ$241,2), -1)</f>
        <v>-1</v>
      </c>
      <c r="AK162">
        <f>IFERROR(VLOOKUP($A162, CDS3Y_bbg!AJ$5:AK$241,2), -1)</f>
        <v>-1</v>
      </c>
      <c r="AL162">
        <f>IFERROR(VLOOKUP($A162, CDS3Y_bbg!AK$5:AL$241,2), -1)</f>
        <v>-1</v>
      </c>
      <c r="AM162">
        <f>IFERROR(VLOOKUP($A162, CDS3Y_bbg!AL$5:AM$241,2), -1)</f>
        <v>-1</v>
      </c>
      <c r="AN162">
        <f>IFERROR(VLOOKUP($A162, CDS3Y_bbg!AM$5:AN$241,2), -1)</f>
        <v>-1</v>
      </c>
      <c r="AO162">
        <f>IFERROR(VLOOKUP($A162, CDS3Y_bbg!AN$5:AO$241,2), -1)</f>
        <v>43424</v>
      </c>
      <c r="AP162">
        <f>IFERROR(VLOOKUP($A162, CDS3Y_bbg!AO$5:AP$241,2), -1)</f>
        <v>-1</v>
      </c>
      <c r="AQ162">
        <f>IFERROR(VLOOKUP($A162, CDS3Y_bbg!AP$5:AQ$241,2), -1)</f>
        <v>44625</v>
      </c>
      <c r="AR162">
        <f>IFERROR(VLOOKUP($A162, CDS3Y_bbg!AQ$5:AR$241,2), -1)</f>
        <v>-1</v>
      </c>
      <c r="AS162">
        <f>IFERROR(VLOOKUP($A162, CDS3Y_bbg!AR$5:AS$241,2), -1)</f>
        <v>44626</v>
      </c>
      <c r="AT162">
        <f>IFERROR(VLOOKUP($A162, CDS3Y_bbg!AS$5:AT$241,2), -1)</f>
        <v>2.2189999999999999</v>
      </c>
      <c r="AU162">
        <f>IFERROR(VLOOKUP($A162, CDS3Y_bbg!AT$5:AU$241,2), -1)</f>
        <v>-1</v>
      </c>
      <c r="AV162">
        <f>IFERROR(VLOOKUP($A162, CDS3Y_bbg!AU$5:AV$241,2), -1)</f>
        <v>-1</v>
      </c>
      <c r="AW162">
        <f>IFERROR(VLOOKUP($A162, CDS3Y_bbg!AV$5:AW$241,2), -1)</f>
        <v>41863</v>
      </c>
      <c r="AX162">
        <f>IFERROR(VLOOKUP($A162, CDS3Y_bbg!AW$5:AX$241,2), -1)</f>
        <v>78.015000000000001</v>
      </c>
      <c r="AY162">
        <f>IFERROR(VLOOKUP($A162, CDS3Y_bbg!AX$5:AY$241,2), -1)</f>
        <v>43402</v>
      </c>
      <c r="AZ162">
        <f>IFERROR(VLOOKUP($A162, CDS3Y_bbg!AY$5:AZ$241,2), -1)</f>
        <v>134.71799999999999</v>
      </c>
      <c r="BA162">
        <f>IFERROR(VLOOKUP($A162, CDS3Y_bbg!AZ$5:BA$241,2), -1)</f>
        <v>-1</v>
      </c>
      <c r="BB162">
        <f>IFERROR(VLOOKUP($A162, CDS3Y_bbg!BA$5:BB$241,2), -1)</f>
        <v>-1</v>
      </c>
      <c r="BC162">
        <f>IFERROR(VLOOKUP($A162, CDS3Y_bbg!BB$5:BC$241,2), -1)</f>
        <v>41722</v>
      </c>
      <c r="BD162">
        <f>IFERROR(VLOOKUP($A162, CDS3Y_bbg!BC$5:BD$241,2), -1)</f>
        <v>-1</v>
      </c>
      <c r="BE162">
        <f>IFERROR(VLOOKUP($A162, CDS3Y_bbg!BD$5:BE$241,2), -1)</f>
        <v>-1</v>
      </c>
      <c r="BF162">
        <f>IFERROR(VLOOKUP($A162, CDS3Y_bbg!BE$5:BF$241,2), -1)</f>
        <v>-1</v>
      </c>
      <c r="BG162">
        <f>IFERROR(VLOOKUP($A162, CDS3Y_bbg!BF$5:BG$241,2), -1)</f>
        <v>-1</v>
      </c>
      <c r="BH162">
        <f>IFERROR(VLOOKUP($A162, CDS3Y_bbg!BG$5:BH$241,2), -1)</f>
        <v>-1</v>
      </c>
      <c r="BI162">
        <f>IFERROR(VLOOKUP($A162, CDS3Y_bbg!BH$5:BI$241,2), -1)</f>
        <v>43424</v>
      </c>
      <c r="BJ162">
        <f>IFERROR(VLOOKUP($A162, CDS3Y_bbg!BI$5:BJ$241,2), -1)</f>
        <v>-1</v>
      </c>
      <c r="BK162">
        <f>IFERROR(VLOOKUP($A162, CDS3Y_bbg!BJ$5:BK$241,2), -1)</f>
        <v>-1</v>
      </c>
      <c r="BL162">
        <f>IFERROR(VLOOKUP($A162, CDS3Y_bbg!BK$5:BL$241,2), -1)</f>
        <v>-1</v>
      </c>
      <c r="BM162">
        <f>IFERROR(VLOOKUP($A162, CDS3Y_bbg!BL$5:BM$241,2), -1)</f>
        <v>43424</v>
      </c>
      <c r="BN162">
        <f>IFERROR(VLOOKUP($A162, CDS3Y_bbg!BM$5:BN$241,2), -1)</f>
        <v>-1</v>
      </c>
      <c r="BO162">
        <f>IFERROR(VLOOKUP($A162, CDS3Y_bbg!BN$5:BO$241,2), -1)</f>
        <v>43426</v>
      </c>
      <c r="BP162">
        <f>IFERROR(VLOOKUP($A162, CDS3Y_bbg!BO$5:BP$241,2), -1)</f>
        <v>-1</v>
      </c>
      <c r="BQ162">
        <f>IFERROR(VLOOKUP($A162, CDS3Y_bbg!BP$5:BQ$241,2), -1)</f>
        <v>-1</v>
      </c>
      <c r="BR162">
        <f>IFERROR(VLOOKUP($A162, CDS3Y_bbg!BQ$5:BR$241,2), -1)</f>
        <v>-1</v>
      </c>
      <c r="BS162">
        <f>IFERROR(VLOOKUP($A162, CDS3Y_bbg!BR$5:BS$241,2), -1)</f>
        <v>43426</v>
      </c>
      <c r="BT162">
        <f>IFERROR(VLOOKUP($A162, CDS3Y_bbg!BS$5:BT$241,2), -1)</f>
        <v>-1</v>
      </c>
      <c r="BU162">
        <f>IFERROR(VLOOKUP($A162, CDS3Y_bbg!BT$5:BU$241,2), -1)</f>
        <v>-1</v>
      </c>
      <c r="BV162">
        <f>IFERROR(VLOOKUP($A162, CDS3Y_bbg!BU$5:BV$241,2), -1)</f>
        <v>-1</v>
      </c>
      <c r="BW162">
        <f>IFERROR(VLOOKUP($A162, CDS3Y_bbg!BV$5:BW$241,2), -1)</f>
        <v>41915</v>
      </c>
      <c r="BX162">
        <f>IFERROR(VLOOKUP($A162, CDS3Y_bbg!BW$5:BX$241,2), -1)</f>
        <v>57.643999999999998</v>
      </c>
      <c r="BY162">
        <f>IFERROR(VLOOKUP($A162, CDS3Y_bbg!BX$5:BY$241,2), -1)</f>
        <v>-1</v>
      </c>
      <c r="BZ162">
        <f>IFERROR(VLOOKUP($A162, CDS3Y_bbg!BY$5:BZ$241,2), -1)</f>
        <v>-1</v>
      </c>
      <c r="CA162">
        <f>IFERROR(VLOOKUP($A162, CDS3Y_bbg!BZ$5:CA$241,2), -1)</f>
        <v>41911</v>
      </c>
      <c r="CB162">
        <f>IFERROR(VLOOKUP($A162, CDS3Y_bbg!CA$5:CB$241,2), -1)</f>
        <v>73.866</v>
      </c>
      <c r="CC162">
        <f>IFERROR(VLOOKUP($A162, CDS3Y_bbg!CB$5:CC$241,2), -1)</f>
        <v>41912</v>
      </c>
      <c r="CD162">
        <f>IFERROR(VLOOKUP($A162, CDS3Y_bbg!CC$5:CD$241,2), -1)</f>
        <v>68.984999999999999</v>
      </c>
      <c r="CE162">
        <f>IFERROR(VLOOKUP($A162, CDS3Y_bbg!CD$5:CE$241,2), -1)</f>
        <v>43332</v>
      </c>
      <c r="CF162">
        <f>IFERROR(VLOOKUP($A162, CDS3Y_bbg!CE$5:CF$241,2), -1)</f>
        <v>47.069000000000003</v>
      </c>
      <c r="CG162">
        <f>IFERROR(VLOOKUP($A162, CDS3Y_bbg!CF$5:CG$241,2), -1)</f>
        <v>41893</v>
      </c>
      <c r="CH162">
        <f>IFERROR(VLOOKUP($A162, CDS3Y_bbg!CG$5:CH$241,2), -1)</f>
        <v>37.253</v>
      </c>
      <c r="CI162">
        <f>IFERROR(VLOOKUP($A162, CDS3Y_bbg!CH$5:CI$241,2), -1)</f>
        <v>-1</v>
      </c>
      <c r="CJ162">
        <f>IFERROR(VLOOKUP($A162, CDS3Y_bbg!CI$5:CJ$241,2), -1)</f>
        <v>-1</v>
      </c>
      <c r="CK162">
        <f>IFERROR(VLOOKUP($A162, CDS3Y_bbg!CJ$5:CK$241,2), -1)</f>
        <v>41844</v>
      </c>
      <c r="CL162">
        <f>IFERROR(VLOOKUP($A162, CDS3Y_bbg!CK$5:CL$241,2), -1)</f>
        <v>256.05200000000002</v>
      </c>
      <c r="CM162">
        <f>IFERROR(VLOOKUP($A162, CDS3Y_bbg!CL$5:CM$241,2), -1)</f>
        <v>-1</v>
      </c>
      <c r="CN162">
        <f>IFERROR(VLOOKUP($A162, CDS3Y_bbg!CM$5:CN$241,2), -1)</f>
        <v>-1</v>
      </c>
    </row>
    <row r="163" spans="1:92" x14ac:dyDescent="0.25">
      <c r="A163" s="1">
        <v>41453</v>
      </c>
      <c r="B163">
        <f>IFERROR(VLOOKUP($A163, CDS3Y_bbg!A$5:B$241,2), -1)</f>
        <v>148.631</v>
      </c>
      <c r="C163">
        <f>IFERROR(VLOOKUP($A163, CDS3Y_bbg!B$5:C$241,2), -1)</f>
        <v>41831</v>
      </c>
      <c r="D163">
        <f>IFERROR(VLOOKUP($A163, CDS3Y_bbg!C$5:D$241,2), -1)</f>
        <v>89.213999999999999</v>
      </c>
      <c r="E163">
        <f>IFERROR(VLOOKUP($A163, CDS3Y_bbg!D$5:E$241,2), -1)</f>
        <v>44895</v>
      </c>
      <c r="F163">
        <f>IFERROR(VLOOKUP($A163, CDS3Y_bbg!E$5:F$241,2), -1)</f>
        <v>72.069999999999993</v>
      </c>
      <c r="G163">
        <f>IFERROR(VLOOKUP($A163, CDS3Y_bbg!F$5:G$241,2), -1)</f>
        <v>40360</v>
      </c>
      <c r="H163">
        <f>IFERROR(VLOOKUP($A163, CDS3Y_bbg!G$5:H$241,2), -1)</f>
        <v>-1</v>
      </c>
      <c r="I163">
        <f>IFERROR(VLOOKUP($A163, CDS3Y_bbg!H$5:I$241,2), -1)</f>
        <v>44834</v>
      </c>
      <c r="J163">
        <f>IFERROR(VLOOKUP($A163, CDS3Y_bbg!I$5:J$241,2), -1)</f>
        <v>106.38500000000001</v>
      </c>
      <c r="K163">
        <f>IFERROR(VLOOKUP($A163, CDS3Y_bbg!J$5:K$241,2), -1)</f>
        <v>41819</v>
      </c>
      <c r="L163">
        <f>IFERROR(VLOOKUP($A163, CDS3Y_bbg!K$5:L$241,2), -1)</f>
        <v>269.90100000000001</v>
      </c>
      <c r="M163">
        <f>IFERROR(VLOOKUP($A163, CDS3Y_bbg!L$5:M$241,2), -1)</f>
        <v>40469</v>
      </c>
      <c r="N163">
        <f>IFERROR(VLOOKUP($A163, CDS3Y_bbg!M$5:N$241,2), -1)</f>
        <v>-1</v>
      </c>
      <c r="O163">
        <f>IFERROR(VLOOKUP($A163, CDS3Y_bbg!N$5:O$241,2), -1)</f>
        <v>40289</v>
      </c>
      <c r="P163">
        <f>IFERROR(VLOOKUP($A163, CDS3Y_bbg!O$5:P$241,2), -1)</f>
        <v>-1</v>
      </c>
      <c r="Q163">
        <f>IFERROR(VLOOKUP($A163, CDS3Y_bbg!P$5:Q$241,2), -1)</f>
        <v>44377</v>
      </c>
      <c r="R163">
        <f>IFERROR(VLOOKUP($A163, CDS3Y_bbg!Q$5:R$241,2), -1)</f>
        <v>94.894000000000005</v>
      </c>
      <c r="S163">
        <f>IFERROR(VLOOKUP($A163, CDS3Y_bbg!R$5:S$241,2), -1)</f>
        <v>43337</v>
      </c>
      <c r="T163">
        <f>IFERROR(VLOOKUP($A163, CDS3Y_bbg!S$5:T$241,2), -1)</f>
        <v>53.704999999999998</v>
      </c>
      <c r="U163">
        <f>IFERROR(VLOOKUP($A163, CDS3Y_bbg!T$5:U$241,2), -1)</f>
        <v>42062</v>
      </c>
      <c r="V163">
        <f>IFERROR(VLOOKUP($A163, CDS3Y_bbg!U$5:V$241,2), -1)</f>
        <v>76.522999999999996</v>
      </c>
      <c r="W163">
        <f>IFERROR(VLOOKUP($A163, CDS3Y_bbg!V$5:W$241,2), -1)</f>
        <v>42283</v>
      </c>
      <c r="X163">
        <f>IFERROR(VLOOKUP($A163, CDS3Y_bbg!W$5:X$241,2), -1)</f>
        <v>149.673</v>
      </c>
      <c r="Y163">
        <f>IFERROR(VLOOKUP($A163, CDS3Y_bbg!X$5:Y$241,2), -1)</f>
        <v>44468</v>
      </c>
      <c r="Z163">
        <f>IFERROR(VLOOKUP($A163, CDS3Y_bbg!Y$5:Z$241,2), -1)</f>
        <v>160.13300000000001</v>
      </c>
      <c r="AA163">
        <f>IFERROR(VLOOKUP($A163, CDS3Y_bbg!Z$5:AA$241,2), -1)</f>
        <v>40481</v>
      </c>
      <c r="AB163">
        <f>IFERROR(VLOOKUP($A163, CDS3Y_bbg!AA$5:AB$241,2), -1)</f>
        <v>-1</v>
      </c>
      <c r="AC163">
        <f>IFERROR(VLOOKUP($A163, CDS3Y_bbg!AB$5:AC$241,2), -1)</f>
        <v>42676</v>
      </c>
      <c r="AD163">
        <f>IFERROR(VLOOKUP($A163, CDS3Y_bbg!AC$5:AD$241,2), -1)</f>
        <v>148.791</v>
      </c>
      <c r="AE163">
        <f>IFERROR(VLOOKUP($A163, CDS3Y_bbg!AD$5:AE$241,2), -1)</f>
        <v>41149</v>
      </c>
      <c r="AF163">
        <f>IFERROR(VLOOKUP($A163, CDS3Y_bbg!AE$5:AF$241,2), -1)</f>
        <v>-1</v>
      </c>
      <c r="AG163">
        <f>IFERROR(VLOOKUP($A163, CDS3Y_bbg!AF$5:AG$241,2), -1)</f>
        <v>42004</v>
      </c>
      <c r="AH163">
        <f>IFERROR(VLOOKUP($A163, CDS3Y_bbg!AG$5:AH$241,2), -1)</f>
        <v>-1</v>
      </c>
      <c r="AI163">
        <f>IFERROR(VLOOKUP($A163, CDS3Y_bbg!AH$5:AI$241,2), -1)</f>
        <v>-1</v>
      </c>
      <c r="AJ163">
        <f>IFERROR(VLOOKUP($A163, CDS3Y_bbg!AI$5:AJ$241,2), -1)</f>
        <v>-1</v>
      </c>
      <c r="AK163">
        <f>IFERROR(VLOOKUP($A163, CDS3Y_bbg!AJ$5:AK$241,2), -1)</f>
        <v>-1</v>
      </c>
      <c r="AL163">
        <f>IFERROR(VLOOKUP($A163, CDS3Y_bbg!AK$5:AL$241,2), -1)</f>
        <v>-1</v>
      </c>
      <c r="AM163">
        <f>IFERROR(VLOOKUP($A163, CDS3Y_bbg!AL$5:AM$241,2), -1)</f>
        <v>-1</v>
      </c>
      <c r="AN163">
        <f>IFERROR(VLOOKUP($A163, CDS3Y_bbg!AM$5:AN$241,2), -1)</f>
        <v>-1</v>
      </c>
      <c r="AO163">
        <f>IFERROR(VLOOKUP($A163, CDS3Y_bbg!AN$5:AO$241,2), -1)</f>
        <v>43424</v>
      </c>
      <c r="AP163">
        <f>IFERROR(VLOOKUP($A163, CDS3Y_bbg!AO$5:AP$241,2), -1)</f>
        <v>-1</v>
      </c>
      <c r="AQ163">
        <f>IFERROR(VLOOKUP($A163, CDS3Y_bbg!AP$5:AQ$241,2), -1)</f>
        <v>44625</v>
      </c>
      <c r="AR163">
        <f>IFERROR(VLOOKUP($A163, CDS3Y_bbg!AQ$5:AR$241,2), -1)</f>
        <v>-1</v>
      </c>
      <c r="AS163">
        <f>IFERROR(VLOOKUP($A163, CDS3Y_bbg!AR$5:AS$241,2), -1)</f>
        <v>44626</v>
      </c>
      <c r="AT163">
        <f>IFERROR(VLOOKUP($A163, CDS3Y_bbg!AS$5:AT$241,2), -1)</f>
        <v>2.2189999999999999</v>
      </c>
      <c r="AU163">
        <f>IFERROR(VLOOKUP($A163, CDS3Y_bbg!AT$5:AU$241,2), -1)</f>
        <v>-1</v>
      </c>
      <c r="AV163">
        <f>IFERROR(VLOOKUP($A163, CDS3Y_bbg!AU$5:AV$241,2), -1)</f>
        <v>-1</v>
      </c>
      <c r="AW163">
        <f>IFERROR(VLOOKUP($A163, CDS3Y_bbg!AV$5:AW$241,2), -1)</f>
        <v>41863</v>
      </c>
      <c r="AX163">
        <f>IFERROR(VLOOKUP($A163, CDS3Y_bbg!AW$5:AX$241,2), -1)</f>
        <v>84.936000000000007</v>
      </c>
      <c r="AY163">
        <f>IFERROR(VLOOKUP($A163, CDS3Y_bbg!AX$5:AY$241,2), -1)</f>
        <v>43402</v>
      </c>
      <c r="AZ163">
        <f>IFERROR(VLOOKUP($A163, CDS3Y_bbg!AY$5:AZ$241,2), -1)</f>
        <v>134.71799999999999</v>
      </c>
      <c r="BA163">
        <f>IFERROR(VLOOKUP($A163, CDS3Y_bbg!AZ$5:BA$241,2), -1)</f>
        <v>-1</v>
      </c>
      <c r="BB163">
        <f>IFERROR(VLOOKUP($A163, CDS3Y_bbg!BA$5:BB$241,2), -1)</f>
        <v>-1</v>
      </c>
      <c r="BC163">
        <f>IFERROR(VLOOKUP($A163, CDS3Y_bbg!BB$5:BC$241,2), -1)</f>
        <v>41722</v>
      </c>
      <c r="BD163">
        <f>IFERROR(VLOOKUP($A163, CDS3Y_bbg!BC$5:BD$241,2), -1)</f>
        <v>-1</v>
      </c>
      <c r="BE163">
        <f>IFERROR(VLOOKUP($A163, CDS3Y_bbg!BD$5:BE$241,2), -1)</f>
        <v>-1</v>
      </c>
      <c r="BF163">
        <f>IFERROR(VLOOKUP($A163, CDS3Y_bbg!BE$5:BF$241,2), -1)</f>
        <v>-1</v>
      </c>
      <c r="BG163">
        <f>IFERROR(VLOOKUP($A163, CDS3Y_bbg!BF$5:BG$241,2), -1)</f>
        <v>-1</v>
      </c>
      <c r="BH163">
        <f>IFERROR(VLOOKUP($A163, CDS3Y_bbg!BG$5:BH$241,2), -1)</f>
        <v>-1</v>
      </c>
      <c r="BI163">
        <f>IFERROR(VLOOKUP($A163, CDS3Y_bbg!BH$5:BI$241,2), -1)</f>
        <v>43424</v>
      </c>
      <c r="BJ163">
        <f>IFERROR(VLOOKUP($A163, CDS3Y_bbg!BI$5:BJ$241,2), -1)</f>
        <v>-1</v>
      </c>
      <c r="BK163">
        <f>IFERROR(VLOOKUP($A163, CDS3Y_bbg!BJ$5:BK$241,2), -1)</f>
        <v>-1</v>
      </c>
      <c r="BL163">
        <f>IFERROR(VLOOKUP($A163, CDS3Y_bbg!BK$5:BL$241,2), -1)</f>
        <v>-1</v>
      </c>
      <c r="BM163">
        <f>IFERROR(VLOOKUP($A163, CDS3Y_bbg!BL$5:BM$241,2), -1)</f>
        <v>43424</v>
      </c>
      <c r="BN163">
        <f>IFERROR(VLOOKUP($A163, CDS3Y_bbg!BM$5:BN$241,2), -1)</f>
        <v>-1</v>
      </c>
      <c r="BO163">
        <f>IFERROR(VLOOKUP($A163, CDS3Y_bbg!BN$5:BO$241,2), -1)</f>
        <v>43426</v>
      </c>
      <c r="BP163">
        <f>IFERROR(VLOOKUP($A163, CDS3Y_bbg!BO$5:BP$241,2), -1)</f>
        <v>-1</v>
      </c>
      <c r="BQ163">
        <f>IFERROR(VLOOKUP($A163, CDS3Y_bbg!BP$5:BQ$241,2), -1)</f>
        <v>-1</v>
      </c>
      <c r="BR163">
        <f>IFERROR(VLOOKUP($A163, CDS3Y_bbg!BQ$5:BR$241,2), -1)</f>
        <v>-1</v>
      </c>
      <c r="BS163">
        <f>IFERROR(VLOOKUP($A163, CDS3Y_bbg!BR$5:BS$241,2), -1)</f>
        <v>43426</v>
      </c>
      <c r="BT163">
        <f>IFERROR(VLOOKUP($A163, CDS3Y_bbg!BS$5:BT$241,2), -1)</f>
        <v>-1</v>
      </c>
      <c r="BU163">
        <f>IFERROR(VLOOKUP($A163, CDS3Y_bbg!BT$5:BU$241,2), -1)</f>
        <v>-1</v>
      </c>
      <c r="BV163">
        <f>IFERROR(VLOOKUP($A163, CDS3Y_bbg!BU$5:BV$241,2), -1)</f>
        <v>-1</v>
      </c>
      <c r="BW163">
        <f>IFERROR(VLOOKUP($A163, CDS3Y_bbg!BV$5:BW$241,2), -1)</f>
        <v>41915</v>
      </c>
      <c r="BX163">
        <f>IFERROR(VLOOKUP($A163, CDS3Y_bbg!BW$5:BX$241,2), -1)</f>
        <v>60.024999999999999</v>
      </c>
      <c r="BY163">
        <f>IFERROR(VLOOKUP($A163, CDS3Y_bbg!BX$5:BY$241,2), -1)</f>
        <v>-1</v>
      </c>
      <c r="BZ163">
        <f>IFERROR(VLOOKUP($A163, CDS3Y_bbg!BY$5:BZ$241,2), -1)</f>
        <v>-1</v>
      </c>
      <c r="CA163">
        <f>IFERROR(VLOOKUP($A163, CDS3Y_bbg!BZ$5:CA$241,2), -1)</f>
        <v>41911</v>
      </c>
      <c r="CB163">
        <f>IFERROR(VLOOKUP($A163, CDS3Y_bbg!CA$5:CB$241,2), -1)</f>
        <v>88.632000000000005</v>
      </c>
      <c r="CC163">
        <f>IFERROR(VLOOKUP($A163, CDS3Y_bbg!CB$5:CC$241,2), -1)</f>
        <v>41912</v>
      </c>
      <c r="CD163">
        <f>IFERROR(VLOOKUP($A163, CDS3Y_bbg!CC$5:CD$241,2), -1)</f>
        <v>85.373000000000005</v>
      </c>
      <c r="CE163">
        <f>IFERROR(VLOOKUP($A163, CDS3Y_bbg!CD$5:CE$241,2), -1)</f>
        <v>43332</v>
      </c>
      <c r="CF163">
        <f>IFERROR(VLOOKUP($A163, CDS3Y_bbg!CE$5:CF$241,2), -1)</f>
        <v>56.69</v>
      </c>
      <c r="CG163">
        <f>IFERROR(VLOOKUP($A163, CDS3Y_bbg!CF$5:CG$241,2), -1)</f>
        <v>41893</v>
      </c>
      <c r="CH163">
        <f>IFERROR(VLOOKUP($A163, CDS3Y_bbg!CG$5:CH$241,2), -1)</f>
        <v>45.588000000000001</v>
      </c>
      <c r="CI163">
        <f>IFERROR(VLOOKUP($A163, CDS3Y_bbg!CH$5:CI$241,2), -1)</f>
        <v>-1</v>
      </c>
      <c r="CJ163">
        <f>IFERROR(VLOOKUP($A163, CDS3Y_bbg!CI$5:CJ$241,2), -1)</f>
        <v>-1</v>
      </c>
      <c r="CK163">
        <f>IFERROR(VLOOKUP($A163, CDS3Y_bbg!CJ$5:CK$241,2), -1)</f>
        <v>41844</v>
      </c>
      <c r="CL163">
        <f>IFERROR(VLOOKUP($A163, CDS3Y_bbg!CK$5:CL$241,2), -1)</f>
        <v>280.25700000000001</v>
      </c>
      <c r="CM163">
        <f>IFERROR(VLOOKUP($A163, CDS3Y_bbg!CL$5:CM$241,2), -1)</f>
        <v>-1</v>
      </c>
      <c r="CN163">
        <f>IFERROR(VLOOKUP($A163, CDS3Y_bbg!CM$5:CN$241,2), -1)</f>
        <v>-1</v>
      </c>
    </row>
    <row r="164" spans="1:92" x14ac:dyDescent="0.25">
      <c r="A164" s="1">
        <v>41486</v>
      </c>
      <c r="B164">
        <f>IFERROR(VLOOKUP($A164, CDS3Y_bbg!A$5:B$241,2), -1)</f>
        <v>146.46100000000001</v>
      </c>
      <c r="C164">
        <f>IFERROR(VLOOKUP($A164, CDS3Y_bbg!B$5:C$241,2), -1)</f>
        <v>41831</v>
      </c>
      <c r="D164">
        <f>IFERROR(VLOOKUP($A164, CDS3Y_bbg!C$5:D$241,2), -1)</f>
        <v>72.745000000000005</v>
      </c>
      <c r="E164">
        <f>IFERROR(VLOOKUP($A164, CDS3Y_bbg!D$5:E$241,2), -1)</f>
        <v>44895</v>
      </c>
      <c r="F164">
        <f>IFERROR(VLOOKUP($A164, CDS3Y_bbg!E$5:F$241,2), -1)</f>
        <v>67.314999999999998</v>
      </c>
      <c r="G164">
        <f>IFERROR(VLOOKUP($A164, CDS3Y_bbg!F$5:G$241,2), -1)</f>
        <v>40360</v>
      </c>
      <c r="H164">
        <f>IFERROR(VLOOKUP($A164, CDS3Y_bbg!G$5:H$241,2), -1)</f>
        <v>-1</v>
      </c>
      <c r="I164">
        <f>IFERROR(VLOOKUP($A164, CDS3Y_bbg!H$5:I$241,2), -1)</f>
        <v>44834</v>
      </c>
      <c r="J164">
        <f>IFERROR(VLOOKUP($A164, CDS3Y_bbg!I$5:J$241,2), -1)</f>
        <v>93.698999999999998</v>
      </c>
      <c r="K164">
        <f>IFERROR(VLOOKUP($A164, CDS3Y_bbg!J$5:K$241,2), -1)</f>
        <v>41819</v>
      </c>
      <c r="L164">
        <f>IFERROR(VLOOKUP($A164, CDS3Y_bbg!K$5:L$241,2), -1)</f>
        <v>261.98399999999998</v>
      </c>
      <c r="M164">
        <f>IFERROR(VLOOKUP($A164, CDS3Y_bbg!L$5:M$241,2), -1)</f>
        <v>40469</v>
      </c>
      <c r="N164">
        <f>IFERROR(VLOOKUP($A164, CDS3Y_bbg!M$5:N$241,2), -1)</f>
        <v>-1</v>
      </c>
      <c r="O164">
        <f>IFERROR(VLOOKUP($A164, CDS3Y_bbg!N$5:O$241,2), -1)</f>
        <v>40289</v>
      </c>
      <c r="P164">
        <f>IFERROR(VLOOKUP($A164, CDS3Y_bbg!O$5:P$241,2), -1)</f>
        <v>-1</v>
      </c>
      <c r="Q164">
        <f>IFERROR(VLOOKUP($A164, CDS3Y_bbg!P$5:Q$241,2), -1)</f>
        <v>44377</v>
      </c>
      <c r="R164">
        <f>IFERROR(VLOOKUP($A164, CDS3Y_bbg!Q$5:R$241,2), -1)</f>
        <v>89.542000000000002</v>
      </c>
      <c r="S164">
        <f>IFERROR(VLOOKUP($A164, CDS3Y_bbg!R$5:S$241,2), -1)</f>
        <v>43337</v>
      </c>
      <c r="T164">
        <f>IFERROR(VLOOKUP($A164, CDS3Y_bbg!S$5:T$241,2), -1)</f>
        <v>53.704999999999998</v>
      </c>
      <c r="U164">
        <f>IFERROR(VLOOKUP($A164, CDS3Y_bbg!T$5:U$241,2), -1)</f>
        <v>42062</v>
      </c>
      <c r="V164">
        <f>IFERROR(VLOOKUP($A164, CDS3Y_bbg!U$5:V$241,2), -1)</f>
        <v>54.664999999999999</v>
      </c>
      <c r="W164">
        <f>IFERROR(VLOOKUP($A164, CDS3Y_bbg!V$5:W$241,2), -1)</f>
        <v>42283</v>
      </c>
      <c r="X164">
        <f>IFERROR(VLOOKUP($A164, CDS3Y_bbg!W$5:X$241,2), -1)</f>
        <v>144.255</v>
      </c>
      <c r="Y164">
        <f>IFERROR(VLOOKUP($A164, CDS3Y_bbg!X$5:Y$241,2), -1)</f>
        <v>44468</v>
      </c>
      <c r="Z164">
        <f>IFERROR(VLOOKUP($A164, CDS3Y_bbg!Y$5:Z$241,2), -1)</f>
        <v>175.38499999999999</v>
      </c>
      <c r="AA164">
        <f>IFERROR(VLOOKUP($A164, CDS3Y_bbg!Z$5:AA$241,2), -1)</f>
        <v>40481</v>
      </c>
      <c r="AB164">
        <f>IFERROR(VLOOKUP($A164, CDS3Y_bbg!AA$5:AB$241,2), -1)</f>
        <v>-1</v>
      </c>
      <c r="AC164">
        <f>IFERROR(VLOOKUP($A164, CDS3Y_bbg!AB$5:AC$241,2), -1)</f>
        <v>42676</v>
      </c>
      <c r="AD164">
        <f>IFERROR(VLOOKUP($A164, CDS3Y_bbg!AC$5:AD$241,2), -1)</f>
        <v>168.66900000000001</v>
      </c>
      <c r="AE164">
        <f>IFERROR(VLOOKUP($A164, CDS3Y_bbg!AD$5:AE$241,2), -1)</f>
        <v>41149</v>
      </c>
      <c r="AF164">
        <f>IFERROR(VLOOKUP($A164, CDS3Y_bbg!AE$5:AF$241,2), -1)</f>
        <v>-1</v>
      </c>
      <c r="AG164">
        <f>IFERROR(VLOOKUP($A164, CDS3Y_bbg!AF$5:AG$241,2), -1)</f>
        <v>42004</v>
      </c>
      <c r="AH164">
        <f>IFERROR(VLOOKUP($A164, CDS3Y_bbg!AG$5:AH$241,2), -1)</f>
        <v>-1</v>
      </c>
      <c r="AI164">
        <f>IFERROR(VLOOKUP($A164, CDS3Y_bbg!AH$5:AI$241,2), -1)</f>
        <v>-1</v>
      </c>
      <c r="AJ164">
        <f>IFERROR(VLOOKUP($A164, CDS3Y_bbg!AI$5:AJ$241,2), -1)</f>
        <v>-1</v>
      </c>
      <c r="AK164">
        <f>IFERROR(VLOOKUP($A164, CDS3Y_bbg!AJ$5:AK$241,2), -1)</f>
        <v>-1</v>
      </c>
      <c r="AL164">
        <f>IFERROR(VLOOKUP($A164, CDS3Y_bbg!AK$5:AL$241,2), -1)</f>
        <v>-1</v>
      </c>
      <c r="AM164">
        <f>IFERROR(VLOOKUP($A164, CDS3Y_bbg!AL$5:AM$241,2), -1)</f>
        <v>-1</v>
      </c>
      <c r="AN164">
        <f>IFERROR(VLOOKUP($A164, CDS3Y_bbg!AM$5:AN$241,2), -1)</f>
        <v>-1</v>
      </c>
      <c r="AO164">
        <f>IFERROR(VLOOKUP($A164, CDS3Y_bbg!AN$5:AO$241,2), -1)</f>
        <v>43424</v>
      </c>
      <c r="AP164">
        <f>IFERROR(VLOOKUP($A164, CDS3Y_bbg!AO$5:AP$241,2), -1)</f>
        <v>-1</v>
      </c>
      <c r="AQ164">
        <f>IFERROR(VLOOKUP($A164, CDS3Y_bbg!AP$5:AQ$241,2), -1)</f>
        <v>44625</v>
      </c>
      <c r="AR164">
        <f>IFERROR(VLOOKUP($A164, CDS3Y_bbg!AQ$5:AR$241,2), -1)</f>
        <v>-1</v>
      </c>
      <c r="AS164">
        <f>IFERROR(VLOOKUP($A164, CDS3Y_bbg!AR$5:AS$241,2), -1)</f>
        <v>44626</v>
      </c>
      <c r="AT164">
        <f>IFERROR(VLOOKUP($A164, CDS3Y_bbg!AS$5:AT$241,2), -1)</f>
        <v>22.35</v>
      </c>
      <c r="AU164">
        <f>IFERROR(VLOOKUP($A164, CDS3Y_bbg!AT$5:AU$241,2), -1)</f>
        <v>-1</v>
      </c>
      <c r="AV164">
        <f>IFERROR(VLOOKUP($A164, CDS3Y_bbg!AU$5:AV$241,2), -1)</f>
        <v>-1</v>
      </c>
      <c r="AW164">
        <f>IFERROR(VLOOKUP($A164, CDS3Y_bbg!AV$5:AW$241,2), -1)</f>
        <v>41863</v>
      </c>
      <c r="AX164">
        <f>IFERROR(VLOOKUP($A164, CDS3Y_bbg!AW$5:AX$241,2), -1)</f>
        <v>65.238</v>
      </c>
      <c r="AY164">
        <f>IFERROR(VLOOKUP($A164, CDS3Y_bbg!AX$5:AY$241,2), -1)</f>
        <v>43402</v>
      </c>
      <c r="AZ164">
        <f>IFERROR(VLOOKUP($A164, CDS3Y_bbg!AY$5:AZ$241,2), -1)</f>
        <v>134.71799999999999</v>
      </c>
      <c r="BA164">
        <f>IFERROR(VLOOKUP($A164, CDS3Y_bbg!AZ$5:BA$241,2), -1)</f>
        <v>-1</v>
      </c>
      <c r="BB164">
        <f>IFERROR(VLOOKUP($A164, CDS3Y_bbg!BA$5:BB$241,2), -1)</f>
        <v>-1</v>
      </c>
      <c r="BC164">
        <f>IFERROR(VLOOKUP($A164, CDS3Y_bbg!BB$5:BC$241,2), -1)</f>
        <v>41722</v>
      </c>
      <c r="BD164">
        <f>IFERROR(VLOOKUP($A164, CDS3Y_bbg!BC$5:BD$241,2), -1)</f>
        <v>-1</v>
      </c>
      <c r="BE164">
        <f>IFERROR(VLOOKUP($A164, CDS3Y_bbg!BD$5:BE$241,2), -1)</f>
        <v>-1</v>
      </c>
      <c r="BF164">
        <f>IFERROR(VLOOKUP($A164, CDS3Y_bbg!BE$5:BF$241,2), -1)</f>
        <v>-1</v>
      </c>
      <c r="BG164">
        <f>IFERROR(VLOOKUP($A164, CDS3Y_bbg!BF$5:BG$241,2), -1)</f>
        <v>-1</v>
      </c>
      <c r="BH164">
        <f>IFERROR(VLOOKUP($A164, CDS3Y_bbg!BG$5:BH$241,2), -1)</f>
        <v>-1</v>
      </c>
      <c r="BI164">
        <f>IFERROR(VLOOKUP($A164, CDS3Y_bbg!BH$5:BI$241,2), -1)</f>
        <v>43424</v>
      </c>
      <c r="BJ164">
        <f>IFERROR(VLOOKUP($A164, CDS3Y_bbg!BI$5:BJ$241,2), -1)</f>
        <v>-1</v>
      </c>
      <c r="BK164">
        <f>IFERROR(VLOOKUP($A164, CDS3Y_bbg!BJ$5:BK$241,2), -1)</f>
        <v>-1</v>
      </c>
      <c r="BL164">
        <f>IFERROR(VLOOKUP($A164, CDS3Y_bbg!BK$5:BL$241,2), -1)</f>
        <v>-1</v>
      </c>
      <c r="BM164">
        <f>IFERROR(VLOOKUP($A164, CDS3Y_bbg!BL$5:BM$241,2), -1)</f>
        <v>43424</v>
      </c>
      <c r="BN164">
        <f>IFERROR(VLOOKUP($A164, CDS3Y_bbg!BM$5:BN$241,2), -1)</f>
        <v>-1</v>
      </c>
      <c r="BO164">
        <f>IFERROR(VLOOKUP($A164, CDS3Y_bbg!BN$5:BO$241,2), -1)</f>
        <v>43426</v>
      </c>
      <c r="BP164">
        <f>IFERROR(VLOOKUP($A164, CDS3Y_bbg!BO$5:BP$241,2), -1)</f>
        <v>-1</v>
      </c>
      <c r="BQ164">
        <f>IFERROR(VLOOKUP($A164, CDS3Y_bbg!BP$5:BQ$241,2), -1)</f>
        <v>-1</v>
      </c>
      <c r="BR164">
        <f>IFERROR(VLOOKUP($A164, CDS3Y_bbg!BQ$5:BR$241,2), -1)</f>
        <v>-1</v>
      </c>
      <c r="BS164">
        <f>IFERROR(VLOOKUP($A164, CDS3Y_bbg!BR$5:BS$241,2), -1)</f>
        <v>43426</v>
      </c>
      <c r="BT164">
        <f>IFERROR(VLOOKUP($A164, CDS3Y_bbg!BS$5:BT$241,2), -1)</f>
        <v>-1</v>
      </c>
      <c r="BU164">
        <f>IFERROR(VLOOKUP($A164, CDS3Y_bbg!BT$5:BU$241,2), -1)</f>
        <v>-1</v>
      </c>
      <c r="BV164">
        <f>IFERROR(VLOOKUP($A164, CDS3Y_bbg!BU$5:BV$241,2), -1)</f>
        <v>-1</v>
      </c>
      <c r="BW164">
        <f>IFERROR(VLOOKUP($A164, CDS3Y_bbg!BV$5:BW$241,2), -1)</f>
        <v>41915</v>
      </c>
      <c r="BX164">
        <f>IFERROR(VLOOKUP($A164, CDS3Y_bbg!BW$5:BX$241,2), -1)</f>
        <v>60.024999999999999</v>
      </c>
      <c r="BY164">
        <f>IFERROR(VLOOKUP($A164, CDS3Y_bbg!BX$5:BY$241,2), -1)</f>
        <v>-1</v>
      </c>
      <c r="BZ164">
        <f>IFERROR(VLOOKUP($A164, CDS3Y_bbg!BY$5:BZ$241,2), -1)</f>
        <v>-1</v>
      </c>
      <c r="CA164">
        <f>IFERROR(VLOOKUP($A164, CDS3Y_bbg!BZ$5:CA$241,2), -1)</f>
        <v>41911</v>
      </c>
      <c r="CB164">
        <f>IFERROR(VLOOKUP($A164, CDS3Y_bbg!CA$5:CB$241,2), -1)</f>
        <v>88.016999999999996</v>
      </c>
      <c r="CC164">
        <f>IFERROR(VLOOKUP($A164, CDS3Y_bbg!CB$5:CC$241,2), -1)</f>
        <v>41912</v>
      </c>
      <c r="CD164">
        <f>IFERROR(VLOOKUP($A164, CDS3Y_bbg!CC$5:CD$241,2), -1)</f>
        <v>86.18</v>
      </c>
      <c r="CE164">
        <f>IFERROR(VLOOKUP($A164, CDS3Y_bbg!CD$5:CE$241,2), -1)</f>
        <v>43332</v>
      </c>
      <c r="CF164">
        <f>IFERROR(VLOOKUP($A164, CDS3Y_bbg!CE$5:CF$241,2), -1)</f>
        <v>49.555</v>
      </c>
      <c r="CG164">
        <f>IFERROR(VLOOKUP($A164, CDS3Y_bbg!CF$5:CG$241,2), -1)</f>
        <v>41893</v>
      </c>
      <c r="CH164">
        <f>IFERROR(VLOOKUP($A164, CDS3Y_bbg!CG$5:CH$241,2), -1)</f>
        <v>41.804000000000002</v>
      </c>
      <c r="CI164">
        <f>IFERROR(VLOOKUP($A164, CDS3Y_bbg!CH$5:CI$241,2), -1)</f>
        <v>-1</v>
      </c>
      <c r="CJ164">
        <f>IFERROR(VLOOKUP($A164, CDS3Y_bbg!CI$5:CJ$241,2), -1)</f>
        <v>-1</v>
      </c>
      <c r="CK164">
        <f>IFERROR(VLOOKUP($A164, CDS3Y_bbg!CJ$5:CK$241,2), -1)</f>
        <v>41844</v>
      </c>
      <c r="CL164">
        <f>IFERROR(VLOOKUP($A164, CDS3Y_bbg!CK$5:CL$241,2), -1)</f>
        <v>278.06200000000001</v>
      </c>
      <c r="CM164">
        <f>IFERROR(VLOOKUP($A164, CDS3Y_bbg!CL$5:CM$241,2), -1)</f>
        <v>-1</v>
      </c>
      <c r="CN164">
        <f>IFERROR(VLOOKUP($A164, CDS3Y_bbg!CM$5:CN$241,2), -1)</f>
        <v>-1</v>
      </c>
    </row>
    <row r="165" spans="1:92" x14ac:dyDescent="0.25">
      <c r="A165" s="1">
        <v>41516</v>
      </c>
      <c r="B165">
        <f>IFERROR(VLOOKUP($A165, CDS3Y_bbg!A$5:B$241,2), -1)</f>
        <v>162.31700000000001</v>
      </c>
      <c r="C165">
        <f>IFERROR(VLOOKUP($A165, CDS3Y_bbg!B$5:C$241,2), -1)</f>
        <v>41831</v>
      </c>
      <c r="D165">
        <f>IFERROR(VLOOKUP($A165, CDS3Y_bbg!C$5:D$241,2), -1)</f>
        <v>87.617000000000004</v>
      </c>
      <c r="E165">
        <f>IFERROR(VLOOKUP($A165, CDS3Y_bbg!D$5:E$241,2), -1)</f>
        <v>44895</v>
      </c>
      <c r="F165">
        <f>IFERROR(VLOOKUP($A165, CDS3Y_bbg!E$5:F$241,2), -1)</f>
        <v>74.695999999999998</v>
      </c>
      <c r="G165">
        <f>IFERROR(VLOOKUP($A165, CDS3Y_bbg!F$5:G$241,2), -1)</f>
        <v>40360</v>
      </c>
      <c r="H165">
        <f>IFERROR(VLOOKUP($A165, CDS3Y_bbg!G$5:H$241,2), -1)</f>
        <v>-1</v>
      </c>
      <c r="I165">
        <f>IFERROR(VLOOKUP($A165, CDS3Y_bbg!H$5:I$241,2), -1)</f>
        <v>44834</v>
      </c>
      <c r="J165">
        <f>IFERROR(VLOOKUP($A165, CDS3Y_bbg!I$5:J$241,2), -1)</f>
        <v>100.101</v>
      </c>
      <c r="K165">
        <f>IFERROR(VLOOKUP($A165, CDS3Y_bbg!J$5:K$241,2), -1)</f>
        <v>41819</v>
      </c>
      <c r="L165">
        <f>IFERROR(VLOOKUP($A165, CDS3Y_bbg!K$5:L$241,2), -1)</f>
        <v>285.43</v>
      </c>
      <c r="M165">
        <f>IFERROR(VLOOKUP($A165, CDS3Y_bbg!L$5:M$241,2), -1)</f>
        <v>40469</v>
      </c>
      <c r="N165">
        <f>IFERROR(VLOOKUP($A165, CDS3Y_bbg!M$5:N$241,2), -1)</f>
        <v>-1</v>
      </c>
      <c r="O165">
        <f>IFERROR(VLOOKUP($A165, CDS3Y_bbg!N$5:O$241,2), -1)</f>
        <v>40289</v>
      </c>
      <c r="P165">
        <f>IFERROR(VLOOKUP($A165, CDS3Y_bbg!O$5:P$241,2), -1)</f>
        <v>-1</v>
      </c>
      <c r="Q165">
        <f>IFERROR(VLOOKUP($A165, CDS3Y_bbg!P$5:Q$241,2), -1)</f>
        <v>44377</v>
      </c>
      <c r="R165">
        <f>IFERROR(VLOOKUP($A165, CDS3Y_bbg!Q$5:R$241,2), -1)</f>
        <v>91.826999999999998</v>
      </c>
      <c r="S165">
        <f>IFERROR(VLOOKUP($A165, CDS3Y_bbg!R$5:S$241,2), -1)</f>
        <v>43337</v>
      </c>
      <c r="T165">
        <f>IFERROR(VLOOKUP($A165, CDS3Y_bbg!S$5:T$241,2), -1)</f>
        <v>53.704999999999998</v>
      </c>
      <c r="U165">
        <f>IFERROR(VLOOKUP($A165, CDS3Y_bbg!T$5:U$241,2), -1)</f>
        <v>42062</v>
      </c>
      <c r="V165">
        <f>IFERROR(VLOOKUP($A165, CDS3Y_bbg!U$5:V$241,2), -1)</f>
        <v>57.767000000000003</v>
      </c>
      <c r="W165">
        <f>IFERROR(VLOOKUP($A165, CDS3Y_bbg!V$5:W$241,2), -1)</f>
        <v>42283</v>
      </c>
      <c r="X165">
        <f>IFERROR(VLOOKUP($A165, CDS3Y_bbg!W$5:X$241,2), -1)</f>
        <v>151.87</v>
      </c>
      <c r="Y165">
        <f>IFERROR(VLOOKUP($A165, CDS3Y_bbg!X$5:Y$241,2), -1)</f>
        <v>44468</v>
      </c>
      <c r="Z165">
        <f>IFERROR(VLOOKUP($A165, CDS3Y_bbg!Y$5:Z$241,2), -1)</f>
        <v>191.66800000000001</v>
      </c>
      <c r="AA165">
        <f>IFERROR(VLOOKUP($A165, CDS3Y_bbg!Z$5:AA$241,2), -1)</f>
        <v>40481</v>
      </c>
      <c r="AB165">
        <f>IFERROR(VLOOKUP($A165, CDS3Y_bbg!AA$5:AB$241,2), -1)</f>
        <v>-1</v>
      </c>
      <c r="AC165">
        <f>IFERROR(VLOOKUP($A165, CDS3Y_bbg!AB$5:AC$241,2), -1)</f>
        <v>42676</v>
      </c>
      <c r="AD165">
        <f>IFERROR(VLOOKUP($A165, CDS3Y_bbg!AC$5:AD$241,2), -1)</f>
        <v>190.49299999999999</v>
      </c>
      <c r="AE165">
        <f>IFERROR(VLOOKUP($A165, CDS3Y_bbg!AD$5:AE$241,2), -1)</f>
        <v>41149</v>
      </c>
      <c r="AF165">
        <f>IFERROR(VLOOKUP($A165, CDS3Y_bbg!AE$5:AF$241,2), -1)</f>
        <v>-1</v>
      </c>
      <c r="AG165">
        <f>IFERROR(VLOOKUP($A165, CDS3Y_bbg!AF$5:AG$241,2), -1)</f>
        <v>42004</v>
      </c>
      <c r="AH165">
        <f>IFERROR(VLOOKUP($A165, CDS3Y_bbg!AG$5:AH$241,2), -1)</f>
        <v>-1</v>
      </c>
      <c r="AI165">
        <f>IFERROR(VLOOKUP($A165, CDS3Y_bbg!AH$5:AI$241,2), -1)</f>
        <v>-1</v>
      </c>
      <c r="AJ165">
        <f>IFERROR(VLOOKUP($A165, CDS3Y_bbg!AI$5:AJ$241,2), -1)</f>
        <v>-1</v>
      </c>
      <c r="AK165">
        <f>IFERROR(VLOOKUP($A165, CDS3Y_bbg!AJ$5:AK$241,2), -1)</f>
        <v>-1</v>
      </c>
      <c r="AL165">
        <f>IFERROR(VLOOKUP($A165, CDS3Y_bbg!AK$5:AL$241,2), -1)</f>
        <v>-1</v>
      </c>
      <c r="AM165">
        <f>IFERROR(VLOOKUP($A165, CDS3Y_bbg!AL$5:AM$241,2), -1)</f>
        <v>-1</v>
      </c>
      <c r="AN165">
        <f>IFERROR(VLOOKUP($A165, CDS3Y_bbg!AM$5:AN$241,2), -1)</f>
        <v>-1</v>
      </c>
      <c r="AO165">
        <f>IFERROR(VLOOKUP($A165, CDS3Y_bbg!AN$5:AO$241,2), -1)</f>
        <v>43424</v>
      </c>
      <c r="AP165">
        <f>IFERROR(VLOOKUP($A165, CDS3Y_bbg!AO$5:AP$241,2), -1)</f>
        <v>-1</v>
      </c>
      <c r="AQ165">
        <f>IFERROR(VLOOKUP($A165, CDS3Y_bbg!AP$5:AQ$241,2), -1)</f>
        <v>44625</v>
      </c>
      <c r="AR165">
        <f>IFERROR(VLOOKUP($A165, CDS3Y_bbg!AQ$5:AR$241,2), -1)</f>
        <v>-1</v>
      </c>
      <c r="AS165">
        <f>IFERROR(VLOOKUP($A165, CDS3Y_bbg!AR$5:AS$241,2), -1)</f>
        <v>44626</v>
      </c>
      <c r="AT165">
        <f>IFERROR(VLOOKUP($A165, CDS3Y_bbg!AS$5:AT$241,2), -1)</f>
        <v>22.35</v>
      </c>
      <c r="AU165">
        <f>IFERROR(VLOOKUP($A165, CDS3Y_bbg!AT$5:AU$241,2), -1)</f>
        <v>-1</v>
      </c>
      <c r="AV165">
        <f>IFERROR(VLOOKUP($A165, CDS3Y_bbg!AU$5:AV$241,2), -1)</f>
        <v>-1</v>
      </c>
      <c r="AW165">
        <f>IFERROR(VLOOKUP($A165, CDS3Y_bbg!AV$5:AW$241,2), -1)</f>
        <v>41863</v>
      </c>
      <c r="AX165">
        <f>IFERROR(VLOOKUP($A165, CDS3Y_bbg!AW$5:AX$241,2), -1)</f>
        <v>98.126000000000005</v>
      </c>
      <c r="AY165">
        <f>IFERROR(VLOOKUP($A165, CDS3Y_bbg!AX$5:AY$241,2), -1)</f>
        <v>43402</v>
      </c>
      <c r="AZ165">
        <f>IFERROR(VLOOKUP($A165, CDS3Y_bbg!AY$5:AZ$241,2), -1)</f>
        <v>134.71799999999999</v>
      </c>
      <c r="BA165">
        <f>IFERROR(VLOOKUP($A165, CDS3Y_bbg!AZ$5:BA$241,2), -1)</f>
        <v>-1</v>
      </c>
      <c r="BB165">
        <f>IFERROR(VLOOKUP($A165, CDS3Y_bbg!BA$5:BB$241,2), -1)</f>
        <v>-1</v>
      </c>
      <c r="BC165">
        <f>IFERROR(VLOOKUP($A165, CDS3Y_bbg!BB$5:BC$241,2), -1)</f>
        <v>41722</v>
      </c>
      <c r="BD165">
        <f>IFERROR(VLOOKUP($A165, CDS3Y_bbg!BC$5:BD$241,2), -1)</f>
        <v>-1</v>
      </c>
      <c r="BE165">
        <f>IFERROR(VLOOKUP($A165, CDS3Y_bbg!BD$5:BE$241,2), -1)</f>
        <v>-1</v>
      </c>
      <c r="BF165">
        <f>IFERROR(VLOOKUP($A165, CDS3Y_bbg!BE$5:BF$241,2), -1)</f>
        <v>-1</v>
      </c>
      <c r="BG165">
        <f>IFERROR(VLOOKUP($A165, CDS3Y_bbg!BF$5:BG$241,2), -1)</f>
        <v>-1</v>
      </c>
      <c r="BH165">
        <f>IFERROR(VLOOKUP($A165, CDS3Y_bbg!BG$5:BH$241,2), -1)</f>
        <v>-1</v>
      </c>
      <c r="BI165">
        <f>IFERROR(VLOOKUP($A165, CDS3Y_bbg!BH$5:BI$241,2), -1)</f>
        <v>43424</v>
      </c>
      <c r="BJ165">
        <f>IFERROR(VLOOKUP($A165, CDS3Y_bbg!BI$5:BJ$241,2), -1)</f>
        <v>-1</v>
      </c>
      <c r="BK165">
        <f>IFERROR(VLOOKUP($A165, CDS3Y_bbg!BJ$5:BK$241,2), -1)</f>
        <v>-1</v>
      </c>
      <c r="BL165">
        <f>IFERROR(VLOOKUP($A165, CDS3Y_bbg!BK$5:BL$241,2), -1)</f>
        <v>-1</v>
      </c>
      <c r="BM165">
        <f>IFERROR(VLOOKUP($A165, CDS3Y_bbg!BL$5:BM$241,2), -1)</f>
        <v>43424</v>
      </c>
      <c r="BN165">
        <f>IFERROR(VLOOKUP($A165, CDS3Y_bbg!BM$5:BN$241,2), -1)</f>
        <v>-1</v>
      </c>
      <c r="BO165">
        <f>IFERROR(VLOOKUP($A165, CDS3Y_bbg!BN$5:BO$241,2), -1)</f>
        <v>43426</v>
      </c>
      <c r="BP165">
        <f>IFERROR(VLOOKUP($A165, CDS3Y_bbg!BO$5:BP$241,2), -1)</f>
        <v>-1</v>
      </c>
      <c r="BQ165">
        <f>IFERROR(VLOOKUP($A165, CDS3Y_bbg!BP$5:BQ$241,2), -1)</f>
        <v>-1</v>
      </c>
      <c r="BR165">
        <f>IFERROR(VLOOKUP($A165, CDS3Y_bbg!BQ$5:BR$241,2), -1)</f>
        <v>-1</v>
      </c>
      <c r="BS165">
        <f>IFERROR(VLOOKUP($A165, CDS3Y_bbg!BR$5:BS$241,2), -1)</f>
        <v>43426</v>
      </c>
      <c r="BT165">
        <f>IFERROR(VLOOKUP($A165, CDS3Y_bbg!BS$5:BT$241,2), -1)</f>
        <v>-1</v>
      </c>
      <c r="BU165">
        <f>IFERROR(VLOOKUP($A165, CDS3Y_bbg!BT$5:BU$241,2), -1)</f>
        <v>-1</v>
      </c>
      <c r="BV165">
        <f>IFERROR(VLOOKUP($A165, CDS3Y_bbg!BU$5:BV$241,2), -1)</f>
        <v>-1</v>
      </c>
      <c r="BW165">
        <f>IFERROR(VLOOKUP($A165, CDS3Y_bbg!BV$5:BW$241,2), -1)</f>
        <v>41915</v>
      </c>
      <c r="BX165">
        <f>IFERROR(VLOOKUP($A165, CDS3Y_bbg!BW$5:BX$241,2), -1)</f>
        <v>55.93</v>
      </c>
      <c r="BY165">
        <f>IFERROR(VLOOKUP($A165, CDS3Y_bbg!BX$5:BY$241,2), -1)</f>
        <v>-1</v>
      </c>
      <c r="BZ165">
        <f>IFERROR(VLOOKUP($A165, CDS3Y_bbg!BY$5:BZ$241,2), -1)</f>
        <v>-1</v>
      </c>
      <c r="CA165">
        <f>IFERROR(VLOOKUP($A165, CDS3Y_bbg!BZ$5:CA$241,2), -1)</f>
        <v>41911</v>
      </c>
      <c r="CB165">
        <f>IFERROR(VLOOKUP($A165, CDS3Y_bbg!CA$5:CB$241,2), -1)</f>
        <v>87.834999999999994</v>
      </c>
      <c r="CC165">
        <f>IFERROR(VLOOKUP($A165, CDS3Y_bbg!CB$5:CC$241,2), -1)</f>
        <v>41912</v>
      </c>
      <c r="CD165">
        <f>IFERROR(VLOOKUP($A165, CDS3Y_bbg!CC$5:CD$241,2), -1)</f>
        <v>90.611999999999995</v>
      </c>
      <c r="CE165">
        <f>IFERROR(VLOOKUP($A165, CDS3Y_bbg!CD$5:CE$241,2), -1)</f>
        <v>43332</v>
      </c>
      <c r="CF165">
        <f>IFERROR(VLOOKUP($A165, CDS3Y_bbg!CE$5:CF$241,2), -1)</f>
        <v>56.228999999999999</v>
      </c>
      <c r="CG165">
        <f>IFERROR(VLOOKUP($A165, CDS3Y_bbg!CF$5:CG$241,2), -1)</f>
        <v>41893</v>
      </c>
      <c r="CH165">
        <f>IFERROR(VLOOKUP($A165, CDS3Y_bbg!CG$5:CH$241,2), -1)</f>
        <v>39.005000000000003</v>
      </c>
      <c r="CI165">
        <f>IFERROR(VLOOKUP($A165, CDS3Y_bbg!CH$5:CI$241,2), -1)</f>
        <v>-1</v>
      </c>
      <c r="CJ165">
        <f>IFERROR(VLOOKUP($A165, CDS3Y_bbg!CI$5:CJ$241,2), -1)</f>
        <v>-1</v>
      </c>
      <c r="CK165">
        <f>IFERROR(VLOOKUP($A165, CDS3Y_bbg!CJ$5:CK$241,2), -1)</f>
        <v>41844</v>
      </c>
      <c r="CL165">
        <f>IFERROR(VLOOKUP($A165, CDS3Y_bbg!CK$5:CL$241,2), -1)</f>
        <v>284.31900000000002</v>
      </c>
      <c r="CM165">
        <f>IFERROR(VLOOKUP($A165, CDS3Y_bbg!CL$5:CM$241,2), -1)</f>
        <v>-1</v>
      </c>
      <c r="CN165">
        <f>IFERROR(VLOOKUP($A165, CDS3Y_bbg!CM$5:CN$241,2), -1)</f>
        <v>-1</v>
      </c>
    </row>
    <row r="166" spans="1:92" x14ac:dyDescent="0.25">
      <c r="A166" s="1">
        <v>41547</v>
      </c>
      <c r="B166">
        <f>IFERROR(VLOOKUP($A166, CDS3Y_bbg!A$5:B$241,2), -1)</f>
        <v>132.35400000000001</v>
      </c>
      <c r="C166">
        <f>IFERROR(VLOOKUP($A166, CDS3Y_bbg!B$5:C$241,2), -1)</f>
        <v>41831</v>
      </c>
      <c r="D166">
        <f>IFERROR(VLOOKUP($A166, CDS3Y_bbg!C$5:D$241,2), -1)</f>
        <v>72.748999999999995</v>
      </c>
      <c r="E166">
        <f>IFERROR(VLOOKUP($A166, CDS3Y_bbg!D$5:E$241,2), -1)</f>
        <v>44895</v>
      </c>
      <c r="F166">
        <f>IFERROR(VLOOKUP($A166, CDS3Y_bbg!E$5:F$241,2), -1)</f>
        <v>63.781999999999996</v>
      </c>
      <c r="G166">
        <f>IFERROR(VLOOKUP($A166, CDS3Y_bbg!F$5:G$241,2), -1)</f>
        <v>40360</v>
      </c>
      <c r="H166">
        <f>IFERROR(VLOOKUP($A166, CDS3Y_bbg!G$5:H$241,2), -1)</f>
        <v>-1</v>
      </c>
      <c r="I166">
        <f>IFERROR(VLOOKUP($A166, CDS3Y_bbg!H$5:I$241,2), -1)</f>
        <v>44834</v>
      </c>
      <c r="J166">
        <f>IFERROR(VLOOKUP($A166, CDS3Y_bbg!I$5:J$241,2), -1)</f>
        <v>94.177999999999997</v>
      </c>
      <c r="K166">
        <f>IFERROR(VLOOKUP($A166, CDS3Y_bbg!J$5:K$241,2), -1)</f>
        <v>41819</v>
      </c>
      <c r="L166">
        <f>IFERROR(VLOOKUP($A166, CDS3Y_bbg!K$5:L$241,2), -1)</f>
        <v>280.02</v>
      </c>
      <c r="M166">
        <f>IFERROR(VLOOKUP($A166, CDS3Y_bbg!L$5:M$241,2), -1)</f>
        <v>40469</v>
      </c>
      <c r="N166">
        <f>IFERROR(VLOOKUP($A166, CDS3Y_bbg!M$5:N$241,2), -1)</f>
        <v>-1</v>
      </c>
      <c r="O166">
        <f>IFERROR(VLOOKUP($A166, CDS3Y_bbg!N$5:O$241,2), -1)</f>
        <v>40289</v>
      </c>
      <c r="P166">
        <f>IFERROR(VLOOKUP($A166, CDS3Y_bbg!O$5:P$241,2), -1)</f>
        <v>-1</v>
      </c>
      <c r="Q166">
        <f>IFERROR(VLOOKUP($A166, CDS3Y_bbg!P$5:Q$241,2), -1)</f>
        <v>44377</v>
      </c>
      <c r="R166">
        <f>IFERROR(VLOOKUP($A166, CDS3Y_bbg!Q$5:R$241,2), -1)</f>
        <v>81.009</v>
      </c>
      <c r="S166">
        <f>IFERROR(VLOOKUP($A166, CDS3Y_bbg!R$5:S$241,2), -1)</f>
        <v>43337</v>
      </c>
      <c r="T166">
        <f>IFERROR(VLOOKUP($A166, CDS3Y_bbg!S$5:T$241,2), -1)</f>
        <v>53.704999999999998</v>
      </c>
      <c r="U166">
        <f>IFERROR(VLOOKUP($A166, CDS3Y_bbg!T$5:U$241,2), -1)</f>
        <v>42062</v>
      </c>
      <c r="V166">
        <f>IFERROR(VLOOKUP($A166, CDS3Y_bbg!U$5:V$241,2), -1)</f>
        <v>54.25</v>
      </c>
      <c r="W166">
        <f>IFERROR(VLOOKUP($A166, CDS3Y_bbg!V$5:W$241,2), -1)</f>
        <v>42283</v>
      </c>
      <c r="X166">
        <f>IFERROR(VLOOKUP($A166, CDS3Y_bbg!W$5:X$241,2), -1)</f>
        <v>134.87100000000001</v>
      </c>
      <c r="Y166">
        <f>IFERROR(VLOOKUP($A166, CDS3Y_bbg!X$5:Y$241,2), -1)</f>
        <v>44468</v>
      </c>
      <c r="Z166">
        <f>IFERROR(VLOOKUP($A166, CDS3Y_bbg!Y$5:Z$241,2), -1)</f>
        <v>149.93299999999999</v>
      </c>
      <c r="AA166">
        <f>IFERROR(VLOOKUP($A166, CDS3Y_bbg!Z$5:AA$241,2), -1)</f>
        <v>40481</v>
      </c>
      <c r="AB166">
        <f>IFERROR(VLOOKUP($A166, CDS3Y_bbg!AA$5:AB$241,2), -1)</f>
        <v>-1</v>
      </c>
      <c r="AC166">
        <f>IFERROR(VLOOKUP($A166, CDS3Y_bbg!AB$5:AC$241,2), -1)</f>
        <v>42676</v>
      </c>
      <c r="AD166">
        <f>IFERROR(VLOOKUP($A166, CDS3Y_bbg!AC$5:AD$241,2), -1)</f>
        <v>171.18899999999999</v>
      </c>
      <c r="AE166">
        <f>IFERROR(VLOOKUP($A166, CDS3Y_bbg!AD$5:AE$241,2), -1)</f>
        <v>41149</v>
      </c>
      <c r="AF166">
        <f>IFERROR(VLOOKUP($A166, CDS3Y_bbg!AE$5:AF$241,2), -1)</f>
        <v>-1</v>
      </c>
      <c r="AG166">
        <f>IFERROR(VLOOKUP($A166, CDS3Y_bbg!AF$5:AG$241,2), -1)</f>
        <v>42004</v>
      </c>
      <c r="AH166">
        <f>IFERROR(VLOOKUP($A166, CDS3Y_bbg!AG$5:AH$241,2), -1)</f>
        <v>-1</v>
      </c>
      <c r="AI166">
        <f>IFERROR(VLOOKUP($A166, CDS3Y_bbg!AH$5:AI$241,2), -1)</f>
        <v>-1</v>
      </c>
      <c r="AJ166">
        <f>IFERROR(VLOOKUP($A166, CDS3Y_bbg!AI$5:AJ$241,2), -1)</f>
        <v>-1</v>
      </c>
      <c r="AK166">
        <f>IFERROR(VLOOKUP($A166, CDS3Y_bbg!AJ$5:AK$241,2), -1)</f>
        <v>-1</v>
      </c>
      <c r="AL166">
        <f>IFERROR(VLOOKUP($A166, CDS3Y_bbg!AK$5:AL$241,2), -1)</f>
        <v>-1</v>
      </c>
      <c r="AM166">
        <f>IFERROR(VLOOKUP($A166, CDS3Y_bbg!AL$5:AM$241,2), -1)</f>
        <v>-1</v>
      </c>
      <c r="AN166">
        <f>IFERROR(VLOOKUP($A166, CDS3Y_bbg!AM$5:AN$241,2), -1)</f>
        <v>-1</v>
      </c>
      <c r="AO166">
        <f>IFERROR(VLOOKUP($A166, CDS3Y_bbg!AN$5:AO$241,2), -1)</f>
        <v>43424</v>
      </c>
      <c r="AP166">
        <f>IFERROR(VLOOKUP($A166, CDS3Y_bbg!AO$5:AP$241,2), -1)</f>
        <v>-1</v>
      </c>
      <c r="AQ166">
        <f>IFERROR(VLOOKUP($A166, CDS3Y_bbg!AP$5:AQ$241,2), -1)</f>
        <v>44625</v>
      </c>
      <c r="AR166">
        <f>IFERROR(VLOOKUP($A166, CDS3Y_bbg!AQ$5:AR$241,2), -1)</f>
        <v>-1</v>
      </c>
      <c r="AS166">
        <f>IFERROR(VLOOKUP($A166, CDS3Y_bbg!AR$5:AS$241,2), -1)</f>
        <v>44626</v>
      </c>
      <c r="AT166">
        <f>IFERROR(VLOOKUP($A166, CDS3Y_bbg!AS$5:AT$241,2), -1)</f>
        <v>22.35</v>
      </c>
      <c r="AU166">
        <f>IFERROR(VLOOKUP($A166, CDS3Y_bbg!AT$5:AU$241,2), -1)</f>
        <v>-1</v>
      </c>
      <c r="AV166">
        <f>IFERROR(VLOOKUP($A166, CDS3Y_bbg!AU$5:AV$241,2), -1)</f>
        <v>-1</v>
      </c>
      <c r="AW166">
        <f>IFERROR(VLOOKUP($A166, CDS3Y_bbg!AV$5:AW$241,2), -1)</f>
        <v>41863</v>
      </c>
      <c r="AX166">
        <f>IFERROR(VLOOKUP($A166, CDS3Y_bbg!AW$5:AX$241,2), -1)</f>
        <v>78.945999999999998</v>
      </c>
      <c r="AY166">
        <f>IFERROR(VLOOKUP($A166, CDS3Y_bbg!AX$5:AY$241,2), -1)</f>
        <v>43402</v>
      </c>
      <c r="AZ166">
        <f>IFERROR(VLOOKUP($A166, CDS3Y_bbg!AY$5:AZ$241,2), -1)</f>
        <v>134.71799999999999</v>
      </c>
      <c r="BA166">
        <f>IFERROR(VLOOKUP($A166, CDS3Y_bbg!AZ$5:BA$241,2), -1)</f>
        <v>-1</v>
      </c>
      <c r="BB166">
        <f>IFERROR(VLOOKUP($A166, CDS3Y_bbg!BA$5:BB$241,2), -1)</f>
        <v>-1</v>
      </c>
      <c r="BC166">
        <f>IFERROR(VLOOKUP($A166, CDS3Y_bbg!BB$5:BC$241,2), -1)</f>
        <v>41722</v>
      </c>
      <c r="BD166">
        <f>IFERROR(VLOOKUP($A166, CDS3Y_bbg!BC$5:BD$241,2), -1)</f>
        <v>-1</v>
      </c>
      <c r="BE166">
        <f>IFERROR(VLOOKUP($A166, CDS3Y_bbg!BD$5:BE$241,2), -1)</f>
        <v>-1</v>
      </c>
      <c r="BF166">
        <f>IFERROR(VLOOKUP($A166, CDS3Y_bbg!BE$5:BF$241,2), -1)</f>
        <v>-1</v>
      </c>
      <c r="BG166">
        <f>IFERROR(VLOOKUP($A166, CDS3Y_bbg!BF$5:BG$241,2), -1)</f>
        <v>-1</v>
      </c>
      <c r="BH166">
        <f>IFERROR(VLOOKUP($A166, CDS3Y_bbg!BG$5:BH$241,2), -1)</f>
        <v>-1</v>
      </c>
      <c r="BI166">
        <f>IFERROR(VLOOKUP($A166, CDS3Y_bbg!BH$5:BI$241,2), -1)</f>
        <v>43424</v>
      </c>
      <c r="BJ166">
        <f>IFERROR(VLOOKUP($A166, CDS3Y_bbg!BI$5:BJ$241,2), -1)</f>
        <v>-1</v>
      </c>
      <c r="BK166">
        <f>IFERROR(VLOOKUP($A166, CDS3Y_bbg!BJ$5:BK$241,2), -1)</f>
        <v>-1</v>
      </c>
      <c r="BL166">
        <f>IFERROR(VLOOKUP($A166, CDS3Y_bbg!BK$5:BL$241,2), -1)</f>
        <v>-1</v>
      </c>
      <c r="BM166">
        <f>IFERROR(VLOOKUP($A166, CDS3Y_bbg!BL$5:BM$241,2), -1)</f>
        <v>43424</v>
      </c>
      <c r="BN166">
        <f>IFERROR(VLOOKUP($A166, CDS3Y_bbg!BM$5:BN$241,2), -1)</f>
        <v>-1</v>
      </c>
      <c r="BO166">
        <f>IFERROR(VLOOKUP($A166, CDS3Y_bbg!BN$5:BO$241,2), -1)</f>
        <v>43426</v>
      </c>
      <c r="BP166">
        <f>IFERROR(VLOOKUP($A166, CDS3Y_bbg!BO$5:BP$241,2), -1)</f>
        <v>-1</v>
      </c>
      <c r="BQ166">
        <f>IFERROR(VLOOKUP($A166, CDS3Y_bbg!BP$5:BQ$241,2), -1)</f>
        <v>-1</v>
      </c>
      <c r="BR166">
        <f>IFERROR(VLOOKUP($A166, CDS3Y_bbg!BQ$5:BR$241,2), -1)</f>
        <v>-1</v>
      </c>
      <c r="BS166">
        <f>IFERROR(VLOOKUP($A166, CDS3Y_bbg!BR$5:BS$241,2), -1)</f>
        <v>43426</v>
      </c>
      <c r="BT166">
        <f>IFERROR(VLOOKUP($A166, CDS3Y_bbg!BS$5:BT$241,2), -1)</f>
        <v>-1</v>
      </c>
      <c r="BU166">
        <f>IFERROR(VLOOKUP($A166, CDS3Y_bbg!BT$5:BU$241,2), -1)</f>
        <v>-1</v>
      </c>
      <c r="BV166">
        <f>IFERROR(VLOOKUP($A166, CDS3Y_bbg!BU$5:BV$241,2), -1)</f>
        <v>-1</v>
      </c>
      <c r="BW166">
        <f>IFERROR(VLOOKUP($A166, CDS3Y_bbg!BV$5:BW$241,2), -1)</f>
        <v>41915</v>
      </c>
      <c r="BX166">
        <f>IFERROR(VLOOKUP($A166, CDS3Y_bbg!BW$5:BX$241,2), -1)</f>
        <v>55.93</v>
      </c>
      <c r="BY166">
        <f>IFERROR(VLOOKUP($A166, CDS3Y_bbg!BX$5:BY$241,2), -1)</f>
        <v>-1</v>
      </c>
      <c r="BZ166">
        <f>IFERROR(VLOOKUP($A166, CDS3Y_bbg!BY$5:BZ$241,2), -1)</f>
        <v>-1</v>
      </c>
      <c r="CA166">
        <f>IFERROR(VLOOKUP($A166, CDS3Y_bbg!BZ$5:CA$241,2), -1)</f>
        <v>41911</v>
      </c>
      <c r="CB166">
        <f>IFERROR(VLOOKUP($A166, CDS3Y_bbg!CA$5:CB$241,2), -1)</f>
        <v>75.573999999999998</v>
      </c>
      <c r="CC166">
        <f>IFERROR(VLOOKUP($A166, CDS3Y_bbg!CB$5:CC$241,2), -1)</f>
        <v>41912</v>
      </c>
      <c r="CD166">
        <f>IFERROR(VLOOKUP($A166, CDS3Y_bbg!CC$5:CD$241,2), -1)</f>
        <v>76.745999999999995</v>
      </c>
      <c r="CE166">
        <f>IFERROR(VLOOKUP($A166, CDS3Y_bbg!CD$5:CE$241,2), -1)</f>
        <v>43332</v>
      </c>
      <c r="CF166">
        <f>IFERROR(VLOOKUP($A166, CDS3Y_bbg!CE$5:CF$241,2), -1)</f>
        <v>52.701999999999998</v>
      </c>
      <c r="CG166">
        <f>IFERROR(VLOOKUP($A166, CDS3Y_bbg!CF$5:CG$241,2), -1)</f>
        <v>41893</v>
      </c>
      <c r="CH166">
        <f>IFERROR(VLOOKUP($A166, CDS3Y_bbg!CG$5:CH$241,2), -1)</f>
        <v>39.216000000000001</v>
      </c>
      <c r="CI166">
        <f>IFERROR(VLOOKUP($A166, CDS3Y_bbg!CH$5:CI$241,2), -1)</f>
        <v>-1</v>
      </c>
      <c r="CJ166">
        <f>IFERROR(VLOOKUP($A166, CDS3Y_bbg!CI$5:CJ$241,2), -1)</f>
        <v>-1</v>
      </c>
      <c r="CK166">
        <f>IFERROR(VLOOKUP($A166, CDS3Y_bbg!CJ$5:CK$241,2), -1)</f>
        <v>41844</v>
      </c>
      <c r="CL166">
        <f>IFERROR(VLOOKUP($A166, CDS3Y_bbg!CK$5:CL$241,2), -1)</f>
        <v>236.739</v>
      </c>
      <c r="CM166">
        <f>IFERROR(VLOOKUP($A166, CDS3Y_bbg!CL$5:CM$241,2), -1)</f>
        <v>-1</v>
      </c>
      <c r="CN166">
        <f>IFERROR(VLOOKUP($A166, CDS3Y_bbg!CM$5:CN$241,2), -1)</f>
        <v>-1</v>
      </c>
    </row>
    <row r="167" spans="1:92" x14ac:dyDescent="0.25">
      <c r="A167" s="1">
        <v>41578</v>
      </c>
      <c r="B167">
        <f>IFERROR(VLOOKUP($A167, CDS3Y_bbg!A$5:B$241,2), -1)</f>
        <v>123.36199999999999</v>
      </c>
      <c r="C167">
        <f>IFERROR(VLOOKUP($A167, CDS3Y_bbg!B$5:C$241,2), -1)</f>
        <v>41831</v>
      </c>
      <c r="D167">
        <f>IFERROR(VLOOKUP($A167, CDS3Y_bbg!C$5:D$241,2), -1)</f>
        <v>82.504000000000005</v>
      </c>
      <c r="E167">
        <f>IFERROR(VLOOKUP($A167, CDS3Y_bbg!D$5:E$241,2), -1)</f>
        <v>44895</v>
      </c>
      <c r="F167">
        <f>IFERROR(VLOOKUP($A167, CDS3Y_bbg!E$5:F$241,2), -1)</f>
        <v>53.281999999999996</v>
      </c>
      <c r="G167">
        <f>IFERROR(VLOOKUP($A167, CDS3Y_bbg!F$5:G$241,2), -1)</f>
        <v>40360</v>
      </c>
      <c r="H167">
        <f>IFERROR(VLOOKUP($A167, CDS3Y_bbg!G$5:H$241,2), -1)</f>
        <v>-1</v>
      </c>
      <c r="I167">
        <f>IFERROR(VLOOKUP($A167, CDS3Y_bbg!H$5:I$241,2), -1)</f>
        <v>44834</v>
      </c>
      <c r="J167">
        <f>IFERROR(VLOOKUP($A167, CDS3Y_bbg!I$5:J$241,2), -1)</f>
        <v>85.259</v>
      </c>
      <c r="K167">
        <f>IFERROR(VLOOKUP($A167, CDS3Y_bbg!J$5:K$241,2), -1)</f>
        <v>41819</v>
      </c>
      <c r="L167">
        <f>IFERROR(VLOOKUP($A167, CDS3Y_bbg!K$5:L$241,2), -1)</f>
        <v>268.06200000000001</v>
      </c>
      <c r="M167">
        <f>IFERROR(VLOOKUP($A167, CDS3Y_bbg!L$5:M$241,2), -1)</f>
        <v>40469</v>
      </c>
      <c r="N167">
        <f>IFERROR(VLOOKUP($A167, CDS3Y_bbg!M$5:N$241,2), -1)</f>
        <v>-1</v>
      </c>
      <c r="O167">
        <f>IFERROR(VLOOKUP($A167, CDS3Y_bbg!N$5:O$241,2), -1)</f>
        <v>40289</v>
      </c>
      <c r="P167">
        <f>IFERROR(VLOOKUP($A167, CDS3Y_bbg!O$5:P$241,2), -1)</f>
        <v>-1</v>
      </c>
      <c r="Q167">
        <f>IFERROR(VLOOKUP($A167, CDS3Y_bbg!P$5:Q$241,2), -1)</f>
        <v>44377</v>
      </c>
      <c r="R167">
        <f>IFERROR(VLOOKUP($A167, CDS3Y_bbg!Q$5:R$241,2), -1)</f>
        <v>64.933999999999997</v>
      </c>
      <c r="S167">
        <f>IFERROR(VLOOKUP($A167, CDS3Y_bbg!R$5:S$241,2), -1)</f>
        <v>43337</v>
      </c>
      <c r="T167">
        <f>IFERROR(VLOOKUP($A167, CDS3Y_bbg!S$5:T$241,2), -1)</f>
        <v>53.704999999999998</v>
      </c>
      <c r="U167">
        <f>IFERROR(VLOOKUP($A167, CDS3Y_bbg!T$5:U$241,2), -1)</f>
        <v>42062</v>
      </c>
      <c r="V167">
        <f>IFERROR(VLOOKUP($A167, CDS3Y_bbg!U$5:V$241,2), -1)</f>
        <v>51.098999999999997</v>
      </c>
      <c r="W167">
        <f>IFERROR(VLOOKUP($A167, CDS3Y_bbg!V$5:W$241,2), -1)</f>
        <v>42283</v>
      </c>
      <c r="X167">
        <f>IFERROR(VLOOKUP($A167, CDS3Y_bbg!W$5:X$241,2), -1)</f>
        <v>123.658</v>
      </c>
      <c r="Y167">
        <f>IFERROR(VLOOKUP($A167, CDS3Y_bbg!X$5:Y$241,2), -1)</f>
        <v>44468</v>
      </c>
      <c r="Z167">
        <f>IFERROR(VLOOKUP($A167, CDS3Y_bbg!Y$5:Z$241,2), -1)</f>
        <v>134.24600000000001</v>
      </c>
      <c r="AA167">
        <f>IFERROR(VLOOKUP($A167, CDS3Y_bbg!Z$5:AA$241,2), -1)</f>
        <v>40481</v>
      </c>
      <c r="AB167">
        <f>IFERROR(VLOOKUP($A167, CDS3Y_bbg!AA$5:AB$241,2), -1)</f>
        <v>-1</v>
      </c>
      <c r="AC167">
        <f>IFERROR(VLOOKUP($A167, CDS3Y_bbg!AB$5:AC$241,2), -1)</f>
        <v>42676</v>
      </c>
      <c r="AD167">
        <f>IFERROR(VLOOKUP($A167, CDS3Y_bbg!AC$5:AD$241,2), -1)</f>
        <v>139.661</v>
      </c>
      <c r="AE167">
        <f>IFERROR(VLOOKUP($A167, CDS3Y_bbg!AD$5:AE$241,2), -1)</f>
        <v>41149</v>
      </c>
      <c r="AF167">
        <f>IFERROR(VLOOKUP($A167, CDS3Y_bbg!AE$5:AF$241,2), -1)</f>
        <v>-1</v>
      </c>
      <c r="AG167">
        <f>IFERROR(VLOOKUP($A167, CDS3Y_bbg!AF$5:AG$241,2), -1)</f>
        <v>42004</v>
      </c>
      <c r="AH167">
        <f>IFERROR(VLOOKUP($A167, CDS3Y_bbg!AG$5:AH$241,2), -1)</f>
        <v>-1</v>
      </c>
      <c r="AI167">
        <f>IFERROR(VLOOKUP($A167, CDS3Y_bbg!AH$5:AI$241,2), -1)</f>
        <v>-1</v>
      </c>
      <c r="AJ167">
        <f>IFERROR(VLOOKUP($A167, CDS3Y_bbg!AI$5:AJ$241,2), -1)</f>
        <v>-1</v>
      </c>
      <c r="AK167">
        <f>IFERROR(VLOOKUP($A167, CDS3Y_bbg!AJ$5:AK$241,2), -1)</f>
        <v>-1</v>
      </c>
      <c r="AL167">
        <f>IFERROR(VLOOKUP($A167, CDS3Y_bbg!AK$5:AL$241,2), -1)</f>
        <v>-1</v>
      </c>
      <c r="AM167">
        <f>IFERROR(VLOOKUP($A167, CDS3Y_bbg!AL$5:AM$241,2), -1)</f>
        <v>-1</v>
      </c>
      <c r="AN167">
        <f>IFERROR(VLOOKUP($A167, CDS3Y_bbg!AM$5:AN$241,2), -1)</f>
        <v>-1</v>
      </c>
      <c r="AO167">
        <f>IFERROR(VLOOKUP($A167, CDS3Y_bbg!AN$5:AO$241,2), -1)</f>
        <v>43424</v>
      </c>
      <c r="AP167">
        <f>IFERROR(VLOOKUP($A167, CDS3Y_bbg!AO$5:AP$241,2), -1)</f>
        <v>-1</v>
      </c>
      <c r="AQ167">
        <f>IFERROR(VLOOKUP($A167, CDS3Y_bbg!AP$5:AQ$241,2), -1)</f>
        <v>44625</v>
      </c>
      <c r="AR167">
        <f>IFERROR(VLOOKUP($A167, CDS3Y_bbg!AQ$5:AR$241,2), -1)</f>
        <v>-1</v>
      </c>
      <c r="AS167">
        <f>IFERROR(VLOOKUP($A167, CDS3Y_bbg!AR$5:AS$241,2), -1)</f>
        <v>44626</v>
      </c>
      <c r="AT167">
        <f>IFERROR(VLOOKUP($A167, CDS3Y_bbg!AS$5:AT$241,2), -1)</f>
        <v>22.35</v>
      </c>
      <c r="AU167">
        <f>IFERROR(VLOOKUP($A167, CDS3Y_bbg!AT$5:AU$241,2), -1)</f>
        <v>-1</v>
      </c>
      <c r="AV167">
        <f>IFERROR(VLOOKUP($A167, CDS3Y_bbg!AU$5:AV$241,2), -1)</f>
        <v>-1</v>
      </c>
      <c r="AW167">
        <f>IFERROR(VLOOKUP($A167, CDS3Y_bbg!AV$5:AW$241,2), -1)</f>
        <v>41863</v>
      </c>
      <c r="AX167">
        <f>IFERROR(VLOOKUP($A167, CDS3Y_bbg!AW$5:AX$241,2), -1)</f>
        <v>70.667000000000002</v>
      </c>
      <c r="AY167">
        <f>IFERROR(VLOOKUP($A167, CDS3Y_bbg!AX$5:AY$241,2), -1)</f>
        <v>43402</v>
      </c>
      <c r="AZ167">
        <f>IFERROR(VLOOKUP($A167, CDS3Y_bbg!AY$5:AZ$241,2), -1)</f>
        <v>134.71799999999999</v>
      </c>
      <c r="BA167">
        <f>IFERROR(VLOOKUP($A167, CDS3Y_bbg!AZ$5:BA$241,2), -1)</f>
        <v>-1</v>
      </c>
      <c r="BB167">
        <f>IFERROR(VLOOKUP($A167, CDS3Y_bbg!BA$5:BB$241,2), -1)</f>
        <v>-1</v>
      </c>
      <c r="BC167">
        <f>IFERROR(VLOOKUP($A167, CDS3Y_bbg!BB$5:BC$241,2), -1)</f>
        <v>41722</v>
      </c>
      <c r="BD167">
        <f>IFERROR(VLOOKUP($A167, CDS3Y_bbg!BC$5:BD$241,2), -1)</f>
        <v>-1</v>
      </c>
      <c r="BE167">
        <f>IFERROR(VLOOKUP($A167, CDS3Y_bbg!BD$5:BE$241,2), -1)</f>
        <v>-1</v>
      </c>
      <c r="BF167">
        <f>IFERROR(VLOOKUP($A167, CDS3Y_bbg!BE$5:BF$241,2), -1)</f>
        <v>-1</v>
      </c>
      <c r="BG167">
        <f>IFERROR(VLOOKUP($A167, CDS3Y_bbg!BF$5:BG$241,2), -1)</f>
        <v>-1</v>
      </c>
      <c r="BH167">
        <f>IFERROR(VLOOKUP($A167, CDS3Y_bbg!BG$5:BH$241,2), -1)</f>
        <v>-1</v>
      </c>
      <c r="BI167">
        <f>IFERROR(VLOOKUP($A167, CDS3Y_bbg!BH$5:BI$241,2), -1)</f>
        <v>43424</v>
      </c>
      <c r="BJ167">
        <f>IFERROR(VLOOKUP($A167, CDS3Y_bbg!BI$5:BJ$241,2), -1)</f>
        <v>-1</v>
      </c>
      <c r="BK167">
        <f>IFERROR(VLOOKUP($A167, CDS3Y_bbg!BJ$5:BK$241,2), -1)</f>
        <v>-1</v>
      </c>
      <c r="BL167">
        <f>IFERROR(VLOOKUP($A167, CDS3Y_bbg!BK$5:BL$241,2), -1)</f>
        <v>-1</v>
      </c>
      <c r="BM167">
        <f>IFERROR(VLOOKUP($A167, CDS3Y_bbg!BL$5:BM$241,2), -1)</f>
        <v>43424</v>
      </c>
      <c r="BN167">
        <f>IFERROR(VLOOKUP($A167, CDS3Y_bbg!BM$5:BN$241,2), -1)</f>
        <v>-1</v>
      </c>
      <c r="BO167">
        <f>IFERROR(VLOOKUP($A167, CDS3Y_bbg!BN$5:BO$241,2), -1)</f>
        <v>43426</v>
      </c>
      <c r="BP167">
        <f>IFERROR(VLOOKUP($A167, CDS3Y_bbg!BO$5:BP$241,2), -1)</f>
        <v>-1</v>
      </c>
      <c r="BQ167">
        <f>IFERROR(VLOOKUP($A167, CDS3Y_bbg!BP$5:BQ$241,2), -1)</f>
        <v>-1</v>
      </c>
      <c r="BR167">
        <f>IFERROR(VLOOKUP($A167, CDS3Y_bbg!BQ$5:BR$241,2), -1)</f>
        <v>-1</v>
      </c>
      <c r="BS167">
        <f>IFERROR(VLOOKUP($A167, CDS3Y_bbg!BR$5:BS$241,2), -1)</f>
        <v>43426</v>
      </c>
      <c r="BT167">
        <f>IFERROR(VLOOKUP($A167, CDS3Y_bbg!BS$5:BT$241,2), -1)</f>
        <v>-1</v>
      </c>
      <c r="BU167">
        <f>IFERROR(VLOOKUP($A167, CDS3Y_bbg!BT$5:BU$241,2), -1)</f>
        <v>-1</v>
      </c>
      <c r="BV167">
        <f>IFERROR(VLOOKUP($A167, CDS3Y_bbg!BU$5:BV$241,2), -1)</f>
        <v>-1</v>
      </c>
      <c r="BW167">
        <f>IFERROR(VLOOKUP($A167, CDS3Y_bbg!BV$5:BW$241,2), -1)</f>
        <v>41915</v>
      </c>
      <c r="BX167">
        <f>IFERROR(VLOOKUP($A167, CDS3Y_bbg!BW$5:BX$241,2), -1)</f>
        <v>55.93</v>
      </c>
      <c r="BY167">
        <f>IFERROR(VLOOKUP($A167, CDS3Y_bbg!BX$5:BY$241,2), -1)</f>
        <v>-1</v>
      </c>
      <c r="BZ167">
        <f>IFERROR(VLOOKUP($A167, CDS3Y_bbg!BY$5:BZ$241,2), -1)</f>
        <v>-1</v>
      </c>
      <c r="CA167">
        <f>IFERROR(VLOOKUP($A167, CDS3Y_bbg!BZ$5:CA$241,2), -1)</f>
        <v>41911</v>
      </c>
      <c r="CB167">
        <f>IFERROR(VLOOKUP($A167, CDS3Y_bbg!CA$5:CB$241,2), -1)</f>
        <v>91.838999999999999</v>
      </c>
      <c r="CC167">
        <f>IFERROR(VLOOKUP($A167, CDS3Y_bbg!CB$5:CC$241,2), -1)</f>
        <v>41912</v>
      </c>
      <c r="CD167">
        <f>IFERROR(VLOOKUP($A167, CDS3Y_bbg!CC$5:CD$241,2), -1)</f>
        <v>74.194999999999993</v>
      </c>
      <c r="CE167">
        <f>IFERROR(VLOOKUP($A167, CDS3Y_bbg!CD$5:CE$241,2), -1)</f>
        <v>43332</v>
      </c>
      <c r="CF167">
        <f>IFERROR(VLOOKUP($A167, CDS3Y_bbg!CE$5:CF$241,2), -1)</f>
        <v>42.656999999999996</v>
      </c>
      <c r="CG167">
        <f>IFERROR(VLOOKUP($A167, CDS3Y_bbg!CF$5:CG$241,2), -1)</f>
        <v>41893</v>
      </c>
      <c r="CH167">
        <f>IFERROR(VLOOKUP($A167, CDS3Y_bbg!CG$5:CH$241,2), -1)</f>
        <v>36.305</v>
      </c>
      <c r="CI167">
        <f>IFERROR(VLOOKUP($A167, CDS3Y_bbg!CH$5:CI$241,2), -1)</f>
        <v>-1</v>
      </c>
      <c r="CJ167">
        <f>IFERROR(VLOOKUP($A167, CDS3Y_bbg!CI$5:CJ$241,2), -1)</f>
        <v>-1</v>
      </c>
      <c r="CK167">
        <f>IFERROR(VLOOKUP($A167, CDS3Y_bbg!CJ$5:CK$241,2), -1)</f>
        <v>41844</v>
      </c>
      <c r="CL167">
        <f>IFERROR(VLOOKUP($A167, CDS3Y_bbg!CK$5:CL$241,2), -1)</f>
        <v>220.55</v>
      </c>
      <c r="CM167">
        <f>IFERROR(VLOOKUP($A167, CDS3Y_bbg!CL$5:CM$241,2), -1)</f>
        <v>-1</v>
      </c>
      <c r="CN167">
        <f>IFERROR(VLOOKUP($A167, CDS3Y_bbg!CM$5:CN$241,2), -1)</f>
        <v>-1</v>
      </c>
    </row>
    <row r="168" spans="1:92" x14ac:dyDescent="0.25">
      <c r="A168" s="1">
        <v>41607</v>
      </c>
      <c r="B168">
        <f>IFERROR(VLOOKUP($A168, CDS3Y_bbg!A$5:B$241,2), -1)</f>
        <v>155.00200000000001</v>
      </c>
      <c r="C168">
        <f>IFERROR(VLOOKUP($A168, CDS3Y_bbg!B$5:C$241,2), -1)</f>
        <v>41831</v>
      </c>
      <c r="D168">
        <f>IFERROR(VLOOKUP($A168, CDS3Y_bbg!C$5:D$241,2), -1)</f>
        <v>83.91</v>
      </c>
      <c r="E168">
        <f>IFERROR(VLOOKUP($A168, CDS3Y_bbg!D$5:E$241,2), -1)</f>
        <v>44895</v>
      </c>
      <c r="F168">
        <f>IFERROR(VLOOKUP($A168, CDS3Y_bbg!E$5:F$241,2), -1)</f>
        <v>58.734000000000002</v>
      </c>
      <c r="G168">
        <f>IFERROR(VLOOKUP($A168, CDS3Y_bbg!F$5:G$241,2), -1)</f>
        <v>40360</v>
      </c>
      <c r="H168">
        <f>IFERROR(VLOOKUP($A168, CDS3Y_bbg!G$5:H$241,2), -1)</f>
        <v>-1</v>
      </c>
      <c r="I168">
        <f>IFERROR(VLOOKUP($A168, CDS3Y_bbg!H$5:I$241,2), -1)</f>
        <v>44834</v>
      </c>
      <c r="J168">
        <f>IFERROR(VLOOKUP($A168, CDS3Y_bbg!I$5:J$241,2), -1)</f>
        <v>88.224000000000004</v>
      </c>
      <c r="K168">
        <f>IFERROR(VLOOKUP($A168, CDS3Y_bbg!J$5:K$241,2), -1)</f>
        <v>41819</v>
      </c>
      <c r="L168">
        <f>IFERROR(VLOOKUP($A168, CDS3Y_bbg!K$5:L$241,2), -1)</f>
        <v>304.50299999999999</v>
      </c>
      <c r="M168">
        <f>IFERROR(VLOOKUP($A168, CDS3Y_bbg!L$5:M$241,2), -1)</f>
        <v>40469</v>
      </c>
      <c r="N168">
        <f>IFERROR(VLOOKUP($A168, CDS3Y_bbg!M$5:N$241,2), -1)</f>
        <v>-1</v>
      </c>
      <c r="O168">
        <f>IFERROR(VLOOKUP($A168, CDS3Y_bbg!N$5:O$241,2), -1)</f>
        <v>40289</v>
      </c>
      <c r="P168">
        <f>IFERROR(VLOOKUP($A168, CDS3Y_bbg!O$5:P$241,2), -1)</f>
        <v>-1</v>
      </c>
      <c r="Q168">
        <f>IFERROR(VLOOKUP($A168, CDS3Y_bbg!P$5:Q$241,2), -1)</f>
        <v>44377</v>
      </c>
      <c r="R168">
        <f>IFERROR(VLOOKUP($A168, CDS3Y_bbg!Q$5:R$241,2), -1)</f>
        <v>62.671999999999997</v>
      </c>
      <c r="S168">
        <f>IFERROR(VLOOKUP($A168, CDS3Y_bbg!R$5:S$241,2), -1)</f>
        <v>43337</v>
      </c>
      <c r="T168">
        <f>IFERROR(VLOOKUP($A168, CDS3Y_bbg!S$5:T$241,2), -1)</f>
        <v>53.704999999999998</v>
      </c>
      <c r="U168">
        <f>IFERROR(VLOOKUP($A168, CDS3Y_bbg!T$5:U$241,2), -1)</f>
        <v>42062</v>
      </c>
      <c r="V168">
        <f>IFERROR(VLOOKUP($A168, CDS3Y_bbg!U$5:V$241,2), -1)</f>
        <v>52.555999999999997</v>
      </c>
      <c r="W168">
        <f>IFERROR(VLOOKUP($A168, CDS3Y_bbg!V$5:W$241,2), -1)</f>
        <v>42283</v>
      </c>
      <c r="X168">
        <f>IFERROR(VLOOKUP($A168, CDS3Y_bbg!W$5:X$241,2), -1)</f>
        <v>128.40799999999999</v>
      </c>
      <c r="Y168">
        <f>IFERROR(VLOOKUP($A168, CDS3Y_bbg!X$5:Y$241,2), -1)</f>
        <v>44468</v>
      </c>
      <c r="Z168">
        <f>IFERROR(VLOOKUP($A168, CDS3Y_bbg!Y$5:Z$241,2), -1)</f>
        <v>145.858</v>
      </c>
      <c r="AA168">
        <f>IFERROR(VLOOKUP($A168, CDS3Y_bbg!Z$5:AA$241,2), -1)</f>
        <v>40481</v>
      </c>
      <c r="AB168">
        <f>IFERROR(VLOOKUP($A168, CDS3Y_bbg!AA$5:AB$241,2), -1)</f>
        <v>-1</v>
      </c>
      <c r="AC168">
        <f>IFERROR(VLOOKUP($A168, CDS3Y_bbg!AB$5:AC$241,2), -1)</f>
        <v>42676</v>
      </c>
      <c r="AD168">
        <f>IFERROR(VLOOKUP($A168, CDS3Y_bbg!AC$5:AD$241,2), -1)</f>
        <v>145.125</v>
      </c>
      <c r="AE168">
        <f>IFERROR(VLOOKUP($A168, CDS3Y_bbg!AD$5:AE$241,2), -1)</f>
        <v>41149</v>
      </c>
      <c r="AF168">
        <f>IFERROR(VLOOKUP($A168, CDS3Y_bbg!AE$5:AF$241,2), -1)</f>
        <v>-1</v>
      </c>
      <c r="AG168">
        <f>IFERROR(VLOOKUP($A168, CDS3Y_bbg!AF$5:AG$241,2), -1)</f>
        <v>42004</v>
      </c>
      <c r="AH168">
        <f>IFERROR(VLOOKUP($A168, CDS3Y_bbg!AG$5:AH$241,2), -1)</f>
        <v>-1</v>
      </c>
      <c r="AI168">
        <f>IFERROR(VLOOKUP($A168, CDS3Y_bbg!AH$5:AI$241,2), -1)</f>
        <v>-1</v>
      </c>
      <c r="AJ168">
        <f>IFERROR(VLOOKUP($A168, CDS3Y_bbg!AI$5:AJ$241,2), -1)</f>
        <v>-1</v>
      </c>
      <c r="AK168">
        <f>IFERROR(VLOOKUP($A168, CDS3Y_bbg!AJ$5:AK$241,2), -1)</f>
        <v>-1</v>
      </c>
      <c r="AL168">
        <f>IFERROR(VLOOKUP($A168, CDS3Y_bbg!AK$5:AL$241,2), -1)</f>
        <v>-1</v>
      </c>
      <c r="AM168">
        <f>IFERROR(VLOOKUP($A168, CDS3Y_bbg!AL$5:AM$241,2), -1)</f>
        <v>-1</v>
      </c>
      <c r="AN168">
        <f>IFERROR(VLOOKUP($A168, CDS3Y_bbg!AM$5:AN$241,2), -1)</f>
        <v>-1</v>
      </c>
      <c r="AO168">
        <f>IFERROR(VLOOKUP($A168, CDS3Y_bbg!AN$5:AO$241,2), -1)</f>
        <v>43424</v>
      </c>
      <c r="AP168">
        <f>IFERROR(VLOOKUP($A168, CDS3Y_bbg!AO$5:AP$241,2), -1)</f>
        <v>-1</v>
      </c>
      <c r="AQ168">
        <f>IFERROR(VLOOKUP($A168, CDS3Y_bbg!AP$5:AQ$241,2), -1)</f>
        <v>44625</v>
      </c>
      <c r="AR168">
        <f>IFERROR(VLOOKUP($A168, CDS3Y_bbg!AQ$5:AR$241,2), -1)</f>
        <v>-1</v>
      </c>
      <c r="AS168">
        <f>IFERROR(VLOOKUP($A168, CDS3Y_bbg!AR$5:AS$241,2), -1)</f>
        <v>44626</v>
      </c>
      <c r="AT168">
        <f>IFERROR(VLOOKUP($A168, CDS3Y_bbg!AS$5:AT$241,2), -1)</f>
        <v>22.35</v>
      </c>
      <c r="AU168">
        <f>IFERROR(VLOOKUP($A168, CDS3Y_bbg!AT$5:AU$241,2), -1)</f>
        <v>-1</v>
      </c>
      <c r="AV168">
        <f>IFERROR(VLOOKUP($A168, CDS3Y_bbg!AU$5:AV$241,2), -1)</f>
        <v>-1</v>
      </c>
      <c r="AW168">
        <f>IFERROR(VLOOKUP($A168, CDS3Y_bbg!AV$5:AW$241,2), -1)</f>
        <v>41863</v>
      </c>
      <c r="AX168">
        <f>IFERROR(VLOOKUP($A168, CDS3Y_bbg!AW$5:AX$241,2), -1)</f>
        <v>66.709999999999994</v>
      </c>
      <c r="AY168">
        <f>IFERROR(VLOOKUP($A168, CDS3Y_bbg!AX$5:AY$241,2), -1)</f>
        <v>43402</v>
      </c>
      <c r="AZ168">
        <f>IFERROR(VLOOKUP($A168, CDS3Y_bbg!AY$5:AZ$241,2), -1)</f>
        <v>134.71799999999999</v>
      </c>
      <c r="BA168">
        <f>IFERROR(VLOOKUP($A168, CDS3Y_bbg!AZ$5:BA$241,2), -1)</f>
        <v>-1</v>
      </c>
      <c r="BB168">
        <f>IFERROR(VLOOKUP($A168, CDS3Y_bbg!BA$5:BB$241,2), -1)</f>
        <v>-1</v>
      </c>
      <c r="BC168">
        <f>IFERROR(VLOOKUP($A168, CDS3Y_bbg!BB$5:BC$241,2), -1)</f>
        <v>41722</v>
      </c>
      <c r="BD168">
        <f>IFERROR(VLOOKUP($A168, CDS3Y_bbg!BC$5:BD$241,2), -1)</f>
        <v>-1</v>
      </c>
      <c r="BE168">
        <f>IFERROR(VLOOKUP($A168, CDS3Y_bbg!BD$5:BE$241,2), -1)</f>
        <v>-1</v>
      </c>
      <c r="BF168">
        <f>IFERROR(VLOOKUP($A168, CDS3Y_bbg!BE$5:BF$241,2), -1)</f>
        <v>-1</v>
      </c>
      <c r="BG168">
        <f>IFERROR(VLOOKUP($A168, CDS3Y_bbg!BF$5:BG$241,2), -1)</f>
        <v>-1</v>
      </c>
      <c r="BH168">
        <f>IFERROR(VLOOKUP($A168, CDS3Y_bbg!BG$5:BH$241,2), -1)</f>
        <v>-1</v>
      </c>
      <c r="BI168">
        <f>IFERROR(VLOOKUP($A168, CDS3Y_bbg!BH$5:BI$241,2), -1)</f>
        <v>43424</v>
      </c>
      <c r="BJ168">
        <f>IFERROR(VLOOKUP($A168, CDS3Y_bbg!BI$5:BJ$241,2), -1)</f>
        <v>-1</v>
      </c>
      <c r="BK168">
        <f>IFERROR(VLOOKUP($A168, CDS3Y_bbg!BJ$5:BK$241,2), -1)</f>
        <v>-1</v>
      </c>
      <c r="BL168">
        <f>IFERROR(VLOOKUP($A168, CDS3Y_bbg!BK$5:BL$241,2), -1)</f>
        <v>-1</v>
      </c>
      <c r="BM168">
        <f>IFERROR(VLOOKUP($A168, CDS3Y_bbg!BL$5:BM$241,2), -1)</f>
        <v>43424</v>
      </c>
      <c r="BN168">
        <f>IFERROR(VLOOKUP($A168, CDS3Y_bbg!BM$5:BN$241,2), -1)</f>
        <v>-1</v>
      </c>
      <c r="BO168">
        <f>IFERROR(VLOOKUP($A168, CDS3Y_bbg!BN$5:BO$241,2), -1)</f>
        <v>43426</v>
      </c>
      <c r="BP168">
        <f>IFERROR(VLOOKUP($A168, CDS3Y_bbg!BO$5:BP$241,2), -1)</f>
        <v>-1</v>
      </c>
      <c r="BQ168">
        <f>IFERROR(VLOOKUP($A168, CDS3Y_bbg!BP$5:BQ$241,2), -1)</f>
        <v>-1</v>
      </c>
      <c r="BR168">
        <f>IFERROR(VLOOKUP($A168, CDS3Y_bbg!BQ$5:BR$241,2), -1)</f>
        <v>-1</v>
      </c>
      <c r="BS168">
        <f>IFERROR(VLOOKUP($A168, CDS3Y_bbg!BR$5:BS$241,2), -1)</f>
        <v>43426</v>
      </c>
      <c r="BT168">
        <f>IFERROR(VLOOKUP($A168, CDS3Y_bbg!BS$5:BT$241,2), -1)</f>
        <v>-1</v>
      </c>
      <c r="BU168">
        <f>IFERROR(VLOOKUP($A168, CDS3Y_bbg!BT$5:BU$241,2), -1)</f>
        <v>-1</v>
      </c>
      <c r="BV168">
        <f>IFERROR(VLOOKUP($A168, CDS3Y_bbg!BU$5:BV$241,2), -1)</f>
        <v>-1</v>
      </c>
      <c r="BW168">
        <f>IFERROR(VLOOKUP($A168, CDS3Y_bbg!BV$5:BW$241,2), -1)</f>
        <v>41915</v>
      </c>
      <c r="BX168">
        <f>IFERROR(VLOOKUP($A168, CDS3Y_bbg!BW$5:BX$241,2), -1)</f>
        <v>55.93</v>
      </c>
      <c r="BY168">
        <f>IFERROR(VLOOKUP($A168, CDS3Y_bbg!BX$5:BY$241,2), -1)</f>
        <v>-1</v>
      </c>
      <c r="BZ168">
        <f>IFERROR(VLOOKUP($A168, CDS3Y_bbg!BY$5:BZ$241,2), -1)</f>
        <v>-1</v>
      </c>
      <c r="CA168">
        <f>IFERROR(VLOOKUP($A168, CDS3Y_bbg!BZ$5:CA$241,2), -1)</f>
        <v>41911</v>
      </c>
      <c r="CB168">
        <f>IFERROR(VLOOKUP($A168, CDS3Y_bbg!CA$5:CB$241,2), -1)</f>
        <v>74.081000000000003</v>
      </c>
      <c r="CC168">
        <f>IFERROR(VLOOKUP($A168, CDS3Y_bbg!CB$5:CC$241,2), -1)</f>
        <v>41912</v>
      </c>
      <c r="CD168">
        <f>IFERROR(VLOOKUP($A168, CDS3Y_bbg!CC$5:CD$241,2), -1)</f>
        <v>74.397999999999996</v>
      </c>
      <c r="CE168">
        <f>IFERROR(VLOOKUP($A168, CDS3Y_bbg!CD$5:CE$241,2), -1)</f>
        <v>43332</v>
      </c>
      <c r="CF168">
        <f>IFERROR(VLOOKUP($A168, CDS3Y_bbg!CE$5:CF$241,2), -1)</f>
        <v>42.71</v>
      </c>
      <c r="CG168">
        <f>IFERROR(VLOOKUP($A168, CDS3Y_bbg!CF$5:CG$241,2), -1)</f>
        <v>41893</v>
      </c>
      <c r="CH168">
        <f>IFERROR(VLOOKUP($A168, CDS3Y_bbg!CG$5:CH$241,2), -1)</f>
        <v>36.642000000000003</v>
      </c>
      <c r="CI168">
        <f>IFERROR(VLOOKUP($A168, CDS3Y_bbg!CH$5:CI$241,2), -1)</f>
        <v>-1</v>
      </c>
      <c r="CJ168">
        <f>IFERROR(VLOOKUP($A168, CDS3Y_bbg!CI$5:CJ$241,2), -1)</f>
        <v>-1</v>
      </c>
      <c r="CK168">
        <f>IFERROR(VLOOKUP($A168, CDS3Y_bbg!CJ$5:CK$241,2), -1)</f>
        <v>41844</v>
      </c>
      <c r="CL168">
        <f>IFERROR(VLOOKUP($A168, CDS3Y_bbg!CK$5:CL$241,2), -1)</f>
        <v>223.84</v>
      </c>
      <c r="CM168">
        <f>IFERROR(VLOOKUP($A168, CDS3Y_bbg!CL$5:CM$241,2), -1)</f>
        <v>-1</v>
      </c>
      <c r="CN168">
        <f>IFERROR(VLOOKUP($A168, CDS3Y_bbg!CM$5:CN$241,2), -1)</f>
        <v>-1</v>
      </c>
    </row>
    <row r="169" spans="1:92" x14ac:dyDescent="0.25">
      <c r="A169" s="1">
        <v>41639</v>
      </c>
      <c r="B169">
        <f>IFERROR(VLOOKUP($A169, CDS3Y_bbg!A$5:B$241,2), -1)</f>
        <v>139.33500000000001</v>
      </c>
      <c r="C169">
        <f>IFERROR(VLOOKUP($A169, CDS3Y_bbg!B$5:C$241,2), -1)</f>
        <v>41831</v>
      </c>
      <c r="D169">
        <f>IFERROR(VLOOKUP($A169, CDS3Y_bbg!C$5:D$241,2), -1)</f>
        <v>83.613</v>
      </c>
      <c r="E169">
        <f>IFERROR(VLOOKUP($A169, CDS3Y_bbg!D$5:E$241,2), -1)</f>
        <v>44895</v>
      </c>
      <c r="F169">
        <f>IFERROR(VLOOKUP($A169, CDS3Y_bbg!E$5:F$241,2), -1)</f>
        <v>54.537999999999997</v>
      </c>
      <c r="G169">
        <f>IFERROR(VLOOKUP($A169, CDS3Y_bbg!F$5:G$241,2), -1)</f>
        <v>40360</v>
      </c>
      <c r="H169">
        <f>IFERROR(VLOOKUP($A169, CDS3Y_bbg!G$5:H$241,2), -1)</f>
        <v>-1</v>
      </c>
      <c r="I169">
        <f>IFERROR(VLOOKUP($A169, CDS3Y_bbg!H$5:I$241,2), -1)</f>
        <v>44834</v>
      </c>
      <c r="J169">
        <f>IFERROR(VLOOKUP($A169, CDS3Y_bbg!I$5:J$241,2), -1)</f>
        <v>76.015000000000001</v>
      </c>
      <c r="K169">
        <f>IFERROR(VLOOKUP($A169, CDS3Y_bbg!J$5:K$241,2), -1)</f>
        <v>41819</v>
      </c>
      <c r="L169">
        <f>IFERROR(VLOOKUP($A169, CDS3Y_bbg!K$5:L$241,2), -1)</f>
        <v>293.745</v>
      </c>
      <c r="M169">
        <f>IFERROR(VLOOKUP($A169, CDS3Y_bbg!L$5:M$241,2), -1)</f>
        <v>40469</v>
      </c>
      <c r="N169">
        <f>IFERROR(VLOOKUP($A169, CDS3Y_bbg!M$5:N$241,2), -1)</f>
        <v>-1</v>
      </c>
      <c r="O169">
        <f>IFERROR(VLOOKUP($A169, CDS3Y_bbg!N$5:O$241,2), -1)</f>
        <v>40289</v>
      </c>
      <c r="P169">
        <f>IFERROR(VLOOKUP($A169, CDS3Y_bbg!O$5:P$241,2), -1)</f>
        <v>-1</v>
      </c>
      <c r="Q169">
        <f>IFERROR(VLOOKUP($A169, CDS3Y_bbg!P$5:Q$241,2), -1)</f>
        <v>44377</v>
      </c>
      <c r="R169">
        <f>IFERROR(VLOOKUP($A169, CDS3Y_bbg!Q$5:R$241,2), -1)</f>
        <v>51</v>
      </c>
      <c r="S169">
        <f>IFERROR(VLOOKUP($A169, CDS3Y_bbg!R$5:S$241,2), -1)</f>
        <v>43337</v>
      </c>
      <c r="T169">
        <f>IFERROR(VLOOKUP($A169, CDS3Y_bbg!S$5:T$241,2), -1)</f>
        <v>53.704999999999998</v>
      </c>
      <c r="U169">
        <f>IFERROR(VLOOKUP($A169, CDS3Y_bbg!T$5:U$241,2), -1)</f>
        <v>42062</v>
      </c>
      <c r="V169">
        <f>IFERROR(VLOOKUP($A169, CDS3Y_bbg!U$5:V$241,2), -1)</f>
        <v>43.372</v>
      </c>
      <c r="W169">
        <f>IFERROR(VLOOKUP($A169, CDS3Y_bbg!V$5:W$241,2), -1)</f>
        <v>42283</v>
      </c>
      <c r="X169">
        <f>IFERROR(VLOOKUP($A169, CDS3Y_bbg!W$5:X$241,2), -1)</f>
        <v>128.40799999999999</v>
      </c>
      <c r="Y169">
        <f>IFERROR(VLOOKUP($A169, CDS3Y_bbg!X$5:Y$241,2), -1)</f>
        <v>44468</v>
      </c>
      <c r="Z169">
        <f>IFERROR(VLOOKUP($A169, CDS3Y_bbg!Y$5:Z$241,2), -1)</f>
        <v>143.23500000000001</v>
      </c>
      <c r="AA169">
        <f>IFERROR(VLOOKUP($A169, CDS3Y_bbg!Z$5:AA$241,2), -1)</f>
        <v>40481</v>
      </c>
      <c r="AB169">
        <f>IFERROR(VLOOKUP($A169, CDS3Y_bbg!AA$5:AB$241,2), -1)</f>
        <v>-1</v>
      </c>
      <c r="AC169">
        <f>IFERROR(VLOOKUP($A169, CDS3Y_bbg!AB$5:AC$241,2), -1)</f>
        <v>42676</v>
      </c>
      <c r="AD169">
        <f>IFERROR(VLOOKUP($A169, CDS3Y_bbg!AC$5:AD$241,2), -1)</f>
        <v>145.964</v>
      </c>
      <c r="AE169">
        <f>IFERROR(VLOOKUP($A169, CDS3Y_bbg!AD$5:AE$241,2), -1)</f>
        <v>41149</v>
      </c>
      <c r="AF169">
        <f>IFERROR(VLOOKUP($A169, CDS3Y_bbg!AE$5:AF$241,2), -1)</f>
        <v>-1</v>
      </c>
      <c r="AG169">
        <f>IFERROR(VLOOKUP($A169, CDS3Y_bbg!AF$5:AG$241,2), -1)</f>
        <v>42004</v>
      </c>
      <c r="AH169">
        <f>IFERROR(VLOOKUP($A169, CDS3Y_bbg!AG$5:AH$241,2), -1)</f>
        <v>-1</v>
      </c>
      <c r="AI169">
        <f>IFERROR(VLOOKUP($A169, CDS3Y_bbg!AH$5:AI$241,2), -1)</f>
        <v>-1</v>
      </c>
      <c r="AJ169">
        <f>IFERROR(VLOOKUP($A169, CDS3Y_bbg!AI$5:AJ$241,2), -1)</f>
        <v>-1</v>
      </c>
      <c r="AK169">
        <f>IFERROR(VLOOKUP($A169, CDS3Y_bbg!AJ$5:AK$241,2), -1)</f>
        <v>-1</v>
      </c>
      <c r="AL169">
        <f>IFERROR(VLOOKUP($A169, CDS3Y_bbg!AK$5:AL$241,2), -1)</f>
        <v>-1</v>
      </c>
      <c r="AM169">
        <f>IFERROR(VLOOKUP($A169, CDS3Y_bbg!AL$5:AM$241,2), -1)</f>
        <v>-1</v>
      </c>
      <c r="AN169">
        <f>IFERROR(VLOOKUP($A169, CDS3Y_bbg!AM$5:AN$241,2), -1)</f>
        <v>-1</v>
      </c>
      <c r="AO169">
        <f>IFERROR(VLOOKUP($A169, CDS3Y_bbg!AN$5:AO$241,2), -1)</f>
        <v>43424</v>
      </c>
      <c r="AP169">
        <f>IFERROR(VLOOKUP($A169, CDS3Y_bbg!AO$5:AP$241,2), -1)</f>
        <v>-1</v>
      </c>
      <c r="AQ169">
        <f>IFERROR(VLOOKUP($A169, CDS3Y_bbg!AP$5:AQ$241,2), -1)</f>
        <v>44625</v>
      </c>
      <c r="AR169">
        <f>IFERROR(VLOOKUP($A169, CDS3Y_bbg!AQ$5:AR$241,2), -1)</f>
        <v>-1</v>
      </c>
      <c r="AS169">
        <f>IFERROR(VLOOKUP($A169, CDS3Y_bbg!AR$5:AS$241,2), -1)</f>
        <v>44626</v>
      </c>
      <c r="AT169">
        <f>IFERROR(VLOOKUP($A169, CDS3Y_bbg!AS$5:AT$241,2), -1)</f>
        <v>22.35</v>
      </c>
      <c r="AU169">
        <f>IFERROR(VLOOKUP($A169, CDS3Y_bbg!AT$5:AU$241,2), -1)</f>
        <v>-1</v>
      </c>
      <c r="AV169">
        <f>IFERROR(VLOOKUP($A169, CDS3Y_bbg!AU$5:AV$241,2), -1)</f>
        <v>-1</v>
      </c>
      <c r="AW169">
        <f>IFERROR(VLOOKUP($A169, CDS3Y_bbg!AV$5:AW$241,2), -1)</f>
        <v>41863</v>
      </c>
      <c r="AX169">
        <f>IFERROR(VLOOKUP($A169, CDS3Y_bbg!AW$5:AX$241,2), -1)</f>
        <v>58.731000000000002</v>
      </c>
      <c r="AY169">
        <f>IFERROR(VLOOKUP($A169, CDS3Y_bbg!AX$5:AY$241,2), -1)</f>
        <v>43402</v>
      </c>
      <c r="AZ169">
        <f>IFERROR(VLOOKUP($A169, CDS3Y_bbg!AY$5:AZ$241,2), -1)</f>
        <v>134.71799999999999</v>
      </c>
      <c r="BA169">
        <f>IFERROR(VLOOKUP($A169, CDS3Y_bbg!AZ$5:BA$241,2), -1)</f>
        <v>-1</v>
      </c>
      <c r="BB169">
        <f>IFERROR(VLOOKUP($A169, CDS3Y_bbg!BA$5:BB$241,2), -1)</f>
        <v>-1</v>
      </c>
      <c r="BC169">
        <f>IFERROR(VLOOKUP($A169, CDS3Y_bbg!BB$5:BC$241,2), -1)</f>
        <v>41722</v>
      </c>
      <c r="BD169">
        <f>IFERROR(VLOOKUP($A169, CDS3Y_bbg!BC$5:BD$241,2), -1)</f>
        <v>-1</v>
      </c>
      <c r="BE169">
        <f>IFERROR(VLOOKUP($A169, CDS3Y_bbg!BD$5:BE$241,2), -1)</f>
        <v>-1</v>
      </c>
      <c r="BF169">
        <f>IFERROR(VLOOKUP($A169, CDS3Y_bbg!BE$5:BF$241,2), -1)</f>
        <v>-1</v>
      </c>
      <c r="BG169">
        <f>IFERROR(VLOOKUP($A169, CDS3Y_bbg!BF$5:BG$241,2), -1)</f>
        <v>-1</v>
      </c>
      <c r="BH169">
        <f>IFERROR(VLOOKUP($A169, CDS3Y_bbg!BG$5:BH$241,2), -1)</f>
        <v>-1</v>
      </c>
      <c r="BI169">
        <f>IFERROR(VLOOKUP($A169, CDS3Y_bbg!BH$5:BI$241,2), -1)</f>
        <v>43424</v>
      </c>
      <c r="BJ169">
        <f>IFERROR(VLOOKUP($A169, CDS3Y_bbg!BI$5:BJ$241,2), -1)</f>
        <v>-1</v>
      </c>
      <c r="BK169">
        <f>IFERROR(VLOOKUP($A169, CDS3Y_bbg!BJ$5:BK$241,2), -1)</f>
        <v>-1</v>
      </c>
      <c r="BL169">
        <f>IFERROR(VLOOKUP($A169, CDS3Y_bbg!BK$5:BL$241,2), -1)</f>
        <v>-1</v>
      </c>
      <c r="BM169">
        <f>IFERROR(VLOOKUP($A169, CDS3Y_bbg!BL$5:BM$241,2), -1)</f>
        <v>43424</v>
      </c>
      <c r="BN169">
        <f>IFERROR(VLOOKUP($A169, CDS3Y_bbg!BM$5:BN$241,2), -1)</f>
        <v>-1</v>
      </c>
      <c r="BO169">
        <f>IFERROR(VLOOKUP($A169, CDS3Y_bbg!BN$5:BO$241,2), -1)</f>
        <v>43426</v>
      </c>
      <c r="BP169">
        <f>IFERROR(VLOOKUP($A169, CDS3Y_bbg!BO$5:BP$241,2), -1)</f>
        <v>-1</v>
      </c>
      <c r="BQ169">
        <f>IFERROR(VLOOKUP($A169, CDS3Y_bbg!BP$5:BQ$241,2), -1)</f>
        <v>-1</v>
      </c>
      <c r="BR169">
        <f>IFERROR(VLOOKUP($A169, CDS3Y_bbg!BQ$5:BR$241,2), -1)</f>
        <v>-1</v>
      </c>
      <c r="BS169">
        <f>IFERROR(VLOOKUP($A169, CDS3Y_bbg!BR$5:BS$241,2), -1)</f>
        <v>43426</v>
      </c>
      <c r="BT169">
        <f>IFERROR(VLOOKUP($A169, CDS3Y_bbg!BS$5:BT$241,2), -1)</f>
        <v>-1</v>
      </c>
      <c r="BU169">
        <f>IFERROR(VLOOKUP($A169, CDS3Y_bbg!BT$5:BU$241,2), -1)</f>
        <v>-1</v>
      </c>
      <c r="BV169">
        <f>IFERROR(VLOOKUP($A169, CDS3Y_bbg!BU$5:BV$241,2), -1)</f>
        <v>-1</v>
      </c>
      <c r="BW169">
        <f>IFERROR(VLOOKUP($A169, CDS3Y_bbg!BV$5:BW$241,2), -1)</f>
        <v>41915</v>
      </c>
      <c r="BX169">
        <f>IFERROR(VLOOKUP($A169, CDS3Y_bbg!BW$5:BX$241,2), -1)</f>
        <v>55.93</v>
      </c>
      <c r="BY169">
        <f>IFERROR(VLOOKUP($A169, CDS3Y_bbg!BX$5:BY$241,2), -1)</f>
        <v>-1</v>
      </c>
      <c r="BZ169">
        <f>IFERROR(VLOOKUP($A169, CDS3Y_bbg!BY$5:BZ$241,2), -1)</f>
        <v>-1</v>
      </c>
      <c r="CA169">
        <f>IFERROR(VLOOKUP($A169, CDS3Y_bbg!BZ$5:CA$241,2), -1)</f>
        <v>41911</v>
      </c>
      <c r="CB169">
        <f>IFERROR(VLOOKUP($A169, CDS3Y_bbg!CA$5:CB$241,2), -1)</f>
        <v>71.703000000000003</v>
      </c>
      <c r="CC169">
        <f>IFERROR(VLOOKUP($A169, CDS3Y_bbg!CB$5:CC$241,2), -1)</f>
        <v>41912</v>
      </c>
      <c r="CD169">
        <f>IFERROR(VLOOKUP($A169, CDS3Y_bbg!CC$5:CD$241,2), -1)</f>
        <v>71.415999999999997</v>
      </c>
      <c r="CE169">
        <f>IFERROR(VLOOKUP($A169, CDS3Y_bbg!CD$5:CE$241,2), -1)</f>
        <v>43332</v>
      </c>
      <c r="CF169">
        <f>IFERROR(VLOOKUP($A169, CDS3Y_bbg!CE$5:CF$241,2), -1)</f>
        <v>42.63</v>
      </c>
      <c r="CG169">
        <f>IFERROR(VLOOKUP($A169, CDS3Y_bbg!CF$5:CG$241,2), -1)</f>
        <v>41893</v>
      </c>
      <c r="CH169">
        <f>IFERROR(VLOOKUP($A169, CDS3Y_bbg!CG$5:CH$241,2), -1)</f>
        <v>36.414000000000001</v>
      </c>
      <c r="CI169">
        <f>IFERROR(VLOOKUP($A169, CDS3Y_bbg!CH$5:CI$241,2), -1)</f>
        <v>-1</v>
      </c>
      <c r="CJ169">
        <f>IFERROR(VLOOKUP($A169, CDS3Y_bbg!CI$5:CJ$241,2), -1)</f>
        <v>-1</v>
      </c>
      <c r="CK169">
        <f>IFERROR(VLOOKUP($A169, CDS3Y_bbg!CJ$5:CK$241,2), -1)</f>
        <v>41844</v>
      </c>
      <c r="CL169">
        <f>IFERROR(VLOOKUP($A169, CDS3Y_bbg!CK$5:CL$241,2), -1)</f>
        <v>220.22</v>
      </c>
      <c r="CM169">
        <f>IFERROR(VLOOKUP($A169, CDS3Y_bbg!CL$5:CM$241,2), -1)</f>
        <v>-1</v>
      </c>
      <c r="CN169">
        <f>IFERROR(VLOOKUP($A169, CDS3Y_bbg!CM$5:CN$241,2), -1)</f>
        <v>-1</v>
      </c>
    </row>
    <row r="170" spans="1:92" x14ac:dyDescent="0.25">
      <c r="A170" s="1">
        <v>41670</v>
      </c>
      <c r="B170">
        <f>IFERROR(VLOOKUP($A170, CDS3Y_bbg!A$5:B$241,2), -1)</f>
        <v>148.589</v>
      </c>
      <c r="C170">
        <f>IFERROR(VLOOKUP($A170, CDS3Y_bbg!B$5:C$241,2), -1)</f>
        <v>41831</v>
      </c>
      <c r="D170">
        <f>IFERROR(VLOOKUP($A170, CDS3Y_bbg!C$5:D$241,2), -1)</f>
        <v>90.653000000000006</v>
      </c>
      <c r="E170">
        <f>IFERROR(VLOOKUP($A170, CDS3Y_bbg!D$5:E$241,2), -1)</f>
        <v>44895</v>
      </c>
      <c r="F170">
        <f>IFERROR(VLOOKUP($A170, CDS3Y_bbg!E$5:F$241,2), -1)</f>
        <v>59.96</v>
      </c>
      <c r="G170">
        <f>IFERROR(VLOOKUP($A170, CDS3Y_bbg!F$5:G$241,2), -1)</f>
        <v>40360</v>
      </c>
      <c r="H170">
        <f>IFERROR(VLOOKUP($A170, CDS3Y_bbg!G$5:H$241,2), -1)</f>
        <v>-1</v>
      </c>
      <c r="I170">
        <f>IFERROR(VLOOKUP($A170, CDS3Y_bbg!H$5:I$241,2), -1)</f>
        <v>44834</v>
      </c>
      <c r="J170">
        <f>IFERROR(VLOOKUP($A170, CDS3Y_bbg!I$5:J$241,2), -1)</f>
        <v>88.177999999999997</v>
      </c>
      <c r="K170">
        <f>IFERROR(VLOOKUP($A170, CDS3Y_bbg!J$5:K$241,2), -1)</f>
        <v>41819</v>
      </c>
      <c r="L170">
        <f>IFERROR(VLOOKUP($A170, CDS3Y_bbg!K$5:L$241,2), -1)</f>
        <v>290.70299999999997</v>
      </c>
      <c r="M170">
        <f>IFERROR(VLOOKUP($A170, CDS3Y_bbg!L$5:M$241,2), -1)</f>
        <v>40469</v>
      </c>
      <c r="N170">
        <f>IFERROR(VLOOKUP($A170, CDS3Y_bbg!M$5:N$241,2), -1)</f>
        <v>-1</v>
      </c>
      <c r="O170">
        <f>IFERROR(VLOOKUP($A170, CDS3Y_bbg!N$5:O$241,2), -1)</f>
        <v>40289</v>
      </c>
      <c r="P170">
        <f>IFERROR(VLOOKUP($A170, CDS3Y_bbg!O$5:P$241,2), -1)</f>
        <v>-1</v>
      </c>
      <c r="Q170">
        <f>IFERROR(VLOOKUP($A170, CDS3Y_bbg!P$5:Q$241,2), -1)</f>
        <v>44377</v>
      </c>
      <c r="R170">
        <f>IFERROR(VLOOKUP($A170, CDS3Y_bbg!Q$5:R$241,2), -1)</f>
        <v>66.709999999999994</v>
      </c>
      <c r="S170">
        <f>IFERROR(VLOOKUP($A170, CDS3Y_bbg!R$5:S$241,2), -1)</f>
        <v>43337</v>
      </c>
      <c r="T170">
        <f>IFERROR(VLOOKUP($A170, CDS3Y_bbg!S$5:T$241,2), -1)</f>
        <v>53.704999999999998</v>
      </c>
      <c r="U170">
        <f>IFERROR(VLOOKUP($A170, CDS3Y_bbg!T$5:U$241,2), -1)</f>
        <v>42062</v>
      </c>
      <c r="V170">
        <f>IFERROR(VLOOKUP($A170, CDS3Y_bbg!U$5:V$241,2), -1)</f>
        <v>50.45</v>
      </c>
      <c r="W170">
        <f>IFERROR(VLOOKUP($A170, CDS3Y_bbg!V$5:W$241,2), -1)</f>
        <v>42283</v>
      </c>
      <c r="X170">
        <f>IFERROR(VLOOKUP($A170, CDS3Y_bbg!W$5:X$241,2), -1)</f>
        <v>151.68899999999999</v>
      </c>
      <c r="Y170">
        <f>IFERROR(VLOOKUP($A170, CDS3Y_bbg!X$5:Y$241,2), -1)</f>
        <v>44468</v>
      </c>
      <c r="Z170">
        <f>IFERROR(VLOOKUP($A170, CDS3Y_bbg!Y$5:Z$241,2), -1)</f>
        <v>177.06100000000001</v>
      </c>
      <c r="AA170">
        <f>IFERROR(VLOOKUP($A170, CDS3Y_bbg!Z$5:AA$241,2), -1)</f>
        <v>40481</v>
      </c>
      <c r="AB170">
        <f>IFERROR(VLOOKUP($A170, CDS3Y_bbg!AA$5:AB$241,2), -1)</f>
        <v>-1</v>
      </c>
      <c r="AC170">
        <f>IFERROR(VLOOKUP($A170, CDS3Y_bbg!AB$5:AC$241,2), -1)</f>
        <v>42676</v>
      </c>
      <c r="AD170">
        <f>IFERROR(VLOOKUP($A170, CDS3Y_bbg!AC$5:AD$241,2), -1)</f>
        <v>221.84299999999999</v>
      </c>
      <c r="AE170">
        <f>IFERROR(VLOOKUP($A170, CDS3Y_bbg!AD$5:AE$241,2), -1)</f>
        <v>41149</v>
      </c>
      <c r="AF170">
        <f>IFERROR(VLOOKUP($A170, CDS3Y_bbg!AE$5:AF$241,2), -1)</f>
        <v>-1</v>
      </c>
      <c r="AG170">
        <f>IFERROR(VLOOKUP($A170, CDS3Y_bbg!AF$5:AG$241,2), -1)</f>
        <v>42004</v>
      </c>
      <c r="AH170">
        <f>IFERROR(VLOOKUP($A170, CDS3Y_bbg!AG$5:AH$241,2), -1)</f>
        <v>-1</v>
      </c>
      <c r="AI170">
        <f>IFERROR(VLOOKUP($A170, CDS3Y_bbg!AH$5:AI$241,2), -1)</f>
        <v>-1</v>
      </c>
      <c r="AJ170">
        <f>IFERROR(VLOOKUP($A170, CDS3Y_bbg!AI$5:AJ$241,2), -1)</f>
        <v>-1</v>
      </c>
      <c r="AK170">
        <f>IFERROR(VLOOKUP($A170, CDS3Y_bbg!AJ$5:AK$241,2), -1)</f>
        <v>-1</v>
      </c>
      <c r="AL170">
        <f>IFERROR(VLOOKUP($A170, CDS3Y_bbg!AK$5:AL$241,2), -1)</f>
        <v>-1</v>
      </c>
      <c r="AM170">
        <f>IFERROR(VLOOKUP($A170, CDS3Y_bbg!AL$5:AM$241,2), -1)</f>
        <v>-1</v>
      </c>
      <c r="AN170">
        <f>IFERROR(VLOOKUP($A170, CDS3Y_bbg!AM$5:AN$241,2), -1)</f>
        <v>-1</v>
      </c>
      <c r="AO170">
        <f>IFERROR(VLOOKUP($A170, CDS3Y_bbg!AN$5:AO$241,2), -1)</f>
        <v>43424</v>
      </c>
      <c r="AP170">
        <f>IFERROR(VLOOKUP($A170, CDS3Y_bbg!AO$5:AP$241,2), -1)</f>
        <v>-1</v>
      </c>
      <c r="AQ170">
        <f>IFERROR(VLOOKUP($A170, CDS3Y_bbg!AP$5:AQ$241,2), -1)</f>
        <v>44625</v>
      </c>
      <c r="AR170">
        <f>IFERROR(VLOOKUP($A170, CDS3Y_bbg!AQ$5:AR$241,2), -1)</f>
        <v>-1</v>
      </c>
      <c r="AS170">
        <f>IFERROR(VLOOKUP($A170, CDS3Y_bbg!AR$5:AS$241,2), -1)</f>
        <v>44626</v>
      </c>
      <c r="AT170">
        <f>IFERROR(VLOOKUP($A170, CDS3Y_bbg!AS$5:AT$241,2), -1)</f>
        <v>22.35</v>
      </c>
      <c r="AU170">
        <f>IFERROR(VLOOKUP($A170, CDS3Y_bbg!AT$5:AU$241,2), -1)</f>
        <v>-1</v>
      </c>
      <c r="AV170">
        <f>IFERROR(VLOOKUP($A170, CDS3Y_bbg!AU$5:AV$241,2), -1)</f>
        <v>-1</v>
      </c>
      <c r="AW170">
        <f>IFERROR(VLOOKUP($A170, CDS3Y_bbg!AV$5:AW$241,2), -1)</f>
        <v>41863</v>
      </c>
      <c r="AX170">
        <f>IFERROR(VLOOKUP($A170, CDS3Y_bbg!AW$5:AX$241,2), -1)</f>
        <v>52.918999999999997</v>
      </c>
      <c r="AY170">
        <f>IFERROR(VLOOKUP($A170, CDS3Y_bbg!AX$5:AY$241,2), -1)</f>
        <v>43402</v>
      </c>
      <c r="AZ170">
        <f>IFERROR(VLOOKUP($A170, CDS3Y_bbg!AY$5:AZ$241,2), -1)</f>
        <v>134.71799999999999</v>
      </c>
      <c r="BA170">
        <f>IFERROR(VLOOKUP($A170, CDS3Y_bbg!AZ$5:BA$241,2), -1)</f>
        <v>-1</v>
      </c>
      <c r="BB170">
        <f>IFERROR(VLOOKUP($A170, CDS3Y_bbg!BA$5:BB$241,2), -1)</f>
        <v>-1</v>
      </c>
      <c r="BC170">
        <f>IFERROR(VLOOKUP($A170, CDS3Y_bbg!BB$5:BC$241,2), -1)</f>
        <v>41722</v>
      </c>
      <c r="BD170">
        <f>IFERROR(VLOOKUP($A170, CDS3Y_bbg!BC$5:BD$241,2), -1)</f>
        <v>-1</v>
      </c>
      <c r="BE170">
        <f>IFERROR(VLOOKUP($A170, CDS3Y_bbg!BD$5:BE$241,2), -1)</f>
        <v>-1</v>
      </c>
      <c r="BF170">
        <f>IFERROR(VLOOKUP($A170, CDS3Y_bbg!BE$5:BF$241,2), -1)</f>
        <v>-1</v>
      </c>
      <c r="BG170">
        <f>IFERROR(VLOOKUP($A170, CDS3Y_bbg!BF$5:BG$241,2), -1)</f>
        <v>-1</v>
      </c>
      <c r="BH170">
        <f>IFERROR(VLOOKUP($A170, CDS3Y_bbg!BG$5:BH$241,2), -1)</f>
        <v>-1</v>
      </c>
      <c r="BI170">
        <f>IFERROR(VLOOKUP($A170, CDS3Y_bbg!BH$5:BI$241,2), -1)</f>
        <v>43424</v>
      </c>
      <c r="BJ170">
        <f>IFERROR(VLOOKUP($A170, CDS3Y_bbg!BI$5:BJ$241,2), -1)</f>
        <v>-1</v>
      </c>
      <c r="BK170">
        <f>IFERROR(VLOOKUP($A170, CDS3Y_bbg!BJ$5:BK$241,2), -1)</f>
        <v>-1</v>
      </c>
      <c r="BL170">
        <f>IFERROR(VLOOKUP($A170, CDS3Y_bbg!BK$5:BL$241,2), -1)</f>
        <v>-1</v>
      </c>
      <c r="BM170">
        <f>IFERROR(VLOOKUP($A170, CDS3Y_bbg!BL$5:BM$241,2), -1)</f>
        <v>43424</v>
      </c>
      <c r="BN170">
        <f>IFERROR(VLOOKUP($A170, CDS3Y_bbg!BM$5:BN$241,2), -1)</f>
        <v>-1</v>
      </c>
      <c r="BO170">
        <f>IFERROR(VLOOKUP($A170, CDS3Y_bbg!BN$5:BO$241,2), -1)</f>
        <v>43426</v>
      </c>
      <c r="BP170">
        <f>IFERROR(VLOOKUP($A170, CDS3Y_bbg!BO$5:BP$241,2), -1)</f>
        <v>-1</v>
      </c>
      <c r="BQ170">
        <f>IFERROR(VLOOKUP($A170, CDS3Y_bbg!BP$5:BQ$241,2), -1)</f>
        <v>-1</v>
      </c>
      <c r="BR170">
        <f>IFERROR(VLOOKUP($A170, CDS3Y_bbg!BQ$5:BR$241,2), -1)</f>
        <v>-1</v>
      </c>
      <c r="BS170">
        <f>IFERROR(VLOOKUP($A170, CDS3Y_bbg!BR$5:BS$241,2), -1)</f>
        <v>43426</v>
      </c>
      <c r="BT170">
        <f>IFERROR(VLOOKUP($A170, CDS3Y_bbg!BS$5:BT$241,2), -1)</f>
        <v>-1</v>
      </c>
      <c r="BU170">
        <f>IFERROR(VLOOKUP($A170, CDS3Y_bbg!BT$5:BU$241,2), -1)</f>
        <v>-1</v>
      </c>
      <c r="BV170">
        <f>IFERROR(VLOOKUP($A170, CDS3Y_bbg!BU$5:BV$241,2), -1)</f>
        <v>-1</v>
      </c>
      <c r="BW170">
        <f>IFERROR(VLOOKUP($A170, CDS3Y_bbg!BV$5:BW$241,2), -1)</f>
        <v>41915</v>
      </c>
      <c r="BX170">
        <f>IFERROR(VLOOKUP($A170, CDS3Y_bbg!BW$5:BX$241,2), -1)</f>
        <v>41.767000000000003</v>
      </c>
      <c r="BY170">
        <f>IFERROR(VLOOKUP($A170, CDS3Y_bbg!BX$5:BY$241,2), -1)</f>
        <v>-1</v>
      </c>
      <c r="BZ170">
        <f>IFERROR(VLOOKUP($A170, CDS3Y_bbg!BY$5:BZ$241,2), -1)</f>
        <v>-1</v>
      </c>
      <c r="CA170">
        <f>IFERROR(VLOOKUP($A170, CDS3Y_bbg!BZ$5:CA$241,2), -1)</f>
        <v>41911</v>
      </c>
      <c r="CB170">
        <f>IFERROR(VLOOKUP($A170, CDS3Y_bbg!CA$5:CB$241,2), -1)</f>
        <v>76.622</v>
      </c>
      <c r="CC170">
        <f>IFERROR(VLOOKUP($A170, CDS3Y_bbg!CB$5:CC$241,2), -1)</f>
        <v>41912</v>
      </c>
      <c r="CD170">
        <f>IFERROR(VLOOKUP($A170, CDS3Y_bbg!CC$5:CD$241,2), -1)</f>
        <v>66.263999999999996</v>
      </c>
      <c r="CE170">
        <f>IFERROR(VLOOKUP($A170, CDS3Y_bbg!CD$5:CE$241,2), -1)</f>
        <v>43332</v>
      </c>
      <c r="CF170">
        <f>IFERROR(VLOOKUP($A170, CDS3Y_bbg!CE$5:CF$241,2), -1)</f>
        <v>45.417999999999999</v>
      </c>
      <c r="CG170">
        <f>IFERROR(VLOOKUP($A170, CDS3Y_bbg!CF$5:CG$241,2), -1)</f>
        <v>41893</v>
      </c>
      <c r="CH170">
        <f>IFERROR(VLOOKUP($A170, CDS3Y_bbg!CG$5:CH$241,2), -1)</f>
        <v>36.076000000000001</v>
      </c>
      <c r="CI170">
        <f>IFERROR(VLOOKUP($A170, CDS3Y_bbg!CH$5:CI$241,2), -1)</f>
        <v>-1</v>
      </c>
      <c r="CJ170">
        <f>IFERROR(VLOOKUP($A170, CDS3Y_bbg!CI$5:CJ$241,2), -1)</f>
        <v>-1</v>
      </c>
      <c r="CK170">
        <f>IFERROR(VLOOKUP($A170, CDS3Y_bbg!CJ$5:CK$241,2), -1)</f>
        <v>41844</v>
      </c>
      <c r="CL170">
        <f>IFERROR(VLOOKUP($A170, CDS3Y_bbg!CK$5:CL$241,2), -1)</f>
        <v>230.79900000000001</v>
      </c>
      <c r="CM170">
        <f>IFERROR(VLOOKUP($A170, CDS3Y_bbg!CL$5:CM$241,2), -1)</f>
        <v>-1</v>
      </c>
      <c r="CN170">
        <f>IFERROR(VLOOKUP($A170, CDS3Y_bbg!CM$5:CN$241,2), -1)</f>
        <v>-1</v>
      </c>
    </row>
    <row r="171" spans="1:92" x14ac:dyDescent="0.25">
      <c r="A171" s="1">
        <v>41698</v>
      </c>
      <c r="B171">
        <f>IFERROR(VLOOKUP($A171, CDS3Y_bbg!A$5:B$241,2), -1)</f>
        <v>113.307</v>
      </c>
      <c r="C171">
        <f>IFERROR(VLOOKUP($A171, CDS3Y_bbg!B$5:C$241,2), -1)</f>
        <v>41831</v>
      </c>
      <c r="D171">
        <f>IFERROR(VLOOKUP($A171, CDS3Y_bbg!C$5:D$241,2), -1)</f>
        <v>87.606999999999999</v>
      </c>
      <c r="E171">
        <f>IFERROR(VLOOKUP($A171, CDS3Y_bbg!D$5:E$241,2), -1)</f>
        <v>44895</v>
      </c>
      <c r="F171">
        <f>IFERROR(VLOOKUP($A171, CDS3Y_bbg!E$5:F$241,2), -1)</f>
        <v>51.389000000000003</v>
      </c>
      <c r="G171">
        <f>IFERROR(VLOOKUP($A171, CDS3Y_bbg!F$5:G$241,2), -1)</f>
        <v>40360</v>
      </c>
      <c r="H171">
        <f>IFERROR(VLOOKUP($A171, CDS3Y_bbg!G$5:H$241,2), -1)</f>
        <v>-1</v>
      </c>
      <c r="I171">
        <f>IFERROR(VLOOKUP($A171, CDS3Y_bbg!H$5:I$241,2), -1)</f>
        <v>44834</v>
      </c>
      <c r="J171">
        <f>IFERROR(VLOOKUP($A171, CDS3Y_bbg!I$5:J$241,2), -1)</f>
        <v>72.536000000000001</v>
      </c>
      <c r="K171">
        <f>IFERROR(VLOOKUP($A171, CDS3Y_bbg!J$5:K$241,2), -1)</f>
        <v>41819</v>
      </c>
      <c r="L171">
        <f>IFERROR(VLOOKUP($A171, CDS3Y_bbg!K$5:L$241,2), -1)</f>
        <v>260.209</v>
      </c>
      <c r="M171">
        <f>IFERROR(VLOOKUP($A171, CDS3Y_bbg!L$5:M$241,2), -1)</f>
        <v>40469</v>
      </c>
      <c r="N171">
        <f>IFERROR(VLOOKUP($A171, CDS3Y_bbg!M$5:N$241,2), -1)</f>
        <v>-1</v>
      </c>
      <c r="O171">
        <f>IFERROR(VLOOKUP($A171, CDS3Y_bbg!N$5:O$241,2), -1)</f>
        <v>40289</v>
      </c>
      <c r="P171">
        <f>IFERROR(VLOOKUP($A171, CDS3Y_bbg!O$5:P$241,2), -1)</f>
        <v>-1</v>
      </c>
      <c r="Q171">
        <f>IFERROR(VLOOKUP($A171, CDS3Y_bbg!P$5:Q$241,2), -1)</f>
        <v>44377</v>
      </c>
      <c r="R171">
        <f>IFERROR(VLOOKUP($A171, CDS3Y_bbg!Q$5:R$241,2), -1)</f>
        <v>50.895000000000003</v>
      </c>
      <c r="S171">
        <f>IFERROR(VLOOKUP($A171, CDS3Y_bbg!R$5:S$241,2), -1)</f>
        <v>43337</v>
      </c>
      <c r="T171">
        <f>IFERROR(VLOOKUP($A171, CDS3Y_bbg!S$5:T$241,2), -1)</f>
        <v>53.704999999999998</v>
      </c>
      <c r="U171">
        <f>IFERROR(VLOOKUP($A171, CDS3Y_bbg!T$5:U$241,2), -1)</f>
        <v>42062</v>
      </c>
      <c r="V171">
        <f>IFERROR(VLOOKUP($A171, CDS3Y_bbg!U$5:V$241,2), -1)</f>
        <v>40.295999999999999</v>
      </c>
      <c r="W171">
        <f>IFERROR(VLOOKUP($A171, CDS3Y_bbg!V$5:W$241,2), -1)</f>
        <v>42283</v>
      </c>
      <c r="X171">
        <f>IFERROR(VLOOKUP($A171, CDS3Y_bbg!W$5:X$241,2), -1)</f>
        <v>152.684</v>
      </c>
      <c r="Y171">
        <f>IFERROR(VLOOKUP($A171, CDS3Y_bbg!X$5:Y$241,2), -1)</f>
        <v>44468</v>
      </c>
      <c r="Z171">
        <f>IFERROR(VLOOKUP($A171, CDS3Y_bbg!Y$5:Z$241,2), -1)</f>
        <v>147.178</v>
      </c>
      <c r="AA171">
        <f>IFERROR(VLOOKUP($A171, CDS3Y_bbg!Z$5:AA$241,2), -1)</f>
        <v>40481</v>
      </c>
      <c r="AB171">
        <f>IFERROR(VLOOKUP($A171, CDS3Y_bbg!AA$5:AB$241,2), -1)</f>
        <v>-1</v>
      </c>
      <c r="AC171">
        <f>IFERROR(VLOOKUP($A171, CDS3Y_bbg!AB$5:AC$241,2), -1)</f>
        <v>42676</v>
      </c>
      <c r="AD171">
        <f>IFERROR(VLOOKUP($A171, CDS3Y_bbg!AC$5:AD$241,2), -1)</f>
        <v>182.42500000000001</v>
      </c>
      <c r="AE171">
        <f>IFERROR(VLOOKUP($A171, CDS3Y_bbg!AD$5:AE$241,2), -1)</f>
        <v>41149</v>
      </c>
      <c r="AF171">
        <f>IFERROR(VLOOKUP($A171, CDS3Y_bbg!AE$5:AF$241,2), -1)</f>
        <v>-1</v>
      </c>
      <c r="AG171">
        <f>IFERROR(VLOOKUP($A171, CDS3Y_bbg!AF$5:AG$241,2), -1)</f>
        <v>42004</v>
      </c>
      <c r="AH171">
        <f>IFERROR(VLOOKUP($A171, CDS3Y_bbg!AG$5:AH$241,2), -1)</f>
        <v>-1</v>
      </c>
      <c r="AI171">
        <f>IFERROR(VLOOKUP($A171, CDS3Y_bbg!AH$5:AI$241,2), -1)</f>
        <v>-1</v>
      </c>
      <c r="AJ171">
        <f>IFERROR(VLOOKUP($A171, CDS3Y_bbg!AI$5:AJ$241,2), -1)</f>
        <v>-1</v>
      </c>
      <c r="AK171">
        <f>IFERROR(VLOOKUP($A171, CDS3Y_bbg!AJ$5:AK$241,2), -1)</f>
        <v>-1</v>
      </c>
      <c r="AL171">
        <f>IFERROR(VLOOKUP($A171, CDS3Y_bbg!AK$5:AL$241,2), -1)</f>
        <v>-1</v>
      </c>
      <c r="AM171">
        <f>IFERROR(VLOOKUP($A171, CDS3Y_bbg!AL$5:AM$241,2), -1)</f>
        <v>-1</v>
      </c>
      <c r="AN171">
        <f>IFERROR(VLOOKUP($A171, CDS3Y_bbg!AM$5:AN$241,2), -1)</f>
        <v>-1</v>
      </c>
      <c r="AO171">
        <f>IFERROR(VLOOKUP($A171, CDS3Y_bbg!AN$5:AO$241,2), -1)</f>
        <v>43424</v>
      </c>
      <c r="AP171">
        <f>IFERROR(VLOOKUP($A171, CDS3Y_bbg!AO$5:AP$241,2), -1)</f>
        <v>-1</v>
      </c>
      <c r="AQ171">
        <f>IFERROR(VLOOKUP($A171, CDS3Y_bbg!AP$5:AQ$241,2), -1)</f>
        <v>44625</v>
      </c>
      <c r="AR171">
        <f>IFERROR(VLOOKUP($A171, CDS3Y_bbg!AQ$5:AR$241,2), -1)</f>
        <v>-1</v>
      </c>
      <c r="AS171">
        <f>IFERROR(VLOOKUP($A171, CDS3Y_bbg!AR$5:AS$241,2), -1)</f>
        <v>44626</v>
      </c>
      <c r="AT171">
        <f>IFERROR(VLOOKUP($A171, CDS3Y_bbg!AS$5:AT$241,2), -1)</f>
        <v>22.35</v>
      </c>
      <c r="AU171">
        <f>IFERROR(VLOOKUP($A171, CDS3Y_bbg!AT$5:AU$241,2), -1)</f>
        <v>-1</v>
      </c>
      <c r="AV171">
        <f>IFERROR(VLOOKUP($A171, CDS3Y_bbg!AU$5:AV$241,2), -1)</f>
        <v>-1</v>
      </c>
      <c r="AW171">
        <f>IFERROR(VLOOKUP($A171, CDS3Y_bbg!AV$5:AW$241,2), -1)</f>
        <v>41863</v>
      </c>
      <c r="AX171">
        <f>IFERROR(VLOOKUP($A171, CDS3Y_bbg!AW$5:AX$241,2), -1)</f>
        <v>51.07</v>
      </c>
      <c r="AY171">
        <f>IFERROR(VLOOKUP($A171, CDS3Y_bbg!AX$5:AY$241,2), -1)</f>
        <v>43402</v>
      </c>
      <c r="AZ171">
        <f>IFERROR(VLOOKUP($A171, CDS3Y_bbg!AY$5:AZ$241,2), -1)</f>
        <v>134.71799999999999</v>
      </c>
      <c r="BA171">
        <f>IFERROR(VLOOKUP($A171, CDS3Y_bbg!AZ$5:BA$241,2), -1)</f>
        <v>-1</v>
      </c>
      <c r="BB171">
        <f>IFERROR(VLOOKUP($A171, CDS3Y_bbg!BA$5:BB$241,2), -1)</f>
        <v>-1</v>
      </c>
      <c r="BC171">
        <f>IFERROR(VLOOKUP($A171, CDS3Y_bbg!BB$5:BC$241,2), -1)</f>
        <v>41722</v>
      </c>
      <c r="BD171">
        <f>IFERROR(VLOOKUP($A171, CDS3Y_bbg!BC$5:BD$241,2), -1)</f>
        <v>-1</v>
      </c>
      <c r="BE171">
        <f>IFERROR(VLOOKUP($A171, CDS3Y_bbg!BD$5:BE$241,2), -1)</f>
        <v>-1</v>
      </c>
      <c r="BF171">
        <f>IFERROR(VLOOKUP($A171, CDS3Y_bbg!BE$5:BF$241,2), -1)</f>
        <v>-1</v>
      </c>
      <c r="BG171">
        <f>IFERROR(VLOOKUP($A171, CDS3Y_bbg!BF$5:BG$241,2), -1)</f>
        <v>-1</v>
      </c>
      <c r="BH171">
        <f>IFERROR(VLOOKUP($A171, CDS3Y_bbg!BG$5:BH$241,2), -1)</f>
        <v>-1</v>
      </c>
      <c r="BI171">
        <f>IFERROR(VLOOKUP($A171, CDS3Y_bbg!BH$5:BI$241,2), -1)</f>
        <v>43424</v>
      </c>
      <c r="BJ171">
        <f>IFERROR(VLOOKUP($A171, CDS3Y_bbg!BI$5:BJ$241,2), -1)</f>
        <v>-1</v>
      </c>
      <c r="BK171">
        <f>IFERROR(VLOOKUP($A171, CDS3Y_bbg!BJ$5:BK$241,2), -1)</f>
        <v>-1</v>
      </c>
      <c r="BL171">
        <f>IFERROR(VLOOKUP($A171, CDS3Y_bbg!BK$5:BL$241,2), -1)</f>
        <v>-1</v>
      </c>
      <c r="BM171">
        <f>IFERROR(VLOOKUP($A171, CDS3Y_bbg!BL$5:BM$241,2), -1)</f>
        <v>43424</v>
      </c>
      <c r="BN171">
        <f>IFERROR(VLOOKUP($A171, CDS3Y_bbg!BM$5:BN$241,2), -1)</f>
        <v>-1</v>
      </c>
      <c r="BO171">
        <f>IFERROR(VLOOKUP($A171, CDS3Y_bbg!BN$5:BO$241,2), -1)</f>
        <v>43426</v>
      </c>
      <c r="BP171">
        <f>IFERROR(VLOOKUP($A171, CDS3Y_bbg!BO$5:BP$241,2), -1)</f>
        <v>-1</v>
      </c>
      <c r="BQ171">
        <f>IFERROR(VLOOKUP($A171, CDS3Y_bbg!BP$5:BQ$241,2), -1)</f>
        <v>-1</v>
      </c>
      <c r="BR171">
        <f>IFERROR(VLOOKUP($A171, CDS3Y_bbg!BQ$5:BR$241,2), -1)</f>
        <v>-1</v>
      </c>
      <c r="BS171">
        <f>IFERROR(VLOOKUP($A171, CDS3Y_bbg!BR$5:BS$241,2), -1)</f>
        <v>43426</v>
      </c>
      <c r="BT171">
        <f>IFERROR(VLOOKUP($A171, CDS3Y_bbg!BS$5:BT$241,2), -1)</f>
        <v>-1</v>
      </c>
      <c r="BU171">
        <f>IFERROR(VLOOKUP($A171, CDS3Y_bbg!BT$5:BU$241,2), -1)</f>
        <v>-1</v>
      </c>
      <c r="BV171">
        <f>IFERROR(VLOOKUP($A171, CDS3Y_bbg!BU$5:BV$241,2), -1)</f>
        <v>-1</v>
      </c>
      <c r="BW171">
        <f>IFERROR(VLOOKUP($A171, CDS3Y_bbg!BV$5:BW$241,2), -1)</f>
        <v>41915</v>
      </c>
      <c r="BX171">
        <f>IFERROR(VLOOKUP($A171, CDS3Y_bbg!BW$5:BX$241,2), -1)</f>
        <v>40.688000000000002</v>
      </c>
      <c r="BY171">
        <f>IFERROR(VLOOKUP($A171, CDS3Y_bbg!BX$5:BY$241,2), -1)</f>
        <v>-1</v>
      </c>
      <c r="BZ171">
        <f>IFERROR(VLOOKUP($A171, CDS3Y_bbg!BY$5:BZ$241,2), -1)</f>
        <v>-1</v>
      </c>
      <c r="CA171">
        <f>IFERROR(VLOOKUP($A171, CDS3Y_bbg!BZ$5:CA$241,2), -1)</f>
        <v>41911</v>
      </c>
      <c r="CB171">
        <f>IFERROR(VLOOKUP($A171, CDS3Y_bbg!CA$5:CB$241,2), -1)</f>
        <v>68.468999999999994</v>
      </c>
      <c r="CC171">
        <f>IFERROR(VLOOKUP($A171, CDS3Y_bbg!CB$5:CC$241,2), -1)</f>
        <v>41912</v>
      </c>
      <c r="CD171">
        <f>IFERROR(VLOOKUP($A171, CDS3Y_bbg!CC$5:CD$241,2), -1)</f>
        <v>70.144999999999996</v>
      </c>
      <c r="CE171">
        <f>IFERROR(VLOOKUP($A171, CDS3Y_bbg!CD$5:CE$241,2), -1)</f>
        <v>43332</v>
      </c>
      <c r="CF171">
        <f>IFERROR(VLOOKUP($A171, CDS3Y_bbg!CE$5:CF$241,2), -1)</f>
        <v>45.789000000000001</v>
      </c>
      <c r="CG171">
        <f>IFERROR(VLOOKUP($A171, CDS3Y_bbg!CF$5:CG$241,2), -1)</f>
        <v>41893</v>
      </c>
      <c r="CH171">
        <f>IFERROR(VLOOKUP($A171, CDS3Y_bbg!CG$5:CH$241,2), -1)</f>
        <v>35.960999999999999</v>
      </c>
      <c r="CI171">
        <f>IFERROR(VLOOKUP($A171, CDS3Y_bbg!CH$5:CI$241,2), -1)</f>
        <v>-1</v>
      </c>
      <c r="CJ171">
        <f>IFERROR(VLOOKUP($A171, CDS3Y_bbg!CI$5:CJ$241,2), -1)</f>
        <v>-1</v>
      </c>
      <c r="CK171">
        <f>IFERROR(VLOOKUP($A171, CDS3Y_bbg!CJ$5:CK$241,2), -1)</f>
        <v>41844</v>
      </c>
      <c r="CL171">
        <f>IFERROR(VLOOKUP($A171, CDS3Y_bbg!CK$5:CL$241,2), -1)</f>
        <v>194.37200000000001</v>
      </c>
      <c r="CM171">
        <f>IFERROR(VLOOKUP($A171, CDS3Y_bbg!CL$5:CM$241,2), -1)</f>
        <v>-1</v>
      </c>
      <c r="CN171">
        <f>IFERROR(VLOOKUP($A171, CDS3Y_bbg!CM$5:CN$241,2), -1)</f>
        <v>-1</v>
      </c>
    </row>
    <row r="172" spans="1:92" x14ac:dyDescent="0.25">
      <c r="A172" s="1">
        <v>41729</v>
      </c>
      <c r="B172">
        <f>IFERROR(VLOOKUP($A172, CDS3Y_bbg!A$5:B$241,2), -1)</f>
        <v>111.72</v>
      </c>
      <c r="C172">
        <f>IFERROR(VLOOKUP($A172, CDS3Y_bbg!B$5:C$241,2), -1)</f>
        <v>41831</v>
      </c>
      <c r="D172">
        <f>IFERROR(VLOOKUP($A172, CDS3Y_bbg!C$5:D$241,2), -1)</f>
        <v>91.421999999999997</v>
      </c>
      <c r="E172">
        <f>IFERROR(VLOOKUP($A172, CDS3Y_bbg!D$5:E$241,2), -1)</f>
        <v>44895</v>
      </c>
      <c r="F172">
        <f>IFERROR(VLOOKUP($A172, CDS3Y_bbg!E$5:F$241,2), -1)</f>
        <v>52.533000000000001</v>
      </c>
      <c r="G172">
        <f>IFERROR(VLOOKUP($A172, CDS3Y_bbg!F$5:G$241,2), -1)</f>
        <v>40360</v>
      </c>
      <c r="H172">
        <f>IFERROR(VLOOKUP($A172, CDS3Y_bbg!G$5:H$241,2), -1)</f>
        <v>-1</v>
      </c>
      <c r="I172">
        <f>IFERROR(VLOOKUP($A172, CDS3Y_bbg!H$5:I$241,2), -1)</f>
        <v>44834</v>
      </c>
      <c r="J172">
        <f>IFERROR(VLOOKUP($A172, CDS3Y_bbg!I$5:J$241,2), -1)</f>
        <v>67.388999999999996</v>
      </c>
      <c r="K172">
        <f>IFERROR(VLOOKUP($A172, CDS3Y_bbg!J$5:K$241,2), -1)</f>
        <v>41819</v>
      </c>
      <c r="L172">
        <f>IFERROR(VLOOKUP($A172, CDS3Y_bbg!K$5:L$241,2), -1)</f>
        <v>242.797</v>
      </c>
      <c r="M172">
        <f>IFERROR(VLOOKUP($A172, CDS3Y_bbg!L$5:M$241,2), -1)</f>
        <v>40469</v>
      </c>
      <c r="N172">
        <f>IFERROR(VLOOKUP($A172, CDS3Y_bbg!M$5:N$241,2), -1)</f>
        <v>-1</v>
      </c>
      <c r="O172">
        <f>IFERROR(VLOOKUP($A172, CDS3Y_bbg!N$5:O$241,2), -1)</f>
        <v>40289</v>
      </c>
      <c r="P172">
        <f>IFERROR(VLOOKUP($A172, CDS3Y_bbg!O$5:P$241,2), -1)</f>
        <v>-1</v>
      </c>
      <c r="Q172">
        <f>IFERROR(VLOOKUP($A172, CDS3Y_bbg!P$5:Q$241,2), -1)</f>
        <v>44377</v>
      </c>
      <c r="R172">
        <f>IFERROR(VLOOKUP($A172, CDS3Y_bbg!Q$5:R$241,2), -1)</f>
        <v>48.695</v>
      </c>
      <c r="S172">
        <f>IFERROR(VLOOKUP($A172, CDS3Y_bbg!R$5:S$241,2), -1)</f>
        <v>43337</v>
      </c>
      <c r="T172">
        <f>IFERROR(VLOOKUP($A172, CDS3Y_bbg!S$5:T$241,2), -1)</f>
        <v>53.704999999999998</v>
      </c>
      <c r="U172">
        <f>IFERROR(VLOOKUP($A172, CDS3Y_bbg!T$5:U$241,2), -1)</f>
        <v>42062</v>
      </c>
      <c r="V172">
        <f>IFERROR(VLOOKUP($A172, CDS3Y_bbg!U$5:V$241,2), -1)</f>
        <v>34.127000000000002</v>
      </c>
      <c r="W172">
        <f>IFERROR(VLOOKUP($A172, CDS3Y_bbg!V$5:W$241,2), -1)</f>
        <v>42283</v>
      </c>
      <c r="X172">
        <f>IFERROR(VLOOKUP($A172, CDS3Y_bbg!W$5:X$241,2), -1)</f>
        <v>152.684</v>
      </c>
      <c r="Y172">
        <f>IFERROR(VLOOKUP($A172, CDS3Y_bbg!X$5:Y$241,2), -1)</f>
        <v>44468</v>
      </c>
      <c r="Z172">
        <f>IFERROR(VLOOKUP($A172, CDS3Y_bbg!Y$5:Z$241,2), -1)</f>
        <v>137.691</v>
      </c>
      <c r="AA172">
        <f>IFERROR(VLOOKUP($A172, CDS3Y_bbg!Z$5:AA$241,2), -1)</f>
        <v>40481</v>
      </c>
      <c r="AB172">
        <f>IFERROR(VLOOKUP($A172, CDS3Y_bbg!AA$5:AB$241,2), -1)</f>
        <v>-1</v>
      </c>
      <c r="AC172">
        <f>IFERROR(VLOOKUP($A172, CDS3Y_bbg!AB$5:AC$241,2), -1)</f>
        <v>42676</v>
      </c>
      <c r="AD172">
        <f>IFERROR(VLOOKUP($A172, CDS3Y_bbg!AC$5:AD$241,2), -1)</f>
        <v>171.76300000000001</v>
      </c>
      <c r="AE172">
        <f>IFERROR(VLOOKUP($A172, CDS3Y_bbg!AD$5:AE$241,2), -1)</f>
        <v>41149</v>
      </c>
      <c r="AF172">
        <f>IFERROR(VLOOKUP($A172, CDS3Y_bbg!AE$5:AF$241,2), -1)</f>
        <v>-1</v>
      </c>
      <c r="AG172">
        <f>IFERROR(VLOOKUP($A172, CDS3Y_bbg!AF$5:AG$241,2), -1)</f>
        <v>42004</v>
      </c>
      <c r="AH172">
        <f>IFERROR(VLOOKUP($A172, CDS3Y_bbg!AG$5:AH$241,2), -1)</f>
        <v>-1</v>
      </c>
      <c r="AI172">
        <f>IFERROR(VLOOKUP($A172, CDS3Y_bbg!AH$5:AI$241,2), -1)</f>
        <v>-1</v>
      </c>
      <c r="AJ172">
        <f>IFERROR(VLOOKUP($A172, CDS3Y_bbg!AI$5:AJ$241,2), -1)</f>
        <v>-1</v>
      </c>
      <c r="AK172">
        <f>IFERROR(VLOOKUP($A172, CDS3Y_bbg!AJ$5:AK$241,2), -1)</f>
        <v>-1</v>
      </c>
      <c r="AL172">
        <f>IFERROR(VLOOKUP($A172, CDS3Y_bbg!AK$5:AL$241,2), -1)</f>
        <v>-1</v>
      </c>
      <c r="AM172">
        <f>IFERROR(VLOOKUP($A172, CDS3Y_bbg!AL$5:AM$241,2), -1)</f>
        <v>-1</v>
      </c>
      <c r="AN172">
        <f>IFERROR(VLOOKUP($A172, CDS3Y_bbg!AM$5:AN$241,2), -1)</f>
        <v>-1</v>
      </c>
      <c r="AO172">
        <f>IFERROR(VLOOKUP($A172, CDS3Y_bbg!AN$5:AO$241,2), -1)</f>
        <v>43424</v>
      </c>
      <c r="AP172">
        <f>IFERROR(VLOOKUP($A172, CDS3Y_bbg!AO$5:AP$241,2), -1)</f>
        <v>-1</v>
      </c>
      <c r="AQ172">
        <f>IFERROR(VLOOKUP($A172, CDS3Y_bbg!AP$5:AQ$241,2), -1)</f>
        <v>44625</v>
      </c>
      <c r="AR172">
        <f>IFERROR(VLOOKUP($A172, CDS3Y_bbg!AQ$5:AR$241,2), -1)</f>
        <v>-1</v>
      </c>
      <c r="AS172">
        <f>IFERROR(VLOOKUP($A172, CDS3Y_bbg!AR$5:AS$241,2), -1)</f>
        <v>44626</v>
      </c>
      <c r="AT172">
        <f>IFERROR(VLOOKUP($A172, CDS3Y_bbg!AS$5:AT$241,2), -1)</f>
        <v>22.35</v>
      </c>
      <c r="AU172">
        <f>IFERROR(VLOOKUP($A172, CDS3Y_bbg!AT$5:AU$241,2), -1)</f>
        <v>-1</v>
      </c>
      <c r="AV172">
        <f>IFERROR(VLOOKUP($A172, CDS3Y_bbg!AU$5:AV$241,2), -1)</f>
        <v>-1</v>
      </c>
      <c r="AW172">
        <f>IFERROR(VLOOKUP($A172, CDS3Y_bbg!AV$5:AW$241,2), -1)</f>
        <v>41863</v>
      </c>
      <c r="AX172">
        <f>IFERROR(VLOOKUP($A172, CDS3Y_bbg!AW$5:AX$241,2), -1)</f>
        <v>44.595999999999997</v>
      </c>
      <c r="AY172">
        <f>IFERROR(VLOOKUP($A172, CDS3Y_bbg!AX$5:AY$241,2), -1)</f>
        <v>43402</v>
      </c>
      <c r="AZ172">
        <f>IFERROR(VLOOKUP($A172, CDS3Y_bbg!AY$5:AZ$241,2), -1)</f>
        <v>134.71799999999999</v>
      </c>
      <c r="BA172">
        <f>IFERROR(VLOOKUP($A172, CDS3Y_bbg!AZ$5:BA$241,2), -1)</f>
        <v>-1</v>
      </c>
      <c r="BB172">
        <f>IFERROR(VLOOKUP($A172, CDS3Y_bbg!BA$5:BB$241,2), -1)</f>
        <v>-1</v>
      </c>
      <c r="BC172">
        <f>IFERROR(VLOOKUP($A172, CDS3Y_bbg!BB$5:BC$241,2), -1)</f>
        <v>41722</v>
      </c>
      <c r="BD172">
        <f>IFERROR(VLOOKUP($A172, CDS3Y_bbg!BC$5:BD$241,2), -1)</f>
        <v>-1</v>
      </c>
      <c r="BE172">
        <f>IFERROR(VLOOKUP($A172, CDS3Y_bbg!BD$5:BE$241,2), -1)</f>
        <v>-1</v>
      </c>
      <c r="BF172">
        <f>IFERROR(VLOOKUP($A172, CDS3Y_bbg!BE$5:BF$241,2), -1)</f>
        <v>-1</v>
      </c>
      <c r="BG172">
        <f>IFERROR(VLOOKUP($A172, CDS3Y_bbg!BF$5:BG$241,2), -1)</f>
        <v>-1</v>
      </c>
      <c r="BH172">
        <f>IFERROR(VLOOKUP($A172, CDS3Y_bbg!BG$5:BH$241,2), -1)</f>
        <v>-1</v>
      </c>
      <c r="BI172">
        <f>IFERROR(VLOOKUP($A172, CDS3Y_bbg!BH$5:BI$241,2), -1)</f>
        <v>43424</v>
      </c>
      <c r="BJ172">
        <f>IFERROR(VLOOKUP($A172, CDS3Y_bbg!BI$5:BJ$241,2), -1)</f>
        <v>-1</v>
      </c>
      <c r="BK172">
        <f>IFERROR(VLOOKUP($A172, CDS3Y_bbg!BJ$5:BK$241,2), -1)</f>
        <v>-1</v>
      </c>
      <c r="BL172">
        <f>IFERROR(VLOOKUP($A172, CDS3Y_bbg!BK$5:BL$241,2), -1)</f>
        <v>-1</v>
      </c>
      <c r="BM172">
        <f>IFERROR(VLOOKUP($A172, CDS3Y_bbg!BL$5:BM$241,2), -1)</f>
        <v>43424</v>
      </c>
      <c r="BN172">
        <f>IFERROR(VLOOKUP($A172, CDS3Y_bbg!BM$5:BN$241,2), -1)</f>
        <v>-1</v>
      </c>
      <c r="BO172">
        <f>IFERROR(VLOOKUP($A172, CDS3Y_bbg!BN$5:BO$241,2), -1)</f>
        <v>43426</v>
      </c>
      <c r="BP172">
        <f>IFERROR(VLOOKUP($A172, CDS3Y_bbg!BO$5:BP$241,2), -1)</f>
        <v>-1</v>
      </c>
      <c r="BQ172">
        <f>IFERROR(VLOOKUP($A172, CDS3Y_bbg!BP$5:BQ$241,2), -1)</f>
        <v>-1</v>
      </c>
      <c r="BR172">
        <f>IFERROR(VLOOKUP($A172, CDS3Y_bbg!BQ$5:BR$241,2), -1)</f>
        <v>-1</v>
      </c>
      <c r="BS172">
        <f>IFERROR(VLOOKUP($A172, CDS3Y_bbg!BR$5:BS$241,2), -1)</f>
        <v>43426</v>
      </c>
      <c r="BT172">
        <f>IFERROR(VLOOKUP($A172, CDS3Y_bbg!BS$5:BT$241,2), -1)</f>
        <v>-1</v>
      </c>
      <c r="BU172">
        <f>IFERROR(VLOOKUP($A172, CDS3Y_bbg!BT$5:BU$241,2), -1)</f>
        <v>-1</v>
      </c>
      <c r="BV172">
        <f>IFERROR(VLOOKUP($A172, CDS3Y_bbg!BU$5:BV$241,2), -1)</f>
        <v>-1</v>
      </c>
      <c r="BW172">
        <f>IFERROR(VLOOKUP($A172, CDS3Y_bbg!BV$5:BW$241,2), -1)</f>
        <v>41915</v>
      </c>
      <c r="BX172">
        <f>IFERROR(VLOOKUP($A172, CDS3Y_bbg!BW$5:BX$241,2), -1)</f>
        <v>35.887999999999998</v>
      </c>
      <c r="BY172">
        <f>IFERROR(VLOOKUP($A172, CDS3Y_bbg!BX$5:BY$241,2), -1)</f>
        <v>-1</v>
      </c>
      <c r="BZ172">
        <f>IFERROR(VLOOKUP($A172, CDS3Y_bbg!BY$5:BZ$241,2), -1)</f>
        <v>-1</v>
      </c>
      <c r="CA172">
        <f>IFERROR(VLOOKUP($A172, CDS3Y_bbg!BZ$5:CA$241,2), -1)</f>
        <v>41911</v>
      </c>
      <c r="CB172">
        <f>IFERROR(VLOOKUP($A172, CDS3Y_bbg!CA$5:CB$241,2), -1)</f>
        <v>81.7</v>
      </c>
      <c r="CC172">
        <f>IFERROR(VLOOKUP($A172, CDS3Y_bbg!CB$5:CC$241,2), -1)</f>
        <v>41912</v>
      </c>
      <c r="CD172">
        <f>IFERROR(VLOOKUP($A172, CDS3Y_bbg!CC$5:CD$241,2), -1)</f>
        <v>86.843000000000004</v>
      </c>
      <c r="CE172">
        <f>IFERROR(VLOOKUP($A172, CDS3Y_bbg!CD$5:CE$241,2), -1)</f>
        <v>43332</v>
      </c>
      <c r="CF172">
        <f>IFERROR(VLOOKUP($A172, CDS3Y_bbg!CE$5:CF$241,2), -1)</f>
        <v>35.417999999999999</v>
      </c>
      <c r="CG172">
        <f>IFERROR(VLOOKUP($A172, CDS3Y_bbg!CF$5:CG$241,2), -1)</f>
        <v>41893</v>
      </c>
      <c r="CH172">
        <f>IFERROR(VLOOKUP($A172, CDS3Y_bbg!CG$5:CH$241,2), -1)</f>
        <v>34.049999999999997</v>
      </c>
      <c r="CI172">
        <f>IFERROR(VLOOKUP($A172, CDS3Y_bbg!CH$5:CI$241,2), -1)</f>
        <v>-1</v>
      </c>
      <c r="CJ172">
        <f>IFERROR(VLOOKUP($A172, CDS3Y_bbg!CI$5:CJ$241,2), -1)</f>
        <v>-1</v>
      </c>
      <c r="CK172">
        <f>IFERROR(VLOOKUP($A172, CDS3Y_bbg!CJ$5:CK$241,2), -1)</f>
        <v>41844</v>
      </c>
      <c r="CL172">
        <f>IFERROR(VLOOKUP($A172, CDS3Y_bbg!CK$5:CL$241,2), -1)</f>
        <v>186.43799999999999</v>
      </c>
      <c r="CM172">
        <f>IFERROR(VLOOKUP($A172, CDS3Y_bbg!CL$5:CM$241,2), -1)</f>
        <v>-1</v>
      </c>
      <c r="CN172">
        <f>IFERROR(VLOOKUP($A172, CDS3Y_bbg!CM$5:CN$241,2), -1)</f>
        <v>-1</v>
      </c>
    </row>
    <row r="173" spans="1:92" x14ac:dyDescent="0.25">
      <c r="A173" s="1">
        <v>41759</v>
      </c>
      <c r="B173">
        <f>IFERROR(VLOOKUP($A173, CDS3Y_bbg!A$5:B$241,2), -1)</f>
        <v>92.004999999999995</v>
      </c>
      <c r="C173">
        <f>IFERROR(VLOOKUP($A173, CDS3Y_bbg!B$5:C$241,2), -1)</f>
        <v>41831</v>
      </c>
      <c r="D173">
        <f>IFERROR(VLOOKUP($A173, CDS3Y_bbg!C$5:D$241,2), -1)</f>
        <v>-1</v>
      </c>
      <c r="E173">
        <f>IFERROR(VLOOKUP($A173, CDS3Y_bbg!D$5:E$241,2), -1)</f>
        <v>44895</v>
      </c>
      <c r="F173">
        <f>IFERROR(VLOOKUP($A173, CDS3Y_bbg!E$5:F$241,2), -1)</f>
        <v>48.271999999999998</v>
      </c>
      <c r="G173">
        <f>IFERROR(VLOOKUP($A173, CDS3Y_bbg!F$5:G$241,2), -1)</f>
        <v>40360</v>
      </c>
      <c r="H173">
        <f>IFERROR(VLOOKUP($A173, CDS3Y_bbg!G$5:H$241,2), -1)</f>
        <v>-1</v>
      </c>
      <c r="I173">
        <f>IFERROR(VLOOKUP($A173, CDS3Y_bbg!H$5:I$241,2), -1)</f>
        <v>44834</v>
      </c>
      <c r="J173">
        <f>IFERROR(VLOOKUP($A173, CDS3Y_bbg!I$5:J$241,2), -1)</f>
        <v>57.45</v>
      </c>
      <c r="K173">
        <f>IFERROR(VLOOKUP($A173, CDS3Y_bbg!J$5:K$241,2), -1)</f>
        <v>41819</v>
      </c>
      <c r="L173">
        <f>IFERROR(VLOOKUP($A173, CDS3Y_bbg!K$5:L$241,2), -1)</f>
        <v>-1</v>
      </c>
      <c r="M173">
        <f>IFERROR(VLOOKUP($A173, CDS3Y_bbg!L$5:M$241,2), -1)</f>
        <v>40469</v>
      </c>
      <c r="N173">
        <f>IFERROR(VLOOKUP($A173, CDS3Y_bbg!M$5:N$241,2), -1)</f>
        <v>-1</v>
      </c>
      <c r="O173">
        <f>IFERROR(VLOOKUP($A173, CDS3Y_bbg!N$5:O$241,2), -1)</f>
        <v>40289</v>
      </c>
      <c r="P173">
        <f>IFERROR(VLOOKUP($A173, CDS3Y_bbg!O$5:P$241,2), -1)</f>
        <v>-1</v>
      </c>
      <c r="Q173">
        <f>IFERROR(VLOOKUP($A173, CDS3Y_bbg!P$5:Q$241,2), -1)</f>
        <v>44377</v>
      </c>
      <c r="R173">
        <f>IFERROR(VLOOKUP($A173, CDS3Y_bbg!Q$5:R$241,2), -1)</f>
        <v>48.558</v>
      </c>
      <c r="S173">
        <f>IFERROR(VLOOKUP($A173, CDS3Y_bbg!R$5:S$241,2), -1)</f>
        <v>43337</v>
      </c>
      <c r="T173">
        <f>IFERROR(VLOOKUP($A173, CDS3Y_bbg!S$5:T$241,2), -1)</f>
        <v>53.704999999999998</v>
      </c>
      <c r="U173">
        <f>IFERROR(VLOOKUP($A173, CDS3Y_bbg!T$5:U$241,2), -1)</f>
        <v>42062</v>
      </c>
      <c r="V173">
        <f>IFERROR(VLOOKUP($A173, CDS3Y_bbg!U$5:V$241,2), -1)</f>
        <v>34.127000000000002</v>
      </c>
      <c r="W173">
        <f>IFERROR(VLOOKUP($A173, CDS3Y_bbg!V$5:W$241,2), -1)</f>
        <v>42283</v>
      </c>
      <c r="X173">
        <f>IFERROR(VLOOKUP($A173, CDS3Y_bbg!W$5:X$241,2), -1)</f>
        <v>152.684</v>
      </c>
      <c r="Y173">
        <f>IFERROR(VLOOKUP($A173, CDS3Y_bbg!X$5:Y$241,2), -1)</f>
        <v>44468</v>
      </c>
      <c r="Z173">
        <f>IFERROR(VLOOKUP($A173, CDS3Y_bbg!Y$5:Z$241,2), -1)</f>
        <v>143.38999999999999</v>
      </c>
      <c r="AA173">
        <f>IFERROR(VLOOKUP($A173, CDS3Y_bbg!Z$5:AA$241,2), -1)</f>
        <v>40481</v>
      </c>
      <c r="AB173">
        <f>IFERROR(VLOOKUP($A173, CDS3Y_bbg!AA$5:AB$241,2), -1)</f>
        <v>-1</v>
      </c>
      <c r="AC173">
        <f>IFERROR(VLOOKUP($A173, CDS3Y_bbg!AB$5:AC$241,2), -1)</f>
        <v>42676</v>
      </c>
      <c r="AD173">
        <f>IFERROR(VLOOKUP($A173, CDS3Y_bbg!AC$5:AD$241,2), -1)</f>
        <v>163.70099999999999</v>
      </c>
      <c r="AE173">
        <f>IFERROR(VLOOKUP($A173, CDS3Y_bbg!AD$5:AE$241,2), -1)</f>
        <v>41149</v>
      </c>
      <c r="AF173">
        <f>IFERROR(VLOOKUP($A173, CDS3Y_bbg!AE$5:AF$241,2), -1)</f>
        <v>-1</v>
      </c>
      <c r="AG173">
        <f>IFERROR(VLOOKUP($A173, CDS3Y_bbg!AF$5:AG$241,2), -1)</f>
        <v>42004</v>
      </c>
      <c r="AH173">
        <f>IFERROR(VLOOKUP($A173, CDS3Y_bbg!AG$5:AH$241,2), -1)</f>
        <v>-1</v>
      </c>
      <c r="AI173">
        <f>IFERROR(VLOOKUP($A173, CDS3Y_bbg!AH$5:AI$241,2), -1)</f>
        <v>-1</v>
      </c>
      <c r="AJ173">
        <f>IFERROR(VLOOKUP($A173, CDS3Y_bbg!AI$5:AJ$241,2), -1)</f>
        <v>-1</v>
      </c>
      <c r="AK173">
        <f>IFERROR(VLOOKUP($A173, CDS3Y_bbg!AJ$5:AK$241,2), -1)</f>
        <v>-1</v>
      </c>
      <c r="AL173">
        <f>IFERROR(VLOOKUP($A173, CDS3Y_bbg!AK$5:AL$241,2), -1)</f>
        <v>-1</v>
      </c>
      <c r="AM173">
        <f>IFERROR(VLOOKUP($A173, CDS3Y_bbg!AL$5:AM$241,2), -1)</f>
        <v>-1</v>
      </c>
      <c r="AN173">
        <f>IFERROR(VLOOKUP($A173, CDS3Y_bbg!AM$5:AN$241,2), -1)</f>
        <v>-1</v>
      </c>
      <c r="AO173">
        <f>IFERROR(VLOOKUP($A173, CDS3Y_bbg!AN$5:AO$241,2), -1)</f>
        <v>43424</v>
      </c>
      <c r="AP173">
        <f>IFERROR(VLOOKUP($A173, CDS3Y_bbg!AO$5:AP$241,2), -1)</f>
        <v>-1</v>
      </c>
      <c r="AQ173">
        <f>IFERROR(VLOOKUP($A173, CDS3Y_bbg!AP$5:AQ$241,2), -1)</f>
        <v>44625</v>
      </c>
      <c r="AR173">
        <f>IFERROR(VLOOKUP($A173, CDS3Y_bbg!AQ$5:AR$241,2), -1)</f>
        <v>-1</v>
      </c>
      <c r="AS173">
        <f>IFERROR(VLOOKUP($A173, CDS3Y_bbg!AR$5:AS$241,2), -1)</f>
        <v>44626</v>
      </c>
      <c r="AT173">
        <f>IFERROR(VLOOKUP($A173, CDS3Y_bbg!AS$5:AT$241,2), -1)</f>
        <v>22.35</v>
      </c>
      <c r="AU173">
        <f>IFERROR(VLOOKUP($A173, CDS3Y_bbg!AT$5:AU$241,2), -1)</f>
        <v>-1</v>
      </c>
      <c r="AV173">
        <f>IFERROR(VLOOKUP($A173, CDS3Y_bbg!AU$5:AV$241,2), -1)</f>
        <v>-1</v>
      </c>
      <c r="AW173">
        <f>IFERROR(VLOOKUP($A173, CDS3Y_bbg!AV$5:AW$241,2), -1)</f>
        <v>41863</v>
      </c>
      <c r="AX173">
        <f>IFERROR(VLOOKUP($A173, CDS3Y_bbg!AW$5:AX$241,2), -1)</f>
        <v>-1</v>
      </c>
      <c r="AY173">
        <f>IFERROR(VLOOKUP($A173, CDS3Y_bbg!AX$5:AY$241,2), -1)</f>
        <v>43402</v>
      </c>
      <c r="AZ173">
        <f>IFERROR(VLOOKUP($A173, CDS3Y_bbg!AY$5:AZ$241,2), -1)</f>
        <v>134.71799999999999</v>
      </c>
      <c r="BA173">
        <f>IFERROR(VLOOKUP($A173, CDS3Y_bbg!AZ$5:BA$241,2), -1)</f>
        <v>-1</v>
      </c>
      <c r="BB173">
        <f>IFERROR(VLOOKUP($A173, CDS3Y_bbg!BA$5:BB$241,2), -1)</f>
        <v>-1</v>
      </c>
      <c r="BC173">
        <f>IFERROR(VLOOKUP($A173, CDS3Y_bbg!BB$5:BC$241,2), -1)</f>
        <v>41722</v>
      </c>
      <c r="BD173">
        <f>IFERROR(VLOOKUP($A173, CDS3Y_bbg!BC$5:BD$241,2), -1)</f>
        <v>-1</v>
      </c>
      <c r="BE173">
        <f>IFERROR(VLOOKUP($A173, CDS3Y_bbg!BD$5:BE$241,2), -1)</f>
        <v>-1</v>
      </c>
      <c r="BF173">
        <f>IFERROR(VLOOKUP($A173, CDS3Y_bbg!BE$5:BF$241,2), -1)</f>
        <v>-1</v>
      </c>
      <c r="BG173">
        <f>IFERROR(VLOOKUP($A173, CDS3Y_bbg!BF$5:BG$241,2), -1)</f>
        <v>-1</v>
      </c>
      <c r="BH173">
        <f>IFERROR(VLOOKUP($A173, CDS3Y_bbg!BG$5:BH$241,2), -1)</f>
        <v>-1</v>
      </c>
      <c r="BI173">
        <f>IFERROR(VLOOKUP($A173, CDS3Y_bbg!BH$5:BI$241,2), -1)</f>
        <v>43424</v>
      </c>
      <c r="BJ173">
        <f>IFERROR(VLOOKUP($A173, CDS3Y_bbg!BI$5:BJ$241,2), -1)</f>
        <v>-1</v>
      </c>
      <c r="BK173">
        <f>IFERROR(VLOOKUP($A173, CDS3Y_bbg!BJ$5:BK$241,2), -1)</f>
        <v>-1</v>
      </c>
      <c r="BL173">
        <f>IFERROR(VLOOKUP($A173, CDS3Y_bbg!BK$5:BL$241,2), -1)</f>
        <v>-1</v>
      </c>
      <c r="BM173">
        <f>IFERROR(VLOOKUP($A173, CDS3Y_bbg!BL$5:BM$241,2), -1)</f>
        <v>43424</v>
      </c>
      <c r="BN173">
        <f>IFERROR(VLOOKUP($A173, CDS3Y_bbg!BM$5:BN$241,2), -1)</f>
        <v>-1</v>
      </c>
      <c r="BO173">
        <f>IFERROR(VLOOKUP($A173, CDS3Y_bbg!BN$5:BO$241,2), -1)</f>
        <v>43426</v>
      </c>
      <c r="BP173">
        <f>IFERROR(VLOOKUP($A173, CDS3Y_bbg!BO$5:BP$241,2), -1)</f>
        <v>-1</v>
      </c>
      <c r="BQ173">
        <f>IFERROR(VLOOKUP($A173, CDS3Y_bbg!BP$5:BQ$241,2), -1)</f>
        <v>-1</v>
      </c>
      <c r="BR173">
        <f>IFERROR(VLOOKUP($A173, CDS3Y_bbg!BQ$5:BR$241,2), -1)</f>
        <v>-1</v>
      </c>
      <c r="BS173">
        <f>IFERROR(VLOOKUP($A173, CDS3Y_bbg!BR$5:BS$241,2), -1)</f>
        <v>43426</v>
      </c>
      <c r="BT173">
        <f>IFERROR(VLOOKUP($A173, CDS3Y_bbg!BS$5:BT$241,2), -1)</f>
        <v>-1</v>
      </c>
      <c r="BU173">
        <f>IFERROR(VLOOKUP($A173, CDS3Y_bbg!BT$5:BU$241,2), -1)</f>
        <v>-1</v>
      </c>
      <c r="BV173">
        <f>IFERROR(VLOOKUP($A173, CDS3Y_bbg!BU$5:BV$241,2), -1)</f>
        <v>-1</v>
      </c>
      <c r="BW173">
        <f>IFERROR(VLOOKUP($A173, CDS3Y_bbg!BV$5:BW$241,2), -1)</f>
        <v>41915</v>
      </c>
      <c r="BX173">
        <f>IFERROR(VLOOKUP($A173, CDS3Y_bbg!BW$5:BX$241,2), -1)</f>
        <v>-1</v>
      </c>
      <c r="BY173">
        <f>IFERROR(VLOOKUP($A173, CDS3Y_bbg!BX$5:BY$241,2), -1)</f>
        <v>-1</v>
      </c>
      <c r="BZ173">
        <f>IFERROR(VLOOKUP($A173, CDS3Y_bbg!BY$5:BZ$241,2), -1)</f>
        <v>-1</v>
      </c>
      <c r="CA173">
        <f>IFERROR(VLOOKUP($A173, CDS3Y_bbg!BZ$5:CA$241,2), -1)</f>
        <v>41911</v>
      </c>
      <c r="CB173">
        <f>IFERROR(VLOOKUP($A173, CDS3Y_bbg!CA$5:CB$241,2), -1)</f>
        <v>-1</v>
      </c>
      <c r="CC173">
        <f>IFERROR(VLOOKUP($A173, CDS3Y_bbg!CB$5:CC$241,2), -1)</f>
        <v>41912</v>
      </c>
      <c r="CD173">
        <f>IFERROR(VLOOKUP($A173, CDS3Y_bbg!CC$5:CD$241,2), -1)</f>
        <v>-1</v>
      </c>
      <c r="CE173">
        <f>IFERROR(VLOOKUP($A173, CDS3Y_bbg!CD$5:CE$241,2), -1)</f>
        <v>43332</v>
      </c>
      <c r="CF173">
        <f>IFERROR(VLOOKUP($A173, CDS3Y_bbg!CE$5:CF$241,2), -1)</f>
        <v>35.417999999999999</v>
      </c>
      <c r="CG173">
        <f>IFERROR(VLOOKUP($A173, CDS3Y_bbg!CF$5:CG$241,2), -1)</f>
        <v>41893</v>
      </c>
      <c r="CH173">
        <f>IFERROR(VLOOKUP($A173, CDS3Y_bbg!CG$5:CH$241,2), -1)</f>
        <v>-1</v>
      </c>
      <c r="CI173">
        <f>IFERROR(VLOOKUP($A173, CDS3Y_bbg!CH$5:CI$241,2), -1)</f>
        <v>-1</v>
      </c>
      <c r="CJ173">
        <f>IFERROR(VLOOKUP($A173, CDS3Y_bbg!CI$5:CJ$241,2), -1)</f>
        <v>-1</v>
      </c>
      <c r="CK173">
        <f>IFERROR(VLOOKUP($A173, CDS3Y_bbg!CJ$5:CK$241,2), -1)</f>
        <v>41844</v>
      </c>
      <c r="CL173">
        <f>IFERROR(VLOOKUP($A173, CDS3Y_bbg!CK$5:CL$241,2), -1)</f>
        <v>-1</v>
      </c>
      <c r="CM173">
        <f>IFERROR(VLOOKUP($A173, CDS3Y_bbg!CL$5:CM$241,2), -1)</f>
        <v>-1</v>
      </c>
      <c r="CN173">
        <f>IFERROR(VLOOKUP($A173, CDS3Y_bbg!CM$5:CN$241,2), -1)</f>
        <v>-1</v>
      </c>
    </row>
    <row r="174" spans="1:92" x14ac:dyDescent="0.25">
      <c r="A174" s="1">
        <v>41789</v>
      </c>
      <c r="B174">
        <f>IFERROR(VLOOKUP($A174, CDS3Y_bbg!A$5:B$241,2), -1)</f>
        <v>87.100999999999999</v>
      </c>
      <c r="C174">
        <f>IFERROR(VLOOKUP($A174, CDS3Y_bbg!B$5:C$241,2), -1)</f>
        <v>41831</v>
      </c>
      <c r="D174">
        <f>IFERROR(VLOOKUP($A174, CDS3Y_bbg!C$5:D$241,2), -1)</f>
        <v>-1</v>
      </c>
      <c r="E174">
        <f>IFERROR(VLOOKUP($A174, CDS3Y_bbg!D$5:E$241,2), -1)</f>
        <v>44895</v>
      </c>
      <c r="F174">
        <f>IFERROR(VLOOKUP($A174, CDS3Y_bbg!E$5:F$241,2), -1)</f>
        <v>42.338000000000001</v>
      </c>
      <c r="G174">
        <f>IFERROR(VLOOKUP($A174, CDS3Y_bbg!F$5:G$241,2), -1)</f>
        <v>40360</v>
      </c>
      <c r="H174">
        <f>IFERROR(VLOOKUP($A174, CDS3Y_bbg!G$5:H$241,2), -1)</f>
        <v>-1</v>
      </c>
      <c r="I174">
        <f>IFERROR(VLOOKUP($A174, CDS3Y_bbg!H$5:I$241,2), -1)</f>
        <v>44834</v>
      </c>
      <c r="J174">
        <f>IFERROR(VLOOKUP($A174, CDS3Y_bbg!I$5:J$241,2), -1)</f>
        <v>41.652999999999999</v>
      </c>
      <c r="K174">
        <f>IFERROR(VLOOKUP($A174, CDS3Y_bbg!J$5:K$241,2), -1)</f>
        <v>41819</v>
      </c>
      <c r="L174">
        <f>IFERROR(VLOOKUP($A174, CDS3Y_bbg!K$5:L$241,2), -1)</f>
        <v>-1</v>
      </c>
      <c r="M174">
        <f>IFERROR(VLOOKUP($A174, CDS3Y_bbg!L$5:M$241,2), -1)</f>
        <v>40469</v>
      </c>
      <c r="N174">
        <f>IFERROR(VLOOKUP($A174, CDS3Y_bbg!M$5:N$241,2), -1)</f>
        <v>-1</v>
      </c>
      <c r="O174">
        <f>IFERROR(VLOOKUP($A174, CDS3Y_bbg!N$5:O$241,2), -1)</f>
        <v>40289</v>
      </c>
      <c r="P174">
        <f>IFERROR(VLOOKUP($A174, CDS3Y_bbg!O$5:P$241,2), -1)</f>
        <v>-1</v>
      </c>
      <c r="Q174">
        <f>IFERROR(VLOOKUP($A174, CDS3Y_bbg!P$5:Q$241,2), -1)</f>
        <v>44377</v>
      </c>
      <c r="R174">
        <f>IFERROR(VLOOKUP($A174, CDS3Y_bbg!Q$5:R$241,2), -1)</f>
        <v>38.573</v>
      </c>
      <c r="S174">
        <f>IFERROR(VLOOKUP($A174, CDS3Y_bbg!R$5:S$241,2), -1)</f>
        <v>43337</v>
      </c>
      <c r="T174">
        <f>IFERROR(VLOOKUP($A174, CDS3Y_bbg!S$5:T$241,2), -1)</f>
        <v>53.704999999999998</v>
      </c>
      <c r="U174">
        <f>IFERROR(VLOOKUP($A174, CDS3Y_bbg!T$5:U$241,2), -1)</f>
        <v>42062</v>
      </c>
      <c r="V174">
        <f>IFERROR(VLOOKUP($A174, CDS3Y_bbg!U$5:V$241,2), -1)</f>
        <v>34.127000000000002</v>
      </c>
      <c r="W174">
        <f>IFERROR(VLOOKUP($A174, CDS3Y_bbg!V$5:W$241,2), -1)</f>
        <v>42283</v>
      </c>
      <c r="X174">
        <f>IFERROR(VLOOKUP($A174, CDS3Y_bbg!W$5:X$241,2), -1)</f>
        <v>151.54900000000001</v>
      </c>
      <c r="Y174">
        <f>IFERROR(VLOOKUP($A174, CDS3Y_bbg!X$5:Y$241,2), -1)</f>
        <v>44468</v>
      </c>
      <c r="Z174">
        <f>IFERROR(VLOOKUP($A174, CDS3Y_bbg!Y$5:Z$241,2), -1)</f>
        <v>140.875</v>
      </c>
      <c r="AA174">
        <f>IFERROR(VLOOKUP($A174, CDS3Y_bbg!Z$5:AA$241,2), -1)</f>
        <v>40481</v>
      </c>
      <c r="AB174">
        <f>IFERROR(VLOOKUP($A174, CDS3Y_bbg!AA$5:AB$241,2), -1)</f>
        <v>-1</v>
      </c>
      <c r="AC174">
        <f>IFERROR(VLOOKUP($A174, CDS3Y_bbg!AB$5:AC$241,2), -1)</f>
        <v>42676</v>
      </c>
      <c r="AD174">
        <f>IFERROR(VLOOKUP($A174, CDS3Y_bbg!AC$5:AD$241,2), -1)</f>
        <v>131.83099999999999</v>
      </c>
      <c r="AE174">
        <f>IFERROR(VLOOKUP($A174, CDS3Y_bbg!AD$5:AE$241,2), -1)</f>
        <v>41149</v>
      </c>
      <c r="AF174">
        <f>IFERROR(VLOOKUP($A174, CDS3Y_bbg!AE$5:AF$241,2), -1)</f>
        <v>-1</v>
      </c>
      <c r="AG174">
        <f>IFERROR(VLOOKUP($A174, CDS3Y_bbg!AF$5:AG$241,2), -1)</f>
        <v>42004</v>
      </c>
      <c r="AH174">
        <f>IFERROR(VLOOKUP($A174, CDS3Y_bbg!AG$5:AH$241,2), -1)</f>
        <v>-1</v>
      </c>
      <c r="AI174">
        <f>IFERROR(VLOOKUP($A174, CDS3Y_bbg!AH$5:AI$241,2), -1)</f>
        <v>-1</v>
      </c>
      <c r="AJ174">
        <f>IFERROR(VLOOKUP($A174, CDS3Y_bbg!AI$5:AJ$241,2), -1)</f>
        <v>-1</v>
      </c>
      <c r="AK174">
        <f>IFERROR(VLOOKUP($A174, CDS3Y_bbg!AJ$5:AK$241,2), -1)</f>
        <v>-1</v>
      </c>
      <c r="AL174">
        <f>IFERROR(VLOOKUP($A174, CDS3Y_bbg!AK$5:AL$241,2), -1)</f>
        <v>-1</v>
      </c>
      <c r="AM174">
        <f>IFERROR(VLOOKUP($A174, CDS3Y_bbg!AL$5:AM$241,2), -1)</f>
        <v>-1</v>
      </c>
      <c r="AN174">
        <f>IFERROR(VLOOKUP($A174, CDS3Y_bbg!AM$5:AN$241,2), -1)</f>
        <v>-1</v>
      </c>
      <c r="AO174">
        <f>IFERROR(VLOOKUP($A174, CDS3Y_bbg!AN$5:AO$241,2), -1)</f>
        <v>43424</v>
      </c>
      <c r="AP174">
        <f>IFERROR(VLOOKUP($A174, CDS3Y_bbg!AO$5:AP$241,2), -1)</f>
        <v>-1</v>
      </c>
      <c r="AQ174">
        <f>IFERROR(VLOOKUP($A174, CDS3Y_bbg!AP$5:AQ$241,2), -1)</f>
        <v>44625</v>
      </c>
      <c r="AR174">
        <f>IFERROR(VLOOKUP($A174, CDS3Y_bbg!AQ$5:AR$241,2), -1)</f>
        <v>-1</v>
      </c>
      <c r="AS174">
        <f>IFERROR(VLOOKUP($A174, CDS3Y_bbg!AR$5:AS$241,2), -1)</f>
        <v>44626</v>
      </c>
      <c r="AT174">
        <f>IFERROR(VLOOKUP($A174, CDS3Y_bbg!AS$5:AT$241,2), -1)</f>
        <v>22.35</v>
      </c>
      <c r="AU174">
        <f>IFERROR(VLOOKUP($A174, CDS3Y_bbg!AT$5:AU$241,2), -1)</f>
        <v>-1</v>
      </c>
      <c r="AV174">
        <f>IFERROR(VLOOKUP($A174, CDS3Y_bbg!AU$5:AV$241,2), -1)</f>
        <v>-1</v>
      </c>
      <c r="AW174">
        <f>IFERROR(VLOOKUP($A174, CDS3Y_bbg!AV$5:AW$241,2), -1)</f>
        <v>41863</v>
      </c>
      <c r="AX174">
        <f>IFERROR(VLOOKUP($A174, CDS3Y_bbg!AW$5:AX$241,2), -1)</f>
        <v>-1</v>
      </c>
      <c r="AY174">
        <f>IFERROR(VLOOKUP($A174, CDS3Y_bbg!AX$5:AY$241,2), -1)</f>
        <v>43402</v>
      </c>
      <c r="AZ174">
        <f>IFERROR(VLOOKUP($A174, CDS3Y_bbg!AY$5:AZ$241,2), -1)</f>
        <v>134.71799999999999</v>
      </c>
      <c r="BA174">
        <f>IFERROR(VLOOKUP($A174, CDS3Y_bbg!AZ$5:BA$241,2), -1)</f>
        <v>-1</v>
      </c>
      <c r="BB174">
        <f>IFERROR(VLOOKUP($A174, CDS3Y_bbg!BA$5:BB$241,2), -1)</f>
        <v>-1</v>
      </c>
      <c r="BC174">
        <f>IFERROR(VLOOKUP($A174, CDS3Y_bbg!BB$5:BC$241,2), -1)</f>
        <v>41722</v>
      </c>
      <c r="BD174">
        <f>IFERROR(VLOOKUP($A174, CDS3Y_bbg!BC$5:BD$241,2), -1)</f>
        <v>-1</v>
      </c>
      <c r="BE174">
        <f>IFERROR(VLOOKUP($A174, CDS3Y_bbg!BD$5:BE$241,2), -1)</f>
        <v>-1</v>
      </c>
      <c r="BF174">
        <f>IFERROR(VLOOKUP($A174, CDS3Y_bbg!BE$5:BF$241,2), -1)</f>
        <v>-1</v>
      </c>
      <c r="BG174">
        <f>IFERROR(VLOOKUP($A174, CDS3Y_bbg!BF$5:BG$241,2), -1)</f>
        <v>-1</v>
      </c>
      <c r="BH174">
        <f>IFERROR(VLOOKUP($A174, CDS3Y_bbg!BG$5:BH$241,2), -1)</f>
        <v>-1</v>
      </c>
      <c r="BI174">
        <f>IFERROR(VLOOKUP($A174, CDS3Y_bbg!BH$5:BI$241,2), -1)</f>
        <v>43424</v>
      </c>
      <c r="BJ174">
        <f>IFERROR(VLOOKUP($A174, CDS3Y_bbg!BI$5:BJ$241,2), -1)</f>
        <v>-1</v>
      </c>
      <c r="BK174">
        <f>IFERROR(VLOOKUP($A174, CDS3Y_bbg!BJ$5:BK$241,2), -1)</f>
        <v>-1</v>
      </c>
      <c r="BL174">
        <f>IFERROR(VLOOKUP($A174, CDS3Y_bbg!BK$5:BL$241,2), -1)</f>
        <v>-1</v>
      </c>
      <c r="BM174">
        <f>IFERROR(VLOOKUP($A174, CDS3Y_bbg!BL$5:BM$241,2), -1)</f>
        <v>43424</v>
      </c>
      <c r="BN174">
        <f>IFERROR(VLOOKUP($A174, CDS3Y_bbg!BM$5:BN$241,2), -1)</f>
        <v>-1</v>
      </c>
      <c r="BO174">
        <f>IFERROR(VLOOKUP($A174, CDS3Y_bbg!BN$5:BO$241,2), -1)</f>
        <v>43426</v>
      </c>
      <c r="BP174">
        <f>IFERROR(VLOOKUP($A174, CDS3Y_bbg!BO$5:BP$241,2), -1)</f>
        <v>-1</v>
      </c>
      <c r="BQ174">
        <f>IFERROR(VLOOKUP($A174, CDS3Y_bbg!BP$5:BQ$241,2), -1)</f>
        <v>-1</v>
      </c>
      <c r="BR174">
        <f>IFERROR(VLOOKUP($A174, CDS3Y_bbg!BQ$5:BR$241,2), -1)</f>
        <v>-1</v>
      </c>
      <c r="BS174">
        <f>IFERROR(VLOOKUP($A174, CDS3Y_bbg!BR$5:BS$241,2), -1)</f>
        <v>43426</v>
      </c>
      <c r="BT174">
        <f>IFERROR(VLOOKUP($A174, CDS3Y_bbg!BS$5:BT$241,2), -1)</f>
        <v>-1</v>
      </c>
      <c r="BU174">
        <f>IFERROR(VLOOKUP($A174, CDS3Y_bbg!BT$5:BU$241,2), -1)</f>
        <v>-1</v>
      </c>
      <c r="BV174">
        <f>IFERROR(VLOOKUP($A174, CDS3Y_bbg!BU$5:BV$241,2), -1)</f>
        <v>-1</v>
      </c>
      <c r="BW174">
        <f>IFERROR(VLOOKUP($A174, CDS3Y_bbg!BV$5:BW$241,2), -1)</f>
        <v>41915</v>
      </c>
      <c r="BX174">
        <f>IFERROR(VLOOKUP($A174, CDS3Y_bbg!BW$5:BX$241,2), -1)</f>
        <v>-1</v>
      </c>
      <c r="BY174">
        <f>IFERROR(VLOOKUP($A174, CDS3Y_bbg!BX$5:BY$241,2), -1)</f>
        <v>-1</v>
      </c>
      <c r="BZ174">
        <f>IFERROR(VLOOKUP($A174, CDS3Y_bbg!BY$5:BZ$241,2), -1)</f>
        <v>-1</v>
      </c>
      <c r="CA174">
        <f>IFERROR(VLOOKUP($A174, CDS3Y_bbg!BZ$5:CA$241,2), -1)</f>
        <v>41911</v>
      </c>
      <c r="CB174">
        <f>IFERROR(VLOOKUP($A174, CDS3Y_bbg!CA$5:CB$241,2), -1)</f>
        <v>-1</v>
      </c>
      <c r="CC174">
        <f>IFERROR(VLOOKUP($A174, CDS3Y_bbg!CB$5:CC$241,2), -1)</f>
        <v>41912</v>
      </c>
      <c r="CD174">
        <f>IFERROR(VLOOKUP($A174, CDS3Y_bbg!CC$5:CD$241,2), -1)</f>
        <v>-1</v>
      </c>
      <c r="CE174">
        <f>IFERROR(VLOOKUP($A174, CDS3Y_bbg!CD$5:CE$241,2), -1)</f>
        <v>43332</v>
      </c>
      <c r="CF174">
        <f>IFERROR(VLOOKUP($A174, CDS3Y_bbg!CE$5:CF$241,2), -1)</f>
        <v>35.417999999999999</v>
      </c>
      <c r="CG174">
        <f>IFERROR(VLOOKUP($A174, CDS3Y_bbg!CF$5:CG$241,2), -1)</f>
        <v>41893</v>
      </c>
      <c r="CH174">
        <f>IFERROR(VLOOKUP($A174, CDS3Y_bbg!CG$5:CH$241,2), -1)</f>
        <v>-1</v>
      </c>
      <c r="CI174">
        <f>IFERROR(VLOOKUP($A174, CDS3Y_bbg!CH$5:CI$241,2), -1)</f>
        <v>-1</v>
      </c>
      <c r="CJ174">
        <f>IFERROR(VLOOKUP($A174, CDS3Y_bbg!CI$5:CJ$241,2), -1)</f>
        <v>-1</v>
      </c>
      <c r="CK174">
        <f>IFERROR(VLOOKUP($A174, CDS3Y_bbg!CJ$5:CK$241,2), -1)</f>
        <v>41844</v>
      </c>
      <c r="CL174">
        <f>IFERROR(VLOOKUP($A174, CDS3Y_bbg!CK$5:CL$241,2), -1)</f>
        <v>-1</v>
      </c>
      <c r="CM174">
        <f>IFERROR(VLOOKUP($A174, CDS3Y_bbg!CL$5:CM$241,2), -1)</f>
        <v>-1</v>
      </c>
      <c r="CN174">
        <f>IFERROR(VLOOKUP($A174, CDS3Y_bbg!CM$5:CN$241,2), -1)</f>
        <v>-1</v>
      </c>
    </row>
    <row r="175" spans="1:92" x14ac:dyDescent="0.25">
      <c r="A175" s="1">
        <v>41820</v>
      </c>
      <c r="B175">
        <f>IFERROR(VLOOKUP($A175, CDS3Y_bbg!A$5:B$241,2), -1)</f>
        <v>91.676000000000002</v>
      </c>
      <c r="C175">
        <f>IFERROR(VLOOKUP($A175, CDS3Y_bbg!B$5:C$241,2), -1)</f>
        <v>41831</v>
      </c>
      <c r="D175">
        <f>IFERROR(VLOOKUP($A175, CDS3Y_bbg!C$5:D$241,2), -1)</f>
        <v>-1</v>
      </c>
      <c r="E175">
        <f>IFERROR(VLOOKUP($A175, CDS3Y_bbg!D$5:E$241,2), -1)</f>
        <v>44895</v>
      </c>
      <c r="F175">
        <f>IFERROR(VLOOKUP($A175, CDS3Y_bbg!E$5:F$241,2), -1)</f>
        <v>36.008000000000003</v>
      </c>
      <c r="G175">
        <f>IFERROR(VLOOKUP($A175, CDS3Y_bbg!F$5:G$241,2), -1)</f>
        <v>40360</v>
      </c>
      <c r="H175">
        <f>IFERROR(VLOOKUP($A175, CDS3Y_bbg!G$5:H$241,2), -1)</f>
        <v>-1</v>
      </c>
      <c r="I175">
        <f>IFERROR(VLOOKUP($A175, CDS3Y_bbg!H$5:I$241,2), -1)</f>
        <v>44834</v>
      </c>
      <c r="J175">
        <f>IFERROR(VLOOKUP($A175, CDS3Y_bbg!I$5:J$241,2), -1)</f>
        <v>44.329000000000001</v>
      </c>
      <c r="K175">
        <f>IFERROR(VLOOKUP($A175, CDS3Y_bbg!J$5:K$241,2), -1)</f>
        <v>41819</v>
      </c>
      <c r="L175">
        <f>IFERROR(VLOOKUP($A175, CDS3Y_bbg!K$5:L$241,2), -1)</f>
        <v>-1</v>
      </c>
      <c r="M175">
        <f>IFERROR(VLOOKUP($A175, CDS3Y_bbg!L$5:M$241,2), -1)</f>
        <v>40469</v>
      </c>
      <c r="N175">
        <f>IFERROR(VLOOKUP($A175, CDS3Y_bbg!M$5:N$241,2), -1)</f>
        <v>-1</v>
      </c>
      <c r="O175">
        <f>IFERROR(VLOOKUP($A175, CDS3Y_bbg!N$5:O$241,2), -1)</f>
        <v>40289</v>
      </c>
      <c r="P175">
        <f>IFERROR(VLOOKUP($A175, CDS3Y_bbg!O$5:P$241,2), -1)</f>
        <v>-1</v>
      </c>
      <c r="Q175">
        <f>IFERROR(VLOOKUP($A175, CDS3Y_bbg!P$5:Q$241,2), -1)</f>
        <v>44377</v>
      </c>
      <c r="R175">
        <f>IFERROR(VLOOKUP($A175, CDS3Y_bbg!Q$5:R$241,2), -1)</f>
        <v>33.755000000000003</v>
      </c>
      <c r="S175">
        <f>IFERROR(VLOOKUP($A175, CDS3Y_bbg!R$5:S$241,2), -1)</f>
        <v>43337</v>
      </c>
      <c r="T175">
        <f>IFERROR(VLOOKUP($A175, CDS3Y_bbg!S$5:T$241,2), -1)</f>
        <v>53.704999999999998</v>
      </c>
      <c r="U175">
        <f>IFERROR(VLOOKUP($A175, CDS3Y_bbg!T$5:U$241,2), -1)</f>
        <v>42062</v>
      </c>
      <c r="V175">
        <f>IFERROR(VLOOKUP($A175, CDS3Y_bbg!U$5:V$241,2), -1)</f>
        <v>34.127000000000002</v>
      </c>
      <c r="W175">
        <f>IFERROR(VLOOKUP($A175, CDS3Y_bbg!V$5:W$241,2), -1)</f>
        <v>42283</v>
      </c>
      <c r="X175">
        <f>IFERROR(VLOOKUP($A175, CDS3Y_bbg!W$5:X$241,2), -1)</f>
        <v>134.19900000000001</v>
      </c>
      <c r="Y175">
        <f>IFERROR(VLOOKUP($A175, CDS3Y_bbg!X$5:Y$241,2), -1)</f>
        <v>44468</v>
      </c>
      <c r="Z175">
        <f>IFERROR(VLOOKUP($A175, CDS3Y_bbg!Y$5:Z$241,2), -1)</f>
        <v>140.875</v>
      </c>
      <c r="AA175">
        <f>IFERROR(VLOOKUP($A175, CDS3Y_bbg!Z$5:AA$241,2), -1)</f>
        <v>40481</v>
      </c>
      <c r="AB175">
        <f>IFERROR(VLOOKUP($A175, CDS3Y_bbg!AA$5:AB$241,2), -1)</f>
        <v>-1</v>
      </c>
      <c r="AC175">
        <f>IFERROR(VLOOKUP($A175, CDS3Y_bbg!AB$5:AC$241,2), -1)</f>
        <v>42676</v>
      </c>
      <c r="AD175">
        <f>IFERROR(VLOOKUP($A175, CDS3Y_bbg!AC$5:AD$241,2), -1)</f>
        <v>149.68299999999999</v>
      </c>
      <c r="AE175">
        <f>IFERROR(VLOOKUP($A175, CDS3Y_bbg!AD$5:AE$241,2), -1)</f>
        <v>41149</v>
      </c>
      <c r="AF175">
        <f>IFERROR(VLOOKUP($A175, CDS3Y_bbg!AE$5:AF$241,2), -1)</f>
        <v>-1</v>
      </c>
      <c r="AG175">
        <f>IFERROR(VLOOKUP($A175, CDS3Y_bbg!AF$5:AG$241,2), -1)</f>
        <v>42004</v>
      </c>
      <c r="AH175">
        <f>IFERROR(VLOOKUP($A175, CDS3Y_bbg!AG$5:AH$241,2), -1)</f>
        <v>-1</v>
      </c>
      <c r="AI175">
        <f>IFERROR(VLOOKUP($A175, CDS3Y_bbg!AH$5:AI$241,2), -1)</f>
        <v>-1</v>
      </c>
      <c r="AJ175">
        <f>IFERROR(VLOOKUP($A175, CDS3Y_bbg!AI$5:AJ$241,2), -1)</f>
        <v>-1</v>
      </c>
      <c r="AK175">
        <f>IFERROR(VLOOKUP($A175, CDS3Y_bbg!AJ$5:AK$241,2), -1)</f>
        <v>-1</v>
      </c>
      <c r="AL175">
        <f>IFERROR(VLOOKUP($A175, CDS3Y_bbg!AK$5:AL$241,2), -1)</f>
        <v>-1</v>
      </c>
      <c r="AM175">
        <f>IFERROR(VLOOKUP($A175, CDS3Y_bbg!AL$5:AM$241,2), -1)</f>
        <v>-1</v>
      </c>
      <c r="AN175">
        <f>IFERROR(VLOOKUP($A175, CDS3Y_bbg!AM$5:AN$241,2), -1)</f>
        <v>-1</v>
      </c>
      <c r="AO175">
        <f>IFERROR(VLOOKUP($A175, CDS3Y_bbg!AN$5:AO$241,2), -1)</f>
        <v>43424</v>
      </c>
      <c r="AP175">
        <f>IFERROR(VLOOKUP($A175, CDS3Y_bbg!AO$5:AP$241,2), -1)</f>
        <v>-1</v>
      </c>
      <c r="AQ175">
        <f>IFERROR(VLOOKUP($A175, CDS3Y_bbg!AP$5:AQ$241,2), -1)</f>
        <v>44625</v>
      </c>
      <c r="AR175">
        <f>IFERROR(VLOOKUP($A175, CDS3Y_bbg!AQ$5:AR$241,2), -1)</f>
        <v>-1</v>
      </c>
      <c r="AS175">
        <f>IFERROR(VLOOKUP($A175, CDS3Y_bbg!AR$5:AS$241,2), -1)</f>
        <v>44626</v>
      </c>
      <c r="AT175">
        <f>IFERROR(VLOOKUP($A175, CDS3Y_bbg!AS$5:AT$241,2), -1)</f>
        <v>22.35</v>
      </c>
      <c r="AU175">
        <f>IFERROR(VLOOKUP($A175, CDS3Y_bbg!AT$5:AU$241,2), -1)</f>
        <v>-1</v>
      </c>
      <c r="AV175">
        <f>IFERROR(VLOOKUP($A175, CDS3Y_bbg!AU$5:AV$241,2), -1)</f>
        <v>-1</v>
      </c>
      <c r="AW175">
        <f>IFERROR(VLOOKUP($A175, CDS3Y_bbg!AV$5:AW$241,2), -1)</f>
        <v>41863</v>
      </c>
      <c r="AX175">
        <f>IFERROR(VLOOKUP($A175, CDS3Y_bbg!AW$5:AX$241,2), -1)</f>
        <v>-1</v>
      </c>
      <c r="AY175">
        <f>IFERROR(VLOOKUP($A175, CDS3Y_bbg!AX$5:AY$241,2), -1)</f>
        <v>43402</v>
      </c>
      <c r="AZ175">
        <f>IFERROR(VLOOKUP($A175, CDS3Y_bbg!AY$5:AZ$241,2), -1)</f>
        <v>134.71799999999999</v>
      </c>
      <c r="BA175">
        <f>IFERROR(VLOOKUP($A175, CDS3Y_bbg!AZ$5:BA$241,2), -1)</f>
        <v>-1</v>
      </c>
      <c r="BB175">
        <f>IFERROR(VLOOKUP($A175, CDS3Y_bbg!BA$5:BB$241,2), -1)</f>
        <v>-1</v>
      </c>
      <c r="BC175">
        <f>IFERROR(VLOOKUP($A175, CDS3Y_bbg!BB$5:BC$241,2), -1)</f>
        <v>41722</v>
      </c>
      <c r="BD175">
        <f>IFERROR(VLOOKUP($A175, CDS3Y_bbg!BC$5:BD$241,2), -1)</f>
        <v>-1</v>
      </c>
      <c r="BE175">
        <f>IFERROR(VLOOKUP($A175, CDS3Y_bbg!BD$5:BE$241,2), -1)</f>
        <v>-1</v>
      </c>
      <c r="BF175">
        <f>IFERROR(VLOOKUP($A175, CDS3Y_bbg!BE$5:BF$241,2), -1)</f>
        <v>-1</v>
      </c>
      <c r="BG175">
        <f>IFERROR(VLOOKUP($A175, CDS3Y_bbg!BF$5:BG$241,2), -1)</f>
        <v>-1</v>
      </c>
      <c r="BH175">
        <f>IFERROR(VLOOKUP($A175, CDS3Y_bbg!BG$5:BH$241,2), -1)</f>
        <v>-1</v>
      </c>
      <c r="BI175">
        <f>IFERROR(VLOOKUP($A175, CDS3Y_bbg!BH$5:BI$241,2), -1)</f>
        <v>43424</v>
      </c>
      <c r="BJ175">
        <f>IFERROR(VLOOKUP($A175, CDS3Y_bbg!BI$5:BJ$241,2), -1)</f>
        <v>-1</v>
      </c>
      <c r="BK175">
        <f>IFERROR(VLOOKUP($A175, CDS3Y_bbg!BJ$5:BK$241,2), -1)</f>
        <v>-1</v>
      </c>
      <c r="BL175">
        <f>IFERROR(VLOOKUP($A175, CDS3Y_bbg!BK$5:BL$241,2), -1)</f>
        <v>-1</v>
      </c>
      <c r="BM175">
        <f>IFERROR(VLOOKUP($A175, CDS3Y_bbg!BL$5:BM$241,2), -1)</f>
        <v>43424</v>
      </c>
      <c r="BN175">
        <f>IFERROR(VLOOKUP($A175, CDS3Y_bbg!BM$5:BN$241,2), -1)</f>
        <v>-1</v>
      </c>
      <c r="BO175">
        <f>IFERROR(VLOOKUP($A175, CDS3Y_bbg!BN$5:BO$241,2), -1)</f>
        <v>43426</v>
      </c>
      <c r="BP175">
        <f>IFERROR(VLOOKUP($A175, CDS3Y_bbg!BO$5:BP$241,2), -1)</f>
        <v>-1</v>
      </c>
      <c r="BQ175">
        <f>IFERROR(VLOOKUP($A175, CDS3Y_bbg!BP$5:BQ$241,2), -1)</f>
        <v>-1</v>
      </c>
      <c r="BR175">
        <f>IFERROR(VLOOKUP($A175, CDS3Y_bbg!BQ$5:BR$241,2), -1)</f>
        <v>-1</v>
      </c>
      <c r="BS175">
        <f>IFERROR(VLOOKUP($A175, CDS3Y_bbg!BR$5:BS$241,2), -1)</f>
        <v>43426</v>
      </c>
      <c r="BT175">
        <f>IFERROR(VLOOKUP($A175, CDS3Y_bbg!BS$5:BT$241,2), -1)</f>
        <v>-1</v>
      </c>
      <c r="BU175">
        <f>IFERROR(VLOOKUP($A175, CDS3Y_bbg!BT$5:BU$241,2), -1)</f>
        <v>-1</v>
      </c>
      <c r="BV175">
        <f>IFERROR(VLOOKUP($A175, CDS3Y_bbg!BU$5:BV$241,2), -1)</f>
        <v>-1</v>
      </c>
      <c r="BW175">
        <f>IFERROR(VLOOKUP($A175, CDS3Y_bbg!BV$5:BW$241,2), -1)</f>
        <v>41915</v>
      </c>
      <c r="BX175">
        <f>IFERROR(VLOOKUP($A175, CDS3Y_bbg!BW$5:BX$241,2), -1)</f>
        <v>-1</v>
      </c>
      <c r="BY175">
        <f>IFERROR(VLOOKUP($A175, CDS3Y_bbg!BX$5:BY$241,2), -1)</f>
        <v>-1</v>
      </c>
      <c r="BZ175">
        <f>IFERROR(VLOOKUP($A175, CDS3Y_bbg!BY$5:BZ$241,2), -1)</f>
        <v>-1</v>
      </c>
      <c r="CA175">
        <f>IFERROR(VLOOKUP($A175, CDS3Y_bbg!BZ$5:CA$241,2), -1)</f>
        <v>41911</v>
      </c>
      <c r="CB175">
        <f>IFERROR(VLOOKUP($A175, CDS3Y_bbg!CA$5:CB$241,2), -1)</f>
        <v>-1</v>
      </c>
      <c r="CC175">
        <f>IFERROR(VLOOKUP($A175, CDS3Y_bbg!CB$5:CC$241,2), -1)</f>
        <v>41912</v>
      </c>
      <c r="CD175">
        <f>IFERROR(VLOOKUP($A175, CDS3Y_bbg!CC$5:CD$241,2), -1)</f>
        <v>-1</v>
      </c>
      <c r="CE175">
        <f>IFERROR(VLOOKUP($A175, CDS3Y_bbg!CD$5:CE$241,2), -1)</f>
        <v>43332</v>
      </c>
      <c r="CF175">
        <f>IFERROR(VLOOKUP($A175, CDS3Y_bbg!CE$5:CF$241,2), -1)</f>
        <v>35.417999999999999</v>
      </c>
      <c r="CG175">
        <f>IFERROR(VLOOKUP($A175, CDS3Y_bbg!CF$5:CG$241,2), -1)</f>
        <v>41893</v>
      </c>
      <c r="CH175">
        <f>IFERROR(VLOOKUP($A175, CDS3Y_bbg!CG$5:CH$241,2), -1)</f>
        <v>-1</v>
      </c>
      <c r="CI175">
        <f>IFERROR(VLOOKUP($A175, CDS3Y_bbg!CH$5:CI$241,2), -1)</f>
        <v>-1</v>
      </c>
      <c r="CJ175">
        <f>IFERROR(VLOOKUP($A175, CDS3Y_bbg!CI$5:CJ$241,2), -1)</f>
        <v>-1</v>
      </c>
      <c r="CK175">
        <f>IFERROR(VLOOKUP($A175, CDS3Y_bbg!CJ$5:CK$241,2), -1)</f>
        <v>41844</v>
      </c>
      <c r="CL175">
        <f>IFERROR(VLOOKUP($A175, CDS3Y_bbg!CK$5:CL$241,2), -1)</f>
        <v>-1</v>
      </c>
      <c r="CM175">
        <f>IFERROR(VLOOKUP($A175, CDS3Y_bbg!CL$5:CM$241,2), -1)</f>
        <v>-1</v>
      </c>
      <c r="CN175">
        <f>IFERROR(VLOOKUP($A175, CDS3Y_bbg!CM$5:CN$241,2), -1)</f>
        <v>-1</v>
      </c>
    </row>
    <row r="176" spans="1:92" x14ac:dyDescent="0.25">
      <c r="A176" s="1">
        <v>41851</v>
      </c>
      <c r="B176">
        <f>IFERROR(VLOOKUP($A176, CDS3Y_bbg!A$5:B$241,2), -1)</f>
        <v>99.694999999999993</v>
      </c>
      <c r="C176">
        <f>IFERROR(VLOOKUP($A176, CDS3Y_bbg!B$5:C$241,2), -1)</f>
        <v>41831</v>
      </c>
      <c r="D176">
        <f>IFERROR(VLOOKUP($A176, CDS3Y_bbg!C$5:D$241,2), -1)</f>
        <v>-1</v>
      </c>
      <c r="E176">
        <f>IFERROR(VLOOKUP($A176, CDS3Y_bbg!D$5:E$241,2), -1)</f>
        <v>44895</v>
      </c>
      <c r="F176">
        <f>IFERROR(VLOOKUP($A176, CDS3Y_bbg!E$5:F$241,2), -1)</f>
        <v>46.182000000000002</v>
      </c>
      <c r="G176">
        <f>IFERROR(VLOOKUP($A176, CDS3Y_bbg!F$5:G$241,2), -1)</f>
        <v>40360</v>
      </c>
      <c r="H176">
        <f>IFERROR(VLOOKUP($A176, CDS3Y_bbg!G$5:H$241,2), -1)</f>
        <v>-1</v>
      </c>
      <c r="I176">
        <f>IFERROR(VLOOKUP($A176, CDS3Y_bbg!H$5:I$241,2), -1)</f>
        <v>44834</v>
      </c>
      <c r="J176">
        <f>IFERROR(VLOOKUP($A176, CDS3Y_bbg!I$5:J$241,2), -1)</f>
        <v>54.334000000000003</v>
      </c>
      <c r="K176">
        <f>IFERROR(VLOOKUP($A176, CDS3Y_bbg!J$5:K$241,2), -1)</f>
        <v>41819</v>
      </c>
      <c r="L176">
        <f>IFERROR(VLOOKUP($A176, CDS3Y_bbg!K$5:L$241,2), -1)</f>
        <v>-1</v>
      </c>
      <c r="M176">
        <f>IFERROR(VLOOKUP($A176, CDS3Y_bbg!L$5:M$241,2), -1)</f>
        <v>40469</v>
      </c>
      <c r="N176">
        <f>IFERROR(VLOOKUP($A176, CDS3Y_bbg!M$5:N$241,2), -1)</f>
        <v>-1</v>
      </c>
      <c r="O176">
        <f>IFERROR(VLOOKUP($A176, CDS3Y_bbg!N$5:O$241,2), -1)</f>
        <v>40289</v>
      </c>
      <c r="P176">
        <f>IFERROR(VLOOKUP($A176, CDS3Y_bbg!O$5:P$241,2), -1)</f>
        <v>-1</v>
      </c>
      <c r="Q176">
        <f>IFERROR(VLOOKUP($A176, CDS3Y_bbg!P$5:Q$241,2), -1)</f>
        <v>44377</v>
      </c>
      <c r="R176">
        <f>IFERROR(VLOOKUP($A176, CDS3Y_bbg!Q$5:R$241,2), -1)</f>
        <v>47.872</v>
      </c>
      <c r="S176">
        <f>IFERROR(VLOOKUP($A176, CDS3Y_bbg!R$5:S$241,2), -1)</f>
        <v>43337</v>
      </c>
      <c r="T176">
        <f>IFERROR(VLOOKUP($A176, CDS3Y_bbg!S$5:T$241,2), -1)</f>
        <v>53.704999999999998</v>
      </c>
      <c r="U176">
        <f>IFERROR(VLOOKUP($A176, CDS3Y_bbg!T$5:U$241,2), -1)</f>
        <v>42062</v>
      </c>
      <c r="V176">
        <f>IFERROR(VLOOKUP($A176, CDS3Y_bbg!U$5:V$241,2), -1)</f>
        <v>34.127000000000002</v>
      </c>
      <c r="W176">
        <f>IFERROR(VLOOKUP($A176, CDS3Y_bbg!V$5:W$241,2), -1)</f>
        <v>42283</v>
      </c>
      <c r="X176">
        <f>IFERROR(VLOOKUP($A176, CDS3Y_bbg!W$5:X$241,2), -1)</f>
        <v>179.84299999999999</v>
      </c>
      <c r="Y176">
        <f>IFERROR(VLOOKUP($A176, CDS3Y_bbg!X$5:Y$241,2), -1)</f>
        <v>44468</v>
      </c>
      <c r="Z176">
        <f>IFERROR(VLOOKUP($A176, CDS3Y_bbg!Y$5:Z$241,2), -1)</f>
        <v>140.07</v>
      </c>
      <c r="AA176">
        <f>IFERROR(VLOOKUP($A176, CDS3Y_bbg!Z$5:AA$241,2), -1)</f>
        <v>40481</v>
      </c>
      <c r="AB176">
        <f>IFERROR(VLOOKUP($A176, CDS3Y_bbg!AA$5:AB$241,2), -1)</f>
        <v>-1</v>
      </c>
      <c r="AC176">
        <f>IFERROR(VLOOKUP($A176, CDS3Y_bbg!AB$5:AC$241,2), -1)</f>
        <v>42676</v>
      </c>
      <c r="AD176">
        <f>IFERROR(VLOOKUP($A176, CDS3Y_bbg!AC$5:AD$241,2), -1)</f>
        <v>131.256</v>
      </c>
      <c r="AE176">
        <f>IFERROR(VLOOKUP($A176, CDS3Y_bbg!AD$5:AE$241,2), -1)</f>
        <v>41149</v>
      </c>
      <c r="AF176">
        <f>IFERROR(VLOOKUP($A176, CDS3Y_bbg!AE$5:AF$241,2), -1)</f>
        <v>-1</v>
      </c>
      <c r="AG176">
        <f>IFERROR(VLOOKUP($A176, CDS3Y_bbg!AF$5:AG$241,2), -1)</f>
        <v>42004</v>
      </c>
      <c r="AH176">
        <f>IFERROR(VLOOKUP($A176, CDS3Y_bbg!AG$5:AH$241,2), -1)</f>
        <v>-1</v>
      </c>
      <c r="AI176">
        <f>IFERROR(VLOOKUP($A176, CDS3Y_bbg!AH$5:AI$241,2), -1)</f>
        <v>-1</v>
      </c>
      <c r="AJ176">
        <f>IFERROR(VLOOKUP($A176, CDS3Y_bbg!AI$5:AJ$241,2), -1)</f>
        <v>-1</v>
      </c>
      <c r="AK176">
        <f>IFERROR(VLOOKUP($A176, CDS3Y_bbg!AJ$5:AK$241,2), -1)</f>
        <v>-1</v>
      </c>
      <c r="AL176">
        <f>IFERROR(VLOOKUP($A176, CDS3Y_bbg!AK$5:AL$241,2), -1)</f>
        <v>-1</v>
      </c>
      <c r="AM176">
        <f>IFERROR(VLOOKUP($A176, CDS3Y_bbg!AL$5:AM$241,2), -1)</f>
        <v>-1</v>
      </c>
      <c r="AN176">
        <f>IFERROR(VLOOKUP($A176, CDS3Y_bbg!AM$5:AN$241,2), -1)</f>
        <v>-1</v>
      </c>
      <c r="AO176">
        <f>IFERROR(VLOOKUP($A176, CDS3Y_bbg!AN$5:AO$241,2), -1)</f>
        <v>43424</v>
      </c>
      <c r="AP176">
        <f>IFERROR(VLOOKUP($A176, CDS3Y_bbg!AO$5:AP$241,2), -1)</f>
        <v>-1</v>
      </c>
      <c r="AQ176">
        <f>IFERROR(VLOOKUP($A176, CDS3Y_bbg!AP$5:AQ$241,2), -1)</f>
        <v>44625</v>
      </c>
      <c r="AR176">
        <f>IFERROR(VLOOKUP($A176, CDS3Y_bbg!AQ$5:AR$241,2), -1)</f>
        <v>-1</v>
      </c>
      <c r="AS176">
        <f>IFERROR(VLOOKUP($A176, CDS3Y_bbg!AR$5:AS$241,2), -1)</f>
        <v>44626</v>
      </c>
      <c r="AT176">
        <f>IFERROR(VLOOKUP($A176, CDS3Y_bbg!AS$5:AT$241,2), -1)</f>
        <v>22.35</v>
      </c>
      <c r="AU176">
        <f>IFERROR(VLOOKUP($A176, CDS3Y_bbg!AT$5:AU$241,2), -1)</f>
        <v>-1</v>
      </c>
      <c r="AV176">
        <f>IFERROR(VLOOKUP($A176, CDS3Y_bbg!AU$5:AV$241,2), -1)</f>
        <v>-1</v>
      </c>
      <c r="AW176">
        <f>IFERROR(VLOOKUP($A176, CDS3Y_bbg!AV$5:AW$241,2), -1)</f>
        <v>41863</v>
      </c>
      <c r="AX176">
        <f>IFERROR(VLOOKUP($A176, CDS3Y_bbg!AW$5:AX$241,2), -1)</f>
        <v>-1</v>
      </c>
      <c r="AY176">
        <f>IFERROR(VLOOKUP($A176, CDS3Y_bbg!AX$5:AY$241,2), -1)</f>
        <v>43402</v>
      </c>
      <c r="AZ176">
        <f>IFERROR(VLOOKUP($A176, CDS3Y_bbg!AY$5:AZ$241,2), -1)</f>
        <v>134.71799999999999</v>
      </c>
      <c r="BA176">
        <f>IFERROR(VLOOKUP($A176, CDS3Y_bbg!AZ$5:BA$241,2), -1)</f>
        <v>-1</v>
      </c>
      <c r="BB176">
        <f>IFERROR(VLOOKUP($A176, CDS3Y_bbg!BA$5:BB$241,2), -1)</f>
        <v>-1</v>
      </c>
      <c r="BC176">
        <f>IFERROR(VLOOKUP($A176, CDS3Y_bbg!BB$5:BC$241,2), -1)</f>
        <v>41722</v>
      </c>
      <c r="BD176">
        <f>IFERROR(VLOOKUP($A176, CDS3Y_bbg!BC$5:BD$241,2), -1)</f>
        <v>-1</v>
      </c>
      <c r="BE176">
        <f>IFERROR(VLOOKUP($A176, CDS3Y_bbg!BD$5:BE$241,2), -1)</f>
        <v>-1</v>
      </c>
      <c r="BF176">
        <f>IFERROR(VLOOKUP($A176, CDS3Y_bbg!BE$5:BF$241,2), -1)</f>
        <v>-1</v>
      </c>
      <c r="BG176">
        <f>IFERROR(VLOOKUP($A176, CDS3Y_bbg!BF$5:BG$241,2), -1)</f>
        <v>-1</v>
      </c>
      <c r="BH176">
        <f>IFERROR(VLOOKUP($A176, CDS3Y_bbg!BG$5:BH$241,2), -1)</f>
        <v>-1</v>
      </c>
      <c r="BI176">
        <f>IFERROR(VLOOKUP($A176, CDS3Y_bbg!BH$5:BI$241,2), -1)</f>
        <v>43424</v>
      </c>
      <c r="BJ176">
        <f>IFERROR(VLOOKUP($A176, CDS3Y_bbg!BI$5:BJ$241,2), -1)</f>
        <v>-1</v>
      </c>
      <c r="BK176">
        <f>IFERROR(VLOOKUP($A176, CDS3Y_bbg!BJ$5:BK$241,2), -1)</f>
        <v>-1</v>
      </c>
      <c r="BL176">
        <f>IFERROR(VLOOKUP($A176, CDS3Y_bbg!BK$5:BL$241,2), -1)</f>
        <v>-1</v>
      </c>
      <c r="BM176">
        <f>IFERROR(VLOOKUP($A176, CDS3Y_bbg!BL$5:BM$241,2), -1)</f>
        <v>43424</v>
      </c>
      <c r="BN176">
        <f>IFERROR(VLOOKUP($A176, CDS3Y_bbg!BM$5:BN$241,2), -1)</f>
        <v>-1</v>
      </c>
      <c r="BO176">
        <f>IFERROR(VLOOKUP($A176, CDS3Y_bbg!BN$5:BO$241,2), -1)</f>
        <v>43426</v>
      </c>
      <c r="BP176">
        <f>IFERROR(VLOOKUP($A176, CDS3Y_bbg!BO$5:BP$241,2), -1)</f>
        <v>-1</v>
      </c>
      <c r="BQ176">
        <f>IFERROR(VLOOKUP($A176, CDS3Y_bbg!BP$5:BQ$241,2), -1)</f>
        <v>-1</v>
      </c>
      <c r="BR176">
        <f>IFERROR(VLOOKUP($A176, CDS3Y_bbg!BQ$5:BR$241,2), -1)</f>
        <v>-1</v>
      </c>
      <c r="BS176">
        <f>IFERROR(VLOOKUP($A176, CDS3Y_bbg!BR$5:BS$241,2), -1)</f>
        <v>43426</v>
      </c>
      <c r="BT176">
        <f>IFERROR(VLOOKUP($A176, CDS3Y_bbg!BS$5:BT$241,2), -1)</f>
        <v>-1</v>
      </c>
      <c r="BU176">
        <f>IFERROR(VLOOKUP($A176, CDS3Y_bbg!BT$5:BU$241,2), -1)</f>
        <v>-1</v>
      </c>
      <c r="BV176">
        <f>IFERROR(VLOOKUP($A176, CDS3Y_bbg!BU$5:BV$241,2), -1)</f>
        <v>-1</v>
      </c>
      <c r="BW176">
        <f>IFERROR(VLOOKUP($A176, CDS3Y_bbg!BV$5:BW$241,2), -1)</f>
        <v>41915</v>
      </c>
      <c r="BX176">
        <f>IFERROR(VLOOKUP($A176, CDS3Y_bbg!BW$5:BX$241,2), -1)</f>
        <v>-1</v>
      </c>
      <c r="BY176">
        <f>IFERROR(VLOOKUP($A176, CDS3Y_bbg!BX$5:BY$241,2), -1)</f>
        <v>-1</v>
      </c>
      <c r="BZ176">
        <f>IFERROR(VLOOKUP($A176, CDS3Y_bbg!BY$5:BZ$241,2), -1)</f>
        <v>-1</v>
      </c>
      <c r="CA176">
        <f>IFERROR(VLOOKUP($A176, CDS3Y_bbg!BZ$5:CA$241,2), -1)</f>
        <v>41911</v>
      </c>
      <c r="CB176">
        <f>IFERROR(VLOOKUP($A176, CDS3Y_bbg!CA$5:CB$241,2), -1)</f>
        <v>-1</v>
      </c>
      <c r="CC176">
        <f>IFERROR(VLOOKUP($A176, CDS3Y_bbg!CB$5:CC$241,2), -1)</f>
        <v>41912</v>
      </c>
      <c r="CD176">
        <f>IFERROR(VLOOKUP($A176, CDS3Y_bbg!CC$5:CD$241,2), -1)</f>
        <v>-1</v>
      </c>
      <c r="CE176">
        <f>IFERROR(VLOOKUP($A176, CDS3Y_bbg!CD$5:CE$241,2), -1)</f>
        <v>43332</v>
      </c>
      <c r="CF176">
        <f>IFERROR(VLOOKUP($A176, CDS3Y_bbg!CE$5:CF$241,2), -1)</f>
        <v>35.417999999999999</v>
      </c>
      <c r="CG176">
        <f>IFERROR(VLOOKUP($A176, CDS3Y_bbg!CF$5:CG$241,2), -1)</f>
        <v>41893</v>
      </c>
      <c r="CH176">
        <f>IFERROR(VLOOKUP($A176, CDS3Y_bbg!CG$5:CH$241,2), -1)</f>
        <v>-1</v>
      </c>
      <c r="CI176">
        <f>IFERROR(VLOOKUP($A176, CDS3Y_bbg!CH$5:CI$241,2), -1)</f>
        <v>-1</v>
      </c>
      <c r="CJ176">
        <f>IFERROR(VLOOKUP($A176, CDS3Y_bbg!CI$5:CJ$241,2), -1)</f>
        <v>-1</v>
      </c>
      <c r="CK176">
        <f>IFERROR(VLOOKUP($A176, CDS3Y_bbg!CJ$5:CK$241,2), -1)</f>
        <v>41844</v>
      </c>
      <c r="CL176">
        <f>IFERROR(VLOOKUP($A176, CDS3Y_bbg!CK$5:CL$241,2), -1)</f>
        <v>-1</v>
      </c>
      <c r="CM176">
        <f>IFERROR(VLOOKUP($A176, CDS3Y_bbg!CL$5:CM$241,2), -1)</f>
        <v>-1</v>
      </c>
      <c r="CN176">
        <f>IFERROR(VLOOKUP($A176, CDS3Y_bbg!CM$5:CN$241,2), -1)</f>
        <v>-1</v>
      </c>
    </row>
    <row r="177" spans="1:92" x14ac:dyDescent="0.25">
      <c r="A177" s="1">
        <v>41880</v>
      </c>
      <c r="B177">
        <f>IFERROR(VLOOKUP($A177, CDS3Y_bbg!A$5:B$241,2), -1)</f>
        <v>76.656000000000006</v>
      </c>
      <c r="C177">
        <f>IFERROR(VLOOKUP($A177, CDS3Y_bbg!B$5:C$241,2), -1)</f>
        <v>41831</v>
      </c>
      <c r="D177">
        <f>IFERROR(VLOOKUP($A177, CDS3Y_bbg!C$5:D$241,2), -1)</f>
        <v>-1</v>
      </c>
      <c r="E177">
        <f>IFERROR(VLOOKUP($A177, CDS3Y_bbg!D$5:E$241,2), -1)</f>
        <v>44895</v>
      </c>
      <c r="F177">
        <f>IFERROR(VLOOKUP($A177, CDS3Y_bbg!E$5:F$241,2), -1)</f>
        <v>36.261000000000003</v>
      </c>
      <c r="G177">
        <f>IFERROR(VLOOKUP($A177, CDS3Y_bbg!F$5:G$241,2), -1)</f>
        <v>40360</v>
      </c>
      <c r="H177">
        <f>IFERROR(VLOOKUP($A177, CDS3Y_bbg!G$5:H$241,2), -1)</f>
        <v>-1</v>
      </c>
      <c r="I177">
        <f>IFERROR(VLOOKUP($A177, CDS3Y_bbg!H$5:I$241,2), -1)</f>
        <v>44834</v>
      </c>
      <c r="J177">
        <f>IFERROR(VLOOKUP($A177, CDS3Y_bbg!I$5:J$241,2), -1)</f>
        <v>43.823999999999998</v>
      </c>
      <c r="K177">
        <f>IFERROR(VLOOKUP($A177, CDS3Y_bbg!J$5:K$241,2), -1)</f>
        <v>41819</v>
      </c>
      <c r="L177">
        <f>IFERROR(VLOOKUP($A177, CDS3Y_bbg!K$5:L$241,2), -1)</f>
        <v>-1</v>
      </c>
      <c r="M177">
        <f>IFERROR(VLOOKUP($A177, CDS3Y_bbg!L$5:M$241,2), -1)</f>
        <v>40469</v>
      </c>
      <c r="N177">
        <f>IFERROR(VLOOKUP($A177, CDS3Y_bbg!M$5:N$241,2), -1)</f>
        <v>-1</v>
      </c>
      <c r="O177">
        <f>IFERROR(VLOOKUP($A177, CDS3Y_bbg!N$5:O$241,2), -1)</f>
        <v>40289</v>
      </c>
      <c r="P177">
        <f>IFERROR(VLOOKUP($A177, CDS3Y_bbg!O$5:P$241,2), -1)</f>
        <v>-1</v>
      </c>
      <c r="Q177">
        <f>IFERROR(VLOOKUP($A177, CDS3Y_bbg!P$5:Q$241,2), -1)</f>
        <v>44377</v>
      </c>
      <c r="R177">
        <f>IFERROR(VLOOKUP($A177, CDS3Y_bbg!Q$5:R$241,2), -1)</f>
        <v>37.26</v>
      </c>
      <c r="S177">
        <f>IFERROR(VLOOKUP($A177, CDS3Y_bbg!R$5:S$241,2), -1)</f>
        <v>43337</v>
      </c>
      <c r="T177">
        <f>IFERROR(VLOOKUP($A177, CDS3Y_bbg!S$5:T$241,2), -1)</f>
        <v>53.704999999999998</v>
      </c>
      <c r="U177">
        <f>IFERROR(VLOOKUP($A177, CDS3Y_bbg!T$5:U$241,2), -1)</f>
        <v>42062</v>
      </c>
      <c r="V177">
        <f>IFERROR(VLOOKUP($A177, CDS3Y_bbg!U$5:V$241,2), -1)</f>
        <v>34.127000000000002</v>
      </c>
      <c r="W177">
        <f>IFERROR(VLOOKUP($A177, CDS3Y_bbg!V$5:W$241,2), -1)</f>
        <v>42283</v>
      </c>
      <c r="X177">
        <f>IFERROR(VLOOKUP($A177, CDS3Y_bbg!W$5:X$241,2), -1)</f>
        <v>202.03200000000001</v>
      </c>
      <c r="Y177">
        <f>IFERROR(VLOOKUP($A177, CDS3Y_bbg!X$5:Y$241,2), -1)</f>
        <v>44468</v>
      </c>
      <c r="Z177">
        <f>IFERROR(VLOOKUP($A177, CDS3Y_bbg!Y$5:Z$241,2), -1)</f>
        <v>131.37799999999999</v>
      </c>
      <c r="AA177">
        <f>IFERROR(VLOOKUP($A177, CDS3Y_bbg!Z$5:AA$241,2), -1)</f>
        <v>40481</v>
      </c>
      <c r="AB177">
        <f>IFERROR(VLOOKUP($A177, CDS3Y_bbg!AA$5:AB$241,2), -1)</f>
        <v>-1</v>
      </c>
      <c r="AC177">
        <f>IFERROR(VLOOKUP($A177, CDS3Y_bbg!AB$5:AC$241,2), -1)</f>
        <v>42676</v>
      </c>
      <c r="AD177">
        <f>IFERROR(VLOOKUP($A177, CDS3Y_bbg!AC$5:AD$241,2), -1)</f>
        <v>126.33799999999999</v>
      </c>
      <c r="AE177">
        <f>IFERROR(VLOOKUP($A177, CDS3Y_bbg!AD$5:AE$241,2), -1)</f>
        <v>41149</v>
      </c>
      <c r="AF177">
        <f>IFERROR(VLOOKUP($A177, CDS3Y_bbg!AE$5:AF$241,2), -1)</f>
        <v>-1</v>
      </c>
      <c r="AG177">
        <f>IFERROR(VLOOKUP($A177, CDS3Y_bbg!AF$5:AG$241,2), -1)</f>
        <v>42004</v>
      </c>
      <c r="AH177">
        <f>IFERROR(VLOOKUP($A177, CDS3Y_bbg!AG$5:AH$241,2), -1)</f>
        <v>-1</v>
      </c>
      <c r="AI177">
        <f>IFERROR(VLOOKUP($A177, CDS3Y_bbg!AH$5:AI$241,2), -1)</f>
        <v>-1</v>
      </c>
      <c r="AJ177">
        <f>IFERROR(VLOOKUP($A177, CDS3Y_bbg!AI$5:AJ$241,2), -1)</f>
        <v>-1</v>
      </c>
      <c r="AK177">
        <f>IFERROR(VLOOKUP($A177, CDS3Y_bbg!AJ$5:AK$241,2), -1)</f>
        <v>-1</v>
      </c>
      <c r="AL177">
        <f>IFERROR(VLOOKUP($A177, CDS3Y_bbg!AK$5:AL$241,2), -1)</f>
        <v>-1</v>
      </c>
      <c r="AM177">
        <f>IFERROR(VLOOKUP($A177, CDS3Y_bbg!AL$5:AM$241,2), -1)</f>
        <v>-1</v>
      </c>
      <c r="AN177">
        <f>IFERROR(VLOOKUP($A177, CDS3Y_bbg!AM$5:AN$241,2), -1)</f>
        <v>-1</v>
      </c>
      <c r="AO177">
        <f>IFERROR(VLOOKUP($A177, CDS3Y_bbg!AN$5:AO$241,2), -1)</f>
        <v>43424</v>
      </c>
      <c r="AP177">
        <f>IFERROR(VLOOKUP($A177, CDS3Y_bbg!AO$5:AP$241,2), -1)</f>
        <v>-1</v>
      </c>
      <c r="AQ177">
        <f>IFERROR(VLOOKUP($A177, CDS3Y_bbg!AP$5:AQ$241,2), -1)</f>
        <v>44625</v>
      </c>
      <c r="AR177">
        <f>IFERROR(VLOOKUP($A177, CDS3Y_bbg!AQ$5:AR$241,2), -1)</f>
        <v>-1</v>
      </c>
      <c r="AS177">
        <f>IFERROR(VLOOKUP($A177, CDS3Y_bbg!AR$5:AS$241,2), -1)</f>
        <v>44626</v>
      </c>
      <c r="AT177">
        <f>IFERROR(VLOOKUP($A177, CDS3Y_bbg!AS$5:AT$241,2), -1)</f>
        <v>22.35</v>
      </c>
      <c r="AU177">
        <f>IFERROR(VLOOKUP($A177, CDS3Y_bbg!AT$5:AU$241,2), -1)</f>
        <v>-1</v>
      </c>
      <c r="AV177">
        <f>IFERROR(VLOOKUP($A177, CDS3Y_bbg!AU$5:AV$241,2), -1)</f>
        <v>-1</v>
      </c>
      <c r="AW177">
        <f>IFERROR(VLOOKUP($A177, CDS3Y_bbg!AV$5:AW$241,2), -1)</f>
        <v>41863</v>
      </c>
      <c r="AX177">
        <f>IFERROR(VLOOKUP($A177, CDS3Y_bbg!AW$5:AX$241,2), -1)</f>
        <v>-1</v>
      </c>
      <c r="AY177">
        <f>IFERROR(VLOOKUP($A177, CDS3Y_bbg!AX$5:AY$241,2), -1)</f>
        <v>43402</v>
      </c>
      <c r="AZ177">
        <f>IFERROR(VLOOKUP($A177, CDS3Y_bbg!AY$5:AZ$241,2), -1)</f>
        <v>134.71799999999999</v>
      </c>
      <c r="BA177">
        <f>IFERROR(VLOOKUP($A177, CDS3Y_bbg!AZ$5:BA$241,2), -1)</f>
        <v>-1</v>
      </c>
      <c r="BB177">
        <f>IFERROR(VLOOKUP($A177, CDS3Y_bbg!BA$5:BB$241,2), -1)</f>
        <v>-1</v>
      </c>
      <c r="BC177">
        <f>IFERROR(VLOOKUP($A177, CDS3Y_bbg!BB$5:BC$241,2), -1)</f>
        <v>41722</v>
      </c>
      <c r="BD177">
        <f>IFERROR(VLOOKUP($A177, CDS3Y_bbg!BC$5:BD$241,2), -1)</f>
        <v>-1</v>
      </c>
      <c r="BE177">
        <f>IFERROR(VLOOKUP($A177, CDS3Y_bbg!BD$5:BE$241,2), -1)</f>
        <v>-1</v>
      </c>
      <c r="BF177">
        <f>IFERROR(VLOOKUP($A177, CDS3Y_bbg!BE$5:BF$241,2), -1)</f>
        <v>-1</v>
      </c>
      <c r="BG177">
        <f>IFERROR(VLOOKUP($A177, CDS3Y_bbg!BF$5:BG$241,2), -1)</f>
        <v>-1</v>
      </c>
      <c r="BH177">
        <f>IFERROR(VLOOKUP($A177, CDS3Y_bbg!BG$5:BH$241,2), -1)</f>
        <v>-1</v>
      </c>
      <c r="BI177">
        <f>IFERROR(VLOOKUP($A177, CDS3Y_bbg!BH$5:BI$241,2), -1)</f>
        <v>43424</v>
      </c>
      <c r="BJ177">
        <f>IFERROR(VLOOKUP($A177, CDS3Y_bbg!BI$5:BJ$241,2), -1)</f>
        <v>-1</v>
      </c>
      <c r="BK177">
        <f>IFERROR(VLOOKUP($A177, CDS3Y_bbg!BJ$5:BK$241,2), -1)</f>
        <v>-1</v>
      </c>
      <c r="BL177">
        <f>IFERROR(VLOOKUP($A177, CDS3Y_bbg!BK$5:BL$241,2), -1)</f>
        <v>-1</v>
      </c>
      <c r="BM177">
        <f>IFERROR(VLOOKUP($A177, CDS3Y_bbg!BL$5:BM$241,2), -1)</f>
        <v>43424</v>
      </c>
      <c r="BN177">
        <f>IFERROR(VLOOKUP($A177, CDS3Y_bbg!BM$5:BN$241,2), -1)</f>
        <v>-1</v>
      </c>
      <c r="BO177">
        <f>IFERROR(VLOOKUP($A177, CDS3Y_bbg!BN$5:BO$241,2), -1)</f>
        <v>43426</v>
      </c>
      <c r="BP177">
        <f>IFERROR(VLOOKUP($A177, CDS3Y_bbg!BO$5:BP$241,2), -1)</f>
        <v>-1</v>
      </c>
      <c r="BQ177">
        <f>IFERROR(VLOOKUP($A177, CDS3Y_bbg!BP$5:BQ$241,2), -1)</f>
        <v>-1</v>
      </c>
      <c r="BR177">
        <f>IFERROR(VLOOKUP($A177, CDS3Y_bbg!BQ$5:BR$241,2), -1)</f>
        <v>-1</v>
      </c>
      <c r="BS177">
        <f>IFERROR(VLOOKUP($A177, CDS3Y_bbg!BR$5:BS$241,2), -1)</f>
        <v>43426</v>
      </c>
      <c r="BT177">
        <f>IFERROR(VLOOKUP($A177, CDS3Y_bbg!BS$5:BT$241,2), -1)</f>
        <v>-1</v>
      </c>
      <c r="BU177">
        <f>IFERROR(VLOOKUP($A177, CDS3Y_bbg!BT$5:BU$241,2), -1)</f>
        <v>-1</v>
      </c>
      <c r="BV177">
        <f>IFERROR(VLOOKUP($A177, CDS3Y_bbg!BU$5:BV$241,2), -1)</f>
        <v>-1</v>
      </c>
      <c r="BW177">
        <f>IFERROR(VLOOKUP($A177, CDS3Y_bbg!BV$5:BW$241,2), -1)</f>
        <v>41915</v>
      </c>
      <c r="BX177">
        <f>IFERROR(VLOOKUP($A177, CDS3Y_bbg!BW$5:BX$241,2), -1)</f>
        <v>-1</v>
      </c>
      <c r="BY177">
        <f>IFERROR(VLOOKUP($A177, CDS3Y_bbg!BX$5:BY$241,2), -1)</f>
        <v>-1</v>
      </c>
      <c r="BZ177">
        <f>IFERROR(VLOOKUP($A177, CDS3Y_bbg!BY$5:BZ$241,2), -1)</f>
        <v>-1</v>
      </c>
      <c r="CA177">
        <f>IFERROR(VLOOKUP($A177, CDS3Y_bbg!BZ$5:CA$241,2), -1)</f>
        <v>41911</v>
      </c>
      <c r="CB177">
        <f>IFERROR(VLOOKUP($A177, CDS3Y_bbg!CA$5:CB$241,2), -1)</f>
        <v>-1</v>
      </c>
      <c r="CC177">
        <f>IFERROR(VLOOKUP($A177, CDS3Y_bbg!CB$5:CC$241,2), -1)</f>
        <v>41912</v>
      </c>
      <c r="CD177">
        <f>IFERROR(VLOOKUP($A177, CDS3Y_bbg!CC$5:CD$241,2), -1)</f>
        <v>-1</v>
      </c>
      <c r="CE177">
        <f>IFERROR(VLOOKUP($A177, CDS3Y_bbg!CD$5:CE$241,2), -1)</f>
        <v>43332</v>
      </c>
      <c r="CF177">
        <f>IFERROR(VLOOKUP($A177, CDS3Y_bbg!CE$5:CF$241,2), -1)</f>
        <v>35.417999999999999</v>
      </c>
      <c r="CG177">
        <f>IFERROR(VLOOKUP($A177, CDS3Y_bbg!CF$5:CG$241,2), -1)</f>
        <v>41893</v>
      </c>
      <c r="CH177">
        <f>IFERROR(VLOOKUP($A177, CDS3Y_bbg!CG$5:CH$241,2), -1)</f>
        <v>-1</v>
      </c>
      <c r="CI177">
        <f>IFERROR(VLOOKUP($A177, CDS3Y_bbg!CH$5:CI$241,2), -1)</f>
        <v>-1</v>
      </c>
      <c r="CJ177">
        <f>IFERROR(VLOOKUP($A177, CDS3Y_bbg!CI$5:CJ$241,2), -1)</f>
        <v>-1</v>
      </c>
      <c r="CK177">
        <f>IFERROR(VLOOKUP($A177, CDS3Y_bbg!CJ$5:CK$241,2), -1)</f>
        <v>41844</v>
      </c>
      <c r="CL177">
        <f>IFERROR(VLOOKUP($A177, CDS3Y_bbg!CK$5:CL$241,2), -1)</f>
        <v>-1</v>
      </c>
      <c r="CM177">
        <f>IFERROR(VLOOKUP($A177, CDS3Y_bbg!CL$5:CM$241,2), -1)</f>
        <v>-1</v>
      </c>
      <c r="CN177">
        <f>IFERROR(VLOOKUP($A177, CDS3Y_bbg!CM$5:CN$241,2), -1)</f>
        <v>-1</v>
      </c>
    </row>
    <row r="178" spans="1:92" x14ac:dyDescent="0.25">
      <c r="A178" s="1">
        <v>41912</v>
      </c>
      <c r="B178">
        <f>IFERROR(VLOOKUP($A178, CDS3Y_bbg!A$5:B$241,2), -1)</f>
        <v>120.333</v>
      </c>
      <c r="C178">
        <f>IFERROR(VLOOKUP($A178, CDS3Y_bbg!B$5:C$241,2), -1)</f>
        <v>41831</v>
      </c>
      <c r="D178">
        <f>IFERROR(VLOOKUP($A178, CDS3Y_bbg!C$5:D$241,2), -1)</f>
        <v>-1</v>
      </c>
      <c r="E178">
        <f>IFERROR(VLOOKUP($A178, CDS3Y_bbg!D$5:E$241,2), -1)</f>
        <v>44895</v>
      </c>
      <c r="F178">
        <f>IFERROR(VLOOKUP($A178, CDS3Y_bbg!E$5:F$241,2), -1)</f>
        <v>47.601999999999997</v>
      </c>
      <c r="G178">
        <f>IFERROR(VLOOKUP($A178, CDS3Y_bbg!F$5:G$241,2), -1)</f>
        <v>40360</v>
      </c>
      <c r="H178">
        <f>IFERROR(VLOOKUP($A178, CDS3Y_bbg!G$5:H$241,2), -1)</f>
        <v>-1</v>
      </c>
      <c r="I178">
        <f>IFERROR(VLOOKUP($A178, CDS3Y_bbg!H$5:I$241,2), -1)</f>
        <v>44834</v>
      </c>
      <c r="J178">
        <f>IFERROR(VLOOKUP($A178, CDS3Y_bbg!I$5:J$241,2), -1)</f>
        <v>60.822000000000003</v>
      </c>
      <c r="K178">
        <f>IFERROR(VLOOKUP($A178, CDS3Y_bbg!J$5:K$241,2), -1)</f>
        <v>41819</v>
      </c>
      <c r="L178">
        <f>IFERROR(VLOOKUP($A178, CDS3Y_bbg!K$5:L$241,2), -1)</f>
        <v>-1</v>
      </c>
      <c r="M178">
        <f>IFERROR(VLOOKUP($A178, CDS3Y_bbg!L$5:M$241,2), -1)</f>
        <v>40469</v>
      </c>
      <c r="N178">
        <f>IFERROR(VLOOKUP($A178, CDS3Y_bbg!M$5:N$241,2), -1)</f>
        <v>-1</v>
      </c>
      <c r="O178">
        <f>IFERROR(VLOOKUP($A178, CDS3Y_bbg!N$5:O$241,2), -1)</f>
        <v>40289</v>
      </c>
      <c r="P178">
        <f>IFERROR(VLOOKUP($A178, CDS3Y_bbg!O$5:P$241,2), -1)</f>
        <v>-1</v>
      </c>
      <c r="Q178">
        <f>IFERROR(VLOOKUP($A178, CDS3Y_bbg!P$5:Q$241,2), -1)</f>
        <v>44377</v>
      </c>
      <c r="R178">
        <f>IFERROR(VLOOKUP($A178, CDS3Y_bbg!Q$5:R$241,2), -1)</f>
        <v>54.619</v>
      </c>
      <c r="S178">
        <f>IFERROR(VLOOKUP($A178, CDS3Y_bbg!R$5:S$241,2), -1)</f>
        <v>43337</v>
      </c>
      <c r="T178">
        <f>IFERROR(VLOOKUP($A178, CDS3Y_bbg!S$5:T$241,2), -1)</f>
        <v>53.704999999999998</v>
      </c>
      <c r="U178">
        <f>IFERROR(VLOOKUP($A178, CDS3Y_bbg!T$5:U$241,2), -1)</f>
        <v>42062</v>
      </c>
      <c r="V178">
        <f>IFERROR(VLOOKUP($A178, CDS3Y_bbg!U$5:V$241,2), -1)</f>
        <v>34.127000000000002</v>
      </c>
      <c r="W178">
        <f>IFERROR(VLOOKUP($A178, CDS3Y_bbg!V$5:W$241,2), -1)</f>
        <v>42283</v>
      </c>
      <c r="X178">
        <f>IFERROR(VLOOKUP($A178, CDS3Y_bbg!W$5:X$241,2), -1)</f>
        <v>193.08699999999999</v>
      </c>
      <c r="Y178">
        <f>IFERROR(VLOOKUP($A178, CDS3Y_bbg!X$5:Y$241,2), -1)</f>
        <v>44468</v>
      </c>
      <c r="Z178">
        <f>IFERROR(VLOOKUP($A178, CDS3Y_bbg!Y$5:Z$241,2), -1)</f>
        <v>140.126</v>
      </c>
      <c r="AA178">
        <f>IFERROR(VLOOKUP($A178, CDS3Y_bbg!Z$5:AA$241,2), -1)</f>
        <v>40481</v>
      </c>
      <c r="AB178">
        <f>IFERROR(VLOOKUP($A178, CDS3Y_bbg!AA$5:AB$241,2), -1)</f>
        <v>-1</v>
      </c>
      <c r="AC178">
        <f>IFERROR(VLOOKUP($A178, CDS3Y_bbg!AB$5:AC$241,2), -1)</f>
        <v>42676</v>
      </c>
      <c r="AD178">
        <f>IFERROR(VLOOKUP($A178, CDS3Y_bbg!AC$5:AD$241,2), -1)</f>
        <v>155.726</v>
      </c>
      <c r="AE178">
        <f>IFERROR(VLOOKUP($A178, CDS3Y_bbg!AD$5:AE$241,2), -1)</f>
        <v>41149</v>
      </c>
      <c r="AF178">
        <f>IFERROR(VLOOKUP($A178, CDS3Y_bbg!AE$5:AF$241,2), -1)</f>
        <v>-1</v>
      </c>
      <c r="AG178">
        <f>IFERROR(VLOOKUP($A178, CDS3Y_bbg!AF$5:AG$241,2), -1)</f>
        <v>42004</v>
      </c>
      <c r="AH178">
        <f>IFERROR(VLOOKUP($A178, CDS3Y_bbg!AG$5:AH$241,2), -1)</f>
        <v>-1</v>
      </c>
      <c r="AI178">
        <f>IFERROR(VLOOKUP($A178, CDS3Y_bbg!AH$5:AI$241,2), -1)</f>
        <v>-1</v>
      </c>
      <c r="AJ178">
        <f>IFERROR(VLOOKUP($A178, CDS3Y_bbg!AI$5:AJ$241,2), -1)</f>
        <v>-1</v>
      </c>
      <c r="AK178">
        <f>IFERROR(VLOOKUP($A178, CDS3Y_bbg!AJ$5:AK$241,2), -1)</f>
        <v>-1</v>
      </c>
      <c r="AL178">
        <f>IFERROR(VLOOKUP($A178, CDS3Y_bbg!AK$5:AL$241,2), -1)</f>
        <v>-1</v>
      </c>
      <c r="AM178">
        <f>IFERROR(VLOOKUP($A178, CDS3Y_bbg!AL$5:AM$241,2), -1)</f>
        <v>-1</v>
      </c>
      <c r="AN178">
        <f>IFERROR(VLOOKUP($A178, CDS3Y_bbg!AM$5:AN$241,2), -1)</f>
        <v>-1</v>
      </c>
      <c r="AO178">
        <f>IFERROR(VLOOKUP($A178, CDS3Y_bbg!AN$5:AO$241,2), -1)</f>
        <v>43424</v>
      </c>
      <c r="AP178">
        <f>IFERROR(VLOOKUP($A178, CDS3Y_bbg!AO$5:AP$241,2), -1)</f>
        <v>-1</v>
      </c>
      <c r="AQ178">
        <f>IFERROR(VLOOKUP($A178, CDS3Y_bbg!AP$5:AQ$241,2), -1)</f>
        <v>44625</v>
      </c>
      <c r="AR178">
        <f>IFERROR(VLOOKUP($A178, CDS3Y_bbg!AQ$5:AR$241,2), -1)</f>
        <v>-1</v>
      </c>
      <c r="AS178">
        <f>IFERROR(VLOOKUP($A178, CDS3Y_bbg!AR$5:AS$241,2), -1)</f>
        <v>44626</v>
      </c>
      <c r="AT178">
        <f>IFERROR(VLOOKUP($A178, CDS3Y_bbg!AS$5:AT$241,2), -1)</f>
        <v>22.35</v>
      </c>
      <c r="AU178">
        <f>IFERROR(VLOOKUP($A178, CDS3Y_bbg!AT$5:AU$241,2), -1)</f>
        <v>-1</v>
      </c>
      <c r="AV178">
        <f>IFERROR(VLOOKUP($A178, CDS3Y_bbg!AU$5:AV$241,2), -1)</f>
        <v>-1</v>
      </c>
      <c r="AW178">
        <f>IFERROR(VLOOKUP($A178, CDS3Y_bbg!AV$5:AW$241,2), -1)</f>
        <v>41863</v>
      </c>
      <c r="AX178">
        <f>IFERROR(VLOOKUP($A178, CDS3Y_bbg!AW$5:AX$241,2), -1)</f>
        <v>-1</v>
      </c>
      <c r="AY178">
        <f>IFERROR(VLOOKUP($A178, CDS3Y_bbg!AX$5:AY$241,2), -1)</f>
        <v>43402</v>
      </c>
      <c r="AZ178">
        <f>IFERROR(VLOOKUP($A178, CDS3Y_bbg!AY$5:AZ$241,2), -1)</f>
        <v>134.71799999999999</v>
      </c>
      <c r="BA178">
        <f>IFERROR(VLOOKUP($A178, CDS3Y_bbg!AZ$5:BA$241,2), -1)</f>
        <v>-1</v>
      </c>
      <c r="BB178">
        <f>IFERROR(VLOOKUP($A178, CDS3Y_bbg!BA$5:BB$241,2), -1)</f>
        <v>-1</v>
      </c>
      <c r="BC178">
        <f>IFERROR(VLOOKUP($A178, CDS3Y_bbg!BB$5:BC$241,2), -1)</f>
        <v>41722</v>
      </c>
      <c r="BD178">
        <f>IFERROR(VLOOKUP($A178, CDS3Y_bbg!BC$5:BD$241,2), -1)</f>
        <v>-1</v>
      </c>
      <c r="BE178">
        <f>IFERROR(VLOOKUP($A178, CDS3Y_bbg!BD$5:BE$241,2), -1)</f>
        <v>-1</v>
      </c>
      <c r="BF178">
        <f>IFERROR(VLOOKUP($A178, CDS3Y_bbg!BE$5:BF$241,2), -1)</f>
        <v>-1</v>
      </c>
      <c r="BG178">
        <f>IFERROR(VLOOKUP($A178, CDS3Y_bbg!BF$5:BG$241,2), -1)</f>
        <v>-1</v>
      </c>
      <c r="BH178">
        <f>IFERROR(VLOOKUP($A178, CDS3Y_bbg!BG$5:BH$241,2), -1)</f>
        <v>-1</v>
      </c>
      <c r="BI178">
        <f>IFERROR(VLOOKUP($A178, CDS3Y_bbg!BH$5:BI$241,2), -1)</f>
        <v>43424</v>
      </c>
      <c r="BJ178">
        <f>IFERROR(VLOOKUP($A178, CDS3Y_bbg!BI$5:BJ$241,2), -1)</f>
        <v>-1</v>
      </c>
      <c r="BK178">
        <f>IFERROR(VLOOKUP($A178, CDS3Y_bbg!BJ$5:BK$241,2), -1)</f>
        <v>-1</v>
      </c>
      <c r="BL178">
        <f>IFERROR(VLOOKUP($A178, CDS3Y_bbg!BK$5:BL$241,2), -1)</f>
        <v>-1</v>
      </c>
      <c r="BM178">
        <f>IFERROR(VLOOKUP($A178, CDS3Y_bbg!BL$5:BM$241,2), -1)</f>
        <v>43424</v>
      </c>
      <c r="BN178">
        <f>IFERROR(VLOOKUP($A178, CDS3Y_bbg!BM$5:BN$241,2), -1)</f>
        <v>-1</v>
      </c>
      <c r="BO178">
        <f>IFERROR(VLOOKUP($A178, CDS3Y_bbg!BN$5:BO$241,2), -1)</f>
        <v>43426</v>
      </c>
      <c r="BP178">
        <f>IFERROR(VLOOKUP($A178, CDS3Y_bbg!BO$5:BP$241,2), -1)</f>
        <v>-1</v>
      </c>
      <c r="BQ178">
        <f>IFERROR(VLOOKUP($A178, CDS3Y_bbg!BP$5:BQ$241,2), -1)</f>
        <v>-1</v>
      </c>
      <c r="BR178">
        <f>IFERROR(VLOOKUP($A178, CDS3Y_bbg!BQ$5:BR$241,2), -1)</f>
        <v>-1</v>
      </c>
      <c r="BS178">
        <f>IFERROR(VLOOKUP($A178, CDS3Y_bbg!BR$5:BS$241,2), -1)</f>
        <v>43426</v>
      </c>
      <c r="BT178">
        <f>IFERROR(VLOOKUP($A178, CDS3Y_bbg!BS$5:BT$241,2), -1)</f>
        <v>-1</v>
      </c>
      <c r="BU178">
        <f>IFERROR(VLOOKUP($A178, CDS3Y_bbg!BT$5:BU$241,2), -1)</f>
        <v>-1</v>
      </c>
      <c r="BV178">
        <f>IFERROR(VLOOKUP($A178, CDS3Y_bbg!BU$5:BV$241,2), -1)</f>
        <v>-1</v>
      </c>
      <c r="BW178">
        <f>IFERROR(VLOOKUP($A178, CDS3Y_bbg!BV$5:BW$241,2), -1)</f>
        <v>41915</v>
      </c>
      <c r="BX178">
        <f>IFERROR(VLOOKUP($A178, CDS3Y_bbg!BW$5:BX$241,2), -1)</f>
        <v>-1</v>
      </c>
      <c r="BY178">
        <f>IFERROR(VLOOKUP($A178, CDS3Y_bbg!BX$5:BY$241,2), -1)</f>
        <v>-1</v>
      </c>
      <c r="BZ178">
        <f>IFERROR(VLOOKUP($A178, CDS3Y_bbg!BY$5:BZ$241,2), -1)</f>
        <v>-1</v>
      </c>
      <c r="CA178">
        <f>IFERROR(VLOOKUP($A178, CDS3Y_bbg!BZ$5:CA$241,2), -1)</f>
        <v>41911</v>
      </c>
      <c r="CB178">
        <f>IFERROR(VLOOKUP($A178, CDS3Y_bbg!CA$5:CB$241,2), -1)</f>
        <v>-1</v>
      </c>
      <c r="CC178">
        <f>IFERROR(VLOOKUP($A178, CDS3Y_bbg!CB$5:CC$241,2), -1)</f>
        <v>41912</v>
      </c>
      <c r="CD178">
        <f>IFERROR(VLOOKUP($A178, CDS3Y_bbg!CC$5:CD$241,2), -1)</f>
        <v>-1</v>
      </c>
      <c r="CE178">
        <f>IFERROR(VLOOKUP($A178, CDS3Y_bbg!CD$5:CE$241,2), -1)</f>
        <v>43332</v>
      </c>
      <c r="CF178">
        <f>IFERROR(VLOOKUP($A178, CDS3Y_bbg!CE$5:CF$241,2), -1)</f>
        <v>35.417999999999999</v>
      </c>
      <c r="CG178">
        <f>IFERROR(VLOOKUP($A178, CDS3Y_bbg!CF$5:CG$241,2), -1)</f>
        <v>41893</v>
      </c>
      <c r="CH178">
        <f>IFERROR(VLOOKUP($A178, CDS3Y_bbg!CG$5:CH$241,2), -1)</f>
        <v>-1</v>
      </c>
      <c r="CI178">
        <f>IFERROR(VLOOKUP($A178, CDS3Y_bbg!CH$5:CI$241,2), -1)</f>
        <v>-1</v>
      </c>
      <c r="CJ178">
        <f>IFERROR(VLOOKUP($A178, CDS3Y_bbg!CI$5:CJ$241,2), -1)</f>
        <v>-1</v>
      </c>
      <c r="CK178">
        <f>IFERROR(VLOOKUP($A178, CDS3Y_bbg!CJ$5:CK$241,2), -1)</f>
        <v>41844</v>
      </c>
      <c r="CL178">
        <f>IFERROR(VLOOKUP($A178, CDS3Y_bbg!CK$5:CL$241,2), -1)</f>
        <v>-1</v>
      </c>
      <c r="CM178">
        <f>IFERROR(VLOOKUP($A178, CDS3Y_bbg!CL$5:CM$241,2), -1)</f>
        <v>-1</v>
      </c>
      <c r="CN178">
        <f>IFERROR(VLOOKUP($A178, CDS3Y_bbg!CM$5:CN$241,2), -1)</f>
        <v>-1</v>
      </c>
    </row>
    <row r="179" spans="1:92" x14ac:dyDescent="0.25">
      <c r="A179" s="1">
        <v>41943</v>
      </c>
      <c r="B179">
        <f>IFERROR(VLOOKUP($A179, CDS3Y_bbg!A$5:B$241,2), -1)</f>
        <v>100.32</v>
      </c>
      <c r="C179">
        <f>IFERROR(VLOOKUP($A179, CDS3Y_bbg!B$5:C$241,2), -1)</f>
        <v>41831</v>
      </c>
      <c r="D179">
        <f>IFERROR(VLOOKUP($A179, CDS3Y_bbg!C$5:D$241,2), -1)</f>
        <v>-1</v>
      </c>
      <c r="E179">
        <f>IFERROR(VLOOKUP($A179, CDS3Y_bbg!D$5:E$241,2), -1)</f>
        <v>44895</v>
      </c>
      <c r="F179">
        <f>IFERROR(VLOOKUP($A179, CDS3Y_bbg!E$5:F$241,2), -1)</f>
        <v>37.953000000000003</v>
      </c>
      <c r="G179">
        <f>IFERROR(VLOOKUP($A179, CDS3Y_bbg!F$5:G$241,2), -1)</f>
        <v>40360</v>
      </c>
      <c r="H179">
        <f>IFERROR(VLOOKUP($A179, CDS3Y_bbg!G$5:H$241,2), -1)</f>
        <v>-1</v>
      </c>
      <c r="I179">
        <f>IFERROR(VLOOKUP($A179, CDS3Y_bbg!H$5:I$241,2), -1)</f>
        <v>44834</v>
      </c>
      <c r="J179">
        <f>IFERROR(VLOOKUP($A179, CDS3Y_bbg!I$5:J$241,2), -1)</f>
        <v>52.405000000000001</v>
      </c>
      <c r="K179">
        <f>IFERROR(VLOOKUP($A179, CDS3Y_bbg!J$5:K$241,2), -1)</f>
        <v>41819</v>
      </c>
      <c r="L179">
        <f>IFERROR(VLOOKUP($A179, CDS3Y_bbg!K$5:L$241,2), -1)</f>
        <v>-1</v>
      </c>
      <c r="M179">
        <f>IFERROR(VLOOKUP($A179, CDS3Y_bbg!L$5:M$241,2), -1)</f>
        <v>40469</v>
      </c>
      <c r="N179">
        <f>IFERROR(VLOOKUP($A179, CDS3Y_bbg!M$5:N$241,2), -1)</f>
        <v>-1</v>
      </c>
      <c r="O179">
        <f>IFERROR(VLOOKUP($A179, CDS3Y_bbg!N$5:O$241,2), -1)</f>
        <v>40289</v>
      </c>
      <c r="P179">
        <f>IFERROR(VLOOKUP($A179, CDS3Y_bbg!O$5:P$241,2), -1)</f>
        <v>-1</v>
      </c>
      <c r="Q179">
        <f>IFERROR(VLOOKUP($A179, CDS3Y_bbg!P$5:Q$241,2), -1)</f>
        <v>44377</v>
      </c>
      <c r="R179">
        <f>IFERROR(VLOOKUP($A179, CDS3Y_bbg!Q$5:R$241,2), -1)</f>
        <v>47.085000000000001</v>
      </c>
      <c r="S179">
        <f>IFERROR(VLOOKUP($A179, CDS3Y_bbg!R$5:S$241,2), -1)</f>
        <v>43337</v>
      </c>
      <c r="T179">
        <f>IFERROR(VLOOKUP($A179, CDS3Y_bbg!S$5:T$241,2), -1)</f>
        <v>53.704999999999998</v>
      </c>
      <c r="U179">
        <f>IFERROR(VLOOKUP($A179, CDS3Y_bbg!T$5:U$241,2), -1)</f>
        <v>42062</v>
      </c>
      <c r="V179">
        <f>IFERROR(VLOOKUP($A179, CDS3Y_bbg!U$5:V$241,2), -1)</f>
        <v>34.127000000000002</v>
      </c>
      <c r="W179">
        <f>IFERROR(VLOOKUP($A179, CDS3Y_bbg!V$5:W$241,2), -1)</f>
        <v>42283</v>
      </c>
      <c r="X179">
        <f>IFERROR(VLOOKUP($A179, CDS3Y_bbg!W$5:X$241,2), -1)</f>
        <v>193.08699999999999</v>
      </c>
      <c r="Y179">
        <f>IFERROR(VLOOKUP($A179, CDS3Y_bbg!X$5:Y$241,2), -1)</f>
        <v>44468</v>
      </c>
      <c r="Z179">
        <f>IFERROR(VLOOKUP($A179, CDS3Y_bbg!Y$5:Z$241,2), -1)</f>
        <v>124.81100000000001</v>
      </c>
      <c r="AA179">
        <f>IFERROR(VLOOKUP($A179, CDS3Y_bbg!Z$5:AA$241,2), -1)</f>
        <v>40481</v>
      </c>
      <c r="AB179">
        <f>IFERROR(VLOOKUP($A179, CDS3Y_bbg!AA$5:AB$241,2), -1)</f>
        <v>-1</v>
      </c>
      <c r="AC179">
        <f>IFERROR(VLOOKUP($A179, CDS3Y_bbg!AB$5:AC$241,2), -1)</f>
        <v>42676</v>
      </c>
      <c r="AD179">
        <f>IFERROR(VLOOKUP($A179, CDS3Y_bbg!AC$5:AD$241,2), -1)</f>
        <v>124.367</v>
      </c>
      <c r="AE179">
        <f>IFERROR(VLOOKUP($A179, CDS3Y_bbg!AD$5:AE$241,2), -1)</f>
        <v>41149</v>
      </c>
      <c r="AF179">
        <f>IFERROR(VLOOKUP($A179, CDS3Y_bbg!AE$5:AF$241,2), -1)</f>
        <v>-1</v>
      </c>
      <c r="AG179">
        <f>IFERROR(VLOOKUP($A179, CDS3Y_bbg!AF$5:AG$241,2), -1)</f>
        <v>42004</v>
      </c>
      <c r="AH179">
        <f>IFERROR(VLOOKUP($A179, CDS3Y_bbg!AG$5:AH$241,2), -1)</f>
        <v>-1</v>
      </c>
      <c r="AI179">
        <f>IFERROR(VLOOKUP($A179, CDS3Y_bbg!AH$5:AI$241,2), -1)</f>
        <v>-1</v>
      </c>
      <c r="AJ179">
        <f>IFERROR(VLOOKUP($A179, CDS3Y_bbg!AI$5:AJ$241,2), -1)</f>
        <v>-1</v>
      </c>
      <c r="AK179">
        <f>IFERROR(VLOOKUP($A179, CDS3Y_bbg!AJ$5:AK$241,2), -1)</f>
        <v>-1</v>
      </c>
      <c r="AL179">
        <f>IFERROR(VLOOKUP($A179, CDS3Y_bbg!AK$5:AL$241,2), -1)</f>
        <v>-1</v>
      </c>
      <c r="AM179">
        <f>IFERROR(VLOOKUP($A179, CDS3Y_bbg!AL$5:AM$241,2), -1)</f>
        <v>-1</v>
      </c>
      <c r="AN179">
        <f>IFERROR(VLOOKUP($A179, CDS3Y_bbg!AM$5:AN$241,2), -1)</f>
        <v>-1</v>
      </c>
      <c r="AO179">
        <f>IFERROR(VLOOKUP($A179, CDS3Y_bbg!AN$5:AO$241,2), -1)</f>
        <v>43424</v>
      </c>
      <c r="AP179">
        <f>IFERROR(VLOOKUP($A179, CDS3Y_bbg!AO$5:AP$241,2), -1)</f>
        <v>-1</v>
      </c>
      <c r="AQ179">
        <f>IFERROR(VLOOKUP($A179, CDS3Y_bbg!AP$5:AQ$241,2), -1)</f>
        <v>44625</v>
      </c>
      <c r="AR179">
        <f>IFERROR(VLOOKUP($A179, CDS3Y_bbg!AQ$5:AR$241,2), -1)</f>
        <v>-1</v>
      </c>
      <c r="AS179">
        <f>IFERROR(VLOOKUP($A179, CDS3Y_bbg!AR$5:AS$241,2), -1)</f>
        <v>44626</v>
      </c>
      <c r="AT179">
        <f>IFERROR(VLOOKUP($A179, CDS3Y_bbg!AS$5:AT$241,2), -1)</f>
        <v>22.35</v>
      </c>
      <c r="AU179">
        <f>IFERROR(VLOOKUP($A179, CDS3Y_bbg!AT$5:AU$241,2), -1)</f>
        <v>-1</v>
      </c>
      <c r="AV179">
        <f>IFERROR(VLOOKUP($A179, CDS3Y_bbg!AU$5:AV$241,2), -1)</f>
        <v>-1</v>
      </c>
      <c r="AW179">
        <f>IFERROR(VLOOKUP($A179, CDS3Y_bbg!AV$5:AW$241,2), -1)</f>
        <v>41863</v>
      </c>
      <c r="AX179">
        <f>IFERROR(VLOOKUP($A179, CDS3Y_bbg!AW$5:AX$241,2), -1)</f>
        <v>-1</v>
      </c>
      <c r="AY179">
        <f>IFERROR(VLOOKUP($A179, CDS3Y_bbg!AX$5:AY$241,2), -1)</f>
        <v>43402</v>
      </c>
      <c r="AZ179">
        <f>IFERROR(VLOOKUP($A179, CDS3Y_bbg!AY$5:AZ$241,2), -1)</f>
        <v>134.71799999999999</v>
      </c>
      <c r="BA179">
        <f>IFERROR(VLOOKUP($A179, CDS3Y_bbg!AZ$5:BA$241,2), -1)</f>
        <v>-1</v>
      </c>
      <c r="BB179">
        <f>IFERROR(VLOOKUP($A179, CDS3Y_bbg!BA$5:BB$241,2), -1)</f>
        <v>-1</v>
      </c>
      <c r="BC179">
        <f>IFERROR(VLOOKUP($A179, CDS3Y_bbg!BB$5:BC$241,2), -1)</f>
        <v>41722</v>
      </c>
      <c r="BD179">
        <f>IFERROR(VLOOKUP($A179, CDS3Y_bbg!BC$5:BD$241,2), -1)</f>
        <v>-1</v>
      </c>
      <c r="BE179">
        <f>IFERROR(VLOOKUP($A179, CDS3Y_bbg!BD$5:BE$241,2), -1)</f>
        <v>-1</v>
      </c>
      <c r="BF179">
        <f>IFERROR(VLOOKUP($A179, CDS3Y_bbg!BE$5:BF$241,2), -1)</f>
        <v>-1</v>
      </c>
      <c r="BG179">
        <f>IFERROR(VLOOKUP($A179, CDS3Y_bbg!BF$5:BG$241,2), -1)</f>
        <v>-1</v>
      </c>
      <c r="BH179">
        <f>IFERROR(VLOOKUP($A179, CDS3Y_bbg!BG$5:BH$241,2), -1)</f>
        <v>-1</v>
      </c>
      <c r="BI179">
        <f>IFERROR(VLOOKUP($A179, CDS3Y_bbg!BH$5:BI$241,2), -1)</f>
        <v>43424</v>
      </c>
      <c r="BJ179">
        <f>IFERROR(VLOOKUP($A179, CDS3Y_bbg!BI$5:BJ$241,2), -1)</f>
        <v>-1</v>
      </c>
      <c r="BK179">
        <f>IFERROR(VLOOKUP($A179, CDS3Y_bbg!BJ$5:BK$241,2), -1)</f>
        <v>-1</v>
      </c>
      <c r="BL179">
        <f>IFERROR(VLOOKUP($A179, CDS3Y_bbg!BK$5:BL$241,2), -1)</f>
        <v>-1</v>
      </c>
      <c r="BM179">
        <f>IFERROR(VLOOKUP($A179, CDS3Y_bbg!BL$5:BM$241,2), -1)</f>
        <v>43424</v>
      </c>
      <c r="BN179">
        <f>IFERROR(VLOOKUP($A179, CDS3Y_bbg!BM$5:BN$241,2), -1)</f>
        <v>-1</v>
      </c>
      <c r="BO179">
        <f>IFERROR(VLOOKUP($A179, CDS3Y_bbg!BN$5:BO$241,2), -1)</f>
        <v>43426</v>
      </c>
      <c r="BP179">
        <f>IFERROR(VLOOKUP($A179, CDS3Y_bbg!BO$5:BP$241,2), -1)</f>
        <v>-1</v>
      </c>
      <c r="BQ179">
        <f>IFERROR(VLOOKUP($A179, CDS3Y_bbg!BP$5:BQ$241,2), -1)</f>
        <v>-1</v>
      </c>
      <c r="BR179">
        <f>IFERROR(VLOOKUP($A179, CDS3Y_bbg!BQ$5:BR$241,2), -1)</f>
        <v>-1</v>
      </c>
      <c r="BS179">
        <f>IFERROR(VLOOKUP($A179, CDS3Y_bbg!BR$5:BS$241,2), -1)</f>
        <v>43426</v>
      </c>
      <c r="BT179">
        <f>IFERROR(VLOOKUP($A179, CDS3Y_bbg!BS$5:BT$241,2), -1)</f>
        <v>-1</v>
      </c>
      <c r="BU179">
        <f>IFERROR(VLOOKUP($A179, CDS3Y_bbg!BT$5:BU$241,2), -1)</f>
        <v>-1</v>
      </c>
      <c r="BV179">
        <f>IFERROR(VLOOKUP($A179, CDS3Y_bbg!BU$5:BV$241,2), -1)</f>
        <v>-1</v>
      </c>
      <c r="BW179">
        <f>IFERROR(VLOOKUP($A179, CDS3Y_bbg!BV$5:BW$241,2), -1)</f>
        <v>41915</v>
      </c>
      <c r="BX179">
        <f>IFERROR(VLOOKUP($A179, CDS3Y_bbg!BW$5:BX$241,2), -1)</f>
        <v>-1</v>
      </c>
      <c r="BY179">
        <f>IFERROR(VLOOKUP($A179, CDS3Y_bbg!BX$5:BY$241,2), -1)</f>
        <v>-1</v>
      </c>
      <c r="BZ179">
        <f>IFERROR(VLOOKUP($A179, CDS3Y_bbg!BY$5:BZ$241,2), -1)</f>
        <v>-1</v>
      </c>
      <c r="CA179">
        <f>IFERROR(VLOOKUP($A179, CDS3Y_bbg!BZ$5:CA$241,2), -1)</f>
        <v>41911</v>
      </c>
      <c r="CB179">
        <f>IFERROR(VLOOKUP($A179, CDS3Y_bbg!CA$5:CB$241,2), -1)</f>
        <v>-1</v>
      </c>
      <c r="CC179">
        <f>IFERROR(VLOOKUP($A179, CDS3Y_bbg!CB$5:CC$241,2), -1)</f>
        <v>41912</v>
      </c>
      <c r="CD179">
        <f>IFERROR(VLOOKUP($A179, CDS3Y_bbg!CC$5:CD$241,2), -1)</f>
        <v>-1</v>
      </c>
      <c r="CE179">
        <f>IFERROR(VLOOKUP($A179, CDS3Y_bbg!CD$5:CE$241,2), -1)</f>
        <v>43332</v>
      </c>
      <c r="CF179">
        <f>IFERROR(VLOOKUP($A179, CDS3Y_bbg!CE$5:CF$241,2), -1)</f>
        <v>35.417999999999999</v>
      </c>
      <c r="CG179">
        <f>IFERROR(VLOOKUP($A179, CDS3Y_bbg!CF$5:CG$241,2), -1)</f>
        <v>41893</v>
      </c>
      <c r="CH179">
        <f>IFERROR(VLOOKUP($A179, CDS3Y_bbg!CG$5:CH$241,2), -1)</f>
        <v>-1</v>
      </c>
      <c r="CI179">
        <f>IFERROR(VLOOKUP($A179, CDS3Y_bbg!CH$5:CI$241,2), -1)</f>
        <v>-1</v>
      </c>
      <c r="CJ179">
        <f>IFERROR(VLOOKUP($A179, CDS3Y_bbg!CI$5:CJ$241,2), -1)</f>
        <v>-1</v>
      </c>
      <c r="CK179">
        <f>IFERROR(VLOOKUP($A179, CDS3Y_bbg!CJ$5:CK$241,2), -1)</f>
        <v>41844</v>
      </c>
      <c r="CL179">
        <f>IFERROR(VLOOKUP($A179, CDS3Y_bbg!CK$5:CL$241,2), -1)</f>
        <v>-1</v>
      </c>
      <c r="CM179">
        <f>IFERROR(VLOOKUP($A179, CDS3Y_bbg!CL$5:CM$241,2), -1)</f>
        <v>-1</v>
      </c>
      <c r="CN179">
        <f>IFERROR(VLOOKUP($A179, CDS3Y_bbg!CM$5:CN$241,2), -1)</f>
        <v>-1</v>
      </c>
    </row>
    <row r="180" spans="1:92" x14ac:dyDescent="0.25">
      <c r="A180" s="1">
        <v>41971</v>
      </c>
      <c r="B180">
        <f>IFERROR(VLOOKUP($A180, CDS3Y_bbg!A$5:B$241,2), -1)</f>
        <v>101.038</v>
      </c>
      <c r="C180">
        <f>IFERROR(VLOOKUP($A180, CDS3Y_bbg!B$5:C$241,2), -1)</f>
        <v>41831</v>
      </c>
      <c r="D180">
        <f>IFERROR(VLOOKUP($A180, CDS3Y_bbg!C$5:D$241,2), -1)</f>
        <v>-1</v>
      </c>
      <c r="E180">
        <f>IFERROR(VLOOKUP($A180, CDS3Y_bbg!D$5:E$241,2), -1)</f>
        <v>44895</v>
      </c>
      <c r="F180">
        <f>IFERROR(VLOOKUP($A180, CDS3Y_bbg!E$5:F$241,2), -1)</f>
        <v>44.234999999999999</v>
      </c>
      <c r="G180">
        <f>IFERROR(VLOOKUP($A180, CDS3Y_bbg!F$5:G$241,2), -1)</f>
        <v>40360</v>
      </c>
      <c r="H180">
        <f>IFERROR(VLOOKUP($A180, CDS3Y_bbg!G$5:H$241,2), -1)</f>
        <v>-1</v>
      </c>
      <c r="I180">
        <f>IFERROR(VLOOKUP($A180, CDS3Y_bbg!H$5:I$241,2), -1)</f>
        <v>44834</v>
      </c>
      <c r="J180">
        <f>IFERROR(VLOOKUP($A180, CDS3Y_bbg!I$5:J$241,2), -1)</f>
        <v>62.436</v>
      </c>
      <c r="K180">
        <f>IFERROR(VLOOKUP($A180, CDS3Y_bbg!J$5:K$241,2), -1)</f>
        <v>41819</v>
      </c>
      <c r="L180">
        <f>IFERROR(VLOOKUP($A180, CDS3Y_bbg!K$5:L$241,2), -1)</f>
        <v>-1</v>
      </c>
      <c r="M180">
        <f>IFERROR(VLOOKUP($A180, CDS3Y_bbg!L$5:M$241,2), -1)</f>
        <v>40469</v>
      </c>
      <c r="N180">
        <f>IFERROR(VLOOKUP($A180, CDS3Y_bbg!M$5:N$241,2), -1)</f>
        <v>-1</v>
      </c>
      <c r="O180">
        <f>IFERROR(VLOOKUP($A180, CDS3Y_bbg!N$5:O$241,2), -1)</f>
        <v>40289</v>
      </c>
      <c r="P180">
        <f>IFERROR(VLOOKUP($A180, CDS3Y_bbg!O$5:P$241,2), -1)</f>
        <v>-1</v>
      </c>
      <c r="Q180">
        <f>IFERROR(VLOOKUP($A180, CDS3Y_bbg!P$5:Q$241,2), -1)</f>
        <v>44377</v>
      </c>
      <c r="R180">
        <f>IFERROR(VLOOKUP($A180, CDS3Y_bbg!Q$5:R$241,2), -1)</f>
        <v>50.465000000000003</v>
      </c>
      <c r="S180">
        <f>IFERROR(VLOOKUP($A180, CDS3Y_bbg!R$5:S$241,2), -1)</f>
        <v>43337</v>
      </c>
      <c r="T180">
        <f>IFERROR(VLOOKUP($A180, CDS3Y_bbg!S$5:T$241,2), -1)</f>
        <v>53.704999999999998</v>
      </c>
      <c r="U180">
        <f>IFERROR(VLOOKUP($A180, CDS3Y_bbg!T$5:U$241,2), -1)</f>
        <v>42062</v>
      </c>
      <c r="V180">
        <f>IFERROR(VLOOKUP($A180, CDS3Y_bbg!U$5:V$241,2), -1)</f>
        <v>34.127000000000002</v>
      </c>
      <c r="W180">
        <f>IFERROR(VLOOKUP($A180, CDS3Y_bbg!V$5:W$241,2), -1)</f>
        <v>42283</v>
      </c>
      <c r="X180">
        <f>IFERROR(VLOOKUP($A180, CDS3Y_bbg!W$5:X$241,2), -1)</f>
        <v>231.16200000000001</v>
      </c>
      <c r="Y180">
        <f>IFERROR(VLOOKUP($A180, CDS3Y_bbg!X$5:Y$241,2), -1)</f>
        <v>44468</v>
      </c>
      <c r="Z180">
        <f>IFERROR(VLOOKUP($A180, CDS3Y_bbg!Y$5:Z$241,2), -1)</f>
        <v>111.449</v>
      </c>
      <c r="AA180">
        <f>IFERROR(VLOOKUP($A180, CDS3Y_bbg!Z$5:AA$241,2), -1)</f>
        <v>40481</v>
      </c>
      <c r="AB180">
        <f>IFERROR(VLOOKUP($A180, CDS3Y_bbg!AA$5:AB$241,2), -1)</f>
        <v>-1</v>
      </c>
      <c r="AC180">
        <f>IFERROR(VLOOKUP($A180, CDS3Y_bbg!AB$5:AC$241,2), -1)</f>
        <v>42676</v>
      </c>
      <c r="AD180">
        <f>IFERROR(VLOOKUP($A180, CDS3Y_bbg!AC$5:AD$241,2), -1)</f>
        <v>112.116</v>
      </c>
      <c r="AE180">
        <f>IFERROR(VLOOKUP($A180, CDS3Y_bbg!AD$5:AE$241,2), -1)</f>
        <v>41149</v>
      </c>
      <c r="AF180">
        <f>IFERROR(VLOOKUP($A180, CDS3Y_bbg!AE$5:AF$241,2), -1)</f>
        <v>-1</v>
      </c>
      <c r="AG180">
        <f>IFERROR(VLOOKUP($A180, CDS3Y_bbg!AF$5:AG$241,2), -1)</f>
        <v>42004</v>
      </c>
      <c r="AH180">
        <f>IFERROR(VLOOKUP($A180, CDS3Y_bbg!AG$5:AH$241,2), -1)</f>
        <v>-1</v>
      </c>
      <c r="AI180">
        <f>IFERROR(VLOOKUP($A180, CDS3Y_bbg!AH$5:AI$241,2), -1)</f>
        <v>-1</v>
      </c>
      <c r="AJ180">
        <f>IFERROR(VLOOKUP($A180, CDS3Y_bbg!AI$5:AJ$241,2), -1)</f>
        <v>-1</v>
      </c>
      <c r="AK180">
        <f>IFERROR(VLOOKUP($A180, CDS3Y_bbg!AJ$5:AK$241,2), -1)</f>
        <v>-1</v>
      </c>
      <c r="AL180">
        <f>IFERROR(VLOOKUP($A180, CDS3Y_bbg!AK$5:AL$241,2), -1)</f>
        <v>-1</v>
      </c>
      <c r="AM180">
        <f>IFERROR(VLOOKUP($A180, CDS3Y_bbg!AL$5:AM$241,2), -1)</f>
        <v>-1</v>
      </c>
      <c r="AN180">
        <f>IFERROR(VLOOKUP($A180, CDS3Y_bbg!AM$5:AN$241,2), -1)</f>
        <v>-1</v>
      </c>
      <c r="AO180">
        <f>IFERROR(VLOOKUP($A180, CDS3Y_bbg!AN$5:AO$241,2), -1)</f>
        <v>43424</v>
      </c>
      <c r="AP180">
        <f>IFERROR(VLOOKUP($A180, CDS3Y_bbg!AO$5:AP$241,2), -1)</f>
        <v>-1</v>
      </c>
      <c r="AQ180">
        <f>IFERROR(VLOOKUP($A180, CDS3Y_bbg!AP$5:AQ$241,2), -1)</f>
        <v>44625</v>
      </c>
      <c r="AR180">
        <f>IFERROR(VLOOKUP($A180, CDS3Y_bbg!AQ$5:AR$241,2), -1)</f>
        <v>33.942999999999998</v>
      </c>
      <c r="AS180">
        <f>IFERROR(VLOOKUP($A180, CDS3Y_bbg!AR$5:AS$241,2), -1)</f>
        <v>44626</v>
      </c>
      <c r="AT180">
        <f>IFERROR(VLOOKUP($A180, CDS3Y_bbg!AS$5:AT$241,2), -1)</f>
        <v>9.8509999999999991</v>
      </c>
      <c r="AU180">
        <f>IFERROR(VLOOKUP($A180, CDS3Y_bbg!AT$5:AU$241,2), -1)</f>
        <v>-1</v>
      </c>
      <c r="AV180">
        <f>IFERROR(VLOOKUP($A180, CDS3Y_bbg!AU$5:AV$241,2), -1)</f>
        <v>-1</v>
      </c>
      <c r="AW180">
        <f>IFERROR(VLOOKUP($A180, CDS3Y_bbg!AV$5:AW$241,2), -1)</f>
        <v>41863</v>
      </c>
      <c r="AX180">
        <f>IFERROR(VLOOKUP($A180, CDS3Y_bbg!AW$5:AX$241,2), -1)</f>
        <v>-1</v>
      </c>
      <c r="AY180">
        <f>IFERROR(VLOOKUP($A180, CDS3Y_bbg!AX$5:AY$241,2), -1)</f>
        <v>43402</v>
      </c>
      <c r="AZ180">
        <f>IFERROR(VLOOKUP($A180, CDS3Y_bbg!AY$5:AZ$241,2), -1)</f>
        <v>134.71799999999999</v>
      </c>
      <c r="BA180">
        <f>IFERROR(VLOOKUP($A180, CDS3Y_bbg!AZ$5:BA$241,2), -1)</f>
        <v>-1</v>
      </c>
      <c r="BB180">
        <f>IFERROR(VLOOKUP($A180, CDS3Y_bbg!BA$5:BB$241,2), -1)</f>
        <v>-1</v>
      </c>
      <c r="BC180">
        <f>IFERROR(VLOOKUP($A180, CDS3Y_bbg!BB$5:BC$241,2), -1)</f>
        <v>41722</v>
      </c>
      <c r="BD180">
        <f>IFERROR(VLOOKUP($A180, CDS3Y_bbg!BC$5:BD$241,2), -1)</f>
        <v>-1</v>
      </c>
      <c r="BE180">
        <f>IFERROR(VLOOKUP($A180, CDS3Y_bbg!BD$5:BE$241,2), -1)</f>
        <v>-1</v>
      </c>
      <c r="BF180">
        <f>IFERROR(VLOOKUP($A180, CDS3Y_bbg!BE$5:BF$241,2), -1)</f>
        <v>-1</v>
      </c>
      <c r="BG180">
        <f>IFERROR(VLOOKUP($A180, CDS3Y_bbg!BF$5:BG$241,2), -1)</f>
        <v>-1</v>
      </c>
      <c r="BH180">
        <f>IFERROR(VLOOKUP($A180, CDS3Y_bbg!BG$5:BH$241,2), -1)</f>
        <v>-1</v>
      </c>
      <c r="BI180">
        <f>IFERROR(VLOOKUP($A180, CDS3Y_bbg!BH$5:BI$241,2), -1)</f>
        <v>43424</v>
      </c>
      <c r="BJ180">
        <f>IFERROR(VLOOKUP($A180, CDS3Y_bbg!BI$5:BJ$241,2), -1)</f>
        <v>161.72900000000001</v>
      </c>
      <c r="BK180">
        <f>IFERROR(VLOOKUP($A180, CDS3Y_bbg!BJ$5:BK$241,2), -1)</f>
        <v>-1</v>
      </c>
      <c r="BL180">
        <f>IFERROR(VLOOKUP($A180, CDS3Y_bbg!BK$5:BL$241,2), -1)</f>
        <v>-1</v>
      </c>
      <c r="BM180">
        <f>IFERROR(VLOOKUP($A180, CDS3Y_bbg!BL$5:BM$241,2), -1)</f>
        <v>43424</v>
      </c>
      <c r="BN180">
        <f>IFERROR(VLOOKUP($A180, CDS3Y_bbg!BM$5:BN$241,2), -1)</f>
        <v>81.316000000000003</v>
      </c>
      <c r="BO180">
        <f>IFERROR(VLOOKUP($A180, CDS3Y_bbg!BN$5:BO$241,2), -1)</f>
        <v>43426</v>
      </c>
      <c r="BP180">
        <f>IFERROR(VLOOKUP($A180, CDS3Y_bbg!BO$5:BP$241,2), -1)</f>
        <v>-1</v>
      </c>
      <c r="BQ180">
        <f>IFERROR(VLOOKUP($A180, CDS3Y_bbg!BP$5:BQ$241,2), -1)</f>
        <v>-1</v>
      </c>
      <c r="BR180">
        <f>IFERROR(VLOOKUP($A180, CDS3Y_bbg!BQ$5:BR$241,2), -1)</f>
        <v>-1</v>
      </c>
      <c r="BS180">
        <f>IFERROR(VLOOKUP($A180, CDS3Y_bbg!BR$5:BS$241,2), -1)</f>
        <v>43426</v>
      </c>
      <c r="BT180">
        <f>IFERROR(VLOOKUP($A180, CDS3Y_bbg!BS$5:BT$241,2), -1)</f>
        <v>9.0459999999999994</v>
      </c>
      <c r="BU180">
        <f>IFERROR(VLOOKUP($A180, CDS3Y_bbg!BT$5:BU$241,2), -1)</f>
        <v>-1</v>
      </c>
      <c r="BV180">
        <f>IFERROR(VLOOKUP($A180, CDS3Y_bbg!BU$5:BV$241,2), -1)</f>
        <v>-1</v>
      </c>
      <c r="BW180">
        <f>IFERROR(VLOOKUP($A180, CDS3Y_bbg!BV$5:BW$241,2), -1)</f>
        <v>41915</v>
      </c>
      <c r="BX180">
        <f>IFERROR(VLOOKUP($A180, CDS3Y_bbg!BW$5:BX$241,2), -1)</f>
        <v>-1</v>
      </c>
      <c r="BY180">
        <f>IFERROR(VLOOKUP($A180, CDS3Y_bbg!BX$5:BY$241,2), -1)</f>
        <v>-1</v>
      </c>
      <c r="BZ180">
        <f>IFERROR(VLOOKUP($A180, CDS3Y_bbg!BY$5:BZ$241,2), -1)</f>
        <v>-1</v>
      </c>
      <c r="CA180">
        <f>IFERROR(VLOOKUP($A180, CDS3Y_bbg!BZ$5:CA$241,2), -1)</f>
        <v>41911</v>
      </c>
      <c r="CB180">
        <f>IFERROR(VLOOKUP($A180, CDS3Y_bbg!CA$5:CB$241,2), -1)</f>
        <v>-1</v>
      </c>
      <c r="CC180">
        <f>IFERROR(VLOOKUP($A180, CDS3Y_bbg!CB$5:CC$241,2), -1)</f>
        <v>41912</v>
      </c>
      <c r="CD180">
        <f>IFERROR(VLOOKUP($A180, CDS3Y_bbg!CC$5:CD$241,2), -1)</f>
        <v>-1</v>
      </c>
      <c r="CE180">
        <f>IFERROR(VLOOKUP($A180, CDS3Y_bbg!CD$5:CE$241,2), -1)</f>
        <v>43332</v>
      </c>
      <c r="CF180">
        <f>IFERROR(VLOOKUP($A180, CDS3Y_bbg!CE$5:CF$241,2), -1)</f>
        <v>30.335999999999999</v>
      </c>
      <c r="CG180">
        <f>IFERROR(VLOOKUP($A180, CDS3Y_bbg!CF$5:CG$241,2), -1)</f>
        <v>41893</v>
      </c>
      <c r="CH180">
        <f>IFERROR(VLOOKUP($A180, CDS3Y_bbg!CG$5:CH$241,2), -1)</f>
        <v>-1</v>
      </c>
      <c r="CI180">
        <f>IFERROR(VLOOKUP($A180, CDS3Y_bbg!CH$5:CI$241,2), -1)</f>
        <v>-1</v>
      </c>
      <c r="CJ180">
        <f>IFERROR(VLOOKUP($A180, CDS3Y_bbg!CI$5:CJ$241,2), -1)</f>
        <v>-1</v>
      </c>
      <c r="CK180">
        <f>IFERROR(VLOOKUP($A180, CDS3Y_bbg!CJ$5:CK$241,2), -1)</f>
        <v>41844</v>
      </c>
      <c r="CL180">
        <f>IFERROR(VLOOKUP($A180, CDS3Y_bbg!CK$5:CL$241,2), -1)</f>
        <v>-1</v>
      </c>
      <c r="CM180">
        <f>IFERROR(VLOOKUP($A180, CDS3Y_bbg!CL$5:CM$241,2), -1)</f>
        <v>-1</v>
      </c>
      <c r="CN180">
        <f>IFERROR(VLOOKUP($A180, CDS3Y_bbg!CM$5:CN$241,2), -1)</f>
        <v>-1</v>
      </c>
    </row>
    <row r="181" spans="1:92" x14ac:dyDescent="0.25">
      <c r="A181" s="1">
        <v>42004</v>
      </c>
      <c r="B181">
        <f>IFERROR(VLOOKUP($A181, CDS3Y_bbg!A$5:B$241,2), -1)</f>
        <v>147.084</v>
      </c>
      <c r="C181">
        <f>IFERROR(VLOOKUP($A181, CDS3Y_bbg!B$5:C$241,2), -1)</f>
        <v>41831</v>
      </c>
      <c r="D181">
        <f>IFERROR(VLOOKUP($A181, CDS3Y_bbg!C$5:D$241,2), -1)</f>
        <v>-1</v>
      </c>
      <c r="E181">
        <f>IFERROR(VLOOKUP($A181, CDS3Y_bbg!D$5:E$241,2), -1)</f>
        <v>44895</v>
      </c>
      <c r="F181">
        <f>IFERROR(VLOOKUP($A181, CDS3Y_bbg!E$5:F$241,2), -1)</f>
        <v>62.648000000000003</v>
      </c>
      <c r="G181">
        <f>IFERROR(VLOOKUP($A181, CDS3Y_bbg!F$5:G$241,2), -1)</f>
        <v>40360</v>
      </c>
      <c r="H181">
        <f>IFERROR(VLOOKUP($A181, CDS3Y_bbg!G$5:H$241,2), -1)</f>
        <v>-1</v>
      </c>
      <c r="I181">
        <f>IFERROR(VLOOKUP($A181, CDS3Y_bbg!H$5:I$241,2), -1)</f>
        <v>44834</v>
      </c>
      <c r="J181">
        <f>IFERROR(VLOOKUP($A181, CDS3Y_bbg!I$5:J$241,2), -1)</f>
        <v>99.081999999999994</v>
      </c>
      <c r="K181">
        <f>IFERROR(VLOOKUP($A181, CDS3Y_bbg!J$5:K$241,2), -1)</f>
        <v>41819</v>
      </c>
      <c r="L181">
        <f>IFERROR(VLOOKUP($A181, CDS3Y_bbg!K$5:L$241,2), -1)</f>
        <v>-1</v>
      </c>
      <c r="M181">
        <f>IFERROR(VLOOKUP($A181, CDS3Y_bbg!L$5:M$241,2), -1)</f>
        <v>40469</v>
      </c>
      <c r="N181">
        <f>IFERROR(VLOOKUP($A181, CDS3Y_bbg!M$5:N$241,2), -1)</f>
        <v>-1</v>
      </c>
      <c r="O181">
        <f>IFERROR(VLOOKUP($A181, CDS3Y_bbg!N$5:O$241,2), -1)</f>
        <v>40289</v>
      </c>
      <c r="P181">
        <f>IFERROR(VLOOKUP($A181, CDS3Y_bbg!O$5:P$241,2), -1)</f>
        <v>-1</v>
      </c>
      <c r="Q181">
        <f>IFERROR(VLOOKUP($A181, CDS3Y_bbg!P$5:Q$241,2), -1)</f>
        <v>44377</v>
      </c>
      <c r="R181">
        <f>IFERROR(VLOOKUP($A181, CDS3Y_bbg!Q$5:R$241,2), -1)</f>
        <v>70.891000000000005</v>
      </c>
      <c r="S181">
        <f>IFERROR(VLOOKUP($A181, CDS3Y_bbg!R$5:S$241,2), -1)</f>
        <v>43337</v>
      </c>
      <c r="T181">
        <f>IFERROR(VLOOKUP($A181, CDS3Y_bbg!S$5:T$241,2), -1)</f>
        <v>53.704999999999998</v>
      </c>
      <c r="U181">
        <f>IFERROR(VLOOKUP($A181, CDS3Y_bbg!T$5:U$241,2), -1)</f>
        <v>42062</v>
      </c>
      <c r="V181">
        <f>IFERROR(VLOOKUP($A181, CDS3Y_bbg!U$5:V$241,2), -1)</f>
        <v>-1</v>
      </c>
      <c r="W181">
        <f>IFERROR(VLOOKUP($A181, CDS3Y_bbg!V$5:W$241,2), -1)</f>
        <v>42283</v>
      </c>
      <c r="X181">
        <f>IFERROR(VLOOKUP($A181, CDS3Y_bbg!W$5:X$241,2), -1)</f>
        <v>284.36399999999998</v>
      </c>
      <c r="Y181">
        <f>IFERROR(VLOOKUP($A181, CDS3Y_bbg!X$5:Y$241,2), -1)</f>
        <v>44468</v>
      </c>
      <c r="Z181">
        <f>IFERROR(VLOOKUP($A181, CDS3Y_bbg!Y$5:Z$241,2), -1)</f>
        <v>124.587</v>
      </c>
      <c r="AA181">
        <f>IFERROR(VLOOKUP($A181, CDS3Y_bbg!Z$5:AA$241,2), -1)</f>
        <v>40481</v>
      </c>
      <c r="AB181">
        <f>IFERROR(VLOOKUP($A181, CDS3Y_bbg!AA$5:AB$241,2), -1)</f>
        <v>-1</v>
      </c>
      <c r="AC181">
        <f>IFERROR(VLOOKUP($A181, CDS3Y_bbg!AB$5:AC$241,2), -1)</f>
        <v>42676</v>
      </c>
      <c r="AD181">
        <f>IFERROR(VLOOKUP($A181, CDS3Y_bbg!AC$5:AD$241,2), -1)</f>
        <v>125.866</v>
      </c>
      <c r="AE181">
        <f>IFERROR(VLOOKUP($A181, CDS3Y_bbg!AD$5:AE$241,2), -1)</f>
        <v>41149</v>
      </c>
      <c r="AF181">
        <f>IFERROR(VLOOKUP($A181, CDS3Y_bbg!AE$5:AF$241,2), -1)</f>
        <v>-1</v>
      </c>
      <c r="AG181">
        <f>IFERROR(VLOOKUP($A181, CDS3Y_bbg!AF$5:AG$241,2), -1)</f>
        <v>42004</v>
      </c>
      <c r="AH181">
        <f>IFERROR(VLOOKUP($A181, CDS3Y_bbg!AG$5:AH$241,2), -1)</f>
        <v>10.653</v>
      </c>
      <c r="AI181">
        <f>IFERROR(VLOOKUP($A181, CDS3Y_bbg!AH$5:AI$241,2), -1)</f>
        <v>-1</v>
      </c>
      <c r="AJ181">
        <f>IFERROR(VLOOKUP($A181, CDS3Y_bbg!AI$5:AJ$241,2), -1)</f>
        <v>-1</v>
      </c>
      <c r="AK181">
        <f>IFERROR(VLOOKUP($A181, CDS3Y_bbg!AJ$5:AK$241,2), -1)</f>
        <v>-1</v>
      </c>
      <c r="AL181">
        <f>IFERROR(VLOOKUP($A181, CDS3Y_bbg!AK$5:AL$241,2), -1)</f>
        <v>-1</v>
      </c>
      <c r="AM181">
        <f>IFERROR(VLOOKUP($A181, CDS3Y_bbg!AL$5:AM$241,2), -1)</f>
        <v>-1</v>
      </c>
      <c r="AN181">
        <f>IFERROR(VLOOKUP($A181, CDS3Y_bbg!AM$5:AN$241,2), -1)</f>
        <v>-1</v>
      </c>
      <c r="AO181">
        <f>IFERROR(VLOOKUP($A181, CDS3Y_bbg!AN$5:AO$241,2), -1)</f>
        <v>43424</v>
      </c>
      <c r="AP181">
        <f>IFERROR(VLOOKUP($A181, CDS3Y_bbg!AO$5:AP$241,2), -1)</f>
        <v>-1</v>
      </c>
      <c r="AQ181">
        <f>IFERROR(VLOOKUP($A181, CDS3Y_bbg!AP$5:AQ$241,2), -1)</f>
        <v>44625</v>
      </c>
      <c r="AR181">
        <f>IFERROR(VLOOKUP($A181, CDS3Y_bbg!AQ$5:AR$241,2), -1)</f>
        <v>25.163</v>
      </c>
      <c r="AS181">
        <f>IFERROR(VLOOKUP($A181, CDS3Y_bbg!AR$5:AS$241,2), -1)</f>
        <v>44626</v>
      </c>
      <c r="AT181">
        <f>IFERROR(VLOOKUP($A181, CDS3Y_bbg!AS$5:AT$241,2), -1)</f>
        <v>9.4459999999999997</v>
      </c>
      <c r="AU181">
        <f>IFERROR(VLOOKUP($A181, CDS3Y_bbg!AT$5:AU$241,2), -1)</f>
        <v>-1</v>
      </c>
      <c r="AV181">
        <f>IFERROR(VLOOKUP($A181, CDS3Y_bbg!AU$5:AV$241,2), -1)</f>
        <v>-1</v>
      </c>
      <c r="AW181">
        <f>IFERROR(VLOOKUP($A181, CDS3Y_bbg!AV$5:AW$241,2), -1)</f>
        <v>41863</v>
      </c>
      <c r="AX181">
        <f>IFERROR(VLOOKUP($A181, CDS3Y_bbg!AW$5:AX$241,2), -1)</f>
        <v>-1</v>
      </c>
      <c r="AY181">
        <f>IFERROR(VLOOKUP($A181, CDS3Y_bbg!AX$5:AY$241,2), -1)</f>
        <v>43402</v>
      </c>
      <c r="AZ181">
        <f>IFERROR(VLOOKUP($A181, CDS3Y_bbg!AY$5:AZ$241,2), -1)</f>
        <v>102.14400000000001</v>
      </c>
      <c r="BA181">
        <f>IFERROR(VLOOKUP($A181, CDS3Y_bbg!AZ$5:BA$241,2), -1)</f>
        <v>-1</v>
      </c>
      <c r="BB181">
        <f>IFERROR(VLOOKUP($A181, CDS3Y_bbg!BA$5:BB$241,2), -1)</f>
        <v>-1</v>
      </c>
      <c r="BC181">
        <f>IFERROR(VLOOKUP($A181, CDS3Y_bbg!BB$5:BC$241,2), -1)</f>
        <v>41722</v>
      </c>
      <c r="BD181">
        <f>IFERROR(VLOOKUP($A181, CDS3Y_bbg!BC$5:BD$241,2), -1)</f>
        <v>-1</v>
      </c>
      <c r="BE181">
        <f>IFERROR(VLOOKUP($A181, CDS3Y_bbg!BD$5:BE$241,2), -1)</f>
        <v>-1</v>
      </c>
      <c r="BF181">
        <f>IFERROR(VLOOKUP($A181, CDS3Y_bbg!BE$5:BF$241,2), -1)</f>
        <v>-1</v>
      </c>
      <c r="BG181">
        <f>IFERROR(VLOOKUP($A181, CDS3Y_bbg!BF$5:BG$241,2), -1)</f>
        <v>-1</v>
      </c>
      <c r="BH181">
        <f>IFERROR(VLOOKUP($A181, CDS3Y_bbg!BG$5:BH$241,2), -1)</f>
        <v>-1</v>
      </c>
      <c r="BI181">
        <f>IFERROR(VLOOKUP($A181, CDS3Y_bbg!BH$5:BI$241,2), -1)</f>
        <v>43424</v>
      </c>
      <c r="BJ181">
        <f>IFERROR(VLOOKUP($A181, CDS3Y_bbg!BI$5:BJ$241,2), -1)</f>
        <v>153.29</v>
      </c>
      <c r="BK181">
        <f>IFERROR(VLOOKUP($A181, CDS3Y_bbg!BJ$5:BK$241,2), -1)</f>
        <v>-1</v>
      </c>
      <c r="BL181">
        <f>IFERROR(VLOOKUP($A181, CDS3Y_bbg!BK$5:BL$241,2), -1)</f>
        <v>-1</v>
      </c>
      <c r="BM181">
        <f>IFERROR(VLOOKUP($A181, CDS3Y_bbg!BL$5:BM$241,2), -1)</f>
        <v>43424</v>
      </c>
      <c r="BN181">
        <f>IFERROR(VLOOKUP($A181, CDS3Y_bbg!BM$5:BN$241,2), -1)</f>
        <v>73.03</v>
      </c>
      <c r="BO181">
        <f>IFERROR(VLOOKUP($A181, CDS3Y_bbg!BN$5:BO$241,2), -1)</f>
        <v>43426</v>
      </c>
      <c r="BP181">
        <f>IFERROR(VLOOKUP($A181, CDS3Y_bbg!BO$5:BP$241,2), -1)</f>
        <v>-1</v>
      </c>
      <c r="BQ181">
        <f>IFERROR(VLOOKUP($A181, CDS3Y_bbg!BP$5:BQ$241,2), -1)</f>
        <v>-1</v>
      </c>
      <c r="BR181">
        <f>IFERROR(VLOOKUP($A181, CDS3Y_bbg!BQ$5:BR$241,2), -1)</f>
        <v>-1</v>
      </c>
      <c r="BS181">
        <f>IFERROR(VLOOKUP($A181, CDS3Y_bbg!BR$5:BS$241,2), -1)</f>
        <v>43426</v>
      </c>
      <c r="BT181">
        <f>IFERROR(VLOOKUP($A181, CDS3Y_bbg!BS$5:BT$241,2), -1)</f>
        <v>9.3960000000000008</v>
      </c>
      <c r="BU181">
        <f>IFERROR(VLOOKUP($A181, CDS3Y_bbg!BT$5:BU$241,2), -1)</f>
        <v>-1</v>
      </c>
      <c r="BV181">
        <f>IFERROR(VLOOKUP($A181, CDS3Y_bbg!BU$5:BV$241,2), -1)</f>
        <v>-1</v>
      </c>
      <c r="BW181">
        <f>IFERROR(VLOOKUP($A181, CDS3Y_bbg!BV$5:BW$241,2), -1)</f>
        <v>41915</v>
      </c>
      <c r="BX181">
        <f>IFERROR(VLOOKUP($A181, CDS3Y_bbg!BW$5:BX$241,2), -1)</f>
        <v>-1</v>
      </c>
      <c r="BY181">
        <f>IFERROR(VLOOKUP($A181, CDS3Y_bbg!BX$5:BY$241,2), -1)</f>
        <v>-1</v>
      </c>
      <c r="BZ181">
        <f>IFERROR(VLOOKUP($A181, CDS3Y_bbg!BY$5:BZ$241,2), -1)</f>
        <v>-1</v>
      </c>
      <c r="CA181">
        <f>IFERROR(VLOOKUP($A181, CDS3Y_bbg!BZ$5:CA$241,2), -1)</f>
        <v>41911</v>
      </c>
      <c r="CB181">
        <f>IFERROR(VLOOKUP($A181, CDS3Y_bbg!CA$5:CB$241,2), -1)</f>
        <v>-1</v>
      </c>
      <c r="CC181">
        <f>IFERROR(VLOOKUP($A181, CDS3Y_bbg!CB$5:CC$241,2), -1)</f>
        <v>41912</v>
      </c>
      <c r="CD181">
        <f>IFERROR(VLOOKUP($A181, CDS3Y_bbg!CC$5:CD$241,2), -1)</f>
        <v>-1</v>
      </c>
      <c r="CE181">
        <f>IFERROR(VLOOKUP($A181, CDS3Y_bbg!CD$5:CE$241,2), -1)</f>
        <v>43332</v>
      </c>
      <c r="CF181">
        <f>IFERROR(VLOOKUP($A181, CDS3Y_bbg!CE$5:CF$241,2), -1)</f>
        <v>30.297000000000001</v>
      </c>
      <c r="CG181">
        <f>IFERROR(VLOOKUP($A181, CDS3Y_bbg!CF$5:CG$241,2), -1)</f>
        <v>41893</v>
      </c>
      <c r="CH181">
        <f>IFERROR(VLOOKUP($A181, CDS3Y_bbg!CG$5:CH$241,2), -1)</f>
        <v>-1</v>
      </c>
      <c r="CI181">
        <f>IFERROR(VLOOKUP($A181, CDS3Y_bbg!CH$5:CI$241,2), -1)</f>
        <v>-1</v>
      </c>
      <c r="CJ181">
        <f>IFERROR(VLOOKUP($A181, CDS3Y_bbg!CI$5:CJ$241,2), -1)</f>
        <v>-1</v>
      </c>
      <c r="CK181">
        <f>IFERROR(VLOOKUP($A181, CDS3Y_bbg!CJ$5:CK$241,2), -1)</f>
        <v>41844</v>
      </c>
      <c r="CL181">
        <f>IFERROR(VLOOKUP($A181, CDS3Y_bbg!CK$5:CL$241,2), -1)</f>
        <v>-1</v>
      </c>
      <c r="CM181">
        <f>IFERROR(VLOOKUP($A181, CDS3Y_bbg!CL$5:CM$241,2), -1)</f>
        <v>-1</v>
      </c>
      <c r="CN181">
        <f>IFERROR(VLOOKUP($A181, CDS3Y_bbg!CM$5:CN$241,2), -1)</f>
        <v>-1</v>
      </c>
    </row>
    <row r="182" spans="1:92" x14ac:dyDescent="0.25">
      <c r="A182" s="1">
        <v>42034</v>
      </c>
      <c r="B182">
        <f>IFERROR(VLOOKUP($A182, CDS3Y_bbg!A$5:B$241,2), -1)</f>
        <v>168.33799999999999</v>
      </c>
      <c r="C182">
        <f>IFERROR(VLOOKUP($A182, CDS3Y_bbg!B$5:C$241,2), -1)</f>
        <v>41831</v>
      </c>
      <c r="D182">
        <f>IFERROR(VLOOKUP($A182, CDS3Y_bbg!C$5:D$241,2), -1)</f>
        <v>-1</v>
      </c>
      <c r="E182">
        <f>IFERROR(VLOOKUP($A182, CDS3Y_bbg!D$5:E$241,2), -1)</f>
        <v>44895</v>
      </c>
      <c r="F182">
        <f>IFERROR(VLOOKUP($A182, CDS3Y_bbg!E$5:F$241,2), -1)</f>
        <v>74.126999999999995</v>
      </c>
      <c r="G182">
        <f>IFERROR(VLOOKUP($A182, CDS3Y_bbg!F$5:G$241,2), -1)</f>
        <v>40360</v>
      </c>
      <c r="H182">
        <f>IFERROR(VLOOKUP($A182, CDS3Y_bbg!G$5:H$241,2), -1)</f>
        <v>-1</v>
      </c>
      <c r="I182">
        <f>IFERROR(VLOOKUP($A182, CDS3Y_bbg!H$5:I$241,2), -1)</f>
        <v>44834</v>
      </c>
      <c r="J182">
        <f>IFERROR(VLOOKUP($A182, CDS3Y_bbg!I$5:J$241,2), -1)</f>
        <v>125.86</v>
      </c>
      <c r="K182">
        <f>IFERROR(VLOOKUP($A182, CDS3Y_bbg!J$5:K$241,2), -1)</f>
        <v>41819</v>
      </c>
      <c r="L182">
        <f>IFERROR(VLOOKUP($A182, CDS3Y_bbg!K$5:L$241,2), -1)</f>
        <v>-1</v>
      </c>
      <c r="M182">
        <f>IFERROR(VLOOKUP($A182, CDS3Y_bbg!L$5:M$241,2), -1)</f>
        <v>40469</v>
      </c>
      <c r="N182">
        <f>IFERROR(VLOOKUP($A182, CDS3Y_bbg!M$5:N$241,2), -1)</f>
        <v>-1</v>
      </c>
      <c r="O182">
        <f>IFERROR(VLOOKUP($A182, CDS3Y_bbg!N$5:O$241,2), -1)</f>
        <v>40289</v>
      </c>
      <c r="P182">
        <f>IFERROR(VLOOKUP($A182, CDS3Y_bbg!O$5:P$241,2), -1)</f>
        <v>-1</v>
      </c>
      <c r="Q182">
        <f>IFERROR(VLOOKUP($A182, CDS3Y_bbg!P$5:Q$241,2), -1)</f>
        <v>44377</v>
      </c>
      <c r="R182">
        <f>IFERROR(VLOOKUP($A182, CDS3Y_bbg!Q$5:R$241,2), -1)</f>
        <v>84.034999999999997</v>
      </c>
      <c r="S182">
        <f>IFERROR(VLOOKUP($A182, CDS3Y_bbg!R$5:S$241,2), -1)</f>
        <v>43337</v>
      </c>
      <c r="T182">
        <f>IFERROR(VLOOKUP($A182, CDS3Y_bbg!S$5:T$241,2), -1)</f>
        <v>53.704999999999998</v>
      </c>
      <c r="U182">
        <f>IFERROR(VLOOKUP($A182, CDS3Y_bbg!T$5:U$241,2), -1)</f>
        <v>42062</v>
      </c>
      <c r="V182">
        <f>IFERROR(VLOOKUP($A182, CDS3Y_bbg!U$5:V$241,2), -1)</f>
        <v>-1</v>
      </c>
      <c r="W182">
        <f>IFERROR(VLOOKUP($A182, CDS3Y_bbg!V$5:W$241,2), -1)</f>
        <v>42283</v>
      </c>
      <c r="X182">
        <f>IFERROR(VLOOKUP($A182, CDS3Y_bbg!W$5:X$241,2), -1)</f>
        <v>284.36399999999998</v>
      </c>
      <c r="Y182">
        <f>IFERROR(VLOOKUP($A182, CDS3Y_bbg!X$5:Y$241,2), -1)</f>
        <v>44468</v>
      </c>
      <c r="Z182">
        <f>IFERROR(VLOOKUP($A182, CDS3Y_bbg!Y$5:Z$241,2), -1)</f>
        <v>135.53800000000001</v>
      </c>
      <c r="AA182">
        <f>IFERROR(VLOOKUP($A182, CDS3Y_bbg!Z$5:AA$241,2), -1)</f>
        <v>40481</v>
      </c>
      <c r="AB182">
        <f>IFERROR(VLOOKUP($A182, CDS3Y_bbg!AA$5:AB$241,2), -1)</f>
        <v>-1</v>
      </c>
      <c r="AC182">
        <f>IFERROR(VLOOKUP($A182, CDS3Y_bbg!AB$5:AC$241,2), -1)</f>
        <v>42676</v>
      </c>
      <c r="AD182">
        <f>IFERROR(VLOOKUP($A182, CDS3Y_bbg!AC$5:AD$241,2), -1)</f>
        <v>128.89599999999999</v>
      </c>
      <c r="AE182">
        <f>IFERROR(VLOOKUP($A182, CDS3Y_bbg!AD$5:AE$241,2), -1)</f>
        <v>41149</v>
      </c>
      <c r="AF182">
        <f>IFERROR(VLOOKUP($A182, CDS3Y_bbg!AE$5:AF$241,2), -1)</f>
        <v>-1</v>
      </c>
      <c r="AG182">
        <f>IFERROR(VLOOKUP($A182, CDS3Y_bbg!AF$5:AG$241,2), -1)</f>
        <v>42004</v>
      </c>
      <c r="AH182">
        <f>IFERROR(VLOOKUP($A182, CDS3Y_bbg!AG$5:AH$241,2), -1)</f>
        <v>10.653</v>
      </c>
      <c r="AI182">
        <f>IFERROR(VLOOKUP($A182, CDS3Y_bbg!AH$5:AI$241,2), -1)</f>
        <v>-1</v>
      </c>
      <c r="AJ182">
        <f>IFERROR(VLOOKUP($A182, CDS3Y_bbg!AI$5:AJ$241,2), -1)</f>
        <v>-1</v>
      </c>
      <c r="AK182">
        <f>IFERROR(VLOOKUP($A182, CDS3Y_bbg!AJ$5:AK$241,2), -1)</f>
        <v>-1</v>
      </c>
      <c r="AL182">
        <f>IFERROR(VLOOKUP($A182, CDS3Y_bbg!AK$5:AL$241,2), -1)</f>
        <v>-1</v>
      </c>
      <c r="AM182">
        <f>IFERROR(VLOOKUP($A182, CDS3Y_bbg!AL$5:AM$241,2), -1)</f>
        <v>-1</v>
      </c>
      <c r="AN182">
        <f>IFERROR(VLOOKUP($A182, CDS3Y_bbg!AM$5:AN$241,2), -1)</f>
        <v>-1</v>
      </c>
      <c r="AO182">
        <f>IFERROR(VLOOKUP($A182, CDS3Y_bbg!AN$5:AO$241,2), -1)</f>
        <v>43424</v>
      </c>
      <c r="AP182">
        <f>IFERROR(VLOOKUP($A182, CDS3Y_bbg!AO$5:AP$241,2), -1)</f>
        <v>-1</v>
      </c>
      <c r="AQ182">
        <f>IFERROR(VLOOKUP($A182, CDS3Y_bbg!AP$5:AQ$241,2), -1)</f>
        <v>44625</v>
      </c>
      <c r="AR182">
        <f>IFERROR(VLOOKUP($A182, CDS3Y_bbg!AQ$5:AR$241,2), -1)</f>
        <v>25.163</v>
      </c>
      <c r="AS182">
        <f>IFERROR(VLOOKUP($A182, CDS3Y_bbg!AR$5:AS$241,2), -1)</f>
        <v>44626</v>
      </c>
      <c r="AT182">
        <f>IFERROR(VLOOKUP($A182, CDS3Y_bbg!AS$5:AT$241,2), -1)</f>
        <v>9.4459999999999997</v>
      </c>
      <c r="AU182">
        <f>IFERROR(VLOOKUP($A182, CDS3Y_bbg!AT$5:AU$241,2), -1)</f>
        <v>-1</v>
      </c>
      <c r="AV182">
        <f>IFERROR(VLOOKUP($A182, CDS3Y_bbg!AU$5:AV$241,2), -1)</f>
        <v>-1</v>
      </c>
      <c r="AW182">
        <f>IFERROR(VLOOKUP($A182, CDS3Y_bbg!AV$5:AW$241,2), -1)</f>
        <v>41863</v>
      </c>
      <c r="AX182">
        <f>IFERROR(VLOOKUP($A182, CDS3Y_bbg!AW$5:AX$241,2), -1)</f>
        <v>-1</v>
      </c>
      <c r="AY182">
        <f>IFERROR(VLOOKUP($A182, CDS3Y_bbg!AX$5:AY$241,2), -1)</f>
        <v>43402</v>
      </c>
      <c r="AZ182">
        <f>IFERROR(VLOOKUP($A182, CDS3Y_bbg!AY$5:AZ$241,2), -1)</f>
        <v>102.14400000000001</v>
      </c>
      <c r="BA182">
        <f>IFERROR(VLOOKUP($A182, CDS3Y_bbg!AZ$5:BA$241,2), -1)</f>
        <v>-1</v>
      </c>
      <c r="BB182">
        <f>IFERROR(VLOOKUP($A182, CDS3Y_bbg!BA$5:BB$241,2), -1)</f>
        <v>-1</v>
      </c>
      <c r="BC182">
        <f>IFERROR(VLOOKUP($A182, CDS3Y_bbg!BB$5:BC$241,2), -1)</f>
        <v>41722</v>
      </c>
      <c r="BD182">
        <f>IFERROR(VLOOKUP($A182, CDS3Y_bbg!BC$5:BD$241,2), -1)</f>
        <v>-1</v>
      </c>
      <c r="BE182">
        <f>IFERROR(VLOOKUP($A182, CDS3Y_bbg!BD$5:BE$241,2), -1)</f>
        <v>-1</v>
      </c>
      <c r="BF182">
        <f>IFERROR(VLOOKUP($A182, CDS3Y_bbg!BE$5:BF$241,2), -1)</f>
        <v>-1</v>
      </c>
      <c r="BG182">
        <f>IFERROR(VLOOKUP($A182, CDS3Y_bbg!BF$5:BG$241,2), -1)</f>
        <v>-1</v>
      </c>
      <c r="BH182">
        <f>IFERROR(VLOOKUP($A182, CDS3Y_bbg!BG$5:BH$241,2), -1)</f>
        <v>-1</v>
      </c>
      <c r="BI182">
        <f>IFERROR(VLOOKUP($A182, CDS3Y_bbg!BH$5:BI$241,2), -1)</f>
        <v>43424</v>
      </c>
      <c r="BJ182">
        <f>IFERROR(VLOOKUP($A182, CDS3Y_bbg!BI$5:BJ$241,2), -1)</f>
        <v>153.29</v>
      </c>
      <c r="BK182">
        <f>IFERROR(VLOOKUP($A182, CDS3Y_bbg!BJ$5:BK$241,2), -1)</f>
        <v>-1</v>
      </c>
      <c r="BL182">
        <f>IFERROR(VLOOKUP($A182, CDS3Y_bbg!BK$5:BL$241,2), -1)</f>
        <v>-1</v>
      </c>
      <c r="BM182">
        <f>IFERROR(VLOOKUP($A182, CDS3Y_bbg!BL$5:BM$241,2), -1)</f>
        <v>43424</v>
      </c>
      <c r="BN182">
        <f>IFERROR(VLOOKUP($A182, CDS3Y_bbg!BM$5:BN$241,2), -1)</f>
        <v>73.03</v>
      </c>
      <c r="BO182">
        <f>IFERROR(VLOOKUP($A182, CDS3Y_bbg!BN$5:BO$241,2), -1)</f>
        <v>43426</v>
      </c>
      <c r="BP182">
        <f>IFERROR(VLOOKUP($A182, CDS3Y_bbg!BO$5:BP$241,2), -1)</f>
        <v>-1</v>
      </c>
      <c r="BQ182">
        <f>IFERROR(VLOOKUP($A182, CDS3Y_bbg!BP$5:BQ$241,2), -1)</f>
        <v>-1</v>
      </c>
      <c r="BR182">
        <f>IFERROR(VLOOKUP($A182, CDS3Y_bbg!BQ$5:BR$241,2), -1)</f>
        <v>-1</v>
      </c>
      <c r="BS182">
        <f>IFERROR(VLOOKUP($A182, CDS3Y_bbg!BR$5:BS$241,2), -1)</f>
        <v>43426</v>
      </c>
      <c r="BT182">
        <f>IFERROR(VLOOKUP($A182, CDS3Y_bbg!BS$5:BT$241,2), -1)</f>
        <v>9.3960000000000008</v>
      </c>
      <c r="BU182">
        <f>IFERROR(VLOOKUP($A182, CDS3Y_bbg!BT$5:BU$241,2), -1)</f>
        <v>-1</v>
      </c>
      <c r="BV182">
        <f>IFERROR(VLOOKUP($A182, CDS3Y_bbg!BU$5:BV$241,2), -1)</f>
        <v>-1</v>
      </c>
      <c r="BW182">
        <f>IFERROR(VLOOKUP($A182, CDS3Y_bbg!BV$5:BW$241,2), -1)</f>
        <v>41915</v>
      </c>
      <c r="BX182">
        <f>IFERROR(VLOOKUP($A182, CDS3Y_bbg!BW$5:BX$241,2), -1)</f>
        <v>-1</v>
      </c>
      <c r="BY182">
        <f>IFERROR(VLOOKUP($A182, CDS3Y_bbg!BX$5:BY$241,2), -1)</f>
        <v>-1</v>
      </c>
      <c r="BZ182">
        <f>IFERROR(VLOOKUP($A182, CDS3Y_bbg!BY$5:BZ$241,2), -1)</f>
        <v>-1</v>
      </c>
      <c r="CA182">
        <f>IFERROR(VLOOKUP($A182, CDS3Y_bbg!BZ$5:CA$241,2), -1)</f>
        <v>41911</v>
      </c>
      <c r="CB182">
        <f>IFERROR(VLOOKUP($A182, CDS3Y_bbg!CA$5:CB$241,2), -1)</f>
        <v>-1</v>
      </c>
      <c r="CC182">
        <f>IFERROR(VLOOKUP($A182, CDS3Y_bbg!CB$5:CC$241,2), -1)</f>
        <v>41912</v>
      </c>
      <c r="CD182">
        <f>IFERROR(VLOOKUP($A182, CDS3Y_bbg!CC$5:CD$241,2), -1)</f>
        <v>-1</v>
      </c>
      <c r="CE182">
        <f>IFERROR(VLOOKUP($A182, CDS3Y_bbg!CD$5:CE$241,2), -1)</f>
        <v>43332</v>
      </c>
      <c r="CF182">
        <f>IFERROR(VLOOKUP($A182, CDS3Y_bbg!CE$5:CF$241,2), -1)</f>
        <v>30.297000000000001</v>
      </c>
      <c r="CG182">
        <f>IFERROR(VLOOKUP($A182, CDS3Y_bbg!CF$5:CG$241,2), -1)</f>
        <v>41893</v>
      </c>
      <c r="CH182">
        <f>IFERROR(VLOOKUP($A182, CDS3Y_bbg!CG$5:CH$241,2), -1)</f>
        <v>-1</v>
      </c>
      <c r="CI182">
        <f>IFERROR(VLOOKUP($A182, CDS3Y_bbg!CH$5:CI$241,2), -1)</f>
        <v>-1</v>
      </c>
      <c r="CJ182">
        <f>IFERROR(VLOOKUP($A182, CDS3Y_bbg!CI$5:CJ$241,2), -1)</f>
        <v>-1</v>
      </c>
      <c r="CK182">
        <f>IFERROR(VLOOKUP($A182, CDS3Y_bbg!CJ$5:CK$241,2), -1)</f>
        <v>41844</v>
      </c>
      <c r="CL182">
        <f>IFERROR(VLOOKUP($A182, CDS3Y_bbg!CK$5:CL$241,2), -1)</f>
        <v>-1</v>
      </c>
      <c r="CM182">
        <f>IFERROR(VLOOKUP($A182, CDS3Y_bbg!CL$5:CM$241,2), -1)</f>
        <v>-1</v>
      </c>
      <c r="CN182">
        <f>IFERROR(VLOOKUP($A182, CDS3Y_bbg!CM$5:CN$241,2), -1)</f>
        <v>-1</v>
      </c>
    </row>
    <row r="183" spans="1:92" x14ac:dyDescent="0.25">
      <c r="A183" s="1">
        <v>42062</v>
      </c>
      <c r="B183">
        <f>IFERROR(VLOOKUP($A183, CDS3Y_bbg!A$5:B$241,2), -1)</f>
        <v>191.31299999999999</v>
      </c>
      <c r="C183">
        <f>IFERROR(VLOOKUP($A183, CDS3Y_bbg!B$5:C$241,2), -1)</f>
        <v>41831</v>
      </c>
      <c r="D183">
        <f>IFERROR(VLOOKUP($A183, CDS3Y_bbg!C$5:D$241,2), -1)</f>
        <v>-1</v>
      </c>
      <c r="E183">
        <f>IFERROR(VLOOKUP($A183, CDS3Y_bbg!D$5:E$241,2), -1)</f>
        <v>44895</v>
      </c>
      <c r="F183">
        <f>IFERROR(VLOOKUP($A183, CDS3Y_bbg!E$5:F$241,2), -1)</f>
        <v>59.235999999999997</v>
      </c>
      <c r="G183">
        <f>IFERROR(VLOOKUP($A183, CDS3Y_bbg!F$5:G$241,2), -1)</f>
        <v>40360</v>
      </c>
      <c r="H183">
        <f>IFERROR(VLOOKUP($A183, CDS3Y_bbg!G$5:H$241,2), -1)</f>
        <v>-1</v>
      </c>
      <c r="I183">
        <f>IFERROR(VLOOKUP($A183, CDS3Y_bbg!H$5:I$241,2), -1)</f>
        <v>44834</v>
      </c>
      <c r="J183">
        <f>IFERROR(VLOOKUP($A183, CDS3Y_bbg!I$5:J$241,2), -1)</f>
        <v>96.14</v>
      </c>
      <c r="K183">
        <f>IFERROR(VLOOKUP($A183, CDS3Y_bbg!J$5:K$241,2), -1)</f>
        <v>41819</v>
      </c>
      <c r="L183">
        <f>IFERROR(VLOOKUP($A183, CDS3Y_bbg!K$5:L$241,2), -1)</f>
        <v>-1</v>
      </c>
      <c r="M183">
        <f>IFERROR(VLOOKUP($A183, CDS3Y_bbg!L$5:M$241,2), -1)</f>
        <v>40469</v>
      </c>
      <c r="N183">
        <f>IFERROR(VLOOKUP($A183, CDS3Y_bbg!M$5:N$241,2), -1)</f>
        <v>-1</v>
      </c>
      <c r="O183">
        <f>IFERROR(VLOOKUP($A183, CDS3Y_bbg!N$5:O$241,2), -1)</f>
        <v>40289</v>
      </c>
      <c r="P183">
        <f>IFERROR(VLOOKUP($A183, CDS3Y_bbg!O$5:P$241,2), -1)</f>
        <v>-1</v>
      </c>
      <c r="Q183">
        <f>IFERROR(VLOOKUP($A183, CDS3Y_bbg!P$5:Q$241,2), -1)</f>
        <v>44377</v>
      </c>
      <c r="R183">
        <f>IFERROR(VLOOKUP($A183, CDS3Y_bbg!Q$5:R$241,2), -1)</f>
        <v>70.64</v>
      </c>
      <c r="S183">
        <f>IFERROR(VLOOKUP($A183, CDS3Y_bbg!R$5:S$241,2), -1)</f>
        <v>43337</v>
      </c>
      <c r="T183">
        <f>IFERROR(VLOOKUP($A183, CDS3Y_bbg!S$5:T$241,2), -1)</f>
        <v>53.704999999999998</v>
      </c>
      <c r="U183">
        <f>IFERROR(VLOOKUP($A183, CDS3Y_bbg!T$5:U$241,2), -1)</f>
        <v>42062</v>
      </c>
      <c r="V183">
        <f>IFERROR(VLOOKUP($A183, CDS3Y_bbg!U$5:V$241,2), -1)</f>
        <v>-1</v>
      </c>
      <c r="W183">
        <f>IFERROR(VLOOKUP($A183, CDS3Y_bbg!V$5:W$241,2), -1)</f>
        <v>42283</v>
      </c>
      <c r="X183">
        <f>IFERROR(VLOOKUP($A183, CDS3Y_bbg!W$5:X$241,2), -1)</f>
        <v>284.36399999999998</v>
      </c>
      <c r="Y183">
        <f>IFERROR(VLOOKUP($A183, CDS3Y_bbg!X$5:Y$241,2), -1)</f>
        <v>44468</v>
      </c>
      <c r="Z183">
        <f>IFERROR(VLOOKUP($A183, CDS3Y_bbg!Y$5:Z$241,2), -1)</f>
        <v>128.02099999999999</v>
      </c>
      <c r="AA183">
        <f>IFERROR(VLOOKUP($A183, CDS3Y_bbg!Z$5:AA$241,2), -1)</f>
        <v>40481</v>
      </c>
      <c r="AB183">
        <f>IFERROR(VLOOKUP($A183, CDS3Y_bbg!AA$5:AB$241,2), -1)</f>
        <v>-1</v>
      </c>
      <c r="AC183">
        <f>IFERROR(VLOOKUP($A183, CDS3Y_bbg!AB$5:AC$241,2), -1)</f>
        <v>42676</v>
      </c>
      <c r="AD183">
        <f>IFERROR(VLOOKUP($A183, CDS3Y_bbg!AC$5:AD$241,2), -1)</f>
        <v>141.1</v>
      </c>
      <c r="AE183">
        <f>IFERROR(VLOOKUP($A183, CDS3Y_bbg!AD$5:AE$241,2), -1)</f>
        <v>41149</v>
      </c>
      <c r="AF183">
        <f>IFERROR(VLOOKUP($A183, CDS3Y_bbg!AE$5:AF$241,2), -1)</f>
        <v>-1</v>
      </c>
      <c r="AG183">
        <f>IFERROR(VLOOKUP($A183, CDS3Y_bbg!AF$5:AG$241,2), -1)</f>
        <v>42004</v>
      </c>
      <c r="AH183">
        <f>IFERROR(VLOOKUP($A183, CDS3Y_bbg!AG$5:AH$241,2), -1)</f>
        <v>10.653</v>
      </c>
      <c r="AI183">
        <f>IFERROR(VLOOKUP($A183, CDS3Y_bbg!AH$5:AI$241,2), -1)</f>
        <v>-1</v>
      </c>
      <c r="AJ183">
        <f>IFERROR(VLOOKUP($A183, CDS3Y_bbg!AI$5:AJ$241,2), -1)</f>
        <v>-1</v>
      </c>
      <c r="AK183">
        <f>IFERROR(VLOOKUP($A183, CDS3Y_bbg!AJ$5:AK$241,2), -1)</f>
        <v>-1</v>
      </c>
      <c r="AL183">
        <f>IFERROR(VLOOKUP($A183, CDS3Y_bbg!AK$5:AL$241,2), -1)</f>
        <v>-1</v>
      </c>
      <c r="AM183">
        <f>IFERROR(VLOOKUP($A183, CDS3Y_bbg!AL$5:AM$241,2), -1)</f>
        <v>-1</v>
      </c>
      <c r="AN183">
        <f>IFERROR(VLOOKUP($A183, CDS3Y_bbg!AM$5:AN$241,2), -1)</f>
        <v>-1</v>
      </c>
      <c r="AO183">
        <f>IFERROR(VLOOKUP($A183, CDS3Y_bbg!AN$5:AO$241,2), -1)</f>
        <v>43424</v>
      </c>
      <c r="AP183">
        <f>IFERROR(VLOOKUP($A183, CDS3Y_bbg!AO$5:AP$241,2), -1)</f>
        <v>-1</v>
      </c>
      <c r="AQ183">
        <f>IFERROR(VLOOKUP($A183, CDS3Y_bbg!AP$5:AQ$241,2), -1)</f>
        <v>44625</v>
      </c>
      <c r="AR183">
        <f>IFERROR(VLOOKUP($A183, CDS3Y_bbg!AQ$5:AR$241,2), -1)</f>
        <v>25.163</v>
      </c>
      <c r="AS183">
        <f>IFERROR(VLOOKUP($A183, CDS3Y_bbg!AR$5:AS$241,2), -1)</f>
        <v>44626</v>
      </c>
      <c r="AT183">
        <f>IFERROR(VLOOKUP($A183, CDS3Y_bbg!AS$5:AT$241,2), -1)</f>
        <v>9.4459999999999997</v>
      </c>
      <c r="AU183">
        <f>IFERROR(VLOOKUP($A183, CDS3Y_bbg!AT$5:AU$241,2), -1)</f>
        <v>-1</v>
      </c>
      <c r="AV183">
        <f>IFERROR(VLOOKUP($A183, CDS3Y_bbg!AU$5:AV$241,2), -1)</f>
        <v>-1</v>
      </c>
      <c r="AW183">
        <f>IFERROR(VLOOKUP($A183, CDS3Y_bbg!AV$5:AW$241,2), -1)</f>
        <v>41863</v>
      </c>
      <c r="AX183">
        <f>IFERROR(VLOOKUP($A183, CDS3Y_bbg!AW$5:AX$241,2), -1)</f>
        <v>-1</v>
      </c>
      <c r="AY183">
        <f>IFERROR(VLOOKUP($A183, CDS3Y_bbg!AX$5:AY$241,2), -1)</f>
        <v>43402</v>
      </c>
      <c r="AZ183">
        <f>IFERROR(VLOOKUP($A183, CDS3Y_bbg!AY$5:AZ$241,2), -1)</f>
        <v>87.171000000000006</v>
      </c>
      <c r="BA183">
        <f>IFERROR(VLOOKUP($A183, CDS3Y_bbg!AZ$5:BA$241,2), -1)</f>
        <v>-1</v>
      </c>
      <c r="BB183">
        <f>IFERROR(VLOOKUP($A183, CDS3Y_bbg!BA$5:BB$241,2), -1)</f>
        <v>-1</v>
      </c>
      <c r="BC183">
        <f>IFERROR(VLOOKUP($A183, CDS3Y_bbg!BB$5:BC$241,2), -1)</f>
        <v>41722</v>
      </c>
      <c r="BD183">
        <f>IFERROR(VLOOKUP($A183, CDS3Y_bbg!BC$5:BD$241,2), -1)</f>
        <v>-1</v>
      </c>
      <c r="BE183">
        <f>IFERROR(VLOOKUP($A183, CDS3Y_bbg!BD$5:BE$241,2), -1)</f>
        <v>-1</v>
      </c>
      <c r="BF183">
        <f>IFERROR(VLOOKUP($A183, CDS3Y_bbg!BE$5:BF$241,2), -1)</f>
        <v>-1</v>
      </c>
      <c r="BG183">
        <f>IFERROR(VLOOKUP($A183, CDS3Y_bbg!BF$5:BG$241,2), -1)</f>
        <v>-1</v>
      </c>
      <c r="BH183">
        <f>IFERROR(VLOOKUP($A183, CDS3Y_bbg!BG$5:BH$241,2), -1)</f>
        <v>-1</v>
      </c>
      <c r="BI183">
        <f>IFERROR(VLOOKUP($A183, CDS3Y_bbg!BH$5:BI$241,2), -1)</f>
        <v>43424</v>
      </c>
      <c r="BJ183">
        <f>IFERROR(VLOOKUP($A183, CDS3Y_bbg!BI$5:BJ$241,2), -1)</f>
        <v>153.29</v>
      </c>
      <c r="BK183">
        <f>IFERROR(VLOOKUP($A183, CDS3Y_bbg!BJ$5:BK$241,2), -1)</f>
        <v>-1</v>
      </c>
      <c r="BL183">
        <f>IFERROR(VLOOKUP($A183, CDS3Y_bbg!BK$5:BL$241,2), -1)</f>
        <v>-1</v>
      </c>
      <c r="BM183">
        <f>IFERROR(VLOOKUP($A183, CDS3Y_bbg!BL$5:BM$241,2), -1)</f>
        <v>43424</v>
      </c>
      <c r="BN183">
        <f>IFERROR(VLOOKUP($A183, CDS3Y_bbg!BM$5:BN$241,2), -1)</f>
        <v>73.03</v>
      </c>
      <c r="BO183">
        <f>IFERROR(VLOOKUP($A183, CDS3Y_bbg!BN$5:BO$241,2), -1)</f>
        <v>43426</v>
      </c>
      <c r="BP183">
        <f>IFERROR(VLOOKUP($A183, CDS3Y_bbg!BO$5:BP$241,2), -1)</f>
        <v>-1</v>
      </c>
      <c r="BQ183">
        <f>IFERROR(VLOOKUP($A183, CDS3Y_bbg!BP$5:BQ$241,2), -1)</f>
        <v>-1</v>
      </c>
      <c r="BR183">
        <f>IFERROR(VLOOKUP($A183, CDS3Y_bbg!BQ$5:BR$241,2), -1)</f>
        <v>-1</v>
      </c>
      <c r="BS183">
        <f>IFERROR(VLOOKUP($A183, CDS3Y_bbg!BR$5:BS$241,2), -1)</f>
        <v>43426</v>
      </c>
      <c r="BT183">
        <f>IFERROR(VLOOKUP($A183, CDS3Y_bbg!BS$5:BT$241,2), -1)</f>
        <v>9.3960000000000008</v>
      </c>
      <c r="BU183">
        <f>IFERROR(VLOOKUP($A183, CDS3Y_bbg!BT$5:BU$241,2), -1)</f>
        <v>-1</v>
      </c>
      <c r="BV183">
        <f>IFERROR(VLOOKUP($A183, CDS3Y_bbg!BU$5:BV$241,2), -1)</f>
        <v>-1</v>
      </c>
      <c r="BW183">
        <f>IFERROR(VLOOKUP($A183, CDS3Y_bbg!BV$5:BW$241,2), -1)</f>
        <v>41915</v>
      </c>
      <c r="BX183">
        <f>IFERROR(VLOOKUP($A183, CDS3Y_bbg!BW$5:BX$241,2), -1)</f>
        <v>-1</v>
      </c>
      <c r="BY183">
        <f>IFERROR(VLOOKUP($A183, CDS3Y_bbg!BX$5:BY$241,2), -1)</f>
        <v>-1</v>
      </c>
      <c r="BZ183">
        <f>IFERROR(VLOOKUP($A183, CDS3Y_bbg!BY$5:BZ$241,2), -1)</f>
        <v>-1</v>
      </c>
      <c r="CA183">
        <f>IFERROR(VLOOKUP($A183, CDS3Y_bbg!BZ$5:CA$241,2), -1)</f>
        <v>41911</v>
      </c>
      <c r="CB183">
        <f>IFERROR(VLOOKUP($A183, CDS3Y_bbg!CA$5:CB$241,2), -1)</f>
        <v>-1</v>
      </c>
      <c r="CC183">
        <f>IFERROR(VLOOKUP($A183, CDS3Y_bbg!CB$5:CC$241,2), -1)</f>
        <v>41912</v>
      </c>
      <c r="CD183">
        <f>IFERROR(VLOOKUP($A183, CDS3Y_bbg!CC$5:CD$241,2), -1)</f>
        <v>-1</v>
      </c>
      <c r="CE183">
        <f>IFERROR(VLOOKUP($A183, CDS3Y_bbg!CD$5:CE$241,2), -1)</f>
        <v>43332</v>
      </c>
      <c r="CF183">
        <f>IFERROR(VLOOKUP($A183, CDS3Y_bbg!CE$5:CF$241,2), -1)</f>
        <v>30.297000000000001</v>
      </c>
      <c r="CG183">
        <f>IFERROR(VLOOKUP($A183, CDS3Y_bbg!CF$5:CG$241,2), -1)</f>
        <v>41893</v>
      </c>
      <c r="CH183">
        <f>IFERROR(VLOOKUP($A183, CDS3Y_bbg!CG$5:CH$241,2), -1)</f>
        <v>-1</v>
      </c>
      <c r="CI183">
        <f>IFERROR(VLOOKUP($A183, CDS3Y_bbg!CH$5:CI$241,2), -1)</f>
        <v>-1</v>
      </c>
      <c r="CJ183">
        <f>IFERROR(VLOOKUP($A183, CDS3Y_bbg!CI$5:CJ$241,2), -1)</f>
        <v>-1</v>
      </c>
      <c r="CK183">
        <f>IFERROR(VLOOKUP($A183, CDS3Y_bbg!CJ$5:CK$241,2), -1)</f>
        <v>41844</v>
      </c>
      <c r="CL183">
        <f>IFERROR(VLOOKUP($A183, CDS3Y_bbg!CK$5:CL$241,2), -1)</f>
        <v>-1</v>
      </c>
      <c r="CM183">
        <f>IFERROR(VLOOKUP($A183, CDS3Y_bbg!CL$5:CM$241,2), -1)</f>
        <v>-1</v>
      </c>
      <c r="CN183">
        <f>IFERROR(VLOOKUP($A183, CDS3Y_bbg!CM$5:CN$241,2), -1)</f>
        <v>-1</v>
      </c>
    </row>
    <row r="184" spans="1:92" x14ac:dyDescent="0.25">
      <c r="A184" s="1">
        <v>42094</v>
      </c>
      <c r="B184">
        <f>IFERROR(VLOOKUP($A184, CDS3Y_bbg!A$5:B$241,2), -1)</f>
        <v>234.89699999999999</v>
      </c>
      <c r="C184">
        <f>IFERROR(VLOOKUP($A184, CDS3Y_bbg!B$5:C$241,2), -1)</f>
        <v>41831</v>
      </c>
      <c r="D184">
        <f>IFERROR(VLOOKUP($A184, CDS3Y_bbg!C$5:D$241,2), -1)</f>
        <v>-1</v>
      </c>
      <c r="E184">
        <f>IFERROR(VLOOKUP($A184, CDS3Y_bbg!D$5:E$241,2), -1)</f>
        <v>44895</v>
      </c>
      <c r="F184">
        <f>IFERROR(VLOOKUP($A184, CDS3Y_bbg!E$5:F$241,2), -1)</f>
        <v>52.283000000000001</v>
      </c>
      <c r="G184">
        <f>IFERROR(VLOOKUP($A184, CDS3Y_bbg!F$5:G$241,2), -1)</f>
        <v>40360</v>
      </c>
      <c r="H184">
        <f>IFERROR(VLOOKUP($A184, CDS3Y_bbg!G$5:H$241,2), -1)</f>
        <v>-1</v>
      </c>
      <c r="I184">
        <f>IFERROR(VLOOKUP($A184, CDS3Y_bbg!H$5:I$241,2), -1)</f>
        <v>44834</v>
      </c>
      <c r="J184">
        <f>IFERROR(VLOOKUP($A184, CDS3Y_bbg!I$5:J$241,2), -1)</f>
        <v>119.742</v>
      </c>
      <c r="K184">
        <f>IFERROR(VLOOKUP($A184, CDS3Y_bbg!J$5:K$241,2), -1)</f>
        <v>41819</v>
      </c>
      <c r="L184">
        <f>IFERROR(VLOOKUP($A184, CDS3Y_bbg!K$5:L$241,2), -1)</f>
        <v>-1</v>
      </c>
      <c r="M184">
        <f>IFERROR(VLOOKUP($A184, CDS3Y_bbg!L$5:M$241,2), -1)</f>
        <v>40469</v>
      </c>
      <c r="N184">
        <f>IFERROR(VLOOKUP($A184, CDS3Y_bbg!M$5:N$241,2), -1)</f>
        <v>-1</v>
      </c>
      <c r="O184">
        <f>IFERROR(VLOOKUP($A184, CDS3Y_bbg!N$5:O$241,2), -1)</f>
        <v>40289</v>
      </c>
      <c r="P184">
        <f>IFERROR(VLOOKUP($A184, CDS3Y_bbg!O$5:P$241,2), -1)</f>
        <v>-1</v>
      </c>
      <c r="Q184">
        <f>IFERROR(VLOOKUP($A184, CDS3Y_bbg!P$5:Q$241,2), -1)</f>
        <v>44377</v>
      </c>
      <c r="R184">
        <f>IFERROR(VLOOKUP($A184, CDS3Y_bbg!Q$5:R$241,2), -1)</f>
        <v>93.477999999999994</v>
      </c>
      <c r="S184">
        <f>IFERROR(VLOOKUP($A184, CDS3Y_bbg!R$5:S$241,2), -1)</f>
        <v>43337</v>
      </c>
      <c r="T184">
        <f>IFERROR(VLOOKUP($A184, CDS3Y_bbg!S$5:T$241,2), -1)</f>
        <v>53.704999999999998</v>
      </c>
      <c r="U184">
        <f>IFERROR(VLOOKUP($A184, CDS3Y_bbg!T$5:U$241,2), -1)</f>
        <v>42062</v>
      </c>
      <c r="V184">
        <f>IFERROR(VLOOKUP($A184, CDS3Y_bbg!U$5:V$241,2), -1)</f>
        <v>-1</v>
      </c>
      <c r="W184">
        <f>IFERROR(VLOOKUP($A184, CDS3Y_bbg!V$5:W$241,2), -1)</f>
        <v>42283</v>
      </c>
      <c r="X184">
        <f>IFERROR(VLOOKUP($A184, CDS3Y_bbg!W$5:X$241,2), -1)</f>
        <v>246.387</v>
      </c>
      <c r="Y184">
        <f>IFERROR(VLOOKUP($A184, CDS3Y_bbg!X$5:Y$241,2), -1)</f>
        <v>44468</v>
      </c>
      <c r="Z184">
        <f>IFERROR(VLOOKUP($A184, CDS3Y_bbg!Y$5:Z$241,2), -1)</f>
        <v>141.589</v>
      </c>
      <c r="AA184">
        <f>IFERROR(VLOOKUP($A184, CDS3Y_bbg!Z$5:AA$241,2), -1)</f>
        <v>40481</v>
      </c>
      <c r="AB184">
        <f>IFERROR(VLOOKUP($A184, CDS3Y_bbg!AA$5:AB$241,2), -1)</f>
        <v>-1</v>
      </c>
      <c r="AC184">
        <f>IFERROR(VLOOKUP($A184, CDS3Y_bbg!AB$5:AC$241,2), -1)</f>
        <v>42676</v>
      </c>
      <c r="AD184">
        <f>IFERROR(VLOOKUP($A184, CDS3Y_bbg!AC$5:AD$241,2), -1)</f>
        <v>150.22800000000001</v>
      </c>
      <c r="AE184">
        <f>IFERROR(VLOOKUP($A184, CDS3Y_bbg!AD$5:AE$241,2), -1)</f>
        <v>41149</v>
      </c>
      <c r="AF184">
        <f>IFERROR(VLOOKUP($A184, CDS3Y_bbg!AE$5:AF$241,2), -1)</f>
        <v>-1</v>
      </c>
      <c r="AG184">
        <f>IFERROR(VLOOKUP($A184, CDS3Y_bbg!AF$5:AG$241,2), -1)</f>
        <v>42004</v>
      </c>
      <c r="AH184">
        <f>IFERROR(VLOOKUP($A184, CDS3Y_bbg!AG$5:AH$241,2), -1)</f>
        <v>10.653</v>
      </c>
      <c r="AI184">
        <f>IFERROR(VLOOKUP($A184, CDS3Y_bbg!AH$5:AI$241,2), -1)</f>
        <v>-1</v>
      </c>
      <c r="AJ184">
        <f>IFERROR(VLOOKUP($A184, CDS3Y_bbg!AI$5:AJ$241,2), -1)</f>
        <v>-1</v>
      </c>
      <c r="AK184">
        <f>IFERROR(VLOOKUP($A184, CDS3Y_bbg!AJ$5:AK$241,2), -1)</f>
        <v>-1</v>
      </c>
      <c r="AL184">
        <f>IFERROR(VLOOKUP($A184, CDS3Y_bbg!AK$5:AL$241,2), -1)</f>
        <v>-1</v>
      </c>
      <c r="AM184">
        <f>IFERROR(VLOOKUP($A184, CDS3Y_bbg!AL$5:AM$241,2), -1)</f>
        <v>-1</v>
      </c>
      <c r="AN184">
        <f>IFERROR(VLOOKUP($A184, CDS3Y_bbg!AM$5:AN$241,2), -1)</f>
        <v>-1</v>
      </c>
      <c r="AO184">
        <f>IFERROR(VLOOKUP($A184, CDS3Y_bbg!AN$5:AO$241,2), -1)</f>
        <v>43424</v>
      </c>
      <c r="AP184">
        <f>IFERROR(VLOOKUP($A184, CDS3Y_bbg!AO$5:AP$241,2), -1)</f>
        <v>-1</v>
      </c>
      <c r="AQ184">
        <f>IFERROR(VLOOKUP($A184, CDS3Y_bbg!AP$5:AQ$241,2), -1)</f>
        <v>44625</v>
      </c>
      <c r="AR184">
        <f>IFERROR(VLOOKUP($A184, CDS3Y_bbg!AQ$5:AR$241,2), -1)</f>
        <v>25.163</v>
      </c>
      <c r="AS184">
        <f>IFERROR(VLOOKUP($A184, CDS3Y_bbg!AR$5:AS$241,2), -1)</f>
        <v>44626</v>
      </c>
      <c r="AT184">
        <f>IFERROR(VLOOKUP($A184, CDS3Y_bbg!AS$5:AT$241,2), -1)</f>
        <v>9.4459999999999997</v>
      </c>
      <c r="AU184">
        <f>IFERROR(VLOOKUP($A184, CDS3Y_bbg!AT$5:AU$241,2), -1)</f>
        <v>-1</v>
      </c>
      <c r="AV184">
        <f>IFERROR(VLOOKUP($A184, CDS3Y_bbg!AU$5:AV$241,2), -1)</f>
        <v>-1</v>
      </c>
      <c r="AW184">
        <f>IFERROR(VLOOKUP($A184, CDS3Y_bbg!AV$5:AW$241,2), -1)</f>
        <v>41863</v>
      </c>
      <c r="AX184">
        <f>IFERROR(VLOOKUP($A184, CDS3Y_bbg!AW$5:AX$241,2), -1)</f>
        <v>-1</v>
      </c>
      <c r="AY184">
        <f>IFERROR(VLOOKUP($A184, CDS3Y_bbg!AX$5:AY$241,2), -1)</f>
        <v>43402</v>
      </c>
      <c r="AZ184">
        <f>IFERROR(VLOOKUP($A184, CDS3Y_bbg!AY$5:AZ$241,2), -1)</f>
        <v>87.28</v>
      </c>
      <c r="BA184">
        <f>IFERROR(VLOOKUP($A184, CDS3Y_bbg!AZ$5:BA$241,2), -1)</f>
        <v>-1</v>
      </c>
      <c r="BB184">
        <f>IFERROR(VLOOKUP($A184, CDS3Y_bbg!BA$5:BB$241,2), -1)</f>
        <v>-1</v>
      </c>
      <c r="BC184">
        <f>IFERROR(VLOOKUP($A184, CDS3Y_bbg!BB$5:BC$241,2), -1)</f>
        <v>41722</v>
      </c>
      <c r="BD184">
        <f>IFERROR(VLOOKUP($A184, CDS3Y_bbg!BC$5:BD$241,2), -1)</f>
        <v>-1</v>
      </c>
      <c r="BE184">
        <f>IFERROR(VLOOKUP($A184, CDS3Y_bbg!BD$5:BE$241,2), -1)</f>
        <v>-1</v>
      </c>
      <c r="BF184">
        <f>IFERROR(VLOOKUP($A184, CDS3Y_bbg!BE$5:BF$241,2), -1)</f>
        <v>-1</v>
      </c>
      <c r="BG184">
        <f>IFERROR(VLOOKUP($A184, CDS3Y_bbg!BF$5:BG$241,2), -1)</f>
        <v>-1</v>
      </c>
      <c r="BH184">
        <f>IFERROR(VLOOKUP($A184, CDS3Y_bbg!BG$5:BH$241,2), -1)</f>
        <v>-1</v>
      </c>
      <c r="BI184">
        <f>IFERROR(VLOOKUP($A184, CDS3Y_bbg!BH$5:BI$241,2), -1)</f>
        <v>43424</v>
      </c>
      <c r="BJ184">
        <f>IFERROR(VLOOKUP($A184, CDS3Y_bbg!BI$5:BJ$241,2), -1)</f>
        <v>92.42</v>
      </c>
      <c r="BK184">
        <f>IFERROR(VLOOKUP($A184, CDS3Y_bbg!BJ$5:BK$241,2), -1)</f>
        <v>-1</v>
      </c>
      <c r="BL184">
        <f>IFERROR(VLOOKUP($A184, CDS3Y_bbg!BK$5:BL$241,2), -1)</f>
        <v>-1</v>
      </c>
      <c r="BM184">
        <f>IFERROR(VLOOKUP($A184, CDS3Y_bbg!BL$5:BM$241,2), -1)</f>
        <v>43424</v>
      </c>
      <c r="BN184">
        <f>IFERROR(VLOOKUP($A184, CDS3Y_bbg!BM$5:BN$241,2), -1)</f>
        <v>65.963999999999999</v>
      </c>
      <c r="BO184">
        <f>IFERROR(VLOOKUP($A184, CDS3Y_bbg!BN$5:BO$241,2), -1)</f>
        <v>43426</v>
      </c>
      <c r="BP184">
        <f>IFERROR(VLOOKUP($A184, CDS3Y_bbg!BO$5:BP$241,2), -1)</f>
        <v>-1</v>
      </c>
      <c r="BQ184">
        <f>IFERROR(VLOOKUP($A184, CDS3Y_bbg!BP$5:BQ$241,2), -1)</f>
        <v>-1</v>
      </c>
      <c r="BR184">
        <f>IFERROR(VLOOKUP($A184, CDS3Y_bbg!BQ$5:BR$241,2), -1)</f>
        <v>-1</v>
      </c>
      <c r="BS184">
        <f>IFERROR(VLOOKUP($A184, CDS3Y_bbg!BR$5:BS$241,2), -1)</f>
        <v>43426</v>
      </c>
      <c r="BT184">
        <f>IFERROR(VLOOKUP($A184, CDS3Y_bbg!BS$5:BT$241,2), -1)</f>
        <v>9.3960000000000008</v>
      </c>
      <c r="BU184">
        <f>IFERROR(VLOOKUP($A184, CDS3Y_bbg!BT$5:BU$241,2), -1)</f>
        <v>-1</v>
      </c>
      <c r="BV184">
        <f>IFERROR(VLOOKUP($A184, CDS3Y_bbg!BU$5:BV$241,2), -1)</f>
        <v>-1</v>
      </c>
      <c r="BW184">
        <f>IFERROR(VLOOKUP($A184, CDS3Y_bbg!BV$5:BW$241,2), -1)</f>
        <v>41915</v>
      </c>
      <c r="BX184">
        <f>IFERROR(VLOOKUP($A184, CDS3Y_bbg!BW$5:BX$241,2), -1)</f>
        <v>-1</v>
      </c>
      <c r="BY184">
        <f>IFERROR(VLOOKUP($A184, CDS3Y_bbg!BX$5:BY$241,2), -1)</f>
        <v>-1</v>
      </c>
      <c r="BZ184">
        <f>IFERROR(VLOOKUP($A184, CDS3Y_bbg!BY$5:BZ$241,2), -1)</f>
        <v>-1</v>
      </c>
      <c r="CA184">
        <f>IFERROR(VLOOKUP($A184, CDS3Y_bbg!BZ$5:CA$241,2), -1)</f>
        <v>41911</v>
      </c>
      <c r="CB184">
        <f>IFERROR(VLOOKUP($A184, CDS3Y_bbg!CA$5:CB$241,2), -1)</f>
        <v>-1</v>
      </c>
      <c r="CC184">
        <f>IFERROR(VLOOKUP($A184, CDS3Y_bbg!CB$5:CC$241,2), -1)</f>
        <v>41912</v>
      </c>
      <c r="CD184">
        <f>IFERROR(VLOOKUP($A184, CDS3Y_bbg!CC$5:CD$241,2), -1)</f>
        <v>-1</v>
      </c>
      <c r="CE184">
        <f>IFERROR(VLOOKUP($A184, CDS3Y_bbg!CD$5:CE$241,2), -1)</f>
        <v>43332</v>
      </c>
      <c r="CF184">
        <f>IFERROR(VLOOKUP($A184, CDS3Y_bbg!CE$5:CF$241,2), -1)</f>
        <v>30.297000000000001</v>
      </c>
      <c r="CG184">
        <f>IFERROR(VLOOKUP($A184, CDS3Y_bbg!CF$5:CG$241,2), -1)</f>
        <v>41893</v>
      </c>
      <c r="CH184">
        <f>IFERROR(VLOOKUP($A184, CDS3Y_bbg!CG$5:CH$241,2), -1)</f>
        <v>-1</v>
      </c>
      <c r="CI184">
        <f>IFERROR(VLOOKUP($A184, CDS3Y_bbg!CH$5:CI$241,2), -1)</f>
        <v>-1</v>
      </c>
      <c r="CJ184">
        <f>IFERROR(VLOOKUP($A184, CDS3Y_bbg!CI$5:CJ$241,2), -1)</f>
        <v>-1</v>
      </c>
      <c r="CK184">
        <f>IFERROR(VLOOKUP($A184, CDS3Y_bbg!CJ$5:CK$241,2), -1)</f>
        <v>41844</v>
      </c>
      <c r="CL184">
        <f>IFERROR(VLOOKUP($A184, CDS3Y_bbg!CK$5:CL$241,2), -1)</f>
        <v>-1</v>
      </c>
      <c r="CM184">
        <f>IFERROR(VLOOKUP($A184, CDS3Y_bbg!CL$5:CM$241,2), -1)</f>
        <v>-1</v>
      </c>
      <c r="CN184">
        <f>IFERROR(VLOOKUP($A184, CDS3Y_bbg!CM$5:CN$241,2), -1)</f>
        <v>-1</v>
      </c>
    </row>
    <row r="185" spans="1:92" x14ac:dyDescent="0.25">
      <c r="A185" s="1">
        <v>42124</v>
      </c>
      <c r="B185">
        <f>IFERROR(VLOOKUP($A185, CDS3Y_bbg!A$5:B$241,2), -1)</f>
        <v>185.828</v>
      </c>
      <c r="C185">
        <f>IFERROR(VLOOKUP($A185, CDS3Y_bbg!B$5:C$241,2), -1)</f>
        <v>41831</v>
      </c>
      <c r="D185">
        <f>IFERROR(VLOOKUP($A185, CDS3Y_bbg!C$5:D$241,2), -1)</f>
        <v>-1</v>
      </c>
      <c r="E185">
        <f>IFERROR(VLOOKUP($A185, CDS3Y_bbg!D$5:E$241,2), -1)</f>
        <v>44895</v>
      </c>
      <c r="F185">
        <f>IFERROR(VLOOKUP($A185, CDS3Y_bbg!E$5:F$241,2), -1)</f>
        <v>56.515000000000001</v>
      </c>
      <c r="G185">
        <f>IFERROR(VLOOKUP($A185, CDS3Y_bbg!F$5:G$241,2), -1)</f>
        <v>40360</v>
      </c>
      <c r="H185">
        <f>IFERROR(VLOOKUP($A185, CDS3Y_bbg!G$5:H$241,2), -1)</f>
        <v>-1</v>
      </c>
      <c r="I185">
        <f>IFERROR(VLOOKUP($A185, CDS3Y_bbg!H$5:I$241,2), -1)</f>
        <v>44834</v>
      </c>
      <c r="J185">
        <f>IFERROR(VLOOKUP($A185, CDS3Y_bbg!I$5:J$241,2), -1)</f>
        <v>104.538</v>
      </c>
      <c r="K185">
        <f>IFERROR(VLOOKUP($A185, CDS3Y_bbg!J$5:K$241,2), -1)</f>
        <v>41819</v>
      </c>
      <c r="L185">
        <f>IFERROR(VLOOKUP($A185, CDS3Y_bbg!K$5:L$241,2), -1)</f>
        <v>-1</v>
      </c>
      <c r="M185">
        <f>IFERROR(VLOOKUP($A185, CDS3Y_bbg!L$5:M$241,2), -1)</f>
        <v>40469</v>
      </c>
      <c r="N185">
        <f>IFERROR(VLOOKUP($A185, CDS3Y_bbg!M$5:N$241,2), -1)</f>
        <v>-1</v>
      </c>
      <c r="O185">
        <f>IFERROR(VLOOKUP($A185, CDS3Y_bbg!N$5:O$241,2), -1)</f>
        <v>40289</v>
      </c>
      <c r="P185">
        <f>IFERROR(VLOOKUP($A185, CDS3Y_bbg!O$5:P$241,2), -1)</f>
        <v>-1</v>
      </c>
      <c r="Q185">
        <f>IFERROR(VLOOKUP($A185, CDS3Y_bbg!P$5:Q$241,2), -1)</f>
        <v>44377</v>
      </c>
      <c r="R185">
        <f>IFERROR(VLOOKUP($A185, CDS3Y_bbg!Q$5:R$241,2), -1)</f>
        <v>87.956000000000003</v>
      </c>
      <c r="S185">
        <f>IFERROR(VLOOKUP($A185, CDS3Y_bbg!R$5:S$241,2), -1)</f>
        <v>43337</v>
      </c>
      <c r="T185">
        <f>IFERROR(VLOOKUP($A185, CDS3Y_bbg!S$5:T$241,2), -1)</f>
        <v>53.704999999999998</v>
      </c>
      <c r="U185">
        <f>IFERROR(VLOOKUP($A185, CDS3Y_bbg!T$5:U$241,2), -1)</f>
        <v>42062</v>
      </c>
      <c r="V185">
        <f>IFERROR(VLOOKUP($A185, CDS3Y_bbg!U$5:V$241,2), -1)</f>
        <v>-1</v>
      </c>
      <c r="W185">
        <f>IFERROR(VLOOKUP($A185, CDS3Y_bbg!V$5:W$241,2), -1)</f>
        <v>42283</v>
      </c>
      <c r="X185">
        <f>IFERROR(VLOOKUP($A185, CDS3Y_bbg!W$5:X$241,2), -1)</f>
        <v>246.387</v>
      </c>
      <c r="Y185">
        <f>IFERROR(VLOOKUP($A185, CDS3Y_bbg!X$5:Y$241,2), -1)</f>
        <v>44468</v>
      </c>
      <c r="Z185">
        <f>IFERROR(VLOOKUP($A185, CDS3Y_bbg!Y$5:Z$241,2), -1)</f>
        <v>142.76900000000001</v>
      </c>
      <c r="AA185">
        <f>IFERROR(VLOOKUP($A185, CDS3Y_bbg!Z$5:AA$241,2), -1)</f>
        <v>40481</v>
      </c>
      <c r="AB185">
        <f>IFERROR(VLOOKUP($A185, CDS3Y_bbg!AA$5:AB$241,2), -1)</f>
        <v>-1</v>
      </c>
      <c r="AC185">
        <f>IFERROR(VLOOKUP($A185, CDS3Y_bbg!AB$5:AC$241,2), -1)</f>
        <v>42676</v>
      </c>
      <c r="AD185">
        <f>IFERROR(VLOOKUP($A185, CDS3Y_bbg!AC$5:AD$241,2), -1)</f>
        <v>155.66200000000001</v>
      </c>
      <c r="AE185">
        <f>IFERROR(VLOOKUP($A185, CDS3Y_bbg!AD$5:AE$241,2), -1)</f>
        <v>41149</v>
      </c>
      <c r="AF185">
        <f>IFERROR(VLOOKUP($A185, CDS3Y_bbg!AE$5:AF$241,2), -1)</f>
        <v>-1</v>
      </c>
      <c r="AG185">
        <f>IFERROR(VLOOKUP($A185, CDS3Y_bbg!AF$5:AG$241,2), -1)</f>
        <v>42004</v>
      </c>
      <c r="AH185">
        <f>IFERROR(VLOOKUP($A185, CDS3Y_bbg!AG$5:AH$241,2), -1)</f>
        <v>10.653</v>
      </c>
      <c r="AI185">
        <f>IFERROR(VLOOKUP($A185, CDS3Y_bbg!AH$5:AI$241,2), -1)</f>
        <v>-1</v>
      </c>
      <c r="AJ185">
        <f>IFERROR(VLOOKUP($A185, CDS3Y_bbg!AI$5:AJ$241,2), -1)</f>
        <v>-1</v>
      </c>
      <c r="AK185">
        <f>IFERROR(VLOOKUP($A185, CDS3Y_bbg!AJ$5:AK$241,2), -1)</f>
        <v>-1</v>
      </c>
      <c r="AL185">
        <f>IFERROR(VLOOKUP($A185, CDS3Y_bbg!AK$5:AL$241,2), -1)</f>
        <v>-1</v>
      </c>
      <c r="AM185">
        <f>IFERROR(VLOOKUP($A185, CDS3Y_bbg!AL$5:AM$241,2), -1)</f>
        <v>-1</v>
      </c>
      <c r="AN185">
        <f>IFERROR(VLOOKUP($A185, CDS3Y_bbg!AM$5:AN$241,2), -1)</f>
        <v>-1</v>
      </c>
      <c r="AO185">
        <f>IFERROR(VLOOKUP($A185, CDS3Y_bbg!AN$5:AO$241,2), -1)</f>
        <v>43424</v>
      </c>
      <c r="AP185">
        <f>IFERROR(VLOOKUP($A185, CDS3Y_bbg!AO$5:AP$241,2), -1)</f>
        <v>-1</v>
      </c>
      <c r="AQ185">
        <f>IFERROR(VLOOKUP($A185, CDS3Y_bbg!AP$5:AQ$241,2), -1)</f>
        <v>44625</v>
      </c>
      <c r="AR185">
        <f>IFERROR(VLOOKUP($A185, CDS3Y_bbg!AQ$5:AR$241,2), -1)</f>
        <v>25.163</v>
      </c>
      <c r="AS185">
        <f>IFERROR(VLOOKUP($A185, CDS3Y_bbg!AR$5:AS$241,2), -1)</f>
        <v>44626</v>
      </c>
      <c r="AT185">
        <f>IFERROR(VLOOKUP($A185, CDS3Y_bbg!AS$5:AT$241,2), -1)</f>
        <v>9.4459999999999997</v>
      </c>
      <c r="AU185">
        <f>IFERROR(VLOOKUP($A185, CDS3Y_bbg!AT$5:AU$241,2), -1)</f>
        <v>-1</v>
      </c>
      <c r="AV185">
        <f>IFERROR(VLOOKUP($A185, CDS3Y_bbg!AU$5:AV$241,2), -1)</f>
        <v>-1</v>
      </c>
      <c r="AW185">
        <f>IFERROR(VLOOKUP($A185, CDS3Y_bbg!AV$5:AW$241,2), -1)</f>
        <v>41863</v>
      </c>
      <c r="AX185">
        <f>IFERROR(VLOOKUP($A185, CDS3Y_bbg!AW$5:AX$241,2), -1)</f>
        <v>-1</v>
      </c>
      <c r="AY185">
        <f>IFERROR(VLOOKUP($A185, CDS3Y_bbg!AX$5:AY$241,2), -1)</f>
        <v>43402</v>
      </c>
      <c r="AZ185">
        <f>IFERROR(VLOOKUP($A185, CDS3Y_bbg!AY$5:AZ$241,2), -1)</f>
        <v>87.28</v>
      </c>
      <c r="BA185">
        <f>IFERROR(VLOOKUP($A185, CDS3Y_bbg!AZ$5:BA$241,2), -1)</f>
        <v>-1</v>
      </c>
      <c r="BB185">
        <f>IFERROR(VLOOKUP($A185, CDS3Y_bbg!BA$5:BB$241,2), -1)</f>
        <v>-1</v>
      </c>
      <c r="BC185">
        <f>IFERROR(VLOOKUP($A185, CDS3Y_bbg!BB$5:BC$241,2), -1)</f>
        <v>41722</v>
      </c>
      <c r="BD185">
        <f>IFERROR(VLOOKUP($A185, CDS3Y_bbg!BC$5:BD$241,2), -1)</f>
        <v>-1</v>
      </c>
      <c r="BE185">
        <f>IFERROR(VLOOKUP($A185, CDS3Y_bbg!BD$5:BE$241,2), -1)</f>
        <v>-1</v>
      </c>
      <c r="BF185">
        <f>IFERROR(VLOOKUP($A185, CDS3Y_bbg!BE$5:BF$241,2), -1)</f>
        <v>-1</v>
      </c>
      <c r="BG185">
        <f>IFERROR(VLOOKUP($A185, CDS3Y_bbg!BF$5:BG$241,2), -1)</f>
        <v>-1</v>
      </c>
      <c r="BH185">
        <f>IFERROR(VLOOKUP($A185, CDS3Y_bbg!BG$5:BH$241,2), -1)</f>
        <v>-1</v>
      </c>
      <c r="BI185">
        <f>IFERROR(VLOOKUP($A185, CDS3Y_bbg!BH$5:BI$241,2), -1)</f>
        <v>43424</v>
      </c>
      <c r="BJ185">
        <f>IFERROR(VLOOKUP($A185, CDS3Y_bbg!BI$5:BJ$241,2), -1)</f>
        <v>92.42</v>
      </c>
      <c r="BK185">
        <f>IFERROR(VLOOKUP($A185, CDS3Y_bbg!BJ$5:BK$241,2), -1)</f>
        <v>-1</v>
      </c>
      <c r="BL185">
        <f>IFERROR(VLOOKUP($A185, CDS3Y_bbg!BK$5:BL$241,2), -1)</f>
        <v>-1</v>
      </c>
      <c r="BM185">
        <f>IFERROR(VLOOKUP($A185, CDS3Y_bbg!BL$5:BM$241,2), -1)</f>
        <v>43424</v>
      </c>
      <c r="BN185">
        <f>IFERROR(VLOOKUP($A185, CDS3Y_bbg!BM$5:BN$241,2), -1)</f>
        <v>65.963999999999999</v>
      </c>
      <c r="BO185">
        <f>IFERROR(VLOOKUP($A185, CDS3Y_bbg!BN$5:BO$241,2), -1)</f>
        <v>43426</v>
      </c>
      <c r="BP185">
        <f>IFERROR(VLOOKUP($A185, CDS3Y_bbg!BO$5:BP$241,2), -1)</f>
        <v>-1</v>
      </c>
      <c r="BQ185">
        <f>IFERROR(VLOOKUP($A185, CDS3Y_bbg!BP$5:BQ$241,2), -1)</f>
        <v>-1</v>
      </c>
      <c r="BR185">
        <f>IFERROR(VLOOKUP($A185, CDS3Y_bbg!BQ$5:BR$241,2), -1)</f>
        <v>-1</v>
      </c>
      <c r="BS185">
        <f>IFERROR(VLOOKUP($A185, CDS3Y_bbg!BR$5:BS$241,2), -1)</f>
        <v>43426</v>
      </c>
      <c r="BT185">
        <f>IFERROR(VLOOKUP($A185, CDS3Y_bbg!BS$5:BT$241,2), -1)</f>
        <v>9.3960000000000008</v>
      </c>
      <c r="BU185">
        <f>IFERROR(VLOOKUP($A185, CDS3Y_bbg!BT$5:BU$241,2), -1)</f>
        <v>-1</v>
      </c>
      <c r="BV185">
        <f>IFERROR(VLOOKUP($A185, CDS3Y_bbg!BU$5:BV$241,2), -1)</f>
        <v>-1</v>
      </c>
      <c r="BW185">
        <f>IFERROR(VLOOKUP($A185, CDS3Y_bbg!BV$5:BW$241,2), -1)</f>
        <v>41915</v>
      </c>
      <c r="BX185">
        <f>IFERROR(VLOOKUP($A185, CDS3Y_bbg!BW$5:BX$241,2), -1)</f>
        <v>-1</v>
      </c>
      <c r="BY185">
        <f>IFERROR(VLOOKUP($A185, CDS3Y_bbg!BX$5:BY$241,2), -1)</f>
        <v>-1</v>
      </c>
      <c r="BZ185">
        <f>IFERROR(VLOOKUP($A185, CDS3Y_bbg!BY$5:BZ$241,2), -1)</f>
        <v>-1</v>
      </c>
      <c r="CA185">
        <f>IFERROR(VLOOKUP($A185, CDS3Y_bbg!BZ$5:CA$241,2), -1)</f>
        <v>41911</v>
      </c>
      <c r="CB185">
        <f>IFERROR(VLOOKUP($A185, CDS3Y_bbg!CA$5:CB$241,2), -1)</f>
        <v>-1</v>
      </c>
      <c r="CC185">
        <f>IFERROR(VLOOKUP($A185, CDS3Y_bbg!CB$5:CC$241,2), -1)</f>
        <v>41912</v>
      </c>
      <c r="CD185">
        <f>IFERROR(VLOOKUP($A185, CDS3Y_bbg!CC$5:CD$241,2), -1)</f>
        <v>-1</v>
      </c>
      <c r="CE185">
        <f>IFERROR(VLOOKUP($A185, CDS3Y_bbg!CD$5:CE$241,2), -1)</f>
        <v>43332</v>
      </c>
      <c r="CF185">
        <f>IFERROR(VLOOKUP($A185, CDS3Y_bbg!CE$5:CF$241,2), -1)</f>
        <v>30.297000000000001</v>
      </c>
      <c r="CG185">
        <f>IFERROR(VLOOKUP($A185, CDS3Y_bbg!CF$5:CG$241,2), -1)</f>
        <v>41893</v>
      </c>
      <c r="CH185">
        <f>IFERROR(VLOOKUP($A185, CDS3Y_bbg!CG$5:CH$241,2), -1)</f>
        <v>-1</v>
      </c>
      <c r="CI185">
        <f>IFERROR(VLOOKUP($A185, CDS3Y_bbg!CH$5:CI$241,2), -1)</f>
        <v>-1</v>
      </c>
      <c r="CJ185">
        <f>IFERROR(VLOOKUP($A185, CDS3Y_bbg!CI$5:CJ$241,2), -1)</f>
        <v>-1</v>
      </c>
      <c r="CK185">
        <f>IFERROR(VLOOKUP($A185, CDS3Y_bbg!CJ$5:CK$241,2), -1)</f>
        <v>41844</v>
      </c>
      <c r="CL185">
        <f>IFERROR(VLOOKUP($A185, CDS3Y_bbg!CK$5:CL$241,2), -1)</f>
        <v>-1</v>
      </c>
      <c r="CM185">
        <f>IFERROR(VLOOKUP($A185, CDS3Y_bbg!CL$5:CM$241,2), -1)</f>
        <v>-1</v>
      </c>
      <c r="CN185">
        <f>IFERROR(VLOOKUP($A185, CDS3Y_bbg!CM$5:CN$241,2), -1)</f>
        <v>-1</v>
      </c>
    </row>
    <row r="186" spans="1:92" x14ac:dyDescent="0.25">
      <c r="A186" s="1">
        <v>42153</v>
      </c>
      <c r="B186">
        <f>IFERROR(VLOOKUP($A186, CDS3Y_bbg!A$5:B$241,2), -1)</f>
        <v>188.161</v>
      </c>
      <c r="C186">
        <f>IFERROR(VLOOKUP($A186, CDS3Y_bbg!B$5:C$241,2), -1)</f>
        <v>41831</v>
      </c>
      <c r="D186">
        <f>IFERROR(VLOOKUP($A186, CDS3Y_bbg!C$5:D$241,2), -1)</f>
        <v>-1</v>
      </c>
      <c r="E186">
        <f>IFERROR(VLOOKUP($A186, CDS3Y_bbg!D$5:E$241,2), -1)</f>
        <v>44895</v>
      </c>
      <c r="F186">
        <f>IFERROR(VLOOKUP($A186, CDS3Y_bbg!E$5:F$241,2), -1)</f>
        <v>49.021999999999998</v>
      </c>
      <c r="G186">
        <f>IFERROR(VLOOKUP($A186, CDS3Y_bbg!F$5:G$241,2), -1)</f>
        <v>40360</v>
      </c>
      <c r="H186">
        <f>IFERROR(VLOOKUP($A186, CDS3Y_bbg!G$5:H$241,2), -1)</f>
        <v>-1</v>
      </c>
      <c r="I186">
        <f>IFERROR(VLOOKUP($A186, CDS3Y_bbg!H$5:I$241,2), -1)</f>
        <v>44834</v>
      </c>
      <c r="J186">
        <f>IFERROR(VLOOKUP($A186, CDS3Y_bbg!I$5:J$241,2), -1)</f>
        <v>107.46899999999999</v>
      </c>
      <c r="K186">
        <f>IFERROR(VLOOKUP($A186, CDS3Y_bbg!J$5:K$241,2), -1)</f>
        <v>41819</v>
      </c>
      <c r="L186">
        <f>IFERROR(VLOOKUP($A186, CDS3Y_bbg!K$5:L$241,2), -1)</f>
        <v>-1</v>
      </c>
      <c r="M186">
        <f>IFERROR(VLOOKUP($A186, CDS3Y_bbg!L$5:M$241,2), -1)</f>
        <v>40469</v>
      </c>
      <c r="N186">
        <f>IFERROR(VLOOKUP($A186, CDS3Y_bbg!M$5:N$241,2), -1)</f>
        <v>-1</v>
      </c>
      <c r="O186">
        <f>IFERROR(VLOOKUP($A186, CDS3Y_bbg!N$5:O$241,2), -1)</f>
        <v>40289</v>
      </c>
      <c r="P186">
        <f>IFERROR(VLOOKUP($A186, CDS3Y_bbg!O$5:P$241,2), -1)</f>
        <v>-1</v>
      </c>
      <c r="Q186">
        <f>IFERROR(VLOOKUP($A186, CDS3Y_bbg!P$5:Q$241,2), -1)</f>
        <v>44377</v>
      </c>
      <c r="R186">
        <f>IFERROR(VLOOKUP($A186, CDS3Y_bbg!Q$5:R$241,2), -1)</f>
        <v>84.003</v>
      </c>
      <c r="S186">
        <f>IFERROR(VLOOKUP($A186, CDS3Y_bbg!R$5:S$241,2), -1)</f>
        <v>43337</v>
      </c>
      <c r="T186">
        <f>IFERROR(VLOOKUP($A186, CDS3Y_bbg!S$5:T$241,2), -1)</f>
        <v>53.704999999999998</v>
      </c>
      <c r="U186">
        <f>IFERROR(VLOOKUP($A186, CDS3Y_bbg!T$5:U$241,2), -1)</f>
        <v>42062</v>
      </c>
      <c r="V186">
        <f>IFERROR(VLOOKUP($A186, CDS3Y_bbg!U$5:V$241,2), -1)</f>
        <v>-1</v>
      </c>
      <c r="W186">
        <f>IFERROR(VLOOKUP($A186, CDS3Y_bbg!V$5:W$241,2), -1)</f>
        <v>42283</v>
      </c>
      <c r="X186">
        <f>IFERROR(VLOOKUP($A186, CDS3Y_bbg!W$5:X$241,2), -1)</f>
        <v>242.267</v>
      </c>
      <c r="Y186">
        <f>IFERROR(VLOOKUP($A186, CDS3Y_bbg!X$5:Y$241,2), -1)</f>
        <v>44468</v>
      </c>
      <c r="Z186">
        <f>IFERROR(VLOOKUP($A186, CDS3Y_bbg!Y$5:Z$241,2), -1)</f>
        <v>139.99799999999999</v>
      </c>
      <c r="AA186">
        <f>IFERROR(VLOOKUP($A186, CDS3Y_bbg!Z$5:AA$241,2), -1)</f>
        <v>40481</v>
      </c>
      <c r="AB186">
        <f>IFERROR(VLOOKUP($A186, CDS3Y_bbg!AA$5:AB$241,2), -1)</f>
        <v>-1</v>
      </c>
      <c r="AC186">
        <f>IFERROR(VLOOKUP($A186, CDS3Y_bbg!AB$5:AC$241,2), -1)</f>
        <v>42676</v>
      </c>
      <c r="AD186">
        <f>IFERROR(VLOOKUP($A186, CDS3Y_bbg!AC$5:AD$241,2), -1)</f>
        <v>143.72200000000001</v>
      </c>
      <c r="AE186">
        <f>IFERROR(VLOOKUP($A186, CDS3Y_bbg!AD$5:AE$241,2), -1)</f>
        <v>41149</v>
      </c>
      <c r="AF186">
        <f>IFERROR(VLOOKUP($A186, CDS3Y_bbg!AE$5:AF$241,2), -1)</f>
        <v>-1</v>
      </c>
      <c r="AG186">
        <f>IFERROR(VLOOKUP($A186, CDS3Y_bbg!AF$5:AG$241,2), -1)</f>
        <v>42004</v>
      </c>
      <c r="AH186">
        <f>IFERROR(VLOOKUP($A186, CDS3Y_bbg!AG$5:AH$241,2), -1)</f>
        <v>10.653</v>
      </c>
      <c r="AI186">
        <f>IFERROR(VLOOKUP($A186, CDS3Y_bbg!AH$5:AI$241,2), -1)</f>
        <v>-1</v>
      </c>
      <c r="AJ186">
        <f>IFERROR(VLOOKUP($A186, CDS3Y_bbg!AI$5:AJ$241,2), -1)</f>
        <v>-1</v>
      </c>
      <c r="AK186">
        <f>IFERROR(VLOOKUP($A186, CDS3Y_bbg!AJ$5:AK$241,2), -1)</f>
        <v>-1</v>
      </c>
      <c r="AL186">
        <f>IFERROR(VLOOKUP($A186, CDS3Y_bbg!AK$5:AL$241,2), -1)</f>
        <v>-1</v>
      </c>
      <c r="AM186">
        <f>IFERROR(VLOOKUP($A186, CDS3Y_bbg!AL$5:AM$241,2), -1)</f>
        <v>-1</v>
      </c>
      <c r="AN186">
        <f>IFERROR(VLOOKUP($A186, CDS3Y_bbg!AM$5:AN$241,2), -1)</f>
        <v>-1</v>
      </c>
      <c r="AO186">
        <f>IFERROR(VLOOKUP($A186, CDS3Y_bbg!AN$5:AO$241,2), -1)</f>
        <v>43424</v>
      </c>
      <c r="AP186">
        <f>IFERROR(VLOOKUP($A186, CDS3Y_bbg!AO$5:AP$241,2), -1)</f>
        <v>-1</v>
      </c>
      <c r="AQ186">
        <f>IFERROR(VLOOKUP($A186, CDS3Y_bbg!AP$5:AQ$241,2), -1)</f>
        <v>44625</v>
      </c>
      <c r="AR186">
        <f>IFERROR(VLOOKUP($A186, CDS3Y_bbg!AQ$5:AR$241,2), -1)</f>
        <v>25.163</v>
      </c>
      <c r="AS186">
        <f>IFERROR(VLOOKUP($A186, CDS3Y_bbg!AR$5:AS$241,2), -1)</f>
        <v>44626</v>
      </c>
      <c r="AT186">
        <f>IFERROR(VLOOKUP($A186, CDS3Y_bbg!AS$5:AT$241,2), -1)</f>
        <v>9.4459999999999997</v>
      </c>
      <c r="AU186">
        <f>IFERROR(VLOOKUP($A186, CDS3Y_bbg!AT$5:AU$241,2), -1)</f>
        <v>-1</v>
      </c>
      <c r="AV186">
        <f>IFERROR(VLOOKUP($A186, CDS3Y_bbg!AU$5:AV$241,2), -1)</f>
        <v>-1</v>
      </c>
      <c r="AW186">
        <f>IFERROR(VLOOKUP($A186, CDS3Y_bbg!AV$5:AW$241,2), -1)</f>
        <v>41863</v>
      </c>
      <c r="AX186">
        <f>IFERROR(VLOOKUP($A186, CDS3Y_bbg!AW$5:AX$241,2), -1)</f>
        <v>-1</v>
      </c>
      <c r="AY186">
        <f>IFERROR(VLOOKUP($A186, CDS3Y_bbg!AX$5:AY$241,2), -1)</f>
        <v>43402</v>
      </c>
      <c r="AZ186">
        <f>IFERROR(VLOOKUP($A186, CDS3Y_bbg!AY$5:AZ$241,2), -1)</f>
        <v>85.51</v>
      </c>
      <c r="BA186">
        <f>IFERROR(VLOOKUP($A186, CDS3Y_bbg!AZ$5:BA$241,2), -1)</f>
        <v>-1</v>
      </c>
      <c r="BB186">
        <f>IFERROR(VLOOKUP($A186, CDS3Y_bbg!BA$5:BB$241,2), -1)</f>
        <v>-1</v>
      </c>
      <c r="BC186">
        <f>IFERROR(VLOOKUP($A186, CDS3Y_bbg!BB$5:BC$241,2), -1)</f>
        <v>41722</v>
      </c>
      <c r="BD186">
        <f>IFERROR(VLOOKUP($A186, CDS3Y_bbg!BC$5:BD$241,2), -1)</f>
        <v>-1</v>
      </c>
      <c r="BE186">
        <f>IFERROR(VLOOKUP($A186, CDS3Y_bbg!BD$5:BE$241,2), -1)</f>
        <v>-1</v>
      </c>
      <c r="BF186">
        <f>IFERROR(VLOOKUP($A186, CDS3Y_bbg!BE$5:BF$241,2), -1)</f>
        <v>-1</v>
      </c>
      <c r="BG186">
        <f>IFERROR(VLOOKUP($A186, CDS3Y_bbg!BF$5:BG$241,2), -1)</f>
        <v>-1</v>
      </c>
      <c r="BH186">
        <f>IFERROR(VLOOKUP($A186, CDS3Y_bbg!BG$5:BH$241,2), -1)</f>
        <v>-1</v>
      </c>
      <c r="BI186">
        <f>IFERROR(VLOOKUP($A186, CDS3Y_bbg!BH$5:BI$241,2), -1)</f>
        <v>43424</v>
      </c>
      <c r="BJ186">
        <f>IFERROR(VLOOKUP($A186, CDS3Y_bbg!BI$5:BJ$241,2), -1)</f>
        <v>92.42</v>
      </c>
      <c r="BK186">
        <f>IFERROR(VLOOKUP($A186, CDS3Y_bbg!BJ$5:BK$241,2), -1)</f>
        <v>-1</v>
      </c>
      <c r="BL186">
        <f>IFERROR(VLOOKUP($A186, CDS3Y_bbg!BK$5:BL$241,2), -1)</f>
        <v>-1</v>
      </c>
      <c r="BM186">
        <f>IFERROR(VLOOKUP($A186, CDS3Y_bbg!BL$5:BM$241,2), -1)</f>
        <v>43424</v>
      </c>
      <c r="BN186">
        <f>IFERROR(VLOOKUP($A186, CDS3Y_bbg!BM$5:BN$241,2), -1)</f>
        <v>65.963999999999999</v>
      </c>
      <c r="BO186">
        <f>IFERROR(VLOOKUP($A186, CDS3Y_bbg!BN$5:BO$241,2), -1)</f>
        <v>43426</v>
      </c>
      <c r="BP186">
        <f>IFERROR(VLOOKUP($A186, CDS3Y_bbg!BO$5:BP$241,2), -1)</f>
        <v>6.5140000000000002</v>
      </c>
      <c r="BQ186">
        <f>IFERROR(VLOOKUP($A186, CDS3Y_bbg!BP$5:BQ$241,2), -1)</f>
        <v>-1</v>
      </c>
      <c r="BR186">
        <f>IFERROR(VLOOKUP($A186, CDS3Y_bbg!BQ$5:BR$241,2), -1)</f>
        <v>-1</v>
      </c>
      <c r="BS186">
        <f>IFERROR(VLOOKUP($A186, CDS3Y_bbg!BR$5:BS$241,2), -1)</f>
        <v>43426</v>
      </c>
      <c r="BT186">
        <f>IFERROR(VLOOKUP($A186, CDS3Y_bbg!BS$5:BT$241,2), -1)</f>
        <v>9.3960000000000008</v>
      </c>
      <c r="BU186">
        <f>IFERROR(VLOOKUP($A186, CDS3Y_bbg!BT$5:BU$241,2), -1)</f>
        <v>-1</v>
      </c>
      <c r="BV186">
        <f>IFERROR(VLOOKUP($A186, CDS3Y_bbg!BU$5:BV$241,2), -1)</f>
        <v>-1</v>
      </c>
      <c r="BW186">
        <f>IFERROR(VLOOKUP($A186, CDS3Y_bbg!BV$5:BW$241,2), -1)</f>
        <v>41915</v>
      </c>
      <c r="BX186">
        <f>IFERROR(VLOOKUP($A186, CDS3Y_bbg!BW$5:BX$241,2), -1)</f>
        <v>-1</v>
      </c>
      <c r="BY186">
        <f>IFERROR(VLOOKUP($A186, CDS3Y_bbg!BX$5:BY$241,2), -1)</f>
        <v>-1</v>
      </c>
      <c r="BZ186">
        <f>IFERROR(VLOOKUP($A186, CDS3Y_bbg!BY$5:BZ$241,2), -1)</f>
        <v>-1</v>
      </c>
      <c r="CA186">
        <f>IFERROR(VLOOKUP($A186, CDS3Y_bbg!BZ$5:CA$241,2), -1)</f>
        <v>41911</v>
      </c>
      <c r="CB186">
        <f>IFERROR(VLOOKUP($A186, CDS3Y_bbg!CA$5:CB$241,2), -1)</f>
        <v>-1</v>
      </c>
      <c r="CC186">
        <f>IFERROR(VLOOKUP($A186, CDS3Y_bbg!CB$5:CC$241,2), -1)</f>
        <v>41912</v>
      </c>
      <c r="CD186">
        <f>IFERROR(VLOOKUP($A186, CDS3Y_bbg!CC$5:CD$241,2), -1)</f>
        <v>-1</v>
      </c>
      <c r="CE186">
        <f>IFERROR(VLOOKUP($A186, CDS3Y_bbg!CD$5:CE$241,2), -1)</f>
        <v>43332</v>
      </c>
      <c r="CF186">
        <f>IFERROR(VLOOKUP($A186, CDS3Y_bbg!CE$5:CF$241,2), -1)</f>
        <v>30.297000000000001</v>
      </c>
      <c r="CG186">
        <f>IFERROR(VLOOKUP($A186, CDS3Y_bbg!CF$5:CG$241,2), -1)</f>
        <v>41893</v>
      </c>
      <c r="CH186">
        <f>IFERROR(VLOOKUP($A186, CDS3Y_bbg!CG$5:CH$241,2), -1)</f>
        <v>-1</v>
      </c>
      <c r="CI186">
        <f>IFERROR(VLOOKUP($A186, CDS3Y_bbg!CH$5:CI$241,2), -1)</f>
        <v>-1</v>
      </c>
      <c r="CJ186">
        <f>IFERROR(VLOOKUP($A186, CDS3Y_bbg!CI$5:CJ$241,2), -1)</f>
        <v>-1</v>
      </c>
      <c r="CK186">
        <f>IFERROR(VLOOKUP($A186, CDS3Y_bbg!CJ$5:CK$241,2), -1)</f>
        <v>41844</v>
      </c>
      <c r="CL186">
        <f>IFERROR(VLOOKUP($A186, CDS3Y_bbg!CK$5:CL$241,2), -1)</f>
        <v>-1</v>
      </c>
      <c r="CM186">
        <f>IFERROR(VLOOKUP($A186, CDS3Y_bbg!CL$5:CM$241,2), -1)</f>
        <v>-1</v>
      </c>
      <c r="CN186">
        <f>IFERROR(VLOOKUP($A186, CDS3Y_bbg!CM$5:CN$241,2), -1)</f>
        <v>-1</v>
      </c>
    </row>
    <row r="187" spans="1:92" x14ac:dyDescent="0.25">
      <c r="A187" s="1">
        <v>42185</v>
      </c>
      <c r="B187">
        <f>IFERROR(VLOOKUP($A187, CDS3Y_bbg!A$5:B$241,2), -1)</f>
        <v>211.673</v>
      </c>
      <c r="C187">
        <f>IFERROR(VLOOKUP($A187, CDS3Y_bbg!B$5:C$241,2), -1)</f>
        <v>41831</v>
      </c>
      <c r="D187">
        <f>IFERROR(VLOOKUP($A187, CDS3Y_bbg!C$5:D$241,2), -1)</f>
        <v>-1</v>
      </c>
      <c r="E187">
        <f>IFERROR(VLOOKUP($A187, CDS3Y_bbg!D$5:E$241,2), -1)</f>
        <v>44895</v>
      </c>
      <c r="F187">
        <f>IFERROR(VLOOKUP($A187, CDS3Y_bbg!E$5:F$241,2), -1)</f>
        <v>56.831000000000003</v>
      </c>
      <c r="G187">
        <f>IFERROR(VLOOKUP($A187, CDS3Y_bbg!F$5:G$241,2), -1)</f>
        <v>40360</v>
      </c>
      <c r="H187">
        <f>IFERROR(VLOOKUP($A187, CDS3Y_bbg!G$5:H$241,2), -1)</f>
        <v>-1</v>
      </c>
      <c r="I187">
        <f>IFERROR(VLOOKUP($A187, CDS3Y_bbg!H$5:I$241,2), -1)</f>
        <v>44834</v>
      </c>
      <c r="J187">
        <f>IFERROR(VLOOKUP($A187, CDS3Y_bbg!I$5:J$241,2), -1)</f>
        <v>128.33099999999999</v>
      </c>
      <c r="K187">
        <f>IFERROR(VLOOKUP($A187, CDS3Y_bbg!J$5:K$241,2), -1)</f>
        <v>41819</v>
      </c>
      <c r="L187">
        <f>IFERROR(VLOOKUP($A187, CDS3Y_bbg!K$5:L$241,2), -1)</f>
        <v>-1</v>
      </c>
      <c r="M187">
        <f>IFERROR(VLOOKUP($A187, CDS3Y_bbg!L$5:M$241,2), -1)</f>
        <v>40469</v>
      </c>
      <c r="N187">
        <f>IFERROR(VLOOKUP($A187, CDS3Y_bbg!M$5:N$241,2), -1)</f>
        <v>-1</v>
      </c>
      <c r="O187">
        <f>IFERROR(VLOOKUP($A187, CDS3Y_bbg!N$5:O$241,2), -1)</f>
        <v>40289</v>
      </c>
      <c r="P187">
        <f>IFERROR(VLOOKUP($A187, CDS3Y_bbg!O$5:P$241,2), -1)</f>
        <v>-1</v>
      </c>
      <c r="Q187">
        <f>IFERROR(VLOOKUP($A187, CDS3Y_bbg!P$5:Q$241,2), -1)</f>
        <v>44377</v>
      </c>
      <c r="R187">
        <f>IFERROR(VLOOKUP($A187, CDS3Y_bbg!Q$5:R$241,2), -1)</f>
        <v>94.313999999999993</v>
      </c>
      <c r="S187">
        <f>IFERROR(VLOOKUP($A187, CDS3Y_bbg!R$5:S$241,2), -1)</f>
        <v>43337</v>
      </c>
      <c r="T187">
        <f>IFERROR(VLOOKUP($A187, CDS3Y_bbg!S$5:T$241,2), -1)</f>
        <v>53.704999999999998</v>
      </c>
      <c r="U187">
        <f>IFERROR(VLOOKUP($A187, CDS3Y_bbg!T$5:U$241,2), -1)</f>
        <v>42062</v>
      </c>
      <c r="V187">
        <f>IFERROR(VLOOKUP($A187, CDS3Y_bbg!U$5:V$241,2), -1)</f>
        <v>-1</v>
      </c>
      <c r="W187">
        <f>IFERROR(VLOOKUP($A187, CDS3Y_bbg!V$5:W$241,2), -1)</f>
        <v>42283</v>
      </c>
      <c r="X187">
        <f>IFERROR(VLOOKUP($A187, CDS3Y_bbg!W$5:X$241,2), -1)</f>
        <v>242.267</v>
      </c>
      <c r="Y187">
        <f>IFERROR(VLOOKUP($A187, CDS3Y_bbg!X$5:Y$241,2), -1)</f>
        <v>44468</v>
      </c>
      <c r="Z187">
        <f>IFERROR(VLOOKUP($A187, CDS3Y_bbg!Y$5:Z$241,2), -1)</f>
        <v>145.29900000000001</v>
      </c>
      <c r="AA187">
        <f>IFERROR(VLOOKUP($A187, CDS3Y_bbg!Z$5:AA$241,2), -1)</f>
        <v>40481</v>
      </c>
      <c r="AB187">
        <f>IFERROR(VLOOKUP($A187, CDS3Y_bbg!AA$5:AB$241,2), -1)</f>
        <v>-1</v>
      </c>
      <c r="AC187">
        <f>IFERROR(VLOOKUP($A187, CDS3Y_bbg!AB$5:AC$241,2), -1)</f>
        <v>42676</v>
      </c>
      <c r="AD187">
        <f>IFERROR(VLOOKUP($A187, CDS3Y_bbg!AC$5:AD$241,2), -1)</f>
        <v>162.31100000000001</v>
      </c>
      <c r="AE187">
        <f>IFERROR(VLOOKUP($A187, CDS3Y_bbg!AD$5:AE$241,2), -1)</f>
        <v>41149</v>
      </c>
      <c r="AF187">
        <f>IFERROR(VLOOKUP($A187, CDS3Y_bbg!AE$5:AF$241,2), -1)</f>
        <v>-1</v>
      </c>
      <c r="AG187">
        <f>IFERROR(VLOOKUP($A187, CDS3Y_bbg!AF$5:AG$241,2), -1)</f>
        <v>42004</v>
      </c>
      <c r="AH187">
        <f>IFERROR(VLOOKUP($A187, CDS3Y_bbg!AG$5:AH$241,2), -1)</f>
        <v>10.653</v>
      </c>
      <c r="AI187">
        <f>IFERROR(VLOOKUP($A187, CDS3Y_bbg!AH$5:AI$241,2), -1)</f>
        <v>-1</v>
      </c>
      <c r="AJ187">
        <f>IFERROR(VLOOKUP($A187, CDS3Y_bbg!AI$5:AJ$241,2), -1)</f>
        <v>-1</v>
      </c>
      <c r="AK187">
        <f>IFERROR(VLOOKUP($A187, CDS3Y_bbg!AJ$5:AK$241,2), -1)</f>
        <v>-1</v>
      </c>
      <c r="AL187">
        <f>IFERROR(VLOOKUP($A187, CDS3Y_bbg!AK$5:AL$241,2), -1)</f>
        <v>-1</v>
      </c>
      <c r="AM187">
        <f>IFERROR(VLOOKUP($A187, CDS3Y_bbg!AL$5:AM$241,2), -1)</f>
        <v>-1</v>
      </c>
      <c r="AN187">
        <f>IFERROR(VLOOKUP($A187, CDS3Y_bbg!AM$5:AN$241,2), -1)</f>
        <v>-1</v>
      </c>
      <c r="AO187">
        <f>IFERROR(VLOOKUP($A187, CDS3Y_bbg!AN$5:AO$241,2), -1)</f>
        <v>43424</v>
      </c>
      <c r="AP187">
        <f>IFERROR(VLOOKUP($A187, CDS3Y_bbg!AO$5:AP$241,2), -1)</f>
        <v>-1</v>
      </c>
      <c r="AQ187">
        <f>IFERROR(VLOOKUP($A187, CDS3Y_bbg!AP$5:AQ$241,2), -1)</f>
        <v>44625</v>
      </c>
      <c r="AR187">
        <f>IFERROR(VLOOKUP($A187, CDS3Y_bbg!AQ$5:AR$241,2), -1)</f>
        <v>25.163</v>
      </c>
      <c r="AS187">
        <f>IFERROR(VLOOKUP($A187, CDS3Y_bbg!AR$5:AS$241,2), -1)</f>
        <v>44626</v>
      </c>
      <c r="AT187">
        <f>IFERROR(VLOOKUP($A187, CDS3Y_bbg!AS$5:AT$241,2), -1)</f>
        <v>9.4459999999999997</v>
      </c>
      <c r="AU187">
        <f>IFERROR(VLOOKUP($A187, CDS3Y_bbg!AT$5:AU$241,2), -1)</f>
        <v>-1</v>
      </c>
      <c r="AV187">
        <f>IFERROR(VLOOKUP($A187, CDS3Y_bbg!AU$5:AV$241,2), -1)</f>
        <v>-1</v>
      </c>
      <c r="AW187">
        <f>IFERROR(VLOOKUP($A187, CDS3Y_bbg!AV$5:AW$241,2), -1)</f>
        <v>41863</v>
      </c>
      <c r="AX187">
        <f>IFERROR(VLOOKUP($A187, CDS3Y_bbg!AW$5:AX$241,2), -1)</f>
        <v>-1</v>
      </c>
      <c r="AY187">
        <f>IFERROR(VLOOKUP($A187, CDS3Y_bbg!AX$5:AY$241,2), -1)</f>
        <v>43402</v>
      </c>
      <c r="AZ187">
        <f>IFERROR(VLOOKUP($A187, CDS3Y_bbg!AY$5:AZ$241,2), -1)</f>
        <v>101.55500000000001</v>
      </c>
      <c r="BA187">
        <f>IFERROR(VLOOKUP($A187, CDS3Y_bbg!AZ$5:BA$241,2), -1)</f>
        <v>-1</v>
      </c>
      <c r="BB187">
        <f>IFERROR(VLOOKUP($A187, CDS3Y_bbg!BA$5:BB$241,2), -1)</f>
        <v>-1</v>
      </c>
      <c r="BC187">
        <f>IFERROR(VLOOKUP($A187, CDS3Y_bbg!BB$5:BC$241,2), -1)</f>
        <v>41722</v>
      </c>
      <c r="BD187">
        <f>IFERROR(VLOOKUP($A187, CDS3Y_bbg!BC$5:BD$241,2), -1)</f>
        <v>-1</v>
      </c>
      <c r="BE187">
        <f>IFERROR(VLOOKUP($A187, CDS3Y_bbg!BD$5:BE$241,2), -1)</f>
        <v>-1</v>
      </c>
      <c r="BF187">
        <f>IFERROR(VLOOKUP($A187, CDS3Y_bbg!BE$5:BF$241,2), -1)</f>
        <v>-1</v>
      </c>
      <c r="BG187">
        <f>IFERROR(VLOOKUP($A187, CDS3Y_bbg!BF$5:BG$241,2), -1)</f>
        <v>-1</v>
      </c>
      <c r="BH187">
        <f>IFERROR(VLOOKUP($A187, CDS3Y_bbg!BG$5:BH$241,2), -1)</f>
        <v>-1</v>
      </c>
      <c r="BI187">
        <f>IFERROR(VLOOKUP($A187, CDS3Y_bbg!BH$5:BI$241,2), -1)</f>
        <v>43424</v>
      </c>
      <c r="BJ187">
        <f>IFERROR(VLOOKUP($A187, CDS3Y_bbg!BI$5:BJ$241,2), -1)</f>
        <v>92.42</v>
      </c>
      <c r="BK187">
        <f>IFERROR(VLOOKUP($A187, CDS3Y_bbg!BJ$5:BK$241,2), -1)</f>
        <v>-1</v>
      </c>
      <c r="BL187">
        <f>IFERROR(VLOOKUP($A187, CDS3Y_bbg!BK$5:BL$241,2), -1)</f>
        <v>-1</v>
      </c>
      <c r="BM187">
        <f>IFERROR(VLOOKUP($A187, CDS3Y_bbg!BL$5:BM$241,2), -1)</f>
        <v>43424</v>
      </c>
      <c r="BN187">
        <f>IFERROR(VLOOKUP($A187, CDS3Y_bbg!BM$5:BN$241,2), -1)</f>
        <v>65.963999999999999</v>
      </c>
      <c r="BO187">
        <f>IFERROR(VLOOKUP($A187, CDS3Y_bbg!BN$5:BO$241,2), -1)</f>
        <v>43426</v>
      </c>
      <c r="BP187">
        <f>IFERROR(VLOOKUP($A187, CDS3Y_bbg!BO$5:BP$241,2), -1)</f>
        <v>6.5140000000000002</v>
      </c>
      <c r="BQ187">
        <f>IFERROR(VLOOKUP($A187, CDS3Y_bbg!BP$5:BQ$241,2), -1)</f>
        <v>-1</v>
      </c>
      <c r="BR187">
        <f>IFERROR(VLOOKUP($A187, CDS3Y_bbg!BQ$5:BR$241,2), -1)</f>
        <v>-1</v>
      </c>
      <c r="BS187">
        <f>IFERROR(VLOOKUP($A187, CDS3Y_bbg!BR$5:BS$241,2), -1)</f>
        <v>43426</v>
      </c>
      <c r="BT187">
        <f>IFERROR(VLOOKUP($A187, CDS3Y_bbg!BS$5:BT$241,2), -1)</f>
        <v>9.3960000000000008</v>
      </c>
      <c r="BU187">
        <f>IFERROR(VLOOKUP($A187, CDS3Y_bbg!BT$5:BU$241,2), -1)</f>
        <v>-1</v>
      </c>
      <c r="BV187">
        <f>IFERROR(VLOOKUP($A187, CDS3Y_bbg!BU$5:BV$241,2), -1)</f>
        <v>-1</v>
      </c>
      <c r="BW187">
        <f>IFERROR(VLOOKUP($A187, CDS3Y_bbg!BV$5:BW$241,2), -1)</f>
        <v>41915</v>
      </c>
      <c r="BX187">
        <f>IFERROR(VLOOKUP($A187, CDS3Y_bbg!BW$5:BX$241,2), -1)</f>
        <v>-1</v>
      </c>
      <c r="BY187">
        <f>IFERROR(VLOOKUP($A187, CDS3Y_bbg!BX$5:BY$241,2), -1)</f>
        <v>-1</v>
      </c>
      <c r="BZ187">
        <f>IFERROR(VLOOKUP($A187, CDS3Y_bbg!BY$5:BZ$241,2), -1)</f>
        <v>-1</v>
      </c>
      <c r="CA187">
        <f>IFERROR(VLOOKUP($A187, CDS3Y_bbg!BZ$5:CA$241,2), -1)</f>
        <v>41911</v>
      </c>
      <c r="CB187">
        <f>IFERROR(VLOOKUP($A187, CDS3Y_bbg!CA$5:CB$241,2), -1)</f>
        <v>-1</v>
      </c>
      <c r="CC187">
        <f>IFERROR(VLOOKUP($A187, CDS3Y_bbg!CB$5:CC$241,2), -1)</f>
        <v>41912</v>
      </c>
      <c r="CD187">
        <f>IFERROR(VLOOKUP($A187, CDS3Y_bbg!CC$5:CD$241,2), -1)</f>
        <v>-1</v>
      </c>
      <c r="CE187">
        <f>IFERROR(VLOOKUP($A187, CDS3Y_bbg!CD$5:CE$241,2), -1)</f>
        <v>43332</v>
      </c>
      <c r="CF187">
        <f>IFERROR(VLOOKUP($A187, CDS3Y_bbg!CE$5:CF$241,2), -1)</f>
        <v>30.297000000000001</v>
      </c>
      <c r="CG187">
        <f>IFERROR(VLOOKUP($A187, CDS3Y_bbg!CF$5:CG$241,2), -1)</f>
        <v>41893</v>
      </c>
      <c r="CH187">
        <f>IFERROR(VLOOKUP($A187, CDS3Y_bbg!CG$5:CH$241,2), -1)</f>
        <v>-1</v>
      </c>
      <c r="CI187">
        <f>IFERROR(VLOOKUP($A187, CDS3Y_bbg!CH$5:CI$241,2), -1)</f>
        <v>-1</v>
      </c>
      <c r="CJ187">
        <f>IFERROR(VLOOKUP($A187, CDS3Y_bbg!CI$5:CJ$241,2), -1)</f>
        <v>-1</v>
      </c>
      <c r="CK187">
        <f>IFERROR(VLOOKUP($A187, CDS3Y_bbg!CJ$5:CK$241,2), -1)</f>
        <v>41844</v>
      </c>
      <c r="CL187">
        <f>IFERROR(VLOOKUP($A187, CDS3Y_bbg!CK$5:CL$241,2), -1)</f>
        <v>-1</v>
      </c>
      <c r="CM187">
        <f>IFERROR(VLOOKUP($A187, CDS3Y_bbg!CL$5:CM$241,2), -1)</f>
        <v>-1</v>
      </c>
      <c r="CN187">
        <f>IFERROR(VLOOKUP($A187, CDS3Y_bbg!CM$5:CN$241,2), -1)</f>
        <v>-1</v>
      </c>
    </row>
    <row r="188" spans="1:92" x14ac:dyDescent="0.25">
      <c r="A188" s="1">
        <v>42216</v>
      </c>
      <c r="B188">
        <f>IFERROR(VLOOKUP($A188, CDS3Y_bbg!A$5:B$241,2), -1)</f>
        <v>238.01</v>
      </c>
      <c r="C188">
        <f>IFERROR(VLOOKUP($A188, CDS3Y_bbg!B$5:C$241,2), -1)</f>
        <v>41831</v>
      </c>
      <c r="D188">
        <f>IFERROR(VLOOKUP($A188, CDS3Y_bbg!C$5:D$241,2), -1)</f>
        <v>-1</v>
      </c>
      <c r="E188">
        <f>IFERROR(VLOOKUP($A188, CDS3Y_bbg!D$5:E$241,2), -1)</f>
        <v>44895</v>
      </c>
      <c r="F188">
        <f>IFERROR(VLOOKUP($A188, CDS3Y_bbg!E$5:F$241,2), -1)</f>
        <v>70.867999999999995</v>
      </c>
      <c r="G188">
        <f>IFERROR(VLOOKUP($A188, CDS3Y_bbg!F$5:G$241,2), -1)</f>
        <v>40360</v>
      </c>
      <c r="H188">
        <f>IFERROR(VLOOKUP($A188, CDS3Y_bbg!G$5:H$241,2), -1)</f>
        <v>-1</v>
      </c>
      <c r="I188">
        <f>IFERROR(VLOOKUP($A188, CDS3Y_bbg!H$5:I$241,2), -1)</f>
        <v>44834</v>
      </c>
      <c r="J188">
        <f>IFERROR(VLOOKUP($A188, CDS3Y_bbg!I$5:J$241,2), -1)</f>
        <v>139.74799999999999</v>
      </c>
      <c r="K188">
        <f>IFERROR(VLOOKUP($A188, CDS3Y_bbg!J$5:K$241,2), -1)</f>
        <v>41819</v>
      </c>
      <c r="L188">
        <f>IFERROR(VLOOKUP($A188, CDS3Y_bbg!K$5:L$241,2), -1)</f>
        <v>-1</v>
      </c>
      <c r="M188">
        <f>IFERROR(VLOOKUP($A188, CDS3Y_bbg!L$5:M$241,2), -1)</f>
        <v>40469</v>
      </c>
      <c r="N188">
        <f>IFERROR(VLOOKUP($A188, CDS3Y_bbg!M$5:N$241,2), -1)</f>
        <v>-1</v>
      </c>
      <c r="O188">
        <f>IFERROR(VLOOKUP($A188, CDS3Y_bbg!N$5:O$241,2), -1)</f>
        <v>40289</v>
      </c>
      <c r="P188">
        <f>IFERROR(VLOOKUP($A188, CDS3Y_bbg!O$5:P$241,2), -1)</f>
        <v>-1</v>
      </c>
      <c r="Q188">
        <f>IFERROR(VLOOKUP($A188, CDS3Y_bbg!P$5:Q$241,2), -1)</f>
        <v>44377</v>
      </c>
      <c r="R188">
        <f>IFERROR(VLOOKUP($A188, CDS3Y_bbg!Q$5:R$241,2), -1)</f>
        <v>91.978999999999999</v>
      </c>
      <c r="S188">
        <f>IFERROR(VLOOKUP($A188, CDS3Y_bbg!R$5:S$241,2), -1)</f>
        <v>43337</v>
      </c>
      <c r="T188">
        <f>IFERROR(VLOOKUP($A188, CDS3Y_bbg!S$5:T$241,2), -1)</f>
        <v>53.704999999999998</v>
      </c>
      <c r="U188">
        <f>IFERROR(VLOOKUP($A188, CDS3Y_bbg!T$5:U$241,2), -1)</f>
        <v>42062</v>
      </c>
      <c r="V188">
        <f>IFERROR(VLOOKUP($A188, CDS3Y_bbg!U$5:V$241,2), -1)</f>
        <v>-1</v>
      </c>
      <c r="W188">
        <f>IFERROR(VLOOKUP($A188, CDS3Y_bbg!V$5:W$241,2), -1)</f>
        <v>42283</v>
      </c>
      <c r="X188">
        <f>IFERROR(VLOOKUP($A188, CDS3Y_bbg!W$5:X$241,2), -1)</f>
        <v>294.69</v>
      </c>
      <c r="Y188">
        <f>IFERROR(VLOOKUP($A188, CDS3Y_bbg!X$5:Y$241,2), -1)</f>
        <v>44468</v>
      </c>
      <c r="Z188">
        <f>IFERROR(VLOOKUP($A188, CDS3Y_bbg!Y$5:Z$241,2), -1)</f>
        <v>150.10300000000001</v>
      </c>
      <c r="AA188">
        <f>IFERROR(VLOOKUP($A188, CDS3Y_bbg!Z$5:AA$241,2), -1)</f>
        <v>40481</v>
      </c>
      <c r="AB188">
        <f>IFERROR(VLOOKUP($A188, CDS3Y_bbg!AA$5:AB$241,2), -1)</f>
        <v>-1</v>
      </c>
      <c r="AC188">
        <f>IFERROR(VLOOKUP($A188, CDS3Y_bbg!AB$5:AC$241,2), -1)</f>
        <v>42676</v>
      </c>
      <c r="AD188">
        <f>IFERROR(VLOOKUP($A188, CDS3Y_bbg!AC$5:AD$241,2), -1)</f>
        <v>166.95</v>
      </c>
      <c r="AE188">
        <f>IFERROR(VLOOKUP($A188, CDS3Y_bbg!AD$5:AE$241,2), -1)</f>
        <v>41149</v>
      </c>
      <c r="AF188">
        <f>IFERROR(VLOOKUP($A188, CDS3Y_bbg!AE$5:AF$241,2), -1)</f>
        <v>-1</v>
      </c>
      <c r="AG188">
        <f>IFERROR(VLOOKUP($A188, CDS3Y_bbg!AF$5:AG$241,2), -1)</f>
        <v>42004</v>
      </c>
      <c r="AH188">
        <f>IFERROR(VLOOKUP($A188, CDS3Y_bbg!AG$5:AH$241,2), -1)</f>
        <v>10.653</v>
      </c>
      <c r="AI188">
        <f>IFERROR(VLOOKUP($A188, CDS3Y_bbg!AH$5:AI$241,2), -1)</f>
        <v>-1</v>
      </c>
      <c r="AJ188">
        <f>IFERROR(VLOOKUP($A188, CDS3Y_bbg!AI$5:AJ$241,2), -1)</f>
        <v>-1</v>
      </c>
      <c r="AK188">
        <f>IFERROR(VLOOKUP($A188, CDS3Y_bbg!AJ$5:AK$241,2), -1)</f>
        <v>-1</v>
      </c>
      <c r="AL188">
        <f>IFERROR(VLOOKUP($A188, CDS3Y_bbg!AK$5:AL$241,2), -1)</f>
        <v>-1</v>
      </c>
      <c r="AM188">
        <f>IFERROR(VLOOKUP($A188, CDS3Y_bbg!AL$5:AM$241,2), -1)</f>
        <v>-1</v>
      </c>
      <c r="AN188">
        <f>IFERROR(VLOOKUP($A188, CDS3Y_bbg!AM$5:AN$241,2), -1)</f>
        <v>-1</v>
      </c>
      <c r="AO188">
        <f>IFERROR(VLOOKUP($A188, CDS3Y_bbg!AN$5:AO$241,2), -1)</f>
        <v>43424</v>
      </c>
      <c r="AP188">
        <f>IFERROR(VLOOKUP($A188, CDS3Y_bbg!AO$5:AP$241,2), -1)</f>
        <v>-1</v>
      </c>
      <c r="AQ188">
        <f>IFERROR(VLOOKUP($A188, CDS3Y_bbg!AP$5:AQ$241,2), -1)</f>
        <v>44625</v>
      </c>
      <c r="AR188">
        <f>IFERROR(VLOOKUP($A188, CDS3Y_bbg!AQ$5:AR$241,2), -1)</f>
        <v>25.163</v>
      </c>
      <c r="AS188">
        <f>IFERROR(VLOOKUP($A188, CDS3Y_bbg!AR$5:AS$241,2), -1)</f>
        <v>44626</v>
      </c>
      <c r="AT188">
        <f>IFERROR(VLOOKUP($A188, CDS3Y_bbg!AS$5:AT$241,2), -1)</f>
        <v>9.4459999999999997</v>
      </c>
      <c r="AU188">
        <f>IFERROR(VLOOKUP($A188, CDS3Y_bbg!AT$5:AU$241,2), -1)</f>
        <v>-1</v>
      </c>
      <c r="AV188">
        <f>IFERROR(VLOOKUP($A188, CDS3Y_bbg!AU$5:AV$241,2), -1)</f>
        <v>-1</v>
      </c>
      <c r="AW188">
        <f>IFERROR(VLOOKUP($A188, CDS3Y_bbg!AV$5:AW$241,2), -1)</f>
        <v>41863</v>
      </c>
      <c r="AX188">
        <f>IFERROR(VLOOKUP($A188, CDS3Y_bbg!AW$5:AX$241,2), -1)</f>
        <v>-1</v>
      </c>
      <c r="AY188">
        <f>IFERROR(VLOOKUP($A188, CDS3Y_bbg!AX$5:AY$241,2), -1)</f>
        <v>43402</v>
      </c>
      <c r="AZ188">
        <f>IFERROR(VLOOKUP($A188, CDS3Y_bbg!AY$5:AZ$241,2), -1)</f>
        <v>101.55500000000001</v>
      </c>
      <c r="BA188">
        <f>IFERROR(VLOOKUP($A188, CDS3Y_bbg!AZ$5:BA$241,2), -1)</f>
        <v>-1</v>
      </c>
      <c r="BB188">
        <f>IFERROR(VLOOKUP($A188, CDS3Y_bbg!BA$5:BB$241,2), -1)</f>
        <v>-1</v>
      </c>
      <c r="BC188">
        <f>IFERROR(VLOOKUP($A188, CDS3Y_bbg!BB$5:BC$241,2), -1)</f>
        <v>41722</v>
      </c>
      <c r="BD188">
        <f>IFERROR(VLOOKUP($A188, CDS3Y_bbg!BC$5:BD$241,2), -1)</f>
        <v>-1</v>
      </c>
      <c r="BE188">
        <f>IFERROR(VLOOKUP($A188, CDS3Y_bbg!BD$5:BE$241,2), -1)</f>
        <v>-1</v>
      </c>
      <c r="BF188">
        <f>IFERROR(VLOOKUP($A188, CDS3Y_bbg!BE$5:BF$241,2), -1)</f>
        <v>-1</v>
      </c>
      <c r="BG188">
        <f>IFERROR(VLOOKUP($A188, CDS3Y_bbg!BF$5:BG$241,2), -1)</f>
        <v>-1</v>
      </c>
      <c r="BH188">
        <f>IFERROR(VLOOKUP($A188, CDS3Y_bbg!BG$5:BH$241,2), -1)</f>
        <v>-1</v>
      </c>
      <c r="BI188">
        <f>IFERROR(VLOOKUP($A188, CDS3Y_bbg!BH$5:BI$241,2), -1)</f>
        <v>43424</v>
      </c>
      <c r="BJ188">
        <f>IFERROR(VLOOKUP($A188, CDS3Y_bbg!BI$5:BJ$241,2), -1)</f>
        <v>92.42</v>
      </c>
      <c r="BK188">
        <f>IFERROR(VLOOKUP($A188, CDS3Y_bbg!BJ$5:BK$241,2), -1)</f>
        <v>-1</v>
      </c>
      <c r="BL188">
        <f>IFERROR(VLOOKUP($A188, CDS3Y_bbg!BK$5:BL$241,2), -1)</f>
        <v>-1</v>
      </c>
      <c r="BM188">
        <f>IFERROR(VLOOKUP($A188, CDS3Y_bbg!BL$5:BM$241,2), -1)</f>
        <v>43424</v>
      </c>
      <c r="BN188">
        <f>IFERROR(VLOOKUP($A188, CDS3Y_bbg!BM$5:BN$241,2), -1)</f>
        <v>65.963999999999999</v>
      </c>
      <c r="BO188">
        <f>IFERROR(VLOOKUP($A188, CDS3Y_bbg!BN$5:BO$241,2), -1)</f>
        <v>43426</v>
      </c>
      <c r="BP188">
        <f>IFERROR(VLOOKUP($A188, CDS3Y_bbg!BO$5:BP$241,2), -1)</f>
        <v>6.5140000000000002</v>
      </c>
      <c r="BQ188">
        <f>IFERROR(VLOOKUP($A188, CDS3Y_bbg!BP$5:BQ$241,2), -1)</f>
        <v>-1</v>
      </c>
      <c r="BR188">
        <f>IFERROR(VLOOKUP($A188, CDS3Y_bbg!BQ$5:BR$241,2), -1)</f>
        <v>-1</v>
      </c>
      <c r="BS188">
        <f>IFERROR(VLOOKUP($A188, CDS3Y_bbg!BR$5:BS$241,2), -1)</f>
        <v>43426</v>
      </c>
      <c r="BT188">
        <f>IFERROR(VLOOKUP($A188, CDS3Y_bbg!BS$5:BT$241,2), -1)</f>
        <v>9.3960000000000008</v>
      </c>
      <c r="BU188">
        <f>IFERROR(VLOOKUP($A188, CDS3Y_bbg!BT$5:BU$241,2), -1)</f>
        <v>-1</v>
      </c>
      <c r="BV188">
        <f>IFERROR(VLOOKUP($A188, CDS3Y_bbg!BU$5:BV$241,2), -1)</f>
        <v>-1</v>
      </c>
      <c r="BW188">
        <f>IFERROR(VLOOKUP($A188, CDS3Y_bbg!BV$5:BW$241,2), -1)</f>
        <v>41915</v>
      </c>
      <c r="BX188">
        <f>IFERROR(VLOOKUP($A188, CDS3Y_bbg!BW$5:BX$241,2), -1)</f>
        <v>-1</v>
      </c>
      <c r="BY188">
        <f>IFERROR(VLOOKUP($A188, CDS3Y_bbg!BX$5:BY$241,2), -1)</f>
        <v>-1</v>
      </c>
      <c r="BZ188">
        <f>IFERROR(VLOOKUP($A188, CDS3Y_bbg!BY$5:BZ$241,2), -1)</f>
        <v>-1</v>
      </c>
      <c r="CA188">
        <f>IFERROR(VLOOKUP($A188, CDS3Y_bbg!BZ$5:CA$241,2), -1)</f>
        <v>41911</v>
      </c>
      <c r="CB188">
        <f>IFERROR(VLOOKUP($A188, CDS3Y_bbg!CA$5:CB$241,2), -1)</f>
        <v>-1</v>
      </c>
      <c r="CC188">
        <f>IFERROR(VLOOKUP($A188, CDS3Y_bbg!CB$5:CC$241,2), -1)</f>
        <v>41912</v>
      </c>
      <c r="CD188">
        <f>IFERROR(VLOOKUP($A188, CDS3Y_bbg!CC$5:CD$241,2), -1)</f>
        <v>-1</v>
      </c>
      <c r="CE188">
        <f>IFERROR(VLOOKUP($A188, CDS3Y_bbg!CD$5:CE$241,2), -1)</f>
        <v>43332</v>
      </c>
      <c r="CF188">
        <f>IFERROR(VLOOKUP($A188, CDS3Y_bbg!CE$5:CF$241,2), -1)</f>
        <v>30.297000000000001</v>
      </c>
      <c r="CG188">
        <f>IFERROR(VLOOKUP($A188, CDS3Y_bbg!CF$5:CG$241,2), -1)</f>
        <v>41893</v>
      </c>
      <c r="CH188">
        <f>IFERROR(VLOOKUP($A188, CDS3Y_bbg!CG$5:CH$241,2), -1)</f>
        <v>-1</v>
      </c>
      <c r="CI188">
        <f>IFERROR(VLOOKUP($A188, CDS3Y_bbg!CH$5:CI$241,2), -1)</f>
        <v>-1</v>
      </c>
      <c r="CJ188">
        <f>IFERROR(VLOOKUP($A188, CDS3Y_bbg!CI$5:CJ$241,2), -1)</f>
        <v>-1</v>
      </c>
      <c r="CK188">
        <f>IFERROR(VLOOKUP($A188, CDS3Y_bbg!CJ$5:CK$241,2), -1)</f>
        <v>41844</v>
      </c>
      <c r="CL188">
        <f>IFERROR(VLOOKUP($A188, CDS3Y_bbg!CK$5:CL$241,2), -1)</f>
        <v>-1</v>
      </c>
      <c r="CM188">
        <f>IFERROR(VLOOKUP($A188, CDS3Y_bbg!CL$5:CM$241,2), -1)</f>
        <v>-1</v>
      </c>
      <c r="CN188">
        <f>IFERROR(VLOOKUP($A188, CDS3Y_bbg!CM$5:CN$241,2), -1)</f>
        <v>-1</v>
      </c>
    </row>
    <row r="189" spans="1:92" x14ac:dyDescent="0.25">
      <c r="A189" s="1">
        <v>42247</v>
      </c>
      <c r="B189">
        <f>IFERROR(VLOOKUP($A189, CDS3Y_bbg!A$5:B$241,2), -1)</f>
        <v>293.28800000000001</v>
      </c>
      <c r="C189">
        <f>IFERROR(VLOOKUP($A189, CDS3Y_bbg!B$5:C$241,2), -1)</f>
        <v>41831</v>
      </c>
      <c r="D189">
        <f>IFERROR(VLOOKUP($A189, CDS3Y_bbg!C$5:D$241,2), -1)</f>
        <v>-1</v>
      </c>
      <c r="E189">
        <f>IFERROR(VLOOKUP($A189, CDS3Y_bbg!D$5:E$241,2), -1)</f>
        <v>44895</v>
      </c>
      <c r="F189">
        <f>IFERROR(VLOOKUP($A189, CDS3Y_bbg!E$5:F$241,2), -1)</f>
        <v>85.847999999999999</v>
      </c>
      <c r="G189">
        <f>IFERROR(VLOOKUP($A189, CDS3Y_bbg!F$5:G$241,2), -1)</f>
        <v>40360</v>
      </c>
      <c r="H189">
        <f>IFERROR(VLOOKUP($A189, CDS3Y_bbg!G$5:H$241,2), -1)</f>
        <v>-1</v>
      </c>
      <c r="I189">
        <f>IFERROR(VLOOKUP($A189, CDS3Y_bbg!H$5:I$241,2), -1)</f>
        <v>44834</v>
      </c>
      <c r="J189">
        <f>IFERROR(VLOOKUP($A189, CDS3Y_bbg!I$5:J$241,2), -1)</f>
        <v>173.095</v>
      </c>
      <c r="K189">
        <f>IFERROR(VLOOKUP($A189, CDS3Y_bbg!J$5:K$241,2), -1)</f>
        <v>41819</v>
      </c>
      <c r="L189">
        <f>IFERROR(VLOOKUP($A189, CDS3Y_bbg!K$5:L$241,2), -1)</f>
        <v>-1</v>
      </c>
      <c r="M189">
        <f>IFERROR(VLOOKUP($A189, CDS3Y_bbg!L$5:M$241,2), -1)</f>
        <v>40469</v>
      </c>
      <c r="N189">
        <f>IFERROR(VLOOKUP($A189, CDS3Y_bbg!M$5:N$241,2), -1)</f>
        <v>-1</v>
      </c>
      <c r="O189">
        <f>IFERROR(VLOOKUP($A189, CDS3Y_bbg!N$5:O$241,2), -1)</f>
        <v>40289</v>
      </c>
      <c r="P189">
        <f>IFERROR(VLOOKUP($A189, CDS3Y_bbg!O$5:P$241,2), -1)</f>
        <v>-1</v>
      </c>
      <c r="Q189">
        <f>IFERROR(VLOOKUP($A189, CDS3Y_bbg!P$5:Q$241,2), -1)</f>
        <v>44377</v>
      </c>
      <c r="R189">
        <f>IFERROR(VLOOKUP($A189, CDS3Y_bbg!Q$5:R$241,2), -1)</f>
        <v>101.289</v>
      </c>
      <c r="S189">
        <f>IFERROR(VLOOKUP($A189, CDS3Y_bbg!R$5:S$241,2), -1)</f>
        <v>43337</v>
      </c>
      <c r="T189">
        <f>IFERROR(VLOOKUP($A189, CDS3Y_bbg!S$5:T$241,2), -1)</f>
        <v>53.704999999999998</v>
      </c>
      <c r="U189">
        <f>IFERROR(VLOOKUP($A189, CDS3Y_bbg!T$5:U$241,2), -1)</f>
        <v>42062</v>
      </c>
      <c r="V189">
        <f>IFERROR(VLOOKUP($A189, CDS3Y_bbg!U$5:V$241,2), -1)</f>
        <v>-1</v>
      </c>
      <c r="W189">
        <f>IFERROR(VLOOKUP($A189, CDS3Y_bbg!V$5:W$241,2), -1)</f>
        <v>42283</v>
      </c>
      <c r="X189">
        <f>IFERROR(VLOOKUP($A189, CDS3Y_bbg!W$5:X$241,2), -1)</f>
        <v>-1</v>
      </c>
      <c r="Y189">
        <f>IFERROR(VLOOKUP($A189, CDS3Y_bbg!X$5:Y$241,2), -1)</f>
        <v>44468</v>
      </c>
      <c r="Z189">
        <f>IFERROR(VLOOKUP($A189, CDS3Y_bbg!Y$5:Z$241,2), -1)</f>
        <v>165.703</v>
      </c>
      <c r="AA189">
        <f>IFERROR(VLOOKUP($A189, CDS3Y_bbg!Z$5:AA$241,2), -1)</f>
        <v>40481</v>
      </c>
      <c r="AB189">
        <f>IFERROR(VLOOKUP($A189, CDS3Y_bbg!AA$5:AB$241,2), -1)</f>
        <v>-1</v>
      </c>
      <c r="AC189">
        <f>IFERROR(VLOOKUP($A189, CDS3Y_bbg!AB$5:AC$241,2), -1)</f>
        <v>42676</v>
      </c>
      <c r="AD189">
        <f>IFERROR(VLOOKUP($A189, CDS3Y_bbg!AC$5:AD$241,2), -1)</f>
        <v>205.393</v>
      </c>
      <c r="AE189">
        <f>IFERROR(VLOOKUP($A189, CDS3Y_bbg!AD$5:AE$241,2), -1)</f>
        <v>41149</v>
      </c>
      <c r="AF189">
        <f>IFERROR(VLOOKUP($A189, CDS3Y_bbg!AE$5:AF$241,2), -1)</f>
        <v>-1</v>
      </c>
      <c r="AG189">
        <f>IFERROR(VLOOKUP($A189, CDS3Y_bbg!AF$5:AG$241,2), -1)</f>
        <v>42004</v>
      </c>
      <c r="AH189">
        <f>IFERROR(VLOOKUP($A189, CDS3Y_bbg!AG$5:AH$241,2), -1)</f>
        <v>10.653</v>
      </c>
      <c r="AI189">
        <f>IFERROR(VLOOKUP($A189, CDS3Y_bbg!AH$5:AI$241,2), -1)</f>
        <v>-1</v>
      </c>
      <c r="AJ189">
        <f>IFERROR(VLOOKUP($A189, CDS3Y_bbg!AI$5:AJ$241,2), -1)</f>
        <v>-1</v>
      </c>
      <c r="AK189">
        <f>IFERROR(VLOOKUP($A189, CDS3Y_bbg!AJ$5:AK$241,2), -1)</f>
        <v>-1</v>
      </c>
      <c r="AL189">
        <f>IFERROR(VLOOKUP($A189, CDS3Y_bbg!AK$5:AL$241,2), -1)</f>
        <v>-1</v>
      </c>
      <c r="AM189">
        <f>IFERROR(VLOOKUP($A189, CDS3Y_bbg!AL$5:AM$241,2), -1)</f>
        <v>-1</v>
      </c>
      <c r="AN189">
        <f>IFERROR(VLOOKUP($A189, CDS3Y_bbg!AM$5:AN$241,2), -1)</f>
        <v>-1</v>
      </c>
      <c r="AO189">
        <f>IFERROR(VLOOKUP($A189, CDS3Y_bbg!AN$5:AO$241,2), -1)</f>
        <v>43424</v>
      </c>
      <c r="AP189">
        <f>IFERROR(VLOOKUP($A189, CDS3Y_bbg!AO$5:AP$241,2), -1)</f>
        <v>-1</v>
      </c>
      <c r="AQ189">
        <f>IFERROR(VLOOKUP($A189, CDS3Y_bbg!AP$5:AQ$241,2), -1)</f>
        <v>44625</v>
      </c>
      <c r="AR189">
        <f>IFERROR(VLOOKUP($A189, CDS3Y_bbg!AQ$5:AR$241,2), -1)</f>
        <v>25.163</v>
      </c>
      <c r="AS189">
        <f>IFERROR(VLOOKUP($A189, CDS3Y_bbg!AR$5:AS$241,2), -1)</f>
        <v>44626</v>
      </c>
      <c r="AT189">
        <f>IFERROR(VLOOKUP($A189, CDS3Y_bbg!AS$5:AT$241,2), -1)</f>
        <v>9.4459999999999997</v>
      </c>
      <c r="AU189">
        <f>IFERROR(VLOOKUP($A189, CDS3Y_bbg!AT$5:AU$241,2), -1)</f>
        <v>-1</v>
      </c>
      <c r="AV189">
        <f>IFERROR(VLOOKUP($A189, CDS3Y_bbg!AU$5:AV$241,2), -1)</f>
        <v>-1</v>
      </c>
      <c r="AW189">
        <f>IFERROR(VLOOKUP($A189, CDS3Y_bbg!AV$5:AW$241,2), -1)</f>
        <v>41863</v>
      </c>
      <c r="AX189">
        <f>IFERROR(VLOOKUP($A189, CDS3Y_bbg!AW$5:AX$241,2), -1)</f>
        <v>-1</v>
      </c>
      <c r="AY189">
        <f>IFERROR(VLOOKUP($A189, CDS3Y_bbg!AX$5:AY$241,2), -1)</f>
        <v>43402</v>
      </c>
      <c r="AZ189">
        <f>IFERROR(VLOOKUP($A189, CDS3Y_bbg!AY$5:AZ$241,2), -1)</f>
        <v>101.55500000000001</v>
      </c>
      <c r="BA189">
        <f>IFERROR(VLOOKUP($A189, CDS3Y_bbg!AZ$5:BA$241,2), -1)</f>
        <v>-1</v>
      </c>
      <c r="BB189">
        <f>IFERROR(VLOOKUP($A189, CDS3Y_bbg!BA$5:BB$241,2), -1)</f>
        <v>-1</v>
      </c>
      <c r="BC189">
        <f>IFERROR(VLOOKUP($A189, CDS3Y_bbg!BB$5:BC$241,2), -1)</f>
        <v>41722</v>
      </c>
      <c r="BD189">
        <f>IFERROR(VLOOKUP($A189, CDS3Y_bbg!BC$5:BD$241,2), -1)</f>
        <v>-1</v>
      </c>
      <c r="BE189">
        <f>IFERROR(VLOOKUP($A189, CDS3Y_bbg!BD$5:BE$241,2), -1)</f>
        <v>-1</v>
      </c>
      <c r="BF189">
        <f>IFERROR(VLOOKUP($A189, CDS3Y_bbg!BE$5:BF$241,2), -1)</f>
        <v>-1</v>
      </c>
      <c r="BG189">
        <f>IFERROR(VLOOKUP($A189, CDS3Y_bbg!BF$5:BG$241,2), -1)</f>
        <v>-1</v>
      </c>
      <c r="BH189">
        <f>IFERROR(VLOOKUP($A189, CDS3Y_bbg!BG$5:BH$241,2), -1)</f>
        <v>-1</v>
      </c>
      <c r="BI189">
        <f>IFERROR(VLOOKUP($A189, CDS3Y_bbg!BH$5:BI$241,2), -1)</f>
        <v>43424</v>
      </c>
      <c r="BJ189">
        <f>IFERROR(VLOOKUP($A189, CDS3Y_bbg!BI$5:BJ$241,2), -1)</f>
        <v>92.42</v>
      </c>
      <c r="BK189">
        <f>IFERROR(VLOOKUP($A189, CDS3Y_bbg!BJ$5:BK$241,2), -1)</f>
        <v>-1</v>
      </c>
      <c r="BL189">
        <f>IFERROR(VLOOKUP($A189, CDS3Y_bbg!BK$5:BL$241,2), -1)</f>
        <v>-1</v>
      </c>
      <c r="BM189">
        <f>IFERROR(VLOOKUP($A189, CDS3Y_bbg!BL$5:BM$241,2), -1)</f>
        <v>43424</v>
      </c>
      <c r="BN189">
        <f>IFERROR(VLOOKUP($A189, CDS3Y_bbg!BM$5:BN$241,2), -1)</f>
        <v>65.963999999999999</v>
      </c>
      <c r="BO189">
        <f>IFERROR(VLOOKUP($A189, CDS3Y_bbg!BN$5:BO$241,2), -1)</f>
        <v>43426</v>
      </c>
      <c r="BP189">
        <f>IFERROR(VLOOKUP($A189, CDS3Y_bbg!BO$5:BP$241,2), -1)</f>
        <v>6.5140000000000002</v>
      </c>
      <c r="BQ189">
        <f>IFERROR(VLOOKUP($A189, CDS3Y_bbg!BP$5:BQ$241,2), -1)</f>
        <v>-1</v>
      </c>
      <c r="BR189">
        <f>IFERROR(VLOOKUP($A189, CDS3Y_bbg!BQ$5:BR$241,2), -1)</f>
        <v>-1</v>
      </c>
      <c r="BS189">
        <f>IFERROR(VLOOKUP($A189, CDS3Y_bbg!BR$5:BS$241,2), -1)</f>
        <v>43426</v>
      </c>
      <c r="BT189">
        <f>IFERROR(VLOOKUP($A189, CDS3Y_bbg!BS$5:BT$241,2), -1)</f>
        <v>9.3960000000000008</v>
      </c>
      <c r="BU189">
        <f>IFERROR(VLOOKUP($A189, CDS3Y_bbg!BT$5:BU$241,2), -1)</f>
        <v>-1</v>
      </c>
      <c r="BV189">
        <f>IFERROR(VLOOKUP($A189, CDS3Y_bbg!BU$5:BV$241,2), -1)</f>
        <v>-1</v>
      </c>
      <c r="BW189">
        <f>IFERROR(VLOOKUP($A189, CDS3Y_bbg!BV$5:BW$241,2), -1)</f>
        <v>41915</v>
      </c>
      <c r="BX189">
        <f>IFERROR(VLOOKUP($A189, CDS3Y_bbg!BW$5:BX$241,2), -1)</f>
        <v>-1</v>
      </c>
      <c r="BY189">
        <f>IFERROR(VLOOKUP($A189, CDS3Y_bbg!BX$5:BY$241,2), -1)</f>
        <v>-1</v>
      </c>
      <c r="BZ189">
        <f>IFERROR(VLOOKUP($A189, CDS3Y_bbg!BY$5:BZ$241,2), -1)</f>
        <v>-1</v>
      </c>
      <c r="CA189">
        <f>IFERROR(VLOOKUP($A189, CDS3Y_bbg!BZ$5:CA$241,2), -1)</f>
        <v>41911</v>
      </c>
      <c r="CB189">
        <f>IFERROR(VLOOKUP($A189, CDS3Y_bbg!CA$5:CB$241,2), -1)</f>
        <v>-1</v>
      </c>
      <c r="CC189">
        <f>IFERROR(VLOOKUP($A189, CDS3Y_bbg!CB$5:CC$241,2), -1)</f>
        <v>41912</v>
      </c>
      <c r="CD189">
        <f>IFERROR(VLOOKUP($A189, CDS3Y_bbg!CC$5:CD$241,2), -1)</f>
        <v>-1</v>
      </c>
      <c r="CE189">
        <f>IFERROR(VLOOKUP($A189, CDS3Y_bbg!CD$5:CE$241,2), -1)</f>
        <v>43332</v>
      </c>
      <c r="CF189">
        <f>IFERROR(VLOOKUP($A189, CDS3Y_bbg!CE$5:CF$241,2), -1)</f>
        <v>30.297000000000001</v>
      </c>
      <c r="CG189">
        <f>IFERROR(VLOOKUP($A189, CDS3Y_bbg!CF$5:CG$241,2), -1)</f>
        <v>41893</v>
      </c>
      <c r="CH189">
        <f>IFERROR(VLOOKUP($A189, CDS3Y_bbg!CG$5:CH$241,2), -1)</f>
        <v>-1</v>
      </c>
      <c r="CI189">
        <f>IFERROR(VLOOKUP($A189, CDS3Y_bbg!CH$5:CI$241,2), -1)</f>
        <v>-1</v>
      </c>
      <c r="CJ189">
        <f>IFERROR(VLOOKUP($A189, CDS3Y_bbg!CI$5:CJ$241,2), -1)</f>
        <v>-1</v>
      </c>
      <c r="CK189">
        <f>IFERROR(VLOOKUP($A189, CDS3Y_bbg!CJ$5:CK$241,2), -1)</f>
        <v>41844</v>
      </c>
      <c r="CL189">
        <f>IFERROR(VLOOKUP($A189, CDS3Y_bbg!CK$5:CL$241,2), -1)</f>
        <v>-1</v>
      </c>
      <c r="CM189">
        <f>IFERROR(VLOOKUP($A189, CDS3Y_bbg!CL$5:CM$241,2), -1)</f>
        <v>-1</v>
      </c>
      <c r="CN189">
        <f>IFERROR(VLOOKUP($A189, CDS3Y_bbg!CM$5:CN$241,2), -1)</f>
        <v>-1</v>
      </c>
    </row>
    <row r="190" spans="1:92" x14ac:dyDescent="0.25">
      <c r="A190" s="1">
        <v>42277</v>
      </c>
      <c r="B190">
        <f>IFERROR(VLOOKUP($A190, CDS3Y_bbg!A$5:B$241,2), -1)</f>
        <v>450.166</v>
      </c>
      <c r="C190">
        <f>IFERROR(VLOOKUP($A190, CDS3Y_bbg!B$5:C$241,2), -1)</f>
        <v>41831</v>
      </c>
      <c r="D190">
        <f>IFERROR(VLOOKUP($A190, CDS3Y_bbg!C$5:D$241,2), -1)</f>
        <v>-1</v>
      </c>
      <c r="E190">
        <f>IFERROR(VLOOKUP($A190, CDS3Y_bbg!D$5:E$241,2), -1)</f>
        <v>44895</v>
      </c>
      <c r="F190">
        <f>IFERROR(VLOOKUP($A190, CDS3Y_bbg!E$5:F$241,2), -1)</f>
        <v>112.72</v>
      </c>
      <c r="G190">
        <f>IFERROR(VLOOKUP($A190, CDS3Y_bbg!F$5:G$241,2), -1)</f>
        <v>40360</v>
      </c>
      <c r="H190">
        <f>IFERROR(VLOOKUP($A190, CDS3Y_bbg!G$5:H$241,2), -1)</f>
        <v>-1</v>
      </c>
      <c r="I190">
        <f>IFERROR(VLOOKUP($A190, CDS3Y_bbg!H$5:I$241,2), -1)</f>
        <v>44834</v>
      </c>
      <c r="J190">
        <f>IFERROR(VLOOKUP($A190, CDS3Y_bbg!I$5:J$241,2), -1)</f>
        <v>204.011</v>
      </c>
      <c r="K190">
        <f>IFERROR(VLOOKUP($A190, CDS3Y_bbg!J$5:K$241,2), -1)</f>
        <v>41819</v>
      </c>
      <c r="L190">
        <f>IFERROR(VLOOKUP($A190, CDS3Y_bbg!K$5:L$241,2), -1)</f>
        <v>-1</v>
      </c>
      <c r="M190">
        <f>IFERROR(VLOOKUP($A190, CDS3Y_bbg!L$5:M$241,2), -1)</f>
        <v>40469</v>
      </c>
      <c r="N190">
        <f>IFERROR(VLOOKUP($A190, CDS3Y_bbg!M$5:N$241,2), -1)</f>
        <v>-1</v>
      </c>
      <c r="O190">
        <f>IFERROR(VLOOKUP($A190, CDS3Y_bbg!N$5:O$241,2), -1)</f>
        <v>40289</v>
      </c>
      <c r="P190">
        <f>IFERROR(VLOOKUP($A190, CDS3Y_bbg!O$5:P$241,2), -1)</f>
        <v>-1</v>
      </c>
      <c r="Q190">
        <f>IFERROR(VLOOKUP($A190, CDS3Y_bbg!P$5:Q$241,2), -1)</f>
        <v>44377</v>
      </c>
      <c r="R190">
        <f>IFERROR(VLOOKUP($A190, CDS3Y_bbg!Q$5:R$241,2), -1)</f>
        <v>131.36099999999999</v>
      </c>
      <c r="S190">
        <f>IFERROR(VLOOKUP($A190, CDS3Y_bbg!R$5:S$241,2), -1)</f>
        <v>43337</v>
      </c>
      <c r="T190">
        <f>IFERROR(VLOOKUP($A190, CDS3Y_bbg!S$5:T$241,2), -1)</f>
        <v>53.704999999999998</v>
      </c>
      <c r="U190">
        <f>IFERROR(VLOOKUP($A190, CDS3Y_bbg!T$5:U$241,2), -1)</f>
        <v>42062</v>
      </c>
      <c r="V190">
        <f>IFERROR(VLOOKUP($A190, CDS3Y_bbg!U$5:V$241,2), -1)</f>
        <v>-1</v>
      </c>
      <c r="W190">
        <f>IFERROR(VLOOKUP($A190, CDS3Y_bbg!V$5:W$241,2), -1)</f>
        <v>42283</v>
      </c>
      <c r="X190">
        <f>IFERROR(VLOOKUP($A190, CDS3Y_bbg!W$5:X$241,2), -1)</f>
        <v>-1</v>
      </c>
      <c r="Y190">
        <f>IFERROR(VLOOKUP($A190, CDS3Y_bbg!X$5:Y$241,2), -1)</f>
        <v>44468</v>
      </c>
      <c r="Z190">
        <f>IFERROR(VLOOKUP($A190, CDS3Y_bbg!Y$5:Z$241,2), -1)</f>
        <v>156.995</v>
      </c>
      <c r="AA190">
        <f>IFERROR(VLOOKUP($A190, CDS3Y_bbg!Z$5:AA$241,2), -1)</f>
        <v>40481</v>
      </c>
      <c r="AB190">
        <f>IFERROR(VLOOKUP($A190, CDS3Y_bbg!AA$5:AB$241,2), -1)</f>
        <v>-1</v>
      </c>
      <c r="AC190">
        <f>IFERROR(VLOOKUP($A190, CDS3Y_bbg!AB$5:AC$241,2), -1)</f>
        <v>42676</v>
      </c>
      <c r="AD190">
        <f>IFERROR(VLOOKUP($A190, CDS3Y_bbg!AC$5:AD$241,2), -1)</f>
        <v>255.68100000000001</v>
      </c>
      <c r="AE190">
        <f>IFERROR(VLOOKUP($A190, CDS3Y_bbg!AD$5:AE$241,2), -1)</f>
        <v>41149</v>
      </c>
      <c r="AF190">
        <f>IFERROR(VLOOKUP($A190, CDS3Y_bbg!AE$5:AF$241,2), -1)</f>
        <v>-1</v>
      </c>
      <c r="AG190">
        <f>IFERROR(VLOOKUP($A190, CDS3Y_bbg!AF$5:AG$241,2), -1)</f>
        <v>42004</v>
      </c>
      <c r="AH190">
        <f>IFERROR(VLOOKUP($A190, CDS3Y_bbg!AG$5:AH$241,2), -1)</f>
        <v>10.653</v>
      </c>
      <c r="AI190">
        <f>IFERROR(VLOOKUP($A190, CDS3Y_bbg!AH$5:AI$241,2), -1)</f>
        <v>-1</v>
      </c>
      <c r="AJ190">
        <f>IFERROR(VLOOKUP($A190, CDS3Y_bbg!AI$5:AJ$241,2), -1)</f>
        <v>-1</v>
      </c>
      <c r="AK190">
        <f>IFERROR(VLOOKUP($A190, CDS3Y_bbg!AJ$5:AK$241,2), -1)</f>
        <v>-1</v>
      </c>
      <c r="AL190">
        <f>IFERROR(VLOOKUP($A190, CDS3Y_bbg!AK$5:AL$241,2), -1)</f>
        <v>-1</v>
      </c>
      <c r="AM190">
        <f>IFERROR(VLOOKUP($A190, CDS3Y_bbg!AL$5:AM$241,2), -1)</f>
        <v>-1</v>
      </c>
      <c r="AN190">
        <f>IFERROR(VLOOKUP($A190, CDS3Y_bbg!AM$5:AN$241,2), -1)</f>
        <v>-1</v>
      </c>
      <c r="AO190">
        <f>IFERROR(VLOOKUP($A190, CDS3Y_bbg!AN$5:AO$241,2), -1)</f>
        <v>43424</v>
      </c>
      <c r="AP190">
        <f>IFERROR(VLOOKUP($A190, CDS3Y_bbg!AO$5:AP$241,2), -1)</f>
        <v>-1</v>
      </c>
      <c r="AQ190">
        <f>IFERROR(VLOOKUP($A190, CDS3Y_bbg!AP$5:AQ$241,2), -1)</f>
        <v>44625</v>
      </c>
      <c r="AR190">
        <f>IFERROR(VLOOKUP($A190, CDS3Y_bbg!AQ$5:AR$241,2), -1)</f>
        <v>25.163</v>
      </c>
      <c r="AS190">
        <f>IFERROR(VLOOKUP($A190, CDS3Y_bbg!AR$5:AS$241,2), -1)</f>
        <v>44626</v>
      </c>
      <c r="AT190">
        <f>IFERROR(VLOOKUP($A190, CDS3Y_bbg!AS$5:AT$241,2), -1)</f>
        <v>9.4459999999999997</v>
      </c>
      <c r="AU190">
        <f>IFERROR(VLOOKUP($A190, CDS3Y_bbg!AT$5:AU$241,2), -1)</f>
        <v>-1</v>
      </c>
      <c r="AV190">
        <f>IFERROR(VLOOKUP($A190, CDS3Y_bbg!AU$5:AV$241,2), -1)</f>
        <v>-1</v>
      </c>
      <c r="AW190">
        <f>IFERROR(VLOOKUP($A190, CDS3Y_bbg!AV$5:AW$241,2), -1)</f>
        <v>41863</v>
      </c>
      <c r="AX190">
        <f>IFERROR(VLOOKUP($A190, CDS3Y_bbg!AW$5:AX$241,2), -1)</f>
        <v>-1</v>
      </c>
      <c r="AY190">
        <f>IFERROR(VLOOKUP($A190, CDS3Y_bbg!AX$5:AY$241,2), -1)</f>
        <v>43402</v>
      </c>
      <c r="AZ190">
        <f>IFERROR(VLOOKUP($A190, CDS3Y_bbg!AY$5:AZ$241,2), -1)</f>
        <v>101.55500000000001</v>
      </c>
      <c r="BA190">
        <f>IFERROR(VLOOKUP($A190, CDS3Y_bbg!AZ$5:BA$241,2), -1)</f>
        <v>-1</v>
      </c>
      <c r="BB190">
        <f>IFERROR(VLOOKUP($A190, CDS3Y_bbg!BA$5:BB$241,2), -1)</f>
        <v>-1</v>
      </c>
      <c r="BC190">
        <f>IFERROR(VLOOKUP($A190, CDS3Y_bbg!BB$5:BC$241,2), -1)</f>
        <v>41722</v>
      </c>
      <c r="BD190">
        <f>IFERROR(VLOOKUP($A190, CDS3Y_bbg!BC$5:BD$241,2), -1)</f>
        <v>-1</v>
      </c>
      <c r="BE190">
        <f>IFERROR(VLOOKUP($A190, CDS3Y_bbg!BD$5:BE$241,2), -1)</f>
        <v>-1</v>
      </c>
      <c r="BF190">
        <f>IFERROR(VLOOKUP($A190, CDS3Y_bbg!BE$5:BF$241,2), -1)</f>
        <v>-1</v>
      </c>
      <c r="BG190">
        <f>IFERROR(VLOOKUP($A190, CDS3Y_bbg!BF$5:BG$241,2), -1)</f>
        <v>-1</v>
      </c>
      <c r="BH190">
        <f>IFERROR(VLOOKUP($A190, CDS3Y_bbg!BG$5:BH$241,2), -1)</f>
        <v>-1</v>
      </c>
      <c r="BI190">
        <f>IFERROR(VLOOKUP($A190, CDS3Y_bbg!BH$5:BI$241,2), -1)</f>
        <v>43424</v>
      </c>
      <c r="BJ190">
        <f>IFERROR(VLOOKUP($A190, CDS3Y_bbg!BI$5:BJ$241,2), -1)</f>
        <v>92.42</v>
      </c>
      <c r="BK190">
        <f>IFERROR(VLOOKUP($A190, CDS3Y_bbg!BJ$5:BK$241,2), -1)</f>
        <v>-1</v>
      </c>
      <c r="BL190">
        <f>IFERROR(VLOOKUP($A190, CDS3Y_bbg!BK$5:BL$241,2), -1)</f>
        <v>-1</v>
      </c>
      <c r="BM190">
        <f>IFERROR(VLOOKUP($A190, CDS3Y_bbg!BL$5:BM$241,2), -1)</f>
        <v>43424</v>
      </c>
      <c r="BN190">
        <f>IFERROR(VLOOKUP($A190, CDS3Y_bbg!BM$5:BN$241,2), -1)</f>
        <v>65.963999999999999</v>
      </c>
      <c r="BO190">
        <f>IFERROR(VLOOKUP($A190, CDS3Y_bbg!BN$5:BO$241,2), -1)</f>
        <v>43426</v>
      </c>
      <c r="BP190">
        <f>IFERROR(VLOOKUP($A190, CDS3Y_bbg!BO$5:BP$241,2), -1)</f>
        <v>6.5140000000000002</v>
      </c>
      <c r="BQ190">
        <f>IFERROR(VLOOKUP($A190, CDS3Y_bbg!BP$5:BQ$241,2), -1)</f>
        <v>-1</v>
      </c>
      <c r="BR190">
        <f>IFERROR(VLOOKUP($A190, CDS3Y_bbg!BQ$5:BR$241,2), -1)</f>
        <v>-1</v>
      </c>
      <c r="BS190">
        <f>IFERROR(VLOOKUP($A190, CDS3Y_bbg!BR$5:BS$241,2), -1)</f>
        <v>43426</v>
      </c>
      <c r="BT190">
        <f>IFERROR(VLOOKUP($A190, CDS3Y_bbg!BS$5:BT$241,2), -1)</f>
        <v>9.3960000000000008</v>
      </c>
      <c r="BU190">
        <f>IFERROR(VLOOKUP($A190, CDS3Y_bbg!BT$5:BU$241,2), -1)</f>
        <v>-1</v>
      </c>
      <c r="BV190">
        <f>IFERROR(VLOOKUP($A190, CDS3Y_bbg!BU$5:BV$241,2), -1)</f>
        <v>-1</v>
      </c>
      <c r="BW190">
        <f>IFERROR(VLOOKUP($A190, CDS3Y_bbg!BV$5:BW$241,2), -1)</f>
        <v>41915</v>
      </c>
      <c r="BX190">
        <f>IFERROR(VLOOKUP($A190, CDS3Y_bbg!BW$5:BX$241,2), -1)</f>
        <v>-1</v>
      </c>
      <c r="BY190">
        <f>IFERROR(VLOOKUP($A190, CDS3Y_bbg!BX$5:BY$241,2), -1)</f>
        <v>-1</v>
      </c>
      <c r="BZ190">
        <f>IFERROR(VLOOKUP($A190, CDS3Y_bbg!BY$5:BZ$241,2), -1)</f>
        <v>-1</v>
      </c>
      <c r="CA190">
        <f>IFERROR(VLOOKUP($A190, CDS3Y_bbg!BZ$5:CA$241,2), -1)</f>
        <v>41911</v>
      </c>
      <c r="CB190">
        <f>IFERROR(VLOOKUP($A190, CDS3Y_bbg!CA$5:CB$241,2), -1)</f>
        <v>-1</v>
      </c>
      <c r="CC190">
        <f>IFERROR(VLOOKUP($A190, CDS3Y_bbg!CB$5:CC$241,2), -1)</f>
        <v>41912</v>
      </c>
      <c r="CD190">
        <f>IFERROR(VLOOKUP($A190, CDS3Y_bbg!CC$5:CD$241,2), -1)</f>
        <v>-1</v>
      </c>
      <c r="CE190">
        <f>IFERROR(VLOOKUP($A190, CDS3Y_bbg!CD$5:CE$241,2), -1)</f>
        <v>43332</v>
      </c>
      <c r="CF190">
        <f>IFERROR(VLOOKUP($A190, CDS3Y_bbg!CE$5:CF$241,2), -1)</f>
        <v>30.297000000000001</v>
      </c>
      <c r="CG190">
        <f>IFERROR(VLOOKUP($A190, CDS3Y_bbg!CF$5:CG$241,2), -1)</f>
        <v>41893</v>
      </c>
      <c r="CH190">
        <f>IFERROR(VLOOKUP($A190, CDS3Y_bbg!CG$5:CH$241,2), -1)</f>
        <v>-1</v>
      </c>
      <c r="CI190">
        <f>IFERROR(VLOOKUP($A190, CDS3Y_bbg!CH$5:CI$241,2), -1)</f>
        <v>-1</v>
      </c>
      <c r="CJ190">
        <f>IFERROR(VLOOKUP($A190, CDS3Y_bbg!CI$5:CJ$241,2), -1)</f>
        <v>-1</v>
      </c>
      <c r="CK190">
        <f>IFERROR(VLOOKUP($A190, CDS3Y_bbg!CJ$5:CK$241,2), -1)</f>
        <v>41844</v>
      </c>
      <c r="CL190">
        <f>IFERROR(VLOOKUP($A190, CDS3Y_bbg!CK$5:CL$241,2), -1)</f>
        <v>-1</v>
      </c>
      <c r="CM190">
        <f>IFERROR(VLOOKUP($A190, CDS3Y_bbg!CL$5:CM$241,2), -1)</f>
        <v>-1</v>
      </c>
      <c r="CN190">
        <f>IFERROR(VLOOKUP($A190, CDS3Y_bbg!CM$5:CN$241,2), -1)</f>
        <v>-1</v>
      </c>
    </row>
    <row r="191" spans="1:92" x14ac:dyDescent="0.25">
      <c r="A191" s="1">
        <v>42307</v>
      </c>
      <c r="B191">
        <f>IFERROR(VLOOKUP($A191, CDS3Y_bbg!A$5:B$241,2), -1)</f>
        <v>396.286</v>
      </c>
      <c r="C191">
        <f>IFERROR(VLOOKUP($A191, CDS3Y_bbg!B$5:C$241,2), -1)</f>
        <v>41831</v>
      </c>
      <c r="D191">
        <f>IFERROR(VLOOKUP($A191, CDS3Y_bbg!C$5:D$241,2), -1)</f>
        <v>-1</v>
      </c>
      <c r="E191">
        <f>IFERROR(VLOOKUP($A191, CDS3Y_bbg!D$5:E$241,2), -1)</f>
        <v>44895</v>
      </c>
      <c r="F191">
        <f>IFERROR(VLOOKUP($A191, CDS3Y_bbg!E$5:F$241,2), -1)</f>
        <v>84.647999999999996</v>
      </c>
      <c r="G191">
        <f>IFERROR(VLOOKUP($A191, CDS3Y_bbg!F$5:G$241,2), -1)</f>
        <v>40360</v>
      </c>
      <c r="H191">
        <f>IFERROR(VLOOKUP($A191, CDS3Y_bbg!G$5:H$241,2), -1)</f>
        <v>-1</v>
      </c>
      <c r="I191">
        <f>IFERROR(VLOOKUP($A191, CDS3Y_bbg!H$5:I$241,2), -1)</f>
        <v>44834</v>
      </c>
      <c r="J191">
        <f>IFERROR(VLOOKUP($A191, CDS3Y_bbg!I$5:J$241,2), -1)</f>
        <v>160.06299999999999</v>
      </c>
      <c r="K191">
        <f>IFERROR(VLOOKUP($A191, CDS3Y_bbg!J$5:K$241,2), -1)</f>
        <v>41819</v>
      </c>
      <c r="L191">
        <f>IFERROR(VLOOKUP($A191, CDS3Y_bbg!K$5:L$241,2), -1)</f>
        <v>-1</v>
      </c>
      <c r="M191">
        <f>IFERROR(VLOOKUP($A191, CDS3Y_bbg!L$5:M$241,2), -1)</f>
        <v>40469</v>
      </c>
      <c r="N191">
        <f>IFERROR(VLOOKUP($A191, CDS3Y_bbg!M$5:N$241,2), -1)</f>
        <v>-1</v>
      </c>
      <c r="O191">
        <f>IFERROR(VLOOKUP($A191, CDS3Y_bbg!N$5:O$241,2), -1)</f>
        <v>40289</v>
      </c>
      <c r="P191">
        <f>IFERROR(VLOOKUP($A191, CDS3Y_bbg!O$5:P$241,2), -1)</f>
        <v>-1</v>
      </c>
      <c r="Q191">
        <f>IFERROR(VLOOKUP($A191, CDS3Y_bbg!P$5:Q$241,2), -1)</f>
        <v>44377</v>
      </c>
      <c r="R191">
        <f>IFERROR(VLOOKUP($A191, CDS3Y_bbg!Q$5:R$241,2), -1)</f>
        <v>102.578</v>
      </c>
      <c r="S191">
        <f>IFERROR(VLOOKUP($A191, CDS3Y_bbg!R$5:S$241,2), -1)</f>
        <v>43337</v>
      </c>
      <c r="T191">
        <f>IFERROR(VLOOKUP($A191, CDS3Y_bbg!S$5:T$241,2), -1)</f>
        <v>53.704999999999998</v>
      </c>
      <c r="U191">
        <f>IFERROR(VLOOKUP($A191, CDS3Y_bbg!T$5:U$241,2), -1)</f>
        <v>42062</v>
      </c>
      <c r="V191">
        <f>IFERROR(VLOOKUP($A191, CDS3Y_bbg!U$5:V$241,2), -1)</f>
        <v>-1</v>
      </c>
      <c r="W191">
        <f>IFERROR(VLOOKUP($A191, CDS3Y_bbg!V$5:W$241,2), -1)</f>
        <v>42283</v>
      </c>
      <c r="X191">
        <f>IFERROR(VLOOKUP($A191, CDS3Y_bbg!W$5:X$241,2), -1)</f>
        <v>-1</v>
      </c>
      <c r="Y191">
        <f>IFERROR(VLOOKUP($A191, CDS3Y_bbg!X$5:Y$241,2), -1)</f>
        <v>44468</v>
      </c>
      <c r="Z191">
        <f>IFERROR(VLOOKUP($A191, CDS3Y_bbg!Y$5:Z$241,2), -1)</f>
        <v>163.58000000000001</v>
      </c>
      <c r="AA191">
        <f>IFERROR(VLOOKUP($A191, CDS3Y_bbg!Z$5:AA$241,2), -1)</f>
        <v>40481</v>
      </c>
      <c r="AB191">
        <f>IFERROR(VLOOKUP($A191, CDS3Y_bbg!AA$5:AB$241,2), -1)</f>
        <v>-1</v>
      </c>
      <c r="AC191">
        <f>IFERROR(VLOOKUP($A191, CDS3Y_bbg!AB$5:AC$241,2), -1)</f>
        <v>42676</v>
      </c>
      <c r="AD191">
        <f>IFERROR(VLOOKUP($A191, CDS3Y_bbg!AC$5:AD$241,2), -1)</f>
        <v>196.239</v>
      </c>
      <c r="AE191">
        <f>IFERROR(VLOOKUP($A191, CDS3Y_bbg!AD$5:AE$241,2), -1)</f>
        <v>41149</v>
      </c>
      <c r="AF191">
        <f>IFERROR(VLOOKUP($A191, CDS3Y_bbg!AE$5:AF$241,2), -1)</f>
        <v>-1</v>
      </c>
      <c r="AG191">
        <f>IFERROR(VLOOKUP($A191, CDS3Y_bbg!AF$5:AG$241,2), -1)</f>
        <v>42004</v>
      </c>
      <c r="AH191">
        <f>IFERROR(VLOOKUP($A191, CDS3Y_bbg!AG$5:AH$241,2), -1)</f>
        <v>10.653</v>
      </c>
      <c r="AI191">
        <f>IFERROR(VLOOKUP($A191, CDS3Y_bbg!AH$5:AI$241,2), -1)</f>
        <v>-1</v>
      </c>
      <c r="AJ191">
        <f>IFERROR(VLOOKUP($A191, CDS3Y_bbg!AI$5:AJ$241,2), -1)</f>
        <v>-1</v>
      </c>
      <c r="AK191">
        <f>IFERROR(VLOOKUP($A191, CDS3Y_bbg!AJ$5:AK$241,2), -1)</f>
        <v>-1</v>
      </c>
      <c r="AL191">
        <f>IFERROR(VLOOKUP($A191, CDS3Y_bbg!AK$5:AL$241,2), -1)</f>
        <v>-1</v>
      </c>
      <c r="AM191">
        <f>IFERROR(VLOOKUP($A191, CDS3Y_bbg!AL$5:AM$241,2), -1)</f>
        <v>-1</v>
      </c>
      <c r="AN191">
        <f>IFERROR(VLOOKUP($A191, CDS3Y_bbg!AM$5:AN$241,2), -1)</f>
        <v>-1</v>
      </c>
      <c r="AO191">
        <f>IFERROR(VLOOKUP($A191, CDS3Y_bbg!AN$5:AO$241,2), -1)</f>
        <v>43424</v>
      </c>
      <c r="AP191">
        <f>IFERROR(VLOOKUP($A191, CDS3Y_bbg!AO$5:AP$241,2), -1)</f>
        <v>-1</v>
      </c>
      <c r="AQ191">
        <f>IFERROR(VLOOKUP($A191, CDS3Y_bbg!AP$5:AQ$241,2), -1)</f>
        <v>44625</v>
      </c>
      <c r="AR191">
        <f>IFERROR(VLOOKUP($A191, CDS3Y_bbg!AQ$5:AR$241,2), -1)</f>
        <v>25.163</v>
      </c>
      <c r="AS191">
        <f>IFERROR(VLOOKUP($A191, CDS3Y_bbg!AR$5:AS$241,2), -1)</f>
        <v>44626</v>
      </c>
      <c r="AT191">
        <f>IFERROR(VLOOKUP($A191, CDS3Y_bbg!AS$5:AT$241,2), -1)</f>
        <v>9.4459999999999997</v>
      </c>
      <c r="AU191">
        <f>IFERROR(VLOOKUP($A191, CDS3Y_bbg!AT$5:AU$241,2), -1)</f>
        <v>-1</v>
      </c>
      <c r="AV191">
        <f>IFERROR(VLOOKUP($A191, CDS3Y_bbg!AU$5:AV$241,2), -1)</f>
        <v>-1</v>
      </c>
      <c r="AW191">
        <f>IFERROR(VLOOKUP($A191, CDS3Y_bbg!AV$5:AW$241,2), -1)</f>
        <v>41863</v>
      </c>
      <c r="AX191">
        <f>IFERROR(VLOOKUP($A191, CDS3Y_bbg!AW$5:AX$241,2), -1)</f>
        <v>-1</v>
      </c>
      <c r="AY191">
        <f>IFERROR(VLOOKUP($A191, CDS3Y_bbg!AX$5:AY$241,2), -1)</f>
        <v>43402</v>
      </c>
      <c r="AZ191">
        <f>IFERROR(VLOOKUP($A191, CDS3Y_bbg!AY$5:AZ$241,2), -1)</f>
        <v>101.55500000000001</v>
      </c>
      <c r="BA191">
        <f>IFERROR(VLOOKUP($A191, CDS3Y_bbg!AZ$5:BA$241,2), -1)</f>
        <v>-1</v>
      </c>
      <c r="BB191">
        <f>IFERROR(VLOOKUP($A191, CDS3Y_bbg!BA$5:BB$241,2), -1)</f>
        <v>-1</v>
      </c>
      <c r="BC191">
        <f>IFERROR(VLOOKUP($A191, CDS3Y_bbg!BB$5:BC$241,2), -1)</f>
        <v>41722</v>
      </c>
      <c r="BD191">
        <f>IFERROR(VLOOKUP($A191, CDS3Y_bbg!BC$5:BD$241,2), -1)</f>
        <v>-1</v>
      </c>
      <c r="BE191">
        <f>IFERROR(VLOOKUP($A191, CDS3Y_bbg!BD$5:BE$241,2), -1)</f>
        <v>-1</v>
      </c>
      <c r="BF191">
        <f>IFERROR(VLOOKUP($A191, CDS3Y_bbg!BE$5:BF$241,2), -1)</f>
        <v>-1</v>
      </c>
      <c r="BG191">
        <f>IFERROR(VLOOKUP($A191, CDS3Y_bbg!BF$5:BG$241,2), -1)</f>
        <v>-1</v>
      </c>
      <c r="BH191">
        <f>IFERROR(VLOOKUP($A191, CDS3Y_bbg!BG$5:BH$241,2), -1)</f>
        <v>-1</v>
      </c>
      <c r="BI191">
        <f>IFERROR(VLOOKUP($A191, CDS3Y_bbg!BH$5:BI$241,2), -1)</f>
        <v>43424</v>
      </c>
      <c r="BJ191">
        <f>IFERROR(VLOOKUP($A191, CDS3Y_bbg!BI$5:BJ$241,2), -1)</f>
        <v>92.42</v>
      </c>
      <c r="BK191">
        <f>IFERROR(VLOOKUP($A191, CDS3Y_bbg!BJ$5:BK$241,2), -1)</f>
        <v>-1</v>
      </c>
      <c r="BL191">
        <f>IFERROR(VLOOKUP($A191, CDS3Y_bbg!BK$5:BL$241,2), -1)</f>
        <v>-1</v>
      </c>
      <c r="BM191">
        <f>IFERROR(VLOOKUP($A191, CDS3Y_bbg!BL$5:BM$241,2), -1)</f>
        <v>43424</v>
      </c>
      <c r="BN191">
        <f>IFERROR(VLOOKUP($A191, CDS3Y_bbg!BM$5:BN$241,2), -1)</f>
        <v>65.963999999999999</v>
      </c>
      <c r="BO191">
        <f>IFERROR(VLOOKUP($A191, CDS3Y_bbg!BN$5:BO$241,2), -1)</f>
        <v>43426</v>
      </c>
      <c r="BP191">
        <f>IFERROR(VLOOKUP($A191, CDS3Y_bbg!BO$5:BP$241,2), -1)</f>
        <v>6.5140000000000002</v>
      </c>
      <c r="BQ191">
        <f>IFERROR(VLOOKUP($A191, CDS3Y_bbg!BP$5:BQ$241,2), -1)</f>
        <v>-1</v>
      </c>
      <c r="BR191">
        <f>IFERROR(VLOOKUP($A191, CDS3Y_bbg!BQ$5:BR$241,2), -1)</f>
        <v>-1</v>
      </c>
      <c r="BS191">
        <f>IFERROR(VLOOKUP($A191, CDS3Y_bbg!BR$5:BS$241,2), -1)</f>
        <v>43426</v>
      </c>
      <c r="BT191">
        <f>IFERROR(VLOOKUP($A191, CDS3Y_bbg!BS$5:BT$241,2), -1)</f>
        <v>9.3960000000000008</v>
      </c>
      <c r="BU191">
        <f>IFERROR(VLOOKUP($A191, CDS3Y_bbg!BT$5:BU$241,2), -1)</f>
        <v>-1</v>
      </c>
      <c r="BV191">
        <f>IFERROR(VLOOKUP($A191, CDS3Y_bbg!BU$5:BV$241,2), -1)</f>
        <v>-1</v>
      </c>
      <c r="BW191">
        <f>IFERROR(VLOOKUP($A191, CDS3Y_bbg!BV$5:BW$241,2), -1)</f>
        <v>41915</v>
      </c>
      <c r="BX191">
        <f>IFERROR(VLOOKUP($A191, CDS3Y_bbg!BW$5:BX$241,2), -1)</f>
        <v>-1</v>
      </c>
      <c r="BY191">
        <f>IFERROR(VLOOKUP($A191, CDS3Y_bbg!BX$5:BY$241,2), -1)</f>
        <v>-1</v>
      </c>
      <c r="BZ191">
        <f>IFERROR(VLOOKUP($A191, CDS3Y_bbg!BY$5:BZ$241,2), -1)</f>
        <v>-1</v>
      </c>
      <c r="CA191">
        <f>IFERROR(VLOOKUP($A191, CDS3Y_bbg!BZ$5:CA$241,2), -1)</f>
        <v>41911</v>
      </c>
      <c r="CB191">
        <f>IFERROR(VLOOKUP($A191, CDS3Y_bbg!CA$5:CB$241,2), -1)</f>
        <v>-1</v>
      </c>
      <c r="CC191">
        <f>IFERROR(VLOOKUP($A191, CDS3Y_bbg!CB$5:CC$241,2), -1)</f>
        <v>41912</v>
      </c>
      <c r="CD191">
        <f>IFERROR(VLOOKUP($A191, CDS3Y_bbg!CC$5:CD$241,2), -1)</f>
        <v>-1</v>
      </c>
      <c r="CE191">
        <f>IFERROR(VLOOKUP($A191, CDS3Y_bbg!CD$5:CE$241,2), -1)</f>
        <v>43332</v>
      </c>
      <c r="CF191">
        <f>IFERROR(VLOOKUP($A191, CDS3Y_bbg!CE$5:CF$241,2), -1)</f>
        <v>30.297000000000001</v>
      </c>
      <c r="CG191">
        <f>IFERROR(VLOOKUP($A191, CDS3Y_bbg!CF$5:CG$241,2), -1)</f>
        <v>41893</v>
      </c>
      <c r="CH191">
        <f>IFERROR(VLOOKUP($A191, CDS3Y_bbg!CG$5:CH$241,2), -1)</f>
        <v>-1</v>
      </c>
      <c r="CI191">
        <f>IFERROR(VLOOKUP($A191, CDS3Y_bbg!CH$5:CI$241,2), -1)</f>
        <v>-1</v>
      </c>
      <c r="CJ191">
        <f>IFERROR(VLOOKUP($A191, CDS3Y_bbg!CI$5:CJ$241,2), -1)</f>
        <v>-1</v>
      </c>
      <c r="CK191">
        <f>IFERROR(VLOOKUP($A191, CDS3Y_bbg!CJ$5:CK$241,2), -1)</f>
        <v>41844</v>
      </c>
      <c r="CL191">
        <f>IFERROR(VLOOKUP($A191, CDS3Y_bbg!CK$5:CL$241,2), -1)</f>
        <v>-1</v>
      </c>
      <c r="CM191">
        <f>IFERROR(VLOOKUP($A191, CDS3Y_bbg!CL$5:CM$241,2), -1)</f>
        <v>-1</v>
      </c>
      <c r="CN191">
        <f>IFERROR(VLOOKUP($A191, CDS3Y_bbg!CM$5:CN$241,2), -1)</f>
        <v>-1</v>
      </c>
    </row>
    <row r="192" spans="1:92" x14ac:dyDescent="0.25">
      <c r="A192" s="1">
        <v>42338</v>
      </c>
      <c r="B192">
        <f>IFERROR(VLOOKUP($A192, CDS3Y_bbg!A$5:B$241,2), -1)</f>
        <v>386.654</v>
      </c>
      <c r="C192">
        <f>IFERROR(VLOOKUP($A192, CDS3Y_bbg!B$5:C$241,2), -1)</f>
        <v>41831</v>
      </c>
      <c r="D192">
        <f>IFERROR(VLOOKUP($A192, CDS3Y_bbg!C$5:D$241,2), -1)</f>
        <v>-1</v>
      </c>
      <c r="E192">
        <f>IFERROR(VLOOKUP($A192, CDS3Y_bbg!D$5:E$241,2), -1)</f>
        <v>44895</v>
      </c>
      <c r="F192">
        <f>IFERROR(VLOOKUP($A192, CDS3Y_bbg!E$5:F$241,2), -1)</f>
        <v>88.814999999999998</v>
      </c>
      <c r="G192">
        <f>IFERROR(VLOOKUP($A192, CDS3Y_bbg!F$5:G$241,2), -1)</f>
        <v>40360</v>
      </c>
      <c r="H192">
        <f>IFERROR(VLOOKUP($A192, CDS3Y_bbg!G$5:H$241,2), -1)</f>
        <v>-1</v>
      </c>
      <c r="I192">
        <f>IFERROR(VLOOKUP($A192, CDS3Y_bbg!H$5:I$241,2), -1)</f>
        <v>44834</v>
      </c>
      <c r="J192">
        <f>IFERROR(VLOOKUP($A192, CDS3Y_bbg!I$5:J$241,2), -1)</f>
        <v>170.697</v>
      </c>
      <c r="K192">
        <f>IFERROR(VLOOKUP($A192, CDS3Y_bbg!J$5:K$241,2), -1)</f>
        <v>41819</v>
      </c>
      <c r="L192">
        <f>IFERROR(VLOOKUP($A192, CDS3Y_bbg!K$5:L$241,2), -1)</f>
        <v>-1</v>
      </c>
      <c r="M192">
        <f>IFERROR(VLOOKUP($A192, CDS3Y_bbg!L$5:M$241,2), -1)</f>
        <v>40469</v>
      </c>
      <c r="N192">
        <f>IFERROR(VLOOKUP($A192, CDS3Y_bbg!M$5:N$241,2), -1)</f>
        <v>-1</v>
      </c>
      <c r="O192">
        <f>IFERROR(VLOOKUP($A192, CDS3Y_bbg!N$5:O$241,2), -1)</f>
        <v>40289</v>
      </c>
      <c r="P192">
        <f>IFERROR(VLOOKUP($A192, CDS3Y_bbg!O$5:P$241,2), -1)</f>
        <v>-1</v>
      </c>
      <c r="Q192">
        <f>IFERROR(VLOOKUP($A192, CDS3Y_bbg!P$5:Q$241,2), -1)</f>
        <v>44377</v>
      </c>
      <c r="R192">
        <f>IFERROR(VLOOKUP($A192, CDS3Y_bbg!Q$5:R$241,2), -1)</f>
        <v>105.25700000000001</v>
      </c>
      <c r="S192">
        <f>IFERROR(VLOOKUP($A192, CDS3Y_bbg!R$5:S$241,2), -1)</f>
        <v>43337</v>
      </c>
      <c r="T192">
        <f>IFERROR(VLOOKUP($A192, CDS3Y_bbg!S$5:T$241,2), -1)</f>
        <v>53.704999999999998</v>
      </c>
      <c r="U192">
        <f>IFERROR(VLOOKUP($A192, CDS3Y_bbg!T$5:U$241,2), -1)</f>
        <v>42062</v>
      </c>
      <c r="V192">
        <f>IFERROR(VLOOKUP($A192, CDS3Y_bbg!U$5:V$241,2), -1)</f>
        <v>-1</v>
      </c>
      <c r="W192">
        <f>IFERROR(VLOOKUP($A192, CDS3Y_bbg!V$5:W$241,2), -1)</f>
        <v>42283</v>
      </c>
      <c r="X192">
        <f>IFERROR(VLOOKUP($A192, CDS3Y_bbg!W$5:X$241,2), -1)</f>
        <v>-1</v>
      </c>
      <c r="Y192">
        <f>IFERROR(VLOOKUP($A192, CDS3Y_bbg!X$5:Y$241,2), -1)</f>
        <v>44468</v>
      </c>
      <c r="Z192">
        <f>IFERROR(VLOOKUP($A192, CDS3Y_bbg!Y$5:Z$241,2), -1)</f>
        <v>154.405</v>
      </c>
      <c r="AA192">
        <f>IFERROR(VLOOKUP($A192, CDS3Y_bbg!Z$5:AA$241,2), -1)</f>
        <v>40481</v>
      </c>
      <c r="AB192">
        <f>IFERROR(VLOOKUP($A192, CDS3Y_bbg!AA$5:AB$241,2), -1)</f>
        <v>-1</v>
      </c>
      <c r="AC192">
        <f>IFERROR(VLOOKUP($A192, CDS3Y_bbg!AB$5:AC$241,2), -1)</f>
        <v>42676</v>
      </c>
      <c r="AD192">
        <f>IFERROR(VLOOKUP($A192, CDS3Y_bbg!AC$5:AD$241,2), -1)</f>
        <v>156.52199999999999</v>
      </c>
      <c r="AE192">
        <f>IFERROR(VLOOKUP($A192, CDS3Y_bbg!AD$5:AE$241,2), -1)</f>
        <v>41149</v>
      </c>
      <c r="AF192">
        <f>IFERROR(VLOOKUP($A192, CDS3Y_bbg!AE$5:AF$241,2), -1)</f>
        <v>-1</v>
      </c>
      <c r="AG192">
        <f>IFERROR(VLOOKUP($A192, CDS3Y_bbg!AF$5:AG$241,2), -1)</f>
        <v>42004</v>
      </c>
      <c r="AH192">
        <f>IFERROR(VLOOKUP($A192, CDS3Y_bbg!AG$5:AH$241,2), -1)</f>
        <v>10.653</v>
      </c>
      <c r="AI192">
        <f>IFERROR(VLOOKUP($A192, CDS3Y_bbg!AH$5:AI$241,2), -1)</f>
        <v>-1</v>
      </c>
      <c r="AJ192">
        <f>IFERROR(VLOOKUP($A192, CDS3Y_bbg!AI$5:AJ$241,2), -1)</f>
        <v>-1</v>
      </c>
      <c r="AK192">
        <f>IFERROR(VLOOKUP($A192, CDS3Y_bbg!AJ$5:AK$241,2), -1)</f>
        <v>-1</v>
      </c>
      <c r="AL192">
        <f>IFERROR(VLOOKUP($A192, CDS3Y_bbg!AK$5:AL$241,2), -1)</f>
        <v>-1</v>
      </c>
      <c r="AM192">
        <f>IFERROR(VLOOKUP($A192, CDS3Y_bbg!AL$5:AM$241,2), -1)</f>
        <v>-1</v>
      </c>
      <c r="AN192">
        <f>IFERROR(VLOOKUP($A192, CDS3Y_bbg!AM$5:AN$241,2), -1)</f>
        <v>-1</v>
      </c>
      <c r="AO192">
        <f>IFERROR(VLOOKUP($A192, CDS3Y_bbg!AN$5:AO$241,2), -1)</f>
        <v>43424</v>
      </c>
      <c r="AP192">
        <f>IFERROR(VLOOKUP($A192, CDS3Y_bbg!AO$5:AP$241,2), -1)</f>
        <v>-1</v>
      </c>
      <c r="AQ192">
        <f>IFERROR(VLOOKUP($A192, CDS3Y_bbg!AP$5:AQ$241,2), -1)</f>
        <v>44625</v>
      </c>
      <c r="AR192">
        <f>IFERROR(VLOOKUP($A192, CDS3Y_bbg!AQ$5:AR$241,2), -1)</f>
        <v>25.163</v>
      </c>
      <c r="AS192">
        <f>IFERROR(VLOOKUP($A192, CDS3Y_bbg!AR$5:AS$241,2), -1)</f>
        <v>44626</v>
      </c>
      <c r="AT192">
        <f>IFERROR(VLOOKUP($A192, CDS3Y_bbg!AS$5:AT$241,2), -1)</f>
        <v>9.4459999999999997</v>
      </c>
      <c r="AU192">
        <f>IFERROR(VLOOKUP($A192, CDS3Y_bbg!AT$5:AU$241,2), -1)</f>
        <v>-1</v>
      </c>
      <c r="AV192">
        <f>IFERROR(VLOOKUP($A192, CDS3Y_bbg!AU$5:AV$241,2), -1)</f>
        <v>-1</v>
      </c>
      <c r="AW192">
        <f>IFERROR(VLOOKUP($A192, CDS3Y_bbg!AV$5:AW$241,2), -1)</f>
        <v>41863</v>
      </c>
      <c r="AX192">
        <f>IFERROR(VLOOKUP($A192, CDS3Y_bbg!AW$5:AX$241,2), -1)</f>
        <v>-1</v>
      </c>
      <c r="AY192">
        <f>IFERROR(VLOOKUP($A192, CDS3Y_bbg!AX$5:AY$241,2), -1)</f>
        <v>43402</v>
      </c>
      <c r="AZ192">
        <f>IFERROR(VLOOKUP($A192, CDS3Y_bbg!AY$5:AZ$241,2), -1)</f>
        <v>101.55500000000001</v>
      </c>
      <c r="BA192">
        <f>IFERROR(VLOOKUP($A192, CDS3Y_bbg!AZ$5:BA$241,2), -1)</f>
        <v>-1</v>
      </c>
      <c r="BB192">
        <f>IFERROR(VLOOKUP($A192, CDS3Y_bbg!BA$5:BB$241,2), -1)</f>
        <v>-1</v>
      </c>
      <c r="BC192">
        <f>IFERROR(VLOOKUP($A192, CDS3Y_bbg!BB$5:BC$241,2), -1)</f>
        <v>41722</v>
      </c>
      <c r="BD192">
        <f>IFERROR(VLOOKUP($A192, CDS3Y_bbg!BC$5:BD$241,2), -1)</f>
        <v>-1</v>
      </c>
      <c r="BE192">
        <f>IFERROR(VLOOKUP($A192, CDS3Y_bbg!BD$5:BE$241,2), -1)</f>
        <v>-1</v>
      </c>
      <c r="BF192">
        <f>IFERROR(VLOOKUP($A192, CDS3Y_bbg!BE$5:BF$241,2), -1)</f>
        <v>-1</v>
      </c>
      <c r="BG192">
        <f>IFERROR(VLOOKUP($A192, CDS3Y_bbg!BF$5:BG$241,2), -1)</f>
        <v>-1</v>
      </c>
      <c r="BH192">
        <f>IFERROR(VLOOKUP($A192, CDS3Y_bbg!BG$5:BH$241,2), -1)</f>
        <v>-1</v>
      </c>
      <c r="BI192">
        <f>IFERROR(VLOOKUP($A192, CDS3Y_bbg!BH$5:BI$241,2), -1)</f>
        <v>43424</v>
      </c>
      <c r="BJ192">
        <f>IFERROR(VLOOKUP($A192, CDS3Y_bbg!BI$5:BJ$241,2), -1)</f>
        <v>92.42</v>
      </c>
      <c r="BK192">
        <f>IFERROR(VLOOKUP($A192, CDS3Y_bbg!BJ$5:BK$241,2), -1)</f>
        <v>-1</v>
      </c>
      <c r="BL192">
        <f>IFERROR(VLOOKUP($A192, CDS3Y_bbg!BK$5:BL$241,2), -1)</f>
        <v>-1</v>
      </c>
      <c r="BM192">
        <f>IFERROR(VLOOKUP($A192, CDS3Y_bbg!BL$5:BM$241,2), -1)</f>
        <v>43424</v>
      </c>
      <c r="BN192">
        <f>IFERROR(VLOOKUP($A192, CDS3Y_bbg!BM$5:BN$241,2), -1)</f>
        <v>65.963999999999999</v>
      </c>
      <c r="BO192">
        <f>IFERROR(VLOOKUP($A192, CDS3Y_bbg!BN$5:BO$241,2), -1)</f>
        <v>43426</v>
      </c>
      <c r="BP192">
        <f>IFERROR(VLOOKUP($A192, CDS3Y_bbg!BO$5:BP$241,2), -1)</f>
        <v>6.5140000000000002</v>
      </c>
      <c r="BQ192">
        <f>IFERROR(VLOOKUP($A192, CDS3Y_bbg!BP$5:BQ$241,2), -1)</f>
        <v>-1</v>
      </c>
      <c r="BR192">
        <f>IFERROR(VLOOKUP($A192, CDS3Y_bbg!BQ$5:BR$241,2), -1)</f>
        <v>-1</v>
      </c>
      <c r="BS192">
        <f>IFERROR(VLOOKUP($A192, CDS3Y_bbg!BR$5:BS$241,2), -1)</f>
        <v>43426</v>
      </c>
      <c r="BT192">
        <f>IFERROR(VLOOKUP($A192, CDS3Y_bbg!BS$5:BT$241,2), -1)</f>
        <v>9.3960000000000008</v>
      </c>
      <c r="BU192">
        <f>IFERROR(VLOOKUP($A192, CDS3Y_bbg!BT$5:BU$241,2), -1)</f>
        <v>-1</v>
      </c>
      <c r="BV192">
        <f>IFERROR(VLOOKUP($A192, CDS3Y_bbg!BU$5:BV$241,2), -1)</f>
        <v>-1</v>
      </c>
      <c r="BW192">
        <f>IFERROR(VLOOKUP($A192, CDS3Y_bbg!BV$5:BW$241,2), -1)</f>
        <v>41915</v>
      </c>
      <c r="BX192">
        <f>IFERROR(VLOOKUP($A192, CDS3Y_bbg!BW$5:BX$241,2), -1)</f>
        <v>-1</v>
      </c>
      <c r="BY192">
        <f>IFERROR(VLOOKUP($A192, CDS3Y_bbg!BX$5:BY$241,2), -1)</f>
        <v>-1</v>
      </c>
      <c r="BZ192">
        <f>IFERROR(VLOOKUP($A192, CDS3Y_bbg!BY$5:BZ$241,2), -1)</f>
        <v>-1</v>
      </c>
      <c r="CA192">
        <f>IFERROR(VLOOKUP($A192, CDS3Y_bbg!BZ$5:CA$241,2), -1)</f>
        <v>41911</v>
      </c>
      <c r="CB192">
        <f>IFERROR(VLOOKUP($A192, CDS3Y_bbg!CA$5:CB$241,2), -1)</f>
        <v>-1</v>
      </c>
      <c r="CC192">
        <f>IFERROR(VLOOKUP($A192, CDS3Y_bbg!CB$5:CC$241,2), -1)</f>
        <v>41912</v>
      </c>
      <c r="CD192">
        <f>IFERROR(VLOOKUP($A192, CDS3Y_bbg!CC$5:CD$241,2), -1)</f>
        <v>-1</v>
      </c>
      <c r="CE192">
        <f>IFERROR(VLOOKUP($A192, CDS3Y_bbg!CD$5:CE$241,2), -1)</f>
        <v>43332</v>
      </c>
      <c r="CF192">
        <f>IFERROR(VLOOKUP($A192, CDS3Y_bbg!CE$5:CF$241,2), -1)</f>
        <v>26.177</v>
      </c>
      <c r="CG192">
        <f>IFERROR(VLOOKUP($A192, CDS3Y_bbg!CF$5:CG$241,2), -1)</f>
        <v>41893</v>
      </c>
      <c r="CH192">
        <f>IFERROR(VLOOKUP($A192, CDS3Y_bbg!CG$5:CH$241,2), -1)</f>
        <v>-1</v>
      </c>
      <c r="CI192">
        <f>IFERROR(VLOOKUP($A192, CDS3Y_bbg!CH$5:CI$241,2), -1)</f>
        <v>-1</v>
      </c>
      <c r="CJ192">
        <f>IFERROR(VLOOKUP($A192, CDS3Y_bbg!CI$5:CJ$241,2), -1)</f>
        <v>-1</v>
      </c>
      <c r="CK192">
        <f>IFERROR(VLOOKUP($A192, CDS3Y_bbg!CJ$5:CK$241,2), -1)</f>
        <v>41844</v>
      </c>
      <c r="CL192">
        <f>IFERROR(VLOOKUP($A192, CDS3Y_bbg!CK$5:CL$241,2), -1)</f>
        <v>-1</v>
      </c>
      <c r="CM192">
        <f>IFERROR(VLOOKUP($A192, CDS3Y_bbg!CL$5:CM$241,2), -1)</f>
        <v>-1</v>
      </c>
      <c r="CN192">
        <f>IFERROR(VLOOKUP($A192, CDS3Y_bbg!CM$5:CN$241,2), -1)</f>
        <v>-1</v>
      </c>
    </row>
    <row r="193" spans="1:92" x14ac:dyDescent="0.25">
      <c r="A193" s="1">
        <v>42369</v>
      </c>
      <c r="B193">
        <f>IFERROR(VLOOKUP($A193, CDS3Y_bbg!A$5:B$241,2), -1)</f>
        <v>418.10300000000001</v>
      </c>
      <c r="C193">
        <f>IFERROR(VLOOKUP($A193, CDS3Y_bbg!B$5:C$241,2), -1)</f>
        <v>41831</v>
      </c>
      <c r="D193">
        <f>IFERROR(VLOOKUP($A193, CDS3Y_bbg!C$5:D$241,2), -1)</f>
        <v>-1</v>
      </c>
      <c r="E193">
        <f>IFERROR(VLOOKUP($A193, CDS3Y_bbg!D$5:E$241,2), -1)</f>
        <v>44895</v>
      </c>
      <c r="F193">
        <f>IFERROR(VLOOKUP($A193, CDS3Y_bbg!E$5:F$241,2), -1)</f>
        <v>89.95</v>
      </c>
      <c r="G193">
        <f>IFERROR(VLOOKUP($A193, CDS3Y_bbg!F$5:G$241,2), -1)</f>
        <v>40360</v>
      </c>
      <c r="H193">
        <f>IFERROR(VLOOKUP($A193, CDS3Y_bbg!G$5:H$241,2), -1)</f>
        <v>-1</v>
      </c>
      <c r="I193">
        <f>IFERROR(VLOOKUP($A193, CDS3Y_bbg!H$5:I$241,2), -1)</f>
        <v>44834</v>
      </c>
      <c r="J193">
        <f>IFERROR(VLOOKUP($A193, CDS3Y_bbg!I$5:J$241,2), -1)</f>
        <v>190.964</v>
      </c>
      <c r="K193">
        <f>IFERROR(VLOOKUP($A193, CDS3Y_bbg!J$5:K$241,2), -1)</f>
        <v>41819</v>
      </c>
      <c r="L193">
        <f>IFERROR(VLOOKUP($A193, CDS3Y_bbg!K$5:L$241,2), -1)</f>
        <v>-1</v>
      </c>
      <c r="M193">
        <f>IFERROR(VLOOKUP($A193, CDS3Y_bbg!L$5:M$241,2), -1)</f>
        <v>40469</v>
      </c>
      <c r="N193">
        <f>IFERROR(VLOOKUP($A193, CDS3Y_bbg!M$5:N$241,2), -1)</f>
        <v>-1</v>
      </c>
      <c r="O193">
        <f>IFERROR(VLOOKUP($A193, CDS3Y_bbg!N$5:O$241,2), -1)</f>
        <v>40289</v>
      </c>
      <c r="P193">
        <f>IFERROR(VLOOKUP($A193, CDS3Y_bbg!O$5:P$241,2), -1)</f>
        <v>-1</v>
      </c>
      <c r="Q193">
        <f>IFERROR(VLOOKUP($A193, CDS3Y_bbg!P$5:Q$241,2), -1)</f>
        <v>44377</v>
      </c>
      <c r="R193">
        <f>IFERROR(VLOOKUP($A193, CDS3Y_bbg!Q$5:R$241,2), -1)</f>
        <v>121.128</v>
      </c>
      <c r="S193">
        <f>IFERROR(VLOOKUP($A193, CDS3Y_bbg!R$5:S$241,2), -1)</f>
        <v>43337</v>
      </c>
      <c r="T193">
        <f>IFERROR(VLOOKUP($A193, CDS3Y_bbg!S$5:T$241,2), -1)</f>
        <v>53.704999999999998</v>
      </c>
      <c r="U193">
        <f>IFERROR(VLOOKUP($A193, CDS3Y_bbg!T$5:U$241,2), -1)</f>
        <v>42062</v>
      </c>
      <c r="V193">
        <f>IFERROR(VLOOKUP($A193, CDS3Y_bbg!U$5:V$241,2), -1)</f>
        <v>-1</v>
      </c>
      <c r="W193">
        <f>IFERROR(VLOOKUP($A193, CDS3Y_bbg!V$5:W$241,2), -1)</f>
        <v>42283</v>
      </c>
      <c r="X193">
        <f>IFERROR(VLOOKUP($A193, CDS3Y_bbg!W$5:X$241,2), -1)</f>
        <v>-1</v>
      </c>
      <c r="Y193">
        <f>IFERROR(VLOOKUP($A193, CDS3Y_bbg!X$5:Y$241,2), -1)</f>
        <v>44468</v>
      </c>
      <c r="Z193">
        <f>IFERROR(VLOOKUP($A193, CDS3Y_bbg!Y$5:Z$241,2), -1)</f>
        <v>198.21700000000001</v>
      </c>
      <c r="AA193">
        <f>IFERROR(VLOOKUP($A193, CDS3Y_bbg!Z$5:AA$241,2), -1)</f>
        <v>40481</v>
      </c>
      <c r="AB193">
        <f>IFERROR(VLOOKUP($A193, CDS3Y_bbg!AA$5:AB$241,2), -1)</f>
        <v>-1</v>
      </c>
      <c r="AC193">
        <f>IFERROR(VLOOKUP($A193, CDS3Y_bbg!AB$5:AC$241,2), -1)</f>
        <v>42676</v>
      </c>
      <c r="AD193">
        <f>IFERROR(VLOOKUP($A193, CDS3Y_bbg!AC$5:AD$241,2), -1)</f>
        <v>217.35300000000001</v>
      </c>
      <c r="AE193">
        <f>IFERROR(VLOOKUP($A193, CDS3Y_bbg!AD$5:AE$241,2), -1)</f>
        <v>41149</v>
      </c>
      <c r="AF193">
        <f>IFERROR(VLOOKUP($A193, CDS3Y_bbg!AE$5:AF$241,2), -1)</f>
        <v>-1</v>
      </c>
      <c r="AG193">
        <f>IFERROR(VLOOKUP($A193, CDS3Y_bbg!AF$5:AG$241,2), -1)</f>
        <v>42004</v>
      </c>
      <c r="AH193">
        <f>IFERROR(VLOOKUP($A193, CDS3Y_bbg!AG$5:AH$241,2), -1)</f>
        <v>10.653</v>
      </c>
      <c r="AI193">
        <f>IFERROR(VLOOKUP($A193, CDS3Y_bbg!AH$5:AI$241,2), -1)</f>
        <v>-1</v>
      </c>
      <c r="AJ193">
        <f>IFERROR(VLOOKUP($A193, CDS3Y_bbg!AI$5:AJ$241,2), -1)</f>
        <v>-1</v>
      </c>
      <c r="AK193">
        <f>IFERROR(VLOOKUP($A193, CDS3Y_bbg!AJ$5:AK$241,2), -1)</f>
        <v>-1</v>
      </c>
      <c r="AL193">
        <f>IFERROR(VLOOKUP($A193, CDS3Y_bbg!AK$5:AL$241,2), -1)</f>
        <v>-1</v>
      </c>
      <c r="AM193">
        <f>IFERROR(VLOOKUP($A193, CDS3Y_bbg!AL$5:AM$241,2), -1)</f>
        <v>-1</v>
      </c>
      <c r="AN193">
        <f>IFERROR(VLOOKUP($A193, CDS3Y_bbg!AM$5:AN$241,2), -1)</f>
        <v>-1</v>
      </c>
      <c r="AO193">
        <f>IFERROR(VLOOKUP($A193, CDS3Y_bbg!AN$5:AO$241,2), -1)</f>
        <v>43424</v>
      </c>
      <c r="AP193">
        <f>IFERROR(VLOOKUP($A193, CDS3Y_bbg!AO$5:AP$241,2), -1)</f>
        <v>-1</v>
      </c>
      <c r="AQ193">
        <f>IFERROR(VLOOKUP($A193, CDS3Y_bbg!AP$5:AQ$241,2), -1)</f>
        <v>44625</v>
      </c>
      <c r="AR193">
        <f>IFERROR(VLOOKUP($A193, CDS3Y_bbg!AQ$5:AR$241,2), -1)</f>
        <v>25.163</v>
      </c>
      <c r="AS193">
        <f>IFERROR(VLOOKUP($A193, CDS3Y_bbg!AR$5:AS$241,2), -1)</f>
        <v>44626</v>
      </c>
      <c r="AT193">
        <f>IFERROR(VLOOKUP($A193, CDS3Y_bbg!AS$5:AT$241,2), -1)</f>
        <v>9.4459999999999997</v>
      </c>
      <c r="AU193">
        <f>IFERROR(VLOOKUP($A193, CDS3Y_bbg!AT$5:AU$241,2), -1)</f>
        <v>-1</v>
      </c>
      <c r="AV193">
        <f>IFERROR(VLOOKUP($A193, CDS3Y_bbg!AU$5:AV$241,2), -1)</f>
        <v>-1</v>
      </c>
      <c r="AW193">
        <f>IFERROR(VLOOKUP($A193, CDS3Y_bbg!AV$5:AW$241,2), -1)</f>
        <v>41863</v>
      </c>
      <c r="AX193">
        <f>IFERROR(VLOOKUP($A193, CDS3Y_bbg!AW$5:AX$241,2), -1)</f>
        <v>-1</v>
      </c>
      <c r="AY193">
        <f>IFERROR(VLOOKUP($A193, CDS3Y_bbg!AX$5:AY$241,2), -1)</f>
        <v>43402</v>
      </c>
      <c r="AZ193">
        <f>IFERROR(VLOOKUP($A193, CDS3Y_bbg!AY$5:AZ$241,2), -1)</f>
        <v>101.55500000000001</v>
      </c>
      <c r="BA193">
        <f>IFERROR(VLOOKUP($A193, CDS3Y_bbg!AZ$5:BA$241,2), -1)</f>
        <v>-1</v>
      </c>
      <c r="BB193">
        <f>IFERROR(VLOOKUP($A193, CDS3Y_bbg!BA$5:BB$241,2), -1)</f>
        <v>-1</v>
      </c>
      <c r="BC193">
        <f>IFERROR(VLOOKUP($A193, CDS3Y_bbg!BB$5:BC$241,2), -1)</f>
        <v>41722</v>
      </c>
      <c r="BD193">
        <f>IFERROR(VLOOKUP($A193, CDS3Y_bbg!BC$5:BD$241,2), -1)</f>
        <v>-1</v>
      </c>
      <c r="BE193">
        <f>IFERROR(VLOOKUP($A193, CDS3Y_bbg!BD$5:BE$241,2), -1)</f>
        <v>-1</v>
      </c>
      <c r="BF193">
        <f>IFERROR(VLOOKUP($A193, CDS3Y_bbg!BE$5:BF$241,2), -1)</f>
        <v>-1</v>
      </c>
      <c r="BG193">
        <f>IFERROR(VLOOKUP($A193, CDS3Y_bbg!BF$5:BG$241,2), -1)</f>
        <v>-1</v>
      </c>
      <c r="BH193">
        <f>IFERROR(VLOOKUP($A193, CDS3Y_bbg!BG$5:BH$241,2), -1)</f>
        <v>-1</v>
      </c>
      <c r="BI193">
        <f>IFERROR(VLOOKUP($A193, CDS3Y_bbg!BH$5:BI$241,2), -1)</f>
        <v>43424</v>
      </c>
      <c r="BJ193">
        <f>IFERROR(VLOOKUP($A193, CDS3Y_bbg!BI$5:BJ$241,2), -1)</f>
        <v>92.42</v>
      </c>
      <c r="BK193">
        <f>IFERROR(VLOOKUP($A193, CDS3Y_bbg!BJ$5:BK$241,2), -1)</f>
        <v>-1</v>
      </c>
      <c r="BL193">
        <f>IFERROR(VLOOKUP($A193, CDS3Y_bbg!BK$5:BL$241,2), -1)</f>
        <v>-1</v>
      </c>
      <c r="BM193">
        <f>IFERROR(VLOOKUP($A193, CDS3Y_bbg!BL$5:BM$241,2), -1)</f>
        <v>43424</v>
      </c>
      <c r="BN193">
        <f>IFERROR(VLOOKUP($A193, CDS3Y_bbg!BM$5:BN$241,2), -1)</f>
        <v>65.963999999999999</v>
      </c>
      <c r="BO193">
        <f>IFERROR(VLOOKUP($A193, CDS3Y_bbg!BN$5:BO$241,2), -1)</f>
        <v>43426</v>
      </c>
      <c r="BP193">
        <f>IFERROR(VLOOKUP($A193, CDS3Y_bbg!BO$5:BP$241,2), -1)</f>
        <v>6.5140000000000002</v>
      </c>
      <c r="BQ193">
        <f>IFERROR(VLOOKUP($A193, CDS3Y_bbg!BP$5:BQ$241,2), -1)</f>
        <v>-1</v>
      </c>
      <c r="BR193">
        <f>IFERROR(VLOOKUP($A193, CDS3Y_bbg!BQ$5:BR$241,2), -1)</f>
        <v>-1</v>
      </c>
      <c r="BS193">
        <f>IFERROR(VLOOKUP($A193, CDS3Y_bbg!BR$5:BS$241,2), -1)</f>
        <v>43426</v>
      </c>
      <c r="BT193">
        <f>IFERROR(VLOOKUP($A193, CDS3Y_bbg!BS$5:BT$241,2), -1)</f>
        <v>9.3960000000000008</v>
      </c>
      <c r="BU193">
        <f>IFERROR(VLOOKUP($A193, CDS3Y_bbg!BT$5:BU$241,2), -1)</f>
        <v>-1</v>
      </c>
      <c r="BV193">
        <f>IFERROR(VLOOKUP($A193, CDS3Y_bbg!BU$5:BV$241,2), -1)</f>
        <v>-1</v>
      </c>
      <c r="BW193">
        <f>IFERROR(VLOOKUP($A193, CDS3Y_bbg!BV$5:BW$241,2), -1)</f>
        <v>41915</v>
      </c>
      <c r="BX193">
        <f>IFERROR(VLOOKUP($A193, CDS3Y_bbg!BW$5:BX$241,2), -1)</f>
        <v>-1</v>
      </c>
      <c r="BY193">
        <f>IFERROR(VLOOKUP($A193, CDS3Y_bbg!BX$5:BY$241,2), -1)</f>
        <v>-1</v>
      </c>
      <c r="BZ193">
        <f>IFERROR(VLOOKUP($A193, CDS3Y_bbg!BY$5:BZ$241,2), -1)</f>
        <v>-1</v>
      </c>
      <c r="CA193">
        <f>IFERROR(VLOOKUP($A193, CDS3Y_bbg!BZ$5:CA$241,2), -1)</f>
        <v>41911</v>
      </c>
      <c r="CB193">
        <f>IFERROR(VLOOKUP($A193, CDS3Y_bbg!CA$5:CB$241,2), -1)</f>
        <v>-1</v>
      </c>
      <c r="CC193">
        <f>IFERROR(VLOOKUP($A193, CDS3Y_bbg!CB$5:CC$241,2), -1)</f>
        <v>41912</v>
      </c>
      <c r="CD193">
        <f>IFERROR(VLOOKUP($A193, CDS3Y_bbg!CC$5:CD$241,2), -1)</f>
        <v>-1</v>
      </c>
      <c r="CE193">
        <f>IFERROR(VLOOKUP($A193, CDS3Y_bbg!CD$5:CE$241,2), -1)</f>
        <v>43332</v>
      </c>
      <c r="CF193">
        <f>IFERROR(VLOOKUP($A193, CDS3Y_bbg!CE$5:CF$241,2), -1)</f>
        <v>26.177</v>
      </c>
      <c r="CG193">
        <f>IFERROR(VLOOKUP($A193, CDS3Y_bbg!CF$5:CG$241,2), -1)</f>
        <v>41893</v>
      </c>
      <c r="CH193">
        <f>IFERROR(VLOOKUP($A193, CDS3Y_bbg!CG$5:CH$241,2), -1)</f>
        <v>-1</v>
      </c>
      <c r="CI193">
        <f>IFERROR(VLOOKUP($A193, CDS3Y_bbg!CH$5:CI$241,2), -1)</f>
        <v>-1</v>
      </c>
      <c r="CJ193">
        <f>IFERROR(VLOOKUP($A193, CDS3Y_bbg!CI$5:CJ$241,2), -1)</f>
        <v>-1</v>
      </c>
      <c r="CK193">
        <f>IFERROR(VLOOKUP($A193, CDS3Y_bbg!CJ$5:CK$241,2), -1)</f>
        <v>41844</v>
      </c>
      <c r="CL193">
        <f>IFERROR(VLOOKUP($A193, CDS3Y_bbg!CK$5:CL$241,2), -1)</f>
        <v>-1</v>
      </c>
      <c r="CM193">
        <f>IFERROR(VLOOKUP($A193, CDS3Y_bbg!CL$5:CM$241,2), -1)</f>
        <v>-1</v>
      </c>
      <c r="CN193">
        <f>IFERROR(VLOOKUP($A193, CDS3Y_bbg!CM$5:CN$241,2), -1)</f>
        <v>-1</v>
      </c>
    </row>
    <row r="194" spans="1:92" x14ac:dyDescent="0.25">
      <c r="A194" s="1">
        <v>42398</v>
      </c>
      <c r="B194">
        <f>IFERROR(VLOOKUP($A194, CDS3Y_bbg!A$5:B$241,2), -1)</f>
        <v>377.733</v>
      </c>
      <c r="C194">
        <f>IFERROR(VLOOKUP($A194, CDS3Y_bbg!B$5:C$241,2), -1)</f>
        <v>41831</v>
      </c>
      <c r="D194">
        <f>IFERROR(VLOOKUP($A194, CDS3Y_bbg!C$5:D$241,2), -1)</f>
        <v>-1</v>
      </c>
      <c r="E194">
        <f>IFERROR(VLOOKUP($A194, CDS3Y_bbg!D$5:E$241,2), -1)</f>
        <v>44895</v>
      </c>
      <c r="F194">
        <f>IFERROR(VLOOKUP($A194, CDS3Y_bbg!E$5:F$241,2), -1)</f>
        <v>97.301000000000002</v>
      </c>
      <c r="G194">
        <f>IFERROR(VLOOKUP($A194, CDS3Y_bbg!F$5:G$241,2), -1)</f>
        <v>40360</v>
      </c>
      <c r="H194">
        <f>IFERROR(VLOOKUP($A194, CDS3Y_bbg!G$5:H$241,2), -1)</f>
        <v>-1</v>
      </c>
      <c r="I194">
        <f>IFERROR(VLOOKUP($A194, CDS3Y_bbg!H$5:I$241,2), -1)</f>
        <v>44834</v>
      </c>
      <c r="J194">
        <f>IFERROR(VLOOKUP($A194, CDS3Y_bbg!I$5:J$241,2), -1)</f>
        <v>217.661</v>
      </c>
      <c r="K194">
        <f>IFERROR(VLOOKUP($A194, CDS3Y_bbg!J$5:K$241,2), -1)</f>
        <v>41819</v>
      </c>
      <c r="L194">
        <f>IFERROR(VLOOKUP($A194, CDS3Y_bbg!K$5:L$241,2), -1)</f>
        <v>-1</v>
      </c>
      <c r="M194">
        <f>IFERROR(VLOOKUP($A194, CDS3Y_bbg!L$5:M$241,2), -1)</f>
        <v>40469</v>
      </c>
      <c r="N194">
        <f>IFERROR(VLOOKUP($A194, CDS3Y_bbg!M$5:N$241,2), -1)</f>
        <v>-1</v>
      </c>
      <c r="O194">
        <f>IFERROR(VLOOKUP($A194, CDS3Y_bbg!N$5:O$241,2), -1)</f>
        <v>40289</v>
      </c>
      <c r="P194">
        <f>IFERROR(VLOOKUP($A194, CDS3Y_bbg!O$5:P$241,2), -1)</f>
        <v>-1</v>
      </c>
      <c r="Q194">
        <f>IFERROR(VLOOKUP($A194, CDS3Y_bbg!P$5:Q$241,2), -1)</f>
        <v>44377</v>
      </c>
      <c r="R194">
        <f>IFERROR(VLOOKUP($A194, CDS3Y_bbg!Q$5:R$241,2), -1)</f>
        <v>141.042</v>
      </c>
      <c r="S194">
        <f>IFERROR(VLOOKUP($A194, CDS3Y_bbg!R$5:S$241,2), -1)</f>
        <v>43337</v>
      </c>
      <c r="T194">
        <f>IFERROR(VLOOKUP($A194, CDS3Y_bbg!S$5:T$241,2), -1)</f>
        <v>53.704999999999998</v>
      </c>
      <c r="U194">
        <f>IFERROR(VLOOKUP($A194, CDS3Y_bbg!T$5:U$241,2), -1)</f>
        <v>42062</v>
      </c>
      <c r="V194">
        <f>IFERROR(VLOOKUP($A194, CDS3Y_bbg!U$5:V$241,2), -1)</f>
        <v>-1</v>
      </c>
      <c r="W194">
        <f>IFERROR(VLOOKUP($A194, CDS3Y_bbg!V$5:W$241,2), -1)</f>
        <v>42283</v>
      </c>
      <c r="X194">
        <f>IFERROR(VLOOKUP($A194, CDS3Y_bbg!W$5:X$241,2), -1)</f>
        <v>-1</v>
      </c>
      <c r="Y194">
        <f>IFERROR(VLOOKUP($A194, CDS3Y_bbg!X$5:Y$241,2), -1)</f>
        <v>44468</v>
      </c>
      <c r="Z194">
        <f>IFERROR(VLOOKUP($A194, CDS3Y_bbg!Y$5:Z$241,2), -1)</f>
        <v>190.46100000000001</v>
      </c>
      <c r="AA194">
        <f>IFERROR(VLOOKUP($A194, CDS3Y_bbg!Z$5:AA$241,2), -1)</f>
        <v>40481</v>
      </c>
      <c r="AB194">
        <f>IFERROR(VLOOKUP($A194, CDS3Y_bbg!AA$5:AB$241,2), -1)</f>
        <v>-1</v>
      </c>
      <c r="AC194">
        <f>IFERROR(VLOOKUP($A194, CDS3Y_bbg!AB$5:AC$241,2), -1)</f>
        <v>42676</v>
      </c>
      <c r="AD194">
        <f>IFERROR(VLOOKUP($A194, CDS3Y_bbg!AC$5:AD$241,2), -1)</f>
        <v>225.273</v>
      </c>
      <c r="AE194">
        <f>IFERROR(VLOOKUP($A194, CDS3Y_bbg!AD$5:AE$241,2), -1)</f>
        <v>41149</v>
      </c>
      <c r="AF194">
        <f>IFERROR(VLOOKUP($A194, CDS3Y_bbg!AE$5:AF$241,2), -1)</f>
        <v>-1</v>
      </c>
      <c r="AG194">
        <f>IFERROR(VLOOKUP($A194, CDS3Y_bbg!AF$5:AG$241,2), -1)</f>
        <v>42004</v>
      </c>
      <c r="AH194">
        <f>IFERROR(VLOOKUP($A194, CDS3Y_bbg!AG$5:AH$241,2), -1)</f>
        <v>10.653</v>
      </c>
      <c r="AI194">
        <f>IFERROR(VLOOKUP($A194, CDS3Y_bbg!AH$5:AI$241,2), -1)</f>
        <v>-1</v>
      </c>
      <c r="AJ194">
        <f>IFERROR(VLOOKUP($A194, CDS3Y_bbg!AI$5:AJ$241,2), -1)</f>
        <v>-1</v>
      </c>
      <c r="AK194">
        <f>IFERROR(VLOOKUP($A194, CDS3Y_bbg!AJ$5:AK$241,2), -1)</f>
        <v>-1</v>
      </c>
      <c r="AL194">
        <f>IFERROR(VLOOKUP($A194, CDS3Y_bbg!AK$5:AL$241,2), -1)</f>
        <v>-1</v>
      </c>
      <c r="AM194">
        <f>IFERROR(VLOOKUP($A194, CDS3Y_bbg!AL$5:AM$241,2), -1)</f>
        <v>-1</v>
      </c>
      <c r="AN194">
        <f>IFERROR(VLOOKUP($A194, CDS3Y_bbg!AM$5:AN$241,2), -1)</f>
        <v>-1</v>
      </c>
      <c r="AO194">
        <f>IFERROR(VLOOKUP($A194, CDS3Y_bbg!AN$5:AO$241,2), -1)</f>
        <v>43424</v>
      </c>
      <c r="AP194">
        <f>IFERROR(VLOOKUP($A194, CDS3Y_bbg!AO$5:AP$241,2), -1)</f>
        <v>-1</v>
      </c>
      <c r="AQ194">
        <f>IFERROR(VLOOKUP($A194, CDS3Y_bbg!AP$5:AQ$241,2), -1)</f>
        <v>44625</v>
      </c>
      <c r="AR194">
        <f>IFERROR(VLOOKUP($A194, CDS3Y_bbg!AQ$5:AR$241,2), -1)</f>
        <v>25.163</v>
      </c>
      <c r="AS194">
        <f>IFERROR(VLOOKUP($A194, CDS3Y_bbg!AR$5:AS$241,2), -1)</f>
        <v>44626</v>
      </c>
      <c r="AT194">
        <f>IFERROR(VLOOKUP($A194, CDS3Y_bbg!AS$5:AT$241,2), -1)</f>
        <v>9.4459999999999997</v>
      </c>
      <c r="AU194">
        <f>IFERROR(VLOOKUP($A194, CDS3Y_bbg!AT$5:AU$241,2), -1)</f>
        <v>-1</v>
      </c>
      <c r="AV194">
        <f>IFERROR(VLOOKUP($A194, CDS3Y_bbg!AU$5:AV$241,2), -1)</f>
        <v>-1</v>
      </c>
      <c r="AW194">
        <f>IFERROR(VLOOKUP($A194, CDS3Y_bbg!AV$5:AW$241,2), -1)</f>
        <v>41863</v>
      </c>
      <c r="AX194">
        <f>IFERROR(VLOOKUP($A194, CDS3Y_bbg!AW$5:AX$241,2), -1)</f>
        <v>-1</v>
      </c>
      <c r="AY194">
        <f>IFERROR(VLOOKUP($A194, CDS3Y_bbg!AX$5:AY$241,2), -1)</f>
        <v>43402</v>
      </c>
      <c r="AZ194">
        <f>IFERROR(VLOOKUP($A194, CDS3Y_bbg!AY$5:AZ$241,2), -1)</f>
        <v>101.55500000000001</v>
      </c>
      <c r="BA194">
        <f>IFERROR(VLOOKUP($A194, CDS3Y_bbg!AZ$5:BA$241,2), -1)</f>
        <v>-1</v>
      </c>
      <c r="BB194">
        <f>IFERROR(VLOOKUP($A194, CDS3Y_bbg!BA$5:BB$241,2), -1)</f>
        <v>-1</v>
      </c>
      <c r="BC194">
        <f>IFERROR(VLOOKUP($A194, CDS3Y_bbg!BB$5:BC$241,2), -1)</f>
        <v>41722</v>
      </c>
      <c r="BD194">
        <f>IFERROR(VLOOKUP($A194, CDS3Y_bbg!BC$5:BD$241,2), -1)</f>
        <v>-1</v>
      </c>
      <c r="BE194">
        <f>IFERROR(VLOOKUP($A194, CDS3Y_bbg!BD$5:BE$241,2), -1)</f>
        <v>-1</v>
      </c>
      <c r="BF194">
        <f>IFERROR(VLOOKUP($A194, CDS3Y_bbg!BE$5:BF$241,2), -1)</f>
        <v>-1</v>
      </c>
      <c r="BG194">
        <f>IFERROR(VLOOKUP($A194, CDS3Y_bbg!BF$5:BG$241,2), -1)</f>
        <v>-1</v>
      </c>
      <c r="BH194">
        <f>IFERROR(VLOOKUP($A194, CDS3Y_bbg!BG$5:BH$241,2), -1)</f>
        <v>-1</v>
      </c>
      <c r="BI194">
        <f>IFERROR(VLOOKUP($A194, CDS3Y_bbg!BH$5:BI$241,2), -1)</f>
        <v>43424</v>
      </c>
      <c r="BJ194">
        <f>IFERROR(VLOOKUP($A194, CDS3Y_bbg!BI$5:BJ$241,2), -1)</f>
        <v>92.42</v>
      </c>
      <c r="BK194">
        <f>IFERROR(VLOOKUP($A194, CDS3Y_bbg!BJ$5:BK$241,2), -1)</f>
        <v>-1</v>
      </c>
      <c r="BL194">
        <f>IFERROR(VLOOKUP($A194, CDS3Y_bbg!BK$5:BL$241,2), -1)</f>
        <v>-1</v>
      </c>
      <c r="BM194">
        <f>IFERROR(VLOOKUP($A194, CDS3Y_bbg!BL$5:BM$241,2), -1)</f>
        <v>43424</v>
      </c>
      <c r="BN194">
        <f>IFERROR(VLOOKUP($A194, CDS3Y_bbg!BM$5:BN$241,2), -1)</f>
        <v>65.963999999999999</v>
      </c>
      <c r="BO194">
        <f>IFERROR(VLOOKUP($A194, CDS3Y_bbg!BN$5:BO$241,2), -1)</f>
        <v>43426</v>
      </c>
      <c r="BP194">
        <f>IFERROR(VLOOKUP($A194, CDS3Y_bbg!BO$5:BP$241,2), -1)</f>
        <v>6.5140000000000002</v>
      </c>
      <c r="BQ194">
        <f>IFERROR(VLOOKUP($A194, CDS3Y_bbg!BP$5:BQ$241,2), -1)</f>
        <v>-1</v>
      </c>
      <c r="BR194">
        <f>IFERROR(VLOOKUP($A194, CDS3Y_bbg!BQ$5:BR$241,2), -1)</f>
        <v>-1</v>
      </c>
      <c r="BS194">
        <f>IFERROR(VLOOKUP($A194, CDS3Y_bbg!BR$5:BS$241,2), -1)</f>
        <v>43426</v>
      </c>
      <c r="BT194">
        <f>IFERROR(VLOOKUP($A194, CDS3Y_bbg!BS$5:BT$241,2), -1)</f>
        <v>9.3960000000000008</v>
      </c>
      <c r="BU194">
        <f>IFERROR(VLOOKUP($A194, CDS3Y_bbg!BT$5:BU$241,2), -1)</f>
        <v>-1</v>
      </c>
      <c r="BV194">
        <f>IFERROR(VLOOKUP($A194, CDS3Y_bbg!BU$5:BV$241,2), -1)</f>
        <v>-1</v>
      </c>
      <c r="BW194">
        <f>IFERROR(VLOOKUP($A194, CDS3Y_bbg!BV$5:BW$241,2), -1)</f>
        <v>41915</v>
      </c>
      <c r="BX194">
        <f>IFERROR(VLOOKUP($A194, CDS3Y_bbg!BW$5:BX$241,2), -1)</f>
        <v>-1</v>
      </c>
      <c r="BY194">
        <f>IFERROR(VLOOKUP($A194, CDS3Y_bbg!BX$5:BY$241,2), -1)</f>
        <v>-1</v>
      </c>
      <c r="BZ194">
        <f>IFERROR(VLOOKUP($A194, CDS3Y_bbg!BY$5:BZ$241,2), -1)</f>
        <v>-1</v>
      </c>
      <c r="CA194">
        <f>IFERROR(VLOOKUP($A194, CDS3Y_bbg!BZ$5:CA$241,2), -1)</f>
        <v>41911</v>
      </c>
      <c r="CB194">
        <f>IFERROR(VLOOKUP($A194, CDS3Y_bbg!CA$5:CB$241,2), -1)</f>
        <v>-1</v>
      </c>
      <c r="CC194">
        <f>IFERROR(VLOOKUP($A194, CDS3Y_bbg!CB$5:CC$241,2), -1)</f>
        <v>41912</v>
      </c>
      <c r="CD194">
        <f>IFERROR(VLOOKUP($A194, CDS3Y_bbg!CC$5:CD$241,2), -1)</f>
        <v>-1</v>
      </c>
      <c r="CE194">
        <f>IFERROR(VLOOKUP($A194, CDS3Y_bbg!CD$5:CE$241,2), -1)</f>
        <v>43332</v>
      </c>
      <c r="CF194">
        <f>IFERROR(VLOOKUP($A194, CDS3Y_bbg!CE$5:CF$241,2), -1)</f>
        <v>26.177</v>
      </c>
      <c r="CG194">
        <f>IFERROR(VLOOKUP($A194, CDS3Y_bbg!CF$5:CG$241,2), -1)</f>
        <v>41893</v>
      </c>
      <c r="CH194">
        <f>IFERROR(VLOOKUP($A194, CDS3Y_bbg!CG$5:CH$241,2), -1)</f>
        <v>-1</v>
      </c>
      <c r="CI194">
        <f>IFERROR(VLOOKUP($A194, CDS3Y_bbg!CH$5:CI$241,2), -1)</f>
        <v>-1</v>
      </c>
      <c r="CJ194">
        <f>IFERROR(VLOOKUP($A194, CDS3Y_bbg!CI$5:CJ$241,2), -1)</f>
        <v>-1</v>
      </c>
      <c r="CK194">
        <f>IFERROR(VLOOKUP($A194, CDS3Y_bbg!CJ$5:CK$241,2), -1)</f>
        <v>41844</v>
      </c>
      <c r="CL194">
        <f>IFERROR(VLOOKUP($A194, CDS3Y_bbg!CK$5:CL$241,2), -1)</f>
        <v>-1</v>
      </c>
      <c r="CM194">
        <f>IFERROR(VLOOKUP($A194, CDS3Y_bbg!CL$5:CM$241,2), -1)</f>
        <v>-1</v>
      </c>
      <c r="CN194">
        <f>IFERROR(VLOOKUP($A194, CDS3Y_bbg!CM$5:CN$241,2), -1)</f>
        <v>-1</v>
      </c>
    </row>
    <row r="195" spans="1:92" x14ac:dyDescent="0.25">
      <c r="A195" s="1">
        <v>42429</v>
      </c>
      <c r="B195">
        <f>IFERROR(VLOOKUP($A195, CDS3Y_bbg!A$5:B$241,2), -1)</f>
        <v>331.4</v>
      </c>
      <c r="C195">
        <f>IFERROR(VLOOKUP($A195, CDS3Y_bbg!B$5:C$241,2), -1)</f>
        <v>41831</v>
      </c>
      <c r="D195">
        <f>IFERROR(VLOOKUP($A195, CDS3Y_bbg!C$5:D$241,2), -1)</f>
        <v>-1</v>
      </c>
      <c r="E195">
        <f>IFERROR(VLOOKUP($A195, CDS3Y_bbg!D$5:E$241,2), -1)</f>
        <v>44895</v>
      </c>
      <c r="F195">
        <f>IFERROR(VLOOKUP($A195, CDS3Y_bbg!E$5:F$241,2), -1)</f>
        <v>80.444999999999993</v>
      </c>
      <c r="G195">
        <f>IFERROR(VLOOKUP($A195, CDS3Y_bbg!F$5:G$241,2), -1)</f>
        <v>40360</v>
      </c>
      <c r="H195">
        <f>IFERROR(VLOOKUP($A195, CDS3Y_bbg!G$5:H$241,2), -1)</f>
        <v>-1</v>
      </c>
      <c r="I195">
        <f>IFERROR(VLOOKUP($A195, CDS3Y_bbg!H$5:I$241,2), -1)</f>
        <v>44834</v>
      </c>
      <c r="J195">
        <f>IFERROR(VLOOKUP($A195, CDS3Y_bbg!I$5:J$241,2), -1)</f>
        <v>199.24100000000001</v>
      </c>
      <c r="K195">
        <f>IFERROR(VLOOKUP($A195, CDS3Y_bbg!J$5:K$241,2), -1)</f>
        <v>41819</v>
      </c>
      <c r="L195">
        <f>IFERROR(VLOOKUP($A195, CDS3Y_bbg!K$5:L$241,2), -1)</f>
        <v>-1</v>
      </c>
      <c r="M195">
        <f>IFERROR(VLOOKUP($A195, CDS3Y_bbg!L$5:M$241,2), -1)</f>
        <v>40469</v>
      </c>
      <c r="N195">
        <f>IFERROR(VLOOKUP($A195, CDS3Y_bbg!M$5:N$241,2), -1)</f>
        <v>-1</v>
      </c>
      <c r="O195">
        <f>IFERROR(VLOOKUP($A195, CDS3Y_bbg!N$5:O$241,2), -1)</f>
        <v>40289</v>
      </c>
      <c r="P195">
        <f>IFERROR(VLOOKUP($A195, CDS3Y_bbg!O$5:P$241,2), -1)</f>
        <v>-1</v>
      </c>
      <c r="Q195">
        <f>IFERROR(VLOOKUP($A195, CDS3Y_bbg!P$5:Q$241,2), -1)</f>
        <v>44377</v>
      </c>
      <c r="R195">
        <f>IFERROR(VLOOKUP($A195, CDS3Y_bbg!Q$5:R$241,2), -1)</f>
        <v>132.916</v>
      </c>
      <c r="S195">
        <f>IFERROR(VLOOKUP($A195, CDS3Y_bbg!R$5:S$241,2), -1)</f>
        <v>43337</v>
      </c>
      <c r="T195">
        <f>IFERROR(VLOOKUP($A195, CDS3Y_bbg!S$5:T$241,2), -1)</f>
        <v>53.704999999999998</v>
      </c>
      <c r="U195">
        <f>IFERROR(VLOOKUP($A195, CDS3Y_bbg!T$5:U$241,2), -1)</f>
        <v>42062</v>
      </c>
      <c r="V195">
        <f>IFERROR(VLOOKUP($A195, CDS3Y_bbg!U$5:V$241,2), -1)</f>
        <v>-1</v>
      </c>
      <c r="W195">
        <f>IFERROR(VLOOKUP($A195, CDS3Y_bbg!V$5:W$241,2), -1)</f>
        <v>42283</v>
      </c>
      <c r="X195">
        <f>IFERROR(VLOOKUP($A195, CDS3Y_bbg!W$5:X$241,2), -1)</f>
        <v>-1</v>
      </c>
      <c r="Y195">
        <f>IFERROR(VLOOKUP($A195, CDS3Y_bbg!X$5:Y$241,2), -1)</f>
        <v>44468</v>
      </c>
      <c r="Z195">
        <f>IFERROR(VLOOKUP($A195, CDS3Y_bbg!Y$5:Z$241,2), -1)</f>
        <v>190.46100000000001</v>
      </c>
      <c r="AA195">
        <f>IFERROR(VLOOKUP($A195, CDS3Y_bbg!Z$5:AA$241,2), -1)</f>
        <v>40481</v>
      </c>
      <c r="AB195">
        <f>IFERROR(VLOOKUP($A195, CDS3Y_bbg!AA$5:AB$241,2), -1)</f>
        <v>-1</v>
      </c>
      <c r="AC195">
        <f>IFERROR(VLOOKUP($A195, CDS3Y_bbg!AB$5:AC$241,2), -1)</f>
        <v>42676</v>
      </c>
      <c r="AD195">
        <f>IFERROR(VLOOKUP($A195, CDS3Y_bbg!AC$5:AD$241,2), -1)</f>
        <v>228.185</v>
      </c>
      <c r="AE195">
        <f>IFERROR(VLOOKUP($A195, CDS3Y_bbg!AD$5:AE$241,2), -1)</f>
        <v>41149</v>
      </c>
      <c r="AF195">
        <f>IFERROR(VLOOKUP($A195, CDS3Y_bbg!AE$5:AF$241,2), -1)</f>
        <v>-1</v>
      </c>
      <c r="AG195">
        <f>IFERROR(VLOOKUP($A195, CDS3Y_bbg!AF$5:AG$241,2), -1)</f>
        <v>42004</v>
      </c>
      <c r="AH195">
        <f>IFERROR(VLOOKUP($A195, CDS3Y_bbg!AG$5:AH$241,2), -1)</f>
        <v>10.653</v>
      </c>
      <c r="AI195">
        <f>IFERROR(VLOOKUP($A195, CDS3Y_bbg!AH$5:AI$241,2), -1)</f>
        <v>-1</v>
      </c>
      <c r="AJ195">
        <f>IFERROR(VLOOKUP($A195, CDS3Y_bbg!AI$5:AJ$241,2), -1)</f>
        <v>-1</v>
      </c>
      <c r="AK195">
        <f>IFERROR(VLOOKUP($A195, CDS3Y_bbg!AJ$5:AK$241,2), -1)</f>
        <v>-1</v>
      </c>
      <c r="AL195">
        <f>IFERROR(VLOOKUP($A195, CDS3Y_bbg!AK$5:AL$241,2), -1)</f>
        <v>-1</v>
      </c>
      <c r="AM195">
        <f>IFERROR(VLOOKUP($A195, CDS3Y_bbg!AL$5:AM$241,2), -1)</f>
        <v>-1</v>
      </c>
      <c r="AN195">
        <f>IFERROR(VLOOKUP($A195, CDS3Y_bbg!AM$5:AN$241,2), -1)</f>
        <v>-1</v>
      </c>
      <c r="AO195">
        <f>IFERROR(VLOOKUP($A195, CDS3Y_bbg!AN$5:AO$241,2), -1)</f>
        <v>43424</v>
      </c>
      <c r="AP195">
        <f>IFERROR(VLOOKUP($A195, CDS3Y_bbg!AO$5:AP$241,2), -1)</f>
        <v>-1</v>
      </c>
      <c r="AQ195">
        <f>IFERROR(VLOOKUP($A195, CDS3Y_bbg!AP$5:AQ$241,2), -1)</f>
        <v>44625</v>
      </c>
      <c r="AR195">
        <f>IFERROR(VLOOKUP($A195, CDS3Y_bbg!AQ$5:AR$241,2), -1)</f>
        <v>25.163</v>
      </c>
      <c r="AS195">
        <f>IFERROR(VLOOKUP($A195, CDS3Y_bbg!AR$5:AS$241,2), -1)</f>
        <v>44626</v>
      </c>
      <c r="AT195">
        <f>IFERROR(VLOOKUP($A195, CDS3Y_bbg!AS$5:AT$241,2), -1)</f>
        <v>9.4459999999999997</v>
      </c>
      <c r="AU195">
        <f>IFERROR(VLOOKUP($A195, CDS3Y_bbg!AT$5:AU$241,2), -1)</f>
        <v>-1</v>
      </c>
      <c r="AV195">
        <f>IFERROR(VLOOKUP($A195, CDS3Y_bbg!AU$5:AV$241,2), -1)</f>
        <v>-1</v>
      </c>
      <c r="AW195">
        <f>IFERROR(VLOOKUP($A195, CDS3Y_bbg!AV$5:AW$241,2), -1)</f>
        <v>41863</v>
      </c>
      <c r="AX195">
        <f>IFERROR(VLOOKUP($A195, CDS3Y_bbg!AW$5:AX$241,2), -1)</f>
        <v>-1</v>
      </c>
      <c r="AY195">
        <f>IFERROR(VLOOKUP($A195, CDS3Y_bbg!AX$5:AY$241,2), -1)</f>
        <v>43402</v>
      </c>
      <c r="AZ195">
        <f>IFERROR(VLOOKUP($A195, CDS3Y_bbg!AY$5:AZ$241,2), -1)</f>
        <v>101.55500000000001</v>
      </c>
      <c r="BA195">
        <f>IFERROR(VLOOKUP($A195, CDS3Y_bbg!AZ$5:BA$241,2), -1)</f>
        <v>-1</v>
      </c>
      <c r="BB195">
        <f>IFERROR(VLOOKUP($A195, CDS3Y_bbg!BA$5:BB$241,2), -1)</f>
        <v>-1</v>
      </c>
      <c r="BC195">
        <f>IFERROR(VLOOKUP($A195, CDS3Y_bbg!BB$5:BC$241,2), -1)</f>
        <v>41722</v>
      </c>
      <c r="BD195">
        <f>IFERROR(VLOOKUP($A195, CDS3Y_bbg!BC$5:BD$241,2), -1)</f>
        <v>-1</v>
      </c>
      <c r="BE195">
        <f>IFERROR(VLOOKUP($A195, CDS3Y_bbg!BD$5:BE$241,2), -1)</f>
        <v>-1</v>
      </c>
      <c r="BF195">
        <f>IFERROR(VLOOKUP($A195, CDS3Y_bbg!BE$5:BF$241,2), -1)</f>
        <v>-1</v>
      </c>
      <c r="BG195">
        <f>IFERROR(VLOOKUP($A195, CDS3Y_bbg!BF$5:BG$241,2), -1)</f>
        <v>-1</v>
      </c>
      <c r="BH195">
        <f>IFERROR(VLOOKUP($A195, CDS3Y_bbg!BG$5:BH$241,2), -1)</f>
        <v>-1</v>
      </c>
      <c r="BI195">
        <f>IFERROR(VLOOKUP($A195, CDS3Y_bbg!BH$5:BI$241,2), -1)</f>
        <v>43424</v>
      </c>
      <c r="BJ195">
        <f>IFERROR(VLOOKUP($A195, CDS3Y_bbg!BI$5:BJ$241,2), -1)</f>
        <v>92.42</v>
      </c>
      <c r="BK195">
        <f>IFERROR(VLOOKUP($A195, CDS3Y_bbg!BJ$5:BK$241,2), -1)</f>
        <v>-1</v>
      </c>
      <c r="BL195">
        <f>IFERROR(VLOOKUP($A195, CDS3Y_bbg!BK$5:BL$241,2), -1)</f>
        <v>-1</v>
      </c>
      <c r="BM195">
        <f>IFERROR(VLOOKUP($A195, CDS3Y_bbg!BL$5:BM$241,2), -1)</f>
        <v>43424</v>
      </c>
      <c r="BN195">
        <f>IFERROR(VLOOKUP($A195, CDS3Y_bbg!BM$5:BN$241,2), -1)</f>
        <v>65.963999999999999</v>
      </c>
      <c r="BO195">
        <f>IFERROR(VLOOKUP($A195, CDS3Y_bbg!BN$5:BO$241,2), -1)</f>
        <v>43426</v>
      </c>
      <c r="BP195">
        <f>IFERROR(VLOOKUP($A195, CDS3Y_bbg!BO$5:BP$241,2), -1)</f>
        <v>6.5140000000000002</v>
      </c>
      <c r="BQ195">
        <f>IFERROR(VLOOKUP($A195, CDS3Y_bbg!BP$5:BQ$241,2), -1)</f>
        <v>-1</v>
      </c>
      <c r="BR195">
        <f>IFERROR(VLOOKUP($A195, CDS3Y_bbg!BQ$5:BR$241,2), -1)</f>
        <v>-1</v>
      </c>
      <c r="BS195">
        <f>IFERROR(VLOOKUP($A195, CDS3Y_bbg!BR$5:BS$241,2), -1)</f>
        <v>43426</v>
      </c>
      <c r="BT195">
        <f>IFERROR(VLOOKUP($A195, CDS3Y_bbg!BS$5:BT$241,2), -1)</f>
        <v>9.3960000000000008</v>
      </c>
      <c r="BU195">
        <f>IFERROR(VLOOKUP($A195, CDS3Y_bbg!BT$5:BU$241,2), -1)</f>
        <v>-1</v>
      </c>
      <c r="BV195">
        <f>IFERROR(VLOOKUP($A195, CDS3Y_bbg!BU$5:BV$241,2), -1)</f>
        <v>-1</v>
      </c>
      <c r="BW195">
        <f>IFERROR(VLOOKUP($A195, CDS3Y_bbg!BV$5:BW$241,2), -1)</f>
        <v>41915</v>
      </c>
      <c r="BX195">
        <f>IFERROR(VLOOKUP($A195, CDS3Y_bbg!BW$5:BX$241,2), -1)</f>
        <v>-1</v>
      </c>
      <c r="BY195">
        <f>IFERROR(VLOOKUP($A195, CDS3Y_bbg!BX$5:BY$241,2), -1)</f>
        <v>-1</v>
      </c>
      <c r="BZ195">
        <f>IFERROR(VLOOKUP($A195, CDS3Y_bbg!BY$5:BZ$241,2), -1)</f>
        <v>-1</v>
      </c>
      <c r="CA195">
        <f>IFERROR(VLOOKUP($A195, CDS3Y_bbg!BZ$5:CA$241,2), -1)</f>
        <v>41911</v>
      </c>
      <c r="CB195">
        <f>IFERROR(VLOOKUP($A195, CDS3Y_bbg!CA$5:CB$241,2), -1)</f>
        <v>-1</v>
      </c>
      <c r="CC195">
        <f>IFERROR(VLOOKUP($A195, CDS3Y_bbg!CB$5:CC$241,2), -1)</f>
        <v>41912</v>
      </c>
      <c r="CD195">
        <f>IFERROR(VLOOKUP($A195, CDS3Y_bbg!CC$5:CD$241,2), -1)</f>
        <v>-1</v>
      </c>
      <c r="CE195">
        <f>IFERROR(VLOOKUP($A195, CDS3Y_bbg!CD$5:CE$241,2), -1)</f>
        <v>43332</v>
      </c>
      <c r="CF195">
        <f>IFERROR(VLOOKUP($A195, CDS3Y_bbg!CE$5:CF$241,2), -1)</f>
        <v>26.177</v>
      </c>
      <c r="CG195">
        <f>IFERROR(VLOOKUP($A195, CDS3Y_bbg!CF$5:CG$241,2), -1)</f>
        <v>41893</v>
      </c>
      <c r="CH195">
        <f>IFERROR(VLOOKUP($A195, CDS3Y_bbg!CG$5:CH$241,2), -1)</f>
        <v>-1</v>
      </c>
      <c r="CI195">
        <f>IFERROR(VLOOKUP($A195, CDS3Y_bbg!CH$5:CI$241,2), -1)</f>
        <v>-1</v>
      </c>
      <c r="CJ195">
        <f>IFERROR(VLOOKUP($A195, CDS3Y_bbg!CI$5:CJ$241,2), -1)</f>
        <v>-1</v>
      </c>
      <c r="CK195">
        <f>IFERROR(VLOOKUP($A195, CDS3Y_bbg!CJ$5:CK$241,2), -1)</f>
        <v>41844</v>
      </c>
      <c r="CL195">
        <f>IFERROR(VLOOKUP($A195, CDS3Y_bbg!CK$5:CL$241,2), -1)</f>
        <v>-1</v>
      </c>
      <c r="CM195">
        <f>IFERROR(VLOOKUP($A195, CDS3Y_bbg!CL$5:CM$241,2), -1)</f>
        <v>-1</v>
      </c>
      <c r="CN195">
        <f>IFERROR(VLOOKUP($A195, CDS3Y_bbg!CM$5:CN$241,2), -1)</f>
        <v>-1</v>
      </c>
    </row>
    <row r="196" spans="1:92" x14ac:dyDescent="0.25">
      <c r="A196" s="1">
        <v>42460</v>
      </c>
      <c r="B196">
        <f>IFERROR(VLOOKUP($A196, CDS3Y_bbg!A$5:B$241,2), -1)</f>
        <v>237.86799999999999</v>
      </c>
      <c r="C196">
        <f>IFERROR(VLOOKUP($A196, CDS3Y_bbg!B$5:C$241,2), -1)</f>
        <v>41831</v>
      </c>
      <c r="D196">
        <f>IFERROR(VLOOKUP($A196, CDS3Y_bbg!C$5:D$241,2), -1)</f>
        <v>-1</v>
      </c>
      <c r="E196">
        <f>IFERROR(VLOOKUP($A196, CDS3Y_bbg!D$5:E$241,2), -1)</f>
        <v>44895</v>
      </c>
      <c r="F196">
        <f>IFERROR(VLOOKUP($A196, CDS3Y_bbg!E$5:F$241,2), -1)</f>
        <v>56</v>
      </c>
      <c r="G196">
        <f>IFERROR(VLOOKUP($A196, CDS3Y_bbg!F$5:G$241,2), -1)</f>
        <v>40360</v>
      </c>
      <c r="H196">
        <f>IFERROR(VLOOKUP($A196, CDS3Y_bbg!G$5:H$241,2), -1)</f>
        <v>-1</v>
      </c>
      <c r="I196">
        <f>IFERROR(VLOOKUP($A196, CDS3Y_bbg!H$5:I$241,2), -1)</f>
        <v>44834</v>
      </c>
      <c r="J196">
        <f>IFERROR(VLOOKUP($A196, CDS3Y_bbg!I$5:J$241,2), -1)</f>
        <v>138.37700000000001</v>
      </c>
      <c r="K196">
        <f>IFERROR(VLOOKUP($A196, CDS3Y_bbg!J$5:K$241,2), -1)</f>
        <v>41819</v>
      </c>
      <c r="L196">
        <f>IFERROR(VLOOKUP($A196, CDS3Y_bbg!K$5:L$241,2), -1)</f>
        <v>-1</v>
      </c>
      <c r="M196">
        <f>IFERROR(VLOOKUP($A196, CDS3Y_bbg!L$5:M$241,2), -1)</f>
        <v>40469</v>
      </c>
      <c r="N196">
        <f>IFERROR(VLOOKUP($A196, CDS3Y_bbg!M$5:N$241,2), -1)</f>
        <v>-1</v>
      </c>
      <c r="O196">
        <f>IFERROR(VLOOKUP($A196, CDS3Y_bbg!N$5:O$241,2), -1)</f>
        <v>40289</v>
      </c>
      <c r="P196">
        <f>IFERROR(VLOOKUP($A196, CDS3Y_bbg!O$5:P$241,2), -1)</f>
        <v>-1</v>
      </c>
      <c r="Q196">
        <f>IFERROR(VLOOKUP($A196, CDS3Y_bbg!P$5:Q$241,2), -1)</f>
        <v>44377</v>
      </c>
      <c r="R196">
        <f>IFERROR(VLOOKUP($A196, CDS3Y_bbg!Q$5:R$241,2), -1)</f>
        <v>106.794</v>
      </c>
      <c r="S196">
        <f>IFERROR(VLOOKUP($A196, CDS3Y_bbg!R$5:S$241,2), -1)</f>
        <v>43337</v>
      </c>
      <c r="T196">
        <f>IFERROR(VLOOKUP($A196, CDS3Y_bbg!S$5:T$241,2), -1)</f>
        <v>53.704999999999998</v>
      </c>
      <c r="U196">
        <f>IFERROR(VLOOKUP($A196, CDS3Y_bbg!T$5:U$241,2), -1)</f>
        <v>42062</v>
      </c>
      <c r="V196">
        <f>IFERROR(VLOOKUP($A196, CDS3Y_bbg!U$5:V$241,2), -1)</f>
        <v>-1</v>
      </c>
      <c r="W196">
        <f>IFERROR(VLOOKUP($A196, CDS3Y_bbg!V$5:W$241,2), -1)</f>
        <v>42283</v>
      </c>
      <c r="X196">
        <f>IFERROR(VLOOKUP($A196, CDS3Y_bbg!W$5:X$241,2), -1)</f>
        <v>-1</v>
      </c>
      <c r="Y196">
        <f>IFERROR(VLOOKUP($A196, CDS3Y_bbg!X$5:Y$241,2), -1)</f>
        <v>44468</v>
      </c>
      <c r="Z196">
        <f>IFERROR(VLOOKUP($A196, CDS3Y_bbg!Y$5:Z$241,2), -1)</f>
        <v>221.74600000000001</v>
      </c>
      <c r="AA196">
        <f>IFERROR(VLOOKUP($A196, CDS3Y_bbg!Z$5:AA$241,2), -1)</f>
        <v>40481</v>
      </c>
      <c r="AB196">
        <f>IFERROR(VLOOKUP($A196, CDS3Y_bbg!AA$5:AB$241,2), -1)</f>
        <v>-1</v>
      </c>
      <c r="AC196">
        <f>IFERROR(VLOOKUP($A196, CDS3Y_bbg!AB$5:AC$241,2), -1)</f>
        <v>42676</v>
      </c>
      <c r="AD196">
        <f>IFERROR(VLOOKUP($A196, CDS3Y_bbg!AC$5:AD$241,2), -1)</f>
        <v>187.536</v>
      </c>
      <c r="AE196">
        <f>IFERROR(VLOOKUP($A196, CDS3Y_bbg!AD$5:AE$241,2), -1)</f>
        <v>41149</v>
      </c>
      <c r="AF196">
        <f>IFERROR(VLOOKUP($A196, CDS3Y_bbg!AE$5:AF$241,2), -1)</f>
        <v>-1</v>
      </c>
      <c r="AG196">
        <f>IFERROR(VLOOKUP($A196, CDS3Y_bbg!AF$5:AG$241,2), -1)</f>
        <v>42004</v>
      </c>
      <c r="AH196">
        <f>IFERROR(VLOOKUP($A196, CDS3Y_bbg!AG$5:AH$241,2), -1)</f>
        <v>10.653</v>
      </c>
      <c r="AI196">
        <f>IFERROR(VLOOKUP($A196, CDS3Y_bbg!AH$5:AI$241,2), -1)</f>
        <v>-1</v>
      </c>
      <c r="AJ196">
        <f>IFERROR(VLOOKUP($A196, CDS3Y_bbg!AI$5:AJ$241,2), -1)</f>
        <v>-1</v>
      </c>
      <c r="AK196">
        <f>IFERROR(VLOOKUP($A196, CDS3Y_bbg!AJ$5:AK$241,2), -1)</f>
        <v>-1</v>
      </c>
      <c r="AL196">
        <f>IFERROR(VLOOKUP($A196, CDS3Y_bbg!AK$5:AL$241,2), -1)</f>
        <v>-1</v>
      </c>
      <c r="AM196">
        <f>IFERROR(VLOOKUP($A196, CDS3Y_bbg!AL$5:AM$241,2), -1)</f>
        <v>-1</v>
      </c>
      <c r="AN196">
        <f>IFERROR(VLOOKUP($A196, CDS3Y_bbg!AM$5:AN$241,2), -1)</f>
        <v>-1</v>
      </c>
      <c r="AO196">
        <f>IFERROR(VLOOKUP($A196, CDS3Y_bbg!AN$5:AO$241,2), -1)</f>
        <v>43424</v>
      </c>
      <c r="AP196">
        <f>IFERROR(VLOOKUP($A196, CDS3Y_bbg!AO$5:AP$241,2), -1)</f>
        <v>-1</v>
      </c>
      <c r="AQ196">
        <f>IFERROR(VLOOKUP($A196, CDS3Y_bbg!AP$5:AQ$241,2), -1)</f>
        <v>44625</v>
      </c>
      <c r="AR196">
        <f>IFERROR(VLOOKUP($A196, CDS3Y_bbg!AQ$5:AR$241,2), -1)</f>
        <v>25.163</v>
      </c>
      <c r="AS196">
        <f>IFERROR(VLOOKUP($A196, CDS3Y_bbg!AR$5:AS$241,2), -1)</f>
        <v>44626</v>
      </c>
      <c r="AT196">
        <f>IFERROR(VLOOKUP($A196, CDS3Y_bbg!AS$5:AT$241,2), -1)</f>
        <v>9.4459999999999997</v>
      </c>
      <c r="AU196">
        <f>IFERROR(VLOOKUP($A196, CDS3Y_bbg!AT$5:AU$241,2), -1)</f>
        <v>-1</v>
      </c>
      <c r="AV196">
        <f>IFERROR(VLOOKUP($A196, CDS3Y_bbg!AU$5:AV$241,2), -1)</f>
        <v>-1</v>
      </c>
      <c r="AW196">
        <f>IFERROR(VLOOKUP($A196, CDS3Y_bbg!AV$5:AW$241,2), -1)</f>
        <v>41863</v>
      </c>
      <c r="AX196">
        <f>IFERROR(VLOOKUP($A196, CDS3Y_bbg!AW$5:AX$241,2), -1)</f>
        <v>-1</v>
      </c>
      <c r="AY196">
        <f>IFERROR(VLOOKUP($A196, CDS3Y_bbg!AX$5:AY$241,2), -1)</f>
        <v>43402</v>
      </c>
      <c r="AZ196">
        <f>IFERROR(VLOOKUP($A196, CDS3Y_bbg!AY$5:AZ$241,2), -1)</f>
        <v>92.448999999999998</v>
      </c>
      <c r="BA196">
        <f>IFERROR(VLOOKUP($A196, CDS3Y_bbg!AZ$5:BA$241,2), -1)</f>
        <v>-1</v>
      </c>
      <c r="BB196">
        <f>IFERROR(VLOOKUP($A196, CDS3Y_bbg!BA$5:BB$241,2), -1)</f>
        <v>-1</v>
      </c>
      <c r="BC196">
        <f>IFERROR(VLOOKUP($A196, CDS3Y_bbg!BB$5:BC$241,2), -1)</f>
        <v>41722</v>
      </c>
      <c r="BD196">
        <f>IFERROR(VLOOKUP($A196, CDS3Y_bbg!BC$5:BD$241,2), -1)</f>
        <v>-1</v>
      </c>
      <c r="BE196">
        <f>IFERROR(VLOOKUP($A196, CDS3Y_bbg!BD$5:BE$241,2), -1)</f>
        <v>-1</v>
      </c>
      <c r="BF196">
        <f>IFERROR(VLOOKUP($A196, CDS3Y_bbg!BE$5:BF$241,2), -1)</f>
        <v>-1</v>
      </c>
      <c r="BG196">
        <f>IFERROR(VLOOKUP($A196, CDS3Y_bbg!BF$5:BG$241,2), -1)</f>
        <v>-1</v>
      </c>
      <c r="BH196">
        <f>IFERROR(VLOOKUP($A196, CDS3Y_bbg!BG$5:BH$241,2), -1)</f>
        <v>-1</v>
      </c>
      <c r="BI196">
        <f>IFERROR(VLOOKUP($A196, CDS3Y_bbg!BH$5:BI$241,2), -1)</f>
        <v>43424</v>
      </c>
      <c r="BJ196">
        <f>IFERROR(VLOOKUP($A196, CDS3Y_bbg!BI$5:BJ$241,2), -1)</f>
        <v>92.42</v>
      </c>
      <c r="BK196">
        <f>IFERROR(VLOOKUP($A196, CDS3Y_bbg!BJ$5:BK$241,2), -1)</f>
        <v>-1</v>
      </c>
      <c r="BL196">
        <f>IFERROR(VLOOKUP($A196, CDS3Y_bbg!BK$5:BL$241,2), -1)</f>
        <v>-1</v>
      </c>
      <c r="BM196">
        <f>IFERROR(VLOOKUP($A196, CDS3Y_bbg!BL$5:BM$241,2), -1)</f>
        <v>43424</v>
      </c>
      <c r="BN196">
        <f>IFERROR(VLOOKUP($A196, CDS3Y_bbg!BM$5:BN$241,2), -1)</f>
        <v>65.963999999999999</v>
      </c>
      <c r="BO196">
        <f>IFERROR(VLOOKUP($A196, CDS3Y_bbg!BN$5:BO$241,2), -1)</f>
        <v>43426</v>
      </c>
      <c r="BP196">
        <f>IFERROR(VLOOKUP($A196, CDS3Y_bbg!BO$5:BP$241,2), -1)</f>
        <v>6.5140000000000002</v>
      </c>
      <c r="BQ196">
        <f>IFERROR(VLOOKUP($A196, CDS3Y_bbg!BP$5:BQ$241,2), -1)</f>
        <v>-1</v>
      </c>
      <c r="BR196">
        <f>IFERROR(VLOOKUP($A196, CDS3Y_bbg!BQ$5:BR$241,2), -1)</f>
        <v>-1</v>
      </c>
      <c r="BS196">
        <f>IFERROR(VLOOKUP($A196, CDS3Y_bbg!BR$5:BS$241,2), -1)</f>
        <v>43426</v>
      </c>
      <c r="BT196">
        <f>IFERROR(VLOOKUP($A196, CDS3Y_bbg!BS$5:BT$241,2), -1)</f>
        <v>9.3960000000000008</v>
      </c>
      <c r="BU196">
        <f>IFERROR(VLOOKUP($A196, CDS3Y_bbg!BT$5:BU$241,2), -1)</f>
        <v>-1</v>
      </c>
      <c r="BV196">
        <f>IFERROR(VLOOKUP($A196, CDS3Y_bbg!BU$5:BV$241,2), -1)</f>
        <v>-1</v>
      </c>
      <c r="BW196">
        <f>IFERROR(VLOOKUP($A196, CDS3Y_bbg!BV$5:BW$241,2), -1)</f>
        <v>41915</v>
      </c>
      <c r="BX196">
        <f>IFERROR(VLOOKUP($A196, CDS3Y_bbg!BW$5:BX$241,2), -1)</f>
        <v>-1</v>
      </c>
      <c r="BY196">
        <f>IFERROR(VLOOKUP($A196, CDS3Y_bbg!BX$5:BY$241,2), -1)</f>
        <v>-1</v>
      </c>
      <c r="BZ196">
        <f>IFERROR(VLOOKUP($A196, CDS3Y_bbg!BY$5:BZ$241,2), -1)</f>
        <v>-1</v>
      </c>
      <c r="CA196">
        <f>IFERROR(VLOOKUP($A196, CDS3Y_bbg!BZ$5:CA$241,2), -1)</f>
        <v>41911</v>
      </c>
      <c r="CB196">
        <f>IFERROR(VLOOKUP($A196, CDS3Y_bbg!CA$5:CB$241,2), -1)</f>
        <v>-1</v>
      </c>
      <c r="CC196">
        <f>IFERROR(VLOOKUP($A196, CDS3Y_bbg!CB$5:CC$241,2), -1)</f>
        <v>41912</v>
      </c>
      <c r="CD196">
        <f>IFERROR(VLOOKUP($A196, CDS3Y_bbg!CC$5:CD$241,2), -1)</f>
        <v>-1</v>
      </c>
      <c r="CE196">
        <f>IFERROR(VLOOKUP($A196, CDS3Y_bbg!CD$5:CE$241,2), -1)</f>
        <v>43332</v>
      </c>
      <c r="CF196">
        <f>IFERROR(VLOOKUP($A196, CDS3Y_bbg!CE$5:CF$241,2), -1)</f>
        <v>26.177</v>
      </c>
      <c r="CG196">
        <f>IFERROR(VLOOKUP($A196, CDS3Y_bbg!CF$5:CG$241,2), -1)</f>
        <v>41893</v>
      </c>
      <c r="CH196">
        <f>IFERROR(VLOOKUP($A196, CDS3Y_bbg!CG$5:CH$241,2), -1)</f>
        <v>-1</v>
      </c>
      <c r="CI196">
        <f>IFERROR(VLOOKUP($A196, CDS3Y_bbg!CH$5:CI$241,2), -1)</f>
        <v>-1</v>
      </c>
      <c r="CJ196">
        <f>IFERROR(VLOOKUP($A196, CDS3Y_bbg!CI$5:CJ$241,2), -1)</f>
        <v>-1</v>
      </c>
      <c r="CK196">
        <f>IFERROR(VLOOKUP($A196, CDS3Y_bbg!CJ$5:CK$241,2), -1)</f>
        <v>41844</v>
      </c>
      <c r="CL196">
        <f>IFERROR(VLOOKUP($A196, CDS3Y_bbg!CK$5:CL$241,2), -1)</f>
        <v>-1</v>
      </c>
      <c r="CM196">
        <f>IFERROR(VLOOKUP($A196, CDS3Y_bbg!CL$5:CM$241,2), -1)</f>
        <v>-1</v>
      </c>
      <c r="CN196">
        <f>IFERROR(VLOOKUP($A196, CDS3Y_bbg!CM$5:CN$241,2), -1)</f>
        <v>-1</v>
      </c>
    </row>
    <row r="197" spans="1:92" x14ac:dyDescent="0.25">
      <c r="A197" s="1">
        <v>42489</v>
      </c>
      <c r="B197">
        <f>IFERROR(VLOOKUP($A197, CDS3Y_bbg!A$5:B$241,2), -1)</f>
        <v>220.483</v>
      </c>
      <c r="C197">
        <f>IFERROR(VLOOKUP($A197, CDS3Y_bbg!B$5:C$241,2), -1)</f>
        <v>41831</v>
      </c>
      <c r="D197">
        <f>IFERROR(VLOOKUP($A197, CDS3Y_bbg!C$5:D$241,2), -1)</f>
        <v>-1</v>
      </c>
      <c r="E197">
        <f>IFERROR(VLOOKUP($A197, CDS3Y_bbg!D$5:E$241,2), -1)</f>
        <v>44895</v>
      </c>
      <c r="F197">
        <f>IFERROR(VLOOKUP($A197, CDS3Y_bbg!E$5:F$241,2), -1)</f>
        <v>59.167000000000002</v>
      </c>
      <c r="G197">
        <f>IFERROR(VLOOKUP($A197, CDS3Y_bbg!F$5:G$241,2), -1)</f>
        <v>40360</v>
      </c>
      <c r="H197">
        <f>IFERROR(VLOOKUP($A197, CDS3Y_bbg!G$5:H$241,2), -1)</f>
        <v>-1</v>
      </c>
      <c r="I197">
        <f>IFERROR(VLOOKUP($A197, CDS3Y_bbg!H$5:I$241,2), -1)</f>
        <v>44834</v>
      </c>
      <c r="J197">
        <f>IFERROR(VLOOKUP($A197, CDS3Y_bbg!I$5:J$241,2), -1)</f>
        <v>144.06299999999999</v>
      </c>
      <c r="K197">
        <f>IFERROR(VLOOKUP($A197, CDS3Y_bbg!J$5:K$241,2), -1)</f>
        <v>41819</v>
      </c>
      <c r="L197">
        <f>IFERROR(VLOOKUP($A197, CDS3Y_bbg!K$5:L$241,2), -1)</f>
        <v>-1</v>
      </c>
      <c r="M197">
        <f>IFERROR(VLOOKUP($A197, CDS3Y_bbg!L$5:M$241,2), -1)</f>
        <v>40469</v>
      </c>
      <c r="N197">
        <f>IFERROR(VLOOKUP($A197, CDS3Y_bbg!M$5:N$241,2), -1)</f>
        <v>-1</v>
      </c>
      <c r="O197">
        <f>IFERROR(VLOOKUP($A197, CDS3Y_bbg!N$5:O$241,2), -1)</f>
        <v>40289</v>
      </c>
      <c r="P197">
        <f>IFERROR(VLOOKUP($A197, CDS3Y_bbg!O$5:P$241,2), -1)</f>
        <v>-1</v>
      </c>
      <c r="Q197">
        <f>IFERROR(VLOOKUP($A197, CDS3Y_bbg!P$5:Q$241,2), -1)</f>
        <v>44377</v>
      </c>
      <c r="R197">
        <f>IFERROR(VLOOKUP($A197, CDS3Y_bbg!Q$5:R$241,2), -1)</f>
        <v>106.295</v>
      </c>
      <c r="S197">
        <f>IFERROR(VLOOKUP($A197, CDS3Y_bbg!R$5:S$241,2), -1)</f>
        <v>43337</v>
      </c>
      <c r="T197">
        <f>IFERROR(VLOOKUP($A197, CDS3Y_bbg!S$5:T$241,2), -1)</f>
        <v>53.704999999999998</v>
      </c>
      <c r="U197">
        <f>IFERROR(VLOOKUP($A197, CDS3Y_bbg!T$5:U$241,2), -1)</f>
        <v>42062</v>
      </c>
      <c r="V197">
        <f>IFERROR(VLOOKUP($A197, CDS3Y_bbg!U$5:V$241,2), -1)</f>
        <v>-1</v>
      </c>
      <c r="W197">
        <f>IFERROR(VLOOKUP($A197, CDS3Y_bbg!V$5:W$241,2), -1)</f>
        <v>42283</v>
      </c>
      <c r="X197">
        <f>IFERROR(VLOOKUP($A197, CDS3Y_bbg!W$5:X$241,2), -1)</f>
        <v>-1</v>
      </c>
      <c r="Y197">
        <f>IFERROR(VLOOKUP($A197, CDS3Y_bbg!X$5:Y$241,2), -1)</f>
        <v>44468</v>
      </c>
      <c r="Z197">
        <f>IFERROR(VLOOKUP($A197, CDS3Y_bbg!Y$5:Z$241,2), -1)</f>
        <v>210.78800000000001</v>
      </c>
      <c r="AA197">
        <f>IFERROR(VLOOKUP($A197, CDS3Y_bbg!Z$5:AA$241,2), -1)</f>
        <v>40481</v>
      </c>
      <c r="AB197">
        <f>IFERROR(VLOOKUP($A197, CDS3Y_bbg!AA$5:AB$241,2), -1)</f>
        <v>-1</v>
      </c>
      <c r="AC197">
        <f>IFERROR(VLOOKUP($A197, CDS3Y_bbg!AB$5:AC$241,2), -1)</f>
        <v>42676</v>
      </c>
      <c r="AD197">
        <f>IFERROR(VLOOKUP($A197, CDS3Y_bbg!AC$5:AD$241,2), -1)</f>
        <v>162.12299999999999</v>
      </c>
      <c r="AE197">
        <f>IFERROR(VLOOKUP($A197, CDS3Y_bbg!AD$5:AE$241,2), -1)</f>
        <v>41149</v>
      </c>
      <c r="AF197">
        <f>IFERROR(VLOOKUP($A197, CDS3Y_bbg!AE$5:AF$241,2), -1)</f>
        <v>-1</v>
      </c>
      <c r="AG197">
        <f>IFERROR(VLOOKUP($A197, CDS3Y_bbg!AF$5:AG$241,2), -1)</f>
        <v>42004</v>
      </c>
      <c r="AH197">
        <f>IFERROR(VLOOKUP($A197, CDS3Y_bbg!AG$5:AH$241,2), -1)</f>
        <v>10.653</v>
      </c>
      <c r="AI197">
        <f>IFERROR(VLOOKUP($A197, CDS3Y_bbg!AH$5:AI$241,2), -1)</f>
        <v>-1</v>
      </c>
      <c r="AJ197">
        <f>IFERROR(VLOOKUP($A197, CDS3Y_bbg!AI$5:AJ$241,2), -1)</f>
        <v>-1</v>
      </c>
      <c r="AK197">
        <f>IFERROR(VLOOKUP($A197, CDS3Y_bbg!AJ$5:AK$241,2), -1)</f>
        <v>-1</v>
      </c>
      <c r="AL197">
        <f>IFERROR(VLOOKUP($A197, CDS3Y_bbg!AK$5:AL$241,2), -1)</f>
        <v>-1</v>
      </c>
      <c r="AM197">
        <f>IFERROR(VLOOKUP($A197, CDS3Y_bbg!AL$5:AM$241,2), -1)</f>
        <v>-1</v>
      </c>
      <c r="AN197">
        <f>IFERROR(VLOOKUP($A197, CDS3Y_bbg!AM$5:AN$241,2), -1)</f>
        <v>-1</v>
      </c>
      <c r="AO197">
        <f>IFERROR(VLOOKUP($A197, CDS3Y_bbg!AN$5:AO$241,2), -1)</f>
        <v>43424</v>
      </c>
      <c r="AP197">
        <f>IFERROR(VLOOKUP($A197, CDS3Y_bbg!AO$5:AP$241,2), -1)</f>
        <v>-1</v>
      </c>
      <c r="AQ197">
        <f>IFERROR(VLOOKUP($A197, CDS3Y_bbg!AP$5:AQ$241,2), -1)</f>
        <v>44625</v>
      </c>
      <c r="AR197">
        <f>IFERROR(VLOOKUP($A197, CDS3Y_bbg!AQ$5:AR$241,2), -1)</f>
        <v>25.163</v>
      </c>
      <c r="AS197">
        <f>IFERROR(VLOOKUP($A197, CDS3Y_bbg!AR$5:AS$241,2), -1)</f>
        <v>44626</v>
      </c>
      <c r="AT197">
        <f>IFERROR(VLOOKUP($A197, CDS3Y_bbg!AS$5:AT$241,2), -1)</f>
        <v>9.4459999999999997</v>
      </c>
      <c r="AU197">
        <f>IFERROR(VLOOKUP($A197, CDS3Y_bbg!AT$5:AU$241,2), -1)</f>
        <v>-1</v>
      </c>
      <c r="AV197">
        <f>IFERROR(VLOOKUP($A197, CDS3Y_bbg!AU$5:AV$241,2), -1)</f>
        <v>-1</v>
      </c>
      <c r="AW197">
        <f>IFERROR(VLOOKUP($A197, CDS3Y_bbg!AV$5:AW$241,2), -1)</f>
        <v>41863</v>
      </c>
      <c r="AX197">
        <f>IFERROR(VLOOKUP($A197, CDS3Y_bbg!AW$5:AX$241,2), -1)</f>
        <v>-1</v>
      </c>
      <c r="AY197">
        <f>IFERROR(VLOOKUP($A197, CDS3Y_bbg!AX$5:AY$241,2), -1)</f>
        <v>43402</v>
      </c>
      <c r="AZ197">
        <f>IFERROR(VLOOKUP($A197, CDS3Y_bbg!AY$5:AZ$241,2), -1)</f>
        <v>92.361999999999995</v>
      </c>
      <c r="BA197">
        <f>IFERROR(VLOOKUP($A197, CDS3Y_bbg!AZ$5:BA$241,2), -1)</f>
        <v>-1</v>
      </c>
      <c r="BB197">
        <f>IFERROR(VLOOKUP($A197, CDS3Y_bbg!BA$5:BB$241,2), -1)</f>
        <v>-1</v>
      </c>
      <c r="BC197">
        <f>IFERROR(VLOOKUP($A197, CDS3Y_bbg!BB$5:BC$241,2), -1)</f>
        <v>41722</v>
      </c>
      <c r="BD197">
        <f>IFERROR(VLOOKUP($A197, CDS3Y_bbg!BC$5:BD$241,2), -1)</f>
        <v>-1</v>
      </c>
      <c r="BE197">
        <f>IFERROR(VLOOKUP($A197, CDS3Y_bbg!BD$5:BE$241,2), -1)</f>
        <v>-1</v>
      </c>
      <c r="BF197">
        <f>IFERROR(VLOOKUP($A197, CDS3Y_bbg!BE$5:BF$241,2), -1)</f>
        <v>-1</v>
      </c>
      <c r="BG197">
        <f>IFERROR(VLOOKUP($A197, CDS3Y_bbg!BF$5:BG$241,2), -1)</f>
        <v>-1</v>
      </c>
      <c r="BH197">
        <f>IFERROR(VLOOKUP($A197, CDS3Y_bbg!BG$5:BH$241,2), -1)</f>
        <v>-1</v>
      </c>
      <c r="BI197">
        <f>IFERROR(VLOOKUP($A197, CDS3Y_bbg!BH$5:BI$241,2), -1)</f>
        <v>43424</v>
      </c>
      <c r="BJ197">
        <f>IFERROR(VLOOKUP($A197, CDS3Y_bbg!BI$5:BJ$241,2), -1)</f>
        <v>92.42</v>
      </c>
      <c r="BK197">
        <f>IFERROR(VLOOKUP($A197, CDS3Y_bbg!BJ$5:BK$241,2), -1)</f>
        <v>-1</v>
      </c>
      <c r="BL197">
        <f>IFERROR(VLOOKUP($A197, CDS3Y_bbg!BK$5:BL$241,2), -1)</f>
        <v>-1</v>
      </c>
      <c r="BM197">
        <f>IFERROR(VLOOKUP($A197, CDS3Y_bbg!BL$5:BM$241,2), -1)</f>
        <v>43424</v>
      </c>
      <c r="BN197">
        <f>IFERROR(VLOOKUP($A197, CDS3Y_bbg!BM$5:BN$241,2), -1)</f>
        <v>65.963999999999999</v>
      </c>
      <c r="BO197">
        <f>IFERROR(VLOOKUP($A197, CDS3Y_bbg!BN$5:BO$241,2), -1)</f>
        <v>43426</v>
      </c>
      <c r="BP197">
        <f>IFERROR(VLOOKUP($A197, CDS3Y_bbg!BO$5:BP$241,2), -1)</f>
        <v>6.5140000000000002</v>
      </c>
      <c r="BQ197">
        <f>IFERROR(VLOOKUP($A197, CDS3Y_bbg!BP$5:BQ$241,2), -1)</f>
        <v>-1</v>
      </c>
      <c r="BR197">
        <f>IFERROR(VLOOKUP($A197, CDS3Y_bbg!BQ$5:BR$241,2), -1)</f>
        <v>-1</v>
      </c>
      <c r="BS197">
        <f>IFERROR(VLOOKUP($A197, CDS3Y_bbg!BR$5:BS$241,2), -1)</f>
        <v>43426</v>
      </c>
      <c r="BT197">
        <f>IFERROR(VLOOKUP($A197, CDS3Y_bbg!BS$5:BT$241,2), -1)</f>
        <v>9.3960000000000008</v>
      </c>
      <c r="BU197">
        <f>IFERROR(VLOOKUP($A197, CDS3Y_bbg!BT$5:BU$241,2), -1)</f>
        <v>-1</v>
      </c>
      <c r="BV197">
        <f>IFERROR(VLOOKUP($A197, CDS3Y_bbg!BU$5:BV$241,2), -1)</f>
        <v>-1</v>
      </c>
      <c r="BW197">
        <f>IFERROR(VLOOKUP($A197, CDS3Y_bbg!BV$5:BW$241,2), -1)</f>
        <v>41915</v>
      </c>
      <c r="BX197">
        <f>IFERROR(VLOOKUP($A197, CDS3Y_bbg!BW$5:BX$241,2), -1)</f>
        <v>-1</v>
      </c>
      <c r="BY197">
        <f>IFERROR(VLOOKUP($A197, CDS3Y_bbg!BX$5:BY$241,2), -1)</f>
        <v>-1</v>
      </c>
      <c r="BZ197">
        <f>IFERROR(VLOOKUP($A197, CDS3Y_bbg!BY$5:BZ$241,2), -1)</f>
        <v>-1</v>
      </c>
      <c r="CA197">
        <f>IFERROR(VLOOKUP($A197, CDS3Y_bbg!BZ$5:CA$241,2), -1)</f>
        <v>41911</v>
      </c>
      <c r="CB197">
        <f>IFERROR(VLOOKUP($A197, CDS3Y_bbg!CA$5:CB$241,2), -1)</f>
        <v>-1</v>
      </c>
      <c r="CC197">
        <f>IFERROR(VLOOKUP($A197, CDS3Y_bbg!CB$5:CC$241,2), -1)</f>
        <v>41912</v>
      </c>
      <c r="CD197">
        <f>IFERROR(VLOOKUP($A197, CDS3Y_bbg!CC$5:CD$241,2), -1)</f>
        <v>-1</v>
      </c>
      <c r="CE197">
        <f>IFERROR(VLOOKUP($A197, CDS3Y_bbg!CD$5:CE$241,2), -1)</f>
        <v>43332</v>
      </c>
      <c r="CF197">
        <f>IFERROR(VLOOKUP($A197, CDS3Y_bbg!CE$5:CF$241,2), -1)</f>
        <v>26.177</v>
      </c>
      <c r="CG197">
        <f>IFERROR(VLOOKUP($A197, CDS3Y_bbg!CF$5:CG$241,2), -1)</f>
        <v>41893</v>
      </c>
      <c r="CH197">
        <f>IFERROR(VLOOKUP($A197, CDS3Y_bbg!CG$5:CH$241,2), -1)</f>
        <v>-1</v>
      </c>
      <c r="CI197">
        <f>IFERROR(VLOOKUP($A197, CDS3Y_bbg!CH$5:CI$241,2), -1)</f>
        <v>-1</v>
      </c>
      <c r="CJ197">
        <f>IFERROR(VLOOKUP($A197, CDS3Y_bbg!CI$5:CJ$241,2), -1)</f>
        <v>-1</v>
      </c>
      <c r="CK197">
        <f>IFERROR(VLOOKUP($A197, CDS3Y_bbg!CJ$5:CK$241,2), -1)</f>
        <v>41844</v>
      </c>
      <c r="CL197">
        <f>IFERROR(VLOOKUP($A197, CDS3Y_bbg!CK$5:CL$241,2), -1)</f>
        <v>-1</v>
      </c>
      <c r="CM197">
        <f>IFERROR(VLOOKUP($A197, CDS3Y_bbg!CL$5:CM$241,2), -1)</f>
        <v>-1</v>
      </c>
      <c r="CN197">
        <f>IFERROR(VLOOKUP($A197, CDS3Y_bbg!CM$5:CN$241,2), -1)</f>
        <v>-1</v>
      </c>
    </row>
    <row r="198" spans="1:92" x14ac:dyDescent="0.25">
      <c r="A198" s="1">
        <v>42521</v>
      </c>
      <c r="B198">
        <f>IFERROR(VLOOKUP($A198, CDS3Y_bbg!A$5:B$241,2), -1)</f>
        <v>235.88800000000001</v>
      </c>
      <c r="C198">
        <f>IFERROR(VLOOKUP($A198, CDS3Y_bbg!B$5:C$241,2), -1)</f>
        <v>41831</v>
      </c>
      <c r="D198">
        <f>IFERROR(VLOOKUP($A198, CDS3Y_bbg!C$5:D$241,2), -1)</f>
        <v>-1</v>
      </c>
      <c r="E198">
        <f>IFERROR(VLOOKUP($A198, CDS3Y_bbg!D$5:E$241,2), -1)</f>
        <v>44895</v>
      </c>
      <c r="F198">
        <f>IFERROR(VLOOKUP($A198, CDS3Y_bbg!E$5:F$241,2), -1)</f>
        <v>73.057000000000002</v>
      </c>
      <c r="G198">
        <f>IFERROR(VLOOKUP($A198, CDS3Y_bbg!F$5:G$241,2), -1)</f>
        <v>40360</v>
      </c>
      <c r="H198">
        <f>IFERROR(VLOOKUP($A198, CDS3Y_bbg!G$5:H$241,2), -1)</f>
        <v>-1</v>
      </c>
      <c r="I198">
        <f>IFERROR(VLOOKUP($A198, CDS3Y_bbg!H$5:I$241,2), -1)</f>
        <v>44834</v>
      </c>
      <c r="J198">
        <f>IFERROR(VLOOKUP($A198, CDS3Y_bbg!I$5:J$241,2), -1)</f>
        <v>156.79499999999999</v>
      </c>
      <c r="K198">
        <f>IFERROR(VLOOKUP($A198, CDS3Y_bbg!J$5:K$241,2), -1)</f>
        <v>41819</v>
      </c>
      <c r="L198">
        <f>IFERROR(VLOOKUP($A198, CDS3Y_bbg!K$5:L$241,2), -1)</f>
        <v>-1</v>
      </c>
      <c r="M198">
        <f>IFERROR(VLOOKUP($A198, CDS3Y_bbg!L$5:M$241,2), -1)</f>
        <v>40469</v>
      </c>
      <c r="N198">
        <f>IFERROR(VLOOKUP($A198, CDS3Y_bbg!M$5:N$241,2), -1)</f>
        <v>-1</v>
      </c>
      <c r="O198">
        <f>IFERROR(VLOOKUP($A198, CDS3Y_bbg!N$5:O$241,2), -1)</f>
        <v>40289</v>
      </c>
      <c r="P198">
        <f>IFERROR(VLOOKUP($A198, CDS3Y_bbg!O$5:P$241,2), -1)</f>
        <v>-1</v>
      </c>
      <c r="Q198">
        <f>IFERROR(VLOOKUP($A198, CDS3Y_bbg!P$5:Q$241,2), -1)</f>
        <v>44377</v>
      </c>
      <c r="R198">
        <f>IFERROR(VLOOKUP($A198, CDS3Y_bbg!Q$5:R$241,2), -1)</f>
        <v>114.405</v>
      </c>
      <c r="S198">
        <f>IFERROR(VLOOKUP($A198, CDS3Y_bbg!R$5:S$241,2), -1)</f>
        <v>43337</v>
      </c>
      <c r="T198">
        <f>IFERROR(VLOOKUP($A198, CDS3Y_bbg!S$5:T$241,2), -1)</f>
        <v>53.704999999999998</v>
      </c>
      <c r="U198">
        <f>IFERROR(VLOOKUP($A198, CDS3Y_bbg!T$5:U$241,2), -1)</f>
        <v>42062</v>
      </c>
      <c r="V198">
        <f>IFERROR(VLOOKUP($A198, CDS3Y_bbg!U$5:V$241,2), -1)</f>
        <v>-1</v>
      </c>
      <c r="W198">
        <f>IFERROR(VLOOKUP($A198, CDS3Y_bbg!V$5:W$241,2), -1)</f>
        <v>42283</v>
      </c>
      <c r="X198">
        <f>IFERROR(VLOOKUP($A198, CDS3Y_bbg!W$5:X$241,2), -1)</f>
        <v>-1</v>
      </c>
      <c r="Y198">
        <f>IFERROR(VLOOKUP($A198, CDS3Y_bbg!X$5:Y$241,2), -1)</f>
        <v>44468</v>
      </c>
      <c r="Z198">
        <f>IFERROR(VLOOKUP($A198, CDS3Y_bbg!Y$5:Z$241,2), -1)</f>
        <v>248.49</v>
      </c>
      <c r="AA198">
        <f>IFERROR(VLOOKUP($A198, CDS3Y_bbg!Z$5:AA$241,2), -1)</f>
        <v>40481</v>
      </c>
      <c r="AB198">
        <f>IFERROR(VLOOKUP($A198, CDS3Y_bbg!AA$5:AB$241,2), -1)</f>
        <v>-1</v>
      </c>
      <c r="AC198">
        <f>IFERROR(VLOOKUP($A198, CDS3Y_bbg!AB$5:AC$241,2), -1)</f>
        <v>42676</v>
      </c>
      <c r="AD198">
        <f>IFERROR(VLOOKUP($A198, CDS3Y_bbg!AC$5:AD$241,2), -1)</f>
        <v>196.577</v>
      </c>
      <c r="AE198">
        <f>IFERROR(VLOOKUP($A198, CDS3Y_bbg!AD$5:AE$241,2), -1)</f>
        <v>41149</v>
      </c>
      <c r="AF198">
        <f>IFERROR(VLOOKUP($A198, CDS3Y_bbg!AE$5:AF$241,2), -1)</f>
        <v>-1</v>
      </c>
      <c r="AG198">
        <f>IFERROR(VLOOKUP($A198, CDS3Y_bbg!AF$5:AG$241,2), -1)</f>
        <v>42004</v>
      </c>
      <c r="AH198">
        <f>IFERROR(VLOOKUP($A198, CDS3Y_bbg!AG$5:AH$241,2), -1)</f>
        <v>10.653</v>
      </c>
      <c r="AI198">
        <f>IFERROR(VLOOKUP($A198, CDS3Y_bbg!AH$5:AI$241,2), -1)</f>
        <v>-1</v>
      </c>
      <c r="AJ198">
        <f>IFERROR(VLOOKUP($A198, CDS3Y_bbg!AI$5:AJ$241,2), -1)</f>
        <v>-1</v>
      </c>
      <c r="AK198">
        <f>IFERROR(VLOOKUP($A198, CDS3Y_bbg!AJ$5:AK$241,2), -1)</f>
        <v>-1</v>
      </c>
      <c r="AL198">
        <f>IFERROR(VLOOKUP($A198, CDS3Y_bbg!AK$5:AL$241,2), -1)</f>
        <v>-1</v>
      </c>
      <c r="AM198">
        <f>IFERROR(VLOOKUP($A198, CDS3Y_bbg!AL$5:AM$241,2), -1)</f>
        <v>-1</v>
      </c>
      <c r="AN198">
        <f>IFERROR(VLOOKUP($A198, CDS3Y_bbg!AM$5:AN$241,2), -1)</f>
        <v>-1</v>
      </c>
      <c r="AO198">
        <f>IFERROR(VLOOKUP($A198, CDS3Y_bbg!AN$5:AO$241,2), -1)</f>
        <v>43424</v>
      </c>
      <c r="AP198">
        <f>IFERROR(VLOOKUP($A198, CDS3Y_bbg!AO$5:AP$241,2), -1)</f>
        <v>-1</v>
      </c>
      <c r="AQ198">
        <f>IFERROR(VLOOKUP($A198, CDS3Y_bbg!AP$5:AQ$241,2), -1)</f>
        <v>44625</v>
      </c>
      <c r="AR198">
        <f>IFERROR(VLOOKUP($A198, CDS3Y_bbg!AQ$5:AR$241,2), -1)</f>
        <v>25.163</v>
      </c>
      <c r="AS198">
        <f>IFERROR(VLOOKUP($A198, CDS3Y_bbg!AR$5:AS$241,2), -1)</f>
        <v>44626</v>
      </c>
      <c r="AT198">
        <f>IFERROR(VLOOKUP($A198, CDS3Y_bbg!AS$5:AT$241,2), -1)</f>
        <v>9.4459999999999997</v>
      </c>
      <c r="AU198">
        <f>IFERROR(VLOOKUP($A198, CDS3Y_bbg!AT$5:AU$241,2), -1)</f>
        <v>-1</v>
      </c>
      <c r="AV198">
        <f>IFERROR(VLOOKUP($A198, CDS3Y_bbg!AU$5:AV$241,2), -1)</f>
        <v>-1</v>
      </c>
      <c r="AW198">
        <f>IFERROR(VLOOKUP($A198, CDS3Y_bbg!AV$5:AW$241,2), -1)</f>
        <v>41863</v>
      </c>
      <c r="AX198">
        <f>IFERROR(VLOOKUP($A198, CDS3Y_bbg!AW$5:AX$241,2), -1)</f>
        <v>-1</v>
      </c>
      <c r="AY198">
        <f>IFERROR(VLOOKUP($A198, CDS3Y_bbg!AX$5:AY$241,2), -1)</f>
        <v>43402</v>
      </c>
      <c r="AZ198">
        <f>IFERROR(VLOOKUP($A198, CDS3Y_bbg!AY$5:AZ$241,2), -1)</f>
        <v>93.826999999999998</v>
      </c>
      <c r="BA198">
        <f>IFERROR(VLOOKUP($A198, CDS3Y_bbg!AZ$5:BA$241,2), -1)</f>
        <v>-1</v>
      </c>
      <c r="BB198">
        <f>IFERROR(VLOOKUP($A198, CDS3Y_bbg!BA$5:BB$241,2), -1)</f>
        <v>-1</v>
      </c>
      <c r="BC198">
        <f>IFERROR(VLOOKUP($A198, CDS3Y_bbg!BB$5:BC$241,2), -1)</f>
        <v>41722</v>
      </c>
      <c r="BD198">
        <f>IFERROR(VLOOKUP($A198, CDS3Y_bbg!BC$5:BD$241,2), -1)</f>
        <v>-1</v>
      </c>
      <c r="BE198">
        <f>IFERROR(VLOOKUP($A198, CDS3Y_bbg!BD$5:BE$241,2), -1)</f>
        <v>-1</v>
      </c>
      <c r="BF198">
        <f>IFERROR(VLOOKUP($A198, CDS3Y_bbg!BE$5:BF$241,2), -1)</f>
        <v>-1</v>
      </c>
      <c r="BG198">
        <f>IFERROR(VLOOKUP($A198, CDS3Y_bbg!BF$5:BG$241,2), -1)</f>
        <v>-1</v>
      </c>
      <c r="BH198">
        <f>IFERROR(VLOOKUP($A198, CDS3Y_bbg!BG$5:BH$241,2), -1)</f>
        <v>-1</v>
      </c>
      <c r="BI198">
        <f>IFERROR(VLOOKUP($A198, CDS3Y_bbg!BH$5:BI$241,2), -1)</f>
        <v>43424</v>
      </c>
      <c r="BJ198">
        <f>IFERROR(VLOOKUP($A198, CDS3Y_bbg!BI$5:BJ$241,2), -1)</f>
        <v>92.42</v>
      </c>
      <c r="BK198">
        <f>IFERROR(VLOOKUP($A198, CDS3Y_bbg!BJ$5:BK$241,2), -1)</f>
        <v>-1</v>
      </c>
      <c r="BL198">
        <f>IFERROR(VLOOKUP($A198, CDS3Y_bbg!BK$5:BL$241,2), -1)</f>
        <v>-1</v>
      </c>
      <c r="BM198">
        <f>IFERROR(VLOOKUP($A198, CDS3Y_bbg!BL$5:BM$241,2), -1)</f>
        <v>43424</v>
      </c>
      <c r="BN198">
        <f>IFERROR(VLOOKUP($A198, CDS3Y_bbg!BM$5:BN$241,2), -1)</f>
        <v>65.963999999999999</v>
      </c>
      <c r="BO198">
        <f>IFERROR(VLOOKUP($A198, CDS3Y_bbg!BN$5:BO$241,2), -1)</f>
        <v>43426</v>
      </c>
      <c r="BP198">
        <f>IFERROR(VLOOKUP($A198, CDS3Y_bbg!BO$5:BP$241,2), -1)</f>
        <v>6.5140000000000002</v>
      </c>
      <c r="BQ198">
        <f>IFERROR(VLOOKUP($A198, CDS3Y_bbg!BP$5:BQ$241,2), -1)</f>
        <v>-1</v>
      </c>
      <c r="BR198">
        <f>IFERROR(VLOOKUP($A198, CDS3Y_bbg!BQ$5:BR$241,2), -1)</f>
        <v>-1</v>
      </c>
      <c r="BS198">
        <f>IFERROR(VLOOKUP($A198, CDS3Y_bbg!BR$5:BS$241,2), -1)</f>
        <v>43426</v>
      </c>
      <c r="BT198">
        <f>IFERROR(VLOOKUP($A198, CDS3Y_bbg!BS$5:BT$241,2), -1)</f>
        <v>9.3960000000000008</v>
      </c>
      <c r="BU198">
        <f>IFERROR(VLOOKUP($A198, CDS3Y_bbg!BT$5:BU$241,2), -1)</f>
        <v>-1</v>
      </c>
      <c r="BV198">
        <f>IFERROR(VLOOKUP($A198, CDS3Y_bbg!BU$5:BV$241,2), -1)</f>
        <v>-1</v>
      </c>
      <c r="BW198">
        <f>IFERROR(VLOOKUP($A198, CDS3Y_bbg!BV$5:BW$241,2), -1)</f>
        <v>41915</v>
      </c>
      <c r="BX198">
        <f>IFERROR(VLOOKUP($A198, CDS3Y_bbg!BW$5:BX$241,2), -1)</f>
        <v>-1</v>
      </c>
      <c r="BY198">
        <f>IFERROR(VLOOKUP($A198, CDS3Y_bbg!BX$5:BY$241,2), -1)</f>
        <v>-1</v>
      </c>
      <c r="BZ198">
        <f>IFERROR(VLOOKUP($A198, CDS3Y_bbg!BY$5:BZ$241,2), -1)</f>
        <v>-1</v>
      </c>
      <c r="CA198">
        <f>IFERROR(VLOOKUP($A198, CDS3Y_bbg!BZ$5:CA$241,2), -1)</f>
        <v>41911</v>
      </c>
      <c r="CB198">
        <f>IFERROR(VLOOKUP($A198, CDS3Y_bbg!CA$5:CB$241,2), -1)</f>
        <v>-1</v>
      </c>
      <c r="CC198">
        <f>IFERROR(VLOOKUP($A198, CDS3Y_bbg!CB$5:CC$241,2), -1)</f>
        <v>41912</v>
      </c>
      <c r="CD198">
        <f>IFERROR(VLOOKUP($A198, CDS3Y_bbg!CC$5:CD$241,2), -1)</f>
        <v>-1</v>
      </c>
      <c r="CE198">
        <f>IFERROR(VLOOKUP($A198, CDS3Y_bbg!CD$5:CE$241,2), -1)</f>
        <v>43332</v>
      </c>
      <c r="CF198">
        <f>IFERROR(VLOOKUP($A198, CDS3Y_bbg!CE$5:CF$241,2), -1)</f>
        <v>26.177</v>
      </c>
      <c r="CG198">
        <f>IFERROR(VLOOKUP($A198, CDS3Y_bbg!CF$5:CG$241,2), -1)</f>
        <v>41893</v>
      </c>
      <c r="CH198">
        <f>IFERROR(VLOOKUP($A198, CDS3Y_bbg!CG$5:CH$241,2), -1)</f>
        <v>-1</v>
      </c>
      <c r="CI198">
        <f>IFERROR(VLOOKUP($A198, CDS3Y_bbg!CH$5:CI$241,2), -1)</f>
        <v>-1</v>
      </c>
      <c r="CJ198">
        <f>IFERROR(VLOOKUP($A198, CDS3Y_bbg!CI$5:CJ$241,2), -1)</f>
        <v>-1</v>
      </c>
      <c r="CK198">
        <f>IFERROR(VLOOKUP($A198, CDS3Y_bbg!CJ$5:CK$241,2), -1)</f>
        <v>41844</v>
      </c>
      <c r="CL198">
        <f>IFERROR(VLOOKUP($A198, CDS3Y_bbg!CK$5:CL$241,2), -1)</f>
        <v>-1</v>
      </c>
      <c r="CM198">
        <f>IFERROR(VLOOKUP($A198, CDS3Y_bbg!CL$5:CM$241,2), -1)</f>
        <v>-1</v>
      </c>
      <c r="CN198">
        <f>IFERROR(VLOOKUP($A198, CDS3Y_bbg!CM$5:CN$241,2), -1)</f>
        <v>-1</v>
      </c>
    </row>
    <row r="199" spans="1:92" x14ac:dyDescent="0.25">
      <c r="A199" s="1">
        <v>42551</v>
      </c>
      <c r="B199">
        <f>IFERROR(VLOOKUP($A199, CDS3Y_bbg!A$5:B$241,2), -1)</f>
        <v>195.24700000000001</v>
      </c>
      <c r="C199">
        <f>IFERROR(VLOOKUP($A199, CDS3Y_bbg!B$5:C$241,2), -1)</f>
        <v>41831</v>
      </c>
      <c r="D199">
        <f>IFERROR(VLOOKUP($A199, CDS3Y_bbg!C$5:D$241,2), -1)</f>
        <v>-1</v>
      </c>
      <c r="E199">
        <f>IFERROR(VLOOKUP($A199, CDS3Y_bbg!D$5:E$241,2), -1)</f>
        <v>44895</v>
      </c>
      <c r="F199">
        <f>IFERROR(VLOOKUP($A199, CDS3Y_bbg!E$5:F$241,2), -1)</f>
        <v>61.027000000000001</v>
      </c>
      <c r="G199">
        <f>IFERROR(VLOOKUP($A199, CDS3Y_bbg!F$5:G$241,2), -1)</f>
        <v>40360</v>
      </c>
      <c r="H199">
        <f>IFERROR(VLOOKUP($A199, CDS3Y_bbg!G$5:H$241,2), -1)</f>
        <v>-1</v>
      </c>
      <c r="I199">
        <f>IFERROR(VLOOKUP($A199, CDS3Y_bbg!H$5:I$241,2), -1)</f>
        <v>44834</v>
      </c>
      <c r="J199">
        <f>IFERROR(VLOOKUP($A199, CDS3Y_bbg!I$5:J$241,2), -1)</f>
        <v>128.72399999999999</v>
      </c>
      <c r="K199">
        <f>IFERROR(VLOOKUP($A199, CDS3Y_bbg!J$5:K$241,2), -1)</f>
        <v>41819</v>
      </c>
      <c r="L199">
        <f>IFERROR(VLOOKUP($A199, CDS3Y_bbg!K$5:L$241,2), -1)</f>
        <v>-1</v>
      </c>
      <c r="M199">
        <f>IFERROR(VLOOKUP($A199, CDS3Y_bbg!L$5:M$241,2), -1)</f>
        <v>40469</v>
      </c>
      <c r="N199">
        <f>IFERROR(VLOOKUP($A199, CDS3Y_bbg!M$5:N$241,2), -1)</f>
        <v>-1</v>
      </c>
      <c r="O199">
        <f>IFERROR(VLOOKUP($A199, CDS3Y_bbg!N$5:O$241,2), -1)</f>
        <v>40289</v>
      </c>
      <c r="P199">
        <f>IFERROR(VLOOKUP($A199, CDS3Y_bbg!O$5:P$241,2), -1)</f>
        <v>-1</v>
      </c>
      <c r="Q199">
        <f>IFERROR(VLOOKUP($A199, CDS3Y_bbg!P$5:Q$241,2), -1)</f>
        <v>44377</v>
      </c>
      <c r="R199">
        <f>IFERROR(VLOOKUP($A199, CDS3Y_bbg!Q$5:R$241,2), -1)</f>
        <v>100.27200000000001</v>
      </c>
      <c r="S199">
        <f>IFERROR(VLOOKUP($A199, CDS3Y_bbg!R$5:S$241,2), -1)</f>
        <v>43337</v>
      </c>
      <c r="T199">
        <f>IFERROR(VLOOKUP($A199, CDS3Y_bbg!S$5:T$241,2), -1)</f>
        <v>53.704999999999998</v>
      </c>
      <c r="U199">
        <f>IFERROR(VLOOKUP($A199, CDS3Y_bbg!T$5:U$241,2), -1)</f>
        <v>42062</v>
      </c>
      <c r="V199">
        <f>IFERROR(VLOOKUP($A199, CDS3Y_bbg!U$5:V$241,2), -1)</f>
        <v>-1</v>
      </c>
      <c r="W199">
        <f>IFERROR(VLOOKUP($A199, CDS3Y_bbg!V$5:W$241,2), -1)</f>
        <v>42283</v>
      </c>
      <c r="X199">
        <f>IFERROR(VLOOKUP($A199, CDS3Y_bbg!W$5:X$241,2), -1)</f>
        <v>-1</v>
      </c>
      <c r="Y199">
        <f>IFERROR(VLOOKUP($A199, CDS3Y_bbg!X$5:Y$241,2), -1)</f>
        <v>44468</v>
      </c>
      <c r="Z199">
        <f>IFERROR(VLOOKUP($A199, CDS3Y_bbg!Y$5:Z$241,2), -1)</f>
        <v>230.12200000000001</v>
      </c>
      <c r="AA199">
        <f>IFERROR(VLOOKUP($A199, CDS3Y_bbg!Z$5:AA$241,2), -1)</f>
        <v>40481</v>
      </c>
      <c r="AB199">
        <f>IFERROR(VLOOKUP($A199, CDS3Y_bbg!AA$5:AB$241,2), -1)</f>
        <v>-1</v>
      </c>
      <c r="AC199">
        <f>IFERROR(VLOOKUP($A199, CDS3Y_bbg!AB$5:AC$241,2), -1)</f>
        <v>42676</v>
      </c>
      <c r="AD199">
        <f>IFERROR(VLOOKUP($A199, CDS3Y_bbg!AC$5:AD$241,2), -1)</f>
        <v>160.71600000000001</v>
      </c>
      <c r="AE199">
        <f>IFERROR(VLOOKUP($A199, CDS3Y_bbg!AD$5:AE$241,2), -1)</f>
        <v>41149</v>
      </c>
      <c r="AF199">
        <f>IFERROR(VLOOKUP($A199, CDS3Y_bbg!AE$5:AF$241,2), -1)</f>
        <v>-1</v>
      </c>
      <c r="AG199">
        <f>IFERROR(VLOOKUP($A199, CDS3Y_bbg!AF$5:AG$241,2), -1)</f>
        <v>42004</v>
      </c>
      <c r="AH199">
        <f>IFERROR(VLOOKUP($A199, CDS3Y_bbg!AG$5:AH$241,2), -1)</f>
        <v>10.653</v>
      </c>
      <c r="AI199">
        <f>IFERROR(VLOOKUP($A199, CDS3Y_bbg!AH$5:AI$241,2), -1)</f>
        <v>-1</v>
      </c>
      <c r="AJ199">
        <f>IFERROR(VLOOKUP($A199, CDS3Y_bbg!AI$5:AJ$241,2), -1)</f>
        <v>-1</v>
      </c>
      <c r="AK199">
        <f>IFERROR(VLOOKUP($A199, CDS3Y_bbg!AJ$5:AK$241,2), -1)</f>
        <v>-1</v>
      </c>
      <c r="AL199">
        <f>IFERROR(VLOOKUP($A199, CDS3Y_bbg!AK$5:AL$241,2), -1)</f>
        <v>-1</v>
      </c>
      <c r="AM199">
        <f>IFERROR(VLOOKUP($A199, CDS3Y_bbg!AL$5:AM$241,2), -1)</f>
        <v>-1</v>
      </c>
      <c r="AN199">
        <f>IFERROR(VLOOKUP($A199, CDS3Y_bbg!AM$5:AN$241,2), -1)</f>
        <v>-1</v>
      </c>
      <c r="AO199">
        <f>IFERROR(VLOOKUP($A199, CDS3Y_bbg!AN$5:AO$241,2), -1)</f>
        <v>43424</v>
      </c>
      <c r="AP199">
        <f>IFERROR(VLOOKUP($A199, CDS3Y_bbg!AO$5:AP$241,2), -1)</f>
        <v>-1</v>
      </c>
      <c r="AQ199">
        <f>IFERROR(VLOOKUP($A199, CDS3Y_bbg!AP$5:AQ$241,2), -1)</f>
        <v>44625</v>
      </c>
      <c r="AR199">
        <f>IFERROR(VLOOKUP($A199, CDS3Y_bbg!AQ$5:AR$241,2), -1)</f>
        <v>25.163</v>
      </c>
      <c r="AS199">
        <f>IFERROR(VLOOKUP($A199, CDS3Y_bbg!AR$5:AS$241,2), -1)</f>
        <v>44626</v>
      </c>
      <c r="AT199">
        <f>IFERROR(VLOOKUP($A199, CDS3Y_bbg!AS$5:AT$241,2), -1)</f>
        <v>9.4459999999999997</v>
      </c>
      <c r="AU199">
        <f>IFERROR(VLOOKUP($A199, CDS3Y_bbg!AT$5:AU$241,2), -1)</f>
        <v>-1</v>
      </c>
      <c r="AV199">
        <f>IFERROR(VLOOKUP($A199, CDS3Y_bbg!AU$5:AV$241,2), -1)</f>
        <v>-1</v>
      </c>
      <c r="AW199">
        <f>IFERROR(VLOOKUP($A199, CDS3Y_bbg!AV$5:AW$241,2), -1)</f>
        <v>41863</v>
      </c>
      <c r="AX199">
        <f>IFERROR(VLOOKUP($A199, CDS3Y_bbg!AW$5:AX$241,2), -1)</f>
        <v>-1</v>
      </c>
      <c r="AY199">
        <f>IFERROR(VLOOKUP($A199, CDS3Y_bbg!AX$5:AY$241,2), -1)</f>
        <v>43402</v>
      </c>
      <c r="AZ199">
        <f>IFERROR(VLOOKUP($A199, CDS3Y_bbg!AY$5:AZ$241,2), -1)</f>
        <v>93.826999999999998</v>
      </c>
      <c r="BA199">
        <f>IFERROR(VLOOKUP($A199, CDS3Y_bbg!AZ$5:BA$241,2), -1)</f>
        <v>-1</v>
      </c>
      <c r="BB199">
        <f>IFERROR(VLOOKUP($A199, CDS3Y_bbg!BA$5:BB$241,2), -1)</f>
        <v>-1</v>
      </c>
      <c r="BC199">
        <f>IFERROR(VLOOKUP($A199, CDS3Y_bbg!BB$5:BC$241,2), -1)</f>
        <v>41722</v>
      </c>
      <c r="BD199">
        <f>IFERROR(VLOOKUP($A199, CDS3Y_bbg!BC$5:BD$241,2), -1)</f>
        <v>-1</v>
      </c>
      <c r="BE199">
        <f>IFERROR(VLOOKUP($A199, CDS3Y_bbg!BD$5:BE$241,2), -1)</f>
        <v>-1</v>
      </c>
      <c r="BF199">
        <f>IFERROR(VLOOKUP($A199, CDS3Y_bbg!BE$5:BF$241,2), -1)</f>
        <v>-1</v>
      </c>
      <c r="BG199">
        <f>IFERROR(VLOOKUP($A199, CDS3Y_bbg!BF$5:BG$241,2), -1)</f>
        <v>-1</v>
      </c>
      <c r="BH199">
        <f>IFERROR(VLOOKUP($A199, CDS3Y_bbg!BG$5:BH$241,2), -1)</f>
        <v>-1</v>
      </c>
      <c r="BI199">
        <f>IFERROR(VLOOKUP($A199, CDS3Y_bbg!BH$5:BI$241,2), -1)</f>
        <v>43424</v>
      </c>
      <c r="BJ199">
        <f>IFERROR(VLOOKUP($A199, CDS3Y_bbg!BI$5:BJ$241,2), -1)</f>
        <v>92.42</v>
      </c>
      <c r="BK199">
        <f>IFERROR(VLOOKUP($A199, CDS3Y_bbg!BJ$5:BK$241,2), -1)</f>
        <v>-1</v>
      </c>
      <c r="BL199">
        <f>IFERROR(VLOOKUP($A199, CDS3Y_bbg!BK$5:BL$241,2), -1)</f>
        <v>-1</v>
      </c>
      <c r="BM199">
        <f>IFERROR(VLOOKUP($A199, CDS3Y_bbg!BL$5:BM$241,2), -1)</f>
        <v>43424</v>
      </c>
      <c r="BN199">
        <f>IFERROR(VLOOKUP($A199, CDS3Y_bbg!BM$5:BN$241,2), -1)</f>
        <v>65.963999999999999</v>
      </c>
      <c r="BO199">
        <f>IFERROR(VLOOKUP($A199, CDS3Y_bbg!BN$5:BO$241,2), -1)</f>
        <v>43426</v>
      </c>
      <c r="BP199">
        <f>IFERROR(VLOOKUP($A199, CDS3Y_bbg!BO$5:BP$241,2), -1)</f>
        <v>6.5140000000000002</v>
      </c>
      <c r="BQ199">
        <f>IFERROR(VLOOKUP($A199, CDS3Y_bbg!BP$5:BQ$241,2), -1)</f>
        <v>-1</v>
      </c>
      <c r="BR199">
        <f>IFERROR(VLOOKUP($A199, CDS3Y_bbg!BQ$5:BR$241,2), -1)</f>
        <v>-1</v>
      </c>
      <c r="BS199">
        <f>IFERROR(VLOOKUP($A199, CDS3Y_bbg!BR$5:BS$241,2), -1)</f>
        <v>43426</v>
      </c>
      <c r="BT199">
        <f>IFERROR(VLOOKUP($A199, CDS3Y_bbg!BS$5:BT$241,2), -1)</f>
        <v>9.3960000000000008</v>
      </c>
      <c r="BU199">
        <f>IFERROR(VLOOKUP($A199, CDS3Y_bbg!BT$5:BU$241,2), -1)</f>
        <v>-1</v>
      </c>
      <c r="BV199">
        <f>IFERROR(VLOOKUP($A199, CDS3Y_bbg!BU$5:BV$241,2), -1)</f>
        <v>-1</v>
      </c>
      <c r="BW199">
        <f>IFERROR(VLOOKUP($A199, CDS3Y_bbg!BV$5:BW$241,2), -1)</f>
        <v>41915</v>
      </c>
      <c r="BX199">
        <f>IFERROR(VLOOKUP($A199, CDS3Y_bbg!BW$5:BX$241,2), -1)</f>
        <v>-1</v>
      </c>
      <c r="BY199">
        <f>IFERROR(VLOOKUP($A199, CDS3Y_bbg!BX$5:BY$241,2), -1)</f>
        <v>-1</v>
      </c>
      <c r="BZ199">
        <f>IFERROR(VLOOKUP($A199, CDS3Y_bbg!BY$5:BZ$241,2), -1)</f>
        <v>-1</v>
      </c>
      <c r="CA199">
        <f>IFERROR(VLOOKUP($A199, CDS3Y_bbg!BZ$5:CA$241,2), -1)</f>
        <v>41911</v>
      </c>
      <c r="CB199">
        <f>IFERROR(VLOOKUP($A199, CDS3Y_bbg!CA$5:CB$241,2), -1)</f>
        <v>-1</v>
      </c>
      <c r="CC199">
        <f>IFERROR(VLOOKUP($A199, CDS3Y_bbg!CB$5:CC$241,2), -1)</f>
        <v>41912</v>
      </c>
      <c r="CD199">
        <f>IFERROR(VLOOKUP($A199, CDS3Y_bbg!CC$5:CD$241,2), -1)</f>
        <v>-1</v>
      </c>
      <c r="CE199">
        <f>IFERROR(VLOOKUP($A199, CDS3Y_bbg!CD$5:CE$241,2), -1)</f>
        <v>43332</v>
      </c>
      <c r="CF199">
        <f>IFERROR(VLOOKUP($A199, CDS3Y_bbg!CE$5:CF$241,2), -1)</f>
        <v>26.177</v>
      </c>
      <c r="CG199">
        <f>IFERROR(VLOOKUP($A199, CDS3Y_bbg!CF$5:CG$241,2), -1)</f>
        <v>41893</v>
      </c>
      <c r="CH199">
        <f>IFERROR(VLOOKUP($A199, CDS3Y_bbg!CG$5:CH$241,2), -1)</f>
        <v>-1</v>
      </c>
      <c r="CI199">
        <f>IFERROR(VLOOKUP($A199, CDS3Y_bbg!CH$5:CI$241,2), -1)</f>
        <v>-1</v>
      </c>
      <c r="CJ199">
        <f>IFERROR(VLOOKUP($A199, CDS3Y_bbg!CI$5:CJ$241,2), -1)</f>
        <v>-1</v>
      </c>
      <c r="CK199">
        <f>IFERROR(VLOOKUP($A199, CDS3Y_bbg!CJ$5:CK$241,2), -1)</f>
        <v>41844</v>
      </c>
      <c r="CL199">
        <f>IFERROR(VLOOKUP($A199, CDS3Y_bbg!CK$5:CL$241,2), -1)</f>
        <v>-1</v>
      </c>
      <c r="CM199">
        <f>IFERROR(VLOOKUP($A199, CDS3Y_bbg!CL$5:CM$241,2), -1)</f>
        <v>-1</v>
      </c>
      <c r="CN199">
        <f>IFERROR(VLOOKUP($A199, CDS3Y_bbg!CM$5:CN$241,2), -1)</f>
        <v>-1</v>
      </c>
    </row>
    <row r="200" spans="1:92" x14ac:dyDescent="0.25">
      <c r="A200" s="1">
        <v>42580</v>
      </c>
      <c r="B200">
        <f>IFERROR(VLOOKUP($A200, CDS3Y_bbg!A$5:B$241,2), -1)</f>
        <v>170.995</v>
      </c>
      <c r="C200">
        <f>IFERROR(VLOOKUP($A200, CDS3Y_bbg!B$5:C$241,2), -1)</f>
        <v>41831</v>
      </c>
      <c r="D200">
        <f>IFERROR(VLOOKUP($A200, CDS3Y_bbg!C$5:D$241,2), -1)</f>
        <v>-1</v>
      </c>
      <c r="E200">
        <f>IFERROR(VLOOKUP($A200, CDS3Y_bbg!D$5:E$241,2), -1)</f>
        <v>44895</v>
      </c>
      <c r="F200">
        <f>IFERROR(VLOOKUP($A200, CDS3Y_bbg!E$5:F$241,2), -1)</f>
        <v>52.11</v>
      </c>
      <c r="G200">
        <f>IFERROR(VLOOKUP($A200, CDS3Y_bbg!F$5:G$241,2), -1)</f>
        <v>40360</v>
      </c>
      <c r="H200">
        <f>IFERROR(VLOOKUP($A200, CDS3Y_bbg!G$5:H$241,2), -1)</f>
        <v>-1</v>
      </c>
      <c r="I200">
        <f>IFERROR(VLOOKUP($A200, CDS3Y_bbg!H$5:I$241,2), -1)</f>
        <v>44834</v>
      </c>
      <c r="J200">
        <f>IFERROR(VLOOKUP($A200, CDS3Y_bbg!I$5:J$241,2), -1)</f>
        <v>125.77</v>
      </c>
      <c r="K200">
        <f>IFERROR(VLOOKUP($A200, CDS3Y_bbg!J$5:K$241,2), -1)</f>
        <v>41819</v>
      </c>
      <c r="L200">
        <f>IFERROR(VLOOKUP($A200, CDS3Y_bbg!K$5:L$241,2), -1)</f>
        <v>-1</v>
      </c>
      <c r="M200">
        <f>IFERROR(VLOOKUP($A200, CDS3Y_bbg!L$5:M$241,2), -1)</f>
        <v>40469</v>
      </c>
      <c r="N200">
        <f>IFERROR(VLOOKUP($A200, CDS3Y_bbg!M$5:N$241,2), -1)</f>
        <v>-1</v>
      </c>
      <c r="O200">
        <f>IFERROR(VLOOKUP($A200, CDS3Y_bbg!N$5:O$241,2), -1)</f>
        <v>40289</v>
      </c>
      <c r="P200">
        <f>IFERROR(VLOOKUP($A200, CDS3Y_bbg!O$5:P$241,2), -1)</f>
        <v>-1</v>
      </c>
      <c r="Q200">
        <f>IFERROR(VLOOKUP($A200, CDS3Y_bbg!P$5:Q$241,2), -1)</f>
        <v>44377</v>
      </c>
      <c r="R200">
        <f>IFERROR(VLOOKUP($A200, CDS3Y_bbg!Q$5:R$241,2), -1)</f>
        <v>95.320999999999998</v>
      </c>
      <c r="S200">
        <f>IFERROR(VLOOKUP($A200, CDS3Y_bbg!R$5:S$241,2), -1)</f>
        <v>43337</v>
      </c>
      <c r="T200">
        <f>IFERROR(VLOOKUP($A200, CDS3Y_bbg!S$5:T$241,2), -1)</f>
        <v>53.704999999999998</v>
      </c>
      <c r="U200">
        <f>IFERROR(VLOOKUP($A200, CDS3Y_bbg!T$5:U$241,2), -1)</f>
        <v>42062</v>
      </c>
      <c r="V200">
        <f>IFERROR(VLOOKUP($A200, CDS3Y_bbg!U$5:V$241,2), -1)</f>
        <v>-1</v>
      </c>
      <c r="W200">
        <f>IFERROR(VLOOKUP($A200, CDS3Y_bbg!V$5:W$241,2), -1)</f>
        <v>42283</v>
      </c>
      <c r="X200">
        <f>IFERROR(VLOOKUP($A200, CDS3Y_bbg!W$5:X$241,2), -1)</f>
        <v>-1</v>
      </c>
      <c r="Y200">
        <f>IFERROR(VLOOKUP($A200, CDS3Y_bbg!X$5:Y$241,2), -1)</f>
        <v>44468</v>
      </c>
      <c r="Z200">
        <f>IFERROR(VLOOKUP($A200, CDS3Y_bbg!Y$5:Z$241,2), -1)</f>
        <v>226.636</v>
      </c>
      <c r="AA200">
        <f>IFERROR(VLOOKUP($A200, CDS3Y_bbg!Z$5:AA$241,2), -1)</f>
        <v>40481</v>
      </c>
      <c r="AB200">
        <f>IFERROR(VLOOKUP($A200, CDS3Y_bbg!AA$5:AB$241,2), -1)</f>
        <v>-1</v>
      </c>
      <c r="AC200">
        <f>IFERROR(VLOOKUP($A200, CDS3Y_bbg!AB$5:AC$241,2), -1)</f>
        <v>42676</v>
      </c>
      <c r="AD200">
        <f>IFERROR(VLOOKUP($A200, CDS3Y_bbg!AC$5:AD$241,2), -1)</f>
        <v>197.364</v>
      </c>
      <c r="AE200">
        <f>IFERROR(VLOOKUP($A200, CDS3Y_bbg!AD$5:AE$241,2), -1)</f>
        <v>41149</v>
      </c>
      <c r="AF200">
        <f>IFERROR(VLOOKUP($A200, CDS3Y_bbg!AE$5:AF$241,2), -1)</f>
        <v>-1</v>
      </c>
      <c r="AG200">
        <f>IFERROR(VLOOKUP($A200, CDS3Y_bbg!AF$5:AG$241,2), -1)</f>
        <v>42004</v>
      </c>
      <c r="AH200">
        <f>IFERROR(VLOOKUP($A200, CDS3Y_bbg!AG$5:AH$241,2), -1)</f>
        <v>10.653</v>
      </c>
      <c r="AI200">
        <f>IFERROR(VLOOKUP($A200, CDS3Y_bbg!AH$5:AI$241,2), -1)</f>
        <v>-1</v>
      </c>
      <c r="AJ200">
        <f>IFERROR(VLOOKUP($A200, CDS3Y_bbg!AI$5:AJ$241,2), -1)</f>
        <v>-1</v>
      </c>
      <c r="AK200">
        <f>IFERROR(VLOOKUP($A200, CDS3Y_bbg!AJ$5:AK$241,2), -1)</f>
        <v>-1</v>
      </c>
      <c r="AL200">
        <f>IFERROR(VLOOKUP($A200, CDS3Y_bbg!AK$5:AL$241,2), -1)</f>
        <v>-1</v>
      </c>
      <c r="AM200">
        <f>IFERROR(VLOOKUP($A200, CDS3Y_bbg!AL$5:AM$241,2), -1)</f>
        <v>-1</v>
      </c>
      <c r="AN200">
        <f>IFERROR(VLOOKUP($A200, CDS3Y_bbg!AM$5:AN$241,2), -1)</f>
        <v>-1</v>
      </c>
      <c r="AO200">
        <f>IFERROR(VLOOKUP($A200, CDS3Y_bbg!AN$5:AO$241,2), -1)</f>
        <v>43424</v>
      </c>
      <c r="AP200">
        <f>IFERROR(VLOOKUP($A200, CDS3Y_bbg!AO$5:AP$241,2), -1)</f>
        <v>-1</v>
      </c>
      <c r="AQ200">
        <f>IFERROR(VLOOKUP($A200, CDS3Y_bbg!AP$5:AQ$241,2), -1)</f>
        <v>44625</v>
      </c>
      <c r="AR200">
        <f>IFERROR(VLOOKUP($A200, CDS3Y_bbg!AQ$5:AR$241,2), -1)</f>
        <v>25.163</v>
      </c>
      <c r="AS200">
        <f>IFERROR(VLOOKUP($A200, CDS3Y_bbg!AR$5:AS$241,2), -1)</f>
        <v>44626</v>
      </c>
      <c r="AT200">
        <f>IFERROR(VLOOKUP($A200, CDS3Y_bbg!AS$5:AT$241,2), -1)</f>
        <v>9.4459999999999997</v>
      </c>
      <c r="AU200">
        <f>IFERROR(VLOOKUP($A200, CDS3Y_bbg!AT$5:AU$241,2), -1)</f>
        <v>-1</v>
      </c>
      <c r="AV200">
        <f>IFERROR(VLOOKUP($A200, CDS3Y_bbg!AU$5:AV$241,2), -1)</f>
        <v>-1</v>
      </c>
      <c r="AW200">
        <f>IFERROR(VLOOKUP($A200, CDS3Y_bbg!AV$5:AW$241,2), -1)</f>
        <v>41863</v>
      </c>
      <c r="AX200">
        <f>IFERROR(VLOOKUP($A200, CDS3Y_bbg!AW$5:AX$241,2), -1)</f>
        <v>-1</v>
      </c>
      <c r="AY200">
        <f>IFERROR(VLOOKUP($A200, CDS3Y_bbg!AX$5:AY$241,2), -1)</f>
        <v>43402</v>
      </c>
      <c r="AZ200">
        <f>IFERROR(VLOOKUP($A200, CDS3Y_bbg!AY$5:AZ$241,2), -1)</f>
        <v>93.826999999999998</v>
      </c>
      <c r="BA200">
        <f>IFERROR(VLOOKUP($A200, CDS3Y_bbg!AZ$5:BA$241,2), -1)</f>
        <v>-1</v>
      </c>
      <c r="BB200">
        <f>IFERROR(VLOOKUP($A200, CDS3Y_bbg!BA$5:BB$241,2), -1)</f>
        <v>-1</v>
      </c>
      <c r="BC200">
        <f>IFERROR(VLOOKUP($A200, CDS3Y_bbg!BB$5:BC$241,2), -1)</f>
        <v>41722</v>
      </c>
      <c r="BD200">
        <f>IFERROR(VLOOKUP($A200, CDS3Y_bbg!BC$5:BD$241,2), -1)</f>
        <v>-1</v>
      </c>
      <c r="BE200">
        <f>IFERROR(VLOOKUP($A200, CDS3Y_bbg!BD$5:BE$241,2), -1)</f>
        <v>-1</v>
      </c>
      <c r="BF200">
        <f>IFERROR(VLOOKUP($A200, CDS3Y_bbg!BE$5:BF$241,2), -1)</f>
        <v>-1</v>
      </c>
      <c r="BG200">
        <f>IFERROR(VLOOKUP($A200, CDS3Y_bbg!BF$5:BG$241,2), -1)</f>
        <v>-1</v>
      </c>
      <c r="BH200">
        <f>IFERROR(VLOOKUP($A200, CDS3Y_bbg!BG$5:BH$241,2), -1)</f>
        <v>-1</v>
      </c>
      <c r="BI200">
        <f>IFERROR(VLOOKUP($A200, CDS3Y_bbg!BH$5:BI$241,2), -1)</f>
        <v>43424</v>
      </c>
      <c r="BJ200">
        <f>IFERROR(VLOOKUP($A200, CDS3Y_bbg!BI$5:BJ$241,2), -1)</f>
        <v>92.42</v>
      </c>
      <c r="BK200">
        <f>IFERROR(VLOOKUP($A200, CDS3Y_bbg!BJ$5:BK$241,2), -1)</f>
        <v>-1</v>
      </c>
      <c r="BL200">
        <f>IFERROR(VLOOKUP($A200, CDS3Y_bbg!BK$5:BL$241,2), -1)</f>
        <v>-1</v>
      </c>
      <c r="BM200">
        <f>IFERROR(VLOOKUP($A200, CDS3Y_bbg!BL$5:BM$241,2), -1)</f>
        <v>43424</v>
      </c>
      <c r="BN200">
        <f>IFERROR(VLOOKUP($A200, CDS3Y_bbg!BM$5:BN$241,2), -1)</f>
        <v>65.963999999999999</v>
      </c>
      <c r="BO200">
        <f>IFERROR(VLOOKUP($A200, CDS3Y_bbg!BN$5:BO$241,2), -1)</f>
        <v>43426</v>
      </c>
      <c r="BP200">
        <f>IFERROR(VLOOKUP($A200, CDS3Y_bbg!BO$5:BP$241,2), -1)</f>
        <v>6.5140000000000002</v>
      </c>
      <c r="BQ200">
        <f>IFERROR(VLOOKUP($A200, CDS3Y_bbg!BP$5:BQ$241,2), -1)</f>
        <v>-1</v>
      </c>
      <c r="BR200">
        <f>IFERROR(VLOOKUP($A200, CDS3Y_bbg!BQ$5:BR$241,2), -1)</f>
        <v>-1</v>
      </c>
      <c r="BS200">
        <f>IFERROR(VLOOKUP($A200, CDS3Y_bbg!BR$5:BS$241,2), -1)</f>
        <v>43426</v>
      </c>
      <c r="BT200">
        <f>IFERROR(VLOOKUP($A200, CDS3Y_bbg!BS$5:BT$241,2), -1)</f>
        <v>9.3960000000000008</v>
      </c>
      <c r="BU200">
        <f>IFERROR(VLOOKUP($A200, CDS3Y_bbg!BT$5:BU$241,2), -1)</f>
        <v>-1</v>
      </c>
      <c r="BV200">
        <f>IFERROR(VLOOKUP($A200, CDS3Y_bbg!BU$5:BV$241,2), -1)</f>
        <v>-1</v>
      </c>
      <c r="BW200">
        <f>IFERROR(VLOOKUP($A200, CDS3Y_bbg!BV$5:BW$241,2), -1)</f>
        <v>41915</v>
      </c>
      <c r="BX200">
        <f>IFERROR(VLOOKUP($A200, CDS3Y_bbg!BW$5:BX$241,2), -1)</f>
        <v>-1</v>
      </c>
      <c r="BY200">
        <f>IFERROR(VLOOKUP($A200, CDS3Y_bbg!BX$5:BY$241,2), -1)</f>
        <v>-1</v>
      </c>
      <c r="BZ200">
        <f>IFERROR(VLOOKUP($A200, CDS3Y_bbg!BY$5:BZ$241,2), -1)</f>
        <v>-1</v>
      </c>
      <c r="CA200">
        <f>IFERROR(VLOOKUP($A200, CDS3Y_bbg!BZ$5:CA$241,2), -1)</f>
        <v>41911</v>
      </c>
      <c r="CB200">
        <f>IFERROR(VLOOKUP($A200, CDS3Y_bbg!CA$5:CB$241,2), -1)</f>
        <v>-1</v>
      </c>
      <c r="CC200">
        <f>IFERROR(VLOOKUP($A200, CDS3Y_bbg!CB$5:CC$241,2), -1)</f>
        <v>41912</v>
      </c>
      <c r="CD200">
        <f>IFERROR(VLOOKUP($A200, CDS3Y_bbg!CC$5:CD$241,2), -1)</f>
        <v>-1</v>
      </c>
      <c r="CE200">
        <f>IFERROR(VLOOKUP($A200, CDS3Y_bbg!CD$5:CE$241,2), -1)</f>
        <v>43332</v>
      </c>
      <c r="CF200">
        <f>IFERROR(VLOOKUP($A200, CDS3Y_bbg!CE$5:CF$241,2), -1)</f>
        <v>26.177</v>
      </c>
      <c r="CG200">
        <f>IFERROR(VLOOKUP($A200, CDS3Y_bbg!CF$5:CG$241,2), -1)</f>
        <v>41893</v>
      </c>
      <c r="CH200">
        <f>IFERROR(VLOOKUP($A200, CDS3Y_bbg!CG$5:CH$241,2), -1)</f>
        <v>-1</v>
      </c>
      <c r="CI200">
        <f>IFERROR(VLOOKUP($A200, CDS3Y_bbg!CH$5:CI$241,2), -1)</f>
        <v>-1</v>
      </c>
      <c r="CJ200">
        <f>IFERROR(VLOOKUP($A200, CDS3Y_bbg!CI$5:CJ$241,2), -1)</f>
        <v>-1</v>
      </c>
      <c r="CK200">
        <f>IFERROR(VLOOKUP($A200, CDS3Y_bbg!CJ$5:CK$241,2), -1)</f>
        <v>41844</v>
      </c>
      <c r="CL200">
        <f>IFERROR(VLOOKUP($A200, CDS3Y_bbg!CK$5:CL$241,2), -1)</f>
        <v>-1</v>
      </c>
      <c r="CM200">
        <f>IFERROR(VLOOKUP($A200, CDS3Y_bbg!CL$5:CM$241,2), -1)</f>
        <v>-1</v>
      </c>
      <c r="CN200">
        <f>IFERROR(VLOOKUP($A200, CDS3Y_bbg!CM$5:CN$241,2), -1)</f>
        <v>-1</v>
      </c>
    </row>
    <row r="201" spans="1:92" x14ac:dyDescent="0.25">
      <c r="A201" s="1">
        <v>42613</v>
      </c>
      <c r="B201">
        <f>IFERROR(VLOOKUP($A201, CDS3Y_bbg!A$5:B$241,2), -1)</f>
        <v>147.012</v>
      </c>
      <c r="C201">
        <f>IFERROR(VLOOKUP($A201, CDS3Y_bbg!B$5:C$241,2), -1)</f>
        <v>41831</v>
      </c>
      <c r="D201">
        <f>IFERROR(VLOOKUP($A201, CDS3Y_bbg!C$5:D$241,2), -1)</f>
        <v>-1</v>
      </c>
      <c r="E201">
        <f>IFERROR(VLOOKUP($A201, CDS3Y_bbg!D$5:E$241,2), -1)</f>
        <v>44895</v>
      </c>
      <c r="F201">
        <f>IFERROR(VLOOKUP($A201, CDS3Y_bbg!E$5:F$241,2), -1)</f>
        <v>46.564999999999998</v>
      </c>
      <c r="G201">
        <f>IFERROR(VLOOKUP($A201, CDS3Y_bbg!F$5:G$241,2), -1)</f>
        <v>40360</v>
      </c>
      <c r="H201">
        <f>IFERROR(VLOOKUP($A201, CDS3Y_bbg!G$5:H$241,2), -1)</f>
        <v>-1</v>
      </c>
      <c r="I201">
        <f>IFERROR(VLOOKUP($A201, CDS3Y_bbg!H$5:I$241,2), -1)</f>
        <v>44834</v>
      </c>
      <c r="J201">
        <f>IFERROR(VLOOKUP($A201, CDS3Y_bbg!I$5:J$241,2), -1)</f>
        <v>99.903999999999996</v>
      </c>
      <c r="K201">
        <f>IFERROR(VLOOKUP($A201, CDS3Y_bbg!J$5:K$241,2), -1)</f>
        <v>41819</v>
      </c>
      <c r="L201">
        <f>IFERROR(VLOOKUP($A201, CDS3Y_bbg!K$5:L$241,2), -1)</f>
        <v>-1</v>
      </c>
      <c r="M201">
        <f>IFERROR(VLOOKUP($A201, CDS3Y_bbg!L$5:M$241,2), -1)</f>
        <v>40469</v>
      </c>
      <c r="N201">
        <f>IFERROR(VLOOKUP($A201, CDS3Y_bbg!M$5:N$241,2), -1)</f>
        <v>-1</v>
      </c>
      <c r="O201">
        <f>IFERROR(VLOOKUP($A201, CDS3Y_bbg!N$5:O$241,2), -1)</f>
        <v>40289</v>
      </c>
      <c r="P201">
        <f>IFERROR(VLOOKUP($A201, CDS3Y_bbg!O$5:P$241,2), -1)</f>
        <v>-1</v>
      </c>
      <c r="Q201">
        <f>IFERROR(VLOOKUP($A201, CDS3Y_bbg!P$5:Q$241,2), -1)</f>
        <v>44377</v>
      </c>
      <c r="R201">
        <f>IFERROR(VLOOKUP($A201, CDS3Y_bbg!Q$5:R$241,2), -1)</f>
        <v>83.867000000000004</v>
      </c>
      <c r="S201">
        <f>IFERROR(VLOOKUP($A201, CDS3Y_bbg!R$5:S$241,2), -1)</f>
        <v>43337</v>
      </c>
      <c r="T201">
        <f>IFERROR(VLOOKUP($A201, CDS3Y_bbg!S$5:T$241,2), -1)</f>
        <v>53.704999999999998</v>
      </c>
      <c r="U201">
        <f>IFERROR(VLOOKUP($A201, CDS3Y_bbg!T$5:U$241,2), -1)</f>
        <v>42062</v>
      </c>
      <c r="V201">
        <f>IFERROR(VLOOKUP($A201, CDS3Y_bbg!U$5:V$241,2), -1)</f>
        <v>-1</v>
      </c>
      <c r="W201">
        <f>IFERROR(VLOOKUP($A201, CDS3Y_bbg!V$5:W$241,2), -1)</f>
        <v>42283</v>
      </c>
      <c r="X201">
        <f>IFERROR(VLOOKUP($A201, CDS3Y_bbg!W$5:X$241,2), -1)</f>
        <v>-1</v>
      </c>
      <c r="Y201">
        <f>IFERROR(VLOOKUP($A201, CDS3Y_bbg!X$5:Y$241,2), -1)</f>
        <v>44468</v>
      </c>
      <c r="Z201">
        <f>IFERROR(VLOOKUP($A201, CDS3Y_bbg!Y$5:Z$241,2), -1)</f>
        <v>230.084</v>
      </c>
      <c r="AA201">
        <f>IFERROR(VLOOKUP($A201, CDS3Y_bbg!Z$5:AA$241,2), -1)</f>
        <v>40481</v>
      </c>
      <c r="AB201">
        <f>IFERROR(VLOOKUP($A201, CDS3Y_bbg!AA$5:AB$241,2), -1)</f>
        <v>-1</v>
      </c>
      <c r="AC201">
        <f>IFERROR(VLOOKUP($A201, CDS3Y_bbg!AB$5:AC$241,2), -1)</f>
        <v>42676</v>
      </c>
      <c r="AD201">
        <f>IFERROR(VLOOKUP($A201, CDS3Y_bbg!AC$5:AD$241,2), -1)</f>
        <v>162.49199999999999</v>
      </c>
      <c r="AE201">
        <f>IFERROR(VLOOKUP($A201, CDS3Y_bbg!AD$5:AE$241,2), -1)</f>
        <v>41149</v>
      </c>
      <c r="AF201">
        <f>IFERROR(VLOOKUP($A201, CDS3Y_bbg!AE$5:AF$241,2), -1)</f>
        <v>-1</v>
      </c>
      <c r="AG201">
        <f>IFERROR(VLOOKUP($A201, CDS3Y_bbg!AF$5:AG$241,2), -1)</f>
        <v>42004</v>
      </c>
      <c r="AH201">
        <f>IFERROR(VLOOKUP($A201, CDS3Y_bbg!AG$5:AH$241,2), -1)</f>
        <v>10.653</v>
      </c>
      <c r="AI201">
        <f>IFERROR(VLOOKUP($A201, CDS3Y_bbg!AH$5:AI$241,2), -1)</f>
        <v>-1</v>
      </c>
      <c r="AJ201">
        <f>IFERROR(VLOOKUP($A201, CDS3Y_bbg!AI$5:AJ$241,2), -1)</f>
        <v>-1</v>
      </c>
      <c r="AK201">
        <f>IFERROR(VLOOKUP($A201, CDS3Y_bbg!AJ$5:AK$241,2), -1)</f>
        <v>-1</v>
      </c>
      <c r="AL201">
        <f>IFERROR(VLOOKUP($A201, CDS3Y_bbg!AK$5:AL$241,2), -1)</f>
        <v>-1</v>
      </c>
      <c r="AM201">
        <f>IFERROR(VLOOKUP($A201, CDS3Y_bbg!AL$5:AM$241,2), -1)</f>
        <v>-1</v>
      </c>
      <c r="AN201">
        <f>IFERROR(VLOOKUP($A201, CDS3Y_bbg!AM$5:AN$241,2), -1)</f>
        <v>-1</v>
      </c>
      <c r="AO201">
        <f>IFERROR(VLOOKUP($A201, CDS3Y_bbg!AN$5:AO$241,2), -1)</f>
        <v>43424</v>
      </c>
      <c r="AP201">
        <f>IFERROR(VLOOKUP($A201, CDS3Y_bbg!AO$5:AP$241,2), -1)</f>
        <v>-1</v>
      </c>
      <c r="AQ201">
        <f>IFERROR(VLOOKUP($A201, CDS3Y_bbg!AP$5:AQ$241,2), -1)</f>
        <v>44625</v>
      </c>
      <c r="AR201">
        <f>IFERROR(VLOOKUP($A201, CDS3Y_bbg!AQ$5:AR$241,2), -1)</f>
        <v>25.163</v>
      </c>
      <c r="AS201">
        <f>IFERROR(VLOOKUP($A201, CDS3Y_bbg!AR$5:AS$241,2), -1)</f>
        <v>44626</v>
      </c>
      <c r="AT201">
        <f>IFERROR(VLOOKUP($A201, CDS3Y_bbg!AS$5:AT$241,2), -1)</f>
        <v>9.4459999999999997</v>
      </c>
      <c r="AU201">
        <f>IFERROR(VLOOKUP($A201, CDS3Y_bbg!AT$5:AU$241,2), -1)</f>
        <v>-1</v>
      </c>
      <c r="AV201">
        <f>IFERROR(VLOOKUP($A201, CDS3Y_bbg!AU$5:AV$241,2), -1)</f>
        <v>-1</v>
      </c>
      <c r="AW201">
        <f>IFERROR(VLOOKUP($A201, CDS3Y_bbg!AV$5:AW$241,2), -1)</f>
        <v>41863</v>
      </c>
      <c r="AX201">
        <f>IFERROR(VLOOKUP($A201, CDS3Y_bbg!AW$5:AX$241,2), -1)</f>
        <v>-1</v>
      </c>
      <c r="AY201">
        <f>IFERROR(VLOOKUP($A201, CDS3Y_bbg!AX$5:AY$241,2), -1)</f>
        <v>43402</v>
      </c>
      <c r="AZ201">
        <f>IFERROR(VLOOKUP($A201, CDS3Y_bbg!AY$5:AZ$241,2), -1)</f>
        <v>93.826999999999998</v>
      </c>
      <c r="BA201">
        <f>IFERROR(VLOOKUP($A201, CDS3Y_bbg!AZ$5:BA$241,2), -1)</f>
        <v>-1</v>
      </c>
      <c r="BB201">
        <f>IFERROR(VLOOKUP($A201, CDS3Y_bbg!BA$5:BB$241,2), -1)</f>
        <v>-1</v>
      </c>
      <c r="BC201">
        <f>IFERROR(VLOOKUP($A201, CDS3Y_bbg!BB$5:BC$241,2), -1)</f>
        <v>41722</v>
      </c>
      <c r="BD201">
        <f>IFERROR(VLOOKUP($A201, CDS3Y_bbg!BC$5:BD$241,2), -1)</f>
        <v>-1</v>
      </c>
      <c r="BE201">
        <f>IFERROR(VLOOKUP($A201, CDS3Y_bbg!BD$5:BE$241,2), -1)</f>
        <v>-1</v>
      </c>
      <c r="BF201">
        <f>IFERROR(VLOOKUP($A201, CDS3Y_bbg!BE$5:BF$241,2), -1)</f>
        <v>-1</v>
      </c>
      <c r="BG201">
        <f>IFERROR(VLOOKUP($A201, CDS3Y_bbg!BF$5:BG$241,2), -1)</f>
        <v>-1</v>
      </c>
      <c r="BH201">
        <f>IFERROR(VLOOKUP($A201, CDS3Y_bbg!BG$5:BH$241,2), -1)</f>
        <v>-1</v>
      </c>
      <c r="BI201">
        <f>IFERROR(VLOOKUP($A201, CDS3Y_bbg!BH$5:BI$241,2), -1)</f>
        <v>43424</v>
      </c>
      <c r="BJ201">
        <f>IFERROR(VLOOKUP($A201, CDS3Y_bbg!BI$5:BJ$241,2), -1)</f>
        <v>92.42</v>
      </c>
      <c r="BK201">
        <f>IFERROR(VLOOKUP($A201, CDS3Y_bbg!BJ$5:BK$241,2), -1)</f>
        <v>-1</v>
      </c>
      <c r="BL201">
        <f>IFERROR(VLOOKUP($A201, CDS3Y_bbg!BK$5:BL$241,2), -1)</f>
        <v>-1</v>
      </c>
      <c r="BM201">
        <f>IFERROR(VLOOKUP($A201, CDS3Y_bbg!BL$5:BM$241,2), -1)</f>
        <v>43424</v>
      </c>
      <c r="BN201">
        <f>IFERROR(VLOOKUP($A201, CDS3Y_bbg!BM$5:BN$241,2), -1)</f>
        <v>65.963999999999999</v>
      </c>
      <c r="BO201">
        <f>IFERROR(VLOOKUP($A201, CDS3Y_bbg!BN$5:BO$241,2), -1)</f>
        <v>43426</v>
      </c>
      <c r="BP201">
        <f>IFERROR(VLOOKUP($A201, CDS3Y_bbg!BO$5:BP$241,2), -1)</f>
        <v>6.5140000000000002</v>
      </c>
      <c r="BQ201">
        <f>IFERROR(VLOOKUP($A201, CDS3Y_bbg!BP$5:BQ$241,2), -1)</f>
        <v>-1</v>
      </c>
      <c r="BR201">
        <f>IFERROR(VLOOKUP($A201, CDS3Y_bbg!BQ$5:BR$241,2), -1)</f>
        <v>-1</v>
      </c>
      <c r="BS201">
        <f>IFERROR(VLOOKUP($A201, CDS3Y_bbg!BR$5:BS$241,2), -1)</f>
        <v>43426</v>
      </c>
      <c r="BT201">
        <f>IFERROR(VLOOKUP($A201, CDS3Y_bbg!BS$5:BT$241,2), -1)</f>
        <v>9.3960000000000008</v>
      </c>
      <c r="BU201">
        <f>IFERROR(VLOOKUP($A201, CDS3Y_bbg!BT$5:BU$241,2), -1)</f>
        <v>-1</v>
      </c>
      <c r="BV201">
        <f>IFERROR(VLOOKUP($A201, CDS3Y_bbg!BU$5:BV$241,2), -1)</f>
        <v>-1</v>
      </c>
      <c r="BW201">
        <f>IFERROR(VLOOKUP($A201, CDS3Y_bbg!BV$5:BW$241,2), -1)</f>
        <v>41915</v>
      </c>
      <c r="BX201">
        <f>IFERROR(VLOOKUP($A201, CDS3Y_bbg!BW$5:BX$241,2), -1)</f>
        <v>-1</v>
      </c>
      <c r="BY201">
        <f>IFERROR(VLOOKUP($A201, CDS3Y_bbg!BX$5:BY$241,2), -1)</f>
        <v>-1</v>
      </c>
      <c r="BZ201">
        <f>IFERROR(VLOOKUP($A201, CDS3Y_bbg!BY$5:BZ$241,2), -1)</f>
        <v>-1</v>
      </c>
      <c r="CA201">
        <f>IFERROR(VLOOKUP($A201, CDS3Y_bbg!BZ$5:CA$241,2), -1)</f>
        <v>41911</v>
      </c>
      <c r="CB201">
        <f>IFERROR(VLOOKUP($A201, CDS3Y_bbg!CA$5:CB$241,2), -1)</f>
        <v>-1</v>
      </c>
      <c r="CC201">
        <f>IFERROR(VLOOKUP($A201, CDS3Y_bbg!CB$5:CC$241,2), -1)</f>
        <v>41912</v>
      </c>
      <c r="CD201">
        <f>IFERROR(VLOOKUP($A201, CDS3Y_bbg!CC$5:CD$241,2), -1)</f>
        <v>-1</v>
      </c>
      <c r="CE201">
        <f>IFERROR(VLOOKUP($A201, CDS3Y_bbg!CD$5:CE$241,2), -1)</f>
        <v>43332</v>
      </c>
      <c r="CF201">
        <f>IFERROR(VLOOKUP($A201, CDS3Y_bbg!CE$5:CF$241,2), -1)</f>
        <v>26.177</v>
      </c>
      <c r="CG201">
        <f>IFERROR(VLOOKUP($A201, CDS3Y_bbg!CF$5:CG$241,2), -1)</f>
        <v>41893</v>
      </c>
      <c r="CH201">
        <f>IFERROR(VLOOKUP($A201, CDS3Y_bbg!CG$5:CH$241,2), -1)</f>
        <v>-1</v>
      </c>
      <c r="CI201">
        <f>IFERROR(VLOOKUP($A201, CDS3Y_bbg!CH$5:CI$241,2), -1)</f>
        <v>-1</v>
      </c>
      <c r="CJ201">
        <f>IFERROR(VLOOKUP($A201, CDS3Y_bbg!CI$5:CJ$241,2), -1)</f>
        <v>-1</v>
      </c>
      <c r="CK201">
        <f>IFERROR(VLOOKUP($A201, CDS3Y_bbg!CJ$5:CK$241,2), -1)</f>
        <v>41844</v>
      </c>
      <c r="CL201">
        <f>IFERROR(VLOOKUP($A201, CDS3Y_bbg!CK$5:CL$241,2), -1)</f>
        <v>-1</v>
      </c>
      <c r="CM201">
        <f>IFERROR(VLOOKUP($A201, CDS3Y_bbg!CL$5:CM$241,2), -1)</f>
        <v>-1</v>
      </c>
      <c r="CN201">
        <f>IFERROR(VLOOKUP($A201, CDS3Y_bbg!CM$5:CN$241,2), -1)</f>
        <v>-1</v>
      </c>
    </row>
    <row r="202" spans="1:92" x14ac:dyDescent="0.25">
      <c r="A202" s="1">
        <v>42643</v>
      </c>
      <c r="B202">
        <f>IFERROR(VLOOKUP($A202, CDS3Y_bbg!A$5:B$241,2), -1)</f>
        <v>158.36199999999999</v>
      </c>
      <c r="C202">
        <f>IFERROR(VLOOKUP($A202, CDS3Y_bbg!B$5:C$241,2), -1)</f>
        <v>41831</v>
      </c>
      <c r="D202">
        <f>IFERROR(VLOOKUP($A202, CDS3Y_bbg!C$5:D$241,2), -1)</f>
        <v>-1</v>
      </c>
      <c r="E202">
        <f>IFERROR(VLOOKUP($A202, CDS3Y_bbg!D$5:E$241,2), -1)</f>
        <v>44895</v>
      </c>
      <c r="F202">
        <f>IFERROR(VLOOKUP($A202, CDS3Y_bbg!E$5:F$241,2), -1)</f>
        <v>55.119</v>
      </c>
      <c r="G202">
        <f>IFERROR(VLOOKUP($A202, CDS3Y_bbg!F$5:G$241,2), -1)</f>
        <v>40360</v>
      </c>
      <c r="H202">
        <f>IFERROR(VLOOKUP($A202, CDS3Y_bbg!G$5:H$241,2), -1)</f>
        <v>-1</v>
      </c>
      <c r="I202">
        <f>IFERROR(VLOOKUP($A202, CDS3Y_bbg!H$5:I$241,2), -1)</f>
        <v>44834</v>
      </c>
      <c r="J202">
        <f>IFERROR(VLOOKUP($A202, CDS3Y_bbg!I$5:J$241,2), -1)</f>
        <v>102.812</v>
      </c>
      <c r="K202">
        <f>IFERROR(VLOOKUP($A202, CDS3Y_bbg!J$5:K$241,2), -1)</f>
        <v>41819</v>
      </c>
      <c r="L202">
        <f>IFERROR(VLOOKUP($A202, CDS3Y_bbg!K$5:L$241,2), -1)</f>
        <v>-1</v>
      </c>
      <c r="M202">
        <f>IFERROR(VLOOKUP($A202, CDS3Y_bbg!L$5:M$241,2), -1)</f>
        <v>40469</v>
      </c>
      <c r="N202">
        <f>IFERROR(VLOOKUP($A202, CDS3Y_bbg!M$5:N$241,2), -1)</f>
        <v>-1</v>
      </c>
      <c r="O202">
        <f>IFERROR(VLOOKUP($A202, CDS3Y_bbg!N$5:O$241,2), -1)</f>
        <v>40289</v>
      </c>
      <c r="P202">
        <f>IFERROR(VLOOKUP($A202, CDS3Y_bbg!O$5:P$241,2), -1)</f>
        <v>-1</v>
      </c>
      <c r="Q202">
        <f>IFERROR(VLOOKUP($A202, CDS3Y_bbg!P$5:Q$241,2), -1)</f>
        <v>44377</v>
      </c>
      <c r="R202">
        <f>IFERROR(VLOOKUP($A202, CDS3Y_bbg!Q$5:R$241,2), -1)</f>
        <v>105.913</v>
      </c>
      <c r="S202">
        <f>IFERROR(VLOOKUP($A202, CDS3Y_bbg!R$5:S$241,2), -1)</f>
        <v>43337</v>
      </c>
      <c r="T202">
        <f>IFERROR(VLOOKUP($A202, CDS3Y_bbg!S$5:T$241,2), -1)</f>
        <v>53.704999999999998</v>
      </c>
      <c r="U202">
        <f>IFERROR(VLOOKUP($A202, CDS3Y_bbg!T$5:U$241,2), -1)</f>
        <v>42062</v>
      </c>
      <c r="V202">
        <f>IFERROR(VLOOKUP($A202, CDS3Y_bbg!U$5:V$241,2), -1)</f>
        <v>-1</v>
      </c>
      <c r="W202">
        <f>IFERROR(VLOOKUP($A202, CDS3Y_bbg!V$5:W$241,2), -1)</f>
        <v>42283</v>
      </c>
      <c r="X202">
        <f>IFERROR(VLOOKUP($A202, CDS3Y_bbg!W$5:X$241,2), -1)</f>
        <v>-1</v>
      </c>
      <c r="Y202">
        <f>IFERROR(VLOOKUP($A202, CDS3Y_bbg!X$5:Y$241,2), -1)</f>
        <v>44468</v>
      </c>
      <c r="Z202">
        <f>IFERROR(VLOOKUP($A202, CDS3Y_bbg!Y$5:Z$241,2), -1)</f>
        <v>230.084</v>
      </c>
      <c r="AA202">
        <f>IFERROR(VLOOKUP($A202, CDS3Y_bbg!Z$5:AA$241,2), -1)</f>
        <v>40481</v>
      </c>
      <c r="AB202">
        <f>IFERROR(VLOOKUP($A202, CDS3Y_bbg!AA$5:AB$241,2), -1)</f>
        <v>-1</v>
      </c>
      <c r="AC202">
        <f>IFERROR(VLOOKUP($A202, CDS3Y_bbg!AB$5:AC$241,2), -1)</f>
        <v>42676</v>
      </c>
      <c r="AD202">
        <f>IFERROR(VLOOKUP($A202, CDS3Y_bbg!AC$5:AD$241,2), -1)</f>
        <v>-1</v>
      </c>
      <c r="AE202">
        <f>IFERROR(VLOOKUP($A202, CDS3Y_bbg!AD$5:AE$241,2), -1)</f>
        <v>41149</v>
      </c>
      <c r="AF202">
        <f>IFERROR(VLOOKUP($A202, CDS3Y_bbg!AE$5:AF$241,2), -1)</f>
        <v>-1</v>
      </c>
      <c r="AG202">
        <f>IFERROR(VLOOKUP($A202, CDS3Y_bbg!AF$5:AG$241,2), -1)</f>
        <v>42004</v>
      </c>
      <c r="AH202">
        <f>IFERROR(VLOOKUP($A202, CDS3Y_bbg!AG$5:AH$241,2), -1)</f>
        <v>10.653</v>
      </c>
      <c r="AI202">
        <f>IFERROR(VLOOKUP($A202, CDS3Y_bbg!AH$5:AI$241,2), -1)</f>
        <v>-1</v>
      </c>
      <c r="AJ202">
        <f>IFERROR(VLOOKUP($A202, CDS3Y_bbg!AI$5:AJ$241,2), -1)</f>
        <v>-1</v>
      </c>
      <c r="AK202">
        <f>IFERROR(VLOOKUP($A202, CDS3Y_bbg!AJ$5:AK$241,2), -1)</f>
        <v>-1</v>
      </c>
      <c r="AL202">
        <f>IFERROR(VLOOKUP($A202, CDS3Y_bbg!AK$5:AL$241,2), -1)</f>
        <v>-1</v>
      </c>
      <c r="AM202">
        <f>IFERROR(VLOOKUP($A202, CDS3Y_bbg!AL$5:AM$241,2), -1)</f>
        <v>-1</v>
      </c>
      <c r="AN202">
        <f>IFERROR(VLOOKUP($A202, CDS3Y_bbg!AM$5:AN$241,2), -1)</f>
        <v>-1</v>
      </c>
      <c r="AO202">
        <f>IFERROR(VLOOKUP($A202, CDS3Y_bbg!AN$5:AO$241,2), -1)</f>
        <v>43424</v>
      </c>
      <c r="AP202">
        <f>IFERROR(VLOOKUP($A202, CDS3Y_bbg!AO$5:AP$241,2), -1)</f>
        <v>-1</v>
      </c>
      <c r="AQ202">
        <f>IFERROR(VLOOKUP($A202, CDS3Y_bbg!AP$5:AQ$241,2), -1)</f>
        <v>44625</v>
      </c>
      <c r="AR202">
        <f>IFERROR(VLOOKUP($A202, CDS3Y_bbg!AQ$5:AR$241,2), -1)</f>
        <v>25.163</v>
      </c>
      <c r="AS202">
        <f>IFERROR(VLOOKUP($A202, CDS3Y_bbg!AR$5:AS$241,2), -1)</f>
        <v>44626</v>
      </c>
      <c r="AT202">
        <f>IFERROR(VLOOKUP($A202, CDS3Y_bbg!AS$5:AT$241,2), -1)</f>
        <v>9.4459999999999997</v>
      </c>
      <c r="AU202">
        <f>IFERROR(VLOOKUP($A202, CDS3Y_bbg!AT$5:AU$241,2), -1)</f>
        <v>-1</v>
      </c>
      <c r="AV202">
        <f>IFERROR(VLOOKUP($A202, CDS3Y_bbg!AU$5:AV$241,2), -1)</f>
        <v>-1</v>
      </c>
      <c r="AW202">
        <f>IFERROR(VLOOKUP($A202, CDS3Y_bbg!AV$5:AW$241,2), -1)</f>
        <v>41863</v>
      </c>
      <c r="AX202">
        <f>IFERROR(VLOOKUP($A202, CDS3Y_bbg!AW$5:AX$241,2), -1)</f>
        <v>-1</v>
      </c>
      <c r="AY202">
        <f>IFERROR(VLOOKUP($A202, CDS3Y_bbg!AX$5:AY$241,2), -1)</f>
        <v>43402</v>
      </c>
      <c r="AZ202">
        <f>IFERROR(VLOOKUP($A202, CDS3Y_bbg!AY$5:AZ$241,2), -1)</f>
        <v>93.826999999999998</v>
      </c>
      <c r="BA202">
        <f>IFERROR(VLOOKUP($A202, CDS3Y_bbg!AZ$5:BA$241,2), -1)</f>
        <v>-1</v>
      </c>
      <c r="BB202">
        <f>IFERROR(VLOOKUP($A202, CDS3Y_bbg!BA$5:BB$241,2), -1)</f>
        <v>-1</v>
      </c>
      <c r="BC202">
        <f>IFERROR(VLOOKUP($A202, CDS3Y_bbg!BB$5:BC$241,2), -1)</f>
        <v>41722</v>
      </c>
      <c r="BD202">
        <f>IFERROR(VLOOKUP($A202, CDS3Y_bbg!BC$5:BD$241,2), -1)</f>
        <v>-1</v>
      </c>
      <c r="BE202">
        <f>IFERROR(VLOOKUP($A202, CDS3Y_bbg!BD$5:BE$241,2), -1)</f>
        <v>-1</v>
      </c>
      <c r="BF202">
        <f>IFERROR(VLOOKUP($A202, CDS3Y_bbg!BE$5:BF$241,2), -1)</f>
        <v>-1</v>
      </c>
      <c r="BG202">
        <f>IFERROR(VLOOKUP($A202, CDS3Y_bbg!BF$5:BG$241,2), -1)</f>
        <v>-1</v>
      </c>
      <c r="BH202">
        <f>IFERROR(VLOOKUP($A202, CDS3Y_bbg!BG$5:BH$241,2), -1)</f>
        <v>-1</v>
      </c>
      <c r="BI202">
        <f>IFERROR(VLOOKUP($A202, CDS3Y_bbg!BH$5:BI$241,2), -1)</f>
        <v>43424</v>
      </c>
      <c r="BJ202">
        <f>IFERROR(VLOOKUP($A202, CDS3Y_bbg!BI$5:BJ$241,2), -1)</f>
        <v>92.42</v>
      </c>
      <c r="BK202">
        <f>IFERROR(VLOOKUP($A202, CDS3Y_bbg!BJ$5:BK$241,2), -1)</f>
        <v>-1</v>
      </c>
      <c r="BL202">
        <f>IFERROR(VLOOKUP($A202, CDS3Y_bbg!BK$5:BL$241,2), -1)</f>
        <v>-1</v>
      </c>
      <c r="BM202">
        <f>IFERROR(VLOOKUP($A202, CDS3Y_bbg!BL$5:BM$241,2), -1)</f>
        <v>43424</v>
      </c>
      <c r="BN202">
        <f>IFERROR(VLOOKUP($A202, CDS3Y_bbg!BM$5:BN$241,2), -1)</f>
        <v>65.963999999999999</v>
      </c>
      <c r="BO202">
        <f>IFERROR(VLOOKUP($A202, CDS3Y_bbg!BN$5:BO$241,2), -1)</f>
        <v>43426</v>
      </c>
      <c r="BP202">
        <f>IFERROR(VLOOKUP($A202, CDS3Y_bbg!BO$5:BP$241,2), -1)</f>
        <v>6.5140000000000002</v>
      </c>
      <c r="BQ202">
        <f>IFERROR(VLOOKUP($A202, CDS3Y_bbg!BP$5:BQ$241,2), -1)</f>
        <v>-1</v>
      </c>
      <c r="BR202">
        <f>IFERROR(VLOOKUP($A202, CDS3Y_bbg!BQ$5:BR$241,2), -1)</f>
        <v>-1</v>
      </c>
      <c r="BS202">
        <f>IFERROR(VLOOKUP($A202, CDS3Y_bbg!BR$5:BS$241,2), -1)</f>
        <v>43426</v>
      </c>
      <c r="BT202">
        <f>IFERROR(VLOOKUP($A202, CDS3Y_bbg!BS$5:BT$241,2), -1)</f>
        <v>9.3960000000000008</v>
      </c>
      <c r="BU202">
        <f>IFERROR(VLOOKUP($A202, CDS3Y_bbg!BT$5:BU$241,2), -1)</f>
        <v>-1</v>
      </c>
      <c r="BV202">
        <f>IFERROR(VLOOKUP($A202, CDS3Y_bbg!BU$5:BV$241,2), -1)</f>
        <v>-1</v>
      </c>
      <c r="BW202">
        <f>IFERROR(VLOOKUP($A202, CDS3Y_bbg!BV$5:BW$241,2), -1)</f>
        <v>41915</v>
      </c>
      <c r="BX202">
        <f>IFERROR(VLOOKUP($A202, CDS3Y_bbg!BW$5:BX$241,2), -1)</f>
        <v>-1</v>
      </c>
      <c r="BY202">
        <f>IFERROR(VLOOKUP($A202, CDS3Y_bbg!BX$5:BY$241,2), -1)</f>
        <v>-1</v>
      </c>
      <c r="BZ202">
        <f>IFERROR(VLOOKUP($A202, CDS3Y_bbg!BY$5:BZ$241,2), -1)</f>
        <v>-1</v>
      </c>
      <c r="CA202">
        <f>IFERROR(VLOOKUP($A202, CDS3Y_bbg!BZ$5:CA$241,2), -1)</f>
        <v>41911</v>
      </c>
      <c r="CB202">
        <f>IFERROR(VLOOKUP($A202, CDS3Y_bbg!CA$5:CB$241,2), -1)</f>
        <v>-1</v>
      </c>
      <c r="CC202">
        <f>IFERROR(VLOOKUP($A202, CDS3Y_bbg!CB$5:CC$241,2), -1)</f>
        <v>41912</v>
      </c>
      <c r="CD202">
        <f>IFERROR(VLOOKUP($A202, CDS3Y_bbg!CC$5:CD$241,2), -1)</f>
        <v>-1</v>
      </c>
      <c r="CE202">
        <f>IFERROR(VLOOKUP($A202, CDS3Y_bbg!CD$5:CE$241,2), -1)</f>
        <v>43332</v>
      </c>
      <c r="CF202">
        <f>IFERROR(VLOOKUP($A202, CDS3Y_bbg!CE$5:CF$241,2), -1)</f>
        <v>26.177</v>
      </c>
      <c r="CG202">
        <f>IFERROR(VLOOKUP($A202, CDS3Y_bbg!CF$5:CG$241,2), -1)</f>
        <v>41893</v>
      </c>
      <c r="CH202">
        <f>IFERROR(VLOOKUP($A202, CDS3Y_bbg!CG$5:CH$241,2), -1)</f>
        <v>-1</v>
      </c>
      <c r="CI202">
        <f>IFERROR(VLOOKUP($A202, CDS3Y_bbg!CH$5:CI$241,2), -1)</f>
        <v>-1</v>
      </c>
      <c r="CJ202">
        <f>IFERROR(VLOOKUP($A202, CDS3Y_bbg!CI$5:CJ$241,2), -1)</f>
        <v>-1</v>
      </c>
      <c r="CK202">
        <f>IFERROR(VLOOKUP($A202, CDS3Y_bbg!CJ$5:CK$241,2), -1)</f>
        <v>41844</v>
      </c>
      <c r="CL202">
        <f>IFERROR(VLOOKUP($A202, CDS3Y_bbg!CK$5:CL$241,2), -1)</f>
        <v>-1</v>
      </c>
      <c r="CM202">
        <f>IFERROR(VLOOKUP($A202, CDS3Y_bbg!CL$5:CM$241,2), -1)</f>
        <v>-1</v>
      </c>
      <c r="CN202">
        <f>IFERROR(VLOOKUP($A202, CDS3Y_bbg!CM$5:CN$241,2), -1)</f>
        <v>-1</v>
      </c>
    </row>
    <row r="203" spans="1:92" x14ac:dyDescent="0.25">
      <c r="A203" s="1">
        <v>42674</v>
      </c>
      <c r="B203">
        <f>IFERROR(VLOOKUP($A203, CDS3Y_bbg!A$5:B$241,2), -1)</f>
        <v>161.76499999999999</v>
      </c>
      <c r="C203">
        <f>IFERROR(VLOOKUP($A203, CDS3Y_bbg!B$5:C$241,2), -1)</f>
        <v>41831</v>
      </c>
      <c r="D203">
        <f>IFERROR(VLOOKUP($A203, CDS3Y_bbg!C$5:D$241,2), -1)</f>
        <v>-1</v>
      </c>
      <c r="E203">
        <f>IFERROR(VLOOKUP($A203, CDS3Y_bbg!D$5:E$241,2), -1)</f>
        <v>44895</v>
      </c>
      <c r="F203">
        <f>IFERROR(VLOOKUP($A203, CDS3Y_bbg!E$5:F$241,2), -1)</f>
        <v>57.006</v>
      </c>
      <c r="G203">
        <f>IFERROR(VLOOKUP($A203, CDS3Y_bbg!F$5:G$241,2), -1)</f>
        <v>40360</v>
      </c>
      <c r="H203">
        <f>IFERROR(VLOOKUP($A203, CDS3Y_bbg!G$5:H$241,2), -1)</f>
        <v>-1</v>
      </c>
      <c r="I203">
        <f>IFERROR(VLOOKUP($A203, CDS3Y_bbg!H$5:I$241,2), -1)</f>
        <v>44834</v>
      </c>
      <c r="J203">
        <f>IFERROR(VLOOKUP($A203, CDS3Y_bbg!I$5:J$241,2), -1)</f>
        <v>107.703</v>
      </c>
      <c r="K203">
        <f>IFERROR(VLOOKUP($A203, CDS3Y_bbg!J$5:K$241,2), -1)</f>
        <v>41819</v>
      </c>
      <c r="L203">
        <f>IFERROR(VLOOKUP($A203, CDS3Y_bbg!K$5:L$241,2), -1)</f>
        <v>-1</v>
      </c>
      <c r="M203">
        <f>IFERROR(VLOOKUP($A203, CDS3Y_bbg!L$5:M$241,2), -1)</f>
        <v>40469</v>
      </c>
      <c r="N203">
        <f>IFERROR(VLOOKUP($A203, CDS3Y_bbg!M$5:N$241,2), -1)</f>
        <v>-1</v>
      </c>
      <c r="O203">
        <f>IFERROR(VLOOKUP($A203, CDS3Y_bbg!N$5:O$241,2), -1)</f>
        <v>40289</v>
      </c>
      <c r="P203">
        <f>IFERROR(VLOOKUP($A203, CDS3Y_bbg!O$5:P$241,2), -1)</f>
        <v>-1</v>
      </c>
      <c r="Q203">
        <f>IFERROR(VLOOKUP($A203, CDS3Y_bbg!P$5:Q$241,2), -1)</f>
        <v>44377</v>
      </c>
      <c r="R203">
        <f>IFERROR(VLOOKUP($A203, CDS3Y_bbg!Q$5:R$241,2), -1)</f>
        <v>96.823999999999998</v>
      </c>
      <c r="S203">
        <f>IFERROR(VLOOKUP($A203, CDS3Y_bbg!R$5:S$241,2), -1)</f>
        <v>43337</v>
      </c>
      <c r="T203">
        <f>IFERROR(VLOOKUP($A203, CDS3Y_bbg!S$5:T$241,2), -1)</f>
        <v>53.704999999999998</v>
      </c>
      <c r="U203">
        <f>IFERROR(VLOOKUP($A203, CDS3Y_bbg!T$5:U$241,2), -1)</f>
        <v>42062</v>
      </c>
      <c r="V203">
        <f>IFERROR(VLOOKUP($A203, CDS3Y_bbg!U$5:V$241,2), -1)</f>
        <v>-1</v>
      </c>
      <c r="W203">
        <f>IFERROR(VLOOKUP($A203, CDS3Y_bbg!V$5:W$241,2), -1)</f>
        <v>42283</v>
      </c>
      <c r="X203">
        <f>IFERROR(VLOOKUP($A203, CDS3Y_bbg!W$5:X$241,2), -1)</f>
        <v>-1</v>
      </c>
      <c r="Y203">
        <f>IFERROR(VLOOKUP($A203, CDS3Y_bbg!X$5:Y$241,2), -1)</f>
        <v>44468</v>
      </c>
      <c r="Z203">
        <f>IFERROR(VLOOKUP($A203, CDS3Y_bbg!Y$5:Z$241,2), -1)</f>
        <v>230.084</v>
      </c>
      <c r="AA203">
        <f>IFERROR(VLOOKUP($A203, CDS3Y_bbg!Z$5:AA$241,2), -1)</f>
        <v>40481</v>
      </c>
      <c r="AB203">
        <f>IFERROR(VLOOKUP($A203, CDS3Y_bbg!AA$5:AB$241,2), -1)</f>
        <v>-1</v>
      </c>
      <c r="AC203">
        <f>IFERROR(VLOOKUP($A203, CDS3Y_bbg!AB$5:AC$241,2), -1)</f>
        <v>42676</v>
      </c>
      <c r="AD203">
        <f>IFERROR(VLOOKUP($A203, CDS3Y_bbg!AC$5:AD$241,2), -1)</f>
        <v>-1</v>
      </c>
      <c r="AE203">
        <f>IFERROR(VLOOKUP($A203, CDS3Y_bbg!AD$5:AE$241,2), -1)</f>
        <v>41149</v>
      </c>
      <c r="AF203">
        <f>IFERROR(VLOOKUP($A203, CDS3Y_bbg!AE$5:AF$241,2), -1)</f>
        <v>-1</v>
      </c>
      <c r="AG203">
        <f>IFERROR(VLOOKUP($A203, CDS3Y_bbg!AF$5:AG$241,2), -1)</f>
        <v>42004</v>
      </c>
      <c r="AH203">
        <f>IFERROR(VLOOKUP($A203, CDS3Y_bbg!AG$5:AH$241,2), -1)</f>
        <v>10.653</v>
      </c>
      <c r="AI203">
        <f>IFERROR(VLOOKUP($A203, CDS3Y_bbg!AH$5:AI$241,2), -1)</f>
        <v>-1</v>
      </c>
      <c r="AJ203">
        <f>IFERROR(VLOOKUP($A203, CDS3Y_bbg!AI$5:AJ$241,2), -1)</f>
        <v>-1</v>
      </c>
      <c r="AK203">
        <f>IFERROR(VLOOKUP($A203, CDS3Y_bbg!AJ$5:AK$241,2), -1)</f>
        <v>-1</v>
      </c>
      <c r="AL203">
        <f>IFERROR(VLOOKUP($A203, CDS3Y_bbg!AK$5:AL$241,2), -1)</f>
        <v>-1</v>
      </c>
      <c r="AM203">
        <f>IFERROR(VLOOKUP($A203, CDS3Y_bbg!AL$5:AM$241,2), -1)</f>
        <v>-1</v>
      </c>
      <c r="AN203">
        <f>IFERROR(VLOOKUP($A203, CDS3Y_bbg!AM$5:AN$241,2), -1)</f>
        <v>-1</v>
      </c>
      <c r="AO203">
        <f>IFERROR(VLOOKUP($A203, CDS3Y_bbg!AN$5:AO$241,2), -1)</f>
        <v>43424</v>
      </c>
      <c r="AP203">
        <f>IFERROR(VLOOKUP($A203, CDS3Y_bbg!AO$5:AP$241,2), -1)</f>
        <v>-1</v>
      </c>
      <c r="AQ203">
        <f>IFERROR(VLOOKUP($A203, CDS3Y_bbg!AP$5:AQ$241,2), -1)</f>
        <v>44625</v>
      </c>
      <c r="AR203">
        <f>IFERROR(VLOOKUP($A203, CDS3Y_bbg!AQ$5:AR$241,2), -1)</f>
        <v>25.163</v>
      </c>
      <c r="AS203">
        <f>IFERROR(VLOOKUP($A203, CDS3Y_bbg!AR$5:AS$241,2), -1)</f>
        <v>44626</v>
      </c>
      <c r="AT203">
        <f>IFERROR(VLOOKUP($A203, CDS3Y_bbg!AS$5:AT$241,2), -1)</f>
        <v>9.4459999999999997</v>
      </c>
      <c r="AU203">
        <f>IFERROR(VLOOKUP($A203, CDS3Y_bbg!AT$5:AU$241,2), -1)</f>
        <v>-1</v>
      </c>
      <c r="AV203">
        <f>IFERROR(VLOOKUP($A203, CDS3Y_bbg!AU$5:AV$241,2), -1)</f>
        <v>-1</v>
      </c>
      <c r="AW203">
        <f>IFERROR(VLOOKUP($A203, CDS3Y_bbg!AV$5:AW$241,2), -1)</f>
        <v>41863</v>
      </c>
      <c r="AX203">
        <f>IFERROR(VLOOKUP($A203, CDS3Y_bbg!AW$5:AX$241,2), -1)</f>
        <v>-1</v>
      </c>
      <c r="AY203">
        <f>IFERROR(VLOOKUP($A203, CDS3Y_bbg!AX$5:AY$241,2), -1)</f>
        <v>43402</v>
      </c>
      <c r="AZ203">
        <f>IFERROR(VLOOKUP($A203, CDS3Y_bbg!AY$5:AZ$241,2), -1)</f>
        <v>93.826999999999998</v>
      </c>
      <c r="BA203">
        <f>IFERROR(VLOOKUP($A203, CDS3Y_bbg!AZ$5:BA$241,2), -1)</f>
        <v>-1</v>
      </c>
      <c r="BB203">
        <f>IFERROR(VLOOKUP($A203, CDS3Y_bbg!BA$5:BB$241,2), -1)</f>
        <v>-1</v>
      </c>
      <c r="BC203">
        <f>IFERROR(VLOOKUP($A203, CDS3Y_bbg!BB$5:BC$241,2), -1)</f>
        <v>41722</v>
      </c>
      <c r="BD203">
        <f>IFERROR(VLOOKUP($A203, CDS3Y_bbg!BC$5:BD$241,2), -1)</f>
        <v>-1</v>
      </c>
      <c r="BE203">
        <f>IFERROR(VLOOKUP($A203, CDS3Y_bbg!BD$5:BE$241,2), -1)</f>
        <v>-1</v>
      </c>
      <c r="BF203">
        <f>IFERROR(VLOOKUP($A203, CDS3Y_bbg!BE$5:BF$241,2), -1)</f>
        <v>-1</v>
      </c>
      <c r="BG203">
        <f>IFERROR(VLOOKUP($A203, CDS3Y_bbg!BF$5:BG$241,2), -1)</f>
        <v>-1</v>
      </c>
      <c r="BH203">
        <f>IFERROR(VLOOKUP($A203, CDS3Y_bbg!BG$5:BH$241,2), -1)</f>
        <v>-1</v>
      </c>
      <c r="BI203">
        <f>IFERROR(VLOOKUP($A203, CDS3Y_bbg!BH$5:BI$241,2), -1)</f>
        <v>43424</v>
      </c>
      <c r="BJ203">
        <f>IFERROR(VLOOKUP($A203, CDS3Y_bbg!BI$5:BJ$241,2), -1)</f>
        <v>92.42</v>
      </c>
      <c r="BK203">
        <f>IFERROR(VLOOKUP($A203, CDS3Y_bbg!BJ$5:BK$241,2), -1)</f>
        <v>-1</v>
      </c>
      <c r="BL203">
        <f>IFERROR(VLOOKUP($A203, CDS3Y_bbg!BK$5:BL$241,2), -1)</f>
        <v>-1</v>
      </c>
      <c r="BM203">
        <f>IFERROR(VLOOKUP($A203, CDS3Y_bbg!BL$5:BM$241,2), -1)</f>
        <v>43424</v>
      </c>
      <c r="BN203">
        <f>IFERROR(VLOOKUP($A203, CDS3Y_bbg!BM$5:BN$241,2), -1)</f>
        <v>65.963999999999999</v>
      </c>
      <c r="BO203">
        <f>IFERROR(VLOOKUP($A203, CDS3Y_bbg!BN$5:BO$241,2), -1)</f>
        <v>43426</v>
      </c>
      <c r="BP203">
        <f>IFERROR(VLOOKUP($A203, CDS3Y_bbg!BO$5:BP$241,2), -1)</f>
        <v>6.5140000000000002</v>
      </c>
      <c r="BQ203">
        <f>IFERROR(VLOOKUP($A203, CDS3Y_bbg!BP$5:BQ$241,2), -1)</f>
        <v>-1</v>
      </c>
      <c r="BR203">
        <f>IFERROR(VLOOKUP($A203, CDS3Y_bbg!BQ$5:BR$241,2), -1)</f>
        <v>-1</v>
      </c>
      <c r="BS203">
        <f>IFERROR(VLOOKUP($A203, CDS3Y_bbg!BR$5:BS$241,2), -1)</f>
        <v>43426</v>
      </c>
      <c r="BT203">
        <f>IFERROR(VLOOKUP($A203, CDS3Y_bbg!BS$5:BT$241,2), -1)</f>
        <v>9.3960000000000008</v>
      </c>
      <c r="BU203">
        <f>IFERROR(VLOOKUP($A203, CDS3Y_bbg!BT$5:BU$241,2), -1)</f>
        <v>-1</v>
      </c>
      <c r="BV203">
        <f>IFERROR(VLOOKUP($A203, CDS3Y_bbg!BU$5:BV$241,2), -1)</f>
        <v>-1</v>
      </c>
      <c r="BW203">
        <f>IFERROR(VLOOKUP($A203, CDS3Y_bbg!BV$5:BW$241,2), -1)</f>
        <v>41915</v>
      </c>
      <c r="BX203">
        <f>IFERROR(VLOOKUP($A203, CDS3Y_bbg!BW$5:BX$241,2), -1)</f>
        <v>-1</v>
      </c>
      <c r="BY203">
        <f>IFERROR(VLOOKUP($A203, CDS3Y_bbg!BX$5:BY$241,2), -1)</f>
        <v>-1</v>
      </c>
      <c r="BZ203">
        <f>IFERROR(VLOOKUP($A203, CDS3Y_bbg!BY$5:BZ$241,2), -1)</f>
        <v>-1</v>
      </c>
      <c r="CA203">
        <f>IFERROR(VLOOKUP($A203, CDS3Y_bbg!BZ$5:CA$241,2), -1)</f>
        <v>41911</v>
      </c>
      <c r="CB203">
        <f>IFERROR(VLOOKUP($A203, CDS3Y_bbg!CA$5:CB$241,2), -1)</f>
        <v>-1</v>
      </c>
      <c r="CC203">
        <f>IFERROR(VLOOKUP($A203, CDS3Y_bbg!CB$5:CC$241,2), -1)</f>
        <v>41912</v>
      </c>
      <c r="CD203">
        <f>IFERROR(VLOOKUP($A203, CDS3Y_bbg!CC$5:CD$241,2), -1)</f>
        <v>-1</v>
      </c>
      <c r="CE203">
        <f>IFERROR(VLOOKUP($A203, CDS3Y_bbg!CD$5:CE$241,2), -1)</f>
        <v>43332</v>
      </c>
      <c r="CF203">
        <f>IFERROR(VLOOKUP($A203, CDS3Y_bbg!CE$5:CF$241,2), -1)</f>
        <v>26.177</v>
      </c>
      <c r="CG203">
        <f>IFERROR(VLOOKUP($A203, CDS3Y_bbg!CF$5:CG$241,2), -1)</f>
        <v>41893</v>
      </c>
      <c r="CH203">
        <f>IFERROR(VLOOKUP($A203, CDS3Y_bbg!CG$5:CH$241,2), -1)</f>
        <v>-1</v>
      </c>
      <c r="CI203">
        <f>IFERROR(VLOOKUP($A203, CDS3Y_bbg!CH$5:CI$241,2), -1)</f>
        <v>-1</v>
      </c>
      <c r="CJ203">
        <f>IFERROR(VLOOKUP($A203, CDS3Y_bbg!CI$5:CJ$241,2), -1)</f>
        <v>-1</v>
      </c>
      <c r="CK203">
        <f>IFERROR(VLOOKUP($A203, CDS3Y_bbg!CJ$5:CK$241,2), -1)</f>
        <v>41844</v>
      </c>
      <c r="CL203">
        <f>IFERROR(VLOOKUP($A203, CDS3Y_bbg!CK$5:CL$241,2), -1)</f>
        <v>-1</v>
      </c>
      <c r="CM203">
        <f>IFERROR(VLOOKUP($A203, CDS3Y_bbg!CL$5:CM$241,2), -1)</f>
        <v>-1</v>
      </c>
      <c r="CN203">
        <f>IFERROR(VLOOKUP($A203, CDS3Y_bbg!CM$5:CN$241,2), -1)</f>
        <v>-1</v>
      </c>
    </row>
    <row r="204" spans="1:92" x14ac:dyDescent="0.25">
      <c r="A204" s="1">
        <v>42704</v>
      </c>
      <c r="B204">
        <f>IFERROR(VLOOKUP($A204, CDS3Y_bbg!A$5:B$241,2), -1)</f>
        <v>170.47</v>
      </c>
      <c r="C204">
        <f>IFERROR(VLOOKUP($A204, CDS3Y_bbg!B$5:C$241,2), -1)</f>
        <v>41831</v>
      </c>
      <c r="D204">
        <f>IFERROR(VLOOKUP($A204, CDS3Y_bbg!C$5:D$241,2), -1)</f>
        <v>-1</v>
      </c>
      <c r="E204">
        <f>IFERROR(VLOOKUP($A204, CDS3Y_bbg!D$5:E$241,2), -1)</f>
        <v>44895</v>
      </c>
      <c r="F204">
        <f>IFERROR(VLOOKUP($A204, CDS3Y_bbg!E$5:F$241,2), -1)</f>
        <v>54.84</v>
      </c>
      <c r="G204">
        <f>IFERROR(VLOOKUP($A204, CDS3Y_bbg!F$5:G$241,2), -1)</f>
        <v>40360</v>
      </c>
      <c r="H204">
        <f>IFERROR(VLOOKUP($A204, CDS3Y_bbg!G$5:H$241,2), -1)</f>
        <v>-1</v>
      </c>
      <c r="I204">
        <f>IFERROR(VLOOKUP($A204, CDS3Y_bbg!H$5:I$241,2), -1)</f>
        <v>44834</v>
      </c>
      <c r="J204">
        <f>IFERROR(VLOOKUP($A204, CDS3Y_bbg!I$5:J$241,2), -1)</f>
        <v>121.51</v>
      </c>
      <c r="K204">
        <f>IFERROR(VLOOKUP($A204, CDS3Y_bbg!J$5:K$241,2), -1)</f>
        <v>41819</v>
      </c>
      <c r="L204">
        <f>IFERROR(VLOOKUP($A204, CDS3Y_bbg!K$5:L$241,2), -1)</f>
        <v>-1</v>
      </c>
      <c r="M204">
        <f>IFERROR(VLOOKUP($A204, CDS3Y_bbg!L$5:M$241,2), -1)</f>
        <v>40469</v>
      </c>
      <c r="N204">
        <f>IFERROR(VLOOKUP($A204, CDS3Y_bbg!M$5:N$241,2), -1)</f>
        <v>-1</v>
      </c>
      <c r="O204">
        <f>IFERROR(VLOOKUP($A204, CDS3Y_bbg!N$5:O$241,2), -1)</f>
        <v>40289</v>
      </c>
      <c r="P204">
        <f>IFERROR(VLOOKUP($A204, CDS3Y_bbg!O$5:P$241,2), -1)</f>
        <v>-1</v>
      </c>
      <c r="Q204">
        <f>IFERROR(VLOOKUP($A204, CDS3Y_bbg!P$5:Q$241,2), -1)</f>
        <v>44377</v>
      </c>
      <c r="R204">
        <f>IFERROR(VLOOKUP($A204, CDS3Y_bbg!Q$5:R$241,2), -1)</f>
        <v>117.676</v>
      </c>
      <c r="S204">
        <f>IFERROR(VLOOKUP($A204, CDS3Y_bbg!R$5:S$241,2), -1)</f>
        <v>43337</v>
      </c>
      <c r="T204">
        <f>IFERROR(VLOOKUP($A204, CDS3Y_bbg!S$5:T$241,2), -1)</f>
        <v>53.704999999999998</v>
      </c>
      <c r="U204">
        <f>IFERROR(VLOOKUP($A204, CDS3Y_bbg!T$5:U$241,2), -1)</f>
        <v>42062</v>
      </c>
      <c r="V204">
        <f>IFERROR(VLOOKUP($A204, CDS3Y_bbg!U$5:V$241,2), -1)</f>
        <v>-1</v>
      </c>
      <c r="W204">
        <f>IFERROR(VLOOKUP($A204, CDS3Y_bbg!V$5:W$241,2), -1)</f>
        <v>42283</v>
      </c>
      <c r="X204">
        <f>IFERROR(VLOOKUP($A204, CDS3Y_bbg!W$5:X$241,2), -1)</f>
        <v>-1</v>
      </c>
      <c r="Y204">
        <f>IFERROR(VLOOKUP($A204, CDS3Y_bbg!X$5:Y$241,2), -1)</f>
        <v>44468</v>
      </c>
      <c r="Z204">
        <f>IFERROR(VLOOKUP($A204, CDS3Y_bbg!Y$5:Z$241,2), -1)</f>
        <v>230.084</v>
      </c>
      <c r="AA204">
        <f>IFERROR(VLOOKUP($A204, CDS3Y_bbg!Z$5:AA$241,2), -1)</f>
        <v>40481</v>
      </c>
      <c r="AB204">
        <f>IFERROR(VLOOKUP($A204, CDS3Y_bbg!AA$5:AB$241,2), -1)</f>
        <v>-1</v>
      </c>
      <c r="AC204">
        <f>IFERROR(VLOOKUP($A204, CDS3Y_bbg!AB$5:AC$241,2), -1)</f>
        <v>42676</v>
      </c>
      <c r="AD204">
        <f>IFERROR(VLOOKUP($A204, CDS3Y_bbg!AC$5:AD$241,2), -1)</f>
        <v>-1</v>
      </c>
      <c r="AE204">
        <f>IFERROR(VLOOKUP($A204, CDS3Y_bbg!AD$5:AE$241,2), -1)</f>
        <v>41149</v>
      </c>
      <c r="AF204">
        <f>IFERROR(VLOOKUP($A204, CDS3Y_bbg!AE$5:AF$241,2), -1)</f>
        <v>-1</v>
      </c>
      <c r="AG204">
        <f>IFERROR(VLOOKUP($A204, CDS3Y_bbg!AF$5:AG$241,2), -1)</f>
        <v>42004</v>
      </c>
      <c r="AH204">
        <f>IFERROR(VLOOKUP($A204, CDS3Y_bbg!AG$5:AH$241,2), -1)</f>
        <v>10.653</v>
      </c>
      <c r="AI204">
        <f>IFERROR(VLOOKUP($A204, CDS3Y_bbg!AH$5:AI$241,2), -1)</f>
        <v>-1</v>
      </c>
      <c r="AJ204">
        <f>IFERROR(VLOOKUP($A204, CDS3Y_bbg!AI$5:AJ$241,2), -1)</f>
        <v>-1</v>
      </c>
      <c r="AK204">
        <f>IFERROR(VLOOKUP($A204, CDS3Y_bbg!AJ$5:AK$241,2), -1)</f>
        <v>-1</v>
      </c>
      <c r="AL204">
        <f>IFERROR(VLOOKUP($A204, CDS3Y_bbg!AK$5:AL$241,2), -1)</f>
        <v>-1</v>
      </c>
      <c r="AM204">
        <f>IFERROR(VLOOKUP($A204, CDS3Y_bbg!AL$5:AM$241,2), -1)</f>
        <v>-1</v>
      </c>
      <c r="AN204">
        <f>IFERROR(VLOOKUP($A204, CDS3Y_bbg!AM$5:AN$241,2), -1)</f>
        <v>-1</v>
      </c>
      <c r="AO204">
        <f>IFERROR(VLOOKUP($A204, CDS3Y_bbg!AN$5:AO$241,2), -1)</f>
        <v>43424</v>
      </c>
      <c r="AP204">
        <f>IFERROR(VLOOKUP($A204, CDS3Y_bbg!AO$5:AP$241,2), -1)</f>
        <v>-1</v>
      </c>
      <c r="AQ204">
        <f>IFERROR(VLOOKUP($A204, CDS3Y_bbg!AP$5:AQ$241,2), -1)</f>
        <v>44625</v>
      </c>
      <c r="AR204">
        <f>IFERROR(VLOOKUP($A204, CDS3Y_bbg!AQ$5:AR$241,2), -1)</f>
        <v>25.163</v>
      </c>
      <c r="AS204">
        <f>IFERROR(VLOOKUP($A204, CDS3Y_bbg!AR$5:AS$241,2), -1)</f>
        <v>44626</v>
      </c>
      <c r="AT204">
        <f>IFERROR(VLOOKUP($A204, CDS3Y_bbg!AS$5:AT$241,2), -1)</f>
        <v>9.4459999999999997</v>
      </c>
      <c r="AU204">
        <f>IFERROR(VLOOKUP($A204, CDS3Y_bbg!AT$5:AU$241,2), -1)</f>
        <v>-1</v>
      </c>
      <c r="AV204">
        <f>IFERROR(VLOOKUP($A204, CDS3Y_bbg!AU$5:AV$241,2), -1)</f>
        <v>-1</v>
      </c>
      <c r="AW204">
        <f>IFERROR(VLOOKUP($A204, CDS3Y_bbg!AV$5:AW$241,2), -1)</f>
        <v>41863</v>
      </c>
      <c r="AX204">
        <f>IFERROR(VLOOKUP($A204, CDS3Y_bbg!AW$5:AX$241,2), -1)</f>
        <v>-1</v>
      </c>
      <c r="AY204">
        <f>IFERROR(VLOOKUP($A204, CDS3Y_bbg!AX$5:AY$241,2), -1)</f>
        <v>43402</v>
      </c>
      <c r="AZ204">
        <f>IFERROR(VLOOKUP($A204, CDS3Y_bbg!AY$5:AZ$241,2), -1)</f>
        <v>93.826999999999998</v>
      </c>
      <c r="BA204">
        <f>IFERROR(VLOOKUP($A204, CDS3Y_bbg!AZ$5:BA$241,2), -1)</f>
        <v>-1</v>
      </c>
      <c r="BB204">
        <f>IFERROR(VLOOKUP($A204, CDS3Y_bbg!BA$5:BB$241,2), -1)</f>
        <v>-1</v>
      </c>
      <c r="BC204">
        <f>IFERROR(VLOOKUP($A204, CDS3Y_bbg!BB$5:BC$241,2), -1)</f>
        <v>41722</v>
      </c>
      <c r="BD204">
        <f>IFERROR(VLOOKUP($A204, CDS3Y_bbg!BC$5:BD$241,2), -1)</f>
        <v>-1</v>
      </c>
      <c r="BE204">
        <f>IFERROR(VLOOKUP($A204, CDS3Y_bbg!BD$5:BE$241,2), -1)</f>
        <v>-1</v>
      </c>
      <c r="BF204">
        <f>IFERROR(VLOOKUP($A204, CDS3Y_bbg!BE$5:BF$241,2), -1)</f>
        <v>-1</v>
      </c>
      <c r="BG204">
        <f>IFERROR(VLOOKUP($A204, CDS3Y_bbg!BF$5:BG$241,2), -1)</f>
        <v>-1</v>
      </c>
      <c r="BH204">
        <f>IFERROR(VLOOKUP($A204, CDS3Y_bbg!BG$5:BH$241,2), -1)</f>
        <v>-1</v>
      </c>
      <c r="BI204">
        <f>IFERROR(VLOOKUP($A204, CDS3Y_bbg!BH$5:BI$241,2), -1)</f>
        <v>43424</v>
      </c>
      <c r="BJ204">
        <f>IFERROR(VLOOKUP($A204, CDS3Y_bbg!BI$5:BJ$241,2), -1)</f>
        <v>92.42</v>
      </c>
      <c r="BK204">
        <f>IFERROR(VLOOKUP($A204, CDS3Y_bbg!BJ$5:BK$241,2), -1)</f>
        <v>-1</v>
      </c>
      <c r="BL204">
        <f>IFERROR(VLOOKUP($A204, CDS3Y_bbg!BK$5:BL$241,2), -1)</f>
        <v>-1</v>
      </c>
      <c r="BM204">
        <f>IFERROR(VLOOKUP($A204, CDS3Y_bbg!BL$5:BM$241,2), -1)</f>
        <v>43424</v>
      </c>
      <c r="BN204">
        <f>IFERROR(VLOOKUP($A204, CDS3Y_bbg!BM$5:BN$241,2), -1)</f>
        <v>65.963999999999999</v>
      </c>
      <c r="BO204">
        <f>IFERROR(VLOOKUP($A204, CDS3Y_bbg!BN$5:BO$241,2), -1)</f>
        <v>43426</v>
      </c>
      <c r="BP204">
        <f>IFERROR(VLOOKUP($A204, CDS3Y_bbg!BO$5:BP$241,2), -1)</f>
        <v>6.5140000000000002</v>
      </c>
      <c r="BQ204">
        <f>IFERROR(VLOOKUP($A204, CDS3Y_bbg!BP$5:BQ$241,2), -1)</f>
        <v>-1</v>
      </c>
      <c r="BR204">
        <f>IFERROR(VLOOKUP($A204, CDS3Y_bbg!BQ$5:BR$241,2), -1)</f>
        <v>-1</v>
      </c>
      <c r="BS204">
        <f>IFERROR(VLOOKUP($A204, CDS3Y_bbg!BR$5:BS$241,2), -1)</f>
        <v>43426</v>
      </c>
      <c r="BT204">
        <f>IFERROR(VLOOKUP($A204, CDS3Y_bbg!BS$5:BT$241,2), -1)</f>
        <v>9.3960000000000008</v>
      </c>
      <c r="BU204">
        <f>IFERROR(VLOOKUP($A204, CDS3Y_bbg!BT$5:BU$241,2), -1)</f>
        <v>-1</v>
      </c>
      <c r="BV204">
        <f>IFERROR(VLOOKUP($A204, CDS3Y_bbg!BU$5:BV$241,2), -1)</f>
        <v>-1</v>
      </c>
      <c r="BW204">
        <f>IFERROR(VLOOKUP($A204, CDS3Y_bbg!BV$5:BW$241,2), -1)</f>
        <v>41915</v>
      </c>
      <c r="BX204">
        <f>IFERROR(VLOOKUP($A204, CDS3Y_bbg!BW$5:BX$241,2), -1)</f>
        <v>-1</v>
      </c>
      <c r="BY204">
        <f>IFERROR(VLOOKUP($A204, CDS3Y_bbg!BX$5:BY$241,2), -1)</f>
        <v>-1</v>
      </c>
      <c r="BZ204">
        <f>IFERROR(VLOOKUP($A204, CDS3Y_bbg!BY$5:BZ$241,2), -1)</f>
        <v>-1</v>
      </c>
      <c r="CA204">
        <f>IFERROR(VLOOKUP($A204, CDS3Y_bbg!BZ$5:CA$241,2), -1)</f>
        <v>41911</v>
      </c>
      <c r="CB204">
        <f>IFERROR(VLOOKUP($A204, CDS3Y_bbg!CA$5:CB$241,2), -1)</f>
        <v>-1</v>
      </c>
      <c r="CC204">
        <f>IFERROR(VLOOKUP($A204, CDS3Y_bbg!CB$5:CC$241,2), -1)</f>
        <v>41912</v>
      </c>
      <c r="CD204">
        <f>IFERROR(VLOOKUP($A204, CDS3Y_bbg!CC$5:CD$241,2), -1)</f>
        <v>-1</v>
      </c>
      <c r="CE204">
        <f>IFERROR(VLOOKUP($A204, CDS3Y_bbg!CD$5:CE$241,2), -1)</f>
        <v>43332</v>
      </c>
      <c r="CF204">
        <f>IFERROR(VLOOKUP($A204, CDS3Y_bbg!CE$5:CF$241,2), -1)</f>
        <v>26.177</v>
      </c>
      <c r="CG204">
        <f>IFERROR(VLOOKUP($A204, CDS3Y_bbg!CF$5:CG$241,2), -1)</f>
        <v>41893</v>
      </c>
      <c r="CH204">
        <f>IFERROR(VLOOKUP($A204, CDS3Y_bbg!CG$5:CH$241,2), -1)</f>
        <v>-1</v>
      </c>
      <c r="CI204">
        <f>IFERROR(VLOOKUP($A204, CDS3Y_bbg!CH$5:CI$241,2), -1)</f>
        <v>-1</v>
      </c>
      <c r="CJ204">
        <f>IFERROR(VLOOKUP($A204, CDS3Y_bbg!CI$5:CJ$241,2), -1)</f>
        <v>-1</v>
      </c>
      <c r="CK204">
        <f>IFERROR(VLOOKUP($A204, CDS3Y_bbg!CJ$5:CK$241,2), -1)</f>
        <v>41844</v>
      </c>
      <c r="CL204">
        <f>IFERROR(VLOOKUP($A204, CDS3Y_bbg!CK$5:CL$241,2), -1)</f>
        <v>-1</v>
      </c>
      <c r="CM204">
        <f>IFERROR(VLOOKUP($A204, CDS3Y_bbg!CL$5:CM$241,2), -1)</f>
        <v>-1</v>
      </c>
      <c r="CN204">
        <f>IFERROR(VLOOKUP($A204, CDS3Y_bbg!CM$5:CN$241,2), -1)</f>
        <v>-1</v>
      </c>
    </row>
    <row r="205" spans="1:92" x14ac:dyDescent="0.25">
      <c r="A205" s="1">
        <v>42734</v>
      </c>
      <c r="B205">
        <f>IFERROR(VLOOKUP($A205, CDS3Y_bbg!A$5:B$241,2), -1)</f>
        <v>156.41499999999999</v>
      </c>
      <c r="C205">
        <f>IFERROR(VLOOKUP($A205, CDS3Y_bbg!B$5:C$241,2), -1)</f>
        <v>41831</v>
      </c>
      <c r="D205">
        <f>IFERROR(VLOOKUP($A205, CDS3Y_bbg!C$5:D$241,2), -1)</f>
        <v>-1</v>
      </c>
      <c r="E205">
        <f>IFERROR(VLOOKUP($A205, CDS3Y_bbg!D$5:E$241,2), -1)</f>
        <v>44895</v>
      </c>
      <c r="F205">
        <f>IFERROR(VLOOKUP($A205, CDS3Y_bbg!E$5:F$241,2), -1)</f>
        <v>51.692999999999998</v>
      </c>
      <c r="G205">
        <f>IFERROR(VLOOKUP($A205, CDS3Y_bbg!F$5:G$241,2), -1)</f>
        <v>40360</v>
      </c>
      <c r="H205">
        <f>IFERROR(VLOOKUP($A205, CDS3Y_bbg!G$5:H$241,2), -1)</f>
        <v>-1</v>
      </c>
      <c r="I205">
        <f>IFERROR(VLOOKUP($A205, CDS3Y_bbg!H$5:I$241,2), -1)</f>
        <v>44834</v>
      </c>
      <c r="J205">
        <f>IFERROR(VLOOKUP($A205, CDS3Y_bbg!I$5:J$241,2), -1)</f>
        <v>99.069000000000003</v>
      </c>
      <c r="K205">
        <f>IFERROR(VLOOKUP($A205, CDS3Y_bbg!J$5:K$241,2), -1)</f>
        <v>41819</v>
      </c>
      <c r="L205">
        <f>IFERROR(VLOOKUP($A205, CDS3Y_bbg!K$5:L$241,2), -1)</f>
        <v>-1</v>
      </c>
      <c r="M205">
        <f>IFERROR(VLOOKUP($A205, CDS3Y_bbg!L$5:M$241,2), -1)</f>
        <v>40469</v>
      </c>
      <c r="N205">
        <f>IFERROR(VLOOKUP($A205, CDS3Y_bbg!M$5:N$241,2), -1)</f>
        <v>-1</v>
      </c>
      <c r="O205">
        <f>IFERROR(VLOOKUP($A205, CDS3Y_bbg!N$5:O$241,2), -1)</f>
        <v>40289</v>
      </c>
      <c r="P205">
        <f>IFERROR(VLOOKUP($A205, CDS3Y_bbg!O$5:P$241,2), -1)</f>
        <v>-1</v>
      </c>
      <c r="Q205">
        <f>IFERROR(VLOOKUP($A205, CDS3Y_bbg!P$5:Q$241,2), -1)</f>
        <v>44377</v>
      </c>
      <c r="R205">
        <f>IFERROR(VLOOKUP($A205, CDS3Y_bbg!Q$5:R$241,2), -1)</f>
        <v>97.257000000000005</v>
      </c>
      <c r="S205">
        <f>IFERROR(VLOOKUP($A205, CDS3Y_bbg!R$5:S$241,2), -1)</f>
        <v>43337</v>
      </c>
      <c r="T205">
        <f>IFERROR(VLOOKUP($A205, CDS3Y_bbg!S$5:T$241,2), -1)</f>
        <v>53.704999999999998</v>
      </c>
      <c r="U205">
        <f>IFERROR(VLOOKUP($A205, CDS3Y_bbg!T$5:U$241,2), -1)</f>
        <v>42062</v>
      </c>
      <c r="V205">
        <f>IFERROR(VLOOKUP($A205, CDS3Y_bbg!U$5:V$241,2), -1)</f>
        <v>-1</v>
      </c>
      <c r="W205">
        <f>IFERROR(VLOOKUP($A205, CDS3Y_bbg!V$5:W$241,2), -1)</f>
        <v>42283</v>
      </c>
      <c r="X205">
        <f>IFERROR(VLOOKUP($A205, CDS3Y_bbg!W$5:X$241,2), -1)</f>
        <v>-1</v>
      </c>
      <c r="Y205">
        <f>IFERROR(VLOOKUP($A205, CDS3Y_bbg!X$5:Y$241,2), -1)</f>
        <v>44468</v>
      </c>
      <c r="Z205">
        <f>IFERROR(VLOOKUP($A205, CDS3Y_bbg!Y$5:Z$241,2), -1)</f>
        <v>230.084</v>
      </c>
      <c r="AA205">
        <f>IFERROR(VLOOKUP($A205, CDS3Y_bbg!Z$5:AA$241,2), -1)</f>
        <v>40481</v>
      </c>
      <c r="AB205">
        <f>IFERROR(VLOOKUP($A205, CDS3Y_bbg!AA$5:AB$241,2), -1)</f>
        <v>-1</v>
      </c>
      <c r="AC205">
        <f>IFERROR(VLOOKUP($A205, CDS3Y_bbg!AB$5:AC$241,2), -1)</f>
        <v>42676</v>
      </c>
      <c r="AD205">
        <f>IFERROR(VLOOKUP($A205, CDS3Y_bbg!AC$5:AD$241,2), -1)</f>
        <v>-1</v>
      </c>
      <c r="AE205">
        <f>IFERROR(VLOOKUP($A205, CDS3Y_bbg!AD$5:AE$241,2), -1)</f>
        <v>41149</v>
      </c>
      <c r="AF205">
        <f>IFERROR(VLOOKUP($A205, CDS3Y_bbg!AE$5:AF$241,2), -1)</f>
        <v>-1</v>
      </c>
      <c r="AG205">
        <f>IFERROR(VLOOKUP($A205, CDS3Y_bbg!AF$5:AG$241,2), -1)</f>
        <v>42004</v>
      </c>
      <c r="AH205">
        <f>IFERROR(VLOOKUP($A205, CDS3Y_bbg!AG$5:AH$241,2), -1)</f>
        <v>10.653</v>
      </c>
      <c r="AI205">
        <f>IFERROR(VLOOKUP($A205, CDS3Y_bbg!AH$5:AI$241,2), -1)</f>
        <v>-1</v>
      </c>
      <c r="AJ205">
        <f>IFERROR(VLOOKUP($A205, CDS3Y_bbg!AI$5:AJ$241,2), -1)</f>
        <v>-1</v>
      </c>
      <c r="AK205">
        <f>IFERROR(VLOOKUP($A205, CDS3Y_bbg!AJ$5:AK$241,2), -1)</f>
        <v>-1</v>
      </c>
      <c r="AL205">
        <f>IFERROR(VLOOKUP($A205, CDS3Y_bbg!AK$5:AL$241,2), -1)</f>
        <v>-1</v>
      </c>
      <c r="AM205">
        <f>IFERROR(VLOOKUP($A205, CDS3Y_bbg!AL$5:AM$241,2), -1)</f>
        <v>-1</v>
      </c>
      <c r="AN205">
        <f>IFERROR(VLOOKUP($A205, CDS3Y_bbg!AM$5:AN$241,2), -1)</f>
        <v>-1</v>
      </c>
      <c r="AO205">
        <f>IFERROR(VLOOKUP($A205, CDS3Y_bbg!AN$5:AO$241,2), -1)</f>
        <v>43424</v>
      </c>
      <c r="AP205">
        <f>IFERROR(VLOOKUP($A205, CDS3Y_bbg!AO$5:AP$241,2), -1)</f>
        <v>-1</v>
      </c>
      <c r="AQ205">
        <f>IFERROR(VLOOKUP($A205, CDS3Y_bbg!AP$5:AQ$241,2), -1)</f>
        <v>44625</v>
      </c>
      <c r="AR205">
        <f>IFERROR(VLOOKUP($A205, CDS3Y_bbg!AQ$5:AR$241,2), -1)</f>
        <v>25.163</v>
      </c>
      <c r="AS205">
        <f>IFERROR(VLOOKUP($A205, CDS3Y_bbg!AR$5:AS$241,2), -1)</f>
        <v>44626</v>
      </c>
      <c r="AT205">
        <f>IFERROR(VLOOKUP($A205, CDS3Y_bbg!AS$5:AT$241,2), -1)</f>
        <v>9.4459999999999997</v>
      </c>
      <c r="AU205">
        <f>IFERROR(VLOOKUP($A205, CDS3Y_bbg!AT$5:AU$241,2), -1)</f>
        <v>-1</v>
      </c>
      <c r="AV205">
        <f>IFERROR(VLOOKUP($A205, CDS3Y_bbg!AU$5:AV$241,2), -1)</f>
        <v>-1</v>
      </c>
      <c r="AW205">
        <f>IFERROR(VLOOKUP($A205, CDS3Y_bbg!AV$5:AW$241,2), -1)</f>
        <v>41863</v>
      </c>
      <c r="AX205">
        <f>IFERROR(VLOOKUP($A205, CDS3Y_bbg!AW$5:AX$241,2), -1)</f>
        <v>-1</v>
      </c>
      <c r="AY205">
        <f>IFERROR(VLOOKUP($A205, CDS3Y_bbg!AX$5:AY$241,2), -1)</f>
        <v>43402</v>
      </c>
      <c r="AZ205">
        <f>IFERROR(VLOOKUP($A205, CDS3Y_bbg!AY$5:AZ$241,2), -1)</f>
        <v>93.826999999999998</v>
      </c>
      <c r="BA205">
        <f>IFERROR(VLOOKUP($A205, CDS3Y_bbg!AZ$5:BA$241,2), -1)</f>
        <v>-1</v>
      </c>
      <c r="BB205">
        <f>IFERROR(VLOOKUP($A205, CDS3Y_bbg!BA$5:BB$241,2), -1)</f>
        <v>-1</v>
      </c>
      <c r="BC205">
        <f>IFERROR(VLOOKUP($A205, CDS3Y_bbg!BB$5:BC$241,2), -1)</f>
        <v>41722</v>
      </c>
      <c r="BD205">
        <f>IFERROR(VLOOKUP($A205, CDS3Y_bbg!BC$5:BD$241,2), -1)</f>
        <v>-1</v>
      </c>
      <c r="BE205">
        <f>IFERROR(VLOOKUP($A205, CDS3Y_bbg!BD$5:BE$241,2), -1)</f>
        <v>-1</v>
      </c>
      <c r="BF205">
        <f>IFERROR(VLOOKUP($A205, CDS3Y_bbg!BE$5:BF$241,2), -1)</f>
        <v>-1</v>
      </c>
      <c r="BG205">
        <f>IFERROR(VLOOKUP($A205, CDS3Y_bbg!BF$5:BG$241,2), -1)</f>
        <v>-1</v>
      </c>
      <c r="BH205">
        <f>IFERROR(VLOOKUP($A205, CDS3Y_bbg!BG$5:BH$241,2), -1)</f>
        <v>-1</v>
      </c>
      <c r="BI205">
        <f>IFERROR(VLOOKUP($A205, CDS3Y_bbg!BH$5:BI$241,2), -1)</f>
        <v>43424</v>
      </c>
      <c r="BJ205">
        <f>IFERROR(VLOOKUP($A205, CDS3Y_bbg!BI$5:BJ$241,2), -1)</f>
        <v>92.42</v>
      </c>
      <c r="BK205">
        <f>IFERROR(VLOOKUP($A205, CDS3Y_bbg!BJ$5:BK$241,2), -1)</f>
        <v>-1</v>
      </c>
      <c r="BL205">
        <f>IFERROR(VLOOKUP($A205, CDS3Y_bbg!BK$5:BL$241,2), -1)</f>
        <v>-1</v>
      </c>
      <c r="BM205">
        <f>IFERROR(VLOOKUP($A205, CDS3Y_bbg!BL$5:BM$241,2), -1)</f>
        <v>43424</v>
      </c>
      <c r="BN205">
        <f>IFERROR(VLOOKUP($A205, CDS3Y_bbg!BM$5:BN$241,2), -1)</f>
        <v>65.963999999999999</v>
      </c>
      <c r="BO205">
        <f>IFERROR(VLOOKUP($A205, CDS3Y_bbg!BN$5:BO$241,2), -1)</f>
        <v>43426</v>
      </c>
      <c r="BP205">
        <f>IFERROR(VLOOKUP($A205, CDS3Y_bbg!BO$5:BP$241,2), -1)</f>
        <v>6.5140000000000002</v>
      </c>
      <c r="BQ205">
        <f>IFERROR(VLOOKUP($A205, CDS3Y_bbg!BP$5:BQ$241,2), -1)</f>
        <v>-1</v>
      </c>
      <c r="BR205">
        <f>IFERROR(VLOOKUP($A205, CDS3Y_bbg!BQ$5:BR$241,2), -1)</f>
        <v>-1</v>
      </c>
      <c r="BS205">
        <f>IFERROR(VLOOKUP($A205, CDS3Y_bbg!BR$5:BS$241,2), -1)</f>
        <v>43426</v>
      </c>
      <c r="BT205">
        <f>IFERROR(VLOOKUP($A205, CDS3Y_bbg!BS$5:BT$241,2), -1)</f>
        <v>9.3960000000000008</v>
      </c>
      <c r="BU205">
        <f>IFERROR(VLOOKUP($A205, CDS3Y_bbg!BT$5:BU$241,2), -1)</f>
        <v>-1</v>
      </c>
      <c r="BV205">
        <f>IFERROR(VLOOKUP($A205, CDS3Y_bbg!BU$5:BV$241,2), -1)</f>
        <v>-1</v>
      </c>
      <c r="BW205">
        <f>IFERROR(VLOOKUP($A205, CDS3Y_bbg!BV$5:BW$241,2), -1)</f>
        <v>41915</v>
      </c>
      <c r="BX205">
        <f>IFERROR(VLOOKUP($A205, CDS3Y_bbg!BW$5:BX$241,2), -1)</f>
        <v>-1</v>
      </c>
      <c r="BY205">
        <f>IFERROR(VLOOKUP($A205, CDS3Y_bbg!BX$5:BY$241,2), -1)</f>
        <v>-1</v>
      </c>
      <c r="BZ205">
        <f>IFERROR(VLOOKUP($A205, CDS3Y_bbg!BY$5:BZ$241,2), -1)</f>
        <v>-1</v>
      </c>
      <c r="CA205">
        <f>IFERROR(VLOOKUP($A205, CDS3Y_bbg!BZ$5:CA$241,2), -1)</f>
        <v>41911</v>
      </c>
      <c r="CB205">
        <f>IFERROR(VLOOKUP($A205, CDS3Y_bbg!CA$5:CB$241,2), -1)</f>
        <v>-1</v>
      </c>
      <c r="CC205">
        <f>IFERROR(VLOOKUP($A205, CDS3Y_bbg!CB$5:CC$241,2), -1)</f>
        <v>41912</v>
      </c>
      <c r="CD205">
        <f>IFERROR(VLOOKUP($A205, CDS3Y_bbg!CC$5:CD$241,2), -1)</f>
        <v>-1</v>
      </c>
      <c r="CE205">
        <f>IFERROR(VLOOKUP($A205, CDS3Y_bbg!CD$5:CE$241,2), -1)</f>
        <v>43332</v>
      </c>
      <c r="CF205">
        <f>IFERROR(VLOOKUP($A205, CDS3Y_bbg!CE$5:CF$241,2), -1)</f>
        <v>26.177</v>
      </c>
      <c r="CG205">
        <f>IFERROR(VLOOKUP($A205, CDS3Y_bbg!CF$5:CG$241,2), -1)</f>
        <v>41893</v>
      </c>
      <c r="CH205">
        <f>IFERROR(VLOOKUP($A205, CDS3Y_bbg!CG$5:CH$241,2), -1)</f>
        <v>-1</v>
      </c>
      <c r="CI205">
        <f>IFERROR(VLOOKUP($A205, CDS3Y_bbg!CH$5:CI$241,2), -1)</f>
        <v>-1</v>
      </c>
      <c r="CJ205">
        <f>IFERROR(VLOOKUP($A205, CDS3Y_bbg!CI$5:CJ$241,2), -1)</f>
        <v>-1</v>
      </c>
      <c r="CK205">
        <f>IFERROR(VLOOKUP($A205, CDS3Y_bbg!CJ$5:CK$241,2), -1)</f>
        <v>41844</v>
      </c>
      <c r="CL205">
        <f>IFERROR(VLOOKUP($A205, CDS3Y_bbg!CK$5:CL$241,2), -1)</f>
        <v>-1</v>
      </c>
      <c r="CM205">
        <f>IFERROR(VLOOKUP($A205, CDS3Y_bbg!CL$5:CM$241,2), -1)</f>
        <v>-1</v>
      </c>
      <c r="CN205">
        <f>IFERROR(VLOOKUP($A205, CDS3Y_bbg!CM$5:CN$241,2), -1)</f>
        <v>-1</v>
      </c>
    </row>
    <row r="206" spans="1:92" x14ac:dyDescent="0.25">
      <c r="A206" s="1">
        <v>42766</v>
      </c>
      <c r="B206">
        <f>IFERROR(VLOOKUP($A206, CDS3Y_bbg!A$5:B$241,2), -1)</f>
        <v>138.41499999999999</v>
      </c>
      <c r="C206">
        <f>IFERROR(VLOOKUP($A206, CDS3Y_bbg!B$5:C$241,2), -1)</f>
        <v>41831</v>
      </c>
      <c r="D206">
        <f>IFERROR(VLOOKUP($A206, CDS3Y_bbg!C$5:D$241,2), -1)</f>
        <v>-1</v>
      </c>
      <c r="E206">
        <f>IFERROR(VLOOKUP($A206, CDS3Y_bbg!D$5:E$241,2), -1)</f>
        <v>44895</v>
      </c>
      <c r="F206">
        <f>IFERROR(VLOOKUP($A206, CDS3Y_bbg!E$5:F$241,2), -1)</f>
        <v>50.881</v>
      </c>
      <c r="G206">
        <f>IFERROR(VLOOKUP($A206, CDS3Y_bbg!F$5:G$241,2), -1)</f>
        <v>40360</v>
      </c>
      <c r="H206">
        <f>IFERROR(VLOOKUP($A206, CDS3Y_bbg!G$5:H$241,2), -1)</f>
        <v>-1</v>
      </c>
      <c r="I206">
        <f>IFERROR(VLOOKUP($A206, CDS3Y_bbg!H$5:I$241,2), -1)</f>
        <v>44834</v>
      </c>
      <c r="J206">
        <f>IFERROR(VLOOKUP($A206, CDS3Y_bbg!I$5:J$241,2), -1)</f>
        <v>90.177000000000007</v>
      </c>
      <c r="K206">
        <f>IFERROR(VLOOKUP($A206, CDS3Y_bbg!J$5:K$241,2), -1)</f>
        <v>41819</v>
      </c>
      <c r="L206">
        <f>IFERROR(VLOOKUP($A206, CDS3Y_bbg!K$5:L$241,2), -1)</f>
        <v>-1</v>
      </c>
      <c r="M206">
        <f>IFERROR(VLOOKUP($A206, CDS3Y_bbg!L$5:M$241,2), -1)</f>
        <v>40469</v>
      </c>
      <c r="N206">
        <f>IFERROR(VLOOKUP($A206, CDS3Y_bbg!M$5:N$241,2), -1)</f>
        <v>-1</v>
      </c>
      <c r="O206">
        <f>IFERROR(VLOOKUP($A206, CDS3Y_bbg!N$5:O$241,2), -1)</f>
        <v>40289</v>
      </c>
      <c r="P206">
        <f>IFERROR(VLOOKUP($A206, CDS3Y_bbg!O$5:P$241,2), -1)</f>
        <v>-1</v>
      </c>
      <c r="Q206">
        <f>IFERROR(VLOOKUP($A206, CDS3Y_bbg!P$5:Q$241,2), -1)</f>
        <v>44377</v>
      </c>
      <c r="R206">
        <f>IFERROR(VLOOKUP($A206, CDS3Y_bbg!Q$5:R$241,2), -1)</f>
        <v>104.41200000000001</v>
      </c>
      <c r="S206">
        <f>IFERROR(VLOOKUP($A206, CDS3Y_bbg!R$5:S$241,2), -1)</f>
        <v>43337</v>
      </c>
      <c r="T206">
        <f>IFERROR(VLOOKUP($A206, CDS3Y_bbg!S$5:T$241,2), -1)</f>
        <v>53.704999999999998</v>
      </c>
      <c r="U206">
        <f>IFERROR(VLOOKUP($A206, CDS3Y_bbg!T$5:U$241,2), -1)</f>
        <v>42062</v>
      </c>
      <c r="V206">
        <f>IFERROR(VLOOKUP($A206, CDS3Y_bbg!U$5:V$241,2), -1)</f>
        <v>-1</v>
      </c>
      <c r="W206">
        <f>IFERROR(VLOOKUP($A206, CDS3Y_bbg!V$5:W$241,2), -1)</f>
        <v>42283</v>
      </c>
      <c r="X206">
        <f>IFERROR(VLOOKUP($A206, CDS3Y_bbg!W$5:X$241,2), -1)</f>
        <v>-1</v>
      </c>
      <c r="Y206">
        <f>IFERROR(VLOOKUP($A206, CDS3Y_bbg!X$5:Y$241,2), -1)</f>
        <v>44468</v>
      </c>
      <c r="Z206">
        <f>IFERROR(VLOOKUP($A206, CDS3Y_bbg!Y$5:Z$241,2), -1)</f>
        <v>230.084</v>
      </c>
      <c r="AA206">
        <f>IFERROR(VLOOKUP($A206, CDS3Y_bbg!Z$5:AA$241,2), -1)</f>
        <v>40481</v>
      </c>
      <c r="AB206">
        <f>IFERROR(VLOOKUP($A206, CDS3Y_bbg!AA$5:AB$241,2), -1)</f>
        <v>-1</v>
      </c>
      <c r="AC206">
        <f>IFERROR(VLOOKUP($A206, CDS3Y_bbg!AB$5:AC$241,2), -1)</f>
        <v>42676</v>
      </c>
      <c r="AD206">
        <f>IFERROR(VLOOKUP($A206, CDS3Y_bbg!AC$5:AD$241,2), -1)</f>
        <v>-1</v>
      </c>
      <c r="AE206">
        <f>IFERROR(VLOOKUP($A206, CDS3Y_bbg!AD$5:AE$241,2), -1)</f>
        <v>41149</v>
      </c>
      <c r="AF206">
        <f>IFERROR(VLOOKUP($A206, CDS3Y_bbg!AE$5:AF$241,2), -1)</f>
        <v>-1</v>
      </c>
      <c r="AG206">
        <f>IFERROR(VLOOKUP($A206, CDS3Y_bbg!AF$5:AG$241,2), -1)</f>
        <v>42004</v>
      </c>
      <c r="AH206">
        <f>IFERROR(VLOOKUP($A206, CDS3Y_bbg!AG$5:AH$241,2), -1)</f>
        <v>10.653</v>
      </c>
      <c r="AI206">
        <f>IFERROR(VLOOKUP($A206, CDS3Y_bbg!AH$5:AI$241,2), -1)</f>
        <v>-1</v>
      </c>
      <c r="AJ206">
        <f>IFERROR(VLOOKUP($A206, CDS3Y_bbg!AI$5:AJ$241,2), -1)</f>
        <v>-1</v>
      </c>
      <c r="AK206">
        <f>IFERROR(VLOOKUP($A206, CDS3Y_bbg!AJ$5:AK$241,2), -1)</f>
        <v>-1</v>
      </c>
      <c r="AL206">
        <f>IFERROR(VLOOKUP($A206, CDS3Y_bbg!AK$5:AL$241,2), -1)</f>
        <v>-1</v>
      </c>
      <c r="AM206">
        <f>IFERROR(VLOOKUP($A206, CDS3Y_bbg!AL$5:AM$241,2), -1)</f>
        <v>-1</v>
      </c>
      <c r="AN206">
        <f>IFERROR(VLOOKUP($A206, CDS3Y_bbg!AM$5:AN$241,2), -1)</f>
        <v>-1</v>
      </c>
      <c r="AO206">
        <f>IFERROR(VLOOKUP($A206, CDS3Y_bbg!AN$5:AO$241,2), -1)</f>
        <v>43424</v>
      </c>
      <c r="AP206">
        <f>IFERROR(VLOOKUP($A206, CDS3Y_bbg!AO$5:AP$241,2), -1)</f>
        <v>-1</v>
      </c>
      <c r="AQ206">
        <f>IFERROR(VLOOKUP($A206, CDS3Y_bbg!AP$5:AQ$241,2), -1)</f>
        <v>44625</v>
      </c>
      <c r="AR206">
        <f>IFERROR(VLOOKUP($A206, CDS3Y_bbg!AQ$5:AR$241,2), -1)</f>
        <v>25.163</v>
      </c>
      <c r="AS206">
        <f>IFERROR(VLOOKUP($A206, CDS3Y_bbg!AR$5:AS$241,2), -1)</f>
        <v>44626</v>
      </c>
      <c r="AT206">
        <f>IFERROR(VLOOKUP($A206, CDS3Y_bbg!AS$5:AT$241,2), -1)</f>
        <v>9.4459999999999997</v>
      </c>
      <c r="AU206">
        <f>IFERROR(VLOOKUP($A206, CDS3Y_bbg!AT$5:AU$241,2), -1)</f>
        <v>-1</v>
      </c>
      <c r="AV206">
        <f>IFERROR(VLOOKUP($A206, CDS3Y_bbg!AU$5:AV$241,2), -1)</f>
        <v>-1</v>
      </c>
      <c r="AW206">
        <f>IFERROR(VLOOKUP($A206, CDS3Y_bbg!AV$5:AW$241,2), -1)</f>
        <v>41863</v>
      </c>
      <c r="AX206">
        <f>IFERROR(VLOOKUP($A206, CDS3Y_bbg!AW$5:AX$241,2), -1)</f>
        <v>-1</v>
      </c>
      <c r="AY206">
        <f>IFERROR(VLOOKUP($A206, CDS3Y_bbg!AX$5:AY$241,2), -1)</f>
        <v>43402</v>
      </c>
      <c r="AZ206">
        <f>IFERROR(VLOOKUP($A206, CDS3Y_bbg!AY$5:AZ$241,2), -1)</f>
        <v>93.826999999999998</v>
      </c>
      <c r="BA206">
        <f>IFERROR(VLOOKUP($A206, CDS3Y_bbg!AZ$5:BA$241,2), -1)</f>
        <v>-1</v>
      </c>
      <c r="BB206">
        <f>IFERROR(VLOOKUP($A206, CDS3Y_bbg!BA$5:BB$241,2), -1)</f>
        <v>-1</v>
      </c>
      <c r="BC206">
        <f>IFERROR(VLOOKUP($A206, CDS3Y_bbg!BB$5:BC$241,2), -1)</f>
        <v>41722</v>
      </c>
      <c r="BD206">
        <f>IFERROR(VLOOKUP($A206, CDS3Y_bbg!BC$5:BD$241,2), -1)</f>
        <v>-1</v>
      </c>
      <c r="BE206">
        <f>IFERROR(VLOOKUP($A206, CDS3Y_bbg!BD$5:BE$241,2), -1)</f>
        <v>-1</v>
      </c>
      <c r="BF206">
        <f>IFERROR(VLOOKUP($A206, CDS3Y_bbg!BE$5:BF$241,2), -1)</f>
        <v>-1</v>
      </c>
      <c r="BG206">
        <f>IFERROR(VLOOKUP($A206, CDS3Y_bbg!BF$5:BG$241,2), -1)</f>
        <v>-1</v>
      </c>
      <c r="BH206">
        <f>IFERROR(VLOOKUP($A206, CDS3Y_bbg!BG$5:BH$241,2), -1)</f>
        <v>-1</v>
      </c>
      <c r="BI206">
        <f>IFERROR(VLOOKUP($A206, CDS3Y_bbg!BH$5:BI$241,2), -1)</f>
        <v>43424</v>
      </c>
      <c r="BJ206">
        <f>IFERROR(VLOOKUP($A206, CDS3Y_bbg!BI$5:BJ$241,2), -1)</f>
        <v>92.42</v>
      </c>
      <c r="BK206">
        <f>IFERROR(VLOOKUP($A206, CDS3Y_bbg!BJ$5:BK$241,2), -1)</f>
        <v>-1</v>
      </c>
      <c r="BL206">
        <f>IFERROR(VLOOKUP($A206, CDS3Y_bbg!BK$5:BL$241,2), -1)</f>
        <v>-1</v>
      </c>
      <c r="BM206">
        <f>IFERROR(VLOOKUP($A206, CDS3Y_bbg!BL$5:BM$241,2), -1)</f>
        <v>43424</v>
      </c>
      <c r="BN206">
        <f>IFERROR(VLOOKUP($A206, CDS3Y_bbg!BM$5:BN$241,2), -1)</f>
        <v>65.963999999999999</v>
      </c>
      <c r="BO206">
        <f>IFERROR(VLOOKUP($A206, CDS3Y_bbg!BN$5:BO$241,2), -1)</f>
        <v>43426</v>
      </c>
      <c r="BP206">
        <f>IFERROR(VLOOKUP($A206, CDS3Y_bbg!BO$5:BP$241,2), -1)</f>
        <v>6.5140000000000002</v>
      </c>
      <c r="BQ206">
        <f>IFERROR(VLOOKUP($A206, CDS3Y_bbg!BP$5:BQ$241,2), -1)</f>
        <v>-1</v>
      </c>
      <c r="BR206">
        <f>IFERROR(VLOOKUP($A206, CDS3Y_bbg!BQ$5:BR$241,2), -1)</f>
        <v>-1</v>
      </c>
      <c r="BS206">
        <f>IFERROR(VLOOKUP($A206, CDS3Y_bbg!BR$5:BS$241,2), -1)</f>
        <v>43426</v>
      </c>
      <c r="BT206">
        <f>IFERROR(VLOOKUP($A206, CDS3Y_bbg!BS$5:BT$241,2), -1)</f>
        <v>9.3960000000000008</v>
      </c>
      <c r="BU206">
        <f>IFERROR(VLOOKUP($A206, CDS3Y_bbg!BT$5:BU$241,2), -1)</f>
        <v>-1</v>
      </c>
      <c r="BV206">
        <f>IFERROR(VLOOKUP($A206, CDS3Y_bbg!BU$5:BV$241,2), -1)</f>
        <v>-1</v>
      </c>
      <c r="BW206">
        <f>IFERROR(VLOOKUP($A206, CDS3Y_bbg!BV$5:BW$241,2), -1)</f>
        <v>41915</v>
      </c>
      <c r="BX206">
        <f>IFERROR(VLOOKUP($A206, CDS3Y_bbg!BW$5:BX$241,2), -1)</f>
        <v>-1</v>
      </c>
      <c r="BY206">
        <f>IFERROR(VLOOKUP($A206, CDS3Y_bbg!BX$5:BY$241,2), -1)</f>
        <v>-1</v>
      </c>
      <c r="BZ206">
        <f>IFERROR(VLOOKUP($A206, CDS3Y_bbg!BY$5:BZ$241,2), -1)</f>
        <v>-1</v>
      </c>
      <c r="CA206">
        <f>IFERROR(VLOOKUP($A206, CDS3Y_bbg!BZ$5:CA$241,2), -1)</f>
        <v>41911</v>
      </c>
      <c r="CB206">
        <f>IFERROR(VLOOKUP($A206, CDS3Y_bbg!CA$5:CB$241,2), -1)</f>
        <v>-1</v>
      </c>
      <c r="CC206">
        <f>IFERROR(VLOOKUP($A206, CDS3Y_bbg!CB$5:CC$241,2), -1)</f>
        <v>41912</v>
      </c>
      <c r="CD206">
        <f>IFERROR(VLOOKUP($A206, CDS3Y_bbg!CC$5:CD$241,2), -1)</f>
        <v>-1</v>
      </c>
      <c r="CE206">
        <f>IFERROR(VLOOKUP($A206, CDS3Y_bbg!CD$5:CE$241,2), -1)</f>
        <v>43332</v>
      </c>
      <c r="CF206">
        <f>IFERROR(VLOOKUP($A206, CDS3Y_bbg!CE$5:CF$241,2), -1)</f>
        <v>26.177</v>
      </c>
      <c r="CG206">
        <f>IFERROR(VLOOKUP($A206, CDS3Y_bbg!CF$5:CG$241,2), -1)</f>
        <v>41893</v>
      </c>
      <c r="CH206">
        <f>IFERROR(VLOOKUP($A206, CDS3Y_bbg!CG$5:CH$241,2), -1)</f>
        <v>-1</v>
      </c>
      <c r="CI206">
        <f>IFERROR(VLOOKUP($A206, CDS3Y_bbg!CH$5:CI$241,2), -1)</f>
        <v>-1</v>
      </c>
      <c r="CJ206">
        <f>IFERROR(VLOOKUP($A206, CDS3Y_bbg!CI$5:CJ$241,2), -1)</f>
        <v>-1</v>
      </c>
      <c r="CK206">
        <f>IFERROR(VLOOKUP($A206, CDS3Y_bbg!CJ$5:CK$241,2), -1)</f>
        <v>41844</v>
      </c>
      <c r="CL206">
        <f>IFERROR(VLOOKUP($A206, CDS3Y_bbg!CK$5:CL$241,2), -1)</f>
        <v>-1</v>
      </c>
      <c r="CM206">
        <f>IFERROR(VLOOKUP($A206, CDS3Y_bbg!CL$5:CM$241,2), -1)</f>
        <v>-1</v>
      </c>
      <c r="CN206">
        <f>IFERROR(VLOOKUP($A206, CDS3Y_bbg!CM$5:CN$241,2), -1)</f>
        <v>-1</v>
      </c>
    </row>
    <row r="207" spans="1:92" x14ac:dyDescent="0.25">
      <c r="A207" s="1">
        <v>42794</v>
      </c>
      <c r="B207">
        <f>IFERROR(VLOOKUP($A207, CDS3Y_bbg!A$5:B$241,2), -1)</f>
        <v>127.482</v>
      </c>
      <c r="C207">
        <f>IFERROR(VLOOKUP($A207, CDS3Y_bbg!B$5:C$241,2), -1)</f>
        <v>41831</v>
      </c>
      <c r="D207">
        <f>IFERROR(VLOOKUP($A207, CDS3Y_bbg!C$5:D$241,2), -1)</f>
        <v>-1</v>
      </c>
      <c r="E207">
        <f>IFERROR(VLOOKUP($A207, CDS3Y_bbg!D$5:E$241,2), -1)</f>
        <v>44895</v>
      </c>
      <c r="F207">
        <f>IFERROR(VLOOKUP($A207, CDS3Y_bbg!E$5:F$241,2), -1)</f>
        <v>43.453000000000003</v>
      </c>
      <c r="G207">
        <f>IFERROR(VLOOKUP($A207, CDS3Y_bbg!F$5:G$241,2), -1)</f>
        <v>40360</v>
      </c>
      <c r="H207">
        <f>IFERROR(VLOOKUP($A207, CDS3Y_bbg!G$5:H$241,2), -1)</f>
        <v>-1</v>
      </c>
      <c r="I207">
        <f>IFERROR(VLOOKUP($A207, CDS3Y_bbg!H$5:I$241,2), -1)</f>
        <v>44834</v>
      </c>
      <c r="J207">
        <f>IFERROR(VLOOKUP($A207, CDS3Y_bbg!I$5:J$241,2), -1)</f>
        <v>79.174999999999997</v>
      </c>
      <c r="K207">
        <f>IFERROR(VLOOKUP($A207, CDS3Y_bbg!J$5:K$241,2), -1)</f>
        <v>41819</v>
      </c>
      <c r="L207">
        <f>IFERROR(VLOOKUP($A207, CDS3Y_bbg!K$5:L$241,2), -1)</f>
        <v>-1</v>
      </c>
      <c r="M207">
        <f>IFERROR(VLOOKUP($A207, CDS3Y_bbg!L$5:M$241,2), -1)</f>
        <v>40469</v>
      </c>
      <c r="N207">
        <f>IFERROR(VLOOKUP($A207, CDS3Y_bbg!M$5:N$241,2), -1)</f>
        <v>-1</v>
      </c>
      <c r="O207">
        <f>IFERROR(VLOOKUP($A207, CDS3Y_bbg!N$5:O$241,2), -1)</f>
        <v>40289</v>
      </c>
      <c r="P207">
        <f>IFERROR(VLOOKUP($A207, CDS3Y_bbg!O$5:P$241,2), -1)</f>
        <v>-1</v>
      </c>
      <c r="Q207">
        <f>IFERROR(VLOOKUP($A207, CDS3Y_bbg!P$5:Q$241,2), -1)</f>
        <v>44377</v>
      </c>
      <c r="R207">
        <f>IFERROR(VLOOKUP($A207, CDS3Y_bbg!Q$5:R$241,2), -1)</f>
        <v>82.86</v>
      </c>
      <c r="S207">
        <f>IFERROR(VLOOKUP($A207, CDS3Y_bbg!R$5:S$241,2), -1)</f>
        <v>43337</v>
      </c>
      <c r="T207">
        <f>IFERROR(VLOOKUP($A207, CDS3Y_bbg!S$5:T$241,2), -1)</f>
        <v>53.704999999999998</v>
      </c>
      <c r="U207">
        <f>IFERROR(VLOOKUP($A207, CDS3Y_bbg!T$5:U$241,2), -1)</f>
        <v>42062</v>
      </c>
      <c r="V207">
        <f>IFERROR(VLOOKUP($A207, CDS3Y_bbg!U$5:V$241,2), -1)</f>
        <v>-1</v>
      </c>
      <c r="W207">
        <f>IFERROR(VLOOKUP($A207, CDS3Y_bbg!V$5:W$241,2), -1)</f>
        <v>42283</v>
      </c>
      <c r="X207">
        <f>IFERROR(VLOOKUP($A207, CDS3Y_bbg!W$5:X$241,2), -1)</f>
        <v>-1</v>
      </c>
      <c r="Y207">
        <f>IFERROR(VLOOKUP($A207, CDS3Y_bbg!X$5:Y$241,2), -1)</f>
        <v>44468</v>
      </c>
      <c r="Z207">
        <f>IFERROR(VLOOKUP($A207, CDS3Y_bbg!Y$5:Z$241,2), -1)</f>
        <v>230.084</v>
      </c>
      <c r="AA207">
        <f>IFERROR(VLOOKUP($A207, CDS3Y_bbg!Z$5:AA$241,2), -1)</f>
        <v>40481</v>
      </c>
      <c r="AB207">
        <f>IFERROR(VLOOKUP($A207, CDS3Y_bbg!AA$5:AB$241,2), -1)</f>
        <v>-1</v>
      </c>
      <c r="AC207">
        <f>IFERROR(VLOOKUP($A207, CDS3Y_bbg!AB$5:AC$241,2), -1)</f>
        <v>42676</v>
      </c>
      <c r="AD207">
        <f>IFERROR(VLOOKUP($A207, CDS3Y_bbg!AC$5:AD$241,2), -1)</f>
        <v>-1</v>
      </c>
      <c r="AE207">
        <f>IFERROR(VLOOKUP($A207, CDS3Y_bbg!AD$5:AE$241,2), -1)</f>
        <v>41149</v>
      </c>
      <c r="AF207">
        <f>IFERROR(VLOOKUP($A207, CDS3Y_bbg!AE$5:AF$241,2), -1)</f>
        <v>-1</v>
      </c>
      <c r="AG207">
        <f>IFERROR(VLOOKUP($A207, CDS3Y_bbg!AF$5:AG$241,2), -1)</f>
        <v>42004</v>
      </c>
      <c r="AH207">
        <f>IFERROR(VLOOKUP($A207, CDS3Y_bbg!AG$5:AH$241,2), -1)</f>
        <v>10.653</v>
      </c>
      <c r="AI207">
        <f>IFERROR(VLOOKUP($A207, CDS3Y_bbg!AH$5:AI$241,2), -1)</f>
        <v>-1</v>
      </c>
      <c r="AJ207">
        <f>IFERROR(VLOOKUP($A207, CDS3Y_bbg!AI$5:AJ$241,2), -1)</f>
        <v>-1</v>
      </c>
      <c r="AK207">
        <f>IFERROR(VLOOKUP($A207, CDS3Y_bbg!AJ$5:AK$241,2), -1)</f>
        <v>-1</v>
      </c>
      <c r="AL207">
        <f>IFERROR(VLOOKUP($A207, CDS3Y_bbg!AK$5:AL$241,2), -1)</f>
        <v>-1</v>
      </c>
      <c r="AM207">
        <f>IFERROR(VLOOKUP($A207, CDS3Y_bbg!AL$5:AM$241,2), -1)</f>
        <v>-1</v>
      </c>
      <c r="AN207">
        <f>IFERROR(VLOOKUP($A207, CDS3Y_bbg!AM$5:AN$241,2), -1)</f>
        <v>-1</v>
      </c>
      <c r="AO207">
        <f>IFERROR(VLOOKUP($A207, CDS3Y_bbg!AN$5:AO$241,2), -1)</f>
        <v>43424</v>
      </c>
      <c r="AP207">
        <f>IFERROR(VLOOKUP($A207, CDS3Y_bbg!AO$5:AP$241,2), -1)</f>
        <v>-1</v>
      </c>
      <c r="AQ207">
        <f>IFERROR(VLOOKUP($A207, CDS3Y_bbg!AP$5:AQ$241,2), -1)</f>
        <v>44625</v>
      </c>
      <c r="AR207">
        <f>IFERROR(VLOOKUP($A207, CDS3Y_bbg!AQ$5:AR$241,2), -1)</f>
        <v>25.163</v>
      </c>
      <c r="AS207">
        <f>IFERROR(VLOOKUP($A207, CDS3Y_bbg!AR$5:AS$241,2), -1)</f>
        <v>44626</v>
      </c>
      <c r="AT207">
        <f>IFERROR(VLOOKUP($A207, CDS3Y_bbg!AS$5:AT$241,2), -1)</f>
        <v>9.4459999999999997</v>
      </c>
      <c r="AU207">
        <f>IFERROR(VLOOKUP($A207, CDS3Y_bbg!AT$5:AU$241,2), -1)</f>
        <v>-1</v>
      </c>
      <c r="AV207">
        <f>IFERROR(VLOOKUP($A207, CDS3Y_bbg!AU$5:AV$241,2), -1)</f>
        <v>-1</v>
      </c>
      <c r="AW207">
        <f>IFERROR(VLOOKUP($A207, CDS3Y_bbg!AV$5:AW$241,2), -1)</f>
        <v>41863</v>
      </c>
      <c r="AX207">
        <f>IFERROR(VLOOKUP($A207, CDS3Y_bbg!AW$5:AX$241,2), -1)</f>
        <v>-1</v>
      </c>
      <c r="AY207">
        <f>IFERROR(VLOOKUP($A207, CDS3Y_bbg!AX$5:AY$241,2), -1)</f>
        <v>43402</v>
      </c>
      <c r="AZ207">
        <f>IFERROR(VLOOKUP($A207, CDS3Y_bbg!AY$5:AZ$241,2), -1)</f>
        <v>93.826999999999998</v>
      </c>
      <c r="BA207">
        <f>IFERROR(VLOOKUP($A207, CDS3Y_bbg!AZ$5:BA$241,2), -1)</f>
        <v>-1</v>
      </c>
      <c r="BB207">
        <f>IFERROR(VLOOKUP($A207, CDS3Y_bbg!BA$5:BB$241,2), -1)</f>
        <v>-1</v>
      </c>
      <c r="BC207">
        <f>IFERROR(VLOOKUP($A207, CDS3Y_bbg!BB$5:BC$241,2), -1)</f>
        <v>41722</v>
      </c>
      <c r="BD207">
        <f>IFERROR(VLOOKUP($A207, CDS3Y_bbg!BC$5:BD$241,2), -1)</f>
        <v>-1</v>
      </c>
      <c r="BE207">
        <f>IFERROR(VLOOKUP($A207, CDS3Y_bbg!BD$5:BE$241,2), -1)</f>
        <v>-1</v>
      </c>
      <c r="BF207">
        <f>IFERROR(VLOOKUP($A207, CDS3Y_bbg!BE$5:BF$241,2), -1)</f>
        <v>-1</v>
      </c>
      <c r="BG207">
        <f>IFERROR(VLOOKUP($A207, CDS3Y_bbg!BF$5:BG$241,2), -1)</f>
        <v>-1</v>
      </c>
      <c r="BH207">
        <f>IFERROR(VLOOKUP($A207, CDS3Y_bbg!BG$5:BH$241,2), -1)</f>
        <v>-1</v>
      </c>
      <c r="BI207">
        <f>IFERROR(VLOOKUP($A207, CDS3Y_bbg!BH$5:BI$241,2), -1)</f>
        <v>43424</v>
      </c>
      <c r="BJ207">
        <f>IFERROR(VLOOKUP($A207, CDS3Y_bbg!BI$5:BJ$241,2), -1)</f>
        <v>92.42</v>
      </c>
      <c r="BK207">
        <f>IFERROR(VLOOKUP($A207, CDS3Y_bbg!BJ$5:BK$241,2), -1)</f>
        <v>-1</v>
      </c>
      <c r="BL207">
        <f>IFERROR(VLOOKUP($A207, CDS3Y_bbg!BK$5:BL$241,2), -1)</f>
        <v>-1</v>
      </c>
      <c r="BM207">
        <f>IFERROR(VLOOKUP($A207, CDS3Y_bbg!BL$5:BM$241,2), -1)</f>
        <v>43424</v>
      </c>
      <c r="BN207">
        <f>IFERROR(VLOOKUP($A207, CDS3Y_bbg!BM$5:BN$241,2), -1)</f>
        <v>65.963999999999999</v>
      </c>
      <c r="BO207">
        <f>IFERROR(VLOOKUP($A207, CDS3Y_bbg!BN$5:BO$241,2), -1)</f>
        <v>43426</v>
      </c>
      <c r="BP207">
        <f>IFERROR(VLOOKUP($A207, CDS3Y_bbg!BO$5:BP$241,2), -1)</f>
        <v>6.5140000000000002</v>
      </c>
      <c r="BQ207">
        <f>IFERROR(VLOOKUP($A207, CDS3Y_bbg!BP$5:BQ$241,2), -1)</f>
        <v>-1</v>
      </c>
      <c r="BR207">
        <f>IFERROR(VLOOKUP($A207, CDS3Y_bbg!BQ$5:BR$241,2), -1)</f>
        <v>-1</v>
      </c>
      <c r="BS207">
        <f>IFERROR(VLOOKUP($A207, CDS3Y_bbg!BR$5:BS$241,2), -1)</f>
        <v>43426</v>
      </c>
      <c r="BT207">
        <f>IFERROR(VLOOKUP($A207, CDS3Y_bbg!BS$5:BT$241,2), -1)</f>
        <v>9.3960000000000008</v>
      </c>
      <c r="BU207">
        <f>IFERROR(VLOOKUP($A207, CDS3Y_bbg!BT$5:BU$241,2), -1)</f>
        <v>-1</v>
      </c>
      <c r="BV207">
        <f>IFERROR(VLOOKUP($A207, CDS3Y_bbg!BU$5:BV$241,2), -1)</f>
        <v>-1</v>
      </c>
      <c r="BW207">
        <f>IFERROR(VLOOKUP($A207, CDS3Y_bbg!BV$5:BW$241,2), -1)</f>
        <v>41915</v>
      </c>
      <c r="BX207">
        <f>IFERROR(VLOOKUP($A207, CDS3Y_bbg!BW$5:BX$241,2), -1)</f>
        <v>-1</v>
      </c>
      <c r="BY207">
        <f>IFERROR(VLOOKUP($A207, CDS3Y_bbg!BX$5:BY$241,2), -1)</f>
        <v>-1</v>
      </c>
      <c r="BZ207">
        <f>IFERROR(VLOOKUP($A207, CDS3Y_bbg!BY$5:BZ$241,2), -1)</f>
        <v>-1</v>
      </c>
      <c r="CA207">
        <f>IFERROR(VLOOKUP($A207, CDS3Y_bbg!BZ$5:CA$241,2), -1)</f>
        <v>41911</v>
      </c>
      <c r="CB207">
        <f>IFERROR(VLOOKUP($A207, CDS3Y_bbg!CA$5:CB$241,2), -1)</f>
        <v>-1</v>
      </c>
      <c r="CC207">
        <f>IFERROR(VLOOKUP($A207, CDS3Y_bbg!CB$5:CC$241,2), -1)</f>
        <v>41912</v>
      </c>
      <c r="CD207">
        <f>IFERROR(VLOOKUP($A207, CDS3Y_bbg!CC$5:CD$241,2), -1)</f>
        <v>-1</v>
      </c>
      <c r="CE207">
        <f>IFERROR(VLOOKUP($A207, CDS3Y_bbg!CD$5:CE$241,2), -1)</f>
        <v>43332</v>
      </c>
      <c r="CF207">
        <f>IFERROR(VLOOKUP($A207, CDS3Y_bbg!CE$5:CF$241,2), -1)</f>
        <v>26.177</v>
      </c>
      <c r="CG207">
        <f>IFERROR(VLOOKUP($A207, CDS3Y_bbg!CF$5:CG$241,2), -1)</f>
        <v>41893</v>
      </c>
      <c r="CH207">
        <f>IFERROR(VLOOKUP($A207, CDS3Y_bbg!CG$5:CH$241,2), -1)</f>
        <v>-1</v>
      </c>
      <c r="CI207">
        <f>IFERROR(VLOOKUP($A207, CDS3Y_bbg!CH$5:CI$241,2), -1)</f>
        <v>-1</v>
      </c>
      <c r="CJ207">
        <f>IFERROR(VLOOKUP($A207, CDS3Y_bbg!CI$5:CJ$241,2), -1)</f>
        <v>-1</v>
      </c>
      <c r="CK207">
        <f>IFERROR(VLOOKUP($A207, CDS3Y_bbg!CJ$5:CK$241,2), -1)</f>
        <v>41844</v>
      </c>
      <c r="CL207">
        <f>IFERROR(VLOOKUP($A207, CDS3Y_bbg!CK$5:CL$241,2), -1)</f>
        <v>-1</v>
      </c>
      <c r="CM207">
        <f>IFERROR(VLOOKUP($A207, CDS3Y_bbg!CL$5:CM$241,2), -1)</f>
        <v>-1</v>
      </c>
      <c r="CN207">
        <f>IFERROR(VLOOKUP($A207, CDS3Y_bbg!CM$5:CN$241,2), -1)</f>
        <v>-1</v>
      </c>
    </row>
    <row r="208" spans="1:92" x14ac:dyDescent="0.25">
      <c r="A208" s="1">
        <v>42825</v>
      </c>
      <c r="B208">
        <f>IFERROR(VLOOKUP($A208, CDS3Y_bbg!A$5:B$241,2), -1)</f>
        <v>132.84399999999999</v>
      </c>
      <c r="C208">
        <f>IFERROR(VLOOKUP($A208, CDS3Y_bbg!B$5:C$241,2), -1)</f>
        <v>41831</v>
      </c>
      <c r="D208">
        <f>IFERROR(VLOOKUP($A208, CDS3Y_bbg!C$5:D$241,2), -1)</f>
        <v>-1</v>
      </c>
      <c r="E208">
        <f>IFERROR(VLOOKUP($A208, CDS3Y_bbg!D$5:E$241,2), -1)</f>
        <v>44895</v>
      </c>
      <c r="F208">
        <f>IFERROR(VLOOKUP($A208, CDS3Y_bbg!E$5:F$241,2), -1)</f>
        <v>42.536999999999999</v>
      </c>
      <c r="G208">
        <f>IFERROR(VLOOKUP($A208, CDS3Y_bbg!F$5:G$241,2), -1)</f>
        <v>40360</v>
      </c>
      <c r="H208">
        <f>IFERROR(VLOOKUP($A208, CDS3Y_bbg!G$5:H$241,2), -1)</f>
        <v>-1</v>
      </c>
      <c r="I208">
        <f>IFERROR(VLOOKUP($A208, CDS3Y_bbg!H$5:I$241,2), -1)</f>
        <v>44834</v>
      </c>
      <c r="J208">
        <f>IFERROR(VLOOKUP($A208, CDS3Y_bbg!I$5:J$241,2), -1)</f>
        <v>73.227000000000004</v>
      </c>
      <c r="K208">
        <f>IFERROR(VLOOKUP($A208, CDS3Y_bbg!J$5:K$241,2), -1)</f>
        <v>41819</v>
      </c>
      <c r="L208">
        <f>IFERROR(VLOOKUP($A208, CDS3Y_bbg!K$5:L$241,2), -1)</f>
        <v>-1</v>
      </c>
      <c r="M208">
        <f>IFERROR(VLOOKUP($A208, CDS3Y_bbg!L$5:M$241,2), -1)</f>
        <v>40469</v>
      </c>
      <c r="N208">
        <f>IFERROR(VLOOKUP($A208, CDS3Y_bbg!M$5:N$241,2), -1)</f>
        <v>-1</v>
      </c>
      <c r="O208">
        <f>IFERROR(VLOOKUP($A208, CDS3Y_bbg!N$5:O$241,2), -1)</f>
        <v>40289</v>
      </c>
      <c r="P208">
        <f>IFERROR(VLOOKUP($A208, CDS3Y_bbg!O$5:P$241,2), -1)</f>
        <v>-1</v>
      </c>
      <c r="Q208">
        <f>IFERROR(VLOOKUP($A208, CDS3Y_bbg!P$5:Q$241,2), -1)</f>
        <v>44377</v>
      </c>
      <c r="R208">
        <f>IFERROR(VLOOKUP($A208, CDS3Y_bbg!Q$5:R$241,2), -1)</f>
        <v>73.358000000000004</v>
      </c>
      <c r="S208">
        <f>IFERROR(VLOOKUP($A208, CDS3Y_bbg!R$5:S$241,2), -1)</f>
        <v>43337</v>
      </c>
      <c r="T208">
        <f>IFERROR(VLOOKUP($A208, CDS3Y_bbg!S$5:T$241,2), -1)</f>
        <v>53.704999999999998</v>
      </c>
      <c r="U208">
        <f>IFERROR(VLOOKUP($A208, CDS3Y_bbg!T$5:U$241,2), -1)</f>
        <v>42062</v>
      </c>
      <c r="V208">
        <f>IFERROR(VLOOKUP($A208, CDS3Y_bbg!U$5:V$241,2), -1)</f>
        <v>-1</v>
      </c>
      <c r="W208">
        <f>IFERROR(VLOOKUP($A208, CDS3Y_bbg!V$5:W$241,2), -1)</f>
        <v>42283</v>
      </c>
      <c r="X208">
        <f>IFERROR(VLOOKUP($A208, CDS3Y_bbg!W$5:X$241,2), -1)</f>
        <v>-1</v>
      </c>
      <c r="Y208">
        <f>IFERROR(VLOOKUP($A208, CDS3Y_bbg!X$5:Y$241,2), -1)</f>
        <v>44468</v>
      </c>
      <c r="Z208">
        <f>IFERROR(VLOOKUP($A208, CDS3Y_bbg!Y$5:Z$241,2), -1)</f>
        <v>230.084</v>
      </c>
      <c r="AA208">
        <f>IFERROR(VLOOKUP($A208, CDS3Y_bbg!Z$5:AA$241,2), -1)</f>
        <v>40481</v>
      </c>
      <c r="AB208">
        <f>IFERROR(VLOOKUP($A208, CDS3Y_bbg!AA$5:AB$241,2), -1)</f>
        <v>-1</v>
      </c>
      <c r="AC208">
        <f>IFERROR(VLOOKUP($A208, CDS3Y_bbg!AB$5:AC$241,2), -1)</f>
        <v>42676</v>
      </c>
      <c r="AD208">
        <f>IFERROR(VLOOKUP($A208, CDS3Y_bbg!AC$5:AD$241,2), -1)</f>
        <v>-1</v>
      </c>
      <c r="AE208">
        <f>IFERROR(VLOOKUP($A208, CDS3Y_bbg!AD$5:AE$241,2), -1)</f>
        <v>41149</v>
      </c>
      <c r="AF208">
        <f>IFERROR(VLOOKUP($A208, CDS3Y_bbg!AE$5:AF$241,2), -1)</f>
        <v>-1</v>
      </c>
      <c r="AG208">
        <f>IFERROR(VLOOKUP($A208, CDS3Y_bbg!AF$5:AG$241,2), -1)</f>
        <v>42004</v>
      </c>
      <c r="AH208">
        <f>IFERROR(VLOOKUP($A208, CDS3Y_bbg!AG$5:AH$241,2), -1)</f>
        <v>10.653</v>
      </c>
      <c r="AI208">
        <f>IFERROR(VLOOKUP($A208, CDS3Y_bbg!AH$5:AI$241,2), -1)</f>
        <v>-1</v>
      </c>
      <c r="AJ208">
        <f>IFERROR(VLOOKUP($A208, CDS3Y_bbg!AI$5:AJ$241,2), -1)</f>
        <v>-1</v>
      </c>
      <c r="AK208">
        <f>IFERROR(VLOOKUP($A208, CDS3Y_bbg!AJ$5:AK$241,2), -1)</f>
        <v>-1</v>
      </c>
      <c r="AL208">
        <f>IFERROR(VLOOKUP($A208, CDS3Y_bbg!AK$5:AL$241,2), -1)</f>
        <v>-1</v>
      </c>
      <c r="AM208">
        <f>IFERROR(VLOOKUP($A208, CDS3Y_bbg!AL$5:AM$241,2), -1)</f>
        <v>-1</v>
      </c>
      <c r="AN208">
        <f>IFERROR(VLOOKUP($A208, CDS3Y_bbg!AM$5:AN$241,2), -1)</f>
        <v>-1</v>
      </c>
      <c r="AO208">
        <f>IFERROR(VLOOKUP($A208, CDS3Y_bbg!AN$5:AO$241,2), -1)</f>
        <v>43424</v>
      </c>
      <c r="AP208">
        <f>IFERROR(VLOOKUP($A208, CDS3Y_bbg!AO$5:AP$241,2), -1)</f>
        <v>-1</v>
      </c>
      <c r="AQ208">
        <f>IFERROR(VLOOKUP($A208, CDS3Y_bbg!AP$5:AQ$241,2), -1)</f>
        <v>44625</v>
      </c>
      <c r="AR208">
        <f>IFERROR(VLOOKUP($A208, CDS3Y_bbg!AQ$5:AR$241,2), -1)</f>
        <v>25.163</v>
      </c>
      <c r="AS208">
        <f>IFERROR(VLOOKUP($A208, CDS3Y_bbg!AR$5:AS$241,2), -1)</f>
        <v>44626</v>
      </c>
      <c r="AT208">
        <f>IFERROR(VLOOKUP($A208, CDS3Y_bbg!AS$5:AT$241,2), -1)</f>
        <v>9.4459999999999997</v>
      </c>
      <c r="AU208">
        <f>IFERROR(VLOOKUP($A208, CDS3Y_bbg!AT$5:AU$241,2), -1)</f>
        <v>-1</v>
      </c>
      <c r="AV208">
        <f>IFERROR(VLOOKUP($A208, CDS3Y_bbg!AU$5:AV$241,2), -1)</f>
        <v>-1</v>
      </c>
      <c r="AW208">
        <f>IFERROR(VLOOKUP($A208, CDS3Y_bbg!AV$5:AW$241,2), -1)</f>
        <v>41863</v>
      </c>
      <c r="AX208">
        <f>IFERROR(VLOOKUP($A208, CDS3Y_bbg!AW$5:AX$241,2), -1)</f>
        <v>-1</v>
      </c>
      <c r="AY208">
        <f>IFERROR(VLOOKUP($A208, CDS3Y_bbg!AX$5:AY$241,2), -1)</f>
        <v>43402</v>
      </c>
      <c r="AZ208">
        <f>IFERROR(VLOOKUP($A208, CDS3Y_bbg!AY$5:AZ$241,2), -1)</f>
        <v>93.826999999999998</v>
      </c>
      <c r="BA208">
        <f>IFERROR(VLOOKUP($A208, CDS3Y_bbg!AZ$5:BA$241,2), -1)</f>
        <v>-1</v>
      </c>
      <c r="BB208">
        <f>IFERROR(VLOOKUP($A208, CDS3Y_bbg!BA$5:BB$241,2), -1)</f>
        <v>-1</v>
      </c>
      <c r="BC208">
        <f>IFERROR(VLOOKUP($A208, CDS3Y_bbg!BB$5:BC$241,2), -1)</f>
        <v>41722</v>
      </c>
      <c r="BD208">
        <f>IFERROR(VLOOKUP($A208, CDS3Y_bbg!BC$5:BD$241,2), -1)</f>
        <v>-1</v>
      </c>
      <c r="BE208">
        <f>IFERROR(VLOOKUP($A208, CDS3Y_bbg!BD$5:BE$241,2), -1)</f>
        <v>-1</v>
      </c>
      <c r="BF208">
        <f>IFERROR(VLOOKUP($A208, CDS3Y_bbg!BE$5:BF$241,2), -1)</f>
        <v>-1</v>
      </c>
      <c r="BG208">
        <f>IFERROR(VLOOKUP($A208, CDS3Y_bbg!BF$5:BG$241,2), -1)</f>
        <v>-1</v>
      </c>
      <c r="BH208">
        <f>IFERROR(VLOOKUP($A208, CDS3Y_bbg!BG$5:BH$241,2), -1)</f>
        <v>-1</v>
      </c>
      <c r="BI208">
        <f>IFERROR(VLOOKUP($A208, CDS3Y_bbg!BH$5:BI$241,2), -1)</f>
        <v>43424</v>
      </c>
      <c r="BJ208">
        <f>IFERROR(VLOOKUP($A208, CDS3Y_bbg!BI$5:BJ$241,2), -1)</f>
        <v>92.42</v>
      </c>
      <c r="BK208">
        <f>IFERROR(VLOOKUP($A208, CDS3Y_bbg!BJ$5:BK$241,2), -1)</f>
        <v>-1</v>
      </c>
      <c r="BL208">
        <f>IFERROR(VLOOKUP($A208, CDS3Y_bbg!BK$5:BL$241,2), -1)</f>
        <v>-1</v>
      </c>
      <c r="BM208">
        <f>IFERROR(VLOOKUP($A208, CDS3Y_bbg!BL$5:BM$241,2), -1)</f>
        <v>43424</v>
      </c>
      <c r="BN208">
        <f>IFERROR(VLOOKUP($A208, CDS3Y_bbg!BM$5:BN$241,2), -1)</f>
        <v>65.963999999999999</v>
      </c>
      <c r="BO208">
        <f>IFERROR(VLOOKUP($A208, CDS3Y_bbg!BN$5:BO$241,2), -1)</f>
        <v>43426</v>
      </c>
      <c r="BP208">
        <f>IFERROR(VLOOKUP($A208, CDS3Y_bbg!BO$5:BP$241,2), -1)</f>
        <v>6.5140000000000002</v>
      </c>
      <c r="BQ208">
        <f>IFERROR(VLOOKUP($A208, CDS3Y_bbg!BP$5:BQ$241,2), -1)</f>
        <v>-1</v>
      </c>
      <c r="BR208">
        <f>IFERROR(VLOOKUP($A208, CDS3Y_bbg!BQ$5:BR$241,2), -1)</f>
        <v>-1</v>
      </c>
      <c r="BS208">
        <f>IFERROR(VLOOKUP($A208, CDS3Y_bbg!BR$5:BS$241,2), -1)</f>
        <v>43426</v>
      </c>
      <c r="BT208">
        <f>IFERROR(VLOOKUP($A208, CDS3Y_bbg!BS$5:BT$241,2), -1)</f>
        <v>9.3960000000000008</v>
      </c>
      <c r="BU208">
        <f>IFERROR(VLOOKUP($A208, CDS3Y_bbg!BT$5:BU$241,2), -1)</f>
        <v>-1</v>
      </c>
      <c r="BV208">
        <f>IFERROR(VLOOKUP($A208, CDS3Y_bbg!BU$5:BV$241,2), -1)</f>
        <v>-1</v>
      </c>
      <c r="BW208">
        <f>IFERROR(VLOOKUP($A208, CDS3Y_bbg!BV$5:BW$241,2), -1)</f>
        <v>41915</v>
      </c>
      <c r="BX208">
        <f>IFERROR(VLOOKUP($A208, CDS3Y_bbg!BW$5:BX$241,2), -1)</f>
        <v>-1</v>
      </c>
      <c r="BY208">
        <f>IFERROR(VLOOKUP($A208, CDS3Y_bbg!BX$5:BY$241,2), -1)</f>
        <v>-1</v>
      </c>
      <c r="BZ208">
        <f>IFERROR(VLOOKUP($A208, CDS3Y_bbg!BY$5:BZ$241,2), -1)</f>
        <v>-1</v>
      </c>
      <c r="CA208">
        <f>IFERROR(VLOOKUP($A208, CDS3Y_bbg!BZ$5:CA$241,2), -1)</f>
        <v>41911</v>
      </c>
      <c r="CB208">
        <f>IFERROR(VLOOKUP($A208, CDS3Y_bbg!CA$5:CB$241,2), -1)</f>
        <v>-1</v>
      </c>
      <c r="CC208">
        <f>IFERROR(VLOOKUP($A208, CDS3Y_bbg!CB$5:CC$241,2), -1)</f>
        <v>41912</v>
      </c>
      <c r="CD208">
        <f>IFERROR(VLOOKUP($A208, CDS3Y_bbg!CC$5:CD$241,2), -1)</f>
        <v>-1</v>
      </c>
      <c r="CE208">
        <f>IFERROR(VLOOKUP($A208, CDS3Y_bbg!CD$5:CE$241,2), -1)</f>
        <v>43332</v>
      </c>
      <c r="CF208">
        <f>IFERROR(VLOOKUP($A208, CDS3Y_bbg!CE$5:CF$241,2), -1)</f>
        <v>26.177</v>
      </c>
      <c r="CG208">
        <f>IFERROR(VLOOKUP($A208, CDS3Y_bbg!CF$5:CG$241,2), -1)</f>
        <v>41893</v>
      </c>
      <c r="CH208">
        <f>IFERROR(VLOOKUP($A208, CDS3Y_bbg!CG$5:CH$241,2), -1)</f>
        <v>-1</v>
      </c>
      <c r="CI208">
        <f>IFERROR(VLOOKUP($A208, CDS3Y_bbg!CH$5:CI$241,2), -1)</f>
        <v>-1</v>
      </c>
      <c r="CJ208">
        <f>IFERROR(VLOOKUP($A208, CDS3Y_bbg!CI$5:CJ$241,2), -1)</f>
        <v>-1</v>
      </c>
      <c r="CK208">
        <f>IFERROR(VLOOKUP($A208, CDS3Y_bbg!CJ$5:CK$241,2), -1)</f>
        <v>41844</v>
      </c>
      <c r="CL208">
        <f>IFERROR(VLOOKUP($A208, CDS3Y_bbg!CK$5:CL$241,2), -1)</f>
        <v>-1</v>
      </c>
      <c r="CM208">
        <f>IFERROR(VLOOKUP($A208, CDS3Y_bbg!CL$5:CM$241,2), -1)</f>
        <v>-1</v>
      </c>
      <c r="CN208">
        <f>IFERROR(VLOOKUP($A208, CDS3Y_bbg!CM$5:CN$241,2), -1)</f>
        <v>-1</v>
      </c>
    </row>
    <row r="209" spans="1:92" x14ac:dyDescent="0.25">
      <c r="A209" s="1">
        <v>42853</v>
      </c>
      <c r="B209">
        <f>IFERROR(VLOOKUP($A209, CDS3Y_bbg!A$5:B$241,2), -1)</f>
        <v>126.944</v>
      </c>
      <c r="C209">
        <f>IFERROR(VLOOKUP($A209, CDS3Y_bbg!B$5:C$241,2), -1)</f>
        <v>41831</v>
      </c>
      <c r="D209">
        <f>IFERROR(VLOOKUP($A209, CDS3Y_bbg!C$5:D$241,2), -1)</f>
        <v>-1</v>
      </c>
      <c r="E209">
        <f>IFERROR(VLOOKUP($A209, CDS3Y_bbg!D$5:E$241,2), -1)</f>
        <v>44895</v>
      </c>
      <c r="F209">
        <f>IFERROR(VLOOKUP($A209, CDS3Y_bbg!E$5:F$241,2), -1)</f>
        <v>42.539000000000001</v>
      </c>
      <c r="G209">
        <f>IFERROR(VLOOKUP($A209, CDS3Y_bbg!F$5:G$241,2), -1)</f>
        <v>40360</v>
      </c>
      <c r="H209">
        <f>IFERROR(VLOOKUP($A209, CDS3Y_bbg!G$5:H$241,2), -1)</f>
        <v>-1</v>
      </c>
      <c r="I209">
        <f>IFERROR(VLOOKUP($A209, CDS3Y_bbg!H$5:I$241,2), -1)</f>
        <v>44834</v>
      </c>
      <c r="J209">
        <f>IFERROR(VLOOKUP($A209, CDS3Y_bbg!I$5:J$241,2), -1)</f>
        <v>66.537999999999997</v>
      </c>
      <c r="K209">
        <f>IFERROR(VLOOKUP($A209, CDS3Y_bbg!J$5:K$241,2), -1)</f>
        <v>41819</v>
      </c>
      <c r="L209">
        <f>IFERROR(VLOOKUP($A209, CDS3Y_bbg!K$5:L$241,2), -1)</f>
        <v>-1</v>
      </c>
      <c r="M209">
        <f>IFERROR(VLOOKUP($A209, CDS3Y_bbg!L$5:M$241,2), -1)</f>
        <v>40469</v>
      </c>
      <c r="N209">
        <f>IFERROR(VLOOKUP($A209, CDS3Y_bbg!M$5:N$241,2), -1)</f>
        <v>-1</v>
      </c>
      <c r="O209">
        <f>IFERROR(VLOOKUP($A209, CDS3Y_bbg!N$5:O$241,2), -1)</f>
        <v>40289</v>
      </c>
      <c r="P209">
        <f>IFERROR(VLOOKUP($A209, CDS3Y_bbg!O$5:P$241,2), -1)</f>
        <v>-1</v>
      </c>
      <c r="Q209">
        <f>IFERROR(VLOOKUP($A209, CDS3Y_bbg!P$5:Q$241,2), -1)</f>
        <v>44377</v>
      </c>
      <c r="R209">
        <f>IFERROR(VLOOKUP($A209, CDS3Y_bbg!Q$5:R$241,2), -1)</f>
        <v>61.966000000000001</v>
      </c>
      <c r="S209">
        <f>IFERROR(VLOOKUP($A209, CDS3Y_bbg!R$5:S$241,2), -1)</f>
        <v>43337</v>
      </c>
      <c r="T209">
        <f>IFERROR(VLOOKUP($A209, CDS3Y_bbg!S$5:T$241,2), -1)</f>
        <v>53.704999999999998</v>
      </c>
      <c r="U209">
        <f>IFERROR(VLOOKUP($A209, CDS3Y_bbg!T$5:U$241,2), -1)</f>
        <v>42062</v>
      </c>
      <c r="V209">
        <f>IFERROR(VLOOKUP($A209, CDS3Y_bbg!U$5:V$241,2), -1)</f>
        <v>-1</v>
      </c>
      <c r="W209">
        <f>IFERROR(VLOOKUP($A209, CDS3Y_bbg!V$5:W$241,2), -1)</f>
        <v>42283</v>
      </c>
      <c r="X209">
        <f>IFERROR(VLOOKUP($A209, CDS3Y_bbg!W$5:X$241,2), -1)</f>
        <v>-1</v>
      </c>
      <c r="Y209">
        <f>IFERROR(VLOOKUP($A209, CDS3Y_bbg!X$5:Y$241,2), -1)</f>
        <v>44468</v>
      </c>
      <c r="Z209">
        <f>IFERROR(VLOOKUP($A209, CDS3Y_bbg!Y$5:Z$241,2), -1)</f>
        <v>230.084</v>
      </c>
      <c r="AA209">
        <f>IFERROR(VLOOKUP($A209, CDS3Y_bbg!Z$5:AA$241,2), -1)</f>
        <v>40481</v>
      </c>
      <c r="AB209">
        <f>IFERROR(VLOOKUP($A209, CDS3Y_bbg!AA$5:AB$241,2), -1)</f>
        <v>-1</v>
      </c>
      <c r="AC209">
        <f>IFERROR(VLOOKUP($A209, CDS3Y_bbg!AB$5:AC$241,2), -1)</f>
        <v>42676</v>
      </c>
      <c r="AD209">
        <f>IFERROR(VLOOKUP($A209, CDS3Y_bbg!AC$5:AD$241,2), -1)</f>
        <v>-1</v>
      </c>
      <c r="AE209">
        <f>IFERROR(VLOOKUP($A209, CDS3Y_bbg!AD$5:AE$241,2), -1)</f>
        <v>41149</v>
      </c>
      <c r="AF209">
        <f>IFERROR(VLOOKUP($A209, CDS3Y_bbg!AE$5:AF$241,2), -1)</f>
        <v>-1</v>
      </c>
      <c r="AG209">
        <f>IFERROR(VLOOKUP($A209, CDS3Y_bbg!AF$5:AG$241,2), -1)</f>
        <v>42004</v>
      </c>
      <c r="AH209">
        <f>IFERROR(VLOOKUP($A209, CDS3Y_bbg!AG$5:AH$241,2), -1)</f>
        <v>10.653</v>
      </c>
      <c r="AI209">
        <f>IFERROR(VLOOKUP($A209, CDS3Y_bbg!AH$5:AI$241,2), -1)</f>
        <v>-1</v>
      </c>
      <c r="AJ209">
        <f>IFERROR(VLOOKUP($A209, CDS3Y_bbg!AI$5:AJ$241,2), -1)</f>
        <v>-1</v>
      </c>
      <c r="AK209">
        <f>IFERROR(VLOOKUP($A209, CDS3Y_bbg!AJ$5:AK$241,2), -1)</f>
        <v>-1</v>
      </c>
      <c r="AL209">
        <f>IFERROR(VLOOKUP($A209, CDS3Y_bbg!AK$5:AL$241,2), -1)</f>
        <v>-1</v>
      </c>
      <c r="AM209">
        <f>IFERROR(VLOOKUP($A209, CDS3Y_bbg!AL$5:AM$241,2), -1)</f>
        <v>-1</v>
      </c>
      <c r="AN209">
        <f>IFERROR(VLOOKUP($A209, CDS3Y_bbg!AM$5:AN$241,2), -1)</f>
        <v>-1</v>
      </c>
      <c r="AO209">
        <f>IFERROR(VLOOKUP($A209, CDS3Y_bbg!AN$5:AO$241,2), -1)</f>
        <v>43424</v>
      </c>
      <c r="AP209">
        <f>IFERROR(VLOOKUP($A209, CDS3Y_bbg!AO$5:AP$241,2), -1)</f>
        <v>-1</v>
      </c>
      <c r="AQ209">
        <f>IFERROR(VLOOKUP($A209, CDS3Y_bbg!AP$5:AQ$241,2), -1)</f>
        <v>44625</v>
      </c>
      <c r="AR209">
        <f>IFERROR(VLOOKUP($A209, CDS3Y_bbg!AQ$5:AR$241,2), -1)</f>
        <v>25.163</v>
      </c>
      <c r="AS209">
        <f>IFERROR(VLOOKUP($A209, CDS3Y_bbg!AR$5:AS$241,2), -1)</f>
        <v>44626</v>
      </c>
      <c r="AT209">
        <f>IFERROR(VLOOKUP($A209, CDS3Y_bbg!AS$5:AT$241,2), -1)</f>
        <v>9.4459999999999997</v>
      </c>
      <c r="AU209">
        <f>IFERROR(VLOOKUP($A209, CDS3Y_bbg!AT$5:AU$241,2), -1)</f>
        <v>-1</v>
      </c>
      <c r="AV209">
        <f>IFERROR(VLOOKUP($A209, CDS3Y_bbg!AU$5:AV$241,2), -1)</f>
        <v>-1</v>
      </c>
      <c r="AW209">
        <f>IFERROR(VLOOKUP($A209, CDS3Y_bbg!AV$5:AW$241,2), -1)</f>
        <v>41863</v>
      </c>
      <c r="AX209">
        <f>IFERROR(VLOOKUP($A209, CDS3Y_bbg!AW$5:AX$241,2), -1)</f>
        <v>-1</v>
      </c>
      <c r="AY209">
        <f>IFERROR(VLOOKUP($A209, CDS3Y_bbg!AX$5:AY$241,2), -1)</f>
        <v>43402</v>
      </c>
      <c r="AZ209">
        <f>IFERROR(VLOOKUP($A209, CDS3Y_bbg!AY$5:AZ$241,2), -1)</f>
        <v>93.826999999999998</v>
      </c>
      <c r="BA209">
        <f>IFERROR(VLOOKUP($A209, CDS3Y_bbg!AZ$5:BA$241,2), -1)</f>
        <v>-1</v>
      </c>
      <c r="BB209">
        <f>IFERROR(VLOOKUP($A209, CDS3Y_bbg!BA$5:BB$241,2), -1)</f>
        <v>-1</v>
      </c>
      <c r="BC209">
        <f>IFERROR(VLOOKUP($A209, CDS3Y_bbg!BB$5:BC$241,2), -1)</f>
        <v>41722</v>
      </c>
      <c r="BD209">
        <f>IFERROR(VLOOKUP($A209, CDS3Y_bbg!BC$5:BD$241,2), -1)</f>
        <v>-1</v>
      </c>
      <c r="BE209">
        <f>IFERROR(VLOOKUP($A209, CDS3Y_bbg!BD$5:BE$241,2), -1)</f>
        <v>-1</v>
      </c>
      <c r="BF209">
        <f>IFERROR(VLOOKUP($A209, CDS3Y_bbg!BE$5:BF$241,2), -1)</f>
        <v>-1</v>
      </c>
      <c r="BG209">
        <f>IFERROR(VLOOKUP($A209, CDS3Y_bbg!BF$5:BG$241,2), -1)</f>
        <v>-1</v>
      </c>
      <c r="BH209">
        <f>IFERROR(VLOOKUP($A209, CDS3Y_bbg!BG$5:BH$241,2), -1)</f>
        <v>-1</v>
      </c>
      <c r="BI209">
        <f>IFERROR(VLOOKUP($A209, CDS3Y_bbg!BH$5:BI$241,2), -1)</f>
        <v>43424</v>
      </c>
      <c r="BJ209">
        <f>IFERROR(VLOOKUP($A209, CDS3Y_bbg!BI$5:BJ$241,2), -1)</f>
        <v>92.42</v>
      </c>
      <c r="BK209">
        <f>IFERROR(VLOOKUP($A209, CDS3Y_bbg!BJ$5:BK$241,2), -1)</f>
        <v>-1</v>
      </c>
      <c r="BL209">
        <f>IFERROR(VLOOKUP($A209, CDS3Y_bbg!BK$5:BL$241,2), -1)</f>
        <v>-1</v>
      </c>
      <c r="BM209">
        <f>IFERROR(VLOOKUP($A209, CDS3Y_bbg!BL$5:BM$241,2), -1)</f>
        <v>43424</v>
      </c>
      <c r="BN209">
        <f>IFERROR(VLOOKUP($A209, CDS3Y_bbg!BM$5:BN$241,2), -1)</f>
        <v>65.963999999999999</v>
      </c>
      <c r="BO209">
        <f>IFERROR(VLOOKUP($A209, CDS3Y_bbg!BN$5:BO$241,2), -1)</f>
        <v>43426</v>
      </c>
      <c r="BP209">
        <f>IFERROR(VLOOKUP($A209, CDS3Y_bbg!BO$5:BP$241,2), -1)</f>
        <v>6.5140000000000002</v>
      </c>
      <c r="BQ209">
        <f>IFERROR(VLOOKUP($A209, CDS3Y_bbg!BP$5:BQ$241,2), -1)</f>
        <v>-1</v>
      </c>
      <c r="BR209">
        <f>IFERROR(VLOOKUP($A209, CDS3Y_bbg!BQ$5:BR$241,2), -1)</f>
        <v>-1</v>
      </c>
      <c r="BS209">
        <f>IFERROR(VLOOKUP($A209, CDS3Y_bbg!BR$5:BS$241,2), -1)</f>
        <v>43426</v>
      </c>
      <c r="BT209">
        <f>IFERROR(VLOOKUP($A209, CDS3Y_bbg!BS$5:BT$241,2), -1)</f>
        <v>9.3960000000000008</v>
      </c>
      <c r="BU209">
        <f>IFERROR(VLOOKUP($A209, CDS3Y_bbg!BT$5:BU$241,2), -1)</f>
        <v>-1</v>
      </c>
      <c r="BV209">
        <f>IFERROR(VLOOKUP($A209, CDS3Y_bbg!BU$5:BV$241,2), -1)</f>
        <v>-1</v>
      </c>
      <c r="BW209">
        <f>IFERROR(VLOOKUP($A209, CDS3Y_bbg!BV$5:BW$241,2), -1)</f>
        <v>41915</v>
      </c>
      <c r="BX209">
        <f>IFERROR(VLOOKUP($A209, CDS3Y_bbg!BW$5:BX$241,2), -1)</f>
        <v>-1</v>
      </c>
      <c r="BY209">
        <f>IFERROR(VLOOKUP($A209, CDS3Y_bbg!BX$5:BY$241,2), -1)</f>
        <v>-1</v>
      </c>
      <c r="BZ209">
        <f>IFERROR(VLOOKUP($A209, CDS3Y_bbg!BY$5:BZ$241,2), -1)</f>
        <v>-1</v>
      </c>
      <c r="CA209">
        <f>IFERROR(VLOOKUP($A209, CDS3Y_bbg!BZ$5:CA$241,2), -1)</f>
        <v>41911</v>
      </c>
      <c r="CB209">
        <f>IFERROR(VLOOKUP($A209, CDS3Y_bbg!CA$5:CB$241,2), -1)</f>
        <v>-1</v>
      </c>
      <c r="CC209">
        <f>IFERROR(VLOOKUP($A209, CDS3Y_bbg!CB$5:CC$241,2), -1)</f>
        <v>41912</v>
      </c>
      <c r="CD209">
        <f>IFERROR(VLOOKUP($A209, CDS3Y_bbg!CC$5:CD$241,2), -1)</f>
        <v>-1</v>
      </c>
      <c r="CE209">
        <f>IFERROR(VLOOKUP($A209, CDS3Y_bbg!CD$5:CE$241,2), -1)</f>
        <v>43332</v>
      </c>
      <c r="CF209">
        <f>IFERROR(VLOOKUP($A209, CDS3Y_bbg!CE$5:CF$241,2), -1)</f>
        <v>26.177</v>
      </c>
      <c r="CG209">
        <f>IFERROR(VLOOKUP($A209, CDS3Y_bbg!CF$5:CG$241,2), -1)</f>
        <v>41893</v>
      </c>
      <c r="CH209">
        <f>IFERROR(VLOOKUP($A209, CDS3Y_bbg!CG$5:CH$241,2), -1)</f>
        <v>-1</v>
      </c>
      <c r="CI209">
        <f>IFERROR(VLOOKUP($A209, CDS3Y_bbg!CH$5:CI$241,2), -1)</f>
        <v>-1</v>
      </c>
      <c r="CJ209">
        <f>IFERROR(VLOOKUP($A209, CDS3Y_bbg!CI$5:CJ$241,2), -1)</f>
        <v>-1</v>
      </c>
      <c r="CK209">
        <f>IFERROR(VLOOKUP($A209, CDS3Y_bbg!CJ$5:CK$241,2), -1)</f>
        <v>41844</v>
      </c>
      <c r="CL209">
        <f>IFERROR(VLOOKUP($A209, CDS3Y_bbg!CK$5:CL$241,2), -1)</f>
        <v>-1</v>
      </c>
      <c r="CM209">
        <f>IFERROR(VLOOKUP($A209, CDS3Y_bbg!CL$5:CM$241,2), -1)</f>
        <v>-1</v>
      </c>
      <c r="CN209">
        <f>IFERROR(VLOOKUP($A209, CDS3Y_bbg!CM$5:CN$241,2), -1)</f>
        <v>-1</v>
      </c>
    </row>
    <row r="210" spans="1:92" x14ac:dyDescent="0.25">
      <c r="A210" s="1">
        <v>42886</v>
      </c>
      <c r="B210">
        <f>IFERROR(VLOOKUP($A210, CDS3Y_bbg!A$5:B$241,2), -1)</f>
        <v>137.97900000000001</v>
      </c>
      <c r="C210">
        <f>IFERROR(VLOOKUP($A210, CDS3Y_bbg!B$5:C$241,2), -1)</f>
        <v>41831</v>
      </c>
      <c r="D210">
        <f>IFERROR(VLOOKUP($A210, CDS3Y_bbg!C$5:D$241,2), -1)</f>
        <v>-1</v>
      </c>
      <c r="E210">
        <f>IFERROR(VLOOKUP($A210, CDS3Y_bbg!D$5:E$241,2), -1)</f>
        <v>44895</v>
      </c>
      <c r="F210">
        <f>IFERROR(VLOOKUP($A210, CDS3Y_bbg!E$5:F$241,2), -1)</f>
        <v>40.798999999999999</v>
      </c>
      <c r="G210">
        <f>IFERROR(VLOOKUP($A210, CDS3Y_bbg!F$5:G$241,2), -1)</f>
        <v>40360</v>
      </c>
      <c r="H210">
        <f>IFERROR(VLOOKUP($A210, CDS3Y_bbg!G$5:H$241,2), -1)</f>
        <v>-1</v>
      </c>
      <c r="I210">
        <f>IFERROR(VLOOKUP($A210, CDS3Y_bbg!H$5:I$241,2), -1)</f>
        <v>44834</v>
      </c>
      <c r="J210">
        <f>IFERROR(VLOOKUP($A210, CDS3Y_bbg!I$5:J$241,2), -1)</f>
        <v>67.47</v>
      </c>
      <c r="K210">
        <f>IFERROR(VLOOKUP($A210, CDS3Y_bbg!J$5:K$241,2), -1)</f>
        <v>41819</v>
      </c>
      <c r="L210">
        <f>IFERROR(VLOOKUP($A210, CDS3Y_bbg!K$5:L$241,2), -1)</f>
        <v>-1</v>
      </c>
      <c r="M210">
        <f>IFERROR(VLOOKUP($A210, CDS3Y_bbg!L$5:M$241,2), -1)</f>
        <v>40469</v>
      </c>
      <c r="N210">
        <f>IFERROR(VLOOKUP($A210, CDS3Y_bbg!M$5:N$241,2), -1)</f>
        <v>-1</v>
      </c>
      <c r="O210">
        <f>IFERROR(VLOOKUP($A210, CDS3Y_bbg!N$5:O$241,2), -1)</f>
        <v>40289</v>
      </c>
      <c r="P210">
        <f>IFERROR(VLOOKUP($A210, CDS3Y_bbg!O$5:P$241,2), -1)</f>
        <v>-1</v>
      </c>
      <c r="Q210">
        <f>IFERROR(VLOOKUP($A210, CDS3Y_bbg!P$5:Q$241,2), -1)</f>
        <v>44377</v>
      </c>
      <c r="R210">
        <f>IFERROR(VLOOKUP($A210, CDS3Y_bbg!Q$5:R$241,2), -1)</f>
        <v>63.173999999999999</v>
      </c>
      <c r="S210">
        <f>IFERROR(VLOOKUP($A210, CDS3Y_bbg!R$5:S$241,2), -1)</f>
        <v>43337</v>
      </c>
      <c r="T210">
        <f>IFERROR(VLOOKUP($A210, CDS3Y_bbg!S$5:T$241,2), -1)</f>
        <v>53.704999999999998</v>
      </c>
      <c r="U210">
        <f>IFERROR(VLOOKUP($A210, CDS3Y_bbg!T$5:U$241,2), -1)</f>
        <v>42062</v>
      </c>
      <c r="V210">
        <f>IFERROR(VLOOKUP($A210, CDS3Y_bbg!U$5:V$241,2), -1)</f>
        <v>-1</v>
      </c>
      <c r="W210">
        <f>IFERROR(VLOOKUP($A210, CDS3Y_bbg!V$5:W$241,2), -1)</f>
        <v>42283</v>
      </c>
      <c r="X210">
        <f>IFERROR(VLOOKUP($A210, CDS3Y_bbg!W$5:X$241,2), -1)</f>
        <v>-1</v>
      </c>
      <c r="Y210">
        <f>IFERROR(VLOOKUP($A210, CDS3Y_bbg!X$5:Y$241,2), -1)</f>
        <v>44468</v>
      </c>
      <c r="Z210">
        <f>IFERROR(VLOOKUP($A210, CDS3Y_bbg!Y$5:Z$241,2), -1)</f>
        <v>230.084</v>
      </c>
      <c r="AA210">
        <f>IFERROR(VLOOKUP($A210, CDS3Y_bbg!Z$5:AA$241,2), -1)</f>
        <v>40481</v>
      </c>
      <c r="AB210">
        <f>IFERROR(VLOOKUP($A210, CDS3Y_bbg!AA$5:AB$241,2), -1)</f>
        <v>-1</v>
      </c>
      <c r="AC210">
        <f>IFERROR(VLOOKUP($A210, CDS3Y_bbg!AB$5:AC$241,2), -1)</f>
        <v>42676</v>
      </c>
      <c r="AD210">
        <f>IFERROR(VLOOKUP($A210, CDS3Y_bbg!AC$5:AD$241,2), -1)</f>
        <v>-1</v>
      </c>
      <c r="AE210">
        <f>IFERROR(VLOOKUP($A210, CDS3Y_bbg!AD$5:AE$241,2), -1)</f>
        <v>41149</v>
      </c>
      <c r="AF210">
        <f>IFERROR(VLOOKUP($A210, CDS3Y_bbg!AE$5:AF$241,2), -1)</f>
        <v>-1</v>
      </c>
      <c r="AG210">
        <f>IFERROR(VLOOKUP($A210, CDS3Y_bbg!AF$5:AG$241,2), -1)</f>
        <v>42004</v>
      </c>
      <c r="AH210">
        <f>IFERROR(VLOOKUP($A210, CDS3Y_bbg!AG$5:AH$241,2), -1)</f>
        <v>10.653</v>
      </c>
      <c r="AI210">
        <f>IFERROR(VLOOKUP($A210, CDS3Y_bbg!AH$5:AI$241,2), -1)</f>
        <v>-1</v>
      </c>
      <c r="AJ210">
        <f>IFERROR(VLOOKUP($A210, CDS3Y_bbg!AI$5:AJ$241,2), -1)</f>
        <v>-1</v>
      </c>
      <c r="AK210">
        <f>IFERROR(VLOOKUP($A210, CDS3Y_bbg!AJ$5:AK$241,2), -1)</f>
        <v>-1</v>
      </c>
      <c r="AL210">
        <f>IFERROR(VLOOKUP($A210, CDS3Y_bbg!AK$5:AL$241,2), -1)</f>
        <v>-1</v>
      </c>
      <c r="AM210">
        <f>IFERROR(VLOOKUP($A210, CDS3Y_bbg!AL$5:AM$241,2), -1)</f>
        <v>-1</v>
      </c>
      <c r="AN210">
        <f>IFERROR(VLOOKUP($A210, CDS3Y_bbg!AM$5:AN$241,2), -1)</f>
        <v>-1</v>
      </c>
      <c r="AO210">
        <f>IFERROR(VLOOKUP($A210, CDS3Y_bbg!AN$5:AO$241,2), -1)</f>
        <v>43424</v>
      </c>
      <c r="AP210">
        <f>IFERROR(VLOOKUP($A210, CDS3Y_bbg!AO$5:AP$241,2), -1)</f>
        <v>-1</v>
      </c>
      <c r="AQ210">
        <f>IFERROR(VLOOKUP($A210, CDS3Y_bbg!AP$5:AQ$241,2), -1)</f>
        <v>44625</v>
      </c>
      <c r="AR210">
        <f>IFERROR(VLOOKUP($A210, CDS3Y_bbg!AQ$5:AR$241,2), -1)</f>
        <v>25.163</v>
      </c>
      <c r="AS210">
        <f>IFERROR(VLOOKUP($A210, CDS3Y_bbg!AR$5:AS$241,2), -1)</f>
        <v>44626</v>
      </c>
      <c r="AT210">
        <f>IFERROR(VLOOKUP($A210, CDS3Y_bbg!AS$5:AT$241,2), -1)</f>
        <v>9.4459999999999997</v>
      </c>
      <c r="AU210">
        <f>IFERROR(VLOOKUP($A210, CDS3Y_bbg!AT$5:AU$241,2), -1)</f>
        <v>-1</v>
      </c>
      <c r="AV210">
        <f>IFERROR(VLOOKUP($A210, CDS3Y_bbg!AU$5:AV$241,2), -1)</f>
        <v>-1</v>
      </c>
      <c r="AW210">
        <f>IFERROR(VLOOKUP($A210, CDS3Y_bbg!AV$5:AW$241,2), -1)</f>
        <v>41863</v>
      </c>
      <c r="AX210">
        <f>IFERROR(VLOOKUP($A210, CDS3Y_bbg!AW$5:AX$241,2), -1)</f>
        <v>-1</v>
      </c>
      <c r="AY210">
        <f>IFERROR(VLOOKUP($A210, CDS3Y_bbg!AX$5:AY$241,2), -1)</f>
        <v>43402</v>
      </c>
      <c r="AZ210">
        <f>IFERROR(VLOOKUP($A210, CDS3Y_bbg!AY$5:AZ$241,2), -1)</f>
        <v>93.826999999999998</v>
      </c>
      <c r="BA210">
        <f>IFERROR(VLOOKUP($A210, CDS3Y_bbg!AZ$5:BA$241,2), -1)</f>
        <v>-1</v>
      </c>
      <c r="BB210">
        <f>IFERROR(VLOOKUP($A210, CDS3Y_bbg!BA$5:BB$241,2), -1)</f>
        <v>-1</v>
      </c>
      <c r="BC210">
        <f>IFERROR(VLOOKUP($A210, CDS3Y_bbg!BB$5:BC$241,2), -1)</f>
        <v>41722</v>
      </c>
      <c r="BD210">
        <f>IFERROR(VLOOKUP($A210, CDS3Y_bbg!BC$5:BD$241,2), -1)</f>
        <v>-1</v>
      </c>
      <c r="BE210">
        <f>IFERROR(VLOOKUP($A210, CDS3Y_bbg!BD$5:BE$241,2), -1)</f>
        <v>-1</v>
      </c>
      <c r="BF210">
        <f>IFERROR(VLOOKUP($A210, CDS3Y_bbg!BE$5:BF$241,2), -1)</f>
        <v>-1</v>
      </c>
      <c r="BG210">
        <f>IFERROR(VLOOKUP($A210, CDS3Y_bbg!BF$5:BG$241,2), -1)</f>
        <v>-1</v>
      </c>
      <c r="BH210">
        <f>IFERROR(VLOOKUP($A210, CDS3Y_bbg!BG$5:BH$241,2), -1)</f>
        <v>-1</v>
      </c>
      <c r="BI210">
        <f>IFERROR(VLOOKUP($A210, CDS3Y_bbg!BH$5:BI$241,2), -1)</f>
        <v>43424</v>
      </c>
      <c r="BJ210">
        <f>IFERROR(VLOOKUP($A210, CDS3Y_bbg!BI$5:BJ$241,2), -1)</f>
        <v>92.42</v>
      </c>
      <c r="BK210">
        <f>IFERROR(VLOOKUP($A210, CDS3Y_bbg!BJ$5:BK$241,2), -1)</f>
        <v>-1</v>
      </c>
      <c r="BL210">
        <f>IFERROR(VLOOKUP($A210, CDS3Y_bbg!BK$5:BL$241,2), -1)</f>
        <v>-1</v>
      </c>
      <c r="BM210">
        <f>IFERROR(VLOOKUP($A210, CDS3Y_bbg!BL$5:BM$241,2), -1)</f>
        <v>43424</v>
      </c>
      <c r="BN210">
        <f>IFERROR(VLOOKUP($A210, CDS3Y_bbg!BM$5:BN$241,2), -1)</f>
        <v>65.963999999999999</v>
      </c>
      <c r="BO210">
        <f>IFERROR(VLOOKUP($A210, CDS3Y_bbg!BN$5:BO$241,2), -1)</f>
        <v>43426</v>
      </c>
      <c r="BP210">
        <f>IFERROR(VLOOKUP($A210, CDS3Y_bbg!BO$5:BP$241,2), -1)</f>
        <v>6.5140000000000002</v>
      </c>
      <c r="BQ210">
        <f>IFERROR(VLOOKUP($A210, CDS3Y_bbg!BP$5:BQ$241,2), -1)</f>
        <v>-1</v>
      </c>
      <c r="BR210">
        <f>IFERROR(VLOOKUP($A210, CDS3Y_bbg!BQ$5:BR$241,2), -1)</f>
        <v>-1</v>
      </c>
      <c r="BS210">
        <f>IFERROR(VLOOKUP($A210, CDS3Y_bbg!BR$5:BS$241,2), -1)</f>
        <v>43426</v>
      </c>
      <c r="BT210">
        <f>IFERROR(VLOOKUP($A210, CDS3Y_bbg!BS$5:BT$241,2), -1)</f>
        <v>9.3960000000000008</v>
      </c>
      <c r="BU210">
        <f>IFERROR(VLOOKUP($A210, CDS3Y_bbg!BT$5:BU$241,2), -1)</f>
        <v>-1</v>
      </c>
      <c r="BV210">
        <f>IFERROR(VLOOKUP($A210, CDS3Y_bbg!BU$5:BV$241,2), -1)</f>
        <v>-1</v>
      </c>
      <c r="BW210">
        <f>IFERROR(VLOOKUP($A210, CDS3Y_bbg!BV$5:BW$241,2), -1)</f>
        <v>41915</v>
      </c>
      <c r="BX210">
        <f>IFERROR(VLOOKUP($A210, CDS3Y_bbg!BW$5:BX$241,2), -1)</f>
        <v>-1</v>
      </c>
      <c r="BY210">
        <f>IFERROR(VLOOKUP($A210, CDS3Y_bbg!BX$5:BY$241,2), -1)</f>
        <v>-1</v>
      </c>
      <c r="BZ210">
        <f>IFERROR(VLOOKUP($A210, CDS3Y_bbg!BY$5:BZ$241,2), -1)</f>
        <v>-1</v>
      </c>
      <c r="CA210">
        <f>IFERROR(VLOOKUP($A210, CDS3Y_bbg!BZ$5:CA$241,2), -1)</f>
        <v>41911</v>
      </c>
      <c r="CB210">
        <f>IFERROR(VLOOKUP($A210, CDS3Y_bbg!CA$5:CB$241,2), -1)</f>
        <v>-1</v>
      </c>
      <c r="CC210">
        <f>IFERROR(VLOOKUP($A210, CDS3Y_bbg!CB$5:CC$241,2), -1)</f>
        <v>41912</v>
      </c>
      <c r="CD210">
        <f>IFERROR(VLOOKUP($A210, CDS3Y_bbg!CC$5:CD$241,2), -1)</f>
        <v>-1</v>
      </c>
      <c r="CE210">
        <f>IFERROR(VLOOKUP($A210, CDS3Y_bbg!CD$5:CE$241,2), -1)</f>
        <v>43332</v>
      </c>
      <c r="CF210">
        <f>IFERROR(VLOOKUP($A210, CDS3Y_bbg!CE$5:CF$241,2), -1)</f>
        <v>26.177</v>
      </c>
      <c r="CG210">
        <f>IFERROR(VLOOKUP($A210, CDS3Y_bbg!CF$5:CG$241,2), -1)</f>
        <v>41893</v>
      </c>
      <c r="CH210">
        <f>IFERROR(VLOOKUP($A210, CDS3Y_bbg!CG$5:CH$241,2), -1)</f>
        <v>-1</v>
      </c>
      <c r="CI210">
        <f>IFERROR(VLOOKUP($A210, CDS3Y_bbg!CH$5:CI$241,2), -1)</f>
        <v>-1</v>
      </c>
      <c r="CJ210">
        <f>IFERROR(VLOOKUP($A210, CDS3Y_bbg!CI$5:CJ$241,2), -1)</f>
        <v>-1</v>
      </c>
      <c r="CK210">
        <f>IFERROR(VLOOKUP($A210, CDS3Y_bbg!CJ$5:CK$241,2), -1)</f>
        <v>41844</v>
      </c>
      <c r="CL210">
        <f>IFERROR(VLOOKUP($A210, CDS3Y_bbg!CK$5:CL$241,2), -1)</f>
        <v>-1</v>
      </c>
      <c r="CM210">
        <f>IFERROR(VLOOKUP($A210, CDS3Y_bbg!CL$5:CM$241,2), -1)</f>
        <v>-1</v>
      </c>
      <c r="CN210">
        <f>IFERROR(VLOOKUP($A210, CDS3Y_bbg!CM$5:CN$241,2), -1)</f>
        <v>-1</v>
      </c>
    </row>
    <row r="211" spans="1:92" x14ac:dyDescent="0.25">
      <c r="A211" s="1">
        <v>42916</v>
      </c>
      <c r="B211">
        <f>IFERROR(VLOOKUP($A211, CDS3Y_bbg!A$5:B$241,2), -1)</f>
        <v>144.19900000000001</v>
      </c>
      <c r="C211">
        <f>IFERROR(VLOOKUP($A211, CDS3Y_bbg!B$5:C$241,2), -1)</f>
        <v>41831</v>
      </c>
      <c r="D211">
        <f>IFERROR(VLOOKUP($A211, CDS3Y_bbg!C$5:D$241,2), -1)</f>
        <v>-1</v>
      </c>
      <c r="E211">
        <f>IFERROR(VLOOKUP($A211, CDS3Y_bbg!D$5:E$241,2), -1)</f>
        <v>44895</v>
      </c>
      <c r="F211">
        <f>IFERROR(VLOOKUP($A211, CDS3Y_bbg!E$5:F$241,2), -1)</f>
        <v>36.302</v>
      </c>
      <c r="G211">
        <f>IFERROR(VLOOKUP($A211, CDS3Y_bbg!F$5:G$241,2), -1)</f>
        <v>40360</v>
      </c>
      <c r="H211">
        <f>IFERROR(VLOOKUP($A211, CDS3Y_bbg!G$5:H$241,2), -1)</f>
        <v>-1</v>
      </c>
      <c r="I211">
        <f>IFERROR(VLOOKUP($A211, CDS3Y_bbg!H$5:I$241,2), -1)</f>
        <v>44834</v>
      </c>
      <c r="J211">
        <f>IFERROR(VLOOKUP($A211, CDS3Y_bbg!I$5:J$241,2), -1)</f>
        <v>75.518000000000001</v>
      </c>
      <c r="K211">
        <f>IFERROR(VLOOKUP($A211, CDS3Y_bbg!J$5:K$241,2), -1)</f>
        <v>41819</v>
      </c>
      <c r="L211">
        <f>IFERROR(VLOOKUP($A211, CDS3Y_bbg!K$5:L$241,2), -1)</f>
        <v>-1</v>
      </c>
      <c r="M211">
        <f>IFERROR(VLOOKUP($A211, CDS3Y_bbg!L$5:M$241,2), -1)</f>
        <v>40469</v>
      </c>
      <c r="N211">
        <f>IFERROR(VLOOKUP($A211, CDS3Y_bbg!M$5:N$241,2), -1)</f>
        <v>-1</v>
      </c>
      <c r="O211">
        <f>IFERROR(VLOOKUP($A211, CDS3Y_bbg!N$5:O$241,2), -1)</f>
        <v>40289</v>
      </c>
      <c r="P211">
        <f>IFERROR(VLOOKUP($A211, CDS3Y_bbg!O$5:P$241,2), -1)</f>
        <v>-1</v>
      </c>
      <c r="Q211">
        <f>IFERROR(VLOOKUP($A211, CDS3Y_bbg!P$5:Q$241,2), -1)</f>
        <v>44377</v>
      </c>
      <c r="R211">
        <f>IFERROR(VLOOKUP($A211, CDS3Y_bbg!Q$5:R$241,2), -1)</f>
        <v>62.064</v>
      </c>
      <c r="S211">
        <f>IFERROR(VLOOKUP($A211, CDS3Y_bbg!R$5:S$241,2), -1)</f>
        <v>43337</v>
      </c>
      <c r="T211">
        <f>IFERROR(VLOOKUP($A211, CDS3Y_bbg!S$5:T$241,2), -1)</f>
        <v>53.704999999999998</v>
      </c>
      <c r="U211">
        <f>IFERROR(VLOOKUP($A211, CDS3Y_bbg!T$5:U$241,2), -1)</f>
        <v>42062</v>
      </c>
      <c r="V211">
        <f>IFERROR(VLOOKUP($A211, CDS3Y_bbg!U$5:V$241,2), -1)</f>
        <v>-1</v>
      </c>
      <c r="W211">
        <f>IFERROR(VLOOKUP($A211, CDS3Y_bbg!V$5:W$241,2), -1)</f>
        <v>42283</v>
      </c>
      <c r="X211">
        <f>IFERROR(VLOOKUP($A211, CDS3Y_bbg!W$5:X$241,2), -1)</f>
        <v>-1</v>
      </c>
      <c r="Y211">
        <f>IFERROR(VLOOKUP($A211, CDS3Y_bbg!X$5:Y$241,2), -1)</f>
        <v>44468</v>
      </c>
      <c r="Z211">
        <f>IFERROR(VLOOKUP($A211, CDS3Y_bbg!Y$5:Z$241,2), -1)</f>
        <v>230.084</v>
      </c>
      <c r="AA211">
        <f>IFERROR(VLOOKUP($A211, CDS3Y_bbg!Z$5:AA$241,2), -1)</f>
        <v>40481</v>
      </c>
      <c r="AB211">
        <f>IFERROR(VLOOKUP($A211, CDS3Y_bbg!AA$5:AB$241,2), -1)</f>
        <v>-1</v>
      </c>
      <c r="AC211">
        <f>IFERROR(VLOOKUP($A211, CDS3Y_bbg!AB$5:AC$241,2), -1)</f>
        <v>42676</v>
      </c>
      <c r="AD211">
        <f>IFERROR(VLOOKUP($A211, CDS3Y_bbg!AC$5:AD$241,2), -1)</f>
        <v>-1</v>
      </c>
      <c r="AE211">
        <f>IFERROR(VLOOKUP($A211, CDS3Y_bbg!AD$5:AE$241,2), -1)</f>
        <v>41149</v>
      </c>
      <c r="AF211">
        <f>IFERROR(VLOOKUP($A211, CDS3Y_bbg!AE$5:AF$241,2), -1)</f>
        <v>-1</v>
      </c>
      <c r="AG211">
        <f>IFERROR(VLOOKUP($A211, CDS3Y_bbg!AF$5:AG$241,2), -1)</f>
        <v>42004</v>
      </c>
      <c r="AH211">
        <f>IFERROR(VLOOKUP($A211, CDS3Y_bbg!AG$5:AH$241,2), -1)</f>
        <v>10.653</v>
      </c>
      <c r="AI211">
        <f>IFERROR(VLOOKUP($A211, CDS3Y_bbg!AH$5:AI$241,2), -1)</f>
        <v>-1</v>
      </c>
      <c r="AJ211">
        <f>IFERROR(VLOOKUP($A211, CDS3Y_bbg!AI$5:AJ$241,2), -1)</f>
        <v>-1</v>
      </c>
      <c r="AK211">
        <f>IFERROR(VLOOKUP($A211, CDS3Y_bbg!AJ$5:AK$241,2), -1)</f>
        <v>-1</v>
      </c>
      <c r="AL211">
        <f>IFERROR(VLOOKUP($A211, CDS3Y_bbg!AK$5:AL$241,2), -1)</f>
        <v>-1</v>
      </c>
      <c r="AM211">
        <f>IFERROR(VLOOKUP($A211, CDS3Y_bbg!AL$5:AM$241,2), -1)</f>
        <v>-1</v>
      </c>
      <c r="AN211">
        <f>IFERROR(VLOOKUP($A211, CDS3Y_bbg!AM$5:AN$241,2), -1)</f>
        <v>-1</v>
      </c>
      <c r="AO211">
        <f>IFERROR(VLOOKUP($A211, CDS3Y_bbg!AN$5:AO$241,2), -1)</f>
        <v>43424</v>
      </c>
      <c r="AP211">
        <f>IFERROR(VLOOKUP($A211, CDS3Y_bbg!AO$5:AP$241,2), -1)</f>
        <v>-1</v>
      </c>
      <c r="AQ211">
        <f>IFERROR(VLOOKUP($A211, CDS3Y_bbg!AP$5:AQ$241,2), -1)</f>
        <v>44625</v>
      </c>
      <c r="AR211">
        <f>IFERROR(VLOOKUP($A211, CDS3Y_bbg!AQ$5:AR$241,2), -1)</f>
        <v>25.163</v>
      </c>
      <c r="AS211">
        <f>IFERROR(VLOOKUP($A211, CDS3Y_bbg!AR$5:AS$241,2), -1)</f>
        <v>44626</v>
      </c>
      <c r="AT211">
        <f>IFERROR(VLOOKUP($A211, CDS3Y_bbg!AS$5:AT$241,2), -1)</f>
        <v>9.4459999999999997</v>
      </c>
      <c r="AU211">
        <f>IFERROR(VLOOKUP($A211, CDS3Y_bbg!AT$5:AU$241,2), -1)</f>
        <v>-1</v>
      </c>
      <c r="AV211">
        <f>IFERROR(VLOOKUP($A211, CDS3Y_bbg!AU$5:AV$241,2), -1)</f>
        <v>-1</v>
      </c>
      <c r="AW211">
        <f>IFERROR(VLOOKUP($A211, CDS3Y_bbg!AV$5:AW$241,2), -1)</f>
        <v>41863</v>
      </c>
      <c r="AX211">
        <f>IFERROR(VLOOKUP($A211, CDS3Y_bbg!AW$5:AX$241,2), -1)</f>
        <v>-1</v>
      </c>
      <c r="AY211">
        <f>IFERROR(VLOOKUP($A211, CDS3Y_bbg!AX$5:AY$241,2), -1)</f>
        <v>43402</v>
      </c>
      <c r="AZ211">
        <f>IFERROR(VLOOKUP($A211, CDS3Y_bbg!AY$5:AZ$241,2), -1)</f>
        <v>93.826999999999998</v>
      </c>
      <c r="BA211">
        <f>IFERROR(VLOOKUP($A211, CDS3Y_bbg!AZ$5:BA$241,2), -1)</f>
        <v>-1</v>
      </c>
      <c r="BB211">
        <f>IFERROR(VLOOKUP($A211, CDS3Y_bbg!BA$5:BB$241,2), -1)</f>
        <v>-1</v>
      </c>
      <c r="BC211">
        <f>IFERROR(VLOOKUP($A211, CDS3Y_bbg!BB$5:BC$241,2), -1)</f>
        <v>41722</v>
      </c>
      <c r="BD211">
        <f>IFERROR(VLOOKUP($A211, CDS3Y_bbg!BC$5:BD$241,2), -1)</f>
        <v>-1</v>
      </c>
      <c r="BE211">
        <f>IFERROR(VLOOKUP($A211, CDS3Y_bbg!BD$5:BE$241,2), -1)</f>
        <v>-1</v>
      </c>
      <c r="BF211">
        <f>IFERROR(VLOOKUP($A211, CDS3Y_bbg!BE$5:BF$241,2), -1)</f>
        <v>-1</v>
      </c>
      <c r="BG211">
        <f>IFERROR(VLOOKUP($A211, CDS3Y_bbg!BF$5:BG$241,2), -1)</f>
        <v>-1</v>
      </c>
      <c r="BH211">
        <f>IFERROR(VLOOKUP($A211, CDS3Y_bbg!BG$5:BH$241,2), -1)</f>
        <v>-1</v>
      </c>
      <c r="BI211">
        <f>IFERROR(VLOOKUP($A211, CDS3Y_bbg!BH$5:BI$241,2), -1)</f>
        <v>43424</v>
      </c>
      <c r="BJ211">
        <f>IFERROR(VLOOKUP($A211, CDS3Y_bbg!BI$5:BJ$241,2), -1)</f>
        <v>92.42</v>
      </c>
      <c r="BK211">
        <f>IFERROR(VLOOKUP($A211, CDS3Y_bbg!BJ$5:BK$241,2), -1)</f>
        <v>-1</v>
      </c>
      <c r="BL211">
        <f>IFERROR(VLOOKUP($A211, CDS3Y_bbg!BK$5:BL$241,2), -1)</f>
        <v>-1</v>
      </c>
      <c r="BM211">
        <f>IFERROR(VLOOKUP($A211, CDS3Y_bbg!BL$5:BM$241,2), -1)</f>
        <v>43424</v>
      </c>
      <c r="BN211">
        <f>IFERROR(VLOOKUP($A211, CDS3Y_bbg!BM$5:BN$241,2), -1)</f>
        <v>65.963999999999999</v>
      </c>
      <c r="BO211">
        <f>IFERROR(VLOOKUP($A211, CDS3Y_bbg!BN$5:BO$241,2), -1)</f>
        <v>43426</v>
      </c>
      <c r="BP211">
        <f>IFERROR(VLOOKUP($A211, CDS3Y_bbg!BO$5:BP$241,2), -1)</f>
        <v>6.5140000000000002</v>
      </c>
      <c r="BQ211">
        <f>IFERROR(VLOOKUP($A211, CDS3Y_bbg!BP$5:BQ$241,2), -1)</f>
        <v>-1</v>
      </c>
      <c r="BR211">
        <f>IFERROR(VLOOKUP($A211, CDS3Y_bbg!BQ$5:BR$241,2), -1)</f>
        <v>-1</v>
      </c>
      <c r="BS211">
        <f>IFERROR(VLOOKUP($A211, CDS3Y_bbg!BR$5:BS$241,2), -1)</f>
        <v>43426</v>
      </c>
      <c r="BT211">
        <f>IFERROR(VLOOKUP($A211, CDS3Y_bbg!BS$5:BT$241,2), -1)</f>
        <v>9.3960000000000008</v>
      </c>
      <c r="BU211">
        <f>IFERROR(VLOOKUP($A211, CDS3Y_bbg!BT$5:BU$241,2), -1)</f>
        <v>-1</v>
      </c>
      <c r="BV211">
        <f>IFERROR(VLOOKUP($A211, CDS3Y_bbg!BU$5:BV$241,2), -1)</f>
        <v>-1</v>
      </c>
      <c r="BW211">
        <f>IFERROR(VLOOKUP($A211, CDS3Y_bbg!BV$5:BW$241,2), -1)</f>
        <v>41915</v>
      </c>
      <c r="BX211">
        <f>IFERROR(VLOOKUP($A211, CDS3Y_bbg!BW$5:BX$241,2), -1)</f>
        <v>-1</v>
      </c>
      <c r="BY211">
        <f>IFERROR(VLOOKUP($A211, CDS3Y_bbg!BX$5:BY$241,2), -1)</f>
        <v>-1</v>
      </c>
      <c r="BZ211">
        <f>IFERROR(VLOOKUP($A211, CDS3Y_bbg!BY$5:BZ$241,2), -1)</f>
        <v>-1</v>
      </c>
      <c r="CA211">
        <f>IFERROR(VLOOKUP($A211, CDS3Y_bbg!BZ$5:CA$241,2), -1)</f>
        <v>41911</v>
      </c>
      <c r="CB211">
        <f>IFERROR(VLOOKUP($A211, CDS3Y_bbg!CA$5:CB$241,2), -1)</f>
        <v>-1</v>
      </c>
      <c r="CC211">
        <f>IFERROR(VLOOKUP($A211, CDS3Y_bbg!CB$5:CC$241,2), -1)</f>
        <v>41912</v>
      </c>
      <c r="CD211">
        <f>IFERROR(VLOOKUP($A211, CDS3Y_bbg!CC$5:CD$241,2), -1)</f>
        <v>-1</v>
      </c>
      <c r="CE211">
        <f>IFERROR(VLOOKUP($A211, CDS3Y_bbg!CD$5:CE$241,2), -1)</f>
        <v>43332</v>
      </c>
      <c r="CF211">
        <f>IFERROR(VLOOKUP($A211, CDS3Y_bbg!CE$5:CF$241,2), -1)</f>
        <v>26.177</v>
      </c>
      <c r="CG211">
        <f>IFERROR(VLOOKUP($A211, CDS3Y_bbg!CF$5:CG$241,2), -1)</f>
        <v>41893</v>
      </c>
      <c r="CH211">
        <f>IFERROR(VLOOKUP($A211, CDS3Y_bbg!CG$5:CH$241,2), -1)</f>
        <v>-1</v>
      </c>
      <c r="CI211">
        <f>IFERROR(VLOOKUP($A211, CDS3Y_bbg!CH$5:CI$241,2), -1)</f>
        <v>-1</v>
      </c>
      <c r="CJ211">
        <f>IFERROR(VLOOKUP($A211, CDS3Y_bbg!CI$5:CJ$241,2), -1)</f>
        <v>-1</v>
      </c>
      <c r="CK211">
        <f>IFERROR(VLOOKUP($A211, CDS3Y_bbg!CJ$5:CK$241,2), -1)</f>
        <v>41844</v>
      </c>
      <c r="CL211">
        <f>IFERROR(VLOOKUP($A211, CDS3Y_bbg!CK$5:CL$241,2), -1)</f>
        <v>-1</v>
      </c>
      <c r="CM211">
        <f>IFERROR(VLOOKUP($A211, CDS3Y_bbg!CL$5:CM$241,2), -1)</f>
        <v>-1</v>
      </c>
      <c r="CN211">
        <f>IFERROR(VLOOKUP($A211, CDS3Y_bbg!CM$5:CN$241,2), -1)</f>
        <v>-1</v>
      </c>
    </row>
    <row r="212" spans="1:92" x14ac:dyDescent="0.25">
      <c r="A212" s="1">
        <v>42947</v>
      </c>
      <c r="B212">
        <f>IFERROR(VLOOKUP($A212, CDS3Y_bbg!A$5:B$241,2), -1)</f>
        <v>119.44</v>
      </c>
      <c r="C212">
        <f>IFERROR(VLOOKUP($A212, CDS3Y_bbg!B$5:C$241,2), -1)</f>
        <v>41831</v>
      </c>
      <c r="D212">
        <f>IFERROR(VLOOKUP($A212, CDS3Y_bbg!C$5:D$241,2), -1)</f>
        <v>-1</v>
      </c>
      <c r="E212">
        <f>IFERROR(VLOOKUP($A212, CDS3Y_bbg!D$5:E$241,2), -1)</f>
        <v>44895</v>
      </c>
      <c r="F212">
        <f>IFERROR(VLOOKUP($A212, CDS3Y_bbg!E$5:F$241,2), -1)</f>
        <v>34.405000000000001</v>
      </c>
      <c r="G212">
        <f>IFERROR(VLOOKUP($A212, CDS3Y_bbg!F$5:G$241,2), -1)</f>
        <v>40360</v>
      </c>
      <c r="H212">
        <f>IFERROR(VLOOKUP($A212, CDS3Y_bbg!G$5:H$241,2), -1)</f>
        <v>-1</v>
      </c>
      <c r="I212">
        <f>IFERROR(VLOOKUP($A212, CDS3Y_bbg!H$5:I$241,2), -1)</f>
        <v>44834</v>
      </c>
      <c r="J212">
        <f>IFERROR(VLOOKUP($A212, CDS3Y_bbg!I$5:J$241,2), -1)</f>
        <v>64.372</v>
      </c>
      <c r="K212">
        <f>IFERROR(VLOOKUP($A212, CDS3Y_bbg!J$5:K$241,2), -1)</f>
        <v>41819</v>
      </c>
      <c r="L212">
        <f>IFERROR(VLOOKUP($A212, CDS3Y_bbg!K$5:L$241,2), -1)</f>
        <v>-1</v>
      </c>
      <c r="M212">
        <f>IFERROR(VLOOKUP($A212, CDS3Y_bbg!L$5:M$241,2), -1)</f>
        <v>40469</v>
      </c>
      <c r="N212">
        <f>IFERROR(VLOOKUP($A212, CDS3Y_bbg!M$5:N$241,2), -1)</f>
        <v>-1</v>
      </c>
      <c r="O212">
        <f>IFERROR(VLOOKUP($A212, CDS3Y_bbg!N$5:O$241,2), -1)</f>
        <v>40289</v>
      </c>
      <c r="P212">
        <f>IFERROR(VLOOKUP($A212, CDS3Y_bbg!O$5:P$241,2), -1)</f>
        <v>-1</v>
      </c>
      <c r="Q212">
        <f>IFERROR(VLOOKUP($A212, CDS3Y_bbg!P$5:Q$241,2), -1)</f>
        <v>44377</v>
      </c>
      <c r="R212">
        <f>IFERROR(VLOOKUP($A212, CDS3Y_bbg!Q$5:R$241,2), -1)</f>
        <v>52.72</v>
      </c>
      <c r="S212">
        <f>IFERROR(VLOOKUP($A212, CDS3Y_bbg!R$5:S$241,2), -1)</f>
        <v>43337</v>
      </c>
      <c r="T212">
        <f>IFERROR(VLOOKUP($A212, CDS3Y_bbg!S$5:T$241,2), -1)</f>
        <v>53.704999999999998</v>
      </c>
      <c r="U212">
        <f>IFERROR(VLOOKUP($A212, CDS3Y_bbg!T$5:U$241,2), -1)</f>
        <v>42062</v>
      </c>
      <c r="V212">
        <f>IFERROR(VLOOKUP($A212, CDS3Y_bbg!U$5:V$241,2), -1)</f>
        <v>-1</v>
      </c>
      <c r="W212">
        <f>IFERROR(VLOOKUP($A212, CDS3Y_bbg!V$5:W$241,2), -1)</f>
        <v>42283</v>
      </c>
      <c r="X212">
        <f>IFERROR(VLOOKUP($A212, CDS3Y_bbg!W$5:X$241,2), -1)</f>
        <v>-1</v>
      </c>
      <c r="Y212">
        <f>IFERROR(VLOOKUP($A212, CDS3Y_bbg!X$5:Y$241,2), -1)</f>
        <v>44468</v>
      </c>
      <c r="Z212">
        <f>IFERROR(VLOOKUP($A212, CDS3Y_bbg!Y$5:Z$241,2), -1)</f>
        <v>230.084</v>
      </c>
      <c r="AA212">
        <f>IFERROR(VLOOKUP($A212, CDS3Y_bbg!Z$5:AA$241,2), -1)</f>
        <v>40481</v>
      </c>
      <c r="AB212">
        <f>IFERROR(VLOOKUP($A212, CDS3Y_bbg!AA$5:AB$241,2), -1)</f>
        <v>-1</v>
      </c>
      <c r="AC212">
        <f>IFERROR(VLOOKUP($A212, CDS3Y_bbg!AB$5:AC$241,2), -1)</f>
        <v>42676</v>
      </c>
      <c r="AD212">
        <f>IFERROR(VLOOKUP($A212, CDS3Y_bbg!AC$5:AD$241,2), -1)</f>
        <v>-1</v>
      </c>
      <c r="AE212">
        <f>IFERROR(VLOOKUP($A212, CDS3Y_bbg!AD$5:AE$241,2), -1)</f>
        <v>41149</v>
      </c>
      <c r="AF212">
        <f>IFERROR(VLOOKUP($A212, CDS3Y_bbg!AE$5:AF$241,2), -1)</f>
        <v>-1</v>
      </c>
      <c r="AG212">
        <f>IFERROR(VLOOKUP($A212, CDS3Y_bbg!AF$5:AG$241,2), -1)</f>
        <v>42004</v>
      </c>
      <c r="AH212">
        <f>IFERROR(VLOOKUP($A212, CDS3Y_bbg!AG$5:AH$241,2), -1)</f>
        <v>10.653</v>
      </c>
      <c r="AI212">
        <f>IFERROR(VLOOKUP($A212, CDS3Y_bbg!AH$5:AI$241,2), -1)</f>
        <v>-1</v>
      </c>
      <c r="AJ212">
        <f>IFERROR(VLOOKUP($A212, CDS3Y_bbg!AI$5:AJ$241,2), -1)</f>
        <v>-1</v>
      </c>
      <c r="AK212">
        <f>IFERROR(VLOOKUP($A212, CDS3Y_bbg!AJ$5:AK$241,2), -1)</f>
        <v>-1</v>
      </c>
      <c r="AL212">
        <f>IFERROR(VLOOKUP($A212, CDS3Y_bbg!AK$5:AL$241,2), -1)</f>
        <v>-1</v>
      </c>
      <c r="AM212">
        <f>IFERROR(VLOOKUP($A212, CDS3Y_bbg!AL$5:AM$241,2), -1)</f>
        <v>-1</v>
      </c>
      <c r="AN212">
        <f>IFERROR(VLOOKUP($A212, CDS3Y_bbg!AM$5:AN$241,2), -1)</f>
        <v>-1</v>
      </c>
      <c r="AO212">
        <f>IFERROR(VLOOKUP($A212, CDS3Y_bbg!AN$5:AO$241,2), -1)</f>
        <v>43424</v>
      </c>
      <c r="AP212">
        <f>IFERROR(VLOOKUP($A212, CDS3Y_bbg!AO$5:AP$241,2), -1)</f>
        <v>-1</v>
      </c>
      <c r="AQ212">
        <f>IFERROR(VLOOKUP($A212, CDS3Y_bbg!AP$5:AQ$241,2), -1)</f>
        <v>44625</v>
      </c>
      <c r="AR212">
        <f>IFERROR(VLOOKUP($A212, CDS3Y_bbg!AQ$5:AR$241,2), -1)</f>
        <v>25.163</v>
      </c>
      <c r="AS212">
        <f>IFERROR(VLOOKUP($A212, CDS3Y_bbg!AR$5:AS$241,2), -1)</f>
        <v>44626</v>
      </c>
      <c r="AT212">
        <f>IFERROR(VLOOKUP($A212, CDS3Y_bbg!AS$5:AT$241,2), -1)</f>
        <v>9.4459999999999997</v>
      </c>
      <c r="AU212">
        <f>IFERROR(VLOOKUP($A212, CDS3Y_bbg!AT$5:AU$241,2), -1)</f>
        <v>-1</v>
      </c>
      <c r="AV212">
        <f>IFERROR(VLOOKUP($A212, CDS3Y_bbg!AU$5:AV$241,2), -1)</f>
        <v>-1</v>
      </c>
      <c r="AW212">
        <f>IFERROR(VLOOKUP($A212, CDS3Y_bbg!AV$5:AW$241,2), -1)</f>
        <v>41863</v>
      </c>
      <c r="AX212">
        <f>IFERROR(VLOOKUP($A212, CDS3Y_bbg!AW$5:AX$241,2), -1)</f>
        <v>-1</v>
      </c>
      <c r="AY212">
        <f>IFERROR(VLOOKUP($A212, CDS3Y_bbg!AX$5:AY$241,2), -1)</f>
        <v>43402</v>
      </c>
      <c r="AZ212">
        <f>IFERROR(VLOOKUP($A212, CDS3Y_bbg!AY$5:AZ$241,2), -1)</f>
        <v>93.826999999999998</v>
      </c>
      <c r="BA212">
        <f>IFERROR(VLOOKUP($A212, CDS3Y_bbg!AZ$5:BA$241,2), -1)</f>
        <v>-1</v>
      </c>
      <c r="BB212">
        <f>IFERROR(VLOOKUP($A212, CDS3Y_bbg!BA$5:BB$241,2), -1)</f>
        <v>-1</v>
      </c>
      <c r="BC212">
        <f>IFERROR(VLOOKUP($A212, CDS3Y_bbg!BB$5:BC$241,2), -1)</f>
        <v>41722</v>
      </c>
      <c r="BD212">
        <f>IFERROR(VLOOKUP($A212, CDS3Y_bbg!BC$5:BD$241,2), -1)</f>
        <v>-1</v>
      </c>
      <c r="BE212">
        <f>IFERROR(VLOOKUP($A212, CDS3Y_bbg!BD$5:BE$241,2), -1)</f>
        <v>-1</v>
      </c>
      <c r="BF212">
        <f>IFERROR(VLOOKUP($A212, CDS3Y_bbg!BE$5:BF$241,2), -1)</f>
        <v>-1</v>
      </c>
      <c r="BG212">
        <f>IFERROR(VLOOKUP($A212, CDS3Y_bbg!BF$5:BG$241,2), -1)</f>
        <v>-1</v>
      </c>
      <c r="BH212">
        <f>IFERROR(VLOOKUP($A212, CDS3Y_bbg!BG$5:BH$241,2), -1)</f>
        <v>-1</v>
      </c>
      <c r="BI212">
        <f>IFERROR(VLOOKUP($A212, CDS3Y_bbg!BH$5:BI$241,2), -1)</f>
        <v>43424</v>
      </c>
      <c r="BJ212">
        <f>IFERROR(VLOOKUP($A212, CDS3Y_bbg!BI$5:BJ$241,2), -1)</f>
        <v>92.42</v>
      </c>
      <c r="BK212">
        <f>IFERROR(VLOOKUP($A212, CDS3Y_bbg!BJ$5:BK$241,2), -1)</f>
        <v>-1</v>
      </c>
      <c r="BL212">
        <f>IFERROR(VLOOKUP($A212, CDS3Y_bbg!BK$5:BL$241,2), -1)</f>
        <v>-1</v>
      </c>
      <c r="BM212">
        <f>IFERROR(VLOOKUP($A212, CDS3Y_bbg!BL$5:BM$241,2), -1)</f>
        <v>43424</v>
      </c>
      <c r="BN212">
        <f>IFERROR(VLOOKUP($A212, CDS3Y_bbg!BM$5:BN$241,2), -1)</f>
        <v>65.963999999999999</v>
      </c>
      <c r="BO212">
        <f>IFERROR(VLOOKUP($A212, CDS3Y_bbg!BN$5:BO$241,2), -1)</f>
        <v>43426</v>
      </c>
      <c r="BP212">
        <f>IFERROR(VLOOKUP($A212, CDS3Y_bbg!BO$5:BP$241,2), -1)</f>
        <v>6.5140000000000002</v>
      </c>
      <c r="BQ212">
        <f>IFERROR(VLOOKUP($A212, CDS3Y_bbg!BP$5:BQ$241,2), -1)</f>
        <v>-1</v>
      </c>
      <c r="BR212">
        <f>IFERROR(VLOOKUP($A212, CDS3Y_bbg!BQ$5:BR$241,2), -1)</f>
        <v>-1</v>
      </c>
      <c r="BS212">
        <f>IFERROR(VLOOKUP($A212, CDS3Y_bbg!BR$5:BS$241,2), -1)</f>
        <v>43426</v>
      </c>
      <c r="BT212">
        <f>IFERROR(VLOOKUP($A212, CDS3Y_bbg!BS$5:BT$241,2), -1)</f>
        <v>9.3960000000000008</v>
      </c>
      <c r="BU212">
        <f>IFERROR(VLOOKUP($A212, CDS3Y_bbg!BT$5:BU$241,2), -1)</f>
        <v>-1</v>
      </c>
      <c r="BV212">
        <f>IFERROR(VLOOKUP($A212, CDS3Y_bbg!BU$5:BV$241,2), -1)</f>
        <v>-1</v>
      </c>
      <c r="BW212">
        <f>IFERROR(VLOOKUP($A212, CDS3Y_bbg!BV$5:BW$241,2), -1)</f>
        <v>41915</v>
      </c>
      <c r="BX212">
        <f>IFERROR(VLOOKUP($A212, CDS3Y_bbg!BW$5:BX$241,2), -1)</f>
        <v>-1</v>
      </c>
      <c r="BY212">
        <f>IFERROR(VLOOKUP($A212, CDS3Y_bbg!BX$5:BY$241,2), -1)</f>
        <v>-1</v>
      </c>
      <c r="BZ212">
        <f>IFERROR(VLOOKUP($A212, CDS3Y_bbg!BY$5:BZ$241,2), -1)</f>
        <v>-1</v>
      </c>
      <c r="CA212">
        <f>IFERROR(VLOOKUP($A212, CDS3Y_bbg!BZ$5:CA$241,2), -1)</f>
        <v>41911</v>
      </c>
      <c r="CB212">
        <f>IFERROR(VLOOKUP($A212, CDS3Y_bbg!CA$5:CB$241,2), -1)</f>
        <v>-1</v>
      </c>
      <c r="CC212">
        <f>IFERROR(VLOOKUP($A212, CDS3Y_bbg!CB$5:CC$241,2), -1)</f>
        <v>41912</v>
      </c>
      <c r="CD212">
        <f>IFERROR(VLOOKUP($A212, CDS3Y_bbg!CC$5:CD$241,2), -1)</f>
        <v>-1</v>
      </c>
      <c r="CE212">
        <f>IFERROR(VLOOKUP($A212, CDS3Y_bbg!CD$5:CE$241,2), -1)</f>
        <v>43332</v>
      </c>
      <c r="CF212">
        <f>IFERROR(VLOOKUP($A212, CDS3Y_bbg!CE$5:CF$241,2), -1)</f>
        <v>26.177</v>
      </c>
      <c r="CG212">
        <f>IFERROR(VLOOKUP($A212, CDS3Y_bbg!CF$5:CG$241,2), -1)</f>
        <v>41893</v>
      </c>
      <c r="CH212">
        <f>IFERROR(VLOOKUP($A212, CDS3Y_bbg!CG$5:CH$241,2), -1)</f>
        <v>-1</v>
      </c>
      <c r="CI212">
        <f>IFERROR(VLOOKUP($A212, CDS3Y_bbg!CH$5:CI$241,2), -1)</f>
        <v>-1</v>
      </c>
      <c r="CJ212">
        <f>IFERROR(VLOOKUP($A212, CDS3Y_bbg!CI$5:CJ$241,2), -1)</f>
        <v>-1</v>
      </c>
      <c r="CK212">
        <f>IFERROR(VLOOKUP($A212, CDS3Y_bbg!CJ$5:CK$241,2), -1)</f>
        <v>41844</v>
      </c>
      <c r="CL212">
        <f>IFERROR(VLOOKUP($A212, CDS3Y_bbg!CK$5:CL$241,2), -1)</f>
        <v>-1</v>
      </c>
      <c r="CM212">
        <f>IFERROR(VLOOKUP($A212, CDS3Y_bbg!CL$5:CM$241,2), -1)</f>
        <v>-1</v>
      </c>
      <c r="CN212">
        <f>IFERROR(VLOOKUP($A212, CDS3Y_bbg!CM$5:CN$241,2), -1)</f>
        <v>-1</v>
      </c>
    </row>
    <row r="213" spans="1:92" x14ac:dyDescent="0.25">
      <c r="A213" s="1">
        <v>42978</v>
      </c>
      <c r="B213">
        <f>IFERROR(VLOOKUP($A213, CDS3Y_bbg!A$5:B$241,2), -1)</f>
        <v>106.813</v>
      </c>
      <c r="C213">
        <f>IFERROR(VLOOKUP($A213, CDS3Y_bbg!B$5:C$241,2), -1)</f>
        <v>41831</v>
      </c>
      <c r="D213">
        <f>IFERROR(VLOOKUP($A213, CDS3Y_bbg!C$5:D$241,2), -1)</f>
        <v>-1</v>
      </c>
      <c r="E213">
        <f>IFERROR(VLOOKUP($A213, CDS3Y_bbg!D$5:E$241,2), -1)</f>
        <v>44895</v>
      </c>
      <c r="F213">
        <f>IFERROR(VLOOKUP($A213, CDS3Y_bbg!E$5:F$241,2), -1)</f>
        <v>30.353999999999999</v>
      </c>
      <c r="G213">
        <f>IFERROR(VLOOKUP($A213, CDS3Y_bbg!F$5:G$241,2), -1)</f>
        <v>40360</v>
      </c>
      <c r="H213">
        <f>IFERROR(VLOOKUP($A213, CDS3Y_bbg!G$5:H$241,2), -1)</f>
        <v>-1</v>
      </c>
      <c r="I213">
        <f>IFERROR(VLOOKUP($A213, CDS3Y_bbg!H$5:I$241,2), -1)</f>
        <v>44834</v>
      </c>
      <c r="J213">
        <f>IFERROR(VLOOKUP($A213, CDS3Y_bbg!I$5:J$241,2), -1)</f>
        <v>63.984000000000002</v>
      </c>
      <c r="K213">
        <f>IFERROR(VLOOKUP($A213, CDS3Y_bbg!J$5:K$241,2), -1)</f>
        <v>41819</v>
      </c>
      <c r="L213">
        <f>IFERROR(VLOOKUP($A213, CDS3Y_bbg!K$5:L$241,2), -1)</f>
        <v>-1</v>
      </c>
      <c r="M213">
        <f>IFERROR(VLOOKUP($A213, CDS3Y_bbg!L$5:M$241,2), -1)</f>
        <v>40469</v>
      </c>
      <c r="N213">
        <f>IFERROR(VLOOKUP($A213, CDS3Y_bbg!M$5:N$241,2), -1)</f>
        <v>-1</v>
      </c>
      <c r="O213">
        <f>IFERROR(VLOOKUP($A213, CDS3Y_bbg!N$5:O$241,2), -1)</f>
        <v>40289</v>
      </c>
      <c r="P213">
        <f>IFERROR(VLOOKUP($A213, CDS3Y_bbg!O$5:P$241,2), -1)</f>
        <v>-1</v>
      </c>
      <c r="Q213">
        <f>IFERROR(VLOOKUP($A213, CDS3Y_bbg!P$5:Q$241,2), -1)</f>
        <v>44377</v>
      </c>
      <c r="R213">
        <f>IFERROR(VLOOKUP($A213, CDS3Y_bbg!Q$5:R$241,2), -1)</f>
        <v>57.265999999999998</v>
      </c>
      <c r="S213">
        <f>IFERROR(VLOOKUP($A213, CDS3Y_bbg!R$5:S$241,2), -1)</f>
        <v>43337</v>
      </c>
      <c r="T213">
        <f>IFERROR(VLOOKUP($A213, CDS3Y_bbg!S$5:T$241,2), -1)</f>
        <v>53.704999999999998</v>
      </c>
      <c r="U213">
        <f>IFERROR(VLOOKUP($A213, CDS3Y_bbg!T$5:U$241,2), -1)</f>
        <v>42062</v>
      </c>
      <c r="V213">
        <f>IFERROR(VLOOKUP($A213, CDS3Y_bbg!U$5:V$241,2), -1)</f>
        <v>-1</v>
      </c>
      <c r="W213">
        <f>IFERROR(VLOOKUP($A213, CDS3Y_bbg!V$5:W$241,2), -1)</f>
        <v>42283</v>
      </c>
      <c r="X213">
        <f>IFERROR(VLOOKUP($A213, CDS3Y_bbg!W$5:X$241,2), -1)</f>
        <v>-1</v>
      </c>
      <c r="Y213">
        <f>IFERROR(VLOOKUP($A213, CDS3Y_bbg!X$5:Y$241,2), -1)</f>
        <v>44468</v>
      </c>
      <c r="Z213">
        <f>IFERROR(VLOOKUP($A213, CDS3Y_bbg!Y$5:Z$241,2), -1)</f>
        <v>230.084</v>
      </c>
      <c r="AA213">
        <f>IFERROR(VLOOKUP($A213, CDS3Y_bbg!Z$5:AA$241,2), -1)</f>
        <v>40481</v>
      </c>
      <c r="AB213">
        <f>IFERROR(VLOOKUP($A213, CDS3Y_bbg!AA$5:AB$241,2), -1)</f>
        <v>-1</v>
      </c>
      <c r="AC213">
        <f>IFERROR(VLOOKUP($A213, CDS3Y_bbg!AB$5:AC$241,2), -1)</f>
        <v>42676</v>
      </c>
      <c r="AD213">
        <f>IFERROR(VLOOKUP($A213, CDS3Y_bbg!AC$5:AD$241,2), -1)</f>
        <v>-1</v>
      </c>
      <c r="AE213">
        <f>IFERROR(VLOOKUP($A213, CDS3Y_bbg!AD$5:AE$241,2), -1)</f>
        <v>41149</v>
      </c>
      <c r="AF213">
        <f>IFERROR(VLOOKUP($A213, CDS3Y_bbg!AE$5:AF$241,2), -1)</f>
        <v>-1</v>
      </c>
      <c r="AG213">
        <f>IFERROR(VLOOKUP($A213, CDS3Y_bbg!AF$5:AG$241,2), -1)</f>
        <v>42004</v>
      </c>
      <c r="AH213">
        <f>IFERROR(VLOOKUP($A213, CDS3Y_bbg!AG$5:AH$241,2), -1)</f>
        <v>10.653</v>
      </c>
      <c r="AI213">
        <f>IFERROR(VLOOKUP($A213, CDS3Y_bbg!AH$5:AI$241,2), -1)</f>
        <v>-1</v>
      </c>
      <c r="AJ213">
        <f>IFERROR(VLOOKUP($A213, CDS3Y_bbg!AI$5:AJ$241,2), -1)</f>
        <v>-1</v>
      </c>
      <c r="AK213">
        <f>IFERROR(VLOOKUP($A213, CDS3Y_bbg!AJ$5:AK$241,2), -1)</f>
        <v>-1</v>
      </c>
      <c r="AL213">
        <f>IFERROR(VLOOKUP($A213, CDS3Y_bbg!AK$5:AL$241,2), -1)</f>
        <v>-1</v>
      </c>
      <c r="AM213">
        <f>IFERROR(VLOOKUP($A213, CDS3Y_bbg!AL$5:AM$241,2), -1)</f>
        <v>-1</v>
      </c>
      <c r="AN213">
        <f>IFERROR(VLOOKUP($A213, CDS3Y_bbg!AM$5:AN$241,2), -1)</f>
        <v>-1</v>
      </c>
      <c r="AO213">
        <f>IFERROR(VLOOKUP($A213, CDS3Y_bbg!AN$5:AO$241,2), -1)</f>
        <v>43424</v>
      </c>
      <c r="AP213">
        <f>IFERROR(VLOOKUP($A213, CDS3Y_bbg!AO$5:AP$241,2), -1)</f>
        <v>-1</v>
      </c>
      <c r="AQ213">
        <f>IFERROR(VLOOKUP($A213, CDS3Y_bbg!AP$5:AQ$241,2), -1)</f>
        <v>44625</v>
      </c>
      <c r="AR213">
        <f>IFERROR(VLOOKUP($A213, CDS3Y_bbg!AQ$5:AR$241,2), -1)</f>
        <v>25.163</v>
      </c>
      <c r="AS213">
        <f>IFERROR(VLOOKUP($A213, CDS3Y_bbg!AR$5:AS$241,2), -1)</f>
        <v>44626</v>
      </c>
      <c r="AT213">
        <f>IFERROR(VLOOKUP($A213, CDS3Y_bbg!AS$5:AT$241,2), -1)</f>
        <v>9.4459999999999997</v>
      </c>
      <c r="AU213">
        <f>IFERROR(VLOOKUP($A213, CDS3Y_bbg!AT$5:AU$241,2), -1)</f>
        <v>-1</v>
      </c>
      <c r="AV213">
        <f>IFERROR(VLOOKUP($A213, CDS3Y_bbg!AU$5:AV$241,2), -1)</f>
        <v>-1</v>
      </c>
      <c r="AW213">
        <f>IFERROR(VLOOKUP($A213, CDS3Y_bbg!AV$5:AW$241,2), -1)</f>
        <v>41863</v>
      </c>
      <c r="AX213">
        <f>IFERROR(VLOOKUP($A213, CDS3Y_bbg!AW$5:AX$241,2), -1)</f>
        <v>-1</v>
      </c>
      <c r="AY213">
        <f>IFERROR(VLOOKUP($A213, CDS3Y_bbg!AX$5:AY$241,2), -1)</f>
        <v>43402</v>
      </c>
      <c r="AZ213">
        <f>IFERROR(VLOOKUP($A213, CDS3Y_bbg!AY$5:AZ$241,2), -1)</f>
        <v>93.826999999999998</v>
      </c>
      <c r="BA213">
        <f>IFERROR(VLOOKUP($A213, CDS3Y_bbg!AZ$5:BA$241,2), -1)</f>
        <v>-1</v>
      </c>
      <c r="BB213">
        <f>IFERROR(VLOOKUP($A213, CDS3Y_bbg!BA$5:BB$241,2), -1)</f>
        <v>-1</v>
      </c>
      <c r="BC213">
        <f>IFERROR(VLOOKUP($A213, CDS3Y_bbg!BB$5:BC$241,2), -1)</f>
        <v>41722</v>
      </c>
      <c r="BD213">
        <f>IFERROR(VLOOKUP($A213, CDS3Y_bbg!BC$5:BD$241,2), -1)</f>
        <v>-1</v>
      </c>
      <c r="BE213">
        <f>IFERROR(VLOOKUP($A213, CDS3Y_bbg!BD$5:BE$241,2), -1)</f>
        <v>-1</v>
      </c>
      <c r="BF213">
        <f>IFERROR(VLOOKUP($A213, CDS3Y_bbg!BE$5:BF$241,2), -1)</f>
        <v>-1</v>
      </c>
      <c r="BG213">
        <f>IFERROR(VLOOKUP($A213, CDS3Y_bbg!BF$5:BG$241,2), -1)</f>
        <v>-1</v>
      </c>
      <c r="BH213">
        <f>IFERROR(VLOOKUP($A213, CDS3Y_bbg!BG$5:BH$241,2), -1)</f>
        <v>-1</v>
      </c>
      <c r="BI213">
        <f>IFERROR(VLOOKUP($A213, CDS3Y_bbg!BH$5:BI$241,2), -1)</f>
        <v>43424</v>
      </c>
      <c r="BJ213">
        <f>IFERROR(VLOOKUP($A213, CDS3Y_bbg!BI$5:BJ$241,2), -1)</f>
        <v>92.42</v>
      </c>
      <c r="BK213">
        <f>IFERROR(VLOOKUP($A213, CDS3Y_bbg!BJ$5:BK$241,2), -1)</f>
        <v>-1</v>
      </c>
      <c r="BL213">
        <f>IFERROR(VLOOKUP($A213, CDS3Y_bbg!BK$5:BL$241,2), -1)</f>
        <v>-1</v>
      </c>
      <c r="BM213">
        <f>IFERROR(VLOOKUP($A213, CDS3Y_bbg!BL$5:BM$241,2), -1)</f>
        <v>43424</v>
      </c>
      <c r="BN213">
        <f>IFERROR(VLOOKUP($A213, CDS3Y_bbg!BM$5:BN$241,2), -1)</f>
        <v>65.963999999999999</v>
      </c>
      <c r="BO213">
        <f>IFERROR(VLOOKUP($A213, CDS3Y_bbg!BN$5:BO$241,2), -1)</f>
        <v>43426</v>
      </c>
      <c r="BP213">
        <f>IFERROR(VLOOKUP($A213, CDS3Y_bbg!BO$5:BP$241,2), -1)</f>
        <v>6.5140000000000002</v>
      </c>
      <c r="BQ213">
        <f>IFERROR(VLOOKUP($A213, CDS3Y_bbg!BP$5:BQ$241,2), -1)</f>
        <v>-1</v>
      </c>
      <c r="BR213">
        <f>IFERROR(VLOOKUP($A213, CDS3Y_bbg!BQ$5:BR$241,2), -1)</f>
        <v>-1</v>
      </c>
      <c r="BS213">
        <f>IFERROR(VLOOKUP($A213, CDS3Y_bbg!BR$5:BS$241,2), -1)</f>
        <v>43426</v>
      </c>
      <c r="BT213">
        <f>IFERROR(VLOOKUP($A213, CDS3Y_bbg!BS$5:BT$241,2), -1)</f>
        <v>9.3960000000000008</v>
      </c>
      <c r="BU213">
        <f>IFERROR(VLOOKUP($A213, CDS3Y_bbg!BT$5:BU$241,2), -1)</f>
        <v>-1</v>
      </c>
      <c r="BV213">
        <f>IFERROR(VLOOKUP($A213, CDS3Y_bbg!BU$5:BV$241,2), -1)</f>
        <v>-1</v>
      </c>
      <c r="BW213">
        <f>IFERROR(VLOOKUP($A213, CDS3Y_bbg!BV$5:BW$241,2), -1)</f>
        <v>41915</v>
      </c>
      <c r="BX213">
        <f>IFERROR(VLOOKUP($A213, CDS3Y_bbg!BW$5:BX$241,2), -1)</f>
        <v>-1</v>
      </c>
      <c r="BY213">
        <f>IFERROR(VLOOKUP($A213, CDS3Y_bbg!BX$5:BY$241,2), -1)</f>
        <v>-1</v>
      </c>
      <c r="BZ213">
        <f>IFERROR(VLOOKUP($A213, CDS3Y_bbg!BY$5:BZ$241,2), -1)</f>
        <v>-1</v>
      </c>
      <c r="CA213">
        <f>IFERROR(VLOOKUP($A213, CDS3Y_bbg!BZ$5:CA$241,2), -1)</f>
        <v>41911</v>
      </c>
      <c r="CB213">
        <f>IFERROR(VLOOKUP($A213, CDS3Y_bbg!CA$5:CB$241,2), -1)</f>
        <v>-1</v>
      </c>
      <c r="CC213">
        <f>IFERROR(VLOOKUP($A213, CDS3Y_bbg!CB$5:CC$241,2), -1)</f>
        <v>41912</v>
      </c>
      <c r="CD213">
        <f>IFERROR(VLOOKUP($A213, CDS3Y_bbg!CC$5:CD$241,2), -1)</f>
        <v>-1</v>
      </c>
      <c r="CE213">
        <f>IFERROR(VLOOKUP($A213, CDS3Y_bbg!CD$5:CE$241,2), -1)</f>
        <v>43332</v>
      </c>
      <c r="CF213">
        <f>IFERROR(VLOOKUP($A213, CDS3Y_bbg!CE$5:CF$241,2), -1)</f>
        <v>26.177</v>
      </c>
      <c r="CG213">
        <f>IFERROR(VLOOKUP($A213, CDS3Y_bbg!CF$5:CG$241,2), -1)</f>
        <v>41893</v>
      </c>
      <c r="CH213">
        <f>IFERROR(VLOOKUP($A213, CDS3Y_bbg!CG$5:CH$241,2), -1)</f>
        <v>-1</v>
      </c>
      <c r="CI213">
        <f>IFERROR(VLOOKUP($A213, CDS3Y_bbg!CH$5:CI$241,2), -1)</f>
        <v>-1</v>
      </c>
      <c r="CJ213">
        <f>IFERROR(VLOOKUP($A213, CDS3Y_bbg!CI$5:CJ$241,2), -1)</f>
        <v>-1</v>
      </c>
      <c r="CK213">
        <f>IFERROR(VLOOKUP($A213, CDS3Y_bbg!CJ$5:CK$241,2), -1)</f>
        <v>41844</v>
      </c>
      <c r="CL213">
        <f>IFERROR(VLOOKUP($A213, CDS3Y_bbg!CK$5:CL$241,2), -1)</f>
        <v>-1</v>
      </c>
      <c r="CM213">
        <f>IFERROR(VLOOKUP($A213, CDS3Y_bbg!CL$5:CM$241,2), -1)</f>
        <v>-1</v>
      </c>
      <c r="CN213">
        <f>IFERROR(VLOOKUP($A213, CDS3Y_bbg!CM$5:CN$241,2), -1)</f>
        <v>-1</v>
      </c>
    </row>
    <row r="214" spans="1:92" x14ac:dyDescent="0.25">
      <c r="A214" s="1">
        <v>43007</v>
      </c>
      <c r="B214">
        <f>IFERROR(VLOOKUP($A214, CDS3Y_bbg!A$5:B$241,2), -1)</f>
        <v>113.48399999999999</v>
      </c>
      <c r="C214">
        <f>IFERROR(VLOOKUP($A214, CDS3Y_bbg!B$5:C$241,2), -1)</f>
        <v>41831</v>
      </c>
      <c r="D214">
        <f>IFERROR(VLOOKUP($A214, CDS3Y_bbg!C$5:D$241,2), -1)</f>
        <v>-1</v>
      </c>
      <c r="E214">
        <f>IFERROR(VLOOKUP($A214, CDS3Y_bbg!D$5:E$241,2), -1)</f>
        <v>44895</v>
      </c>
      <c r="F214">
        <f>IFERROR(VLOOKUP($A214, CDS3Y_bbg!E$5:F$241,2), -1)</f>
        <v>34.353999999999999</v>
      </c>
      <c r="G214">
        <f>IFERROR(VLOOKUP($A214, CDS3Y_bbg!F$5:G$241,2), -1)</f>
        <v>40360</v>
      </c>
      <c r="H214">
        <f>IFERROR(VLOOKUP($A214, CDS3Y_bbg!G$5:H$241,2), -1)</f>
        <v>-1</v>
      </c>
      <c r="I214">
        <f>IFERROR(VLOOKUP($A214, CDS3Y_bbg!H$5:I$241,2), -1)</f>
        <v>44834</v>
      </c>
      <c r="J214">
        <f>IFERROR(VLOOKUP($A214, CDS3Y_bbg!I$5:J$241,2), -1)</f>
        <v>65.629000000000005</v>
      </c>
      <c r="K214">
        <f>IFERROR(VLOOKUP($A214, CDS3Y_bbg!J$5:K$241,2), -1)</f>
        <v>41819</v>
      </c>
      <c r="L214">
        <f>IFERROR(VLOOKUP($A214, CDS3Y_bbg!K$5:L$241,2), -1)</f>
        <v>-1</v>
      </c>
      <c r="M214">
        <f>IFERROR(VLOOKUP($A214, CDS3Y_bbg!L$5:M$241,2), -1)</f>
        <v>40469</v>
      </c>
      <c r="N214">
        <f>IFERROR(VLOOKUP($A214, CDS3Y_bbg!M$5:N$241,2), -1)</f>
        <v>-1</v>
      </c>
      <c r="O214">
        <f>IFERROR(VLOOKUP($A214, CDS3Y_bbg!N$5:O$241,2), -1)</f>
        <v>40289</v>
      </c>
      <c r="P214">
        <f>IFERROR(VLOOKUP($A214, CDS3Y_bbg!O$5:P$241,2), -1)</f>
        <v>-1</v>
      </c>
      <c r="Q214">
        <f>IFERROR(VLOOKUP($A214, CDS3Y_bbg!P$5:Q$241,2), -1)</f>
        <v>44377</v>
      </c>
      <c r="R214">
        <f>IFERROR(VLOOKUP($A214, CDS3Y_bbg!Q$5:R$241,2), -1)</f>
        <v>64.372</v>
      </c>
      <c r="S214">
        <f>IFERROR(VLOOKUP($A214, CDS3Y_bbg!R$5:S$241,2), -1)</f>
        <v>43337</v>
      </c>
      <c r="T214">
        <f>IFERROR(VLOOKUP($A214, CDS3Y_bbg!S$5:T$241,2), -1)</f>
        <v>53.704999999999998</v>
      </c>
      <c r="U214">
        <f>IFERROR(VLOOKUP($A214, CDS3Y_bbg!T$5:U$241,2), -1)</f>
        <v>42062</v>
      </c>
      <c r="V214">
        <f>IFERROR(VLOOKUP($A214, CDS3Y_bbg!U$5:V$241,2), -1)</f>
        <v>-1</v>
      </c>
      <c r="W214">
        <f>IFERROR(VLOOKUP($A214, CDS3Y_bbg!V$5:W$241,2), -1)</f>
        <v>42283</v>
      </c>
      <c r="X214">
        <f>IFERROR(VLOOKUP($A214, CDS3Y_bbg!W$5:X$241,2), -1)</f>
        <v>-1</v>
      </c>
      <c r="Y214">
        <f>IFERROR(VLOOKUP($A214, CDS3Y_bbg!X$5:Y$241,2), -1)</f>
        <v>44468</v>
      </c>
      <c r="Z214">
        <f>IFERROR(VLOOKUP($A214, CDS3Y_bbg!Y$5:Z$241,2), -1)</f>
        <v>230.084</v>
      </c>
      <c r="AA214">
        <f>IFERROR(VLOOKUP($A214, CDS3Y_bbg!Z$5:AA$241,2), -1)</f>
        <v>40481</v>
      </c>
      <c r="AB214">
        <f>IFERROR(VLOOKUP($A214, CDS3Y_bbg!AA$5:AB$241,2), -1)</f>
        <v>-1</v>
      </c>
      <c r="AC214">
        <f>IFERROR(VLOOKUP($A214, CDS3Y_bbg!AB$5:AC$241,2), -1)</f>
        <v>42676</v>
      </c>
      <c r="AD214">
        <f>IFERROR(VLOOKUP($A214, CDS3Y_bbg!AC$5:AD$241,2), -1)</f>
        <v>-1</v>
      </c>
      <c r="AE214">
        <f>IFERROR(VLOOKUP($A214, CDS3Y_bbg!AD$5:AE$241,2), -1)</f>
        <v>41149</v>
      </c>
      <c r="AF214">
        <f>IFERROR(VLOOKUP($A214, CDS3Y_bbg!AE$5:AF$241,2), -1)</f>
        <v>-1</v>
      </c>
      <c r="AG214">
        <f>IFERROR(VLOOKUP($A214, CDS3Y_bbg!AF$5:AG$241,2), -1)</f>
        <v>42004</v>
      </c>
      <c r="AH214">
        <f>IFERROR(VLOOKUP($A214, CDS3Y_bbg!AG$5:AH$241,2), -1)</f>
        <v>10.653</v>
      </c>
      <c r="AI214">
        <f>IFERROR(VLOOKUP($A214, CDS3Y_bbg!AH$5:AI$241,2), -1)</f>
        <v>-1</v>
      </c>
      <c r="AJ214">
        <f>IFERROR(VLOOKUP($A214, CDS3Y_bbg!AI$5:AJ$241,2), -1)</f>
        <v>-1</v>
      </c>
      <c r="AK214">
        <f>IFERROR(VLOOKUP($A214, CDS3Y_bbg!AJ$5:AK$241,2), -1)</f>
        <v>-1</v>
      </c>
      <c r="AL214">
        <f>IFERROR(VLOOKUP($A214, CDS3Y_bbg!AK$5:AL$241,2), -1)</f>
        <v>-1</v>
      </c>
      <c r="AM214">
        <f>IFERROR(VLOOKUP($A214, CDS3Y_bbg!AL$5:AM$241,2), -1)</f>
        <v>-1</v>
      </c>
      <c r="AN214">
        <f>IFERROR(VLOOKUP($A214, CDS3Y_bbg!AM$5:AN$241,2), -1)</f>
        <v>-1</v>
      </c>
      <c r="AO214">
        <f>IFERROR(VLOOKUP($A214, CDS3Y_bbg!AN$5:AO$241,2), -1)</f>
        <v>43424</v>
      </c>
      <c r="AP214">
        <f>IFERROR(VLOOKUP($A214, CDS3Y_bbg!AO$5:AP$241,2), -1)</f>
        <v>-1</v>
      </c>
      <c r="AQ214">
        <f>IFERROR(VLOOKUP($A214, CDS3Y_bbg!AP$5:AQ$241,2), -1)</f>
        <v>44625</v>
      </c>
      <c r="AR214">
        <f>IFERROR(VLOOKUP($A214, CDS3Y_bbg!AQ$5:AR$241,2), -1)</f>
        <v>25.163</v>
      </c>
      <c r="AS214">
        <f>IFERROR(VLOOKUP($A214, CDS3Y_bbg!AR$5:AS$241,2), -1)</f>
        <v>44626</v>
      </c>
      <c r="AT214">
        <f>IFERROR(VLOOKUP($A214, CDS3Y_bbg!AS$5:AT$241,2), -1)</f>
        <v>9.4459999999999997</v>
      </c>
      <c r="AU214">
        <f>IFERROR(VLOOKUP($A214, CDS3Y_bbg!AT$5:AU$241,2), -1)</f>
        <v>-1</v>
      </c>
      <c r="AV214">
        <f>IFERROR(VLOOKUP($A214, CDS3Y_bbg!AU$5:AV$241,2), -1)</f>
        <v>-1</v>
      </c>
      <c r="AW214">
        <f>IFERROR(VLOOKUP($A214, CDS3Y_bbg!AV$5:AW$241,2), -1)</f>
        <v>41863</v>
      </c>
      <c r="AX214">
        <f>IFERROR(VLOOKUP($A214, CDS3Y_bbg!AW$5:AX$241,2), -1)</f>
        <v>-1</v>
      </c>
      <c r="AY214">
        <f>IFERROR(VLOOKUP($A214, CDS3Y_bbg!AX$5:AY$241,2), -1)</f>
        <v>43402</v>
      </c>
      <c r="AZ214">
        <f>IFERROR(VLOOKUP($A214, CDS3Y_bbg!AY$5:AZ$241,2), -1)</f>
        <v>93.826999999999998</v>
      </c>
      <c r="BA214">
        <f>IFERROR(VLOOKUP($A214, CDS3Y_bbg!AZ$5:BA$241,2), -1)</f>
        <v>-1</v>
      </c>
      <c r="BB214">
        <f>IFERROR(VLOOKUP($A214, CDS3Y_bbg!BA$5:BB$241,2), -1)</f>
        <v>-1</v>
      </c>
      <c r="BC214">
        <f>IFERROR(VLOOKUP($A214, CDS3Y_bbg!BB$5:BC$241,2), -1)</f>
        <v>41722</v>
      </c>
      <c r="BD214">
        <f>IFERROR(VLOOKUP($A214, CDS3Y_bbg!BC$5:BD$241,2), -1)</f>
        <v>-1</v>
      </c>
      <c r="BE214">
        <f>IFERROR(VLOOKUP($A214, CDS3Y_bbg!BD$5:BE$241,2), -1)</f>
        <v>-1</v>
      </c>
      <c r="BF214">
        <f>IFERROR(VLOOKUP($A214, CDS3Y_bbg!BE$5:BF$241,2), -1)</f>
        <v>-1</v>
      </c>
      <c r="BG214">
        <f>IFERROR(VLOOKUP($A214, CDS3Y_bbg!BF$5:BG$241,2), -1)</f>
        <v>-1</v>
      </c>
      <c r="BH214">
        <f>IFERROR(VLOOKUP($A214, CDS3Y_bbg!BG$5:BH$241,2), -1)</f>
        <v>-1</v>
      </c>
      <c r="BI214">
        <f>IFERROR(VLOOKUP($A214, CDS3Y_bbg!BH$5:BI$241,2), -1)</f>
        <v>43424</v>
      </c>
      <c r="BJ214">
        <f>IFERROR(VLOOKUP($A214, CDS3Y_bbg!BI$5:BJ$241,2), -1)</f>
        <v>92.42</v>
      </c>
      <c r="BK214">
        <f>IFERROR(VLOOKUP($A214, CDS3Y_bbg!BJ$5:BK$241,2), -1)</f>
        <v>-1</v>
      </c>
      <c r="BL214">
        <f>IFERROR(VLOOKUP($A214, CDS3Y_bbg!BK$5:BL$241,2), -1)</f>
        <v>-1</v>
      </c>
      <c r="BM214">
        <f>IFERROR(VLOOKUP($A214, CDS3Y_bbg!BL$5:BM$241,2), -1)</f>
        <v>43424</v>
      </c>
      <c r="BN214">
        <f>IFERROR(VLOOKUP($A214, CDS3Y_bbg!BM$5:BN$241,2), -1)</f>
        <v>65.963999999999999</v>
      </c>
      <c r="BO214">
        <f>IFERROR(VLOOKUP($A214, CDS3Y_bbg!BN$5:BO$241,2), -1)</f>
        <v>43426</v>
      </c>
      <c r="BP214">
        <f>IFERROR(VLOOKUP($A214, CDS3Y_bbg!BO$5:BP$241,2), -1)</f>
        <v>6.5140000000000002</v>
      </c>
      <c r="BQ214">
        <f>IFERROR(VLOOKUP($A214, CDS3Y_bbg!BP$5:BQ$241,2), -1)</f>
        <v>-1</v>
      </c>
      <c r="BR214">
        <f>IFERROR(VLOOKUP($A214, CDS3Y_bbg!BQ$5:BR$241,2), -1)</f>
        <v>-1</v>
      </c>
      <c r="BS214">
        <f>IFERROR(VLOOKUP($A214, CDS3Y_bbg!BR$5:BS$241,2), -1)</f>
        <v>43426</v>
      </c>
      <c r="BT214">
        <f>IFERROR(VLOOKUP($A214, CDS3Y_bbg!BS$5:BT$241,2), -1)</f>
        <v>9.3960000000000008</v>
      </c>
      <c r="BU214">
        <f>IFERROR(VLOOKUP($A214, CDS3Y_bbg!BT$5:BU$241,2), -1)</f>
        <v>-1</v>
      </c>
      <c r="BV214">
        <f>IFERROR(VLOOKUP($A214, CDS3Y_bbg!BU$5:BV$241,2), -1)</f>
        <v>-1</v>
      </c>
      <c r="BW214">
        <f>IFERROR(VLOOKUP($A214, CDS3Y_bbg!BV$5:BW$241,2), -1)</f>
        <v>41915</v>
      </c>
      <c r="BX214">
        <f>IFERROR(VLOOKUP($A214, CDS3Y_bbg!BW$5:BX$241,2), -1)</f>
        <v>-1</v>
      </c>
      <c r="BY214">
        <f>IFERROR(VLOOKUP($A214, CDS3Y_bbg!BX$5:BY$241,2), -1)</f>
        <v>-1</v>
      </c>
      <c r="BZ214">
        <f>IFERROR(VLOOKUP($A214, CDS3Y_bbg!BY$5:BZ$241,2), -1)</f>
        <v>-1</v>
      </c>
      <c r="CA214">
        <f>IFERROR(VLOOKUP($A214, CDS3Y_bbg!BZ$5:CA$241,2), -1)</f>
        <v>41911</v>
      </c>
      <c r="CB214">
        <f>IFERROR(VLOOKUP($A214, CDS3Y_bbg!CA$5:CB$241,2), -1)</f>
        <v>-1</v>
      </c>
      <c r="CC214">
        <f>IFERROR(VLOOKUP($A214, CDS3Y_bbg!CB$5:CC$241,2), -1)</f>
        <v>41912</v>
      </c>
      <c r="CD214">
        <f>IFERROR(VLOOKUP($A214, CDS3Y_bbg!CC$5:CD$241,2), -1)</f>
        <v>-1</v>
      </c>
      <c r="CE214">
        <f>IFERROR(VLOOKUP($A214, CDS3Y_bbg!CD$5:CE$241,2), -1)</f>
        <v>43332</v>
      </c>
      <c r="CF214">
        <f>IFERROR(VLOOKUP($A214, CDS3Y_bbg!CE$5:CF$241,2), -1)</f>
        <v>26.177</v>
      </c>
      <c r="CG214">
        <f>IFERROR(VLOOKUP($A214, CDS3Y_bbg!CF$5:CG$241,2), -1)</f>
        <v>41893</v>
      </c>
      <c r="CH214">
        <f>IFERROR(VLOOKUP($A214, CDS3Y_bbg!CG$5:CH$241,2), -1)</f>
        <v>-1</v>
      </c>
      <c r="CI214">
        <f>IFERROR(VLOOKUP($A214, CDS3Y_bbg!CH$5:CI$241,2), -1)</f>
        <v>-1</v>
      </c>
      <c r="CJ214">
        <f>IFERROR(VLOOKUP($A214, CDS3Y_bbg!CI$5:CJ$241,2), -1)</f>
        <v>-1</v>
      </c>
      <c r="CK214">
        <f>IFERROR(VLOOKUP($A214, CDS3Y_bbg!CJ$5:CK$241,2), -1)</f>
        <v>41844</v>
      </c>
      <c r="CL214">
        <f>IFERROR(VLOOKUP($A214, CDS3Y_bbg!CK$5:CL$241,2), -1)</f>
        <v>-1</v>
      </c>
      <c r="CM214">
        <f>IFERROR(VLOOKUP($A214, CDS3Y_bbg!CL$5:CM$241,2), -1)</f>
        <v>-1</v>
      </c>
      <c r="CN214">
        <f>IFERROR(VLOOKUP($A214, CDS3Y_bbg!CM$5:CN$241,2), -1)</f>
        <v>-1</v>
      </c>
    </row>
    <row r="215" spans="1:92" x14ac:dyDescent="0.25">
      <c r="A215" s="1">
        <v>43039</v>
      </c>
      <c r="B215">
        <f>IFERROR(VLOOKUP($A215, CDS3Y_bbg!A$5:B$241,2), -1)</f>
        <v>95.406000000000006</v>
      </c>
      <c r="C215">
        <f>IFERROR(VLOOKUP($A215, CDS3Y_bbg!B$5:C$241,2), -1)</f>
        <v>41831</v>
      </c>
      <c r="D215">
        <f>IFERROR(VLOOKUP($A215, CDS3Y_bbg!C$5:D$241,2), -1)</f>
        <v>-1</v>
      </c>
      <c r="E215">
        <f>IFERROR(VLOOKUP($A215, CDS3Y_bbg!D$5:E$241,2), -1)</f>
        <v>44895</v>
      </c>
      <c r="F215">
        <f>IFERROR(VLOOKUP($A215, CDS3Y_bbg!E$5:F$241,2), -1)</f>
        <v>25.899000000000001</v>
      </c>
      <c r="G215">
        <f>IFERROR(VLOOKUP($A215, CDS3Y_bbg!F$5:G$241,2), -1)</f>
        <v>40360</v>
      </c>
      <c r="H215">
        <f>IFERROR(VLOOKUP($A215, CDS3Y_bbg!G$5:H$241,2), -1)</f>
        <v>-1</v>
      </c>
      <c r="I215">
        <f>IFERROR(VLOOKUP($A215, CDS3Y_bbg!H$5:I$241,2), -1)</f>
        <v>44834</v>
      </c>
      <c r="J215">
        <f>IFERROR(VLOOKUP($A215, CDS3Y_bbg!I$5:J$241,2), -1)</f>
        <v>59.390999999999998</v>
      </c>
      <c r="K215">
        <f>IFERROR(VLOOKUP($A215, CDS3Y_bbg!J$5:K$241,2), -1)</f>
        <v>41819</v>
      </c>
      <c r="L215">
        <f>IFERROR(VLOOKUP($A215, CDS3Y_bbg!K$5:L$241,2), -1)</f>
        <v>-1</v>
      </c>
      <c r="M215">
        <f>IFERROR(VLOOKUP($A215, CDS3Y_bbg!L$5:M$241,2), -1)</f>
        <v>40469</v>
      </c>
      <c r="N215">
        <f>IFERROR(VLOOKUP($A215, CDS3Y_bbg!M$5:N$241,2), -1)</f>
        <v>-1</v>
      </c>
      <c r="O215">
        <f>IFERROR(VLOOKUP($A215, CDS3Y_bbg!N$5:O$241,2), -1)</f>
        <v>40289</v>
      </c>
      <c r="P215">
        <f>IFERROR(VLOOKUP($A215, CDS3Y_bbg!O$5:P$241,2), -1)</f>
        <v>-1</v>
      </c>
      <c r="Q215">
        <f>IFERROR(VLOOKUP($A215, CDS3Y_bbg!P$5:Q$241,2), -1)</f>
        <v>44377</v>
      </c>
      <c r="R215">
        <f>IFERROR(VLOOKUP($A215, CDS3Y_bbg!Q$5:R$241,2), -1)</f>
        <v>63.162999999999997</v>
      </c>
      <c r="S215">
        <f>IFERROR(VLOOKUP($A215, CDS3Y_bbg!R$5:S$241,2), -1)</f>
        <v>43337</v>
      </c>
      <c r="T215">
        <f>IFERROR(VLOOKUP($A215, CDS3Y_bbg!S$5:T$241,2), -1)</f>
        <v>53.704999999999998</v>
      </c>
      <c r="U215">
        <f>IFERROR(VLOOKUP($A215, CDS3Y_bbg!T$5:U$241,2), -1)</f>
        <v>42062</v>
      </c>
      <c r="V215">
        <f>IFERROR(VLOOKUP($A215, CDS3Y_bbg!U$5:V$241,2), -1)</f>
        <v>-1</v>
      </c>
      <c r="W215">
        <f>IFERROR(VLOOKUP($A215, CDS3Y_bbg!V$5:W$241,2), -1)</f>
        <v>42283</v>
      </c>
      <c r="X215">
        <f>IFERROR(VLOOKUP($A215, CDS3Y_bbg!W$5:X$241,2), -1)</f>
        <v>-1</v>
      </c>
      <c r="Y215">
        <f>IFERROR(VLOOKUP($A215, CDS3Y_bbg!X$5:Y$241,2), -1)</f>
        <v>44468</v>
      </c>
      <c r="Z215">
        <f>IFERROR(VLOOKUP($A215, CDS3Y_bbg!Y$5:Z$241,2), -1)</f>
        <v>230.084</v>
      </c>
      <c r="AA215">
        <f>IFERROR(VLOOKUP($A215, CDS3Y_bbg!Z$5:AA$241,2), -1)</f>
        <v>40481</v>
      </c>
      <c r="AB215">
        <f>IFERROR(VLOOKUP($A215, CDS3Y_bbg!AA$5:AB$241,2), -1)</f>
        <v>-1</v>
      </c>
      <c r="AC215">
        <f>IFERROR(VLOOKUP($A215, CDS3Y_bbg!AB$5:AC$241,2), -1)</f>
        <v>42676</v>
      </c>
      <c r="AD215">
        <f>IFERROR(VLOOKUP($A215, CDS3Y_bbg!AC$5:AD$241,2), -1)</f>
        <v>-1</v>
      </c>
      <c r="AE215">
        <f>IFERROR(VLOOKUP($A215, CDS3Y_bbg!AD$5:AE$241,2), -1)</f>
        <v>41149</v>
      </c>
      <c r="AF215">
        <f>IFERROR(VLOOKUP($A215, CDS3Y_bbg!AE$5:AF$241,2), -1)</f>
        <v>-1</v>
      </c>
      <c r="AG215">
        <f>IFERROR(VLOOKUP($A215, CDS3Y_bbg!AF$5:AG$241,2), -1)</f>
        <v>42004</v>
      </c>
      <c r="AH215">
        <f>IFERROR(VLOOKUP($A215, CDS3Y_bbg!AG$5:AH$241,2), -1)</f>
        <v>10.653</v>
      </c>
      <c r="AI215">
        <f>IFERROR(VLOOKUP($A215, CDS3Y_bbg!AH$5:AI$241,2), -1)</f>
        <v>-1</v>
      </c>
      <c r="AJ215">
        <f>IFERROR(VLOOKUP($A215, CDS3Y_bbg!AI$5:AJ$241,2), -1)</f>
        <v>-1</v>
      </c>
      <c r="AK215">
        <f>IFERROR(VLOOKUP($A215, CDS3Y_bbg!AJ$5:AK$241,2), -1)</f>
        <v>-1</v>
      </c>
      <c r="AL215">
        <f>IFERROR(VLOOKUP($A215, CDS3Y_bbg!AK$5:AL$241,2), -1)</f>
        <v>-1</v>
      </c>
      <c r="AM215">
        <f>IFERROR(VLOOKUP($A215, CDS3Y_bbg!AL$5:AM$241,2), -1)</f>
        <v>-1</v>
      </c>
      <c r="AN215">
        <f>IFERROR(VLOOKUP($A215, CDS3Y_bbg!AM$5:AN$241,2), -1)</f>
        <v>-1</v>
      </c>
      <c r="AO215">
        <f>IFERROR(VLOOKUP($A215, CDS3Y_bbg!AN$5:AO$241,2), -1)</f>
        <v>43424</v>
      </c>
      <c r="AP215">
        <f>IFERROR(VLOOKUP($A215, CDS3Y_bbg!AO$5:AP$241,2), -1)</f>
        <v>-1</v>
      </c>
      <c r="AQ215">
        <f>IFERROR(VLOOKUP($A215, CDS3Y_bbg!AP$5:AQ$241,2), -1)</f>
        <v>44625</v>
      </c>
      <c r="AR215">
        <f>IFERROR(VLOOKUP($A215, CDS3Y_bbg!AQ$5:AR$241,2), -1)</f>
        <v>25.163</v>
      </c>
      <c r="AS215">
        <f>IFERROR(VLOOKUP($A215, CDS3Y_bbg!AR$5:AS$241,2), -1)</f>
        <v>44626</v>
      </c>
      <c r="AT215">
        <f>IFERROR(VLOOKUP($A215, CDS3Y_bbg!AS$5:AT$241,2), -1)</f>
        <v>9.4459999999999997</v>
      </c>
      <c r="AU215">
        <f>IFERROR(VLOOKUP($A215, CDS3Y_bbg!AT$5:AU$241,2), -1)</f>
        <v>-1</v>
      </c>
      <c r="AV215">
        <f>IFERROR(VLOOKUP($A215, CDS3Y_bbg!AU$5:AV$241,2), -1)</f>
        <v>-1</v>
      </c>
      <c r="AW215">
        <f>IFERROR(VLOOKUP($A215, CDS3Y_bbg!AV$5:AW$241,2), -1)</f>
        <v>41863</v>
      </c>
      <c r="AX215">
        <f>IFERROR(VLOOKUP($A215, CDS3Y_bbg!AW$5:AX$241,2), -1)</f>
        <v>-1</v>
      </c>
      <c r="AY215">
        <f>IFERROR(VLOOKUP($A215, CDS3Y_bbg!AX$5:AY$241,2), -1)</f>
        <v>43402</v>
      </c>
      <c r="AZ215">
        <f>IFERROR(VLOOKUP($A215, CDS3Y_bbg!AY$5:AZ$241,2), -1)</f>
        <v>93.826999999999998</v>
      </c>
      <c r="BA215">
        <f>IFERROR(VLOOKUP($A215, CDS3Y_bbg!AZ$5:BA$241,2), -1)</f>
        <v>-1</v>
      </c>
      <c r="BB215">
        <f>IFERROR(VLOOKUP($A215, CDS3Y_bbg!BA$5:BB$241,2), -1)</f>
        <v>-1</v>
      </c>
      <c r="BC215">
        <f>IFERROR(VLOOKUP($A215, CDS3Y_bbg!BB$5:BC$241,2), -1)</f>
        <v>41722</v>
      </c>
      <c r="BD215">
        <f>IFERROR(VLOOKUP($A215, CDS3Y_bbg!BC$5:BD$241,2), -1)</f>
        <v>-1</v>
      </c>
      <c r="BE215">
        <f>IFERROR(VLOOKUP($A215, CDS3Y_bbg!BD$5:BE$241,2), -1)</f>
        <v>-1</v>
      </c>
      <c r="BF215">
        <f>IFERROR(VLOOKUP($A215, CDS3Y_bbg!BE$5:BF$241,2), -1)</f>
        <v>-1</v>
      </c>
      <c r="BG215">
        <f>IFERROR(VLOOKUP($A215, CDS3Y_bbg!BF$5:BG$241,2), -1)</f>
        <v>-1</v>
      </c>
      <c r="BH215">
        <f>IFERROR(VLOOKUP($A215, CDS3Y_bbg!BG$5:BH$241,2), -1)</f>
        <v>-1</v>
      </c>
      <c r="BI215">
        <f>IFERROR(VLOOKUP($A215, CDS3Y_bbg!BH$5:BI$241,2), -1)</f>
        <v>43424</v>
      </c>
      <c r="BJ215">
        <f>IFERROR(VLOOKUP($A215, CDS3Y_bbg!BI$5:BJ$241,2), -1)</f>
        <v>92.42</v>
      </c>
      <c r="BK215">
        <f>IFERROR(VLOOKUP($A215, CDS3Y_bbg!BJ$5:BK$241,2), -1)</f>
        <v>-1</v>
      </c>
      <c r="BL215">
        <f>IFERROR(VLOOKUP($A215, CDS3Y_bbg!BK$5:BL$241,2), -1)</f>
        <v>-1</v>
      </c>
      <c r="BM215">
        <f>IFERROR(VLOOKUP($A215, CDS3Y_bbg!BL$5:BM$241,2), -1)</f>
        <v>43424</v>
      </c>
      <c r="BN215">
        <f>IFERROR(VLOOKUP($A215, CDS3Y_bbg!BM$5:BN$241,2), -1)</f>
        <v>65.963999999999999</v>
      </c>
      <c r="BO215">
        <f>IFERROR(VLOOKUP($A215, CDS3Y_bbg!BN$5:BO$241,2), -1)</f>
        <v>43426</v>
      </c>
      <c r="BP215">
        <f>IFERROR(VLOOKUP($A215, CDS3Y_bbg!BO$5:BP$241,2), -1)</f>
        <v>6.5140000000000002</v>
      </c>
      <c r="BQ215">
        <f>IFERROR(VLOOKUP($A215, CDS3Y_bbg!BP$5:BQ$241,2), -1)</f>
        <v>-1</v>
      </c>
      <c r="BR215">
        <f>IFERROR(VLOOKUP($A215, CDS3Y_bbg!BQ$5:BR$241,2), -1)</f>
        <v>-1</v>
      </c>
      <c r="BS215">
        <f>IFERROR(VLOOKUP($A215, CDS3Y_bbg!BR$5:BS$241,2), -1)</f>
        <v>43426</v>
      </c>
      <c r="BT215">
        <f>IFERROR(VLOOKUP($A215, CDS3Y_bbg!BS$5:BT$241,2), -1)</f>
        <v>9.3960000000000008</v>
      </c>
      <c r="BU215">
        <f>IFERROR(VLOOKUP($A215, CDS3Y_bbg!BT$5:BU$241,2), -1)</f>
        <v>-1</v>
      </c>
      <c r="BV215">
        <f>IFERROR(VLOOKUP($A215, CDS3Y_bbg!BU$5:BV$241,2), -1)</f>
        <v>-1</v>
      </c>
      <c r="BW215">
        <f>IFERROR(VLOOKUP($A215, CDS3Y_bbg!BV$5:BW$241,2), -1)</f>
        <v>41915</v>
      </c>
      <c r="BX215">
        <f>IFERROR(VLOOKUP($A215, CDS3Y_bbg!BW$5:BX$241,2), -1)</f>
        <v>-1</v>
      </c>
      <c r="BY215">
        <f>IFERROR(VLOOKUP($A215, CDS3Y_bbg!BX$5:BY$241,2), -1)</f>
        <v>-1</v>
      </c>
      <c r="BZ215">
        <f>IFERROR(VLOOKUP($A215, CDS3Y_bbg!BY$5:BZ$241,2), -1)</f>
        <v>-1</v>
      </c>
      <c r="CA215">
        <f>IFERROR(VLOOKUP($A215, CDS3Y_bbg!BZ$5:CA$241,2), -1)</f>
        <v>41911</v>
      </c>
      <c r="CB215">
        <f>IFERROR(VLOOKUP($A215, CDS3Y_bbg!CA$5:CB$241,2), -1)</f>
        <v>-1</v>
      </c>
      <c r="CC215">
        <f>IFERROR(VLOOKUP($A215, CDS3Y_bbg!CB$5:CC$241,2), -1)</f>
        <v>41912</v>
      </c>
      <c r="CD215">
        <f>IFERROR(VLOOKUP($A215, CDS3Y_bbg!CC$5:CD$241,2), -1)</f>
        <v>-1</v>
      </c>
      <c r="CE215">
        <f>IFERROR(VLOOKUP($A215, CDS3Y_bbg!CD$5:CE$241,2), -1)</f>
        <v>43332</v>
      </c>
      <c r="CF215">
        <f>IFERROR(VLOOKUP($A215, CDS3Y_bbg!CE$5:CF$241,2), -1)</f>
        <v>26.177</v>
      </c>
      <c r="CG215">
        <f>IFERROR(VLOOKUP($A215, CDS3Y_bbg!CF$5:CG$241,2), -1)</f>
        <v>41893</v>
      </c>
      <c r="CH215">
        <f>IFERROR(VLOOKUP($A215, CDS3Y_bbg!CG$5:CH$241,2), -1)</f>
        <v>-1</v>
      </c>
      <c r="CI215">
        <f>IFERROR(VLOOKUP($A215, CDS3Y_bbg!CH$5:CI$241,2), -1)</f>
        <v>-1</v>
      </c>
      <c r="CJ215">
        <f>IFERROR(VLOOKUP($A215, CDS3Y_bbg!CI$5:CJ$241,2), -1)</f>
        <v>-1</v>
      </c>
      <c r="CK215">
        <f>IFERROR(VLOOKUP($A215, CDS3Y_bbg!CJ$5:CK$241,2), -1)</f>
        <v>41844</v>
      </c>
      <c r="CL215">
        <f>IFERROR(VLOOKUP($A215, CDS3Y_bbg!CK$5:CL$241,2), -1)</f>
        <v>-1</v>
      </c>
      <c r="CM215">
        <f>IFERROR(VLOOKUP($A215, CDS3Y_bbg!CL$5:CM$241,2), -1)</f>
        <v>-1</v>
      </c>
      <c r="CN215">
        <f>IFERROR(VLOOKUP($A215, CDS3Y_bbg!CM$5:CN$241,2), -1)</f>
        <v>-1</v>
      </c>
    </row>
    <row r="216" spans="1:92" x14ac:dyDescent="0.25">
      <c r="A216" s="1">
        <v>43069</v>
      </c>
      <c r="B216">
        <f>IFERROR(VLOOKUP($A216, CDS3Y_bbg!A$5:B$241,2), -1)</f>
        <v>96.126000000000005</v>
      </c>
      <c r="C216">
        <f>IFERROR(VLOOKUP($A216, CDS3Y_bbg!B$5:C$241,2), -1)</f>
        <v>41831</v>
      </c>
      <c r="D216">
        <f>IFERROR(VLOOKUP($A216, CDS3Y_bbg!C$5:D$241,2), -1)</f>
        <v>-1</v>
      </c>
      <c r="E216">
        <f>IFERROR(VLOOKUP($A216, CDS3Y_bbg!D$5:E$241,2), -1)</f>
        <v>44895</v>
      </c>
      <c r="F216">
        <f>IFERROR(VLOOKUP($A216, CDS3Y_bbg!E$5:F$241,2), -1)</f>
        <v>29.777999999999999</v>
      </c>
      <c r="G216">
        <f>IFERROR(VLOOKUP($A216, CDS3Y_bbg!F$5:G$241,2), -1)</f>
        <v>40360</v>
      </c>
      <c r="H216">
        <f>IFERROR(VLOOKUP($A216, CDS3Y_bbg!G$5:H$241,2), -1)</f>
        <v>-1</v>
      </c>
      <c r="I216">
        <f>IFERROR(VLOOKUP($A216, CDS3Y_bbg!H$5:I$241,2), -1)</f>
        <v>44834</v>
      </c>
      <c r="J216">
        <f>IFERROR(VLOOKUP($A216, CDS3Y_bbg!I$5:J$241,2), -1)</f>
        <v>63.459000000000003</v>
      </c>
      <c r="K216">
        <f>IFERROR(VLOOKUP($A216, CDS3Y_bbg!J$5:K$241,2), -1)</f>
        <v>41819</v>
      </c>
      <c r="L216">
        <f>IFERROR(VLOOKUP($A216, CDS3Y_bbg!K$5:L$241,2), -1)</f>
        <v>-1</v>
      </c>
      <c r="M216">
        <f>IFERROR(VLOOKUP($A216, CDS3Y_bbg!L$5:M$241,2), -1)</f>
        <v>40469</v>
      </c>
      <c r="N216">
        <f>IFERROR(VLOOKUP($A216, CDS3Y_bbg!M$5:N$241,2), -1)</f>
        <v>-1</v>
      </c>
      <c r="O216">
        <f>IFERROR(VLOOKUP($A216, CDS3Y_bbg!N$5:O$241,2), -1)</f>
        <v>40289</v>
      </c>
      <c r="P216">
        <f>IFERROR(VLOOKUP($A216, CDS3Y_bbg!O$5:P$241,2), -1)</f>
        <v>-1</v>
      </c>
      <c r="Q216">
        <f>IFERROR(VLOOKUP($A216, CDS3Y_bbg!P$5:Q$241,2), -1)</f>
        <v>44377</v>
      </c>
      <c r="R216">
        <f>IFERROR(VLOOKUP($A216, CDS3Y_bbg!Q$5:R$241,2), -1)</f>
        <v>58.087000000000003</v>
      </c>
      <c r="S216">
        <f>IFERROR(VLOOKUP($A216, CDS3Y_bbg!R$5:S$241,2), -1)</f>
        <v>43337</v>
      </c>
      <c r="T216">
        <f>IFERROR(VLOOKUP($A216, CDS3Y_bbg!S$5:T$241,2), -1)</f>
        <v>53.704999999999998</v>
      </c>
      <c r="U216">
        <f>IFERROR(VLOOKUP($A216, CDS3Y_bbg!T$5:U$241,2), -1)</f>
        <v>42062</v>
      </c>
      <c r="V216">
        <f>IFERROR(VLOOKUP($A216, CDS3Y_bbg!U$5:V$241,2), -1)</f>
        <v>-1</v>
      </c>
      <c r="W216">
        <f>IFERROR(VLOOKUP($A216, CDS3Y_bbg!V$5:W$241,2), -1)</f>
        <v>42283</v>
      </c>
      <c r="X216">
        <f>IFERROR(VLOOKUP($A216, CDS3Y_bbg!W$5:X$241,2), -1)</f>
        <v>-1</v>
      </c>
      <c r="Y216">
        <f>IFERROR(VLOOKUP($A216, CDS3Y_bbg!X$5:Y$241,2), -1)</f>
        <v>44468</v>
      </c>
      <c r="Z216">
        <f>IFERROR(VLOOKUP($A216, CDS3Y_bbg!Y$5:Z$241,2), -1)</f>
        <v>230.084</v>
      </c>
      <c r="AA216">
        <f>IFERROR(VLOOKUP($A216, CDS3Y_bbg!Z$5:AA$241,2), -1)</f>
        <v>40481</v>
      </c>
      <c r="AB216">
        <f>IFERROR(VLOOKUP($A216, CDS3Y_bbg!AA$5:AB$241,2), -1)</f>
        <v>-1</v>
      </c>
      <c r="AC216">
        <f>IFERROR(VLOOKUP($A216, CDS3Y_bbg!AB$5:AC$241,2), -1)</f>
        <v>42676</v>
      </c>
      <c r="AD216">
        <f>IFERROR(VLOOKUP($A216, CDS3Y_bbg!AC$5:AD$241,2), -1)</f>
        <v>-1</v>
      </c>
      <c r="AE216">
        <f>IFERROR(VLOOKUP($A216, CDS3Y_bbg!AD$5:AE$241,2), -1)</f>
        <v>41149</v>
      </c>
      <c r="AF216">
        <f>IFERROR(VLOOKUP($A216, CDS3Y_bbg!AE$5:AF$241,2), -1)</f>
        <v>-1</v>
      </c>
      <c r="AG216">
        <f>IFERROR(VLOOKUP($A216, CDS3Y_bbg!AF$5:AG$241,2), -1)</f>
        <v>42004</v>
      </c>
      <c r="AH216">
        <f>IFERROR(VLOOKUP($A216, CDS3Y_bbg!AG$5:AH$241,2), -1)</f>
        <v>10.653</v>
      </c>
      <c r="AI216">
        <f>IFERROR(VLOOKUP($A216, CDS3Y_bbg!AH$5:AI$241,2), -1)</f>
        <v>-1</v>
      </c>
      <c r="AJ216">
        <f>IFERROR(VLOOKUP($A216, CDS3Y_bbg!AI$5:AJ$241,2), -1)</f>
        <v>-1</v>
      </c>
      <c r="AK216">
        <f>IFERROR(VLOOKUP($A216, CDS3Y_bbg!AJ$5:AK$241,2), -1)</f>
        <v>-1</v>
      </c>
      <c r="AL216">
        <f>IFERROR(VLOOKUP($A216, CDS3Y_bbg!AK$5:AL$241,2), -1)</f>
        <v>-1</v>
      </c>
      <c r="AM216">
        <f>IFERROR(VLOOKUP($A216, CDS3Y_bbg!AL$5:AM$241,2), -1)</f>
        <v>-1</v>
      </c>
      <c r="AN216">
        <f>IFERROR(VLOOKUP($A216, CDS3Y_bbg!AM$5:AN$241,2), -1)</f>
        <v>-1</v>
      </c>
      <c r="AO216">
        <f>IFERROR(VLOOKUP($A216, CDS3Y_bbg!AN$5:AO$241,2), -1)</f>
        <v>43424</v>
      </c>
      <c r="AP216">
        <f>IFERROR(VLOOKUP($A216, CDS3Y_bbg!AO$5:AP$241,2), -1)</f>
        <v>-1</v>
      </c>
      <c r="AQ216">
        <f>IFERROR(VLOOKUP($A216, CDS3Y_bbg!AP$5:AQ$241,2), -1)</f>
        <v>44625</v>
      </c>
      <c r="AR216">
        <f>IFERROR(VLOOKUP($A216, CDS3Y_bbg!AQ$5:AR$241,2), -1)</f>
        <v>25.163</v>
      </c>
      <c r="AS216">
        <f>IFERROR(VLOOKUP($A216, CDS3Y_bbg!AR$5:AS$241,2), -1)</f>
        <v>44626</v>
      </c>
      <c r="AT216">
        <f>IFERROR(VLOOKUP($A216, CDS3Y_bbg!AS$5:AT$241,2), -1)</f>
        <v>9.4459999999999997</v>
      </c>
      <c r="AU216">
        <f>IFERROR(VLOOKUP($A216, CDS3Y_bbg!AT$5:AU$241,2), -1)</f>
        <v>-1</v>
      </c>
      <c r="AV216">
        <f>IFERROR(VLOOKUP($A216, CDS3Y_bbg!AU$5:AV$241,2), -1)</f>
        <v>-1</v>
      </c>
      <c r="AW216">
        <f>IFERROR(VLOOKUP($A216, CDS3Y_bbg!AV$5:AW$241,2), -1)</f>
        <v>41863</v>
      </c>
      <c r="AX216">
        <f>IFERROR(VLOOKUP($A216, CDS3Y_bbg!AW$5:AX$241,2), -1)</f>
        <v>-1</v>
      </c>
      <c r="AY216">
        <f>IFERROR(VLOOKUP($A216, CDS3Y_bbg!AX$5:AY$241,2), -1)</f>
        <v>43402</v>
      </c>
      <c r="AZ216">
        <f>IFERROR(VLOOKUP($A216, CDS3Y_bbg!AY$5:AZ$241,2), -1)</f>
        <v>93.826999999999998</v>
      </c>
      <c r="BA216">
        <f>IFERROR(VLOOKUP($A216, CDS3Y_bbg!AZ$5:BA$241,2), -1)</f>
        <v>-1</v>
      </c>
      <c r="BB216">
        <f>IFERROR(VLOOKUP($A216, CDS3Y_bbg!BA$5:BB$241,2), -1)</f>
        <v>-1</v>
      </c>
      <c r="BC216">
        <f>IFERROR(VLOOKUP($A216, CDS3Y_bbg!BB$5:BC$241,2), -1)</f>
        <v>41722</v>
      </c>
      <c r="BD216">
        <f>IFERROR(VLOOKUP($A216, CDS3Y_bbg!BC$5:BD$241,2), -1)</f>
        <v>-1</v>
      </c>
      <c r="BE216">
        <f>IFERROR(VLOOKUP($A216, CDS3Y_bbg!BD$5:BE$241,2), -1)</f>
        <v>-1</v>
      </c>
      <c r="BF216">
        <f>IFERROR(VLOOKUP($A216, CDS3Y_bbg!BE$5:BF$241,2), -1)</f>
        <v>-1</v>
      </c>
      <c r="BG216">
        <f>IFERROR(VLOOKUP($A216, CDS3Y_bbg!BF$5:BG$241,2), -1)</f>
        <v>-1</v>
      </c>
      <c r="BH216">
        <f>IFERROR(VLOOKUP($A216, CDS3Y_bbg!BG$5:BH$241,2), -1)</f>
        <v>-1</v>
      </c>
      <c r="BI216">
        <f>IFERROR(VLOOKUP($A216, CDS3Y_bbg!BH$5:BI$241,2), -1)</f>
        <v>43424</v>
      </c>
      <c r="BJ216">
        <f>IFERROR(VLOOKUP($A216, CDS3Y_bbg!BI$5:BJ$241,2), -1)</f>
        <v>92.42</v>
      </c>
      <c r="BK216">
        <f>IFERROR(VLOOKUP($A216, CDS3Y_bbg!BJ$5:BK$241,2), -1)</f>
        <v>-1</v>
      </c>
      <c r="BL216">
        <f>IFERROR(VLOOKUP($A216, CDS3Y_bbg!BK$5:BL$241,2), -1)</f>
        <v>-1</v>
      </c>
      <c r="BM216">
        <f>IFERROR(VLOOKUP($A216, CDS3Y_bbg!BL$5:BM$241,2), -1)</f>
        <v>43424</v>
      </c>
      <c r="BN216">
        <f>IFERROR(VLOOKUP($A216, CDS3Y_bbg!BM$5:BN$241,2), -1)</f>
        <v>65.963999999999999</v>
      </c>
      <c r="BO216">
        <f>IFERROR(VLOOKUP($A216, CDS3Y_bbg!BN$5:BO$241,2), -1)</f>
        <v>43426</v>
      </c>
      <c r="BP216">
        <f>IFERROR(VLOOKUP($A216, CDS3Y_bbg!BO$5:BP$241,2), -1)</f>
        <v>6.5140000000000002</v>
      </c>
      <c r="BQ216">
        <f>IFERROR(VLOOKUP($A216, CDS3Y_bbg!BP$5:BQ$241,2), -1)</f>
        <v>-1</v>
      </c>
      <c r="BR216">
        <f>IFERROR(VLOOKUP($A216, CDS3Y_bbg!BQ$5:BR$241,2), -1)</f>
        <v>-1</v>
      </c>
      <c r="BS216">
        <f>IFERROR(VLOOKUP($A216, CDS3Y_bbg!BR$5:BS$241,2), -1)</f>
        <v>43426</v>
      </c>
      <c r="BT216">
        <f>IFERROR(VLOOKUP($A216, CDS3Y_bbg!BS$5:BT$241,2), -1)</f>
        <v>9.3960000000000008</v>
      </c>
      <c r="BU216">
        <f>IFERROR(VLOOKUP($A216, CDS3Y_bbg!BT$5:BU$241,2), -1)</f>
        <v>-1</v>
      </c>
      <c r="BV216">
        <f>IFERROR(VLOOKUP($A216, CDS3Y_bbg!BU$5:BV$241,2), -1)</f>
        <v>-1</v>
      </c>
      <c r="BW216">
        <f>IFERROR(VLOOKUP($A216, CDS3Y_bbg!BV$5:BW$241,2), -1)</f>
        <v>41915</v>
      </c>
      <c r="BX216">
        <f>IFERROR(VLOOKUP($A216, CDS3Y_bbg!BW$5:BX$241,2), -1)</f>
        <v>-1</v>
      </c>
      <c r="BY216">
        <f>IFERROR(VLOOKUP($A216, CDS3Y_bbg!BX$5:BY$241,2), -1)</f>
        <v>-1</v>
      </c>
      <c r="BZ216">
        <f>IFERROR(VLOOKUP($A216, CDS3Y_bbg!BY$5:BZ$241,2), -1)</f>
        <v>-1</v>
      </c>
      <c r="CA216">
        <f>IFERROR(VLOOKUP($A216, CDS3Y_bbg!BZ$5:CA$241,2), -1)</f>
        <v>41911</v>
      </c>
      <c r="CB216">
        <f>IFERROR(VLOOKUP($A216, CDS3Y_bbg!CA$5:CB$241,2), -1)</f>
        <v>-1</v>
      </c>
      <c r="CC216">
        <f>IFERROR(VLOOKUP($A216, CDS3Y_bbg!CB$5:CC$241,2), -1)</f>
        <v>41912</v>
      </c>
      <c r="CD216">
        <f>IFERROR(VLOOKUP($A216, CDS3Y_bbg!CC$5:CD$241,2), -1)</f>
        <v>-1</v>
      </c>
      <c r="CE216">
        <f>IFERROR(VLOOKUP($A216, CDS3Y_bbg!CD$5:CE$241,2), -1)</f>
        <v>43332</v>
      </c>
      <c r="CF216">
        <f>IFERROR(VLOOKUP($A216, CDS3Y_bbg!CE$5:CF$241,2), -1)</f>
        <v>26.177</v>
      </c>
      <c r="CG216">
        <f>IFERROR(VLOOKUP($A216, CDS3Y_bbg!CF$5:CG$241,2), -1)</f>
        <v>41893</v>
      </c>
      <c r="CH216">
        <f>IFERROR(VLOOKUP($A216, CDS3Y_bbg!CG$5:CH$241,2), -1)</f>
        <v>-1</v>
      </c>
      <c r="CI216">
        <f>IFERROR(VLOOKUP($A216, CDS3Y_bbg!CH$5:CI$241,2), -1)</f>
        <v>-1</v>
      </c>
      <c r="CJ216">
        <f>IFERROR(VLOOKUP($A216, CDS3Y_bbg!CI$5:CJ$241,2), -1)</f>
        <v>-1</v>
      </c>
      <c r="CK216">
        <f>IFERROR(VLOOKUP($A216, CDS3Y_bbg!CJ$5:CK$241,2), -1)</f>
        <v>41844</v>
      </c>
      <c r="CL216">
        <f>IFERROR(VLOOKUP($A216, CDS3Y_bbg!CK$5:CL$241,2), -1)</f>
        <v>-1</v>
      </c>
      <c r="CM216">
        <f>IFERROR(VLOOKUP($A216, CDS3Y_bbg!CL$5:CM$241,2), -1)</f>
        <v>-1</v>
      </c>
      <c r="CN216">
        <f>IFERROR(VLOOKUP($A216, CDS3Y_bbg!CM$5:CN$241,2), -1)</f>
        <v>-1</v>
      </c>
    </row>
    <row r="217" spans="1:92" x14ac:dyDescent="0.25">
      <c r="A217" s="1">
        <v>43098</v>
      </c>
      <c r="B217">
        <f>IFERROR(VLOOKUP($A217, CDS3Y_bbg!A$5:B$241,2), -1)</f>
        <v>88.364000000000004</v>
      </c>
      <c r="C217">
        <f>IFERROR(VLOOKUP($A217, CDS3Y_bbg!B$5:C$241,2), -1)</f>
        <v>41831</v>
      </c>
      <c r="D217">
        <f>IFERROR(VLOOKUP($A217, CDS3Y_bbg!C$5:D$241,2), -1)</f>
        <v>-1</v>
      </c>
      <c r="E217">
        <f>IFERROR(VLOOKUP($A217, CDS3Y_bbg!D$5:E$241,2), -1)</f>
        <v>44895</v>
      </c>
      <c r="F217">
        <f>IFERROR(VLOOKUP($A217, CDS3Y_bbg!E$5:F$241,2), -1)</f>
        <v>27.338999999999999</v>
      </c>
      <c r="G217">
        <f>IFERROR(VLOOKUP($A217, CDS3Y_bbg!F$5:G$241,2), -1)</f>
        <v>40360</v>
      </c>
      <c r="H217">
        <f>IFERROR(VLOOKUP($A217, CDS3Y_bbg!G$5:H$241,2), -1)</f>
        <v>-1</v>
      </c>
      <c r="I217">
        <f>IFERROR(VLOOKUP($A217, CDS3Y_bbg!H$5:I$241,2), -1)</f>
        <v>44834</v>
      </c>
      <c r="J217">
        <f>IFERROR(VLOOKUP($A217, CDS3Y_bbg!I$5:J$241,2), -1)</f>
        <v>49.427999999999997</v>
      </c>
      <c r="K217">
        <f>IFERROR(VLOOKUP($A217, CDS3Y_bbg!J$5:K$241,2), -1)</f>
        <v>41819</v>
      </c>
      <c r="L217">
        <f>IFERROR(VLOOKUP($A217, CDS3Y_bbg!K$5:L$241,2), -1)</f>
        <v>-1</v>
      </c>
      <c r="M217">
        <f>IFERROR(VLOOKUP($A217, CDS3Y_bbg!L$5:M$241,2), -1)</f>
        <v>40469</v>
      </c>
      <c r="N217">
        <f>IFERROR(VLOOKUP($A217, CDS3Y_bbg!M$5:N$241,2), -1)</f>
        <v>-1</v>
      </c>
      <c r="O217">
        <f>IFERROR(VLOOKUP($A217, CDS3Y_bbg!N$5:O$241,2), -1)</f>
        <v>40289</v>
      </c>
      <c r="P217">
        <f>IFERROR(VLOOKUP($A217, CDS3Y_bbg!O$5:P$241,2), -1)</f>
        <v>-1</v>
      </c>
      <c r="Q217">
        <f>IFERROR(VLOOKUP($A217, CDS3Y_bbg!P$5:Q$241,2), -1)</f>
        <v>44377</v>
      </c>
      <c r="R217">
        <f>IFERROR(VLOOKUP($A217, CDS3Y_bbg!Q$5:R$241,2), -1)</f>
        <v>61.710999999999999</v>
      </c>
      <c r="S217">
        <f>IFERROR(VLOOKUP($A217, CDS3Y_bbg!R$5:S$241,2), -1)</f>
        <v>43337</v>
      </c>
      <c r="T217">
        <f>IFERROR(VLOOKUP($A217, CDS3Y_bbg!S$5:T$241,2), -1)</f>
        <v>53.704999999999998</v>
      </c>
      <c r="U217">
        <f>IFERROR(VLOOKUP($A217, CDS3Y_bbg!T$5:U$241,2), -1)</f>
        <v>42062</v>
      </c>
      <c r="V217">
        <f>IFERROR(VLOOKUP($A217, CDS3Y_bbg!U$5:V$241,2), -1)</f>
        <v>-1</v>
      </c>
      <c r="W217">
        <f>IFERROR(VLOOKUP($A217, CDS3Y_bbg!V$5:W$241,2), -1)</f>
        <v>42283</v>
      </c>
      <c r="X217">
        <f>IFERROR(VLOOKUP($A217, CDS3Y_bbg!W$5:X$241,2), -1)</f>
        <v>-1</v>
      </c>
      <c r="Y217">
        <f>IFERROR(VLOOKUP($A217, CDS3Y_bbg!X$5:Y$241,2), -1)</f>
        <v>44468</v>
      </c>
      <c r="Z217">
        <f>IFERROR(VLOOKUP($A217, CDS3Y_bbg!Y$5:Z$241,2), -1)</f>
        <v>230.084</v>
      </c>
      <c r="AA217">
        <f>IFERROR(VLOOKUP($A217, CDS3Y_bbg!Z$5:AA$241,2), -1)</f>
        <v>40481</v>
      </c>
      <c r="AB217">
        <f>IFERROR(VLOOKUP($A217, CDS3Y_bbg!AA$5:AB$241,2), -1)</f>
        <v>-1</v>
      </c>
      <c r="AC217">
        <f>IFERROR(VLOOKUP($A217, CDS3Y_bbg!AB$5:AC$241,2), -1)</f>
        <v>42676</v>
      </c>
      <c r="AD217">
        <f>IFERROR(VLOOKUP($A217, CDS3Y_bbg!AC$5:AD$241,2), -1)</f>
        <v>-1</v>
      </c>
      <c r="AE217">
        <f>IFERROR(VLOOKUP($A217, CDS3Y_bbg!AD$5:AE$241,2), -1)</f>
        <v>41149</v>
      </c>
      <c r="AF217">
        <f>IFERROR(VLOOKUP($A217, CDS3Y_bbg!AE$5:AF$241,2), -1)</f>
        <v>-1</v>
      </c>
      <c r="AG217">
        <f>IFERROR(VLOOKUP($A217, CDS3Y_bbg!AF$5:AG$241,2), -1)</f>
        <v>42004</v>
      </c>
      <c r="AH217">
        <f>IFERROR(VLOOKUP($A217, CDS3Y_bbg!AG$5:AH$241,2), -1)</f>
        <v>10.653</v>
      </c>
      <c r="AI217">
        <f>IFERROR(VLOOKUP($A217, CDS3Y_bbg!AH$5:AI$241,2), -1)</f>
        <v>-1</v>
      </c>
      <c r="AJ217">
        <f>IFERROR(VLOOKUP($A217, CDS3Y_bbg!AI$5:AJ$241,2), -1)</f>
        <v>-1</v>
      </c>
      <c r="AK217">
        <f>IFERROR(VLOOKUP($A217, CDS3Y_bbg!AJ$5:AK$241,2), -1)</f>
        <v>-1</v>
      </c>
      <c r="AL217">
        <f>IFERROR(VLOOKUP($A217, CDS3Y_bbg!AK$5:AL$241,2), -1)</f>
        <v>-1</v>
      </c>
      <c r="AM217">
        <f>IFERROR(VLOOKUP($A217, CDS3Y_bbg!AL$5:AM$241,2), -1)</f>
        <v>-1</v>
      </c>
      <c r="AN217">
        <f>IFERROR(VLOOKUP($A217, CDS3Y_bbg!AM$5:AN$241,2), -1)</f>
        <v>-1</v>
      </c>
      <c r="AO217">
        <f>IFERROR(VLOOKUP($A217, CDS3Y_bbg!AN$5:AO$241,2), -1)</f>
        <v>43424</v>
      </c>
      <c r="AP217">
        <f>IFERROR(VLOOKUP($A217, CDS3Y_bbg!AO$5:AP$241,2), -1)</f>
        <v>-1</v>
      </c>
      <c r="AQ217">
        <f>IFERROR(VLOOKUP($A217, CDS3Y_bbg!AP$5:AQ$241,2), -1)</f>
        <v>44625</v>
      </c>
      <c r="AR217">
        <f>IFERROR(VLOOKUP($A217, CDS3Y_bbg!AQ$5:AR$241,2), -1)</f>
        <v>25.163</v>
      </c>
      <c r="AS217">
        <f>IFERROR(VLOOKUP($A217, CDS3Y_bbg!AR$5:AS$241,2), -1)</f>
        <v>44626</v>
      </c>
      <c r="AT217">
        <f>IFERROR(VLOOKUP($A217, CDS3Y_bbg!AS$5:AT$241,2), -1)</f>
        <v>9.4459999999999997</v>
      </c>
      <c r="AU217">
        <f>IFERROR(VLOOKUP($A217, CDS3Y_bbg!AT$5:AU$241,2), -1)</f>
        <v>-1</v>
      </c>
      <c r="AV217">
        <f>IFERROR(VLOOKUP($A217, CDS3Y_bbg!AU$5:AV$241,2), -1)</f>
        <v>-1</v>
      </c>
      <c r="AW217">
        <f>IFERROR(VLOOKUP($A217, CDS3Y_bbg!AV$5:AW$241,2), -1)</f>
        <v>41863</v>
      </c>
      <c r="AX217">
        <f>IFERROR(VLOOKUP($A217, CDS3Y_bbg!AW$5:AX$241,2), -1)</f>
        <v>-1</v>
      </c>
      <c r="AY217">
        <f>IFERROR(VLOOKUP($A217, CDS3Y_bbg!AX$5:AY$241,2), -1)</f>
        <v>43402</v>
      </c>
      <c r="AZ217">
        <f>IFERROR(VLOOKUP($A217, CDS3Y_bbg!AY$5:AZ$241,2), -1)</f>
        <v>93.826999999999998</v>
      </c>
      <c r="BA217">
        <f>IFERROR(VLOOKUP($A217, CDS3Y_bbg!AZ$5:BA$241,2), -1)</f>
        <v>-1</v>
      </c>
      <c r="BB217">
        <f>IFERROR(VLOOKUP($A217, CDS3Y_bbg!BA$5:BB$241,2), -1)</f>
        <v>-1</v>
      </c>
      <c r="BC217">
        <f>IFERROR(VLOOKUP($A217, CDS3Y_bbg!BB$5:BC$241,2), -1)</f>
        <v>41722</v>
      </c>
      <c r="BD217">
        <f>IFERROR(VLOOKUP($A217, CDS3Y_bbg!BC$5:BD$241,2), -1)</f>
        <v>-1</v>
      </c>
      <c r="BE217">
        <f>IFERROR(VLOOKUP($A217, CDS3Y_bbg!BD$5:BE$241,2), -1)</f>
        <v>-1</v>
      </c>
      <c r="BF217">
        <f>IFERROR(VLOOKUP($A217, CDS3Y_bbg!BE$5:BF$241,2), -1)</f>
        <v>-1</v>
      </c>
      <c r="BG217">
        <f>IFERROR(VLOOKUP($A217, CDS3Y_bbg!BF$5:BG$241,2), -1)</f>
        <v>-1</v>
      </c>
      <c r="BH217">
        <f>IFERROR(VLOOKUP($A217, CDS3Y_bbg!BG$5:BH$241,2), -1)</f>
        <v>-1</v>
      </c>
      <c r="BI217">
        <f>IFERROR(VLOOKUP($A217, CDS3Y_bbg!BH$5:BI$241,2), -1)</f>
        <v>43424</v>
      </c>
      <c r="BJ217">
        <f>IFERROR(VLOOKUP($A217, CDS3Y_bbg!BI$5:BJ$241,2), -1)</f>
        <v>92.42</v>
      </c>
      <c r="BK217">
        <f>IFERROR(VLOOKUP($A217, CDS3Y_bbg!BJ$5:BK$241,2), -1)</f>
        <v>-1</v>
      </c>
      <c r="BL217">
        <f>IFERROR(VLOOKUP($A217, CDS3Y_bbg!BK$5:BL$241,2), -1)</f>
        <v>-1</v>
      </c>
      <c r="BM217">
        <f>IFERROR(VLOOKUP($A217, CDS3Y_bbg!BL$5:BM$241,2), -1)</f>
        <v>43424</v>
      </c>
      <c r="BN217">
        <f>IFERROR(VLOOKUP($A217, CDS3Y_bbg!BM$5:BN$241,2), -1)</f>
        <v>65.963999999999999</v>
      </c>
      <c r="BO217">
        <f>IFERROR(VLOOKUP($A217, CDS3Y_bbg!BN$5:BO$241,2), -1)</f>
        <v>43426</v>
      </c>
      <c r="BP217">
        <f>IFERROR(VLOOKUP($A217, CDS3Y_bbg!BO$5:BP$241,2), -1)</f>
        <v>6.5140000000000002</v>
      </c>
      <c r="BQ217">
        <f>IFERROR(VLOOKUP($A217, CDS3Y_bbg!BP$5:BQ$241,2), -1)</f>
        <v>-1</v>
      </c>
      <c r="BR217">
        <f>IFERROR(VLOOKUP($A217, CDS3Y_bbg!BQ$5:BR$241,2), -1)</f>
        <v>-1</v>
      </c>
      <c r="BS217">
        <f>IFERROR(VLOOKUP($A217, CDS3Y_bbg!BR$5:BS$241,2), -1)</f>
        <v>43426</v>
      </c>
      <c r="BT217">
        <f>IFERROR(VLOOKUP($A217, CDS3Y_bbg!BS$5:BT$241,2), -1)</f>
        <v>9.3960000000000008</v>
      </c>
      <c r="BU217">
        <f>IFERROR(VLOOKUP($A217, CDS3Y_bbg!BT$5:BU$241,2), -1)</f>
        <v>-1</v>
      </c>
      <c r="BV217">
        <f>IFERROR(VLOOKUP($A217, CDS3Y_bbg!BU$5:BV$241,2), -1)</f>
        <v>-1</v>
      </c>
      <c r="BW217">
        <f>IFERROR(VLOOKUP($A217, CDS3Y_bbg!BV$5:BW$241,2), -1)</f>
        <v>41915</v>
      </c>
      <c r="BX217">
        <f>IFERROR(VLOOKUP($A217, CDS3Y_bbg!BW$5:BX$241,2), -1)</f>
        <v>-1</v>
      </c>
      <c r="BY217">
        <f>IFERROR(VLOOKUP($A217, CDS3Y_bbg!BX$5:BY$241,2), -1)</f>
        <v>-1</v>
      </c>
      <c r="BZ217">
        <f>IFERROR(VLOOKUP($A217, CDS3Y_bbg!BY$5:BZ$241,2), -1)</f>
        <v>-1</v>
      </c>
      <c r="CA217">
        <f>IFERROR(VLOOKUP($A217, CDS3Y_bbg!BZ$5:CA$241,2), -1)</f>
        <v>41911</v>
      </c>
      <c r="CB217">
        <f>IFERROR(VLOOKUP($A217, CDS3Y_bbg!CA$5:CB$241,2), -1)</f>
        <v>-1</v>
      </c>
      <c r="CC217">
        <f>IFERROR(VLOOKUP($A217, CDS3Y_bbg!CB$5:CC$241,2), -1)</f>
        <v>41912</v>
      </c>
      <c r="CD217">
        <f>IFERROR(VLOOKUP($A217, CDS3Y_bbg!CC$5:CD$241,2), -1)</f>
        <v>-1</v>
      </c>
      <c r="CE217">
        <f>IFERROR(VLOOKUP($A217, CDS3Y_bbg!CD$5:CE$241,2), -1)</f>
        <v>43332</v>
      </c>
      <c r="CF217">
        <f>IFERROR(VLOOKUP($A217, CDS3Y_bbg!CE$5:CF$241,2), -1)</f>
        <v>26.177</v>
      </c>
      <c r="CG217">
        <f>IFERROR(VLOOKUP($A217, CDS3Y_bbg!CF$5:CG$241,2), -1)</f>
        <v>41893</v>
      </c>
      <c r="CH217">
        <f>IFERROR(VLOOKUP($A217, CDS3Y_bbg!CG$5:CH$241,2), -1)</f>
        <v>-1</v>
      </c>
      <c r="CI217">
        <f>IFERROR(VLOOKUP($A217, CDS3Y_bbg!CH$5:CI$241,2), -1)</f>
        <v>-1</v>
      </c>
      <c r="CJ217">
        <f>IFERROR(VLOOKUP($A217, CDS3Y_bbg!CI$5:CJ$241,2), -1)</f>
        <v>-1</v>
      </c>
      <c r="CK217">
        <f>IFERROR(VLOOKUP($A217, CDS3Y_bbg!CJ$5:CK$241,2), -1)</f>
        <v>41844</v>
      </c>
      <c r="CL217">
        <f>IFERROR(VLOOKUP($A217, CDS3Y_bbg!CK$5:CL$241,2), -1)</f>
        <v>-1</v>
      </c>
      <c r="CM217">
        <f>IFERROR(VLOOKUP($A217, CDS3Y_bbg!CL$5:CM$241,2), -1)</f>
        <v>-1</v>
      </c>
      <c r="CN217">
        <f>IFERROR(VLOOKUP($A217, CDS3Y_bbg!CM$5:CN$241,2), -1)</f>
        <v>-1</v>
      </c>
    </row>
    <row r="218" spans="1:92" x14ac:dyDescent="0.25">
      <c r="A218" s="1">
        <v>43131</v>
      </c>
      <c r="B218">
        <f>IFERROR(VLOOKUP($A218, CDS3Y_bbg!A$5:B$241,2), -1)</f>
        <v>78.966999999999999</v>
      </c>
      <c r="C218">
        <f>IFERROR(VLOOKUP($A218, CDS3Y_bbg!B$5:C$241,2), -1)</f>
        <v>41831</v>
      </c>
      <c r="D218">
        <f>IFERROR(VLOOKUP($A218, CDS3Y_bbg!C$5:D$241,2), -1)</f>
        <v>-1</v>
      </c>
      <c r="E218">
        <f>IFERROR(VLOOKUP($A218, CDS3Y_bbg!D$5:E$241,2), -1)</f>
        <v>44895</v>
      </c>
      <c r="F218">
        <f>IFERROR(VLOOKUP($A218, CDS3Y_bbg!E$5:F$241,2), -1)</f>
        <v>23.643000000000001</v>
      </c>
      <c r="G218">
        <f>IFERROR(VLOOKUP($A218, CDS3Y_bbg!F$5:G$241,2), -1)</f>
        <v>40360</v>
      </c>
      <c r="H218">
        <f>IFERROR(VLOOKUP($A218, CDS3Y_bbg!G$5:H$241,2), -1)</f>
        <v>-1</v>
      </c>
      <c r="I218">
        <f>IFERROR(VLOOKUP($A218, CDS3Y_bbg!H$5:I$241,2), -1)</f>
        <v>44834</v>
      </c>
      <c r="J218">
        <f>IFERROR(VLOOKUP($A218, CDS3Y_bbg!I$5:J$241,2), -1)</f>
        <v>45.469000000000001</v>
      </c>
      <c r="K218">
        <f>IFERROR(VLOOKUP($A218, CDS3Y_bbg!J$5:K$241,2), -1)</f>
        <v>41819</v>
      </c>
      <c r="L218">
        <f>IFERROR(VLOOKUP($A218, CDS3Y_bbg!K$5:L$241,2), -1)</f>
        <v>-1</v>
      </c>
      <c r="M218">
        <f>IFERROR(VLOOKUP($A218, CDS3Y_bbg!L$5:M$241,2), -1)</f>
        <v>40469</v>
      </c>
      <c r="N218">
        <f>IFERROR(VLOOKUP($A218, CDS3Y_bbg!M$5:N$241,2), -1)</f>
        <v>-1</v>
      </c>
      <c r="O218">
        <f>IFERROR(VLOOKUP($A218, CDS3Y_bbg!N$5:O$241,2), -1)</f>
        <v>40289</v>
      </c>
      <c r="P218">
        <f>IFERROR(VLOOKUP($A218, CDS3Y_bbg!O$5:P$241,2), -1)</f>
        <v>-1</v>
      </c>
      <c r="Q218">
        <f>IFERROR(VLOOKUP($A218, CDS3Y_bbg!P$5:Q$241,2), -1)</f>
        <v>44377</v>
      </c>
      <c r="R218">
        <f>IFERROR(VLOOKUP($A218, CDS3Y_bbg!Q$5:R$241,2), -1)</f>
        <v>55.298000000000002</v>
      </c>
      <c r="S218">
        <f>IFERROR(VLOOKUP($A218, CDS3Y_bbg!R$5:S$241,2), -1)</f>
        <v>43337</v>
      </c>
      <c r="T218">
        <f>IFERROR(VLOOKUP($A218, CDS3Y_bbg!S$5:T$241,2), -1)</f>
        <v>53.704999999999998</v>
      </c>
      <c r="U218">
        <f>IFERROR(VLOOKUP($A218, CDS3Y_bbg!T$5:U$241,2), -1)</f>
        <v>42062</v>
      </c>
      <c r="V218">
        <f>IFERROR(VLOOKUP($A218, CDS3Y_bbg!U$5:V$241,2), -1)</f>
        <v>-1</v>
      </c>
      <c r="W218">
        <f>IFERROR(VLOOKUP($A218, CDS3Y_bbg!V$5:W$241,2), -1)</f>
        <v>42283</v>
      </c>
      <c r="X218">
        <f>IFERROR(VLOOKUP($A218, CDS3Y_bbg!W$5:X$241,2), -1)</f>
        <v>-1</v>
      </c>
      <c r="Y218">
        <f>IFERROR(VLOOKUP($A218, CDS3Y_bbg!X$5:Y$241,2), -1)</f>
        <v>44468</v>
      </c>
      <c r="Z218">
        <f>IFERROR(VLOOKUP($A218, CDS3Y_bbg!Y$5:Z$241,2), -1)</f>
        <v>230.084</v>
      </c>
      <c r="AA218">
        <f>IFERROR(VLOOKUP($A218, CDS3Y_bbg!Z$5:AA$241,2), -1)</f>
        <v>40481</v>
      </c>
      <c r="AB218">
        <f>IFERROR(VLOOKUP($A218, CDS3Y_bbg!AA$5:AB$241,2), -1)</f>
        <v>-1</v>
      </c>
      <c r="AC218">
        <f>IFERROR(VLOOKUP($A218, CDS3Y_bbg!AB$5:AC$241,2), -1)</f>
        <v>42676</v>
      </c>
      <c r="AD218">
        <f>IFERROR(VLOOKUP($A218, CDS3Y_bbg!AC$5:AD$241,2), -1)</f>
        <v>-1</v>
      </c>
      <c r="AE218">
        <f>IFERROR(VLOOKUP($A218, CDS3Y_bbg!AD$5:AE$241,2), -1)</f>
        <v>41149</v>
      </c>
      <c r="AF218">
        <f>IFERROR(VLOOKUP($A218, CDS3Y_bbg!AE$5:AF$241,2), -1)</f>
        <v>-1</v>
      </c>
      <c r="AG218">
        <f>IFERROR(VLOOKUP($A218, CDS3Y_bbg!AF$5:AG$241,2), -1)</f>
        <v>42004</v>
      </c>
      <c r="AH218">
        <f>IFERROR(VLOOKUP($A218, CDS3Y_bbg!AG$5:AH$241,2), -1)</f>
        <v>10.653</v>
      </c>
      <c r="AI218">
        <f>IFERROR(VLOOKUP($A218, CDS3Y_bbg!AH$5:AI$241,2), -1)</f>
        <v>-1</v>
      </c>
      <c r="AJ218">
        <f>IFERROR(VLOOKUP($A218, CDS3Y_bbg!AI$5:AJ$241,2), -1)</f>
        <v>-1</v>
      </c>
      <c r="AK218">
        <f>IFERROR(VLOOKUP($A218, CDS3Y_bbg!AJ$5:AK$241,2), -1)</f>
        <v>-1</v>
      </c>
      <c r="AL218">
        <f>IFERROR(VLOOKUP($A218, CDS3Y_bbg!AK$5:AL$241,2), -1)</f>
        <v>-1</v>
      </c>
      <c r="AM218">
        <f>IFERROR(VLOOKUP($A218, CDS3Y_bbg!AL$5:AM$241,2), -1)</f>
        <v>-1</v>
      </c>
      <c r="AN218">
        <f>IFERROR(VLOOKUP($A218, CDS3Y_bbg!AM$5:AN$241,2), -1)</f>
        <v>-1</v>
      </c>
      <c r="AO218">
        <f>IFERROR(VLOOKUP($A218, CDS3Y_bbg!AN$5:AO$241,2), -1)</f>
        <v>43424</v>
      </c>
      <c r="AP218">
        <f>IFERROR(VLOOKUP($A218, CDS3Y_bbg!AO$5:AP$241,2), -1)</f>
        <v>-1</v>
      </c>
      <c r="AQ218">
        <f>IFERROR(VLOOKUP($A218, CDS3Y_bbg!AP$5:AQ$241,2), -1)</f>
        <v>44625</v>
      </c>
      <c r="AR218">
        <f>IFERROR(VLOOKUP($A218, CDS3Y_bbg!AQ$5:AR$241,2), -1)</f>
        <v>25.163</v>
      </c>
      <c r="AS218">
        <f>IFERROR(VLOOKUP($A218, CDS3Y_bbg!AR$5:AS$241,2), -1)</f>
        <v>44626</v>
      </c>
      <c r="AT218">
        <f>IFERROR(VLOOKUP($A218, CDS3Y_bbg!AS$5:AT$241,2), -1)</f>
        <v>9.4459999999999997</v>
      </c>
      <c r="AU218">
        <f>IFERROR(VLOOKUP($A218, CDS3Y_bbg!AT$5:AU$241,2), -1)</f>
        <v>-1</v>
      </c>
      <c r="AV218">
        <f>IFERROR(VLOOKUP($A218, CDS3Y_bbg!AU$5:AV$241,2), -1)</f>
        <v>-1</v>
      </c>
      <c r="AW218">
        <f>IFERROR(VLOOKUP($A218, CDS3Y_bbg!AV$5:AW$241,2), -1)</f>
        <v>41863</v>
      </c>
      <c r="AX218">
        <f>IFERROR(VLOOKUP($A218, CDS3Y_bbg!AW$5:AX$241,2), -1)</f>
        <v>-1</v>
      </c>
      <c r="AY218">
        <f>IFERROR(VLOOKUP($A218, CDS3Y_bbg!AX$5:AY$241,2), -1)</f>
        <v>43402</v>
      </c>
      <c r="AZ218">
        <f>IFERROR(VLOOKUP($A218, CDS3Y_bbg!AY$5:AZ$241,2), -1)</f>
        <v>93.826999999999998</v>
      </c>
      <c r="BA218">
        <f>IFERROR(VLOOKUP($A218, CDS3Y_bbg!AZ$5:BA$241,2), -1)</f>
        <v>-1</v>
      </c>
      <c r="BB218">
        <f>IFERROR(VLOOKUP($A218, CDS3Y_bbg!BA$5:BB$241,2), -1)</f>
        <v>-1</v>
      </c>
      <c r="BC218">
        <f>IFERROR(VLOOKUP($A218, CDS3Y_bbg!BB$5:BC$241,2), -1)</f>
        <v>41722</v>
      </c>
      <c r="BD218">
        <f>IFERROR(VLOOKUP($A218, CDS3Y_bbg!BC$5:BD$241,2), -1)</f>
        <v>-1</v>
      </c>
      <c r="BE218">
        <f>IFERROR(VLOOKUP($A218, CDS3Y_bbg!BD$5:BE$241,2), -1)</f>
        <v>-1</v>
      </c>
      <c r="BF218">
        <f>IFERROR(VLOOKUP($A218, CDS3Y_bbg!BE$5:BF$241,2), -1)</f>
        <v>-1</v>
      </c>
      <c r="BG218">
        <f>IFERROR(VLOOKUP($A218, CDS3Y_bbg!BF$5:BG$241,2), -1)</f>
        <v>-1</v>
      </c>
      <c r="BH218">
        <f>IFERROR(VLOOKUP($A218, CDS3Y_bbg!BG$5:BH$241,2), -1)</f>
        <v>-1</v>
      </c>
      <c r="BI218">
        <f>IFERROR(VLOOKUP($A218, CDS3Y_bbg!BH$5:BI$241,2), -1)</f>
        <v>43424</v>
      </c>
      <c r="BJ218">
        <f>IFERROR(VLOOKUP($A218, CDS3Y_bbg!BI$5:BJ$241,2), -1)</f>
        <v>92.42</v>
      </c>
      <c r="BK218">
        <f>IFERROR(VLOOKUP($A218, CDS3Y_bbg!BJ$5:BK$241,2), -1)</f>
        <v>-1</v>
      </c>
      <c r="BL218">
        <f>IFERROR(VLOOKUP($A218, CDS3Y_bbg!BK$5:BL$241,2), -1)</f>
        <v>-1</v>
      </c>
      <c r="BM218">
        <f>IFERROR(VLOOKUP($A218, CDS3Y_bbg!BL$5:BM$241,2), -1)</f>
        <v>43424</v>
      </c>
      <c r="BN218">
        <f>IFERROR(VLOOKUP($A218, CDS3Y_bbg!BM$5:BN$241,2), -1)</f>
        <v>65.963999999999999</v>
      </c>
      <c r="BO218">
        <f>IFERROR(VLOOKUP($A218, CDS3Y_bbg!BN$5:BO$241,2), -1)</f>
        <v>43426</v>
      </c>
      <c r="BP218">
        <f>IFERROR(VLOOKUP($A218, CDS3Y_bbg!BO$5:BP$241,2), -1)</f>
        <v>6.5140000000000002</v>
      </c>
      <c r="BQ218">
        <f>IFERROR(VLOOKUP($A218, CDS3Y_bbg!BP$5:BQ$241,2), -1)</f>
        <v>-1</v>
      </c>
      <c r="BR218">
        <f>IFERROR(VLOOKUP($A218, CDS3Y_bbg!BQ$5:BR$241,2), -1)</f>
        <v>-1</v>
      </c>
      <c r="BS218">
        <f>IFERROR(VLOOKUP($A218, CDS3Y_bbg!BR$5:BS$241,2), -1)</f>
        <v>43426</v>
      </c>
      <c r="BT218">
        <f>IFERROR(VLOOKUP($A218, CDS3Y_bbg!BS$5:BT$241,2), -1)</f>
        <v>9.3960000000000008</v>
      </c>
      <c r="BU218">
        <f>IFERROR(VLOOKUP($A218, CDS3Y_bbg!BT$5:BU$241,2), -1)</f>
        <v>-1</v>
      </c>
      <c r="BV218">
        <f>IFERROR(VLOOKUP($A218, CDS3Y_bbg!BU$5:BV$241,2), -1)</f>
        <v>-1</v>
      </c>
      <c r="BW218">
        <f>IFERROR(VLOOKUP($A218, CDS3Y_bbg!BV$5:BW$241,2), -1)</f>
        <v>41915</v>
      </c>
      <c r="BX218">
        <f>IFERROR(VLOOKUP($A218, CDS3Y_bbg!BW$5:BX$241,2), -1)</f>
        <v>-1</v>
      </c>
      <c r="BY218">
        <f>IFERROR(VLOOKUP($A218, CDS3Y_bbg!BX$5:BY$241,2), -1)</f>
        <v>-1</v>
      </c>
      <c r="BZ218">
        <f>IFERROR(VLOOKUP($A218, CDS3Y_bbg!BY$5:BZ$241,2), -1)</f>
        <v>-1</v>
      </c>
      <c r="CA218">
        <f>IFERROR(VLOOKUP($A218, CDS3Y_bbg!BZ$5:CA$241,2), -1)</f>
        <v>41911</v>
      </c>
      <c r="CB218">
        <f>IFERROR(VLOOKUP($A218, CDS3Y_bbg!CA$5:CB$241,2), -1)</f>
        <v>-1</v>
      </c>
      <c r="CC218">
        <f>IFERROR(VLOOKUP($A218, CDS3Y_bbg!CB$5:CC$241,2), -1)</f>
        <v>41912</v>
      </c>
      <c r="CD218">
        <f>IFERROR(VLOOKUP($A218, CDS3Y_bbg!CC$5:CD$241,2), -1)</f>
        <v>-1</v>
      </c>
      <c r="CE218">
        <f>IFERROR(VLOOKUP($A218, CDS3Y_bbg!CD$5:CE$241,2), -1)</f>
        <v>43332</v>
      </c>
      <c r="CF218">
        <f>IFERROR(VLOOKUP($A218, CDS3Y_bbg!CE$5:CF$241,2), -1)</f>
        <v>26.177</v>
      </c>
      <c r="CG218">
        <f>IFERROR(VLOOKUP($A218, CDS3Y_bbg!CF$5:CG$241,2), -1)</f>
        <v>41893</v>
      </c>
      <c r="CH218">
        <f>IFERROR(VLOOKUP($A218, CDS3Y_bbg!CG$5:CH$241,2), -1)</f>
        <v>-1</v>
      </c>
      <c r="CI218">
        <f>IFERROR(VLOOKUP($A218, CDS3Y_bbg!CH$5:CI$241,2), -1)</f>
        <v>-1</v>
      </c>
      <c r="CJ218">
        <f>IFERROR(VLOOKUP($A218, CDS3Y_bbg!CI$5:CJ$241,2), -1)</f>
        <v>-1</v>
      </c>
      <c r="CK218">
        <f>IFERROR(VLOOKUP($A218, CDS3Y_bbg!CJ$5:CK$241,2), -1)</f>
        <v>41844</v>
      </c>
      <c r="CL218">
        <f>IFERROR(VLOOKUP($A218, CDS3Y_bbg!CK$5:CL$241,2), -1)</f>
        <v>-1</v>
      </c>
      <c r="CM218">
        <f>IFERROR(VLOOKUP($A218, CDS3Y_bbg!CL$5:CM$241,2), -1)</f>
        <v>-1</v>
      </c>
      <c r="CN218">
        <f>IFERROR(VLOOKUP($A218, CDS3Y_bbg!CM$5:CN$241,2), -1)</f>
        <v>-1</v>
      </c>
    </row>
    <row r="219" spans="1:92" x14ac:dyDescent="0.25">
      <c r="A219" s="1">
        <v>43159</v>
      </c>
      <c r="B219">
        <f>IFERROR(VLOOKUP($A219, CDS3Y_bbg!A$5:B$241,2), -1)</f>
        <v>91.56</v>
      </c>
      <c r="C219">
        <f>IFERROR(VLOOKUP($A219, CDS3Y_bbg!B$5:C$241,2), -1)</f>
        <v>41831</v>
      </c>
      <c r="D219">
        <f>IFERROR(VLOOKUP($A219, CDS3Y_bbg!C$5:D$241,2), -1)</f>
        <v>-1</v>
      </c>
      <c r="E219">
        <f>IFERROR(VLOOKUP($A219, CDS3Y_bbg!D$5:E$241,2), -1)</f>
        <v>44895</v>
      </c>
      <c r="F219">
        <f>IFERROR(VLOOKUP($A219, CDS3Y_bbg!E$5:F$241,2), -1)</f>
        <v>23.948</v>
      </c>
      <c r="G219">
        <f>IFERROR(VLOOKUP($A219, CDS3Y_bbg!F$5:G$241,2), -1)</f>
        <v>40360</v>
      </c>
      <c r="H219">
        <f>IFERROR(VLOOKUP($A219, CDS3Y_bbg!G$5:H$241,2), -1)</f>
        <v>-1</v>
      </c>
      <c r="I219">
        <f>IFERROR(VLOOKUP($A219, CDS3Y_bbg!H$5:I$241,2), -1)</f>
        <v>44834</v>
      </c>
      <c r="J219">
        <f>IFERROR(VLOOKUP($A219, CDS3Y_bbg!I$5:J$241,2), -1)</f>
        <v>54.826999999999998</v>
      </c>
      <c r="K219">
        <f>IFERROR(VLOOKUP($A219, CDS3Y_bbg!J$5:K$241,2), -1)</f>
        <v>41819</v>
      </c>
      <c r="L219">
        <f>IFERROR(VLOOKUP($A219, CDS3Y_bbg!K$5:L$241,2), -1)</f>
        <v>-1</v>
      </c>
      <c r="M219">
        <f>IFERROR(VLOOKUP($A219, CDS3Y_bbg!L$5:M$241,2), -1)</f>
        <v>40469</v>
      </c>
      <c r="N219">
        <f>IFERROR(VLOOKUP($A219, CDS3Y_bbg!M$5:N$241,2), -1)</f>
        <v>-1</v>
      </c>
      <c r="O219">
        <f>IFERROR(VLOOKUP($A219, CDS3Y_bbg!N$5:O$241,2), -1)</f>
        <v>40289</v>
      </c>
      <c r="P219">
        <f>IFERROR(VLOOKUP($A219, CDS3Y_bbg!O$5:P$241,2), -1)</f>
        <v>-1</v>
      </c>
      <c r="Q219">
        <f>IFERROR(VLOOKUP($A219, CDS3Y_bbg!P$5:Q$241,2), -1)</f>
        <v>44377</v>
      </c>
      <c r="R219">
        <f>IFERROR(VLOOKUP($A219, CDS3Y_bbg!Q$5:R$241,2), -1)</f>
        <v>61.61</v>
      </c>
      <c r="S219">
        <f>IFERROR(VLOOKUP($A219, CDS3Y_bbg!R$5:S$241,2), -1)</f>
        <v>43337</v>
      </c>
      <c r="T219">
        <f>IFERROR(VLOOKUP($A219, CDS3Y_bbg!S$5:T$241,2), -1)</f>
        <v>53.704999999999998</v>
      </c>
      <c r="U219">
        <f>IFERROR(VLOOKUP($A219, CDS3Y_bbg!T$5:U$241,2), -1)</f>
        <v>42062</v>
      </c>
      <c r="V219">
        <f>IFERROR(VLOOKUP($A219, CDS3Y_bbg!U$5:V$241,2), -1)</f>
        <v>-1</v>
      </c>
      <c r="W219">
        <f>IFERROR(VLOOKUP($A219, CDS3Y_bbg!V$5:W$241,2), -1)</f>
        <v>42283</v>
      </c>
      <c r="X219">
        <f>IFERROR(VLOOKUP($A219, CDS3Y_bbg!W$5:X$241,2), -1)</f>
        <v>-1</v>
      </c>
      <c r="Y219">
        <f>IFERROR(VLOOKUP($A219, CDS3Y_bbg!X$5:Y$241,2), -1)</f>
        <v>44468</v>
      </c>
      <c r="Z219">
        <f>IFERROR(VLOOKUP($A219, CDS3Y_bbg!Y$5:Z$241,2), -1)</f>
        <v>230.084</v>
      </c>
      <c r="AA219">
        <f>IFERROR(VLOOKUP($A219, CDS3Y_bbg!Z$5:AA$241,2), -1)</f>
        <v>40481</v>
      </c>
      <c r="AB219">
        <f>IFERROR(VLOOKUP($A219, CDS3Y_bbg!AA$5:AB$241,2), -1)</f>
        <v>-1</v>
      </c>
      <c r="AC219">
        <f>IFERROR(VLOOKUP($A219, CDS3Y_bbg!AB$5:AC$241,2), -1)</f>
        <v>42676</v>
      </c>
      <c r="AD219">
        <f>IFERROR(VLOOKUP($A219, CDS3Y_bbg!AC$5:AD$241,2), -1)</f>
        <v>-1</v>
      </c>
      <c r="AE219">
        <f>IFERROR(VLOOKUP($A219, CDS3Y_bbg!AD$5:AE$241,2), -1)</f>
        <v>41149</v>
      </c>
      <c r="AF219">
        <f>IFERROR(VLOOKUP($A219, CDS3Y_bbg!AE$5:AF$241,2), -1)</f>
        <v>-1</v>
      </c>
      <c r="AG219">
        <f>IFERROR(VLOOKUP($A219, CDS3Y_bbg!AF$5:AG$241,2), -1)</f>
        <v>42004</v>
      </c>
      <c r="AH219">
        <f>IFERROR(VLOOKUP($A219, CDS3Y_bbg!AG$5:AH$241,2), -1)</f>
        <v>10.653</v>
      </c>
      <c r="AI219">
        <f>IFERROR(VLOOKUP($A219, CDS3Y_bbg!AH$5:AI$241,2), -1)</f>
        <v>-1</v>
      </c>
      <c r="AJ219">
        <f>IFERROR(VLOOKUP($A219, CDS3Y_bbg!AI$5:AJ$241,2), -1)</f>
        <v>-1</v>
      </c>
      <c r="AK219">
        <f>IFERROR(VLOOKUP($A219, CDS3Y_bbg!AJ$5:AK$241,2), -1)</f>
        <v>-1</v>
      </c>
      <c r="AL219">
        <f>IFERROR(VLOOKUP($A219, CDS3Y_bbg!AK$5:AL$241,2), -1)</f>
        <v>-1</v>
      </c>
      <c r="AM219">
        <f>IFERROR(VLOOKUP($A219, CDS3Y_bbg!AL$5:AM$241,2), -1)</f>
        <v>-1</v>
      </c>
      <c r="AN219">
        <f>IFERROR(VLOOKUP($A219, CDS3Y_bbg!AM$5:AN$241,2), -1)</f>
        <v>-1</v>
      </c>
      <c r="AO219">
        <f>IFERROR(VLOOKUP($A219, CDS3Y_bbg!AN$5:AO$241,2), -1)</f>
        <v>43424</v>
      </c>
      <c r="AP219">
        <f>IFERROR(VLOOKUP($A219, CDS3Y_bbg!AO$5:AP$241,2), -1)</f>
        <v>-1</v>
      </c>
      <c r="AQ219">
        <f>IFERROR(VLOOKUP($A219, CDS3Y_bbg!AP$5:AQ$241,2), -1)</f>
        <v>44625</v>
      </c>
      <c r="AR219">
        <f>IFERROR(VLOOKUP($A219, CDS3Y_bbg!AQ$5:AR$241,2), -1)</f>
        <v>25.163</v>
      </c>
      <c r="AS219">
        <f>IFERROR(VLOOKUP($A219, CDS3Y_bbg!AR$5:AS$241,2), -1)</f>
        <v>44626</v>
      </c>
      <c r="AT219">
        <f>IFERROR(VLOOKUP($A219, CDS3Y_bbg!AS$5:AT$241,2), -1)</f>
        <v>9.4459999999999997</v>
      </c>
      <c r="AU219">
        <f>IFERROR(VLOOKUP($A219, CDS3Y_bbg!AT$5:AU$241,2), -1)</f>
        <v>-1</v>
      </c>
      <c r="AV219">
        <f>IFERROR(VLOOKUP($A219, CDS3Y_bbg!AU$5:AV$241,2), -1)</f>
        <v>-1</v>
      </c>
      <c r="AW219">
        <f>IFERROR(VLOOKUP($A219, CDS3Y_bbg!AV$5:AW$241,2), -1)</f>
        <v>41863</v>
      </c>
      <c r="AX219">
        <f>IFERROR(VLOOKUP($A219, CDS3Y_bbg!AW$5:AX$241,2), -1)</f>
        <v>-1</v>
      </c>
      <c r="AY219">
        <f>IFERROR(VLOOKUP($A219, CDS3Y_bbg!AX$5:AY$241,2), -1)</f>
        <v>43402</v>
      </c>
      <c r="AZ219">
        <f>IFERROR(VLOOKUP($A219, CDS3Y_bbg!AY$5:AZ$241,2), -1)</f>
        <v>93.826999999999998</v>
      </c>
      <c r="BA219">
        <f>IFERROR(VLOOKUP($A219, CDS3Y_bbg!AZ$5:BA$241,2), -1)</f>
        <v>-1</v>
      </c>
      <c r="BB219">
        <f>IFERROR(VLOOKUP($A219, CDS3Y_bbg!BA$5:BB$241,2), -1)</f>
        <v>-1</v>
      </c>
      <c r="BC219">
        <f>IFERROR(VLOOKUP($A219, CDS3Y_bbg!BB$5:BC$241,2), -1)</f>
        <v>41722</v>
      </c>
      <c r="BD219">
        <f>IFERROR(VLOOKUP($A219, CDS3Y_bbg!BC$5:BD$241,2), -1)</f>
        <v>-1</v>
      </c>
      <c r="BE219">
        <f>IFERROR(VLOOKUP($A219, CDS3Y_bbg!BD$5:BE$241,2), -1)</f>
        <v>-1</v>
      </c>
      <c r="BF219">
        <f>IFERROR(VLOOKUP($A219, CDS3Y_bbg!BE$5:BF$241,2), -1)</f>
        <v>-1</v>
      </c>
      <c r="BG219">
        <f>IFERROR(VLOOKUP($A219, CDS3Y_bbg!BF$5:BG$241,2), -1)</f>
        <v>-1</v>
      </c>
      <c r="BH219">
        <f>IFERROR(VLOOKUP($A219, CDS3Y_bbg!BG$5:BH$241,2), -1)</f>
        <v>-1</v>
      </c>
      <c r="BI219">
        <f>IFERROR(VLOOKUP($A219, CDS3Y_bbg!BH$5:BI$241,2), -1)</f>
        <v>43424</v>
      </c>
      <c r="BJ219">
        <f>IFERROR(VLOOKUP($A219, CDS3Y_bbg!BI$5:BJ$241,2), -1)</f>
        <v>92.42</v>
      </c>
      <c r="BK219">
        <f>IFERROR(VLOOKUP($A219, CDS3Y_bbg!BJ$5:BK$241,2), -1)</f>
        <v>-1</v>
      </c>
      <c r="BL219">
        <f>IFERROR(VLOOKUP($A219, CDS3Y_bbg!BK$5:BL$241,2), -1)</f>
        <v>-1</v>
      </c>
      <c r="BM219">
        <f>IFERROR(VLOOKUP($A219, CDS3Y_bbg!BL$5:BM$241,2), -1)</f>
        <v>43424</v>
      </c>
      <c r="BN219">
        <f>IFERROR(VLOOKUP($A219, CDS3Y_bbg!BM$5:BN$241,2), -1)</f>
        <v>65.963999999999999</v>
      </c>
      <c r="BO219">
        <f>IFERROR(VLOOKUP($A219, CDS3Y_bbg!BN$5:BO$241,2), -1)</f>
        <v>43426</v>
      </c>
      <c r="BP219">
        <f>IFERROR(VLOOKUP($A219, CDS3Y_bbg!BO$5:BP$241,2), -1)</f>
        <v>6.5140000000000002</v>
      </c>
      <c r="BQ219">
        <f>IFERROR(VLOOKUP($A219, CDS3Y_bbg!BP$5:BQ$241,2), -1)</f>
        <v>-1</v>
      </c>
      <c r="BR219">
        <f>IFERROR(VLOOKUP($A219, CDS3Y_bbg!BQ$5:BR$241,2), -1)</f>
        <v>-1</v>
      </c>
      <c r="BS219">
        <f>IFERROR(VLOOKUP($A219, CDS3Y_bbg!BR$5:BS$241,2), -1)</f>
        <v>43426</v>
      </c>
      <c r="BT219">
        <f>IFERROR(VLOOKUP($A219, CDS3Y_bbg!BS$5:BT$241,2), -1)</f>
        <v>9.3960000000000008</v>
      </c>
      <c r="BU219">
        <f>IFERROR(VLOOKUP($A219, CDS3Y_bbg!BT$5:BU$241,2), -1)</f>
        <v>-1</v>
      </c>
      <c r="BV219">
        <f>IFERROR(VLOOKUP($A219, CDS3Y_bbg!BU$5:BV$241,2), -1)</f>
        <v>-1</v>
      </c>
      <c r="BW219">
        <f>IFERROR(VLOOKUP($A219, CDS3Y_bbg!BV$5:BW$241,2), -1)</f>
        <v>41915</v>
      </c>
      <c r="BX219">
        <f>IFERROR(VLOOKUP($A219, CDS3Y_bbg!BW$5:BX$241,2), -1)</f>
        <v>-1</v>
      </c>
      <c r="BY219">
        <f>IFERROR(VLOOKUP($A219, CDS3Y_bbg!BX$5:BY$241,2), -1)</f>
        <v>-1</v>
      </c>
      <c r="BZ219">
        <f>IFERROR(VLOOKUP($A219, CDS3Y_bbg!BY$5:BZ$241,2), -1)</f>
        <v>-1</v>
      </c>
      <c r="CA219">
        <f>IFERROR(VLOOKUP($A219, CDS3Y_bbg!BZ$5:CA$241,2), -1)</f>
        <v>41911</v>
      </c>
      <c r="CB219">
        <f>IFERROR(VLOOKUP($A219, CDS3Y_bbg!CA$5:CB$241,2), -1)</f>
        <v>-1</v>
      </c>
      <c r="CC219">
        <f>IFERROR(VLOOKUP($A219, CDS3Y_bbg!CB$5:CC$241,2), -1)</f>
        <v>41912</v>
      </c>
      <c r="CD219">
        <f>IFERROR(VLOOKUP($A219, CDS3Y_bbg!CC$5:CD$241,2), -1)</f>
        <v>-1</v>
      </c>
      <c r="CE219">
        <f>IFERROR(VLOOKUP($A219, CDS3Y_bbg!CD$5:CE$241,2), -1)</f>
        <v>43332</v>
      </c>
      <c r="CF219">
        <f>IFERROR(VLOOKUP($A219, CDS3Y_bbg!CE$5:CF$241,2), -1)</f>
        <v>26.177</v>
      </c>
      <c r="CG219">
        <f>IFERROR(VLOOKUP($A219, CDS3Y_bbg!CF$5:CG$241,2), -1)</f>
        <v>41893</v>
      </c>
      <c r="CH219">
        <f>IFERROR(VLOOKUP($A219, CDS3Y_bbg!CG$5:CH$241,2), -1)</f>
        <v>-1</v>
      </c>
      <c r="CI219">
        <f>IFERROR(VLOOKUP($A219, CDS3Y_bbg!CH$5:CI$241,2), -1)</f>
        <v>-1</v>
      </c>
      <c r="CJ219">
        <f>IFERROR(VLOOKUP($A219, CDS3Y_bbg!CI$5:CJ$241,2), -1)</f>
        <v>-1</v>
      </c>
      <c r="CK219">
        <f>IFERROR(VLOOKUP($A219, CDS3Y_bbg!CJ$5:CK$241,2), -1)</f>
        <v>41844</v>
      </c>
      <c r="CL219">
        <f>IFERROR(VLOOKUP($A219, CDS3Y_bbg!CK$5:CL$241,2), -1)</f>
        <v>-1</v>
      </c>
      <c r="CM219">
        <f>IFERROR(VLOOKUP($A219, CDS3Y_bbg!CL$5:CM$241,2), -1)</f>
        <v>-1</v>
      </c>
      <c r="CN219">
        <f>IFERROR(VLOOKUP($A219, CDS3Y_bbg!CM$5:CN$241,2), -1)</f>
        <v>-1</v>
      </c>
    </row>
    <row r="220" spans="1:92" x14ac:dyDescent="0.25">
      <c r="A220" s="1">
        <v>43189</v>
      </c>
      <c r="B220">
        <f>IFERROR(VLOOKUP($A220, CDS3Y_bbg!A$5:B$241,2), -1)</f>
        <v>102.431</v>
      </c>
      <c r="C220">
        <f>IFERROR(VLOOKUP($A220, CDS3Y_bbg!B$5:C$241,2), -1)</f>
        <v>41831</v>
      </c>
      <c r="D220">
        <f>IFERROR(VLOOKUP($A220, CDS3Y_bbg!C$5:D$241,2), -1)</f>
        <v>-1</v>
      </c>
      <c r="E220">
        <f>IFERROR(VLOOKUP($A220, CDS3Y_bbg!D$5:E$241,2), -1)</f>
        <v>44895</v>
      </c>
      <c r="F220">
        <f>IFERROR(VLOOKUP($A220, CDS3Y_bbg!E$5:F$241,2), -1)</f>
        <v>29.213000000000001</v>
      </c>
      <c r="G220">
        <f>IFERROR(VLOOKUP($A220, CDS3Y_bbg!F$5:G$241,2), -1)</f>
        <v>40360</v>
      </c>
      <c r="H220">
        <f>IFERROR(VLOOKUP($A220, CDS3Y_bbg!G$5:H$241,2), -1)</f>
        <v>-1</v>
      </c>
      <c r="I220">
        <f>IFERROR(VLOOKUP($A220, CDS3Y_bbg!H$5:I$241,2), -1)</f>
        <v>44834</v>
      </c>
      <c r="J220">
        <f>IFERROR(VLOOKUP($A220, CDS3Y_bbg!I$5:J$241,2), -1)</f>
        <v>58.817999999999998</v>
      </c>
      <c r="K220">
        <f>IFERROR(VLOOKUP($A220, CDS3Y_bbg!J$5:K$241,2), -1)</f>
        <v>41819</v>
      </c>
      <c r="L220">
        <f>IFERROR(VLOOKUP($A220, CDS3Y_bbg!K$5:L$241,2), -1)</f>
        <v>-1</v>
      </c>
      <c r="M220">
        <f>IFERROR(VLOOKUP($A220, CDS3Y_bbg!L$5:M$241,2), -1)</f>
        <v>40469</v>
      </c>
      <c r="N220">
        <f>IFERROR(VLOOKUP($A220, CDS3Y_bbg!M$5:N$241,2), -1)</f>
        <v>-1</v>
      </c>
      <c r="O220">
        <f>IFERROR(VLOOKUP($A220, CDS3Y_bbg!N$5:O$241,2), -1)</f>
        <v>40289</v>
      </c>
      <c r="P220">
        <f>IFERROR(VLOOKUP($A220, CDS3Y_bbg!O$5:P$241,2), -1)</f>
        <v>-1</v>
      </c>
      <c r="Q220">
        <f>IFERROR(VLOOKUP($A220, CDS3Y_bbg!P$5:Q$241,2), -1)</f>
        <v>44377</v>
      </c>
      <c r="R220">
        <f>IFERROR(VLOOKUP($A220, CDS3Y_bbg!Q$5:R$241,2), -1)</f>
        <v>63.1</v>
      </c>
      <c r="S220">
        <f>IFERROR(VLOOKUP($A220, CDS3Y_bbg!R$5:S$241,2), -1)</f>
        <v>43337</v>
      </c>
      <c r="T220">
        <f>IFERROR(VLOOKUP($A220, CDS3Y_bbg!S$5:T$241,2), -1)</f>
        <v>37.682000000000002</v>
      </c>
      <c r="U220">
        <f>IFERROR(VLOOKUP($A220, CDS3Y_bbg!T$5:U$241,2), -1)</f>
        <v>42062</v>
      </c>
      <c r="V220">
        <f>IFERROR(VLOOKUP($A220, CDS3Y_bbg!U$5:V$241,2), -1)</f>
        <v>-1</v>
      </c>
      <c r="W220">
        <f>IFERROR(VLOOKUP($A220, CDS3Y_bbg!V$5:W$241,2), -1)</f>
        <v>42283</v>
      </c>
      <c r="X220">
        <f>IFERROR(VLOOKUP($A220, CDS3Y_bbg!W$5:X$241,2), -1)</f>
        <v>-1</v>
      </c>
      <c r="Y220">
        <f>IFERROR(VLOOKUP($A220, CDS3Y_bbg!X$5:Y$241,2), -1)</f>
        <v>44468</v>
      </c>
      <c r="Z220">
        <f>IFERROR(VLOOKUP($A220, CDS3Y_bbg!Y$5:Z$241,2), -1)</f>
        <v>230.084</v>
      </c>
      <c r="AA220">
        <f>IFERROR(VLOOKUP($A220, CDS3Y_bbg!Z$5:AA$241,2), -1)</f>
        <v>40481</v>
      </c>
      <c r="AB220">
        <f>IFERROR(VLOOKUP($A220, CDS3Y_bbg!AA$5:AB$241,2), -1)</f>
        <v>-1</v>
      </c>
      <c r="AC220">
        <f>IFERROR(VLOOKUP($A220, CDS3Y_bbg!AB$5:AC$241,2), -1)</f>
        <v>42676</v>
      </c>
      <c r="AD220">
        <f>IFERROR(VLOOKUP($A220, CDS3Y_bbg!AC$5:AD$241,2), -1)</f>
        <v>-1</v>
      </c>
      <c r="AE220">
        <f>IFERROR(VLOOKUP($A220, CDS3Y_bbg!AD$5:AE$241,2), -1)</f>
        <v>41149</v>
      </c>
      <c r="AF220">
        <f>IFERROR(VLOOKUP($A220, CDS3Y_bbg!AE$5:AF$241,2), -1)</f>
        <v>-1</v>
      </c>
      <c r="AG220">
        <f>IFERROR(VLOOKUP($A220, CDS3Y_bbg!AF$5:AG$241,2), -1)</f>
        <v>42004</v>
      </c>
      <c r="AH220">
        <f>IFERROR(VLOOKUP($A220, CDS3Y_bbg!AG$5:AH$241,2), -1)</f>
        <v>10.653</v>
      </c>
      <c r="AI220">
        <f>IFERROR(VLOOKUP($A220, CDS3Y_bbg!AH$5:AI$241,2), -1)</f>
        <v>-1</v>
      </c>
      <c r="AJ220">
        <f>IFERROR(VLOOKUP($A220, CDS3Y_bbg!AI$5:AJ$241,2), -1)</f>
        <v>-1</v>
      </c>
      <c r="AK220">
        <f>IFERROR(VLOOKUP($A220, CDS3Y_bbg!AJ$5:AK$241,2), -1)</f>
        <v>-1</v>
      </c>
      <c r="AL220">
        <f>IFERROR(VLOOKUP($A220, CDS3Y_bbg!AK$5:AL$241,2), -1)</f>
        <v>-1</v>
      </c>
      <c r="AM220">
        <f>IFERROR(VLOOKUP($A220, CDS3Y_bbg!AL$5:AM$241,2), -1)</f>
        <v>-1</v>
      </c>
      <c r="AN220">
        <f>IFERROR(VLOOKUP($A220, CDS3Y_bbg!AM$5:AN$241,2), -1)</f>
        <v>-1</v>
      </c>
      <c r="AO220">
        <f>IFERROR(VLOOKUP($A220, CDS3Y_bbg!AN$5:AO$241,2), -1)</f>
        <v>43424</v>
      </c>
      <c r="AP220">
        <f>IFERROR(VLOOKUP($A220, CDS3Y_bbg!AO$5:AP$241,2), -1)</f>
        <v>7.6509999999999998</v>
      </c>
      <c r="AQ220">
        <f>IFERROR(VLOOKUP($A220, CDS3Y_bbg!AP$5:AQ$241,2), -1)</f>
        <v>44625</v>
      </c>
      <c r="AR220">
        <f>IFERROR(VLOOKUP($A220, CDS3Y_bbg!AQ$5:AR$241,2), -1)</f>
        <v>9.6280000000000001</v>
      </c>
      <c r="AS220">
        <f>IFERROR(VLOOKUP($A220, CDS3Y_bbg!AR$5:AS$241,2), -1)</f>
        <v>44626</v>
      </c>
      <c r="AT220">
        <f>IFERROR(VLOOKUP($A220, CDS3Y_bbg!AS$5:AT$241,2), -1)</f>
        <v>5.7960000000000003</v>
      </c>
      <c r="AU220">
        <f>IFERROR(VLOOKUP($A220, CDS3Y_bbg!AT$5:AU$241,2), -1)</f>
        <v>-1</v>
      </c>
      <c r="AV220">
        <f>IFERROR(VLOOKUP($A220, CDS3Y_bbg!AU$5:AV$241,2), -1)</f>
        <v>-1</v>
      </c>
      <c r="AW220">
        <f>IFERROR(VLOOKUP($A220, CDS3Y_bbg!AV$5:AW$241,2), -1)</f>
        <v>41863</v>
      </c>
      <c r="AX220">
        <f>IFERROR(VLOOKUP($A220, CDS3Y_bbg!AW$5:AX$241,2), -1)</f>
        <v>-1</v>
      </c>
      <c r="AY220">
        <f>IFERROR(VLOOKUP($A220, CDS3Y_bbg!AX$5:AY$241,2), -1)</f>
        <v>43402</v>
      </c>
      <c r="AZ220">
        <f>IFERROR(VLOOKUP($A220, CDS3Y_bbg!AY$5:AZ$241,2), -1)</f>
        <v>71.643000000000001</v>
      </c>
      <c r="BA220">
        <f>IFERROR(VLOOKUP($A220, CDS3Y_bbg!AZ$5:BA$241,2), -1)</f>
        <v>-1</v>
      </c>
      <c r="BB220">
        <f>IFERROR(VLOOKUP($A220, CDS3Y_bbg!BA$5:BB$241,2), -1)</f>
        <v>-1</v>
      </c>
      <c r="BC220">
        <f>IFERROR(VLOOKUP($A220, CDS3Y_bbg!BB$5:BC$241,2), -1)</f>
        <v>41722</v>
      </c>
      <c r="BD220">
        <f>IFERROR(VLOOKUP($A220, CDS3Y_bbg!BC$5:BD$241,2), -1)</f>
        <v>-1</v>
      </c>
      <c r="BE220">
        <f>IFERROR(VLOOKUP($A220, CDS3Y_bbg!BD$5:BE$241,2), -1)</f>
        <v>-1</v>
      </c>
      <c r="BF220">
        <f>IFERROR(VLOOKUP($A220, CDS3Y_bbg!BE$5:BF$241,2), -1)</f>
        <v>-1</v>
      </c>
      <c r="BG220">
        <f>IFERROR(VLOOKUP($A220, CDS3Y_bbg!BF$5:BG$241,2), -1)</f>
        <v>-1</v>
      </c>
      <c r="BH220">
        <f>IFERROR(VLOOKUP($A220, CDS3Y_bbg!BG$5:BH$241,2), -1)</f>
        <v>-1</v>
      </c>
      <c r="BI220">
        <f>IFERROR(VLOOKUP($A220, CDS3Y_bbg!BH$5:BI$241,2), -1)</f>
        <v>43424</v>
      </c>
      <c r="BJ220">
        <f>IFERROR(VLOOKUP($A220, CDS3Y_bbg!BI$5:BJ$241,2), -1)</f>
        <v>41.924999999999997</v>
      </c>
      <c r="BK220">
        <f>IFERROR(VLOOKUP($A220, CDS3Y_bbg!BJ$5:BK$241,2), -1)</f>
        <v>-1</v>
      </c>
      <c r="BL220">
        <f>IFERROR(VLOOKUP($A220, CDS3Y_bbg!BK$5:BL$241,2), -1)</f>
        <v>-1</v>
      </c>
      <c r="BM220">
        <f>IFERROR(VLOOKUP($A220, CDS3Y_bbg!BL$5:BM$241,2), -1)</f>
        <v>43424</v>
      </c>
      <c r="BN220">
        <f>IFERROR(VLOOKUP($A220, CDS3Y_bbg!BM$5:BN$241,2), -1)</f>
        <v>25.574000000000002</v>
      </c>
      <c r="BO220">
        <f>IFERROR(VLOOKUP($A220, CDS3Y_bbg!BN$5:BO$241,2), -1)</f>
        <v>43426</v>
      </c>
      <c r="BP220">
        <f>IFERROR(VLOOKUP($A220, CDS3Y_bbg!BO$5:BP$241,2), -1)</f>
        <v>6.9429999999999996</v>
      </c>
      <c r="BQ220">
        <f>IFERROR(VLOOKUP($A220, CDS3Y_bbg!BP$5:BQ$241,2), -1)</f>
        <v>-1</v>
      </c>
      <c r="BR220">
        <f>IFERROR(VLOOKUP($A220, CDS3Y_bbg!BQ$5:BR$241,2), -1)</f>
        <v>-1</v>
      </c>
      <c r="BS220">
        <f>IFERROR(VLOOKUP($A220, CDS3Y_bbg!BR$5:BS$241,2), -1)</f>
        <v>43426</v>
      </c>
      <c r="BT220">
        <f>IFERROR(VLOOKUP($A220, CDS3Y_bbg!BS$5:BT$241,2), -1)</f>
        <v>9.2989999999999995</v>
      </c>
      <c r="BU220">
        <f>IFERROR(VLOOKUP($A220, CDS3Y_bbg!BT$5:BU$241,2), -1)</f>
        <v>-1</v>
      </c>
      <c r="BV220">
        <f>IFERROR(VLOOKUP($A220, CDS3Y_bbg!BU$5:BV$241,2), -1)</f>
        <v>-1</v>
      </c>
      <c r="BW220">
        <f>IFERROR(VLOOKUP($A220, CDS3Y_bbg!BV$5:BW$241,2), -1)</f>
        <v>41915</v>
      </c>
      <c r="BX220">
        <f>IFERROR(VLOOKUP($A220, CDS3Y_bbg!BW$5:BX$241,2), -1)</f>
        <v>-1</v>
      </c>
      <c r="BY220">
        <f>IFERROR(VLOOKUP($A220, CDS3Y_bbg!BX$5:BY$241,2), -1)</f>
        <v>-1</v>
      </c>
      <c r="BZ220">
        <f>IFERROR(VLOOKUP($A220, CDS3Y_bbg!BY$5:BZ$241,2), -1)</f>
        <v>-1</v>
      </c>
      <c r="CA220">
        <f>IFERROR(VLOOKUP($A220, CDS3Y_bbg!BZ$5:CA$241,2), -1)</f>
        <v>41911</v>
      </c>
      <c r="CB220">
        <f>IFERROR(VLOOKUP($A220, CDS3Y_bbg!CA$5:CB$241,2), -1)</f>
        <v>-1</v>
      </c>
      <c r="CC220">
        <f>IFERROR(VLOOKUP($A220, CDS3Y_bbg!CB$5:CC$241,2), -1)</f>
        <v>41912</v>
      </c>
      <c r="CD220">
        <f>IFERROR(VLOOKUP($A220, CDS3Y_bbg!CC$5:CD$241,2), -1)</f>
        <v>-1</v>
      </c>
      <c r="CE220">
        <f>IFERROR(VLOOKUP($A220, CDS3Y_bbg!CD$5:CE$241,2), -1)</f>
        <v>43332</v>
      </c>
      <c r="CF220">
        <f>IFERROR(VLOOKUP($A220, CDS3Y_bbg!CE$5:CF$241,2), -1)</f>
        <v>17.651</v>
      </c>
      <c r="CG220">
        <f>IFERROR(VLOOKUP($A220, CDS3Y_bbg!CF$5:CG$241,2), -1)</f>
        <v>41893</v>
      </c>
      <c r="CH220">
        <f>IFERROR(VLOOKUP($A220, CDS3Y_bbg!CG$5:CH$241,2), -1)</f>
        <v>-1</v>
      </c>
      <c r="CI220">
        <f>IFERROR(VLOOKUP($A220, CDS3Y_bbg!CH$5:CI$241,2), -1)</f>
        <v>-1</v>
      </c>
      <c r="CJ220">
        <f>IFERROR(VLOOKUP($A220, CDS3Y_bbg!CI$5:CJ$241,2), -1)</f>
        <v>-1</v>
      </c>
      <c r="CK220">
        <f>IFERROR(VLOOKUP($A220, CDS3Y_bbg!CJ$5:CK$241,2), -1)</f>
        <v>41844</v>
      </c>
      <c r="CL220">
        <f>IFERROR(VLOOKUP($A220, CDS3Y_bbg!CK$5:CL$241,2), -1)</f>
        <v>-1</v>
      </c>
      <c r="CM220">
        <f>IFERROR(VLOOKUP($A220, CDS3Y_bbg!CL$5:CM$241,2), -1)</f>
        <v>-1</v>
      </c>
      <c r="CN220">
        <f>IFERROR(VLOOKUP($A220, CDS3Y_bbg!CM$5:CN$241,2), -1)</f>
        <v>-1</v>
      </c>
    </row>
    <row r="221" spans="1:92" x14ac:dyDescent="0.25">
      <c r="A221" s="1">
        <v>43220</v>
      </c>
      <c r="B221">
        <f>IFERROR(VLOOKUP($A221, CDS3Y_bbg!A$5:B$241,2), -1)</f>
        <v>108.82599999999999</v>
      </c>
      <c r="C221">
        <f>IFERROR(VLOOKUP($A221, CDS3Y_bbg!B$5:C$241,2), -1)</f>
        <v>41831</v>
      </c>
      <c r="D221">
        <f>IFERROR(VLOOKUP($A221, CDS3Y_bbg!C$5:D$241,2), -1)</f>
        <v>-1</v>
      </c>
      <c r="E221">
        <f>IFERROR(VLOOKUP($A221, CDS3Y_bbg!D$5:E$241,2), -1)</f>
        <v>44895</v>
      </c>
      <c r="F221">
        <f>IFERROR(VLOOKUP($A221, CDS3Y_bbg!E$5:F$241,2), -1)</f>
        <v>27.852</v>
      </c>
      <c r="G221">
        <f>IFERROR(VLOOKUP($A221, CDS3Y_bbg!F$5:G$241,2), -1)</f>
        <v>40360</v>
      </c>
      <c r="H221">
        <f>IFERROR(VLOOKUP($A221, CDS3Y_bbg!G$5:H$241,2), -1)</f>
        <v>-1</v>
      </c>
      <c r="I221">
        <f>IFERROR(VLOOKUP($A221, CDS3Y_bbg!H$5:I$241,2), -1)</f>
        <v>44834</v>
      </c>
      <c r="J221">
        <f>IFERROR(VLOOKUP($A221, CDS3Y_bbg!I$5:J$241,2), -1)</f>
        <v>59.085000000000001</v>
      </c>
      <c r="K221">
        <f>IFERROR(VLOOKUP($A221, CDS3Y_bbg!J$5:K$241,2), -1)</f>
        <v>41819</v>
      </c>
      <c r="L221">
        <f>IFERROR(VLOOKUP($A221, CDS3Y_bbg!K$5:L$241,2), -1)</f>
        <v>-1</v>
      </c>
      <c r="M221">
        <f>IFERROR(VLOOKUP($A221, CDS3Y_bbg!L$5:M$241,2), -1)</f>
        <v>40469</v>
      </c>
      <c r="N221">
        <f>IFERROR(VLOOKUP($A221, CDS3Y_bbg!M$5:N$241,2), -1)</f>
        <v>-1</v>
      </c>
      <c r="O221">
        <f>IFERROR(VLOOKUP($A221, CDS3Y_bbg!N$5:O$241,2), -1)</f>
        <v>40289</v>
      </c>
      <c r="P221">
        <f>IFERROR(VLOOKUP($A221, CDS3Y_bbg!O$5:P$241,2), -1)</f>
        <v>-1</v>
      </c>
      <c r="Q221">
        <f>IFERROR(VLOOKUP($A221, CDS3Y_bbg!P$5:Q$241,2), -1)</f>
        <v>44377</v>
      </c>
      <c r="R221">
        <f>IFERROR(VLOOKUP($A221, CDS3Y_bbg!Q$5:R$241,2), -1)</f>
        <v>66.459999999999994</v>
      </c>
      <c r="S221">
        <f>IFERROR(VLOOKUP($A221, CDS3Y_bbg!R$5:S$241,2), -1)</f>
        <v>43337</v>
      </c>
      <c r="T221">
        <f>IFERROR(VLOOKUP($A221, CDS3Y_bbg!S$5:T$241,2), -1)</f>
        <v>-1</v>
      </c>
      <c r="U221">
        <f>IFERROR(VLOOKUP($A221, CDS3Y_bbg!T$5:U$241,2), -1)</f>
        <v>42062</v>
      </c>
      <c r="V221">
        <f>IFERROR(VLOOKUP($A221, CDS3Y_bbg!U$5:V$241,2), -1)</f>
        <v>-1</v>
      </c>
      <c r="W221">
        <f>IFERROR(VLOOKUP($A221, CDS3Y_bbg!V$5:W$241,2), -1)</f>
        <v>42283</v>
      </c>
      <c r="X221">
        <f>IFERROR(VLOOKUP($A221, CDS3Y_bbg!W$5:X$241,2), -1)</f>
        <v>-1</v>
      </c>
      <c r="Y221">
        <f>IFERROR(VLOOKUP($A221, CDS3Y_bbg!X$5:Y$241,2), -1)</f>
        <v>44468</v>
      </c>
      <c r="Z221">
        <f>IFERROR(VLOOKUP($A221, CDS3Y_bbg!Y$5:Z$241,2), -1)</f>
        <v>230.084</v>
      </c>
      <c r="AA221">
        <f>IFERROR(VLOOKUP($A221, CDS3Y_bbg!Z$5:AA$241,2), -1)</f>
        <v>40481</v>
      </c>
      <c r="AB221">
        <f>IFERROR(VLOOKUP($A221, CDS3Y_bbg!AA$5:AB$241,2), -1)</f>
        <v>-1</v>
      </c>
      <c r="AC221">
        <f>IFERROR(VLOOKUP($A221, CDS3Y_bbg!AB$5:AC$241,2), -1)</f>
        <v>42676</v>
      </c>
      <c r="AD221">
        <f>IFERROR(VLOOKUP($A221, CDS3Y_bbg!AC$5:AD$241,2), -1)</f>
        <v>-1</v>
      </c>
      <c r="AE221">
        <f>IFERROR(VLOOKUP($A221, CDS3Y_bbg!AD$5:AE$241,2), -1)</f>
        <v>41149</v>
      </c>
      <c r="AF221">
        <f>IFERROR(VLOOKUP($A221, CDS3Y_bbg!AE$5:AF$241,2), -1)</f>
        <v>-1</v>
      </c>
      <c r="AG221">
        <f>IFERROR(VLOOKUP($A221, CDS3Y_bbg!AF$5:AG$241,2), -1)</f>
        <v>42004</v>
      </c>
      <c r="AH221">
        <f>IFERROR(VLOOKUP($A221, CDS3Y_bbg!AG$5:AH$241,2), -1)</f>
        <v>10.653</v>
      </c>
      <c r="AI221">
        <f>IFERROR(VLOOKUP($A221, CDS3Y_bbg!AH$5:AI$241,2), -1)</f>
        <v>-1</v>
      </c>
      <c r="AJ221">
        <f>IFERROR(VLOOKUP($A221, CDS3Y_bbg!AI$5:AJ$241,2), -1)</f>
        <v>-1</v>
      </c>
      <c r="AK221">
        <f>IFERROR(VLOOKUP($A221, CDS3Y_bbg!AJ$5:AK$241,2), -1)</f>
        <v>-1</v>
      </c>
      <c r="AL221">
        <f>IFERROR(VLOOKUP($A221, CDS3Y_bbg!AK$5:AL$241,2), -1)</f>
        <v>-1</v>
      </c>
      <c r="AM221">
        <f>IFERROR(VLOOKUP($A221, CDS3Y_bbg!AL$5:AM$241,2), -1)</f>
        <v>-1</v>
      </c>
      <c r="AN221">
        <f>IFERROR(VLOOKUP($A221, CDS3Y_bbg!AM$5:AN$241,2), -1)</f>
        <v>-1</v>
      </c>
      <c r="AO221">
        <f>IFERROR(VLOOKUP($A221, CDS3Y_bbg!AN$5:AO$241,2), -1)</f>
        <v>43424</v>
      </c>
      <c r="AP221">
        <f>IFERROR(VLOOKUP($A221, CDS3Y_bbg!AO$5:AP$241,2), -1)</f>
        <v>-1</v>
      </c>
      <c r="AQ221">
        <f>IFERROR(VLOOKUP($A221, CDS3Y_bbg!AP$5:AQ$241,2), -1)</f>
        <v>44625</v>
      </c>
      <c r="AR221">
        <f>IFERROR(VLOOKUP($A221, CDS3Y_bbg!AQ$5:AR$241,2), -1)</f>
        <v>9.6280000000000001</v>
      </c>
      <c r="AS221">
        <f>IFERROR(VLOOKUP($A221, CDS3Y_bbg!AR$5:AS$241,2), -1)</f>
        <v>44626</v>
      </c>
      <c r="AT221">
        <f>IFERROR(VLOOKUP($A221, CDS3Y_bbg!AS$5:AT$241,2), -1)</f>
        <v>5.7960000000000003</v>
      </c>
      <c r="AU221">
        <f>IFERROR(VLOOKUP($A221, CDS3Y_bbg!AT$5:AU$241,2), -1)</f>
        <v>-1</v>
      </c>
      <c r="AV221">
        <f>IFERROR(VLOOKUP($A221, CDS3Y_bbg!AU$5:AV$241,2), -1)</f>
        <v>-1</v>
      </c>
      <c r="AW221">
        <f>IFERROR(VLOOKUP($A221, CDS3Y_bbg!AV$5:AW$241,2), -1)</f>
        <v>41863</v>
      </c>
      <c r="AX221">
        <f>IFERROR(VLOOKUP($A221, CDS3Y_bbg!AW$5:AX$241,2), -1)</f>
        <v>-1</v>
      </c>
      <c r="AY221">
        <f>IFERROR(VLOOKUP($A221, CDS3Y_bbg!AX$5:AY$241,2), -1)</f>
        <v>43402</v>
      </c>
      <c r="AZ221">
        <f>IFERROR(VLOOKUP($A221, CDS3Y_bbg!AY$5:AZ$241,2), -1)</f>
        <v>71.643000000000001</v>
      </c>
      <c r="BA221">
        <f>IFERROR(VLOOKUP($A221, CDS3Y_bbg!AZ$5:BA$241,2), -1)</f>
        <v>-1</v>
      </c>
      <c r="BB221">
        <f>IFERROR(VLOOKUP($A221, CDS3Y_bbg!BA$5:BB$241,2), -1)</f>
        <v>-1</v>
      </c>
      <c r="BC221">
        <f>IFERROR(VLOOKUP($A221, CDS3Y_bbg!BB$5:BC$241,2), -1)</f>
        <v>41722</v>
      </c>
      <c r="BD221">
        <f>IFERROR(VLOOKUP($A221, CDS3Y_bbg!BC$5:BD$241,2), -1)</f>
        <v>-1</v>
      </c>
      <c r="BE221">
        <f>IFERROR(VLOOKUP($A221, CDS3Y_bbg!BD$5:BE$241,2), -1)</f>
        <v>-1</v>
      </c>
      <c r="BF221">
        <f>IFERROR(VLOOKUP($A221, CDS3Y_bbg!BE$5:BF$241,2), -1)</f>
        <v>-1</v>
      </c>
      <c r="BG221">
        <f>IFERROR(VLOOKUP($A221, CDS3Y_bbg!BF$5:BG$241,2), -1)</f>
        <v>-1</v>
      </c>
      <c r="BH221">
        <f>IFERROR(VLOOKUP($A221, CDS3Y_bbg!BG$5:BH$241,2), -1)</f>
        <v>-1</v>
      </c>
      <c r="BI221">
        <f>IFERROR(VLOOKUP($A221, CDS3Y_bbg!BH$5:BI$241,2), -1)</f>
        <v>43424</v>
      </c>
      <c r="BJ221">
        <f>IFERROR(VLOOKUP($A221, CDS3Y_bbg!BI$5:BJ$241,2), -1)</f>
        <v>-1</v>
      </c>
      <c r="BK221">
        <f>IFERROR(VLOOKUP($A221, CDS3Y_bbg!BJ$5:BK$241,2), -1)</f>
        <v>-1</v>
      </c>
      <c r="BL221">
        <f>IFERROR(VLOOKUP($A221, CDS3Y_bbg!BK$5:BL$241,2), -1)</f>
        <v>-1</v>
      </c>
      <c r="BM221">
        <f>IFERROR(VLOOKUP($A221, CDS3Y_bbg!BL$5:BM$241,2), -1)</f>
        <v>43424</v>
      </c>
      <c r="BN221">
        <f>IFERROR(VLOOKUP($A221, CDS3Y_bbg!BM$5:BN$241,2), -1)</f>
        <v>-1</v>
      </c>
      <c r="BO221">
        <f>IFERROR(VLOOKUP($A221, CDS3Y_bbg!BN$5:BO$241,2), -1)</f>
        <v>43426</v>
      </c>
      <c r="BP221">
        <f>IFERROR(VLOOKUP($A221, CDS3Y_bbg!BO$5:BP$241,2), -1)</f>
        <v>-1</v>
      </c>
      <c r="BQ221">
        <f>IFERROR(VLOOKUP($A221, CDS3Y_bbg!BP$5:BQ$241,2), -1)</f>
        <v>-1</v>
      </c>
      <c r="BR221">
        <f>IFERROR(VLOOKUP($A221, CDS3Y_bbg!BQ$5:BR$241,2), -1)</f>
        <v>-1</v>
      </c>
      <c r="BS221">
        <f>IFERROR(VLOOKUP($A221, CDS3Y_bbg!BR$5:BS$241,2), -1)</f>
        <v>43426</v>
      </c>
      <c r="BT221">
        <f>IFERROR(VLOOKUP($A221, CDS3Y_bbg!BS$5:BT$241,2), -1)</f>
        <v>-1</v>
      </c>
      <c r="BU221">
        <f>IFERROR(VLOOKUP($A221, CDS3Y_bbg!BT$5:BU$241,2), -1)</f>
        <v>-1</v>
      </c>
      <c r="BV221">
        <f>IFERROR(VLOOKUP($A221, CDS3Y_bbg!BU$5:BV$241,2), -1)</f>
        <v>-1</v>
      </c>
      <c r="BW221">
        <f>IFERROR(VLOOKUP($A221, CDS3Y_bbg!BV$5:BW$241,2), -1)</f>
        <v>41915</v>
      </c>
      <c r="BX221">
        <f>IFERROR(VLOOKUP($A221, CDS3Y_bbg!BW$5:BX$241,2), -1)</f>
        <v>-1</v>
      </c>
      <c r="BY221">
        <f>IFERROR(VLOOKUP($A221, CDS3Y_bbg!BX$5:BY$241,2), -1)</f>
        <v>-1</v>
      </c>
      <c r="BZ221">
        <f>IFERROR(VLOOKUP($A221, CDS3Y_bbg!BY$5:BZ$241,2), -1)</f>
        <v>-1</v>
      </c>
      <c r="CA221">
        <f>IFERROR(VLOOKUP($A221, CDS3Y_bbg!BZ$5:CA$241,2), -1)</f>
        <v>41911</v>
      </c>
      <c r="CB221">
        <f>IFERROR(VLOOKUP($A221, CDS3Y_bbg!CA$5:CB$241,2), -1)</f>
        <v>-1</v>
      </c>
      <c r="CC221">
        <f>IFERROR(VLOOKUP($A221, CDS3Y_bbg!CB$5:CC$241,2), -1)</f>
        <v>41912</v>
      </c>
      <c r="CD221">
        <f>IFERROR(VLOOKUP($A221, CDS3Y_bbg!CC$5:CD$241,2), -1)</f>
        <v>-1</v>
      </c>
      <c r="CE221">
        <f>IFERROR(VLOOKUP($A221, CDS3Y_bbg!CD$5:CE$241,2), -1)</f>
        <v>43332</v>
      </c>
      <c r="CF221">
        <f>IFERROR(VLOOKUP($A221, CDS3Y_bbg!CE$5:CF$241,2), -1)</f>
        <v>17.651</v>
      </c>
      <c r="CG221">
        <f>IFERROR(VLOOKUP($A221, CDS3Y_bbg!CF$5:CG$241,2), -1)</f>
        <v>41893</v>
      </c>
      <c r="CH221">
        <f>IFERROR(VLOOKUP($A221, CDS3Y_bbg!CG$5:CH$241,2), -1)</f>
        <v>-1</v>
      </c>
      <c r="CI221">
        <f>IFERROR(VLOOKUP($A221, CDS3Y_bbg!CH$5:CI$241,2), -1)</f>
        <v>-1</v>
      </c>
      <c r="CJ221">
        <f>IFERROR(VLOOKUP($A221, CDS3Y_bbg!CI$5:CJ$241,2), -1)</f>
        <v>-1</v>
      </c>
      <c r="CK221">
        <f>IFERROR(VLOOKUP($A221, CDS3Y_bbg!CJ$5:CK$241,2), -1)</f>
        <v>41844</v>
      </c>
      <c r="CL221">
        <f>IFERROR(VLOOKUP($A221, CDS3Y_bbg!CK$5:CL$241,2), -1)</f>
        <v>-1</v>
      </c>
      <c r="CM221">
        <f>IFERROR(VLOOKUP($A221, CDS3Y_bbg!CL$5:CM$241,2), -1)</f>
        <v>-1</v>
      </c>
      <c r="CN221">
        <f>IFERROR(VLOOKUP($A221, CDS3Y_bbg!CM$5:CN$241,2), -1)</f>
        <v>-1</v>
      </c>
    </row>
    <row r="222" spans="1:92" x14ac:dyDescent="0.25">
      <c r="A222" s="1">
        <v>43251</v>
      </c>
      <c r="B222">
        <f>IFERROR(VLOOKUP($A222, CDS3Y_bbg!A$5:B$241,2), -1)</f>
        <v>154.23099999999999</v>
      </c>
      <c r="C222">
        <f>IFERROR(VLOOKUP($A222, CDS3Y_bbg!B$5:C$241,2), -1)</f>
        <v>41831</v>
      </c>
      <c r="D222">
        <f>IFERROR(VLOOKUP($A222, CDS3Y_bbg!C$5:D$241,2), -1)</f>
        <v>-1</v>
      </c>
      <c r="E222">
        <f>IFERROR(VLOOKUP($A222, CDS3Y_bbg!D$5:E$241,2), -1)</f>
        <v>44895</v>
      </c>
      <c r="F222">
        <f>IFERROR(VLOOKUP($A222, CDS3Y_bbg!E$5:F$241,2), -1)</f>
        <v>37.49</v>
      </c>
      <c r="G222">
        <f>IFERROR(VLOOKUP($A222, CDS3Y_bbg!F$5:G$241,2), -1)</f>
        <v>40360</v>
      </c>
      <c r="H222">
        <f>IFERROR(VLOOKUP($A222, CDS3Y_bbg!G$5:H$241,2), -1)</f>
        <v>-1</v>
      </c>
      <c r="I222">
        <f>IFERROR(VLOOKUP($A222, CDS3Y_bbg!H$5:I$241,2), -1)</f>
        <v>44834</v>
      </c>
      <c r="J222">
        <f>IFERROR(VLOOKUP($A222, CDS3Y_bbg!I$5:J$241,2), -1)</f>
        <v>75.897000000000006</v>
      </c>
      <c r="K222">
        <f>IFERROR(VLOOKUP($A222, CDS3Y_bbg!J$5:K$241,2), -1)</f>
        <v>41819</v>
      </c>
      <c r="L222">
        <f>IFERROR(VLOOKUP($A222, CDS3Y_bbg!K$5:L$241,2), -1)</f>
        <v>-1</v>
      </c>
      <c r="M222">
        <f>IFERROR(VLOOKUP($A222, CDS3Y_bbg!L$5:M$241,2), -1)</f>
        <v>40469</v>
      </c>
      <c r="N222">
        <f>IFERROR(VLOOKUP($A222, CDS3Y_bbg!M$5:N$241,2), -1)</f>
        <v>-1</v>
      </c>
      <c r="O222">
        <f>IFERROR(VLOOKUP($A222, CDS3Y_bbg!N$5:O$241,2), -1)</f>
        <v>40289</v>
      </c>
      <c r="P222">
        <f>IFERROR(VLOOKUP($A222, CDS3Y_bbg!O$5:P$241,2), -1)</f>
        <v>-1</v>
      </c>
      <c r="Q222">
        <f>IFERROR(VLOOKUP($A222, CDS3Y_bbg!P$5:Q$241,2), -1)</f>
        <v>44377</v>
      </c>
      <c r="R222">
        <f>IFERROR(VLOOKUP($A222, CDS3Y_bbg!Q$5:R$241,2), -1)</f>
        <v>84.126000000000005</v>
      </c>
      <c r="S222">
        <f>IFERROR(VLOOKUP($A222, CDS3Y_bbg!R$5:S$241,2), -1)</f>
        <v>43337</v>
      </c>
      <c r="T222">
        <f>IFERROR(VLOOKUP($A222, CDS3Y_bbg!S$5:T$241,2), -1)</f>
        <v>-1</v>
      </c>
      <c r="U222">
        <f>IFERROR(VLOOKUP($A222, CDS3Y_bbg!T$5:U$241,2), -1)</f>
        <v>42062</v>
      </c>
      <c r="V222">
        <f>IFERROR(VLOOKUP($A222, CDS3Y_bbg!U$5:V$241,2), -1)</f>
        <v>-1</v>
      </c>
      <c r="W222">
        <f>IFERROR(VLOOKUP($A222, CDS3Y_bbg!V$5:W$241,2), -1)</f>
        <v>42283</v>
      </c>
      <c r="X222">
        <f>IFERROR(VLOOKUP($A222, CDS3Y_bbg!W$5:X$241,2), -1)</f>
        <v>-1</v>
      </c>
      <c r="Y222">
        <f>IFERROR(VLOOKUP($A222, CDS3Y_bbg!X$5:Y$241,2), -1)</f>
        <v>44468</v>
      </c>
      <c r="Z222">
        <f>IFERROR(VLOOKUP($A222, CDS3Y_bbg!Y$5:Z$241,2), -1)</f>
        <v>230.084</v>
      </c>
      <c r="AA222">
        <f>IFERROR(VLOOKUP($A222, CDS3Y_bbg!Z$5:AA$241,2), -1)</f>
        <v>40481</v>
      </c>
      <c r="AB222">
        <f>IFERROR(VLOOKUP($A222, CDS3Y_bbg!AA$5:AB$241,2), -1)</f>
        <v>-1</v>
      </c>
      <c r="AC222">
        <f>IFERROR(VLOOKUP($A222, CDS3Y_bbg!AB$5:AC$241,2), -1)</f>
        <v>42676</v>
      </c>
      <c r="AD222">
        <f>IFERROR(VLOOKUP($A222, CDS3Y_bbg!AC$5:AD$241,2), -1)</f>
        <v>-1</v>
      </c>
      <c r="AE222">
        <f>IFERROR(VLOOKUP($A222, CDS3Y_bbg!AD$5:AE$241,2), -1)</f>
        <v>41149</v>
      </c>
      <c r="AF222">
        <f>IFERROR(VLOOKUP($A222, CDS3Y_bbg!AE$5:AF$241,2), -1)</f>
        <v>-1</v>
      </c>
      <c r="AG222">
        <f>IFERROR(VLOOKUP($A222, CDS3Y_bbg!AF$5:AG$241,2), -1)</f>
        <v>42004</v>
      </c>
      <c r="AH222">
        <f>IFERROR(VLOOKUP($A222, CDS3Y_bbg!AG$5:AH$241,2), -1)</f>
        <v>10.653</v>
      </c>
      <c r="AI222">
        <f>IFERROR(VLOOKUP($A222, CDS3Y_bbg!AH$5:AI$241,2), -1)</f>
        <v>-1</v>
      </c>
      <c r="AJ222">
        <f>IFERROR(VLOOKUP($A222, CDS3Y_bbg!AI$5:AJ$241,2), -1)</f>
        <v>-1</v>
      </c>
      <c r="AK222">
        <f>IFERROR(VLOOKUP($A222, CDS3Y_bbg!AJ$5:AK$241,2), -1)</f>
        <v>-1</v>
      </c>
      <c r="AL222">
        <f>IFERROR(VLOOKUP($A222, CDS3Y_bbg!AK$5:AL$241,2), -1)</f>
        <v>-1</v>
      </c>
      <c r="AM222">
        <f>IFERROR(VLOOKUP($A222, CDS3Y_bbg!AL$5:AM$241,2), -1)</f>
        <v>-1</v>
      </c>
      <c r="AN222">
        <f>IFERROR(VLOOKUP($A222, CDS3Y_bbg!AM$5:AN$241,2), -1)</f>
        <v>-1</v>
      </c>
      <c r="AO222">
        <f>IFERROR(VLOOKUP($A222, CDS3Y_bbg!AN$5:AO$241,2), -1)</f>
        <v>43424</v>
      </c>
      <c r="AP222">
        <f>IFERROR(VLOOKUP($A222, CDS3Y_bbg!AO$5:AP$241,2), -1)</f>
        <v>-1</v>
      </c>
      <c r="AQ222">
        <f>IFERROR(VLOOKUP($A222, CDS3Y_bbg!AP$5:AQ$241,2), -1)</f>
        <v>44625</v>
      </c>
      <c r="AR222">
        <f>IFERROR(VLOOKUP($A222, CDS3Y_bbg!AQ$5:AR$241,2), -1)</f>
        <v>9.6280000000000001</v>
      </c>
      <c r="AS222">
        <f>IFERROR(VLOOKUP($A222, CDS3Y_bbg!AR$5:AS$241,2), -1)</f>
        <v>44626</v>
      </c>
      <c r="AT222">
        <f>IFERROR(VLOOKUP($A222, CDS3Y_bbg!AS$5:AT$241,2), -1)</f>
        <v>5.7960000000000003</v>
      </c>
      <c r="AU222">
        <f>IFERROR(VLOOKUP($A222, CDS3Y_bbg!AT$5:AU$241,2), -1)</f>
        <v>-1</v>
      </c>
      <c r="AV222">
        <f>IFERROR(VLOOKUP($A222, CDS3Y_bbg!AU$5:AV$241,2), -1)</f>
        <v>-1</v>
      </c>
      <c r="AW222">
        <f>IFERROR(VLOOKUP($A222, CDS3Y_bbg!AV$5:AW$241,2), -1)</f>
        <v>41863</v>
      </c>
      <c r="AX222">
        <f>IFERROR(VLOOKUP($A222, CDS3Y_bbg!AW$5:AX$241,2), -1)</f>
        <v>-1</v>
      </c>
      <c r="AY222">
        <f>IFERROR(VLOOKUP($A222, CDS3Y_bbg!AX$5:AY$241,2), -1)</f>
        <v>43402</v>
      </c>
      <c r="AZ222">
        <f>IFERROR(VLOOKUP($A222, CDS3Y_bbg!AY$5:AZ$241,2), -1)</f>
        <v>-1</v>
      </c>
      <c r="BA222">
        <f>IFERROR(VLOOKUP($A222, CDS3Y_bbg!AZ$5:BA$241,2), -1)</f>
        <v>-1</v>
      </c>
      <c r="BB222">
        <f>IFERROR(VLOOKUP($A222, CDS3Y_bbg!BA$5:BB$241,2), -1)</f>
        <v>-1</v>
      </c>
      <c r="BC222">
        <f>IFERROR(VLOOKUP($A222, CDS3Y_bbg!BB$5:BC$241,2), -1)</f>
        <v>41722</v>
      </c>
      <c r="BD222">
        <f>IFERROR(VLOOKUP($A222, CDS3Y_bbg!BC$5:BD$241,2), -1)</f>
        <v>-1</v>
      </c>
      <c r="BE222">
        <f>IFERROR(VLOOKUP($A222, CDS3Y_bbg!BD$5:BE$241,2), -1)</f>
        <v>-1</v>
      </c>
      <c r="BF222">
        <f>IFERROR(VLOOKUP($A222, CDS3Y_bbg!BE$5:BF$241,2), -1)</f>
        <v>-1</v>
      </c>
      <c r="BG222">
        <f>IFERROR(VLOOKUP($A222, CDS3Y_bbg!BF$5:BG$241,2), -1)</f>
        <v>-1</v>
      </c>
      <c r="BH222">
        <f>IFERROR(VLOOKUP($A222, CDS3Y_bbg!BG$5:BH$241,2), -1)</f>
        <v>-1</v>
      </c>
      <c r="BI222">
        <f>IFERROR(VLOOKUP($A222, CDS3Y_bbg!BH$5:BI$241,2), -1)</f>
        <v>43424</v>
      </c>
      <c r="BJ222">
        <f>IFERROR(VLOOKUP($A222, CDS3Y_bbg!BI$5:BJ$241,2), -1)</f>
        <v>-1</v>
      </c>
      <c r="BK222">
        <f>IFERROR(VLOOKUP($A222, CDS3Y_bbg!BJ$5:BK$241,2), -1)</f>
        <v>-1</v>
      </c>
      <c r="BL222">
        <f>IFERROR(VLOOKUP($A222, CDS3Y_bbg!BK$5:BL$241,2), -1)</f>
        <v>-1</v>
      </c>
      <c r="BM222">
        <f>IFERROR(VLOOKUP($A222, CDS3Y_bbg!BL$5:BM$241,2), -1)</f>
        <v>43424</v>
      </c>
      <c r="BN222">
        <f>IFERROR(VLOOKUP($A222, CDS3Y_bbg!BM$5:BN$241,2), -1)</f>
        <v>-1</v>
      </c>
      <c r="BO222">
        <f>IFERROR(VLOOKUP($A222, CDS3Y_bbg!BN$5:BO$241,2), -1)</f>
        <v>43426</v>
      </c>
      <c r="BP222">
        <f>IFERROR(VLOOKUP($A222, CDS3Y_bbg!BO$5:BP$241,2), -1)</f>
        <v>-1</v>
      </c>
      <c r="BQ222">
        <f>IFERROR(VLOOKUP($A222, CDS3Y_bbg!BP$5:BQ$241,2), -1)</f>
        <v>-1</v>
      </c>
      <c r="BR222">
        <f>IFERROR(VLOOKUP($A222, CDS3Y_bbg!BQ$5:BR$241,2), -1)</f>
        <v>-1</v>
      </c>
      <c r="BS222">
        <f>IFERROR(VLOOKUP($A222, CDS3Y_bbg!BR$5:BS$241,2), -1)</f>
        <v>43426</v>
      </c>
      <c r="BT222">
        <f>IFERROR(VLOOKUP($A222, CDS3Y_bbg!BS$5:BT$241,2), -1)</f>
        <v>-1</v>
      </c>
      <c r="BU222">
        <f>IFERROR(VLOOKUP($A222, CDS3Y_bbg!BT$5:BU$241,2), -1)</f>
        <v>-1</v>
      </c>
      <c r="BV222">
        <f>IFERROR(VLOOKUP($A222, CDS3Y_bbg!BU$5:BV$241,2), -1)</f>
        <v>-1</v>
      </c>
      <c r="BW222">
        <f>IFERROR(VLOOKUP($A222, CDS3Y_bbg!BV$5:BW$241,2), -1)</f>
        <v>41915</v>
      </c>
      <c r="BX222">
        <f>IFERROR(VLOOKUP($A222, CDS3Y_bbg!BW$5:BX$241,2), -1)</f>
        <v>-1</v>
      </c>
      <c r="BY222">
        <f>IFERROR(VLOOKUP($A222, CDS3Y_bbg!BX$5:BY$241,2), -1)</f>
        <v>-1</v>
      </c>
      <c r="BZ222">
        <f>IFERROR(VLOOKUP($A222, CDS3Y_bbg!BY$5:BZ$241,2), -1)</f>
        <v>-1</v>
      </c>
      <c r="CA222">
        <f>IFERROR(VLOOKUP($A222, CDS3Y_bbg!BZ$5:CA$241,2), -1)</f>
        <v>41911</v>
      </c>
      <c r="CB222">
        <f>IFERROR(VLOOKUP($A222, CDS3Y_bbg!CA$5:CB$241,2), -1)</f>
        <v>-1</v>
      </c>
      <c r="CC222">
        <f>IFERROR(VLOOKUP($A222, CDS3Y_bbg!CB$5:CC$241,2), -1)</f>
        <v>41912</v>
      </c>
      <c r="CD222">
        <f>IFERROR(VLOOKUP($A222, CDS3Y_bbg!CC$5:CD$241,2), -1)</f>
        <v>-1</v>
      </c>
      <c r="CE222">
        <f>IFERROR(VLOOKUP($A222, CDS3Y_bbg!CD$5:CE$241,2), -1)</f>
        <v>43332</v>
      </c>
      <c r="CF222">
        <f>IFERROR(VLOOKUP($A222, CDS3Y_bbg!CE$5:CF$241,2), -1)</f>
        <v>-1</v>
      </c>
      <c r="CG222">
        <f>IFERROR(VLOOKUP($A222, CDS3Y_bbg!CF$5:CG$241,2), -1)</f>
        <v>41893</v>
      </c>
      <c r="CH222">
        <f>IFERROR(VLOOKUP($A222, CDS3Y_bbg!CG$5:CH$241,2), -1)</f>
        <v>-1</v>
      </c>
      <c r="CI222">
        <f>IFERROR(VLOOKUP($A222, CDS3Y_bbg!CH$5:CI$241,2), -1)</f>
        <v>-1</v>
      </c>
      <c r="CJ222">
        <f>IFERROR(VLOOKUP($A222, CDS3Y_bbg!CI$5:CJ$241,2), -1)</f>
        <v>-1</v>
      </c>
      <c r="CK222">
        <f>IFERROR(VLOOKUP($A222, CDS3Y_bbg!CJ$5:CK$241,2), -1)</f>
        <v>41844</v>
      </c>
      <c r="CL222">
        <f>IFERROR(VLOOKUP($A222, CDS3Y_bbg!CK$5:CL$241,2), -1)</f>
        <v>-1</v>
      </c>
      <c r="CM222">
        <f>IFERROR(VLOOKUP($A222, CDS3Y_bbg!CL$5:CM$241,2), -1)</f>
        <v>-1</v>
      </c>
      <c r="CN222">
        <f>IFERROR(VLOOKUP($A222, CDS3Y_bbg!CM$5:CN$241,2), -1)</f>
        <v>-1</v>
      </c>
    </row>
    <row r="223" spans="1:92" x14ac:dyDescent="0.25">
      <c r="A223" s="1">
        <v>43280</v>
      </c>
      <c r="B223">
        <f>IFERROR(VLOOKUP($A223, CDS3Y_bbg!A$5:B$241,2), -1)</f>
        <v>184.245</v>
      </c>
      <c r="C223">
        <f>IFERROR(VLOOKUP($A223, CDS3Y_bbg!B$5:C$241,2), -1)</f>
        <v>41831</v>
      </c>
      <c r="D223">
        <f>IFERROR(VLOOKUP($A223, CDS3Y_bbg!C$5:D$241,2), -1)</f>
        <v>-1</v>
      </c>
      <c r="E223">
        <f>IFERROR(VLOOKUP($A223, CDS3Y_bbg!D$5:E$241,2), -1)</f>
        <v>44895</v>
      </c>
      <c r="F223">
        <f>IFERROR(VLOOKUP($A223, CDS3Y_bbg!E$5:F$241,2), -1)</f>
        <v>35.401000000000003</v>
      </c>
      <c r="G223">
        <f>IFERROR(VLOOKUP($A223, CDS3Y_bbg!F$5:G$241,2), -1)</f>
        <v>40360</v>
      </c>
      <c r="H223">
        <f>IFERROR(VLOOKUP($A223, CDS3Y_bbg!G$5:H$241,2), -1)</f>
        <v>-1</v>
      </c>
      <c r="I223">
        <f>IFERROR(VLOOKUP($A223, CDS3Y_bbg!H$5:I$241,2), -1)</f>
        <v>44834</v>
      </c>
      <c r="J223">
        <f>IFERROR(VLOOKUP($A223, CDS3Y_bbg!I$5:J$241,2), -1)</f>
        <v>75.727000000000004</v>
      </c>
      <c r="K223">
        <f>IFERROR(VLOOKUP($A223, CDS3Y_bbg!J$5:K$241,2), -1)</f>
        <v>41819</v>
      </c>
      <c r="L223">
        <f>IFERROR(VLOOKUP($A223, CDS3Y_bbg!K$5:L$241,2), -1)</f>
        <v>-1</v>
      </c>
      <c r="M223">
        <f>IFERROR(VLOOKUP($A223, CDS3Y_bbg!L$5:M$241,2), -1)</f>
        <v>40469</v>
      </c>
      <c r="N223">
        <f>IFERROR(VLOOKUP($A223, CDS3Y_bbg!M$5:N$241,2), -1)</f>
        <v>-1</v>
      </c>
      <c r="O223">
        <f>IFERROR(VLOOKUP($A223, CDS3Y_bbg!N$5:O$241,2), -1)</f>
        <v>40289</v>
      </c>
      <c r="P223">
        <f>IFERROR(VLOOKUP($A223, CDS3Y_bbg!O$5:P$241,2), -1)</f>
        <v>-1</v>
      </c>
      <c r="Q223">
        <f>IFERROR(VLOOKUP($A223, CDS3Y_bbg!P$5:Q$241,2), -1)</f>
        <v>44377</v>
      </c>
      <c r="R223">
        <f>IFERROR(VLOOKUP($A223, CDS3Y_bbg!Q$5:R$241,2), -1)</f>
        <v>83.650999999999996</v>
      </c>
      <c r="S223">
        <f>IFERROR(VLOOKUP($A223, CDS3Y_bbg!R$5:S$241,2), -1)</f>
        <v>43337</v>
      </c>
      <c r="T223">
        <f>IFERROR(VLOOKUP($A223, CDS3Y_bbg!S$5:T$241,2), -1)</f>
        <v>-1</v>
      </c>
      <c r="U223">
        <f>IFERROR(VLOOKUP($A223, CDS3Y_bbg!T$5:U$241,2), -1)</f>
        <v>42062</v>
      </c>
      <c r="V223">
        <f>IFERROR(VLOOKUP($A223, CDS3Y_bbg!U$5:V$241,2), -1)</f>
        <v>-1</v>
      </c>
      <c r="W223">
        <f>IFERROR(VLOOKUP($A223, CDS3Y_bbg!V$5:W$241,2), -1)</f>
        <v>42283</v>
      </c>
      <c r="X223">
        <f>IFERROR(VLOOKUP($A223, CDS3Y_bbg!W$5:X$241,2), -1)</f>
        <v>-1</v>
      </c>
      <c r="Y223">
        <f>IFERROR(VLOOKUP($A223, CDS3Y_bbg!X$5:Y$241,2), -1)</f>
        <v>44468</v>
      </c>
      <c r="Z223">
        <f>IFERROR(VLOOKUP($A223, CDS3Y_bbg!Y$5:Z$241,2), -1)</f>
        <v>230.084</v>
      </c>
      <c r="AA223">
        <f>IFERROR(VLOOKUP($A223, CDS3Y_bbg!Z$5:AA$241,2), -1)</f>
        <v>40481</v>
      </c>
      <c r="AB223">
        <f>IFERROR(VLOOKUP($A223, CDS3Y_bbg!AA$5:AB$241,2), -1)</f>
        <v>-1</v>
      </c>
      <c r="AC223">
        <f>IFERROR(VLOOKUP($A223, CDS3Y_bbg!AB$5:AC$241,2), -1)</f>
        <v>42676</v>
      </c>
      <c r="AD223">
        <f>IFERROR(VLOOKUP($A223, CDS3Y_bbg!AC$5:AD$241,2), -1)</f>
        <v>-1</v>
      </c>
      <c r="AE223">
        <f>IFERROR(VLOOKUP($A223, CDS3Y_bbg!AD$5:AE$241,2), -1)</f>
        <v>41149</v>
      </c>
      <c r="AF223">
        <f>IFERROR(VLOOKUP($A223, CDS3Y_bbg!AE$5:AF$241,2), -1)</f>
        <v>-1</v>
      </c>
      <c r="AG223">
        <f>IFERROR(VLOOKUP($A223, CDS3Y_bbg!AF$5:AG$241,2), -1)</f>
        <v>42004</v>
      </c>
      <c r="AH223">
        <f>IFERROR(VLOOKUP($A223, CDS3Y_bbg!AG$5:AH$241,2), -1)</f>
        <v>10.653</v>
      </c>
      <c r="AI223">
        <f>IFERROR(VLOOKUP($A223, CDS3Y_bbg!AH$5:AI$241,2), -1)</f>
        <v>-1</v>
      </c>
      <c r="AJ223">
        <f>IFERROR(VLOOKUP($A223, CDS3Y_bbg!AI$5:AJ$241,2), -1)</f>
        <v>-1</v>
      </c>
      <c r="AK223">
        <f>IFERROR(VLOOKUP($A223, CDS3Y_bbg!AJ$5:AK$241,2), -1)</f>
        <v>-1</v>
      </c>
      <c r="AL223">
        <f>IFERROR(VLOOKUP($A223, CDS3Y_bbg!AK$5:AL$241,2), -1)</f>
        <v>-1</v>
      </c>
      <c r="AM223">
        <f>IFERROR(VLOOKUP($A223, CDS3Y_bbg!AL$5:AM$241,2), -1)</f>
        <v>-1</v>
      </c>
      <c r="AN223">
        <f>IFERROR(VLOOKUP($A223, CDS3Y_bbg!AM$5:AN$241,2), -1)</f>
        <v>-1</v>
      </c>
      <c r="AO223">
        <f>IFERROR(VLOOKUP($A223, CDS3Y_bbg!AN$5:AO$241,2), -1)</f>
        <v>43424</v>
      </c>
      <c r="AP223">
        <f>IFERROR(VLOOKUP($A223, CDS3Y_bbg!AO$5:AP$241,2), -1)</f>
        <v>-1</v>
      </c>
      <c r="AQ223">
        <f>IFERROR(VLOOKUP($A223, CDS3Y_bbg!AP$5:AQ$241,2), -1)</f>
        <v>44625</v>
      </c>
      <c r="AR223">
        <f>IFERROR(VLOOKUP($A223, CDS3Y_bbg!AQ$5:AR$241,2), -1)</f>
        <v>9.6280000000000001</v>
      </c>
      <c r="AS223">
        <f>IFERROR(VLOOKUP($A223, CDS3Y_bbg!AR$5:AS$241,2), -1)</f>
        <v>44626</v>
      </c>
      <c r="AT223">
        <f>IFERROR(VLOOKUP($A223, CDS3Y_bbg!AS$5:AT$241,2), -1)</f>
        <v>5.7960000000000003</v>
      </c>
      <c r="AU223">
        <f>IFERROR(VLOOKUP($A223, CDS3Y_bbg!AT$5:AU$241,2), -1)</f>
        <v>-1</v>
      </c>
      <c r="AV223">
        <f>IFERROR(VLOOKUP($A223, CDS3Y_bbg!AU$5:AV$241,2), -1)</f>
        <v>-1</v>
      </c>
      <c r="AW223">
        <f>IFERROR(VLOOKUP($A223, CDS3Y_bbg!AV$5:AW$241,2), -1)</f>
        <v>41863</v>
      </c>
      <c r="AX223">
        <f>IFERROR(VLOOKUP($A223, CDS3Y_bbg!AW$5:AX$241,2), -1)</f>
        <v>-1</v>
      </c>
      <c r="AY223">
        <f>IFERROR(VLOOKUP($A223, CDS3Y_bbg!AX$5:AY$241,2), -1)</f>
        <v>43402</v>
      </c>
      <c r="AZ223">
        <f>IFERROR(VLOOKUP($A223, CDS3Y_bbg!AY$5:AZ$241,2), -1)</f>
        <v>-1</v>
      </c>
      <c r="BA223">
        <f>IFERROR(VLOOKUP($A223, CDS3Y_bbg!AZ$5:BA$241,2), -1)</f>
        <v>-1</v>
      </c>
      <c r="BB223">
        <f>IFERROR(VLOOKUP($A223, CDS3Y_bbg!BA$5:BB$241,2), -1)</f>
        <v>-1</v>
      </c>
      <c r="BC223">
        <f>IFERROR(VLOOKUP($A223, CDS3Y_bbg!BB$5:BC$241,2), -1)</f>
        <v>41722</v>
      </c>
      <c r="BD223">
        <f>IFERROR(VLOOKUP($A223, CDS3Y_bbg!BC$5:BD$241,2), -1)</f>
        <v>-1</v>
      </c>
      <c r="BE223">
        <f>IFERROR(VLOOKUP($A223, CDS3Y_bbg!BD$5:BE$241,2), -1)</f>
        <v>-1</v>
      </c>
      <c r="BF223">
        <f>IFERROR(VLOOKUP($A223, CDS3Y_bbg!BE$5:BF$241,2), -1)</f>
        <v>-1</v>
      </c>
      <c r="BG223">
        <f>IFERROR(VLOOKUP($A223, CDS3Y_bbg!BF$5:BG$241,2), -1)</f>
        <v>-1</v>
      </c>
      <c r="BH223">
        <f>IFERROR(VLOOKUP($A223, CDS3Y_bbg!BG$5:BH$241,2), -1)</f>
        <v>-1</v>
      </c>
      <c r="BI223">
        <f>IFERROR(VLOOKUP($A223, CDS3Y_bbg!BH$5:BI$241,2), -1)</f>
        <v>43424</v>
      </c>
      <c r="BJ223">
        <f>IFERROR(VLOOKUP($A223, CDS3Y_bbg!BI$5:BJ$241,2), -1)</f>
        <v>-1</v>
      </c>
      <c r="BK223">
        <f>IFERROR(VLOOKUP($A223, CDS3Y_bbg!BJ$5:BK$241,2), -1)</f>
        <v>-1</v>
      </c>
      <c r="BL223">
        <f>IFERROR(VLOOKUP($A223, CDS3Y_bbg!BK$5:BL$241,2), -1)</f>
        <v>-1</v>
      </c>
      <c r="BM223">
        <f>IFERROR(VLOOKUP($A223, CDS3Y_bbg!BL$5:BM$241,2), -1)</f>
        <v>43424</v>
      </c>
      <c r="BN223">
        <f>IFERROR(VLOOKUP($A223, CDS3Y_bbg!BM$5:BN$241,2), -1)</f>
        <v>-1</v>
      </c>
      <c r="BO223">
        <f>IFERROR(VLOOKUP($A223, CDS3Y_bbg!BN$5:BO$241,2), -1)</f>
        <v>43426</v>
      </c>
      <c r="BP223">
        <f>IFERROR(VLOOKUP($A223, CDS3Y_bbg!BO$5:BP$241,2), -1)</f>
        <v>-1</v>
      </c>
      <c r="BQ223">
        <f>IFERROR(VLOOKUP($A223, CDS3Y_bbg!BP$5:BQ$241,2), -1)</f>
        <v>-1</v>
      </c>
      <c r="BR223">
        <f>IFERROR(VLOOKUP($A223, CDS3Y_bbg!BQ$5:BR$241,2), -1)</f>
        <v>-1</v>
      </c>
      <c r="BS223">
        <f>IFERROR(VLOOKUP($A223, CDS3Y_bbg!BR$5:BS$241,2), -1)</f>
        <v>43426</v>
      </c>
      <c r="BT223">
        <f>IFERROR(VLOOKUP($A223, CDS3Y_bbg!BS$5:BT$241,2), -1)</f>
        <v>-1</v>
      </c>
      <c r="BU223">
        <f>IFERROR(VLOOKUP($A223, CDS3Y_bbg!BT$5:BU$241,2), -1)</f>
        <v>-1</v>
      </c>
      <c r="BV223">
        <f>IFERROR(VLOOKUP($A223, CDS3Y_bbg!BU$5:BV$241,2), -1)</f>
        <v>-1</v>
      </c>
      <c r="BW223">
        <f>IFERROR(VLOOKUP($A223, CDS3Y_bbg!BV$5:BW$241,2), -1)</f>
        <v>41915</v>
      </c>
      <c r="BX223">
        <f>IFERROR(VLOOKUP($A223, CDS3Y_bbg!BW$5:BX$241,2), -1)</f>
        <v>-1</v>
      </c>
      <c r="BY223">
        <f>IFERROR(VLOOKUP($A223, CDS3Y_bbg!BX$5:BY$241,2), -1)</f>
        <v>-1</v>
      </c>
      <c r="BZ223">
        <f>IFERROR(VLOOKUP($A223, CDS3Y_bbg!BY$5:BZ$241,2), -1)</f>
        <v>-1</v>
      </c>
      <c r="CA223">
        <f>IFERROR(VLOOKUP($A223, CDS3Y_bbg!BZ$5:CA$241,2), -1)</f>
        <v>41911</v>
      </c>
      <c r="CB223">
        <f>IFERROR(VLOOKUP($A223, CDS3Y_bbg!CA$5:CB$241,2), -1)</f>
        <v>-1</v>
      </c>
      <c r="CC223">
        <f>IFERROR(VLOOKUP($A223, CDS3Y_bbg!CB$5:CC$241,2), -1)</f>
        <v>41912</v>
      </c>
      <c r="CD223">
        <f>IFERROR(VLOOKUP($A223, CDS3Y_bbg!CC$5:CD$241,2), -1)</f>
        <v>-1</v>
      </c>
      <c r="CE223">
        <f>IFERROR(VLOOKUP($A223, CDS3Y_bbg!CD$5:CE$241,2), -1)</f>
        <v>43332</v>
      </c>
      <c r="CF223">
        <f>IFERROR(VLOOKUP($A223, CDS3Y_bbg!CE$5:CF$241,2), -1)</f>
        <v>-1</v>
      </c>
      <c r="CG223">
        <f>IFERROR(VLOOKUP($A223, CDS3Y_bbg!CF$5:CG$241,2), -1)</f>
        <v>41893</v>
      </c>
      <c r="CH223">
        <f>IFERROR(VLOOKUP($A223, CDS3Y_bbg!CG$5:CH$241,2), -1)</f>
        <v>-1</v>
      </c>
      <c r="CI223">
        <f>IFERROR(VLOOKUP($A223, CDS3Y_bbg!CH$5:CI$241,2), -1)</f>
        <v>-1</v>
      </c>
      <c r="CJ223">
        <f>IFERROR(VLOOKUP($A223, CDS3Y_bbg!CI$5:CJ$241,2), -1)</f>
        <v>-1</v>
      </c>
      <c r="CK223">
        <f>IFERROR(VLOOKUP($A223, CDS3Y_bbg!CJ$5:CK$241,2), -1)</f>
        <v>41844</v>
      </c>
      <c r="CL223">
        <f>IFERROR(VLOOKUP($A223, CDS3Y_bbg!CK$5:CL$241,2), -1)</f>
        <v>-1</v>
      </c>
      <c r="CM223">
        <f>IFERROR(VLOOKUP($A223, CDS3Y_bbg!CL$5:CM$241,2), -1)</f>
        <v>-1</v>
      </c>
      <c r="CN223">
        <f>IFERROR(VLOOKUP($A223, CDS3Y_bbg!CM$5:CN$241,2), -1)</f>
        <v>-1</v>
      </c>
    </row>
    <row r="224" spans="1:92" x14ac:dyDescent="0.25">
      <c r="A224" s="1">
        <v>43312</v>
      </c>
      <c r="B224">
        <f>IFERROR(VLOOKUP($A224, CDS3Y_bbg!A$5:B$241,2), -1)</f>
        <v>142.33000000000001</v>
      </c>
      <c r="C224">
        <f>IFERROR(VLOOKUP($A224, CDS3Y_bbg!B$5:C$241,2), -1)</f>
        <v>41831</v>
      </c>
      <c r="D224">
        <f>IFERROR(VLOOKUP($A224, CDS3Y_bbg!C$5:D$241,2), -1)</f>
        <v>-1</v>
      </c>
      <c r="E224">
        <f>IFERROR(VLOOKUP($A224, CDS3Y_bbg!D$5:E$241,2), -1)</f>
        <v>44895</v>
      </c>
      <c r="F224">
        <f>IFERROR(VLOOKUP($A224, CDS3Y_bbg!E$5:F$241,2), -1)</f>
        <v>26.675999999999998</v>
      </c>
      <c r="G224">
        <f>IFERROR(VLOOKUP($A224, CDS3Y_bbg!F$5:G$241,2), -1)</f>
        <v>40360</v>
      </c>
      <c r="H224">
        <f>IFERROR(VLOOKUP($A224, CDS3Y_bbg!G$5:H$241,2), -1)</f>
        <v>-1</v>
      </c>
      <c r="I224">
        <f>IFERROR(VLOOKUP($A224, CDS3Y_bbg!H$5:I$241,2), -1)</f>
        <v>44834</v>
      </c>
      <c r="J224">
        <f>IFERROR(VLOOKUP($A224, CDS3Y_bbg!I$5:J$241,2), -1)</f>
        <v>60.69</v>
      </c>
      <c r="K224">
        <f>IFERROR(VLOOKUP($A224, CDS3Y_bbg!J$5:K$241,2), -1)</f>
        <v>41819</v>
      </c>
      <c r="L224">
        <f>IFERROR(VLOOKUP($A224, CDS3Y_bbg!K$5:L$241,2), -1)</f>
        <v>-1</v>
      </c>
      <c r="M224">
        <f>IFERROR(VLOOKUP($A224, CDS3Y_bbg!L$5:M$241,2), -1)</f>
        <v>40469</v>
      </c>
      <c r="N224">
        <f>IFERROR(VLOOKUP($A224, CDS3Y_bbg!M$5:N$241,2), -1)</f>
        <v>-1</v>
      </c>
      <c r="O224">
        <f>IFERROR(VLOOKUP($A224, CDS3Y_bbg!N$5:O$241,2), -1)</f>
        <v>40289</v>
      </c>
      <c r="P224">
        <f>IFERROR(VLOOKUP($A224, CDS3Y_bbg!O$5:P$241,2), -1)</f>
        <v>-1</v>
      </c>
      <c r="Q224">
        <f>IFERROR(VLOOKUP($A224, CDS3Y_bbg!P$5:Q$241,2), -1)</f>
        <v>44377</v>
      </c>
      <c r="R224">
        <f>IFERROR(VLOOKUP($A224, CDS3Y_bbg!Q$5:R$241,2), -1)</f>
        <v>68.738</v>
      </c>
      <c r="S224">
        <f>IFERROR(VLOOKUP($A224, CDS3Y_bbg!R$5:S$241,2), -1)</f>
        <v>43337</v>
      </c>
      <c r="T224">
        <f>IFERROR(VLOOKUP($A224, CDS3Y_bbg!S$5:T$241,2), -1)</f>
        <v>-1</v>
      </c>
      <c r="U224">
        <f>IFERROR(VLOOKUP($A224, CDS3Y_bbg!T$5:U$241,2), -1)</f>
        <v>42062</v>
      </c>
      <c r="V224">
        <f>IFERROR(VLOOKUP($A224, CDS3Y_bbg!U$5:V$241,2), -1)</f>
        <v>-1</v>
      </c>
      <c r="W224">
        <f>IFERROR(VLOOKUP($A224, CDS3Y_bbg!V$5:W$241,2), -1)</f>
        <v>42283</v>
      </c>
      <c r="X224">
        <f>IFERROR(VLOOKUP($A224, CDS3Y_bbg!W$5:X$241,2), -1)</f>
        <v>-1</v>
      </c>
      <c r="Y224">
        <f>IFERROR(VLOOKUP($A224, CDS3Y_bbg!X$5:Y$241,2), -1)</f>
        <v>44468</v>
      </c>
      <c r="Z224">
        <f>IFERROR(VLOOKUP($A224, CDS3Y_bbg!Y$5:Z$241,2), -1)</f>
        <v>230.084</v>
      </c>
      <c r="AA224">
        <f>IFERROR(VLOOKUP($A224, CDS3Y_bbg!Z$5:AA$241,2), -1)</f>
        <v>40481</v>
      </c>
      <c r="AB224">
        <f>IFERROR(VLOOKUP($A224, CDS3Y_bbg!AA$5:AB$241,2), -1)</f>
        <v>-1</v>
      </c>
      <c r="AC224">
        <f>IFERROR(VLOOKUP($A224, CDS3Y_bbg!AB$5:AC$241,2), -1)</f>
        <v>42676</v>
      </c>
      <c r="AD224">
        <f>IFERROR(VLOOKUP($A224, CDS3Y_bbg!AC$5:AD$241,2), -1)</f>
        <v>-1</v>
      </c>
      <c r="AE224">
        <f>IFERROR(VLOOKUP($A224, CDS3Y_bbg!AD$5:AE$241,2), -1)</f>
        <v>41149</v>
      </c>
      <c r="AF224">
        <f>IFERROR(VLOOKUP($A224, CDS3Y_bbg!AE$5:AF$241,2), -1)</f>
        <v>-1</v>
      </c>
      <c r="AG224">
        <f>IFERROR(VLOOKUP($A224, CDS3Y_bbg!AF$5:AG$241,2), -1)</f>
        <v>42004</v>
      </c>
      <c r="AH224">
        <f>IFERROR(VLOOKUP($A224, CDS3Y_bbg!AG$5:AH$241,2), -1)</f>
        <v>10.653</v>
      </c>
      <c r="AI224">
        <f>IFERROR(VLOOKUP($A224, CDS3Y_bbg!AH$5:AI$241,2), -1)</f>
        <v>-1</v>
      </c>
      <c r="AJ224">
        <f>IFERROR(VLOOKUP($A224, CDS3Y_bbg!AI$5:AJ$241,2), -1)</f>
        <v>-1</v>
      </c>
      <c r="AK224">
        <f>IFERROR(VLOOKUP($A224, CDS3Y_bbg!AJ$5:AK$241,2), -1)</f>
        <v>-1</v>
      </c>
      <c r="AL224">
        <f>IFERROR(VLOOKUP($A224, CDS3Y_bbg!AK$5:AL$241,2), -1)</f>
        <v>-1</v>
      </c>
      <c r="AM224">
        <f>IFERROR(VLOOKUP($A224, CDS3Y_bbg!AL$5:AM$241,2), -1)</f>
        <v>-1</v>
      </c>
      <c r="AN224">
        <f>IFERROR(VLOOKUP($A224, CDS3Y_bbg!AM$5:AN$241,2), -1)</f>
        <v>-1</v>
      </c>
      <c r="AO224">
        <f>IFERROR(VLOOKUP($A224, CDS3Y_bbg!AN$5:AO$241,2), -1)</f>
        <v>43424</v>
      </c>
      <c r="AP224">
        <f>IFERROR(VLOOKUP($A224, CDS3Y_bbg!AO$5:AP$241,2), -1)</f>
        <v>-1</v>
      </c>
      <c r="AQ224">
        <f>IFERROR(VLOOKUP($A224, CDS3Y_bbg!AP$5:AQ$241,2), -1)</f>
        <v>44625</v>
      </c>
      <c r="AR224">
        <f>IFERROR(VLOOKUP($A224, CDS3Y_bbg!AQ$5:AR$241,2), -1)</f>
        <v>9.6280000000000001</v>
      </c>
      <c r="AS224">
        <f>IFERROR(VLOOKUP($A224, CDS3Y_bbg!AR$5:AS$241,2), -1)</f>
        <v>44626</v>
      </c>
      <c r="AT224">
        <f>IFERROR(VLOOKUP($A224, CDS3Y_bbg!AS$5:AT$241,2), -1)</f>
        <v>5.7960000000000003</v>
      </c>
      <c r="AU224">
        <f>IFERROR(VLOOKUP($A224, CDS3Y_bbg!AT$5:AU$241,2), -1)</f>
        <v>-1</v>
      </c>
      <c r="AV224">
        <f>IFERROR(VLOOKUP($A224, CDS3Y_bbg!AU$5:AV$241,2), -1)</f>
        <v>-1</v>
      </c>
      <c r="AW224">
        <f>IFERROR(VLOOKUP($A224, CDS3Y_bbg!AV$5:AW$241,2), -1)</f>
        <v>41863</v>
      </c>
      <c r="AX224">
        <f>IFERROR(VLOOKUP($A224, CDS3Y_bbg!AW$5:AX$241,2), -1)</f>
        <v>-1</v>
      </c>
      <c r="AY224">
        <f>IFERROR(VLOOKUP($A224, CDS3Y_bbg!AX$5:AY$241,2), -1)</f>
        <v>43402</v>
      </c>
      <c r="AZ224">
        <f>IFERROR(VLOOKUP($A224, CDS3Y_bbg!AY$5:AZ$241,2), -1)</f>
        <v>-1</v>
      </c>
      <c r="BA224">
        <f>IFERROR(VLOOKUP($A224, CDS3Y_bbg!AZ$5:BA$241,2), -1)</f>
        <v>-1</v>
      </c>
      <c r="BB224">
        <f>IFERROR(VLOOKUP($A224, CDS3Y_bbg!BA$5:BB$241,2), -1)</f>
        <v>-1</v>
      </c>
      <c r="BC224">
        <f>IFERROR(VLOOKUP($A224, CDS3Y_bbg!BB$5:BC$241,2), -1)</f>
        <v>41722</v>
      </c>
      <c r="BD224">
        <f>IFERROR(VLOOKUP($A224, CDS3Y_bbg!BC$5:BD$241,2), -1)</f>
        <v>-1</v>
      </c>
      <c r="BE224">
        <f>IFERROR(VLOOKUP($A224, CDS3Y_bbg!BD$5:BE$241,2), -1)</f>
        <v>-1</v>
      </c>
      <c r="BF224">
        <f>IFERROR(VLOOKUP($A224, CDS3Y_bbg!BE$5:BF$241,2), -1)</f>
        <v>-1</v>
      </c>
      <c r="BG224">
        <f>IFERROR(VLOOKUP($A224, CDS3Y_bbg!BF$5:BG$241,2), -1)</f>
        <v>-1</v>
      </c>
      <c r="BH224">
        <f>IFERROR(VLOOKUP($A224, CDS3Y_bbg!BG$5:BH$241,2), -1)</f>
        <v>-1</v>
      </c>
      <c r="BI224">
        <f>IFERROR(VLOOKUP($A224, CDS3Y_bbg!BH$5:BI$241,2), -1)</f>
        <v>43424</v>
      </c>
      <c r="BJ224">
        <f>IFERROR(VLOOKUP($A224, CDS3Y_bbg!BI$5:BJ$241,2), -1)</f>
        <v>-1</v>
      </c>
      <c r="BK224">
        <f>IFERROR(VLOOKUP($A224, CDS3Y_bbg!BJ$5:BK$241,2), -1)</f>
        <v>-1</v>
      </c>
      <c r="BL224">
        <f>IFERROR(VLOOKUP($A224, CDS3Y_bbg!BK$5:BL$241,2), -1)</f>
        <v>-1</v>
      </c>
      <c r="BM224">
        <f>IFERROR(VLOOKUP($A224, CDS3Y_bbg!BL$5:BM$241,2), -1)</f>
        <v>43424</v>
      </c>
      <c r="BN224">
        <f>IFERROR(VLOOKUP($A224, CDS3Y_bbg!BM$5:BN$241,2), -1)</f>
        <v>-1</v>
      </c>
      <c r="BO224">
        <f>IFERROR(VLOOKUP($A224, CDS3Y_bbg!BN$5:BO$241,2), -1)</f>
        <v>43426</v>
      </c>
      <c r="BP224">
        <f>IFERROR(VLOOKUP($A224, CDS3Y_bbg!BO$5:BP$241,2), -1)</f>
        <v>-1</v>
      </c>
      <c r="BQ224">
        <f>IFERROR(VLOOKUP($A224, CDS3Y_bbg!BP$5:BQ$241,2), -1)</f>
        <v>-1</v>
      </c>
      <c r="BR224">
        <f>IFERROR(VLOOKUP($A224, CDS3Y_bbg!BQ$5:BR$241,2), -1)</f>
        <v>-1</v>
      </c>
      <c r="BS224">
        <f>IFERROR(VLOOKUP($A224, CDS3Y_bbg!BR$5:BS$241,2), -1)</f>
        <v>43426</v>
      </c>
      <c r="BT224">
        <f>IFERROR(VLOOKUP($A224, CDS3Y_bbg!BS$5:BT$241,2), -1)</f>
        <v>-1</v>
      </c>
      <c r="BU224">
        <f>IFERROR(VLOOKUP($A224, CDS3Y_bbg!BT$5:BU$241,2), -1)</f>
        <v>-1</v>
      </c>
      <c r="BV224">
        <f>IFERROR(VLOOKUP($A224, CDS3Y_bbg!BU$5:BV$241,2), -1)</f>
        <v>-1</v>
      </c>
      <c r="BW224">
        <f>IFERROR(VLOOKUP($A224, CDS3Y_bbg!BV$5:BW$241,2), -1)</f>
        <v>41915</v>
      </c>
      <c r="BX224">
        <f>IFERROR(VLOOKUP($A224, CDS3Y_bbg!BW$5:BX$241,2), -1)</f>
        <v>-1</v>
      </c>
      <c r="BY224">
        <f>IFERROR(VLOOKUP($A224, CDS3Y_bbg!BX$5:BY$241,2), -1)</f>
        <v>-1</v>
      </c>
      <c r="BZ224">
        <f>IFERROR(VLOOKUP($A224, CDS3Y_bbg!BY$5:BZ$241,2), -1)</f>
        <v>-1</v>
      </c>
      <c r="CA224">
        <f>IFERROR(VLOOKUP($A224, CDS3Y_bbg!BZ$5:CA$241,2), -1)</f>
        <v>41911</v>
      </c>
      <c r="CB224">
        <f>IFERROR(VLOOKUP($A224, CDS3Y_bbg!CA$5:CB$241,2), -1)</f>
        <v>-1</v>
      </c>
      <c r="CC224">
        <f>IFERROR(VLOOKUP($A224, CDS3Y_bbg!CB$5:CC$241,2), -1)</f>
        <v>41912</v>
      </c>
      <c r="CD224">
        <f>IFERROR(VLOOKUP($A224, CDS3Y_bbg!CC$5:CD$241,2), -1)</f>
        <v>-1</v>
      </c>
      <c r="CE224">
        <f>IFERROR(VLOOKUP($A224, CDS3Y_bbg!CD$5:CE$241,2), -1)</f>
        <v>43332</v>
      </c>
      <c r="CF224">
        <f>IFERROR(VLOOKUP($A224, CDS3Y_bbg!CE$5:CF$241,2), -1)</f>
        <v>-1</v>
      </c>
      <c r="CG224">
        <f>IFERROR(VLOOKUP($A224, CDS3Y_bbg!CF$5:CG$241,2), -1)</f>
        <v>41893</v>
      </c>
      <c r="CH224">
        <f>IFERROR(VLOOKUP($A224, CDS3Y_bbg!CG$5:CH$241,2), -1)</f>
        <v>-1</v>
      </c>
      <c r="CI224">
        <f>IFERROR(VLOOKUP($A224, CDS3Y_bbg!CH$5:CI$241,2), -1)</f>
        <v>-1</v>
      </c>
      <c r="CJ224">
        <f>IFERROR(VLOOKUP($A224, CDS3Y_bbg!CI$5:CJ$241,2), -1)</f>
        <v>-1</v>
      </c>
      <c r="CK224">
        <f>IFERROR(VLOOKUP($A224, CDS3Y_bbg!CJ$5:CK$241,2), -1)</f>
        <v>41844</v>
      </c>
      <c r="CL224">
        <f>IFERROR(VLOOKUP($A224, CDS3Y_bbg!CK$5:CL$241,2), -1)</f>
        <v>-1</v>
      </c>
      <c r="CM224">
        <f>IFERROR(VLOOKUP($A224, CDS3Y_bbg!CL$5:CM$241,2), -1)</f>
        <v>-1</v>
      </c>
      <c r="CN224">
        <f>IFERROR(VLOOKUP($A224, CDS3Y_bbg!CM$5:CN$241,2), -1)</f>
        <v>-1</v>
      </c>
    </row>
    <row r="225" spans="1:92" x14ac:dyDescent="0.25">
      <c r="A225" s="1">
        <v>43343</v>
      </c>
      <c r="B225">
        <f>IFERROR(VLOOKUP($A225, CDS3Y_bbg!A$5:B$241,2), -1)</f>
        <v>230.435</v>
      </c>
      <c r="C225">
        <f>IFERROR(VLOOKUP($A225, CDS3Y_bbg!B$5:C$241,2), -1)</f>
        <v>41831</v>
      </c>
      <c r="D225">
        <f>IFERROR(VLOOKUP($A225, CDS3Y_bbg!C$5:D$241,2), -1)</f>
        <v>-1</v>
      </c>
      <c r="E225">
        <f>IFERROR(VLOOKUP($A225, CDS3Y_bbg!D$5:E$241,2), -1)</f>
        <v>44895</v>
      </c>
      <c r="F225">
        <f>IFERROR(VLOOKUP($A225, CDS3Y_bbg!E$5:F$241,2), -1)</f>
        <v>32.5</v>
      </c>
      <c r="G225">
        <f>IFERROR(VLOOKUP($A225, CDS3Y_bbg!F$5:G$241,2), -1)</f>
        <v>40360</v>
      </c>
      <c r="H225">
        <f>IFERROR(VLOOKUP($A225, CDS3Y_bbg!G$5:H$241,2), -1)</f>
        <v>-1</v>
      </c>
      <c r="I225">
        <f>IFERROR(VLOOKUP($A225, CDS3Y_bbg!H$5:I$241,2), -1)</f>
        <v>44834</v>
      </c>
      <c r="J225">
        <f>IFERROR(VLOOKUP($A225, CDS3Y_bbg!I$5:J$241,2), -1)</f>
        <v>66.679000000000002</v>
      </c>
      <c r="K225">
        <f>IFERROR(VLOOKUP($A225, CDS3Y_bbg!J$5:K$241,2), -1)</f>
        <v>41819</v>
      </c>
      <c r="L225">
        <f>IFERROR(VLOOKUP($A225, CDS3Y_bbg!K$5:L$241,2), -1)</f>
        <v>-1</v>
      </c>
      <c r="M225">
        <f>IFERROR(VLOOKUP($A225, CDS3Y_bbg!L$5:M$241,2), -1)</f>
        <v>40469</v>
      </c>
      <c r="N225">
        <f>IFERROR(VLOOKUP($A225, CDS3Y_bbg!M$5:N$241,2), -1)</f>
        <v>-1</v>
      </c>
      <c r="O225">
        <f>IFERROR(VLOOKUP($A225, CDS3Y_bbg!N$5:O$241,2), -1)</f>
        <v>40289</v>
      </c>
      <c r="P225">
        <f>IFERROR(VLOOKUP($A225, CDS3Y_bbg!O$5:P$241,2), -1)</f>
        <v>-1</v>
      </c>
      <c r="Q225">
        <f>IFERROR(VLOOKUP($A225, CDS3Y_bbg!P$5:Q$241,2), -1)</f>
        <v>44377</v>
      </c>
      <c r="R225">
        <f>IFERROR(VLOOKUP($A225, CDS3Y_bbg!Q$5:R$241,2), -1)</f>
        <v>75.86</v>
      </c>
      <c r="S225">
        <f>IFERROR(VLOOKUP($A225, CDS3Y_bbg!R$5:S$241,2), -1)</f>
        <v>43337</v>
      </c>
      <c r="T225">
        <f>IFERROR(VLOOKUP($A225, CDS3Y_bbg!S$5:T$241,2), -1)</f>
        <v>-1</v>
      </c>
      <c r="U225">
        <f>IFERROR(VLOOKUP($A225, CDS3Y_bbg!T$5:U$241,2), -1)</f>
        <v>42062</v>
      </c>
      <c r="V225">
        <f>IFERROR(VLOOKUP($A225, CDS3Y_bbg!U$5:V$241,2), -1)</f>
        <v>-1</v>
      </c>
      <c r="W225">
        <f>IFERROR(VLOOKUP($A225, CDS3Y_bbg!V$5:W$241,2), -1)</f>
        <v>42283</v>
      </c>
      <c r="X225">
        <f>IFERROR(VLOOKUP($A225, CDS3Y_bbg!W$5:X$241,2), -1)</f>
        <v>-1</v>
      </c>
      <c r="Y225">
        <f>IFERROR(VLOOKUP($A225, CDS3Y_bbg!X$5:Y$241,2), -1)</f>
        <v>44468</v>
      </c>
      <c r="Z225">
        <f>IFERROR(VLOOKUP($A225, CDS3Y_bbg!Y$5:Z$241,2), -1)</f>
        <v>230.084</v>
      </c>
      <c r="AA225">
        <f>IFERROR(VLOOKUP($A225, CDS3Y_bbg!Z$5:AA$241,2), -1)</f>
        <v>40481</v>
      </c>
      <c r="AB225">
        <f>IFERROR(VLOOKUP($A225, CDS3Y_bbg!AA$5:AB$241,2), -1)</f>
        <v>-1</v>
      </c>
      <c r="AC225">
        <f>IFERROR(VLOOKUP($A225, CDS3Y_bbg!AB$5:AC$241,2), -1)</f>
        <v>42676</v>
      </c>
      <c r="AD225">
        <f>IFERROR(VLOOKUP($A225, CDS3Y_bbg!AC$5:AD$241,2), -1)</f>
        <v>-1</v>
      </c>
      <c r="AE225">
        <f>IFERROR(VLOOKUP($A225, CDS3Y_bbg!AD$5:AE$241,2), -1)</f>
        <v>41149</v>
      </c>
      <c r="AF225">
        <f>IFERROR(VLOOKUP($A225, CDS3Y_bbg!AE$5:AF$241,2), -1)</f>
        <v>-1</v>
      </c>
      <c r="AG225">
        <f>IFERROR(VLOOKUP($A225, CDS3Y_bbg!AF$5:AG$241,2), -1)</f>
        <v>42004</v>
      </c>
      <c r="AH225">
        <f>IFERROR(VLOOKUP($A225, CDS3Y_bbg!AG$5:AH$241,2), -1)</f>
        <v>10.653</v>
      </c>
      <c r="AI225">
        <f>IFERROR(VLOOKUP($A225, CDS3Y_bbg!AH$5:AI$241,2), -1)</f>
        <v>-1</v>
      </c>
      <c r="AJ225">
        <f>IFERROR(VLOOKUP($A225, CDS3Y_bbg!AI$5:AJ$241,2), -1)</f>
        <v>-1</v>
      </c>
      <c r="AK225">
        <f>IFERROR(VLOOKUP($A225, CDS3Y_bbg!AJ$5:AK$241,2), -1)</f>
        <v>-1</v>
      </c>
      <c r="AL225">
        <f>IFERROR(VLOOKUP($A225, CDS3Y_bbg!AK$5:AL$241,2), -1)</f>
        <v>-1</v>
      </c>
      <c r="AM225">
        <f>IFERROR(VLOOKUP($A225, CDS3Y_bbg!AL$5:AM$241,2), -1)</f>
        <v>-1</v>
      </c>
      <c r="AN225">
        <f>IFERROR(VLOOKUP($A225, CDS3Y_bbg!AM$5:AN$241,2), -1)</f>
        <v>-1</v>
      </c>
      <c r="AO225">
        <f>IFERROR(VLOOKUP($A225, CDS3Y_bbg!AN$5:AO$241,2), -1)</f>
        <v>43424</v>
      </c>
      <c r="AP225">
        <f>IFERROR(VLOOKUP($A225, CDS3Y_bbg!AO$5:AP$241,2), -1)</f>
        <v>-1</v>
      </c>
      <c r="AQ225">
        <f>IFERROR(VLOOKUP($A225, CDS3Y_bbg!AP$5:AQ$241,2), -1)</f>
        <v>44625</v>
      </c>
      <c r="AR225">
        <f>IFERROR(VLOOKUP($A225, CDS3Y_bbg!AQ$5:AR$241,2), -1)</f>
        <v>9.6280000000000001</v>
      </c>
      <c r="AS225">
        <f>IFERROR(VLOOKUP($A225, CDS3Y_bbg!AR$5:AS$241,2), -1)</f>
        <v>44626</v>
      </c>
      <c r="AT225">
        <f>IFERROR(VLOOKUP($A225, CDS3Y_bbg!AS$5:AT$241,2), -1)</f>
        <v>5.7960000000000003</v>
      </c>
      <c r="AU225">
        <f>IFERROR(VLOOKUP($A225, CDS3Y_bbg!AT$5:AU$241,2), -1)</f>
        <v>-1</v>
      </c>
      <c r="AV225">
        <f>IFERROR(VLOOKUP($A225, CDS3Y_bbg!AU$5:AV$241,2), -1)</f>
        <v>-1</v>
      </c>
      <c r="AW225">
        <f>IFERROR(VLOOKUP($A225, CDS3Y_bbg!AV$5:AW$241,2), -1)</f>
        <v>41863</v>
      </c>
      <c r="AX225">
        <f>IFERROR(VLOOKUP($A225, CDS3Y_bbg!AW$5:AX$241,2), -1)</f>
        <v>-1</v>
      </c>
      <c r="AY225">
        <f>IFERROR(VLOOKUP($A225, CDS3Y_bbg!AX$5:AY$241,2), -1)</f>
        <v>43402</v>
      </c>
      <c r="AZ225">
        <f>IFERROR(VLOOKUP($A225, CDS3Y_bbg!AY$5:AZ$241,2), -1)</f>
        <v>-1</v>
      </c>
      <c r="BA225">
        <f>IFERROR(VLOOKUP($A225, CDS3Y_bbg!AZ$5:BA$241,2), -1)</f>
        <v>-1</v>
      </c>
      <c r="BB225">
        <f>IFERROR(VLOOKUP($A225, CDS3Y_bbg!BA$5:BB$241,2), -1)</f>
        <v>-1</v>
      </c>
      <c r="BC225">
        <f>IFERROR(VLOOKUP($A225, CDS3Y_bbg!BB$5:BC$241,2), -1)</f>
        <v>41722</v>
      </c>
      <c r="BD225">
        <f>IFERROR(VLOOKUP($A225, CDS3Y_bbg!BC$5:BD$241,2), -1)</f>
        <v>-1</v>
      </c>
      <c r="BE225">
        <f>IFERROR(VLOOKUP($A225, CDS3Y_bbg!BD$5:BE$241,2), -1)</f>
        <v>-1</v>
      </c>
      <c r="BF225">
        <f>IFERROR(VLOOKUP($A225, CDS3Y_bbg!BE$5:BF$241,2), -1)</f>
        <v>-1</v>
      </c>
      <c r="BG225">
        <f>IFERROR(VLOOKUP($A225, CDS3Y_bbg!BF$5:BG$241,2), -1)</f>
        <v>-1</v>
      </c>
      <c r="BH225">
        <f>IFERROR(VLOOKUP($A225, CDS3Y_bbg!BG$5:BH$241,2), -1)</f>
        <v>-1</v>
      </c>
      <c r="BI225">
        <f>IFERROR(VLOOKUP($A225, CDS3Y_bbg!BH$5:BI$241,2), -1)</f>
        <v>43424</v>
      </c>
      <c r="BJ225">
        <f>IFERROR(VLOOKUP($A225, CDS3Y_bbg!BI$5:BJ$241,2), -1)</f>
        <v>-1</v>
      </c>
      <c r="BK225">
        <f>IFERROR(VLOOKUP($A225, CDS3Y_bbg!BJ$5:BK$241,2), -1)</f>
        <v>-1</v>
      </c>
      <c r="BL225">
        <f>IFERROR(VLOOKUP($A225, CDS3Y_bbg!BK$5:BL$241,2), -1)</f>
        <v>-1</v>
      </c>
      <c r="BM225">
        <f>IFERROR(VLOOKUP($A225, CDS3Y_bbg!BL$5:BM$241,2), -1)</f>
        <v>43424</v>
      </c>
      <c r="BN225">
        <f>IFERROR(VLOOKUP($A225, CDS3Y_bbg!BM$5:BN$241,2), -1)</f>
        <v>-1</v>
      </c>
      <c r="BO225">
        <f>IFERROR(VLOOKUP($A225, CDS3Y_bbg!BN$5:BO$241,2), -1)</f>
        <v>43426</v>
      </c>
      <c r="BP225">
        <f>IFERROR(VLOOKUP($A225, CDS3Y_bbg!BO$5:BP$241,2), -1)</f>
        <v>-1</v>
      </c>
      <c r="BQ225">
        <f>IFERROR(VLOOKUP($A225, CDS3Y_bbg!BP$5:BQ$241,2), -1)</f>
        <v>-1</v>
      </c>
      <c r="BR225">
        <f>IFERROR(VLOOKUP($A225, CDS3Y_bbg!BQ$5:BR$241,2), -1)</f>
        <v>-1</v>
      </c>
      <c r="BS225">
        <f>IFERROR(VLOOKUP($A225, CDS3Y_bbg!BR$5:BS$241,2), -1)</f>
        <v>43426</v>
      </c>
      <c r="BT225">
        <f>IFERROR(VLOOKUP($A225, CDS3Y_bbg!BS$5:BT$241,2), -1)</f>
        <v>-1</v>
      </c>
      <c r="BU225">
        <f>IFERROR(VLOOKUP($A225, CDS3Y_bbg!BT$5:BU$241,2), -1)</f>
        <v>-1</v>
      </c>
      <c r="BV225">
        <f>IFERROR(VLOOKUP($A225, CDS3Y_bbg!BU$5:BV$241,2), -1)</f>
        <v>-1</v>
      </c>
      <c r="BW225">
        <f>IFERROR(VLOOKUP($A225, CDS3Y_bbg!BV$5:BW$241,2), -1)</f>
        <v>41915</v>
      </c>
      <c r="BX225">
        <f>IFERROR(VLOOKUP($A225, CDS3Y_bbg!BW$5:BX$241,2), -1)</f>
        <v>-1</v>
      </c>
      <c r="BY225">
        <f>IFERROR(VLOOKUP($A225, CDS3Y_bbg!BX$5:BY$241,2), -1)</f>
        <v>-1</v>
      </c>
      <c r="BZ225">
        <f>IFERROR(VLOOKUP($A225, CDS3Y_bbg!BY$5:BZ$241,2), -1)</f>
        <v>-1</v>
      </c>
      <c r="CA225">
        <f>IFERROR(VLOOKUP($A225, CDS3Y_bbg!BZ$5:CA$241,2), -1)</f>
        <v>41911</v>
      </c>
      <c r="CB225">
        <f>IFERROR(VLOOKUP($A225, CDS3Y_bbg!CA$5:CB$241,2), -1)</f>
        <v>-1</v>
      </c>
      <c r="CC225">
        <f>IFERROR(VLOOKUP($A225, CDS3Y_bbg!CB$5:CC$241,2), -1)</f>
        <v>41912</v>
      </c>
      <c r="CD225">
        <f>IFERROR(VLOOKUP($A225, CDS3Y_bbg!CC$5:CD$241,2), -1)</f>
        <v>-1</v>
      </c>
      <c r="CE225">
        <f>IFERROR(VLOOKUP($A225, CDS3Y_bbg!CD$5:CE$241,2), -1)</f>
        <v>43332</v>
      </c>
      <c r="CF225">
        <f>IFERROR(VLOOKUP($A225, CDS3Y_bbg!CE$5:CF$241,2), -1)</f>
        <v>-1</v>
      </c>
      <c r="CG225">
        <f>IFERROR(VLOOKUP($A225, CDS3Y_bbg!CF$5:CG$241,2), -1)</f>
        <v>41893</v>
      </c>
      <c r="CH225">
        <f>IFERROR(VLOOKUP($A225, CDS3Y_bbg!CG$5:CH$241,2), -1)</f>
        <v>-1</v>
      </c>
      <c r="CI225">
        <f>IFERROR(VLOOKUP($A225, CDS3Y_bbg!CH$5:CI$241,2), -1)</f>
        <v>-1</v>
      </c>
      <c r="CJ225">
        <f>IFERROR(VLOOKUP($A225, CDS3Y_bbg!CI$5:CJ$241,2), -1)</f>
        <v>-1</v>
      </c>
      <c r="CK225">
        <f>IFERROR(VLOOKUP($A225, CDS3Y_bbg!CJ$5:CK$241,2), -1)</f>
        <v>41844</v>
      </c>
      <c r="CL225">
        <f>IFERROR(VLOOKUP($A225, CDS3Y_bbg!CK$5:CL$241,2), -1)</f>
        <v>-1</v>
      </c>
      <c r="CM225">
        <f>IFERROR(VLOOKUP($A225, CDS3Y_bbg!CL$5:CM$241,2), -1)</f>
        <v>-1</v>
      </c>
      <c r="CN225">
        <f>IFERROR(VLOOKUP($A225, CDS3Y_bbg!CM$5:CN$241,2), -1)</f>
        <v>-1</v>
      </c>
    </row>
    <row r="226" spans="1:92" x14ac:dyDescent="0.25">
      <c r="A226" s="1">
        <v>43371</v>
      </c>
      <c r="B226">
        <f>IFERROR(VLOOKUP($A226, CDS3Y_bbg!A$5:B$241,2), -1)</f>
        <v>195.57499999999999</v>
      </c>
      <c r="C226">
        <f>IFERROR(VLOOKUP($A226, CDS3Y_bbg!B$5:C$241,2), -1)</f>
        <v>41831</v>
      </c>
      <c r="D226">
        <f>IFERROR(VLOOKUP($A226, CDS3Y_bbg!C$5:D$241,2), -1)</f>
        <v>-1</v>
      </c>
      <c r="E226">
        <f>IFERROR(VLOOKUP($A226, CDS3Y_bbg!D$5:E$241,2), -1)</f>
        <v>44895</v>
      </c>
      <c r="F226">
        <f>IFERROR(VLOOKUP($A226, CDS3Y_bbg!E$5:F$241,2), -1)</f>
        <v>23.018000000000001</v>
      </c>
      <c r="G226">
        <f>IFERROR(VLOOKUP($A226, CDS3Y_bbg!F$5:G$241,2), -1)</f>
        <v>40360</v>
      </c>
      <c r="H226">
        <f>IFERROR(VLOOKUP($A226, CDS3Y_bbg!G$5:H$241,2), -1)</f>
        <v>-1</v>
      </c>
      <c r="I226">
        <f>IFERROR(VLOOKUP($A226, CDS3Y_bbg!H$5:I$241,2), -1)</f>
        <v>44834</v>
      </c>
      <c r="J226">
        <f>IFERROR(VLOOKUP($A226, CDS3Y_bbg!I$5:J$241,2), -1)</f>
        <v>64.102000000000004</v>
      </c>
      <c r="K226">
        <f>IFERROR(VLOOKUP($A226, CDS3Y_bbg!J$5:K$241,2), -1)</f>
        <v>41819</v>
      </c>
      <c r="L226">
        <f>IFERROR(VLOOKUP($A226, CDS3Y_bbg!K$5:L$241,2), -1)</f>
        <v>-1</v>
      </c>
      <c r="M226">
        <f>IFERROR(VLOOKUP($A226, CDS3Y_bbg!L$5:M$241,2), -1)</f>
        <v>40469</v>
      </c>
      <c r="N226">
        <f>IFERROR(VLOOKUP($A226, CDS3Y_bbg!M$5:N$241,2), -1)</f>
        <v>-1</v>
      </c>
      <c r="O226">
        <f>IFERROR(VLOOKUP($A226, CDS3Y_bbg!N$5:O$241,2), -1)</f>
        <v>40289</v>
      </c>
      <c r="P226">
        <f>IFERROR(VLOOKUP($A226, CDS3Y_bbg!O$5:P$241,2), -1)</f>
        <v>-1</v>
      </c>
      <c r="Q226">
        <f>IFERROR(VLOOKUP($A226, CDS3Y_bbg!P$5:Q$241,2), -1)</f>
        <v>44377</v>
      </c>
      <c r="R226">
        <f>IFERROR(VLOOKUP($A226, CDS3Y_bbg!Q$5:R$241,2), -1)</f>
        <v>67.308999999999997</v>
      </c>
      <c r="S226">
        <f>IFERROR(VLOOKUP($A226, CDS3Y_bbg!R$5:S$241,2), -1)</f>
        <v>43337</v>
      </c>
      <c r="T226">
        <f>IFERROR(VLOOKUP($A226, CDS3Y_bbg!S$5:T$241,2), -1)</f>
        <v>-1</v>
      </c>
      <c r="U226">
        <f>IFERROR(VLOOKUP($A226, CDS3Y_bbg!T$5:U$241,2), -1)</f>
        <v>42062</v>
      </c>
      <c r="V226">
        <f>IFERROR(VLOOKUP($A226, CDS3Y_bbg!U$5:V$241,2), -1)</f>
        <v>-1</v>
      </c>
      <c r="W226">
        <f>IFERROR(VLOOKUP($A226, CDS3Y_bbg!V$5:W$241,2), -1)</f>
        <v>42283</v>
      </c>
      <c r="X226">
        <f>IFERROR(VLOOKUP($A226, CDS3Y_bbg!W$5:X$241,2), -1)</f>
        <v>-1</v>
      </c>
      <c r="Y226">
        <f>IFERROR(VLOOKUP($A226, CDS3Y_bbg!X$5:Y$241,2), -1)</f>
        <v>44468</v>
      </c>
      <c r="Z226">
        <f>IFERROR(VLOOKUP($A226, CDS3Y_bbg!Y$5:Z$241,2), -1)</f>
        <v>230.084</v>
      </c>
      <c r="AA226">
        <f>IFERROR(VLOOKUP($A226, CDS3Y_bbg!Z$5:AA$241,2), -1)</f>
        <v>40481</v>
      </c>
      <c r="AB226">
        <f>IFERROR(VLOOKUP($A226, CDS3Y_bbg!AA$5:AB$241,2), -1)</f>
        <v>-1</v>
      </c>
      <c r="AC226">
        <f>IFERROR(VLOOKUP($A226, CDS3Y_bbg!AB$5:AC$241,2), -1)</f>
        <v>42676</v>
      </c>
      <c r="AD226">
        <f>IFERROR(VLOOKUP($A226, CDS3Y_bbg!AC$5:AD$241,2), -1)</f>
        <v>-1</v>
      </c>
      <c r="AE226">
        <f>IFERROR(VLOOKUP($A226, CDS3Y_bbg!AD$5:AE$241,2), -1)</f>
        <v>41149</v>
      </c>
      <c r="AF226">
        <f>IFERROR(VLOOKUP($A226, CDS3Y_bbg!AE$5:AF$241,2), -1)</f>
        <v>-1</v>
      </c>
      <c r="AG226">
        <f>IFERROR(VLOOKUP($A226, CDS3Y_bbg!AF$5:AG$241,2), -1)</f>
        <v>42004</v>
      </c>
      <c r="AH226">
        <f>IFERROR(VLOOKUP($A226, CDS3Y_bbg!AG$5:AH$241,2), -1)</f>
        <v>10.653</v>
      </c>
      <c r="AI226">
        <f>IFERROR(VLOOKUP($A226, CDS3Y_bbg!AH$5:AI$241,2), -1)</f>
        <v>-1</v>
      </c>
      <c r="AJ226">
        <f>IFERROR(VLOOKUP($A226, CDS3Y_bbg!AI$5:AJ$241,2), -1)</f>
        <v>-1</v>
      </c>
      <c r="AK226">
        <f>IFERROR(VLOOKUP($A226, CDS3Y_bbg!AJ$5:AK$241,2), -1)</f>
        <v>-1</v>
      </c>
      <c r="AL226">
        <f>IFERROR(VLOOKUP($A226, CDS3Y_bbg!AK$5:AL$241,2), -1)</f>
        <v>-1</v>
      </c>
      <c r="AM226">
        <f>IFERROR(VLOOKUP($A226, CDS3Y_bbg!AL$5:AM$241,2), -1)</f>
        <v>-1</v>
      </c>
      <c r="AN226">
        <f>IFERROR(VLOOKUP($A226, CDS3Y_bbg!AM$5:AN$241,2), -1)</f>
        <v>-1</v>
      </c>
      <c r="AO226">
        <f>IFERROR(VLOOKUP($A226, CDS3Y_bbg!AN$5:AO$241,2), -1)</f>
        <v>43424</v>
      </c>
      <c r="AP226">
        <f>IFERROR(VLOOKUP($A226, CDS3Y_bbg!AO$5:AP$241,2), -1)</f>
        <v>-1</v>
      </c>
      <c r="AQ226">
        <f>IFERROR(VLOOKUP($A226, CDS3Y_bbg!AP$5:AQ$241,2), -1)</f>
        <v>44625</v>
      </c>
      <c r="AR226">
        <f>IFERROR(VLOOKUP($A226, CDS3Y_bbg!AQ$5:AR$241,2), -1)</f>
        <v>9.6280000000000001</v>
      </c>
      <c r="AS226">
        <f>IFERROR(VLOOKUP($A226, CDS3Y_bbg!AR$5:AS$241,2), -1)</f>
        <v>44626</v>
      </c>
      <c r="AT226">
        <f>IFERROR(VLOOKUP($A226, CDS3Y_bbg!AS$5:AT$241,2), -1)</f>
        <v>5.7960000000000003</v>
      </c>
      <c r="AU226">
        <f>IFERROR(VLOOKUP($A226, CDS3Y_bbg!AT$5:AU$241,2), -1)</f>
        <v>-1</v>
      </c>
      <c r="AV226">
        <f>IFERROR(VLOOKUP($A226, CDS3Y_bbg!AU$5:AV$241,2), -1)</f>
        <v>-1</v>
      </c>
      <c r="AW226">
        <f>IFERROR(VLOOKUP($A226, CDS3Y_bbg!AV$5:AW$241,2), -1)</f>
        <v>41863</v>
      </c>
      <c r="AX226">
        <f>IFERROR(VLOOKUP($A226, CDS3Y_bbg!AW$5:AX$241,2), -1)</f>
        <v>-1</v>
      </c>
      <c r="AY226">
        <f>IFERROR(VLOOKUP($A226, CDS3Y_bbg!AX$5:AY$241,2), -1)</f>
        <v>43402</v>
      </c>
      <c r="AZ226">
        <f>IFERROR(VLOOKUP($A226, CDS3Y_bbg!AY$5:AZ$241,2), -1)</f>
        <v>-1</v>
      </c>
      <c r="BA226">
        <f>IFERROR(VLOOKUP($A226, CDS3Y_bbg!AZ$5:BA$241,2), -1)</f>
        <v>-1</v>
      </c>
      <c r="BB226">
        <f>IFERROR(VLOOKUP($A226, CDS3Y_bbg!BA$5:BB$241,2), -1)</f>
        <v>-1</v>
      </c>
      <c r="BC226">
        <f>IFERROR(VLOOKUP($A226, CDS3Y_bbg!BB$5:BC$241,2), -1)</f>
        <v>41722</v>
      </c>
      <c r="BD226">
        <f>IFERROR(VLOOKUP($A226, CDS3Y_bbg!BC$5:BD$241,2), -1)</f>
        <v>-1</v>
      </c>
      <c r="BE226">
        <f>IFERROR(VLOOKUP($A226, CDS3Y_bbg!BD$5:BE$241,2), -1)</f>
        <v>-1</v>
      </c>
      <c r="BF226">
        <f>IFERROR(VLOOKUP($A226, CDS3Y_bbg!BE$5:BF$241,2), -1)</f>
        <v>-1</v>
      </c>
      <c r="BG226">
        <f>IFERROR(VLOOKUP($A226, CDS3Y_bbg!BF$5:BG$241,2), -1)</f>
        <v>-1</v>
      </c>
      <c r="BH226">
        <f>IFERROR(VLOOKUP($A226, CDS3Y_bbg!BG$5:BH$241,2), -1)</f>
        <v>-1</v>
      </c>
      <c r="BI226">
        <f>IFERROR(VLOOKUP($A226, CDS3Y_bbg!BH$5:BI$241,2), -1)</f>
        <v>43424</v>
      </c>
      <c r="BJ226">
        <f>IFERROR(VLOOKUP($A226, CDS3Y_bbg!BI$5:BJ$241,2), -1)</f>
        <v>-1</v>
      </c>
      <c r="BK226">
        <f>IFERROR(VLOOKUP($A226, CDS3Y_bbg!BJ$5:BK$241,2), -1)</f>
        <v>-1</v>
      </c>
      <c r="BL226">
        <f>IFERROR(VLOOKUP($A226, CDS3Y_bbg!BK$5:BL$241,2), -1)</f>
        <v>-1</v>
      </c>
      <c r="BM226">
        <f>IFERROR(VLOOKUP($A226, CDS3Y_bbg!BL$5:BM$241,2), -1)</f>
        <v>43424</v>
      </c>
      <c r="BN226">
        <f>IFERROR(VLOOKUP($A226, CDS3Y_bbg!BM$5:BN$241,2), -1)</f>
        <v>-1</v>
      </c>
      <c r="BO226">
        <f>IFERROR(VLOOKUP($A226, CDS3Y_bbg!BN$5:BO$241,2), -1)</f>
        <v>43426</v>
      </c>
      <c r="BP226">
        <f>IFERROR(VLOOKUP($A226, CDS3Y_bbg!BO$5:BP$241,2), -1)</f>
        <v>-1</v>
      </c>
      <c r="BQ226">
        <f>IFERROR(VLOOKUP($A226, CDS3Y_bbg!BP$5:BQ$241,2), -1)</f>
        <v>-1</v>
      </c>
      <c r="BR226">
        <f>IFERROR(VLOOKUP($A226, CDS3Y_bbg!BQ$5:BR$241,2), -1)</f>
        <v>-1</v>
      </c>
      <c r="BS226">
        <f>IFERROR(VLOOKUP($A226, CDS3Y_bbg!BR$5:BS$241,2), -1)</f>
        <v>43426</v>
      </c>
      <c r="BT226">
        <f>IFERROR(VLOOKUP($A226, CDS3Y_bbg!BS$5:BT$241,2), -1)</f>
        <v>-1</v>
      </c>
      <c r="BU226">
        <f>IFERROR(VLOOKUP($A226, CDS3Y_bbg!BT$5:BU$241,2), -1)</f>
        <v>-1</v>
      </c>
      <c r="BV226">
        <f>IFERROR(VLOOKUP($A226, CDS3Y_bbg!BU$5:BV$241,2), -1)</f>
        <v>-1</v>
      </c>
      <c r="BW226">
        <f>IFERROR(VLOOKUP($A226, CDS3Y_bbg!BV$5:BW$241,2), -1)</f>
        <v>41915</v>
      </c>
      <c r="BX226">
        <f>IFERROR(VLOOKUP($A226, CDS3Y_bbg!BW$5:BX$241,2), -1)</f>
        <v>-1</v>
      </c>
      <c r="BY226">
        <f>IFERROR(VLOOKUP($A226, CDS3Y_bbg!BX$5:BY$241,2), -1)</f>
        <v>-1</v>
      </c>
      <c r="BZ226">
        <f>IFERROR(VLOOKUP($A226, CDS3Y_bbg!BY$5:BZ$241,2), -1)</f>
        <v>-1</v>
      </c>
      <c r="CA226">
        <f>IFERROR(VLOOKUP($A226, CDS3Y_bbg!BZ$5:CA$241,2), -1)</f>
        <v>41911</v>
      </c>
      <c r="CB226">
        <f>IFERROR(VLOOKUP($A226, CDS3Y_bbg!CA$5:CB$241,2), -1)</f>
        <v>-1</v>
      </c>
      <c r="CC226">
        <f>IFERROR(VLOOKUP($A226, CDS3Y_bbg!CB$5:CC$241,2), -1)</f>
        <v>41912</v>
      </c>
      <c r="CD226">
        <f>IFERROR(VLOOKUP($A226, CDS3Y_bbg!CC$5:CD$241,2), -1)</f>
        <v>-1</v>
      </c>
      <c r="CE226">
        <f>IFERROR(VLOOKUP($A226, CDS3Y_bbg!CD$5:CE$241,2), -1)</f>
        <v>43332</v>
      </c>
      <c r="CF226">
        <f>IFERROR(VLOOKUP($A226, CDS3Y_bbg!CE$5:CF$241,2), -1)</f>
        <v>-1</v>
      </c>
      <c r="CG226">
        <f>IFERROR(VLOOKUP($A226, CDS3Y_bbg!CF$5:CG$241,2), -1)</f>
        <v>41893</v>
      </c>
      <c r="CH226">
        <f>IFERROR(VLOOKUP($A226, CDS3Y_bbg!CG$5:CH$241,2), -1)</f>
        <v>-1</v>
      </c>
      <c r="CI226">
        <f>IFERROR(VLOOKUP($A226, CDS3Y_bbg!CH$5:CI$241,2), -1)</f>
        <v>-1</v>
      </c>
      <c r="CJ226">
        <f>IFERROR(VLOOKUP($A226, CDS3Y_bbg!CI$5:CJ$241,2), -1)</f>
        <v>-1</v>
      </c>
      <c r="CK226">
        <f>IFERROR(VLOOKUP($A226, CDS3Y_bbg!CJ$5:CK$241,2), -1)</f>
        <v>41844</v>
      </c>
      <c r="CL226">
        <f>IFERROR(VLOOKUP($A226, CDS3Y_bbg!CK$5:CL$241,2), -1)</f>
        <v>-1</v>
      </c>
      <c r="CM226">
        <f>IFERROR(VLOOKUP($A226, CDS3Y_bbg!CL$5:CM$241,2), -1)</f>
        <v>-1</v>
      </c>
      <c r="CN226">
        <f>IFERROR(VLOOKUP($A226, CDS3Y_bbg!CM$5:CN$241,2), -1)</f>
        <v>-1</v>
      </c>
    </row>
    <row r="227" spans="1:92" x14ac:dyDescent="0.25">
      <c r="A227" s="1">
        <v>43404</v>
      </c>
      <c r="B227">
        <f>IFERROR(VLOOKUP($A227, CDS3Y_bbg!A$5:B$241,2), -1)</f>
        <v>143.83000000000001</v>
      </c>
      <c r="C227">
        <f>IFERROR(VLOOKUP($A227, CDS3Y_bbg!B$5:C$241,2), -1)</f>
        <v>41831</v>
      </c>
      <c r="D227">
        <f>IFERROR(VLOOKUP($A227, CDS3Y_bbg!C$5:D$241,2), -1)</f>
        <v>-1</v>
      </c>
      <c r="E227">
        <f>IFERROR(VLOOKUP($A227, CDS3Y_bbg!D$5:E$241,2), -1)</f>
        <v>44895</v>
      </c>
      <c r="F227">
        <f>IFERROR(VLOOKUP($A227, CDS3Y_bbg!E$5:F$241,2), -1)</f>
        <v>29.599</v>
      </c>
      <c r="G227">
        <f>IFERROR(VLOOKUP($A227, CDS3Y_bbg!F$5:G$241,2), -1)</f>
        <v>40360</v>
      </c>
      <c r="H227">
        <f>IFERROR(VLOOKUP($A227, CDS3Y_bbg!G$5:H$241,2), -1)</f>
        <v>-1</v>
      </c>
      <c r="I227">
        <f>IFERROR(VLOOKUP($A227, CDS3Y_bbg!H$5:I$241,2), -1)</f>
        <v>44834</v>
      </c>
      <c r="J227">
        <f>IFERROR(VLOOKUP($A227, CDS3Y_bbg!I$5:J$241,2), -1)</f>
        <v>80.323999999999998</v>
      </c>
      <c r="K227">
        <f>IFERROR(VLOOKUP($A227, CDS3Y_bbg!J$5:K$241,2), -1)</f>
        <v>41819</v>
      </c>
      <c r="L227">
        <f>IFERROR(VLOOKUP($A227, CDS3Y_bbg!K$5:L$241,2), -1)</f>
        <v>-1</v>
      </c>
      <c r="M227">
        <f>IFERROR(VLOOKUP($A227, CDS3Y_bbg!L$5:M$241,2), -1)</f>
        <v>40469</v>
      </c>
      <c r="N227">
        <f>IFERROR(VLOOKUP($A227, CDS3Y_bbg!M$5:N$241,2), -1)</f>
        <v>-1</v>
      </c>
      <c r="O227">
        <f>IFERROR(VLOOKUP($A227, CDS3Y_bbg!N$5:O$241,2), -1)</f>
        <v>40289</v>
      </c>
      <c r="P227">
        <f>IFERROR(VLOOKUP($A227, CDS3Y_bbg!O$5:P$241,2), -1)</f>
        <v>-1</v>
      </c>
      <c r="Q227">
        <f>IFERROR(VLOOKUP($A227, CDS3Y_bbg!P$5:Q$241,2), -1)</f>
        <v>44377</v>
      </c>
      <c r="R227">
        <f>IFERROR(VLOOKUP($A227, CDS3Y_bbg!Q$5:R$241,2), -1)</f>
        <v>98.066999999999993</v>
      </c>
      <c r="S227">
        <f>IFERROR(VLOOKUP($A227, CDS3Y_bbg!R$5:S$241,2), -1)</f>
        <v>43337</v>
      </c>
      <c r="T227">
        <f>IFERROR(VLOOKUP($A227, CDS3Y_bbg!S$5:T$241,2), -1)</f>
        <v>-1</v>
      </c>
      <c r="U227">
        <f>IFERROR(VLOOKUP($A227, CDS3Y_bbg!T$5:U$241,2), -1)</f>
        <v>42062</v>
      </c>
      <c r="V227">
        <f>IFERROR(VLOOKUP($A227, CDS3Y_bbg!U$5:V$241,2), -1)</f>
        <v>-1</v>
      </c>
      <c r="W227">
        <f>IFERROR(VLOOKUP($A227, CDS3Y_bbg!V$5:W$241,2), -1)</f>
        <v>42283</v>
      </c>
      <c r="X227">
        <f>IFERROR(VLOOKUP($A227, CDS3Y_bbg!W$5:X$241,2), -1)</f>
        <v>-1</v>
      </c>
      <c r="Y227">
        <f>IFERROR(VLOOKUP($A227, CDS3Y_bbg!X$5:Y$241,2), -1)</f>
        <v>44468</v>
      </c>
      <c r="Z227">
        <f>IFERROR(VLOOKUP($A227, CDS3Y_bbg!Y$5:Z$241,2), -1)</f>
        <v>230.084</v>
      </c>
      <c r="AA227">
        <f>IFERROR(VLOOKUP($A227, CDS3Y_bbg!Z$5:AA$241,2), -1)</f>
        <v>40481</v>
      </c>
      <c r="AB227">
        <f>IFERROR(VLOOKUP($A227, CDS3Y_bbg!AA$5:AB$241,2), -1)</f>
        <v>-1</v>
      </c>
      <c r="AC227">
        <f>IFERROR(VLOOKUP($A227, CDS3Y_bbg!AB$5:AC$241,2), -1)</f>
        <v>42676</v>
      </c>
      <c r="AD227">
        <f>IFERROR(VLOOKUP($A227, CDS3Y_bbg!AC$5:AD$241,2), -1)</f>
        <v>-1</v>
      </c>
      <c r="AE227">
        <f>IFERROR(VLOOKUP($A227, CDS3Y_bbg!AD$5:AE$241,2), -1)</f>
        <v>41149</v>
      </c>
      <c r="AF227">
        <f>IFERROR(VLOOKUP($A227, CDS3Y_bbg!AE$5:AF$241,2), -1)</f>
        <v>-1</v>
      </c>
      <c r="AG227">
        <f>IFERROR(VLOOKUP($A227, CDS3Y_bbg!AF$5:AG$241,2), -1)</f>
        <v>42004</v>
      </c>
      <c r="AH227">
        <f>IFERROR(VLOOKUP($A227, CDS3Y_bbg!AG$5:AH$241,2), -1)</f>
        <v>10.653</v>
      </c>
      <c r="AI227">
        <f>IFERROR(VLOOKUP($A227, CDS3Y_bbg!AH$5:AI$241,2), -1)</f>
        <v>-1</v>
      </c>
      <c r="AJ227">
        <f>IFERROR(VLOOKUP($A227, CDS3Y_bbg!AI$5:AJ$241,2), -1)</f>
        <v>-1</v>
      </c>
      <c r="AK227">
        <f>IFERROR(VLOOKUP($A227, CDS3Y_bbg!AJ$5:AK$241,2), -1)</f>
        <v>-1</v>
      </c>
      <c r="AL227">
        <f>IFERROR(VLOOKUP($A227, CDS3Y_bbg!AK$5:AL$241,2), -1)</f>
        <v>-1</v>
      </c>
      <c r="AM227">
        <f>IFERROR(VLOOKUP($A227, CDS3Y_bbg!AL$5:AM$241,2), -1)</f>
        <v>-1</v>
      </c>
      <c r="AN227">
        <f>IFERROR(VLOOKUP($A227, CDS3Y_bbg!AM$5:AN$241,2), -1)</f>
        <v>-1</v>
      </c>
      <c r="AO227">
        <f>IFERROR(VLOOKUP($A227, CDS3Y_bbg!AN$5:AO$241,2), -1)</f>
        <v>43424</v>
      </c>
      <c r="AP227">
        <f>IFERROR(VLOOKUP($A227, CDS3Y_bbg!AO$5:AP$241,2), -1)</f>
        <v>-1</v>
      </c>
      <c r="AQ227">
        <f>IFERROR(VLOOKUP($A227, CDS3Y_bbg!AP$5:AQ$241,2), -1)</f>
        <v>44625</v>
      </c>
      <c r="AR227">
        <f>IFERROR(VLOOKUP($A227, CDS3Y_bbg!AQ$5:AR$241,2), -1)</f>
        <v>9.6280000000000001</v>
      </c>
      <c r="AS227">
        <f>IFERROR(VLOOKUP($A227, CDS3Y_bbg!AR$5:AS$241,2), -1)</f>
        <v>44626</v>
      </c>
      <c r="AT227">
        <f>IFERROR(VLOOKUP($A227, CDS3Y_bbg!AS$5:AT$241,2), -1)</f>
        <v>5.7960000000000003</v>
      </c>
      <c r="AU227">
        <f>IFERROR(VLOOKUP($A227, CDS3Y_bbg!AT$5:AU$241,2), -1)</f>
        <v>-1</v>
      </c>
      <c r="AV227">
        <f>IFERROR(VLOOKUP($A227, CDS3Y_bbg!AU$5:AV$241,2), -1)</f>
        <v>-1</v>
      </c>
      <c r="AW227">
        <f>IFERROR(VLOOKUP($A227, CDS3Y_bbg!AV$5:AW$241,2), -1)</f>
        <v>41863</v>
      </c>
      <c r="AX227">
        <f>IFERROR(VLOOKUP($A227, CDS3Y_bbg!AW$5:AX$241,2), -1)</f>
        <v>-1</v>
      </c>
      <c r="AY227">
        <f>IFERROR(VLOOKUP($A227, CDS3Y_bbg!AX$5:AY$241,2), -1)</f>
        <v>43402</v>
      </c>
      <c r="AZ227">
        <f>IFERROR(VLOOKUP($A227, CDS3Y_bbg!AY$5:AZ$241,2), -1)</f>
        <v>-1</v>
      </c>
      <c r="BA227">
        <f>IFERROR(VLOOKUP($A227, CDS3Y_bbg!AZ$5:BA$241,2), -1)</f>
        <v>-1</v>
      </c>
      <c r="BB227">
        <f>IFERROR(VLOOKUP($A227, CDS3Y_bbg!BA$5:BB$241,2), -1)</f>
        <v>-1</v>
      </c>
      <c r="BC227">
        <f>IFERROR(VLOOKUP($A227, CDS3Y_bbg!BB$5:BC$241,2), -1)</f>
        <v>41722</v>
      </c>
      <c r="BD227">
        <f>IFERROR(VLOOKUP($A227, CDS3Y_bbg!BC$5:BD$241,2), -1)</f>
        <v>-1</v>
      </c>
      <c r="BE227">
        <f>IFERROR(VLOOKUP($A227, CDS3Y_bbg!BD$5:BE$241,2), -1)</f>
        <v>-1</v>
      </c>
      <c r="BF227">
        <f>IFERROR(VLOOKUP($A227, CDS3Y_bbg!BE$5:BF$241,2), -1)</f>
        <v>-1</v>
      </c>
      <c r="BG227">
        <f>IFERROR(VLOOKUP($A227, CDS3Y_bbg!BF$5:BG$241,2), -1)</f>
        <v>-1</v>
      </c>
      <c r="BH227">
        <f>IFERROR(VLOOKUP($A227, CDS3Y_bbg!BG$5:BH$241,2), -1)</f>
        <v>-1</v>
      </c>
      <c r="BI227">
        <f>IFERROR(VLOOKUP($A227, CDS3Y_bbg!BH$5:BI$241,2), -1)</f>
        <v>43424</v>
      </c>
      <c r="BJ227">
        <f>IFERROR(VLOOKUP($A227, CDS3Y_bbg!BI$5:BJ$241,2), -1)</f>
        <v>-1</v>
      </c>
      <c r="BK227">
        <f>IFERROR(VLOOKUP($A227, CDS3Y_bbg!BJ$5:BK$241,2), -1)</f>
        <v>-1</v>
      </c>
      <c r="BL227">
        <f>IFERROR(VLOOKUP($A227, CDS3Y_bbg!BK$5:BL$241,2), -1)</f>
        <v>-1</v>
      </c>
      <c r="BM227">
        <f>IFERROR(VLOOKUP($A227, CDS3Y_bbg!BL$5:BM$241,2), -1)</f>
        <v>43424</v>
      </c>
      <c r="BN227">
        <f>IFERROR(VLOOKUP($A227, CDS3Y_bbg!BM$5:BN$241,2), -1)</f>
        <v>-1</v>
      </c>
      <c r="BO227">
        <f>IFERROR(VLOOKUP($A227, CDS3Y_bbg!BN$5:BO$241,2), -1)</f>
        <v>43426</v>
      </c>
      <c r="BP227">
        <f>IFERROR(VLOOKUP($A227, CDS3Y_bbg!BO$5:BP$241,2), -1)</f>
        <v>-1</v>
      </c>
      <c r="BQ227">
        <f>IFERROR(VLOOKUP($A227, CDS3Y_bbg!BP$5:BQ$241,2), -1)</f>
        <v>-1</v>
      </c>
      <c r="BR227">
        <f>IFERROR(VLOOKUP($A227, CDS3Y_bbg!BQ$5:BR$241,2), -1)</f>
        <v>-1</v>
      </c>
      <c r="BS227">
        <f>IFERROR(VLOOKUP($A227, CDS3Y_bbg!BR$5:BS$241,2), -1)</f>
        <v>43426</v>
      </c>
      <c r="BT227">
        <f>IFERROR(VLOOKUP($A227, CDS3Y_bbg!BS$5:BT$241,2), -1)</f>
        <v>-1</v>
      </c>
      <c r="BU227">
        <f>IFERROR(VLOOKUP($A227, CDS3Y_bbg!BT$5:BU$241,2), -1)</f>
        <v>-1</v>
      </c>
      <c r="BV227">
        <f>IFERROR(VLOOKUP($A227, CDS3Y_bbg!BU$5:BV$241,2), -1)</f>
        <v>-1</v>
      </c>
      <c r="BW227">
        <f>IFERROR(VLOOKUP($A227, CDS3Y_bbg!BV$5:BW$241,2), -1)</f>
        <v>41915</v>
      </c>
      <c r="BX227">
        <f>IFERROR(VLOOKUP($A227, CDS3Y_bbg!BW$5:BX$241,2), -1)</f>
        <v>-1</v>
      </c>
      <c r="BY227">
        <f>IFERROR(VLOOKUP($A227, CDS3Y_bbg!BX$5:BY$241,2), -1)</f>
        <v>-1</v>
      </c>
      <c r="BZ227">
        <f>IFERROR(VLOOKUP($A227, CDS3Y_bbg!BY$5:BZ$241,2), -1)</f>
        <v>-1</v>
      </c>
      <c r="CA227">
        <f>IFERROR(VLOOKUP($A227, CDS3Y_bbg!BZ$5:CA$241,2), -1)</f>
        <v>41911</v>
      </c>
      <c r="CB227">
        <f>IFERROR(VLOOKUP($A227, CDS3Y_bbg!CA$5:CB$241,2), -1)</f>
        <v>-1</v>
      </c>
      <c r="CC227">
        <f>IFERROR(VLOOKUP($A227, CDS3Y_bbg!CB$5:CC$241,2), -1)</f>
        <v>41912</v>
      </c>
      <c r="CD227">
        <f>IFERROR(VLOOKUP($A227, CDS3Y_bbg!CC$5:CD$241,2), -1)</f>
        <v>-1</v>
      </c>
      <c r="CE227">
        <f>IFERROR(VLOOKUP($A227, CDS3Y_bbg!CD$5:CE$241,2), -1)</f>
        <v>43332</v>
      </c>
      <c r="CF227">
        <f>IFERROR(VLOOKUP($A227, CDS3Y_bbg!CE$5:CF$241,2), -1)</f>
        <v>-1</v>
      </c>
      <c r="CG227">
        <f>IFERROR(VLOOKUP($A227, CDS3Y_bbg!CF$5:CG$241,2), -1)</f>
        <v>41893</v>
      </c>
      <c r="CH227">
        <f>IFERROR(VLOOKUP($A227, CDS3Y_bbg!CG$5:CH$241,2), -1)</f>
        <v>-1</v>
      </c>
      <c r="CI227">
        <f>IFERROR(VLOOKUP($A227, CDS3Y_bbg!CH$5:CI$241,2), -1)</f>
        <v>-1</v>
      </c>
      <c r="CJ227">
        <f>IFERROR(VLOOKUP($A227, CDS3Y_bbg!CI$5:CJ$241,2), -1)</f>
        <v>-1</v>
      </c>
      <c r="CK227">
        <f>IFERROR(VLOOKUP($A227, CDS3Y_bbg!CJ$5:CK$241,2), -1)</f>
        <v>41844</v>
      </c>
      <c r="CL227">
        <f>IFERROR(VLOOKUP($A227, CDS3Y_bbg!CK$5:CL$241,2), -1)</f>
        <v>-1</v>
      </c>
      <c r="CM227">
        <f>IFERROR(VLOOKUP($A227, CDS3Y_bbg!CL$5:CM$241,2), -1)</f>
        <v>-1</v>
      </c>
      <c r="CN227">
        <f>IFERROR(VLOOKUP($A227, CDS3Y_bbg!CM$5:CN$241,2), -1)</f>
        <v>-1</v>
      </c>
    </row>
    <row r="228" spans="1:92" x14ac:dyDescent="0.25">
      <c r="A228" s="1">
        <v>43434</v>
      </c>
      <c r="B228">
        <f>IFERROR(VLOOKUP($A228, CDS3Y_bbg!A$5:B$241,2), -1)</f>
        <v>146.256</v>
      </c>
      <c r="C228">
        <f>IFERROR(VLOOKUP($A228, CDS3Y_bbg!B$5:C$241,2), -1)</f>
        <v>41831</v>
      </c>
      <c r="D228">
        <f>IFERROR(VLOOKUP($A228, CDS3Y_bbg!C$5:D$241,2), -1)</f>
        <v>-1</v>
      </c>
      <c r="E228">
        <f>IFERROR(VLOOKUP($A228, CDS3Y_bbg!D$5:E$241,2), -1)</f>
        <v>44895</v>
      </c>
      <c r="F228">
        <f>IFERROR(VLOOKUP($A228, CDS3Y_bbg!E$5:F$241,2), -1)</f>
        <v>33.645000000000003</v>
      </c>
      <c r="G228">
        <f>IFERROR(VLOOKUP($A228, CDS3Y_bbg!F$5:G$241,2), -1)</f>
        <v>40360</v>
      </c>
      <c r="H228">
        <f>IFERROR(VLOOKUP($A228, CDS3Y_bbg!G$5:H$241,2), -1)</f>
        <v>-1</v>
      </c>
      <c r="I228">
        <f>IFERROR(VLOOKUP($A228, CDS3Y_bbg!H$5:I$241,2), -1)</f>
        <v>44834</v>
      </c>
      <c r="J228">
        <f>IFERROR(VLOOKUP($A228, CDS3Y_bbg!I$5:J$241,2), -1)</f>
        <v>93.379000000000005</v>
      </c>
      <c r="K228">
        <f>IFERROR(VLOOKUP($A228, CDS3Y_bbg!J$5:K$241,2), -1)</f>
        <v>41819</v>
      </c>
      <c r="L228">
        <f>IFERROR(VLOOKUP($A228, CDS3Y_bbg!K$5:L$241,2), -1)</f>
        <v>-1</v>
      </c>
      <c r="M228">
        <f>IFERROR(VLOOKUP($A228, CDS3Y_bbg!L$5:M$241,2), -1)</f>
        <v>40469</v>
      </c>
      <c r="N228">
        <f>IFERROR(VLOOKUP($A228, CDS3Y_bbg!M$5:N$241,2), -1)</f>
        <v>-1</v>
      </c>
      <c r="O228">
        <f>IFERROR(VLOOKUP($A228, CDS3Y_bbg!N$5:O$241,2), -1)</f>
        <v>40289</v>
      </c>
      <c r="P228">
        <f>IFERROR(VLOOKUP($A228, CDS3Y_bbg!O$5:P$241,2), -1)</f>
        <v>-1</v>
      </c>
      <c r="Q228">
        <f>IFERROR(VLOOKUP($A228, CDS3Y_bbg!P$5:Q$241,2), -1)</f>
        <v>44377</v>
      </c>
      <c r="R228">
        <f>IFERROR(VLOOKUP($A228, CDS3Y_bbg!Q$5:R$241,2), -1)</f>
        <v>103.514</v>
      </c>
      <c r="S228">
        <f>IFERROR(VLOOKUP($A228, CDS3Y_bbg!R$5:S$241,2), -1)</f>
        <v>43337</v>
      </c>
      <c r="T228">
        <f>IFERROR(VLOOKUP($A228, CDS3Y_bbg!S$5:T$241,2), -1)</f>
        <v>-1</v>
      </c>
      <c r="U228">
        <f>IFERROR(VLOOKUP($A228, CDS3Y_bbg!T$5:U$241,2), -1)</f>
        <v>42062</v>
      </c>
      <c r="V228">
        <f>IFERROR(VLOOKUP($A228, CDS3Y_bbg!U$5:V$241,2), -1)</f>
        <v>-1</v>
      </c>
      <c r="W228">
        <f>IFERROR(VLOOKUP($A228, CDS3Y_bbg!V$5:W$241,2), -1)</f>
        <v>42283</v>
      </c>
      <c r="X228">
        <f>IFERROR(VLOOKUP($A228, CDS3Y_bbg!W$5:X$241,2), -1)</f>
        <v>-1</v>
      </c>
      <c r="Y228">
        <f>IFERROR(VLOOKUP($A228, CDS3Y_bbg!X$5:Y$241,2), -1)</f>
        <v>44468</v>
      </c>
      <c r="Z228">
        <f>IFERROR(VLOOKUP($A228, CDS3Y_bbg!Y$5:Z$241,2), -1)</f>
        <v>230.084</v>
      </c>
      <c r="AA228">
        <f>IFERROR(VLOOKUP($A228, CDS3Y_bbg!Z$5:AA$241,2), -1)</f>
        <v>40481</v>
      </c>
      <c r="AB228">
        <f>IFERROR(VLOOKUP($A228, CDS3Y_bbg!AA$5:AB$241,2), -1)</f>
        <v>-1</v>
      </c>
      <c r="AC228">
        <f>IFERROR(VLOOKUP($A228, CDS3Y_bbg!AB$5:AC$241,2), -1)</f>
        <v>42676</v>
      </c>
      <c r="AD228">
        <f>IFERROR(VLOOKUP($A228, CDS3Y_bbg!AC$5:AD$241,2), -1)</f>
        <v>-1</v>
      </c>
      <c r="AE228">
        <f>IFERROR(VLOOKUP($A228, CDS3Y_bbg!AD$5:AE$241,2), -1)</f>
        <v>41149</v>
      </c>
      <c r="AF228">
        <f>IFERROR(VLOOKUP($A228, CDS3Y_bbg!AE$5:AF$241,2), -1)</f>
        <v>-1</v>
      </c>
      <c r="AG228">
        <f>IFERROR(VLOOKUP($A228, CDS3Y_bbg!AF$5:AG$241,2), -1)</f>
        <v>42004</v>
      </c>
      <c r="AH228">
        <f>IFERROR(VLOOKUP($A228, CDS3Y_bbg!AG$5:AH$241,2), -1)</f>
        <v>10.653</v>
      </c>
      <c r="AI228">
        <f>IFERROR(VLOOKUP($A228, CDS3Y_bbg!AH$5:AI$241,2), -1)</f>
        <v>-1</v>
      </c>
      <c r="AJ228">
        <f>IFERROR(VLOOKUP($A228, CDS3Y_bbg!AI$5:AJ$241,2), -1)</f>
        <v>-1</v>
      </c>
      <c r="AK228">
        <f>IFERROR(VLOOKUP($A228, CDS3Y_bbg!AJ$5:AK$241,2), -1)</f>
        <v>-1</v>
      </c>
      <c r="AL228">
        <f>IFERROR(VLOOKUP($A228, CDS3Y_bbg!AK$5:AL$241,2), -1)</f>
        <v>-1</v>
      </c>
      <c r="AM228">
        <f>IFERROR(VLOOKUP($A228, CDS3Y_bbg!AL$5:AM$241,2), -1)</f>
        <v>-1</v>
      </c>
      <c r="AN228">
        <f>IFERROR(VLOOKUP($A228, CDS3Y_bbg!AM$5:AN$241,2), -1)</f>
        <v>-1</v>
      </c>
      <c r="AO228">
        <f>IFERROR(VLOOKUP($A228, CDS3Y_bbg!AN$5:AO$241,2), -1)</f>
        <v>43424</v>
      </c>
      <c r="AP228">
        <f>IFERROR(VLOOKUP($A228, CDS3Y_bbg!AO$5:AP$241,2), -1)</f>
        <v>-1</v>
      </c>
      <c r="AQ228">
        <f>IFERROR(VLOOKUP($A228, CDS3Y_bbg!AP$5:AQ$241,2), -1)</f>
        <v>44625</v>
      </c>
      <c r="AR228">
        <f>IFERROR(VLOOKUP($A228, CDS3Y_bbg!AQ$5:AR$241,2), -1)</f>
        <v>9.6280000000000001</v>
      </c>
      <c r="AS228">
        <f>IFERROR(VLOOKUP($A228, CDS3Y_bbg!AR$5:AS$241,2), -1)</f>
        <v>44626</v>
      </c>
      <c r="AT228">
        <f>IFERROR(VLOOKUP($A228, CDS3Y_bbg!AS$5:AT$241,2), -1)</f>
        <v>5.7960000000000003</v>
      </c>
      <c r="AU228">
        <f>IFERROR(VLOOKUP($A228, CDS3Y_bbg!AT$5:AU$241,2), -1)</f>
        <v>-1</v>
      </c>
      <c r="AV228">
        <f>IFERROR(VLOOKUP($A228, CDS3Y_bbg!AU$5:AV$241,2), -1)</f>
        <v>-1</v>
      </c>
      <c r="AW228">
        <f>IFERROR(VLOOKUP($A228, CDS3Y_bbg!AV$5:AW$241,2), -1)</f>
        <v>41863</v>
      </c>
      <c r="AX228">
        <f>IFERROR(VLOOKUP($A228, CDS3Y_bbg!AW$5:AX$241,2), -1)</f>
        <v>-1</v>
      </c>
      <c r="AY228">
        <f>IFERROR(VLOOKUP($A228, CDS3Y_bbg!AX$5:AY$241,2), -1)</f>
        <v>43402</v>
      </c>
      <c r="AZ228">
        <f>IFERROR(VLOOKUP($A228, CDS3Y_bbg!AY$5:AZ$241,2), -1)</f>
        <v>-1</v>
      </c>
      <c r="BA228">
        <f>IFERROR(VLOOKUP($A228, CDS3Y_bbg!AZ$5:BA$241,2), -1)</f>
        <v>-1</v>
      </c>
      <c r="BB228">
        <f>IFERROR(VLOOKUP($A228, CDS3Y_bbg!BA$5:BB$241,2), -1)</f>
        <v>-1</v>
      </c>
      <c r="BC228">
        <f>IFERROR(VLOOKUP($A228, CDS3Y_bbg!BB$5:BC$241,2), -1)</f>
        <v>41722</v>
      </c>
      <c r="BD228">
        <f>IFERROR(VLOOKUP($A228, CDS3Y_bbg!BC$5:BD$241,2), -1)</f>
        <v>-1</v>
      </c>
      <c r="BE228">
        <f>IFERROR(VLOOKUP($A228, CDS3Y_bbg!BD$5:BE$241,2), -1)</f>
        <v>-1</v>
      </c>
      <c r="BF228">
        <f>IFERROR(VLOOKUP($A228, CDS3Y_bbg!BE$5:BF$241,2), -1)</f>
        <v>-1</v>
      </c>
      <c r="BG228">
        <f>IFERROR(VLOOKUP($A228, CDS3Y_bbg!BF$5:BG$241,2), -1)</f>
        <v>-1</v>
      </c>
      <c r="BH228">
        <f>IFERROR(VLOOKUP($A228, CDS3Y_bbg!BG$5:BH$241,2), -1)</f>
        <v>-1</v>
      </c>
      <c r="BI228">
        <f>IFERROR(VLOOKUP($A228, CDS3Y_bbg!BH$5:BI$241,2), -1)</f>
        <v>43424</v>
      </c>
      <c r="BJ228">
        <f>IFERROR(VLOOKUP($A228, CDS3Y_bbg!BI$5:BJ$241,2), -1)</f>
        <v>-1</v>
      </c>
      <c r="BK228">
        <f>IFERROR(VLOOKUP($A228, CDS3Y_bbg!BJ$5:BK$241,2), -1)</f>
        <v>-1</v>
      </c>
      <c r="BL228">
        <f>IFERROR(VLOOKUP($A228, CDS3Y_bbg!BK$5:BL$241,2), -1)</f>
        <v>-1</v>
      </c>
      <c r="BM228">
        <f>IFERROR(VLOOKUP($A228, CDS3Y_bbg!BL$5:BM$241,2), -1)</f>
        <v>43424</v>
      </c>
      <c r="BN228">
        <f>IFERROR(VLOOKUP($A228, CDS3Y_bbg!BM$5:BN$241,2), -1)</f>
        <v>-1</v>
      </c>
      <c r="BO228">
        <f>IFERROR(VLOOKUP($A228, CDS3Y_bbg!BN$5:BO$241,2), -1)</f>
        <v>43426</v>
      </c>
      <c r="BP228">
        <f>IFERROR(VLOOKUP($A228, CDS3Y_bbg!BO$5:BP$241,2), -1)</f>
        <v>-1</v>
      </c>
      <c r="BQ228">
        <f>IFERROR(VLOOKUP($A228, CDS3Y_bbg!BP$5:BQ$241,2), -1)</f>
        <v>-1</v>
      </c>
      <c r="BR228">
        <f>IFERROR(VLOOKUP($A228, CDS3Y_bbg!BQ$5:BR$241,2), -1)</f>
        <v>-1</v>
      </c>
      <c r="BS228">
        <f>IFERROR(VLOOKUP($A228, CDS3Y_bbg!BR$5:BS$241,2), -1)</f>
        <v>43426</v>
      </c>
      <c r="BT228">
        <f>IFERROR(VLOOKUP($A228, CDS3Y_bbg!BS$5:BT$241,2), -1)</f>
        <v>-1</v>
      </c>
      <c r="BU228">
        <f>IFERROR(VLOOKUP($A228, CDS3Y_bbg!BT$5:BU$241,2), -1)</f>
        <v>-1</v>
      </c>
      <c r="BV228">
        <f>IFERROR(VLOOKUP($A228, CDS3Y_bbg!BU$5:BV$241,2), -1)</f>
        <v>-1</v>
      </c>
      <c r="BW228">
        <f>IFERROR(VLOOKUP($A228, CDS3Y_bbg!BV$5:BW$241,2), -1)</f>
        <v>41915</v>
      </c>
      <c r="BX228">
        <f>IFERROR(VLOOKUP($A228, CDS3Y_bbg!BW$5:BX$241,2), -1)</f>
        <v>-1</v>
      </c>
      <c r="BY228">
        <f>IFERROR(VLOOKUP($A228, CDS3Y_bbg!BX$5:BY$241,2), -1)</f>
        <v>-1</v>
      </c>
      <c r="BZ228">
        <f>IFERROR(VLOOKUP($A228, CDS3Y_bbg!BY$5:BZ$241,2), -1)</f>
        <v>-1</v>
      </c>
      <c r="CA228">
        <f>IFERROR(VLOOKUP($A228, CDS3Y_bbg!BZ$5:CA$241,2), -1)</f>
        <v>41911</v>
      </c>
      <c r="CB228">
        <f>IFERROR(VLOOKUP($A228, CDS3Y_bbg!CA$5:CB$241,2), -1)</f>
        <v>-1</v>
      </c>
      <c r="CC228">
        <f>IFERROR(VLOOKUP($A228, CDS3Y_bbg!CB$5:CC$241,2), -1)</f>
        <v>41912</v>
      </c>
      <c r="CD228">
        <f>IFERROR(VLOOKUP($A228, CDS3Y_bbg!CC$5:CD$241,2), -1)</f>
        <v>-1</v>
      </c>
      <c r="CE228">
        <f>IFERROR(VLOOKUP($A228, CDS3Y_bbg!CD$5:CE$241,2), -1)</f>
        <v>43332</v>
      </c>
      <c r="CF228">
        <f>IFERROR(VLOOKUP($A228, CDS3Y_bbg!CE$5:CF$241,2), -1)</f>
        <v>-1</v>
      </c>
      <c r="CG228">
        <f>IFERROR(VLOOKUP($A228, CDS3Y_bbg!CF$5:CG$241,2), -1)</f>
        <v>41893</v>
      </c>
      <c r="CH228">
        <f>IFERROR(VLOOKUP($A228, CDS3Y_bbg!CG$5:CH$241,2), -1)</f>
        <v>-1</v>
      </c>
      <c r="CI228">
        <f>IFERROR(VLOOKUP($A228, CDS3Y_bbg!CH$5:CI$241,2), -1)</f>
        <v>-1</v>
      </c>
      <c r="CJ228">
        <f>IFERROR(VLOOKUP($A228, CDS3Y_bbg!CI$5:CJ$241,2), -1)</f>
        <v>-1</v>
      </c>
      <c r="CK228">
        <f>IFERROR(VLOOKUP($A228, CDS3Y_bbg!CJ$5:CK$241,2), -1)</f>
        <v>41844</v>
      </c>
      <c r="CL228">
        <f>IFERROR(VLOOKUP($A228, CDS3Y_bbg!CK$5:CL$241,2), -1)</f>
        <v>-1</v>
      </c>
      <c r="CM228">
        <f>IFERROR(VLOOKUP($A228, CDS3Y_bbg!CL$5:CM$241,2), -1)</f>
        <v>-1</v>
      </c>
      <c r="CN228">
        <f>IFERROR(VLOOKUP($A228, CDS3Y_bbg!CM$5:CN$241,2), -1)</f>
        <v>-1</v>
      </c>
    </row>
    <row r="229" spans="1:92" x14ac:dyDescent="0.25">
      <c r="A229" s="1">
        <v>43465</v>
      </c>
      <c r="B229">
        <f>IFERROR(VLOOKUP($A229, CDS3Y_bbg!A$5:B$241,2), -1)</f>
        <v>146.86799999999999</v>
      </c>
      <c r="C229">
        <f>IFERROR(VLOOKUP($A229, CDS3Y_bbg!B$5:C$241,2), -1)</f>
        <v>41831</v>
      </c>
      <c r="D229">
        <f>IFERROR(VLOOKUP($A229, CDS3Y_bbg!C$5:D$241,2), -1)</f>
        <v>-1</v>
      </c>
      <c r="E229">
        <f>IFERROR(VLOOKUP($A229, CDS3Y_bbg!D$5:E$241,2), -1)</f>
        <v>44895</v>
      </c>
      <c r="F229">
        <f>IFERROR(VLOOKUP($A229, CDS3Y_bbg!E$5:F$241,2), -1)</f>
        <v>39.822000000000003</v>
      </c>
      <c r="G229">
        <f>IFERROR(VLOOKUP($A229, CDS3Y_bbg!F$5:G$241,2), -1)</f>
        <v>40360</v>
      </c>
      <c r="H229">
        <f>IFERROR(VLOOKUP($A229, CDS3Y_bbg!G$5:H$241,2), -1)</f>
        <v>-1</v>
      </c>
      <c r="I229">
        <f>IFERROR(VLOOKUP($A229, CDS3Y_bbg!H$5:I$241,2), -1)</f>
        <v>44834</v>
      </c>
      <c r="J229">
        <f>IFERROR(VLOOKUP($A229, CDS3Y_bbg!I$5:J$241,2), -1)</f>
        <v>109.542</v>
      </c>
      <c r="K229">
        <f>IFERROR(VLOOKUP($A229, CDS3Y_bbg!J$5:K$241,2), -1)</f>
        <v>41819</v>
      </c>
      <c r="L229">
        <f>IFERROR(VLOOKUP($A229, CDS3Y_bbg!K$5:L$241,2), -1)</f>
        <v>-1</v>
      </c>
      <c r="M229">
        <f>IFERROR(VLOOKUP($A229, CDS3Y_bbg!L$5:M$241,2), -1)</f>
        <v>40469</v>
      </c>
      <c r="N229">
        <f>IFERROR(VLOOKUP($A229, CDS3Y_bbg!M$5:N$241,2), -1)</f>
        <v>-1</v>
      </c>
      <c r="O229">
        <f>IFERROR(VLOOKUP($A229, CDS3Y_bbg!N$5:O$241,2), -1)</f>
        <v>40289</v>
      </c>
      <c r="P229">
        <f>IFERROR(VLOOKUP($A229, CDS3Y_bbg!O$5:P$241,2), -1)</f>
        <v>-1</v>
      </c>
      <c r="Q229">
        <f>IFERROR(VLOOKUP($A229, CDS3Y_bbg!P$5:Q$241,2), -1)</f>
        <v>44377</v>
      </c>
      <c r="R229">
        <f>IFERROR(VLOOKUP($A229, CDS3Y_bbg!Q$5:R$241,2), -1)</f>
        <v>109.64</v>
      </c>
      <c r="S229">
        <f>IFERROR(VLOOKUP($A229, CDS3Y_bbg!R$5:S$241,2), -1)</f>
        <v>43337</v>
      </c>
      <c r="T229">
        <f>IFERROR(VLOOKUP($A229, CDS3Y_bbg!S$5:T$241,2), -1)</f>
        <v>-1</v>
      </c>
      <c r="U229">
        <f>IFERROR(VLOOKUP($A229, CDS3Y_bbg!T$5:U$241,2), -1)</f>
        <v>42062</v>
      </c>
      <c r="V229">
        <f>IFERROR(VLOOKUP($A229, CDS3Y_bbg!U$5:V$241,2), -1)</f>
        <v>-1</v>
      </c>
      <c r="W229">
        <f>IFERROR(VLOOKUP($A229, CDS3Y_bbg!V$5:W$241,2), -1)</f>
        <v>42283</v>
      </c>
      <c r="X229">
        <f>IFERROR(VLOOKUP($A229, CDS3Y_bbg!W$5:X$241,2), -1)</f>
        <v>-1</v>
      </c>
      <c r="Y229">
        <f>IFERROR(VLOOKUP($A229, CDS3Y_bbg!X$5:Y$241,2), -1)</f>
        <v>44468</v>
      </c>
      <c r="Z229">
        <f>IFERROR(VLOOKUP($A229, CDS3Y_bbg!Y$5:Z$241,2), -1)</f>
        <v>230.084</v>
      </c>
      <c r="AA229">
        <f>IFERROR(VLOOKUP($A229, CDS3Y_bbg!Z$5:AA$241,2), -1)</f>
        <v>40481</v>
      </c>
      <c r="AB229">
        <f>IFERROR(VLOOKUP($A229, CDS3Y_bbg!AA$5:AB$241,2), -1)</f>
        <v>-1</v>
      </c>
      <c r="AC229">
        <f>IFERROR(VLOOKUP($A229, CDS3Y_bbg!AB$5:AC$241,2), -1)</f>
        <v>42676</v>
      </c>
      <c r="AD229">
        <f>IFERROR(VLOOKUP($A229, CDS3Y_bbg!AC$5:AD$241,2), -1)</f>
        <v>-1</v>
      </c>
      <c r="AE229">
        <f>IFERROR(VLOOKUP($A229, CDS3Y_bbg!AD$5:AE$241,2), -1)</f>
        <v>41149</v>
      </c>
      <c r="AF229">
        <f>IFERROR(VLOOKUP($A229, CDS3Y_bbg!AE$5:AF$241,2), -1)</f>
        <v>-1</v>
      </c>
      <c r="AG229">
        <f>IFERROR(VLOOKUP($A229, CDS3Y_bbg!AF$5:AG$241,2), -1)</f>
        <v>42004</v>
      </c>
      <c r="AH229">
        <f>IFERROR(VLOOKUP($A229, CDS3Y_bbg!AG$5:AH$241,2), -1)</f>
        <v>10.653</v>
      </c>
      <c r="AI229">
        <f>IFERROR(VLOOKUP($A229, CDS3Y_bbg!AH$5:AI$241,2), -1)</f>
        <v>-1</v>
      </c>
      <c r="AJ229">
        <f>IFERROR(VLOOKUP($A229, CDS3Y_bbg!AI$5:AJ$241,2), -1)</f>
        <v>-1</v>
      </c>
      <c r="AK229">
        <f>IFERROR(VLOOKUP($A229, CDS3Y_bbg!AJ$5:AK$241,2), -1)</f>
        <v>-1</v>
      </c>
      <c r="AL229">
        <f>IFERROR(VLOOKUP($A229, CDS3Y_bbg!AK$5:AL$241,2), -1)</f>
        <v>-1</v>
      </c>
      <c r="AM229">
        <f>IFERROR(VLOOKUP($A229, CDS3Y_bbg!AL$5:AM$241,2), -1)</f>
        <v>-1</v>
      </c>
      <c r="AN229">
        <f>IFERROR(VLOOKUP($A229, CDS3Y_bbg!AM$5:AN$241,2), -1)</f>
        <v>-1</v>
      </c>
      <c r="AO229">
        <f>IFERROR(VLOOKUP($A229, CDS3Y_bbg!AN$5:AO$241,2), -1)</f>
        <v>43424</v>
      </c>
      <c r="AP229">
        <f>IFERROR(VLOOKUP($A229, CDS3Y_bbg!AO$5:AP$241,2), -1)</f>
        <v>-1</v>
      </c>
      <c r="AQ229">
        <f>IFERROR(VLOOKUP($A229, CDS3Y_bbg!AP$5:AQ$241,2), -1)</f>
        <v>44625</v>
      </c>
      <c r="AR229">
        <f>IFERROR(VLOOKUP($A229, CDS3Y_bbg!AQ$5:AR$241,2), -1)</f>
        <v>9.6280000000000001</v>
      </c>
      <c r="AS229">
        <f>IFERROR(VLOOKUP($A229, CDS3Y_bbg!AR$5:AS$241,2), -1)</f>
        <v>44626</v>
      </c>
      <c r="AT229">
        <f>IFERROR(VLOOKUP($A229, CDS3Y_bbg!AS$5:AT$241,2), -1)</f>
        <v>5.7960000000000003</v>
      </c>
      <c r="AU229">
        <f>IFERROR(VLOOKUP($A229, CDS3Y_bbg!AT$5:AU$241,2), -1)</f>
        <v>-1</v>
      </c>
      <c r="AV229">
        <f>IFERROR(VLOOKUP($A229, CDS3Y_bbg!AU$5:AV$241,2), -1)</f>
        <v>-1</v>
      </c>
      <c r="AW229">
        <f>IFERROR(VLOOKUP($A229, CDS3Y_bbg!AV$5:AW$241,2), -1)</f>
        <v>41863</v>
      </c>
      <c r="AX229">
        <f>IFERROR(VLOOKUP($A229, CDS3Y_bbg!AW$5:AX$241,2), -1)</f>
        <v>-1</v>
      </c>
      <c r="AY229">
        <f>IFERROR(VLOOKUP($A229, CDS3Y_bbg!AX$5:AY$241,2), -1)</f>
        <v>43402</v>
      </c>
      <c r="AZ229">
        <f>IFERROR(VLOOKUP($A229, CDS3Y_bbg!AY$5:AZ$241,2), -1)</f>
        <v>-1</v>
      </c>
      <c r="BA229">
        <f>IFERROR(VLOOKUP($A229, CDS3Y_bbg!AZ$5:BA$241,2), -1)</f>
        <v>-1</v>
      </c>
      <c r="BB229">
        <f>IFERROR(VLOOKUP($A229, CDS3Y_bbg!BA$5:BB$241,2), -1)</f>
        <v>-1</v>
      </c>
      <c r="BC229">
        <f>IFERROR(VLOOKUP($A229, CDS3Y_bbg!BB$5:BC$241,2), -1)</f>
        <v>41722</v>
      </c>
      <c r="BD229">
        <f>IFERROR(VLOOKUP($A229, CDS3Y_bbg!BC$5:BD$241,2), -1)</f>
        <v>-1</v>
      </c>
      <c r="BE229">
        <f>IFERROR(VLOOKUP($A229, CDS3Y_bbg!BD$5:BE$241,2), -1)</f>
        <v>-1</v>
      </c>
      <c r="BF229">
        <f>IFERROR(VLOOKUP($A229, CDS3Y_bbg!BE$5:BF$241,2), -1)</f>
        <v>-1</v>
      </c>
      <c r="BG229">
        <f>IFERROR(VLOOKUP($A229, CDS3Y_bbg!BF$5:BG$241,2), -1)</f>
        <v>-1</v>
      </c>
      <c r="BH229">
        <f>IFERROR(VLOOKUP($A229, CDS3Y_bbg!BG$5:BH$241,2), -1)</f>
        <v>-1</v>
      </c>
      <c r="BI229">
        <f>IFERROR(VLOOKUP($A229, CDS3Y_bbg!BH$5:BI$241,2), -1)</f>
        <v>43424</v>
      </c>
      <c r="BJ229">
        <f>IFERROR(VLOOKUP($A229, CDS3Y_bbg!BI$5:BJ$241,2), -1)</f>
        <v>-1</v>
      </c>
      <c r="BK229">
        <f>IFERROR(VLOOKUP($A229, CDS3Y_bbg!BJ$5:BK$241,2), -1)</f>
        <v>-1</v>
      </c>
      <c r="BL229">
        <f>IFERROR(VLOOKUP($A229, CDS3Y_bbg!BK$5:BL$241,2), -1)</f>
        <v>-1</v>
      </c>
      <c r="BM229">
        <f>IFERROR(VLOOKUP($A229, CDS3Y_bbg!BL$5:BM$241,2), -1)</f>
        <v>43424</v>
      </c>
      <c r="BN229">
        <f>IFERROR(VLOOKUP($A229, CDS3Y_bbg!BM$5:BN$241,2), -1)</f>
        <v>-1</v>
      </c>
      <c r="BO229">
        <f>IFERROR(VLOOKUP($A229, CDS3Y_bbg!BN$5:BO$241,2), -1)</f>
        <v>43426</v>
      </c>
      <c r="BP229">
        <f>IFERROR(VLOOKUP($A229, CDS3Y_bbg!BO$5:BP$241,2), -1)</f>
        <v>-1</v>
      </c>
      <c r="BQ229">
        <f>IFERROR(VLOOKUP($A229, CDS3Y_bbg!BP$5:BQ$241,2), -1)</f>
        <v>-1</v>
      </c>
      <c r="BR229">
        <f>IFERROR(VLOOKUP($A229, CDS3Y_bbg!BQ$5:BR$241,2), -1)</f>
        <v>-1</v>
      </c>
      <c r="BS229">
        <f>IFERROR(VLOOKUP($A229, CDS3Y_bbg!BR$5:BS$241,2), -1)</f>
        <v>43426</v>
      </c>
      <c r="BT229">
        <f>IFERROR(VLOOKUP($A229, CDS3Y_bbg!BS$5:BT$241,2), -1)</f>
        <v>-1</v>
      </c>
      <c r="BU229">
        <f>IFERROR(VLOOKUP($A229, CDS3Y_bbg!BT$5:BU$241,2), -1)</f>
        <v>-1</v>
      </c>
      <c r="BV229">
        <f>IFERROR(VLOOKUP($A229, CDS3Y_bbg!BU$5:BV$241,2), -1)</f>
        <v>-1</v>
      </c>
      <c r="BW229">
        <f>IFERROR(VLOOKUP($A229, CDS3Y_bbg!BV$5:BW$241,2), -1)</f>
        <v>41915</v>
      </c>
      <c r="BX229">
        <f>IFERROR(VLOOKUP($A229, CDS3Y_bbg!BW$5:BX$241,2), -1)</f>
        <v>-1</v>
      </c>
      <c r="BY229">
        <f>IFERROR(VLOOKUP($A229, CDS3Y_bbg!BX$5:BY$241,2), -1)</f>
        <v>-1</v>
      </c>
      <c r="BZ229">
        <f>IFERROR(VLOOKUP($A229, CDS3Y_bbg!BY$5:BZ$241,2), -1)</f>
        <v>-1</v>
      </c>
      <c r="CA229">
        <f>IFERROR(VLOOKUP($A229, CDS3Y_bbg!BZ$5:CA$241,2), -1)</f>
        <v>41911</v>
      </c>
      <c r="CB229">
        <f>IFERROR(VLOOKUP($A229, CDS3Y_bbg!CA$5:CB$241,2), -1)</f>
        <v>-1</v>
      </c>
      <c r="CC229">
        <f>IFERROR(VLOOKUP($A229, CDS3Y_bbg!CB$5:CC$241,2), -1)</f>
        <v>41912</v>
      </c>
      <c r="CD229">
        <f>IFERROR(VLOOKUP($A229, CDS3Y_bbg!CC$5:CD$241,2), -1)</f>
        <v>-1</v>
      </c>
      <c r="CE229">
        <f>IFERROR(VLOOKUP($A229, CDS3Y_bbg!CD$5:CE$241,2), -1)</f>
        <v>43332</v>
      </c>
      <c r="CF229">
        <f>IFERROR(VLOOKUP($A229, CDS3Y_bbg!CE$5:CF$241,2), -1)</f>
        <v>-1</v>
      </c>
      <c r="CG229">
        <f>IFERROR(VLOOKUP($A229, CDS3Y_bbg!CF$5:CG$241,2), -1)</f>
        <v>41893</v>
      </c>
      <c r="CH229">
        <f>IFERROR(VLOOKUP($A229, CDS3Y_bbg!CG$5:CH$241,2), -1)</f>
        <v>-1</v>
      </c>
      <c r="CI229">
        <f>IFERROR(VLOOKUP($A229, CDS3Y_bbg!CH$5:CI$241,2), -1)</f>
        <v>-1</v>
      </c>
      <c r="CJ229">
        <f>IFERROR(VLOOKUP($A229, CDS3Y_bbg!CI$5:CJ$241,2), -1)</f>
        <v>-1</v>
      </c>
      <c r="CK229">
        <f>IFERROR(VLOOKUP($A229, CDS3Y_bbg!CJ$5:CK$241,2), -1)</f>
        <v>41844</v>
      </c>
      <c r="CL229">
        <f>IFERROR(VLOOKUP($A229, CDS3Y_bbg!CK$5:CL$241,2), -1)</f>
        <v>-1</v>
      </c>
      <c r="CM229">
        <f>IFERROR(VLOOKUP($A229, CDS3Y_bbg!CL$5:CM$241,2), -1)</f>
        <v>-1</v>
      </c>
      <c r="CN229">
        <f>IFERROR(VLOOKUP($A229, CDS3Y_bbg!CM$5:CN$241,2), -1)</f>
        <v>-1</v>
      </c>
    </row>
    <row r="230" spans="1:92" x14ac:dyDescent="0.25">
      <c r="A230" s="1">
        <v>43496</v>
      </c>
      <c r="B230">
        <f>IFERROR(VLOOKUP($A230, CDS3Y_bbg!A$5:B$241,2), -1)</f>
        <v>110.66500000000001</v>
      </c>
      <c r="C230">
        <f>IFERROR(VLOOKUP($A230, CDS3Y_bbg!B$5:C$241,2), -1)</f>
        <v>41831</v>
      </c>
      <c r="D230">
        <f>IFERROR(VLOOKUP($A230, CDS3Y_bbg!C$5:D$241,2), -1)</f>
        <v>-1</v>
      </c>
      <c r="E230">
        <f>IFERROR(VLOOKUP($A230, CDS3Y_bbg!D$5:E$241,2), -1)</f>
        <v>44895</v>
      </c>
      <c r="F230">
        <f>IFERROR(VLOOKUP($A230, CDS3Y_bbg!E$5:F$241,2), -1)</f>
        <v>26.646000000000001</v>
      </c>
      <c r="G230">
        <f>IFERROR(VLOOKUP($A230, CDS3Y_bbg!F$5:G$241,2), -1)</f>
        <v>40360</v>
      </c>
      <c r="H230">
        <f>IFERROR(VLOOKUP($A230, CDS3Y_bbg!G$5:H$241,2), -1)</f>
        <v>-1</v>
      </c>
      <c r="I230">
        <f>IFERROR(VLOOKUP($A230, CDS3Y_bbg!H$5:I$241,2), -1)</f>
        <v>44834</v>
      </c>
      <c r="J230">
        <f>IFERROR(VLOOKUP($A230, CDS3Y_bbg!I$5:J$241,2), -1)</f>
        <v>80.549000000000007</v>
      </c>
      <c r="K230">
        <f>IFERROR(VLOOKUP($A230, CDS3Y_bbg!J$5:K$241,2), -1)</f>
        <v>41819</v>
      </c>
      <c r="L230">
        <f>IFERROR(VLOOKUP($A230, CDS3Y_bbg!K$5:L$241,2), -1)</f>
        <v>-1</v>
      </c>
      <c r="M230">
        <f>IFERROR(VLOOKUP($A230, CDS3Y_bbg!L$5:M$241,2), -1)</f>
        <v>40469</v>
      </c>
      <c r="N230">
        <f>IFERROR(VLOOKUP($A230, CDS3Y_bbg!M$5:N$241,2), -1)</f>
        <v>-1</v>
      </c>
      <c r="O230">
        <f>IFERROR(VLOOKUP($A230, CDS3Y_bbg!N$5:O$241,2), -1)</f>
        <v>40289</v>
      </c>
      <c r="P230">
        <f>IFERROR(VLOOKUP($A230, CDS3Y_bbg!O$5:P$241,2), -1)</f>
        <v>-1</v>
      </c>
      <c r="Q230">
        <f>IFERROR(VLOOKUP($A230, CDS3Y_bbg!P$5:Q$241,2), -1)</f>
        <v>44377</v>
      </c>
      <c r="R230">
        <f>IFERROR(VLOOKUP($A230, CDS3Y_bbg!Q$5:R$241,2), -1)</f>
        <v>91.95</v>
      </c>
      <c r="S230">
        <f>IFERROR(VLOOKUP($A230, CDS3Y_bbg!R$5:S$241,2), -1)</f>
        <v>43337</v>
      </c>
      <c r="T230">
        <f>IFERROR(VLOOKUP($A230, CDS3Y_bbg!S$5:T$241,2), -1)</f>
        <v>-1</v>
      </c>
      <c r="U230">
        <f>IFERROR(VLOOKUP($A230, CDS3Y_bbg!T$5:U$241,2), -1)</f>
        <v>42062</v>
      </c>
      <c r="V230">
        <f>IFERROR(VLOOKUP($A230, CDS3Y_bbg!U$5:V$241,2), -1)</f>
        <v>-1</v>
      </c>
      <c r="W230">
        <f>IFERROR(VLOOKUP($A230, CDS3Y_bbg!V$5:W$241,2), -1)</f>
        <v>42283</v>
      </c>
      <c r="X230">
        <f>IFERROR(VLOOKUP($A230, CDS3Y_bbg!W$5:X$241,2), -1)</f>
        <v>-1</v>
      </c>
      <c r="Y230">
        <f>IFERROR(VLOOKUP($A230, CDS3Y_bbg!X$5:Y$241,2), -1)</f>
        <v>44468</v>
      </c>
      <c r="Z230">
        <f>IFERROR(VLOOKUP($A230, CDS3Y_bbg!Y$5:Z$241,2), -1)</f>
        <v>230.084</v>
      </c>
      <c r="AA230">
        <f>IFERROR(VLOOKUP($A230, CDS3Y_bbg!Z$5:AA$241,2), -1)</f>
        <v>40481</v>
      </c>
      <c r="AB230">
        <f>IFERROR(VLOOKUP($A230, CDS3Y_bbg!AA$5:AB$241,2), -1)</f>
        <v>-1</v>
      </c>
      <c r="AC230">
        <f>IFERROR(VLOOKUP($A230, CDS3Y_bbg!AB$5:AC$241,2), -1)</f>
        <v>42676</v>
      </c>
      <c r="AD230">
        <f>IFERROR(VLOOKUP($A230, CDS3Y_bbg!AC$5:AD$241,2), -1)</f>
        <v>-1</v>
      </c>
      <c r="AE230">
        <f>IFERROR(VLOOKUP($A230, CDS3Y_bbg!AD$5:AE$241,2), -1)</f>
        <v>41149</v>
      </c>
      <c r="AF230">
        <f>IFERROR(VLOOKUP($A230, CDS3Y_bbg!AE$5:AF$241,2), -1)</f>
        <v>-1</v>
      </c>
      <c r="AG230">
        <f>IFERROR(VLOOKUP($A230, CDS3Y_bbg!AF$5:AG$241,2), -1)</f>
        <v>42004</v>
      </c>
      <c r="AH230">
        <f>IFERROR(VLOOKUP($A230, CDS3Y_bbg!AG$5:AH$241,2), -1)</f>
        <v>10.653</v>
      </c>
      <c r="AI230">
        <f>IFERROR(VLOOKUP($A230, CDS3Y_bbg!AH$5:AI$241,2), -1)</f>
        <v>-1</v>
      </c>
      <c r="AJ230">
        <f>IFERROR(VLOOKUP($A230, CDS3Y_bbg!AI$5:AJ$241,2), -1)</f>
        <v>-1</v>
      </c>
      <c r="AK230">
        <f>IFERROR(VLOOKUP($A230, CDS3Y_bbg!AJ$5:AK$241,2), -1)</f>
        <v>-1</v>
      </c>
      <c r="AL230">
        <f>IFERROR(VLOOKUP($A230, CDS3Y_bbg!AK$5:AL$241,2), -1)</f>
        <v>-1</v>
      </c>
      <c r="AM230">
        <f>IFERROR(VLOOKUP($A230, CDS3Y_bbg!AL$5:AM$241,2), -1)</f>
        <v>-1</v>
      </c>
      <c r="AN230">
        <f>IFERROR(VLOOKUP($A230, CDS3Y_bbg!AM$5:AN$241,2), -1)</f>
        <v>-1</v>
      </c>
      <c r="AO230">
        <f>IFERROR(VLOOKUP($A230, CDS3Y_bbg!AN$5:AO$241,2), -1)</f>
        <v>43424</v>
      </c>
      <c r="AP230">
        <f>IFERROR(VLOOKUP($A230, CDS3Y_bbg!AO$5:AP$241,2), -1)</f>
        <v>-1</v>
      </c>
      <c r="AQ230">
        <f>IFERROR(VLOOKUP($A230, CDS3Y_bbg!AP$5:AQ$241,2), -1)</f>
        <v>44625</v>
      </c>
      <c r="AR230">
        <f>IFERROR(VLOOKUP($A230, CDS3Y_bbg!AQ$5:AR$241,2), -1)</f>
        <v>9.6280000000000001</v>
      </c>
      <c r="AS230">
        <f>IFERROR(VLOOKUP($A230, CDS3Y_bbg!AR$5:AS$241,2), -1)</f>
        <v>44626</v>
      </c>
      <c r="AT230">
        <f>IFERROR(VLOOKUP($A230, CDS3Y_bbg!AS$5:AT$241,2), -1)</f>
        <v>5.7960000000000003</v>
      </c>
      <c r="AU230">
        <f>IFERROR(VLOOKUP($A230, CDS3Y_bbg!AT$5:AU$241,2), -1)</f>
        <v>-1</v>
      </c>
      <c r="AV230">
        <f>IFERROR(VLOOKUP($A230, CDS3Y_bbg!AU$5:AV$241,2), -1)</f>
        <v>-1</v>
      </c>
      <c r="AW230">
        <f>IFERROR(VLOOKUP($A230, CDS3Y_bbg!AV$5:AW$241,2), -1)</f>
        <v>41863</v>
      </c>
      <c r="AX230">
        <f>IFERROR(VLOOKUP($A230, CDS3Y_bbg!AW$5:AX$241,2), -1)</f>
        <v>-1</v>
      </c>
      <c r="AY230">
        <f>IFERROR(VLOOKUP($A230, CDS3Y_bbg!AX$5:AY$241,2), -1)</f>
        <v>43402</v>
      </c>
      <c r="AZ230">
        <f>IFERROR(VLOOKUP($A230, CDS3Y_bbg!AY$5:AZ$241,2), -1)</f>
        <v>-1</v>
      </c>
      <c r="BA230">
        <f>IFERROR(VLOOKUP($A230, CDS3Y_bbg!AZ$5:BA$241,2), -1)</f>
        <v>-1</v>
      </c>
      <c r="BB230">
        <f>IFERROR(VLOOKUP($A230, CDS3Y_bbg!BA$5:BB$241,2), -1)</f>
        <v>-1</v>
      </c>
      <c r="BC230">
        <f>IFERROR(VLOOKUP($A230, CDS3Y_bbg!BB$5:BC$241,2), -1)</f>
        <v>41722</v>
      </c>
      <c r="BD230">
        <f>IFERROR(VLOOKUP($A230, CDS3Y_bbg!BC$5:BD$241,2), -1)</f>
        <v>-1</v>
      </c>
      <c r="BE230">
        <f>IFERROR(VLOOKUP($A230, CDS3Y_bbg!BD$5:BE$241,2), -1)</f>
        <v>-1</v>
      </c>
      <c r="BF230">
        <f>IFERROR(VLOOKUP($A230, CDS3Y_bbg!BE$5:BF$241,2), -1)</f>
        <v>-1</v>
      </c>
      <c r="BG230">
        <f>IFERROR(VLOOKUP($A230, CDS3Y_bbg!BF$5:BG$241,2), -1)</f>
        <v>-1</v>
      </c>
      <c r="BH230">
        <f>IFERROR(VLOOKUP($A230, CDS3Y_bbg!BG$5:BH$241,2), -1)</f>
        <v>-1</v>
      </c>
      <c r="BI230">
        <f>IFERROR(VLOOKUP($A230, CDS3Y_bbg!BH$5:BI$241,2), -1)</f>
        <v>43424</v>
      </c>
      <c r="BJ230">
        <f>IFERROR(VLOOKUP($A230, CDS3Y_bbg!BI$5:BJ$241,2), -1)</f>
        <v>-1</v>
      </c>
      <c r="BK230">
        <f>IFERROR(VLOOKUP($A230, CDS3Y_bbg!BJ$5:BK$241,2), -1)</f>
        <v>-1</v>
      </c>
      <c r="BL230">
        <f>IFERROR(VLOOKUP($A230, CDS3Y_bbg!BK$5:BL$241,2), -1)</f>
        <v>-1</v>
      </c>
      <c r="BM230">
        <f>IFERROR(VLOOKUP($A230, CDS3Y_bbg!BL$5:BM$241,2), -1)</f>
        <v>43424</v>
      </c>
      <c r="BN230">
        <f>IFERROR(VLOOKUP($A230, CDS3Y_bbg!BM$5:BN$241,2), -1)</f>
        <v>-1</v>
      </c>
      <c r="BO230">
        <f>IFERROR(VLOOKUP($A230, CDS3Y_bbg!BN$5:BO$241,2), -1)</f>
        <v>43426</v>
      </c>
      <c r="BP230">
        <f>IFERROR(VLOOKUP($A230, CDS3Y_bbg!BO$5:BP$241,2), -1)</f>
        <v>-1</v>
      </c>
      <c r="BQ230">
        <f>IFERROR(VLOOKUP($A230, CDS3Y_bbg!BP$5:BQ$241,2), -1)</f>
        <v>-1</v>
      </c>
      <c r="BR230">
        <f>IFERROR(VLOOKUP($A230, CDS3Y_bbg!BQ$5:BR$241,2), -1)</f>
        <v>-1</v>
      </c>
      <c r="BS230">
        <f>IFERROR(VLOOKUP($A230, CDS3Y_bbg!BR$5:BS$241,2), -1)</f>
        <v>43426</v>
      </c>
      <c r="BT230">
        <f>IFERROR(VLOOKUP($A230, CDS3Y_bbg!BS$5:BT$241,2), -1)</f>
        <v>-1</v>
      </c>
      <c r="BU230">
        <f>IFERROR(VLOOKUP($A230, CDS3Y_bbg!BT$5:BU$241,2), -1)</f>
        <v>-1</v>
      </c>
      <c r="BV230">
        <f>IFERROR(VLOOKUP($A230, CDS3Y_bbg!BU$5:BV$241,2), -1)</f>
        <v>-1</v>
      </c>
      <c r="BW230">
        <f>IFERROR(VLOOKUP($A230, CDS3Y_bbg!BV$5:BW$241,2), -1)</f>
        <v>41915</v>
      </c>
      <c r="BX230">
        <f>IFERROR(VLOOKUP($A230, CDS3Y_bbg!BW$5:BX$241,2), -1)</f>
        <v>-1</v>
      </c>
      <c r="BY230">
        <f>IFERROR(VLOOKUP($A230, CDS3Y_bbg!BX$5:BY$241,2), -1)</f>
        <v>-1</v>
      </c>
      <c r="BZ230">
        <f>IFERROR(VLOOKUP($A230, CDS3Y_bbg!BY$5:BZ$241,2), -1)</f>
        <v>-1</v>
      </c>
      <c r="CA230">
        <f>IFERROR(VLOOKUP($A230, CDS3Y_bbg!BZ$5:CA$241,2), -1)</f>
        <v>41911</v>
      </c>
      <c r="CB230">
        <f>IFERROR(VLOOKUP($A230, CDS3Y_bbg!CA$5:CB$241,2), -1)</f>
        <v>-1</v>
      </c>
      <c r="CC230">
        <f>IFERROR(VLOOKUP($A230, CDS3Y_bbg!CB$5:CC$241,2), -1)</f>
        <v>41912</v>
      </c>
      <c r="CD230">
        <f>IFERROR(VLOOKUP($A230, CDS3Y_bbg!CC$5:CD$241,2), -1)</f>
        <v>-1</v>
      </c>
      <c r="CE230">
        <f>IFERROR(VLOOKUP($A230, CDS3Y_bbg!CD$5:CE$241,2), -1)</f>
        <v>43332</v>
      </c>
      <c r="CF230">
        <f>IFERROR(VLOOKUP($A230, CDS3Y_bbg!CE$5:CF$241,2), -1)</f>
        <v>-1</v>
      </c>
      <c r="CG230">
        <f>IFERROR(VLOOKUP($A230, CDS3Y_bbg!CF$5:CG$241,2), -1)</f>
        <v>41893</v>
      </c>
      <c r="CH230">
        <f>IFERROR(VLOOKUP($A230, CDS3Y_bbg!CG$5:CH$241,2), -1)</f>
        <v>-1</v>
      </c>
      <c r="CI230">
        <f>IFERROR(VLOOKUP($A230, CDS3Y_bbg!CH$5:CI$241,2), -1)</f>
        <v>-1</v>
      </c>
      <c r="CJ230">
        <f>IFERROR(VLOOKUP($A230, CDS3Y_bbg!CI$5:CJ$241,2), -1)</f>
        <v>-1</v>
      </c>
      <c r="CK230">
        <f>IFERROR(VLOOKUP($A230, CDS3Y_bbg!CJ$5:CK$241,2), -1)</f>
        <v>41844</v>
      </c>
      <c r="CL230">
        <f>IFERROR(VLOOKUP($A230, CDS3Y_bbg!CK$5:CL$241,2), -1)</f>
        <v>-1</v>
      </c>
      <c r="CM230">
        <f>IFERROR(VLOOKUP($A230, CDS3Y_bbg!CL$5:CM$241,2), -1)</f>
        <v>-1</v>
      </c>
      <c r="CN230">
        <f>IFERROR(VLOOKUP($A230, CDS3Y_bbg!CM$5:CN$241,2), -1)</f>
        <v>-1</v>
      </c>
    </row>
    <row r="231" spans="1:92" x14ac:dyDescent="0.25">
      <c r="A231" s="1">
        <v>43524</v>
      </c>
      <c r="B231">
        <f>IFERROR(VLOOKUP($A231, CDS3Y_bbg!A$5:B$241,2), -1)</f>
        <v>101.872</v>
      </c>
      <c r="C231">
        <f>IFERROR(VLOOKUP($A231, CDS3Y_bbg!B$5:C$241,2), -1)</f>
        <v>41831</v>
      </c>
      <c r="D231">
        <f>IFERROR(VLOOKUP($A231, CDS3Y_bbg!C$5:D$241,2), -1)</f>
        <v>-1</v>
      </c>
      <c r="E231">
        <f>IFERROR(VLOOKUP($A231, CDS3Y_bbg!D$5:E$241,2), -1)</f>
        <v>44895</v>
      </c>
      <c r="F231">
        <f>IFERROR(VLOOKUP($A231, CDS3Y_bbg!E$5:F$241,2), -1)</f>
        <v>24.207000000000001</v>
      </c>
      <c r="G231">
        <f>IFERROR(VLOOKUP($A231, CDS3Y_bbg!F$5:G$241,2), -1)</f>
        <v>40360</v>
      </c>
      <c r="H231">
        <f>IFERROR(VLOOKUP($A231, CDS3Y_bbg!G$5:H$241,2), -1)</f>
        <v>-1</v>
      </c>
      <c r="I231">
        <f>IFERROR(VLOOKUP($A231, CDS3Y_bbg!H$5:I$241,2), -1)</f>
        <v>44834</v>
      </c>
      <c r="J231">
        <f>IFERROR(VLOOKUP($A231, CDS3Y_bbg!I$5:J$241,2), -1)</f>
        <v>63.463000000000001</v>
      </c>
      <c r="K231">
        <f>IFERROR(VLOOKUP($A231, CDS3Y_bbg!J$5:K$241,2), -1)</f>
        <v>41819</v>
      </c>
      <c r="L231">
        <f>IFERROR(VLOOKUP($A231, CDS3Y_bbg!K$5:L$241,2), -1)</f>
        <v>-1</v>
      </c>
      <c r="M231">
        <f>IFERROR(VLOOKUP($A231, CDS3Y_bbg!L$5:M$241,2), -1)</f>
        <v>40469</v>
      </c>
      <c r="N231">
        <f>IFERROR(VLOOKUP($A231, CDS3Y_bbg!M$5:N$241,2), -1)</f>
        <v>-1</v>
      </c>
      <c r="O231">
        <f>IFERROR(VLOOKUP($A231, CDS3Y_bbg!N$5:O$241,2), -1)</f>
        <v>40289</v>
      </c>
      <c r="P231">
        <f>IFERROR(VLOOKUP($A231, CDS3Y_bbg!O$5:P$241,2), -1)</f>
        <v>-1</v>
      </c>
      <c r="Q231">
        <f>IFERROR(VLOOKUP($A231, CDS3Y_bbg!P$5:Q$241,2), -1)</f>
        <v>44377</v>
      </c>
      <c r="R231">
        <f>IFERROR(VLOOKUP($A231, CDS3Y_bbg!Q$5:R$241,2), -1)</f>
        <v>79.680999999999997</v>
      </c>
      <c r="S231">
        <f>IFERROR(VLOOKUP($A231, CDS3Y_bbg!R$5:S$241,2), -1)</f>
        <v>43337</v>
      </c>
      <c r="T231">
        <f>IFERROR(VLOOKUP($A231, CDS3Y_bbg!S$5:T$241,2), -1)</f>
        <v>-1</v>
      </c>
      <c r="U231">
        <f>IFERROR(VLOOKUP($A231, CDS3Y_bbg!T$5:U$241,2), -1)</f>
        <v>42062</v>
      </c>
      <c r="V231">
        <f>IFERROR(VLOOKUP($A231, CDS3Y_bbg!U$5:V$241,2), -1)</f>
        <v>-1</v>
      </c>
      <c r="W231">
        <f>IFERROR(VLOOKUP($A231, CDS3Y_bbg!V$5:W$241,2), -1)</f>
        <v>42283</v>
      </c>
      <c r="X231">
        <f>IFERROR(VLOOKUP($A231, CDS3Y_bbg!W$5:X$241,2), -1)</f>
        <v>-1</v>
      </c>
      <c r="Y231">
        <f>IFERROR(VLOOKUP($A231, CDS3Y_bbg!X$5:Y$241,2), -1)</f>
        <v>44468</v>
      </c>
      <c r="Z231">
        <f>IFERROR(VLOOKUP($A231, CDS3Y_bbg!Y$5:Z$241,2), -1)</f>
        <v>230.084</v>
      </c>
      <c r="AA231">
        <f>IFERROR(VLOOKUP($A231, CDS3Y_bbg!Z$5:AA$241,2), -1)</f>
        <v>40481</v>
      </c>
      <c r="AB231">
        <f>IFERROR(VLOOKUP($A231, CDS3Y_bbg!AA$5:AB$241,2), -1)</f>
        <v>-1</v>
      </c>
      <c r="AC231">
        <f>IFERROR(VLOOKUP($A231, CDS3Y_bbg!AB$5:AC$241,2), -1)</f>
        <v>42676</v>
      </c>
      <c r="AD231">
        <f>IFERROR(VLOOKUP($A231, CDS3Y_bbg!AC$5:AD$241,2), -1)</f>
        <v>-1</v>
      </c>
      <c r="AE231">
        <f>IFERROR(VLOOKUP($A231, CDS3Y_bbg!AD$5:AE$241,2), -1)</f>
        <v>41149</v>
      </c>
      <c r="AF231">
        <f>IFERROR(VLOOKUP($A231, CDS3Y_bbg!AE$5:AF$241,2), -1)</f>
        <v>-1</v>
      </c>
      <c r="AG231">
        <f>IFERROR(VLOOKUP($A231, CDS3Y_bbg!AF$5:AG$241,2), -1)</f>
        <v>42004</v>
      </c>
      <c r="AH231">
        <f>IFERROR(VLOOKUP($A231, CDS3Y_bbg!AG$5:AH$241,2), -1)</f>
        <v>10.653</v>
      </c>
      <c r="AI231">
        <f>IFERROR(VLOOKUP($A231, CDS3Y_bbg!AH$5:AI$241,2), -1)</f>
        <v>-1</v>
      </c>
      <c r="AJ231">
        <f>IFERROR(VLOOKUP($A231, CDS3Y_bbg!AI$5:AJ$241,2), -1)</f>
        <v>-1</v>
      </c>
      <c r="AK231">
        <f>IFERROR(VLOOKUP($A231, CDS3Y_bbg!AJ$5:AK$241,2), -1)</f>
        <v>-1</v>
      </c>
      <c r="AL231">
        <f>IFERROR(VLOOKUP($A231, CDS3Y_bbg!AK$5:AL$241,2), -1)</f>
        <v>-1</v>
      </c>
      <c r="AM231">
        <f>IFERROR(VLOOKUP($A231, CDS3Y_bbg!AL$5:AM$241,2), -1)</f>
        <v>-1</v>
      </c>
      <c r="AN231">
        <f>IFERROR(VLOOKUP($A231, CDS3Y_bbg!AM$5:AN$241,2), -1)</f>
        <v>-1</v>
      </c>
      <c r="AO231">
        <f>IFERROR(VLOOKUP($A231, CDS3Y_bbg!AN$5:AO$241,2), -1)</f>
        <v>43424</v>
      </c>
      <c r="AP231">
        <f>IFERROR(VLOOKUP($A231, CDS3Y_bbg!AO$5:AP$241,2), -1)</f>
        <v>-1</v>
      </c>
      <c r="AQ231">
        <f>IFERROR(VLOOKUP($A231, CDS3Y_bbg!AP$5:AQ$241,2), -1)</f>
        <v>44625</v>
      </c>
      <c r="AR231">
        <f>IFERROR(VLOOKUP($A231, CDS3Y_bbg!AQ$5:AR$241,2), -1)</f>
        <v>9.6280000000000001</v>
      </c>
      <c r="AS231">
        <f>IFERROR(VLOOKUP($A231, CDS3Y_bbg!AR$5:AS$241,2), -1)</f>
        <v>44626</v>
      </c>
      <c r="AT231">
        <f>IFERROR(VLOOKUP($A231, CDS3Y_bbg!AS$5:AT$241,2), -1)</f>
        <v>5.7960000000000003</v>
      </c>
      <c r="AU231">
        <f>IFERROR(VLOOKUP($A231, CDS3Y_bbg!AT$5:AU$241,2), -1)</f>
        <v>-1</v>
      </c>
      <c r="AV231">
        <f>IFERROR(VLOOKUP($A231, CDS3Y_bbg!AU$5:AV$241,2), -1)</f>
        <v>-1</v>
      </c>
      <c r="AW231">
        <f>IFERROR(VLOOKUP($A231, CDS3Y_bbg!AV$5:AW$241,2), -1)</f>
        <v>41863</v>
      </c>
      <c r="AX231">
        <f>IFERROR(VLOOKUP($A231, CDS3Y_bbg!AW$5:AX$241,2), -1)</f>
        <v>-1</v>
      </c>
      <c r="AY231">
        <f>IFERROR(VLOOKUP($A231, CDS3Y_bbg!AX$5:AY$241,2), -1)</f>
        <v>43402</v>
      </c>
      <c r="AZ231">
        <f>IFERROR(VLOOKUP($A231, CDS3Y_bbg!AY$5:AZ$241,2), -1)</f>
        <v>-1</v>
      </c>
      <c r="BA231">
        <f>IFERROR(VLOOKUP($A231, CDS3Y_bbg!AZ$5:BA$241,2), -1)</f>
        <v>-1</v>
      </c>
      <c r="BB231">
        <f>IFERROR(VLOOKUP($A231, CDS3Y_bbg!BA$5:BB$241,2), -1)</f>
        <v>-1</v>
      </c>
      <c r="BC231">
        <f>IFERROR(VLOOKUP($A231, CDS3Y_bbg!BB$5:BC$241,2), -1)</f>
        <v>41722</v>
      </c>
      <c r="BD231">
        <f>IFERROR(VLOOKUP($A231, CDS3Y_bbg!BC$5:BD$241,2), -1)</f>
        <v>-1</v>
      </c>
      <c r="BE231">
        <f>IFERROR(VLOOKUP($A231, CDS3Y_bbg!BD$5:BE$241,2), -1)</f>
        <v>-1</v>
      </c>
      <c r="BF231">
        <f>IFERROR(VLOOKUP($A231, CDS3Y_bbg!BE$5:BF$241,2), -1)</f>
        <v>-1</v>
      </c>
      <c r="BG231">
        <f>IFERROR(VLOOKUP($A231, CDS3Y_bbg!BF$5:BG$241,2), -1)</f>
        <v>-1</v>
      </c>
      <c r="BH231">
        <f>IFERROR(VLOOKUP($A231, CDS3Y_bbg!BG$5:BH$241,2), -1)</f>
        <v>-1</v>
      </c>
      <c r="BI231">
        <f>IFERROR(VLOOKUP($A231, CDS3Y_bbg!BH$5:BI$241,2), -1)</f>
        <v>43424</v>
      </c>
      <c r="BJ231">
        <f>IFERROR(VLOOKUP($A231, CDS3Y_bbg!BI$5:BJ$241,2), -1)</f>
        <v>-1</v>
      </c>
      <c r="BK231">
        <f>IFERROR(VLOOKUP($A231, CDS3Y_bbg!BJ$5:BK$241,2), -1)</f>
        <v>-1</v>
      </c>
      <c r="BL231">
        <f>IFERROR(VLOOKUP($A231, CDS3Y_bbg!BK$5:BL$241,2), -1)</f>
        <v>-1</v>
      </c>
      <c r="BM231">
        <f>IFERROR(VLOOKUP($A231, CDS3Y_bbg!BL$5:BM$241,2), -1)</f>
        <v>43424</v>
      </c>
      <c r="BN231">
        <f>IFERROR(VLOOKUP($A231, CDS3Y_bbg!BM$5:BN$241,2), -1)</f>
        <v>-1</v>
      </c>
      <c r="BO231">
        <f>IFERROR(VLOOKUP($A231, CDS3Y_bbg!BN$5:BO$241,2), -1)</f>
        <v>43426</v>
      </c>
      <c r="BP231">
        <f>IFERROR(VLOOKUP($A231, CDS3Y_bbg!BO$5:BP$241,2), -1)</f>
        <v>-1</v>
      </c>
      <c r="BQ231">
        <f>IFERROR(VLOOKUP($A231, CDS3Y_bbg!BP$5:BQ$241,2), -1)</f>
        <v>-1</v>
      </c>
      <c r="BR231">
        <f>IFERROR(VLOOKUP($A231, CDS3Y_bbg!BQ$5:BR$241,2), -1)</f>
        <v>-1</v>
      </c>
      <c r="BS231">
        <f>IFERROR(VLOOKUP($A231, CDS3Y_bbg!BR$5:BS$241,2), -1)</f>
        <v>43426</v>
      </c>
      <c r="BT231">
        <f>IFERROR(VLOOKUP($A231, CDS3Y_bbg!BS$5:BT$241,2), -1)</f>
        <v>-1</v>
      </c>
      <c r="BU231">
        <f>IFERROR(VLOOKUP($A231, CDS3Y_bbg!BT$5:BU$241,2), -1)</f>
        <v>-1</v>
      </c>
      <c r="BV231">
        <f>IFERROR(VLOOKUP($A231, CDS3Y_bbg!BU$5:BV$241,2), -1)</f>
        <v>-1</v>
      </c>
      <c r="BW231">
        <f>IFERROR(VLOOKUP($A231, CDS3Y_bbg!BV$5:BW$241,2), -1)</f>
        <v>41915</v>
      </c>
      <c r="BX231">
        <f>IFERROR(VLOOKUP($A231, CDS3Y_bbg!BW$5:BX$241,2), -1)</f>
        <v>-1</v>
      </c>
      <c r="BY231">
        <f>IFERROR(VLOOKUP($A231, CDS3Y_bbg!BX$5:BY$241,2), -1)</f>
        <v>-1</v>
      </c>
      <c r="BZ231">
        <f>IFERROR(VLOOKUP($A231, CDS3Y_bbg!BY$5:BZ$241,2), -1)</f>
        <v>-1</v>
      </c>
      <c r="CA231">
        <f>IFERROR(VLOOKUP($A231, CDS3Y_bbg!BZ$5:CA$241,2), -1)</f>
        <v>41911</v>
      </c>
      <c r="CB231">
        <f>IFERROR(VLOOKUP($A231, CDS3Y_bbg!CA$5:CB$241,2), -1)</f>
        <v>-1</v>
      </c>
      <c r="CC231">
        <f>IFERROR(VLOOKUP($A231, CDS3Y_bbg!CB$5:CC$241,2), -1)</f>
        <v>41912</v>
      </c>
      <c r="CD231">
        <f>IFERROR(VLOOKUP($A231, CDS3Y_bbg!CC$5:CD$241,2), -1)</f>
        <v>-1</v>
      </c>
      <c r="CE231">
        <f>IFERROR(VLOOKUP($A231, CDS3Y_bbg!CD$5:CE$241,2), -1)</f>
        <v>43332</v>
      </c>
      <c r="CF231">
        <f>IFERROR(VLOOKUP($A231, CDS3Y_bbg!CE$5:CF$241,2), -1)</f>
        <v>-1</v>
      </c>
      <c r="CG231">
        <f>IFERROR(VLOOKUP($A231, CDS3Y_bbg!CF$5:CG$241,2), -1)</f>
        <v>41893</v>
      </c>
      <c r="CH231">
        <f>IFERROR(VLOOKUP($A231, CDS3Y_bbg!CG$5:CH$241,2), -1)</f>
        <v>-1</v>
      </c>
      <c r="CI231">
        <f>IFERROR(VLOOKUP($A231, CDS3Y_bbg!CH$5:CI$241,2), -1)</f>
        <v>-1</v>
      </c>
      <c r="CJ231">
        <f>IFERROR(VLOOKUP($A231, CDS3Y_bbg!CI$5:CJ$241,2), -1)</f>
        <v>-1</v>
      </c>
      <c r="CK231">
        <f>IFERROR(VLOOKUP($A231, CDS3Y_bbg!CJ$5:CK$241,2), -1)</f>
        <v>41844</v>
      </c>
      <c r="CL231">
        <f>IFERROR(VLOOKUP($A231, CDS3Y_bbg!CK$5:CL$241,2), -1)</f>
        <v>-1</v>
      </c>
      <c r="CM231">
        <f>IFERROR(VLOOKUP($A231, CDS3Y_bbg!CL$5:CM$241,2), -1)</f>
        <v>-1</v>
      </c>
      <c r="CN231">
        <f>IFERROR(VLOOKUP($A231, CDS3Y_bbg!CM$5:CN$241,2), -1)</f>
        <v>-1</v>
      </c>
    </row>
    <row r="232" spans="1:92" x14ac:dyDescent="0.25">
      <c r="A232" s="1">
        <v>43553</v>
      </c>
      <c r="B232">
        <f>IFERROR(VLOOKUP($A232, CDS3Y_bbg!A$5:B$241,2), -1)</f>
        <v>127.262</v>
      </c>
      <c r="C232">
        <f>IFERROR(VLOOKUP($A232, CDS3Y_bbg!B$5:C$241,2), -1)</f>
        <v>41831</v>
      </c>
      <c r="D232">
        <f>IFERROR(VLOOKUP($A232, CDS3Y_bbg!C$5:D$241,2), -1)</f>
        <v>-1</v>
      </c>
      <c r="E232">
        <f>IFERROR(VLOOKUP($A232, CDS3Y_bbg!D$5:E$241,2), -1)</f>
        <v>44895</v>
      </c>
      <c r="F232">
        <f>IFERROR(VLOOKUP($A232, CDS3Y_bbg!E$5:F$241,2), -1)</f>
        <v>24.701000000000001</v>
      </c>
      <c r="G232">
        <f>IFERROR(VLOOKUP($A232, CDS3Y_bbg!F$5:G$241,2), -1)</f>
        <v>40360</v>
      </c>
      <c r="H232">
        <f>IFERROR(VLOOKUP($A232, CDS3Y_bbg!G$5:H$241,2), -1)</f>
        <v>-1</v>
      </c>
      <c r="I232">
        <f>IFERROR(VLOOKUP($A232, CDS3Y_bbg!H$5:I$241,2), -1)</f>
        <v>44834</v>
      </c>
      <c r="J232">
        <f>IFERROR(VLOOKUP($A232, CDS3Y_bbg!I$5:J$241,2), -1)</f>
        <v>67.018000000000001</v>
      </c>
      <c r="K232">
        <f>IFERROR(VLOOKUP($A232, CDS3Y_bbg!J$5:K$241,2), -1)</f>
        <v>41819</v>
      </c>
      <c r="L232">
        <f>IFERROR(VLOOKUP($A232, CDS3Y_bbg!K$5:L$241,2), -1)</f>
        <v>-1</v>
      </c>
      <c r="M232">
        <f>IFERROR(VLOOKUP($A232, CDS3Y_bbg!L$5:M$241,2), -1)</f>
        <v>40469</v>
      </c>
      <c r="N232">
        <f>IFERROR(VLOOKUP($A232, CDS3Y_bbg!M$5:N$241,2), -1)</f>
        <v>-1</v>
      </c>
      <c r="O232">
        <f>IFERROR(VLOOKUP($A232, CDS3Y_bbg!N$5:O$241,2), -1)</f>
        <v>40289</v>
      </c>
      <c r="P232">
        <f>IFERROR(VLOOKUP($A232, CDS3Y_bbg!O$5:P$241,2), -1)</f>
        <v>-1</v>
      </c>
      <c r="Q232">
        <f>IFERROR(VLOOKUP($A232, CDS3Y_bbg!P$5:Q$241,2), -1)</f>
        <v>44377</v>
      </c>
      <c r="R232">
        <f>IFERROR(VLOOKUP($A232, CDS3Y_bbg!Q$5:R$241,2), -1)</f>
        <v>78.558000000000007</v>
      </c>
      <c r="S232">
        <f>IFERROR(VLOOKUP($A232, CDS3Y_bbg!R$5:S$241,2), -1)</f>
        <v>43337</v>
      </c>
      <c r="T232">
        <f>IFERROR(VLOOKUP($A232, CDS3Y_bbg!S$5:T$241,2), -1)</f>
        <v>-1</v>
      </c>
      <c r="U232">
        <f>IFERROR(VLOOKUP($A232, CDS3Y_bbg!T$5:U$241,2), -1)</f>
        <v>42062</v>
      </c>
      <c r="V232">
        <f>IFERROR(VLOOKUP($A232, CDS3Y_bbg!U$5:V$241,2), -1)</f>
        <v>-1</v>
      </c>
      <c r="W232">
        <f>IFERROR(VLOOKUP($A232, CDS3Y_bbg!V$5:W$241,2), -1)</f>
        <v>42283</v>
      </c>
      <c r="X232">
        <f>IFERROR(VLOOKUP($A232, CDS3Y_bbg!W$5:X$241,2), -1)</f>
        <v>-1</v>
      </c>
      <c r="Y232">
        <f>IFERROR(VLOOKUP($A232, CDS3Y_bbg!X$5:Y$241,2), -1)</f>
        <v>44468</v>
      </c>
      <c r="Z232">
        <f>IFERROR(VLOOKUP($A232, CDS3Y_bbg!Y$5:Z$241,2), -1)</f>
        <v>230.084</v>
      </c>
      <c r="AA232">
        <f>IFERROR(VLOOKUP($A232, CDS3Y_bbg!Z$5:AA$241,2), -1)</f>
        <v>40481</v>
      </c>
      <c r="AB232">
        <f>IFERROR(VLOOKUP($A232, CDS3Y_bbg!AA$5:AB$241,2), -1)</f>
        <v>-1</v>
      </c>
      <c r="AC232">
        <f>IFERROR(VLOOKUP($A232, CDS3Y_bbg!AB$5:AC$241,2), -1)</f>
        <v>42676</v>
      </c>
      <c r="AD232">
        <f>IFERROR(VLOOKUP($A232, CDS3Y_bbg!AC$5:AD$241,2), -1)</f>
        <v>-1</v>
      </c>
      <c r="AE232">
        <f>IFERROR(VLOOKUP($A232, CDS3Y_bbg!AD$5:AE$241,2), -1)</f>
        <v>41149</v>
      </c>
      <c r="AF232">
        <f>IFERROR(VLOOKUP($A232, CDS3Y_bbg!AE$5:AF$241,2), -1)</f>
        <v>-1</v>
      </c>
      <c r="AG232">
        <f>IFERROR(VLOOKUP($A232, CDS3Y_bbg!AF$5:AG$241,2), -1)</f>
        <v>42004</v>
      </c>
      <c r="AH232">
        <f>IFERROR(VLOOKUP($A232, CDS3Y_bbg!AG$5:AH$241,2), -1)</f>
        <v>10.653</v>
      </c>
      <c r="AI232">
        <f>IFERROR(VLOOKUP($A232, CDS3Y_bbg!AH$5:AI$241,2), -1)</f>
        <v>-1</v>
      </c>
      <c r="AJ232">
        <f>IFERROR(VLOOKUP($A232, CDS3Y_bbg!AI$5:AJ$241,2), -1)</f>
        <v>-1</v>
      </c>
      <c r="AK232">
        <f>IFERROR(VLOOKUP($A232, CDS3Y_bbg!AJ$5:AK$241,2), -1)</f>
        <v>-1</v>
      </c>
      <c r="AL232">
        <f>IFERROR(VLOOKUP($A232, CDS3Y_bbg!AK$5:AL$241,2), -1)</f>
        <v>-1</v>
      </c>
      <c r="AM232">
        <f>IFERROR(VLOOKUP($A232, CDS3Y_bbg!AL$5:AM$241,2), -1)</f>
        <v>-1</v>
      </c>
      <c r="AN232">
        <f>IFERROR(VLOOKUP($A232, CDS3Y_bbg!AM$5:AN$241,2), -1)</f>
        <v>-1</v>
      </c>
      <c r="AO232">
        <f>IFERROR(VLOOKUP($A232, CDS3Y_bbg!AN$5:AO$241,2), -1)</f>
        <v>43424</v>
      </c>
      <c r="AP232">
        <f>IFERROR(VLOOKUP($A232, CDS3Y_bbg!AO$5:AP$241,2), -1)</f>
        <v>-1</v>
      </c>
      <c r="AQ232">
        <f>IFERROR(VLOOKUP($A232, CDS3Y_bbg!AP$5:AQ$241,2), -1)</f>
        <v>44625</v>
      </c>
      <c r="AR232">
        <f>IFERROR(VLOOKUP($A232, CDS3Y_bbg!AQ$5:AR$241,2), -1)</f>
        <v>9.6280000000000001</v>
      </c>
      <c r="AS232">
        <f>IFERROR(VLOOKUP($A232, CDS3Y_bbg!AR$5:AS$241,2), -1)</f>
        <v>44626</v>
      </c>
      <c r="AT232">
        <f>IFERROR(VLOOKUP($A232, CDS3Y_bbg!AS$5:AT$241,2), -1)</f>
        <v>5.7960000000000003</v>
      </c>
      <c r="AU232">
        <f>IFERROR(VLOOKUP($A232, CDS3Y_bbg!AT$5:AU$241,2), -1)</f>
        <v>-1</v>
      </c>
      <c r="AV232">
        <f>IFERROR(VLOOKUP($A232, CDS3Y_bbg!AU$5:AV$241,2), -1)</f>
        <v>-1</v>
      </c>
      <c r="AW232">
        <f>IFERROR(VLOOKUP($A232, CDS3Y_bbg!AV$5:AW$241,2), -1)</f>
        <v>41863</v>
      </c>
      <c r="AX232">
        <f>IFERROR(VLOOKUP($A232, CDS3Y_bbg!AW$5:AX$241,2), -1)</f>
        <v>-1</v>
      </c>
      <c r="AY232">
        <f>IFERROR(VLOOKUP($A232, CDS3Y_bbg!AX$5:AY$241,2), -1)</f>
        <v>43402</v>
      </c>
      <c r="AZ232">
        <f>IFERROR(VLOOKUP($A232, CDS3Y_bbg!AY$5:AZ$241,2), -1)</f>
        <v>-1</v>
      </c>
      <c r="BA232">
        <f>IFERROR(VLOOKUP($A232, CDS3Y_bbg!AZ$5:BA$241,2), -1)</f>
        <v>-1</v>
      </c>
      <c r="BB232">
        <f>IFERROR(VLOOKUP($A232, CDS3Y_bbg!BA$5:BB$241,2), -1)</f>
        <v>-1</v>
      </c>
      <c r="BC232">
        <f>IFERROR(VLOOKUP($A232, CDS3Y_bbg!BB$5:BC$241,2), -1)</f>
        <v>41722</v>
      </c>
      <c r="BD232">
        <f>IFERROR(VLOOKUP($A232, CDS3Y_bbg!BC$5:BD$241,2), -1)</f>
        <v>-1</v>
      </c>
      <c r="BE232">
        <f>IFERROR(VLOOKUP($A232, CDS3Y_bbg!BD$5:BE$241,2), -1)</f>
        <v>-1</v>
      </c>
      <c r="BF232">
        <f>IFERROR(VLOOKUP($A232, CDS3Y_bbg!BE$5:BF$241,2), -1)</f>
        <v>-1</v>
      </c>
      <c r="BG232">
        <f>IFERROR(VLOOKUP($A232, CDS3Y_bbg!BF$5:BG$241,2), -1)</f>
        <v>-1</v>
      </c>
      <c r="BH232">
        <f>IFERROR(VLOOKUP($A232, CDS3Y_bbg!BG$5:BH$241,2), -1)</f>
        <v>-1</v>
      </c>
      <c r="BI232">
        <f>IFERROR(VLOOKUP($A232, CDS3Y_bbg!BH$5:BI$241,2), -1)</f>
        <v>43424</v>
      </c>
      <c r="BJ232">
        <f>IFERROR(VLOOKUP($A232, CDS3Y_bbg!BI$5:BJ$241,2), -1)</f>
        <v>-1</v>
      </c>
      <c r="BK232">
        <f>IFERROR(VLOOKUP($A232, CDS3Y_bbg!BJ$5:BK$241,2), -1)</f>
        <v>-1</v>
      </c>
      <c r="BL232">
        <f>IFERROR(VLOOKUP($A232, CDS3Y_bbg!BK$5:BL$241,2), -1)</f>
        <v>-1</v>
      </c>
      <c r="BM232">
        <f>IFERROR(VLOOKUP($A232, CDS3Y_bbg!BL$5:BM$241,2), -1)</f>
        <v>43424</v>
      </c>
      <c r="BN232">
        <f>IFERROR(VLOOKUP($A232, CDS3Y_bbg!BM$5:BN$241,2), -1)</f>
        <v>-1</v>
      </c>
      <c r="BO232">
        <f>IFERROR(VLOOKUP($A232, CDS3Y_bbg!BN$5:BO$241,2), -1)</f>
        <v>43426</v>
      </c>
      <c r="BP232">
        <f>IFERROR(VLOOKUP($A232, CDS3Y_bbg!BO$5:BP$241,2), -1)</f>
        <v>-1</v>
      </c>
      <c r="BQ232">
        <f>IFERROR(VLOOKUP($A232, CDS3Y_bbg!BP$5:BQ$241,2), -1)</f>
        <v>-1</v>
      </c>
      <c r="BR232">
        <f>IFERROR(VLOOKUP($A232, CDS3Y_bbg!BQ$5:BR$241,2), -1)</f>
        <v>-1</v>
      </c>
      <c r="BS232">
        <f>IFERROR(VLOOKUP($A232, CDS3Y_bbg!BR$5:BS$241,2), -1)</f>
        <v>43426</v>
      </c>
      <c r="BT232">
        <f>IFERROR(VLOOKUP($A232, CDS3Y_bbg!BS$5:BT$241,2), -1)</f>
        <v>-1</v>
      </c>
      <c r="BU232">
        <f>IFERROR(VLOOKUP($A232, CDS3Y_bbg!BT$5:BU$241,2), -1)</f>
        <v>-1</v>
      </c>
      <c r="BV232">
        <f>IFERROR(VLOOKUP($A232, CDS3Y_bbg!BU$5:BV$241,2), -1)</f>
        <v>-1</v>
      </c>
      <c r="BW232">
        <f>IFERROR(VLOOKUP($A232, CDS3Y_bbg!BV$5:BW$241,2), -1)</f>
        <v>41915</v>
      </c>
      <c r="BX232">
        <f>IFERROR(VLOOKUP($A232, CDS3Y_bbg!BW$5:BX$241,2), -1)</f>
        <v>-1</v>
      </c>
      <c r="BY232">
        <f>IFERROR(VLOOKUP($A232, CDS3Y_bbg!BX$5:BY$241,2), -1)</f>
        <v>-1</v>
      </c>
      <c r="BZ232">
        <f>IFERROR(VLOOKUP($A232, CDS3Y_bbg!BY$5:BZ$241,2), -1)</f>
        <v>-1</v>
      </c>
      <c r="CA232">
        <f>IFERROR(VLOOKUP($A232, CDS3Y_bbg!BZ$5:CA$241,2), -1)</f>
        <v>41911</v>
      </c>
      <c r="CB232">
        <f>IFERROR(VLOOKUP($A232, CDS3Y_bbg!CA$5:CB$241,2), -1)</f>
        <v>-1</v>
      </c>
      <c r="CC232">
        <f>IFERROR(VLOOKUP($A232, CDS3Y_bbg!CB$5:CC$241,2), -1)</f>
        <v>41912</v>
      </c>
      <c r="CD232">
        <f>IFERROR(VLOOKUP($A232, CDS3Y_bbg!CC$5:CD$241,2), -1)</f>
        <v>-1</v>
      </c>
      <c r="CE232">
        <f>IFERROR(VLOOKUP($A232, CDS3Y_bbg!CD$5:CE$241,2), -1)</f>
        <v>43332</v>
      </c>
      <c r="CF232">
        <f>IFERROR(VLOOKUP($A232, CDS3Y_bbg!CE$5:CF$241,2), -1)</f>
        <v>-1</v>
      </c>
      <c r="CG232">
        <f>IFERROR(VLOOKUP($A232, CDS3Y_bbg!CF$5:CG$241,2), -1)</f>
        <v>41893</v>
      </c>
      <c r="CH232">
        <f>IFERROR(VLOOKUP($A232, CDS3Y_bbg!CG$5:CH$241,2), -1)</f>
        <v>-1</v>
      </c>
      <c r="CI232">
        <f>IFERROR(VLOOKUP($A232, CDS3Y_bbg!CH$5:CI$241,2), -1)</f>
        <v>-1</v>
      </c>
      <c r="CJ232">
        <f>IFERROR(VLOOKUP($A232, CDS3Y_bbg!CI$5:CJ$241,2), -1)</f>
        <v>-1</v>
      </c>
      <c r="CK232">
        <f>IFERROR(VLOOKUP($A232, CDS3Y_bbg!CJ$5:CK$241,2), -1)</f>
        <v>41844</v>
      </c>
      <c r="CL232">
        <f>IFERROR(VLOOKUP($A232, CDS3Y_bbg!CK$5:CL$241,2), -1)</f>
        <v>-1</v>
      </c>
      <c r="CM232">
        <f>IFERROR(VLOOKUP($A232, CDS3Y_bbg!CL$5:CM$241,2), -1)</f>
        <v>-1</v>
      </c>
      <c r="CN232">
        <f>IFERROR(VLOOKUP($A232, CDS3Y_bbg!CM$5:CN$241,2), -1)</f>
        <v>-1</v>
      </c>
    </row>
    <row r="233" spans="1:92" x14ac:dyDescent="0.25">
      <c r="A233" s="1">
        <v>43585</v>
      </c>
      <c r="B233">
        <f>IFERROR(VLOOKUP($A233, CDS3Y_bbg!A$5:B$241,2), -1)</f>
        <v>117.854</v>
      </c>
      <c r="C233">
        <f>IFERROR(VLOOKUP($A233, CDS3Y_bbg!B$5:C$241,2), -1)</f>
        <v>41831</v>
      </c>
      <c r="D233">
        <f>IFERROR(VLOOKUP($A233, CDS3Y_bbg!C$5:D$241,2), -1)</f>
        <v>-1</v>
      </c>
      <c r="E233">
        <f>IFERROR(VLOOKUP($A233, CDS3Y_bbg!D$5:E$241,2), -1)</f>
        <v>44895</v>
      </c>
      <c r="F233">
        <f>IFERROR(VLOOKUP($A233, CDS3Y_bbg!E$5:F$241,2), -1)</f>
        <v>18.079000000000001</v>
      </c>
      <c r="G233">
        <f>IFERROR(VLOOKUP($A233, CDS3Y_bbg!F$5:G$241,2), -1)</f>
        <v>40360</v>
      </c>
      <c r="H233">
        <f>IFERROR(VLOOKUP($A233, CDS3Y_bbg!G$5:H$241,2), -1)</f>
        <v>-1</v>
      </c>
      <c r="I233">
        <f>IFERROR(VLOOKUP($A233, CDS3Y_bbg!H$5:I$241,2), -1)</f>
        <v>44834</v>
      </c>
      <c r="J233">
        <f>IFERROR(VLOOKUP($A233, CDS3Y_bbg!I$5:J$241,2), -1)</f>
        <v>54.570999999999998</v>
      </c>
      <c r="K233">
        <f>IFERROR(VLOOKUP($A233, CDS3Y_bbg!J$5:K$241,2), -1)</f>
        <v>41819</v>
      </c>
      <c r="L233">
        <f>IFERROR(VLOOKUP($A233, CDS3Y_bbg!K$5:L$241,2), -1)</f>
        <v>-1</v>
      </c>
      <c r="M233">
        <f>IFERROR(VLOOKUP($A233, CDS3Y_bbg!L$5:M$241,2), -1)</f>
        <v>40469</v>
      </c>
      <c r="N233">
        <f>IFERROR(VLOOKUP($A233, CDS3Y_bbg!M$5:N$241,2), -1)</f>
        <v>-1</v>
      </c>
      <c r="O233">
        <f>IFERROR(VLOOKUP($A233, CDS3Y_bbg!N$5:O$241,2), -1)</f>
        <v>40289</v>
      </c>
      <c r="P233">
        <f>IFERROR(VLOOKUP($A233, CDS3Y_bbg!O$5:P$241,2), -1)</f>
        <v>-1</v>
      </c>
      <c r="Q233">
        <f>IFERROR(VLOOKUP($A233, CDS3Y_bbg!P$5:Q$241,2), -1)</f>
        <v>44377</v>
      </c>
      <c r="R233">
        <f>IFERROR(VLOOKUP($A233, CDS3Y_bbg!Q$5:R$241,2), -1)</f>
        <v>66.474999999999994</v>
      </c>
      <c r="S233">
        <f>IFERROR(VLOOKUP($A233, CDS3Y_bbg!R$5:S$241,2), -1)</f>
        <v>43337</v>
      </c>
      <c r="T233">
        <f>IFERROR(VLOOKUP($A233, CDS3Y_bbg!S$5:T$241,2), -1)</f>
        <v>-1</v>
      </c>
      <c r="U233">
        <f>IFERROR(VLOOKUP($A233, CDS3Y_bbg!T$5:U$241,2), -1)</f>
        <v>42062</v>
      </c>
      <c r="V233">
        <f>IFERROR(VLOOKUP($A233, CDS3Y_bbg!U$5:V$241,2), -1)</f>
        <v>-1</v>
      </c>
      <c r="W233">
        <f>IFERROR(VLOOKUP($A233, CDS3Y_bbg!V$5:W$241,2), -1)</f>
        <v>42283</v>
      </c>
      <c r="X233">
        <f>IFERROR(VLOOKUP($A233, CDS3Y_bbg!W$5:X$241,2), -1)</f>
        <v>-1</v>
      </c>
      <c r="Y233">
        <f>IFERROR(VLOOKUP($A233, CDS3Y_bbg!X$5:Y$241,2), -1)</f>
        <v>44468</v>
      </c>
      <c r="Z233">
        <f>IFERROR(VLOOKUP($A233, CDS3Y_bbg!Y$5:Z$241,2), -1)</f>
        <v>230.084</v>
      </c>
      <c r="AA233">
        <f>IFERROR(VLOOKUP($A233, CDS3Y_bbg!Z$5:AA$241,2), -1)</f>
        <v>40481</v>
      </c>
      <c r="AB233">
        <f>IFERROR(VLOOKUP($A233, CDS3Y_bbg!AA$5:AB$241,2), -1)</f>
        <v>-1</v>
      </c>
      <c r="AC233">
        <f>IFERROR(VLOOKUP($A233, CDS3Y_bbg!AB$5:AC$241,2), -1)</f>
        <v>42676</v>
      </c>
      <c r="AD233">
        <f>IFERROR(VLOOKUP($A233, CDS3Y_bbg!AC$5:AD$241,2), -1)</f>
        <v>-1</v>
      </c>
      <c r="AE233">
        <f>IFERROR(VLOOKUP($A233, CDS3Y_bbg!AD$5:AE$241,2), -1)</f>
        <v>41149</v>
      </c>
      <c r="AF233">
        <f>IFERROR(VLOOKUP($A233, CDS3Y_bbg!AE$5:AF$241,2), -1)</f>
        <v>-1</v>
      </c>
      <c r="AG233">
        <f>IFERROR(VLOOKUP($A233, CDS3Y_bbg!AF$5:AG$241,2), -1)</f>
        <v>42004</v>
      </c>
      <c r="AH233">
        <f>IFERROR(VLOOKUP($A233, CDS3Y_bbg!AG$5:AH$241,2), -1)</f>
        <v>10.653</v>
      </c>
      <c r="AI233">
        <f>IFERROR(VLOOKUP($A233, CDS3Y_bbg!AH$5:AI$241,2), -1)</f>
        <v>-1</v>
      </c>
      <c r="AJ233">
        <f>IFERROR(VLOOKUP($A233, CDS3Y_bbg!AI$5:AJ$241,2), -1)</f>
        <v>-1</v>
      </c>
      <c r="AK233">
        <f>IFERROR(VLOOKUP($A233, CDS3Y_bbg!AJ$5:AK$241,2), -1)</f>
        <v>-1</v>
      </c>
      <c r="AL233">
        <f>IFERROR(VLOOKUP($A233, CDS3Y_bbg!AK$5:AL$241,2), -1)</f>
        <v>-1</v>
      </c>
      <c r="AM233">
        <f>IFERROR(VLOOKUP($A233, CDS3Y_bbg!AL$5:AM$241,2), -1)</f>
        <v>-1</v>
      </c>
      <c r="AN233">
        <f>IFERROR(VLOOKUP($A233, CDS3Y_bbg!AM$5:AN$241,2), -1)</f>
        <v>-1</v>
      </c>
      <c r="AO233">
        <f>IFERROR(VLOOKUP($A233, CDS3Y_bbg!AN$5:AO$241,2), -1)</f>
        <v>43424</v>
      </c>
      <c r="AP233">
        <f>IFERROR(VLOOKUP($A233, CDS3Y_bbg!AO$5:AP$241,2), -1)</f>
        <v>-1</v>
      </c>
      <c r="AQ233">
        <f>IFERROR(VLOOKUP($A233, CDS3Y_bbg!AP$5:AQ$241,2), -1)</f>
        <v>44625</v>
      </c>
      <c r="AR233">
        <f>IFERROR(VLOOKUP($A233, CDS3Y_bbg!AQ$5:AR$241,2), -1)</f>
        <v>9.6280000000000001</v>
      </c>
      <c r="AS233">
        <f>IFERROR(VLOOKUP($A233, CDS3Y_bbg!AR$5:AS$241,2), -1)</f>
        <v>44626</v>
      </c>
      <c r="AT233">
        <f>IFERROR(VLOOKUP($A233, CDS3Y_bbg!AS$5:AT$241,2), -1)</f>
        <v>5.7960000000000003</v>
      </c>
      <c r="AU233">
        <f>IFERROR(VLOOKUP($A233, CDS3Y_bbg!AT$5:AU$241,2), -1)</f>
        <v>-1</v>
      </c>
      <c r="AV233">
        <f>IFERROR(VLOOKUP($A233, CDS3Y_bbg!AU$5:AV$241,2), -1)</f>
        <v>-1</v>
      </c>
      <c r="AW233">
        <f>IFERROR(VLOOKUP($A233, CDS3Y_bbg!AV$5:AW$241,2), -1)</f>
        <v>41863</v>
      </c>
      <c r="AX233">
        <f>IFERROR(VLOOKUP($A233, CDS3Y_bbg!AW$5:AX$241,2), -1)</f>
        <v>-1</v>
      </c>
      <c r="AY233">
        <f>IFERROR(VLOOKUP($A233, CDS3Y_bbg!AX$5:AY$241,2), -1)</f>
        <v>43402</v>
      </c>
      <c r="AZ233">
        <f>IFERROR(VLOOKUP($A233, CDS3Y_bbg!AY$5:AZ$241,2), -1)</f>
        <v>-1</v>
      </c>
      <c r="BA233">
        <f>IFERROR(VLOOKUP($A233, CDS3Y_bbg!AZ$5:BA$241,2), -1)</f>
        <v>-1</v>
      </c>
      <c r="BB233">
        <f>IFERROR(VLOOKUP($A233, CDS3Y_bbg!BA$5:BB$241,2), -1)</f>
        <v>-1</v>
      </c>
      <c r="BC233">
        <f>IFERROR(VLOOKUP($A233, CDS3Y_bbg!BB$5:BC$241,2), -1)</f>
        <v>41722</v>
      </c>
      <c r="BD233">
        <f>IFERROR(VLOOKUP($A233, CDS3Y_bbg!BC$5:BD$241,2), -1)</f>
        <v>-1</v>
      </c>
      <c r="BE233">
        <f>IFERROR(VLOOKUP($A233, CDS3Y_bbg!BD$5:BE$241,2), -1)</f>
        <v>-1</v>
      </c>
      <c r="BF233">
        <f>IFERROR(VLOOKUP($A233, CDS3Y_bbg!BE$5:BF$241,2), -1)</f>
        <v>-1</v>
      </c>
      <c r="BG233">
        <f>IFERROR(VLOOKUP($A233, CDS3Y_bbg!BF$5:BG$241,2), -1)</f>
        <v>-1</v>
      </c>
      <c r="BH233">
        <f>IFERROR(VLOOKUP($A233, CDS3Y_bbg!BG$5:BH$241,2), -1)</f>
        <v>-1</v>
      </c>
      <c r="BI233">
        <f>IFERROR(VLOOKUP($A233, CDS3Y_bbg!BH$5:BI$241,2), -1)</f>
        <v>43424</v>
      </c>
      <c r="BJ233">
        <f>IFERROR(VLOOKUP($A233, CDS3Y_bbg!BI$5:BJ$241,2), -1)</f>
        <v>-1</v>
      </c>
      <c r="BK233">
        <f>IFERROR(VLOOKUP($A233, CDS3Y_bbg!BJ$5:BK$241,2), -1)</f>
        <v>-1</v>
      </c>
      <c r="BL233">
        <f>IFERROR(VLOOKUP($A233, CDS3Y_bbg!BK$5:BL$241,2), -1)</f>
        <v>-1</v>
      </c>
      <c r="BM233">
        <f>IFERROR(VLOOKUP($A233, CDS3Y_bbg!BL$5:BM$241,2), -1)</f>
        <v>43424</v>
      </c>
      <c r="BN233">
        <f>IFERROR(VLOOKUP($A233, CDS3Y_bbg!BM$5:BN$241,2), -1)</f>
        <v>-1</v>
      </c>
      <c r="BO233">
        <f>IFERROR(VLOOKUP($A233, CDS3Y_bbg!BN$5:BO$241,2), -1)</f>
        <v>43426</v>
      </c>
      <c r="BP233">
        <f>IFERROR(VLOOKUP($A233, CDS3Y_bbg!BO$5:BP$241,2), -1)</f>
        <v>-1</v>
      </c>
      <c r="BQ233">
        <f>IFERROR(VLOOKUP($A233, CDS3Y_bbg!BP$5:BQ$241,2), -1)</f>
        <v>-1</v>
      </c>
      <c r="BR233">
        <f>IFERROR(VLOOKUP($A233, CDS3Y_bbg!BQ$5:BR$241,2), -1)</f>
        <v>-1</v>
      </c>
      <c r="BS233">
        <f>IFERROR(VLOOKUP($A233, CDS3Y_bbg!BR$5:BS$241,2), -1)</f>
        <v>43426</v>
      </c>
      <c r="BT233">
        <f>IFERROR(VLOOKUP($A233, CDS3Y_bbg!BS$5:BT$241,2), -1)</f>
        <v>-1</v>
      </c>
      <c r="BU233">
        <f>IFERROR(VLOOKUP($A233, CDS3Y_bbg!BT$5:BU$241,2), -1)</f>
        <v>-1</v>
      </c>
      <c r="BV233">
        <f>IFERROR(VLOOKUP($A233, CDS3Y_bbg!BU$5:BV$241,2), -1)</f>
        <v>-1</v>
      </c>
      <c r="BW233">
        <f>IFERROR(VLOOKUP($A233, CDS3Y_bbg!BV$5:BW$241,2), -1)</f>
        <v>41915</v>
      </c>
      <c r="BX233">
        <f>IFERROR(VLOOKUP($A233, CDS3Y_bbg!BW$5:BX$241,2), -1)</f>
        <v>-1</v>
      </c>
      <c r="BY233">
        <f>IFERROR(VLOOKUP($A233, CDS3Y_bbg!BX$5:BY$241,2), -1)</f>
        <v>-1</v>
      </c>
      <c r="BZ233">
        <f>IFERROR(VLOOKUP($A233, CDS3Y_bbg!BY$5:BZ$241,2), -1)</f>
        <v>-1</v>
      </c>
      <c r="CA233">
        <f>IFERROR(VLOOKUP($A233, CDS3Y_bbg!BZ$5:CA$241,2), -1)</f>
        <v>41911</v>
      </c>
      <c r="CB233">
        <f>IFERROR(VLOOKUP($A233, CDS3Y_bbg!CA$5:CB$241,2), -1)</f>
        <v>-1</v>
      </c>
      <c r="CC233">
        <f>IFERROR(VLOOKUP($A233, CDS3Y_bbg!CB$5:CC$241,2), -1)</f>
        <v>41912</v>
      </c>
      <c r="CD233">
        <f>IFERROR(VLOOKUP($A233, CDS3Y_bbg!CC$5:CD$241,2), -1)</f>
        <v>-1</v>
      </c>
      <c r="CE233">
        <f>IFERROR(VLOOKUP($A233, CDS3Y_bbg!CD$5:CE$241,2), -1)</f>
        <v>43332</v>
      </c>
      <c r="CF233">
        <f>IFERROR(VLOOKUP($A233, CDS3Y_bbg!CE$5:CF$241,2), -1)</f>
        <v>-1</v>
      </c>
      <c r="CG233">
        <f>IFERROR(VLOOKUP($A233, CDS3Y_bbg!CF$5:CG$241,2), -1)</f>
        <v>41893</v>
      </c>
      <c r="CH233">
        <f>IFERROR(VLOOKUP($A233, CDS3Y_bbg!CG$5:CH$241,2), -1)</f>
        <v>-1</v>
      </c>
      <c r="CI233">
        <f>IFERROR(VLOOKUP($A233, CDS3Y_bbg!CH$5:CI$241,2), -1)</f>
        <v>-1</v>
      </c>
      <c r="CJ233">
        <f>IFERROR(VLOOKUP($A233, CDS3Y_bbg!CI$5:CJ$241,2), -1)</f>
        <v>-1</v>
      </c>
      <c r="CK233">
        <f>IFERROR(VLOOKUP($A233, CDS3Y_bbg!CJ$5:CK$241,2), -1)</f>
        <v>41844</v>
      </c>
      <c r="CL233">
        <f>IFERROR(VLOOKUP($A233, CDS3Y_bbg!CK$5:CL$241,2), -1)</f>
        <v>-1</v>
      </c>
      <c r="CM233">
        <f>IFERROR(VLOOKUP($A233, CDS3Y_bbg!CL$5:CM$241,2), -1)</f>
        <v>-1</v>
      </c>
      <c r="CN233">
        <f>IFERROR(VLOOKUP($A233, CDS3Y_bbg!CM$5:CN$241,2), -1)</f>
        <v>-1</v>
      </c>
    </row>
    <row r="234" spans="1:92" x14ac:dyDescent="0.25">
      <c r="A234" s="1">
        <v>43616</v>
      </c>
      <c r="B234">
        <f>IFERROR(VLOOKUP($A234, CDS3Y_bbg!A$5:B$241,2), -1)</f>
        <v>125.959</v>
      </c>
      <c r="C234">
        <f>IFERROR(VLOOKUP($A234, CDS3Y_bbg!B$5:C$241,2), -1)</f>
        <v>41831</v>
      </c>
      <c r="D234">
        <f>IFERROR(VLOOKUP($A234, CDS3Y_bbg!C$5:D$241,2), -1)</f>
        <v>-1</v>
      </c>
      <c r="E234">
        <f>IFERROR(VLOOKUP($A234, CDS3Y_bbg!D$5:E$241,2), -1)</f>
        <v>44895</v>
      </c>
      <c r="F234">
        <f>IFERROR(VLOOKUP($A234, CDS3Y_bbg!E$5:F$241,2), -1)</f>
        <v>30.501000000000001</v>
      </c>
      <c r="G234">
        <f>IFERROR(VLOOKUP($A234, CDS3Y_bbg!F$5:G$241,2), -1)</f>
        <v>40360</v>
      </c>
      <c r="H234">
        <f>IFERROR(VLOOKUP($A234, CDS3Y_bbg!G$5:H$241,2), -1)</f>
        <v>-1</v>
      </c>
      <c r="I234">
        <f>IFERROR(VLOOKUP($A234, CDS3Y_bbg!H$5:I$241,2), -1)</f>
        <v>44834</v>
      </c>
      <c r="J234">
        <f>IFERROR(VLOOKUP($A234, CDS3Y_bbg!I$5:J$241,2), -1)</f>
        <v>72.814999999999998</v>
      </c>
      <c r="K234">
        <f>IFERROR(VLOOKUP($A234, CDS3Y_bbg!J$5:K$241,2), -1)</f>
        <v>41819</v>
      </c>
      <c r="L234">
        <f>IFERROR(VLOOKUP($A234, CDS3Y_bbg!K$5:L$241,2), -1)</f>
        <v>-1</v>
      </c>
      <c r="M234">
        <f>IFERROR(VLOOKUP($A234, CDS3Y_bbg!L$5:M$241,2), -1)</f>
        <v>40469</v>
      </c>
      <c r="N234">
        <f>IFERROR(VLOOKUP($A234, CDS3Y_bbg!M$5:N$241,2), -1)</f>
        <v>-1</v>
      </c>
      <c r="O234">
        <f>IFERROR(VLOOKUP($A234, CDS3Y_bbg!N$5:O$241,2), -1)</f>
        <v>40289</v>
      </c>
      <c r="P234">
        <f>IFERROR(VLOOKUP($A234, CDS3Y_bbg!O$5:P$241,2), -1)</f>
        <v>-1</v>
      </c>
      <c r="Q234">
        <f>IFERROR(VLOOKUP($A234, CDS3Y_bbg!P$5:Q$241,2), -1)</f>
        <v>44377</v>
      </c>
      <c r="R234">
        <f>IFERROR(VLOOKUP($A234, CDS3Y_bbg!Q$5:R$241,2), -1)</f>
        <v>84.222999999999999</v>
      </c>
      <c r="S234">
        <f>IFERROR(VLOOKUP($A234, CDS3Y_bbg!R$5:S$241,2), -1)</f>
        <v>43337</v>
      </c>
      <c r="T234">
        <f>IFERROR(VLOOKUP($A234, CDS3Y_bbg!S$5:T$241,2), -1)</f>
        <v>-1</v>
      </c>
      <c r="U234">
        <f>IFERROR(VLOOKUP($A234, CDS3Y_bbg!T$5:U$241,2), -1)</f>
        <v>42062</v>
      </c>
      <c r="V234">
        <f>IFERROR(VLOOKUP($A234, CDS3Y_bbg!U$5:V$241,2), -1)</f>
        <v>-1</v>
      </c>
      <c r="W234">
        <f>IFERROR(VLOOKUP($A234, CDS3Y_bbg!V$5:W$241,2), -1)</f>
        <v>42283</v>
      </c>
      <c r="X234">
        <f>IFERROR(VLOOKUP($A234, CDS3Y_bbg!W$5:X$241,2), -1)</f>
        <v>-1</v>
      </c>
      <c r="Y234">
        <f>IFERROR(VLOOKUP($A234, CDS3Y_bbg!X$5:Y$241,2), -1)</f>
        <v>44468</v>
      </c>
      <c r="Z234">
        <f>IFERROR(VLOOKUP($A234, CDS3Y_bbg!Y$5:Z$241,2), -1)</f>
        <v>230.084</v>
      </c>
      <c r="AA234">
        <f>IFERROR(VLOOKUP($A234, CDS3Y_bbg!Z$5:AA$241,2), -1)</f>
        <v>40481</v>
      </c>
      <c r="AB234">
        <f>IFERROR(VLOOKUP($A234, CDS3Y_bbg!AA$5:AB$241,2), -1)</f>
        <v>-1</v>
      </c>
      <c r="AC234">
        <f>IFERROR(VLOOKUP($A234, CDS3Y_bbg!AB$5:AC$241,2), -1)</f>
        <v>42676</v>
      </c>
      <c r="AD234">
        <f>IFERROR(VLOOKUP($A234, CDS3Y_bbg!AC$5:AD$241,2), -1)</f>
        <v>-1</v>
      </c>
      <c r="AE234">
        <f>IFERROR(VLOOKUP($A234, CDS3Y_bbg!AD$5:AE$241,2), -1)</f>
        <v>41149</v>
      </c>
      <c r="AF234">
        <f>IFERROR(VLOOKUP($A234, CDS3Y_bbg!AE$5:AF$241,2), -1)</f>
        <v>-1</v>
      </c>
      <c r="AG234">
        <f>IFERROR(VLOOKUP($A234, CDS3Y_bbg!AF$5:AG$241,2), -1)</f>
        <v>42004</v>
      </c>
      <c r="AH234">
        <f>IFERROR(VLOOKUP($A234, CDS3Y_bbg!AG$5:AH$241,2), -1)</f>
        <v>10.653</v>
      </c>
      <c r="AI234">
        <f>IFERROR(VLOOKUP($A234, CDS3Y_bbg!AH$5:AI$241,2), -1)</f>
        <v>-1</v>
      </c>
      <c r="AJ234">
        <f>IFERROR(VLOOKUP($A234, CDS3Y_bbg!AI$5:AJ$241,2), -1)</f>
        <v>-1</v>
      </c>
      <c r="AK234">
        <f>IFERROR(VLOOKUP($A234, CDS3Y_bbg!AJ$5:AK$241,2), -1)</f>
        <v>-1</v>
      </c>
      <c r="AL234">
        <f>IFERROR(VLOOKUP($A234, CDS3Y_bbg!AK$5:AL$241,2), -1)</f>
        <v>-1</v>
      </c>
      <c r="AM234">
        <f>IFERROR(VLOOKUP($A234, CDS3Y_bbg!AL$5:AM$241,2), -1)</f>
        <v>-1</v>
      </c>
      <c r="AN234">
        <f>IFERROR(VLOOKUP($A234, CDS3Y_bbg!AM$5:AN$241,2), -1)</f>
        <v>-1</v>
      </c>
      <c r="AO234">
        <f>IFERROR(VLOOKUP($A234, CDS3Y_bbg!AN$5:AO$241,2), -1)</f>
        <v>43424</v>
      </c>
      <c r="AP234">
        <f>IFERROR(VLOOKUP($A234, CDS3Y_bbg!AO$5:AP$241,2), -1)</f>
        <v>-1</v>
      </c>
      <c r="AQ234">
        <f>IFERROR(VLOOKUP($A234, CDS3Y_bbg!AP$5:AQ$241,2), -1)</f>
        <v>44625</v>
      </c>
      <c r="AR234">
        <f>IFERROR(VLOOKUP($A234, CDS3Y_bbg!AQ$5:AR$241,2), -1)</f>
        <v>9.6280000000000001</v>
      </c>
      <c r="AS234">
        <f>IFERROR(VLOOKUP($A234, CDS3Y_bbg!AR$5:AS$241,2), -1)</f>
        <v>44626</v>
      </c>
      <c r="AT234">
        <f>IFERROR(VLOOKUP($A234, CDS3Y_bbg!AS$5:AT$241,2), -1)</f>
        <v>5.7960000000000003</v>
      </c>
      <c r="AU234">
        <f>IFERROR(VLOOKUP($A234, CDS3Y_bbg!AT$5:AU$241,2), -1)</f>
        <v>-1</v>
      </c>
      <c r="AV234">
        <f>IFERROR(VLOOKUP($A234, CDS3Y_bbg!AU$5:AV$241,2), -1)</f>
        <v>-1</v>
      </c>
      <c r="AW234">
        <f>IFERROR(VLOOKUP($A234, CDS3Y_bbg!AV$5:AW$241,2), -1)</f>
        <v>41863</v>
      </c>
      <c r="AX234">
        <f>IFERROR(VLOOKUP($A234, CDS3Y_bbg!AW$5:AX$241,2), -1)</f>
        <v>-1</v>
      </c>
      <c r="AY234">
        <f>IFERROR(VLOOKUP($A234, CDS3Y_bbg!AX$5:AY$241,2), -1)</f>
        <v>43402</v>
      </c>
      <c r="AZ234">
        <f>IFERROR(VLOOKUP($A234, CDS3Y_bbg!AY$5:AZ$241,2), -1)</f>
        <v>-1</v>
      </c>
      <c r="BA234">
        <f>IFERROR(VLOOKUP($A234, CDS3Y_bbg!AZ$5:BA$241,2), -1)</f>
        <v>-1</v>
      </c>
      <c r="BB234">
        <f>IFERROR(VLOOKUP($A234, CDS3Y_bbg!BA$5:BB$241,2), -1)</f>
        <v>-1</v>
      </c>
      <c r="BC234">
        <f>IFERROR(VLOOKUP($A234, CDS3Y_bbg!BB$5:BC$241,2), -1)</f>
        <v>41722</v>
      </c>
      <c r="BD234">
        <f>IFERROR(VLOOKUP($A234, CDS3Y_bbg!BC$5:BD$241,2), -1)</f>
        <v>-1</v>
      </c>
      <c r="BE234">
        <f>IFERROR(VLOOKUP($A234, CDS3Y_bbg!BD$5:BE$241,2), -1)</f>
        <v>-1</v>
      </c>
      <c r="BF234">
        <f>IFERROR(VLOOKUP($A234, CDS3Y_bbg!BE$5:BF$241,2), -1)</f>
        <v>-1</v>
      </c>
      <c r="BG234">
        <f>IFERROR(VLOOKUP($A234, CDS3Y_bbg!BF$5:BG$241,2), -1)</f>
        <v>-1</v>
      </c>
      <c r="BH234">
        <f>IFERROR(VLOOKUP($A234, CDS3Y_bbg!BG$5:BH$241,2), -1)</f>
        <v>-1</v>
      </c>
      <c r="BI234">
        <f>IFERROR(VLOOKUP($A234, CDS3Y_bbg!BH$5:BI$241,2), -1)</f>
        <v>43424</v>
      </c>
      <c r="BJ234">
        <f>IFERROR(VLOOKUP($A234, CDS3Y_bbg!BI$5:BJ$241,2), -1)</f>
        <v>-1</v>
      </c>
      <c r="BK234">
        <f>IFERROR(VLOOKUP($A234, CDS3Y_bbg!BJ$5:BK$241,2), -1)</f>
        <v>-1</v>
      </c>
      <c r="BL234">
        <f>IFERROR(VLOOKUP($A234, CDS3Y_bbg!BK$5:BL$241,2), -1)</f>
        <v>-1</v>
      </c>
      <c r="BM234">
        <f>IFERROR(VLOOKUP($A234, CDS3Y_bbg!BL$5:BM$241,2), -1)</f>
        <v>43424</v>
      </c>
      <c r="BN234">
        <f>IFERROR(VLOOKUP($A234, CDS3Y_bbg!BM$5:BN$241,2), -1)</f>
        <v>-1</v>
      </c>
      <c r="BO234">
        <f>IFERROR(VLOOKUP($A234, CDS3Y_bbg!BN$5:BO$241,2), -1)</f>
        <v>43426</v>
      </c>
      <c r="BP234">
        <f>IFERROR(VLOOKUP($A234, CDS3Y_bbg!BO$5:BP$241,2), -1)</f>
        <v>-1</v>
      </c>
      <c r="BQ234">
        <f>IFERROR(VLOOKUP($A234, CDS3Y_bbg!BP$5:BQ$241,2), -1)</f>
        <v>-1</v>
      </c>
      <c r="BR234">
        <f>IFERROR(VLOOKUP($A234, CDS3Y_bbg!BQ$5:BR$241,2), -1)</f>
        <v>-1</v>
      </c>
      <c r="BS234">
        <f>IFERROR(VLOOKUP($A234, CDS3Y_bbg!BR$5:BS$241,2), -1)</f>
        <v>43426</v>
      </c>
      <c r="BT234">
        <f>IFERROR(VLOOKUP($A234, CDS3Y_bbg!BS$5:BT$241,2), -1)</f>
        <v>-1</v>
      </c>
      <c r="BU234">
        <f>IFERROR(VLOOKUP($A234, CDS3Y_bbg!BT$5:BU$241,2), -1)</f>
        <v>-1</v>
      </c>
      <c r="BV234">
        <f>IFERROR(VLOOKUP($A234, CDS3Y_bbg!BU$5:BV$241,2), -1)</f>
        <v>-1</v>
      </c>
      <c r="BW234">
        <f>IFERROR(VLOOKUP($A234, CDS3Y_bbg!BV$5:BW$241,2), -1)</f>
        <v>41915</v>
      </c>
      <c r="BX234">
        <f>IFERROR(VLOOKUP($A234, CDS3Y_bbg!BW$5:BX$241,2), -1)</f>
        <v>-1</v>
      </c>
      <c r="BY234">
        <f>IFERROR(VLOOKUP($A234, CDS3Y_bbg!BX$5:BY$241,2), -1)</f>
        <v>-1</v>
      </c>
      <c r="BZ234">
        <f>IFERROR(VLOOKUP($A234, CDS3Y_bbg!BY$5:BZ$241,2), -1)</f>
        <v>-1</v>
      </c>
      <c r="CA234">
        <f>IFERROR(VLOOKUP($A234, CDS3Y_bbg!BZ$5:CA$241,2), -1)</f>
        <v>41911</v>
      </c>
      <c r="CB234">
        <f>IFERROR(VLOOKUP($A234, CDS3Y_bbg!CA$5:CB$241,2), -1)</f>
        <v>-1</v>
      </c>
      <c r="CC234">
        <f>IFERROR(VLOOKUP($A234, CDS3Y_bbg!CB$5:CC$241,2), -1)</f>
        <v>41912</v>
      </c>
      <c r="CD234">
        <f>IFERROR(VLOOKUP($A234, CDS3Y_bbg!CC$5:CD$241,2), -1)</f>
        <v>-1</v>
      </c>
      <c r="CE234">
        <f>IFERROR(VLOOKUP($A234, CDS3Y_bbg!CD$5:CE$241,2), -1)</f>
        <v>43332</v>
      </c>
      <c r="CF234">
        <f>IFERROR(VLOOKUP($A234, CDS3Y_bbg!CE$5:CF$241,2), -1)</f>
        <v>-1</v>
      </c>
      <c r="CG234">
        <f>IFERROR(VLOOKUP($A234, CDS3Y_bbg!CF$5:CG$241,2), -1)</f>
        <v>41893</v>
      </c>
      <c r="CH234">
        <f>IFERROR(VLOOKUP($A234, CDS3Y_bbg!CG$5:CH$241,2), -1)</f>
        <v>-1</v>
      </c>
      <c r="CI234">
        <f>IFERROR(VLOOKUP($A234, CDS3Y_bbg!CH$5:CI$241,2), -1)</f>
        <v>-1</v>
      </c>
      <c r="CJ234">
        <f>IFERROR(VLOOKUP($A234, CDS3Y_bbg!CI$5:CJ$241,2), -1)</f>
        <v>-1</v>
      </c>
      <c r="CK234">
        <f>IFERROR(VLOOKUP($A234, CDS3Y_bbg!CJ$5:CK$241,2), -1)</f>
        <v>41844</v>
      </c>
      <c r="CL234">
        <f>IFERROR(VLOOKUP($A234, CDS3Y_bbg!CK$5:CL$241,2), -1)</f>
        <v>-1</v>
      </c>
      <c r="CM234">
        <f>IFERROR(VLOOKUP($A234, CDS3Y_bbg!CL$5:CM$241,2), -1)</f>
        <v>-1</v>
      </c>
      <c r="CN234">
        <f>IFERROR(VLOOKUP($A234, CDS3Y_bbg!CM$5:CN$241,2), -1)</f>
        <v>-1</v>
      </c>
    </row>
    <row r="235" spans="1:92" x14ac:dyDescent="0.25">
      <c r="A235" s="1">
        <v>43644</v>
      </c>
      <c r="B235">
        <f>IFERROR(VLOOKUP($A235, CDS3Y_bbg!A$5:B$241,2), -1)</f>
        <v>95.95</v>
      </c>
      <c r="C235">
        <f>IFERROR(VLOOKUP($A235, CDS3Y_bbg!B$5:C$241,2), -1)</f>
        <v>41831</v>
      </c>
      <c r="D235">
        <f>IFERROR(VLOOKUP($A235, CDS3Y_bbg!C$5:D$241,2), -1)</f>
        <v>-1</v>
      </c>
      <c r="E235">
        <f>IFERROR(VLOOKUP($A235, CDS3Y_bbg!D$5:E$241,2), -1)</f>
        <v>44895</v>
      </c>
      <c r="F235">
        <f>IFERROR(VLOOKUP($A235, CDS3Y_bbg!E$5:F$241,2), -1)</f>
        <v>17.547000000000001</v>
      </c>
      <c r="G235">
        <f>IFERROR(VLOOKUP($A235, CDS3Y_bbg!F$5:G$241,2), -1)</f>
        <v>40360</v>
      </c>
      <c r="H235">
        <f>IFERROR(VLOOKUP($A235, CDS3Y_bbg!G$5:H$241,2), -1)</f>
        <v>-1</v>
      </c>
      <c r="I235">
        <f>IFERROR(VLOOKUP($A235, CDS3Y_bbg!H$5:I$241,2), -1)</f>
        <v>44834</v>
      </c>
      <c r="J235">
        <f>IFERROR(VLOOKUP($A235, CDS3Y_bbg!I$5:J$241,2), -1)</f>
        <v>49.758000000000003</v>
      </c>
      <c r="K235">
        <f>IFERROR(VLOOKUP($A235, CDS3Y_bbg!J$5:K$241,2), -1)</f>
        <v>41819</v>
      </c>
      <c r="L235">
        <f>IFERROR(VLOOKUP($A235, CDS3Y_bbg!K$5:L$241,2), -1)</f>
        <v>-1</v>
      </c>
      <c r="M235">
        <f>IFERROR(VLOOKUP($A235, CDS3Y_bbg!L$5:M$241,2), -1)</f>
        <v>40469</v>
      </c>
      <c r="N235">
        <f>IFERROR(VLOOKUP($A235, CDS3Y_bbg!M$5:N$241,2), -1)</f>
        <v>-1</v>
      </c>
      <c r="O235">
        <f>IFERROR(VLOOKUP($A235, CDS3Y_bbg!N$5:O$241,2), -1)</f>
        <v>40289</v>
      </c>
      <c r="P235">
        <f>IFERROR(VLOOKUP($A235, CDS3Y_bbg!O$5:P$241,2), -1)</f>
        <v>-1</v>
      </c>
      <c r="Q235">
        <f>IFERROR(VLOOKUP($A235, CDS3Y_bbg!P$5:Q$241,2), -1)</f>
        <v>44377</v>
      </c>
      <c r="R235">
        <f>IFERROR(VLOOKUP($A235, CDS3Y_bbg!Q$5:R$241,2), -1)</f>
        <v>66.034999999999997</v>
      </c>
      <c r="S235">
        <f>IFERROR(VLOOKUP($A235, CDS3Y_bbg!R$5:S$241,2), -1)</f>
        <v>43337</v>
      </c>
      <c r="T235">
        <f>IFERROR(VLOOKUP($A235, CDS3Y_bbg!S$5:T$241,2), -1)</f>
        <v>-1</v>
      </c>
      <c r="U235">
        <f>IFERROR(VLOOKUP($A235, CDS3Y_bbg!T$5:U$241,2), -1)</f>
        <v>42062</v>
      </c>
      <c r="V235">
        <f>IFERROR(VLOOKUP($A235, CDS3Y_bbg!U$5:V$241,2), -1)</f>
        <v>-1</v>
      </c>
      <c r="W235">
        <f>IFERROR(VLOOKUP($A235, CDS3Y_bbg!V$5:W$241,2), -1)</f>
        <v>42283</v>
      </c>
      <c r="X235">
        <f>IFERROR(VLOOKUP($A235, CDS3Y_bbg!W$5:X$241,2), -1)</f>
        <v>-1</v>
      </c>
      <c r="Y235">
        <f>IFERROR(VLOOKUP($A235, CDS3Y_bbg!X$5:Y$241,2), -1)</f>
        <v>44468</v>
      </c>
      <c r="Z235">
        <f>IFERROR(VLOOKUP($A235, CDS3Y_bbg!Y$5:Z$241,2), -1)</f>
        <v>230.084</v>
      </c>
      <c r="AA235">
        <f>IFERROR(VLOOKUP($A235, CDS3Y_bbg!Z$5:AA$241,2), -1)</f>
        <v>40481</v>
      </c>
      <c r="AB235">
        <f>IFERROR(VLOOKUP($A235, CDS3Y_bbg!AA$5:AB$241,2), -1)</f>
        <v>-1</v>
      </c>
      <c r="AC235">
        <f>IFERROR(VLOOKUP($A235, CDS3Y_bbg!AB$5:AC$241,2), -1)</f>
        <v>42676</v>
      </c>
      <c r="AD235">
        <f>IFERROR(VLOOKUP($A235, CDS3Y_bbg!AC$5:AD$241,2), -1)</f>
        <v>-1</v>
      </c>
      <c r="AE235">
        <f>IFERROR(VLOOKUP($A235, CDS3Y_bbg!AD$5:AE$241,2), -1)</f>
        <v>41149</v>
      </c>
      <c r="AF235">
        <f>IFERROR(VLOOKUP($A235, CDS3Y_bbg!AE$5:AF$241,2), -1)</f>
        <v>-1</v>
      </c>
      <c r="AG235">
        <f>IFERROR(VLOOKUP($A235, CDS3Y_bbg!AF$5:AG$241,2), -1)</f>
        <v>42004</v>
      </c>
      <c r="AH235">
        <f>IFERROR(VLOOKUP($A235, CDS3Y_bbg!AG$5:AH$241,2), -1)</f>
        <v>10.653</v>
      </c>
      <c r="AI235">
        <f>IFERROR(VLOOKUP($A235, CDS3Y_bbg!AH$5:AI$241,2), -1)</f>
        <v>-1</v>
      </c>
      <c r="AJ235">
        <f>IFERROR(VLOOKUP($A235, CDS3Y_bbg!AI$5:AJ$241,2), -1)</f>
        <v>-1</v>
      </c>
      <c r="AK235">
        <f>IFERROR(VLOOKUP($A235, CDS3Y_bbg!AJ$5:AK$241,2), -1)</f>
        <v>-1</v>
      </c>
      <c r="AL235">
        <f>IFERROR(VLOOKUP($A235, CDS3Y_bbg!AK$5:AL$241,2), -1)</f>
        <v>-1</v>
      </c>
      <c r="AM235">
        <f>IFERROR(VLOOKUP($A235, CDS3Y_bbg!AL$5:AM$241,2), -1)</f>
        <v>-1</v>
      </c>
      <c r="AN235">
        <f>IFERROR(VLOOKUP($A235, CDS3Y_bbg!AM$5:AN$241,2), -1)</f>
        <v>-1</v>
      </c>
      <c r="AO235">
        <f>IFERROR(VLOOKUP($A235, CDS3Y_bbg!AN$5:AO$241,2), -1)</f>
        <v>43424</v>
      </c>
      <c r="AP235">
        <f>IFERROR(VLOOKUP($A235, CDS3Y_bbg!AO$5:AP$241,2), -1)</f>
        <v>-1</v>
      </c>
      <c r="AQ235">
        <f>IFERROR(VLOOKUP($A235, CDS3Y_bbg!AP$5:AQ$241,2), -1)</f>
        <v>44625</v>
      </c>
      <c r="AR235">
        <f>IFERROR(VLOOKUP($A235, CDS3Y_bbg!AQ$5:AR$241,2), -1)</f>
        <v>9.6280000000000001</v>
      </c>
      <c r="AS235">
        <f>IFERROR(VLOOKUP($A235, CDS3Y_bbg!AR$5:AS$241,2), -1)</f>
        <v>44626</v>
      </c>
      <c r="AT235">
        <f>IFERROR(VLOOKUP($A235, CDS3Y_bbg!AS$5:AT$241,2), -1)</f>
        <v>5.7960000000000003</v>
      </c>
      <c r="AU235">
        <f>IFERROR(VLOOKUP($A235, CDS3Y_bbg!AT$5:AU$241,2), -1)</f>
        <v>-1</v>
      </c>
      <c r="AV235">
        <f>IFERROR(VLOOKUP($A235, CDS3Y_bbg!AU$5:AV$241,2), -1)</f>
        <v>-1</v>
      </c>
      <c r="AW235">
        <f>IFERROR(VLOOKUP($A235, CDS3Y_bbg!AV$5:AW$241,2), -1)</f>
        <v>41863</v>
      </c>
      <c r="AX235">
        <f>IFERROR(VLOOKUP($A235, CDS3Y_bbg!AW$5:AX$241,2), -1)</f>
        <v>-1</v>
      </c>
      <c r="AY235">
        <f>IFERROR(VLOOKUP($A235, CDS3Y_bbg!AX$5:AY$241,2), -1)</f>
        <v>43402</v>
      </c>
      <c r="AZ235">
        <f>IFERROR(VLOOKUP($A235, CDS3Y_bbg!AY$5:AZ$241,2), -1)</f>
        <v>-1</v>
      </c>
      <c r="BA235">
        <f>IFERROR(VLOOKUP($A235, CDS3Y_bbg!AZ$5:BA$241,2), -1)</f>
        <v>-1</v>
      </c>
      <c r="BB235">
        <f>IFERROR(VLOOKUP($A235, CDS3Y_bbg!BA$5:BB$241,2), -1)</f>
        <v>-1</v>
      </c>
      <c r="BC235">
        <f>IFERROR(VLOOKUP($A235, CDS3Y_bbg!BB$5:BC$241,2), -1)</f>
        <v>41722</v>
      </c>
      <c r="BD235">
        <f>IFERROR(VLOOKUP($A235, CDS3Y_bbg!BC$5:BD$241,2), -1)</f>
        <v>-1</v>
      </c>
      <c r="BE235">
        <f>IFERROR(VLOOKUP($A235, CDS3Y_bbg!BD$5:BE$241,2), -1)</f>
        <v>-1</v>
      </c>
      <c r="BF235">
        <f>IFERROR(VLOOKUP($A235, CDS3Y_bbg!BE$5:BF$241,2), -1)</f>
        <v>-1</v>
      </c>
      <c r="BG235">
        <f>IFERROR(VLOOKUP($A235, CDS3Y_bbg!BF$5:BG$241,2), -1)</f>
        <v>-1</v>
      </c>
      <c r="BH235">
        <f>IFERROR(VLOOKUP($A235, CDS3Y_bbg!BG$5:BH$241,2), -1)</f>
        <v>-1</v>
      </c>
      <c r="BI235">
        <f>IFERROR(VLOOKUP($A235, CDS3Y_bbg!BH$5:BI$241,2), -1)</f>
        <v>43424</v>
      </c>
      <c r="BJ235">
        <f>IFERROR(VLOOKUP($A235, CDS3Y_bbg!BI$5:BJ$241,2), -1)</f>
        <v>-1</v>
      </c>
      <c r="BK235">
        <f>IFERROR(VLOOKUP($A235, CDS3Y_bbg!BJ$5:BK$241,2), -1)</f>
        <v>-1</v>
      </c>
      <c r="BL235">
        <f>IFERROR(VLOOKUP($A235, CDS3Y_bbg!BK$5:BL$241,2), -1)</f>
        <v>-1</v>
      </c>
      <c r="BM235">
        <f>IFERROR(VLOOKUP($A235, CDS3Y_bbg!BL$5:BM$241,2), -1)</f>
        <v>43424</v>
      </c>
      <c r="BN235">
        <f>IFERROR(VLOOKUP($A235, CDS3Y_bbg!BM$5:BN$241,2), -1)</f>
        <v>-1</v>
      </c>
      <c r="BO235">
        <f>IFERROR(VLOOKUP($A235, CDS3Y_bbg!BN$5:BO$241,2), -1)</f>
        <v>43426</v>
      </c>
      <c r="BP235">
        <f>IFERROR(VLOOKUP($A235, CDS3Y_bbg!BO$5:BP$241,2), -1)</f>
        <v>-1</v>
      </c>
      <c r="BQ235">
        <f>IFERROR(VLOOKUP($A235, CDS3Y_bbg!BP$5:BQ$241,2), -1)</f>
        <v>-1</v>
      </c>
      <c r="BR235">
        <f>IFERROR(VLOOKUP($A235, CDS3Y_bbg!BQ$5:BR$241,2), -1)</f>
        <v>-1</v>
      </c>
      <c r="BS235">
        <f>IFERROR(VLOOKUP($A235, CDS3Y_bbg!BR$5:BS$241,2), -1)</f>
        <v>43426</v>
      </c>
      <c r="BT235">
        <f>IFERROR(VLOOKUP($A235, CDS3Y_bbg!BS$5:BT$241,2), -1)</f>
        <v>-1</v>
      </c>
      <c r="BU235">
        <f>IFERROR(VLOOKUP($A235, CDS3Y_bbg!BT$5:BU$241,2), -1)</f>
        <v>-1</v>
      </c>
      <c r="BV235">
        <f>IFERROR(VLOOKUP($A235, CDS3Y_bbg!BU$5:BV$241,2), -1)</f>
        <v>-1</v>
      </c>
      <c r="BW235">
        <f>IFERROR(VLOOKUP($A235, CDS3Y_bbg!BV$5:BW$241,2), -1)</f>
        <v>41915</v>
      </c>
      <c r="BX235">
        <f>IFERROR(VLOOKUP($A235, CDS3Y_bbg!BW$5:BX$241,2), -1)</f>
        <v>-1</v>
      </c>
      <c r="BY235">
        <f>IFERROR(VLOOKUP($A235, CDS3Y_bbg!BX$5:BY$241,2), -1)</f>
        <v>-1</v>
      </c>
      <c r="BZ235">
        <f>IFERROR(VLOOKUP($A235, CDS3Y_bbg!BY$5:BZ$241,2), -1)</f>
        <v>-1</v>
      </c>
      <c r="CA235">
        <f>IFERROR(VLOOKUP($A235, CDS3Y_bbg!BZ$5:CA$241,2), -1)</f>
        <v>41911</v>
      </c>
      <c r="CB235">
        <f>IFERROR(VLOOKUP($A235, CDS3Y_bbg!CA$5:CB$241,2), -1)</f>
        <v>-1</v>
      </c>
      <c r="CC235">
        <f>IFERROR(VLOOKUP($A235, CDS3Y_bbg!CB$5:CC$241,2), -1)</f>
        <v>41912</v>
      </c>
      <c r="CD235">
        <f>IFERROR(VLOOKUP($A235, CDS3Y_bbg!CC$5:CD$241,2), -1)</f>
        <v>-1</v>
      </c>
      <c r="CE235">
        <f>IFERROR(VLOOKUP($A235, CDS3Y_bbg!CD$5:CE$241,2), -1)</f>
        <v>43332</v>
      </c>
      <c r="CF235">
        <f>IFERROR(VLOOKUP($A235, CDS3Y_bbg!CE$5:CF$241,2), -1)</f>
        <v>-1</v>
      </c>
      <c r="CG235">
        <f>IFERROR(VLOOKUP($A235, CDS3Y_bbg!CF$5:CG$241,2), -1)</f>
        <v>41893</v>
      </c>
      <c r="CH235">
        <f>IFERROR(VLOOKUP($A235, CDS3Y_bbg!CG$5:CH$241,2), -1)</f>
        <v>-1</v>
      </c>
      <c r="CI235">
        <f>IFERROR(VLOOKUP($A235, CDS3Y_bbg!CH$5:CI$241,2), -1)</f>
        <v>-1</v>
      </c>
      <c r="CJ235">
        <f>IFERROR(VLOOKUP($A235, CDS3Y_bbg!CI$5:CJ$241,2), -1)</f>
        <v>-1</v>
      </c>
      <c r="CK235">
        <f>IFERROR(VLOOKUP($A235, CDS3Y_bbg!CJ$5:CK$241,2), -1)</f>
        <v>41844</v>
      </c>
      <c r="CL235">
        <f>IFERROR(VLOOKUP($A235, CDS3Y_bbg!CK$5:CL$241,2), -1)</f>
        <v>-1</v>
      </c>
      <c r="CM235">
        <f>IFERROR(VLOOKUP($A235, CDS3Y_bbg!CL$5:CM$241,2), -1)</f>
        <v>-1</v>
      </c>
      <c r="CN235">
        <f>IFERROR(VLOOKUP($A235, CDS3Y_bbg!CM$5:CN$241,2), -1)</f>
        <v>-1</v>
      </c>
    </row>
    <row r="236" spans="1:92" x14ac:dyDescent="0.25">
      <c r="A236" s="1">
        <v>43677</v>
      </c>
      <c r="B236">
        <f>IFERROR(VLOOKUP($A236, CDS3Y_bbg!A$5:B$241,2), -1)</f>
        <v>79.716999999999999</v>
      </c>
      <c r="C236">
        <f>IFERROR(VLOOKUP($A236, CDS3Y_bbg!B$5:C$241,2), -1)</f>
        <v>41831</v>
      </c>
      <c r="D236">
        <f>IFERROR(VLOOKUP($A236, CDS3Y_bbg!C$5:D$241,2), -1)</f>
        <v>-1</v>
      </c>
      <c r="E236">
        <f>IFERROR(VLOOKUP($A236, CDS3Y_bbg!D$5:E$241,2), -1)</f>
        <v>44895</v>
      </c>
      <c r="F236">
        <f>IFERROR(VLOOKUP($A236, CDS3Y_bbg!E$5:F$241,2), -1)</f>
        <v>18.38</v>
      </c>
      <c r="G236">
        <f>IFERROR(VLOOKUP($A236, CDS3Y_bbg!F$5:G$241,2), -1)</f>
        <v>40360</v>
      </c>
      <c r="H236">
        <f>IFERROR(VLOOKUP($A236, CDS3Y_bbg!G$5:H$241,2), -1)</f>
        <v>-1</v>
      </c>
      <c r="I236">
        <f>IFERROR(VLOOKUP($A236, CDS3Y_bbg!H$5:I$241,2), -1)</f>
        <v>44834</v>
      </c>
      <c r="J236">
        <f>IFERROR(VLOOKUP($A236, CDS3Y_bbg!I$5:J$241,2), -1)</f>
        <v>46.881</v>
      </c>
      <c r="K236">
        <f>IFERROR(VLOOKUP($A236, CDS3Y_bbg!J$5:K$241,2), -1)</f>
        <v>41819</v>
      </c>
      <c r="L236">
        <f>IFERROR(VLOOKUP($A236, CDS3Y_bbg!K$5:L$241,2), -1)</f>
        <v>-1</v>
      </c>
      <c r="M236">
        <f>IFERROR(VLOOKUP($A236, CDS3Y_bbg!L$5:M$241,2), -1)</f>
        <v>40469</v>
      </c>
      <c r="N236">
        <f>IFERROR(VLOOKUP($A236, CDS3Y_bbg!M$5:N$241,2), -1)</f>
        <v>-1</v>
      </c>
      <c r="O236">
        <f>IFERROR(VLOOKUP($A236, CDS3Y_bbg!N$5:O$241,2), -1)</f>
        <v>40289</v>
      </c>
      <c r="P236">
        <f>IFERROR(VLOOKUP($A236, CDS3Y_bbg!O$5:P$241,2), -1)</f>
        <v>-1</v>
      </c>
      <c r="Q236">
        <f>IFERROR(VLOOKUP($A236, CDS3Y_bbg!P$5:Q$241,2), -1)</f>
        <v>44377</v>
      </c>
      <c r="R236">
        <f>IFERROR(VLOOKUP($A236, CDS3Y_bbg!Q$5:R$241,2), -1)</f>
        <v>72.608000000000004</v>
      </c>
      <c r="S236">
        <f>IFERROR(VLOOKUP($A236, CDS3Y_bbg!R$5:S$241,2), -1)</f>
        <v>43337</v>
      </c>
      <c r="T236">
        <f>IFERROR(VLOOKUP($A236, CDS3Y_bbg!S$5:T$241,2), -1)</f>
        <v>-1</v>
      </c>
      <c r="U236">
        <f>IFERROR(VLOOKUP($A236, CDS3Y_bbg!T$5:U$241,2), -1)</f>
        <v>42062</v>
      </c>
      <c r="V236">
        <f>IFERROR(VLOOKUP($A236, CDS3Y_bbg!U$5:V$241,2), -1)</f>
        <v>-1</v>
      </c>
      <c r="W236">
        <f>IFERROR(VLOOKUP($A236, CDS3Y_bbg!V$5:W$241,2), -1)</f>
        <v>42283</v>
      </c>
      <c r="X236">
        <f>IFERROR(VLOOKUP($A236, CDS3Y_bbg!W$5:X$241,2), -1)</f>
        <v>-1</v>
      </c>
      <c r="Y236">
        <f>IFERROR(VLOOKUP($A236, CDS3Y_bbg!X$5:Y$241,2), -1)</f>
        <v>44468</v>
      </c>
      <c r="Z236">
        <f>IFERROR(VLOOKUP($A236, CDS3Y_bbg!Y$5:Z$241,2), -1)</f>
        <v>230.084</v>
      </c>
      <c r="AA236">
        <f>IFERROR(VLOOKUP($A236, CDS3Y_bbg!Z$5:AA$241,2), -1)</f>
        <v>40481</v>
      </c>
      <c r="AB236">
        <f>IFERROR(VLOOKUP($A236, CDS3Y_bbg!AA$5:AB$241,2), -1)</f>
        <v>-1</v>
      </c>
      <c r="AC236">
        <f>IFERROR(VLOOKUP($A236, CDS3Y_bbg!AB$5:AC$241,2), -1)</f>
        <v>42676</v>
      </c>
      <c r="AD236">
        <f>IFERROR(VLOOKUP($A236, CDS3Y_bbg!AC$5:AD$241,2), -1)</f>
        <v>-1</v>
      </c>
      <c r="AE236">
        <f>IFERROR(VLOOKUP($A236, CDS3Y_bbg!AD$5:AE$241,2), -1)</f>
        <v>41149</v>
      </c>
      <c r="AF236">
        <f>IFERROR(VLOOKUP($A236, CDS3Y_bbg!AE$5:AF$241,2), -1)</f>
        <v>-1</v>
      </c>
      <c r="AG236">
        <f>IFERROR(VLOOKUP($A236, CDS3Y_bbg!AF$5:AG$241,2), -1)</f>
        <v>42004</v>
      </c>
      <c r="AH236">
        <f>IFERROR(VLOOKUP($A236, CDS3Y_bbg!AG$5:AH$241,2), -1)</f>
        <v>10.653</v>
      </c>
      <c r="AI236">
        <f>IFERROR(VLOOKUP($A236, CDS3Y_bbg!AH$5:AI$241,2), -1)</f>
        <v>-1</v>
      </c>
      <c r="AJ236">
        <f>IFERROR(VLOOKUP($A236, CDS3Y_bbg!AI$5:AJ$241,2), -1)</f>
        <v>-1</v>
      </c>
      <c r="AK236">
        <f>IFERROR(VLOOKUP($A236, CDS3Y_bbg!AJ$5:AK$241,2), -1)</f>
        <v>-1</v>
      </c>
      <c r="AL236">
        <f>IFERROR(VLOOKUP($A236, CDS3Y_bbg!AK$5:AL$241,2), -1)</f>
        <v>-1</v>
      </c>
      <c r="AM236">
        <f>IFERROR(VLOOKUP($A236, CDS3Y_bbg!AL$5:AM$241,2), -1)</f>
        <v>-1</v>
      </c>
      <c r="AN236">
        <f>IFERROR(VLOOKUP($A236, CDS3Y_bbg!AM$5:AN$241,2), -1)</f>
        <v>-1</v>
      </c>
      <c r="AO236">
        <f>IFERROR(VLOOKUP($A236, CDS3Y_bbg!AN$5:AO$241,2), -1)</f>
        <v>43424</v>
      </c>
      <c r="AP236">
        <f>IFERROR(VLOOKUP($A236, CDS3Y_bbg!AO$5:AP$241,2), -1)</f>
        <v>-1</v>
      </c>
      <c r="AQ236">
        <f>IFERROR(VLOOKUP($A236, CDS3Y_bbg!AP$5:AQ$241,2), -1)</f>
        <v>44625</v>
      </c>
      <c r="AR236">
        <f>IFERROR(VLOOKUP($A236, CDS3Y_bbg!AQ$5:AR$241,2), -1)</f>
        <v>9.6280000000000001</v>
      </c>
      <c r="AS236">
        <f>IFERROR(VLOOKUP($A236, CDS3Y_bbg!AR$5:AS$241,2), -1)</f>
        <v>44626</v>
      </c>
      <c r="AT236">
        <f>IFERROR(VLOOKUP($A236, CDS3Y_bbg!AS$5:AT$241,2), -1)</f>
        <v>5.7960000000000003</v>
      </c>
      <c r="AU236">
        <f>IFERROR(VLOOKUP($A236, CDS3Y_bbg!AT$5:AU$241,2), -1)</f>
        <v>-1</v>
      </c>
      <c r="AV236">
        <f>IFERROR(VLOOKUP($A236, CDS3Y_bbg!AU$5:AV$241,2), -1)</f>
        <v>-1</v>
      </c>
      <c r="AW236">
        <f>IFERROR(VLOOKUP($A236, CDS3Y_bbg!AV$5:AW$241,2), -1)</f>
        <v>41863</v>
      </c>
      <c r="AX236">
        <f>IFERROR(VLOOKUP($A236, CDS3Y_bbg!AW$5:AX$241,2), -1)</f>
        <v>-1</v>
      </c>
      <c r="AY236">
        <f>IFERROR(VLOOKUP($A236, CDS3Y_bbg!AX$5:AY$241,2), -1)</f>
        <v>43402</v>
      </c>
      <c r="AZ236">
        <f>IFERROR(VLOOKUP($A236, CDS3Y_bbg!AY$5:AZ$241,2), -1)</f>
        <v>-1</v>
      </c>
      <c r="BA236">
        <f>IFERROR(VLOOKUP($A236, CDS3Y_bbg!AZ$5:BA$241,2), -1)</f>
        <v>-1</v>
      </c>
      <c r="BB236">
        <f>IFERROR(VLOOKUP($A236, CDS3Y_bbg!BA$5:BB$241,2), -1)</f>
        <v>-1</v>
      </c>
      <c r="BC236">
        <f>IFERROR(VLOOKUP($A236, CDS3Y_bbg!BB$5:BC$241,2), -1)</f>
        <v>41722</v>
      </c>
      <c r="BD236">
        <f>IFERROR(VLOOKUP($A236, CDS3Y_bbg!BC$5:BD$241,2), -1)</f>
        <v>-1</v>
      </c>
      <c r="BE236">
        <f>IFERROR(VLOOKUP($A236, CDS3Y_bbg!BD$5:BE$241,2), -1)</f>
        <v>-1</v>
      </c>
      <c r="BF236">
        <f>IFERROR(VLOOKUP($A236, CDS3Y_bbg!BE$5:BF$241,2), -1)</f>
        <v>-1</v>
      </c>
      <c r="BG236">
        <f>IFERROR(VLOOKUP($A236, CDS3Y_bbg!BF$5:BG$241,2), -1)</f>
        <v>-1</v>
      </c>
      <c r="BH236">
        <f>IFERROR(VLOOKUP($A236, CDS3Y_bbg!BG$5:BH$241,2), -1)</f>
        <v>-1</v>
      </c>
      <c r="BI236">
        <f>IFERROR(VLOOKUP($A236, CDS3Y_bbg!BH$5:BI$241,2), -1)</f>
        <v>43424</v>
      </c>
      <c r="BJ236">
        <f>IFERROR(VLOOKUP($A236, CDS3Y_bbg!BI$5:BJ$241,2), -1)</f>
        <v>-1</v>
      </c>
      <c r="BK236">
        <f>IFERROR(VLOOKUP($A236, CDS3Y_bbg!BJ$5:BK$241,2), -1)</f>
        <v>-1</v>
      </c>
      <c r="BL236">
        <f>IFERROR(VLOOKUP($A236, CDS3Y_bbg!BK$5:BL$241,2), -1)</f>
        <v>-1</v>
      </c>
      <c r="BM236">
        <f>IFERROR(VLOOKUP($A236, CDS3Y_bbg!BL$5:BM$241,2), -1)</f>
        <v>43424</v>
      </c>
      <c r="BN236">
        <f>IFERROR(VLOOKUP($A236, CDS3Y_bbg!BM$5:BN$241,2), -1)</f>
        <v>-1</v>
      </c>
      <c r="BO236">
        <f>IFERROR(VLOOKUP($A236, CDS3Y_bbg!BN$5:BO$241,2), -1)</f>
        <v>43426</v>
      </c>
      <c r="BP236">
        <f>IFERROR(VLOOKUP($A236, CDS3Y_bbg!BO$5:BP$241,2), -1)</f>
        <v>-1</v>
      </c>
      <c r="BQ236">
        <f>IFERROR(VLOOKUP($A236, CDS3Y_bbg!BP$5:BQ$241,2), -1)</f>
        <v>-1</v>
      </c>
      <c r="BR236">
        <f>IFERROR(VLOOKUP($A236, CDS3Y_bbg!BQ$5:BR$241,2), -1)</f>
        <v>-1</v>
      </c>
      <c r="BS236">
        <f>IFERROR(VLOOKUP($A236, CDS3Y_bbg!BR$5:BS$241,2), -1)</f>
        <v>43426</v>
      </c>
      <c r="BT236">
        <f>IFERROR(VLOOKUP($A236, CDS3Y_bbg!BS$5:BT$241,2), -1)</f>
        <v>-1</v>
      </c>
      <c r="BU236">
        <f>IFERROR(VLOOKUP($A236, CDS3Y_bbg!BT$5:BU$241,2), -1)</f>
        <v>-1</v>
      </c>
      <c r="BV236">
        <f>IFERROR(VLOOKUP($A236, CDS3Y_bbg!BU$5:BV$241,2), -1)</f>
        <v>-1</v>
      </c>
      <c r="BW236">
        <f>IFERROR(VLOOKUP($A236, CDS3Y_bbg!BV$5:BW$241,2), -1)</f>
        <v>41915</v>
      </c>
      <c r="BX236">
        <f>IFERROR(VLOOKUP($A236, CDS3Y_bbg!BW$5:BX$241,2), -1)</f>
        <v>-1</v>
      </c>
      <c r="BY236">
        <f>IFERROR(VLOOKUP($A236, CDS3Y_bbg!BX$5:BY$241,2), -1)</f>
        <v>-1</v>
      </c>
      <c r="BZ236">
        <f>IFERROR(VLOOKUP($A236, CDS3Y_bbg!BY$5:BZ$241,2), -1)</f>
        <v>-1</v>
      </c>
      <c r="CA236">
        <f>IFERROR(VLOOKUP($A236, CDS3Y_bbg!BZ$5:CA$241,2), -1)</f>
        <v>41911</v>
      </c>
      <c r="CB236">
        <f>IFERROR(VLOOKUP($A236, CDS3Y_bbg!CA$5:CB$241,2), -1)</f>
        <v>-1</v>
      </c>
      <c r="CC236">
        <f>IFERROR(VLOOKUP($A236, CDS3Y_bbg!CB$5:CC$241,2), -1)</f>
        <v>41912</v>
      </c>
      <c r="CD236">
        <f>IFERROR(VLOOKUP($A236, CDS3Y_bbg!CC$5:CD$241,2), -1)</f>
        <v>-1</v>
      </c>
      <c r="CE236">
        <f>IFERROR(VLOOKUP($A236, CDS3Y_bbg!CD$5:CE$241,2), -1)</f>
        <v>43332</v>
      </c>
      <c r="CF236">
        <f>IFERROR(VLOOKUP($A236, CDS3Y_bbg!CE$5:CF$241,2), -1)</f>
        <v>-1</v>
      </c>
      <c r="CG236">
        <f>IFERROR(VLOOKUP($A236, CDS3Y_bbg!CF$5:CG$241,2), -1)</f>
        <v>41893</v>
      </c>
      <c r="CH236">
        <f>IFERROR(VLOOKUP($A236, CDS3Y_bbg!CG$5:CH$241,2), -1)</f>
        <v>-1</v>
      </c>
      <c r="CI236">
        <f>IFERROR(VLOOKUP($A236, CDS3Y_bbg!CH$5:CI$241,2), -1)</f>
        <v>-1</v>
      </c>
      <c r="CJ236">
        <f>IFERROR(VLOOKUP($A236, CDS3Y_bbg!CI$5:CJ$241,2), -1)</f>
        <v>-1</v>
      </c>
      <c r="CK236">
        <f>IFERROR(VLOOKUP($A236, CDS3Y_bbg!CJ$5:CK$241,2), -1)</f>
        <v>41844</v>
      </c>
      <c r="CL236">
        <f>IFERROR(VLOOKUP($A236, CDS3Y_bbg!CK$5:CL$241,2), -1)</f>
        <v>-1</v>
      </c>
      <c r="CM236">
        <f>IFERROR(VLOOKUP($A236, CDS3Y_bbg!CL$5:CM$241,2), -1)</f>
        <v>-1</v>
      </c>
      <c r="CN236">
        <f>IFERROR(VLOOKUP($A236, CDS3Y_bbg!CM$5:CN$241,2), -1)</f>
        <v>-1</v>
      </c>
    </row>
    <row r="237" spans="1:92" x14ac:dyDescent="0.25">
      <c r="A237" s="1">
        <v>43707</v>
      </c>
      <c r="B237">
        <f>IFERROR(VLOOKUP($A237, CDS3Y_bbg!A$5:B$241,2), -1)</f>
        <v>89.644000000000005</v>
      </c>
      <c r="C237">
        <f>IFERROR(VLOOKUP($A237, CDS3Y_bbg!B$5:C$241,2), -1)</f>
        <v>41831</v>
      </c>
      <c r="D237">
        <f>IFERROR(VLOOKUP($A237, CDS3Y_bbg!C$5:D$241,2), -1)</f>
        <v>-1</v>
      </c>
      <c r="E237">
        <f>IFERROR(VLOOKUP($A237, CDS3Y_bbg!D$5:E$241,2), -1)</f>
        <v>44895</v>
      </c>
      <c r="F237">
        <f>IFERROR(VLOOKUP($A237, CDS3Y_bbg!E$5:F$241,2), -1)</f>
        <v>17.975999999999999</v>
      </c>
      <c r="G237">
        <f>IFERROR(VLOOKUP($A237, CDS3Y_bbg!F$5:G$241,2), -1)</f>
        <v>40360</v>
      </c>
      <c r="H237">
        <f>IFERROR(VLOOKUP($A237, CDS3Y_bbg!G$5:H$241,2), -1)</f>
        <v>-1</v>
      </c>
      <c r="I237">
        <f>IFERROR(VLOOKUP($A237, CDS3Y_bbg!H$5:I$241,2), -1)</f>
        <v>44834</v>
      </c>
      <c r="J237">
        <f>IFERROR(VLOOKUP($A237, CDS3Y_bbg!I$5:J$241,2), -1)</f>
        <v>54.712000000000003</v>
      </c>
      <c r="K237">
        <f>IFERROR(VLOOKUP($A237, CDS3Y_bbg!J$5:K$241,2), -1)</f>
        <v>41819</v>
      </c>
      <c r="L237">
        <f>IFERROR(VLOOKUP($A237, CDS3Y_bbg!K$5:L$241,2), -1)</f>
        <v>-1</v>
      </c>
      <c r="M237">
        <f>IFERROR(VLOOKUP($A237, CDS3Y_bbg!L$5:M$241,2), -1)</f>
        <v>40469</v>
      </c>
      <c r="N237">
        <f>IFERROR(VLOOKUP($A237, CDS3Y_bbg!M$5:N$241,2), -1)</f>
        <v>-1</v>
      </c>
      <c r="O237">
        <f>IFERROR(VLOOKUP($A237, CDS3Y_bbg!N$5:O$241,2), -1)</f>
        <v>40289</v>
      </c>
      <c r="P237">
        <f>IFERROR(VLOOKUP($A237, CDS3Y_bbg!O$5:P$241,2), -1)</f>
        <v>-1</v>
      </c>
      <c r="Q237">
        <f>IFERROR(VLOOKUP($A237, CDS3Y_bbg!P$5:Q$241,2), -1)</f>
        <v>44377</v>
      </c>
      <c r="R237">
        <f>IFERROR(VLOOKUP($A237, CDS3Y_bbg!Q$5:R$241,2), -1)</f>
        <v>71.522000000000006</v>
      </c>
      <c r="S237">
        <f>IFERROR(VLOOKUP($A237, CDS3Y_bbg!R$5:S$241,2), -1)</f>
        <v>43337</v>
      </c>
      <c r="T237">
        <f>IFERROR(VLOOKUP($A237, CDS3Y_bbg!S$5:T$241,2), -1)</f>
        <v>-1</v>
      </c>
      <c r="U237">
        <f>IFERROR(VLOOKUP($A237, CDS3Y_bbg!T$5:U$241,2), -1)</f>
        <v>42062</v>
      </c>
      <c r="V237">
        <f>IFERROR(VLOOKUP($A237, CDS3Y_bbg!U$5:V$241,2), -1)</f>
        <v>-1</v>
      </c>
      <c r="W237">
        <f>IFERROR(VLOOKUP($A237, CDS3Y_bbg!V$5:W$241,2), -1)</f>
        <v>42283</v>
      </c>
      <c r="X237">
        <f>IFERROR(VLOOKUP($A237, CDS3Y_bbg!W$5:X$241,2), -1)</f>
        <v>-1</v>
      </c>
      <c r="Y237">
        <f>IFERROR(VLOOKUP($A237, CDS3Y_bbg!X$5:Y$241,2), -1)</f>
        <v>44468</v>
      </c>
      <c r="Z237">
        <f>IFERROR(VLOOKUP($A237, CDS3Y_bbg!Y$5:Z$241,2), -1)</f>
        <v>230.084</v>
      </c>
      <c r="AA237">
        <f>IFERROR(VLOOKUP($A237, CDS3Y_bbg!Z$5:AA$241,2), -1)</f>
        <v>40481</v>
      </c>
      <c r="AB237">
        <f>IFERROR(VLOOKUP($A237, CDS3Y_bbg!AA$5:AB$241,2), -1)</f>
        <v>-1</v>
      </c>
      <c r="AC237">
        <f>IFERROR(VLOOKUP($A237, CDS3Y_bbg!AB$5:AC$241,2), -1)</f>
        <v>42676</v>
      </c>
      <c r="AD237">
        <f>IFERROR(VLOOKUP($A237, CDS3Y_bbg!AC$5:AD$241,2), -1)</f>
        <v>-1</v>
      </c>
      <c r="AE237">
        <f>IFERROR(VLOOKUP($A237, CDS3Y_bbg!AD$5:AE$241,2), -1)</f>
        <v>41149</v>
      </c>
      <c r="AF237">
        <f>IFERROR(VLOOKUP($A237, CDS3Y_bbg!AE$5:AF$241,2), -1)</f>
        <v>-1</v>
      </c>
      <c r="AG237">
        <f>IFERROR(VLOOKUP($A237, CDS3Y_bbg!AF$5:AG$241,2), -1)</f>
        <v>42004</v>
      </c>
      <c r="AH237">
        <f>IFERROR(VLOOKUP($A237, CDS3Y_bbg!AG$5:AH$241,2), -1)</f>
        <v>10.653</v>
      </c>
      <c r="AI237">
        <f>IFERROR(VLOOKUP($A237, CDS3Y_bbg!AH$5:AI$241,2), -1)</f>
        <v>-1</v>
      </c>
      <c r="AJ237">
        <f>IFERROR(VLOOKUP($A237, CDS3Y_bbg!AI$5:AJ$241,2), -1)</f>
        <v>-1</v>
      </c>
      <c r="AK237">
        <f>IFERROR(VLOOKUP($A237, CDS3Y_bbg!AJ$5:AK$241,2), -1)</f>
        <v>-1</v>
      </c>
      <c r="AL237">
        <f>IFERROR(VLOOKUP($A237, CDS3Y_bbg!AK$5:AL$241,2), -1)</f>
        <v>-1</v>
      </c>
      <c r="AM237">
        <f>IFERROR(VLOOKUP($A237, CDS3Y_bbg!AL$5:AM$241,2), -1)</f>
        <v>-1</v>
      </c>
      <c r="AN237">
        <f>IFERROR(VLOOKUP($A237, CDS3Y_bbg!AM$5:AN$241,2), -1)</f>
        <v>-1</v>
      </c>
      <c r="AO237">
        <f>IFERROR(VLOOKUP($A237, CDS3Y_bbg!AN$5:AO$241,2), -1)</f>
        <v>43424</v>
      </c>
      <c r="AP237">
        <f>IFERROR(VLOOKUP($A237, CDS3Y_bbg!AO$5:AP$241,2), -1)</f>
        <v>-1</v>
      </c>
      <c r="AQ237">
        <f>IFERROR(VLOOKUP($A237, CDS3Y_bbg!AP$5:AQ$241,2), -1)</f>
        <v>44625</v>
      </c>
      <c r="AR237">
        <f>IFERROR(VLOOKUP($A237, CDS3Y_bbg!AQ$5:AR$241,2), -1)</f>
        <v>9.6280000000000001</v>
      </c>
      <c r="AS237">
        <f>IFERROR(VLOOKUP($A237, CDS3Y_bbg!AR$5:AS$241,2), -1)</f>
        <v>44626</v>
      </c>
      <c r="AT237">
        <f>IFERROR(VLOOKUP($A237, CDS3Y_bbg!AS$5:AT$241,2), -1)</f>
        <v>5.7960000000000003</v>
      </c>
      <c r="AU237">
        <f>IFERROR(VLOOKUP($A237, CDS3Y_bbg!AT$5:AU$241,2), -1)</f>
        <v>-1</v>
      </c>
      <c r="AV237">
        <f>IFERROR(VLOOKUP($A237, CDS3Y_bbg!AU$5:AV$241,2), -1)</f>
        <v>-1</v>
      </c>
      <c r="AW237">
        <f>IFERROR(VLOOKUP($A237, CDS3Y_bbg!AV$5:AW$241,2), -1)</f>
        <v>41863</v>
      </c>
      <c r="AX237">
        <f>IFERROR(VLOOKUP($A237, CDS3Y_bbg!AW$5:AX$241,2), -1)</f>
        <v>-1</v>
      </c>
      <c r="AY237">
        <f>IFERROR(VLOOKUP($A237, CDS3Y_bbg!AX$5:AY$241,2), -1)</f>
        <v>43402</v>
      </c>
      <c r="AZ237">
        <f>IFERROR(VLOOKUP($A237, CDS3Y_bbg!AY$5:AZ$241,2), -1)</f>
        <v>-1</v>
      </c>
      <c r="BA237">
        <f>IFERROR(VLOOKUP($A237, CDS3Y_bbg!AZ$5:BA$241,2), -1)</f>
        <v>-1</v>
      </c>
      <c r="BB237">
        <f>IFERROR(VLOOKUP($A237, CDS3Y_bbg!BA$5:BB$241,2), -1)</f>
        <v>-1</v>
      </c>
      <c r="BC237">
        <f>IFERROR(VLOOKUP($A237, CDS3Y_bbg!BB$5:BC$241,2), -1)</f>
        <v>41722</v>
      </c>
      <c r="BD237">
        <f>IFERROR(VLOOKUP($A237, CDS3Y_bbg!BC$5:BD$241,2), -1)</f>
        <v>-1</v>
      </c>
      <c r="BE237">
        <f>IFERROR(VLOOKUP($A237, CDS3Y_bbg!BD$5:BE$241,2), -1)</f>
        <v>-1</v>
      </c>
      <c r="BF237">
        <f>IFERROR(VLOOKUP($A237, CDS3Y_bbg!BE$5:BF$241,2), -1)</f>
        <v>-1</v>
      </c>
      <c r="BG237">
        <f>IFERROR(VLOOKUP($A237, CDS3Y_bbg!BF$5:BG$241,2), -1)</f>
        <v>-1</v>
      </c>
      <c r="BH237">
        <f>IFERROR(VLOOKUP($A237, CDS3Y_bbg!BG$5:BH$241,2), -1)</f>
        <v>-1</v>
      </c>
      <c r="BI237">
        <f>IFERROR(VLOOKUP($A237, CDS3Y_bbg!BH$5:BI$241,2), -1)</f>
        <v>43424</v>
      </c>
      <c r="BJ237">
        <f>IFERROR(VLOOKUP($A237, CDS3Y_bbg!BI$5:BJ$241,2), -1)</f>
        <v>-1</v>
      </c>
      <c r="BK237">
        <f>IFERROR(VLOOKUP($A237, CDS3Y_bbg!BJ$5:BK$241,2), -1)</f>
        <v>-1</v>
      </c>
      <c r="BL237">
        <f>IFERROR(VLOOKUP($A237, CDS3Y_bbg!BK$5:BL$241,2), -1)</f>
        <v>-1</v>
      </c>
      <c r="BM237">
        <f>IFERROR(VLOOKUP($A237, CDS3Y_bbg!BL$5:BM$241,2), -1)</f>
        <v>43424</v>
      </c>
      <c r="BN237">
        <f>IFERROR(VLOOKUP($A237, CDS3Y_bbg!BM$5:BN$241,2), -1)</f>
        <v>-1</v>
      </c>
      <c r="BO237">
        <f>IFERROR(VLOOKUP($A237, CDS3Y_bbg!BN$5:BO$241,2), -1)</f>
        <v>43426</v>
      </c>
      <c r="BP237">
        <f>IFERROR(VLOOKUP($A237, CDS3Y_bbg!BO$5:BP$241,2), -1)</f>
        <v>-1</v>
      </c>
      <c r="BQ237">
        <f>IFERROR(VLOOKUP($A237, CDS3Y_bbg!BP$5:BQ$241,2), -1)</f>
        <v>-1</v>
      </c>
      <c r="BR237">
        <f>IFERROR(VLOOKUP($A237, CDS3Y_bbg!BQ$5:BR$241,2), -1)</f>
        <v>-1</v>
      </c>
      <c r="BS237">
        <f>IFERROR(VLOOKUP($A237, CDS3Y_bbg!BR$5:BS$241,2), -1)</f>
        <v>43426</v>
      </c>
      <c r="BT237">
        <f>IFERROR(VLOOKUP($A237, CDS3Y_bbg!BS$5:BT$241,2), -1)</f>
        <v>-1</v>
      </c>
      <c r="BU237">
        <f>IFERROR(VLOOKUP($A237, CDS3Y_bbg!BT$5:BU$241,2), -1)</f>
        <v>-1</v>
      </c>
      <c r="BV237">
        <f>IFERROR(VLOOKUP($A237, CDS3Y_bbg!BU$5:BV$241,2), -1)</f>
        <v>-1</v>
      </c>
      <c r="BW237">
        <f>IFERROR(VLOOKUP($A237, CDS3Y_bbg!BV$5:BW$241,2), -1)</f>
        <v>41915</v>
      </c>
      <c r="BX237">
        <f>IFERROR(VLOOKUP($A237, CDS3Y_bbg!BW$5:BX$241,2), -1)</f>
        <v>-1</v>
      </c>
      <c r="BY237">
        <f>IFERROR(VLOOKUP($A237, CDS3Y_bbg!BX$5:BY$241,2), -1)</f>
        <v>-1</v>
      </c>
      <c r="BZ237">
        <f>IFERROR(VLOOKUP($A237, CDS3Y_bbg!BY$5:BZ$241,2), -1)</f>
        <v>-1</v>
      </c>
      <c r="CA237">
        <f>IFERROR(VLOOKUP($A237, CDS3Y_bbg!BZ$5:CA$241,2), -1)</f>
        <v>41911</v>
      </c>
      <c r="CB237">
        <f>IFERROR(VLOOKUP($A237, CDS3Y_bbg!CA$5:CB$241,2), -1)</f>
        <v>-1</v>
      </c>
      <c r="CC237">
        <f>IFERROR(VLOOKUP($A237, CDS3Y_bbg!CB$5:CC$241,2), -1)</f>
        <v>41912</v>
      </c>
      <c r="CD237">
        <f>IFERROR(VLOOKUP($A237, CDS3Y_bbg!CC$5:CD$241,2), -1)</f>
        <v>-1</v>
      </c>
      <c r="CE237">
        <f>IFERROR(VLOOKUP($A237, CDS3Y_bbg!CD$5:CE$241,2), -1)</f>
        <v>43332</v>
      </c>
      <c r="CF237">
        <f>IFERROR(VLOOKUP($A237, CDS3Y_bbg!CE$5:CF$241,2), -1)</f>
        <v>-1</v>
      </c>
      <c r="CG237">
        <f>IFERROR(VLOOKUP($A237, CDS3Y_bbg!CF$5:CG$241,2), -1)</f>
        <v>41893</v>
      </c>
      <c r="CH237">
        <f>IFERROR(VLOOKUP($A237, CDS3Y_bbg!CG$5:CH$241,2), -1)</f>
        <v>-1</v>
      </c>
      <c r="CI237">
        <f>IFERROR(VLOOKUP($A237, CDS3Y_bbg!CH$5:CI$241,2), -1)</f>
        <v>-1</v>
      </c>
      <c r="CJ237">
        <f>IFERROR(VLOOKUP($A237, CDS3Y_bbg!CI$5:CJ$241,2), -1)</f>
        <v>-1</v>
      </c>
      <c r="CK237">
        <f>IFERROR(VLOOKUP($A237, CDS3Y_bbg!CJ$5:CK$241,2), -1)</f>
        <v>41844</v>
      </c>
      <c r="CL237">
        <f>IFERROR(VLOOKUP($A237, CDS3Y_bbg!CK$5:CL$241,2), -1)</f>
        <v>-1</v>
      </c>
      <c r="CM237">
        <f>IFERROR(VLOOKUP($A237, CDS3Y_bbg!CL$5:CM$241,2), -1)</f>
        <v>-1</v>
      </c>
      <c r="CN237">
        <f>IFERROR(VLOOKUP($A237, CDS3Y_bbg!CM$5:CN$241,2), -1)</f>
        <v>-1</v>
      </c>
    </row>
    <row r="238" spans="1:92" x14ac:dyDescent="0.25">
      <c r="A238" s="1">
        <v>43738</v>
      </c>
      <c r="B238">
        <f>IFERROR(VLOOKUP($A238, CDS3Y_bbg!A$5:B$241,2), -1)</f>
        <v>86.944999999999993</v>
      </c>
      <c r="C238">
        <f>IFERROR(VLOOKUP($A238, CDS3Y_bbg!B$5:C$241,2), -1)</f>
        <v>41831</v>
      </c>
      <c r="D238">
        <f>IFERROR(VLOOKUP($A238, CDS3Y_bbg!C$5:D$241,2), -1)</f>
        <v>-1</v>
      </c>
      <c r="E238">
        <f>IFERROR(VLOOKUP($A238, CDS3Y_bbg!D$5:E$241,2), -1)</f>
        <v>44895</v>
      </c>
      <c r="F238">
        <f>IFERROR(VLOOKUP($A238, CDS3Y_bbg!E$5:F$241,2), -1)</f>
        <v>18.731999999999999</v>
      </c>
      <c r="G238">
        <f>IFERROR(VLOOKUP($A238, CDS3Y_bbg!F$5:G$241,2), -1)</f>
        <v>40360</v>
      </c>
      <c r="H238">
        <f>IFERROR(VLOOKUP($A238, CDS3Y_bbg!G$5:H$241,2), -1)</f>
        <v>-1</v>
      </c>
      <c r="I238">
        <f>IFERROR(VLOOKUP($A238, CDS3Y_bbg!H$5:I$241,2), -1)</f>
        <v>44834</v>
      </c>
      <c r="J238">
        <f>IFERROR(VLOOKUP($A238, CDS3Y_bbg!I$5:J$241,2), -1)</f>
        <v>51.793999999999997</v>
      </c>
      <c r="K238">
        <f>IFERROR(VLOOKUP($A238, CDS3Y_bbg!J$5:K$241,2), -1)</f>
        <v>41819</v>
      </c>
      <c r="L238">
        <f>IFERROR(VLOOKUP($A238, CDS3Y_bbg!K$5:L$241,2), -1)</f>
        <v>-1</v>
      </c>
      <c r="M238">
        <f>IFERROR(VLOOKUP($A238, CDS3Y_bbg!L$5:M$241,2), -1)</f>
        <v>40469</v>
      </c>
      <c r="N238">
        <f>IFERROR(VLOOKUP($A238, CDS3Y_bbg!M$5:N$241,2), -1)</f>
        <v>-1</v>
      </c>
      <c r="O238">
        <f>IFERROR(VLOOKUP($A238, CDS3Y_bbg!N$5:O$241,2), -1)</f>
        <v>40289</v>
      </c>
      <c r="P238">
        <f>IFERROR(VLOOKUP($A238, CDS3Y_bbg!O$5:P$241,2), -1)</f>
        <v>-1</v>
      </c>
      <c r="Q238">
        <f>IFERROR(VLOOKUP($A238, CDS3Y_bbg!P$5:Q$241,2), -1)</f>
        <v>44377</v>
      </c>
      <c r="R238">
        <f>IFERROR(VLOOKUP($A238, CDS3Y_bbg!Q$5:R$241,2), -1)</f>
        <v>71.795000000000002</v>
      </c>
      <c r="S238">
        <f>IFERROR(VLOOKUP($A238, CDS3Y_bbg!R$5:S$241,2), -1)</f>
        <v>43337</v>
      </c>
      <c r="T238">
        <f>IFERROR(VLOOKUP($A238, CDS3Y_bbg!S$5:T$241,2), -1)</f>
        <v>-1</v>
      </c>
      <c r="U238">
        <f>IFERROR(VLOOKUP($A238, CDS3Y_bbg!T$5:U$241,2), -1)</f>
        <v>42062</v>
      </c>
      <c r="V238">
        <f>IFERROR(VLOOKUP($A238, CDS3Y_bbg!U$5:V$241,2), -1)</f>
        <v>-1</v>
      </c>
      <c r="W238">
        <f>IFERROR(VLOOKUP($A238, CDS3Y_bbg!V$5:W$241,2), -1)</f>
        <v>42283</v>
      </c>
      <c r="X238">
        <f>IFERROR(VLOOKUP($A238, CDS3Y_bbg!W$5:X$241,2), -1)</f>
        <v>-1</v>
      </c>
      <c r="Y238">
        <f>IFERROR(VLOOKUP($A238, CDS3Y_bbg!X$5:Y$241,2), -1)</f>
        <v>44468</v>
      </c>
      <c r="Z238">
        <f>IFERROR(VLOOKUP($A238, CDS3Y_bbg!Y$5:Z$241,2), -1)</f>
        <v>230.084</v>
      </c>
      <c r="AA238">
        <f>IFERROR(VLOOKUP($A238, CDS3Y_bbg!Z$5:AA$241,2), -1)</f>
        <v>40481</v>
      </c>
      <c r="AB238">
        <f>IFERROR(VLOOKUP($A238, CDS3Y_bbg!AA$5:AB$241,2), -1)</f>
        <v>-1</v>
      </c>
      <c r="AC238">
        <f>IFERROR(VLOOKUP($A238, CDS3Y_bbg!AB$5:AC$241,2), -1)</f>
        <v>42676</v>
      </c>
      <c r="AD238">
        <f>IFERROR(VLOOKUP($A238, CDS3Y_bbg!AC$5:AD$241,2), -1)</f>
        <v>-1</v>
      </c>
      <c r="AE238">
        <f>IFERROR(VLOOKUP($A238, CDS3Y_bbg!AD$5:AE$241,2), -1)</f>
        <v>41149</v>
      </c>
      <c r="AF238">
        <f>IFERROR(VLOOKUP($A238, CDS3Y_bbg!AE$5:AF$241,2), -1)</f>
        <v>-1</v>
      </c>
      <c r="AG238">
        <f>IFERROR(VLOOKUP($A238, CDS3Y_bbg!AF$5:AG$241,2), -1)</f>
        <v>42004</v>
      </c>
      <c r="AH238">
        <f>IFERROR(VLOOKUP($A238, CDS3Y_bbg!AG$5:AH$241,2), -1)</f>
        <v>10.653</v>
      </c>
      <c r="AI238">
        <f>IFERROR(VLOOKUP($A238, CDS3Y_bbg!AH$5:AI$241,2), -1)</f>
        <v>-1</v>
      </c>
      <c r="AJ238">
        <f>IFERROR(VLOOKUP($A238, CDS3Y_bbg!AI$5:AJ$241,2), -1)</f>
        <v>-1</v>
      </c>
      <c r="AK238">
        <f>IFERROR(VLOOKUP($A238, CDS3Y_bbg!AJ$5:AK$241,2), -1)</f>
        <v>-1</v>
      </c>
      <c r="AL238">
        <f>IFERROR(VLOOKUP($A238, CDS3Y_bbg!AK$5:AL$241,2), -1)</f>
        <v>-1</v>
      </c>
      <c r="AM238">
        <f>IFERROR(VLOOKUP($A238, CDS3Y_bbg!AL$5:AM$241,2), -1)</f>
        <v>-1</v>
      </c>
      <c r="AN238">
        <f>IFERROR(VLOOKUP($A238, CDS3Y_bbg!AM$5:AN$241,2), -1)</f>
        <v>-1</v>
      </c>
      <c r="AO238">
        <f>IFERROR(VLOOKUP($A238, CDS3Y_bbg!AN$5:AO$241,2), -1)</f>
        <v>43424</v>
      </c>
      <c r="AP238">
        <f>IFERROR(VLOOKUP($A238, CDS3Y_bbg!AO$5:AP$241,2), -1)</f>
        <v>-1</v>
      </c>
      <c r="AQ238">
        <f>IFERROR(VLOOKUP($A238, CDS3Y_bbg!AP$5:AQ$241,2), -1)</f>
        <v>44625</v>
      </c>
      <c r="AR238">
        <f>IFERROR(VLOOKUP($A238, CDS3Y_bbg!AQ$5:AR$241,2), -1)</f>
        <v>9.6280000000000001</v>
      </c>
      <c r="AS238">
        <f>IFERROR(VLOOKUP($A238, CDS3Y_bbg!AR$5:AS$241,2), -1)</f>
        <v>44626</v>
      </c>
      <c r="AT238">
        <f>IFERROR(VLOOKUP($A238, CDS3Y_bbg!AS$5:AT$241,2), -1)</f>
        <v>5.7960000000000003</v>
      </c>
      <c r="AU238">
        <f>IFERROR(VLOOKUP($A238, CDS3Y_bbg!AT$5:AU$241,2), -1)</f>
        <v>-1</v>
      </c>
      <c r="AV238">
        <f>IFERROR(VLOOKUP($A238, CDS3Y_bbg!AU$5:AV$241,2), -1)</f>
        <v>-1</v>
      </c>
      <c r="AW238">
        <f>IFERROR(VLOOKUP($A238, CDS3Y_bbg!AV$5:AW$241,2), -1)</f>
        <v>41863</v>
      </c>
      <c r="AX238">
        <f>IFERROR(VLOOKUP($A238, CDS3Y_bbg!AW$5:AX$241,2), -1)</f>
        <v>-1</v>
      </c>
      <c r="AY238">
        <f>IFERROR(VLOOKUP($A238, CDS3Y_bbg!AX$5:AY$241,2), -1)</f>
        <v>43402</v>
      </c>
      <c r="AZ238">
        <f>IFERROR(VLOOKUP($A238, CDS3Y_bbg!AY$5:AZ$241,2), -1)</f>
        <v>-1</v>
      </c>
      <c r="BA238">
        <f>IFERROR(VLOOKUP($A238, CDS3Y_bbg!AZ$5:BA$241,2), -1)</f>
        <v>-1</v>
      </c>
      <c r="BB238">
        <f>IFERROR(VLOOKUP($A238, CDS3Y_bbg!BA$5:BB$241,2), -1)</f>
        <v>-1</v>
      </c>
      <c r="BC238">
        <f>IFERROR(VLOOKUP($A238, CDS3Y_bbg!BB$5:BC$241,2), -1)</f>
        <v>41722</v>
      </c>
      <c r="BD238">
        <f>IFERROR(VLOOKUP($A238, CDS3Y_bbg!BC$5:BD$241,2), -1)</f>
        <v>-1</v>
      </c>
      <c r="BE238">
        <f>IFERROR(VLOOKUP($A238, CDS3Y_bbg!BD$5:BE$241,2), -1)</f>
        <v>-1</v>
      </c>
      <c r="BF238">
        <f>IFERROR(VLOOKUP($A238, CDS3Y_bbg!BE$5:BF$241,2), -1)</f>
        <v>-1</v>
      </c>
      <c r="BG238">
        <f>IFERROR(VLOOKUP($A238, CDS3Y_bbg!BF$5:BG$241,2), -1)</f>
        <v>-1</v>
      </c>
      <c r="BH238">
        <f>IFERROR(VLOOKUP($A238, CDS3Y_bbg!BG$5:BH$241,2), -1)</f>
        <v>-1</v>
      </c>
      <c r="BI238">
        <f>IFERROR(VLOOKUP($A238, CDS3Y_bbg!BH$5:BI$241,2), -1)</f>
        <v>43424</v>
      </c>
      <c r="BJ238">
        <f>IFERROR(VLOOKUP($A238, CDS3Y_bbg!BI$5:BJ$241,2), -1)</f>
        <v>-1</v>
      </c>
      <c r="BK238">
        <f>IFERROR(VLOOKUP($A238, CDS3Y_bbg!BJ$5:BK$241,2), -1)</f>
        <v>-1</v>
      </c>
      <c r="BL238">
        <f>IFERROR(VLOOKUP($A238, CDS3Y_bbg!BK$5:BL$241,2), -1)</f>
        <v>-1</v>
      </c>
      <c r="BM238">
        <f>IFERROR(VLOOKUP($A238, CDS3Y_bbg!BL$5:BM$241,2), -1)</f>
        <v>43424</v>
      </c>
      <c r="BN238">
        <f>IFERROR(VLOOKUP($A238, CDS3Y_bbg!BM$5:BN$241,2), -1)</f>
        <v>-1</v>
      </c>
      <c r="BO238">
        <f>IFERROR(VLOOKUP($A238, CDS3Y_bbg!BN$5:BO$241,2), -1)</f>
        <v>43426</v>
      </c>
      <c r="BP238">
        <f>IFERROR(VLOOKUP($A238, CDS3Y_bbg!BO$5:BP$241,2), -1)</f>
        <v>-1</v>
      </c>
      <c r="BQ238">
        <f>IFERROR(VLOOKUP($A238, CDS3Y_bbg!BP$5:BQ$241,2), -1)</f>
        <v>-1</v>
      </c>
      <c r="BR238">
        <f>IFERROR(VLOOKUP($A238, CDS3Y_bbg!BQ$5:BR$241,2), -1)</f>
        <v>-1</v>
      </c>
      <c r="BS238">
        <f>IFERROR(VLOOKUP($A238, CDS3Y_bbg!BR$5:BS$241,2), -1)</f>
        <v>43426</v>
      </c>
      <c r="BT238">
        <f>IFERROR(VLOOKUP($A238, CDS3Y_bbg!BS$5:BT$241,2), -1)</f>
        <v>-1</v>
      </c>
      <c r="BU238">
        <f>IFERROR(VLOOKUP($A238, CDS3Y_bbg!BT$5:BU$241,2), -1)</f>
        <v>-1</v>
      </c>
      <c r="BV238">
        <f>IFERROR(VLOOKUP($A238, CDS3Y_bbg!BU$5:BV$241,2), -1)</f>
        <v>-1</v>
      </c>
      <c r="BW238">
        <f>IFERROR(VLOOKUP($A238, CDS3Y_bbg!BV$5:BW$241,2), -1)</f>
        <v>41915</v>
      </c>
      <c r="BX238">
        <f>IFERROR(VLOOKUP($A238, CDS3Y_bbg!BW$5:BX$241,2), -1)</f>
        <v>-1</v>
      </c>
      <c r="BY238">
        <f>IFERROR(VLOOKUP($A238, CDS3Y_bbg!BX$5:BY$241,2), -1)</f>
        <v>-1</v>
      </c>
      <c r="BZ238">
        <f>IFERROR(VLOOKUP($A238, CDS3Y_bbg!BY$5:BZ$241,2), -1)</f>
        <v>-1</v>
      </c>
      <c r="CA238">
        <f>IFERROR(VLOOKUP($A238, CDS3Y_bbg!BZ$5:CA$241,2), -1)</f>
        <v>41911</v>
      </c>
      <c r="CB238">
        <f>IFERROR(VLOOKUP($A238, CDS3Y_bbg!CA$5:CB$241,2), -1)</f>
        <v>-1</v>
      </c>
      <c r="CC238">
        <f>IFERROR(VLOOKUP($A238, CDS3Y_bbg!CB$5:CC$241,2), -1)</f>
        <v>41912</v>
      </c>
      <c r="CD238">
        <f>IFERROR(VLOOKUP($A238, CDS3Y_bbg!CC$5:CD$241,2), -1)</f>
        <v>-1</v>
      </c>
      <c r="CE238">
        <f>IFERROR(VLOOKUP($A238, CDS3Y_bbg!CD$5:CE$241,2), -1)</f>
        <v>43332</v>
      </c>
      <c r="CF238">
        <f>IFERROR(VLOOKUP($A238, CDS3Y_bbg!CE$5:CF$241,2), -1)</f>
        <v>-1</v>
      </c>
      <c r="CG238">
        <f>IFERROR(VLOOKUP($A238, CDS3Y_bbg!CF$5:CG$241,2), -1)</f>
        <v>41893</v>
      </c>
      <c r="CH238">
        <f>IFERROR(VLOOKUP($A238, CDS3Y_bbg!CG$5:CH$241,2), -1)</f>
        <v>-1</v>
      </c>
      <c r="CI238">
        <f>IFERROR(VLOOKUP($A238, CDS3Y_bbg!CH$5:CI$241,2), -1)</f>
        <v>-1</v>
      </c>
      <c r="CJ238">
        <f>IFERROR(VLOOKUP($A238, CDS3Y_bbg!CI$5:CJ$241,2), -1)</f>
        <v>-1</v>
      </c>
      <c r="CK238">
        <f>IFERROR(VLOOKUP($A238, CDS3Y_bbg!CJ$5:CK$241,2), -1)</f>
        <v>41844</v>
      </c>
      <c r="CL238">
        <f>IFERROR(VLOOKUP($A238, CDS3Y_bbg!CK$5:CL$241,2), -1)</f>
        <v>-1</v>
      </c>
      <c r="CM238">
        <f>IFERROR(VLOOKUP($A238, CDS3Y_bbg!CL$5:CM$241,2), -1)</f>
        <v>-1</v>
      </c>
      <c r="CN238">
        <f>IFERROR(VLOOKUP($A238, CDS3Y_bbg!CM$5:CN$241,2), -1)</f>
        <v>-1</v>
      </c>
    </row>
    <row r="239" spans="1:92" x14ac:dyDescent="0.25">
      <c r="A239" s="1">
        <v>43769</v>
      </c>
      <c r="B239">
        <f>IFERROR(VLOOKUP($A239, CDS3Y_bbg!A$5:B$241,2), -1)</f>
        <v>72.551000000000002</v>
      </c>
      <c r="C239">
        <f>IFERROR(VLOOKUP($A239, CDS3Y_bbg!B$5:C$241,2), -1)</f>
        <v>41831</v>
      </c>
      <c r="D239">
        <f>IFERROR(VLOOKUP($A239, CDS3Y_bbg!C$5:D$241,2), -1)</f>
        <v>-1</v>
      </c>
      <c r="E239">
        <f>IFERROR(VLOOKUP($A239, CDS3Y_bbg!D$5:E$241,2), -1)</f>
        <v>44895</v>
      </c>
      <c r="F239">
        <f>IFERROR(VLOOKUP($A239, CDS3Y_bbg!E$5:F$241,2), -1)</f>
        <v>23.920999999999999</v>
      </c>
      <c r="G239">
        <f>IFERROR(VLOOKUP($A239, CDS3Y_bbg!F$5:G$241,2), -1)</f>
        <v>40360</v>
      </c>
      <c r="H239">
        <f>IFERROR(VLOOKUP($A239, CDS3Y_bbg!G$5:H$241,2), -1)</f>
        <v>-1</v>
      </c>
      <c r="I239">
        <f>IFERROR(VLOOKUP($A239, CDS3Y_bbg!H$5:I$241,2), -1)</f>
        <v>44834</v>
      </c>
      <c r="J239">
        <f>IFERROR(VLOOKUP($A239, CDS3Y_bbg!I$5:J$241,2), -1)</f>
        <v>42.9</v>
      </c>
      <c r="K239">
        <f>IFERROR(VLOOKUP($A239, CDS3Y_bbg!J$5:K$241,2), -1)</f>
        <v>41819</v>
      </c>
      <c r="L239">
        <f>IFERROR(VLOOKUP($A239, CDS3Y_bbg!K$5:L$241,2), -1)</f>
        <v>-1</v>
      </c>
      <c r="M239">
        <f>IFERROR(VLOOKUP($A239, CDS3Y_bbg!L$5:M$241,2), -1)</f>
        <v>40469</v>
      </c>
      <c r="N239">
        <f>IFERROR(VLOOKUP($A239, CDS3Y_bbg!M$5:N$241,2), -1)</f>
        <v>-1</v>
      </c>
      <c r="O239">
        <f>IFERROR(VLOOKUP($A239, CDS3Y_bbg!N$5:O$241,2), -1)</f>
        <v>40289</v>
      </c>
      <c r="P239">
        <f>IFERROR(VLOOKUP($A239, CDS3Y_bbg!O$5:P$241,2), -1)</f>
        <v>-1</v>
      </c>
      <c r="Q239">
        <f>IFERROR(VLOOKUP($A239, CDS3Y_bbg!P$5:Q$241,2), -1)</f>
        <v>44377</v>
      </c>
      <c r="R239">
        <f>IFERROR(VLOOKUP($A239, CDS3Y_bbg!Q$5:R$241,2), -1)</f>
        <v>51.408000000000001</v>
      </c>
      <c r="S239">
        <f>IFERROR(VLOOKUP($A239, CDS3Y_bbg!R$5:S$241,2), -1)</f>
        <v>43337</v>
      </c>
      <c r="T239">
        <f>IFERROR(VLOOKUP($A239, CDS3Y_bbg!S$5:T$241,2), -1)</f>
        <v>-1</v>
      </c>
      <c r="U239">
        <f>IFERROR(VLOOKUP($A239, CDS3Y_bbg!T$5:U$241,2), -1)</f>
        <v>42062</v>
      </c>
      <c r="V239">
        <f>IFERROR(VLOOKUP($A239, CDS3Y_bbg!U$5:V$241,2), -1)</f>
        <v>-1</v>
      </c>
      <c r="W239">
        <f>IFERROR(VLOOKUP($A239, CDS3Y_bbg!V$5:W$241,2), -1)</f>
        <v>42283</v>
      </c>
      <c r="X239">
        <f>IFERROR(VLOOKUP($A239, CDS3Y_bbg!W$5:X$241,2), -1)</f>
        <v>-1</v>
      </c>
      <c r="Y239">
        <f>IFERROR(VLOOKUP($A239, CDS3Y_bbg!X$5:Y$241,2), -1)</f>
        <v>44468</v>
      </c>
      <c r="Z239">
        <f>IFERROR(VLOOKUP($A239, CDS3Y_bbg!Y$5:Z$241,2), -1)</f>
        <v>230.084</v>
      </c>
      <c r="AA239">
        <f>IFERROR(VLOOKUP($A239, CDS3Y_bbg!Z$5:AA$241,2), -1)</f>
        <v>40481</v>
      </c>
      <c r="AB239">
        <f>IFERROR(VLOOKUP($A239, CDS3Y_bbg!AA$5:AB$241,2), -1)</f>
        <v>-1</v>
      </c>
      <c r="AC239">
        <f>IFERROR(VLOOKUP($A239, CDS3Y_bbg!AB$5:AC$241,2), -1)</f>
        <v>42676</v>
      </c>
      <c r="AD239">
        <f>IFERROR(VLOOKUP($A239, CDS3Y_bbg!AC$5:AD$241,2), -1)</f>
        <v>-1</v>
      </c>
      <c r="AE239">
        <f>IFERROR(VLOOKUP($A239, CDS3Y_bbg!AD$5:AE$241,2), -1)</f>
        <v>41149</v>
      </c>
      <c r="AF239">
        <f>IFERROR(VLOOKUP($A239, CDS3Y_bbg!AE$5:AF$241,2), -1)</f>
        <v>-1</v>
      </c>
      <c r="AG239">
        <f>IFERROR(VLOOKUP($A239, CDS3Y_bbg!AF$5:AG$241,2), -1)</f>
        <v>42004</v>
      </c>
      <c r="AH239">
        <f>IFERROR(VLOOKUP($A239, CDS3Y_bbg!AG$5:AH$241,2), -1)</f>
        <v>10.653</v>
      </c>
      <c r="AI239">
        <f>IFERROR(VLOOKUP($A239, CDS3Y_bbg!AH$5:AI$241,2), -1)</f>
        <v>-1</v>
      </c>
      <c r="AJ239">
        <f>IFERROR(VLOOKUP($A239, CDS3Y_bbg!AI$5:AJ$241,2), -1)</f>
        <v>-1</v>
      </c>
      <c r="AK239">
        <f>IFERROR(VLOOKUP($A239, CDS3Y_bbg!AJ$5:AK$241,2), -1)</f>
        <v>-1</v>
      </c>
      <c r="AL239">
        <f>IFERROR(VLOOKUP($A239, CDS3Y_bbg!AK$5:AL$241,2), -1)</f>
        <v>-1</v>
      </c>
      <c r="AM239">
        <f>IFERROR(VLOOKUP($A239, CDS3Y_bbg!AL$5:AM$241,2), -1)</f>
        <v>-1</v>
      </c>
      <c r="AN239">
        <f>IFERROR(VLOOKUP($A239, CDS3Y_bbg!AM$5:AN$241,2), -1)</f>
        <v>-1</v>
      </c>
      <c r="AO239">
        <f>IFERROR(VLOOKUP($A239, CDS3Y_bbg!AN$5:AO$241,2), -1)</f>
        <v>43424</v>
      </c>
      <c r="AP239">
        <f>IFERROR(VLOOKUP($A239, CDS3Y_bbg!AO$5:AP$241,2), -1)</f>
        <v>-1</v>
      </c>
      <c r="AQ239">
        <f>IFERROR(VLOOKUP($A239, CDS3Y_bbg!AP$5:AQ$241,2), -1)</f>
        <v>44625</v>
      </c>
      <c r="AR239">
        <f>IFERROR(VLOOKUP($A239, CDS3Y_bbg!AQ$5:AR$241,2), -1)</f>
        <v>9.6280000000000001</v>
      </c>
      <c r="AS239">
        <f>IFERROR(VLOOKUP($A239, CDS3Y_bbg!AR$5:AS$241,2), -1)</f>
        <v>44626</v>
      </c>
      <c r="AT239">
        <f>IFERROR(VLOOKUP($A239, CDS3Y_bbg!AS$5:AT$241,2), -1)</f>
        <v>5.7960000000000003</v>
      </c>
      <c r="AU239">
        <f>IFERROR(VLOOKUP($A239, CDS3Y_bbg!AT$5:AU$241,2), -1)</f>
        <v>-1</v>
      </c>
      <c r="AV239">
        <f>IFERROR(VLOOKUP($A239, CDS3Y_bbg!AU$5:AV$241,2), -1)</f>
        <v>-1</v>
      </c>
      <c r="AW239">
        <f>IFERROR(VLOOKUP($A239, CDS3Y_bbg!AV$5:AW$241,2), -1)</f>
        <v>41863</v>
      </c>
      <c r="AX239">
        <f>IFERROR(VLOOKUP($A239, CDS3Y_bbg!AW$5:AX$241,2), -1)</f>
        <v>-1</v>
      </c>
      <c r="AY239">
        <f>IFERROR(VLOOKUP($A239, CDS3Y_bbg!AX$5:AY$241,2), -1)</f>
        <v>43402</v>
      </c>
      <c r="AZ239">
        <f>IFERROR(VLOOKUP($A239, CDS3Y_bbg!AY$5:AZ$241,2), -1)</f>
        <v>-1</v>
      </c>
      <c r="BA239">
        <f>IFERROR(VLOOKUP($A239, CDS3Y_bbg!AZ$5:BA$241,2), -1)</f>
        <v>-1</v>
      </c>
      <c r="BB239">
        <f>IFERROR(VLOOKUP($A239, CDS3Y_bbg!BA$5:BB$241,2), -1)</f>
        <v>-1</v>
      </c>
      <c r="BC239">
        <f>IFERROR(VLOOKUP($A239, CDS3Y_bbg!BB$5:BC$241,2), -1)</f>
        <v>41722</v>
      </c>
      <c r="BD239">
        <f>IFERROR(VLOOKUP($A239, CDS3Y_bbg!BC$5:BD$241,2), -1)</f>
        <v>-1</v>
      </c>
      <c r="BE239">
        <f>IFERROR(VLOOKUP($A239, CDS3Y_bbg!BD$5:BE$241,2), -1)</f>
        <v>-1</v>
      </c>
      <c r="BF239">
        <f>IFERROR(VLOOKUP($A239, CDS3Y_bbg!BE$5:BF$241,2), -1)</f>
        <v>-1</v>
      </c>
      <c r="BG239">
        <f>IFERROR(VLOOKUP($A239, CDS3Y_bbg!BF$5:BG$241,2), -1)</f>
        <v>-1</v>
      </c>
      <c r="BH239">
        <f>IFERROR(VLOOKUP($A239, CDS3Y_bbg!BG$5:BH$241,2), -1)</f>
        <v>-1</v>
      </c>
      <c r="BI239">
        <f>IFERROR(VLOOKUP($A239, CDS3Y_bbg!BH$5:BI$241,2), -1)</f>
        <v>43424</v>
      </c>
      <c r="BJ239">
        <f>IFERROR(VLOOKUP($A239, CDS3Y_bbg!BI$5:BJ$241,2), -1)</f>
        <v>-1</v>
      </c>
      <c r="BK239">
        <f>IFERROR(VLOOKUP($A239, CDS3Y_bbg!BJ$5:BK$241,2), -1)</f>
        <v>-1</v>
      </c>
      <c r="BL239">
        <f>IFERROR(VLOOKUP($A239, CDS3Y_bbg!BK$5:BL$241,2), -1)</f>
        <v>-1</v>
      </c>
      <c r="BM239">
        <f>IFERROR(VLOOKUP($A239, CDS3Y_bbg!BL$5:BM$241,2), -1)</f>
        <v>43424</v>
      </c>
      <c r="BN239">
        <f>IFERROR(VLOOKUP($A239, CDS3Y_bbg!BM$5:BN$241,2), -1)</f>
        <v>-1</v>
      </c>
      <c r="BO239">
        <f>IFERROR(VLOOKUP($A239, CDS3Y_bbg!BN$5:BO$241,2), -1)</f>
        <v>43426</v>
      </c>
      <c r="BP239">
        <f>IFERROR(VLOOKUP($A239, CDS3Y_bbg!BO$5:BP$241,2), -1)</f>
        <v>-1</v>
      </c>
      <c r="BQ239">
        <f>IFERROR(VLOOKUP($A239, CDS3Y_bbg!BP$5:BQ$241,2), -1)</f>
        <v>-1</v>
      </c>
      <c r="BR239">
        <f>IFERROR(VLOOKUP($A239, CDS3Y_bbg!BQ$5:BR$241,2), -1)</f>
        <v>-1</v>
      </c>
      <c r="BS239">
        <f>IFERROR(VLOOKUP($A239, CDS3Y_bbg!BR$5:BS$241,2), -1)</f>
        <v>43426</v>
      </c>
      <c r="BT239">
        <f>IFERROR(VLOOKUP($A239, CDS3Y_bbg!BS$5:BT$241,2), -1)</f>
        <v>-1</v>
      </c>
      <c r="BU239">
        <f>IFERROR(VLOOKUP($A239, CDS3Y_bbg!BT$5:BU$241,2), -1)</f>
        <v>-1</v>
      </c>
      <c r="BV239">
        <f>IFERROR(VLOOKUP($A239, CDS3Y_bbg!BU$5:BV$241,2), -1)</f>
        <v>-1</v>
      </c>
      <c r="BW239">
        <f>IFERROR(VLOOKUP($A239, CDS3Y_bbg!BV$5:BW$241,2), -1)</f>
        <v>41915</v>
      </c>
      <c r="BX239">
        <f>IFERROR(VLOOKUP($A239, CDS3Y_bbg!BW$5:BX$241,2), -1)</f>
        <v>-1</v>
      </c>
      <c r="BY239">
        <f>IFERROR(VLOOKUP($A239, CDS3Y_bbg!BX$5:BY$241,2), -1)</f>
        <v>-1</v>
      </c>
      <c r="BZ239">
        <f>IFERROR(VLOOKUP($A239, CDS3Y_bbg!BY$5:BZ$241,2), -1)</f>
        <v>-1</v>
      </c>
      <c r="CA239">
        <f>IFERROR(VLOOKUP($A239, CDS3Y_bbg!BZ$5:CA$241,2), -1)</f>
        <v>41911</v>
      </c>
      <c r="CB239">
        <f>IFERROR(VLOOKUP($A239, CDS3Y_bbg!CA$5:CB$241,2), -1)</f>
        <v>-1</v>
      </c>
      <c r="CC239">
        <f>IFERROR(VLOOKUP($A239, CDS3Y_bbg!CB$5:CC$241,2), -1)</f>
        <v>41912</v>
      </c>
      <c r="CD239">
        <f>IFERROR(VLOOKUP($A239, CDS3Y_bbg!CC$5:CD$241,2), -1)</f>
        <v>-1</v>
      </c>
      <c r="CE239">
        <f>IFERROR(VLOOKUP($A239, CDS3Y_bbg!CD$5:CE$241,2), -1)</f>
        <v>43332</v>
      </c>
      <c r="CF239">
        <f>IFERROR(VLOOKUP($A239, CDS3Y_bbg!CE$5:CF$241,2), -1)</f>
        <v>-1</v>
      </c>
      <c r="CG239">
        <f>IFERROR(VLOOKUP($A239, CDS3Y_bbg!CF$5:CG$241,2), -1)</f>
        <v>41893</v>
      </c>
      <c r="CH239">
        <f>IFERROR(VLOOKUP($A239, CDS3Y_bbg!CG$5:CH$241,2), -1)</f>
        <v>-1</v>
      </c>
      <c r="CI239">
        <f>IFERROR(VLOOKUP($A239, CDS3Y_bbg!CH$5:CI$241,2), -1)</f>
        <v>-1</v>
      </c>
      <c r="CJ239">
        <f>IFERROR(VLOOKUP($A239, CDS3Y_bbg!CI$5:CJ$241,2), -1)</f>
        <v>-1</v>
      </c>
      <c r="CK239">
        <f>IFERROR(VLOOKUP($A239, CDS3Y_bbg!CJ$5:CK$241,2), -1)</f>
        <v>41844</v>
      </c>
      <c r="CL239">
        <f>IFERROR(VLOOKUP($A239, CDS3Y_bbg!CK$5:CL$241,2), -1)</f>
        <v>-1</v>
      </c>
      <c r="CM239">
        <f>IFERROR(VLOOKUP($A239, CDS3Y_bbg!CL$5:CM$241,2), -1)</f>
        <v>-1</v>
      </c>
      <c r="CN239">
        <f>IFERROR(VLOOKUP($A239, CDS3Y_bbg!CM$5:CN$241,2), -1)</f>
        <v>-1</v>
      </c>
    </row>
    <row r="240" spans="1:92" x14ac:dyDescent="0.25">
      <c r="A240" s="1">
        <v>43798</v>
      </c>
      <c r="B240">
        <f>IFERROR(VLOOKUP($A240, CDS3Y_bbg!A$5:B$241,2), -1)</f>
        <v>76.869</v>
      </c>
      <c r="C240">
        <f>IFERROR(VLOOKUP($A240, CDS3Y_bbg!B$5:C$241,2), -1)</f>
        <v>41831</v>
      </c>
      <c r="D240">
        <f>IFERROR(VLOOKUP($A240, CDS3Y_bbg!C$5:D$241,2), -1)</f>
        <v>-1</v>
      </c>
      <c r="E240">
        <f>IFERROR(VLOOKUP($A240, CDS3Y_bbg!D$5:E$241,2), -1)</f>
        <v>44895</v>
      </c>
      <c r="F240">
        <f>IFERROR(VLOOKUP($A240, CDS3Y_bbg!E$5:F$241,2), -1)</f>
        <v>34.734000000000002</v>
      </c>
      <c r="G240">
        <f>IFERROR(VLOOKUP($A240, CDS3Y_bbg!F$5:G$241,2), -1)</f>
        <v>40360</v>
      </c>
      <c r="H240">
        <f>IFERROR(VLOOKUP($A240, CDS3Y_bbg!G$5:H$241,2), -1)</f>
        <v>-1</v>
      </c>
      <c r="I240">
        <f>IFERROR(VLOOKUP($A240, CDS3Y_bbg!H$5:I$241,2), -1)</f>
        <v>44834</v>
      </c>
      <c r="J240">
        <f>IFERROR(VLOOKUP($A240, CDS3Y_bbg!I$5:J$241,2), -1)</f>
        <v>51.77</v>
      </c>
      <c r="K240">
        <f>IFERROR(VLOOKUP($A240, CDS3Y_bbg!J$5:K$241,2), -1)</f>
        <v>41819</v>
      </c>
      <c r="L240">
        <f>IFERROR(VLOOKUP($A240, CDS3Y_bbg!K$5:L$241,2), -1)</f>
        <v>-1</v>
      </c>
      <c r="M240">
        <f>IFERROR(VLOOKUP($A240, CDS3Y_bbg!L$5:M$241,2), -1)</f>
        <v>40469</v>
      </c>
      <c r="N240">
        <f>IFERROR(VLOOKUP($A240, CDS3Y_bbg!M$5:N$241,2), -1)</f>
        <v>-1</v>
      </c>
      <c r="O240">
        <f>IFERROR(VLOOKUP($A240, CDS3Y_bbg!N$5:O$241,2), -1)</f>
        <v>40289</v>
      </c>
      <c r="P240">
        <f>IFERROR(VLOOKUP($A240, CDS3Y_bbg!O$5:P$241,2), -1)</f>
        <v>-1</v>
      </c>
      <c r="Q240">
        <f>IFERROR(VLOOKUP($A240, CDS3Y_bbg!P$5:Q$241,2), -1)</f>
        <v>44377</v>
      </c>
      <c r="R240">
        <f>IFERROR(VLOOKUP($A240, CDS3Y_bbg!Q$5:R$241,2), -1)</f>
        <v>52.113999999999997</v>
      </c>
      <c r="S240">
        <f>IFERROR(VLOOKUP($A240, CDS3Y_bbg!R$5:S$241,2), -1)</f>
        <v>43337</v>
      </c>
      <c r="T240">
        <f>IFERROR(VLOOKUP($A240, CDS3Y_bbg!S$5:T$241,2), -1)</f>
        <v>-1</v>
      </c>
      <c r="U240">
        <f>IFERROR(VLOOKUP($A240, CDS3Y_bbg!T$5:U$241,2), -1)</f>
        <v>42062</v>
      </c>
      <c r="V240">
        <f>IFERROR(VLOOKUP($A240, CDS3Y_bbg!U$5:V$241,2), -1)</f>
        <v>-1</v>
      </c>
      <c r="W240">
        <f>IFERROR(VLOOKUP($A240, CDS3Y_bbg!V$5:W$241,2), -1)</f>
        <v>42283</v>
      </c>
      <c r="X240">
        <f>IFERROR(VLOOKUP($A240, CDS3Y_bbg!W$5:X$241,2), -1)</f>
        <v>-1</v>
      </c>
      <c r="Y240">
        <f>IFERROR(VLOOKUP($A240, CDS3Y_bbg!X$5:Y$241,2), -1)</f>
        <v>44468</v>
      </c>
      <c r="Z240">
        <f>IFERROR(VLOOKUP($A240, CDS3Y_bbg!Y$5:Z$241,2), -1)</f>
        <v>230.084</v>
      </c>
      <c r="AA240">
        <f>IFERROR(VLOOKUP($A240, CDS3Y_bbg!Z$5:AA$241,2), -1)</f>
        <v>40481</v>
      </c>
      <c r="AB240">
        <f>IFERROR(VLOOKUP($A240, CDS3Y_bbg!AA$5:AB$241,2), -1)</f>
        <v>-1</v>
      </c>
      <c r="AC240">
        <f>IFERROR(VLOOKUP($A240, CDS3Y_bbg!AB$5:AC$241,2), -1)</f>
        <v>42676</v>
      </c>
      <c r="AD240">
        <f>IFERROR(VLOOKUP($A240, CDS3Y_bbg!AC$5:AD$241,2), -1)</f>
        <v>-1</v>
      </c>
      <c r="AE240">
        <f>IFERROR(VLOOKUP($A240, CDS3Y_bbg!AD$5:AE$241,2), -1)</f>
        <v>41149</v>
      </c>
      <c r="AF240">
        <f>IFERROR(VLOOKUP($A240, CDS3Y_bbg!AE$5:AF$241,2), -1)</f>
        <v>-1</v>
      </c>
      <c r="AG240">
        <f>IFERROR(VLOOKUP($A240, CDS3Y_bbg!AF$5:AG$241,2), -1)</f>
        <v>42004</v>
      </c>
      <c r="AH240">
        <f>IFERROR(VLOOKUP($A240, CDS3Y_bbg!AG$5:AH$241,2), -1)</f>
        <v>10.653</v>
      </c>
      <c r="AI240">
        <f>IFERROR(VLOOKUP($A240, CDS3Y_bbg!AH$5:AI$241,2), -1)</f>
        <v>-1</v>
      </c>
      <c r="AJ240">
        <f>IFERROR(VLOOKUP($A240, CDS3Y_bbg!AI$5:AJ$241,2), -1)</f>
        <v>-1</v>
      </c>
      <c r="AK240">
        <f>IFERROR(VLOOKUP($A240, CDS3Y_bbg!AJ$5:AK$241,2), -1)</f>
        <v>-1</v>
      </c>
      <c r="AL240">
        <f>IFERROR(VLOOKUP($A240, CDS3Y_bbg!AK$5:AL$241,2), -1)</f>
        <v>-1</v>
      </c>
      <c r="AM240">
        <f>IFERROR(VLOOKUP($A240, CDS3Y_bbg!AL$5:AM$241,2), -1)</f>
        <v>-1</v>
      </c>
      <c r="AN240">
        <f>IFERROR(VLOOKUP($A240, CDS3Y_bbg!AM$5:AN$241,2), -1)</f>
        <v>-1</v>
      </c>
      <c r="AO240">
        <f>IFERROR(VLOOKUP($A240, CDS3Y_bbg!AN$5:AO$241,2), -1)</f>
        <v>43424</v>
      </c>
      <c r="AP240">
        <f>IFERROR(VLOOKUP($A240, CDS3Y_bbg!AO$5:AP$241,2), -1)</f>
        <v>-1</v>
      </c>
      <c r="AQ240">
        <f>IFERROR(VLOOKUP($A240, CDS3Y_bbg!AP$5:AQ$241,2), -1)</f>
        <v>44625</v>
      </c>
      <c r="AR240">
        <f>IFERROR(VLOOKUP($A240, CDS3Y_bbg!AQ$5:AR$241,2), -1)</f>
        <v>9.6280000000000001</v>
      </c>
      <c r="AS240">
        <f>IFERROR(VLOOKUP($A240, CDS3Y_bbg!AR$5:AS$241,2), -1)</f>
        <v>44626</v>
      </c>
      <c r="AT240">
        <f>IFERROR(VLOOKUP($A240, CDS3Y_bbg!AS$5:AT$241,2), -1)</f>
        <v>5.7960000000000003</v>
      </c>
      <c r="AU240">
        <f>IFERROR(VLOOKUP($A240, CDS3Y_bbg!AT$5:AU$241,2), -1)</f>
        <v>-1</v>
      </c>
      <c r="AV240">
        <f>IFERROR(VLOOKUP($A240, CDS3Y_bbg!AU$5:AV$241,2), -1)</f>
        <v>-1</v>
      </c>
      <c r="AW240">
        <f>IFERROR(VLOOKUP($A240, CDS3Y_bbg!AV$5:AW$241,2), -1)</f>
        <v>41863</v>
      </c>
      <c r="AX240">
        <f>IFERROR(VLOOKUP($A240, CDS3Y_bbg!AW$5:AX$241,2), -1)</f>
        <v>-1</v>
      </c>
      <c r="AY240">
        <f>IFERROR(VLOOKUP($A240, CDS3Y_bbg!AX$5:AY$241,2), -1)</f>
        <v>43402</v>
      </c>
      <c r="AZ240">
        <f>IFERROR(VLOOKUP($A240, CDS3Y_bbg!AY$5:AZ$241,2), -1)</f>
        <v>-1</v>
      </c>
      <c r="BA240">
        <f>IFERROR(VLOOKUP($A240, CDS3Y_bbg!AZ$5:BA$241,2), -1)</f>
        <v>-1</v>
      </c>
      <c r="BB240">
        <f>IFERROR(VLOOKUP($A240, CDS3Y_bbg!BA$5:BB$241,2), -1)</f>
        <v>-1</v>
      </c>
      <c r="BC240">
        <f>IFERROR(VLOOKUP($A240, CDS3Y_bbg!BB$5:BC$241,2), -1)</f>
        <v>41722</v>
      </c>
      <c r="BD240">
        <f>IFERROR(VLOOKUP($A240, CDS3Y_bbg!BC$5:BD$241,2), -1)</f>
        <v>-1</v>
      </c>
      <c r="BE240">
        <f>IFERROR(VLOOKUP($A240, CDS3Y_bbg!BD$5:BE$241,2), -1)</f>
        <v>-1</v>
      </c>
      <c r="BF240">
        <f>IFERROR(VLOOKUP($A240, CDS3Y_bbg!BE$5:BF$241,2), -1)</f>
        <v>-1</v>
      </c>
      <c r="BG240">
        <f>IFERROR(VLOOKUP($A240, CDS3Y_bbg!BF$5:BG$241,2), -1)</f>
        <v>-1</v>
      </c>
      <c r="BH240">
        <f>IFERROR(VLOOKUP($A240, CDS3Y_bbg!BG$5:BH$241,2), -1)</f>
        <v>-1</v>
      </c>
      <c r="BI240">
        <f>IFERROR(VLOOKUP($A240, CDS3Y_bbg!BH$5:BI$241,2), -1)</f>
        <v>43424</v>
      </c>
      <c r="BJ240">
        <f>IFERROR(VLOOKUP($A240, CDS3Y_bbg!BI$5:BJ$241,2), -1)</f>
        <v>-1</v>
      </c>
      <c r="BK240">
        <f>IFERROR(VLOOKUP($A240, CDS3Y_bbg!BJ$5:BK$241,2), -1)</f>
        <v>-1</v>
      </c>
      <c r="BL240">
        <f>IFERROR(VLOOKUP($A240, CDS3Y_bbg!BK$5:BL$241,2), -1)</f>
        <v>-1</v>
      </c>
      <c r="BM240">
        <f>IFERROR(VLOOKUP($A240, CDS3Y_bbg!BL$5:BM$241,2), -1)</f>
        <v>43424</v>
      </c>
      <c r="BN240">
        <f>IFERROR(VLOOKUP($A240, CDS3Y_bbg!BM$5:BN$241,2), -1)</f>
        <v>-1</v>
      </c>
      <c r="BO240">
        <f>IFERROR(VLOOKUP($A240, CDS3Y_bbg!BN$5:BO$241,2), -1)</f>
        <v>43426</v>
      </c>
      <c r="BP240">
        <f>IFERROR(VLOOKUP($A240, CDS3Y_bbg!BO$5:BP$241,2), -1)</f>
        <v>-1</v>
      </c>
      <c r="BQ240">
        <f>IFERROR(VLOOKUP($A240, CDS3Y_bbg!BP$5:BQ$241,2), -1)</f>
        <v>-1</v>
      </c>
      <c r="BR240">
        <f>IFERROR(VLOOKUP($A240, CDS3Y_bbg!BQ$5:BR$241,2), -1)</f>
        <v>-1</v>
      </c>
      <c r="BS240">
        <f>IFERROR(VLOOKUP($A240, CDS3Y_bbg!BR$5:BS$241,2), -1)</f>
        <v>43426</v>
      </c>
      <c r="BT240">
        <f>IFERROR(VLOOKUP($A240, CDS3Y_bbg!BS$5:BT$241,2), -1)</f>
        <v>-1</v>
      </c>
      <c r="BU240">
        <f>IFERROR(VLOOKUP($A240, CDS3Y_bbg!BT$5:BU$241,2), -1)</f>
        <v>-1</v>
      </c>
      <c r="BV240">
        <f>IFERROR(VLOOKUP($A240, CDS3Y_bbg!BU$5:BV$241,2), -1)</f>
        <v>-1</v>
      </c>
      <c r="BW240">
        <f>IFERROR(VLOOKUP($A240, CDS3Y_bbg!BV$5:BW$241,2), -1)</f>
        <v>41915</v>
      </c>
      <c r="BX240">
        <f>IFERROR(VLOOKUP($A240, CDS3Y_bbg!BW$5:BX$241,2), -1)</f>
        <v>-1</v>
      </c>
      <c r="BY240">
        <f>IFERROR(VLOOKUP($A240, CDS3Y_bbg!BX$5:BY$241,2), -1)</f>
        <v>-1</v>
      </c>
      <c r="BZ240">
        <f>IFERROR(VLOOKUP($A240, CDS3Y_bbg!BY$5:BZ$241,2), -1)</f>
        <v>-1</v>
      </c>
      <c r="CA240">
        <f>IFERROR(VLOOKUP($A240, CDS3Y_bbg!BZ$5:CA$241,2), -1)</f>
        <v>41911</v>
      </c>
      <c r="CB240">
        <f>IFERROR(VLOOKUP($A240, CDS3Y_bbg!CA$5:CB$241,2), -1)</f>
        <v>-1</v>
      </c>
      <c r="CC240">
        <f>IFERROR(VLOOKUP($A240, CDS3Y_bbg!CB$5:CC$241,2), -1)</f>
        <v>41912</v>
      </c>
      <c r="CD240">
        <f>IFERROR(VLOOKUP($A240, CDS3Y_bbg!CC$5:CD$241,2), -1)</f>
        <v>-1</v>
      </c>
      <c r="CE240">
        <f>IFERROR(VLOOKUP($A240, CDS3Y_bbg!CD$5:CE$241,2), -1)</f>
        <v>43332</v>
      </c>
      <c r="CF240">
        <f>IFERROR(VLOOKUP($A240, CDS3Y_bbg!CE$5:CF$241,2), -1)</f>
        <v>-1</v>
      </c>
      <c r="CG240">
        <f>IFERROR(VLOOKUP($A240, CDS3Y_bbg!CF$5:CG$241,2), -1)</f>
        <v>41893</v>
      </c>
      <c r="CH240">
        <f>IFERROR(VLOOKUP($A240, CDS3Y_bbg!CG$5:CH$241,2), -1)</f>
        <v>-1</v>
      </c>
      <c r="CI240">
        <f>IFERROR(VLOOKUP($A240, CDS3Y_bbg!CH$5:CI$241,2), -1)</f>
        <v>-1</v>
      </c>
      <c r="CJ240">
        <f>IFERROR(VLOOKUP($A240, CDS3Y_bbg!CI$5:CJ$241,2), -1)</f>
        <v>-1</v>
      </c>
      <c r="CK240">
        <f>IFERROR(VLOOKUP($A240, CDS3Y_bbg!CJ$5:CK$241,2), -1)</f>
        <v>41844</v>
      </c>
      <c r="CL240">
        <f>IFERROR(VLOOKUP($A240, CDS3Y_bbg!CK$5:CL$241,2), -1)</f>
        <v>-1</v>
      </c>
      <c r="CM240">
        <f>IFERROR(VLOOKUP($A240, CDS3Y_bbg!CL$5:CM$241,2), -1)</f>
        <v>-1</v>
      </c>
      <c r="CN240">
        <f>IFERROR(VLOOKUP($A240, CDS3Y_bbg!CM$5:CN$241,2), -1)</f>
        <v>-1</v>
      </c>
    </row>
    <row r="241" spans="1:92" x14ac:dyDescent="0.25">
      <c r="A241" s="1">
        <v>43830</v>
      </c>
      <c r="B241">
        <f>IFERROR(VLOOKUP($A241, CDS3Y_bbg!A$5:B$241,2), -1)</f>
        <v>57.875999999999998</v>
      </c>
      <c r="C241">
        <f>IFERROR(VLOOKUP($A241, CDS3Y_bbg!B$5:C$241,2), -1)</f>
        <v>41831</v>
      </c>
      <c r="D241">
        <f>IFERROR(VLOOKUP($A241, CDS3Y_bbg!C$5:D$241,2), -1)</f>
        <v>-1</v>
      </c>
      <c r="E241">
        <f>IFERROR(VLOOKUP($A241, CDS3Y_bbg!D$5:E$241,2), -1)</f>
        <v>44895</v>
      </c>
      <c r="F241">
        <f>IFERROR(VLOOKUP($A241, CDS3Y_bbg!E$5:F$241,2), -1)</f>
        <v>22.823</v>
      </c>
      <c r="G241">
        <f>IFERROR(VLOOKUP($A241, CDS3Y_bbg!F$5:G$241,2), -1)</f>
        <v>40360</v>
      </c>
      <c r="H241">
        <f>IFERROR(VLOOKUP($A241, CDS3Y_bbg!G$5:H$241,2), -1)</f>
        <v>-1</v>
      </c>
      <c r="I241">
        <f>IFERROR(VLOOKUP($A241, CDS3Y_bbg!H$5:I$241,2), -1)</f>
        <v>44834</v>
      </c>
      <c r="J241">
        <f>IFERROR(VLOOKUP($A241, CDS3Y_bbg!I$5:J$241,2), -1)</f>
        <v>37.49</v>
      </c>
      <c r="K241">
        <f>IFERROR(VLOOKUP($A241, CDS3Y_bbg!J$5:K$241,2), -1)</f>
        <v>41819</v>
      </c>
      <c r="L241">
        <f>IFERROR(VLOOKUP($A241, CDS3Y_bbg!K$5:L$241,2), -1)</f>
        <v>-1</v>
      </c>
      <c r="M241">
        <f>IFERROR(VLOOKUP($A241, CDS3Y_bbg!L$5:M$241,2), -1)</f>
        <v>40469</v>
      </c>
      <c r="N241">
        <f>IFERROR(VLOOKUP($A241, CDS3Y_bbg!M$5:N$241,2), -1)</f>
        <v>-1</v>
      </c>
      <c r="O241">
        <f>IFERROR(VLOOKUP($A241, CDS3Y_bbg!N$5:O$241,2), -1)</f>
        <v>40289</v>
      </c>
      <c r="P241">
        <f>IFERROR(VLOOKUP($A241, CDS3Y_bbg!O$5:P$241,2), -1)</f>
        <v>-1</v>
      </c>
      <c r="Q241">
        <f>IFERROR(VLOOKUP($A241, CDS3Y_bbg!P$5:Q$241,2), -1)</f>
        <v>44377</v>
      </c>
      <c r="R241">
        <f>IFERROR(VLOOKUP($A241, CDS3Y_bbg!Q$5:R$241,2), -1)</f>
        <v>41.085000000000001</v>
      </c>
      <c r="S241">
        <f>IFERROR(VLOOKUP($A241, CDS3Y_bbg!R$5:S$241,2), -1)</f>
        <v>43337</v>
      </c>
      <c r="T241">
        <f>IFERROR(VLOOKUP($A241, CDS3Y_bbg!S$5:T$241,2), -1)</f>
        <v>-1</v>
      </c>
      <c r="U241">
        <f>IFERROR(VLOOKUP($A241, CDS3Y_bbg!T$5:U$241,2), -1)</f>
        <v>42062</v>
      </c>
      <c r="V241">
        <f>IFERROR(VLOOKUP($A241, CDS3Y_bbg!U$5:V$241,2), -1)</f>
        <v>-1</v>
      </c>
      <c r="W241">
        <f>IFERROR(VLOOKUP($A241, CDS3Y_bbg!V$5:W$241,2), -1)</f>
        <v>42283</v>
      </c>
      <c r="X241">
        <f>IFERROR(VLOOKUP($A241, CDS3Y_bbg!W$5:X$241,2), -1)</f>
        <v>-1</v>
      </c>
      <c r="Y241">
        <f>IFERROR(VLOOKUP($A241, CDS3Y_bbg!X$5:Y$241,2), -1)</f>
        <v>44468</v>
      </c>
      <c r="Z241">
        <f>IFERROR(VLOOKUP($A241, CDS3Y_bbg!Y$5:Z$241,2), -1)</f>
        <v>230.084</v>
      </c>
      <c r="AA241">
        <f>IFERROR(VLOOKUP($A241, CDS3Y_bbg!Z$5:AA$241,2), -1)</f>
        <v>40481</v>
      </c>
      <c r="AB241">
        <f>IFERROR(VLOOKUP($A241, CDS3Y_bbg!AA$5:AB$241,2), -1)</f>
        <v>-1</v>
      </c>
      <c r="AC241">
        <f>IFERROR(VLOOKUP($A241, CDS3Y_bbg!AB$5:AC$241,2), -1)</f>
        <v>42676</v>
      </c>
      <c r="AD241">
        <f>IFERROR(VLOOKUP($A241, CDS3Y_bbg!AC$5:AD$241,2), -1)</f>
        <v>-1</v>
      </c>
      <c r="AE241">
        <f>IFERROR(VLOOKUP($A241, CDS3Y_bbg!AD$5:AE$241,2), -1)</f>
        <v>41149</v>
      </c>
      <c r="AF241">
        <f>IFERROR(VLOOKUP($A241, CDS3Y_bbg!AE$5:AF$241,2), -1)</f>
        <v>-1</v>
      </c>
      <c r="AG241">
        <f>IFERROR(VLOOKUP($A241, CDS3Y_bbg!AF$5:AG$241,2), -1)</f>
        <v>42004</v>
      </c>
      <c r="AH241">
        <f>IFERROR(VLOOKUP($A241, CDS3Y_bbg!AG$5:AH$241,2), -1)</f>
        <v>10.653</v>
      </c>
      <c r="AI241">
        <f>IFERROR(VLOOKUP($A241, CDS3Y_bbg!AH$5:AI$241,2), -1)</f>
        <v>-1</v>
      </c>
      <c r="AJ241">
        <f>IFERROR(VLOOKUP($A241, CDS3Y_bbg!AI$5:AJ$241,2), -1)</f>
        <v>-1</v>
      </c>
      <c r="AK241">
        <f>IFERROR(VLOOKUP($A241, CDS3Y_bbg!AJ$5:AK$241,2), -1)</f>
        <v>-1</v>
      </c>
      <c r="AL241">
        <f>IFERROR(VLOOKUP($A241, CDS3Y_bbg!AK$5:AL$241,2), -1)</f>
        <v>-1</v>
      </c>
      <c r="AM241">
        <f>IFERROR(VLOOKUP($A241, CDS3Y_bbg!AL$5:AM$241,2), -1)</f>
        <v>-1</v>
      </c>
      <c r="AN241">
        <f>IFERROR(VLOOKUP($A241, CDS3Y_bbg!AM$5:AN$241,2), -1)</f>
        <v>-1</v>
      </c>
      <c r="AO241">
        <f>IFERROR(VLOOKUP($A241, CDS3Y_bbg!AN$5:AO$241,2), -1)</f>
        <v>43424</v>
      </c>
      <c r="AP241">
        <f>IFERROR(VLOOKUP($A241, CDS3Y_bbg!AO$5:AP$241,2), -1)</f>
        <v>-1</v>
      </c>
      <c r="AQ241">
        <f>IFERROR(VLOOKUP($A241, CDS3Y_bbg!AP$5:AQ$241,2), -1)</f>
        <v>44625</v>
      </c>
      <c r="AR241">
        <f>IFERROR(VLOOKUP($A241, CDS3Y_bbg!AQ$5:AR$241,2), -1)</f>
        <v>9.6280000000000001</v>
      </c>
      <c r="AS241">
        <f>IFERROR(VLOOKUP($A241, CDS3Y_bbg!AR$5:AS$241,2), -1)</f>
        <v>44626</v>
      </c>
      <c r="AT241">
        <f>IFERROR(VLOOKUP($A241, CDS3Y_bbg!AS$5:AT$241,2), -1)</f>
        <v>5.7960000000000003</v>
      </c>
      <c r="AU241">
        <f>IFERROR(VLOOKUP($A241, CDS3Y_bbg!AT$5:AU$241,2), -1)</f>
        <v>-1</v>
      </c>
      <c r="AV241">
        <f>IFERROR(VLOOKUP($A241, CDS3Y_bbg!AU$5:AV$241,2), -1)</f>
        <v>-1</v>
      </c>
      <c r="AW241">
        <f>IFERROR(VLOOKUP($A241, CDS3Y_bbg!AV$5:AW$241,2), -1)</f>
        <v>41863</v>
      </c>
      <c r="AX241">
        <f>IFERROR(VLOOKUP($A241, CDS3Y_bbg!AW$5:AX$241,2), -1)</f>
        <v>-1</v>
      </c>
      <c r="AY241">
        <f>IFERROR(VLOOKUP($A241, CDS3Y_bbg!AX$5:AY$241,2), -1)</f>
        <v>43402</v>
      </c>
      <c r="AZ241">
        <f>IFERROR(VLOOKUP($A241, CDS3Y_bbg!AY$5:AZ$241,2), -1)</f>
        <v>-1</v>
      </c>
      <c r="BA241">
        <f>IFERROR(VLOOKUP($A241, CDS3Y_bbg!AZ$5:BA$241,2), -1)</f>
        <v>-1</v>
      </c>
      <c r="BB241">
        <f>IFERROR(VLOOKUP($A241, CDS3Y_bbg!BA$5:BB$241,2), -1)</f>
        <v>-1</v>
      </c>
      <c r="BC241">
        <f>IFERROR(VLOOKUP($A241, CDS3Y_bbg!BB$5:BC$241,2), -1)</f>
        <v>41722</v>
      </c>
      <c r="BD241">
        <f>IFERROR(VLOOKUP($A241, CDS3Y_bbg!BC$5:BD$241,2), -1)</f>
        <v>-1</v>
      </c>
      <c r="BE241">
        <f>IFERROR(VLOOKUP($A241, CDS3Y_bbg!BD$5:BE$241,2), -1)</f>
        <v>-1</v>
      </c>
      <c r="BF241">
        <f>IFERROR(VLOOKUP($A241, CDS3Y_bbg!BE$5:BF$241,2), -1)</f>
        <v>-1</v>
      </c>
      <c r="BG241">
        <f>IFERROR(VLOOKUP($A241, CDS3Y_bbg!BF$5:BG$241,2), -1)</f>
        <v>-1</v>
      </c>
      <c r="BH241">
        <f>IFERROR(VLOOKUP($A241, CDS3Y_bbg!BG$5:BH$241,2), -1)</f>
        <v>-1</v>
      </c>
      <c r="BI241">
        <f>IFERROR(VLOOKUP($A241, CDS3Y_bbg!BH$5:BI$241,2), -1)</f>
        <v>43424</v>
      </c>
      <c r="BJ241">
        <f>IFERROR(VLOOKUP($A241, CDS3Y_bbg!BI$5:BJ$241,2), -1)</f>
        <v>-1</v>
      </c>
      <c r="BK241">
        <f>IFERROR(VLOOKUP($A241, CDS3Y_bbg!BJ$5:BK$241,2), -1)</f>
        <v>-1</v>
      </c>
      <c r="BL241">
        <f>IFERROR(VLOOKUP($A241, CDS3Y_bbg!BK$5:BL$241,2), -1)</f>
        <v>-1</v>
      </c>
      <c r="BM241">
        <f>IFERROR(VLOOKUP($A241, CDS3Y_bbg!BL$5:BM$241,2), -1)</f>
        <v>43424</v>
      </c>
      <c r="BN241">
        <f>IFERROR(VLOOKUP($A241, CDS3Y_bbg!BM$5:BN$241,2), -1)</f>
        <v>-1</v>
      </c>
      <c r="BO241">
        <f>IFERROR(VLOOKUP($A241, CDS3Y_bbg!BN$5:BO$241,2), -1)</f>
        <v>43426</v>
      </c>
      <c r="BP241">
        <f>IFERROR(VLOOKUP($A241, CDS3Y_bbg!BO$5:BP$241,2), -1)</f>
        <v>-1</v>
      </c>
      <c r="BQ241">
        <f>IFERROR(VLOOKUP($A241, CDS3Y_bbg!BP$5:BQ$241,2), -1)</f>
        <v>-1</v>
      </c>
      <c r="BR241">
        <f>IFERROR(VLOOKUP($A241, CDS3Y_bbg!BQ$5:BR$241,2), -1)</f>
        <v>-1</v>
      </c>
      <c r="BS241">
        <f>IFERROR(VLOOKUP($A241, CDS3Y_bbg!BR$5:BS$241,2), -1)</f>
        <v>43426</v>
      </c>
      <c r="BT241">
        <f>IFERROR(VLOOKUP($A241, CDS3Y_bbg!BS$5:BT$241,2), -1)</f>
        <v>-1</v>
      </c>
      <c r="BU241">
        <f>IFERROR(VLOOKUP($A241, CDS3Y_bbg!BT$5:BU$241,2), -1)</f>
        <v>-1</v>
      </c>
      <c r="BV241">
        <f>IFERROR(VLOOKUP($A241, CDS3Y_bbg!BU$5:BV$241,2), -1)</f>
        <v>-1</v>
      </c>
      <c r="BW241">
        <f>IFERROR(VLOOKUP($A241, CDS3Y_bbg!BV$5:BW$241,2), -1)</f>
        <v>41915</v>
      </c>
      <c r="BX241">
        <f>IFERROR(VLOOKUP($A241, CDS3Y_bbg!BW$5:BX$241,2), -1)</f>
        <v>-1</v>
      </c>
      <c r="BY241">
        <f>IFERROR(VLOOKUP($A241, CDS3Y_bbg!BX$5:BY$241,2), -1)</f>
        <v>-1</v>
      </c>
      <c r="BZ241">
        <f>IFERROR(VLOOKUP($A241, CDS3Y_bbg!BY$5:BZ$241,2), -1)</f>
        <v>-1</v>
      </c>
      <c r="CA241">
        <f>IFERROR(VLOOKUP($A241, CDS3Y_bbg!BZ$5:CA$241,2), -1)</f>
        <v>41911</v>
      </c>
      <c r="CB241">
        <f>IFERROR(VLOOKUP($A241, CDS3Y_bbg!CA$5:CB$241,2), -1)</f>
        <v>-1</v>
      </c>
      <c r="CC241">
        <f>IFERROR(VLOOKUP($A241, CDS3Y_bbg!CB$5:CC$241,2), -1)</f>
        <v>41912</v>
      </c>
      <c r="CD241">
        <f>IFERROR(VLOOKUP($A241, CDS3Y_bbg!CC$5:CD$241,2), -1)</f>
        <v>-1</v>
      </c>
      <c r="CE241">
        <f>IFERROR(VLOOKUP($A241, CDS3Y_bbg!CD$5:CE$241,2), -1)</f>
        <v>43332</v>
      </c>
      <c r="CF241">
        <f>IFERROR(VLOOKUP($A241, CDS3Y_bbg!CE$5:CF$241,2), -1)</f>
        <v>-1</v>
      </c>
      <c r="CG241">
        <f>IFERROR(VLOOKUP($A241, CDS3Y_bbg!CF$5:CG$241,2), -1)</f>
        <v>41893</v>
      </c>
      <c r="CH241">
        <f>IFERROR(VLOOKUP($A241, CDS3Y_bbg!CG$5:CH$241,2), -1)</f>
        <v>-1</v>
      </c>
      <c r="CI241">
        <f>IFERROR(VLOOKUP($A241, CDS3Y_bbg!CH$5:CI$241,2), -1)</f>
        <v>-1</v>
      </c>
      <c r="CJ241">
        <f>IFERROR(VLOOKUP($A241, CDS3Y_bbg!CI$5:CJ$241,2), -1)</f>
        <v>-1</v>
      </c>
      <c r="CK241">
        <f>IFERROR(VLOOKUP($A241, CDS3Y_bbg!CJ$5:CK$241,2), -1)</f>
        <v>41844</v>
      </c>
      <c r="CL241">
        <f>IFERROR(VLOOKUP($A241, CDS3Y_bbg!CK$5:CL$241,2), -1)</f>
        <v>-1</v>
      </c>
      <c r="CM241">
        <f>IFERROR(VLOOKUP($A241, CDS3Y_bbg!CL$5:CM$241,2), -1)</f>
        <v>-1</v>
      </c>
      <c r="CN241">
        <f>IFERROR(VLOOKUP($A241, CDS3Y_bbg!CM$5:CN$241,2), -1)</f>
        <v>-1</v>
      </c>
    </row>
    <row r="242" spans="1:92" x14ac:dyDescent="0.25">
      <c r="A242" s="1">
        <v>43861</v>
      </c>
      <c r="B242">
        <f>IFERROR(VLOOKUP($A242, CDS3Y_bbg!A$5:B$241,2), -1)</f>
        <v>61.173999999999999</v>
      </c>
      <c r="C242">
        <f>IFERROR(VLOOKUP($A242, CDS3Y_bbg!B$5:C$241,2), -1)</f>
        <v>41831</v>
      </c>
      <c r="D242">
        <f>IFERROR(VLOOKUP($A242, CDS3Y_bbg!C$5:D$241,2), -1)</f>
        <v>-1</v>
      </c>
      <c r="E242">
        <f>IFERROR(VLOOKUP($A242, CDS3Y_bbg!D$5:E$241,2), -1)</f>
        <v>44895</v>
      </c>
      <c r="F242">
        <f>IFERROR(VLOOKUP($A242, CDS3Y_bbg!E$5:F$241,2), -1)</f>
        <v>28.742999999999999</v>
      </c>
      <c r="G242">
        <f>IFERROR(VLOOKUP($A242, CDS3Y_bbg!F$5:G$241,2), -1)</f>
        <v>40360</v>
      </c>
      <c r="H242">
        <f>IFERROR(VLOOKUP($A242, CDS3Y_bbg!G$5:H$241,2), -1)</f>
        <v>-1</v>
      </c>
      <c r="I242">
        <f>IFERROR(VLOOKUP($A242, CDS3Y_bbg!H$5:I$241,2), -1)</f>
        <v>44834</v>
      </c>
      <c r="J242">
        <f>IFERROR(VLOOKUP($A242, CDS3Y_bbg!I$5:J$241,2), -1)</f>
        <v>43.386000000000003</v>
      </c>
      <c r="K242">
        <f>IFERROR(VLOOKUP($A242, CDS3Y_bbg!J$5:K$241,2), -1)</f>
        <v>41819</v>
      </c>
      <c r="L242">
        <f>IFERROR(VLOOKUP($A242, CDS3Y_bbg!K$5:L$241,2), -1)</f>
        <v>-1</v>
      </c>
      <c r="M242">
        <f>IFERROR(VLOOKUP($A242, CDS3Y_bbg!L$5:M$241,2), -1)</f>
        <v>40469</v>
      </c>
      <c r="N242">
        <f>IFERROR(VLOOKUP($A242, CDS3Y_bbg!M$5:N$241,2), -1)</f>
        <v>-1</v>
      </c>
      <c r="O242">
        <f>IFERROR(VLOOKUP($A242, CDS3Y_bbg!N$5:O$241,2), -1)</f>
        <v>40289</v>
      </c>
      <c r="P242">
        <f>IFERROR(VLOOKUP($A242, CDS3Y_bbg!O$5:P$241,2), -1)</f>
        <v>-1</v>
      </c>
      <c r="Q242">
        <f>IFERROR(VLOOKUP($A242, CDS3Y_bbg!P$5:Q$241,2), -1)</f>
        <v>44377</v>
      </c>
      <c r="R242">
        <f>IFERROR(VLOOKUP($A242, CDS3Y_bbg!Q$5:R$241,2), -1)</f>
        <v>45.585000000000001</v>
      </c>
      <c r="S242">
        <f>IFERROR(VLOOKUP($A242, CDS3Y_bbg!R$5:S$241,2), -1)</f>
        <v>43337</v>
      </c>
      <c r="T242">
        <f>IFERROR(VLOOKUP($A242, CDS3Y_bbg!S$5:T$241,2), -1)</f>
        <v>-1</v>
      </c>
      <c r="U242">
        <f>IFERROR(VLOOKUP($A242, CDS3Y_bbg!T$5:U$241,2), -1)</f>
        <v>42062</v>
      </c>
      <c r="V242">
        <f>IFERROR(VLOOKUP($A242, CDS3Y_bbg!U$5:V$241,2), -1)</f>
        <v>-1</v>
      </c>
      <c r="W242">
        <f>IFERROR(VLOOKUP($A242, CDS3Y_bbg!V$5:W$241,2), -1)</f>
        <v>42283</v>
      </c>
      <c r="X242">
        <f>IFERROR(VLOOKUP($A242, CDS3Y_bbg!W$5:X$241,2), -1)</f>
        <v>-1</v>
      </c>
      <c r="Y242">
        <f>IFERROR(VLOOKUP($A242, CDS3Y_bbg!X$5:Y$241,2), -1)</f>
        <v>44468</v>
      </c>
      <c r="Z242">
        <f>IFERROR(VLOOKUP($A242, CDS3Y_bbg!Y$5:Z$241,2), -1)</f>
        <v>230.084</v>
      </c>
      <c r="AA242">
        <f>IFERROR(VLOOKUP($A242, CDS3Y_bbg!Z$5:AA$241,2), -1)</f>
        <v>40481</v>
      </c>
      <c r="AB242">
        <f>IFERROR(VLOOKUP($A242, CDS3Y_bbg!AA$5:AB$241,2), -1)</f>
        <v>-1</v>
      </c>
      <c r="AC242">
        <f>IFERROR(VLOOKUP($A242, CDS3Y_bbg!AB$5:AC$241,2), -1)</f>
        <v>42676</v>
      </c>
      <c r="AD242">
        <f>IFERROR(VLOOKUP($A242, CDS3Y_bbg!AC$5:AD$241,2), -1)</f>
        <v>-1</v>
      </c>
      <c r="AE242">
        <f>IFERROR(VLOOKUP($A242, CDS3Y_bbg!AD$5:AE$241,2), -1)</f>
        <v>41149</v>
      </c>
      <c r="AF242">
        <f>IFERROR(VLOOKUP($A242, CDS3Y_bbg!AE$5:AF$241,2), -1)</f>
        <v>-1</v>
      </c>
      <c r="AG242">
        <f>IFERROR(VLOOKUP($A242, CDS3Y_bbg!AF$5:AG$241,2), -1)</f>
        <v>42004</v>
      </c>
      <c r="AH242">
        <f>IFERROR(VLOOKUP($A242, CDS3Y_bbg!AG$5:AH$241,2), -1)</f>
        <v>10.653</v>
      </c>
      <c r="AI242">
        <f>IFERROR(VLOOKUP($A242, CDS3Y_bbg!AH$5:AI$241,2), -1)</f>
        <v>-1</v>
      </c>
      <c r="AJ242">
        <f>IFERROR(VLOOKUP($A242, CDS3Y_bbg!AI$5:AJ$241,2), -1)</f>
        <v>-1</v>
      </c>
      <c r="AK242">
        <f>IFERROR(VLOOKUP($A242, CDS3Y_bbg!AJ$5:AK$241,2), -1)</f>
        <v>-1</v>
      </c>
      <c r="AL242">
        <f>IFERROR(VLOOKUP($A242, CDS3Y_bbg!AK$5:AL$241,2), -1)</f>
        <v>-1</v>
      </c>
      <c r="AM242">
        <f>IFERROR(VLOOKUP($A242, CDS3Y_bbg!AL$5:AM$241,2), -1)</f>
        <v>-1</v>
      </c>
      <c r="AN242">
        <f>IFERROR(VLOOKUP($A242, CDS3Y_bbg!AM$5:AN$241,2), -1)</f>
        <v>-1</v>
      </c>
      <c r="AO242">
        <f>IFERROR(VLOOKUP($A242, CDS3Y_bbg!AN$5:AO$241,2), -1)</f>
        <v>43424</v>
      </c>
      <c r="AP242">
        <f>IFERROR(VLOOKUP($A242, CDS3Y_bbg!AO$5:AP$241,2), -1)</f>
        <v>-1</v>
      </c>
      <c r="AQ242">
        <f>IFERROR(VLOOKUP($A242, CDS3Y_bbg!AP$5:AQ$241,2), -1)</f>
        <v>44625</v>
      </c>
      <c r="AR242">
        <f>IFERROR(VLOOKUP($A242, CDS3Y_bbg!AQ$5:AR$241,2), -1)</f>
        <v>9.6280000000000001</v>
      </c>
      <c r="AS242">
        <f>IFERROR(VLOOKUP($A242, CDS3Y_bbg!AR$5:AS$241,2), -1)</f>
        <v>44626</v>
      </c>
      <c r="AT242">
        <f>IFERROR(VLOOKUP($A242, CDS3Y_bbg!AS$5:AT$241,2), -1)</f>
        <v>5.7960000000000003</v>
      </c>
      <c r="AU242">
        <f>IFERROR(VLOOKUP($A242, CDS3Y_bbg!AT$5:AU$241,2), -1)</f>
        <v>-1</v>
      </c>
      <c r="AV242">
        <f>IFERROR(VLOOKUP($A242, CDS3Y_bbg!AU$5:AV$241,2), -1)</f>
        <v>-1</v>
      </c>
      <c r="AW242">
        <f>IFERROR(VLOOKUP($A242, CDS3Y_bbg!AV$5:AW$241,2), -1)</f>
        <v>41863</v>
      </c>
      <c r="AX242">
        <f>IFERROR(VLOOKUP($A242, CDS3Y_bbg!AW$5:AX$241,2), -1)</f>
        <v>-1</v>
      </c>
      <c r="AY242">
        <f>IFERROR(VLOOKUP($A242, CDS3Y_bbg!AX$5:AY$241,2), -1)</f>
        <v>43402</v>
      </c>
      <c r="AZ242">
        <f>IFERROR(VLOOKUP($A242, CDS3Y_bbg!AY$5:AZ$241,2), -1)</f>
        <v>-1</v>
      </c>
      <c r="BA242">
        <f>IFERROR(VLOOKUP($A242, CDS3Y_bbg!AZ$5:BA$241,2), -1)</f>
        <v>-1</v>
      </c>
      <c r="BB242">
        <f>IFERROR(VLOOKUP($A242, CDS3Y_bbg!BA$5:BB$241,2), -1)</f>
        <v>-1</v>
      </c>
      <c r="BC242">
        <f>IFERROR(VLOOKUP($A242, CDS3Y_bbg!BB$5:BC$241,2), -1)</f>
        <v>41722</v>
      </c>
      <c r="BD242">
        <f>IFERROR(VLOOKUP($A242, CDS3Y_bbg!BC$5:BD$241,2), -1)</f>
        <v>-1</v>
      </c>
      <c r="BE242">
        <f>IFERROR(VLOOKUP($A242, CDS3Y_bbg!BD$5:BE$241,2), -1)</f>
        <v>-1</v>
      </c>
      <c r="BF242">
        <f>IFERROR(VLOOKUP($A242, CDS3Y_bbg!BE$5:BF$241,2), -1)</f>
        <v>-1</v>
      </c>
      <c r="BG242">
        <f>IFERROR(VLOOKUP($A242, CDS3Y_bbg!BF$5:BG$241,2), -1)</f>
        <v>-1</v>
      </c>
      <c r="BH242">
        <f>IFERROR(VLOOKUP($A242, CDS3Y_bbg!BG$5:BH$241,2), -1)</f>
        <v>-1</v>
      </c>
      <c r="BI242">
        <f>IFERROR(VLOOKUP($A242, CDS3Y_bbg!BH$5:BI$241,2), -1)</f>
        <v>43424</v>
      </c>
      <c r="BJ242">
        <f>IFERROR(VLOOKUP($A242, CDS3Y_bbg!BI$5:BJ$241,2), -1)</f>
        <v>-1</v>
      </c>
      <c r="BK242">
        <f>IFERROR(VLOOKUP($A242, CDS3Y_bbg!BJ$5:BK$241,2), -1)</f>
        <v>-1</v>
      </c>
      <c r="BL242">
        <f>IFERROR(VLOOKUP($A242, CDS3Y_bbg!BK$5:BL$241,2), -1)</f>
        <v>-1</v>
      </c>
      <c r="BM242">
        <f>IFERROR(VLOOKUP($A242, CDS3Y_bbg!BL$5:BM$241,2), -1)</f>
        <v>43424</v>
      </c>
      <c r="BN242">
        <f>IFERROR(VLOOKUP($A242, CDS3Y_bbg!BM$5:BN$241,2), -1)</f>
        <v>-1</v>
      </c>
      <c r="BO242">
        <f>IFERROR(VLOOKUP($A242, CDS3Y_bbg!BN$5:BO$241,2), -1)</f>
        <v>43426</v>
      </c>
      <c r="BP242">
        <f>IFERROR(VLOOKUP($A242, CDS3Y_bbg!BO$5:BP$241,2), -1)</f>
        <v>-1</v>
      </c>
      <c r="BQ242">
        <f>IFERROR(VLOOKUP($A242, CDS3Y_bbg!BP$5:BQ$241,2), -1)</f>
        <v>-1</v>
      </c>
      <c r="BR242">
        <f>IFERROR(VLOOKUP($A242, CDS3Y_bbg!BQ$5:BR$241,2), -1)</f>
        <v>-1</v>
      </c>
      <c r="BS242">
        <f>IFERROR(VLOOKUP($A242, CDS3Y_bbg!BR$5:BS$241,2), -1)</f>
        <v>43426</v>
      </c>
      <c r="BT242">
        <f>IFERROR(VLOOKUP($A242, CDS3Y_bbg!BS$5:BT$241,2), -1)</f>
        <v>-1</v>
      </c>
      <c r="BU242">
        <f>IFERROR(VLOOKUP($A242, CDS3Y_bbg!BT$5:BU$241,2), -1)</f>
        <v>-1</v>
      </c>
      <c r="BV242">
        <f>IFERROR(VLOOKUP($A242, CDS3Y_bbg!BU$5:BV$241,2), -1)</f>
        <v>-1</v>
      </c>
      <c r="BW242">
        <f>IFERROR(VLOOKUP($A242, CDS3Y_bbg!BV$5:BW$241,2), -1)</f>
        <v>41915</v>
      </c>
      <c r="BX242">
        <f>IFERROR(VLOOKUP($A242, CDS3Y_bbg!BW$5:BX$241,2), -1)</f>
        <v>-1</v>
      </c>
      <c r="BY242">
        <f>IFERROR(VLOOKUP($A242, CDS3Y_bbg!BX$5:BY$241,2), -1)</f>
        <v>-1</v>
      </c>
      <c r="BZ242">
        <f>IFERROR(VLOOKUP($A242, CDS3Y_bbg!BY$5:BZ$241,2), -1)</f>
        <v>-1</v>
      </c>
      <c r="CA242">
        <f>IFERROR(VLOOKUP($A242, CDS3Y_bbg!BZ$5:CA$241,2), -1)</f>
        <v>41911</v>
      </c>
      <c r="CB242">
        <f>IFERROR(VLOOKUP($A242, CDS3Y_bbg!CA$5:CB$241,2), -1)</f>
        <v>-1</v>
      </c>
      <c r="CC242">
        <f>IFERROR(VLOOKUP($A242, CDS3Y_bbg!CB$5:CC$241,2), -1)</f>
        <v>41912</v>
      </c>
      <c r="CD242">
        <f>IFERROR(VLOOKUP($A242, CDS3Y_bbg!CC$5:CD$241,2), -1)</f>
        <v>-1</v>
      </c>
      <c r="CE242">
        <f>IFERROR(VLOOKUP($A242, CDS3Y_bbg!CD$5:CE$241,2), -1)</f>
        <v>43332</v>
      </c>
      <c r="CF242">
        <f>IFERROR(VLOOKUP($A242, CDS3Y_bbg!CE$5:CF$241,2), -1)</f>
        <v>-1</v>
      </c>
      <c r="CG242">
        <f>IFERROR(VLOOKUP($A242, CDS3Y_bbg!CF$5:CG$241,2), -1)</f>
        <v>41893</v>
      </c>
      <c r="CH242">
        <f>IFERROR(VLOOKUP($A242, CDS3Y_bbg!CG$5:CH$241,2), -1)</f>
        <v>-1</v>
      </c>
      <c r="CI242">
        <f>IFERROR(VLOOKUP($A242, CDS3Y_bbg!CH$5:CI$241,2), -1)</f>
        <v>-1</v>
      </c>
      <c r="CJ242">
        <f>IFERROR(VLOOKUP($A242, CDS3Y_bbg!CI$5:CJ$241,2), -1)</f>
        <v>-1</v>
      </c>
      <c r="CK242">
        <f>IFERROR(VLOOKUP($A242, CDS3Y_bbg!CJ$5:CK$241,2), -1)</f>
        <v>41844</v>
      </c>
      <c r="CL242">
        <f>IFERROR(VLOOKUP($A242, CDS3Y_bbg!CK$5:CL$241,2), -1)</f>
        <v>-1</v>
      </c>
      <c r="CM242">
        <f>IFERROR(VLOOKUP($A242, CDS3Y_bbg!CL$5:CM$241,2), -1)</f>
        <v>-1</v>
      </c>
      <c r="CN242">
        <f>IFERROR(VLOOKUP($A242, CDS3Y_bbg!CM$5:CN$241,2), -1)</f>
        <v>-1</v>
      </c>
    </row>
    <row r="243" spans="1:92" x14ac:dyDescent="0.25">
      <c r="A243" s="1">
        <v>43889</v>
      </c>
      <c r="B243">
        <f>IFERROR(VLOOKUP($A243, CDS3Y_bbg!A$5:B$241,2), -1)</f>
        <v>85.694000000000003</v>
      </c>
      <c r="C243">
        <f>IFERROR(VLOOKUP($A243, CDS3Y_bbg!B$5:C$241,2), -1)</f>
        <v>41831</v>
      </c>
      <c r="D243">
        <f>IFERROR(VLOOKUP($A243, CDS3Y_bbg!C$5:D$241,2), -1)</f>
        <v>-1</v>
      </c>
      <c r="E243">
        <f>IFERROR(VLOOKUP($A243, CDS3Y_bbg!D$5:E$241,2), -1)</f>
        <v>44895</v>
      </c>
      <c r="F243">
        <f>IFERROR(VLOOKUP($A243, CDS3Y_bbg!E$5:F$241,2), -1)</f>
        <v>40.21</v>
      </c>
      <c r="G243">
        <f>IFERROR(VLOOKUP($A243, CDS3Y_bbg!F$5:G$241,2), -1)</f>
        <v>40360</v>
      </c>
      <c r="H243">
        <f>IFERROR(VLOOKUP($A243, CDS3Y_bbg!G$5:H$241,2), -1)</f>
        <v>-1</v>
      </c>
      <c r="I243">
        <f>IFERROR(VLOOKUP($A243, CDS3Y_bbg!H$5:I$241,2), -1)</f>
        <v>44834</v>
      </c>
      <c r="J243">
        <f>IFERROR(VLOOKUP($A243, CDS3Y_bbg!I$5:J$241,2), -1)</f>
        <v>60.036000000000001</v>
      </c>
      <c r="K243">
        <f>IFERROR(VLOOKUP($A243, CDS3Y_bbg!J$5:K$241,2), -1)</f>
        <v>41819</v>
      </c>
      <c r="L243">
        <f>IFERROR(VLOOKUP($A243, CDS3Y_bbg!K$5:L$241,2), -1)</f>
        <v>-1</v>
      </c>
      <c r="M243">
        <f>IFERROR(VLOOKUP($A243, CDS3Y_bbg!L$5:M$241,2), -1)</f>
        <v>40469</v>
      </c>
      <c r="N243">
        <f>IFERROR(VLOOKUP($A243, CDS3Y_bbg!M$5:N$241,2), -1)</f>
        <v>-1</v>
      </c>
      <c r="O243">
        <f>IFERROR(VLOOKUP($A243, CDS3Y_bbg!N$5:O$241,2), -1)</f>
        <v>40289</v>
      </c>
      <c r="P243">
        <f>IFERROR(VLOOKUP($A243, CDS3Y_bbg!O$5:P$241,2), -1)</f>
        <v>-1</v>
      </c>
      <c r="Q243">
        <f>IFERROR(VLOOKUP($A243, CDS3Y_bbg!P$5:Q$241,2), -1)</f>
        <v>44377</v>
      </c>
      <c r="R243">
        <f>IFERROR(VLOOKUP($A243, CDS3Y_bbg!Q$5:R$241,2), -1)</f>
        <v>61.768000000000001</v>
      </c>
      <c r="S243">
        <f>IFERROR(VLOOKUP($A243, CDS3Y_bbg!R$5:S$241,2), -1)</f>
        <v>43337</v>
      </c>
      <c r="T243">
        <f>IFERROR(VLOOKUP($A243, CDS3Y_bbg!S$5:T$241,2), -1)</f>
        <v>-1</v>
      </c>
      <c r="U243">
        <f>IFERROR(VLOOKUP($A243, CDS3Y_bbg!T$5:U$241,2), -1)</f>
        <v>42062</v>
      </c>
      <c r="V243">
        <f>IFERROR(VLOOKUP($A243, CDS3Y_bbg!U$5:V$241,2), -1)</f>
        <v>-1</v>
      </c>
      <c r="W243">
        <f>IFERROR(VLOOKUP($A243, CDS3Y_bbg!V$5:W$241,2), -1)</f>
        <v>42283</v>
      </c>
      <c r="X243">
        <f>IFERROR(VLOOKUP($A243, CDS3Y_bbg!W$5:X$241,2), -1)</f>
        <v>-1</v>
      </c>
      <c r="Y243">
        <f>IFERROR(VLOOKUP($A243, CDS3Y_bbg!X$5:Y$241,2), -1)</f>
        <v>44468</v>
      </c>
      <c r="Z243">
        <f>IFERROR(VLOOKUP($A243, CDS3Y_bbg!Y$5:Z$241,2), -1)</f>
        <v>230.084</v>
      </c>
      <c r="AA243">
        <f>IFERROR(VLOOKUP($A243, CDS3Y_bbg!Z$5:AA$241,2), -1)</f>
        <v>40481</v>
      </c>
      <c r="AB243">
        <f>IFERROR(VLOOKUP($A243, CDS3Y_bbg!AA$5:AB$241,2), -1)</f>
        <v>-1</v>
      </c>
      <c r="AC243">
        <f>IFERROR(VLOOKUP($A243, CDS3Y_bbg!AB$5:AC$241,2), -1)</f>
        <v>42676</v>
      </c>
      <c r="AD243">
        <f>IFERROR(VLOOKUP($A243, CDS3Y_bbg!AC$5:AD$241,2), -1)</f>
        <v>-1</v>
      </c>
      <c r="AE243">
        <f>IFERROR(VLOOKUP($A243, CDS3Y_bbg!AD$5:AE$241,2), -1)</f>
        <v>41149</v>
      </c>
      <c r="AF243">
        <f>IFERROR(VLOOKUP($A243, CDS3Y_bbg!AE$5:AF$241,2), -1)</f>
        <v>-1</v>
      </c>
      <c r="AG243">
        <f>IFERROR(VLOOKUP($A243, CDS3Y_bbg!AF$5:AG$241,2), -1)</f>
        <v>42004</v>
      </c>
      <c r="AH243">
        <f>IFERROR(VLOOKUP($A243, CDS3Y_bbg!AG$5:AH$241,2), -1)</f>
        <v>10.653</v>
      </c>
      <c r="AI243">
        <f>IFERROR(VLOOKUP($A243, CDS3Y_bbg!AH$5:AI$241,2), -1)</f>
        <v>-1</v>
      </c>
      <c r="AJ243">
        <f>IFERROR(VLOOKUP($A243, CDS3Y_bbg!AI$5:AJ$241,2), -1)</f>
        <v>-1</v>
      </c>
      <c r="AK243">
        <f>IFERROR(VLOOKUP($A243, CDS3Y_bbg!AJ$5:AK$241,2), -1)</f>
        <v>-1</v>
      </c>
      <c r="AL243">
        <f>IFERROR(VLOOKUP($A243, CDS3Y_bbg!AK$5:AL$241,2), -1)</f>
        <v>-1</v>
      </c>
      <c r="AM243">
        <f>IFERROR(VLOOKUP($A243, CDS3Y_bbg!AL$5:AM$241,2), -1)</f>
        <v>-1</v>
      </c>
      <c r="AN243">
        <f>IFERROR(VLOOKUP($A243, CDS3Y_bbg!AM$5:AN$241,2), -1)</f>
        <v>-1</v>
      </c>
      <c r="AO243">
        <f>IFERROR(VLOOKUP($A243, CDS3Y_bbg!AN$5:AO$241,2), -1)</f>
        <v>43424</v>
      </c>
      <c r="AP243">
        <f>IFERROR(VLOOKUP($A243, CDS3Y_bbg!AO$5:AP$241,2), -1)</f>
        <v>-1</v>
      </c>
      <c r="AQ243">
        <f>IFERROR(VLOOKUP($A243, CDS3Y_bbg!AP$5:AQ$241,2), -1)</f>
        <v>44625</v>
      </c>
      <c r="AR243">
        <f>IFERROR(VLOOKUP($A243, CDS3Y_bbg!AQ$5:AR$241,2), -1)</f>
        <v>9.6280000000000001</v>
      </c>
      <c r="AS243">
        <f>IFERROR(VLOOKUP($A243, CDS3Y_bbg!AR$5:AS$241,2), -1)</f>
        <v>44626</v>
      </c>
      <c r="AT243">
        <f>IFERROR(VLOOKUP($A243, CDS3Y_bbg!AS$5:AT$241,2), -1)</f>
        <v>5.7960000000000003</v>
      </c>
      <c r="AU243">
        <f>IFERROR(VLOOKUP($A243, CDS3Y_bbg!AT$5:AU$241,2), -1)</f>
        <v>-1</v>
      </c>
      <c r="AV243">
        <f>IFERROR(VLOOKUP($A243, CDS3Y_bbg!AU$5:AV$241,2), -1)</f>
        <v>-1</v>
      </c>
      <c r="AW243">
        <f>IFERROR(VLOOKUP($A243, CDS3Y_bbg!AV$5:AW$241,2), -1)</f>
        <v>41863</v>
      </c>
      <c r="AX243">
        <f>IFERROR(VLOOKUP($A243, CDS3Y_bbg!AW$5:AX$241,2), -1)</f>
        <v>-1</v>
      </c>
      <c r="AY243">
        <f>IFERROR(VLOOKUP($A243, CDS3Y_bbg!AX$5:AY$241,2), -1)</f>
        <v>43402</v>
      </c>
      <c r="AZ243">
        <f>IFERROR(VLOOKUP($A243, CDS3Y_bbg!AY$5:AZ$241,2), -1)</f>
        <v>-1</v>
      </c>
      <c r="BA243">
        <f>IFERROR(VLOOKUP($A243, CDS3Y_bbg!AZ$5:BA$241,2), -1)</f>
        <v>-1</v>
      </c>
      <c r="BB243">
        <f>IFERROR(VLOOKUP($A243, CDS3Y_bbg!BA$5:BB$241,2), -1)</f>
        <v>-1</v>
      </c>
      <c r="BC243">
        <f>IFERROR(VLOOKUP($A243, CDS3Y_bbg!BB$5:BC$241,2), -1)</f>
        <v>41722</v>
      </c>
      <c r="BD243">
        <f>IFERROR(VLOOKUP($A243, CDS3Y_bbg!BC$5:BD$241,2), -1)</f>
        <v>-1</v>
      </c>
      <c r="BE243">
        <f>IFERROR(VLOOKUP($A243, CDS3Y_bbg!BD$5:BE$241,2), -1)</f>
        <v>-1</v>
      </c>
      <c r="BF243">
        <f>IFERROR(VLOOKUP($A243, CDS3Y_bbg!BE$5:BF$241,2), -1)</f>
        <v>-1</v>
      </c>
      <c r="BG243">
        <f>IFERROR(VLOOKUP($A243, CDS3Y_bbg!BF$5:BG$241,2), -1)</f>
        <v>-1</v>
      </c>
      <c r="BH243">
        <f>IFERROR(VLOOKUP($A243, CDS3Y_bbg!BG$5:BH$241,2), -1)</f>
        <v>-1</v>
      </c>
      <c r="BI243">
        <f>IFERROR(VLOOKUP($A243, CDS3Y_bbg!BH$5:BI$241,2), -1)</f>
        <v>43424</v>
      </c>
      <c r="BJ243">
        <f>IFERROR(VLOOKUP($A243, CDS3Y_bbg!BI$5:BJ$241,2), -1)</f>
        <v>-1</v>
      </c>
      <c r="BK243">
        <f>IFERROR(VLOOKUP($A243, CDS3Y_bbg!BJ$5:BK$241,2), -1)</f>
        <v>-1</v>
      </c>
      <c r="BL243">
        <f>IFERROR(VLOOKUP($A243, CDS3Y_bbg!BK$5:BL$241,2), -1)</f>
        <v>-1</v>
      </c>
      <c r="BM243">
        <f>IFERROR(VLOOKUP($A243, CDS3Y_bbg!BL$5:BM$241,2), -1)</f>
        <v>43424</v>
      </c>
      <c r="BN243">
        <f>IFERROR(VLOOKUP($A243, CDS3Y_bbg!BM$5:BN$241,2), -1)</f>
        <v>-1</v>
      </c>
      <c r="BO243">
        <f>IFERROR(VLOOKUP($A243, CDS3Y_bbg!BN$5:BO$241,2), -1)</f>
        <v>43426</v>
      </c>
      <c r="BP243">
        <f>IFERROR(VLOOKUP($A243, CDS3Y_bbg!BO$5:BP$241,2), -1)</f>
        <v>-1</v>
      </c>
      <c r="BQ243">
        <f>IFERROR(VLOOKUP($A243, CDS3Y_bbg!BP$5:BQ$241,2), -1)</f>
        <v>-1</v>
      </c>
      <c r="BR243">
        <f>IFERROR(VLOOKUP($A243, CDS3Y_bbg!BQ$5:BR$241,2), -1)</f>
        <v>-1</v>
      </c>
      <c r="BS243">
        <f>IFERROR(VLOOKUP($A243, CDS3Y_bbg!BR$5:BS$241,2), -1)</f>
        <v>43426</v>
      </c>
      <c r="BT243">
        <f>IFERROR(VLOOKUP($A243, CDS3Y_bbg!BS$5:BT$241,2), -1)</f>
        <v>-1</v>
      </c>
      <c r="BU243">
        <f>IFERROR(VLOOKUP($A243, CDS3Y_bbg!BT$5:BU$241,2), -1)</f>
        <v>-1</v>
      </c>
      <c r="BV243">
        <f>IFERROR(VLOOKUP($A243, CDS3Y_bbg!BU$5:BV$241,2), -1)</f>
        <v>-1</v>
      </c>
      <c r="BW243">
        <f>IFERROR(VLOOKUP($A243, CDS3Y_bbg!BV$5:BW$241,2), -1)</f>
        <v>41915</v>
      </c>
      <c r="BX243">
        <f>IFERROR(VLOOKUP($A243, CDS3Y_bbg!BW$5:BX$241,2), -1)</f>
        <v>-1</v>
      </c>
      <c r="BY243">
        <f>IFERROR(VLOOKUP($A243, CDS3Y_bbg!BX$5:BY$241,2), -1)</f>
        <v>-1</v>
      </c>
      <c r="BZ243">
        <f>IFERROR(VLOOKUP($A243, CDS3Y_bbg!BY$5:BZ$241,2), -1)</f>
        <v>-1</v>
      </c>
      <c r="CA243">
        <f>IFERROR(VLOOKUP($A243, CDS3Y_bbg!BZ$5:CA$241,2), -1)</f>
        <v>41911</v>
      </c>
      <c r="CB243">
        <f>IFERROR(VLOOKUP($A243, CDS3Y_bbg!CA$5:CB$241,2), -1)</f>
        <v>-1</v>
      </c>
      <c r="CC243">
        <f>IFERROR(VLOOKUP($A243, CDS3Y_bbg!CB$5:CC$241,2), -1)</f>
        <v>41912</v>
      </c>
      <c r="CD243">
        <f>IFERROR(VLOOKUP($A243, CDS3Y_bbg!CC$5:CD$241,2), -1)</f>
        <v>-1</v>
      </c>
      <c r="CE243">
        <f>IFERROR(VLOOKUP($A243, CDS3Y_bbg!CD$5:CE$241,2), -1)</f>
        <v>43332</v>
      </c>
      <c r="CF243">
        <f>IFERROR(VLOOKUP($A243, CDS3Y_bbg!CE$5:CF$241,2), -1)</f>
        <v>-1</v>
      </c>
      <c r="CG243">
        <f>IFERROR(VLOOKUP($A243, CDS3Y_bbg!CF$5:CG$241,2), -1)</f>
        <v>41893</v>
      </c>
      <c r="CH243">
        <f>IFERROR(VLOOKUP($A243, CDS3Y_bbg!CG$5:CH$241,2), -1)</f>
        <v>-1</v>
      </c>
      <c r="CI243">
        <f>IFERROR(VLOOKUP($A243, CDS3Y_bbg!CH$5:CI$241,2), -1)</f>
        <v>-1</v>
      </c>
      <c r="CJ243">
        <f>IFERROR(VLOOKUP($A243, CDS3Y_bbg!CI$5:CJ$241,2), -1)</f>
        <v>-1</v>
      </c>
      <c r="CK243">
        <f>IFERROR(VLOOKUP($A243, CDS3Y_bbg!CJ$5:CK$241,2), -1)</f>
        <v>41844</v>
      </c>
      <c r="CL243">
        <f>IFERROR(VLOOKUP($A243, CDS3Y_bbg!CK$5:CL$241,2), -1)</f>
        <v>-1</v>
      </c>
      <c r="CM243">
        <f>IFERROR(VLOOKUP($A243, CDS3Y_bbg!CL$5:CM$241,2), -1)</f>
        <v>-1</v>
      </c>
      <c r="CN243">
        <f>IFERROR(VLOOKUP($A243, CDS3Y_bbg!CM$5:CN$241,2), -1)</f>
        <v>-1</v>
      </c>
    </row>
    <row r="244" spans="1:92" x14ac:dyDescent="0.25">
      <c r="A244" s="1">
        <v>43921</v>
      </c>
      <c r="B244">
        <f>IFERROR(VLOOKUP($A244, CDS3Y_bbg!A$5:B$241,2), -1)</f>
        <v>212.38399999999999</v>
      </c>
      <c r="C244">
        <f>IFERROR(VLOOKUP($A244, CDS3Y_bbg!B$5:C$241,2), -1)</f>
        <v>41831</v>
      </c>
      <c r="D244">
        <f>IFERROR(VLOOKUP($A244, CDS3Y_bbg!C$5:D$241,2), -1)</f>
        <v>-1</v>
      </c>
      <c r="E244">
        <f>IFERROR(VLOOKUP($A244, CDS3Y_bbg!D$5:E$241,2), -1)</f>
        <v>44895</v>
      </c>
      <c r="F244">
        <f>IFERROR(VLOOKUP($A244, CDS3Y_bbg!E$5:F$241,2), -1)</f>
        <v>91.619</v>
      </c>
      <c r="G244">
        <f>IFERROR(VLOOKUP($A244, CDS3Y_bbg!F$5:G$241,2), -1)</f>
        <v>40360</v>
      </c>
      <c r="H244">
        <f>IFERROR(VLOOKUP($A244, CDS3Y_bbg!G$5:H$241,2), -1)</f>
        <v>-1</v>
      </c>
      <c r="I244">
        <f>IFERROR(VLOOKUP($A244, CDS3Y_bbg!H$5:I$241,2), -1)</f>
        <v>44834</v>
      </c>
      <c r="J244">
        <f>IFERROR(VLOOKUP($A244, CDS3Y_bbg!I$5:J$241,2), -1)</f>
        <v>173.04</v>
      </c>
      <c r="K244">
        <f>IFERROR(VLOOKUP($A244, CDS3Y_bbg!J$5:K$241,2), -1)</f>
        <v>41819</v>
      </c>
      <c r="L244">
        <f>IFERROR(VLOOKUP($A244, CDS3Y_bbg!K$5:L$241,2), -1)</f>
        <v>-1</v>
      </c>
      <c r="M244">
        <f>IFERROR(VLOOKUP($A244, CDS3Y_bbg!L$5:M$241,2), -1)</f>
        <v>40469</v>
      </c>
      <c r="N244">
        <f>IFERROR(VLOOKUP($A244, CDS3Y_bbg!M$5:N$241,2), -1)</f>
        <v>-1</v>
      </c>
      <c r="O244">
        <f>IFERROR(VLOOKUP($A244, CDS3Y_bbg!N$5:O$241,2), -1)</f>
        <v>40289</v>
      </c>
      <c r="P244">
        <f>IFERROR(VLOOKUP($A244, CDS3Y_bbg!O$5:P$241,2), -1)</f>
        <v>-1</v>
      </c>
      <c r="Q244">
        <f>IFERROR(VLOOKUP($A244, CDS3Y_bbg!P$5:Q$241,2), -1)</f>
        <v>44377</v>
      </c>
      <c r="R244">
        <f>IFERROR(VLOOKUP($A244, CDS3Y_bbg!Q$5:R$241,2), -1)</f>
        <v>184.535</v>
      </c>
      <c r="S244">
        <f>IFERROR(VLOOKUP($A244, CDS3Y_bbg!R$5:S$241,2), -1)</f>
        <v>43337</v>
      </c>
      <c r="T244">
        <f>IFERROR(VLOOKUP($A244, CDS3Y_bbg!S$5:T$241,2), -1)</f>
        <v>-1</v>
      </c>
      <c r="U244">
        <f>IFERROR(VLOOKUP($A244, CDS3Y_bbg!T$5:U$241,2), -1)</f>
        <v>42062</v>
      </c>
      <c r="V244">
        <f>IFERROR(VLOOKUP($A244, CDS3Y_bbg!U$5:V$241,2), -1)</f>
        <v>-1</v>
      </c>
      <c r="W244">
        <f>IFERROR(VLOOKUP($A244, CDS3Y_bbg!V$5:W$241,2), -1)</f>
        <v>42283</v>
      </c>
      <c r="X244">
        <f>IFERROR(VLOOKUP($A244, CDS3Y_bbg!W$5:X$241,2), -1)</f>
        <v>-1</v>
      </c>
      <c r="Y244">
        <f>IFERROR(VLOOKUP($A244, CDS3Y_bbg!X$5:Y$241,2), -1)</f>
        <v>44468</v>
      </c>
      <c r="Z244">
        <f>IFERROR(VLOOKUP($A244, CDS3Y_bbg!Y$5:Z$241,2), -1)</f>
        <v>230.084</v>
      </c>
      <c r="AA244">
        <f>IFERROR(VLOOKUP($A244, CDS3Y_bbg!Z$5:AA$241,2), -1)</f>
        <v>40481</v>
      </c>
      <c r="AB244">
        <f>IFERROR(VLOOKUP($A244, CDS3Y_bbg!AA$5:AB$241,2), -1)</f>
        <v>-1</v>
      </c>
      <c r="AC244">
        <f>IFERROR(VLOOKUP($A244, CDS3Y_bbg!AB$5:AC$241,2), -1)</f>
        <v>42676</v>
      </c>
      <c r="AD244">
        <f>IFERROR(VLOOKUP($A244, CDS3Y_bbg!AC$5:AD$241,2), -1)</f>
        <v>-1</v>
      </c>
      <c r="AE244">
        <f>IFERROR(VLOOKUP($A244, CDS3Y_bbg!AD$5:AE$241,2), -1)</f>
        <v>41149</v>
      </c>
      <c r="AF244">
        <f>IFERROR(VLOOKUP($A244, CDS3Y_bbg!AE$5:AF$241,2), -1)</f>
        <v>-1</v>
      </c>
      <c r="AG244">
        <f>IFERROR(VLOOKUP($A244, CDS3Y_bbg!AF$5:AG$241,2), -1)</f>
        <v>42004</v>
      </c>
      <c r="AH244">
        <f>IFERROR(VLOOKUP($A244, CDS3Y_bbg!AG$5:AH$241,2), -1)</f>
        <v>10.653</v>
      </c>
      <c r="AI244">
        <f>IFERROR(VLOOKUP($A244, CDS3Y_bbg!AH$5:AI$241,2), -1)</f>
        <v>-1</v>
      </c>
      <c r="AJ244">
        <f>IFERROR(VLOOKUP($A244, CDS3Y_bbg!AI$5:AJ$241,2), -1)</f>
        <v>-1</v>
      </c>
      <c r="AK244">
        <f>IFERROR(VLOOKUP($A244, CDS3Y_bbg!AJ$5:AK$241,2), -1)</f>
        <v>-1</v>
      </c>
      <c r="AL244">
        <f>IFERROR(VLOOKUP($A244, CDS3Y_bbg!AK$5:AL$241,2), -1)</f>
        <v>-1</v>
      </c>
      <c r="AM244">
        <f>IFERROR(VLOOKUP($A244, CDS3Y_bbg!AL$5:AM$241,2), -1)</f>
        <v>-1</v>
      </c>
      <c r="AN244">
        <f>IFERROR(VLOOKUP($A244, CDS3Y_bbg!AM$5:AN$241,2), -1)</f>
        <v>-1</v>
      </c>
      <c r="AO244">
        <f>IFERROR(VLOOKUP($A244, CDS3Y_bbg!AN$5:AO$241,2), -1)</f>
        <v>43424</v>
      </c>
      <c r="AP244">
        <f>IFERROR(VLOOKUP($A244, CDS3Y_bbg!AO$5:AP$241,2), -1)</f>
        <v>-1</v>
      </c>
      <c r="AQ244">
        <f>IFERROR(VLOOKUP($A244, CDS3Y_bbg!AP$5:AQ$241,2), -1)</f>
        <v>44625</v>
      </c>
      <c r="AR244">
        <f>IFERROR(VLOOKUP($A244, CDS3Y_bbg!AQ$5:AR$241,2), -1)</f>
        <v>25.573</v>
      </c>
      <c r="AS244">
        <f>IFERROR(VLOOKUP($A244, CDS3Y_bbg!AR$5:AS$241,2), -1)</f>
        <v>44626</v>
      </c>
      <c r="AT244">
        <f>IFERROR(VLOOKUP($A244, CDS3Y_bbg!AS$5:AT$241,2), -1)</f>
        <v>13.949</v>
      </c>
      <c r="AU244">
        <f>IFERROR(VLOOKUP($A244, CDS3Y_bbg!AT$5:AU$241,2), -1)</f>
        <v>-1</v>
      </c>
      <c r="AV244">
        <f>IFERROR(VLOOKUP($A244, CDS3Y_bbg!AU$5:AV$241,2), -1)</f>
        <v>-1</v>
      </c>
      <c r="AW244">
        <f>IFERROR(VLOOKUP($A244, CDS3Y_bbg!AV$5:AW$241,2), -1)</f>
        <v>41863</v>
      </c>
      <c r="AX244">
        <f>IFERROR(VLOOKUP($A244, CDS3Y_bbg!AW$5:AX$241,2), -1)</f>
        <v>-1</v>
      </c>
      <c r="AY244">
        <f>IFERROR(VLOOKUP($A244, CDS3Y_bbg!AX$5:AY$241,2), -1)</f>
        <v>43402</v>
      </c>
      <c r="AZ244">
        <f>IFERROR(VLOOKUP($A244, CDS3Y_bbg!AY$5:AZ$241,2), -1)</f>
        <v>-1</v>
      </c>
      <c r="BA244">
        <f>IFERROR(VLOOKUP($A244, CDS3Y_bbg!AZ$5:BA$241,2), -1)</f>
        <v>-1</v>
      </c>
      <c r="BB244">
        <f>IFERROR(VLOOKUP($A244, CDS3Y_bbg!BA$5:BB$241,2), -1)</f>
        <v>-1</v>
      </c>
      <c r="BC244">
        <f>IFERROR(VLOOKUP($A244, CDS3Y_bbg!BB$5:BC$241,2), -1)</f>
        <v>41722</v>
      </c>
      <c r="BD244">
        <f>IFERROR(VLOOKUP($A244, CDS3Y_bbg!BC$5:BD$241,2), -1)</f>
        <v>-1</v>
      </c>
      <c r="BE244">
        <f>IFERROR(VLOOKUP($A244, CDS3Y_bbg!BD$5:BE$241,2), -1)</f>
        <v>-1</v>
      </c>
      <c r="BF244">
        <f>IFERROR(VLOOKUP($A244, CDS3Y_bbg!BE$5:BF$241,2), -1)</f>
        <v>-1</v>
      </c>
      <c r="BG244">
        <f>IFERROR(VLOOKUP($A244, CDS3Y_bbg!BF$5:BG$241,2), -1)</f>
        <v>-1</v>
      </c>
      <c r="BH244">
        <f>IFERROR(VLOOKUP($A244, CDS3Y_bbg!BG$5:BH$241,2), -1)</f>
        <v>-1</v>
      </c>
      <c r="BI244">
        <f>IFERROR(VLOOKUP($A244, CDS3Y_bbg!BH$5:BI$241,2), -1)</f>
        <v>43424</v>
      </c>
      <c r="BJ244">
        <f>IFERROR(VLOOKUP($A244, CDS3Y_bbg!BI$5:BJ$241,2), -1)</f>
        <v>-1</v>
      </c>
      <c r="BK244">
        <f>IFERROR(VLOOKUP($A244, CDS3Y_bbg!BJ$5:BK$241,2), -1)</f>
        <v>-1</v>
      </c>
      <c r="BL244">
        <f>IFERROR(VLOOKUP($A244, CDS3Y_bbg!BK$5:BL$241,2), -1)</f>
        <v>-1</v>
      </c>
      <c r="BM244">
        <f>IFERROR(VLOOKUP($A244, CDS3Y_bbg!BL$5:BM$241,2), -1)</f>
        <v>43424</v>
      </c>
      <c r="BN244">
        <f>IFERROR(VLOOKUP($A244, CDS3Y_bbg!BM$5:BN$241,2), -1)</f>
        <v>-1</v>
      </c>
      <c r="BO244">
        <f>IFERROR(VLOOKUP($A244, CDS3Y_bbg!BN$5:BO$241,2), -1)</f>
        <v>43426</v>
      </c>
      <c r="BP244">
        <f>IFERROR(VLOOKUP($A244, CDS3Y_bbg!BO$5:BP$241,2), -1)</f>
        <v>-1</v>
      </c>
      <c r="BQ244">
        <f>IFERROR(VLOOKUP($A244, CDS3Y_bbg!BP$5:BQ$241,2), -1)</f>
        <v>-1</v>
      </c>
      <c r="BR244">
        <f>IFERROR(VLOOKUP($A244, CDS3Y_bbg!BQ$5:BR$241,2), -1)</f>
        <v>-1</v>
      </c>
      <c r="BS244">
        <f>IFERROR(VLOOKUP($A244, CDS3Y_bbg!BR$5:BS$241,2), -1)</f>
        <v>43426</v>
      </c>
      <c r="BT244">
        <f>IFERROR(VLOOKUP($A244, CDS3Y_bbg!BS$5:BT$241,2), -1)</f>
        <v>-1</v>
      </c>
      <c r="BU244">
        <f>IFERROR(VLOOKUP($A244, CDS3Y_bbg!BT$5:BU$241,2), -1)</f>
        <v>-1</v>
      </c>
      <c r="BV244">
        <f>IFERROR(VLOOKUP($A244, CDS3Y_bbg!BU$5:BV$241,2), -1)</f>
        <v>-1</v>
      </c>
      <c r="BW244">
        <f>IFERROR(VLOOKUP($A244, CDS3Y_bbg!BV$5:BW$241,2), -1)</f>
        <v>41915</v>
      </c>
      <c r="BX244">
        <f>IFERROR(VLOOKUP($A244, CDS3Y_bbg!BW$5:BX$241,2), -1)</f>
        <v>-1</v>
      </c>
      <c r="BY244">
        <f>IFERROR(VLOOKUP($A244, CDS3Y_bbg!BX$5:BY$241,2), -1)</f>
        <v>-1</v>
      </c>
      <c r="BZ244">
        <f>IFERROR(VLOOKUP($A244, CDS3Y_bbg!BY$5:BZ$241,2), -1)</f>
        <v>-1</v>
      </c>
      <c r="CA244">
        <f>IFERROR(VLOOKUP($A244, CDS3Y_bbg!BZ$5:CA$241,2), -1)</f>
        <v>41911</v>
      </c>
      <c r="CB244">
        <f>IFERROR(VLOOKUP($A244, CDS3Y_bbg!CA$5:CB$241,2), -1)</f>
        <v>-1</v>
      </c>
      <c r="CC244">
        <f>IFERROR(VLOOKUP($A244, CDS3Y_bbg!CB$5:CC$241,2), -1)</f>
        <v>41912</v>
      </c>
      <c r="CD244">
        <f>IFERROR(VLOOKUP($A244, CDS3Y_bbg!CC$5:CD$241,2), -1)</f>
        <v>-1</v>
      </c>
      <c r="CE244">
        <f>IFERROR(VLOOKUP($A244, CDS3Y_bbg!CD$5:CE$241,2), -1)</f>
        <v>43332</v>
      </c>
      <c r="CF244">
        <f>IFERROR(VLOOKUP($A244, CDS3Y_bbg!CE$5:CF$241,2), -1)</f>
        <v>-1</v>
      </c>
      <c r="CG244">
        <f>IFERROR(VLOOKUP($A244, CDS3Y_bbg!CF$5:CG$241,2), -1)</f>
        <v>41893</v>
      </c>
      <c r="CH244">
        <f>IFERROR(VLOOKUP($A244, CDS3Y_bbg!CG$5:CH$241,2), -1)</f>
        <v>-1</v>
      </c>
      <c r="CI244">
        <f>IFERROR(VLOOKUP($A244, CDS3Y_bbg!CH$5:CI$241,2), -1)</f>
        <v>-1</v>
      </c>
      <c r="CJ244">
        <f>IFERROR(VLOOKUP($A244, CDS3Y_bbg!CI$5:CJ$241,2), -1)</f>
        <v>-1</v>
      </c>
      <c r="CK244">
        <f>IFERROR(VLOOKUP($A244, CDS3Y_bbg!CJ$5:CK$241,2), -1)</f>
        <v>41844</v>
      </c>
      <c r="CL244">
        <f>IFERROR(VLOOKUP($A244, CDS3Y_bbg!CK$5:CL$241,2), -1)</f>
        <v>-1</v>
      </c>
      <c r="CM244">
        <f>IFERROR(VLOOKUP($A244, CDS3Y_bbg!CL$5:CM$241,2), -1)</f>
        <v>-1</v>
      </c>
      <c r="CN244">
        <f>IFERROR(VLOOKUP($A244, CDS3Y_bbg!CM$5:CN$241,2), -1)</f>
        <v>-1</v>
      </c>
    </row>
    <row r="245" spans="1:92" x14ac:dyDescent="0.25">
      <c r="A245" s="1">
        <v>43951</v>
      </c>
      <c r="B245">
        <f>IFERROR(VLOOKUP($A245, CDS3Y_bbg!A$5:B$241,2), -1)</f>
        <v>251.446</v>
      </c>
      <c r="C245">
        <f>IFERROR(VLOOKUP($A245, CDS3Y_bbg!B$5:C$241,2), -1)</f>
        <v>41831</v>
      </c>
      <c r="D245">
        <f>IFERROR(VLOOKUP($A245, CDS3Y_bbg!C$5:D$241,2), -1)</f>
        <v>-1</v>
      </c>
      <c r="E245">
        <f>IFERROR(VLOOKUP($A245, CDS3Y_bbg!D$5:E$241,2), -1)</f>
        <v>44895</v>
      </c>
      <c r="F245">
        <f>IFERROR(VLOOKUP($A245, CDS3Y_bbg!E$5:F$241,2), -1)</f>
        <v>71.007999999999996</v>
      </c>
      <c r="G245">
        <f>IFERROR(VLOOKUP($A245, CDS3Y_bbg!F$5:G$241,2), -1)</f>
        <v>40360</v>
      </c>
      <c r="H245">
        <f>IFERROR(VLOOKUP($A245, CDS3Y_bbg!G$5:H$241,2), -1)</f>
        <v>-1</v>
      </c>
      <c r="I245">
        <f>IFERROR(VLOOKUP($A245, CDS3Y_bbg!H$5:I$241,2), -1)</f>
        <v>44834</v>
      </c>
      <c r="J245">
        <f>IFERROR(VLOOKUP($A245, CDS3Y_bbg!I$5:J$241,2), -1)</f>
        <v>183.14</v>
      </c>
      <c r="K245">
        <f>IFERROR(VLOOKUP($A245, CDS3Y_bbg!J$5:K$241,2), -1)</f>
        <v>41819</v>
      </c>
      <c r="L245">
        <f>IFERROR(VLOOKUP($A245, CDS3Y_bbg!K$5:L$241,2), -1)</f>
        <v>-1</v>
      </c>
      <c r="M245">
        <f>IFERROR(VLOOKUP($A245, CDS3Y_bbg!L$5:M$241,2), -1)</f>
        <v>40469</v>
      </c>
      <c r="N245">
        <f>IFERROR(VLOOKUP($A245, CDS3Y_bbg!M$5:N$241,2), -1)</f>
        <v>-1</v>
      </c>
      <c r="O245">
        <f>IFERROR(VLOOKUP($A245, CDS3Y_bbg!N$5:O$241,2), -1)</f>
        <v>40289</v>
      </c>
      <c r="P245">
        <f>IFERROR(VLOOKUP($A245, CDS3Y_bbg!O$5:P$241,2), -1)</f>
        <v>-1</v>
      </c>
      <c r="Q245">
        <f>IFERROR(VLOOKUP($A245, CDS3Y_bbg!P$5:Q$241,2), -1)</f>
        <v>44377</v>
      </c>
      <c r="R245">
        <f>IFERROR(VLOOKUP($A245, CDS3Y_bbg!Q$5:R$241,2), -1)</f>
        <v>201.13200000000001</v>
      </c>
      <c r="S245">
        <f>IFERROR(VLOOKUP($A245, CDS3Y_bbg!R$5:S$241,2), -1)</f>
        <v>43337</v>
      </c>
      <c r="T245">
        <f>IFERROR(VLOOKUP($A245, CDS3Y_bbg!S$5:T$241,2), -1)</f>
        <v>-1</v>
      </c>
      <c r="U245">
        <f>IFERROR(VLOOKUP($A245, CDS3Y_bbg!T$5:U$241,2), -1)</f>
        <v>42062</v>
      </c>
      <c r="V245">
        <f>IFERROR(VLOOKUP($A245, CDS3Y_bbg!U$5:V$241,2), -1)</f>
        <v>-1</v>
      </c>
      <c r="W245">
        <f>IFERROR(VLOOKUP($A245, CDS3Y_bbg!V$5:W$241,2), -1)</f>
        <v>42283</v>
      </c>
      <c r="X245">
        <f>IFERROR(VLOOKUP($A245, CDS3Y_bbg!W$5:X$241,2), -1)</f>
        <v>-1</v>
      </c>
      <c r="Y245">
        <f>IFERROR(VLOOKUP($A245, CDS3Y_bbg!X$5:Y$241,2), -1)</f>
        <v>44468</v>
      </c>
      <c r="Z245">
        <f>IFERROR(VLOOKUP($A245, CDS3Y_bbg!Y$5:Z$241,2), -1)</f>
        <v>230.084</v>
      </c>
      <c r="AA245">
        <f>IFERROR(VLOOKUP($A245, CDS3Y_bbg!Z$5:AA$241,2), -1)</f>
        <v>40481</v>
      </c>
      <c r="AB245">
        <f>IFERROR(VLOOKUP($A245, CDS3Y_bbg!AA$5:AB$241,2), -1)</f>
        <v>-1</v>
      </c>
      <c r="AC245">
        <f>IFERROR(VLOOKUP($A245, CDS3Y_bbg!AB$5:AC$241,2), -1)</f>
        <v>42676</v>
      </c>
      <c r="AD245">
        <f>IFERROR(VLOOKUP($A245, CDS3Y_bbg!AC$5:AD$241,2), -1)</f>
        <v>-1</v>
      </c>
      <c r="AE245">
        <f>IFERROR(VLOOKUP($A245, CDS3Y_bbg!AD$5:AE$241,2), -1)</f>
        <v>41149</v>
      </c>
      <c r="AF245">
        <f>IFERROR(VLOOKUP($A245, CDS3Y_bbg!AE$5:AF$241,2), -1)</f>
        <v>-1</v>
      </c>
      <c r="AG245">
        <f>IFERROR(VLOOKUP($A245, CDS3Y_bbg!AF$5:AG$241,2), -1)</f>
        <v>42004</v>
      </c>
      <c r="AH245">
        <f>IFERROR(VLOOKUP($A245, CDS3Y_bbg!AG$5:AH$241,2), -1)</f>
        <v>10.653</v>
      </c>
      <c r="AI245">
        <f>IFERROR(VLOOKUP($A245, CDS3Y_bbg!AH$5:AI$241,2), -1)</f>
        <v>-1</v>
      </c>
      <c r="AJ245">
        <f>IFERROR(VLOOKUP($A245, CDS3Y_bbg!AI$5:AJ$241,2), -1)</f>
        <v>-1</v>
      </c>
      <c r="AK245">
        <f>IFERROR(VLOOKUP($A245, CDS3Y_bbg!AJ$5:AK$241,2), -1)</f>
        <v>-1</v>
      </c>
      <c r="AL245">
        <f>IFERROR(VLOOKUP($A245, CDS3Y_bbg!AK$5:AL$241,2), -1)</f>
        <v>-1</v>
      </c>
      <c r="AM245">
        <f>IFERROR(VLOOKUP($A245, CDS3Y_bbg!AL$5:AM$241,2), -1)</f>
        <v>-1</v>
      </c>
      <c r="AN245">
        <f>IFERROR(VLOOKUP($A245, CDS3Y_bbg!AM$5:AN$241,2), -1)</f>
        <v>-1</v>
      </c>
      <c r="AO245">
        <f>IFERROR(VLOOKUP($A245, CDS3Y_bbg!AN$5:AO$241,2), -1)</f>
        <v>43424</v>
      </c>
      <c r="AP245">
        <f>IFERROR(VLOOKUP($A245, CDS3Y_bbg!AO$5:AP$241,2), -1)</f>
        <v>-1</v>
      </c>
      <c r="AQ245">
        <f>IFERROR(VLOOKUP($A245, CDS3Y_bbg!AP$5:AQ$241,2), -1)</f>
        <v>44625</v>
      </c>
      <c r="AR245">
        <f>IFERROR(VLOOKUP($A245, CDS3Y_bbg!AQ$5:AR$241,2), -1)</f>
        <v>26.901</v>
      </c>
      <c r="AS245">
        <f>IFERROR(VLOOKUP($A245, CDS3Y_bbg!AR$5:AS$241,2), -1)</f>
        <v>44626</v>
      </c>
      <c r="AT245">
        <f>IFERROR(VLOOKUP($A245, CDS3Y_bbg!AS$5:AT$241,2), -1)</f>
        <v>14.534000000000001</v>
      </c>
      <c r="AU245">
        <f>IFERROR(VLOOKUP($A245, CDS3Y_bbg!AT$5:AU$241,2), -1)</f>
        <v>-1</v>
      </c>
      <c r="AV245">
        <f>IFERROR(VLOOKUP($A245, CDS3Y_bbg!AU$5:AV$241,2), -1)</f>
        <v>-1</v>
      </c>
      <c r="AW245">
        <f>IFERROR(VLOOKUP($A245, CDS3Y_bbg!AV$5:AW$241,2), -1)</f>
        <v>41863</v>
      </c>
      <c r="AX245">
        <f>IFERROR(VLOOKUP($A245, CDS3Y_bbg!AW$5:AX$241,2), -1)</f>
        <v>-1</v>
      </c>
      <c r="AY245">
        <f>IFERROR(VLOOKUP($A245, CDS3Y_bbg!AX$5:AY$241,2), -1)</f>
        <v>43402</v>
      </c>
      <c r="AZ245">
        <f>IFERROR(VLOOKUP($A245, CDS3Y_bbg!AY$5:AZ$241,2), -1)</f>
        <v>-1</v>
      </c>
      <c r="BA245">
        <f>IFERROR(VLOOKUP($A245, CDS3Y_bbg!AZ$5:BA$241,2), -1)</f>
        <v>-1</v>
      </c>
      <c r="BB245">
        <f>IFERROR(VLOOKUP($A245, CDS3Y_bbg!BA$5:BB$241,2), -1)</f>
        <v>-1</v>
      </c>
      <c r="BC245">
        <f>IFERROR(VLOOKUP($A245, CDS3Y_bbg!BB$5:BC$241,2), -1)</f>
        <v>41722</v>
      </c>
      <c r="BD245">
        <f>IFERROR(VLOOKUP($A245, CDS3Y_bbg!BC$5:BD$241,2), -1)</f>
        <v>-1</v>
      </c>
      <c r="BE245">
        <f>IFERROR(VLOOKUP($A245, CDS3Y_bbg!BD$5:BE$241,2), -1)</f>
        <v>-1</v>
      </c>
      <c r="BF245">
        <f>IFERROR(VLOOKUP($A245, CDS3Y_bbg!BE$5:BF$241,2), -1)</f>
        <v>-1</v>
      </c>
      <c r="BG245">
        <f>IFERROR(VLOOKUP($A245, CDS3Y_bbg!BF$5:BG$241,2), -1)</f>
        <v>-1</v>
      </c>
      <c r="BH245">
        <f>IFERROR(VLOOKUP($A245, CDS3Y_bbg!BG$5:BH$241,2), -1)</f>
        <v>-1</v>
      </c>
      <c r="BI245">
        <f>IFERROR(VLOOKUP($A245, CDS3Y_bbg!BH$5:BI$241,2), -1)</f>
        <v>43424</v>
      </c>
      <c r="BJ245">
        <f>IFERROR(VLOOKUP($A245, CDS3Y_bbg!BI$5:BJ$241,2), -1)</f>
        <v>-1</v>
      </c>
      <c r="BK245">
        <f>IFERROR(VLOOKUP($A245, CDS3Y_bbg!BJ$5:BK$241,2), -1)</f>
        <v>-1</v>
      </c>
      <c r="BL245">
        <f>IFERROR(VLOOKUP($A245, CDS3Y_bbg!BK$5:BL$241,2), -1)</f>
        <v>-1</v>
      </c>
      <c r="BM245">
        <f>IFERROR(VLOOKUP($A245, CDS3Y_bbg!BL$5:BM$241,2), -1)</f>
        <v>43424</v>
      </c>
      <c r="BN245">
        <f>IFERROR(VLOOKUP($A245, CDS3Y_bbg!BM$5:BN$241,2), -1)</f>
        <v>-1</v>
      </c>
      <c r="BO245">
        <f>IFERROR(VLOOKUP($A245, CDS3Y_bbg!BN$5:BO$241,2), -1)</f>
        <v>43426</v>
      </c>
      <c r="BP245">
        <f>IFERROR(VLOOKUP($A245, CDS3Y_bbg!BO$5:BP$241,2), -1)</f>
        <v>-1</v>
      </c>
      <c r="BQ245">
        <f>IFERROR(VLOOKUP($A245, CDS3Y_bbg!BP$5:BQ$241,2), -1)</f>
        <v>-1</v>
      </c>
      <c r="BR245">
        <f>IFERROR(VLOOKUP($A245, CDS3Y_bbg!BQ$5:BR$241,2), -1)</f>
        <v>-1</v>
      </c>
      <c r="BS245">
        <f>IFERROR(VLOOKUP($A245, CDS3Y_bbg!BR$5:BS$241,2), -1)</f>
        <v>43426</v>
      </c>
      <c r="BT245">
        <f>IFERROR(VLOOKUP($A245, CDS3Y_bbg!BS$5:BT$241,2), -1)</f>
        <v>-1</v>
      </c>
      <c r="BU245">
        <f>IFERROR(VLOOKUP($A245, CDS3Y_bbg!BT$5:BU$241,2), -1)</f>
        <v>-1</v>
      </c>
      <c r="BV245">
        <f>IFERROR(VLOOKUP($A245, CDS3Y_bbg!BU$5:BV$241,2), -1)</f>
        <v>-1</v>
      </c>
      <c r="BW245">
        <f>IFERROR(VLOOKUP($A245, CDS3Y_bbg!BV$5:BW$241,2), -1)</f>
        <v>41915</v>
      </c>
      <c r="BX245">
        <f>IFERROR(VLOOKUP($A245, CDS3Y_bbg!BW$5:BX$241,2), -1)</f>
        <v>-1</v>
      </c>
      <c r="BY245">
        <f>IFERROR(VLOOKUP($A245, CDS3Y_bbg!BX$5:BY$241,2), -1)</f>
        <v>-1</v>
      </c>
      <c r="BZ245">
        <f>IFERROR(VLOOKUP($A245, CDS3Y_bbg!BY$5:BZ$241,2), -1)</f>
        <v>-1</v>
      </c>
      <c r="CA245">
        <f>IFERROR(VLOOKUP($A245, CDS3Y_bbg!BZ$5:CA$241,2), -1)</f>
        <v>41911</v>
      </c>
      <c r="CB245">
        <f>IFERROR(VLOOKUP($A245, CDS3Y_bbg!CA$5:CB$241,2), -1)</f>
        <v>-1</v>
      </c>
      <c r="CC245">
        <f>IFERROR(VLOOKUP($A245, CDS3Y_bbg!CB$5:CC$241,2), -1)</f>
        <v>41912</v>
      </c>
      <c r="CD245">
        <f>IFERROR(VLOOKUP($A245, CDS3Y_bbg!CC$5:CD$241,2), -1)</f>
        <v>-1</v>
      </c>
      <c r="CE245">
        <f>IFERROR(VLOOKUP($A245, CDS3Y_bbg!CD$5:CE$241,2), -1)</f>
        <v>43332</v>
      </c>
      <c r="CF245">
        <f>IFERROR(VLOOKUP($A245, CDS3Y_bbg!CE$5:CF$241,2), -1)</f>
        <v>-1</v>
      </c>
      <c r="CG245">
        <f>IFERROR(VLOOKUP($A245, CDS3Y_bbg!CF$5:CG$241,2), -1)</f>
        <v>41893</v>
      </c>
      <c r="CH245">
        <f>IFERROR(VLOOKUP($A245, CDS3Y_bbg!CG$5:CH$241,2), -1)</f>
        <v>-1</v>
      </c>
      <c r="CI245">
        <f>IFERROR(VLOOKUP($A245, CDS3Y_bbg!CH$5:CI$241,2), -1)</f>
        <v>-1</v>
      </c>
      <c r="CJ245">
        <f>IFERROR(VLOOKUP($A245, CDS3Y_bbg!CI$5:CJ$241,2), -1)</f>
        <v>-1</v>
      </c>
      <c r="CK245">
        <f>IFERROR(VLOOKUP($A245, CDS3Y_bbg!CJ$5:CK$241,2), -1)</f>
        <v>41844</v>
      </c>
      <c r="CL245">
        <f>IFERROR(VLOOKUP($A245, CDS3Y_bbg!CK$5:CL$241,2), -1)</f>
        <v>-1</v>
      </c>
      <c r="CM245">
        <f>IFERROR(VLOOKUP($A245, CDS3Y_bbg!CL$5:CM$241,2), -1)</f>
        <v>-1</v>
      </c>
      <c r="CN245">
        <f>IFERROR(VLOOKUP($A245, CDS3Y_bbg!CM$5:CN$241,2), -1)</f>
        <v>-1</v>
      </c>
    </row>
    <row r="246" spans="1:92" x14ac:dyDescent="0.25">
      <c r="A246" s="1">
        <v>43980</v>
      </c>
      <c r="B246">
        <f>IFERROR(VLOOKUP($A246, CDS3Y_bbg!A$5:B$241,2), -1)</f>
        <v>219.25800000000001</v>
      </c>
      <c r="C246">
        <f>IFERROR(VLOOKUP($A246, CDS3Y_bbg!B$5:C$241,2), -1)</f>
        <v>41831</v>
      </c>
      <c r="D246">
        <f>IFERROR(VLOOKUP($A246, CDS3Y_bbg!C$5:D$241,2), -1)</f>
        <v>-1</v>
      </c>
      <c r="E246">
        <f>IFERROR(VLOOKUP($A246, CDS3Y_bbg!D$5:E$241,2), -1)</f>
        <v>44895</v>
      </c>
      <c r="F246">
        <f>IFERROR(VLOOKUP($A246, CDS3Y_bbg!E$5:F$241,2), -1)</f>
        <v>55.682000000000002</v>
      </c>
      <c r="G246">
        <f>IFERROR(VLOOKUP($A246, CDS3Y_bbg!F$5:G$241,2), -1)</f>
        <v>40360</v>
      </c>
      <c r="H246">
        <f>IFERROR(VLOOKUP($A246, CDS3Y_bbg!G$5:H$241,2), -1)</f>
        <v>-1</v>
      </c>
      <c r="I246">
        <f>IFERROR(VLOOKUP($A246, CDS3Y_bbg!H$5:I$241,2), -1)</f>
        <v>44834</v>
      </c>
      <c r="J246">
        <f>IFERROR(VLOOKUP($A246, CDS3Y_bbg!I$5:J$241,2), -1)</f>
        <v>117.432</v>
      </c>
      <c r="K246">
        <f>IFERROR(VLOOKUP($A246, CDS3Y_bbg!J$5:K$241,2), -1)</f>
        <v>41819</v>
      </c>
      <c r="L246">
        <f>IFERROR(VLOOKUP($A246, CDS3Y_bbg!K$5:L$241,2), -1)</f>
        <v>-1</v>
      </c>
      <c r="M246">
        <f>IFERROR(VLOOKUP($A246, CDS3Y_bbg!L$5:M$241,2), -1)</f>
        <v>40469</v>
      </c>
      <c r="N246">
        <f>IFERROR(VLOOKUP($A246, CDS3Y_bbg!M$5:N$241,2), -1)</f>
        <v>-1</v>
      </c>
      <c r="O246">
        <f>IFERROR(VLOOKUP($A246, CDS3Y_bbg!N$5:O$241,2), -1)</f>
        <v>40289</v>
      </c>
      <c r="P246">
        <f>IFERROR(VLOOKUP($A246, CDS3Y_bbg!O$5:P$241,2), -1)</f>
        <v>-1</v>
      </c>
      <c r="Q246">
        <f>IFERROR(VLOOKUP($A246, CDS3Y_bbg!P$5:Q$241,2), -1)</f>
        <v>44377</v>
      </c>
      <c r="R246">
        <f>IFERROR(VLOOKUP($A246, CDS3Y_bbg!Q$5:R$241,2), -1)</f>
        <v>123.999</v>
      </c>
      <c r="S246">
        <f>IFERROR(VLOOKUP($A246, CDS3Y_bbg!R$5:S$241,2), -1)</f>
        <v>43337</v>
      </c>
      <c r="T246">
        <f>IFERROR(VLOOKUP($A246, CDS3Y_bbg!S$5:T$241,2), -1)</f>
        <v>-1</v>
      </c>
      <c r="U246">
        <f>IFERROR(VLOOKUP($A246, CDS3Y_bbg!T$5:U$241,2), -1)</f>
        <v>42062</v>
      </c>
      <c r="V246">
        <f>IFERROR(VLOOKUP($A246, CDS3Y_bbg!U$5:V$241,2), -1)</f>
        <v>-1</v>
      </c>
      <c r="W246">
        <f>IFERROR(VLOOKUP($A246, CDS3Y_bbg!V$5:W$241,2), -1)</f>
        <v>42283</v>
      </c>
      <c r="X246">
        <f>IFERROR(VLOOKUP($A246, CDS3Y_bbg!W$5:X$241,2), -1)</f>
        <v>-1</v>
      </c>
      <c r="Y246">
        <f>IFERROR(VLOOKUP($A246, CDS3Y_bbg!X$5:Y$241,2), -1)</f>
        <v>44468</v>
      </c>
      <c r="Z246">
        <f>IFERROR(VLOOKUP($A246, CDS3Y_bbg!Y$5:Z$241,2), -1)</f>
        <v>230.084</v>
      </c>
      <c r="AA246">
        <f>IFERROR(VLOOKUP($A246, CDS3Y_bbg!Z$5:AA$241,2), -1)</f>
        <v>40481</v>
      </c>
      <c r="AB246">
        <f>IFERROR(VLOOKUP($A246, CDS3Y_bbg!AA$5:AB$241,2), -1)</f>
        <v>-1</v>
      </c>
      <c r="AC246">
        <f>IFERROR(VLOOKUP($A246, CDS3Y_bbg!AB$5:AC$241,2), -1)</f>
        <v>42676</v>
      </c>
      <c r="AD246">
        <f>IFERROR(VLOOKUP($A246, CDS3Y_bbg!AC$5:AD$241,2), -1)</f>
        <v>-1</v>
      </c>
      <c r="AE246">
        <f>IFERROR(VLOOKUP($A246, CDS3Y_bbg!AD$5:AE$241,2), -1)</f>
        <v>41149</v>
      </c>
      <c r="AF246">
        <f>IFERROR(VLOOKUP($A246, CDS3Y_bbg!AE$5:AF$241,2), -1)</f>
        <v>-1</v>
      </c>
      <c r="AG246">
        <f>IFERROR(VLOOKUP($A246, CDS3Y_bbg!AF$5:AG$241,2), -1)</f>
        <v>42004</v>
      </c>
      <c r="AH246">
        <f>IFERROR(VLOOKUP($A246, CDS3Y_bbg!AG$5:AH$241,2), -1)</f>
        <v>10.653</v>
      </c>
      <c r="AI246">
        <f>IFERROR(VLOOKUP($A246, CDS3Y_bbg!AH$5:AI$241,2), -1)</f>
        <v>-1</v>
      </c>
      <c r="AJ246">
        <f>IFERROR(VLOOKUP($A246, CDS3Y_bbg!AI$5:AJ$241,2), -1)</f>
        <v>-1</v>
      </c>
      <c r="AK246">
        <f>IFERROR(VLOOKUP($A246, CDS3Y_bbg!AJ$5:AK$241,2), -1)</f>
        <v>-1</v>
      </c>
      <c r="AL246">
        <f>IFERROR(VLOOKUP($A246, CDS3Y_bbg!AK$5:AL$241,2), -1)</f>
        <v>-1</v>
      </c>
      <c r="AM246">
        <f>IFERROR(VLOOKUP($A246, CDS3Y_bbg!AL$5:AM$241,2), -1)</f>
        <v>-1</v>
      </c>
      <c r="AN246">
        <f>IFERROR(VLOOKUP($A246, CDS3Y_bbg!AM$5:AN$241,2), -1)</f>
        <v>-1</v>
      </c>
      <c r="AO246">
        <f>IFERROR(VLOOKUP($A246, CDS3Y_bbg!AN$5:AO$241,2), -1)</f>
        <v>43424</v>
      </c>
      <c r="AP246">
        <f>IFERROR(VLOOKUP($A246, CDS3Y_bbg!AO$5:AP$241,2), -1)</f>
        <v>-1</v>
      </c>
      <c r="AQ246">
        <f>IFERROR(VLOOKUP($A246, CDS3Y_bbg!AP$5:AQ$241,2), -1)</f>
        <v>44625</v>
      </c>
      <c r="AR246">
        <f>IFERROR(VLOOKUP($A246, CDS3Y_bbg!AQ$5:AR$241,2), -1)</f>
        <v>19.414999999999999</v>
      </c>
      <c r="AS246">
        <f>IFERROR(VLOOKUP($A246, CDS3Y_bbg!AR$5:AS$241,2), -1)</f>
        <v>44626</v>
      </c>
      <c r="AT246">
        <f>IFERROR(VLOOKUP($A246, CDS3Y_bbg!AS$5:AT$241,2), -1)</f>
        <v>12.61</v>
      </c>
      <c r="AU246">
        <f>IFERROR(VLOOKUP($A246, CDS3Y_bbg!AT$5:AU$241,2), -1)</f>
        <v>-1</v>
      </c>
      <c r="AV246">
        <f>IFERROR(VLOOKUP($A246, CDS3Y_bbg!AU$5:AV$241,2), -1)</f>
        <v>-1</v>
      </c>
      <c r="AW246">
        <f>IFERROR(VLOOKUP($A246, CDS3Y_bbg!AV$5:AW$241,2), -1)</f>
        <v>41863</v>
      </c>
      <c r="AX246">
        <f>IFERROR(VLOOKUP($A246, CDS3Y_bbg!AW$5:AX$241,2), -1)</f>
        <v>-1</v>
      </c>
      <c r="AY246">
        <f>IFERROR(VLOOKUP($A246, CDS3Y_bbg!AX$5:AY$241,2), -1)</f>
        <v>43402</v>
      </c>
      <c r="AZ246">
        <f>IFERROR(VLOOKUP($A246, CDS3Y_bbg!AY$5:AZ$241,2), -1)</f>
        <v>-1</v>
      </c>
      <c r="BA246">
        <f>IFERROR(VLOOKUP($A246, CDS3Y_bbg!AZ$5:BA$241,2), -1)</f>
        <v>-1</v>
      </c>
      <c r="BB246">
        <f>IFERROR(VLOOKUP($A246, CDS3Y_bbg!BA$5:BB$241,2), -1)</f>
        <v>-1</v>
      </c>
      <c r="BC246">
        <f>IFERROR(VLOOKUP($A246, CDS3Y_bbg!BB$5:BC$241,2), -1)</f>
        <v>41722</v>
      </c>
      <c r="BD246">
        <f>IFERROR(VLOOKUP($A246, CDS3Y_bbg!BC$5:BD$241,2), -1)</f>
        <v>-1</v>
      </c>
      <c r="BE246">
        <f>IFERROR(VLOOKUP($A246, CDS3Y_bbg!BD$5:BE$241,2), -1)</f>
        <v>-1</v>
      </c>
      <c r="BF246">
        <f>IFERROR(VLOOKUP($A246, CDS3Y_bbg!BE$5:BF$241,2), -1)</f>
        <v>-1</v>
      </c>
      <c r="BG246">
        <f>IFERROR(VLOOKUP($A246, CDS3Y_bbg!BF$5:BG$241,2), -1)</f>
        <v>-1</v>
      </c>
      <c r="BH246">
        <f>IFERROR(VLOOKUP($A246, CDS3Y_bbg!BG$5:BH$241,2), -1)</f>
        <v>-1</v>
      </c>
      <c r="BI246">
        <f>IFERROR(VLOOKUP($A246, CDS3Y_bbg!BH$5:BI$241,2), -1)</f>
        <v>43424</v>
      </c>
      <c r="BJ246">
        <f>IFERROR(VLOOKUP($A246, CDS3Y_bbg!BI$5:BJ$241,2), -1)</f>
        <v>-1</v>
      </c>
      <c r="BK246">
        <f>IFERROR(VLOOKUP($A246, CDS3Y_bbg!BJ$5:BK$241,2), -1)</f>
        <v>-1</v>
      </c>
      <c r="BL246">
        <f>IFERROR(VLOOKUP($A246, CDS3Y_bbg!BK$5:BL$241,2), -1)</f>
        <v>-1</v>
      </c>
      <c r="BM246">
        <f>IFERROR(VLOOKUP($A246, CDS3Y_bbg!BL$5:BM$241,2), -1)</f>
        <v>43424</v>
      </c>
      <c r="BN246">
        <f>IFERROR(VLOOKUP($A246, CDS3Y_bbg!BM$5:BN$241,2), -1)</f>
        <v>-1</v>
      </c>
      <c r="BO246">
        <f>IFERROR(VLOOKUP($A246, CDS3Y_bbg!BN$5:BO$241,2), -1)</f>
        <v>43426</v>
      </c>
      <c r="BP246">
        <f>IFERROR(VLOOKUP($A246, CDS3Y_bbg!BO$5:BP$241,2), -1)</f>
        <v>-1</v>
      </c>
      <c r="BQ246">
        <f>IFERROR(VLOOKUP($A246, CDS3Y_bbg!BP$5:BQ$241,2), -1)</f>
        <v>-1</v>
      </c>
      <c r="BR246">
        <f>IFERROR(VLOOKUP($A246, CDS3Y_bbg!BQ$5:BR$241,2), -1)</f>
        <v>-1</v>
      </c>
      <c r="BS246">
        <f>IFERROR(VLOOKUP($A246, CDS3Y_bbg!BR$5:BS$241,2), -1)</f>
        <v>43426</v>
      </c>
      <c r="BT246">
        <f>IFERROR(VLOOKUP($A246, CDS3Y_bbg!BS$5:BT$241,2), -1)</f>
        <v>-1</v>
      </c>
      <c r="BU246">
        <f>IFERROR(VLOOKUP($A246, CDS3Y_bbg!BT$5:BU$241,2), -1)</f>
        <v>-1</v>
      </c>
      <c r="BV246">
        <f>IFERROR(VLOOKUP($A246, CDS3Y_bbg!BU$5:BV$241,2), -1)</f>
        <v>-1</v>
      </c>
      <c r="BW246">
        <f>IFERROR(VLOOKUP($A246, CDS3Y_bbg!BV$5:BW$241,2), -1)</f>
        <v>41915</v>
      </c>
      <c r="BX246">
        <f>IFERROR(VLOOKUP($A246, CDS3Y_bbg!BW$5:BX$241,2), -1)</f>
        <v>-1</v>
      </c>
      <c r="BY246">
        <f>IFERROR(VLOOKUP($A246, CDS3Y_bbg!BX$5:BY$241,2), -1)</f>
        <v>-1</v>
      </c>
      <c r="BZ246">
        <f>IFERROR(VLOOKUP($A246, CDS3Y_bbg!BY$5:BZ$241,2), -1)</f>
        <v>-1</v>
      </c>
      <c r="CA246">
        <f>IFERROR(VLOOKUP($A246, CDS3Y_bbg!BZ$5:CA$241,2), -1)</f>
        <v>41911</v>
      </c>
      <c r="CB246">
        <f>IFERROR(VLOOKUP($A246, CDS3Y_bbg!CA$5:CB$241,2), -1)</f>
        <v>-1</v>
      </c>
      <c r="CC246">
        <f>IFERROR(VLOOKUP($A246, CDS3Y_bbg!CB$5:CC$241,2), -1)</f>
        <v>41912</v>
      </c>
      <c r="CD246">
        <f>IFERROR(VLOOKUP($A246, CDS3Y_bbg!CC$5:CD$241,2), -1)</f>
        <v>-1</v>
      </c>
      <c r="CE246">
        <f>IFERROR(VLOOKUP($A246, CDS3Y_bbg!CD$5:CE$241,2), -1)</f>
        <v>43332</v>
      </c>
      <c r="CF246">
        <f>IFERROR(VLOOKUP($A246, CDS3Y_bbg!CE$5:CF$241,2), -1)</f>
        <v>-1</v>
      </c>
      <c r="CG246">
        <f>IFERROR(VLOOKUP($A246, CDS3Y_bbg!CF$5:CG$241,2), -1)</f>
        <v>41893</v>
      </c>
      <c r="CH246">
        <f>IFERROR(VLOOKUP($A246, CDS3Y_bbg!CG$5:CH$241,2), -1)</f>
        <v>-1</v>
      </c>
      <c r="CI246">
        <f>IFERROR(VLOOKUP($A246, CDS3Y_bbg!CH$5:CI$241,2), -1)</f>
        <v>-1</v>
      </c>
      <c r="CJ246">
        <f>IFERROR(VLOOKUP($A246, CDS3Y_bbg!CI$5:CJ$241,2), -1)</f>
        <v>-1</v>
      </c>
      <c r="CK246">
        <f>IFERROR(VLOOKUP($A246, CDS3Y_bbg!CJ$5:CK$241,2), -1)</f>
        <v>41844</v>
      </c>
      <c r="CL246">
        <f>IFERROR(VLOOKUP($A246, CDS3Y_bbg!CK$5:CL$241,2), -1)</f>
        <v>-1</v>
      </c>
      <c r="CM246">
        <f>IFERROR(VLOOKUP($A246, CDS3Y_bbg!CL$5:CM$241,2), -1)</f>
        <v>-1</v>
      </c>
      <c r="CN246">
        <f>IFERROR(VLOOKUP($A246, CDS3Y_bbg!CM$5:CN$241,2), -1)</f>
        <v>-1</v>
      </c>
    </row>
    <row r="247" spans="1:92" x14ac:dyDescent="0.25">
      <c r="A247" s="1">
        <v>44012</v>
      </c>
      <c r="B247">
        <f>IFERROR(VLOOKUP($A247, CDS3Y_bbg!A$5:B$241,2), -1)</f>
        <v>196.48400000000001</v>
      </c>
      <c r="C247">
        <f>IFERROR(VLOOKUP($A247, CDS3Y_bbg!B$5:C$241,2), -1)</f>
        <v>41831</v>
      </c>
      <c r="D247">
        <f>IFERROR(VLOOKUP($A247, CDS3Y_bbg!C$5:D$241,2), -1)</f>
        <v>-1</v>
      </c>
      <c r="E247">
        <f>IFERROR(VLOOKUP($A247, CDS3Y_bbg!D$5:E$241,2), -1)</f>
        <v>44895</v>
      </c>
      <c r="F247">
        <f>IFERROR(VLOOKUP($A247, CDS3Y_bbg!E$5:F$241,2), -1)</f>
        <v>51.000999999999998</v>
      </c>
      <c r="G247">
        <f>IFERROR(VLOOKUP($A247, CDS3Y_bbg!F$5:G$241,2), -1)</f>
        <v>40360</v>
      </c>
      <c r="H247">
        <f>IFERROR(VLOOKUP($A247, CDS3Y_bbg!G$5:H$241,2), -1)</f>
        <v>-1</v>
      </c>
      <c r="I247">
        <f>IFERROR(VLOOKUP($A247, CDS3Y_bbg!H$5:I$241,2), -1)</f>
        <v>44834</v>
      </c>
      <c r="J247">
        <f>IFERROR(VLOOKUP($A247, CDS3Y_bbg!I$5:J$241,2), -1)</f>
        <v>107.40600000000001</v>
      </c>
      <c r="K247">
        <f>IFERROR(VLOOKUP($A247, CDS3Y_bbg!J$5:K$241,2), -1)</f>
        <v>41819</v>
      </c>
      <c r="L247">
        <f>IFERROR(VLOOKUP($A247, CDS3Y_bbg!K$5:L$241,2), -1)</f>
        <v>-1</v>
      </c>
      <c r="M247">
        <f>IFERROR(VLOOKUP($A247, CDS3Y_bbg!L$5:M$241,2), -1)</f>
        <v>40469</v>
      </c>
      <c r="N247">
        <f>IFERROR(VLOOKUP($A247, CDS3Y_bbg!M$5:N$241,2), -1)</f>
        <v>-1</v>
      </c>
      <c r="O247">
        <f>IFERROR(VLOOKUP($A247, CDS3Y_bbg!N$5:O$241,2), -1)</f>
        <v>40289</v>
      </c>
      <c r="P247">
        <f>IFERROR(VLOOKUP($A247, CDS3Y_bbg!O$5:P$241,2), -1)</f>
        <v>-1</v>
      </c>
      <c r="Q247">
        <f>IFERROR(VLOOKUP($A247, CDS3Y_bbg!P$5:Q$241,2), -1)</f>
        <v>44377</v>
      </c>
      <c r="R247">
        <f>IFERROR(VLOOKUP($A247, CDS3Y_bbg!Q$5:R$241,2), -1)</f>
        <v>106.925</v>
      </c>
      <c r="S247">
        <f>IFERROR(VLOOKUP($A247, CDS3Y_bbg!R$5:S$241,2), -1)</f>
        <v>43337</v>
      </c>
      <c r="T247">
        <f>IFERROR(VLOOKUP($A247, CDS3Y_bbg!S$5:T$241,2), -1)</f>
        <v>-1</v>
      </c>
      <c r="U247">
        <f>IFERROR(VLOOKUP($A247, CDS3Y_bbg!T$5:U$241,2), -1)</f>
        <v>42062</v>
      </c>
      <c r="V247">
        <f>IFERROR(VLOOKUP($A247, CDS3Y_bbg!U$5:V$241,2), -1)</f>
        <v>-1</v>
      </c>
      <c r="W247">
        <f>IFERROR(VLOOKUP($A247, CDS3Y_bbg!V$5:W$241,2), -1)</f>
        <v>42283</v>
      </c>
      <c r="X247">
        <f>IFERROR(VLOOKUP($A247, CDS3Y_bbg!W$5:X$241,2), -1)</f>
        <v>-1</v>
      </c>
      <c r="Y247">
        <f>IFERROR(VLOOKUP($A247, CDS3Y_bbg!X$5:Y$241,2), -1)</f>
        <v>44468</v>
      </c>
      <c r="Z247">
        <f>IFERROR(VLOOKUP($A247, CDS3Y_bbg!Y$5:Z$241,2), -1)</f>
        <v>230.084</v>
      </c>
      <c r="AA247">
        <f>IFERROR(VLOOKUP($A247, CDS3Y_bbg!Z$5:AA$241,2), -1)</f>
        <v>40481</v>
      </c>
      <c r="AB247">
        <f>IFERROR(VLOOKUP($A247, CDS3Y_bbg!AA$5:AB$241,2), -1)</f>
        <v>-1</v>
      </c>
      <c r="AC247">
        <f>IFERROR(VLOOKUP($A247, CDS3Y_bbg!AB$5:AC$241,2), -1)</f>
        <v>42676</v>
      </c>
      <c r="AD247">
        <f>IFERROR(VLOOKUP($A247, CDS3Y_bbg!AC$5:AD$241,2), -1)</f>
        <v>-1</v>
      </c>
      <c r="AE247">
        <f>IFERROR(VLOOKUP($A247, CDS3Y_bbg!AD$5:AE$241,2), -1)</f>
        <v>41149</v>
      </c>
      <c r="AF247">
        <f>IFERROR(VLOOKUP($A247, CDS3Y_bbg!AE$5:AF$241,2), -1)</f>
        <v>-1</v>
      </c>
      <c r="AG247">
        <f>IFERROR(VLOOKUP($A247, CDS3Y_bbg!AF$5:AG$241,2), -1)</f>
        <v>42004</v>
      </c>
      <c r="AH247">
        <f>IFERROR(VLOOKUP($A247, CDS3Y_bbg!AG$5:AH$241,2), -1)</f>
        <v>10.653</v>
      </c>
      <c r="AI247">
        <f>IFERROR(VLOOKUP($A247, CDS3Y_bbg!AH$5:AI$241,2), -1)</f>
        <v>-1</v>
      </c>
      <c r="AJ247">
        <f>IFERROR(VLOOKUP($A247, CDS3Y_bbg!AI$5:AJ$241,2), -1)</f>
        <v>-1</v>
      </c>
      <c r="AK247">
        <f>IFERROR(VLOOKUP($A247, CDS3Y_bbg!AJ$5:AK$241,2), -1)</f>
        <v>-1</v>
      </c>
      <c r="AL247">
        <f>IFERROR(VLOOKUP($A247, CDS3Y_bbg!AK$5:AL$241,2), -1)</f>
        <v>-1</v>
      </c>
      <c r="AM247">
        <f>IFERROR(VLOOKUP($A247, CDS3Y_bbg!AL$5:AM$241,2), -1)</f>
        <v>-1</v>
      </c>
      <c r="AN247">
        <f>IFERROR(VLOOKUP($A247, CDS3Y_bbg!AM$5:AN$241,2), -1)</f>
        <v>-1</v>
      </c>
      <c r="AO247">
        <f>IFERROR(VLOOKUP($A247, CDS3Y_bbg!AN$5:AO$241,2), -1)</f>
        <v>43424</v>
      </c>
      <c r="AP247">
        <f>IFERROR(VLOOKUP($A247, CDS3Y_bbg!AO$5:AP$241,2), -1)</f>
        <v>-1</v>
      </c>
      <c r="AQ247">
        <f>IFERROR(VLOOKUP($A247, CDS3Y_bbg!AP$5:AQ$241,2), -1)</f>
        <v>44625</v>
      </c>
      <c r="AR247">
        <f>IFERROR(VLOOKUP($A247, CDS3Y_bbg!AQ$5:AR$241,2), -1)</f>
        <v>14.223000000000001</v>
      </c>
      <c r="AS247">
        <f>IFERROR(VLOOKUP($A247, CDS3Y_bbg!AR$5:AS$241,2), -1)</f>
        <v>44626</v>
      </c>
      <c r="AT247">
        <f>IFERROR(VLOOKUP($A247, CDS3Y_bbg!AS$5:AT$241,2), -1)</f>
        <v>10.247</v>
      </c>
      <c r="AU247">
        <f>IFERROR(VLOOKUP($A247, CDS3Y_bbg!AT$5:AU$241,2), -1)</f>
        <v>-1</v>
      </c>
      <c r="AV247">
        <f>IFERROR(VLOOKUP($A247, CDS3Y_bbg!AU$5:AV$241,2), -1)</f>
        <v>-1</v>
      </c>
      <c r="AW247">
        <f>IFERROR(VLOOKUP($A247, CDS3Y_bbg!AV$5:AW$241,2), -1)</f>
        <v>41863</v>
      </c>
      <c r="AX247">
        <f>IFERROR(VLOOKUP($A247, CDS3Y_bbg!AW$5:AX$241,2), -1)</f>
        <v>-1</v>
      </c>
      <c r="AY247">
        <f>IFERROR(VLOOKUP($A247, CDS3Y_bbg!AX$5:AY$241,2), -1)</f>
        <v>43402</v>
      </c>
      <c r="AZ247">
        <f>IFERROR(VLOOKUP($A247, CDS3Y_bbg!AY$5:AZ$241,2), -1)</f>
        <v>-1</v>
      </c>
      <c r="BA247">
        <f>IFERROR(VLOOKUP($A247, CDS3Y_bbg!AZ$5:BA$241,2), -1)</f>
        <v>-1</v>
      </c>
      <c r="BB247">
        <f>IFERROR(VLOOKUP($A247, CDS3Y_bbg!BA$5:BB$241,2), -1)</f>
        <v>-1</v>
      </c>
      <c r="BC247">
        <f>IFERROR(VLOOKUP($A247, CDS3Y_bbg!BB$5:BC$241,2), -1)</f>
        <v>41722</v>
      </c>
      <c r="BD247">
        <f>IFERROR(VLOOKUP($A247, CDS3Y_bbg!BC$5:BD$241,2), -1)</f>
        <v>-1</v>
      </c>
      <c r="BE247">
        <f>IFERROR(VLOOKUP($A247, CDS3Y_bbg!BD$5:BE$241,2), -1)</f>
        <v>-1</v>
      </c>
      <c r="BF247">
        <f>IFERROR(VLOOKUP($A247, CDS3Y_bbg!BE$5:BF$241,2), -1)</f>
        <v>-1</v>
      </c>
      <c r="BG247">
        <f>IFERROR(VLOOKUP($A247, CDS3Y_bbg!BF$5:BG$241,2), -1)</f>
        <v>-1</v>
      </c>
      <c r="BH247">
        <f>IFERROR(VLOOKUP($A247, CDS3Y_bbg!BG$5:BH$241,2), -1)</f>
        <v>-1</v>
      </c>
      <c r="BI247">
        <f>IFERROR(VLOOKUP($A247, CDS3Y_bbg!BH$5:BI$241,2), -1)</f>
        <v>43424</v>
      </c>
      <c r="BJ247">
        <f>IFERROR(VLOOKUP($A247, CDS3Y_bbg!BI$5:BJ$241,2), -1)</f>
        <v>-1</v>
      </c>
      <c r="BK247">
        <f>IFERROR(VLOOKUP($A247, CDS3Y_bbg!BJ$5:BK$241,2), -1)</f>
        <v>-1</v>
      </c>
      <c r="BL247">
        <f>IFERROR(VLOOKUP($A247, CDS3Y_bbg!BK$5:BL$241,2), -1)</f>
        <v>-1</v>
      </c>
      <c r="BM247">
        <f>IFERROR(VLOOKUP($A247, CDS3Y_bbg!BL$5:BM$241,2), -1)</f>
        <v>43424</v>
      </c>
      <c r="BN247">
        <f>IFERROR(VLOOKUP($A247, CDS3Y_bbg!BM$5:BN$241,2), -1)</f>
        <v>-1</v>
      </c>
      <c r="BO247">
        <f>IFERROR(VLOOKUP($A247, CDS3Y_bbg!BN$5:BO$241,2), -1)</f>
        <v>43426</v>
      </c>
      <c r="BP247">
        <f>IFERROR(VLOOKUP($A247, CDS3Y_bbg!BO$5:BP$241,2), -1)</f>
        <v>-1</v>
      </c>
      <c r="BQ247">
        <f>IFERROR(VLOOKUP($A247, CDS3Y_bbg!BP$5:BQ$241,2), -1)</f>
        <v>-1</v>
      </c>
      <c r="BR247">
        <f>IFERROR(VLOOKUP($A247, CDS3Y_bbg!BQ$5:BR$241,2), -1)</f>
        <v>-1</v>
      </c>
      <c r="BS247">
        <f>IFERROR(VLOOKUP($A247, CDS3Y_bbg!BR$5:BS$241,2), -1)</f>
        <v>43426</v>
      </c>
      <c r="BT247">
        <f>IFERROR(VLOOKUP($A247, CDS3Y_bbg!BS$5:BT$241,2), -1)</f>
        <v>-1</v>
      </c>
      <c r="BU247">
        <f>IFERROR(VLOOKUP($A247, CDS3Y_bbg!BT$5:BU$241,2), -1)</f>
        <v>-1</v>
      </c>
      <c r="BV247">
        <f>IFERROR(VLOOKUP($A247, CDS3Y_bbg!BU$5:BV$241,2), -1)</f>
        <v>-1</v>
      </c>
      <c r="BW247">
        <f>IFERROR(VLOOKUP($A247, CDS3Y_bbg!BV$5:BW$241,2), -1)</f>
        <v>41915</v>
      </c>
      <c r="BX247">
        <f>IFERROR(VLOOKUP($A247, CDS3Y_bbg!BW$5:BX$241,2), -1)</f>
        <v>-1</v>
      </c>
      <c r="BY247">
        <f>IFERROR(VLOOKUP($A247, CDS3Y_bbg!BX$5:BY$241,2), -1)</f>
        <v>-1</v>
      </c>
      <c r="BZ247">
        <f>IFERROR(VLOOKUP($A247, CDS3Y_bbg!BY$5:BZ$241,2), -1)</f>
        <v>-1</v>
      </c>
      <c r="CA247">
        <f>IFERROR(VLOOKUP($A247, CDS3Y_bbg!BZ$5:CA$241,2), -1)</f>
        <v>41911</v>
      </c>
      <c r="CB247">
        <f>IFERROR(VLOOKUP($A247, CDS3Y_bbg!CA$5:CB$241,2), -1)</f>
        <v>-1</v>
      </c>
      <c r="CC247">
        <f>IFERROR(VLOOKUP($A247, CDS3Y_bbg!CB$5:CC$241,2), -1)</f>
        <v>41912</v>
      </c>
      <c r="CD247">
        <f>IFERROR(VLOOKUP($A247, CDS3Y_bbg!CC$5:CD$241,2), -1)</f>
        <v>-1</v>
      </c>
      <c r="CE247">
        <f>IFERROR(VLOOKUP($A247, CDS3Y_bbg!CD$5:CE$241,2), -1)</f>
        <v>43332</v>
      </c>
      <c r="CF247">
        <f>IFERROR(VLOOKUP($A247, CDS3Y_bbg!CE$5:CF$241,2), -1)</f>
        <v>-1</v>
      </c>
      <c r="CG247">
        <f>IFERROR(VLOOKUP($A247, CDS3Y_bbg!CF$5:CG$241,2), -1)</f>
        <v>41893</v>
      </c>
      <c r="CH247">
        <f>IFERROR(VLOOKUP($A247, CDS3Y_bbg!CG$5:CH$241,2), -1)</f>
        <v>-1</v>
      </c>
      <c r="CI247">
        <f>IFERROR(VLOOKUP($A247, CDS3Y_bbg!CH$5:CI$241,2), -1)</f>
        <v>-1</v>
      </c>
      <c r="CJ247">
        <f>IFERROR(VLOOKUP($A247, CDS3Y_bbg!CI$5:CJ$241,2), -1)</f>
        <v>-1</v>
      </c>
      <c r="CK247">
        <f>IFERROR(VLOOKUP($A247, CDS3Y_bbg!CJ$5:CK$241,2), -1)</f>
        <v>41844</v>
      </c>
      <c r="CL247">
        <f>IFERROR(VLOOKUP($A247, CDS3Y_bbg!CK$5:CL$241,2), -1)</f>
        <v>-1</v>
      </c>
      <c r="CM247">
        <f>IFERROR(VLOOKUP($A247, CDS3Y_bbg!CL$5:CM$241,2), -1)</f>
        <v>-1</v>
      </c>
      <c r="CN247">
        <f>IFERROR(VLOOKUP($A247, CDS3Y_bbg!CM$5:CN$241,2), -1)</f>
        <v>-1</v>
      </c>
    </row>
    <row r="248" spans="1:92" x14ac:dyDescent="0.25">
      <c r="A248" s="1">
        <v>44043</v>
      </c>
      <c r="B248">
        <f>IFERROR(VLOOKUP($A248, CDS3Y_bbg!A$5:B$241,2), -1)</f>
        <v>158.24</v>
      </c>
      <c r="C248">
        <f>IFERROR(VLOOKUP($A248, CDS3Y_bbg!B$5:C$241,2), -1)</f>
        <v>41831</v>
      </c>
      <c r="D248">
        <f>IFERROR(VLOOKUP($A248, CDS3Y_bbg!C$5:D$241,2), -1)</f>
        <v>-1</v>
      </c>
      <c r="E248">
        <f>IFERROR(VLOOKUP($A248, CDS3Y_bbg!D$5:E$241,2), -1)</f>
        <v>44895</v>
      </c>
      <c r="F248">
        <f>IFERROR(VLOOKUP($A248, CDS3Y_bbg!E$5:F$241,2), -1)</f>
        <v>36.481999999999999</v>
      </c>
      <c r="G248">
        <f>IFERROR(VLOOKUP($A248, CDS3Y_bbg!F$5:G$241,2), -1)</f>
        <v>40360</v>
      </c>
      <c r="H248">
        <f>IFERROR(VLOOKUP($A248, CDS3Y_bbg!G$5:H$241,2), -1)</f>
        <v>-1</v>
      </c>
      <c r="I248">
        <f>IFERROR(VLOOKUP($A248, CDS3Y_bbg!H$5:I$241,2), -1)</f>
        <v>44834</v>
      </c>
      <c r="J248">
        <f>IFERROR(VLOOKUP($A248, CDS3Y_bbg!I$5:J$241,2), -1)</f>
        <v>76.42</v>
      </c>
      <c r="K248">
        <f>IFERROR(VLOOKUP($A248, CDS3Y_bbg!J$5:K$241,2), -1)</f>
        <v>41819</v>
      </c>
      <c r="L248">
        <f>IFERROR(VLOOKUP($A248, CDS3Y_bbg!K$5:L$241,2), -1)</f>
        <v>-1</v>
      </c>
      <c r="M248">
        <f>IFERROR(VLOOKUP($A248, CDS3Y_bbg!L$5:M$241,2), -1)</f>
        <v>40469</v>
      </c>
      <c r="N248">
        <f>IFERROR(VLOOKUP($A248, CDS3Y_bbg!M$5:N$241,2), -1)</f>
        <v>-1</v>
      </c>
      <c r="O248">
        <f>IFERROR(VLOOKUP($A248, CDS3Y_bbg!N$5:O$241,2), -1)</f>
        <v>40289</v>
      </c>
      <c r="P248">
        <f>IFERROR(VLOOKUP($A248, CDS3Y_bbg!O$5:P$241,2), -1)</f>
        <v>-1</v>
      </c>
      <c r="Q248">
        <f>IFERROR(VLOOKUP($A248, CDS3Y_bbg!P$5:Q$241,2), -1)</f>
        <v>44377</v>
      </c>
      <c r="R248">
        <f>IFERROR(VLOOKUP($A248, CDS3Y_bbg!Q$5:R$241,2), -1)</f>
        <v>90.972999999999999</v>
      </c>
      <c r="S248">
        <f>IFERROR(VLOOKUP($A248, CDS3Y_bbg!R$5:S$241,2), -1)</f>
        <v>43337</v>
      </c>
      <c r="T248">
        <f>IFERROR(VLOOKUP($A248, CDS3Y_bbg!S$5:T$241,2), -1)</f>
        <v>-1</v>
      </c>
      <c r="U248">
        <f>IFERROR(VLOOKUP($A248, CDS3Y_bbg!T$5:U$241,2), -1)</f>
        <v>42062</v>
      </c>
      <c r="V248">
        <f>IFERROR(VLOOKUP($A248, CDS3Y_bbg!U$5:V$241,2), -1)</f>
        <v>-1</v>
      </c>
      <c r="W248">
        <f>IFERROR(VLOOKUP($A248, CDS3Y_bbg!V$5:W$241,2), -1)</f>
        <v>42283</v>
      </c>
      <c r="X248">
        <f>IFERROR(VLOOKUP($A248, CDS3Y_bbg!W$5:X$241,2), -1)</f>
        <v>-1</v>
      </c>
      <c r="Y248">
        <f>IFERROR(VLOOKUP($A248, CDS3Y_bbg!X$5:Y$241,2), -1)</f>
        <v>44468</v>
      </c>
      <c r="Z248">
        <f>IFERROR(VLOOKUP($A248, CDS3Y_bbg!Y$5:Z$241,2), -1)</f>
        <v>230.084</v>
      </c>
      <c r="AA248">
        <f>IFERROR(VLOOKUP($A248, CDS3Y_bbg!Z$5:AA$241,2), -1)</f>
        <v>40481</v>
      </c>
      <c r="AB248">
        <f>IFERROR(VLOOKUP($A248, CDS3Y_bbg!AA$5:AB$241,2), -1)</f>
        <v>-1</v>
      </c>
      <c r="AC248">
        <f>IFERROR(VLOOKUP($A248, CDS3Y_bbg!AB$5:AC$241,2), -1)</f>
        <v>42676</v>
      </c>
      <c r="AD248">
        <f>IFERROR(VLOOKUP($A248, CDS3Y_bbg!AC$5:AD$241,2), -1)</f>
        <v>-1</v>
      </c>
      <c r="AE248">
        <f>IFERROR(VLOOKUP($A248, CDS3Y_bbg!AD$5:AE$241,2), -1)</f>
        <v>41149</v>
      </c>
      <c r="AF248">
        <f>IFERROR(VLOOKUP($A248, CDS3Y_bbg!AE$5:AF$241,2), -1)</f>
        <v>-1</v>
      </c>
      <c r="AG248">
        <f>IFERROR(VLOOKUP($A248, CDS3Y_bbg!AF$5:AG$241,2), -1)</f>
        <v>42004</v>
      </c>
      <c r="AH248">
        <f>IFERROR(VLOOKUP($A248, CDS3Y_bbg!AG$5:AH$241,2), -1)</f>
        <v>10.653</v>
      </c>
      <c r="AI248">
        <f>IFERROR(VLOOKUP($A248, CDS3Y_bbg!AH$5:AI$241,2), -1)</f>
        <v>-1</v>
      </c>
      <c r="AJ248">
        <f>IFERROR(VLOOKUP($A248, CDS3Y_bbg!AI$5:AJ$241,2), -1)</f>
        <v>-1</v>
      </c>
      <c r="AK248">
        <f>IFERROR(VLOOKUP($A248, CDS3Y_bbg!AJ$5:AK$241,2), -1)</f>
        <v>-1</v>
      </c>
      <c r="AL248">
        <f>IFERROR(VLOOKUP($A248, CDS3Y_bbg!AK$5:AL$241,2), -1)</f>
        <v>-1</v>
      </c>
      <c r="AM248">
        <f>IFERROR(VLOOKUP($A248, CDS3Y_bbg!AL$5:AM$241,2), -1)</f>
        <v>-1</v>
      </c>
      <c r="AN248">
        <f>IFERROR(VLOOKUP($A248, CDS3Y_bbg!AM$5:AN$241,2), -1)</f>
        <v>-1</v>
      </c>
      <c r="AO248">
        <f>IFERROR(VLOOKUP($A248, CDS3Y_bbg!AN$5:AO$241,2), -1)</f>
        <v>43424</v>
      </c>
      <c r="AP248">
        <f>IFERROR(VLOOKUP($A248, CDS3Y_bbg!AO$5:AP$241,2), -1)</f>
        <v>-1</v>
      </c>
      <c r="AQ248">
        <f>IFERROR(VLOOKUP($A248, CDS3Y_bbg!AP$5:AQ$241,2), -1)</f>
        <v>44625</v>
      </c>
      <c r="AR248">
        <f>IFERROR(VLOOKUP($A248, CDS3Y_bbg!AQ$5:AR$241,2), -1)</f>
        <v>11.455</v>
      </c>
      <c r="AS248">
        <f>IFERROR(VLOOKUP($A248, CDS3Y_bbg!AR$5:AS$241,2), -1)</f>
        <v>44626</v>
      </c>
      <c r="AT248">
        <f>IFERROR(VLOOKUP($A248, CDS3Y_bbg!AS$5:AT$241,2), -1)</f>
        <v>6.93</v>
      </c>
      <c r="AU248">
        <f>IFERROR(VLOOKUP($A248, CDS3Y_bbg!AT$5:AU$241,2), -1)</f>
        <v>-1</v>
      </c>
      <c r="AV248">
        <f>IFERROR(VLOOKUP($A248, CDS3Y_bbg!AU$5:AV$241,2), -1)</f>
        <v>-1</v>
      </c>
      <c r="AW248">
        <f>IFERROR(VLOOKUP($A248, CDS3Y_bbg!AV$5:AW$241,2), -1)</f>
        <v>41863</v>
      </c>
      <c r="AX248">
        <f>IFERROR(VLOOKUP($A248, CDS3Y_bbg!AW$5:AX$241,2), -1)</f>
        <v>-1</v>
      </c>
      <c r="AY248">
        <f>IFERROR(VLOOKUP($A248, CDS3Y_bbg!AX$5:AY$241,2), -1)</f>
        <v>43402</v>
      </c>
      <c r="AZ248">
        <f>IFERROR(VLOOKUP($A248, CDS3Y_bbg!AY$5:AZ$241,2), -1)</f>
        <v>-1</v>
      </c>
      <c r="BA248">
        <f>IFERROR(VLOOKUP($A248, CDS3Y_bbg!AZ$5:BA$241,2), -1)</f>
        <v>-1</v>
      </c>
      <c r="BB248">
        <f>IFERROR(VLOOKUP($A248, CDS3Y_bbg!BA$5:BB$241,2), -1)</f>
        <v>-1</v>
      </c>
      <c r="BC248">
        <f>IFERROR(VLOOKUP($A248, CDS3Y_bbg!BB$5:BC$241,2), -1)</f>
        <v>41722</v>
      </c>
      <c r="BD248">
        <f>IFERROR(VLOOKUP($A248, CDS3Y_bbg!BC$5:BD$241,2), -1)</f>
        <v>-1</v>
      </c>
      <c r="BE248">
        <f>IFERROR(VLOOKUP($A248, CDS3Y_bbg!BD$5:BE$241,2), -1)</f>
        <v>-1</v>
      </c>
      <c r="BF248">
        <f>IFERROR(VLOOKUP($A248, CDS3Y_bbg!BE$5:BF$241,2), -1)</f>
        <v>-1</v>
      </c>
      <c r="BG248">
        <f>IFERROR(VLOOKUP($A248, CDS3Y_bbg!BF$5:BG$241,2), -1)</f>
        <v>-1</v>
      </c>
      <c r="BH248">
        <f>IFERROR(VLOOKUP($A248, CDS3Y_bbg!BG$5:BH$241,2), -1)</f>
        <v>-1</v>
      </c>
      <c r="BI248">
        <f>IFERROR(VLOOKUP($A248, CDS3Y_bbg!BH$5:BI$241,2), -1)</f>
        <v>43424</v>
      </c>
      <c r="BJ248">
        <f>IFERROR(VLOOKUP($A248, CDS3Y_bbg!BI$5:BJ$241,2), -1)</f>
        <v>-1</v>
      </c>
      <c r="BK248">
        <f>IFERROR(VLOOKUP($A248, CDS3Y_bbg!BJ$5:BK$241,2), -1)</f>
        <v>-1</v>
      </c>
      <c r="BL248">
        <f>IFERROR(VLOOKUP($A248, CDS3Y_bbg!BK$5:BL$241,2), -1)</f>
        <v>-1</v>
      </c>
      <c r="BM248">
        <f>IFERROR(VLOOKUP($A248, CDS3Y_bbg!BL$5:BM$241,2), -1)</f>
        <v>43424</v>
      </c>
      <c r="BN248">
        <f>IFERROR(VLOOKUP($A248, CDS3Y_bbg!BM$5:BN$241,2), -1)</f>
        <v>-1</v>
      </c>
      <c r="BO248">
        <f>IFERROR(VLOOKUP($A248, CDS3Y_bbg!BN$5:BO$241,2), -1)</f>
        <v>43426</v>
      </c>
      <c r="BP248">
        <f>IFERROR(VLOOKUP($A248, CDS3Y_bbg!BO$5:BP$241,2), -1)</f>
        <v>-1</v>
      </c>
      <c r="BQ248">
        <f>IFERROR(VLOOKUP($A248, CDS3Y_bbg!BP$5:BQ$241,2), -1)</f>
        <v>-1</v>
      </c>
      <c r="BR248">
        <f>IFERROR(VLOOKUP($A248, CDS3Y_bbg!BQ$5:BR$241,2), -1)</f>
        <v>-1</v>
      </c>
      <c r="BS248">
        <f>IFERROR(VLOOKUP($A248, CDS3Y_bbg!BR$5:BS$241,2), -1)</f>
        <v>43426</v>
      </c>
      <c r="BT248">
        <f>IFERROR(VLOOKUP($A248, CDS3Y_bbg!BS$5:BT$241,2), -1)</f>
        <v>-1</v>
      </c>
      <c r="BU248">
        <f>IFERROR(VLOOKUP($A248, CDS3Y_bbg!BT$5:BU$241,2), -1)</f>
        <v>-1</v>
      </c>
      <c r="BV248">
        <f>IFERROR(VLOOKUP($A248, CDS3Y_bbg!BU$5:BV$241,2), -1)</f>
        <v>-1</v>
      </c>
      <c r="BW248">
        <f>IFERROR(VLOOKUP($A248, CDS3Y_bbg!BV$5:BW$241,2), -1)</f>
        <v>41915</v>
      </c>
      <c r="BX248">
        <f>IFERROR(VLOOKUP($A248, CDS3Y_bbg!BW$5:BX$241,2), -1)</f>
        <v>-1</v>
      </c>
      <c r="BY248">
        <f>IFERROR(VLOOKUP($A248, CDS3Y_bbg!BX$5:BY$241,2), -1)</f>
        <v>-1</v>
      </c>
      <c r="BZ248">
        <f>IFERROR(VLOOKUP($A248, CDS3Y_bbg!BY$5:BZ$241,2), -1)</f>
        <v>-1</v>
      </c>
      <c r="CA248">
        <f>IFERROR(VLOOKUP($A248, CDS3Y_bbg!BZ$5:CA$241,2), -1)</f>
        <v>41911</v>
      </c>
      <c r="CB248">
        <f>IFERROR(VLOOKUP($A248, CDS3Y_bbg!CA$5:CB$241,2), -1)</f>
        <v>-1</v>
      </c>
      <c r="CC248">
        <f>IFERROR(VLOOKUP($A248, CDS3Y_bbg!CB$5:CC$241,2), -1)</f>
        <v>41912</v>
      </c>
      <c r="CD248">
        <f>IFERROR(VLOOKUP($A248, CDS3Y_bbg!CC$5:CD$241,2), -1)</f>
        <v>-1</v>
      </c>
      <c r="CE248">
        <f>IFERROR(VLOOKUP($A248, CDS3Y_bbg!CD$5:CE$241,2), -1)</f>
        <v>43332</v>
      </c>
      <c r="CF248">
        <f>IFERROR(VLOOKUP($A248, CDS3Y_bbg!CE$5:CF$241,2), -1)</f>
        <v>-1</v>
      </c>
      <c r="CG248">
        <f>IFERROR(VLOOKUP($A248, CDS3Y_bbg!CF$5:CG$241,2), -1)</f>
        <v>41893</v>
      </c>
      <c r="CH248">
        <f>IFERROR(VLOOKUP($A248, CDS3Y_bbg!CG$5:CH$241,2), -1)</f>
        <v>-1</v>
      </c>
      <c r="CI248">
        <f>IFERROR(VLOOKUP($A248, CDS3Y_bbg!CH$5:CI$241,2), -1)</f>
        <v>-1</v>
      </c>
      <c r="CJ248">
        <f>IFERROR(VLOOKUP($A248, CDS3Y_bbg!CI$5:CJ$241,2), -1)</f>
        <v>-1</v>
      </c>
      <c r="CK248">
        <f>IFERROR(VLOOKUP($A248, CDS3Y_bbg!CJ$5:CK$241,2), -1)</f>
        <v>41844</v>
      </c>
      <c r="CL248">
        <f>IFERROR(VLOOKUP($A248, CDS3Y_bbg!CK$5:CL$241,2), -1)</f>
        <v>-1</v>
      </c>
      <c r="CM248">
        <f>IFERROR(VLOOKUP($A248, CDS3Y_bbg!CL$5:CM$241,2), -1)</f>
        <v>-1</v>
      </c>
      <c r="CN248">
        <f>IFERROR(VLOOKUP($A248, CDS3Y_bbg!CM$5:CN$241,2), -1)</f>
        <v>-1</v>
      </c>
    </row>
    <row r="249" spans="1:92" x14ac:dyDescent="0.25">
      <c r="A249" s="1">
        <v>44074</v>
      </c>
      <c r="B249">
        <f>IFERROR(VLOOKUP($A249, CDS3Y_bbg!A$5:B$241,2), -1)</f>
        <v>155.44499999999999</v>
      </c>
      <c r="C249">
        <f>IFERROR(VLOOKUP($A249, CDS3Y_bbg!B$5:C$241,2), -1)</f>
        <v>41831</v>
      </c>
      <c r="D249">
        <f>IFERROR(VLOOKUP($A249, CDS3Y_bbg!C$5:D$241,2), -1)</f>
        <v>-1</v>
      </c>
      <c r="E249">
        <f>IFERROR(VLOOKUP($A249, CDS3Y_bbg!D$5:E$241,2), -1)</f>
        <v>44895</v>
      </c>
      <c r="F249">
        <f>IFERROR(VLOOKUP($A249, CDS3Y_bbg!E$5:F$241,2), -1)</f>
        <v>28.965</v>
      </c>
      <c r="G249">
        <f>IFERROR(VLOOKUP($A249, CDS3Y_bbg!F$5:G$241,2), -1)</f>
        <v>40360</v>
      </c>
      <c r="H249">
        <f>IFERROR(VLOOKUP($A249, CDS3Y_bbg!G$5:H$241,2), -1)</f>
        <v>-1</v>
      </c>
      <c r="I249">
        <f>IFERROR(VLOOKUP($A249, CDS3Y_bbg!H$5:I$241,2), -1)</f>
        <v>44834</v>
      </c>
      <c r="J249">
        <f>IFERROR(VLOOKUP($A249, CDS3Y_bbg!I$5:J$241,2), -1)</f>
        <v>64.956000000000003</v>
      </c>
      <c r="K249">
        <f>IFERROR(VLOOKUP($A249, CDS3Y_bbg!J$5:K$241,2), -1)</f>
        <v>41819</v>
      </c>
      <c r="L249">
        <f>IFERROR(VLOOKUP($A249, CDS3Y_bbg!K$5:L$241,2), -1)</f>
        <v>-1</v>
      </c>
      <c r="M249">
        <f>IFERROR(VLOOKUP($A249, CDS3Y_bbg!L$5:M$241,2), -1)</f>
        <v>40469</v>
      </c>
      <c r="N249">
        <f>IFERROR(VLOOKUP($A249, CDS3Y_bbg!M$5:N$241,2), -1)</f>
        <v>-1</v>
      </c>
      <c r="O249">
        <f>IFERROR(VLOOKUP($A249, CDS3Y_bbg!N$5:O$241,2), -1)</f>
        <v>40289</v>
      </c>
      <c r="P249">
        <f>IFERROR(VLOOKUP($A249, CDS3Y_bbg!O$5:P$241,2), -1)</f>
        <v>-1</v>
      </c>
      <c r="Q249">
        <f>IFERROR(VLOOKUP($A249, CDS3Y_bbg!P$5:Q$241,2), -1)</f>
        <v>44377</v>
      </c>
      <c r="R249">
        <f>IFERROR(VLOOKUP($A249, CDS3Y_bbg!Q$5:R$241,2), -1)</f>
        <v>65.936000000000007</v>
      </c>
      <c r="S249">
        <f>IFERROR(VLOOKUP($A249, CDS3Y_bbg!R$5:S$241,2), -1)</f>
        <v>43337</v>
      </c>
      <c r="T249">
        <f>IFERROR(VLOOKUP($A249, CDS3Y_bbg!S$5:T$241,2), -1)</f>
        <v>-1</v>
      </c>
      <c r="U249">
        <f>IFERROR(VLOOKUP($A249, CDS3Y_bbg!T$5:U$241,2), -1)</f>
        <v>42062</v>
      </c>
      <c r="V249">
        <f>IFERROR(VLOOKUP($A249, CDS3Y_bbg!U$5:V$241,2), -1)</f>
        <v>-1</v>
      </c>
      <c r="W249">
        <f>IFERROR(VLOOKUP($A249, CDS3Y_bbg!V$5:W$241,2), -1)</f>
        <v>42283</v>
      </c>
      <c r="X249">
        <f>IFERROR(VLOOKUP($A249, CDS3Y_bbg!W$5:X$241,2), -1)</f>
        <v>-1</v>
      </c>
      <c r="Y249">
        <f>IFERROR(VLOOKUP($A249, CDS3Y_bbg!X$5:Y$241,2), -1)</f>
        <v>44468</v>
      </c>
      <c r="Z249">
        <f>IFERROR(VLOOKUP($A249, CDS3Y_bbg!Y$5:Z$241,2), -1)</f>
        <v>230.084</v>
      </c>
      <c r="AA249">
        <f>IFERROR(VLOOKUP($A249, CDS3Y_bbg!Z$5:AA$241,2), -1)</f>
        <v>40481</v>
      </c>
      <c r="AB249">
        <f>IFERROR(VLOOKUP($A249, CDS3Y_bbg!AA$5:AB$241,2), -1)</f>
        <v>-1</v>
      </c>
      <c r="AC249">
        <f>IFERROR(VLOOKUP($A249, CDS3Y_bbg!AB$5:AC$241,2), -1)</f>
        <v>42676</v>
      </c>
      <c r="AD249">
        <f>IFERROR(VLOOKUP($A249, CDS3Y_bbg!AC$5:AD$241,2), -1)</f>
        <v>-1</v>
      </c>
      <c r="AE249">
        <f>IFERROR(VLOOKUP($A249, CDS3Y_bbg!AD$5:AE$241,2), -1)</f>
        <v>41149</v>
      </c>
      <c r="AF249">
        <f>IFERROR(VLOOKUP($A249, CDS3Y_bbg!AE$5:AF$241,2), -1)</f>
        <v>-1</v>
      </c>
      <c r="AG249">
        <f>IFERROR(VLOOKUP($A249, CDS3Y_bbg!AF$5:AG$241,2), -1)</f>
        <v>42004</v>
      </c>
      <c r="AH249">
        <f>IFERROR(VLOOKUP($A249, CDS3Y_bbg!AG$5:AH$241,2), -1)</f>
        <v>10.653</v>
      </c>
      <c r="AI249">
        <f>IFERROR(VLOOKUP($A249, CDS3Y_bbg!AH$5:AI$241,2), -1)</f>
        <v>-1</v>
      </c>
      <c r="AJ249">
        <f>IFERROR(VLOOKUP($A249, CDS3Y_bbg!AI$5:AJ$241,2), -1)</f>
        <v>-1</v>
      </c>
      <c r="AK249">
        <f>IFERROR(VLOOKUP($A249, CDS3Y_bbg!AJ$5:AK$241,2), -1)</f>
        <v>-1</v>
      </c>
      <c r="AL249">
        <f>IFERROR(VLOOKUP($A249, CDS3Y_bbg!AK$5:AL$241,2), -1)</f>
        <v>-1</v>
      </c>
      <c r="AM249">
        <f>IFERROR(VLOOKUP($A249, CDS3Y_bbg!AL$5:AM$241,2), -1)</f>
        <v>-1</v>
      </c>
      <c r="AN249">
        <f>IFERROR(VLOOKUP($A249, CDS3Y_bbg!AM$5:AN$241,2), -1)</f>
        <v>-1</v>
      </c>
      <c r="AO249">
        <f>IFERROR(VLOOKUP($A249, CDS3Y_bbg!AN$5:AO$241,2), -1)</f>
        <v>43424</v>
      </c>
      <c r="AP249">
        <f>IFERROR(VLOOKUP($A249, CDS3Y_bbg!AO$5:AP$241,2), -1)</f>
        <v>-1</v>
      </c>
      <c r="AQ249">
        <f>IFERROR(VLOOKUP($A249, CDS3Y_bbg!AP$5:AQ$241,2), -1)</f>
        <v>44625</v>
      </c>
      <c r="AR249">
        <f>IFERROR(VLOOKUP($A249, CDS3Y_bbg!AQ$5:AR$241,2), -1)</f>
        <v>11.08</v>
      </c>
      <c r="AS249">
        <f>IFERROR(VLOOKUP($A249, CDS3Y_bbg!AR$5:AS$241,2), -1)</f>
        <v>44626</v>
      </c>
      <c r="AT249">
        <f>IFERROR(VLOOKUP($A249, CDS3Y_bbg!AS$5:AT$241,2), -1)</f>
        <v>6.5179999999999998</v>
      </c>
      <c r="AU249">
        <f>IFERROR(VLOOKUP($A249, CDS3Y_bbg!AT$5:AU$241,2), -1)</f>
        <v>-1</v>
      </c>
      <c r="AV249">
        <f>IFERROR(VLOOKUP($A249, CDS3Y_bbg!AU$5:AV$241,2), -1)</f>
        <v>-1</v>
      </c>
      <c r="AW249">
        <f>IFERROR(VLOOKUP($A249, CDS3Y_bbg!AV$5:AW$241,2), -1)</f>
        <v>41863</v>
      </c>
      <c r="AX249">
        <f>IFERROR(VLOOKUP($A249, CDS3Y_bbg!AW$5:AX$241,2), -1)</f>
        <v>-1</v>
      </c>
      <c r="AY249">
        <f>IFERROR(VLOOKUP($A249, CDS3Y_bbg!AX$5:AY$241,2), -1)</f>
        <v>43402</v>
      </c>
      <c r="AZ249">
        <f>IFERROR(VLOOKUP($A249, CDS3Y_bbg!AY$5:AZ$241,2), -1)</f>
        <v>-1</v>
      </c>
      <c r="BA249">
        <f>IFERROR(VLOOKUP($A249, CDS3Y_bbg!AZ$5:BA$241,2), -1)</f>
        <v>-1</v>
      </c>
      <c r="BB249">
        <f>IFERROR(VLOOKUP($A249, CDS3Y_bbg!BA$5:BB$241,2), -1)</f>
        <v>-1</v>
      </c>
      <c r="BC249">
        <f>IFERROR(VLOOKUP($A249, CDS3Y_bbg!BB$5:BC$241,2), -1)</f>
        <v>41722</v>
      </c>
      <c r="BD249">
        <f>IFERROR(VLOOKUP($A249, CDS3Y_bbg!BC$5:BD$241,2), -1)</f>
        <v>-1</v>
      </c>
      <c r="BE249">
        <f>IFERROR(VLOOKUP($A249, CDS3Y_bbg!BD$5:BE$241,2), -1)</f>
        <v>-1</v>
      </c>
      <c r="BF249">
        <f>IFERROR(VLOOKUP($A249, CDS3Y_bbg!BE$5:BF$241,2), -1)</f>
        <v>-1</v>
      </c>
      <c r="BG249">
        <f>IFERROR(VLOOKUP($A249, CDS3Y_bbg!BF$5:BG$241,2), -1)</f>
        <v>-1</v>
      </c>
      <c r="BH249">
        <f>IFERROR(VLOOKUP($A249, CDS3Y_bbg!BG$5:BH$241,2), -1)</f>
        <v>-1</v>
      </c>
      <c r="BI249">
        <f>IFERROR(VLOOKUP($A249, CDS3Y_bbg!BH$5:BI$241,2), -1)</f>
        <v>43424</v>
      </c>
      <c r="BJ249">
        <f>IFERROR(VLOOKUP($A249, CDS3Y_bbg!BI$5:BJ$241,2), -1)</f>
        <v>-1</v>
      </c>
      <c r="BK249">
        <f>IFERROR(VLOOKUP($A249, CDS3Y_bbg!BJ$5:BK$241,2), -1)</f>
        <v>-1</v>
      </c>
      <c r="BL249">
        <f>IFERROR(VLOOKUP($A249, CDS3Y_bbg!BK$5:BL$241,2), -1)</f>
        <v>-1</v>
      </c>
      <c r="BM249">
        <f>IFERROR(VLOOKUP($A249, CDS3Y_bbg!BL$5:BM$241,2), -1)</f>
        <v>43424</v>
      </c>
      <c r="BN249">
        <f>IFERROR(VLOOKUP($A249, CDS3Y_bbg!BM$5:BN$241,2), -1)</f>
        <v>-1</v>
      </c>
      <c r="BO249">
        <f>IFERROR(VLOOKUP($A249, CDS3Y_bbg!BN$5:BO$241,2), -1)</f>
        <v>43426</v>
      </c>
      <c r="BP249">
        <f>IFERROR(VLOOKUP($A249, CDS3Y_bbg!BO$5:BP$241,2), -1)</f>
        <v>-1</v>
      </c>
      <c r="BQ249">
        <f>IFERROR(VLOOKUP($A249, CDS3Y_bbg!BP$5:BQ$241,2), -1)</f>
        <v>-1</v>
      </c>
      <c r="BR249">
        <f>IFERROR(VLOOKUP($A249, CDS3Y_bbg!BQ$5:BR$241,2), -1)</f>
        <v>-1</v>
      </c>
      <c r="BS249">
        <f>IFERROR(VLOOKUP($A249, CDS3Y_bbg!BR$5:BS$241,2), -1)</f>
        <v>43426</v>
      </c>
      <c r="BT249">
        <f>IFERROR(VLOOKUP($A249, CDS3Y_bbg!BS$5:BT$241,2), -1)</f>
        <v>-1</v>
      </c>
      <c r="BU249">
        <f>IFERROR(VLOOKUP($A249, CDS3Y_bbg!BT$5:BU$241,2), -1)</f>
        <v>-1</v>
      </c>
      <c r="BV249">
        <f>IFERROR(VLOOKUP($A249, CDS3Y_bbg!BU$5:BV$241,2), -1)</f>
        <v>-1</v>
      </c>
      <c r="BW249">
        <f>IFERROR(VLOOKUP($A249, CDS3Y_bbg!BV$5:BW$241,2), -1)</f>
        <v>41915</v>
      </c>
      <c r="BX249">
        <f>IFERROR(VLOOKUP($A249, CDS3Y_bbg!BW$5:BX$241,2), -1)</f>
        <v>-1</v>
      </c>
      <c r="BY249">
        <f>IFERROR(VLOOKUP($A249, CDS3Y_bbg!BX$5:BY$241,2), -1)</f>
        <v>-1</v>
      </c>
      <c r="BZ249">
        <f>IFERROR(VLOOKUP($A249, CDS3Y_bbg!BY$5:BZ$241,2), -1)</f>
        <v>-1</v>
      </c>
      <c r="CA249">
        <f>IFERROR(VLOOKUP($A249, CDS3Y_bbg!BZ$5:CA$241,2), -1)</f>
        <v>41911</v>
      </c>
      <c r="CB249">
        <f>IFERROR(VLOOKUP($A249, CDS3Y_bbg!CA$5:CB$241,2), -1)</f>
        <v>-1</v>
      </c>
      <c r="CC249">
        <f>IFERROR(VLOOKUP($A249, CDS3Y_bbg!CB$5:CC$241,2), -1)</f>
        <v>41912</v>
      </c>
      <c r="CD249">
        <f>IFERROR(VLOOKUP($A249, CDS3Y_bbg!CC$5:CD$241,2), -1)</f>
        <v>-1</v>
      </c>
      <c r="CE249">
        <f>IFERROR(VLOOKUP($A249, CDS3Y_bbg!CD$5:CE$241,2), -1)</f>
        <v>43332</v>
      </c>
      <c r="CF249">
        <f>IFERROR(VLOOKUP($A249, CDS3Y_bbg!CE$5:CF$241,2), -1)</f>
        <v>-1</v>
      </c>
      <c r="CG249">
        <f>IFERROR(VLOOKUP($A249, CDS3Y_bbg!CF$5:CG$241,2), -1)</f>
        <v>41893</v>
      </c>
      <c r="CH249">
        <f>IFERROR(VLOOKUP($A249, CDS3Y_bbg!CG$5:CH$241,2), -1)</f>
        <v>-1</v>
      </c>
      <c r="CI249">
        <f>IFERROR(VLOOKUP($A249, CDS3Y_bbg!CH$5:CI$241,2), -1)</f>
        <v>-1</v>
      </c>
      <c r="CJ249">
        <f>IFERROR(VLOOKUP($A249, CDS3Y_bbg!CI$5:CJ$241,2), -1)</f>
        <v>-1</v>
      </c>
      <c r="CK249">
        <f>IFERROR(VLOOKUP($A249, CDS3Y_bbg!CJ$5:CK$241,2), -1)</f>
        <v>41844</v>
      </c>
      <c r="CL249">
        <f>IFERROR(VLOOKUP($A249, CDS3Y_bbg!CK$5:CL$241,2), -1)</f>
        <v>-1</v>
      </c>
      <c r="CM249">
        <f>IFERROR(VLOOKUP($A249, CDS3Y_bbg!CL$5:CM$241,2), -1)</f>
        <v>-1</v>
      </c>
      <c r="CN249">
        <f>IFERROR(VLOOKUP($A249, CDS3Y_bbg!CM$5:CN$241,2), -1)</f>
        <v>-1</v>
      </c>
    </row>
    <row r="250" spans="1:92" x14ac:dyDescent="0.25">
      <c r="A250" s="1">
        <v>44104</v>
      </c>
      <c r="B250">
        <f>IFERROR(VLOOKUP($A250, CDS3Y_bbg!A$5:B$241,2), -1)</f>
        <v>187.673</v>
      </c>
      <c r="C250">
        <f>IFERROR(VLOOKUP($A250, CDS3Y_bbg!B$5:C$241,2), -1)</f>
        <v>41831</v>
      </c>
      <c r="D250">
        <f>IFERROR(VLOOKUP($A250, CDS3Y_bbg!C$5:D$241,2), -1)</f>
        <v>-1</v>
      </c>
      <c r="E250">
        <f>IFERROR(VLOOKUP($A250, CDS3Y_bbg!D$5:E$241,2), -1)</f>
        <v>44895</v>
      </c>
      <c r="F250">
        <f>IFERROR(VLOOKUP($A250, CDS3Y_bbg!E$5:F$241,2), -1)</f>
        <v>36.707999999999998</v>
      </c>
      <c r="G250">
        <f>IFERROR(VLOOKUP($A250, CDS3Y_bbg!F$5:G$241,2), -1)</f>
        <v>40360</v>
      </c>
      <c r="H250">
        <f>IFERROR(VLOOKUP($A250, CDS3Y_bbg!G$5:H$241,2), -1)</f>
        <v>-1</v>
      </c>
      <c r="I250">
        <f>IFERROR(VLOOKUP($A250, CDS3Y_bbg!H$5:I$241,2), -1)</f>
        <v>44834</v>
      </c>
      <c r="J250">
        <f>IFERROR(VLOOKUP($A250, CDS3Y_bbg!I$5:J$241,2), -1)</f>
        <v>98.638000000000005</v>
      </c>
      <c r="K250">
        <f>IFERROR(VLOOKUP($A250, CDS3Y_bbg!J$5:K$241,2), -1)</f>
        <v>41819</v>
      </c>
      <c r="L250">
        <f>IFERROR(VLOOKUP($A250, CDS3Y_bbg!K$5:L$241,2), -1)</f>
        <v>-1</v>
      </c>
      <c r="M250">
        <f>IFERROR(VLOOKUP($A250, CDS3Y_bbg!L$5:M$241,2), -1)</f>
        <v>40469</v>
      </c>
      <c r="N250">
        <f>IFERROR(VLOOKUP($A250, CDS3Y_bbg!M$5:N$241,2), -1)</f>
        <v>-1</v>
      </c>
      <c r="O250">
        <f>IFERROR(VLOOKUP($A250, CDS3Y_bbg!N$5:O$241,2), -1)</f>
        <v>40289</v>
      </c>
      <c r="P250">
        <f>IFERROR(VLOOKUP($A250, CDS3Y_bbg!O$5:P$241,2), -1)</f>
        <v>-1</v>
      </c>
      <c r="Q250">
        <f>IFERROR(VLOOKUP($A250, CDS3Y_bbg!P$5:Q$241,2), -1)</f>
        <v>44377</v>
      </c>
      <c r="R250">
        <f>IFERROR(VLOOKUP($A250, CDS3Y_bbg!Q$5:R$241,2), -1)</f>
        <v>98.016000000000005</v>
      </c>
      <c r="S250">
        <f>IFERROR(VLOOKUP($A250, CDS3Y_bbg!R$5:S$241,2), -1)</f>
        <v>43337</v>
      </c>
      <c r="T250">
        <f>IFERROR(VLOOKUP($A250, CDS3Y_bbg!S$5:T$241,2), -1)</f>
        <v>-1</v>
      </c>
      <c r="U250">
        <f>IFERROR(VLOOKUP($A250, CDS3Y_bbg!T$5:U$241,2), -1)</f>
        <v>42062</v>
      </c>
      <c r="V250">
        <f>IFERROR(VLOOKUP($A250, CDS3Y_bbg!U$5:V$241,2), -1)</f>
        <v>-1</v>
      </c>
      <c r="W250">
        <f>IFERROR(VLOOKUP($A250, CDS3Y_bbg!V$5:W$241,2), -1)</f>
        <v>42283</v>
      </c>
      <c r="X250">
        <f>IFERROR(VLOOKUP($A250, CDS3Y_bbg!W$5:X$241,2), -1)</f>
        <v>-1</v>
      </c>
      <c r="Y250">
        <f>IFERROR(VLOOKUP($A250, CDS3Y_bbg!X$5:Y$241,2), -1)</f>
        <v>44468</v>
      </c>
      <c r="Z250">
        <f>IFERROR(VLOOKUP($A250, CDS3Y_bbg!Y$5:Z$241,2), -1)</f>
        <v>230.084</v>
      </c>
      <c r="AA250">
        <f>IFERROR(VLOOKUP($A250, CDS3Y_bbg!Z$5:AA$241,2), -1)</f>
        <v>40481</v>
      </c>
      <c r="AB250">
        <f>IFERROR(VLOOKUP($A250, CDS3Y_bbg!AA$5:AB$241,2), -1)</f>
        <v>-1</v>
      </c>
      <c r="AC250">
        <f>IFERROR(VLOOKUP($A250, CDS3Y_bbg!AB$5:AC$241,2), -1)</f>
        <v>42676</v>
      </c>
      <c r="AD250">
        <f>IFERROR(VLOOKUP($A250, CDS3Y_bbg!AC$5:AD$241,2), -1)</f>
        <v>-1</v>
      </c>
      <c r="AE250">
        <f>IFERROR(VLOOKUP($A250, CDS3Y_bbg!AD$5:AE$241,2), -1)</f>
        <v>41149</v>
      </c>
      <c r="AF250">
        <f>IFERROR(VLOOKUP($A250, CDS3Y_bbg!AE$5:AF$241,2), -1)</f>
        <v>-1</v>
      </c>
      <c r="AG250">
        <f>IFERROR(VLOOKUP($A250, CDS3Y_bbg!AF$5:AG$241,2), -1)</f>
        <v>42004</v>
      </c>
      <c r="AH250">
        <f>IFERROR(VLOOKUP($A250, CDS3Y_bbg!AG$5:AH$241,2), -1)</f>
        <v>10.653</v>
      </c>
      <c r="AI250">
        <f>IFERROR(VLOOKUP($A250, CDS3Y_bbg!AH$5:AI$241,2), -1)</f>
        <v>-1</v>
      </c>
      <c r="AJ250">
        <f>IFERROR(VLOOKUP($A250, CDS3Y_bbg!AI$5:AJ$241,2), -1)</f>
        <v>-1</v>
      </c>
      <c r="AK250">
        <f>IFERROR(VLOOKUP($A250, CDS3Y_bbg!AJ$5:AK$241,2), -1)</f>
        <v>-1</v>
      </c>
      <c r="AL250">
        <f>IFERROR(VLOOKUP($A250, CDS3Y_bbg!AK$5:AL$241,2), -1)</f>
        <v>-1</v>
      </c>
      <c r="AM250">
        <f>IFERROR(VLOOKUP($A250, CDS3Y_bbg!AL$5:AM$241,2), -1)</f>
        <v>-1</v>
      </c>
      <c r="AN250">
        <f>IFERROR(VLOOKUP($A250, CDS3Y_bbg!AM$5:AN$241,2), -1)</f>
        <v>-1</v>
      </c>
      <c r="AO250">
        <f>IFERROR(VLOOKUP($A250, CDS3Y_bbg!AN$5:AO$241,2), -1)</f>
        <v>43424</v>
      </c>
      <c r="AP250">
        <f>IFERROR(VLOOKUP($A250, CDS3Y_bbg!AO$5:AP$241,2), -1)</f>
        <v>-1</v>
      </c>
      <c r="AQ250">
        <f>IFERROR(VLOOKUP($A250, CDS3Y_bbg!AP$5:AQ$241,2), -1)</f>
        <v>44625</v>
      </c>
      <c r="AR250">
        <f>IFERROR(VLOOKUP($A250, CDS3Y_bbg!AQ$5:AR$241,2), -1)</f>
        <v>10.17</v>
      </c>
      <c r="AS250">
        <f>IFERROR(VLOOKUP($A250, CDS3Y_bbg!AR$5:AS$241,2), -1)</f>
        <v>44626</v>
      </c>
      <c r="AT250">
        <f>IFERROR(VLOOKUP($A250, CDS3Y_bbg!AS$5:AT$241,2), -1)</f>
        <v>7.085</v>
      </c>
      <c r="AU250">
        <f>IFERROR(VLOOKUP($A250, CDS3Y_bbg!AT$5:AU$241,2), -1)</f>
        <v>-1</v>
      </c>
      <c r="AV250">
        <f>IFERROR(VLOOKUP($A250, CDS3Y_bbg!AU$5:AV$241,2), -1)</f>
        <v>-1</v>
      </c>
      <c r="AW250">
        <f>IFERROR(VLOOKUP($A250, CDS3Y_bbg!AV$5:AW$241,2), -1)</f>
        <v>41863</v>
      </c>
      <c r="AX250">
        <f>IFERROR(VLOOKUP($A250, CDS3Y_bbg!AW$5:AX$241,2), -1)</f>
        <v>-1</v>
      </c>
      <c r="AY250">
        <f>IFERROR(VLOOKUP($A250, CDS3Y_bbg!AX$5:AY$241,2), -1)</f>
        <v>43402</v>
      </c>
      <c r="AZ250">
        <f>IFERROR(VLOOKUP($A250, CDS3Y_bbg!AY$5:AZ$241,2), -1)</f>
        <v>-1</v>
      </c>
      <c r="BA250">
        <f>IFERROR(VLOOKUP($A250, CDS3Y_bbg!AZ$5:BA$241,2), -1)</f>
        <v>-1</v>
      </c>
      <c r="BB250">
        <f>IFERROR(VLOOKUP($A250, CDS3Y_bbg!BA$5:BB$241,2), -1)</f>
        <v>-1</v>
      </c>
      <c r="BC250">
        <f>IFERROR(VLOOKUP($A250, CDS3Y_bbg!BB$5:BC$241,2), -1)</f>
        <v>41722</v>
      </c>
      <c r="BD250">
        <f>IFERROR(VLOOKUP($A250, CDS3Y_bbg!BC$5:BD$241,2), -1)</f>
        <v>-1</v>
      </c>
      <c r="BE250">
        <f>IFERROR(VLOOKUP($A250, CDS3Y_bbg!BD$5:BE$241,2), -1)</f>
        <v>-1</v>
      </c>
      <c r="BF250">
        <f>IFERROR(VLOOKUP($A250, CDS3Y_bbg!BE$5:BF$241,2), -1)</f>
        <v>-1</v>
      </c>
      <c r="BG250">
        <f>IFERROR(VLOOKUP($A250, CDS3Y_bbg!BF$5:BG$241,2), -1)</f>
        <v>-1</v>
      </c>
      <c r="BH250">
        <f>IFERROR(VLOOKUP($A250, CDS3Y_bbg!BG$5:BH$241,2), -1)</f>
        <v>-1</v>
      </c>
      <c r="BI250">
        <f>IFERROR(VLOOKUP($A250, CDS3Y_bbg!BH$5:BI$241,2), -1)</f>
        <v>43424</v>
      </c>
      <c r="BJ250">
        <f>IFERROR(VLOOKUP($A250, CDS3Y_bbg!BI$5:BJ$241,2), -1)</f>
        <v>-1</v>
      </c>
      <c r="BK250">
        <f>IFERROR(VLOOKUP($A250, CDS3Y_bbg!BJ$5:BK$241,2), -1)</f>
        <v>-1</v>
      </c>
      <c r="BL250">
        <f>IFERROR(VLOOKUP($A250, CDS3Y_bbg!BK$5:BL$241,2), -1)</f>
        <v>-1</v>
      </c>
      <c r="BM250">
        <f>IFERROR(VLOOKUP($A250, CDS3Y_bbg!BL$5:BM$241,2), -1)</f>
        <v>43424</v>
      </c>
      <c r="BN250">
        <f>IFERROR(VLOOKUP($A250, CDS3Y_bbg!BM$5:BN$241,2), -1)</f>
        <v>-1</v>
      </c>
      <c r="BO250">
        <f>IFERROR(VLOOKUP($A250, CDS3Y_bbg!BN$5:BO$241,2), -1)</f>
        <v>43426</v>
      </c>
      <c r="BP250">
        <f>IFERROR(VLOOKUP($A250, CDS3Y_bbg!BO$5:BP$241,2), -1)</f>
        <v>-1</v>
      </c>
      <c r="BQ250">
        <f>IFERROR(VLOOKUP($A250, CDS3Y_bbg!BP$5:BQ$241,2), -1)</f>
        <v>-1</v>
      </c>
      <c r="BR250">
        <f>IFERROR(VLOOKUP($A250, CDS3Y_bbg!BQ$5:BR$241,2), -1)</f>
        <v>-1</v>
      </c>
      <c r="BS250">
        <f>IFERROR(VLOOKUP($A250, CDS3Y_bbg!BR$5:BS$241,2), -1)</f>
        <v>43426</v>
      </c>
      <c r="BT250">
        <f>IFERROR(VLOOKUP($A250, CDS3Y_bbg!BS$5:BT$241,2), -1)</f>
        <v>-1</v>
      </c>
      <c r="BU250">
        <f>IFERROR(VLOOKUP($A250, CDS3Y_bbg!BT$5:BU$241,2), -1)</f>
        <v>-1</v>
      </c>
      <c r="BV250">
        <f>IFERROR(VLOOKUP($A250, CDS3Y_bbg!BU$5:BV$241,2), -1)</f>
        <v>-1</v>
      </c>
      <c r="BW250">
        <f>IFERROR(VLOOKUP($A250, CDS3Y_bbg!BV$5:BW$241,2), -1)</f>
        <v>41915</v>
      </c>
      <c r="BX250">
        <f>IFERROR(VLOOKUP($A250, CDS3Y_bbg!BW$5:BX$241,2), -1)</f>
        <v>-1</v>
      </c>
      <c r="BY250">
        <f>IFERROR(VLOOKUP($A250, CDS3Y_bbg!BX$5:BY$241,2), -1)</f>
        <v>-1</v>
      </c>
      <c r="BZ250">
        <f>IFERROR(VLOOKUP($A250, CDS3Y_bbg!BY$5:BZ$241,2), -1)</f>
        <v>-1</v>
      </c>
      <c r="CA250">
        <f>IFERROR(VLOOKUP($A250, CDS3Y_bbg!BZ$5:CA$241,2), -1)</f>
        <v>41911</v>
      </c>
      <c r="CB250">
        <f>IFERROR(VLOOKUP($A250, CDS3Y_bbg!CA$5:CB$241,2), -1)</f>
        <v>-1</v>
      </c>
      <c r="CC250">
        <f>IFERROR(VLOOKUP($A250, CDS3Y_bbg!CB$5:CC$241,2), -1)</f>
        <v>41912</v>
      </c>
      <c r="CD250">
        <f>IFERROR(VLOOKUP($A250, CDS3Y_bbg!CC$5:CD$241,2), -1)</f>
        <v>-1</v>
      </c>
      <c r="CE250">
        <f>IFERROR(VLOOKUP($A250, CDS3Y_bbg!CD$5:CE$241,2), -1)</f>
        <v>43332</v>
      </c>
      <c r="CF250">
        <f>IFERROR(VLOOKUP($A250, CDS3Y_bbg!CE$5:CF$241,2), -1)</f>
        <v>-1</v>
      </c>
      <c r="CG250">
        <f>IFERROR(VLOOKUP($A250, CDS3Y_bbg!CF$5:CG$241,2), -1)</f>
        <v>41893</v>
      </c>
      <c r="CH250">
        <f>IFERROR(VLOOKUP($A250, CDS3Y_bbg!CG$5:CH$241,2), -1)</f>
        <v>-1</v>
      </c>
      <c r="CI250">
        <f>IFERROR(VLOOKUP($A250, CDS3Y_bbg!CH$5:CI$241,2), -1)</f>
        <v>-1</v>
      </c>
      <c r="CJ250">
        <f>IFERROR(VLOOKUP($A250, CDS3Y_bbg!CI$5:CJ$241,2), -1)</f>
        <v>-1</v>
      </c>
      <c r="CK250">
        <f>IFERROR(VLOOKUP($A250, CDS3Y_bbg!CJ$5:CK$241,2), -1)</f>
        <v>41844</v>
      </c>
      <c r="CL250">
        <f>IFERROR(VLOOKUP($A250, CDS3Y_bbg!CK$5:CL$241,2), -1)</f>
        <v>-1</v>
      </c>
      <c r="CM250">
        <f>IFERROR(VLOOKUP($A250, CDS3Y_bbg!CL$5:CM$241,2), -1)</f>
        <v>-1</v>
      </c>
      <c r="CN250">
        <f>IFERROR(VLOOKUP($A250, CDS3Y_bbg!CM$5:CN$241,2), -1)</f>
        <v>-1</v>
      </c>
    </row>
    <row r="251" spans="1:92" x14ac:dyDescent="0.25">
      <c r="A251" s="1">
        <v>44134</v>
      </c>
      <c r="B251">
        <f>IFERROR(VLOOKUP($A251, CDS3Y_bbg!A$5:B$241,2), -1)</f>
        <v>158.024</v>
      </c>
      <c r="C251">
        <f>IFERROR(VLOOKUP($A251, CDS3Y_bbg!B$5:C$241,2), -1)</f>
        <v>41831</v>
      </c>
      <c r="D251">
        <f>IFERROR(VLOOKUP($A251, CDS3Y_bbg!C$5:D$241,2), -1)</f>
        <v>-1</v>
      </c>
      <c r="E251">
        <f>IFERROR(VLOOKUP($A251, CDS3Y_bbg!D$5:E$241,2), -1)</f>
        <v>44895</v>
      </c>
      <c r="F251">
        <f>IFERROR(VLOOKUP($A251, CDS3Y_bbg!E$5:F$241,2), -1)</f>
        <v>26.027999999999999</v>
      </c>
      <c r="G251">
        <f>IFERROR(VLOOKUP($A251, CDS3Y_bbg!F$5:G$241,2), -1)</f>
        <v>40360</v>
      </c>
      <c r="H251">
        <f>IFERROR(VLOOKUP($A251, CDS3Y_bbg!G$5:H$241,2), -1)</f>
        <v>-1</v>
      </c>
      <c r="I251">
        <f>IFERROR(VLOOKUP($A251, CDS3Y_bbg!H$5:I$241,2), -1)</f>
        <v>44834</v>
      </c>
      <c r="J251">
        <f>IFERROR(VLOOKUP($A251, CDS3Y_bbg!I$5:J$241,2), -1)</f>
        <v>73.77</v>
      </c>
      <c r="K251">
        <f>IFERROR(VLOOKUP($A251, CDS3Y_bbg!J$5:K$241,2), -1)</f>
        <v>41819</v>
      </c>
      <c r="L251">
        <f>IFERROR(VLOOKUP($A251, CDS3Y_bbg!K$5:L$241,2), -1)</f>
        <v>-1</v>
      </c>
      <c r="M251">
        <f>IFERROR(VLOOKUP($A251, CDS3Y_bbg!L$5:M$241,2), -1)</f>
        <v>40469</v>
      </c>
      <c r="N251">
        <f>IFERROR(VLOOKUP($A251, CDS3Y_bbg!M$5:N$241,2), -1)</f>
        <v>-1</v>
      </c>
      <c r="O251">
        <f>IFERROR(VLOOKUP($A251, CDS3Y_bbg!N$5:O$241,2), -1)</f>
        <v>40289</v>
      </c>
      <c r="P251">
        <f>IFERROR(VLOOKUP($A251, CDS3Y_bbg!O$5:P$241,2), -1)</f>
        <v>-1</v>
      </c>
      <c r="Q251">
        <f>IFERROR(VLOOKUP($A251, CDS3Y_bbg!P$5:Q$241,2), -1)</f>
        <v>44377</v>
      </c>
      <c r="R251">
        <f>IFERROR(VLOOKUP($A251, CDS3Y_bbg!Q$5:R$241,2), -1)</f>
        <v>76.930000000000007</v>
      </c>
      <c r="S251">
        <f>IFERROR(VLOOKUP($A251, CDS3Y_bbg!R$5:S$241,2), -1)</f>
        <v>43337</v>
      </c>
      <c r="T251">
        <f>IFERROR(VLOOKUP($A251, CDS3Y_bbg!S$5:T$241,2), -1)</f>
        <v>-1</v>
      </c>
      <c r="U251">
        <f>IFERROR(VLOOKUP($A251, CDS3Y_bbg!T$5:U$241,2), -1)</f>
        <v>42062</v>
      </c>
      <c r="V251">
        <f>IFERROR(VLOOKUP($A251, CDS3Y_bbg!U$5:V$241,2), -1)</f>
        <v>-1</v>
      </c>
      <c r="W251">
        <f>IFERROR(VLOOKUP($A251, CDS3Y_bbg!V$5:W$241,2), -1)</f>
        <v>42283</v>
      </c>
      <c r="X251">
        <f>IFERROR(VLOOKUP($A251, CDS3Y_bbg!W$5:X$241,2), -1)</f>
        <v>-1</v>
      </c>
      <c r="Y251">
        <f>IFERROR(VLOOKUP($A251, CDS3Y_bbg!X$5:Y$241,2), -1)</f>
        <v>44468</v>
      </c>
      <c r="Z251">
        <f>IFERROR(VLOOKUP($A251, CDS3Y_bbg!Y$5:Z$241,2), -1)</f>
        <v>230.084</v>
      </c>
      <c r="AA251">
        <f>IFERROR(VLOOKUP($A251, CDS3Y_bbg!Z$5:AA$241,2), -1)</f>
        <v>40481</v>
      </c>
      <c r="AB251">
        <f>IFERROR(VLOOKUP($A251, CDS3Y_bbg!AA$5:AB$241,2), -1)</f>
        <v>-1</v>
      </c>
      <c r="AC251">
        <f>IFERROR(VLOOKUP($A251, CDS3Y_bbg!AB$5:AC$241,2), -1)</f>
        <v>42676</v>
      </c>
      <c r="AD251">
        <f>IFERROR(VLOOKUP($A251, CDS3Y_bbg!AC$5:AD$241,2), -1)</f>
        <v>-1</v>
      </c>
      <c r="AE251">
        <f>IFERROR(VLOOKUP($A251, CDS3Y_bbg!AD$5:AE$241,2), -1)</f>
        <v>41149</v>
      </c>
      <c r="AF251">
        <f>IFERROR(VLOOKUP($A251, CDS3Y_bbg!AE$5:AF$241,2), -1)</f>
        <v>-1</v>
      </c>
      <c r="AG251">
        <f>IFERROR(VLOOKUP($A251, CDS3Y_bbg!AF$5:AG$241,2), -1)</f>
        <v>42004</v>
      </c>
      <c r="AH251">
        <f>IFERROR(VLOOKUP($A251, CDS3Y_bbg!AG$5:AH$241,2), -1)</f>
        <v>10.653</v>
      </c>
      <c r="AI251">
        <f>IFERROR(VLOOKUP($A251, CDS3Y_bbg!AH$5:AI$241,2), -1)</f>
        <v>-1</v>
      </c>
      <c r="AJ251">
        <f>IFERROR(VLOOKUP($A251, CDS3Y_bbg!AI$5:AJ$241,2), -1)</f>
        <v>-1</v>
      </c>
      <c r="AK251">
        <f>IFERROR(VLOOKUP($A251, CDS3Y_bbg!AJ$5:AK$241,2), -1)</f>
        <v>-1</v>
      </c>
      <c r="AL251">
        <f>IFERROR(VLOOKUP($A251, CDS3Y_bbg!AK$5:AL$241,2), -1)</f>
        <v>-1</v>
      </c>
      <c r="AM251">
        <f>IFERROR(VLOOKUP($A251, CDS3Y_bbg!AL$5:AM$241,2), -1)</f>
        <v>-1</v>
      </c>
      <c r="AN251">
        <f>IFERROR(VLOOKUP($A251, CDS3Y_bbg!AM$5:AN$241,2), -1)</f>
        <v>-1</v>
      </c>
      <c r="AO251">
        <f>IFERROR(VLOOKUP($A251, CDS3Y_bbg!AN$5:AO$241,2), -1)</f>
        <v>43424</v>
      </c>
      <c r="AP251">
        <f>IFERROR(VLOOKUP($A251, CDS3Y_bbg!AO$5:AP$241,2), -1)</f>
        <v>-1</v>
      </c>
      <c r="AQ251">
        <f>IFERROR(VLOOKUP($A251, CDS3Y_bbg!AP$5:AQ$241,2), -1)</f>
        <v>44625</v>
      </c>
      <c r="AR251">
        <f>IFERROR(VLOOKUP($A251, CDS3Y_bbg!AQ$5:AR$241,2), -1)</f>
        <v>9.7650000000000006</v>
      </c>
      <c r="AS251">
        <f>IFERROR(VLOOKUP($A251, CDS3Y_bbg!AR$5:AS$241,2), -1)</f>
        <v>44626</v>
      </c>
      <c r="AT251">
        <f>IFERROR(VLOOKUP($A251, CDS3Y_bbg!AS$5:AT$241,2), -1)</f>
        <v>6.8550000000000004</v>
      </c>
      <c r="AU251">
        <f>IFERROR(VLOOKUP($A251, CDS3Y_bbg!AT$5:AU$241,2), -1)</f>
        <v>-1</v>
      </c>
      <c r="AV251">
        <f>IFERROR(VLOOKUP($A251, CDS3Y_bbg!AU$5:AV$241,2), -1)</f>
        <v>-1</v>
      </c>
      <c r="AW251">
        <f>IFERROR(VLOOKUP($A251, CDS3Y_bbg!AV$5:AW$241,2), -1)</f>
        <v>41863</v>
      </c>
      <c r="AX251">
        <f>IFERROR(VLOOKUP($A251, CDS3Y_bbg!AW$5:AX$241,2), -1)</f>
        <v>-1</v>
      </c>
      <c r="AY251">
        <f>IFERROR(VLOOKUP($A251, CDS3Y_bbg!AX$5:AY$241,2), -1)</f>
        <v>43402</v>
      </c>
      <c r="AZ251">
        <f>IFERROR(VLOOKUP($A251, CDS3Y_bbg!AY$5:AZ$241,2), -1)</f>
        <v>-1</v>
      </c>
      <c r="BA251">
        <f>IFERROR(VLOOKUP($A251, CDS3Y_bbg!AZ$5:BA$241,2), -1)</f>
        <v>-1</v>
      </c>
      <c r="BB251">
        <f>IFERROR(VLOOKUP($A251, CDS3Y_bbg!BA$5:BB$241,2), -1)</f>
        <v>-1</v>
      </c>
      <c r="BC251">
        <f>IFERROR(VLOOKUP($A251, CDS3Y_bbg!BB$5:BC$241,2), -1)</f>
        <v>41722</v>
      </c>
      <c r="BD251">
        <f>IFERROR(VLOOKUP($A251, CDS3Y_bbg!BC$5:BD$241,2), -1)</f>
        <v>-1</v>
      </c>
      <c r="BE251">
        <f>IFERROR(VLOOKUP($A251, CDS3Y_bbg!BD$5:BE$241,2), -1)</f>
        <v>-1</v>
      </c>
      <c r="BF251">
        <f>IFERROR(VLOOKUP($A251, CDS3Y_bbg!BE$5:BF$241,2), -1)</f>
        <v>-1</v>
      </c>
      <c r="BG251">
        <f>IFERROR(VLOOKUP($A251, CDS3Y_bbg!BF$5:BG$241,2), -1)</f>
        <v>-1</v>
      </c>
      <c r="BH251">
        <f>IFERROR(VLOOKUP($A251, CDS3Y_bbg!BG$5:BH$241,2), -1)</f>
        <v>-1</v>
      </c>
      <c r="BI251">
        <f>IFERROR(VLOOKUP($A251, CDS3Y_bbg!BH$5:BI$241,2), -1)</f>
        <v>43424</v>
      </c>
      <c r="BJ251">
        <f>IFERROR(VLOOKUP($A251, CDS3Y_bbg!BI$5:BJ$241,2), -1)</f>
        <v>-1</v>
      </c>
      <c r="BK251">
        <f>IFERROR(VLOOKUP($A251, CDS3Y_bbg!BJ$5:BK$241,2), -1)</f>
        <v>-1</v>
      </c>
      <c r="BL251">
        <f>IFERROR(VLOOKUP($A251, CDS3Y_bbg!BK$5:BL$241,2), -1)</f>
        <v>-1</v>
      </c>
      <c r="BM251">
        <f>IFERROR(VLOOKUP($A251, CDS3Y_bbg!BL$5:BM$241,2), -1)</f>
        <v>43424</v>
      </c>
      <c r="BN251">
        <f>IFERROR(VLOOKUP($A251, CDS3Y_bbg!BM$5:BN$241,2), -1)</f>
        <v>-1</v>
      </c>
      <c r="BO251">
        <f>IFERROR(VLOOKUP($A251, CDS3Y_bbg!BN$5:BO$241,2), -1)</f>
        <v>43426</v>
      </c>
      <c r="BP251">
        <f>IFERROR(VLOOKUP($A251, CDS3Y_bbg!BO$5:BP$241,2), -1)</f>
        <v>-1</v>
      </c>
      <c r="BQ251">
        <f>IFERROR(VLOOKUP($A251, CDS3Y_bbg!BP$5:BQ$241,2), -1)</f>
        <v>-1</v>
      </c>
      <c r="BR251">
        <f>IFERROR(VLOOKUP($A251, CDS3Y_bbg!BQ$5:BR$241,2), -1)</f>
        <v>-1</v>
      </c>
      <c r="BS251">
        <f>IFERROR(VLOOKUP($A251, CDS3Y_bbg!BR$5:BS$241,2), -1)</f>
        <v>43426</v>
      </c>
      <c r="BT251">
        <f>IFERROR(VLOOKUP($A251, CDS3Y_bbg!BS$5:BT$241,2), -1)</f>
        <v>-1</v>
      </c>
      <c r="BU251">
        <f>IFERROR(VLOOKUP($A251, CDS3Y_bbg!BT$5:BU$241,2), -1)</f>
        <v>-1</v>
      </c>
      <c r="BV251">
        <f>IFERROR(VLOOKUP($A251, CDS3Y_bbg!BU$5:BV$241,2), -1)</f>
        <v>-1</v>
      </c>
      <c r="BW251">
        <f>IFERROR(VLOOKUP($A251, CDS3Y_bbg!BV$5:BW$241,2), -1)</f>
        <v>41915</v>
      </c>
      <c r="BX251">
        <f>IFERROR(VLOOKUP($A251, CDS3Y_bbg!BW$5:BX$241,2), -1)</f>
        <v>-1</v>
      </c>
      <c r="BY251">
        <f>IFERROR(VLOOKUP($A251, CDS3Y_bbg!BX$5:BY$241,2), -1)</f>
        <v>-1</v>
      </c>
      <c r="BZ251">
        <f>IFERROR(VLOOKUP($A251, CDS3Y_bbg!BY$5:BZ$241,2), -1)</f>
        <v>-1</v>
      </c>
      <c r="CA251">
        <f>IFERROR(VLOOKUP($A251, CDS3Y_bbg!BZ$5:CA$241,2), -1)</f>
        <v>41911</v>
      </c>
      <c r="CB251">
        <f>IFERROR(VLOOKUP($A251, CDS3Y_bbg!CA$5:CB$241,2), -1)</f>
        <v>-1</v>
      </c>
      <c r="CC251">
        <f>IFERROR(VLOOKUP($A251, CDS3Y_bbg!CB$5:CC$241,2), -1)</f>
        <v>41912</v>
      </c>
      <c r="CD251">
        <f>IFERROR(VLOOKUP($A251, CDS3Y_bbg!CC$5:CD$241,2), -1)</f>
        <v>-1</v>
      </c>
      <c r="CE251">
        <f>IFERROR(VLOOKUP($A251, CDS3Y_bbg!CD$5:CE$241,2), -1)</f>
        <v>43332</v>
      </c>
      <c r="CF251">
        <f>IFERROR(VLOOKUP($A251, CDS3Y_bbg!CE$5:CF$241,2), -1)</f>
        <v>-1</v>
      </c>
      <c r="CG251">
        <f>IFERROR(VLOOKUP($A251, CDS3Y_bbg!CF$5:CG$241,2), -1)</f>
        <v>41893</v>
      </c>
      <c r="CH251">
        <f>IFERROR(VLOOKUP($A251, CDS3Y_bbg!CG$5:CH$241,2), -1)</f>
        <v>-1</v>
      </c>
      <c r="CI251">
        <f>IFERROR(VLOOKUP($A251, CDS3Y_bbg!CH$5:CI$241,2), -1)</f>
        <v>-1</v>
      </c>
      <c r="CJ251">
        <f>IFERROR(VLOOKUP($A251, CDS3Y_bbg!CI$5:CJ$241,2), -1)</f>
        <v>-1</v>
      </c>
      <c r="CK251">
        <f>IFERROR(VLOOKUP($A251, CDS3Y_bbg!CJ$5:CK$241,2), -1)</f>
        <v>41844</v>
      </c>
      <c r="CL251">
        <f>IFERROR(VLOOKUP($A251, CDS3Y_bbg!CK$5:CL$241,2), -1)</f>
        <v>-1</v>
      </c>
      <c r="CM251">
        <f>IFERROR(VLOOKUP($A251, CDS3Y_bbg!CL$5:CM$241,2), -1)</f>
        <v>-1</v>
      </c>
      <c r="CN251">
        <f>IFERROR(VLOOKUP($A251, CDS3Y_bbg!CM$5:CN$241,2), -1)</f>
        <v>-1</v>
      </c>
    </row>
    <row r="252" spans="1:92" x14ac:dyDescent="0.25">
      <c r="A252" s="1">
        <v>44165</v>
      </c>
      <c r="B252">
        <f>IFERROR(VLOOKUP($A252, CDS3Y_bbg!A$5:B$241,2), -1)</f>
        <v>109.465</v>
      </c>
      <c r="C252">
        <f>IFERROR(VLOOKUP($A252, CDS3Y_bbg!B$5:C$241,2), -1)</f>
        <v>41831</v>
      </c>
      <c r="D252">
        <f>IFERROR(VLOOKUP($A252, CDS3Y_bbg!C$5:D$241,2), -1)</f>
        <v>-1</v>
      </c>
      <c r="E252">
        <f>IFERROR(VLOOKUP($A252, CDS3Y_bbg!D$5:E$241,2), -1)</f>
        <v>44895</v>
      </c>
      <c r="F252">
        <f>IFERROR(VLOOKUP($A252, CDS3Y_bbg!E$5:F$241,2), -1)</f>
        <v>22.422999999999998</v>
      </c>
      <c r="G252">
        <f>IFERROR(VLOOKUP($A252, CDS3Y_bbg!F$5:G$241,2), -1)</f>
        <v>40360</v>
      </c>
      <c r="H252">
        <f>IFERROR(VLOOKUP($A252, CDS3Y_bbg!G$5:H$241,2), -1)</f>
        <v>-1</v>
      </c>
      <c r="I252">
        <f>IFERROR(VLOOKUP($A252, CDS3Y_bbg!H$5:I$241,2), -1)</f>
        <v>44834</v>
      </c>
      <c r="J252">
        <f>IFERROR(VLOOKUP($A252, CDS3Y_bbg!I$5:J$241,2), -1)</f>
        <v>44.262999999999998</v>
      </c>
      <c r="K252">
        <f>IFERROR(VLOOKUP($A252, CDS3Y_bbg!J$5:K$241,2), -1)</f>
        <v>41819</v>
      </c>
      <c r="L252">
        <f>IFERROR(VLOOKUP($A252, CDS3Y_bbg!K$5:L$241,2), -1)</f>
        <v>-1</v>
      </c>
      <c r="M252">
        <f>IFERROR(VLOOKUP($A252, CDS3Y_bbg!L$5:M$241,2), -1)</f>
        <v>40469</v>
      </c>
      <c r="N252">
        <f>IFERROR(VLOOKUP($A252, CDS3Y_bbg!M$5:N$241,2), -1)</f>
        <v>-1</v>
      </c>
      <c r="O252">
        <f>IFERROR(VLOOKUP($A252, CDS3Y_bbg!N$5:O$241,2), -1)</f>
        <v>40289</v>
      </c>
      <c r="P252">
        <f>IFERROR(VLOOKUP($A252, CDS3Y_bbg!O$5:P$241,2), -1)</f>
        <v>-1</v>
      </c>
      <c r="Q252">
        <f>IFERROR(VLOOKUP($A252, CDS3Y_bbg!P$5:Q$241,2), -1)</f>
        <v>44377</v>
      </c>
      <c r="R252">
        <f>IFERROR(VLOOKUP($A252, CDS3Y_bbg!Q$5:R$241,2), -1)</f>
        <v>43.786000000000001</v>
      </c>
      <c r="S252">
        <f>IFERROR(VLOOKUP($A252, CDS3Y_bbg!R$5:S$241,2), -1)</f>
        <v>43337</v>
      </c>
      <c r="T252">
        <f>IFERROR(VLOOKUP($A252, CDS3Y_bbg!S$5:T$241,2), -1)</f>
        <v>-1</v>
      </c>
      <c r="U252">
        <f>IFERROR(VLOOKUP($A252, CDS3Y_bbg!T$5:U$241,2), -1)</f>
        <v>42062</v>
      </c>
      <c r="V252">
        <f>IFERROR(VLOOKUP($A252, CDS3Y_bbg!U$5:V$241,2), -1)</f>
        <v>-1</v>
      </c>
      <c r="W252">
        <f>IFERROR(VLOOKUP($A252, CDS3Y_bbg!V$5:W$241,2), -1)</f>
        <v>42283</v>
      </c>
      <c r="X252">
        <f>IFERROR(VLOOKUP($A252, CDS3Y_bbg!W$5:X$241,2), -1)</f>
        <v>-1</v>
      </c>
      <c r="Y252">
        <f>IFERROR(VLOOKUP($A252, CDS3Y_bbg!X$5:Y$241,2), -1)</f>
        <v>44468</v>
      </c>
      <c r="Z252">
        <f>IFERROR(VLOOKUP($A252, CDS3Y_bbg!Y$5:Z$241,2), -1)</f>
        <v>230.084</v>
      </c>
      <c r="AA252">
        <f>IFERROR(VLOOKUP($A252, CDS3Y_bbg!Z$5:AA$241,2), -1)</f>
        <v>40481</v>
      </c>
      <c r="AB252">
        <f>IFERROR(VLOOKUP($A252, CDS3Y_bbg!AA$5:AB$241,2), -1)</f>
        <v>-1</v>
      </c>
      <c r="AC252">
        <f>IFERROR(VLOOKUP($A252, CDS3Y_bbg!AB$5:AC$241,2), -1)</f>
        <v>42676</v>
      </c>
      <c r="AD252">
        <f>IFERROR(VLOOKUP($A252, CDS3Y_bbg!AC$5:AD$241,2), -1)</f>
        <v>-1</v>
      </c>
      <c r="AE252">
        <f>IFERROR(VLOOKUP($A252, CDS3Y_bbg!AD$5:AE$241,2), -1)</f>
        <v>41149</v>
      </c>
      <c r="AF252">
        <f>IFERROR(VLOOKUP($A252, CDS3Y_bbg!AE$5:AF$241,2), -1)</f>
        <v>-1</v>
      </c>
      <c r="AG252">
        <f>IFERROR(VLOOKUP($A252, CDS3Y_bbg!AF$5:AG$241,2), -1)</f>
        <v>42004</v>
      </c>
      <c r="AH252">
        <f>IFERROR(VLOOKUP($A252, CDS3Y_bbg!AG$5:AH$241,2), -1)</f>
        <v>10.653</v>
      </c>
      <c r="AI252">
        <f>IFERROR(VLOOKUP($A252, CDS3Y_bbg!AH$5:AI$241,2), -1)</f>
        <v>-1</v>
      </c>
      <c r="AJ252">
        <f>IFERROR(VLOOKUP($A252, CDS3Y_bbg!AI$5:AJ$241,2), -1)</f>
        <v>-1</v>
      </c>
      <c r="AK252">
        <f>IFERROR(VLOOKUP($A252, CDS3Y_bbg!AJ$5:AK$241,2), -1)</f>
        <v>-1</v>
      </c>
      <c r="AL252">
        <f>IFERROR(VLOOKUP($A252, CDS3Y_bbg!AK$5:AL$241,2), -1)</f>
        <v>-1</v>
      </c>
      <c r="AM252">
        <f>IFERROR(VLOOKUP($A252, CDS3Y_bbg!AL$5:AM$241,2), -1)</f>
        <v>-1</v>
      </c>
      <c r="AN252">
        <f>IFERROR(VLOOKUP($A252, CDS3Y_bbg!AM$5:AN$241,2), -1)</f>
        <v>-1</v>
      </c>
      <c r="AO252">
        <f>IFERROR(VLOOKUP($A252, CDS3Y_bbg!AN$5:AO$241,2), -1)</f>
        <v>43424</v>
      </c>
      <c r="AP252">
        <f>IFERROR(VLOOKUP($A252, CDS3Y_bbg!AO$5:AP$241,2), -1)</f>
        <v>-1</v>
      </c>
      <c r="AQ252">
        <f>IFERROR(VLOOKUP($A252, CDS3Y_bbg!AP$5:AQ$241,2), -1)</f>
        <v>44625</v>
      </c>
      <c r="AR252">
        <f>IFERROR(VLOOKUP($A252, CDS3Y_bbg!AQ$5:AR$241,2), -1)</f>
        <v>10.29</v>
      </c>
      <c r="AS252">
        <f>IFERROR(VLOOKUP($A252, CDS3Y_bbg!AR$5:AS$241,2), -1)</f>
        <v>44626</v>
      </c>
      <c r="AT252">
        <f>IFERROR(VLOOKUP($A252, CDS3Y_bbg!AS$5:AT$241,2), -1)</f>
        <v>5.9050000000000002</v>
      </c>
      <c r="AU252">
        <f>IFERROR(VLOOKUP($A252, CDS3Y_bbg!AT$5:AU$241,2), -1)</f>
        <v>-1</v>
      </c>
      <c r="AV252">
        <f>IFERROR(VLOOKUP($A252, CDS3Y_bbg!AU$5:AV$241,2), -1)</f>
        <v>-1</v>
      </c>
      <c r="AW252">
        <f>IFERROR(VLOOKUP($A252, CDS3Y_bbg!AV$5:AW$241,2), -1)</f>
        <v>41863</v>
      </c>
      <c r="AX252">
        <f>IFERROR(VLOOKUP($A252, CDS3Y_bbg!AW$5:AX$241,2), -1)</f>
        <v>-1</v>
      </c>
      <c r="AY252">
        <f>IFERROR(VLOOKUP($A252, CDS3Y_bbg!AX$5:AY$241,2), -1)</f>
        <v>43402</v>
      </c>
      <c r="AZ252">
        <f>IFERROR(VLOOKUP($A252, CDS3Y_bbg!AY$5:AZ$241,2), -1)</f>
        <v>-1</v>
      </c>
      <c r="BA252">
        <f>IFERROR(VLOOKUP($A252, CDS3Y_bbg!AZ$5:BA$241,2), -1)</f>
        <v>-1</v>
      </c>
      <c r="BB252">
        <f>IFERROR(VLOOKUP($A252, CDS3Y_bbg!BA$5:BB$241,2), -1)</f>
        <v>-1</v>
      </c>
      <c r="BC252">
        <f>IFERROR(VLOOKUP($A252, CDS3Y_bbg!BB$5:BC$241,2), -1)</f>
        <v>41722</v>
      </c>
      <c r="BD252">
        <f>IFERROR(VLOOKUP($A252, CDS3Y_bbg!BC$5:BD$241,2), -1)</f>
        <v>-1</v>
      </c>
      <c r="BE252">
        <f>IFERROR(VLOOKUP($A252, CDS3Y_bbg!BD$5:BE$241,2), -1)</f>
        <v>-1</v>
      </c>
      <c r="BF252">
        <f>IFERROR(VLOOKUP($A252, CDS3Y_bbg!BE$5:BF$241,2), -1)</f>
        <v>-1</v>
      </c>
      <c r="BG252">
        <f>IFERROR(VLOOKUP($A252, CDS3Y_bbg!BF$5:BG$241,2), -1)</f>
        <v>-1</v>
      </c>
      <c r="BH252">
        <f>IFERROR(VLOOKUP($A252, CDS3Y_bbg!BG$5:BH$241,2), -1)</f>
        <v>-1</v>
      </c>
      <c r="BI252">
        <f>IFERROR(VLOOKUP($A252, CDS3Y_bbg!BH$5:BI$241,2), -1)</f>
        <v>43424</v>
      </c>
      <c r="BJ252">
        <f>IFERROR(VLOOKUP($A252, CDS3Y_bbg!BI$5:BJ$241,2), -1)</f>
        <v>-1</v>
      </c>
      <c r="BK252">
        <f>IFERROR(VLOOKUP($A252, CDS3Y_bbg!BJ$5:BK$241,2), -1)</f>
        <v>-1</v>
      </c>
      <c r="BL252">
        <f>IFERROR(VLOOKUP($A252, CDS3Y_bbg!BK$5:BL$241,2), -1)</f>
        <v>-1</v>
      </c>
      <c r="BM252">
        <f>IFERROR(VLOOKUP($A252, CDS3Y_bbg!BL$5:BM$241,2), -1)</f>
        <v>43424</v>
      </c>
      <c r="BN252">
        <f>IFERROR(VLOOKUP($A252, CDS3Y_bbg!BM$5:BN$241,2), -1)</f>
        <v>-1</v>
      </c>
      <c r="BO252">
        <f>IFERROR(VLOOKUP($A252, CDS3Y_bbg!BN$5:BO$241,2), -1)</f>
        <v>43426</v>
      </c>
      <c r="BP252">
        <f>IFERROR(VLOOKUP($A252, CDS3Y_bbg!BO$5:BP$241,2), -1)</f>
        <v>-1</v>
      </c>
      <c r="BQ252">
        <f>IFERROR(VLOOKUP($A252, CDS3Y_bbg!BP$5:BQ$241,2), -1)</f>
        <v>-1</v>
      </c>
      <c r="BR252">
        <f>IFERROR(VLOOKUP($A252, CDS3Y_bbg!BQ$5:BR$241,2), -1)</f>
        <v>-1</v>
      </c>
      <c r="BS252">
        <f>IFERROR(VLOOKUP($A252, CDS3Y_bbg!BR$5:BS$241,2), -1)</f>
        <v>43426</v>
      </c>
      <c r="BT252">
        <f>IFERROR(VLOOKUP($A252, CDS3Y_bbg!BS$5:BT$241,2), -1)</f>
        <v>-1</v>
      </c>
      <c r="BU252">
        <f>IFERROR(VLOOKUP($A252, CDS3Y_bbg!BT$5:BU$241,2), -1)</f>
        <v>-1</v>
      </c>
      <c r="BV252">
        <f>IFERROR(VLOOKUP($A252, CDS3Y_bbg!BU$5:BV$241,2), -1)</f>
        <v>-1</v>
      </c>
      <c r="BW252">
        <f>IFERROR(VLOOKUP($A252, CDS3Y_bbg!BV$5:BW$241,2), -1)</f>
        <v>41915</v>
      </c>
      <c r="BX252">
        <f>IFERROR(VLOOKUP($A252, CDS3Y_bbg!BW$5:BX$241,2), -1)</f>
        <v>-1</v>
      </c>
      <c r="BY252">
        <f>IFERROR(VLOOKUP($A252, CDS3Y_bbg!BX$5:BY$241,2), -1)</f>
        <v>-1</v>
      </c>
      <c r="BZ252">
        <f>IFERROR(VLOOKUP($A252, CDS3Y_bbg!BY$5:BZ$241,2), -1)</f>
        <v>-1</v>
      </c>
      <c r="CA252">
        <f>IFERROR(VLOOKUP($A252, CDS3Y_bbg!BZ$5:CA$241,2), -1)</f>
        <v>41911</v>
      </c>
      <c r="CB252">
        <f>IFERROR(VLOOKUP($A252, CDS3Y_bbg!CA$5:CB$241,2), -1)</f>
        <v>-1</v>
      </c>
      <c r="CC252">
        <f>IFERROR(VLOOKUP($A252, CDS3Y_bbg!CB$5:CC$241,2), -1)</f>
        <v>41912</v>
      </c>
      <c r="CD252">
        <f>IFERROR(VLOOKUP($A252, CDS3Y_bbg!CC$5:CD$241,2), -1)</f>
        <v>-1</v>
      </c>
      <c r="CE252">
        <f>IFERROR(VLOOKUP($A252, CDS3Y_bbg!CD$5:CE$241,2), -1)</f>
        <v>43332</v>
      </c>
      <c r="CF252">
        <f>IFERROR(VLOOKUP($A252, CDS3Y_bbg!CE$5:CF$241,2), -1)</f>
        <v>-1</v>
      </c>
      <c r="CG252">
        <f>IFERROR(VLOOKUP($A252, CDS3Y_bbg!CF$5:CG$241,2), -1)</f>
        <v>41893</v>
      </c>
      <c r="CH252">
        <f>IFERROR(VLOOKUP($A252, CDS3Y_bbg!CG$5:CH$241,2), -1)</f>
        <v>-1</v>
      </c>
      <c r="CI252">
        <f>IFERROR(VLOOKUP($A252, CDS3Y_bbg!CH$5:CI$241,2), -1)</f>
        <v>-1</v>
      </c>
      <c r="CJ252">
        <f>IFERROR(VLOOKUP($A252, CDS3Y_bbg!CI$5:CJ$241,2), -1)</f>
        <v>-1</v>
      </c>
      <c r="CK252">
        <f>IFERROR(VLOOKUP($A252, CDS3Y_bbg!CJ$5:CK$241,2), -1)</f>
        <v>41844</v>
      </c>
      <c r="CL252">
        <f>IFERROR(VLOOKUP($A252, CDS3Y_bbg!CK$5:CL$241,2), -1)</f>
        <v>-1</v>
      </c>
      <c r="CM252">
        <f>IFERROR(VLOOKUP($A252, CDS3Y_bbg!CL$5:CM$241,2), -1)</f>
        <v>-1</v>
      </c>
      <c r="CN252">
        <f>IFERROR(VLOOKUP($A252, CDS3Y_bbg!CM$5:CN$241,2), -1)</f>
        <v>-1</v>
      </c>
    </row>
    <row r="253" spans="1:92" x14ac:dyDescent="0.25">
      <c r="A253" s="1">
        <v>44196</v>
      </c>
      <c r="B253">
        <f>IFERROR(VLOOKUP($A253, CDS3Y_bbg!A$5:B$241,2), -1)</f>
        <v>89.177000000000007</v>
      </c>
      <c r="C253">
        <f>IFERROR(VLOOKUP($A253, CDS3Y_bbg!B$5:C$241,2), -1)</f>
        <v>41831</v>
      </c>
      <c r="D253">
        <f>IFERROR(VLOOKUP($A253, CDS3Y_bbg!C$5:D$241,2), -1)</f>
        <v>-1</v>
      </c>
      <c r="E253">
        <f>IFERROR(VLOOKUP($A253, CDS3Y_bbg!D$5:E$241,2), -1)</f>
        <v>44895</v>
      </c>
      <c r="F253">
        <f>IFERROR(VLOOKUP($A253, CDS3Y_bbg!E$5:F$241,2), -1)</f>
        <v>19.536999999999999</v>
      </c>
      <c r="G253">
        <f>IFERROR(VLOOKUP($A253, CDS3Y_bbg!F$5:G$241,2), -1)</f>
        <v>40360</v>
      </c>
      <c r="H253">
        <f>IFERROR(VLOOKUP($A253, CDS3Y_bbg!G$5:H$241,2), -1)</f>
        <v>-1</v>
      </c>
      <c r="I253">
        <f>IFERROR(VLOOKUP($A253, CDS3Y_bbg!H$5:I$241,2), -1)</f>
        <v>44834</v>
      </c>
      <c r="J253">
        <f>IFERROR(VLOOKUP($A253, CDS3Y_bbg!I$5:J$241,2), -1)</f>
        <v>43.774999999999999</v>
      </c>
      <c r="K253">
        <f>IFERROR(VLOOKUP($A253, CDS3Y_bbg!J$5:K$241,2), -1)</f>
        <v>41819</v>
      </c>
      <c r="L253">
        <f>IFERROR(VLOOKUP($A253, CDS3Y_bbg!K$5:L$241,2), -1)</f>
        <v>-1</v>
      </c>
      <c r="M253">
        <f>IFERROR(VLOOKUP($A253, CDS3Y_bbg!L$5:M$241,2), -1)</f>
        <v>40469</v>
      </c>
      <c r="N253">
        <f>IFERROR(VLOOKUP($A253, CDS3Y_bbg!M$5:N$241,2), -1)</f>
        <v>-1</v>
      </c>
      <c r="O253">
        <f>IFERROR(VLOOKUP($A253, CDS3Y_bbg!N$5:O$241,2), -1)</f>
        <v>40289</v>
      </c>
      <c r="P253">
        <f>IFERROR(VLOOKUP($A253, CDS3Y_bbg!O$5:P$241,2), -1)</f>
        <v>-1</v>
      </c>
      <c r="Q253">
        <f>IFERROR(VLOOKUP($A253, CDS3Y_bbg!P$5:Q$241,2), -1)</f>
        <v>44377</v>
      </c>
      <c r="R253">
        <f>IFERROR(VLOOKUP($A253, CDS3Y_bbg!Q$5:R$241,2), -1)</f>
        <v>38.149000000000001</v>
      </c>
      <c r="S253">
        <f>IFERROR(VLOOKUP($A253, CDS3Y_bbg!R$5:S$241,2), -1)</f>
        <v>43337</v>
      </c>
      <c r="T253">
        <f>IFERROR(VLOOKUP($A253, CDS3Y_bbg!S$5:T$241,2), -1)</f>
        <v>-1</v>
      </c>
      <c r="U253">
        <f>IFERROR(VLOOKUP($A253, CDS3Y_bbg!T$5:U$241,2), -1)</f>
        <v>42062</v>
      </c>
      <c r="V253">
        <f>IFERROR(VLOOKUP($A253, CDS3Y_bbg!U$5:V$241,2), -1)</f>
        <v>-1</v>
      </c>
      <c r="W253">
        <f>IFERROR(VLOOKUP($A253, CDS3Y_bbg!V$5:W$241,2), -1)</f>
        <v>42283</v>
      </c>
      <c r="X253">
        <f>IFERROR(VLOOKUP($A253, CDS3Y_bbg!W$5:X$241,2), -1)</f>
        <v>-1</v>
      </c>
      <c r="Y253">
        <f>IFERROR(VLOOKUP($A253, CDS3Y_bbg!X$5:Y$241,2), -1)</f>
        <v>44468</v>
      </c>
      <c r="Z253">
        <f>IFERROR(VLOOKUP($A253, CDS3Y_bbg!Y$5:Z$241,2), -1)</f>
        <v>230.084</v>
      </c>
      <c r="AA253">
        <f>IFERROR(VLOOKUP($A253, CDS3Y_bbg!Z$5:AA$241,2), -1)</f>
        <v>40481</v>
      </c>
      <c r="AB253">
        <f>IFERROR(VLOOKUP($A253, CDS3Y_bbg!AA$5:AB$241,2), -1)</f>
        <v>-1</v>
      </c>
      <c r="AC253">
        <f>IFERROR(VLOOKUP($A253, CDS3Y_bbg!AB$5:AC$241,2), -1)</f>
        <v>42676</v>
      </c>
      <c r="AD253">
        <f>IFERROR(VLOOKUP($A253, CDS3Y_bbg!AC$5:AD$241,2), -1)</f>
        <v>-1</v>
      </c>
      <c r="AE253">
        <f>IFERROR(VLOOKUP($A253, CDS3Y_bbg!AD$5:AE$241,2), -1)</f>
        <v>41149</v>
      </c>
      <c r="AF253">
        <f>IFERROR(VLOOKUP($A253, CDS3Y_bbg!AE$5:AF$241,2), -1)</f>
        <v>-1</v>
      </c>
      <c r="AG253">
        <f>IFERROR(VLOOKUP($A253, CDS3Y_bbg!AF$5:AG$241,2), -1)</f>
        <v>42004</v>
      </c>
      <c r="AH253">
        <f>IFERROR(VLOOKUP($A253, CDS3Y_bbg!AG$5:AH$241,2), -1)</f>
        <v>10.653</v>
      </c>
      <c r="AI253">
        <f>IFERROR(VLOOKUP($A253, CDS3Y_bbg!AH$5:AI$241,2), -1)</f>
        <v>-1</v>
      </c>
      <c r="AJ253">
        <f>IFERROR(VLOOKUP($A253, CDS3Y_bbg!AI$5:AJ$241,2), -1)</f>
        <v>-1</v>
      </c>
      <c r="AK253">
        <f>IFERROR(VLOOKUP($A253, CDS3Y_bbg!AJ$5:AK$241,2), -1)</f>
        <v>-1</v>
      </c>
      <c r="AL253">
        <f>IFERROR(VLOOKUP($A253, CDS3Y_bbg!AK$5:AL$241,2), -1)</f>
        <v>-1</v>
      </c>
      <c r="AM253">
        <f>IFERROR(VLOOKUP($A253, CDS3Y_bbg!AL$5:AM$241,2), -1)</f>
        <v>-1</v>
      </c>
      <c r="AN253">
        <f>IFERROR(VLOOKUP($A253, CDS3Y_bbg!AM$5:AN$241,2), -1)</f>
        <v>-1</v>
      </c>
      <c r="AO253">
        <f>IFERROR(VLOOKUP($A253, CDS3Y_bbg!AN$5:AO$241,2), -1)</f>
        <v>43424</v>
      </c>
      <c r="AP253">
        <f>IFERROR(VLOOKUP($A253, CDS3Y_bbg!AO$5:AP$241,2), -1)</f>
        <v>-1</v>
      </c>
      <c r="AQ253">
        <f>IFERROR(VLOOKUP($A253, CDS3Y_bbg!AP$5:AQ$241,2), -1)</f>
        <v>44625</v>
      </c>
      <c r="AR253">
        <f>IFERROR(VLOOKUP($A253, CDS3Y_bbg!AQ$5:AR$241,2), -1)</f>
        <v>9.0350000000000001</v>
      </c>
      <c r="AS253">
        <f>IFERROR(VLOOKUP($A253, CDS3Y_bbg!AR$5:AS$241,2), -1)</f>
        <v>44626</v>
      </c>
      <c r="AT253">
        <f>IFERROR(VLOOKUP($A253, CDS3Y_bbg!AS$5:AT$241,2), -1)</f>
        <v>6.0250000000000004</v>
      </c>
      <c r="AU253">
        <f>IFERROR(VLOOKUP($A253, CDS3Y_bbg!AT$5:AU$241,2), -1)</f>
        <v>-1</v>
      </c>
      <c r="AV253">
        <f>IFERROR(VLOOKUP($A253, CDS3Y_bbg!AU$5:AV$241,2), -1)</f>
        <v>-1</v>
      </c>
      <c r="AW253">
        <f>IFERROR(VLOOKUP($A253, CDS3Y_bbg!AV$5:AW$241,2), -1)</f>
        <v>41863</v>
      </c>
      <c r="AX253">
        <f>IFERROR(VLOOKUP($A253, CDS3Y_bbg!AW$5:AX$241,2), -1)</f>
        <v>-1</v>
      </c>
      <c r="AY253">
        <f>IFERROR(VLOOKUP($A253, CDS3Y_bbg!AX$5:AY$241,2), -1)</f>
        <v>43402</v>
      </c>
      <c r="AZ253">
        <f>IFERROR(VLOOKUP($A253, CDS3Y_bbg!AY$5:AZ$241,2), -1)</f>
        <v>-1</v>
      </c>
      <c r="BA253">
        <f>IFERROR(VLOOKUP($A253, CDS3Y_bbg!AZ$5:BA$241,2), -1)</f>
        <v>-1</v>
      </c>
      <c r="BB253">
        <f>IFERROR(VLOOKUP($A253, CDS3Y_bbg!BA$5:BB$241,2), -1)</f>
        <v>-1</v>
      </c>
      <c r="BC253">
        <f>IFERROR(VLOOKUP($A253, CDS3Y_bbg!BB$5:BC$241,2), -1)</f>
        <v>41722</v>
      </c>
      <c r="BD253">
        <f>IFERROR(VLOOKUP($A253, CDS3Y_bbg!BC$5:BD$241,2), -1)</f>
        <v>-1</v>
      </c>
      <c r="BE253">
        <f>IFERROR(VLOOKUP($A253, CDS3Y_bbg!BD$5:BE$241,2), -1)</f>
        <v>-1</v>
      </c>
      <c r="BF253">
        <f>IFERROR(VLOOKUP($A253, CDS3Y_bbg!BE$5:BF$241,2), -1)</f>
        <v>-1</v>
      </c>
      <c r="BG253">
        <f>IFERROR(VLOOKUP($A253, CDS3Y_bbg!BF$5:BG$241,2), -1)</f>
        <v>-1</v>
      </c>
      <c r="BH253">
        <f>IFERROR(VLOOKUP($A253, CDS3Y_bbg!BG$5:BH$241,2), -1)</f>
        <v>-1</v>
      </c>
      <c r="BI253">
        <f>IFERROR(VLOOKUP($A253, CDS3Y_bbg!BH$5:BI$241,2), -1)</f>
        <v>43424</v>
      </c>
      <c r="BJ253">
        <f>IFERROR(VLOOKUP($A253, CDS3Y_bbg!BI$5:BJ$241,2), -1)</f>
        <v>-1</v>
      </c>
      <c r="BK253">
        <f>IFERROR(VLOOKUP($A253, CDS3Y_bbg!BJ$5:BK$241,2), -1)</f>
        <v>-1</v>
      </c>
      <c r="BL253">
        <f>IFERROR(VLOOKUP($A253, CDS3Y_bbg!BK$5:BL$241,2), -1)</f>
        <v>-1</v>
      </c>
      <c r="BM253">
        <f>IFERROR(VLOOKUP($A253, CDS3Y_bbg!BL$5:BM$241,2), -1)</f>
        <v>43424</v>
      </c>
      <c r="BN253">
        <f>IFERROR(VLOOKUP($A253, CDS3Y_bbg!BM$5:BN$241,2), -1)</f>
        <v>-1</v>
      </c>
      <c r="BO253">
        <f>IFERROR(VLOOKUP($A253, CDS3Y_bbg!BN$5:BO$241,2), -1)</f>
        <v>43426</v>
      </c>
      <c r="BP253">
        <f>IFERROR(VLOOKUP($A253, CDS3Y_bbg!BO$5:BP$241,2), -1)</f>
        <v>-1</v>
      </c>
      <c r="BQ253">
        <f>IFERROR(VLOOKUP($A253, CDS3Y_bbg!BP$5:BQ$241,2), -1)</f>
        <v>-1</v>
      </c>
      <c r="BR253">
        <f>IFERROR(VLOOKUP($A253, CDS3Y_bbg!BQ$5:BR$241,2), -1)</f>
        <v>-1</v>
      </c>
      <c r="BS253">
        <f>IFERROR(VLOOKUP($A253, CDS3Y_bbg!BR$5:BS$241,2), -1)</f>
        <v>43426</v>
      </c>
      <c r="BT253">
        <f>IFERROR(VLOOKUP($A253, CDS3Y_bbg!BS$5:BT$241,2), -1)</f>
        <v>-1</v>
      </c>
      <c r="BU253">
        <f>IFERROR(VLOOKUP($A253, CDS3Y_bbg!BT$5:BU$241,2), -1)</f>
        <v>-1</v>
      </c>
      <c r="BV253">
        <f>IFERROR(VLOOKUP($A253, CDS3Y_bbg!BU$5:BV$241,2), -1)</f>
        <v>-1</v>
      </c>
      <c r="BW253">
        <f>IFERROR(VLOOKUP($A253, CDS3Y_bbg!BV$5:BW$241,2), -1)</f>
        <v>41915</v>
      </c>
      <c r="BX253">
        <f>IFERROR(VLOOKUP($A253, CDS3Y_bbg!BW$5:BX$241,2), -1)</f>
        <v>-1</v>
      </c>
      <c r="BY253">
        <f>IFERROR(VLOOKUP($A253, CDS3Y_bbg!BX$5:BY$241,2), -1)</f>
        <v>-1</v>
      </c>
      <c r="BZ253">
        <f>IFERROR(VLOOKUP($A253, CDS3Y_bbg!BY$5:BZ$241,2), -1)</f>
        <v>-1</v>
      </c>
      <c r="CA253">
        <f>IFERROR(VLOOKUP($A253, CDS3Y_bbg!BZ$5:CA$241,2), -1)</f>
        <v>41911</v>
      </c>
      <c r="CB253">
        <f>IFERROR(VLOOKUP($A253, CDS3Y_bbg!CA$5:CB$241,2), -1)</f>
        <v>-1</v>
      </c>
      <c r="CC253">
        <f>IFERROR(VLOOKUP($A253, CDS3Y_bbg!CB$5:CC$241,2), -1)</f>
        <v>41912</v>
      </c>
      <c r="CD253">
        <f>IFERROR(VLOOKUP($A253, CDS3Y_bbg!CC$5:CD$241,2), -1)</f>
        <v>-1</v>
      </c>
      <c r="CE253">
        <f>IFERROR(VLOOKUP($A253, CDS3Y_bbg!CD$5:CE$241,2), -1)</f>
        <v>43332</v>
      </c>
      <c r="CF253">
        <f>IFERROR(VLOOKUP($A253, CDS3Y_bbg!CE$5:CF$241,2), -1)</f>
        <v>-1</v>
      </c>
      <c r="CG253">
        <f>IFERROR(VLOOKUP($A253, CDS3Y_bbg!CF$5:CG$241,2), -1)</f>
        <v>41893</v>
      </c>
      <c r="CH253">
        <f>IFERROR(VLOOKUP($A253, CDS3Y_bbg!CG$5:CH$241,2), -1)</f>
        <v>-1</v>
      </c>
      <c r="CI253">
        <f>IFERROR(VLOOKUP($A253, CDS3Y_bbg!CH$5:CI$241,2), -1)</f>
        <v>-1</v>
      </c>
      <c r="CJ253">
        <f>IFERROR(VLOOKUP($A253, CDS3Y_bbg!CI$5:CJ$241,2), -1)</f>
        <v>-1</v>
      </c>
      <c r="CK253">
        <f>IFERROR(VLOOKUP($A253, CDS3Y_bbg!CJ$5:CK$241,2), -1)</f>
        <v>41844</v>
      </c>
      <c r="CL253">
        <f>IFERROR(VLOOKUP($A253, CDS3Y_bbg!CK$5:CL$241,2), -1)</f>
        <v>-1</v>
      </c>
      <c r="CM253">
        <f>IFERROR(VLOOKUP($A253, CDS3Y_bbg!CL$5:CM$241,2), -1)</f>
        <v>-1</v>
      </c>
      <c r="CN253">
        <f>IFERROR(VLOOKUP($A253, CDS3Y_bbg!CM$5:CN$241,2), -1)</f>
        <v>-1</v>
      </c>
    </row>
    <row r="254" spans="1:92" x14ac:dyDescent="0.25">
      <c r="A254" s="1">
        <v>44225</v>
      </c>
      <c r="B254">
        <f>IFERROR(VLOOKUP($A254, CDS3Y_bbg!A$5:B$241,2), -1)</f>
        <v>113.17700000000001</v>
      </c>
      <c r="C254">
        <f>IFERROR(VLOOKUP($A254, CDS3Y_bbg!B$5:C$241,2), -1)</f>
        <v>41831</v>
      </c>
      <c r="D254">
        <f>IFERROR(VLOOKUP($A254, CDS3Y_bbg!C$5:D$241,2), -1)</f>
        <v>-1</v>
      </c>
      <c r="E254">
        <f>IFERROR(VLOOKUP($A254, CDS3Y_bbg!D$5:E$241,2), -1)</f>
        <v>44895</v>
      </c>
      <c r="F254">
        <f>IFERROR(VLOOKUP($A254, CDS3Y_bbg!E$5:F$241,2), -1)</f>
        <v>25.423999999999999</v>
      </c>
      <c r="G254">
        <f>IFERROR(VLOOKUP($A254, CDS3Y_bbg!F$5:G$241,2), -1)</f>
        <v>40360</v>
      </c>
      <c r="H254">
        <f>IFERROR(VLOOKUP($A254, CDS3Y_bbg!G$5:H$241,2), -1)</f>
        <v>-1</v>
      </c>
      <c r="I254">
        <f>IFERROR(VLOOKUP($A254, CDS3Y_bbg!H$5:I$241,2), -1)</f>
        <v>44834</v>
      </c>
      <c r="J254">
        <f>IFERROR(VLOOKUP($A254, CDS3Y_bbg!I$5:J$241,2), -1)</f>
        <v>63.896999999999998</v>
      </c>
      <c r="K254">
        <f>IFERROR(VLOOKUP($A254, CDS3Y_bbg!J$5:K$241,2), -1)</f>
        <v>41819</v>
      </c>
      <c r="L254">
        <f>IFERROR(VLOOKUP($A254, CDS3Y_bbg!K$5:L$241,2), -1)</f>
        <v>-1</v>
      </c>
      <c r="M254">
        <f>IFERROR(VLOOKUP($A254, CDS3Y_bbg!L$5:M$241,2), -1)</f>
        <v>40469</v>
      </c>
      <c r="N254">
        <f>IFERROR(VLOOKUP($A254, CDS3Y_bbg!M$5:N$241,2), -1)</f>
        <v>-1</v>
      </c>
      <c r="O254">
        <f>IFERROR(VLOOKUP($A254, CDS3Y_bbg!N$5:O$241,2), -1)</f>
        <v>40289</v>
      </c>
      <c r="P254">
        <f>IFERROR(VLOOKUP($A254, CDS3Y_bbg!O$5:P$241,2), -1)</f>
        <v>-1</v>
      </c>
      <c r="Q254">
        <f>IFERROR(VLOOKUP($A254, CDS3Y_bbg!P$5:Q$241,2), -1)</f>
        <v>44377</v>
      </c>
      <c r="R254">
        <f>IFERROR(VLOOKUP($A254, CDS3Y_bbg!Q$5:R$241,2), -1)</f>
        <v>49.384999999999998</v>
      </c>
      <c r="S254">
        <f>IFERROR(VLOOKUP($A254, CDS3Y_bbg!R$5:S$241,2), -1)</f>
        <v>43337</v>
      </c>
      <c r="T254">
        <f>IFERROR(VLOOKUP($A254, CDS3Y_bbg!S$5:T$241,2), -1)</f>
        <v>-1</v>
      </c>
      <c r="U254">
        <f>IFERROR(VLOOKUP($A254, CDS3Y_bbg!T$5:U$241,2), -1)</f>
        <v>42062</v>
      </c>
      <c r="V254">
        <f>IFERROR(VLOOKUP($A254, CDS3Y_bbg!U$5:V$241,2), -1)</f>
        <v>-1</v>
      </c>
      <c r="W254">
        <f>IFERROR(VLOOKUP($A254, CDS3Y_bbg!V$5:W$241,2), -1)</f>
        <v>42283</v>
      </c>
      <c r="X254">
        <f>IFERROR(VLOOKUP($A254, CDS3Y_bbg!W$5:X$241,2), -1)</f>
        <v>-1</v>
      </c>
      <c r="Y254">
        <f>IFERROR(VLOOKUP($A254, CDS3Y_bbg!X$5:Y$241,2), -1)</f>
        <v>44468</v>
      </c>
      <c r="Z254">
        <f>IFERROR(VLOOKUP($A254, CDS3Y_bbg!Y$5:Z$241,2), -1)</f>
        <v>230.084</v>
      </c>
      <c r="AA254">
        <f>IFERROR(VLOOKUP($A254, CDS3Y_bbg!Z$5:AA$241,2), -1)</f>
        <v>40481</v>
      </c>
      <c r="AB254">
        <f>IFERROR(VLOOKUP($A254, CDS3Y_bbg!AA$5:AB$241,2), -1)</f>
        <v>-1</v>
      </c>
      <c r="AC254">
        <f>IFERROR(VLOOKUP($A254, CDS3Y_bbg!AB$5:AC$241,2), -1)</f>
        <v>42676</v>
      </c>
      <c r="AD254">
        <f>IFERROR(VLOOKUP($A254, CDS3Y_bbg!AC$5:AD$241,2), -1)</f>
        <v>-1</v>
      </c>
      <c r="AE254">
        <f>IFERROR(VLOOKUP($A254, CDS3Y_bbg!AD$5:AE$241,2), -1)</f>
        <v>41149</v>
      </c>
      <c r="AF254">
        <f>IFERROR(VLOOKUP($A254, CDS3Y_bbg!AE$5:AF$241,2), -1)</f>
        <v>-1</v>
      </c>
      <c r="AG254">
        <f>IFERROR(VLOOKUP($A254, CDS3Y_bbg!AF$5:AG$241,2), -1)</f>
        <v>42004</v>
      </c>
      <c r="AH254">
        <f>IFERROR(VLOOKUP($A254, CDS3Y_bbg!AG$5:AH$241,2), -1)</f>
        <v>10.653</v>
      </c>
      <c r="AI254">
        <f>IFERROR(VLOOKUP($A254, CDS3Y_bbg!AH$5:AI$241,2), -1)</f>
        <v>-1</v>
      </c>
      <c r="AJ254">
        <f>IFERROR(VLOOKUP($A254, CDS3Y_bbg!AI$5:AJ$241,2), -1)</f>
        <v>-1</v>
      </c>
      <c r="AK254">
        <f>IFERROR(VLOOKUP($A254, CDS3Y_bbg!AJ$5:AK$241,2), -1)</f>
        <v>-1</v>
      </c>
      <c r="AL254">
        <f>IFERROR(VLOOKUP($A254, CDS3Y_bbg!AK$5:AL$241,2), -1)</f>
        <v>-1</v>
      </c>
      <c r="AM254">
        <f>IFERROR(VLOOKUP($A254, CDS3Y_bbg!AL$5:AM$241,2), -1)</f>
        <v>-1</v>
      </c>
      <c r="AN254">
        <f>IFERROR(VLOOKUP($A254, CDS3Y_bbg!AM$5:AN$241,2), -1)</f>
        <v>-1</v>
      </c>
      <c r="AO254">
        <f>IFERROR(VLOOKUP($A254, CDS3Y_bbg!AN$5:AO$241,2), -1)</f>
        <v>43424</v>
      </c>
      <c r="AP254">
        <f>IFERROR(VLOOKUP($A254, CDS3Y_bbg!AO$5:AP$241,2), -1)</f>
        <v>-1</v>
      </c>
      <c r="AQ254">
        <f>IFERROR(VLOOKUP($A254, CDS3Y_bbg!AP$5:AQ$241,2), -1)</f>
        <v>44625</v>
      </c>
      <c r="AR254">
        <f>IFERROR(VLOOKUP($A254, CDS3Y_bbg!AQ$5:AR$241,2), -1)</f>
        <v>9.08</v>
      </c>
      <c r="AS254">
        <f>IFERROR(VLOOKUP($A254, CDS3Y_bbg!AR$5:AS$241,2), -1)</f>
        <v>44626</v>
      </c>
      <c r="AT254">
        <f>IFERROR(VLOOKUP($A254, CDS3Y_bbg!AS$5:AT$241,2), -1)</f>
        <v>5.53</v>
      </c>
      <c r="AU254">
        <f>IFERROR(VLOOKUP($A254, CDS3Y_bbg!AT$5:AU$241,2), -1)</f>
        <v>-1</v>
      </c>
      <c r="AV254">
        <f>IFERROR(VLOOKUP($A254, CDS3Y_bbg!AU$5:AV$241,2), -1)</f>
        <v>-1</v>
      </c>
      <c r="AW254">
        <f>IFERROR(VLOOKUP($A254, CDS3Y_bbg!AV$5:AW$241,2), -1)</f>
        <v>41863</v>
      </c>
      <c r="AX254">
        <f>IFERROR(VLOOKUP($A254, CDS3Y_bbg!AW$5:AX$241,2), -1)</f>
        <v>-1</v>
      </c>
      <c r="AY254">
        <f>IFERROR(VLOOKUP($A254, CDS3Y_bbg!AX$5:AY$241,2), -1)</f>
        <v>43402</v>
      </c>
      <c r="AZ254">
        <f>IFERROR(VLOOKUP($A254, CDS3Y_bbg!AY$5:AZ$241,2), -1)</f>
        <v>-1</v>
      </c>
      <c r="BA254">
        <f>IFERROR(VLOOKUP($A254, CDS3Y_bbg!AZ$5:BA$241,2), -1)</f>
        <v>-1</v>
      </c>
      <c r="BB254">
        <f>IFERROR(VLOOKUP($A254, CDS3Y_bbg!BA$5:BB$241,2), -1)</f>
        <v>-1</v>
      </c>
      <c r="BC254">
        <f>IFERROR(VLOOKUP($A254, CDS3Y_bbg!BB$5:BC$241,2), -1)</f>
        <v>41722</v>
      </c>
      <c r="BD254">
        <f>IFERROR(VLOOKUP($A254, CDS3Y_bbg!BC$5:BD$241,2), -1)</f>
        <v>-1</v>
      </c>
      <c r="BE254">
        <f>IFERROR(VLOOKUP($A254, CDS3Y_bbg!BD$5:BE$241,2), -1)</f>
        <v>-1</v>
      </c>
      <c r="BF254">
        <f>IFERROR(VLOOKUP($A254, CDS3Y_bbg!BE$5:BF$241,2), -1)</f>
        <v>-1</v>
      </c>
      <c r="BG254">
        <f>IFERROR(VLOOKUP($A254, CDS3Y_bbg!BF$5:BG$241,2), -1)</f>
        <v>-1</v>
      </c>
      <c r="BH254">
        <f>IFERROR(VLOOKUP($A254, CDS3Y_bbg!BG$5:BH$241,2), -1)</f>
        <v>-1</v>
      </c>
      <c r="BI254">
        <f>IFERROR(VLOOKUP($A254, CDS3Y_bbg!BH$5:BI$241,2), -1)</f>
        <v>43424</v>
      </c>
      <c r="BJ254">
        <f>IFERROR(VLOOKUP($A254, CDS3Y_bbg!BI$5:BJ$241,2), -1)</f>
        <v>-1</v>
      </c>
      <c r="BK254">
        <f>IFERROR(VLOOKUP($A254, CDS3Y_bbg!BJ$5:BK$241,2), -1)</f>
        <v>-1</v>
      </c>
      <c r="BL254">
        <f>IFERROR(VLOOKUP($A254, CDS3Y_bbg!BK$5:BL$241,2), -1)</f>
        <v>-1</v>
      </c>
      <c r="BM254">
        <f>IFERROR(VLOOKUP($A254, CDS3Y_bbg!BL$5:BM$241,2), -1)</f>
        <v>43424</v>
      </c>
      <c r="BN254">
        <f>IFERROR(VLOOKUP($A254, CDS3Y_bbg!BM$5:BN$241,2), -1)</f>
        <v>-1</v>
      </c>
      <c r="BO254">
        <f>IFERROR(VLOOKUP($A254, CDS3Y_bbg!BN$5:BO$241,2), -1)</f>
        <v>43426</v>
      </c>
      <c r="BP254">
        <f>IFERROR(VLOOKUP($A254, CDS3Y_bbg!BO$5:BP$241,2), -1)</f>
        <v>-1</v>
      </c>
      <c r="BQ254">
        <f>IFERROR(VLOOKUP($A254, CDS3Y_bbg!BP$5:BQ$241,2), -1)</f>
        <v>-1</v>
      </c>
      <c r="BR254">
        <f>IFERROR(VLOOKUP($A254, CDS3Y_bbg!BQ$5:BR$241,2), -1)</f>
        <v>-1</v>
      </c>
      <c r="BS254">
        <f>IFERROR(VLOOKUP($A254, CDS3Y_bbg!BR$5:BS$241,2), -1)</f>
        <v>43426</v>
      </c>
      <c r="BT254">
        <f>IFERROR(VLOOKUP($A254, CDS3Y_bbg!BS$5:BT$241,2), -1)</f>
        <v>-1</v>
      </c>
      <c r="BU254">
        <f>IFERROR(VLOOKUP($A254, CDS3Y_bbg!BT$5:BU$241,2), -1)</f>
        <v>-1</v>
      </c>
      <c r="BV254">
        <f>IFERROR(VLOOKUP($A254, CDS3Y_bbg!BU$5:BV$241,2), -1)</f>
        <v>-1</v>
      </c>
      <c r="BW254">
        <f>IFERROR(VLOOKUP($A254, CDS3Y_bbg!BV$5:BW$241,2), -1)</f>
        <v>41915</v>
      </c>
      <c r="BX254">
        <f>IFERROR(VLOOKUP($A254, CDS3Y_bbg!BW$5:BX$241,2), -1)</f>
        <v>-1</v>
      </c>
      <c r="BY254">
        <f>IFERROR(VLOOKUP($A254, CDS3Y_bbg!BX$5:BY$241,2), -1)</f>
        <v>-1</v>
      </c>
      <c r="BZ254">
        <f>IFERROR(VLOOKUP($A254, CDS3Y_bbg!BY$5:BZ$241,2), -1)</f>
        <v>-1</v>
      </c>
      <c r="CA254">
        <f>IFERROR(VLOOKUP($A254, CDS3Y_bbg!BZ$5:CA$241,2), -1)</f>
        <v>41911</v>
      </c>
      <c r="CB254">
        <f>IFERROR(VLOOKUP($A254, CDS3Y_bbg!CA$5:CB$241,2), -1)</f>
        <v>-1</v>
      </c>
      <c r="CC254">
        <f>IFERROR(VLOOKUP($A254, CDS3Y_bbg!CB$5:CC$241,2), -1)</f>
        <v>41912</v>
      </c>
      <c r="CD254">
        <f>IFERROR(VLOOKUP($A254, CDS3Y_bbg!CC$5:CD$241,2), -1)</f>
        <v>-1</v>
      </c>
      <c r="CE254">
        <f>IFERROR(VLOOKUP($A254, CDS3Y_bbg!CD$5:CE$241,2), -1)</f>
        <v>43332</v>
      </c>
      <c r="CF254">
        <f>IFERROR(VLOOKUP($A254, CDS3Y_bbg!CE$5:CF$241,2), -1)</f>
        <v>-1</v>
      </c>
      <c r="CG254">
        <f>IFERROR(VLOOKUP($A254, CDS3Y_bbg!CF$5:CG$241,2), -1)</f>
        <v>41893</v>
      </c>
      <c r="CH254">
        <f>IFERROR(VLOOKUP($A254, CDS3Y_bbg!CG$5:CH$241,2), -1)</f>
        <v>-1</v>
      </c>
      <c r="CI254">
        <f>IFERROR(VLOOKUP($A254, CDS3Y_bbg!CH$5:CI$241,2), -1)</f>
        <v>-1</v>
      </c>
      <c r="CJ254">
        <f>IFERROR(VLOOKUP($A254, CDS3Y_bbg!CI$5:CJ$241,2), -1)</f>
        <v>-1</v>
      </c>
      <c r="CK254">
        <f>IFERROR(VLOOKUP($A254, CDS3Y_bbg!CJ$5:CK$241,2), -1)</f>
        <v>41844</v>
      </c>
      <c r="CL254">
        <f>IFERROR(VLOOKUP($A254, CDS3Y_bbg!CK$5:CL$241,2), -1)</f>
        <v>-1</v>
      </c>
      <c r="CM254">
        <f>IFERROR(VLOOKUP($A254, CDS3Y_bbg!CL$5:CM$241,2), -1)</f>
        <v>-1</v>
      </c>
      <c r="CN254">
        <f>IFERROR(VLOOKUP($A254, CDS3Y_bbg!CM$5:CN$241,2), -1)</f>
        <v>-1</v>
      </c>
    </row>
    <row r="255" spans="1:92" x14ac:dyDescent="0.25">
      <c r="A255" s="1">
        <v>44253</v>
      </c>
      <c r="B255">
        <f>IFERROR(VLOOKUP($A255, CDS3Y_bbg!A$5:B$241,2), -1)</f>
        <v>128.60499999999999</v>
      </c>
      <c r="C255">
        <f>IFERROR(VLOOKUP($A255, CDS3Y_bbg!B$5:C$241,2), -1)</f>
        <v>41831</v>
      </c>
      <c r="D255">
        <f>IFERROR(VLOOKUP($A255, CDS3Y_bbg!C$5:D$241,2), -1)</f>
        <v>-1</v>
      </c>
      <c r="E255">
        <f>IFERROR(VLOOKUP($A255, CDS3Y_bbg!D$5:E$241,2), -1)</f>
        <v>44895</v>
      </c>
      <c r="F255">
        <f>IFERROR(VLOOKUP($A255, CDS3Y_bbg!E$5:F$241,2), -1)</f>
        <v>24.716999999999999</v>
      </c>
      <c r="G255">
        <f>IFERROR(VLOOKUP($A255, CDS3Y_bbg!F$5:G$241,2), -1)</f>
        <v>40360</v>
      </c>
      <c r="H255">
        <f>IFERROR(VLOOKUP($A255, CDS3Y_bbg!G$5:H$241,2), -1)</f>
        <v>-1</v>
      </c>
      <c r="I255">
        <f>IFERROR(VLOOKUP($A255, CDS3Y_bbg!H$5:I$241,2), -1)</f>
        <v>44834</v>
      </c>
      <c r="J255">
        <f>IFERROR(VLOOKUP($A255, CDS3Y_bbg!I$5:J$241,2), -1)</f>
        <v>68.396000000000001</v>
      </c>
      <c r="K255">
        <f>IFERROR(VLOOKUP($A255, CDS3Y_bbg!J$5:K$241,2), -1)</f>
        <v>41819</v>
      </c>
      <c r="L255">
        <f>IFERROR(VLOOKUP($A255, CDS3Y_bbg!K$5:L$241,2), -1)</f>
        <v>-1</v>
      </c>
      <c r="M255">
        <f>IFERROR(VLOOKUP($A255, CDS3Y_bbg!L$5:M$241,2), -1)</f>
        <v>40469</v>
      </c>
      <c r="N255">
        <f>IFERROR(VLOOKUP($A255, CDS3Y_bbg!M$5:N$241,2), -1)</f>
        <v>-1</v>
      </c>
      <c r="O255">
        <f>IFERROR(VLOOKUP($A255, CDS3Y_bbg!N$5:O$241,2), -1)</f>
        <v>40289</v>
      </c>
      <c r="P255">
        <f>IFERROR(VLOOKUP($A255, CDS3Y_bbg!O$5:P$241,2), -1)</f>
        <v>-1</v>
      </c>
      <c r="Q255">
        <f>IFERROR(VLOOKUP($A255, CDS3Y_bbg!P$5:Q$241,2), -1)</f>
        <v>44377</v>
      </c>
      <c r="R255">
        <f>IFERROR(VLOOKUP($A255, CDS3Y_bbg!Q$5:R$241,2), -1)</f>
        <v>58.046999999999997</v>
      </c>
      <c r="S255">
        <f>IFERROR(VLOOKUP($A255, CDS3Y_bbg!R$5:S$241,2), -1)</f>
        <v>43337</v>
      </c>
      <c r="T255">
        <f>IFERROR(VLOOKUP($A255, CDS3Y_bbg!S$5:T$241,2), -1)</f>
        <v>-1</v>
      </c>
      <c r="U255">
        <f>IFERROR(VLOOKUP($A255, CDS3Y_bbg!T$5:U$241,2), -1)</f>
        <v>42062</v>
      </c>
      <c r="V255">
        <f>IFERROR(VLOOKUP($A255, CDS3Y_bbg!U$5:V$241,2), -1)</f>
        <v>-1</v>
      </c>
      <c r="W255">
        <f>IFERROR(VLOOKUP($A255, CDS3Y_bbg!V$5:W$241,2), -1)</f>
        <v>42283</v>
      </c>
      <c r="X255">
        <f>IFERROR(VLOOKUP($A255, CDS3Y_bbg!W$5:X$241,2), -1)</f>
        <v>-1</v>
      </c>
      <c r="Y255">
        <f>IFERROR(VLOOKUP($A255, CDS3Y_bbg!X$5:Y$241,2), -1)</f>
        <v>44468</v>
      </c>
      <c r="Z255">
        <f>IFERROR(VLOOKUP($A255, CDS3Y_bbg!Y$5:Z$241,2), -1)</f>
        <v>230.084</v>
      </c>
      <c r="AA255">
        <f>IFERROR(VLOOKUP($A255, CDS3Y_bbg!Z$5:AA$241,2), -1)</f>
        <v>40481</v>
      </c>
      <c r="AB255">
        <f>IFERROR(VLOOKUP($A255, CDS3Y_bbg!AA$5:AB$241,2), -1)</f>
        <v>-1</v>
      </c>
      <c r="AC255">
        <f>IFERROR(VLOOKUP($A255, CDS3Y_bbg!AB$5:AC$241,2), -1)</f>
        <v>42676</v>
      </c>
      <c r="AD255">
        <f>IFERROR(VLOOKUP($A255, CDS3Y_bbg!AC$5:AD$241,2), -1)</f>
        <v>-1</v>
      </c>
      <c r="AE255">
        <f>IFERROR(VLOOKUP($A255, CDS3Y_bbg!AD$5:AE$241,2), -1)</f>
        <v>41149</v>
      </c>
      <c r="AF255">
        <f>IFERROR(VLOOKUP($A255, CDS3Y_bbg!AE$5:AF$241,2), -1)</f>
        <v>-1</v>
      </c>
      <c r="AG255">
        <f>IFERROR(VLOOKUP($A255, CDS3Y_bbg!AF$5:AG$241,2), -1)</f>
        <v>42004</v>
      </c>
      <c r="AH255">
        <f>IFERROR(VLOOKUP($A255, CDS3Y_bbg!AG$5:AH$241,2), -1)</f>
        <v>10.653</v>
      </c>
      <c r="AI255">
        <f>IFERROR(VLOOKUP($A255, CDS3Y_bbg!AH$5:AI$241,2), -1)</f>
        <v>-1</v>
      </c>
      <c r="AJ255">
        <f>IFERROR(VLOOKUP($A255, CDS3Y_bbg!AI$5:AJ$241,2), -1)</f>
        <v>-1</v>
      </c>
      <c r="AK255">
        <f>IFERROR(VLOOKUP($A255, CDS3Y_bbg!AJ$5:AK$241,2), -1)</f>
        <v>-1</v>
      </c>
      <c r="AL255">
        <f>IFERROR(VLOOKUP($A255, CDS3Y_bbg!AK$5:AL$241,2), -1)</f>
        <v>-1</v>
      </c>
      <c r="AM255">
        <f>IFERROR(VLOOKUP($A255, CDS3Y_bbg!AL$5:AM$241,2), -1)</f>
        <v>-1</v>
      </c>
      <c r="AN255">
        <f>IFERROR(VLOOKUP($A255, CDS3Y_bbg!AM$5:AN$241,2), -1)</f>
        <v>-1</v>
      </c>
      <c r="AO255">
        <f>IFERROR(VLOOKUP($A255, CDS3Y_bbg!AN$5:AO$241,2), -1)</f>
        <v>43424</v>
      </c>
      <c r="AP255">
        <f>IFERROR(VLOOKUP($A255, CDS3Y_bbg!AO$5:AP$241,2), -1)</f>
        <v>-1</v>
      </c>
      <c r="AQ255">
        <f>IFERROR(VLOOKUP($A255, CDS3Y_bbg!AP$5:AQ$241,2), -1)</f>
        <v>44625</v>
      </c>
      <c r="AR255">
        <f>IFERROR(VLOOKUP($A255, CDS3Y_bbg!AQ$5:AR$241,2), -1)</f>
        <v>8.5500000000000007</v>
      </c>
      <c r="AS255">
        <f>IFERROR(VLOOKUP($A255, CDS3Y_bbg!AR$5:AS$241,2), -1)</f>
        <v>44626</v>
      </c>
      <c r="AT255">
        <f>IFERROR(VLOOKUP($A255, CDS3Y_bbg!AS$5:AT$241,2), -1)</f>
        <v>6.1150000000000002</v>
      </c>
      <c r="AU255">
        <f>IFERROR(VLOOKUP($A255, CDS3Y_bbg!AT$5:AU$241,2), -1)</f>
        <v>-1</v>
      </c>
      <c r="AV255">
        <f>IFERROR(VLOOKUP($A255, CDS3Y_bbg!AU$5:AV$241,2), -1)</f>
        <v>-1</v>
      </c>
      <c r="AW255">
        <f>IFERROR(VLOOKUP($A255, CDS3Y_bbg!AV$5:AW$241,2), -1)</f>
        <v>41863</v>
      </c>
      <c r="AX255">
        <f>IFERROR(VLOOKUP($A255, CDS3Y_bbg!AW$5:AX$241,2), -1)</f>
        <v>-1</v>
      </c>
      <c r="AY255">
        <f>IFERROR(VLOOKUP($A255, CDS3Y_bbg!AX$5:AY$241,2), -1)</f>
        <v>43402</v>
      </c>
      <c r="AZ255">
        <f>IFERROR(VLOOKUP($A255, CDS3Y_bbg!AY$5:AZ$241,2), -1)</f>
        <v>-1</v>
      </c>
      <c r="BA255">
        <f>IFERROR(VLOOKUP($A255, CDS3Y_bbg!AZ$5:BA$241,2), -1)</f>
        <v>-1</v>
      </c>
      <c r="BB255">
        <f>IFERROR(VLOOKUP($A255, CDS3Y_bbg!BA$5:BB$241,2), -1)</f>
        <v>-1</v>
      </c>
      <c r="BC255">
        <f>IFERROR(VLOOKUP($A255, CDS3Y_bbg!BB$5:BC$241,2), -1)</f>
        <v>41722</v>
      </c>
      <c r="BD255">
        <f>IFERROR(VLOOKUP($A255, CDS3Y_bbg!BC$5:BD$241,2), -1)</f>
        <v>-1</v>
      </c>
      <c r="BE255">
        <f>IFERROR(VLOOKUP($A255, CDS3Y_bbg!BD$5:BE$241,2), -1)</f>
        <v>-1</v>
      </c>
      <c r="BF255">
        <f>IFERROR(VLOOKUP($A255, CDS3Y_bbg!BE$5:BF$241,2), -1)</f>
        <v>-1</v>
      </c>
      <c r="BG255">
        <f>IFERROR(VLOOKUP($A255, CDS3Y_bbg!BF$5:BG$241,2), -1)</f>
        <v>-1</v>
      </c>
      <c r="BH255">
        <f>IFERROR(VLOOKUP($A255, CDS3Y_bbg!BG$5:BH$241,2), -1)</f>
        <v>-1</v>
      </c>
      <c r="BI255">
        <f>IFERROR(VLOOKUP($A255, CDS3Y_bbg!BH$5:BI$241,2), -1)</f>
        <v>43424</v>
      </c>
      <c r="BJ255">
        <f>IFERROR(VLOOKUP($A255, CDS3Y_bbg!BI$5:BJ$241,2), -1)</f>
        <v>-1</v>
      </c>
      <c r="BK255">
        <f>IFERROR(VLOOKUP($A255, CDS3Y_bbg!BJ$5:BK$241,2), -1)</f>
        <v>-1</v>
      </c>
      <c r="BL255">
        <f>IFERROR(VLOOKUP($A255, CDS3Y_bbg!BK$5:BL$241,2), -1)</f>
        <v>-1</v>
      </c>
      <c r="BM255">
        <f>IFERROR(VLOOKUP($A255, CDS3Y_bbg!BL$5:BM$241,2), -1)</f>
        <v>43424</v>
      </c>
      <c r="BN255">
        <f>IFERROR(VLOOKUP($A255, CDS3Y_bbg!BM$5:BN$241,2), -1)</f>
        <v>-1</v>
      </c>
      <c r="BO255">
        <f>IFERROR(VLOOKUP($A255, CDS3Y_bbg!BN$5:BO$241,2), -1)</f>
        <v>43426</v>
      </c>
      <c r="BP255">
        <f>IFERROR(VLOOKUP($A255, CDS3Y_bbg!BO$5:BP$241,2), -1)</f>
        <v>-1</v>
      </c>
      <c r="BQ255">
        <f>IFERROR(VLOOKUP($A255, CDS3Y_bbg!BP$5:BQ$241,2), -1)</f>
        <v>-1</v>
      </c>
      <c r="BR255">
        <f>IFERROR(VLOOKUP($A255, CDS3Y_bbg!BQ$5:BR$241,2), -1)</f>
        <v>-1</v>
      </c>
      <c r="BS255">
        <f>IFERROR(VLOOKUP($A255, CDS3Y_bbg!BR$5:BS$241,2), -1)</f>
        <v>43426</v>
      </c>
      <c r="BT255">
        <f>IFERROR(VLOOKUP($A255, CDS3Y_bbg!BS$5:BT$241,2), -1)</f>
        <v>-1</v>
      </c>
      <c r="BU255">
        <f>IFERROR(VLOOKUP($A255, CDS3Y_bbg!BT$5:BU$241,2), -1)</f>
        <v>-1</v>
      </c>
      <c r="BV255">
        <f>IFERROR(VLOOKUP($A255, CDS3Y_bbg!BU$5:BV$241,2), -1)</f>
        <v>-1</v>
      </c>
      <c r="BW255">
        <f>IFERROR(VLOOKUP($A255, CDS3Y_bbg!BV$5:BW$241,2), -1)</f>
        <v>41915</v>
      </c>
      <c r="BX255">
        <f>IFERROR(VLOOKUP($A255, CDS3Y_bbg!BW$5:BX$241,2), -1)</f>
        <v>-1</v>
      </c>
      <c r="BY255">
        <f>IFERROR(VLOOKUP($A255, CDS3Y_bbg!BX$5:BY$241,2), -1)</f>
        <v>-1</v>
      </c>
      <c r="BZ255">
        <f>IFERROR(VLOOKUP($A255, CDS3Y_bbg!BY$5:BZ$241,2), -1)</f>
        <v>-1</v>
      </c>
      <c r="CA255">
        <f>IFERROR(VLOOKUP($A255, CDS3Y_bbg!BZ$5:CA$241,2), -1)</f>
        <v>41911</v>
      </c>
      <c r="CB255">
        <f>IFERROR(VLOOKUP($A255, CDS3Y_bbg!CA$5:CB$241,2), -1)</f>
        <v>-1</v>
      </c>
      <c r="CC255">
        <f>IFERROR(VLOOKUP($A255, CDS3Y_bbg!CB$5:CC$241,2), -1)</f>
        <v>41912</v>
      </c>
      <c r="CD255">
        <f>IFERROR(VLOOKUP($A255, CDS3Y_bbg!CC$5:CD$241,2), -1)</f>
        <v>-1</v>
      </c>
      <c r="CE255">
        <f>IFERROR(VLOOKUP($A255, CDS3Y_bbg!CD$5:CE$241,2), -1)</f>
        <v>43332</v>
      </c>
      <c r="CF255">
        <f>IFERROR(VLOOKUP($A255, CDS3Y_bbg!CE$5:CF$241,2), -1)</f>
        <v>-1</v>
      </c>
      <c r="CG255">
        <f>IFERROR(VLOOKUP($A255, CDS3Y_bbg!CF$5:CG$241,2), -1)</f>
        <v>41893</v>
      </c>
      <c r="CH255">
        <f>IFERROR(VLOOKUP($A255, CDS3Y_bbg!CG$5:CH$241,2), -1)</f>
        <v>-1</v>
      </c>
      <c r="CI255">
        <f>IFERROR(VLOOKUP($A255, CDS3Y_bbg!CH$5:CI$241,2), -1)</f>
        <v>-1</v>
      </c>
      <c r="CJ255">
        <f>IFERROR(VLOOKUP($A255, CDS3Y_bbg!CI$5:CJ$241,2), -1)</f>
        <v>-1</v>
      </c>
      <c r="CK255">
        <f>IFERROR(VLOOKUP($A255, CDS3Y_bbg!CJ$5:CK$241,2), -1)</f>
        <v>41844</v>
      </c>
      <c r="CL255">
        <f>IFERROR(VLOOKUP($A255, CDS3Y_bbg!CK$5:CL$241,2), -1)</f>
        <v>-1</v>
      </c>
      <c r="CM255">
        <f>IFERROR(VLOOKUP($A255, CDS3Y_bbg!CL$5:CM$241,2), -1)</f>
        <v>-1</v>
      </c>
      <c r="CN255">
        <f>IFERROR(VLOOKUP($A255, CDS3Y_bbg!CM$5:CN$241,2), -1)</f>
        <v>-1</v>
      </c>
    </row>
    <row r="256" spans="1:92" x14ac:dyDescent="0.25">
      <c r="A256" s="1">
        <v>44286</v>
      </c>
      <c r="B256">
        <f>IFERROR(VLOOKUP($A256, CDS3Y_bbg!A$5:B$241,2), -1)</f>
        <v>161.98400000000001</v>
      </c>
      <c r="C256">
        <f>IFERROR(VLOOKUP($A256, CDS3Y_bbg!B$5:C$241,2), -1)</f>
        <v>41831</v>
      </c>
      <c r="D256">
        <f>IFERROR(VLOOKUP($A256, CDS3Y_bbg!C$5:D$241,2), -1)</f>
        <v>-1</v>
      </c>
      <c r="E256">
        <f>IFERROR(VLOOKUP($A256, CDS3Y_bbg!D$5:E$241,2), -1)</f>
        <v>44895</v>
      </c>
      <c r="F256">
        <f>IFERROR(VLOOKUP($A256, CDS3Y_bbg!E$5:F$241,2), -1)</f>
        <v>31.541</v>
      </c>
      <c r="G256">
        <f>IFERROR(VLOOKUP($A256, CDS3Y_bbg!F$5:G$241,2), -1)</f>
        <v>40360</v>
      </c>
      <c r="H256">
        <f>IFERROR(VLOOKUP($A256, CDS3Y_bbg!G$5:H$241,2), -1)</f>
        <v>-1</v>
      </c>
      <c r="I256">
        <f>IFERROR(VLOOKUP($A256, CDS3Y_bbg!H$5:I$241,2), -1)</f>
        <v>44834</v>
      </c>
      <c r="J256">
        <f>IFERROR(VLOOKUP($A256, CDS3Y_bbg!I$5:J$241,2), -1)</f>
        <v>84.245999999999995</v>
      </c>
      <c r="K256">
        <f>IFERROR(VLOOKUP($A256, CDS3Y_bbg!J$5:K$241,2), -1)</f>
        <v>41819</v>
      </c>
      <c r="L256">
        <f>IFERROR(VLOOKUP($A256, CDS3Y_bbg!K$5:L$241,2), -1)</f>
        <v>-1</v>
      </c>
      <c r="M256">
        <f>IFERROR(VLOOKUP($A256, CDS3Y_bbg!L$5:M$241,2), -1)</f>
        <v>40469</v>
      </c>
      <c r="N256">
        <f>IFERROR(VLOOKUP($A256, CDS3Y_bbg!M$5:N$241,2), -1)</f>
        <v>-1</v>
      </c>
      <c r="O256">
        <f>IFERROR(VLOOKUP($A256, CDS3Y_bbg!N$5:O$241,2), -1)</f>
        <v>40289</v>
      </c>
      <c r="P256">
        <f>IFERROR(VLOOKUP($A256, CDS3Y_bbg!O$5:P$241,2), -1)</f>
        <v>-1</v>
      </c>
      <c r="Q256">
        <f>IFERROR(VLOOKUP($A256, CDS3Y_bbg!P$5:Q$241,2), -1)</f>
        <v>44377</v>
      </c>
      <c r="R256">
        <f>IFERROR(VLOOKUP($A256, CDS3Y_bbg!Q$5:R$241,2), -1)</f>
        <v>65.524000000000001</v>
      </c>
      <c r="S256">
        <f>IFERROR(VLOOKUP($A256, CDS3Y_bbg!R$5:S$241,2), -1)</f>
        <v>43337</v>
      </c>
      <c r="T256">
        <f>IFERROR(VLOOKUP($A256, CDS3Y_bbg!S$5:T$241,2), -1)</f>
        <v>-1</v>
      </c>
      <c r="U256">
        <f>IFERROR(VLOOKUP($A256, CDS3Y_bbg!T$5:U$241,2), -1)</f>
        <v>42062</v>
      </c>
      <c r="V256">
        <f>IFERROR(VLOOKUP($A256, CDS3Y_bbg!U$5:V$241,2), -1)</f>
        <v>-1</v>
      </c>
      <c r="W256">
        <f>IFERROR(VLOOKUP($A256, CDS3Y_bbg!V$5:W$241,2), -1)</f>
        <v>42283</v>
      </c>
      <c r="X256">
        <f>IFERROR(VLOOKUP($A256, CDS3Y_bbg!W$5:X$241,2), -1)</f>
        <v>-1</v>
      </c>
      <c r="Y256">
        <f>IFERROR(VLOOKUP($A256, CDS3Y_bbg!X$5:Y$241,2), -1)</f>
        <v>44468</v>
      </c>
      <c r="Z256">
        <f>IFERROR(VLOOKUP($A256, CDS3Y_bbg!Y$5:Z$241,2), -1)</f>
        <v>230.084</v>
      </c>
      <c r="AA256">
        <f>IFERROR(VLOOKUP($A256, CDS3Y_bbg!Z$5:AA$241,2), -1)</f>
        <v>40481</v>
      </c>
      <c r="AB256">
        <f>IFERROR(VLOOKUP($A256, CDS3Y_bbg!AA$5:AB$241,2), -1)</f>
        <v>-1</v>
      </c>
      <c r="AC256">
        <f>IFERROR(VLOOKUP($A256, CDS3Y_bbg!AB$5:AC$241,2), -1)</f>
        <v>42676</v>
      </c>
      <c r="AD256">
        <f>IFERROR(VLOOKUP($A256, CDS3Y_bbg!AC$5:AD$241,2), -1)</f>
        <v>-1</v>
      </c>
      <c r="AE256">
        <f>IFERROR(VLOOKUP($A256, CDS3Y_bbg!AD$5:AE$241,2), -1)</f>
        <v>41149</v>
      </c>
      <c r="AF256">
        <f>IFERROR(VLOOKUP($A256, CDS3Y_bbg!AE$5:AF$241,2), -1)</f>
        <v>-1</v>
      </c>
      <c r="AG256">
        <f>IFERROR(VLOOKUP($A256, CDS3Y_bbg!AF$5:AG$241,2), -1)</f>
        <v>42004</v>
      </c>
      <c r="AH256">
        <f>IFERROR(VLOOKUP($A256, CDS3Y_bbg!AG$5:AH$241,2), -1)</f>
        <v>10.653</v>
      </c>
      <c r="AI256">
        <f>IFERROR(VLOOKUP($A256, CDS3Y_bbg!AH$5:AI$241,2), -1)</f>
        <v>-1</v>
      </c>
      <c r="AJ256">
        <f>IFERROR(VLOOKUP($A256, CDS3Y_bbg!AI$5:AJ$241,2), -1)</f>
        <v>-1</v>
      </c>
      <c r="AK256">
        <f>IFERROR(VLOOKUP($A256, CDS3Y_bbg!AJ$5:AK$241,2), -1)</f>
        <v>-1</v>
      </c>
      <c r="AL256">
        <f>IFERROR(VLOOKUP($A256, CDS3Y_bbg!AK$5:AL$241,2), -1)</f>
        <v>-1</v>
      </c>
      <c r="AM256">
        <f>IFERROR(VLOOKUP($A256, CDS3Y_bbg!AL$5:AM$241,2), -1)</f>
        <v>-1</v>
      </c>
      <c r="AN256">
        <f>IFERROR(VLOOKUP($A256, CDS3Y_bbg!AM$5:AN$241,2), -1)</f>
        <v>-1</v>
      </c>
      <c r="AO256">
        <f>IFERROR(VLOOKUP($A256, CDS3Y_bbg!AN$5:AO$241,2), -1)</f>
        <v>43424</v>
      </c>
      <c r="AP256">
        <f>IFERROR(VLOOKUP($A256, CDS3Y_bbg!AO$5:AP$241,2), -1)</f>
        <v>-1</v>
      </c>
      <c r="AQ256">
        <f>IFERROR(VLOOKUP($A256, CDS3Y_bbg!AP$5:AQ$241,2), -1)</f>
        <v>44625</v>
      </c>
      <c r="AR256">
        <f>IFERROR(VLOOKUP($A256, CDS3Y_bbg!AQ$5:AR$241,2), -1)</f>
        <v>8.91</v>
      </c>
      <c r="AS256">
        <f>IFERROR(VLOOKUP($A256, CDS3Y_bbg!AR$5:AS$241,2), -1)</f>
        <v>44626</v>
      </c>
      <c r="AT256">
        <f>IFERROR(VLOOKUP($A256, CDS3Y_bbg!AS$5:AT$241,2), -1)</f>
        <v>6.04</v>
      </c>
      <c r="AU256">
        <f>IFERROR(VLOOKUP($A256, CDS3Y_bbg!AT$5:AU$241,2), -1)</f>
        <v>-1</v>
      </c>
      <c r="AV256">
        <f>IFERROR(VLOOKUP($A256, CDS3Y_bbg!AU$5:AV$241,2), -1)</f>
        <v>-1</v>
      </c>
      <c r="AW256">
        <f>IFERROR(VLOOKUP($A256, CDS3Y_bbg!AV$5:AW$241,2), -1)</f>
        <v>41863</v>
      </c>
      <c r="AX256">
        <f>IFERROR(VLOOKUP($A256, CDS3Y_bbg!AW$5:AX$241,2), -1)</f>
        <v>-1</v>
      </c>
      <c r="AY256">
        <f>IFERROR(VLOOKUP($A256, CDS3Y_bbg!AX$5:AY$241,2), -1)</f>
        <v>43402</v>
      </c>
      <c r="AZ256">
        <f>IFERROR(VLOOKUP($A256, CDS3Y_bbg!AY$5:AZ$241,2), -1)</f>
        <v>-1</v>
      </c>
      <c r="BA256">
        <f>IFERROR(VLOOKUP($A256, CDS3Y_bbg!AZ$5:BA$241,2), -1)</f>
        <v>-1</v>
      </c>
      <c r="BB256">
        <f>IFERROR(VLOOKUP($A256, CDS3Y_bbg!BA$5:BB$241,2), -1)</f>
        <v>-1</v>
      </c>
      <c r="BC256">
        <f>IFERROR(VLOOKUP($A256, CDS3Y_bbg!BB$5:BC$241,2), -1)</f>
        <v>41722</v>
      </c>
      <c r="BD256">
        <f>IFERROR(VLOOKUP($A256, CDS3Y_bbg!BC$5:BD$241,2), -1)</f>
        <v>-1</v>
      </c>
      <c r="BE256">
        <f>IFERROR(VLOOKUP($A256, CDS3Y_bbg!BD$5:BE$241,2), -1)</f>
        <v>-1</v>
      </c>
      <c r="BF256">
        <f>IFERROR(VLOOKUP($A256, CDS3Y_bbg!BE$5:BF$241,2), -1)</f>
        <v>-1</v>
      </c>
      <c r="BG256">
        <f>IFERROR(VLOOKUP($A256, CDS3Y_bbg!BF$5:BG$241,2), -1)</f>
        <v>-1</v>
      </c>
      <c r="BH256">
        <f>IFERROR(VLOOKUP($A256, CDS3Y_bbg!BG$5:BH$241,2), -1)</f>
        <v>-1</v>
      </c>
      <c r="BI256">
        <f>IFERROR(VLOOKUP($A256, CDS3Y_bbg!BH$5:BI$241,2), -1)</f>
        <v>43424</v>
      </c>
      <c r="BJ256">
        <f>IFERROR(VLOOKUP($A256, CDS3Y_bbg!BI$5:BJ$241,2), -1)</f>
        <v>-1</v>
      </c>
      <c r="BK256">
        <f>IFERROR(VLOOKUP($A256, CDS3Y_bbg!BJ$5:BK$241,2), -1)</f>
        <v>-1</v>
      </c>
      <c r="BL256">
        <f>IFERROR(VLOOKUP($A256, CDS3Y_bbg!BK$5:BL$241,2), -1)</f>
        <v>-1</v>
      </c>
      <c r="BM256">
        <f>IFERROR(VLOOKUP($A256, CDS3Y_bbg!BL$5:BM$241,2), -1)</f>
        <v>43424</v>
      </c>
      <c r="BN256">
        <f>IFERROR(VLOOKUP($A256, CDS3Y_bbg!BM$5:BN$241,2), -1)</f>
        <v>-1</v>
      </c>
      <c r="BO256">
        <f>IFERROR(VLOOKUP($A256, CDS3Y_bbg!BN$5:BO$241,2), -1)</f>
        <v>43426</v>
      </c>
      <c r="BP256">
        <f>IFERROR(VLOOKUP($A256, CDS3Y_bbg!BO$5:BP$241,2), -1)</f>
        <v>-1</v>
      </c>
      <c r="BQ256">
        <f>IFERROR(VLOOKUP($A256, CDS3Y_bbg!BP$5:BQ$241,2), -1)</f>
        <v>-1</v>
      </c>
      <c r="BR256">
        <f>IFERROR(VLOOKUP($A256, CDS3Y_bbg!BQ$5:BR$241,2), -1)</f>
        <v>-1</v>
      </c>
      <c r="BS256">
        <f>IFERROR(VLOOKUP($A256, CDS3Y_bbg!BR$5:BS$241,2), -1)</f>
        <v>43426</v>
      </c>
      <c r="BT256">
        <f>IFERROR(VLOOKUP($A256, CDS3Y_bbg!BS$5:BT$241,2), -1)</f>
        <v>-1</v>
      </c>
      <c r="BU256">
        <f>IFERROR(VLOOKUP($A256, CDS3Y_bbg!BT$5:BU$241,2), -1)</f>
        <v>-1</v>
      </c>
      <c r="BV256">
        <f>IFERROR(VLOOKUP($A256, CDS3Y_bbg!BU$5:BV$241,2), -1)</f>
        <v>-1</v>
      </c>
      <c r="BW256">
        <f>IFERROR(VLOOKUP($A256, CDS3Y_bbg!BV$5:BW$241,2), -1)</f>
        <v>41915</v>
      </c>
      <c r="BX256">
        <f>IFERROR(VLOOKUP($A256, CDS3Y_bbg!BW$5:BX$241,2), -1)</f>
        <v>-1</v>
      </c>
      <c r="BY256">
        <f>IFERROR(VLOOKUP($A256, CDS3Y_bbg!BX$5:BY$241,2), -1)</f>
        <v>-1</v>
      </c>
      <c r="BZ256">
        <f>IFERROR(VLOOKUP($A256, CDS3Y_bbg!BY$5:BZ$241,2), -1)</f>
        <v>-1</v>
      </c>
      <c r="CA256">
        <f>IFERROR(VLOOKUP($A256, CDS3Y_bbg!BZ$5:CA$241,2), -1)</f>
        <v>41911</v>
      </c>
      <c r="CB256">
        <f>IFERROR(VLOOKUP($A256, CDS3Y_bbg!CA$5:CB$241,2), -1)</f>
        <v>-1</v>
      </c>
      <c r="CC256">
        <f>IFERROR(VLOOKUP($A256, CDS3Y_bbg!CB$5:CC$241,2), -1)</f>
        <v>41912</v>
      </c>
      <c r="CD256">
        <f>IFERROR(VLOOKUP($A256, CDS3Y_bbg!CC$5:CD$241,2), -1)</f>
        <v>-1</v>
      </c>
      <c r="CE256">
        <f>IFERROR(VLOOKUP($A256, CDS3Y_bbg!CD$5:CE$241,2), -1)</f>
        <v>43332</v>
      </c>
      <c r="CF256">
        <f>IFERROR(VLOOKUP($A256, CDS3Y_bbg!CE$5:CF$241,2), -1)</f>
        <v>-1</v>
      </c>
      <c r="CG256">
        <f>IFERROR(VLOOKUP($A256, CDS3Y_bbg!CF$5:CG$241,2), -1)</f>
        <v>41893</v>
      </c>
      <c r="CH256">
        <f>IFERROR(VLOOKUP($A256, CDS3Y_bbg!CG$5:CH$241,2), -1)</f>
        <v>-1</v>
      </c>
      <c r="CI256">
        <f>IFERROR(VLOOKUP($A256, CDS3Y_bbg!CH$5:CI$241,2), -1)</f>
        <v>-1</v>
      </c>
      <c r="CJ256">
        <f>IFERROR(VLOOKUP($A256, CDS3Y_bbg!CI$5:CJ$241,2), -1)</f>
        <v>-1</v>
      </c>
      <c r="CK256">
        <f>IFERROR(VLOOKUP($A256, CDS3Y_bbg!CJ$5:CK$241,2), -1)</f>
        <v>41844</v>
      </c>
      <c r="CL256">
        <f>IFERROR(VLOOKUP($A256, CDS3Y_bbg!CK$5:CL$241,2), -1)</f>
        <v>-1</v>
      </c>
      <c r="CM256">
        <f>IFERROR(VLOOKUP($A256, CDS3Y_bbg!CL$5:CM$241,2), -1)</f>
        <v>-1</v>
      </c>
      <c r="CN256">
        <f>IFERROR(VLOOKUP($A256, CDS3Y_bbg!CM$5:CN$241,2), -1)</f>
        <v>-1</v>
      </c>
    </row>
    <row r="257" spans="1:92" x14ac:dyDescent="0.25">
      <c r="A257" s="1">
        <v>44316</v>
      </c>
      <c r="B257">
        <f>IFERROR(VLOOKUP($A257, CDS3Y_bbg!A$5:B$241,2), -1)</f>
        <v>131.66</v>
      </c>
      <c r="C257">
        <f>IFERROR(VLOOKUP($A257, CDS3Y_bbg!B$5:C$241,2), -1)</f>
        <v>41831</v>
      </c>
      <c r="D257">
        <f>IFERROR(VLOOKUP($A257, CDS3Y_bbg!C$5:D$241,2), -1)</f>
        <v>-1</v>
      </c>
      <c r="E257">
        <f>IFERROR(VLOOKUP($A257, CDS3Y_bbg!D$5:E$241,2), -1)</f>
        <v>44895</v>
      </c>
      <c r="F257">
        <f>IFERROR(VLOOKUP($A257, CDS3Y_bbg!E$5:F$241,2), -1)</f>
        <v>25.334</v>
      </c>
      <c r="G257">
        <f>IFERROR(VLOOKUP($A257, CDS3Y_bbg!F$5:G$241,2), -1)</f>
        <v>40360</v>
      </c>
      <c r="H257">
        <f>IFERROR(VLOOKUP($A257, CDS3Y_bbg!G$5:H$241,2), -1)</f>
        <v>-1</v>
      </c>
      <c r="I257">
        <f>IFERROR(VLOOKUP($A257, CDS3Y_bbg!H$5:I$241,2), -1)</f>
        <v>44834</v>
      </c>
      <c r="J257">
        <f>IFERROR(VLOOKUP($A257, CDS3Y_bbg!I$5:J$241,2), -1)</f>
        <v>74.367000000000004</v>
      </c>
      <c r="K257">
        <f>IFERROR(VLOOKUP($A257, CDS3Y_bbg!J$5:K$241,2), -1)</f>
        <v>41819</v>
      </c>
      <c r="L257">
        <f>IFERROR(VLOOKUP($A257, CDS3Y_bbg!K$5:L$241,2), -1)</f>
        <v>-1</v>
      </c>
      <c r="M257">
        <f>IFERROR(VLOOKUP($A257, CDS3Y_bbg!L$5:M$241,2), -1)</f>
        <v>40469</v>
      </c>
      <c r="N257">
        <f>IFERROR(VLOOKUP($A257, CDS3Y_bbg!M$5:N$241,2), -1)</f>
        <v>-1</v>
      </c>
      <c r="O257">
        <f>IFERROR(VLOOKUP($A257, CDS3Y_bbg!N$5:O$241,2), -1)</f>
        <v>40289</v>
      </c>
      <c r="P257">
        <f>IFERROR(VLOOKUP($A257, CDS3Y_bbg!O$5:P$241,2), -1)</f>
        <v>-1</v>
      </c>
      <c r="Q257">
        <f>IFERROR(VLOOKUP($A257, CDS3Y_bbg!P$5:Q$241,2), -1)</f>
        <v>44377</v>
      </c>
      <c r="R257">
        <f>IFERROR(VLOOKUP($A257, CDS3Y_bbg!Q$5:R$241,2), -1)</f>
        <v>48.527000000000001</v>
      </c>
      <c r="S257">
        <f>IFERROR(VLOOKUP($A257, CDS3Y_bbg!R$5:S$241,2), -1)</f>
        <v>43337</v>
      </c>
      <c r="T257">
        <f>IFERROR(VLOOKUP($A257, CDS3Y_bbg!S$5:T$241,2), -1)</f>
        <v>-1</v>
      </c>
      <c r="U257">
        <f>IFERROR(VLOOKUP($A257, CDS3Y_bbg!T$5:U$241,2), -1)</f>
        <v>42062</v>
      </c>
      <c r="V257">
        <f>IFERROR(VLOOKUP($A257, CDS3Y_bbg!U$5:V$241,2), -1)</f>
        <v>-1</v>
      </c>
      <c r="W257">
        <f>IFERROR(VLOOKUP($A257, CDS3Y_bbg!V$5:W$241,2), -1)</f>
        <v>42283</v>
      </c>
      <c r="X257">
        <f>IFERROR(VLOOKUP($A257, CDS3Y_bbg!W$5:X$241,2), -1)</f>
        <v>-1</v>
      </c>
      <c r="Y257">
        <f>IFERROR(VLOOKUP($A257, CDS3Y_bbg!X$5:Y$241,2), -1)</f>
        <v>44468</v>
      </c>
      <c r="Z257">
        <f>IFERROR(VLOOKUP($A257, CDS3Y_bbg!Y$5:Z$241,2), -1)</f>
        <v>141.94</v>
      </c>
      <c r="AA257">
        <f>IFERROR(VLOOKUP($A257, CDS3Y_bbg!Z$5:AA$241,2), -1)</f>
        <v>40481</v>
      </c>
      <c r="AB257">
        <f>IFERROR(VLOOKUP($A257, CDS3Y_bbg!AA$5:AB$241,2), -1)</f>
        <v>-1</v>
      </c>
      <c r="AC257">
        <f>IFERROR(VLOOKUP($A257, CDS3Y_bbg!AB$5:AC$241,2), -1)</f>
        <v>42676</v>
      </c>
      <c r="AD257">
        <f>IFERROR(VLOOKUP($A257, CDS3Y_bbg!AC$5:AD$241,2), -1)</f>
        <v>-1</v>
      </c>
      <c r="AE257">
        <f>IFERROR(VLOOKUP($A257, CDS3Y_bbg!AD$5:AE$241,2), -1)</f>
        <v>41149</v>
      </c>
      <c r="AF257">
        <f>IFERROR(VLOOKUP($A257, CDS3Y_bbg!AE$5:AF$241,2), -1)</f>
        <v>-1</v>
      </c>
      <c r="AG257">
        <f>IFERROR(VLOOKUP($A257, CDS3Y_bbg!AF$5:AG$241,2), -1)</f>
        <v>42004</v>
      </c>
      <c r="AH257">
        <f>IFERROR(VLOOKUP($A257, CDS3Y_bbg!AG$5:AH$241,2), -1)</f>
        <v>10.653</v>
      </c>
      <c r="AI257">
        <f>IFERROR(VLOOKUP($A257, CDS3Y_bbg!AH$5:AI$241,2), -1)</f>
        <v>-1</v>
      </c>
      <c r="AJ257">
        <f>IFERROR(VLOOKUP($A257, CDS3Y_bbg!AI$5:AJ$241,2), -1)</f>
        <v>-1</v>
      </c>
      <c r="AK257">
        <f>IFERROR(VLOOKUP($A257, CDS3Y_bbg!AJ$5:AK$241,2), -1)</f>
        <v>-1</v>
      </c>
      <c r="AL257">
        <f>IFERROR(VLOOKUP($A257, CDS3Y_bbg!AK$5:AL$241,2), -1)</f>
        <v>-1</v>
      </c>
      <c r="AM257">
        <f>IFERROR(VLOOKUP($A257, CDS3Y_bbg!AL$5:AM$241,2), -1)</f>
        <v>-1</v>
      </c>
      <c r="AN257">
        <f>IFERROR(VLOOKUP($A257, CDS3Y_bbg!AM$5:AN$241,2), -1)</f>
        <v>-1</v>
      </c>
      <c r="AO257">
        <f>IFERROR(VLOOKUP($A257, CDS3Y_bbg!AN$5:AO$241,2), -1)</f>
        <v>43424</v>
      </c>
      <c r="AP257">
        <f>IFERROR(VLOOKUP($A257, CDS3Y_bbg!AO$5:AP$241,2), -1)</f>
        <v>-1</v>
      </c>
      <c r="AQ257">
        <f>IFERROR(VLOOKUP($A257, CDS3Y_bbg!AP$5:AQ$241,2), -1)</f>
        <v>44625</v>
      </c>
      <c r="AR257">
        <f>IFERROR(VLOOKUP($A257, CDS3Y_bbg!AQ$5:AR$241,2), -1)</f>
        <v>12.04</v>
      </c>
      <c r="AS257">
        <f>IFERROR(VLOOKUP($A257, CDS3Y_bbg!AR$5:AS$241,2), -1)</f>
        <v>44626</v>
      </c>
      <c r="AT257">
        <f>IFERROR(VLOOKUP($A257, CDS3Y_bbg!AS$5:AT$241,2), -1)</f>
        <v>6.07</v>
      </c>
      <c r="AU257">
        <f>IFERROR(VLOOKUP($A257, CDS3Y_bbg!AT$5:AU$241,2), -1)</f>
        <v>-1</v>
      </c>
      <c r="AV257">
        <f>IFERROR(VLOOKUP($A257, CDS3Y_bbg!AU$5:AV$241,2), -1)</f>
        <v>-1</v>
      </c>
      <c r="AW257">
        <f>IFERROR(VLOOKUP($A257, CDS3Y_bbg!AV$5:AW$241,2), -1)</f>
        <v>41863</v>
      </c>
      <c r="AX257">
        <f>IFERROR(VLOOKUP($A257, CDS3Y_bbg!AW$5:AX$241,2), -1)</f>
        <v>-1</v>
      </c>
      <c r="AY257">
        <f>IFERROR(VLOOKUP($A257, CDS3Y_bbg!AX$5:AY$241,2), -1)</f>
        <v>43402</v>
      </c>
      <c r="AZ257">
        <f>IFERROR(VLOOKUP($A257, CDS3Y_bbg!AY$5:AZ$241,2), -1)</f>
        <v>-1</v>
      </c>
      <c r="BA257">
        <f>IFERROR(VLOOKUP($A257, CDS3Y_bbg!AZ$5:BA$241,2), -1)</f>
        <v>-1</v>
      </c>
      <c r="BB257">
        <f>IFERROR(VLOOKUP($A257, CDS3Y_bbg!BA$5:BB$241,2), -1)</f>
        <v>-1</v>
      </c>
      <c r="BC257">
        <f>IFERROR(VLOOKUP($A257, CDS3Y_bbg!BB$5:BC$241,2), -1)</f>
        <v>41722</v>
      </c>
      <c r="BD257">
        <f>IFERROR(VLOOKUP($A257, CDS3Y_bbg!BC$5:BD$241,2), -1)</f>
        <v>-1</v>
      </c>
      <c r="BE257">
        <f>IFERROR(VLOOKUP($A257, CDS3Y_bbg!BD$5:BE$241,2), -1)</f>
        <v>-1</v>
      </c>
      <c r="BF257">
        <f>IFERROR(VLOOKUP($A257, CDS3Y_bbg!BE$5:BF$241,2), -1)</f>
        <v>-1</v>
      </c>
      <c r="BG257">
        <f>IFERROR(VLOOKUP($A257, CDS3Y_bbg!BF$5:BG$241,2), -1)</f>
        <v>-1</v>
      </c>
      <c r="BH257">
        <f>IFERROR(VLOOKUP($A257, CDS3Y_bbg!BG$5:BH$241,2), -1)</f>
        <v>-1</v>
      </c>
      <c r="BI257">
        <f>IFERROR(VLOOKUP($A257, CDS3Y_bbg!BH$5:BI$241,2), -1)</f>
        <v>43424</v>
      </c>
      <c r="BJ257">
        <f>IFERROR(VLOOKUP($A257, CDS3Y_bbg!BI$5:BJ$241,2), -1)</f>
        <v>-1</v>
      </c>
      <c r="BK257">
        <f>IFERROR(VLOOKUP($A257, CDS3Y_bbg!BJ$5:BK$241,2), -1)</f>
        <v>-1</v>
      </c>
      <c r="BL257">
        <f>IFERROR(VLOOKUP($A257, CDS3Y_bbg!BK$5:BL$241,2), -1)</f>
        <v>-1</v>
      </c>
      <c r="BM257">
        <f>IFERROR(VLOOKUP($A257, CDS3Y_bbg!BL$5:BM$241,2), -1)</f>
        <v>43424</v>
      </c>
      <c r="BN257">
        <f>IFERROR(VLOOKUP($A257, CDS3Y_bbg!BM$5:BN$241,2), -1)</f>
        <v>-1</v>
      </c>
      <c r="BO257">
        <f>IFERROR(VLOOKUP($A257, CDS3Y_bbg!BN$5:BO$241,2), -1)</f>
        <v>43426</v>
      </c>
      <c r="BP257">
        <f>IFERROR(VLOOKUP($A257, CDS3Y_bbg!BO$5:BP$241,2), -1)</f>
        <v>-1</v>
      </c>
      <c r="BQ257">
        <f>IFERROR(VLOOKUP($A257, CDS3Y_bbg!BP$5:BQ$241,2), -1)</f>
        <v>-1</v>
      </c>
      <c r="BR257">
        <f>IFERROR(VLOOKUP($A257, CDS3Y_bbg!BQ$5:BR$241,2), -1)</f>
        <v>-1</v>
      </c>
      <c r="BS257">
        <f>IFERROR(VLOOKUP($A257, CDS3Y_bbg!BR$5:BS$241,2), -1)</f>
        <v>43426</v>
      </c>
      <c r="BT257">
        <f>IFERROR(VLOOKUP($A257, CDS3Y_bbg!BS$5:BT$241,2), -1)</f>
        <v>-1</v>
      </c>
      <c r="BU257">
        <f>IFERROR(VLOOKUP($A257, CDS3Y_bbg!BT$5:BU$241,2), -1)</f>
        <v>-1</v>
      </c>
      <c r="BV257">
        <f>IFERROR(VLOOKUP($A257, CDS3Y_bbg!BU$5:BV$241,2), -1)</f>
        <v>-1</v>
      </c>
      <c r="BW257">
        <f>IFERROR(VLOOKUP($A257, CDS3Y_bbg!BV$5:BW$241,2), -1)</f>
        <v>41915</v>
      </c>
      <c r="BX257">
        <f>IFERROR(VLOOKUP($A257, CDS3Y_bbg!BW$5:BX$241,2), -1)</f>
        <v>-1</v>
      </c>
      <c r="BY257">
        <f>IFERROR(VLOOKUP($A257, CDS3Y_bbg!BX$5:BY$241,2), -1)</f>
        <v>-1</v>
      </c>
      <c r="BZ257">
        <f>IFERROR(VLOOKUP($A257, CDS3Y_bbg!BY$5:BZ$241,2), -1)</f>
        <v>-1</v>
      </c>
      <c r="CA257">
        <f>IFERROR(VLOOKUP($A257, CDS3Y_bbg!BZ$5:CA$241,2), -1)</f>
        <v>41911</v>
      </c>
      <c r="CB257">
        <f>IFERROR(VLOOKUP($A257, CDS3Y_bbg!CA$5:CB$241,2), -1)</f>
        <v>-1</v>
      </c>
      <c r="CC257">
        <f>IFERROR(VLOOKUP($A257, CDS3Y_bbg!CB$5:CC$241,2), -1)</f>
        <v>41912</v>
      </c>
      <c r="CD257">
        <f>IFERROR(VLOOKUP($A257, CDS3Y_bbg!CC$5:CD$241,2), -1)</f>
        <v>-1</v>
      </c>
      <c r="CE257">
        <f>IFERROR(VLOOKUP($A257, CDS3Y_bbg!CD$5:CE$241,2), -1)</f>
        <v>43332</v>
      </c>
      <c r="CF257">
        <f>IFERROR(VLOOKUP($A257, CDS3Y_bbg!CE$5:CF$241,2), -1)</f>
        <v>-1</v>
      </c>
      <c r="CG257">
        <f>IFERROR(VLOOKUP($A257, CDS3Y_bbg!CF$5:CG$241,2), -1)</f>
        <v>41893</v>
      </c>
      <c r="CH257">
        <f>IFERROR(VLOOKUP($A257, CDS3Y_bbg!CG$5:CH$241,2), -1)</f>
        <v>-1</v>
      </c>
      <c r="CI257">
        <f>IFERROR(VLOOKUP($A257, CDS3Y_bbg!CH$5:CI$241,2), -1)</f>
        <v>-1</v>
      </c>
      <c r="CJ257">
        <f>IFERROR(VLOOKUP($A257, CDS3Y_bbg!CI$5:CJ$241,2), -1)</f>
        <v>-1</v>
      </c>
      <c r="CK257">
        <f>IFERROR(VLOOKUP($A257, CDS3Y_bbg!CJ$5:CK$241,2), -1)</f>
        <v>41844</v>
      </c>
      <c r="CL257">
        <f>IFERROR(VLOOKUP($A257, CDS3Y_bbg!CK$5:CL$241,2), -1)</f>
        <v>-1</v>
      </c>
      <c r="CM257">
        <f>IFERROR(VLOOKUP($A257, CDS3Y_bbg!CL$5:CM$241,2), -1)</f>
        <v>-1</v>
      </c>
      <c r="CN257">
        <f>IFERROR(VLOOKUP($A257, CDS3Y_bbg!CM$5:CN$241,2), -1)</f>
        <v>-1</v>
      </c>
    </row>
    <row r="258" spans="1:92" x14ac:dyDescent="0.25">
      <c r="A258" s="1">
        <v>44347</v>
      </c>
      <c r="B258">
        <f>IFERROR(VLOOKUP($A258, CDS3Y_bbg!A$5:B$241,2), -1)</f>
        <v>111.696</v>
      </c>
      <c r="C258">
        <f>IFERROR(VLOOKUP($A258, CDS3Y_bbg!B$5:C$241,2), -1)</f>
        <v>41831</v>
      </c>
      <c r="D258">
        <f>IFERROR(VLOOKUP($A258, CDS3Y_bbg!C$5:D$241,2), -1)</f>
        <v>-1</v>
      </c>
      <c r="E258">
        <f>IFERROR(VLOOKUP($A258, CDS3Y_bbg!D$5:E$241,2), -1)</f>
        <v>44895</v>
      </c>
      <c r="F258">
        <f>IFERROR(VLOOKUP($A258, CDS3Y_bbg!E$5:F$241,2), -1)</f>
        <v>38.137</v>
      </c>
      <c r="G258">
        <f>IFERROR(VLOOKUP($A258, CDS3Y_bbg!F$5:G$241,2), -1)</f>
        <v>40360</v>
      </c>
      <c r="H258">
        <f>IFERROR(VLOOKUP($A258, CDS3Y_bbg!G$5:H$241,2), -1)</f>
        <v>-1</v>
      </c>
      <c r="I258">
        <f>IFERROR(VLOOKUP($A258, CDS3Y_bbg!H$5:I$241,2), -1)</f>
        <v>44834</v>
      </c>
      <c r="J258">
        <f>IFERROR(VLOOKUP($A258, CDS3Y_bbg!I$5:J$241,2), -1)</f>
        <v>90.397000000000006</v>
      </c>
      <c r="K258">
        <f>IFERROR(VLOOKUP($A258, CDS3Y_bbg!J$5:K$241,2), -1)</f>
        <v>41819</v>
      </c>
      <c r="L258">
        <f>IFERROR(VLOOKUP($A258, CDS3Y_bbg!K$5:L$241,2), -1)</f>
        <v>-1</v>
      </c>
      <c r="M258">
        <f>IFERROR(VLOOKUP($A258, CDS3Y_bbg!L$5:M$241,2), -1)</f>
        <v>40469</v>
      </c>
      <c r="N258">
        <f>IFERROR(VLOOKUP($A258, CDS3Y_bbg!M$5:N$241,2), -1)</f>
        <v>-1</v>
      </c>
      <c r="O258">
        <f>IFERROR(VLOOKUP($A258, CDS3Y_bbg!N$5:O$241,2), -1)</f>
        <v>40289</v>
      </c>
      <c r="P258">
        <f>IFERROR(VLOOKUP($A258, CDS3Y_bbg!O$5:P$241,2), -1)</f>
        <v>-1</v>
      </c>
      <c r="Q258">
        <f>IFERROR(VLOOKUP($A258, CDS3Y_bbg!P$5:Q$241,2), -1)</f>
        <v>44377</v>
      </c>
      <c r="R258">
        <f>IFERROR(VLOOKUP($A258, CDS3Y_bbg!Q$5:R$241,2), -1)</f>
        <v>48.582999999999998</v>
      </c>
      <c r="S258">
        <f>IFERROR(VLOOKUP($A258, CDS3Y_bbg!R$5:S$241,2), -1)</f>
        <v>43337</v>
      </c>
      <c r="T258">
        <f>IFERROR(VLOOKUP($A258, CDS3Y_bbg!S$5:T$241,2), -1)</f>
        <v>-1</v>
      </c>
      <c r="U258">
        <f>IFERROR(VLOOKUP($A258, CDS3Y_bbg!T$5:U$241,2), -1)</f>
        <v>42062</v>
      </c>
      <c r="V258">
        <f>IFERROR(VLOOKUP($A258, CDS3Y_bbg!U$5:V$241,2), -1)</f>
        <v>-1</v>
      </c>
      <c r="W258">
        <f>IFERROR(VLOOKUP($A258, CDS3Y_bbg!V$5:W$241,2), -1)</f>
        <v>42283</v>
      </c>
      <c r="X258">
        <f>IFERROR(VLOOKUP($A258, CDS3Y_bbg!W$5:X$241,2), -1)</f>
        <v>-1</v>
      </c>
      <c r="Y258">
        <f>IFERROR(VLOOKUP($A258, CDS3Y_bbg!X$5:Y$241,2), -1)</f>
        <v>44468</v>
      </c>
      <c r="Z258">
        <f>IFERROR(VLOOKUP($A258, CDS3Y_bbg!Y$5:Z$241,2), -1)</f>
        <v>124.04</v>
      </c>
      <c r="AA258">
        <f>IFERROR(VLOOKUP($A258, CDS3Y_bbg!Z$5:AA$241,2), -1)</f>
        <v>40481</v>
      </c>
      <c r="AB258">
        <f>IFERROR(VLOOKUP($A258, CDS3Y_bbg!AA$5:AB$241,2), -1)</f>
        <v>-1</v>
      </c>
      <c r="AC258">
        <f>IFERROR(VLOOKUP($A258, CDS3Y_bbg!AB$5:AC$241,2), -1)</f>
        <v>42676</v>
      </c>
      <c r="AD258">
        <f>IFERROR(VLOOKUP($A258, CDS3Y_bbg!AC$5:AD$241,2), -1)</f>
        <v>-1</v>
      </c>
      <c r="AE258">
        <f>IFERROR(VLOOKUP($A258, CDS3Y_bbg!AD$5:AE$241,2), -1)</f>
        <v>41149</v>
      </c>
      <c r="AF258">
        <f>IFERROR(VLOOKUP($A258, CDS3Y_bbg!AE$5:AF$241,2), -1)</f>
        <v>-1</v>
      </c>
      <c r="AG258">
        <f>IFERROR(VLOOKUP($A258, CDS3Y_bbg!AF$5:AG$241,2), -1)</f>
        <v>42004</v>
      </c>
      <c r="AH258">
        <f>IFERROR(VLOOKUP($A258, CDS3Y_bbg!AG$5:AH$241,2), -1)</f>
        <v>10.653</v>
      </c>
      <c r="AI258">
        <f>IFERROR(VLOOKUP($A258, CDS3Y_bbg!AH$5:AI$241,2), -1)</f>
        <v>-1</v>
      </c>
      <c r="AJ258">
        <f>IFERROR(VLOOKUP($A258, CDS3Y_bbg!AI$5:AJ$241,2), -1)</f>
        <v>-1</v>
      </c>
      <c r="AK258">
        <f>IFERROR(VLOOKUP($A258, CDS3Y_bbg!AJ$5:AK$241,2), -1)</f>
        <v>-1</v>
      </c>
      <c r="AL258">
        <f>IFERROR(VLOOKUP($A258, CDS3Y_bbg!AK$5:AL$241,2), -1)</f>
        <v>-1</v>
      </c>
      <c r="AM258">
        <f>IFERROR(VLOOKUP($A258, CDS3Y_bbg!AL$5:AM$241,2), -1)</f>
        <v>-1</v>
      </c>
      <c r="AN258">
        <f>IFERROR(VLOOKUP($A258, CDS3Y_bbg!AM$5:AN$241,2), -1)</f>
        <v>-1</v>
      </c>
      <c r="AO258">
        <f>IFERROR(VLOOKUP($A258, CDS3Y_bbg!AN$5:AO$241,2), -1)</f>
        <v>43424</v>
      </c>
      <c r="AP258">
        <f>IFERROR(VLOOKUP($A258, CDS3Y_bbg!AO$5:AP$241,2), -1)</f>
        <v>-1</v>
      </c>
      <c r="AQ258">
        <f>IFERROR(VLOOKUP($A258, CDS3Y_bbg!AP$5:AQ$241,2), -1)</f>
        <v>44625</v>
      </c>
      <c r="AR258">
        <f>IFERROR(VLOOKUP($A258, CDS3Y_bbg!AQ$5:AR$241,2), -1)</f>
        <v>12.654999999999999</v>
      </c>
      <c r="AS258">
        <f>IFERROR(VLOOKUP($A258, CDS3Y_bbg!AR$5:AS$241,2), -1)</f>
        <v>44626</v>
      </c>
      <c r="AT258">
        <f>IFERROR(VLOOKUP($A258, CDS3Y_bbg!AS$5:AT$241,2), -1)</f>
        <v>6.1150000000000002</v>
      </c>
      <c r="AU258">
        <f>IFERROR(VLOOKUP($A258, CDS3Y_bbg!AT$5:AU$241,2), -1)</f>
        <v>-1</v>
      </c>
      <c r="AV258">
        <f>IFERROR(VLOOKUP($A258, CDS3Y_bbg!AU$5:AV$241,2), -1)</f>
        <v>-1</v>
      </c>
      <c r="AW258">
        <f>IFERROR(VLOOKUP($A258, CDS3Y_bbg!AV$5:AW$241,2), -1)</f>
        <v>41863</v>
      </c>
      <c r="AX258">
        <f>IFERROR(VLOOKUP($A258, CDS3Y_bbg!AW$5:AX$241,2), -1)</f>
        <v>-1</v>
      </c>
      <c r="AY258">
        <f>IFERROR(VLOOKUP($A258, CDS3Y_bbg!AX$5:AY$241,2), -1)</f>
        <v>43402</v>
      </c>
      <c r="AZ258">
        <f>IFERROR(VLOOKUP($A258, CDS3Y_bbg!AY$5:AZ$241,2), -1)</f>
        <v>-1</v>
      </c>
      <c r="BA258">
        <f>IFERROR(VLOOKUP($A258, CDS3Y_bbg!AZ$5:BA$241,2), -1)</f>
        <v>-1</v>
      </c>
      <c r="BB258">
        <f>IFERROR(VLOOKUP($A258, CDS3Y_bbg!BA$5:BB$241,2), -1)</f>
        <v>-1</v>
      </c>
      <c r="BC258">
        <f>IFERROR(VLOOKUP($A258, CDS3Y_bbg!BB$5:BC$241,2), -1)</f>
        <v>41722</v>
      </c>
      <c r="BD258">
        <f>IFERROR(VLOOKUP($A258, CDS3Y_bbg!BC$5:BD$241,2), -1)</f>
        <v>-1</v>
      </c>
      <c r="BE258">
        <f>IFERROR(VLOOKUP($A258, CDS3Y_bbg!BD$5:BE$241,2), -1)</f>
        <v>-1</v>
      </c>
      <c r="BF258">
        <f>IFERROR(VLOOKUP($A258, CDS3Y_bbg!BE$5:BF$241,2), -1)</f>
        <v>-1</v>
      </c>
      <c r="BG258">
        <f>IFERROR(VLOOKUP($A258, CDS3Y_bbg!BF$5:BG$241,2), -1)</f>
        <v>-1</v>
      </c>
      <c r="BH258">
        <f>IFERROR(VLOOKUP($A258, CDS3Y_bbg!BG$5:BH$241,2), -1)</f>
        <v>-1</v>
      </c>
      <c r="BI258">
        <f>IFERROR(VLOOKUP($A258, CDS3Y_bbg!BH$5:BI$241,2), -1)</f>
        <v>43424</v>
      </c>
      <c r="BJ258">
        <f>IFERROR(VLOOKUP($A258, CDS3Y_bbg!BI$5:BJ$241,2), -1)</f>
        <v>-1</v>
      </c>
      <c r="BK258">
        <f>IFERROR(VLOOKUP($A258, CDS3Y_bbg!BJ$5:BK$241,2), -1)</f>
        <v>-1</v>
      </c>
      <c r="BL258">
        <f>IFERROR(VLOOKUP($A258, CDS3Y_bbg!BK$5:BL$241,2), -1)</f>
        <v>-1</v>
      </c>
      <c r="BM258">
        <f>IFERROR(VLOOKUP($A258, CDS3Y_bbg!BL$5:BM$241,2), -1)</f>
        <v>43424</v>
      </c>
      <c r="BN258">
        <f>IFERROR(VLOOKUP($A258, CDS3Y_bbg!BM$5:BN$241,2), -1)</f>
        <v>-1</v>
      </c>
      <c r="BO258">
        <f>IFERROR(VLOOKUP($A258, CDS3Y_bbg!BN$5:BO$241,2), -1)</f>
        <v>43426</v>
      </c>
      <c r="BP258">
        <f>IFERROR(VLOOKUP($A258, CDS3Y_bbg!BO$5:BP$241,2), -1)</f>
        <v>-1</v>
      </c>
      <c r="BQ258">
        <f>IFERROR(VLOOKUP($A258, CDS3Y_bbg!BP$5:BQ$241,2), -1)</f>
        <v>-1</v>
      </c>
      <c r="BR258">
        <f>IFERROR(VLOOKUP($A258, CDS3Y_bbg!BQ$5:BR$241,2), -1)</f>
        <v>-1</v>
      </c>
      <c r="BS258">
        <f>IFERROR(VLOOKUP($A258, CDS3Y_bbg!BR$5:BS$241,2), -1)</f>
        <v>43426</v>
      </c>
      <c r="BT258">
        <f>IFERROR(VLOOKUP($A258, CDS3Y_bbg!BS$5:BT$241,2), -1)</f>
        <v>-1</v>
      </c>
      <c r="BU258">
        <f>IFERROR(VLOOKUP($A258, CDS3Y_bbg!BT$5:BU$241,2), -1)</f>
        <v>-1</v>
      </c>
      <c r="BV258">
        <f>IFERROR(VLOOKUP($A258, CDS3Y_bbg!BU$5:BV$241,2), -1)</f>
        <v>-1</v>
      </c>
      <c r="BW258">
        <f>IFERROR(VLOOKUP($A258, CDS3Y_bbg!BV$5:BW$241,2), -1)</f>
        <v>41915</v>
      </c>
      <c r="BX258">
        <f>IFERROR(VLOOKUP($A258, CDS3Y_bbg!BW$5:BX$241,2), -1)</f>
        <v>-1</v>
      </c>
      <c r="BY258">
        <f>IFERROR(VLOOKUP($A258, CDS3Y_bbg!BX$5:BY$241,2), -1)</f>
        <v>-1</v>
      </c>
      <c r="BZ258">
        <f>IFERROR(VLOOKUP($A258, CDS3Y_bbg!BY$5:BZ$241,2), -1)</f>
        <v>-1</v>
      </c>
      <c r="CA258">
        <f>IFERROR(VLOOKUP($A258, CDS3Y_bbg!BZ$5:CA$241,2), -1)</f>
        <v>41911</v>
      </c>
      <c r="CB258">
        <f>IFERROR(VLOOKUP($A258, CDS3Y_bbg!CA$5:CB$241,2), -1)</f>
        <v>-1</v>
      </c>
      <c r="CC258">
        <f>IFERROR(VLOOKUP($A258, CDS3Y_bbg!CB$5:CC$241,2), -1)</f>
        <v>41912</v>
      </c>
      <c r="CD258">
        <f>IFERROR(VLOOKUP($A258, CDS3Y_bbg!CC$5:CD$241,2), -1)</f>
        <v>-1</v>
      </c>
      <c r="CE258">
        <f>IFERROR(VLOOKUP($A258, CDS3Y_bbg!CD$5:CE$241,2), -1)</f>
        <v>43332</v>
      </c>
      <c r="CF258">
        <f>IFERROR(VLOOKUP($A258, CDS3Y_bbg!CE$5:CF$241,2), -1)</f>
        <v>-1</v>
      </c>
      <c r="CG258">
        <f>IFERROR(VLOOKUP($A258, CDS3Y_bbg!CF$5:CG$241,2), -1)</f>
        <v>41893</v>
      </c>
      <c r="CH258">
        <f>IFERROR(VLOOKUP($A258, CDS3Y_bbg!CG$5:CH$241,2), -1)</f>
        <v>-1</v>
      </c>
      <c r="CI258">
        <f>IFERROR(VLOOKUP($A258, CDS3Y_bbg!CH$5:CI$241,2), -1)</f>
        <v>-1</v>
      </c>
      <c r="CJ258">
        <f>IFERROR(VLOOKUP($A258, CDS3Y_bbg!CI$5:CJ$241,2), -1)</f>
        <v>-1</v>
      </c>
      <c r="CK258">
        <f>IFERROR(VLOOKUP($A258, CDS3Y_bbg!CJ$5:CK$241,2), -1)</f>
        <v>41844</v>
      </c>
      <c r="CL258">
        <f>IFERROR(VLOOKUP($A258, CDS3Y_bbg!CK$5:CL$241,2), -1)</f>
        <v>-1</v>
      </c>
      <c r="CM258">
        <f>IFERROR(VLOOKUP($A258, CDS3Y_bbg!CL$5:CM$241,2), -1)</f>
        <v>-1</v>
      </c>
      <c r="CN258">
        <f>IFERROR(VLOOKUP($A258, CDS3Y_bbg!CM$5:CN$241,2), -1)</f>
        <v>-1</v>
      </c>
    </row>
    <row r="259" spans="1:92" x14ac:dyDescent="0.25">
      <c r="A259" s="1">
        <v>44377</v>
      </c>
      <c r="B259">
        <f>IFERROR(VLOOKUP($A259, CDS3Y_bbg!A$5:B$241,2), -1)</f>
        <v>102.92700000000001</v>
      </c>
      <c r="C259">
        <f>IFERROR(VLOOKUP($A259, CDS3Y_bbg!B$5:C$241,2), -1)</f>
        <v>41831</v>
      </c>
      <c r="D259">
        <f>IFERROR(VLOOKUP($A259, CDS3Y_bbg!C$5:D$241,2), -1)</f>
        <v>-1</v>
      </c>
      <c r="E259">
        <f>IFERROR(VLOOKUP($A259, CDS3Y_bbg!D$5:E$241,2), -1)</f>
        <v>44895</v>
      </c>
      <c r="F259">
        <f>IFERROR(VLOOKUP($A259, CDS3Y_bbg!E$5:F$241,2), -1)</f>
        <v>31.675999999999998</v>
      </c>
      <c r="G259">
        <f>IFERROR(VLOOKUP($A259, CDS3Y_bbg!F$5:G$241,2), -1)</f>
        <v>40360</v>
      </c>
      <c r="H259">
        <f>IFERROR(VLOOKUP($A259, CDS3Y_bbg!G$5:H$241,2), -1)</f>
        <v>-1</v>
      </c>
      <c r="I259">
        <f>IFERROR(VLOOKUP($A259, CDS3Y_bbg!H$5:I$241,2), -1)</f>
        <v>44834</v>
      </c>
      <c r="J259">
        <f>IFERROR(VLOOKUP($A259, CDS3Y_bbg!I$5:J$241,2), -1)</f>
        <v>86.602000000000004</v>
      </c>
      <c r="K259">
        <f>IFERROR(VLOOKUP($A259, CDS3Y_bbg!J$5:K$241,2), -1)</f>
        <v>41819</v>
      </c>
      <c r="L259">
        <f>IFERROR(VLOOKUP($A259, CDS3Y_bbg!K$5:L$241,2), -1)</f>
        <v>-1</v>
      </c>
      <c r="M259">
        <f>IFERROR(VLOOKUP($A259, CDS3Y_bbg!L$5:M$241,2), -1)</f>
        <v>40469</v>
      </c>
      <c r="N259">
        <f>IFERROR(VLOOKUP($A259, CDS3Y_bbg!M$5:N$241,2), -1)</f>
        <v>-1</v>
      </c>
      <c r="O259">
        <f>IFERROR(VLOOKUP($A259, CDS3Y_bbg!N$5:O$241,2), -1)</f>
        <v>40289</v>
      </c>
      <c r="P259">
        <f>IFERROR(VLOOKUP($A259, CDS3Y_bbg!O$5:P$241,2), -1)</f>
        <v>-1</v>
      </c>
      <c r="Q259">
        <f>IFERROR(VLOOKUP($A259, CDS3Y_bbg!P$5:Q$241,2), -1)</f>
        <v>44377</v>
      </c>
      <c r="R259">
        <f>IFERROR(VLOOKUP($A259, CDS3Y_bbg!Q$5:R$241,2), -1)</f>
        <v>48.448999999999998</v>
      </c>
      <c r="S259">
        <f>IFERROR(VLOOKUP($A259, CDS3Y_bbg!R$5:S$241,2), -1)</f>
        <v>43337</v>
      </c>
      <c r="T259">
        <f>IFERROR(VLOOKUP($A259, CDS3Y_bbg!S$5:T$241,2), -1)</f>
        <v>-1</v>
      </c>
      <c r="U259">
        <f>IFERROR(VLOOKUP($A259, CDS3Y_bbg!T$5:U$241,2), -1)</f>
        <v>42062</v>
      </c>
      <c r="V259">
        <f>IFERROR(VLOOKUP($A259, CDS3Y_bbg!U$5:V$241,2), -1)</f>
        <v>-1</v>
      </c>
      <c r="W259">
        <f>IFERROR(VLOOKUP($A259, CDS3Y_bbg!V$5:W$241,2), -1)</f>
        <v>42283</v>
      </c>
      <c r="X259">
        <f>IFERROR(VLOOKUP($A259, CDS3Y_bbg!W$5:X$241,2), -1)</f>
        <v>-1</v>
      </c>
      <c r="Y259">
        <f>IFERROR(VLOOKUP($A259, CDS3Y_bbg!X$5:Y$241,2), -1)</f>
        <v>44468</v>
      </c>
      <c r="Z259">
        <f>IFERROR(VLOOKUP($A259, CDS3Y_bbg!Y$5:Z$241,2), -1)</f>
        <v>119.545</v>
      </c>
      <c r="AA259">
        <f>IFERROR(VLOOKUP($A259, CDS3Y_bbg!Z$5:AA$241,2), -1)</f>
        <v>40481</v>
      </c>
      <c r="AB259">
        <f>IFERROR(VLOOKUP($A259, CDS3Y_bbg!AA$5:AB$241,2), -1)</f>
        <v>-1</v>
      </c>
      <c r="AC259">
        <f>IFERROR(VLOOKUP($A259, CDS3Y_bbg!AB$5:AC$241,2), -1)</f>
        <v>42676</v>
      </c>
      <c r="AD259">
        <f>IFERROR(VLOOKUP($A259, CDS3Y_bbg!AC$5:AD$241,2), -1)</f>
        <v>-1</v>
      </c>
      <c r="AE259">
        <f>IFERROR(VLOOKUP($A259, CDS3Y_bbg!AD$5:AE$241,2), -1)</f>
        <v>41149</v>
      </c>
      <c r="AF259">
        <f>IFERROR(VLOOKUP($A259, CDS3Y_bbg!AE$5:AF$241,2), -1)</f>
        <v>-1</v>
      </c>
      <c r="AG259">
        <f>IFERROR(VLOOKUP($A259, CDS3Y_bbg!AF$5:AG$241,2), -1)</f>
        <v>42004</v>
      </c>
      <c r="AH259">
        <f>IFERROR(VLOOKUP($A259, CDS3Y_bbg!AG$5:AH$241,2), -1)</f>
        <v>10.653</v>
      </c>
      <c r="AI259">
        <f>IFERROR(VLOOKUP($A259, CDS3Y_bbg!AH$5:AI$241,2), -1)</f>
        <v>-1</v>
      </c>
      <c r="AJ259">
        <f>IFERROR(VLOOKUP($A259, CDS3Y_bbg!AI$5:AJ$241,2), -1)</f>
        <v>-1</v>
      </c>
      <c r="AK259">
        <f>IFERROR(VLOOKUP($A259, CDS3Y_bbg!AJ$5:AK$241,2), -1)</f>
        <v>-1</v>
      </c>
      <c r="AL259">
        <f>IFERROR(VLOOKUP($A259, CDS3Y_bbg!AK$5:AL$241,2), -1)</f>
        <v>-1</v>
      </c>
      <c r="AM259">
        <f>IFERROR(VLOOKUP($A259, CDS3Y_bbg!AL$5:AM$241,2), -1)</f>
        <v>-1</v>
      </c>
      <c r="AN259">
        <f>IFERROR(VLOOKUP($A259, CDS3Y_bbg!AM$5:AN$241,2), -1)</f>
        <v>-1</v>
      </c>
      <c r="AO259">
        <f>IFERROR(VLOOKUP($A259, CDS3Y_bbg!AN$5:AO$241,2), -1)</f>
        <v>43424</v>
      </c>
      <c r="AP259">
        <f>IFERROR(VLOOKUP($A259, CDS3Y_bbg!AO$5:AP$241,2), -1)</f>
        <v>-1</v>
      </c>
      <c r="AQ259">
        <f>IFERROR(VLOOKUP($A259, CDS3Y_bbg!AP$5:AQ$241,2), -1)</f>
        <v>44625</v>
      </c>
      <c r="AR259">
        <f>IFERROR(VLOOKUP($A259, CDS3Y_bbg!AQ$5:AR$241,2), -1)</f>
        <v>12.672000000000001</v>
      </c>
      <c r="AS259">
        <f>IFERROR(VLOOKUP($A259, CDS3Y_bbg!AR$5:AS$241,2), -1)</f>
        <v>44626</v>
      </c>
      <c r="AT259">
        <f>IFERROR(VLOOKUP($A259, CDS3Y_bbg!AS$5:AT$241,2), -1)</f>
        <v>5.59</v>
      </c>
      <c r="AU259">
        <f>IFERROR(VLOOKUP($A259, CDS3Y_bbg!AT$5:AU$241,2), -1)</f>
        <v>-1</v>
      </c>
      <c r="AV259">
        <f>IFERROR(VLOOKUP($A259, CDS3Y_bbg!AU$5:AV$241,2), -1)</f>
        <v>-1</v>
      </c>
      <c r="AW259">
        <f>IFERROR(VLOOKUP($A259, CDS3Y_bbg!AV$5:AW$241,2), -1)</f>
        <v>41863</v>
      </c>
      <c r="AX259">
        <f>IFERROR(VLOOKUP($A259, CDS3Y_bbg!AW$5:AX$241,2), -1)</f>
        <v>-1</v>
      </c>
      <c r="AY259">
        <f>IFERROR(VLOOKUP($A259, CDS3Y_bbg!AX$5:AY$241,2), -1)</f>
        <v>43402</v>
      </c>
      <c r="AZ259">
        <f>IFERROR(VLOOKUP($A259, CDS3Y_bbg!AY$5:AZ$241,2), -1)</f>
        <v>-1</v>
      </c>
      <c r="BA259">
        <f>IFERROR(VLOOKUP($A259, CDS3Y_bbg!AZ$5:BA$241,2), -1)</f>
        <v>-1</v>
      </c>
      <c r="BB259">
        <f>IFERROR(VLOOKUP($A259, CDS3Y_bbg!BA$5:BB$241,2), -1)</f>
        <v>-1</v>
      </c>
      <c r="BC259">
        <f>IFERROR(VLOOKUP($A259, CDS3Y_bbg!BB$5:BC$241,2), -1)</f>
        <v>41722</v>
      </c>
      <c r="BD259">
        <f>IFERROR(VLOOKUP($A259, CDS3Y_bbg!BC$5:BD$241,2), -1)</f>
        <v>-1</v>
      </c>
      <c r="BE259">
        <f>IFERROR(VLOOKUP($A259, CDS3Y_bbg!BD$5:BE$241,2), -1)</f>
        <v>-1</v>
      </c>
      <c r="BF259">
        <f>IFERROR(VLOOKUP($A259, CDS3Y_bbg!BE$5:BF$241,2), -1)</f>
        <v>-1</v>
      </c>
      <c r="BG259">
        <f>IFERROR(VLOOKUP($A259, CDS3Y_bbg!BF$5:BG$241,2), -1)</f>
        <v>-1</v>
      </c>
      <c r="BH259">
        <f>IFERROR(VLOOKUP($A259, CDS3Y_bbg!BG$5:BH$241,2), -1)</f>
        <v>-1</v>
      </c>
      <c r="BI259">
        <f>IFERROR(VLOOKUP($A259, CDS3Y_bbg!BH$5:BI$241,2), -1)</f>
        <v>43424</v>
      </c>
      <c r="BJ259">
        <f>IFERROR(VLOOKUP($A259, CDS3Y_bbg!BI$5:BJ$241,2), -1)</f>
        <v>-1</v>
      </c>
      <c r="BK259">
        <f>IFERROR(VLOOKUP($A259, CDS3Y_bbg!BJ$5:BK$241,2), -1)</f>
        <v>-1</v>
      </c>
      <c r="BL259">
        <f>IFERROR(VLOOKUP($A259, CDS3Y_bbg!BK$5:BL$241,2), -1)</f>
        <v>-1</v>
      </c>
      <c r="BM259">
        <f>IFERROR(VLOOKUP($A259, CDS3Y_bbg!BL$5:BM$241,2), -1)</f>
        <v>43424</v>
      </c>
      <c r="BN259">
        <f>IFERROR(VLOOKUP($A259, CDS3Y_bbg!BM$5:BN$241,2), -1)</f>
        <v>-1</v>
      </c>
      <c r="BO259">
        <f>IFERROR(VLOOKUP($A259, CDS3Y_bbg!BN$5:BO$241,2), -1)</f>
        <v>43426</v>
      </c>
      <c r="BP259">
        <f>IFERROR(VLOOKUP($A259, CDS3Y_bbg!BO$5:BP$241,2), -1)</f>
        <v>-1</v>
      </c>
      <c r="BQ259">
        <f>IFERROR(VLOOKUP($A259, CDS3Y_bbg!BP$5:BQ$241,2), -1)</f>
        <v>-1</v>
      </c>
      <c r="BR259">
        <f>IFERROR(VLOOKUP($A259, CDS3Y_bbg!BQ$5:BR$241,2), -1)</f>
        <v>-1</v>
      </c>
      <c r="BS259">
        <f>IFERROR(VLOOKUP($A259, CDS3Y_bbg!BR$5:BS$241,2), -1)</f>
        <v>43426</v>
      </c>
      <c r="BT259">
        <f>IFERROR(VLOOKUP($A259, CDS3Y_bbg!BS$5:BT$241,2), -1)</f>
        <v>-1</v>
      </c>
      <c r="BU259">
        <f>IFERROR(VLOOKUP($A259, CDS3Y_bbg!BT$5:BU$241,2), -1)</f>
        <v>-1</v>
      </c>
      <c r="BV259">
        <f>IFERROR(VLOOKUP($A259, CDS3Y_bbg!BU$5:BV$241,2), -1)</f>
        <v>-1</v>
      </c>
      <c r="BW259">
        <f>IFERROR(VLOOKUP($A259, CDS3Y_bbg!BV$5:BW$241,2), -1)</f>
        <v>41915</v>
      </c>
      <c r="BX259">
        <f>IFERROR(VLOOKUP($A259, CDS3Y_bbg!BW$5:BX$241,2), -1)</f>
        <v>-1</v>
      </c>
      <c r="BY259">
        <f>IFERROR(VLOOKUP($A259, CDS3Y_bbg!BX$5:BY$241,2), -1)</f>
        <v>-1</v>
      </c>
      <c r="BZ259">
        <f>IFERROR(VLOOKUP($A259, CDS3Y_bbg!BY$5:BZ$241,2), -1)</f>
        <v>-1</v>
      </c>
      <c r="CA259">
        <f>IFERROR(VLOOKUP($A259, CDS3Y_bbg!BZ$5:CA$241,2), -1)</f>
        <v>41911</v>
      </c>
      <c r="CB259">
        <f>IFERROR(VLOOKUP($A259, CDS3Y_bbg!CA$5:CB$241,2), -1)</f>
        <v>-1</v>
      </c>
      <c r="CC259">
        <f>IFERROR(VLOOKUP($A259, CDS3Y_bbg!CB$5:CC$241,2), -1)</f>
        <v>41912</v>
      </c>
      <c r="CD259">
        <f>IFERROR(VLOOKUP($A259, CDS3Y_bbg!CC$5:CD$241,2), -1)</f>
        <v>-1</v>
      </c>
      <c r="CE259">
        <f>IFERROR(VLOOKUP($A259, CDS3Y_bbg!CD$5:CE$241,2), -1)</f>
        <v>43332</v>
      </c>
      <c r="CF259">
        <f>IFERROR(VLOOKUP($A259, CDS3Y_bbg!CE$5:CF$241,2), -1)</f>
        <v>-1</v>
      </c>
      <c r="CG259">
        <f>IFERROR(VLOOKUP($A259, CDS3Y_bbg!CF$5:CG$241,2), -1)</f>
        <v>41893</v>
      </c>
      <c r="CH259">
        <f>IFERROR(VLOOKUP($A259, CDS3Y_bbg!CG$5:CH$241,2), -1)</f>
        <v>-1</v>
      </c>
      <c r="CI259">
        <f>IFERROR(VLOOKUP($A259, CDS3Y_bbg!CH$5:CI$241,2), -1)</f>
        <v>-1</v>
      </c>
      <c r="CJ259">
        <f>IFERROR(VLOOKUP($A259, CDS3Y_bbg!CI$5:CJ$241,2), -1)</f>
        <v>-1</v>
      </c>
      <c r="CK259">
        <f>IFERROR(VLOOKUP($A259, CDS3Y_bbg!CJ$5:CK$241,2), -1)</f>
        <v>41844</v>
      </c>
      <c r="CL259">
        <f>IFERROR(VLOOKUP($A259, CDS3Y_bbg!CK$5:CL$241,2), -1)</f>
        <v>-1</v>
      </c>
      <c r="CM259">
        <f>IFERROR(VLOOKUP($A259, CDS3Y_bbg!CL$5:CM$241,2), -1)</f>
        <v>-1</v>
      </c>
      <c r="CN259">
        <f>IFERROR(VLOOKUP($A259, CDS3Y_bbg!CM$5:CN$241,2), -1)</f>
        <v>-1</v>
      </c>
    </row>
    <row r="260" spans="1:92" x14ac:dyDescent="0.25">
      <c r="A260" s="1">
        <v>44407</v>
      </c>
      <c r="B260">
        <f>IFERROR(VLOOKUP($A260, CDS3Y_bbg!A$5:B$241,2), -1)</f>
        <v>102.92700000000001</v>
      </c>
      <c r="C260">
        <f>IFERROR(VLOOKUP($A260, CDS3Y_bbg!B$5:C$241,2), -1)</f>
        <v>41831</v>
      </c>
      <c r="D260">
        <f>IFERROR(VLOOKUP($A260, CDS3Y_bbg!C$5:D$241,2), -1)</f>
        <v>-1</v>
      </c>
      <c r="E260">
        <f>IFERROR(VLOOKUP($A260, CDS3Y_bbg!D$5:E$241,2), -1)</f>
        <v>44895</v>
      </c>
      <c r="F260">
        <f>IFERROR(VLOOKUP($A260, CDS3Y_bbg!E$5:F$241,2), -1)</f>
        <v>39.594999999999999</v>
      </c>
      <c r="G260">
        <f>IFERROR(VLOOKUP($A260, CDS3Y_bbg!F$5:G$241,2), -1)</f>
        <v>40360</v>
      </c>
      <c r="H260">
        <f>IFERROR(VLOOKUP($A260, CDS3Y_bbg!G$5:H$241,2), -1)</f>
        <v>-1</v>
      </c>
      <c r="I260">
        <f>IFERROR(VLOOKUP($A260, CDS3Y_bbg!H$5:I$241,2), -1)</f>
        <v>44834</v>
      </c>
      <c r="J260">
        <f>IFERROR(VLOOKUP($A260, CDS3Y_bbg!I$5:J$241,2), -1)</f>
        <v>96.061000000000007</v>
      </c>
      <c r="K260">
        <f>IFERROR(VLOOKUP($A260, CDS3Y_bbg!J$5:K$241,2), -1)</f>
        <v>41819</v>
      </c>
      <c r="L260">
        <f>IFERROR(VLOOKUP($A260, CDS3Y_bbg!K$5:L$241,2), -1)</f>
        <v>-1</v>
      </c>
      <c r="M260">
        <f>IFERROR(VLOOKUP($A260, CDS3Y_bbg!L$5:M$241,2), -1)</f>
        <v>40469</v>
      </c>
      <c r="N260">
        <f>IFERROR(VLOOKUP($A260, CDS3Y_bbg!M$5:N$241,2), -1)</f>
        <v>-1</v>
      </c>
      <c r="O260">
        <f>IFERROR(VLOOKUP($A260, CDS3Y_bbg!N$5:O$241,2), -1)</f>
        <v>40289</v>
      </c>
      <c r="P260">
        <f>IFERROR(VLOOKUP($A260, CDS3Y_bbg!O$5:P$241,2), -1)</f>
        <v>-1</v>
      </c>
      <c r="Q260">
        <f>IFERROR(VLOOKUP($A260, CDS3Y_bbg!P$5:Q$241,2), -1)</f>
        <v>44377</v>
      </c>
      <c r="R260">
        <f>IFERROR(VLOOKUP($A260, CDS3Y_bbg!Q$5:R$241,2), -1)</f>
        <v>48.448999999999998</v>
      </c>
      <c r="S260">
        <f>IFERROR(VLOOKUP($A260, CDS3Y_bbg!R$5:S$241,2), -1)</f>
        <v>43337</v>
      </c>
      <c r="T260">
        <f>IFERROR(VLOOKUP($A260, CDS3Y_bbg!S$5:T$241,2), -1)</f>
        <v>-1</v>
      </c>
      <c r="U260">
        <f>IFERROR(VLOOKUP($A260, CDS3Y_bbg!T$5:U$241,2), -1)</f>
        <v>42062</v>
      </c>
      <c r="V260">
        <f>IFERROR(VLOOKUP($A260, CDS3Y_bbg!U$5:V$241,2), -1)</f>
        <v>-1</v>
      </c>
      <c r="W260">
        <f>IFERROR(VLOOKUP($A260, CDS3Y_bbg!V$5:W$241,2), -1)</f>
        <v>42283</v>
      </c>
      <c r="X260">
        <f>IFERROR(VLOOKUP($A260, CDS3Y_bbg!W$5:X$241,2), -1)</f>
        <v>-1</v>
      </c>
      <c r="Y260">
        <f>IFERROR(VLOOKUP($A260, CDS3Y_bbg!X$5:Y$241,2), -1)</f>
        <v>44468</v>
      </c>
      <c r="Z260">
        <f>IFERROR(VLOOKUP($A260, CDS3Y_bbg!Y$5:Z$241,2), -1)</f>
        <v>138.41999999999999</v>
      </c>
      <c r="AA260">
        <f>IFERROR(VLOOKUP($A260, CDS3Y_bbg!Z$5:AA$241,2), -1)</f>
        <v>40481</v>
      </c>
      <c r="AB260">
        <f>IFERROR(VLOOKUP($A260, CDS3Y_bbg!AA$5:AB$241,2), -1)</f>
        <v>-1</v>
      </c>
      <c r="AC260">
        <f>IFERROR(VLOOKUP($A260, CDS3Y_bbg!AB$5:AC$241,2), -1)</f>
        <v>42676</v>
      </c>
      <c r="AD260">
        <f>IFERROR(VLOOKUP($A260, CDS3Y_bbg!AC$5:AD$241,2), -1)</f>
        <v>-1</v>
      </c>
      <c r="AE260">
        <f>IFERROR(VLOOKUP($A260, CDS3Y_bbg!AD$5:AE$241,2), -1)</f>
        <v>41149</v>
      </c>
      <c r="AF260">
        <f>IFERROR(VLOOKUP($A260, CDS3Y_bbg!AE$5:AF$241,2), -1)</f>
        <v>-1</v>
      </c>
      <c r="AG260">
        <f>IFERROR(VLOOKUP($A260, CDS3Y_bbg!AF$5:AG$241,2), -1)</f>
        <v>42004</v>
      </c>
      <c r="AH260">
        <f>IFERROR(VLOOKUP($A260, CDS3Y_bbg!AG$5:AH$241,2), -1)</f>
        <v>10.653</v>
      </c>
      <c r="AI260">
        <f>IFERROR(VLOOKUP($A260, CDS3Y_bbg!AH$5:AI$241,2), -1)</f>
        <v>-1</v>
      </c>
      <c r="AJ260">
        <f>IFERROR(VLOOKUP($A260, CDS3Y_bbg!AI$5:AJ$241,2), -1)</f>
        <v>-1</v>
      </c>
      <c r="AK260">
        <f>IFERROR(VLOOKUP($A260, CDS3Y_bbg!AJ$5:AK$241,2), -1)</f>
        <v>-1</v>
      </c>
      <c r="AL260">
        <f>IFERROR(VLOOKUP($A260, CDS3Y_bbg!AK$5:AL$241,2), -1)</f>
        <v>-1</v>
      </c>
      <c r="AM260">
        <f>IFERROR(VLOOKUP($A260, CDS3Y_bbg!AL$5:AM$241,2), -1)</f>
        <v>-1</v>
      </c>
      <c r="AN260">
        <f>IFERROR(VLOOKUP($A260, CDS3Y_bbg!AM$5:AN$241,2), -1)</f>
        <v>-1</v>
      </c>
      <c r="AO260">
        <f>IFERROR(VLOOKUP($A260, CDS3Y_bbg!AN$5:AO$241,2), -1)</f>
        <v>43424</v>
      </c>
      <c r="AP260">
        <f>IFERROR(VLOOKUP($A260, CDS3Y_bbg!AO$5:AP$241,2), -1)</f>
        <v>-1</v>
      </c>
      <c r="AQ260">
        <f>IFERROR(VLOOKUP($A260, CDS3Y_bbg!AP$5:AQ$241,2), -1)</f>
        <v>44625</v>
      </c>
      <c r="AR260">
        <f>IFERROR(VLOOKUP($A260, CDS3Y_bbg!AQ$5:AR$241,2), -1)</f>
        <v>11.33</v>
      </c>
      <c r="AS260">
        <f>IFERROR(VLOOKUP($A260, CDS3Y_bbg!AR$5:AS$241,2), -1)</f>
        <v>44626</v>
      </c>
      <c r="AT260">
        <f>IFERROR(VLOOKUP($A260, CDS3Y_bbg!AS$5:AT$241,2), -1)</f>
        <v>5.33</v>
      </c>
      <c r="AU260">
        <f>IFERROR(VLOOKUP($A260, CDS3Y_bbg!AT$5:AU$241,2), -1)</f>
        <v>-1</v>
      </c>
      <c r="AV260">
        <f>IFERROR(VLOOKUP($A260, CDS3Y_bbg!AU$5:AV$241,2), -1)</f>
        <v>-1</v>
      </c>
      <c r="AW260">
        <f>IFERROR(VLOOKUP($A260, CDS3Y_bbg!AV$5:AW$241,2), -1)</f>
        <v>41863</v>
      </c>
      <c r="AX260">
        <f>IFERROR(VLOOKUP($A260, CDS3Y_bbg!AW$5:AX$241,2), -1)</f>
        <v>-1</v>
      </c>
      <c r="AY260">
        <f>IFERROR(VLOOKUP($A260, CDS3Y_bbg!AX$5:AY$241,2), -1)</f>
        <v>43402</v>
      </c>
      <c r="AZ260">
        <f>IFERROR(VLOOKUP($A260, CDS3Y_bbg!AY$5:AZ$241,2), -1)</f>
        <v>-1</v>
      </c>
      <c r="BA260">
        <f>IFERROR(VLOOKUP($A260, CDS3Y_bbg!AZ$5:BA$241,2), -1)</f>
        <v>-1</v>
      </c>
      <c r="BB260">
        <f>IFERROR(VLOOKUP($A260, CDS3Y_bbg!BA$5:BB$241,2), -1)</f>
        <v>-1</v>
      </c>
      <c r="BC260">
        <f>IFERROR(VLOOKUP($A260, CDS3Y_bbg!BB$5:BC$241,2), -1)</f>
        <v>41722</v>
      </c>
      <c r="BD260">
        <f>IFERROR(VLOOKUP($A260, CDS3Y_bbg!BC$5:BD$241,2), -1)</f>
        <v>-1</v>
      </c>
      <c r="BE260">
        <f>IFERROR(VLOOKUP($A260, CDS3Y_bbg!BD$5:BE$241,2), -1)</f>
        <v>-1</v>
      </c>
      <c r="BF260">
        <f>IFERROR(VLOOKUP($A260, CDS3Y_bbg!BE$5:BF$241,2), -1)</f>
        <v>-1</v>
      </c>
      <c r="BG260">
        <f>IFERROR(VLOOKUP($A260, CDS3Y_bbg!BF$5:BG$241,2), -1)</f>
        <v>-1</v>
      </c>
      <c r="BH260">
        <f>IFERROR(VLOOKUP($A260, CDS3Y_bbg!BG$5:BH$241,2), -1)</f>
        <v>-1</v>
      </c>
      <c r="BI260">
        <f>IFERROR(VLOOKUP($A260, CDS3Y_bbg!BH$5:BI$241,2), -1)</f>
        <v>43424</v>
      </c>
      <c r="BJ260">
        <f>IFERROR(VLOOKUP($A260, CDS3Y_bbg!BI$5:BJ$241,2), -1)</f>
        <v>-1</v>
      </c>
      <c r="BK260">
        <f>IFERROR(VLOOKUP($A260, CDS3Y_bbg!BJ$5:BK$241,2), -1)</f>
        <v>-1</v>
      </c>
      <c r="BL260">
        <f>IFERROR(VLOOKUP($A260, CDS3Y_bbg!BK$5:BL$241,2), -1)</f>
        <v>-1</v>
      </c>
      <c r="BM260">
        <f>IFERROR(VLOOKUP($A260, CDS3Y_bbg!BL$5:BM$241,2), -1)</f>
        <v>43424</v>
      </c>
      <c r="BN260">
        <f>IFERROR(VLOOKUP($A260, CDS3Y_bbg!BM$5:BN$241,2), -1)</f>
        <v>-1</v>
      </c>
      <c r="BO260">
        <f>IFERROR(VLOOKUP($A260, CDS3Y_bbg!BN$5:BO$241,2), -1)</f>
        <v>43426</v>
      </c>
      <c r="BP260">
        <f>IFERROR(VLOOKUP($A260, CDS3Y_bbg!BO$5:BP$241,2), -1)</f>
        <v>-1</v>
      </c>
      <c r="BQ260">
        <f>IFERROR(VLOOKUP($A260, CDS3Y_bbg!BP$5:BQ$241,2), -1)</f>
        <v>-1</v>
      </c>
      <c r="BR260">
        <f>IFERROR(VLOOKUP($A260, CDS3Y_bbg!BQ$5:BR$241,2), -1)</f>
        <v>-1</v>
      </c>
      <c r="BS260">
        <f>IFERROR(VLOOKUP($A260, CDS3Y_bbg!BR$5:BS$241,2), -1)</f>
        <v>43426</v>
      </c>
      <c r="BT260">
        <f>IFERROR(VLOOKUP($A260, CDS3Y_bbg!BS$5:BT$241,2), -1)</f>
        <v>-1</v>
      </c>
      <c r="BU260">
        <f>IFERROR(VLOOKUP($A260, CDS3Y_bbg!BT$5:BU$241,2), -1)</f>
        <v>-1</v>
      </c>
      <c r="BV260">
        <f>IFERROR(VLOOKUP($A260, CDS3Y_bbg!BU$5:BV$241,2), -1)</f>
        <v>-1</v>
      </c>
      <c r="BW260">
        <f>IFERROR(VLOOKUP($A260, CDS3Y_bbg!BV$5:BW$241,2), -1)</f>
        <v>41915</v>
      </c>
      <c r="BX260">
        <f>IFERROR(VLOOKUP($A260, CDS3Y_bbg!BW$5:BX$241,2), -1)</f>
        <v>-1</v>
      </c>
      <c r="BY260">
        <f>IFERROR(VLOOKUP($A260, CDS3Y_bbg!BX$5:BY$241,2), -1)</f>
        <v>-1</v>
      </c>
      <c r="BZ260">
        <f>IFERROR(VLOOKUP($A260, CDS3Y_bbg!BY$5:BZ$241,2), -1)</f>
        <v>-1</v>
      </c>
      <c r="CA260">
        <f>IFERROR(VLOOKUP($A260, CDS3Y_bbg!BZ$5:CA$241,2), -1)</f>
        <v>41911</v>
      </c>
      <c r="CB260">
        <f>IFERROR(VLOOKUP($A260, CDS3Y_bbg!CA$5:CB$241,2), -1)</f>
        <v>-1</v>
      </c>
      <c r="CC260">
        <f>IFERROR(VLOOKUP($A260, CDS3Y_bbg!CB$5:CC$241,2), -1)</f>
        <v>41912</v>
      </c>
      <c r="CD260">
        <f>IFERROR(VLOOKUP($A260, CDS3Y_bbg!CC$5:CD$241,2), -1)</f>
        <v>-1</v>
      </c>
      <c r="CE260">
        <f>IFERROR(VLOOKUP($A260, CDS3Y_bbg!CD$5:CE$241,2), -1)</f>
        <v>43332</v>
      </c>
      <c r="CF260">
        <f>IFERROR(VLOOKUP($A260, CDS3Y_bbg!CE$5:CF$241,2), -1)</f>
        <v>-1</v>
      </c>
      <c r="CG260">
        <f>IFERROR(VLOOKUP($A260, CDS3Y_bbg!CF$5:CG$241,2), -1)</f>
        <v>41893</v>
      </c>
      <c r="CH260">
        <f>IFERROR(VLOOKUP($A260, CDS3Y_bbg!CG$5:CH$241,2), -1)</f>
        <v>-1</v>
      </c>
      <c r="CI260">
        <f>IFERROR(VLOOKUP($A260, CDS3Y_bbg!CH$5:CI$241,2), -1)</f>
        <v>-1</v>
      </c>
      <c r="CJ260">
        <f>IFERROR(VLOOKUP($A260, CDS3Y_bbg!CI$5:CJ$241,2), -1)</f>
        <v>-1</v>
      </c>
      <c r="CK260">
        <f>IFERROR(VLOOKUP($A260, CDS3Y_bbg!CJ$5:CK$241,2), -1)</f>
        <v>41844</v>
      </c>
      <c r="CL260">
        <f>IFERROR(VLOOKUP($A260, CDS3Y_bbg!CK$5:CL$241,2), -1)</f>
        <v>-1</v>
      </c>
      <c r="CM260">
        <f>IFERROR(VLOOKUP($A260, CDS3Y_bbg!CL$5:CM$241,2), -1)</f>
        <v>-1</v>
      </c>
      <c r="CN260">
        <f>IFERROR(VLOOKUP($A260, CDS3Y_bbg!CM$5:CN$241,2), -1)</f>
        <v>-1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260"/>
  <sheetViews>
    <sheetView topLeftCell="A238" workbookViewId="0">
      <selection activeCell="C14" sqref="C14"/>
    </sheetView>
  </sheetViews>
  <sheetFormatPr defaultRowHeight="15" x14ac:dyDescent="0.25"/>
  <cols>
    <col min="1" max="1" width="10.7109375" style="1" bestFit="1" customWidth="1"/>
  </cols>
  <sheetData>
    <row r="1" spans="1:92" x14ac:dyDescent="0.25">
      <c r="A1" s="1" t="s">
        <v>2</v>
      </c>
      <c r="B1" t="s">
        <v>3</v>
      </c>
      <c r="C1">
        <v>0</v>
      </c>
      <c r="D1" t="s">
        <v>4</v>
      </c>
      <c r="E1">
        <v>0</v>
      </c>
      <c r="F1" t="s">
        <v>5</v>
      </c>
      <c r="G1">
        <v>0</v>
      </c>
      <c r="H1" t="s">
        <v>6</v>
      </c>
      <c r="I1">
        <v>0</v>
      </c>
      <c r="J1" t="s">
        <v>7</v>
      </c>
      <c r="K1">
        <v>0</v>
      </c>
      <c r="L1" t="s">
        <v>8</v>
      </c>
      <c r="M1">
        <v>0</v>
      </c>
      <c r="N1" t="s">
        <v>9</v>
      </c>
      <c r="O1">
        <v>0</v>
      </c>
      <c r="P1" t="s">
        <v>10</v>
      </c>
      <c r="Q1">
        <v>0</v>
      </c>
      <c r="R1" t="s">
        <v>11</v>
      </c>
      <c r="S1">
        <v>0</v>
      </c>
      <c r="T1" t="s">
        <v>12</v>
      </c>
      <c r="U1">
        <v>0</v>
      </c>
      <c r="V1" t="s">
        <v>13</v>
      </c>
      <c r="W1">
        <v>0</v>
      </c>
      <c r="X1" t="s">
        <v>14</v>
      </c>
      <c r="Y1">
        <v>0</v>
      </c>
      <c r="Z1" t="s">
        <v>17</v>
      </c>
      <c r="AA1">
        <v>0</v>
      </c>
      <c r="AB1" t="s">
        <v>15</v>
      </c>
      <c r="AC1">
        <v>0</v>
      </c>
      <c r="AD1" t="s">
        <v>16</v>
      </c>
      <c r="AE1">
        <v>0</v>
      </c>
      <c r="AF1" t="s">
        <v>19</v>
      </c>
      <c r="AG1">
        <v>0</v>
      </c>
      <c r="AH1" t="s">
        <v>20</v>
      </c>
      <c r="AI1">
        <v>0</v>
      </c>
      <c r="AJ1" t="s">
        <v>21</v>
      </c>
      <c r="AK1">
        <v>0</v>
      </c>
      <c r="AL1" t="s">
        <v>22</v>
      </c>
      <c r="AM1">
        <v>0</v>
      </c>
      <c r="AN1" t="s">
        <v>23</v>
      </c>
      <c r="AO1">
        <v>0</v>
      </c>
      <c r="AP1" t="s">
        <v>24</v>
      </c>
      <c r="AQ1">
        <v>0</v>
      </c>
      <c r="AR1" t="s">
        <v>25</v>
      </c>
      <c r="AS1">
        <v>0</v>
      </c>
      <c r="AT1" t="s">
        <v>26</v>
      </c>
      <c r="AU1">
        <v>0</v>
      </c>
      <c r="AV1" t="s">
        <v>27</v>
      </c>
      <c r="AW1">
        <v>0</v>
      </c>
      <c r="AX1" t="s">
        <v>28</v>
      </c>
      <c r="AY1">
        <v>0</v>
      </c>
      <c r="AZ1" t="s">
        <v>29</v>
      </c>
      <c r="BA1">
        <v>0</v>
      </c>
      <c r="BB1" t="s">
        <v>30</v>
      </c>
      <c r="BC1">
        <v>0</v>
      </c>
      <c r="BD1" t="s">
        <v>31</v>
      </c>
      <c r="BE1">
        <v>0</v>
      </c>
      <c r="BF1" t="s">
        <v>32</v>
      </c>
      <c r="BG1">
        <v>0</v>
      </c>
      <c r="BH1" t="s">
        <v>33</v>
      </c>
      <c r="BI1">
        <v>0</v>
      </c>
      <c r="BJ1" t="s">
        <v>34</v>
      </c>
      <c r="BK1">
        <v>0</v>
      </c>
      <c r="BL1" t="s">
        <v>35</v>
      </c>
      <c r="BM1">
        <v>0</v>
      </c>
      <c r="BN1" t="s">
        <v>36</v>
      </c>
      <c r="BO1">
        <v>0</v>
      </c>
      <c r="BP1" t="s">
        <v>37</v>
      </c>
      <c r="BQ1">
        <v>0</v>
      </c>
      <c r="BR1" t="s">
        <v>38</v>
      </c>
      <c r="BS1">
        <v>0</v>
      </c>
      <c r="BT1" t="s">
        <v>39</v>
      </c>
      <c r="BU1">
        <v>0</v>
      </c>
      <c r="BV1" t="s">
        <v>40</v>
      </c>
      <c r="BW1">
        <v>0</v>
      </c>
      <c r="BX1" t="s">
        <v>41</v>
      </c>
      <c r="BY1">
        <v>0</v>
      </c>
      <c r="BZ1" t="s">
        <v>42</v>
      </c>
      <c r="CA1">
        <v>0</v>
      </c>
      <c r="CB1" t="s">
        <v>43</v>
      </c>
      <c r="CC1">
        <v>0</v>
      </c>
      <c r="CD1" t="s">
        <v>44</v>
      </c>
      <c r="CE1">
        <v>0</v>
      </c>
      <c r="CF1" t="s">
        <v>45</v>
      </c>
      <c r="CG1">
        <v>0</v>
      </c>
      <c r="CH1" t="s">
        <v>46</v>
      </c>
      <c r="CI1">
        <v>0</v>
      </c>
      <c r="CJ1" t="s">
        <v>47</v>
      </c>
      <c r="CK1">
        <v>0</v>
      </c>
      <c r="CL1" t="s">
        <v>48</v>
      </c>
      <c r="CM1">
        <v>0</v>
      </c>
      <c r="CN1" t="s">
        <v>49</v>
      </c>
    </row>
    <row r="2" spans="1:92" x14ac:dyDescent="0.25">
      <c r="A2" s="1">
        <v>36556</v>
      </c>
      <c r="B2">
        <v>-1</v>
      </c>
      <c r="C2">
        <v>41831</v>
      </c>
      <c r="D2">
        <v>-1</v>
      </c>
      <c r="E2">
        <v>44895</v>
      </c>
      <c r="F2">
        <v>-1</v>
      </c>
      <c r="G2">
        <v>40360</v>
      </c>
      <c r="H2">
        <v>-1</v>
      </c>
      <c r="I2">
        <v>44834</v>
      </c>
      <c r="J2">
        <v>-1</v>
      </c>
      <c r="K2">
        <v>41819</v>
      </c>
      <c r="L2">
        <v>-1</v>
      </c>
      <c r="M2">
        <v>40469</v>
      </c>
      <c r="N2">
        <v>-1</v>
      </c>
      <c r="O2">
        <v>40289</v>
      </c>
      <c r="P2">
        <v>-1</v>
      </c>
      <c r="Q2">
        <v>44377</v>
      </c>
      <c r="R2">
        <v>-1</v>
      </c>
      <c r="S2">
        <v>43337</v>
      </c>
      <c r="T2">
        <v>-1</v>
      </c>
      <c r="U2">
        <v>42062</v>
      </c>
      <c r="V2">
        <v>-1</v>
      </c>
      <c r="W2">
        <v>42283</v>
      </c>
      <c r="X2">
        <v>-1</v>
      </c>
      <c r="Y2">
        <v>44468</v>
      </c>
      <c r="Z2">
        <v>-1</v>
      </c>
      <c r="AA2">
        <v>40481</v>
      </c>
      <c r="AB2">
        <v>-1</v>
      </c>
      <c r="AC2">
        <v>42676</v>
      </c>
      <c r="AD2">
        <v>-1</v>
      </c>
      <c r="AE2">
        <v>41149</v>
      </c>
      <c r="AF2">
        <v>-1</v>
      </c>
      <c r="AG2">
        <v>42004</v>
      </c>
      <c r="AH2">
        <v>-1</v>
      </c>
      <c r="AI2">
        <v>-1</v>
      </c>
      <c r="AJ2">
        <v>-1</v>
      </c>
      <c r="AK2">
        <v>-1</v>
      </c>
      <c r="AL2">
        <v>-1</v>
      </c>
      <c r="AM2">
        <v>-1</v>
      </c>
      <c r="AN2">
        <v>-1</v>
      </c>
      <c r="AO2">
        <v>43424</v>
      </c>
      <c r="AP2">
        <v>-1</v>
      </c>
      <c r="AQ2">
        <v>44625</v>
      </c>
      <c r="AR2">
        <v>-1</v>
      </c>
      <c r="AS2">
        <v>44626</v>
      </c>
      <c r="AT2">
        <v>-1</v>
      </c>
      <c r="AU2">
        <v>-1</v>
      </c>
      <c r="AV2">
        <v>-1</v>
      </c>
      <c r="AW2">
        <v>41863</v>
      </c>
      <c r="AX2">
        <v>-1</v>
      </c>
      <c r="AY2">
        <v>43402</v>
      </c>
      <c r="AZ2">
        <v>-1</v>
      </c>
      <c r="BA2">
        <v>-1</v>
      </c>
      <c r="BB2">
        <v>-1</v>
      </c>
      <c r="BC2">
        <v>41722</v>
      </c>
      <c r="BD2">
        <v>-1</v>
      </c>
      <c r="BE2">
        <v>-1</v>
      </c>
      <c r="BF2">
        <v>-1</v>
      </c>
      <c r="BG2">
        <v>-1</v>
      </c>
      <c r="BH2">
        <v>-1</v>
      </c>
      <c r="BI2">
        <v>43424</v>
      </c>
      <c r="BJ2">
        <v>-1</v>
      </c>
      <c r="BK2">
        <v>-1</v>
      </c>
      <c r="BL2">
        <v>-1</v>
      </c>
      <c r="BM2">
        <v>43424</v>
      </c>
      <c r="BN2">
        <v>-1</v>
      </c>
      <c r="BO2">
        <v>43426</v>
      </c>
      <c r="BP2">
        <v>-1</v>
      </c>
      <c r="BQ2">
        <v>-1</v>
      </c>
      <c r="BR2">
        <v>-1</v>
      </c>
      <c r="BS2">
        <v>43426</v>
      </c>
      <c r="BT2">
        <v>-1</v>
      </c>
      <c r="BU2">
        <v>-1</v>
      </c>
      <c r="BV2">
        <v>-1</v>
      </c>
      <c r="BW2">
        <v>41915</v>
      </c>
      <c r="BX2">
        <v>-1</v>
      </c>
      <c r="BY2">
        <v>-1</v>
      </c>
      <c r="BZ2">
        <v>-1</v>
      </c>
      <c r="CA2">
        <v>41911</v>
      </c>
      <c r="CB2">
        <v>-1</v>
      </c>
      <c r="CC2">
        <v>41912</v>
      </c>
      <c r="CD2">
        <v>-1</v>
      </c>
      <c r="CE2">
        <v>43332</v>
      </c>
      <c r="CF2">
        <v>-1</v>
      </c>
      <c r="CG2">
        <v>41893</v>
      </c>
      <c r="CH2">
        <v>-1</v>
      </c>
      <c r="CI2">
        <v>-1</v>
      </c>
      <c r="CJ2">
        <v>-1</v>
      </c>
      <c r="CK2">
        <v>41844</v>
      </c>
      <c r="CL2">
        <v>-1</v>
      </c>
      <c r="CM2">
        <v>-1</v>
      </c>
      <c r="CN2">
        <v>-1</v>
      </c>
    </row>
    <row r="3" spans="1:92" x14ac:dyDescent="0.25">
      <c r="A3" s="1">
        <v>36585</v>
      </c>
      <c r="B3">
        <v>-1</v>
      </c>
      <c r="C3">
        <v>41831</v>
      </c>
      <c r="D3">
        <v>-1</v>
      </c>
      <c r="E3">
        <v>44895</v>
      </c>
      <c r="F3">
        <v>-1</v>
      </c>
      <c r="G3">
        <v>40360</v>
      </c>
      <c r="H3">
        <v>-1</v>
      </c>
      <c r="I3">
        <v>44834</v>
      </c>
      <c r="J3">
        <v>-1</v>
      </c>
      <c r="K3">
        <v>41819</v>
      </c>
      <c r="L3">
        <v>-1</v>
      </c>
      <c r="M3">
        <v>40469</v>
      </c>
      <c r="N3">
        <v>-1</v>
      </c>
      <c r="O3">
        <v>40289</v>
      </c>
      <c r="P3">
        <v>-1</v>
      </c>
      <c r="Q3">
        <v>44377</v>
      </c>
      <c r="R3">
        <v>-1</v>
      </c>
      <c r="S3">
        <v>43337</v>
      </c>
      <c r="T3">
        <v>-1</v>
      </c>
      <c r="U3">
        <v>42062</v>
      </c>
      <c r="V3">
        <v>-1</v>
      </c>
      <c r="W3">
        <v>42283</v>
      </c>
      <c r="X3">
        <v>-1</v>
      </c>
      <c r="Y3">
        <v>44468</v>
      </c>
      <c r="Z3">
        <v>-1</v>
      </c>
      <c r="AA3">
        <v>40481</v>
      </c>
      <c r="AB3">
        <v>-1</v>
      </c>
      <c r="AC3">
        <v>42676</v>
      </c>
      <c r="AD3">
        <v>-1</v>
      </c>
      <c r="AE3">
        <v>41149</v>
      </c>
      <c r="AF3">
        <v>-1</v>
      </c>
      <c r="AG3">
        <v>42004</v>
      </c>
      <c r="AH3">
        <v>-1</v>
      </c>
      <c r="AI3">
        <v>-1</v>
      </c>
      <c r="AJ3">
        <v>-1</v>
      </c>
      <c r="AK3">
        <v>-1</v>
      </c>
      <c r="AL3">
        <v>-1</v>
      </c>
      <c r="AM3">
        <v>-1</v>
      </c>
      <c r="AN3">
        <v>-1</v>
      </c>
      <c r="AO3">
        <v>43424</v>
      </c>
      <c r="AP3">
        <v>-1</v>
      </c>
      <c r="AQ3">
        <v>44625</v>
      </c>
      <c r="AR3">
        <v>-1</v>
      </c>
      <c r="AS3">
        <v>44626</v>
      </c>
      <c r="AT3">
        <v>-1</v>
      </c>
      <c r="AU3">
        <v>-1</v>
      </c>
      <c r="AV3">
        <v>-1</v>
      </c>
      <c r="AW3">
        <v>41863</v>
      </c>
      <c r="AX3">
        <v>-1</v>
      </c>
      <c r="AY3">
        <v>43402</v>
      </c>
      <c r="AZ3">
        <v>-1</v>
      </c>
      <c r="BA3">
        <v>-1</v>
      </c>
      <c r="BB3">
        <v>-1</v>
      </c>
      <c r="BC3">
        <v>41722</v>
      </c>
      <c r="BD3">
        <v>-1</v>
      </c>
      <c r="BE3">
        <v>-1</v>
      </c>
      <c r="BF3">
        <v>-1</v>
      </c>
      <c r="BG3">
        <v>-1</v>
      </c>
      <c r="BH3">
        <v>-1</v>
      </c>
      <c r="BI3">
        <v>43424</v>
      </c>
      <c r="BJ3">
        <v>-1</v>
      </c>
      <c r="BK3">
        <v>-1</v>
      </c>
      <c r="BL3">
        <v>-1</v>
      </c>
      <c r="BM3">
        <v>43424</v>
      </c>
      <c r="BN3">
        <v>-1</v>
      </c>
      <c r="BO3">
        <v>43426</v>
      </c>
      <c r="BP3">
        <v>-1</v>
      </c>
      <c r="BQ3">
        <v>-1</v>
      </c>
      <c r="BR3">
        <v>-1</v>
      </c>
      <c r="BS3">
        <v>43426</v>
      </c>
      <c r="BT3">
        <v>-1</v>
      </c>
      <c r="BU3">
        <v>-1</v>
      </c>
      <c r="BV3">
        <v>-1</v>
      </c>
      <c r="BW3">
        <v>41915</v>
      </c>
      <c r="BX3">
        <v>-1</v>
      </c>
      <c r="BY3">
        <v>-1</v>
      </c>
      <c r="BZ3">
        <v>-1</v>
      </c>
      <c r="CA3">
        <v>41911</v>
      </c>
      <c r="CB3">
        <v>-1</v>
      </c>
      <c r="CC3">
        <v>41912</v>
      </c>
      <c r="CD3">
        <v>-1</v>
      </c>
      <c r="CE3">
        <v>43332</v>
      </c>
      <c r="CF3">
        <v>-1</v>
      </c>
      <c r="CG3">
        <v>41893</v>
      </c>
      <c r="CH3">
        <v>-1</v>
      </c>
      <c r="CI3">
        <v>-1</v>
      </c>
      <c r="CJ3">
        <v>-1</v>
      </c>
      <c r="CK3">
        <v>41844</v>
      </c>
      <c r="CL3">
        <v>-1</v>
      </c>
      <c r="CM3">
        <v>-1</v>
      </c>
      <c r="CN3">
        <v>-1</v>
      </c>
    </row>
    <row r="4" spans="1:92" x14ac:dyDescent="0.25">
      <c r="A4" s="1">
        <v>36616</v>
      </c>
      <c r="B4">
        <v>-1</v>
      </c>
      <c r="C4">
        <v>41831</v>
      </c>
      <c r="D4">
        <v>-1</v>
      </c>
      <c r="E4">
        <v>44895</v>
      </c>
      <c r="F4">
        <v>-1</v>
      </c>
      <c r="G4">
        <v>40360</v>
      </c>
      <c r="H4">
        <v>-1</v>
      </c>
      <c r="I4">
        <v>44834</v>
      </c>
      <c r="J4">
        <v>-1</v>
      </c>
      <c r="K4">
        <v>41819</v>
      </c>
      <c r="L4">
        <v>-1</v>
      </c>
      <c r="M4">
        <v>40469</v>
      </c>
      <c r="N4">
        <v>-1</v>
      </c>
      <c r="O4">
        <v>40289</v>
      </c>
      <c r="P4">
        <v>-1</v>
      </c>
      <c r="Q4">
        <v>44377</v>
      </c>
      <c r="R4">
        <v>-1</v>
      </c>
      <c r="S4">
        <v>43337</v>
      </c>
      <c r="T4">
        <v>-1</v>
      </c>
      <c r="U4">
        <v>42062</v>
      </c>
      <c r="V4">
        <v>-1</v>
      </c>
      <c r="W4">
        <v>42283</v>
      </c>
      <c r="X4">
        <v>-1</v>
      </c>
      <c r="Y4">
        <v>44468</v>
      </c>
      <c r="Z4">
        <v>-1</v>
      </c>
      <c r="AA4">
        <v>40481</v>
      </c>
      <c r="AB4">
        <v>-1</v>
      </c>
      <c r="AC4">
        <v>42676</v>
      </c>
      <c r="AD4">
        <v>-1</v>
      </c>
      <c r="AE4">
        <v>41149</v>
      </c>
      <c r="AF4">
        <v>-1</v>
      </c>
      <c r="AG4">
        <v>42004</v>
      </c>
      <c r="AH4">
        <v>-1</v>
      </c>
      <c r="AI4">
        <v>-1</v>
      </c>
      <c r="AJ4">
        <v>-1</v>
      </c>
      <c r="AK4">
        <v>-1</v>
      </c>
      <c r="AL4">
        <v>-1</v>
      </c>
      <c r="AM4">
        <v>-1</v>
      </c>
      <c r="AN4">
        <v>-1</v>
      </c>
      <c r="AO4">
        <v>43424</v>
      </c>
      <c r="AP4">
        <v>-1</v>
      </c>
      <c r="AQ4">
        <v>44625</v>
      </c>
      <c r="AR4">
        <v>-1</v>
      </c>
      <c r="AS4">
        <v>44626</v>
      </c>
      <c r="AT4">
        <v>-1</v>
      </c>
      <c r="AU4">
        <v>-1</v>
      </c>
      <c r="AV4">
        <v>-1</v>
      </c>
      <c r="AW4">
        <v>41863</v>
      </c>
      <c r="AX4">
        <v>-1</v>
      </c>
      <c r="AY4">
        <v>43402</v>
      </c>
      <c r="AZ4">
        <v>-1</v>
      </c>
      <c r="BA4">
        <v>-1</v>
      </c>
      <c r="BB4">
        <v>-1</v>
      </c>
      <c r="BC4">
        <v>41722</v>
      </c>
      <c r="BD4">
        <v>-1</v>
      </c>
      <c r="BE4">
        <v>-1</v>
      </c>
      <c r="BF4">
        <v>-1</v>
      </c>
      <c r="BG4">
        <v>-1</v>
      </c>
      <c r="BH4">
        <v>-1</v>
      </c>
      <c r="BI4">
        <v>43424</v>
      </c>
      <c r="BJ4">
        <v>-1</v>
      </c>
      <c r="BK4">
        <v>-1</v>
      </c>
      <c r="BL4">
        <v>-1</v>
      </c>
      <c r="BM4">
        <v>43424</v>
      </c>
      <c r="BN4">
        <v>-1</v>
      </c>
      <c r="BO4">
        <v>43426</v>
      </c>
      <c r="BP4">
        <v>-1</v>
      </c>
      <c r="BQ4">
        <v>-1</v>
      </c>
      <c r="BR4">
        <v>-1</v>
      </c>
      <c r="BS4">
        <v>43426</v>
      </c>
      <c r="BT4">
        <v>-1</v>
      </c>
      <c r="BU4">
        <v>-1</v>
      </c>
      <c r="BV4">
        <v>-1</v>
      </c>
      <c r="BW4">
        <v>41915</v>
      </c>
      <c r="BX4">
        <v>-1</v>
      </c>
      <c r="BY4">
        <v>-1</v>
      </c>
      <c r="BZ4">
        <v>-1</v>
      </c>
      <c r="CA4">
        <v>41911</v>
      </c>
      <c r="CB4">
        <v>-1</v>
      </c>
      <c r="CC4">
        <v>41912</v>
      </c>
      <c r="CD4">
        <v>-1</v>
      </c>
      <c r="CE4">
        <v>43332</v>
      </c>
      <c r="CF4">
        <v>-1</v>
      </c>
      <c r="CG4">
        <v>41893</v>
      </c>
      <c r="CH4">
        <v>-1</v>
      </c>
      <c r="CI4">
        <v>-1</v>
      </c>
      <c r="CJ4">
        <v>-1</v>
      </c>
      <c r="CK4">
        <v>41844</v>
      </c>
      <c r="CL4">
        <v>-1</v>
      </c>
      <c r="CM4">
        <v>-1</v>
      </c>
      <c r="CN4">
        <v>-1</v>
      </c>
    </row>
    <row r="5" spans="1:92" x14ac:dyDescent="0.25">
      <c r="A5" s="1">
        <v>36646</v>
      </c>
      <c r="B5">
        <v>-1</v>
      </c>
      <c r="C5">
        <v>41831</v>
      </c>
      <c r="D5">
        <v>-1</v>
      </c>
      <c r="E5">
        <v>44895</v>
      </c>
      <c r="F5">
        <v>-1</v>
      </c>
      <c r="G5">
        <v>40360</v>
      </c>
      <c r="H5">
        <v>-1</v>
      </c>
      <c r="I5">
        <v>44834</v>
      </c>
      <c r="J5">
        <v>-1</v>
      </c>
      <c r="K5">
        <v>41819</v>
      </c>
      <c r="L5">
        <v>-1</v>
      </c>
      <c r="M5">
        <v>40469</v>
      </c>
      <c r="N5">
        <v>-1</v>
      </c>
      <c r="O5">
        <v>40289</v>
      </c>
      <c r="P5">
        <v>-1</v>
      </c>
      <c r="Q5">
        <v>44377</v>
      </c>
      <c r="R5">
        <v>-1</v>
      </c>
      <c r="S5">
        <v>43337</v>
      </c>
      <c r="T5">
        <v>-1</v>
      </c>
      <c r="U5">
        <v>42062</v>
      </c>
      <c r="V5">
        <v>-1</v>
      </c>
      <c r="W5">
        <v>42283</v>
      </c>
      <c r="X5">
        <v>-1</v>
      </c>
      <c r="Y5">
        <v>44468</v>
      </c>
      <c r="Z5">
        <v>-1</v>
      </c>
      <c r="AA5">
        <v>40481</v>
      </c>
      <c r="AB5">
        <v>-1</v>
      </c>
      <c r="AC5">
        <v>42676</v>
      </c>
      <c r="AD5">
        <v>-1</v>
      </c>
      <c r="AE5">
        <v>41149</v>
      </c>
      <c r="AF5">
        <v>-1</v>
      </c>
      <c r="AG5">
        <v>42004</v>
      </c>
      <c r="AH5">
        <v>-1</v>
      </c>
      <c r="AI5">
        <v>-1</v>
      </c>
      <c r="AJ5">
        <v>-1</v>
      </c>
      <c r="AK5">
        <v>-1</v>
      </c>
      <c r="AL5">
        <v>-1</v>
      </c>
      <c r="AM5">
        <v>-1</v>
      </c>
      <c r="AN5">
        <v>-1</v>
      </c>
      <c r="AO5">
        <v>43424</v>
      </c>
      <c r="AP5">
        <v>-1</v>
      </c>
      <c r="AQ5">
        <v>44625</v>
      </c>
      <c r="AR5">
        <v>-1</v>
      </c>
      <c r="AS5">
        <v>44626</v>
      </c>
      <c r="AT5">
        <v>-1</v>
      </c>
      <c r="AU5">
        <v>-1</v>
      </c>
      <c r="AV5">
        <v>-1</v>
      </c>
      <c r="AW5">
        <v>41863</v>
      </c>
      <c r="AX5">
        <v>-1</v>
      </c>
      <c r="AY5">
        <v>43402</v>
      </c>
      <c r="AZ5">
        <v>-1</v>
      </c>
      <c r="BA5">
        <v>-1</v>
      </c>
      <c r="BB5">
        <v>-1</v>
      </c>
      <c r="BC5">
        <v>41722</v>
      </c>
      <c r="BD5">
        <v>-1</v>
      </c>
      <c r="BE5">
        <v>-1</v>
      </c>
      <c r="BF5">
        <v>-1</v>
      </c>
      <c r="BG5">
        <v>-1</v>
      </c>
      <c r="BH5">
        <v>-1</v>
      </c>
      <c r="BI5">
        <v>43424</v>
      </c>
      <c r="BJ5">
        <v>-1</v>
      </c>
      <c r="BK5">
        <v>-1</v>
      </c>
      <c r="BL5">
        <v>-1</v>
      </c>
      <c r="BM5">
        <v>43424</v>
      </c>
      <c r="BN5">
        <v>-1</v>
      </c>
      <c r="BO5">
        <v>43426</v>
      </c>
      <c r="BP5">
        <v>-1</v>
      </c>
      <c r="BQ5">
        <v>-1</v>
      </c>
      <c r="BR5">
        <v>-1</v>
      </c>
      <c r="BS5">
        <v>43426</v>
      </c>
      <c r="BT5">
        <v>-1</v>
      </c>
      <c r="BU5">
        <v>-1</v>
      </c>
      <c r="BV5">
        <v>-1</v>
      </c>
      <c r="BW5">
        <v>41915</v>
      </c>
      <c r="BX5">
        <v>-1</v>
      </c>
      <c r="BY5">
        <v>-1</v>
      </c>
      <c r="BZ5">
        <v>-1</v>
      </c>
      <c r="CA5">
        <v>41911</v>
      </c>
      <c r="CB5">
        <v>-1</v>
      </c>
      <c r="CC5">
        <v>41912</v>
      </c>
      <c r="CD5">
        <v>-1</v>
      </c>
      <c r="CE5">
        <v>43332</v>
      </c>
      <c r="CF5">
        <v>-1</v>
      </c>
      <c r="CG5">
        <v>41893</v>
      </c>
      <c r="CH5">
        <v>-1</v>
      </c>
      <c r="CI5">
        <v>-1</v>
      </c>
      <c r="CJ5">
        <v>-1</v>
      </c>
      <c r="CK5">
        <v>41844</v>
      </c>
      <c r="CL5">
        <v>-1</v>
      </c>
      <c r="CM5">
        <v>-1</v>
      </c>
      <c r="CN5">
        <v>-1</v>
      </c>
    </row>
    <row r="6" spans="1:92" x14ac:dyDescent="0.25">
      <c r="A6" s="1">
        <v>36677</v>
      </c>
      <c r="B6">
        <v>-1</v>
      </c>
      <c r="C6">
        <v>41831</v>
      </c>
      <c r="D6">
        <v>-1</v>
      </c>
      <c r="E6">
        <v>44895</v>
      </c>
      <c r="F6">
        <v>-1</v>
      </c>
      <c r="G6">
        <v>40360</v>
      </c>
      <c r="H6">
        <v>-1</v>
      </c>
      <c r="I6">
        <v>44834</v>
      </c>
      <c r="J6">
        <v>-1</v>
      </c>
      <c r="K6">
        <v>41819</v>
      </c>
      <c r="L6">
        <v>-1</v>
      </c>
      <c r="M6">
        <v>40469</v>
      </c>
      <c r="N6">
        <v>-1</v>
      </c>
      <c r="O6">
        <v>40289</v>
      </c>
      <c r="P6">
        <v>-1</v>
      </c>
      <c r="Q6">
        <v>44377</v>
      </c>
      <c r="R6">
        <v>-1</v>
      </c>
      <c r="S6">
        <v>43337</v>
      </c>
      <c r="T6">
        <v>-1</v>
      </c>
      <c r="U6">
        <v>42062</v>
      </c>
      <c r="V6">
        <v>-1</v>
      </c>
      <c r="W6">
        <v>42283</v>
      </c>
      <c r="X6">
        <v>-1</v>
      </c>
      <c r="Y6">
        <v>44468</v>
      </c>
      <c r="Z6">
        <v>-1</v>
      </c>
      <c r="AA6">
        <v>40481</v>
      </c>
      <c r="AB6">
        <v>-1</v>
      </c>
      <c r="AC6">
        <v>42676</v>
      </c>
      <c r="AD6">
        <v>-1</v>
      </c>
      <c r="AE6">
        <v>41149</v>
      </c>
      <c r="AF6">
        <v>-1</v>
      </c>
      <c r="AG6">
        <v>42004</v>
      </c>
      <c r="AH6">
        <v>-1</v>
      </c>
      <c r="AI6">
        <v>-1</v>
      </c>
      <c r="AJ6">
        <v>-1</v>
      </c>
      <c r="AK6">
        <v>-1</v>
      </c>
      <c r="AL6">
        <v>-1</v>
      </c>
      <c r="AM6">
        <v>-1</v>
      </c>
      <c r="AN6">
        <v>-1</v>
      </c>
      <c r="AO6">
        <v>43424</v>
      </c>
      <c r="AP6">
        <v>-1</v>
      </c>
      <c r="AQ6">
        <v>44625</v>
      </c>
      <c r="AR6">
        <v>-1</v>
      </c>
      <c r="AS6">
        <v>44626</v>
      </c>
      <c r="AT6">
        <v>-1</v>
      </c>
      <c r="AU6">
        <v>-1</v>
      </c>
      <c r="AV6">
        <v>-1</v>
      </c>
      <c r="AW6">
        <v>41863</v>
      </c>
      <c r="AX6">
        <v>-1</v>
      </c>
      <c r="AY6">
        <v>43402</v>
      </c>
      <c r="AZ6">
        <v>-1</v>
      </c>
      <c r="BA6">
        <v>-1</v>
      </c>
      <c r="BB6">
        <v>-1</v>
      </c>
      <c r="BC6">
        <v>41722</v>
      </c>
      <c r="BD6">
        <v>-1</v>
      </c>
      <c r="BE6">
        <v>-1</v>
      </c>
      <c r="BF6">
        <v>-1</v>
      </c>
      <c r="BG6">
        <v>-1</v>
      </c>
      <c r="BH6">
        <v>-1</v>
      </c>
      <c r="BI6">
        <v>43424</v>
      </c>
      <c r="BJ6">
        <v>-1</v>
      </c>
      <c r="BK6">
        <v>-1</v>
      </c>
      <c r="BL6">
        <v>-1</v>
      </c>
      <c r="BM6">
        <v>43424</v>
      </c>
      <c r="BN6">
        <v>-1</v>
      </c>
      <c r="BO6">
        <v>43426</v>
      </c>
      <c r="BP6">
        <v>-1</v>
      </c>
      <c r="BQ6">
        <v>-1</v>
      </c>
      <c r="BR6">
        <v>-1</v>
      </c>
      <c r="BS6">
        <v>43426</v>
      </c>
      <c r="BT6">
        <v>-1</v>
      </c>
      <c r="BU6">
        <v>-1</v>
      </c>
      <c r="BV6">
        <v>-1</v>
      </c>
      <c r="BW6">
        <v>41915</v>
      </c>
      <c r="BX6">
        <v>-1</v>
      </c>
      <c r="BY6">
        <v>-1</v>
      </c>
      <c r="BZ6">
        <v>-1</v>
      </c>
      <c r="CA6">
        <v>41911</v>
      </c>
      <c r="CB6">
        <v>-1</v>
      </c>
      <c r="CC6">
        <v>41912</v>
      </c>
      <c r="CD6">
        <v>-1</v>
      </c>
      <c r="CE6">
        <v>43332</v>
      </c>
      <c r="CF6">
        <v>-1</v>
      </c>
      <c r="CG6">
        <v>41893</v>
      </c>
      <c r="CH6">
        <v>-1</v>
      </c>
      <c r="CI6">
        <v>-1</v>
      </c>
      <c r="CJ6">
        <v>-1</v>
      </c>
      <c r="CK6">
        <v>41844</v>
      </c>
      <c r="CL6">
        <v>-1</v>
      </c>
      <c r="CM6">
        <v>-1</v>
      </c>
      <c r="CN6">
        <v>-1</v>
      </c>
    </row>
    <row r="7" spans="1:92" x14ac:dyDescent="0.25">
      <c r="A7" s="1">
        <v>36707</v>
      </c>
      <c r="B7">
        <v>-1</v>
      </c>
      <c r="C7">
        <v>41831</v>
      </c>
      <c r="D7">
        <v>-1</v>
      </c>
      <c r="E7">
        <v>44895</v>
      </c>
      <c r="F7">
        <v>-1</v>
      </c>
      <c r="G7">
        <v>40360</v>
      </c>
      <c r="H7">
        <v>-1</v>
      </c>
      <c r="I7">
        <v>44834</v>
      </c>
      <c r="J7">
        <v>-1</v>
      </c>
      <c r="K7">
        <v>41819</v>
      </c>
      <c r="L7">
        <v>-1</v>
      </c>
      <c r="M7">
        <v>40469</v>
      </c>
      <c r="N7">
        <v>-1</v>
      </c>
      <c r="O7">
        <v>40289</v>
      </c>
      <c r="P7">
        <v>-1</v>
      </c>
      <c r="Q7">
        <v>44377</v>
      </c>
      <c r="R7">
        <v>-1</v>
      </c>
      <c r="S7">
        <v>43337</v>
      </c>
      <c r="T7">
        <v>-1</v>
      </c>
      <c r="U7">
        <v>42062</v>
      </c>
      <c r="V7">
        <v>-1</v>
      </c>
      <c r="W7">
        <v>42283</v>
      </c>
      <c r="X7">
        <v>-1</v>
      </c>
      <c r="Y7">
        <v>44468</v>
      </c>
      <c r="Z7">
        <v>-1</v>
      </c>
      <c r="AA7">
        <v>40481</v>
      </c>
      <c r="AB7">
        <v>-1</v>
      </c>
      <c r="AC7">
        <v>42676</v>
      </c>
      <c r="AD7">
        <v>-1</v>
      </c>
      <c r="AE7">
        <v>41149</v>
      </c>
      <c r="AF7">
        <v>-1</v>
      </c>
      <c r="AG7">
        <v>42004</v>
      </c>
      <c r="AH7">
        <v>-1</v>
      </c>
      <c r="AI7">
        <v>-1</v>
      </c>
      <c r="AJ7">
        <v>-1</v>
      </c>
      <c r="AK7">
        <v>-1</v>
      </c>
      <c r="AL7">
        <v>-1</v>
      </c>
      <c r="AM7">
        <v>-1</v>
      </c>
      <c r="AN7">
        <v>-1</v>
      </c>
      <c r="AO7">
        <v>43424</v>
      </c>
      <c r="AP7">
        <v>-1</v>
      </c>
      <c r="AQ7">
        <v>44625</v>
      </c>
      <c r="AR7">
        <v>-1</v>
      </c>
      <c r="AS7">
        <v>44626</v>
      </c>
      <c r="AT7">
        <v>-1</v>
      </c>
      <c r="AU7">
        <v>-1</v>
      </c>
      <c r="AV7">
        <v>-1</v>
      </c>
      <c r="AW7">
        <v>41863</v>
      </c>
      <c r="AX7">
        <v>-1</v>
      </c>
      <c r="AY7">
        <v>43402</v>
      </c>
      <c r="AZ7">
        <v>-1</v>
      </c>
      <c r="BA7">
        <v>-1</v>
      </c>
      <c r="BB7">
        <v>-1</v>
      </c>
      <c r="BC7">
        <v>41722</v>
      </c>
      <c r="BD7">
        <v>-1</v>
      </c>
      <c r="BE7">
        <v>-1</v>
      </c>
      <c r="BF7">
        <v>-1</v>
      </c>
      <c r="BG7">
        <v>-1</v>
      </c>
      <c r="BH7">
        <v>-1</v>
      </c>
      <c r="BI7">
        <v>43424</v>
      </c>
      <c r="BJ7">
        <v>-1</v>
      </c>
      <c r="BK7">
        <v>-1</v>
      </c>
      <c r="BL7">
        <v>-1</v>
      </c>
      <c r="BM7">
        <v>43424</v>
      </c>
      <c r="BN7">
        <v>-1</v>
      </c>
      <c r="BO7">
        <v>43426</v>
      </c>
      <c r="BP7">
        <v>-1</v>
      </c>
      <c r="BQ7">
        <v>-1</v>
      </c>
      <c r="BR7">
        <v>-1</v>
      </c>
      <c r="BS7">
        <v>43426</v>
      </c>
      <c r="BT7">
        <v>-1</v>
      </c>
      <c r="BU7">
        <v>-1</v>
      </c>
      <c r="BV7">
        <v>-1</v>
      </c>
      <c r="BW7">
        <v>41915</v>
      </c>
      <c r="BX7">
        <v>-1</v>
      </c>
      <c r="BY7">
        <v>-1</v>
      </c>
      <c r="BZ7">
        <v>-1</v>
      </c>
      <c r="CA7">
        <v>41911</v>
      </c>
      <c r="CB7">
        <v>-1</v>
      </c>
      <c r="CC7">
        <v>41912</v>
      </c>
      <c r="CD7">
        <v>-1</v>
      </c>
      <c r="CE7">
        <v>43332</v>
      </c>
      <c r="CF7">
        <v>-1</v>
      </c>
      <c r="CG7">
        <v>41893</v>
      </c>
      <c r="CH7">
        <v>-1</v>
      </c>
      <c r="CI7">
        <v>-1</v>
      </c>
      <c r="CJ7">
        <v>-1</v>
      </c>
      <c r="CK7">
        <v>41844</v>
      </c>
      <c r="CL7">
        <v>-1</v>
      </c>
      <c r="CM7">
        <v>-1</v>
      </c>
      <c r="CN7">
        <v>-1</v>
      </c>
    </row>
    <row r="8" spans="1:92" x14ac:dyDescent="0.25">
      <c r="A8" s="1">
        <v>36738</v>
      </c>
      <c r="B8">
        <v>-1</v>
      </c>
      <c r="C8">
        <v>41831</v>
      </c>
      <c r="D8">
        <v>-1</v>
      </c>
      <c r="E8">
        <v>44895</v>
      </c>
      <c r="F8">
        <v>-1</v>
      </c>
      <c r="G8">
        <v>40360</v>
      </c>
      <c r="H8">
        <v>-1</v>
      </c>
      <c r="I8">
        <v>44834</v>
      </c>
      <c r="J8">
        <v>-1</v>
      </c>
      <c r="K8">
        <v>41819</v>
      </c>
      <c r="L8">
        <v>-1</v>
      </c>
      <c r="M8">
        <v>40469</v>
      </c>
      <c r="N8">
        <v>-1</v>
      </c>
      <c r="O8">
        <v>40289</v>
      </c>
      <c r="P8">
        <v>-1</v>
      </c>
      <c r="Q8">
        <v>44377</v>
      </c>
      <c r="R8">
        <v>-1</v>
      </c>
      <c r="S8">
        <v>43337</v>
      </c>
      <c r="T8">
        <v>-1</v>
      </c>
      <c r="U8">
        <v>42062</v>
      </c>
      <c r="V8">
        <v>-1</v>
      </c>
      <c r="W8">
        <v>42283</v>
      </c>
      <c r="X8">
        <v>-1</v>
      </c>
      <c r="Y8">
        <v>44468</v>
      </c>
      <c r="Z8">
        <v>-1</v>
      </c>
      <c r="AA8">
        <v>40481</v>
      </c>
      <c r="AB8">
        <v>-1</v>
      </c>
      <c r="AC8">
        <v>42676</v>
      </c>
      <c r="AD8">
        <v>-1</v>
      </c>
      <c r="AE8">
        <v>41149</v>
      </c>
      <c r="AF8">
        <v>-1</v>
      </c>
      <c r="AG8">
        <v>42004</v>
      </c>
      <c r="AH8">
        <v>-1</v>
      </c>
      <c r="AI8">
        <v>-1</v>
      </c>
      <c r="AJ8">
        <v>-1</v>
      </c>
      <c r="AK8">
        <v>-1</v>
      </c>
      <c r="AL8">
        <v>-1</v>
      </c>
      <c r="AM8">
        <v>-1</v>
      </c>
      <c r="AN8">
        <v>-1</v>
      </c>
      <c r="AO8">
        <v>43424</v>
      </c>
      <c r="AP8">
        <v>-1</v>
      </c>
      <c r="AQ8">
        <v>44625</v>
      </c>
      <c r="AR8">
        <v>-1</v>
      </c>
      <c r="AS8">
        <v>44626</v>
      </c>
      <c r="AT8">
        <v>-1</v>
      </c>
      <c r="AU8">
        <v>-1</v>
      </c>
      <c r="AV8">
        <v>-1</v>
      </c>
      <c r="AW8">
        <v>41863</v>
      </c>
      <c r="AX8">
        <v>-1</v>
      </c>
      <c r="AY8">
        <v>43402</v>
      </c>
      <c r="AZ8">
        <v>-1</v>
      </c>
      <c r="BA8">
        <v>-1</v>
      </c>
      <c r="BB8">
        <v>-1</v>
      </c>
      <c r="BC8">
        <v>41722</v>
      </c>
      <c r="BD8">
        <v>-1</v>
      </c>
      <c r="BE8">
        <v>-1</v>
      </c>
      <c r="BF8">
        <v>-1</v>
      </c>
      <c r="BG8">
        <v>-1</v>
      </c>
      <c r="BH8">
        <v>-1</v>
      </c>
      <c r="BI8">
        <v>43424</v>
      </c>
      <c r="BJ8">
        <v>-1</v>
      </c>
      <c r="BK8">
        <v>-1</v>
      </c>
      <c r="BL8">
        <v>-1</v>
      </c>
      <c r="BM8">
        <v>43424</v>
      </c>
      <c r="BN8">
        <v>-1</v>
      </c>
      <c r="BO8">
        <v>43426</v>
      </c>
      <c r="BP8">
        <v>-1</v>
      </c>
      <c r="BQ8">
        <v>-1</v>
      </c>
      <c r="BR8">
        <v>-1</v>
      </c>
      <c r="BS8">
        <v>43426</v>
      </c>
      <c r="BT8">
        <v>-1</v>
      </c>
      <c r="BU8">
        <v>-1</v>
      </c>
      <c r="BV8">
        <v>-1</v>
      </c>
      <c r="BW8">
        <v>41915</v>
      </c>
      <c r="BX8">
        <v>-1</v>
      </c>
      <c r="BY8">
        <v>-1</v>
      </c>
      <c r="BZ8">
        <v>-1</v>
      </c>
      <c r="CA8">
        <v>41911</v>
      </c>
      <c r="CB8">
        <v>-1</v>
      </c>
      <c r="CC8">
        <v>41912</v>
      </c>
      <c r="CD8">
        <v>-1</v>
      </c>
      <c r="CE8">
        <v>43332</v>
      </c>
      <c r="CF8">
        <v>-1</v>
      </c>
      <c r="CG8">
        <v>41893</v>
      </c>
      <c r="CH8">
        <v>-1</v>
      </c>
      <c r="CI8">
        <v>-1</v>
      </c>
      <c r="CJ8">
        <v>-1</v>
      </c>
      <c r="CK8">
        <v>41844</v>
      </c>
      <c r="CL8">
        <v>-1</v>
      </c>
      <c r="CM8">
        <v>-1</v>
      </c>
      <c r="CN8">
        <v>-1</v>
      </c>
    </row>
    <row r="9" spans="1:92" x14ac:dyDescent="0.25">
      <c r="A9" s="1">
        <v>36769</v>
      </c>
      <c r="B9">
        <v>-1</v>
      </c>
      <c r="C9">
        <v>41831</v>
      </c>
      <c r="D9">
        <v>-1</v>
      </c>
      <c r="E9">
        <v>44895</v>
      </c>
      <c r="F9">
        <v>-1</v>
      </c>
      <c r="G9">
        <v>40360</v>
      </c>
      <c r="H9">
        <v>-1</v>
      </c>
      <c r="I9">
        <v>44834</v>
      </c>
      <c r="J9">
        <v>-1</v>
      </c>
      <c r="K9">
        <v>41819</v>
      </c>
      <c r="L9">
        <v>-1</v>
      </c>
      <c r="M9">
        <v>40469</v>
      </c>
      <c r="N9">
        <v>-1</v>
      </c>
      <c r="O9">
        <v>40289</v>
      </c>
      <c r="P9">
        <v>-1</v>
      </c>
      <c r="Q9">
        <v>44377</v>
      </c>
      <c r="R9">
        <v>-1</v>
      </c>
      <c r="S9">
        <v>43337</v>
      </c>
      <c r="T9">
        <v>-1</v>
      </c>
      <c r="U9">
        <v>42062</v>
      </c>
      <c r="V9">
        <v>-1</v>
      </c>
      <c r="W9">
        <v>42283</v>
      </c>
      <c r="X9">
        <v>-1</v>
      </c>
      <c r="Y9">
        <v>44468</v>
      </c>
      <c r="Z9">
        <v>-1</v>
      </c>
      <c r="AA9">
        <v>40481</v>
      </c>
      <c r="AB9">
        <v>-1</v>
      </c>
      <c r="AC9">
        <v>42676</v>
      </c>
      <c r="AD9">
        <v>-1</v>
      </c>
      <c r="AE9">
        <v>41149</v>
      </c>
      <c r="AF9">
        <v>-1</v>
      </c>
      <c r="AG9">
        <v>42004</v>
      </c>
      <c r="AH9">
        <v>-1</v>
      </c>
      <c r="AI9">
        <v>-1</v>
      </c>
      <c r="AJ9">
        <v>-1</v>
      </c>
      <c r="AK9">
        <v>-1</v>
      </c>
      <c r="AL9">
        <v>-1</v>
      </c>
      <c r="AM9">
        <v>-1</v>
      </c>
      <c r="AN9">
        <v>-1</v>
      </c>
      <c r="AO9">
        <v>43424</v>
      </c>
      <c r="AP9">
        <v>-1</v>
      </c>
      <c r="AQ9">
        <v>44625</v>
      </c>
      <c r="AR9">
        <v>-1</v>
      </c>
      <c r="AS9">
        <v>44626</v>
      </c>
      <c r="AT9">
        <v>-1</v>
      </c>
      <c r="AU9">
        <v>-1</v>
      </c>
      <c r="AV9">
        <v>-1</v>
      </c>
      <c r="AW9">
        <v>41863</v>
      </c>
      <c r="AX9">
        <v>-1</v>
      </c>
      <c r="AY9">
        <v>43402</v>
      </c>
      <c r="AZ9">
        <v>-1</v>
      </c>
      <c r="BA9">
        <v>-1</v>
      </c>
      <c r="BB9">
        <v>-1</v>
      </c>
      <c r="BC9">
        <v>41722</v>
      </c>
      <c r="BD9">
        <v>-1</v>
      </c>
      <c r="BE9">
        <v>-1</v>
      </c>
      <c r="BF9">
        <v>-1</v>
      </c>
      <c r="BG9">
        <v>-1</v>
      </c>
      <c r="BH9">
        <v>-1</v>
      </c>
      <c r="BI9">
        <v>43424</v>
      </c>
      <c r="BJ9">
        <v>-1</v>
      </c>
      <c r="BK9">
        <v>-1</v>
      </c>
      <c r="BL9">
        <v>-1</v>
      </c>
      <c r="BM9">
        <v>43424</v>
      </c>
      <c r="BN9">
        <v>-1</v>
      </c>
      <c r="BO9">
        <v>43426</v>
      </c>
      <c r="BP9">
        <v>-1</v>
      </c>
      <c r="BQ9">
        <v>-1</v>
      </c>
      <c r="BR9">
        <v>-1</v>
      </c>
      <c r="BS9">
        <v>43426</v>
      </c>
      <c r="BT9">
        <v>-1</v>
      </c>
      <c r="BU9">
        <v>-1</v>
      </c>
      <c r="BV9">
        <v>-1</v>
      </c>
      <c r="BW9">
        <v>41915</v>
      </c>
      <c r="BX9">
        <v>-1</v>
      </c>
      <c r="BY9">
        <v>-1</v>
      </c>
      <c r="BZ9">
        <v>-1</v>
      </c>
      <c r="CA9">
        <v>41911</v>
      </c>
      <c r="CB9">
        <v>-1</v>
      </c>
      <c r="CC9">
        <v>41912</v>
      </c>
      <c r="CD9">
        <v>-1</v>
      </c>
      <c r="CE9">
        <v>43332</v>
      </c>
      <c r="CF9">
        <v>-1</v>
      </c>
      <c r="CG9">
        <v>41893</v>
      </c>
      <c r="CH9">
        <v>-1</v>
      </c>
      <c r="CI9">
        <v>-1</v>
      </c>
      <c r="CJ9">
        <v>-1</v>
      </c>
      <c r="CK9">
        <v>41844</v>
      </c>
      <c r="CL9">
        <v>-1</v>
      </c>
      <c r="CM9">
        <v>-1</v>
      </c>
      <c r="CN9">
        <v>-1</v>
      </c>
    </row>
    <row r="10" spans="1:92" x14ac:dyDescent="0.25">
      <c r="A10" s="1">
        <v>36799</v>
      </c>
      <c r="B10">
        <v>-1</v>
      </c>
      <c r="C10">
        <v>41831</v>
      </c>
      <c r="D10">
        <v>-1</v>
      </c>
      <c r="E10">
        <v>44895</v>
      </c>
      <c r="F10">
        <v>-1</v>
      </c>
      <c r="G10">
        <v>40360</v>
      </c>
      <c r="H10">
        <v>-1</v>
      </c>
      <c r="I10">
        <v>44834</v>
      </c>
      <c r="J10">
        <v>-1</v>
      </c>
      <c r="K10">
        <v>41819</v>
      </c>
      <c r="L10">
        <v>-1</v>
      </c>
      <c r="M10">
        <v>40469</v>
      </c>
      <c r="N10">
        <v>-1</v>
      </c>
      <c r="O10">
        <v>40289</v>
      </c>
      <c r="P10">
        <v>-1</v>
      </c>
      <c r="Q10">
        <v>44377</v>
      </c>
      <c r="R10">
        <v>-1</v>
      </c>
      <c r="S10">
        <v>43337</v>
      </c>
      <c r="T10">
        <v>-1</v>
      </c>
      <c r="U10">
        <v>42062</v>
      </c>
      <c r="V10">
        <v>-1</v>
      </c>
      <c r="W10">
        <v>42283</v>
      </c>
      <c r="X10">
        <v>-1</v>
      </c>
      <c r="Y10">
        <v>44468</v>
      </c>
      <c r="Z10">
        <v>-1</v>
      </c>
      <c r="AA10">
        <v>40481</v>
      </c>
      <c r="AB10">
        <v>-1</v>
      </c>
      <c r="AC10">
        <v>42676</v>
      </c>
      <c r="AD10">
        <v>-1</v>
      </c>
      <c r="AE10">
        <v>41149</v>
      </c>
      <c r="AF10">
        <v>-1</v>
      </c>
      <c r="AG10">
        <v>42004</v>
      </c>
      <c r="AH10">
        <v>-1</v>
      </c>
      <c r="AI10">
        <v>-1</v>
      </c>
      <c r="AJ10">
        <v>-1</v>
      </c>
      <c r="AK10">
        <v>-1</v>
      </c>
      <c r="AL10">
        <v>-1</v>
      </c>
      <c r="AM10">
        <v>-1</v>
      </c>
      <c r="AN10">
        <v>-1</v>
      </c>
      <c r="AO10">
        <v>43424</v>
      </c>
      <c r="AP10">
        <v>-1</v>
      </c>
      <c r="AQ10">
        <v>44625</v>
      </c>
      <c r="AR10">
        <v>-1</v>
      </c>
      <c r="AS10">
        <v>44626</v>
      </c>
      <c r="AT10">
        <v>-1</v>
      </c>
      <c r="AU10">
        <v>-1</v>
      </c>
      <c r="AV10">
        <v>-1</v>
      </c>
      <c r="AW10">
        <v>41863</v>
      </c>
      <c r="AX10">
        <v>-1</v>
      </c>
      <c r="AY10">
        <v>43402</v>
      </c>
      <c r="AZ10">
        <v>-1</v>
      </c>
      <c r="BA10">
        <v>-1</v>
      </c>
      <c r="BB10">
        <v>-1</v>
      </c>
      <c r="BC10">
        <v>41722</v>
      </c>
      <c r="BD10">
        <v>-1</v>
      </c>
      <c r="BE10">
        <v>-1</v>
      </c>
      <c r="BF10">
        <v>-1</v>
      </c>
      <c r="BG10">
        <v>-1</v>
      </c>
      <c r="BH10">
        <v>-1</v>
      </c>
      <c r="BI10">
        <v>43424</v>
      </c>
      <c r="BJ10">
        <v>-1</v>
      </c>
      <c r="BK10">
        <v>-1</v>
      </c>
      <c r="BL10">
        <v>-1</v>
      </c>
      <c r="BM10">
        <v>43424</v>
      </c>
      <c r="BN10">
        <v>-1</v>
      </c>
      <c r="BO10">
        <v>43426</v>
      </c>
      <c r="BP10">
        <v>-1</v>
      </c>
      <c r="BQ10">
        <v>-1</v>
      </c>
      <c r="BR10">
        <v>-1</v>
      </c>
      <c r="BS10">
        <v>43426</v>
      </c>
      <c r="BT10">
        <v>-1</v>
      </c>
      <c r="BU10">
        <v>-1</v>
      </c>
      <c r="BV10">
        <v>-1</v>
      </c>
      <c r="BW10">
        <v>41915</v>
      </c>
      <c r="BX10">
        <v>-1</v>
      </c>
      <c r="BY10">
        <v>-1</v>
      </c>
      <c r="BZ10">
        <v>-1</v>
      </c>
      <c r="CA10">
        <v>41911</v>
      </c>
      <c r="CB10">
        <v>-1</v>
      </c>
      <c r="CC10">
        <v>41912</v>
      </c>
      <c r="CD10">
        <v>-1</v>
      </c>
      <c r="CE10">
        <v>43332</v>
      </c>
      <c r="CF10">
        <v>-1</v>
      </c>
      <c r="CG10">
        <v>41893</v>
      </c>
      <c r="CH10">
        <v>-1</v>
      </c>
      <c r="CI10">
        <v>-1</v>
      </c>
      <c r="CJ10">
        <v>-1</v>
      </c>
      <c r="CK10">
        <v>41844</v>
      </c>
      <c r="CL10">
        <v>-1</v>
      </c>
      <c r="CM10">
        <v>-1</v>
      </c>
      <c r="CN10">
        <v>-1</v>
      </c>
    </row>
    <row r="11" spans="1:92" x14ac:dyDescent="0.25">
      <c r="A11" s="1">
        <v>36830</v>
      </c>
      <c r="B11">
        <v>-1</v>
      </c>
      <c r="C11">
        <v>41831</v>
      </c>
      <c r="D11">
        <v>-1</v>
      </c>
      <c r="E11">
        <v>44895</v>
      </c>
      <c r="F11">
        <v>-1</v>
      </c>
      <c r="G11">
        <v>40360</v>
      </c>
      <c r="H11">
        <v>-1</v>
      </c>
      <c r="I11">
        <v>44834</v>
      </c>
      <c r="J11">
        <v>-1</v>
      </c>
      <c r="K11">
        <v>41819</v>
      </c>
      <c r="L11">
        <v>-1</v>
      </c>
      <c r="M11">
        <v>40469</v>
      </c>
      <c r="N11">
        <v>-1</v>
      </c>
      <c r="O11">
        <v>40289</v>
      </c>
      <c r="P11">
        <v>-1</v>
      </c>
      <c r="Q11">
        <v>44377</v>
      </c>
      <c r="R11">
        <v>-1</v>
      </c>
      <c r="S11">
        <v>43337</v>
      </c>
      <c r="T11">
        <v>-1</v>
      </c>
      <c r="U11">
        <v>42062</v>
      </c>
      <c r="V11">
        <v>-1</v>
      </c>
      <c r="W11">
        <v>42283</v>
      </c>
      <c r="X11">
        <v>-1</v>
      </c>
      <c r="Y11">
        <v>44468</v>
      </c>
      <c r="Z11">
        <v>-1</v>
      </c>
      <c r="AA11">
        <v>40481</v>
      </c>
      <c r="AB11">
        <v>-1</v>
      </c>
      <c r="AC11">
        <v>42676</v>
      </c>
      <c r="AD11">
        <v>-1</v>
      </c>
      <c r="AE11">
        <v>41149</v>
      </c>
      <c r="AF11">
        <v>-1</v>
      </c>
      <c r="AG11">
        <v>42004</v>
      </c>
      <c r="AH11">
        <v>-1</v>
      </c>
      <c r="AI11">
        <v>-1</v>
      </c>
      <c r="AJ11">
        <v>-1</v>
      </c>
      <c r="AK11">
        <v>-1</v>
      </c>
      <c r="AL11">
        <v>-1</v>
      </c>
      <c r="AM11">
        <v>-1</v>
      </c>
      <c r="AN11">
        <v>-1</v>
      </c>
      <c r="AO11">
        <v>43424</v>
      </c>
      <c r="AP11">
        <v>-1</v>
      </c>
      <c r="AQ11">
        <v>44625</v>
      </c>
      <c r="AR11">
        <v>-1</v>
      </c>
      <c r="AS11">
        <v>44626</v>
      </c>
      <c r="AT11">
        <v>-1</v>
      </c>
      <c r="AU11">
        <v>-1</v>
      </c>
      <c r="AV11">
        <v>-1</v>
      </c>
      <c r="AW11">
        <v>41863</v>
      </c>
      <c r="AX11">
        <v>-1</v>
      </c>
      <c r="AY11">
        <v>43402</v>
      </c>
      <c r="AZ11">
        <v>-1</v>
      </c>
      <c r="BA11">
        <v>-1</v>
      </c>
      <c r="BB11">
        <v>-1</v>
      </c>
      <c r="BC11">
        <v>41722</v>
      </c>
      <c r="BD11">
        <v>-1</v>
      </c>
      <c r="BE11">
        <v>-1</v>
      </c>
      <c r="BF11">
        <v>-1</v>
      </c>
      <c r="BG11">
        <v>-1</v>
      </c>
      <c r="BH11">
        <v>-1</v>
      </c>
      <c r="BI11">
        <v>43424</v>
      </c>
      <c r="BJ11">
        <v>-1</v>
      </c>
      <c r="BK11">
        <v>-1</v>
      </c>
      <c r="BL11">
        <v>-1</v>
      </c>
      <c r="BM11">
        <v>43424</v>
      </c>
      <c r="BN11">
        <v>-1</v>
      </c>
      <c r="BO11">
        <v>43426</v>
      </c>
      <c r="BP11">
        <v>-1</v>
      </c>
      <c r="BQ11">
        <v>-1</v>
      </c>
      <c r="BR11">
        <v>-1</v>
      </c>
      <c r="BS11">
        <v>43426</v>
      </c>
      <c r="BT11">
        <v>-1</v>
      </c>
      <c r="BU11">
        <v>-1</v>
      </c>
      <c r="BV11">
        <v>-1</v>
      </c>
      <c r="BW11">
        <v>41915</v>
      </c>
      <c r="BX11">
        <v>-1</v>
      </c>
      <c r="BY11">
        <v>-1</v>
      </c>
      <c r="BZ11">
        <v>-1</v>
      </c>
      <c r="CA11">
        <v>41911</v>
      </c>
      <c r="CB11">
        <v>-1</v>
      </c>
      <c r="CC11">
        <v>41912</v>
      </c>
      <c r="CD11">
        <v>-1</v>
      </c>
      <c r="CE11">
        <v>43332</v>
      </c>
      <c r="CF11">
        <v>-1</v>
      </c>
      <c r="CG11">
        <v>41893</v>
      </c>
      <c r="CH11">
        <v>-1</v>
      </c>
      <c r="CI11">
        <v>-1</v>
      </c>
      <c r="CJ11">
        <v>-1</v>
      </c>
      <c r="CK11">
        <v>41844</v>
      </c>
      <c r="CL11">
        <v>-1</v>
      </c>
      <c r="CM11">
        <v>-1</v>
      </c>
      <c r="CN11">
        <v>-1</v>
      </c>
    </row>
    <row r="12" spans="1:92" x14ac:dyDescent="0.25">
      <c r="A12" s="1">
        <v>36860</v>
      </c>
      <c r="B12">
        <v>-1</v>
      </c>
      <c r="C12">
        <v>41831</v>
      </c>
      <c r="D12">
        <v>-1</v>
      </c>
      <c r="E12">
        <v>44895</v>
      </c>
      <c r="F12">
        <v>-1</v>
      </c>
      <c r="G12">
        <v>40360</v>
      </c>
      <c r="H12">
        <v>-1</v>
      </c>
      <c r="I12">
        <v>44834</v>
      </c>
      <c r="J12">
        <v>-1</v>
      </c>
      <c r="K12">
        <v>41819</v>
      </c>
      <c r="L12">
        <v>-1</v>
      </c>
      <c r="M12">
        <v>40469</v>
      </c>
      <c r="N12">
        <v>-1</v>
      </c>
      <c r="O12">
        <v>40289</v>
      </c>
      <c r="P12">
        <v>-1</v>
      </c>
      <c r="Q12">
        <v>44377</v>
      </c>
      <c r="R12">
        <v>-1</v>
      </c>
      <c r="S12">
        <v>43337</v>
      </c>
      <c r="T12">
        <v>-1</v>
      </c>
      <c r="U12">
        <v>42062</v>
      </c>
      <c r="V12">
        <v>-1</v>
      </c>
      <c r="W12">
        <v>42283</v>
      </c>
      <c r="X12">
        <v>-1</v>
      </c>
      <c r="Y12">
        <v>44468</v>
      </c>
      <c r="Z12">
        <v>-1</v>
      </c>
      <c r="AA12">
        <v>40481</v>
      </c>
      <c r="AB12">
        <v>-1</v>
      </c>
      <c r="AC12">
        <v>42676</v>
      </c>
      <c r="AD12">
        <v>-1</v>
      </c>
      <c r="AE12">
        <v>41149</v>
      </c>
      <c r="AF12">
        <v>-1</v>
      </c>
      <c r="AG12">
        <v>42004</v>
      </c>
      <c r="AH12">
        <v>-1</v>
      </c>
      <c r="AI12">
        <v>-1</v>
      </c>
      <c r="AJ12">
        <v>-1</v>
      </c>
      <c r="AK12">
        <v>-1</v>
      </c>
      <c r="AL12">
        <v>-1</v>
      </c>
      <c r="AM12">
        <v>-1</v>
      </c>
      <c r="AN12">
        <v>-1</v>
      </c>
      <c r="AO12">
        <v>43424</v>
      </c>
      <c r="AP12">
        <v>-1</v>
      </c>
      <c r="AQ12">
        <v>44625</v>
      </c>
      <c r="AR12">
        <v>-1</v>
      </c>
      <c r="AS12">
        <v>44626</v>
      </c>
      <c r="AT12">
        <v>-1</v>
      </c>
      <c r="AU12">
        <v>-1</v>
      </c>
      <c r="AV12">
        <v>-1</v>
      </c>
      <c r="AW12">
        <v>41863</v>
      </c>
      <c r="AX12">
        <v>-1</v>
      </c>
      <c r="AY12">
        <v>43402</v>
      </c>
      <c r="AZ12">
        <v>-1</v>
      </c>
      <c r="BA12">
        <v>-1</v>
      </c>
      <c r="BB12">
        <v>-1</v>
      </c>
      <c r="BC12">
        <v>41722</v>
      </c>
      <c r="BD12">
        <v>-1</v>
      </c>
      <c r="BE12">
        <v>-1</v>
      </c>
      <c r="BF12">
        <v>-1</v>
      </c>
      <c r="BG12">
        <v>-1</v>
      </c>
      <c r="BH12">
        <v>-1</v>
      </c>
      <c r="BI12">
        <v>43424</v>
      </c>
      <c r="BJ12">
        <v>-1</v>
      </c>
      <c r="BK12">
        <v>-1</v>
      </c>
      <c r="BL12">
        <v>-1</v>
      </c>
      <c r="BM12">
        <v>43424</v>
      </c>
      <c r="BN12">
        <v>-1</v>
      </c>
      <c r="BO12">
        <v>43426</v>
      </c>
      <c r="BP12">
        <v>-1</v>
      </c>
      <c r="BQ12">
        <v>-1</v>
      </c>
      <c r="BR12">
        <v>-1</v>
      </c>
      <c r="BS12">
        <v>43426</v>
      </c>
      <c r="BT12">
        <v>-1</v>
      </c>
      <c r="BU12">
        <v>-1</v>
      </c>
      <c r="BV12">
        <v>-1</v>
      </c>
      <c r="BW12">
        <v>41915</v>
      </c>
      <c r="BX12">
        <v>-1</v>
      </c>
      <c r="BY12">
        <v>-1</v>
      </c>
      <c r="BZ12">
        <v>-1</v>
      </c>
      <c r="CA12">
        <v>41911</v>
      </c>
      <c r="CB12">
        <v>-1</v>
      </c>
      <c r="CC12">
        <v>41912</v>
      </c>
      <c r="CD12">
        <v>-1</v>
      </c>
      <c r="CE12">
        <v>43332</v>
      </c>
      <c r="CF12">
        <v>-1</v>
      </c>
      <c r="CG12">
        <v>41893</v>
      </c>
      <c r="CH12">
        <v>-1</v>
      </c>
      <c r="CI12">
        <v>-1</v>
      </c>
      <c r="CJ12">
        <v>-1</v>
      </c>
      <c r="CK12">
        <v>41844</v>
      </c>
      <c r="CL12">
        <v>-1</v>
      </c>
      <c r="CM12">
        <v>-1</v>
      </c>
      <c r="CN12">
        <v>-1</v>
      </c>
    </row>
    <row r="13" spans="1:92" x14ac:dyDescent="0.25">
      <c r="A13" s="1">
        <v>36891</v>
      </c>
      <c r="B13">
        <v>-1</v>
      </c>
      <c r="C13">
        <v>41831</v>
      </c>
      <c r="D13">
        <v>-1</v>
      </c>
      <c r="E13">
        <v>44895</v>
      </c>
      <c r="F13">
        <v>-1</v>
      </c>
      <c r="G13">
        <v>40360</v>
      </c>
      <c r="H13">
        <v>-1</v>
      </c>
      <c r="I13">
        <v>44834</v>
      </c>
      <c r="J13">
        <v>-1</v>
      </c>
      <c r="K13">
        <v>41819</v>
      </c>
      <c r="L13">
        <v>-1</v>
      </c>
      <c r="M13">
        <v>40469</v>
      </c>
      <c r="N13">
        <v>-1</v>
      </c>
      <c r="O13">
        <v>40289</v>
      </c>
      <c r="P13">
        <v>-1</v>
      </c>
      <c r="Q13">
        <v>44377</v>
      </c>
      <c r="R13">
        <v>-1</v>
      </c>
      <c r="S13">
        <v>43337</v>
      </c>
      <c r="T13">
        <v>-1</v>
      </c>
      <c r="U13">
        <v>42062</v>
      </c>
      <c r="V13">
        <v>-1</v>
      </c>
      <c r="W13">
        <v>42283</v>
      </c>
      <c r="X13">
        <v>-1</v>
      </c>
      <c r="Y13">
        <v>44468</v>
      </c>
      <c r="Z13">
        <v>-1</v>
      </c>
      <c r="AA13">
        <v>40481</v>
      </c>
      <c r="AB13">
        <v>-1</v>
      </c>
      <c r="AC13">
        <v>42676</v>
      </c>
      <c r="AD13">
        <v>-1</v>
      </c>
      <c r="AE13">
        <v>41149</v>
      </c>
      <c r="AF13">
        <v>-1</v>
      </c>
      <c r="AG13">
        <v>42004</v>
      </c>
      <c r="AH13">
        <v>-1</v>
      </c>
      <c r="AI13">
        <v>-1</v>
      </c>
      <c r="AJ13">
        <v>-1</v>
      </c>
      <c r="AK13">
        <v>-1</v>
      </c>
      <c r="AL13">
        <v>-1</v>
      </c>
      <c r="AM13">
        <v>-1</v>
      </c>
      <c r="AN13">
        <v>-1</v>
      </c>
      <c r="AO13">
        <v>43424</v>
      </c>
      <c r="AP13">
        <v>-1</v>
      </c>
      <c r="AQ13">
        <v>44625</v>
      </c>
      <c r="AR13">
        <v>-1</v>
      </c>
      <c r="AS13">
        <v>44626</v>
      </c>
      <c r="AT13">
        <v>-1</v>
      </c>
      <c r="AU13">
        <v>-1</v>
      </c>
      <c r="AV13">
        <v>-1</v>
      </c>
      <c r="AW13">
        <v>41863</v>
      </c>
      <c r="AX13">
        <v>-1</v>
      </c>
      <c r="AY13">
        <v>43402</v>
      </c>
      <c r="AZ13">
        <v>-1</v>
      </c>
      <c r="BA13">
        <v>-1</v>
      </c>
      <c r="BB13">
        <v>-1</v>
      </c>
      <c r="BC13">
        <v>41722</v>
      </c>
      <c r="BD13">
        <v>-1</v>
      </c>
      <c r="BE13">
        <v>-1</v>
      </c>
      <c r="BF13">
        <v>-1</v>
      </c>
      <c r="BG13">
        <v>-1</v>
      </c>
      <c r="BH13">
        <v>-1</v>
      </c>
      <c r="BI13">
        <v>43424</v>
      </c>
      <c r="BJ13">
        <v>-1</v>
      </c>
      <c r="BK13">
        <v>-1</v>
      </c>
      <c r="BL13">
        <v>-1</v>
      </c>
      <c r="BM13">
        <v>43424</v>
      </c>
      <c r="BN13">
        <v>-1</v>
      </c>
      <c r="BO13">
        <v>43426</v>
      </c>
      <c r="BP13">
        <v>-1</v>
      </c>
      <c r="BQ13">
        <v>-1</v>
      </c>
      <c r="BR13">
        <v>-1</v>
      </c>
      <c r="BS13">
        <v>43426</v>
      </c>
      <c r="BT13">
        <v>-1</v>
      </c>
      <c r="BU13">
        <v>-1</v>
      </c>
      <c r="BV13">
        <v>-1</v>
      </c>
      <c r="BW13">
        <v>41915</v>
      </c>
      <c r="BX13">
        <v>-1</v>
      </c>
      <c r="BY13">
        <v>-1</v>
      </c>
      <c r="BZ13">
        <v>-1</v>
      </c>
      <c r="CA13">
        <v>41911</v>
      </c>
      <c r="CB13">
        <v>-1</v>
      </c>
      <c r="CC13">
        <v>41912</v>
      </c>
      <c r="CD13">
        <v>-1</v>
      </c>
      <c r="CE13">
        <v>43332</v>
      </c>
      <c r="CF13">
        <v>-1</v>
      </c>
      <c r="CG13">
        <v>41893</v>
      </c>
      <c r="CH13">
        <v>-1</v>
      </c>
      <c r="CI13">
        <v>-1</v>
      </c>
      <c r="CJ13">
        <v>-1</v>
      </c>
      <c r="CK13">
        <v>41844</v>
      </c>
      <c r="CL13">
        <v>-1</v>
      </c>
      <c r="CM13">
        <v>-1</v>
      </c>
      <c r="CN13">
        <v>-1</v>
      </c>
    </row>
    <row r="14" spans="1:92" x14ac:dyDescent="0.25">
      <c r="A14" s="1">
        <v>36922</v>
      </c>
      <c r="B14">
        <v>-1</v>
      </c>
      <c r="C14">
        <v>41831</v>
      </c>
      <c r="D14">
        <v>-1</v>
      </c>
      <c r="E14">
        <v>44895</v>
      </c>
      <c r="F14">
        <v>-1</v>
      </c>
      <c r="G14">
        <v>40360</v>
      </c>
      <c r="H14">
        <v>-1</v>
      </c>
      <c r="I14">
        <v>44834</v>
      </c>
      <c r="J14">
        <v>-1</v>
      </c>
      <c r="K14">
        <v>41819</v>
      </c>
      <c r="L14">
        <v>-1</v>
      </c>
      <c r="M14">
        <v>40469</v>
      </c>
      <c r="N14">
        <v>-1</v>
      </c>
      <c r="O14">
        <v>40289</v>
      </c>
      <c r="P14">
        <v>-1</v>
      </c>
      <c r="Q14">
        <v>44377</v>
      </c>
      <c r="R14">
        <v>-1</v>
      </c>
      <c r="S14">
        <v>43337</v>
      </c>
      <c r="T14">
        <v>-1</v>
      </c>
      <c r="U14">
        <v>42062</v>
      </c>
      <c r="V14">
        <v>-1</v>
      </c>
      <c r="W14">
        <v>42283</v>
      </c>
      <c r="X14">
        <v>-1</v>
      </c>
      <c r="Y14">
        <v>44468</v>
      </c>
      <c r="Z14">
        <v>-1</v>
      </c>
      <c r="AA14">
        <v>40481</v>
      </c>
      <c r="AB14">
        <v>-1</v>
      </c>
      <c r="AC14">
        <v>42676</v>
      </c>
      <c r="AD14">
        <v>-1</v>
      </c>
      <c r="AE14">
        <v>41149</v>
      </c>
      <c r="AF14">
        <v>-1</v>
      </c>
      <c r="AG14">
        <v>42004</v>
      </c>
      <c r="AH14">
        <v>-1</v>
      </c>
      <c r="AI14">
        <v>-1</v>
      </c>
      <c r="AJ14">
        <v>-1</v>
      </c>
      <c r="AK14">
        <v>-1</v>
      </c>
      <c r="AL14">
        <v>-1</v>
      </c>
      <c r="AM14">
        <v>-1</v>
      </c>
      <c r="AN14">
        <v>-1</v>
      </c>
      <c r="AO14">
        <v>43424</v>
      </c>
      <c r="AP14">
        <v>-1</v>
      </c>
      <c r="AQ14">
        <v>44625</v>
      </c>
      <c r="AR14">
        <v>-1</v>
      </c>
      <c r="AS14">
        <v>44626</v>
      </c>
      <c r="AT14">
        <v>-1</v>
      </c>
      <c r="AU14">
        <v>-1</v>
      </c>
      <c r="AV14">
        <v>-1</v>
      </c>
      <c r="AW14">
        <v>41863</v>
      </c>
      <c r="AX14">
        <v>-1</v>
      </c>
      <c r="AY14">
        <v>43402</v>
      </c>
      <c r="AZ14">
        <v>-1</v>
      </c>
      <c r="BA14">
        <v>-1</v>
      </c>
      <c r="BB14">
        <v>-1</v>
      </c>
      <c r="BC14">
        <v>41722</v>
      </c>
      <c r="BD14">
        <v>-1</v>
      </c>
      <c r="BE14">
        <v>-1</v>
      </c>
      <c r="BF14">
        <v>-1</v>
      </c>
      <c r="BG14">
        <v>-1</v>
      </c>
      <c r="BH14">
        <v>-1</v>
      </c>
      <c r="BI14">
        <v>43424</v>
      </c>
      <c r="BJ14">
        <v>-1</v>
      </c>
      <c r="BK14">
        <v>-1</v>
      </c>
      <c r="BL14">
        <v>-1</v>
      </c>
      <c r="BM14">
        <v>43424</v>
      </c>
      <c r="BN14">
        <v>-1</v>
      </c>
      <c r="BO14">
        <v>43426</v>
      </c>
      <c r="BP14">
        <v>-1</v>
      </c>
      <c r="BQ14">
        <v>-1</v>
      </c>
      <c r="BR14">
        <v>-1</v>
      </c>
      <c r="BS14">
        <v>43426</v>
      </c>
      <c r="BT14">
        <v>-1</v>
      </c>
      <c r="BU14">
        <v>-1</v>
      </c>
      <c r="BV14">
        <v>-1</v>
      </c>
      <c r="BW14">
        <v>41915</v>
      </c>
      <c r="BX14">
        <v>-1</v>
      </c>
      <c r="BY14">
        <v>-1</v>
      </c>
      <c r="BZ14">
        <v>-1</v>
      </c>
      <c r="CA14">
        <v>41911</v>
      </c>
      <c r="CB14">
        <v>-1</v>
      </c>
      <c r="CC14">
        <v>41912</v>
      </c>
      <c r="CD14">
        <v>-1</v>
      </c>
      <c r="CE14">
        <v>43332</v>
      </c>
      <c r="CF14">
        <v>-1</v>
      </c>
      <c r="CG14">
        <v>41893</v>
      </c>
      <c r="CH14">
        <v>-1</v>
      </c>
      <c r="CI14">
        <v>-1</v>
      </c>
      <c r="CJ14">
        <v>-1</v>
      </c>
      <c r="CK14">
        <v>41844</v>
      </c>
      <c r="CL14">
        <v>-1</v>
      </c>
      <c r="CM14">
        <v>-1</v>
      </c>
      <c r="CN14">
        <v>-1</v>
      </c>
    </row>
    <row r="15" spans="1:92" x14ac:dyDescent="0.25">
      <c r="A15" s="1">
        <v>36950</v>
      </c>
      <c r="B15">
        <v>-1</v>
      </c>
      <c r="C15">
        <v>41831</v>
      </c>
      <c r="D15">
        <v>-1</v>
      </c>
      <c r="E15">
        <v>44895</v>
      </c>
      <c r="F15">
        <v>-1</v>
      </c>
      <c r="G15">
        <v>40360</v>
      </c>
      <c r="H15">
        <v>-1</v>
      </c>
      <c r="I15">
        <v>44834</v>
      </c>
      <c r="J15">
        <v>-1</v>
      </c>
      <c r="K15">
        <v>41819</v>
      </c>
      <c r="L15">
        <v>-1</v>
      </c>
      <c r="M15">
        <v>40469</v>
      </c>
      <c r="N15">
        <v>-1</v>
      </c>
      <c r="O15">
        <v>40289</v>
      </c>
      <c r="P15">
        <v>-1</v>
      </c>
      <c r="Q15">
        <v>44377</v>
      </c>
      <c r="R15">
        <v>-1</v>
      </c>
      <c r="S15">
        <v>43337</v>
      </c>
      <c r="T15">
        <v>-1</v>
      </c>
      <c r="U15">
        <v>42062</v>
      </c>
      <c r="V15">
        <v>-1</v>
      </c>
      <c r="W15">
        <v>42283</v>
      </c>
      <c r="X15">
        <v>-1</v>
      </c>
      <c r="Y15">
        <v>44468</v>
      </c>
      <c r="Z15">
        <v>-1</v>
      </c>
      <c r="AA15">
        <v>40481</v>
      </c>
      <c r="AB15">
        <v>-1</v>
      </c>
      <c r="AC15">
        <v>42676</v>
      </c>
      <c r="AD15">
        <v>-1</v>
      </c>
      <c r="AE15">
        <v>41149</v>
      </c>
      <c r="AF15">
        <v>-1</v>
      </c>
      <c r="AG15">
        <v>42004</v>
      </c>
      <c r="AH15">
        <v>-1</v>
      </c>
      <c r="AI15">
        <v>-1</v>
      </c>
      <c r="AJ15">
        <v>-1</v>
      </c>
      <c r="AK15">
        <v>-1</v>
      </c>
      <c r="AL15">
        <v>-1</v>
      </c>
      <c r="AM15">
        <v>-1</v>
      </c>
      <c r="AN15">
        <v>-1</v>
      </c>
      <c r="AO15">
        <v>43424</v>
      </c>
      <c r="AP15">
        <v>-1</v>
      </c>
      <c r="AQ15">
        <v>44625</v>
      </c>
      <c r="AR15">
        <v>-1</v>
      </c>
      <c r="AS15">
        <v>44626</v>
      </c>
      <c r="AT15">
        <v>-1</v>
      </c>
      <c r="AU15">
        <v>-1</v>
      </c>
      <c r="AV15">
        <v>-1</v>
      </c>
      <c r="AW15">
        <v>41863</v>
      </c>
      <c r="AX15">
        <v>-1</v>
      </c>
      <c r="AY15">
        <v>43402</v>
      </c>
      <c r="AZ15">
        <v>-1</v>
      </c>
      <c r="BA15">
        <v>-1</v>
      </c>
      <c r="BB15">
        <v>-1</v>
      </c>
      <c r="BC15">
        <v>41722</v>
      </c>
      <c r="BD15">
        <v>-1</v>
      </c>
      <c r="BE15">
        <v>-1</v>
      </c>
      <c r="BF15">
        <v>-1</v>
      </c>
      <c r="BG15">
        <v>-1</v>
      </c>
      <c r="BH15">
        <v>-1</v>
      </c>
      <c r="BI15">
        <v>43424</v>
      </c>
      <c r="BJ15">
        <v>-1</v>
      </c>
      <c r="BK15">
        <v>-1</v>
      </c>
      <c r="BL15">
        <v>-1</v>
      </c>
      <c r="BM15">
        <v>43424</v>
      </c>
      <c r="BN15">
        <v>-1</v>
      </c>
      <c r="BO15">
        <v>43426</v>
      </c>
      <c r="BP15">
        <v>-1</v>
      </c>
      <c r="BQ15">
        <v>-1</v>
      </c>
      <c r="BR15">
        <v>-1</v>
      </c>
      <c r="BS15">
        <v>43426</v>
      </c>
      <c r="BT15">
        <v>-1</v>
      </c>
      <c r="BU15">
        <v>-1</v>
      </c>
      <c r="BV15">
        <v>-1</v>
      </c>
      <c r="BW15">
        <v>41915</v>
      </c>
      <c r="BX15">
        <v>-1</v>
      </c>
      <c r="BY15">
        <v>-1</v>
      </c>
      <c r="BZ15">
        <v>-1</v>
      </c>
      <c r="CA15">
        <v>41911</v>
      </c>
      <c r="CB15">
        <v>-1</v>
      </c>
      <c r="CC15">
        <v>41912</v>
      </c>
      <c r="CD15">
        <v>-1</v>
      </c>
      <c r="CE15">
        <v>43332</v>
      </c>
      <c r="CF15">
        <v>-1</v>
      </c>
      <c r="CG15">
        <v>41893</v>
      </c>
      <c r="CH15">
        <v>-1</v>
      </c>
      <c r="CI15">
        <v>-1</v>
      </c>
      <c r="CJ15">
        <v>-1</v>
      </c>
      <c r="CK15">
        <v>41844</v>
      </c>
      <c r="CL15">
        <v>-1</v>
      </c>
      <c r="CM15">
        <v>-1</v>
      </c>
      <c r="CN15">
        <v>-1</v>
      </c>
    </row>
    <row r="16" spans="1:92" x14ac:dyDescent="0.25">
      <c r="A16" s="1">
        <v>36981</v>
      </c>
      <c r="B16">
        <v>-1</v>
      </c>
      <c r="C16">
        <v>41831</v>
      </c>
      <c r="D16">
        <v>-1</v>
      </c>
      <c r="E16">
        <v>44895</v>
      </c>
      <c r="F16">
        <v>-1</v>
      </c>
      <c r="G16">
        <v>40360</v>
      </c>
      <c r="H16">
        <v>-1</v>
      </c>
      <c r="I16">
        <v>44834</v>
      </c>
      <c r="J16">
        <v>-1</v>
      </c>
      <c r="K16">
        <v>41819</v>
      </c>
      <c r="L16">
        <v>-1</v>
      </c>
      <c r="M16">
        <v>40469</v>
      </c>
      <c r="N16">
        <v>-1</v>
      </c>
      <c r="O16">
        <v>40289</v>
      </c>
      <c r="P16">
        <v>-1</v>
      </c>
      <c r="Q16">
        <v>44377</v>
      </c>
      <c r="R16">
        <v>-1</v>
      </c>
      <c r="S16">
        <v>43337</v>
      </c>
      <c r="T16">
        <v>-1</v>
      </c>
      <c r="U16">
        <v>42062</v>
      </c>
      <c r="V16">
        <v>-1</v>
      </c>
      <c r="W16">
        <v>42283</v>
      </c>
      <c r="X16">
        <v>-1</v>
      </c>
      <c r="Y16">
        <v>44468</v>
      </c>
      <c r="Z16">
        <v>-1</v>
      </c>
      <c r="AA16">
        <v>40481</v>
      </c>
      <c r="AB16">
        <v>-1</v>
      </c>
      <c r="AC16">
        <v>42676</v>
      </c>
      <c r="AD16">
        <v>-1</v>
      </c>
      <c r="AE16">
        <v>41149</v>
      </c>
      <c r="AF16">
        <v>-1</v>
      </c>
      <c r="AG16">
        <v>42004</v>
      </c>
      <c r="AH16">
        <v>-1</v>
      </c>
      <c r="AI16">
        <v>-1</v>
      </c>
      <c r="AJ16">
        <v>-1</v>
      </c>
      <c r="AK16">
        <v>-1</v>
      </c>
      <c r="AL16">
        <v>-1</v>
      </c>
      <c r="AM16">
        <v>-1</v>
      </c>
      <c r="AN16">
        <v>-1</v>
      </c>
      <c r="AO16">
        <v>43424</v>
      </c>
      <c r="AP16">
        <v>-1</v>
      </c>
      <c r="AQ16">
        <v>44625</v>
      </c>
      <c r="AR16">
        <v>-1</v>
      </c>
      <c r="AS16">
        <v>44626</v>
      </c>
      <c r="AT16">
        <v>-1</v>
      </c>
      <c r="AU16">
        <v>-1</v>
      </c>
      <c r="AV16">
        <v>-1</v>
      </c>
      <c r="AW16">
        <v>41863</v>
      </c>
      <c r="AX16">
        <v>-1</v>
      </c>
      <c r="AY16">
        <v>43402</v>
      </c>
      <c r="AZ16">
        <v>-1</v>
      </c>
      <c r="BA16">
        <v>-1</v>
      </c>
      <c r="BB16">
        <v>-1</v>
      </c>
      <c r="BC16">
        <v>41722</v>
      </c>
      <c r="BD16">
        <v>-1</v>
      </c>
      <c r="BE16">
        <v>-1</v>
      </c>
      <c r="BF16">
        <v>-1</v>
      </c>
      <c r="BG16">
        <v>-1</v>
      </c>
      <c r="BH16">
        <v>-1</v>
      </c>
      <c r="BI16">
        <v>43424</v>
      </c>
      <c r="BJ16">
        <v>-1</v>
      </c>
      <c r="BK16">
        <v>-1</v>
      </c>
      <c r="BL16">
        <v>-1</v>
      </c>
      <c r="BM16">
        <v>43424</v>
      </c>
      <c r="BN16">
        <v>-1</v>
      </c>
      <c r="BO16">
        <v>43426</v>
      </c>
      <c r="BP16">
        <v>-1</v>
      </c>
      <c r="BQ16">
        <v>-1</v>
      </c>
      <c r="BR16">
        <v>-1</v>
      </c>
      <c r="BS16">
        <v>43426</v>
      </c>
      <c r="BT16">
        <v>-1</v>
      </c>
      <c r="BU16">
        <v>-1</v>
      </c>
      <c r="BV16">
        <v>-1</v>
      </c>
      <c r="BW16">
        <v>41915</v>
      </c>
      <c r="BX16">
        <v>-1</v>
      </c>
      <c r="BY16">
        <v>-1</v>
      </c>
      <c r="BZ16">
        <v>-1</v>
      </c>
      <c r="CA16">
        <v>41911</v>
      </c>
      <c r="CB16">
        <v>-1</v>
      </c>
      <c r="CC16">
        <v>41912</v>
      </c>
      <c r="CD16">
        <v>-1</v>
      </c>
      <c r="CE16">
        <v>43332</v>
      </c>
      <c r="CF16">
        <v>-1</v>
      </c>
      <c r="CG16">
        <v>41893</v>
      </c>
      <c r="CH16">
        <v>-1</v>
      </c>
      <c r="CI16">
        <v>-1</v>
      </c>
      <c r="CJ16">
        <v>-1</v>
      </c>
      <c r="CK16">
        <v>41844</v>
      </c>
      <c r="CL16">
        <v>-1</v>
      </c>
      <c r="CM16">
        <v>-1</v>
      </c>
      <c r="CN16">
        <v>-1</v>
      </c>
    </row>
    <row r="17" spans="1:92" x14ac:dyDescent="0.25">
      <c r="A17" s="1">
        <v>37011</v>
      </c>
      <c r="B17">
        <v>-1</v>
      </c>
      <c r="C17">
        <v>41831</v>
      </c>
      <c r="D17">
        <v>-1</v>
      </c>
      <c r="E17">
        <v>44895</v>
      </c>
      <c r="F17">
        <v>-1</v>
      </c>
      <c r="G17">
        <v>40360</v>
      </c>
      <c r="H17">
        <v>-1</v>
      </c>
      <c r="I17">
        <v>44834</v>
      </c>
      <c r="J17">
        <v>-1</v>
      </c>
      <c r="K17">
        <v>41819</v>
      </c>
      <c r="L17">
        <v>-1</v>
      </c>
      <c r="M17">
        <v>40469</v>
      </c>
      <c r="N17">
        <v>-1</v>
      </c>
      <c r="O17">
        <v>40289</v>
      </c>
      <c r="P17">
        <v>-1</v>
      </c>
      <c r="Q17">
        <v>44377</v>
      </c>
      <c r="R17">
        <v>-1</v>
      </c>
      <c r="S17">
        <v>43337</v>
      </c>
      <c r="T17">
        <v>-1</v>
      </c>
      <c r="U17">
        <v>42062</v>
      </c>
      <c r="V17">
        <v>-1</v>
      </c>
      <c r="W17">
        <v>42283</v>
      </c>
      <c r="X17">
        <v>-1</v>
      </c>
      <c r="Y17">
        <v>44468</v>
      </c>
      <c r="Z17">
        <v>-1</v>
      </c>
      <c r="AA17">
        <v>40481</v>
      </c>
      <c r="AB17">
        <v>-1</v>
      </c>
      <c r="AC17">
        <v>42676</v>
      </c>
      <c r="AD17">
        <v>-1</v>
      </c>
      <c r="AE17">
        <v>41149</v>
      </c>
      <c r="AF17">
        <v>-1</v>
      </c>
      <c r="AG17">
        <v>42004</v>
      </c>
      <c r="AH17">
        <v>-1</v>
      </c>
      <c r="AI17">
        <v>-1</v>
      </c>
      <c r="AJ17">
        <v>-1</v>
      </c>
      <c r="AK17">
        <v>-1</v>
      </c>
      <c r="AL17">
        <v>-1</v>
      </c>
      <c r="AM17">
        <v>-1</v>
      </c>
      <c r="AN17">
        <v>-1</v>
      </c>
      <c r="AO17">
        <v>43424</v>
      </c>
      <c r="AP17">
        <v>-1</v>
      </c>
      <c r="AQ17">
        <v>44625</v>
      </c>
      <c r="AR17">
        <v>-1</v>
      </c>
      <c r="AS17">
        <v>44626</v>
      </c>
      <c r="AT17">
        <v>-1</v>
      </c>
      <c r="AU17">
        <v>-1</v>
      </c>
      <c r="AV17">
        <v>-1</v>
      </c>
      <c r="AW17">
        <v>41863</v>
      </c>
      <c r="AX17">
        <v>-1</v>
      </c>
      <c r="AY17">
        <v>43402</v>
      </c>
      <c r="AZ17">
        <v>-1</v>
      </c>
      <c r="BA17">
        <v>-1</v>
      </c>
      <c r="BB17">
        <v>-1</v>
      </c>
      <c r="BC17">
        <v>41722</v>
      </c>
      <c r="BD17">
        <v>-1</v>
      </c>
      <c r="BE17">
        <v>-1</v>
      </c>
      <c r="BF17">
        <v>-1</v>
      </c>
      <c r="BG17">
        <v>-1</v>
      </c>
      <c r="BH17">
        <v>-1</v>
      </c>
      <c r="BI17">
        <v>43424</v>
      </c>
      <c r="BJ17">
        <v>-1</v>
      </c>
      <c r="BK17">
        <v>-1</v>
      </c>
      <c r="BL17">
        <v>-1</v>
      </c>
      <c r="BM17">
        <v>43424</v>
      </c>
      <c r="BN17">
        <v>-1</v>
      </c>
      <c r="BO17">
        <v>43426</v>
      </c>
      <c r="BP17">
        <v>-1</v>
      </c>
      <c r="BQ17">
        <v>-1</v>
      </c>
      <c r="BR17">
        <v>-1</v>
      </c>
      <c r="BS17">
        <v>43426</v>
      </c>
      <c r="BT17">
        <v>-1</v>
      </c>
      <c r="BU17">
        <v>-1</v>
      </c>
      <c r="BV17">
        <v>-1</v>
      </c>
      <c r="BW17">
        <v>41915</v>
      </c>
      <c r="BX17">
        <v>-1</v>
      </c>
      <c r="BY17">
        <v>-1</v>
      </c>
      <c r="BZ17">
        <v>-1</v>
      </c>
      <c r="CA17">
        <v>41911</v>
      </c>
      <c r="CB17">
        <v>-1</v>
      </c>
      <c r="CC17">
        <v>41912</v>
      </c>
      <c r="CD17">
        <v>-1</v>
      </c>
      <c r="CE17">
        <v>43332</v>
      </c>
      <c r="CF17">
        <v>-1</v>
      </c>
      <c r="CG17">
        <v>41893</v>
      </c>
      <c r="CH17">
        <v>-1</v>
      </c>
      <c r="CI17">
        <v>-1</v>
      </c>
      <c r="CJ17">
        <v>-1</v>
      </c>
      <c r="CK17">
        <v>41844</v>
      </c>
      <c r="CL17">
        <v>-1</v>
      </c>
      <c r="CM17">
        <v>-1</v>
      </c>
      <c r="CN17">
        <v>-1</v>
      </c>
    </row>
    <row r="18" spans="1:92" x14ac:dyDescent="0.25">
      <c r="A18" s="1">
        <v>37042</v>
      </c>
      <c r="B18">
        <v>-1</v>
      </c>
      <c r="C18">
        <v>41831</v>
      </c>
      <c r="D18">
        <v>-1</v>
      </c>
      <c r="E18">
        <v>44895</v>
      </c>
      <c r="F18">
        <v>-1</v>
      </c>
      <c r="G18">
        <v>40360</v>
      </c>
      <c r="H18">
        <v>-1</v>
      </c>
      <c r="I18">
        <v>44834</v>
      </c>
      <c r="J18">
        <v>-1</v>
      </c>
      <c r="K18">
        <v>41819</v>
      </c>
      <c r="L18">
        <v>-1</v>
      </c>
      <c r="M18">
        <v>40469</v>
      </c>
      <c r="N18">
        <v>-1</v>
      </c>
      <c r="O18">
        <v>40289</v>
      </c>
      <c r="P18">
        <v>-1</v>
      </c>
      <c r="Q18">
        <v>44377</v>
      </c>
      <c r="R18">
        <v>-1</v>
      </c>
      <c r="S18">
        <v>43337</v>
      </c>
      <c r="T18">
        <v>-1</v>
      </c>
      <c r="U18">
        <v>42062</v>
      </c>
      <c r="V18">
        <v>-1</v>
      </c>
      <c r="W18">
        <v>42283</v>
      </c>
      <c r="X18">
        <v>-1</v>
      </c>
      <c r="Y18">
        <v>44468</v>
      </c>
      <c r="Z18">
        <v>-1</v>
      </c>
      <c r="AA18">
        <v>40481</v>
      </c>
      <c r="AB18">
        <v>-1</v>
      </c>
      <c r="AC18">
        <v>42676</v>
      </c>
      <c r="AD18">
        <v>-1</v>
      </c>
      <c r="AE18">
        <v>41149</v>
      </c>
      <c r="AF18">
        <v>-1</v>
      </c>
      <c r="AG18">
        <v>42004</v>
      </c>
      <c r="AH18">
        <v>-1</v>
      </c>
      <c r="AI18">
        <v>-1</v>
      </c>
      <c r="AJ18">
        <v>-1</v>
      </c>
      <c r="AK18">
        <v>-1</v>
      </c>
      <c r="AL18">
        <v>-1</v>
      </c>
      <c r="AM18">
        <v>-1</v>
      </c>
      <c r="AN18">
        <v>-1</v>
      </c>
      <c r="AO18">
        <v>43424</v>
      </c>
      <c r="AP18">
        <v>-1</v>
      </c>
      <c r="AQ18">
        <v>44625</v>
      </c>
      <c r="AR18">
        <v>-1</v>
      </c>
      <c r="AS18">
        <v>44626</v>
      </c>
      <c r="AT18">
        <v>-1</v>
      </c>
      <c r="AU18">
        <v>-1</v>
      </c>
      <c r="AV18">
        <v>-1</v>
      </c>
      <c r="AW18">
        <v>41863</v>
      </c>
      <c r="AX18">
        <v>-1</v>
      </c>
      <c r="AY18">
        <v>43402</v>
      </c>
      <c r="AZ18">
        <v>-1</v>
      </c>
      <c r="BA18">
        <v>-1</v>
      </c>
      <c r="BB18">
        <v>-1</v>
      </c>
      <c r="BC18">
        <v>41722</v>
      </c>
      <c r="BD18">
        <v>-1</v>
      </c>
      <c r="BE18">
        <v>-1</v>
      </c>
      <c r="BF18">
        <v>-1</v>
      </c>
      <c r="BG18">
        <v>-1</v>
      </c>
      <c r="BH18">
        <v>-1</v>
      </c>
      <c r="BI18">
        <v>43424</v>
      </c>
      <c r="BJ18">
        <v>-1</v>
      </c>
      <c r="BK18">
        <v>-1</v>
      </c>
      <c r="BL18">
        <v>-1</v>
      </c>
      <c r="BM18">
        <v>43424</v>
      </c>
      <c r="BN18">
        <v>-1</v>
      </c>
      <c r="BO18">
        <v>43426</v>
      </c>
      <c r="BP18">
        <v>-1</v>
      </c>
      <c r="BQ18">
        <v>-1</v>
      </c>
      <c r="BR18">
        <v>-1</v>
      </c>
      <c r="BS18">
        <v>43426</v>
      </c>
      <c r="BT18">
        <v>-1</v>
      </c>
      <c r="BU18">
        <v>-1</v>
      </c>
      <c r="BV18">
        <v>-1</v>
      </c>
      <c r="BW18">
        <v>41915</v>
      </c>
      <c r="BX18">
        <v>-1</v>
      </c>
      <c r="BY18">
        <v>-1</v>
      </c>
      <c r="BZ18">
        <v>-1</v>
      </c>
      <c r="CA18">
        <v>41911</v>
      </c>
      <c r="CB18">
        <v>-1</v>
      </c>
      <c r="CC18">
        <v>41912</v>
      </c>
      <c r="CD18">
        <v>-1</v>
      </c>
      <c r="CE18">
        <v>43332</v>
      </c>
      <c r="CF18">
        <v>-1</v>
      </c>
      <c r="CG18">
        <v>41893</v>
      </c>
      <c r="CH18">
        <v>-1</v>
      </c>
      <c r="CI18">
        <v>-1</v>
      </c>
      <c r="CJ18">
        <v>-1</v>
      </c>
      <c r="CK18">
        <v>41844</v>
      </c>
      <c r="CL18">
        <v>-1</v>
      </c>
      <c r="CM18">
        <v>-1</v>
      </c>
      <c r="CN18">
        <v>-1</v>
      </c>
    </row>
    <row r="19" spans="1:92" x14ac:dyDescent="0.25">
      <c r="A19" s="1">
        <v>37072</v>
      </c>
      <c r="B19">
        <v>-1</v>
      </c>
      <c r="C19">
        <v>41831</v>
      </c>
      <c r="D19">
        <v>-1</v>
      </c>
      <c r="E19">
        <v>44895</v>
      </c>
      <c r="F19">
        <v>-1</v>
      </c>
      <c r="G19">
        <v>40360</v>
      </c>
      <c r="H19">
        <v>-1</v>
      </c>
      <c r="I19">
        <v>44834</v>
      </c>
      <c r="J19">
        <v>-1</v>
      </c>
      <c r="K19">
        <v>41819</v>
      </c>
      <c r="L19">
        <v>-1</v>
      </c>
      <c r="M19">
        <v>40469</v>
      </c>
      <c r="N19">
        <v>-1</v>
      </c>
      <c r="O19">
        <v>40289</v>
      </c>
      <c r="P19">
        <v>-1</v>
      </c>
      <c r="Q19">
        <v>44377</v>
      </c>
      <c r="R19">
        <v>-1</v>
      </c>
      <c r="S19">
        <v>43337</v>
      </c>
      <c r="T19">
        <v>-1</v>
      </c>
      <c r="U19">
        <v>42062</v>
      </c>
      <c r="V19">
        <v>-1</v>
      </c>
      <c r="W19">
        <v>42283</v>
      </c>
      <c r="X19">
        <v>-1</v>
      </c>
      <c r="Y19">
        <v>44468</v>
      </c>
      <c r="Z19">
        <v>-1</v>
      </c>
      <c r="AA19">
        <v>40481</v>
      </c>
      <c r="AB19">
        <v>-1</v>
      </c>
      <c r="AC19">
        <v>42676</v>
      </c>
      <c r="AD19">
        <v>-1</v>
      </c>
      <c r="AE19">
        <v>41149</v>
      </c>
      <c r="AF19">
        <v>-1</v>
      </c>
      <c r="AG19">
        <v>42004</v>
      </c>
      <c r="AH19">
        <v>-1</v>
      </c>
      <c r="AI19">
        <v>-1</v>
      </c>
      <c r="AJ19">
        <v>-1</v>
      </c>
      <c r="AK19">
        <v>-1</v>
      </c>
      <c r="AL19">
        <v>-1</v>
      </c>
      <c r="AM19">
        <v>-1</v>
      </c>
      <c r="AN19">
        <v>-1</v>
      </c>
      <c r="AO19">
        <v>43424</v>
      </c>
      <c r="AP19">
        <v>-1</v>
      </c>
      <c r="AQ19">
        <v>44625</v>
      </c>
      <c r="AR19">
        <v>-1</v>
      </c>
      <c r="AS19">
        <v>44626</v>
      </c>
      <c r="AT19">
        <v>-1</v>
      </c>
      <c r="AU19">
        <v>-1</v>
      </c>
      <c r="AV19">
        <v>-1</v>
      </c>
      <c r="AW19">
        <v>41863</v>
      </c>
      <c r="AX19">
        <v>-1</v>
      </c>
      <c r="AY19">
        <v>43402</v>
      </c>
      <c r="AZ19">
        <v>-1</v>
      </c>
      <c r="BA19">
        <v>-1</v>
      </c>
      <c r="BB19">
        <v>-1</v>
      </c>
      <c r="BC19">
        <v>41722</v>
      </c>
      <c r="BD19">
        <v>-1</v>
      </c>
      <c r="BE19">
        <v>-1</v>
      </c>
      <c r="BF19">
        <v>-1</v>
      </c>
      <c r="BG19">
        <v>-1</v>
      </c>
      <c r="BH19">
        <v>-1</v>
      </c>
      <c r="BI19">
        <v>43424</v>
      </c>
      <c r="BJ19">
        <v>-1</v>
      </c>
      <c r="BK19">
        <v>-1</v>
      </c>
      <c r="BL19">
        <v>-1</v>
      </c>
      <c r="BM19">
        <v>43424</v>
      </c>
      <c r="BN19">
        <v>-1</v>
      </c>
      <c r="BO19">
        <v>43426</v>
      </c>
      <c r="BP19">
        <v>-1</v>
      </c>
      <c r="BQ19">
        <v>-1</v>
      </c>
      <c r="BR19">
        <v>-1</v>
      </c>
      <c r="BS19">
        <v>43426</v>
      </c>
      <c r="BT19">
        <v>-1</v>
      </c>
      <c r="BU19">
        <v>-1</v>
      </c>
      <c r="BV19">
        <v>-1</v>
      </c>
      <c r="BW19">
        <v>41915</v>
      </c>
      <c r="BX19">
        <v>-1</v>
      </c>
      <c r="BY19">
        <v>-1</v>
      </c>
      <c r="BZ19">
        <v>-1</v>
      </c>
      <c r="CA19">
        <v>41911</v>
      </c>
      <c r="CB19">
        <v>-1</v>
      </c>
      <c r="CC19">
        <v>41912</v>
      </c>
      <c r="CD19">
        <v>-1</v>
      </c>
      <c r="CE19">
        <v>43332</v>
      </c>
      <c r="CF19">
        <v>-1</v>
      </c>
      <c r="CG19">
        <v>41893</v>
      </c>
      <c r="CH19">
        <v>-1</v>
      </c>
      <c r="CI19">
        <v>-1</v>
      </c>
      <c r="CJ19">
        <v>-1</v>
      </c>
      <c r="CK19">
        <v>41844</v>
      </c>
      <c r="CL19">
        <v>-1</v>
      </c>
      <c r="CM19">
        <v>-1</v>
      </c>
      <c r="CN19">
        <v>-1</v>
      </c>
    </row>
    <row r="20" spans="1:92" x14ac:dyDescent="0.25">
      <c r="A20" s="1">
        <v>37103</v>
      </c>
      <c r="B20">
        <v>-1</v>
      </c>
      <c r="C20">
        <v>41831</v>
      </c>
      <c r="D20">
        <v>-1</v>
      </c>
      <c r="E20">
        <v>44895</v>
      </c>
      <c r="F20">
        <v>-1</v>
      </c>
      <c r="G20">
        <v>40360</v>
      </c>
      <c r="H20">
        <v>-1</v>
      </c>
      <c r="I20">
        <v>44834</v>
      </c>
      <c r="J20">
        <v>-1</v>
      </c>
      <c r="K20">
        <v>41819</v>
      </c>
      <c r="L20">
        <v>-1</v>
      </c>
      <c r="M20">
        <v>40469</v>
      </c>
      <c r="N20">
        <v>-1</v>
      </c>
      <c r="O20">
        <v>40289</v>
      </c>
      <c r="P20">
        <v>-1</v>
      </c>
      <c r="Q20">
        <v>44377</v>
      </c>
      <c r="R20">
        <v>-1</v>
      </c>
      <c r="S20">
        <v>43337</v>
      </c>
      <c r="T20">
        <v>-1</v>
      </c>
      <c r="U20">
        <v>42062</v>
      </c>
      <c r="V20">
        <v>-1</v>
      </c>
      <c r="W20">
        <v>42283</v>
      </c>
      <c r="X20">
        <v>-1</v>
      </c>
      <c r="Y20">
        <v>44468</v>
      </c>
      <c r="Z20">
        <v>-1</v>
      </c>
      <c r="AA20">
        <v>40481</v>
      </c>
      <c r="AB20">
        <v>-1</v>
      </c>
      <c r="AC20">
        <v>42676</v>
      </c>
      <c r="AD20">
        <v>-1</v>
      </c>
      <c r="AE20">
        <v>41149</v>
      </c>
      <c r="AF20">
        <v>-1</v>
      </c>
      <c r="AG20">
        <v>42004</v>
      </c>
      <c r="AH20">
        <v>-1</v>
      </c>
      <c r="AI20">
        <v>-1</v>
      </c>
      <c r="AJ20">
        <v>-1</v>
      </c>
      <c r="AK20">
        <v>-1</v>
      </c>
      <c r="AL20">
        <v>-1</v>
      </c>
      <c r="AM20">
        <v>-1</v>
      </c>
      <c r="AN20">
        <v>-1</v>
      </c>
      <c r="AO20">
        <v>43424</v>
      </c>
      <c r="AP20">
        <v>-1</v>
      </c>
      <c r="AQ20">
        <v>44625</v>
      </c>
      <c r="AR20">
        <v>-1</v>
      </c>
      <c r="AS20">
        <v>44626</v>
      </c>
      <c r="AT20">
        <v>-1</v>
      </c>
      <c r="AU20">
        <v>-1</v>
      </c>
      <c r="AV20">
        <v>-1</v>
      </c>
      <c r="AW20">
        <v>41863</v>
      </c>
      <c r="AX20">
        <v>-1</v>
      </c>
      <c r="AY20">
        <v>43402</v>
      </c>
      <c r="AZ20">
        <v>-1</v>
      </c>
      <c r="BA20">
        <v>-1</v>
      </c>
      <c r="BB20">
        <v>-1</v>
      </c>
      <c r="BC20">
        <v>41722</v>
      </c>
      <c r="BD20">
        <v>-1</v>
      </c>
      <c r="BE20">
        <v>-1</v>
      </c>
      <c r="BF20">
        <v>-1</v>
      </c>
      <c r="BG20">
        <v>-1</v>
      </c>
      <c r="BH20">
        <v>-1</v>
      </c>
      <c r="BI20">
        <v>43424</v>
      </c>
      <c r="BJ20">
        <v>-1</v>
      </c>
      <c r="BK20">
        <v>-1</v>
      </c>
      <c r="BL20">
        <v>-1</v>
      </c>
      <c r="BM20">
        <v>43424</v>
      </c>
      <c r="BN20">
        <v>-1</v>
      </c>
      <c r="BO20">
        <v>43426</v>
      </c>
      <c r="BP20">
        <v>-1</v>
      </c>
      <c r="BQ20">
        <v>-1</v>
      </c>
      <c r="BR20">
        <v>-1</v>
      </c>
      <c r="BS20">
        <v>43426</v>
      </c>
      <c r="BT20">
        <v>-1</v>
      </c>
      <c r="BU20">
        <v>-1</v>
      </c>
      <c r="BV20">
        <v>-1</v>
      </c>
      <c r="BW20">
        <v>41915</v>
      </c>
      <c r="BX20">
        <v>-1</v>
      </c>
      <c r="BY20">
        <v>-1</v>
      </c>
      <c r="BZ20">
        <v>-1</v>
      </c>
      <c r="CA20">
        <v>41911</v>
      </c>
      <c r="CB20">
        <v>-1</v>
      </c>
      <c r="CC20">
        <v>41912</v>
      </c>
      <c r="CD20">
        <v>-1</v>
      </c>
      <c r="CE20">
        <v>43332</v>
      </c>
      <c r="CF20">
        <v>-1</v>
      </c>
      <c r="CG20">
        <v>41893</v>
      </c>
      <c r="CH20">
        <v>-1</v>
      </c>
      <c r="CI20">
        <v>-1</v>
      </c>
      <c r="CJ20">
        <v>-1</v>
      </c>
      <c r="CK20">
        <v>41844</v>
      </c>
      <c r="CL20">
        <v>-1</v>
      </c>
      <c r="CM20">
        <v>-1</v>
      </c>
      <c r="CN20">
        <v>-1</v>
      </c>
    </row>
    <row r="21" spans="1:92" x14ac:dyDescent="0.25">
      <c r="A21" s="1">
        <v>37134</v>
      </c>
      <c r="B21">
        <v>-1</v>
      </c>
      <c r="C21">
        <v>41831</v>
      </c>
      <c r="D21">
        <v>-1</v>
      </c>
      <c r="E21">
        <v>44895</v>
      </c>
      <c r="F21">
        <v>-1</v>
      </c>
      <c r="G21">
        <v>40360</v>
      </c>
      <c r="H21">
        <v>-1</v>
      </c>
      <c r="I21">
        <v>44834</v>
      </c>
      <c r="J21">
        <v>-1</v>
      </c>
      <c r="K21">
        <v>41819</v>
      </c>
      <c r="L21">
        <v>-1</v>
      </c>
      <c r="M21">
        <v>40469</v>
      </c>
      <c r="N21">
        <v>-1</v>
      </c>
      <c r="O21">
        <v>40289</v>
      </c>
      <c r="P21">
        <v>-1</v>
      </c>
      <c r="Q21">
        <v>44377</v>
      </c>
      <c r="R21">
        <v>-1</v>
      </c>
      <c r="S21">
        <v>43337</v>
      </c>
      <c r="T21">
        <v>-1</v>
      </c>
      <c r="U21">
        <v>42062</v>
      </c>
      <c r="V21">
        <v>-1</v>
      </c>
      <c r="W21">
        <v>42283</v>
      </c>
      <c r="X21">
        <v>-1</v>
      </c>
      <c r="Y21">
        <v>44468</v>
      </c>
      <c r="Z21">
        <v>-1</v>
      </c>
      <c r="AA21">
        <v>40481</v>
      </c>
      <c r="AB21">
        <v>-1</v>
      </c>
      <c r="AC21">
        <v>42676</v>
      </c>
      <c r="AD21">
        <v>-1</v>
      </c>
      <c r="AE21">
        <v>41149</v>
      </c>
      <c r="AF21">
        <v>-1</v>
      </c>
      <c r="AG21">
        <v>42004</v>
      </c>
      <c r="AH21">
        <v>-1</v>
      </c>
      <c r="AI21">
        <v>-1</v>
      </c>
      <c r="AJ21">
        <v>-1</v>
      </c>
      <c r="AK21">
        <v>-1</v>
      </c>
      <c r="AL21">
        <v>-1</v>
      </c>
      <c r="AM21">
        <v>-1</v>
      </c>
      <c r="AN21">
        <v>-1</v>
      </c>
      <c r="AO21">
        <v>43424</v>
      </c>
      <c r="AP21">
        <v>-1</v>
      </c>
      <c r="AQ21">
        <v>44625</v>
      </c>
      <c r="AR21">
        <v>-1</v>
      </c>
      <c r="AS21">
        <v>44626</v>
      </c>
      <c r="AT21">
        <v>-1</v>
      </c>
      <c r="AU21">
        <v>-1</v>
      </c>
      <c r="AV21">
        <v>-1</v>
      </c>
      <c r="AW21">
        <v>41863</v>
      </c>
      <c r="AX21">
        <v>-1</v>
      </c>
      <c r="AY21">
        <v>43402</v>
      </c>
      <c r="AZ21">
        <v>-1</v>
      </c>
      <c r="BA21">
        <v>-1</v>
      </c>
      <c r="BB21">
        <v>-1</v>
      </c>
      <c r="BC21">
        <v>41722</v>
      </c>
      <c r="BD21">
        <v>-1</v>
      </c>
      <c r="BE21">
        <v>-1</v>
      </c>
      <c r="BF21">
        <v>-1</v>
      </c>
      <c r="BG21">
        <v>-1</v>
      </c>
      <c r="BH21">
        <v>-1</v>
      </c>
      <c r="BI21">
        <v>43424</v>
      </c>
      <c r="BJ21">
        <v>-1</v>
      </c>
      <c r="BK21">
        <v>-1</v>
      </c>
      <c r="BL21">
        <v>-1</v>
      </c>
      <c r="BM21">
        <v>43424</v>
      </c>
      <c r="BN21">
        <v>-1</v>
      </c>
      <c r="BO21">
        <v>43426</v>
      </c>
      <c r="BP21">
        <v>-1</v>
      </c>
      <c r="BQ21">
        <v>-1</v>
      </c>
      <c r="BR21">
        <v>-1</v>
      </c>
      <c r="BS21">
        <v>43426</v>
      </c>
      <c r="BT21">
        <v>-1</v>
      </c>
      <c r="BU21">
        <v>-1</v>
      </c>
      <c r="BV21">
        <v>-1</v>
      </c>
      <c r="BW21">
        <v>41915</v>
      </c>
      <c r="BX21">
        <v>-1</v>
      </c>
      <c r="BY21">
        <v>-1</v>
      </c>
      <c r="BZ21">
        <v>-1</v>
      </c>
      <c r="CA21">
        <v>41911</v>
      </c>
      <c r="CB21">
        <v>-1</v>
      </c>
      <c r="CC21">
        <v>41912</v>
      </c>
      <c r="CD21">
        <v>-1</v>
      </c>
      <c r="CE21">
        <v>43332</v>
      </c>
      <c r="CF21">
        <v>-1</v>
      </c>
      <c r="CG21">
        <v>41893</v>
      </c>
      <c r="CH21">
        <v>-1</v>
      </c>
      <c r="CI21">
        <v>-1</v>
      </c>
      <c r="CJ21">
        <v>-1</v>
      </c>
      <c r="CK21">
        <v>41844</v>
      </c>
      <c r="CL21">
        <v>-1</v>
      </c>
      <c r="CM21">
        <v>-1</v>
      </c>
      <c r="CN21">
        <v>-1</v>
      </c>
    </row>
    <row r="22" spans="1:92" x14ac:dyDescent="0.25">
      <c r="A22" s="1">
        <v>37164</v>
      </c>
      <c r="B22">
        <v>-1</v>
      </c>
      <c r="C22">
        <v>41831</v>
      </c>
      <c r="D22">
        <v>-1</v>
      </c>
      <c r="E22">
        <v>44895</v>
      </c>
      <c r="F22">
        <v>-1</v>
      </c>
      <c r="G22">
        <v>40360</v>
      </c>
      <c r="H22">
        <v>-1</v>
      </c>
      <c r="I22">
        <v>44834</v>
      </c>
      <c r="J22">
        <v>-1</v>
      </c>
      <c r="K22">
        <v>41819</v>
      </c>
      <c r="L22">
        <v>-1</v>
      </c>
      <c r="M22">
        <v>40469</v>
      </c>
      <c r="N22">
        <v>-1</v>
      </c>
      <c r="O22">
        <v>40289</v>
      </c>
      <c r="P22">
        <v>-1</v>
      </c>
      <c r="Q22">
        <v>44377</v>
      </c>
      <c r="R22">
        <v>-1</v>
      </c>
      <c r="S22">
        <v>43337</v>
      </c>
      <c r="T22">
        <v>-1</v>
      </c>
      <c r="U22">
        <v>42062</v>
      </c>
      <c r="V22">
        <v>-1</v>
      </c>
      <c r="W22">
        <v>42283</v>
      </c>
      <c r="X22">
        <v>-1</v>
      </c>
      <c r="Y22">
        <v>44468</v>
      </c>
      <c r="Z22">
        <v>-1</v>
      </c>
      <c r="AA22">
        <v>40481</v>
      </c>
      <c r="AB22">
        <v>-1</v>
      </c>
      <c r="AC22">
        <v>42676</v>
      </c>
      <c r="AD22">
        <v>-1</v>
      </c>
      <c r="AE22">
        <v>41149</v>
      </c>
      <c r="AF22">
        <v>-1</v>
      </c>
      <c r="AG22">
        <v>42004</v>
      </c>
      <c r="AH22">
        <v>-1</v>
      </c>
      <c r="AI22">
        <v>-1</v>
      </c>
      <c r="AJ22">
        <v>-1</v>
      </c>
      <c r="AK22">
        <v>-1</v>
      </c>
      <c r="AL22">
        <v>-1</v>
      </c>
      <c r="AM22">
        <v>-1</v>
      </c>
      <c r="AN22">
        <v>-1</v>
      </c>
      <c r="AO22">
        <v>43424</v>
      </c>
      <c r="AP22">
        <v>-1</v>
      </c>
      <c r="AQ22">
        <v>44625</v>
      </c>
      <c r="AR22">
        <v>-1</v>
      </c>
      <c r="AS22">
        <v>44626</v>
      </c>
      <c r="AT22">
        <v>-1</v>
      </c>
      <c r="AU22">
        <v>-1</v>
      </c>
      <c r="AV22">
        <v>-1</v>
      </c>
      <c r="AW22">
        <v>41863</v>
      </c>
      <c r="AX22">
        <v>-1</v>
      </c>
      <c r="AY22">
        <v>43402</v>
      </c>
      <c r="AZ22">
        <v>-1</v>
      </c>
      <c r="BA22">
        <v>-1</v>
      </c>
      <c r="BB22">
        <v>-1</v>
      </c>
      <c r="BC22">
        <v>41722</v>
      </c>
      <c r="BD22">
        <v>-1</v>
      </c>
      <c r="BE22">
        <v>-1</v>
      </c>
      <c r="BF22">
        <v>-1</v>
      </c>
      <c r="BG22">
        <v>-1</v>
      </c>
      <c r="BH22">
        <v>-1</v>
      </c>
      <c r="BI22">
        <v>43424</v>
      </c>
      <c r="BJ22">
        <v>-1</v>
      </c>
      <c r="BK22">
        <v>-1</v>
      </c>
      <c r="BL22">
        <v>-1</v>
      </c>
      <c r="BM22">
        <v>43424</v>
      </c>
      <c r="BN22">
        <v>-1</v>
      </c>
      <c r="BO22">
        <v>43426</v>
      </c>
      <c r="BP22">
        <v>-1</v>
      </c>
      <c r="BQ22">
        <v>-1</v>
      </c>
      <c r="BR22">
        <v>-1</v>
      </c>
      <c r="BS22">
        <v>43426</v>
      </c>
      <c r="BT22">
        <v>-1</v>
      </c>
      <c r="BU22">
        <v>-1</v>
      </c>
      <c r="BV22">
        <v>-1</v>
      </c>
      <c r="BW22">
        <v>41915</v>
      </c>
      <c r="BX22">
        <v>-1</v>
      </c>
      <c r="BY22">
        <v>-1</v>
      </c>
      <c r="BZ22">
        <v>-1</v>
      </c>
      <c r="CA22">
        <v>41911</v>
      </c>
      <c r="CB22">
        <v>-1</v>
      </c>
      <c r="CC22">
        <v>41912</v>
      </c>
      <c r="CD22">
        <v>-1</v>
      </c>
      <c r="CE22">
        <v>43332</v>
      </c>
      <c r="CF22">
        <v>-1</v>
      </c>
      <c r="CG22">
        <v>41893</v>
      </c>
      <c r="CH22">
        <v>-1</v>
      </c>
      <c r="CI22">
        <v>-1</v>
      </c>
      <c r="CJ22">
        <v>-1</v>
      </c>
      <c r="CK22">
        <v>41844</v>
      </c>
      <c r="CL22">
        <v>-1</v>
      </c>
      <c r="CM22">
        <v>-1</v>
      </c>
      <c r="CN22">
        <v>-1</v>
      </c>
    </row>
    <row r="23" spans="1:92" x14ac:dyDescent="0.25">
      <c r="A23" s="1">
        <v>37195</v>
      </c>
      <c r="B23">
        <v>1012.5</v>
      </c>
      <c r="C23">
        <v>41831</v>
      </c>
      <c r="D23">
        <v>-1</v>
      </c>
      <c r="E23">
        <v>44895</v>
      </c>
      <c r="F23">
        <v>-1</v>
      </c>
      <c r="G23">
        <v>40360</v>
      </c>
      <c r="H23">
        <v>-1</v>
      </c>
      <c r="I23">
        <v>44834</v>
      </c>
      <c r="J23">
        <v>-1</v>
      </c>
      <c r="K23">
        <v>41819</v>
      </c>
      <c r="L23">
        <v>-1</v>
      </c>
      <c r="M23">
        <v>40469</v>
      </c>
      <c r="N23">
        <v>-1</v>
      </c>
      <c r="O23">
        <v>40289</v>
      </c>
      <c r="P23">
        <v>-1</v>
      </c>
      <c r="Q23">
        <v>44377</v>
      </c>
      <c r="R23">
        <v>260</v>
      </c>
      <c r="S23">
        <v>43337</v>
      </c>
      <c r="T23">
        <v>-1</v>
      </c>
      <c r="U23">
        <v>42062</v>
      </c>
      <c r="V23">
        <v>-1</v>
      </c>
      <c r="W23">
        <v>42283</v>
      </c>
      <c r="X23">
        <v>625</v>
      </c>
      <c r="Y23">
        <v>44468</v>
      </c>
      <c r="Z23">
        <v>148.75</v>
      </c>
      <c r="AA23">
        <v>40481</v>
      </c>
      <c r="AB23">
        <v>-1</v>
      </c>
      <c r="AC23">
        <v>42676</v>
      </c>
      <c r="AD23">
        <v>-1</v>
      </c>
      <c r="AE23">
        <v>41149</v>
      </c>
      <c r="AF23">
        <v>-1</v>
      </c>
      <c r="AG23">
        <v>42004</v>
      </c>
      <c r="AH23">
        <v>-1</v>
      </c>
      <c r="AI23">
        <v>-1</v>
      </c>
      <c r="AJ23">
        <v>-1</v>
      </c>
      <c r="AK23">
        <v>-1</v>
      </c>
      <c r="AL23">
        <v>-1</v>
      </c>
      <c r="AM23">
        <v>-1</v>
      </c>
      <c r="AN23">
        <v>-1</v>
      </c>
      <c r="AO23">
        <v>43424</v>
      </c>
      <c r="AP23">
        <v>-1</v>
      </c>
      <c r="AQ23">
        <v>44625</v>
      </c>
      <c r="AR23">
        <v>-1</v>
      </c>
      <c r="AS23">
        <v>44626</v>
      </c>
      <c r="AT23">
        <v>-1</v>
      </c>
      <c r="AU23">
        <v>-1</v>
      </c>
      <c r="AV23">
        <v>-1</v>
      </c>
      <c r="AW23">
        <v>41863</v>
      </c>
      <c r="AX23">
        <v>-1</v>
      </c>
      <c r="AY23">
        <v>43402</v>
      </c>
      <c r="AZ23">
        <v>-1</v>
      </c>
      <c r="BA23">
        <v>-1</v>
      </c>
      <c r="BB23">
        <v>-1</v>
      </c>
      <c r="BC23">
        <v>41722</v>
      </c>
      <c r="BD23">
        <v>-1</v>
      </c>
      <c r="BE23">
        <v>-1</v>
      </c>
      <c r="BF23">
        <v>-1</v>
      </c>
      <c r="BG23">
        <v>-1</v>
      </c>
      <c r="BH23">
        <v>-1</v>
      </c>
      <c r="BI23">
        <v>43424</v>
      </c>
      <c r="BJ23">
        <v>-1</v>
      </c>
      <c r="BK23">
        <v>-1</v>
      </c>
      <c r="BL23">
        <v>-1</v>
      </c>
      <c r="BM23">
        <v>43424</v>
      </c>
      <c r="BN23">
        <v>-1</v>
      </c>
      <c r="BO23">
        <v>43426</v>
      </c>
      <c r="BP23">
        <v>-1</v>
      </c>
      <c r="BQ23">
        <v>-1</v>
      </c>
      <c r="BR23">
        <v>-1</v>
      </c>
      <c r="BS23">
        <v>43426</v>
      </c>
      <c r="BT23">
        <v>-1</v>
      </c>
      <c r="BU23">
        <v>-1</v>
      </c>
      <c r="BV23">
        <v>-1</v>
      </c>
      <c r="BW23">
        <v>41915</v>
      </c>
      <c r="BX23">
        <v>-1</v>
      </c>
      <c r="BY23">
        <v>-1</v>
      </c>
      <c r="BZ23">
        <v>-1</v>
      </c>
      <c r="CA23">
        <v>41911</v>
      </c>
      <c r="CB23">
        <v>-1</v>
      </c>
      <c r="CC23">
        <v>41912</v>
      </c>
      <c r="CD23">
        <v>-1</v>
      </c>
      <c r="CE23">
        <v>43332</v>
      </c>
      <c r="CF23">
        <v>-1</v>
      </c>
      <c r="CG23">
        <v>41893</v>
      </c>
      <c r="CH23">
        <v>-1</v>
      </c>
      <c r="CI23">
        <v>-1</v>
      </c>
      <c r="CJ23">
        <v>-1</v>
      </c>
      <c r="CK23">
        <v>41844</v>
      </c>
      <c r="CL23">
        <v>-1</v>
      </c>
      <c r="CM23">
        <v>-1</v>
      </c>
      <c r="CN23">
        <v>-1</v>
      </c>
    </row>
    <row r="24" spans="1:92" x14ac:dyDescent="0.25">
      <c r="A24" s="1">
        <v>37225</v>
      </c>
      <c r="B24">
        <v>885</v>
      </c>
      <c r="C24">
        <v>41831</v>
      </c>
      <c r="D24">
        <v>-1</v>
      </c>
      <c r="E24">
        <v>44895</v>
      </c>
      <c r="F24">
        <v>-1</v>
      </c>
      <c r="G24">
        <v>40360</v>
      </c>
      <c r="H24">
        <v>-1</v>
      </c>
      <c r="I24">
        <v>44834</v>
      </c>
      <c r="J24">
        <v>-1</v>
      </c>
      <c r="K24">
        <v>41819</v>
      </c>
      <c r="L24">
        <v>-1</v>
      </c>
      <c r="M24">
        <v>40469</v>
      </c>
      <c r="N24">
        <v>-1</v>
      </c>
      <c r="O24">
        <v>40289</v>
      </c>
      <c r="P24">
        <v>-1</v>
      </c>
      <c r="Q24">
        <v>44377</v>
      </c>
      <c r="R24">
        <v>200</v>
      </c>
      <c r="S24">
        <v>43337</v>
      </c>
      <c r="T24">
        <v>-1</v>
      </c>
      <c r="U24">
        <v>42062</v>
      </c>
      <c r="V24">
        <v>-1</v>
      </c>
      <c r="W24">
        <v>42283</v>
      </c>
      <c r="X24">
        <v>502.5</v>
      </c>
      <c r="Y24">
        <v>44468</v>
      </c>
      <c r="Z24">
        <v>158.75</v>
      </c>
      <c r="AA24">
        <v>40481</v>
      </c>
      <c r="AB24">
        <v>-1</v>
      </c>
      <c r="AC24">
        <v>42676</v>
      </c>
      <c r="AD24">
        <v>-1</v>
      </c>
      <c r="AE24">
        <v>41149</v>
      </c>
      <c r="AF24">
        <v>-1</v>
      </c>
      <c r="AG24">
        <v>42004</v>
      </c>
      <c r="AH24">
        <v>-1</v>
      </c>
      <c r="AI24">
        <v>-1</v>
      </c>
      <c r="AJ24">
        <v>-1</v>
      </c>
      <c r="AK24">
        <v>-1</v>
      </c>
      <c r="AL24">
        <v>-1</v>
      </c>
      <c r="AM24">
        <v>-1</v>
      </c>
      <c r="AN24">
        <v>-1</v>
      </c>
      <c r="AO24">
        <v>43424</v>
      </c>
      <c r="AP24">
        <v>-1</v>
      </c>
      <c r="AQ24">
        <v>44625</v>
      </c>
      <c r="AR24">
        <v>-1</v>
      </c>
      <c r="AS24">
        <v>44626</v>
      </c>
      <c r="AT24">
        <v>-1</v>
      </c>
      <c r="AU24">
        <v>-1</v>
      </c>
      <c r="AV24">
        <v>-1</v>
      </c>
      <c r="AW24">
        <v>41863</v>
      </c>
      <c r="AX24">
        <v>-1</v>
      </c>
      <c r="AY24">
        <v>43402</v>
      </c>
      <c r="AZ24">
        <v>-1</v>
      </c>
      <c r="BA24">
        <v>-1</v>
      </c>
      <c r="BB24">
        <v>-1</v>
      </c>
      <c r="BC24">
        <v>41722</v>
      </c>
      <c r="BD24">
        <v>-1</v>
      </c>
      <c r="BE24">
        <v>-1</v>
      </c>
      <c r="BF24">
        <v>-1</v>
      </c>
      <c r="BG24">
        <v>-1</v>
      </c>
      <c r="BH24">
        <v>-1</v>
      </c>
      <c r="BI24">
        <v>43424</v>
      </c>
      <c r="BJ24">
        <v>-1</v>
      </c>
      <c r="BK24">
        <v>-1</v>
      </c>
      <c r="BL24">
        <v>-1</v>
      </c>
      <c r="BM24">
        <v>43424</v>
      </c>
      <c r="BN24">
        <v>-1</v>
      </c>
      <c r="BO24">
        <v>43426</v>
      </c>
      <c r="BP24">
        <v>-1</v>
      </c>
      <c r="BQ24">
        <v>-1</v>
      </c>
      <c r="BR24">
        <v>-1</v>
      </c>
      <c r="BS24">
        <v>43426</v>
      </c>
      <c r="BT24">
        <v>-1</v>
      </c>
      <c r="BU24">
        <v>-1</v>
      </c>
      <c r="BV24">
        <v>-1</v>
      </c>
      <c r="BW24">
        <v>41915</v>
      </c>
      <c r="BX24">
        <v>-1</v>
      </c>
      <c r="BY24">
        <v>-1</v>
      </c>
      <c r="BZ24">
        <v>-1</v>
      </c>
      <c r="CA24">
        <v>41911</v>
      </c>
      <c r="CB24">
        <v>-1</v>
      </c>
      <c r="CC24">
        <v>41912</v>
      </c>
      <c r="CD24">
        <v>-1</v>
      </c>
      <c r="CE24">
        <v>43332</v>
      </c>
      <c r="CF24">
        <v>-1</v>
      </c>
      <c r="CG24">
        <v>41893</v>
      </c>
      <c r="CH24">
        <v>-1</v>
      </c>
      <c r="CI24">
        <v>-1</v>
      </c>
      <c r="CJ24">
        <v>-1</v>
      </c>
      <c r="CK24">
        <v>41844</v>
      </c>
      <c r="CL24">
        <v>-1</v>
      </c>
      <c r="CM24">
        <v>-1</v>
      </c>
      <c r="CN24">
        <v>-1</v>
      </c>
    </row>
    <row r="25" spans="1:92" x14ac:dyDescent="0.25">
      <c r="A25" s="1">
        <v>37256</v>
      </c>
      <c r="B25">
        <v>822.5</v>
      </c>
      <c r="C25">
        <v>41831</v>
      </c>
      <c r="D25">
        <v>-1</v>
      </c>
      <c r="E25">
        <v>44895</v>
      </c>
      <c r="F25">
        <v>-1</v>
      </c>
      <c r="G25">
        <v>40360</v>
      </c>
      <c r="H25">
        <v>-1</v>
      </c>
      <c r="I25">
        <v>44834</v>
      </c>
      <c r="J25">
        <v>-1</v>
      </c>
      <c r="K25">
        <v>41819</v>
      </c>
      <c r="L25">
        <v>-1</v>
      </c>
      <c r="M25">
        <v>40469</v>
      </c>
      <c r="N25">
        <v>-1</v>
      </c>
      <c r="O25">
        <v>40289</v>
      </c>
      <c r="P25">
        <v>-1</v>
      </c>
      <c r="Q25">
        <v>44377</v>
      </c>
      <c r="R25">
        <v>162.5</v>
      </c>
      <c r="S25">
        <v>43337</v>
      </c>
      <c r="T25">
        <v>-1</v>
      </c>
      <c r="U25">
        <v>42062</v>
      </c>
      <c r="V25">
        <v>-1</v>
      </c>
      <c r="W25">
        <v>42283</v>
      </c>
      <c r="X25">
        <v>442.5</v>
      </c>
      <c r="Y25">
        <v>44468</v>
      </c>
      <c r="Z25">
        <v>162.5</v>
      </c>
      <c r="AA25">
        <v>40481</v>
      </c>
      <c r="AB25">
        <v>-1</v>
      </c>
      <c r="AC25">
        <v>42676</v>
      </c>
      <c r="AD25">
        <v>-1</v>
      </c>
      <c r="AE25">
        <v>41149</v>
      </c>
      <c r="AF25">
        <v>-1</v>
      </c>
      <c r="AG25">
        <v>42004</v>
      </c>
      <c r="AH25">
        <v>-1</v>
      </c>
      <c r="AI25">
        <v>-1</v>
      </c>
      <c r="AJ25">
        <v>-1</v>
      </c>
      <c r="AK25">
        <v>-1</v>
      </c>
      <c r="AL25">
        <v>-1</v>
      </c>
      <c r="AM25">
        <v>-1</v>
      </c>
      <c r="AN25">
        <v>-1</v>
      </c>
      <c r="AO25">
        <v>43424</v>
      </c>
      <c r="AP25">
        <v>-1</v>
      </c>
      <c r="AQ25">
        <v>44625</v>
      </c>
      <c r="AR25">
        <v>-1</v>
      </c>
      <c r="AS25">
        <v>44626</v>
      </c>
      <c r="AT25">
        <v>-1</v>
      </c>
      <c r="AU25">
        <v>-1</v>
      </c>
      <c r="AV25">
        <v>-1</v>
      </c>
      <c r="AW25">
        <v>41863</v>
      </c>
      <c r="AX25">
        <v>-1</v>
      </c>
      <c r="AY25">
        <v>43402</v>
      </c>
      <c r="AZ25">
        <v>-1</v>
      </c>
      <c r="BA25">
        <v>-1</v>
      </c>
      <c r="BB25">
        <v>-1</v>
      </c>
      <c r="BC25">
        <v>41722</v>
      </c>
      <c r="BD25">
        <v>-1</v>
      </c>
      <c r="BE25">
        <v>-1</v>
      </c>
      <c r="BF25">
        <v>-1</v>
      </c>
      <c r="BG25">
        <v>-1</v>
      </c>
      <c r="BH25">
        <v>-1</v>
      </c>
      <c r="BI25">
        <v>43424</v>
      </c>
      <c r="BJ25">
        <v>-1</v>
      </c>
      <c r="BK25">
        <v>-1</v>
      </c>
      <c r="BL25">
        <v>-1</v>
      </c>
      <c r="BM25">
        <v>43424</v>
      </c>
      <c r="BN25">
        <v>-1</v>
      </c>
      <c r="BO25">
        <v>43426</v>
      </c>
      <c r="BP25">
        <v>-1</v>
      </c>
      <c r="BQ25">
        <v>-1</v>
      </c>
      <c r="BR25">
        <v>-1</v>
      </c>
      <c r="BS25">
        <v>43426</v>
      </c>
      <c r="BT25">
        <v>-1</v>
      </c>
      <c r="BU25">
        <v>-1</v>
      </c>
      <c r="BV25">
        <v>-1</v>
      </c>
      <c r="BW25">
        <v>41915</v>
      </c>
      <c r="BX25">
        <v>-1</v>
      </c>
      <c r="BY25">
        <v>-1</v>
      </c>
      <c r="BZ25">
        <v>-1</v>
      </c>
      <c r="CA25">
        <v>41911</v>
      </c>
      <c r="CB25">
        <v>-1</v>
      </c>
      <c r="CC25">
        <v>41912</v>
      </c>
      <c r="CD25">
        <v>-1</v>
      </c>
      <c r="CE25">
        <v>43332</v>
      </c>
      <c r="CF25">
        <v>-1</v>
      </c>
      <c r="CG25">
        <v>41893</v>
      </c>
      <c r="CH25">
        <v>-1</v>
      </c>
      <c r="CI25">
        <v>-1</v>
      </c>
      <c r="CJ25">
        <v>-1</v>
      </c>
      <c r="CK25">
        <v>41844</v>
      </c>
      <c r="CL25">
        <v>-1</v>
      </c>
      <c r="CM25">
        <v>-1</v>
      </c>
      <c r="CN25">
        <v>-1</v>
      </c>
    </row>
    <row r="26" spans="1:92" x14ac:dyDescent="0.25">
      <c r="A26" s="1">
        <v>37287</v>
      </c>
      <c r="B26">
        <v>777.5</v>
      </c>
      <c r="C26">
        <v>41831</v>
      </c>
      <c r="D26">
        <v>-1</v>
      </c>
      <c r="E26">
        <v>44895</v>
      </c>
      <c r="F26">
        <v>-1</v>
      </c>
      <c r="G26">
        <v>40360</v>
      </c>
      <c r="H26">
        <v>-1</v>
      </c>
      <c r="I26">
        <v>44834</v>
      </c>
      <c r="J26">
        <v>-1</v>
      </c>
      <c r="K26">
        <v>41819</v>
      </c>
      <c r="L26">
        <v>280</v>
      </c>
      <c r="M26">
        <v>40469</v>
      </c>
      <c r="N26">
        <v>-1</v>
      </c>
      <c r="O26">
        <v>40289</v>
      </c>
      <c r="P26">
        <v>137.5</v>
      </c>
      <c r="Q26">
        <v>44377</v>
      </c>
      <c r="R26">
        <v>157.5</v>
      </c>
      <c r="S26">
        <v>43337</v>
      </c>
      <c r="T26">
        <v>-1</v>
      </c>
      <c r="U26">
        <v>42062</v>
      </c>
      <c r="V26">
        <v>-1</v>
      </c>
      <c r="W26">
        <v>42283</v>
      </c>
      <c r="X26">
        <v>422.5</v>
      </c>
      <c r="Y26">
        <v>44468</v>
      </c>
      <c r="Z26">
        <v>162.5</v>
      </c>
      <c r="AA26">
        <v>40481</v>
      </c>
      <c r="AB26">
        <v>-1</v>
      </c>
      <c r="AC26">
        <v>42676</v>
      </c>
      <c r="AD26">
        <v>-1</v>
      </c>
      <c r="AE26">
        <v>41149</v>
      </c>
      <c r="AF26">
        <v>-1</v>
      </c>
      <c r="AG26">
        <v>42004</v>
      </c>
      <c r="AH26">
        <v>-1</v>
      </c>
      <c r="AI26">
        <v>-1</v>
      </c>
      <c r="AJ26">
        <v>-1</v>
      </c>
      <c r="AK26">
        <v>-1</v>
      </c>
      <c r="AL26">
        <v>-1</v>
      </c>
      <c r="AM26">
        <v>-1</v>
      </c>
      <c r="AN26">
        <v>-1</v>
      </c>
      <c r="AO26">
        <v>43424</v>
      </c>
      <c r="AP26">
        <v>-1</v>
      </c>
      <c r="AQ26">
        <v>44625</v>
      </c>
      <c r="AR26">
        <v>-1</v>
      </c>
      <c r="AS26">
        <v>44626</v>
      </c>
      <c r="AT26">
        <v>-1</v>
      </c>
      <c r="AU26">
        <v>-1</v>
      </c>
      <c r="AV26">
        <v>-1</v>
      </c>
      <c r="AW26">
        <v>41863</v>
      </c>
      <c r="AX26">
        <v>-1</v>
      </c>
      <c r="AY26">
        <v>43402</v>
      </c>
      <c r="AZ26">
        <v>-1</v>
      </c>
      <c r="BA26">
        <v>-1</v>
      </c>
      <c r="BB26">
        <v>-1</v>
      </c>
      <c r="BC26">
        <v>41722</v>
      </c>
      <c r="BD26">
        <v>-1</v>
      </c>
      <c r="BE26">
        <v>-1</v>
      </c>
      <c r="BF26">
        <v>-1</v>
      </c>
      <c r="BG26">
        <v>-1</v>
      </c>
      <c r="BH26">
        <v>-1</v>
      </c>
      <c r="BI26">
        <v>43424</v>
      </c>
      <c r="BJ26">
        <v>-1</v>
      </c>
      <c r="BK26">
        <v>-1</v>
      </c>
      <c r="BL26">
        <v>-1</v>
      </c>
      <c r="BM26">
        <v>43424</v>
      </c>
      <c r="BN26">
        <v>-1</v>
      </c>
      <c r="BO26">
        <v>43426</v>
      </c>
      <c r="BP26">
        <v>-1</v>
      </c>
      <c r="BQ26">
        <v>-1</v>
      </c>
      <c r="BR26">
        <v>-1</v>
      </c>
      <c r="BS26">
        <v>43426</v>
      </c>
      <c r="BT26">
        <v>-1</v>
      </c>
      <c r="BU26">
        <v>-1</v>
      </c>
      <c r="BV26">
        <v>-1</v>
      </c>
      <c r="BW26">
        <v>41915</v>
      </c>
      <c r="BX26">
        <v>-1</v>
      </c>
      <c r="BY26">
        <v>-1</v>
      </c>
      <c r="BZ26">
        <v>-1</v>
      </c>
      <c r="CA26">
        <v>41911</v>
      </c>
      <c r="CB26">
        <v>-1</v>
      </c>
      <c r="CC26">
        <v>41912</v>
      </c>
      <c r="CD26">
        <v>-1</v>
      </c>
      <c r="CE26">
        <v>43332</v>
      </c>
      <c r="CF26">
        <v>-1</v>
      </c>
      <c r="CG26">
        <v>41893</v>
      </c>
      <c r="CH26">
        <v>-1</v>
      </c>
      <c r="CI26">
        <v>-1</v>
      </c>
      <c r="CJ26">
        <v>-1</v>
      </c>
      <c r="CK26">
        <v>41844</v>
      </c>
      <c r="CL26">
        <v>-1</v>
      </c>
      <c r="CM26">
        <v>-1</v>
      </c>
      <c r="CN26">
        <v>-1</v>
      </c>
    </row>
    <row r="27" spans="1:92" x14ac:dyDescent="0.25">
      <c r="A27" s="1">
        <v>37315</v>
      </c>
      <c r="B27">
        <v>697.5</v>
      </c>
      <c r="C27">
        <v>41831</v>
      </c>
      <c r="D27">
        <v>-1</v>
      </c>
      <c r="E27">
        <v>44895</v>
      </c>
      <c r="F27">
        <v>-1</v>
      </c>
      <c r="G27">
        <v>40360</v>
      </c>
      <c r="H27">
        <v>-1</v>
      </c>
      <c r="I27">
        <v>44834</v>
      </c>
      <c r="J27">
        <v>-1</v>
      </c>
      <c r="K27">
        <v>41819</v>
      </c>
      <c r="L27">
        <v>277.5</v>
      </c>
      <c r="M27">
        <v>40469</v>
      </c>
      <c r="N27">
        <v>51.25</v>
      </c>
      <c r="O27">
        <v>40289</v>
      </c>
      <c r="P27">
        <v>137.5</v>
      </c>
      <c r="Q27">
        <v>44377</v>
      </c>
      <c r="R27">
        <v>156</v>
      </c>
      <c r="S27">
        <v>43337</v>
      </c>
      <c r="T27">
        <v>-1</v>
      </c>
      <c r="U27">
        <v>42062</v>
      </c>
      <c r="V27">
        <v>36.5</v>
      </c>
      <c r="W27">
        <v>42283</v>
      </c>
      <c r="X27">
        <v>350</v>
      </c>
      <c r="Y27">
        <v>44468</v>
      </c>
      <c r="Z27">
        <v>172.5</v>
      </c>
      <c r="AA27">
        <v>40481</v>
      </c>
      <c r="AB27">
        <v>-1</v>
      </c>
      <c r="AC27">
        <v>42676</v>
      </c>
      <c r="AD27">
        <v>-1</v>
      </c>
      <c r="AE27">
        <v>41149</v>
      </c>
      <c r="AF27">
        <v>-1</v>
      </c>
      <c r="AG27">
        <v>42004</v>
      </c>
      <c r="AH27">
        <v>-1</v>
      </c>
      <c r="AI27">
        <v>-1</v>
      </c>
      <c r="AJ27">
        <v>-1</v>
      </c>
      <c r="AK27">
        <v>-1</v>
      </c>
      <c r="AL27">
        <v>-1</v>
      </c>
      <c r="AM27">
        <v>-1</v>
      </c>
      <c r="AN27">
        <v>-1</v>
      </c>
      <c r="AO27">
        <v>43424</v>
      </c>
      <c r="AP27">
        <v>-1</v>
      </c>
      <c r="AQ27">
        <v>44625</v>
      </c>
      <c r="AR27">
        <v>-1</v>
      </c>
      <c r="AS27">
        <v>44626</v>
      </c>
      <c r="AT27">
        <v>-1</v>
      </c>
      <c r="AU27">
        <v>-1</v>
      </c>
      <c r="AV27">
        <v>-1</v>
      </c>
      <c r="AW27">
        <v>41863</v>
      </c>
      <c r="AX27">
        <v>-1</v>
      </c>
      <c r="AY27">
        <v>43402</v>
      </c>
      <c r="AZ27">
        <v>-1</v>
      </c>
      <c r="BA27">
        <v>-1</v>
      </c>
      <c r="BB27">
        <v>-1</v>
      </c>
      <c r="BC27">
        <v>41722</v>
      </c>
      <c r="BD27">
        <v>-1</v>
      </c>
      <c r="BE27">
        <v>-1</v>
      </c>
      <c r="BF27">
        <v>-1</v>
      </c>
      <c r="BG27">
        <v>-1</v>
      </c>
      <c r="BH27">
        <v>-1</v>
      </c>
      <c r="BI27">
        <v>43424</v>
      </c>
      <c r="BJ27">
        <v>-1</v>
      </c>
      <c r="BK27">
        <v>-1</v>
      </c>
      <c r="BL27">
        <v>-1</v>
      </c>
      <c r="BM27">
        <v>43424</v>
      </c>
      <c r="BN27">
        <v>-1</v>
      </c>
      <c r="BO27">
        <v>43426</v>
      </c>
      <c r="BP27">
        <v>-1</v>
      </c>
      <c r="BQ27">
        <v>-1</v>
      </c>
      <c r="BR27">
        <v>-1</v>
      </c>
      <c r="BS27">
        <v>43426</v>
      </c>
      <c r="BT27">
        <v>-1</v>
      </c>
      <c r="BU27">
        <v>-1</v>
      </c>
      <c r="BV27">
        <v>-1</v>
      </c>
      <c r="BW27">
        <v>41915</v>
      </c>
      <c r="BX27">
        <v>-1</v>
      </c>
      <c r="BY27">
        <v>-1</v>
      </c>
      <c r="BZ27">
        <v>-1</v>
      </c>
      <c r="CA27">
        <v>41911</v>
      </c>
      <c r="CB27">
        <v>-1</v>
      </c>
      <c r="CC27">
        <v>41912</v>
      </c>
      <c r="CD27">
        <v>-1</v>
      </c>
      <c r="CE27">
        <v>43332</v>
      </c>
      <c r="CF27">
        <v>-1</v>
      </c>
      <c r="CG27">
        <v>41893</v>
      </c>
      <c r="CH27">
        <v>-1</v>
      </c>
      <c r="CI27">
        <v>-1</v>
      </c>
      <c r="CJ27">
        <v>-1</v>
      </c>
      <c r="CK27">
        <v>41844</v>
      </c>
      <c r="CL27">
        <v>-1</v>
      </c>
      <c r="CM27">
        <v>-1</v>
      </c>
      <c r="CN27">
        <v>-1</v>
      </c>
    </row>
    <row r="28" spans="1:92" x14ac:dyDescent="0.25">
      <c r="A28" s="1">
        <v>37344</v>
      </c>
      <c r="B28">
        <v>647.5</v>
      </c>
      <c r="C28">
        <v>41831</v>
      </c>
      <c r="D28">
        <v>-1</v>
      </c>
      <c r="E28">
        <v>44895</v>
      </c>
      <c r="F28">
        <v>-1</v>
      </c>
      <c r="G28">
        <v>40360</v>
      </c>
      <c r="H28">
        <v>-1</v>
      </c>
      <c r="I28">
        <v>44834</v>
      </c>
      <c r="J28">
        <v>-1</v>
      </c>
      <c r="K28">
        <v>41819</v>
      </c>
      <c r="L28">
        <v>132.5</v>
      </c>
      <c r="M28">
        <v>40469</v>
      </c>
      <c r="N28">
        <v>47.5</v>
      </c>
      <c r="O28">
        <v>40289</v>
      </c>
      <c r="P28">
        <v>117.5</v>
      </c>
      <c r="Q28">
        <v>44377</v>
      </c>
      <c r="R28">
        <v>137.5</v>
      </c>
      <c r="S28">
        <v>43337</v>
      </c>
      <c r="T28">
        <v>-1</v>
      </c>
      <c r="U28">
        <v>42062</v>
      </c>
      <c r="V28">
        <v>36</v>
      </c>
      <c r="W28">
        <v>42283</v>
      </c>
      <c r="X28">
        <v>317.5</v>
      </c>
      <c r="Y28">
        <v>44468</v>
      </c>
      <c r="Z28">
        <v>161.25</v>
      </c>
      <c r="AA28">
        <v>40481</v>
      </c>
      <c r="AB28">
        <v>-1</v>
      </c>
      <c r="AC28">
        <v>42676</v>
      </c>
      <c r="AD28">
        <v>527.5</v>
      </c>
      <c r="AE28">
        <v>41149</v>
      </c>
      <c r="AF28">
        <v>-1</v>
      </c>
      <c r="AG28">
        <v>42004</v>
      </c>
      <c r="AH28">
        <v>-1</v>
      </c>
      <c r="AI28">
        <v>-1</v>
      </c>
      <c r="AJ28">
        <v>-1</v>
      </c>
      <c r="AK28">
        <v>-1</v>
      </c>
      <c r="AL28">
        <v>-1</v>
      </c>
      <c r="AM28">
        <v>-1</v>
      </c>
      <c r="AN28">
        <v>-1</v>
      </c>
      <c r="AO28">
        <v>43424</v>
      </c>
      <c r="AP28">
        <v>-1</v>
      </c>
      <c r="AQ28">
        <v>44625</v>
      </c>
      <c r="AR28">
        <v>-1</v>
      </c>
      <c r="AS28">
        <v>44626</v>
      </c>
      <c r="AT28">
        <v>-1</v>
      </c>
      <c r="AU28">
        <v>-1</v>
      </c>
      <c r="AV28">
        <v>-1</v>
      </c>
      <c r="AW28">
        <v>41863</v>
      </c>
      <c r="AX28">
        <v>-1</v>
      </c>
      <c r="AY28">
        <v>43402</v>
      </c>
      <c r="AZ28">
        <v>-1</v>
      </c>
      <c r="BA28">
        <v>-1</v>
      </c>
      <c r="BB28">
        <v>-1</v>
      </c>
      <c r="BC28">
        <v>41722</v>
      </c>
      <c r="BD28">
        <v>-1</v>
      </c>
      <c r="BE28">
        <v>-1</v>
      </c>
      <c r="BF28">
        <v>-1</v>
      </c>
      <c r="BG28">
        <v>-1</v>
      </c>
      <c r="BH28">
        <v>-1</v>
      </c>
      <c r="BI28">
        <v>43424</v>
      </c>
      <c r="BJ28">
        <v>-1</v>
      </c>
      <c r="BK28">
        <v>-1</v>
      </c>
      <c r="BL28">
        <v>-1</v>
      </c>
      <c r="BM28">
        <v>43424</v>
      </c>
      <c r="BN28">
        <v>-1</v>
      </c>
      <c r="BO28">
        <v>43426</v>
      </c>
      <c r="BP28">
        <v>-1</v>
      </c>
      <c r="BQ28">
        <v>-1</v>
      </c>
      <c r="BR28">
        <v>-1</v>
      </c>
      <c r="BS28">
        <v>43426</v>
      </c>
      <c r="BT28">
        <v>-1</v>
      </c>
      <c r="BU28">
        <v>-1</v>
      </c>
      <c r="BV28">
        <v>-1</v>
      </c>
      <c r="BW28">
        <v>41915</v>
      </c>
      <c r="BX28">
        <v>-1</v>
      </c>
      <c r="BY28">
        <v>-1</v>
      </c>
      <c r="BZ28">
        <v>-1</v>
      </c>
      <c r="CA28">
        <v>41911</v>
      </c>
      <c r="CB28">
        <v>-1</v>
      </c>
      <c r="CC28">
        <v>41912</v>
      </c>
      <c r="CD28">
        <v>-1</v>
      </c>
      <c r="CE28">
        <v>43332</v>
      </c>
      <c r="CF28">
        <v>-1</v>
      </c>
      <c r="CG28">
        <v>41893</v>
      </c>
      <c r="CH28">
        <v>-1</v>
      </c>
      <c r="CI28">
        <v>-1</v>
      </c>
      <c r="CJ28">
        <v>-1</v>
      </c>
      <c r="CK28">
        <v>41844</v>
      </c>
      <c r="CL28">
        <v>-1</v>
      </c>
      <c r="CM28">
        <v>-1</v>
      </c>
      <c r="CN28">
        <v>-1</v>
      </c>
    </row>
    <row r="29" spans="1:92" x14ac:dyDescent="0.25">
      <c r="A29" s="1">
        <v>37376</v>
      </c>
      <c r="B29">
        <v>772.5</v>
      </c>
      <c r="C29">
        <v>41831</v>
      </c>
      <c r="D29">
        <v>-1</v>
      </c>
      <c r="E29">
        <v>44895</v>
      </c>
      <c r="F29">
        <v>-1</v>
      </c>
      <c r="G29">
        <v>40360</v>
      </c>
      <c r="H29">
        <v>-1</v>
      </c>
      <c r="I29">
        <v>44834</v>
      </c>
      <c r="J29">
        <v>-1</v>
      </c>
      <c r="K29">
        <v>41819</v>
      </c>
      <c r="L29">
        <v>120</v>
      </c>
      <c r="M29">
        <v>40469</v>
      </c>
      <c r="N29">
        <v>37.5</v>
      </c>
      <c r="O29">
        <v>40289</v>
      </c>
      <c r="P29">
        <v>111.25</v>
      </c>
      <c r="Q29">
        <v>44377</v>
      </c>
      <c r="R29">
        <v>137.25</v>
      </c>
      <c r="S29">
        <v>43337</v>
      </c>
      <c r="T29">
        <v>-1</v>
      </c>
      <c r="U29">
        <v>42062</v>
      </c>
      <c r="V29">
        <v>37</v>
      </c>
      <c r="W29">
        <v>42283</v>
      </c>
      <c r="X29">
        <v>300</v>
      </c>
      <c r="Y29">
        <v>44468</v>
      </c>
      <c r="Z29">
        <v>145</v>
      </c>
      <c r="AA29">
        <v>40481</v>
      </c>
      <c r="AB29">
        <v>-1</v>
      </c>
      <c r="AC29">
        <v>42676</v>
      </c>
      <c r="AD29">
        <v>490</v>
      </c>
      <c r="AE29">
        <v>41149</v>
      </c>
      <c r="AF29">
        <v>-1</v>
      </c>
      <c r="AG29">
        <v>42004</v>
      </c>
      <c r="AH29">
        <v>-1</v>
      </c>
      <c r="AI29">
        <v>-1</v>
      </c>
      <c r="AJ29">
        <v>-1</v>
      </c>
      <c r="AK29">
        <v>-1</v>
      </c>
      <c r="AL29">
        <v>-1</v>
      </c>
      <c r="AM29">
        <v>-1</v>
      </c>
      <c r="AN29">
        <v>-1</v>
      </c>
      <c r="AO29">
        <v>43424</v>
      </c>
      <c r="AP29">
        <v>-1</v>
      </c>
      <c r="AQ29">
        <v>44625</v>
      </c>
      <c r="AR29">
        <v>-1</v>
      </c>
      <c r="AS29">
        <v>44626</v>
      </c>
      <c r="AT29">
        <v>-1</v>
      </c>
      <c r="AU29">
        <v>-1</v>
      </c>
      <c r="AV29">
        <v>-1</v>
      </c>
      <c r="AW29">
        <v>41863</v>
      </c>
      <c r="AX29">
        <v>-1</v>
      </c>
      <c r="AY29">
        <v>43402</v>
      </c>
      <c r="AZ29">
        <v>-1</v>
      </c>
      <c r="BA29">
        <v>-1</v>
      </c>
      <c r="BB29">
        <v>-1</v>
      </c>
      <c r="BC29">
        <v>41722</v>
      </c>
      <c r="BD29">
        <v>-1</v>
      </c>
      <c r="BE29">
        <v>-1</v>
      </c>
      <c r="BF29">
        <v>-1</v>
      </c>
      <c r="BG29">
        <v>-1</v>
      </c>
      <c r="BH29">
        <v>-1</v>
      </c>
      <c r="BI29">
        <v>43424</v>
      </c>
      <c r="BJ29">
        <v>-1</v>
      </c>
      <c r="BK29">
        <v>-1</v>
      </c>
      <c r="BL29">
        <v>-1</v>
      </c>
      <c r="BM29">
        <v>43424</v>
      </c>
      <c r="BN29">
        <v>-1</v>
      </c>
      <c r="BO29">
        <v>43426</v>
      </c>
      <c r="BP29">
        <v>-1</v>
      </c>
      <c r="BQ29">
        <v>-1</v>
      </c>
      <c r="BR29">
        <v>-1</v>
      </c>
      <c r="BS29">
        <v>43426</v>
      </c>
      <c r="BT29">
        <v>-1</v>
      </c>
      <c r="BU29">
        <v>-1</v>
      </c>
      <c r="BV29">
        <v>-1</v>
      </c>
      <c r="BW29">
        <v>41915</v>
      </c>
      <c r="BX29">
        <v>-1</v>
      </c>
      <c r="BY29">
        <v>-1</v>
      </c>
      <c r="BZ29">
        <v>-1</v>
      </c>
      <c r="CA29">
        <v>41911</v>
      </c>
      <c r="CB29">
        <v>-1</v>
      </c>
      <c r="CC29">
        <v>41912</v>
      </c>
      <c r="CD29">
        <v>-1</v>
      </c>
      <c r="CE29">
        <v>43332</v>
      </c>
      <c r="CF29">
        <v>-1</v>
      </c>
      <c r="CG29">
        <v>41893</v>
      </c>
      <c r="CH29">
        <v>-1</v>
      </c>
      <c r="CI29">
        <v>-1</v>
      </c>
      <c r="CJ29">
        <v>-1</v>
      </c>
      <c r="CK29">
        <v>41844</v>
      </c>
      <c r="CL29">
        <v>-1</v>
      </c>
      <c r="CM29">
        <v>-1</v>
      </c>
      <c r="CN29">
        <v>-1</v>
      </c>
    </row>
    <row r="30" spans="1:92" x14ac:dyDescent="0.25">
      <c r="A30" s="1">
        <v>37407</v>
      </c>
      <c r="B30">
        <v>1052.5</v>
      </c>
      <c r="C30">
        <v>41831</v>
      </c>
      <c r="D30">
        <v>-1</v>
      </c>
      <c r="E30">
        <v>44895</v>
      </c>
      <c r="F30">
        <v>-1</v>
      </c>
      <c r="G30">
        <v>40360</v>
      </c>
      <c r="H30">
        <v>-1</v>
      </c>
      <c r="I30">
        <v>44834</v>
      </c>
      <c r="J30">
        <v>-1</v>
      </c>
      <c r="K30">
        <v>41819</v>
      </c>
      <c r="L30">
        <v>120</v>
      </c>
      <c r="M30">
        <v>40469</v>
      </c>
      <c r="N30">
        <v>50</v>
      </c>
      <c r="O30">
        <v>40289</v>
      </c>
      <c r="P30">
        <v>117.5</v>
      </c>
      <c r="Q30">
        <v>44377</v>
      </c>
      <c r="R30">
        <v>148.75</v>
      </c>
      <c r="S30">
        <v>43337</v>
      </c>
      <c r="T30">
        <v>-1</v>
      </c>
      <c r="U30">
        <v>42062</v>
      </c>
      <c r="V30">
        <v>42.75</v>
      </c>
      <c r="W30">
        <v>42283</v>
      </c>
      <c r="X30">
        <v>320</v>
      </c>
      <c r="Y30">
        <v>44468</v>
      </c>
      <c r="Z30">
        <v>135</v>
      </c>
      <c r="AA30">
        <v>40481</v>
      </c>
      <c r="AB30">
        <v>-1</v>
      </c>
      <c r="AC30">
        <v>42676</v>
      </c>
      <c r="AD30">
        <v>607.5</v>
      </c>
      <c r="AE30">
        <v>41149</v>
      </c>
      <c r="AF30">
        <v>-1</v>
      </c>
      <c r="AG30">
        <v>42004</v>
      </c>
      <c r="AH30">
        <v>-1</v>
      </c>
      <c r="AI30">
        <v>-1</v>
      </c>
      <c r="AJ30">
        <v>-1</v>
      </c>
      <c r="AK30">
        <v>-1</v>
      </c>
      <c r="AL30">
        <v>-1</v>
      </c>
      <c r="AM30">
        <v>-1</v>
      </c>
      <c r="AN30">
        <v>-1</v>
      </c>
      <c r="AO30">
        <v>43424</v>
      </c>
      <c r="AP30">
        <v>-1</v>
      </c>
      <c r="AQ30">
        <v>44625</v>
      </c>
      <c r="AR30">
        <v>-1</v>
      </c>
      <c r="AS30">
        <v>44626</v>
      </c>
      <c r="AT30">
        <v>-1</v>
      </c>
      <c r="AU30">
        <v>-1</v>
      </c>
      <c r="AV30">
        <v>-1</v>
      </c>
      <c r="AW30">
        <v>41863</v>
      </c>
      <c r="AX30">
        <v>-1</v>
      </c>
      <c r="AY30">
        <v>43402</v>
      </c>
      <c r="AZ30">
        <v>-1</v>
      </c>
      <c r="BA30">
        <v>-1</v>
      </c>
      <c r="BB30">
        <v>-1</v>
      </c>
      <c r="BC30">
        <v>41722</v>
      </c>
      <c r="BD30">
        <v>-1</v>
      </c>
      <c r="BE30">
        <v>-1</v>
      </c>
      <c r="BF30">
        <v>-1</v>
      </c>
      <c r="BG30">
        <v>-1</v>
      </c>
      <c r="BH30">
        <v>-1</v>
      </c>
      <c r="BI30">
        <v>43424</v>
      </c>
      <c r="BJ30">
        <v>-1</v>
      </c>
      <c r="BK30">
        <v>-1</v>
      </c>
      <c r="BL30">
        <v>-1</v>
      </c>
      <c r="BM30">
        <v>43424</v>
      </c>
      <c r="BN30">
        <v>-1</v>
      </c>
      <c r="BO30">
        <v>43426</v>
      </c>
      <c r="BP30">
        <v>-1</v>
      </c>
      <c r="BQ30">
        <v>-1</v>
      </c>
      <c r="BR30">
        <v>-1</v>
      </c>
      <c r="BS30">
        <v>43426</v>
      </c>
      <c r="BT30">
        <v>-1</v>
      </c>
      <c r="BU30">
        <v>-1</v>
      </c>
      <c r="BV30">
        <v>-1</v>
      </c>
      <c r="BW30">
        <v>41915</v>
      </c>
      <c r="BX30">
        <v>-1</v>
      </c>
      <c r="BY30">
        <v>-1</v>
      </c>
      <c r="BZ30">
        <v>-1</v>
      </c>
      <c r="CA30">
        <v>41911</v>
      </c>
      <c r="CB30">
        <v>-1</v>
      </c>
      <c r="CC30">
        <v>41912</v>
      </c>
      <c r="CD30">
        <v>-1</v>
      </c>
      <c r="CE30">
        <v>43332</v>
      </c>
      <c r="CF30">
        <v>-1</v>
      </c>
      <c r="CG30">
        <v>41893</v>
      </c>
      <c r="CH30">
        <v>-1</v>
      </c>
      <c r="CI30">
        <v>-1</v>
      </c>
      <c r="CJ30">
        <v>-1</v>
      </c>
      <c r="CK30">
        <v>41844</v>
      </c>
      <c r="CL30">
        <v>-1</v>
      </c>
      <c r="CM30">
        <v>-1</v>
      </c>
      <c r="CN30">
        <v>-1</v>
      </c>
    </row>
    <row r="31" spans="1:92" x14ac:dyDescent="0.25">
      <c r="A31" s="1">
        <v>37435</v>
      </c>
      <c r="B31">
        <v>2375</v>
      </c>
      <c r="C31">
        <v>41831</v>
      </c>
      <c r="D31">
        <v>-1</v>
      </c>
      <c r="E31">
        <v>44895</v>
      </c>
      <c r="F31">
        <v>-1</v>
      </c>
      <c r="G31">
        <v>40360</v>
      </c>
      <c r="H31">
        <v>-1</v>
      </c>
      <c r="I31">
        <v>44834</v>
      </c>
      <c r="J31">
        <v>-1</v>
      </c>
      <c r="K31">
        <v>41819</v>
      </c>
      <c r="L31">
        <v>132.5</v>
      </c>
      <c r="M31">
        <v>40469</v>
      </c>
      <c r="N31">
        <v>49</v>
      </c>
      <c r="O31">
        <v>40289</v>
      </c>
      <c r="P31">
        <v>121.25</v>
      </c>
      <c r="Q31">
        <v>44377</v>
      </c>
      <c r="R31">
        <v>235</v>
      </c>
      <c r="S31">
        <v>43337</v>
      </c>
      <c r="T31">
        <v>-1</v>
      </c>
      <c r="U31">
        <v>42062</v>
      </c>
      <c r="V31">
        <v>55.25</v>
      </c>
      <c r="W31">
        <v>42283</v>
      </c>
      <c r="X31">
        <v>432.5</v>
      </c>
      <c r="Y31">
        <v>44468</v>
      </c>
      <c r="Z31">
        <v>162.5</v>
      </c>
      <c r="AA31">
        <v>40481</v>
      </c>
      <c r="AB31">
        <v>-1</v>
      </c>
      <c r="AC31">
        <v>42676</v>
      </c>
      <c r="AD31">
        <v>1067.5</v>
      </c>
      <c r="AE31">
        <v>41149</v>
      </c>
      <c r="AF31">
        <v>-1</v>
      </c>
      <c r="AG31">
        <v>42004</v>
      </c>
      <c r="AH31">
        <v>-1</v>
      </c>
      <c r="AI31">
        <v>-1</v>
      </c>
      <c r="AJ31">
        <v>-1</v>
      </c>
      <c r="AK31">
        <v>-1</v>
      </c>
      <c r="AL31">
        <v>-1</v>
      </c>
      <c r="AM31">
        <v>-1</v>
      </c>
      <c r="AN31">
        <v>-1</v>
      </c>
      <c r="AO31">
        <v>43424</v>
      </c>
      <c r="AP31">
        <v>-1</v>
      </c>
      <c r="AQ31">
        <v>44625</v>
      </c>
      <c r="AR31">
        <v>-1</v>
      </c>
      <c r="AS31">
        <v>44626</v>
      </c>
      <c r="AT31">
        <v>-1</v>
      </c>
      <c r="AU31">
        <v>-1</v>
      </c>
      <c r="AV31">
        <v>-1</v>
      </c>
      <c r="AW31">
        <v>41863</v>
      </c>
      <c r="AX31">
        <v>-1</v>
      </c>
      <c r="AY31">
        <v>43402</v>
      </c>
      <c r="AZ31">
        <v>-1</v>
      </c>
      <c r="BA31">
        <v>-1</v>
      </c>
      <c r="BB31">
        <v>-1</v>
      </c>
      <c r="BC31">
        <v>41722</v>
      </c>
      <c r="BD31">
        <v>-1</v>
      </c>
      <c r="BE31">
        <v>-1</v>
      </c>
      <c r="BF31">
        <v>-1</v>
      </c>
      <c r="BG31">
        <v>-1</v>
      </c>
      <c r="BH31">
        <v>-1</v>
      </c>
      <c r="BI31">
        <v>43424</v>
      </c>
      <c r="BJ31">
        <v>-1</v>
      </c>
      <c r="BK31">
        <v>-1</v>
      </c>
      <c r="BL31">
        <v>-1</v>
      </c>
      <c r="BM31">
        <v>43424</v>
      </c>
      <c r="BN31">
        <v>-1</v>
      </c>
      <c r="BO31">
        <v>43426</v>
      </c>
      <c r="BP31">
        <v>-1</v>
      </c>
      <c r="BQ31">
        <v>-1</v>
      </c>
      <c r="BR31">
        <v>-1</v>
      </c>
      <c r="BS31">
        <v>43426</v>
      </c>
      <c r="BT31">
        <v>-1</v>
      </c>
      <c r="BU31">
        <v>-1</v>
      </c>
      <c r="BV31">
        <v>-1</v>
      </c>
      <c r="BW31">
        <v>41915</v>
      </c>
      <c r="BX31">
        <v>-1</v>
      </c>
      <c r="BY31">
        <v>-1</v>
      </c>
      <c r="BZ31">
        <v>-1</v>
      </c>
      <c r="CA31">
        <v>41911</v>
      </c>
      <c r="CB31">
        <v>-1</v>
      </c>
      <c r="CC31">
        <v>41912</v>
      </c>
      <c r="CD31">
        <v>-1</v>
      </c>
      <c r="CE31">
        <v>43332</v>
      </c>
      <c r="CF31">
        <v>-1</v>
      </c>
      <c r="CG31">
        <v>41893</v>
      </c>
      <c r="CH31">
        <v>-1</v>
      </c>
      <c r="CI31">
        <v>-1</v>
      </c>
      <c r="CJ31">
        <v>-1</v>
      </c>
      <c r="CK31">
        <v>41844</v>
      </c>
      <c r="CL31">
        <v>-1</v>
      </c>
      <c r="CM31">
        <v>-1</v>
      </c>
      <c r="CN31">
        <v>-1</v>
      </c>
    </row>
    <row r="32" spans="1:92" x14ac:dyDescent="0.25">
      <c r="A32" s="1">
        <v>37468</v>
      </c>
      <c r="B32">
        <v>3275</v>
      </c>
      <c r="C32">
        <v>41831</v>
      </c>
      <c r="D32">
        <v>-1</v>
      </c>
      <c r="E32">
        <v>44895</v>
      </c>
      <c r="F32">
        <v>-1</v>
      </c>
      <c r="G32">
        <v>40360</v>
      </c>
      <c r="H32">
        <v>-1</v>
      </c>
      <c r="I32">
        <v>44834</v>
      </c>
      <c r="J32">
        <v>-1</v>
      </c>
      <c r="K32">
        <v>41819</v>
      </c>
      <c r="L32">
        <v>151</v>
      </c>
      <c r="M32">
        <v>40469</v>
      </c>
      <c r="N32">
        <v>52.5</v>
      </c>
      <c r="O32">
        <v>40289</v>
      </c>
      <c r="P32">
        <v>132.5</v>
      </c>
      <c r="Q32">
        <v>44377</v>
      </c>
      <c r="R32">
        <v>300</v>
      </c>
      <c r="S32">
        <v>43337</v>
      </c>
      <c r="T32">
        <v>-1</v>
      </c>
      <c r="U32">
        <v>42062</v>
      </c>
      <c r="V32">
        <v>63</v>
      </c>
      <c r="W32">
        <v>42283</v>
      </c>
      <c r="X32">
        <v>487.5</v>
      </c>
      <c r="Y32">
        <v>44468</v>
      </c>
      <c r="Z32">
        <v>170</v>
      </c>
      <c r="AA32">
        <v>40481</v>
      </c>
      <c r="AB32">
        <v>-1</v>
      </c>
      <c r="AC32">
        <v>42676</v>
      </c>
      <c r="AD32">
        <v>1250</v>
      </c>
      <c r="AE32">
        <v>41149</v>
      </c>
      <c r="AF32">
        <v>-1</v>
      </c>
      <c r="AG32">
        <v>42004</v>
      </c>
      <c r="AH32">
        <v>-1</v>
      </c>
      <c r="AI32">
        <v>-1</v>
      </c>
      <c r="AJ32">
        <v>-1</v>
      </c>
      <c r="AK32">
        <v>-1</v>
      </c>
      <c r="AL32">
        <v>-1</v>
      </c>
      <c r="AM32">
        <v>-1</v>
      </c>
      <c r="AN32">
        <v>-1</v>
      </c>
      <c r="AO32">
        <v>43424</v>
      </c>
      <c r="AP32">
        <v>-1</v>
      </c>
      <c r="AQ32">
        <v>44625</v>
      </c>
      <c r="AR32">
        <v>-1</v>
      </c>
      <c r="AS32">
        <v>44626</v>
      </c>
      <c r="AT32">
        <v>-1</v>
      </c>
      <c r="AU32">
        <v>-1</v>
      </c>
      <c r="AV32">
        <v>-1</v>
      </c>
      <c r="AW32">
        <v>41863</v>
      </c>
      <c r="AX32">
        <v>-1</v>
      </c>
      <c r="AY32">
        <v>43402</v>
      </c>
      <c r="AZ32">
        <v>-1</v>
      </c>
      <c r="BA32">
        <v>-1</v>
      </c>
      <c r="BB32">
        <v>-1</v>
      </c>
      <c r="BC32">
        <v>41722</v>
      </c>
      <c r="BD32">
        <v>-1</v>
      </c>
      <c r="BE32">
        <v>-1</v>
      </c>
      <c r="BF32">
        <v>-1</v>
      </c>
      <c r="BG32">
        <v>-1</v>
      </c>
      <c r="BH32">
        <v>-1</v>
      </c>
      <c r="BI32">
        <v>43424</v>
      </c>
      <c r="BJ32">
        <v>-1</v>
      </c>
      <c r="BK32">
        <v>-1</v>
      </c>
      <c r="BL32">
        <v>-1</v>
      </c>
      <c r="BM32">
        <v>43424</v>
      </c>
      <c r="BN32">
        <v>-1</v>
      </c>
      <c r="BO32">
        <v>43426</v>
      </c>
      <c r="BP32">
        <v>-1</v>
      </c>
      <c r="BQ32">
        <v>-1</v>
      </c>
      <c r="BR32">
        <v>-1</v>
      </c>
      <c r="BS32">
        <v>43426</v>
      </c>
      <c r="BT32">
        <v>-1</v>
      </c>
      <c r="BU32">
        <v>-1</v>
      </c>
      <c r="BV32">
        <v>-1</v>
      </c>
      <c r="BW32">
        <v>41915</v>
      </c>
      <c r="BX32">
        <v>-1</v>
      </c>
      <c r="BY32">
        <v>-1</v>
      </c>
      <c r="BZ32">
        <v>-1</v>
      </c>
      <c r="CA32">
        <v>41911</v>
      </c>
      <c r="CB32">
        <v>-1</v>
      </c>
      <c r="CC32">
        <v>41912</v>
      </c>
      <c r="CD32">
        <v>-1</v>
      </c>
      <c r="CE32">
        <v>43332</v>
      </c>
      <c r="CF32">
        <v>-1</v>
      </c>
      <c r="CG32">
        <v>41893</v>
      </c>
      <c r="CH32">
        <v>-1</v>
      </c>
      <c r="CI32">
        <v>-1</v>
      </c>
      <c r="CJ32">
        <v>-1</v>
      </c>
      <c r="CK32">
        <v>41844</v>
      </c>
      <c r="CL32">
        <v>-1</v>
      </c>
      <c r="CM32">
        <v>-1</v>
      </c>
      <c r="CN32">
        <v>-1</v>
      </c>
    </row>
    <row r="33" spans="1:92" x14ac:dyDescent="0.25">
      <c r="A33" s="1">
        <v>37498</v>
      </c>
      <c r="B33">
        <v>3100</v>
      </c>
      <c r="C33">
        <v>41831</v>
      </c>
      <c r="D33">
        <v>-1</v>
      </c>
      <c r="E33">
        <v>44895</v>
      </c>
      <c r="F33">
        <v>-1</v>
      </c>
      <c r="G33">
        <v>40360</v>
      </c>
      <c r="H33">
        <v>-1</v>
      </c>
      <c r="I33">
        <v>44834</v>
      </c>
      <c r="J33">
        <v>-1</v>
      </c>
      <c r="K33">
        <v>41819</v>
      </c>
      <c r="L33">
        <v>157.5</v>
      </c>
      <c r="M33">
        <v>40469</v>
      </c>
      <c r="N33">
        <v>57.5</v>
      </c>
      <c r="O33">
        <v>40289</v>
      </c>
      <c r="P33">
        <v>130</v>
      </c>
      <c r="Q33">
        <v>44377</v>
      </c>
      <c r="R33">
        <v>281</v>
      </c>
      <c r="S33">
        <v>43337</v>
      </c>
      <c r="T33">
        <v>-1</v>
      </c>
      <c r="U33">
        <v>42062</v>
      </c>
      <c r="V33">
        <v>66.5</v>
      </c>
      <c r="W33">
        <v>42283</v>
      </c>
      <c r="X33">
        <v>481.25</v>
      </c>
      <c r="Y33">
        <v>44468</v>
      </c>
      <c r="Z33">
        <v>186.25</v>
      </c>
      <c r="AA33">
        <v>40481</v>
      </c>
      <c r="AB33">
        <v>-1</v>
      </c>
      <c r="AC33">
        <v>42676</v>
      </c>
      <c r="AD33">
        <v>1137.5</v>
      </c>
      <c r="AE33">
        <v>41149</v>
      </c>
      <c r="AF33">
        <v>-1</v>
      </c>
      <c r="AG33">
        <v>42004</v>
      </c>
      <c r="AH33">
        <v>-1</v>
      </c>
      <c r="AI33">
        <v>-1</v>
      </c>
      <c r="AJ33">
        <v>-1</v>
      </c>
      <c r="AK33">
        <v>-1</v>
      </c>
      <c r="AL33">
        <v>-1</v>
      </c>
      <c r="AM33">
        <v>-1</v>
      </c>
      <c r="AN33">
        <v>-1</v>
      </c>
      <c r="AO33">
        <v>43424</v>
      </c>
      <c r="AP33">
        <v>-1</v>
      </c>
      <c r="AQ33">
        <v>44625</v>
      </c>
      <c r="AR33">
        <v>-1</v>
      </c>
      <c r="AS33">
        <v>44626</v>
      </c>
      <c r="AT33">
        <v>-1</v>
      </c>
      <c r="AU33">
        <v>-1</v>
      </c>
      <c r="AV33">
        <v>-1</v>
      </c>
      <c r="AW33">
        <v>41863</v>
      </c>
      <c r="AX33">
        <v>-1</v>
      </c>
      <c r="AY33">
        <v>43402</v>
      </c>
      <c r="AZ33">
        <v>-1</v>
      </c>
      <c r="BA33">
        <v>-1</v>
      </c>
      <c r="BB33">
        <v>-1</v>
      </c>
      <c r="BC33">
        <v>41722</v>
      </c>
      <c r="BD33">
        <v>-1</v>
      </c>
      <c r="BE33">
        <v>-1</v>
      </c>
      <c r="BF33">
        <v>-1</v>
      </c>
      <c r="BG33">
        <v>-1</v>
      </c>
      <c r="BH33">
        <v>-1</v>
      </c>
      <c r="BI33">
        <v>43424</v>
      </c>
      <c r="BJ33">
        <v>-1</v>
      </c>
      <c r="BK33">
        <v>-1</v>
      </c>
      <c r="BL33">
        <v>-1</v>
      </c>
      <c r="BM33">
        <v>43424</v>
      </c>
      <c r="BN33">
        <v>-1</v>
      </c>
      <c r="BO33">
        <v>43426</v>
      </c>
      <c r="BP33">
        <v>-1</v>
      </c>
      <c r="BQ33">
        <v>-1</v>
      </c>
      <c r="BR33">
        <v>-1</v>
      </c>
      <c r="BS33">
        <v>43426</v>
      </c>
      <c r="BT33">
        <v>-1</v>
      </c>
      <c r="BU33">
        <v>-1</v>
      </c>
      <c r="BV33">
        <v>-1</v>
      </c>
      <c r="BW33">
        <v>41915</v>
      </c>
      <c r="BX33">
        <v>-1</v>
      </c>
      <c r="BY33">
        <v>-1</v>
      </c>
      <c r="BZ33">
        <v>-1</v>
      </c>
      <c r="CA33">
        <v>41911</v>
      </c>
      <c r="CB33">
        <v>-1</v>
      </c>
      <c r="CC33">
        <v>41912</v>
      </c>
      <c r="CD33">
        <v>-1</v>
      </c>
      <c r="CE33">
        <v>43332</v>
      </c>
      <c r="CF33">
        <v>-1</v>
      </c>
      <c r="CG33">
        <v>41893</v>
      </c>
      <c r="CH33">
        <v>-1</v>
      </c>
      <c r="CI33">
        <v>-1</v>
      </c>
      <c r="CJ33">
        <v>-1</v>
      </c>
      <c r="CK33">
        <v>41844</v>
      </c>
      <c r="CL33">
        <v>-1</v>
      </c>
      <c r="CM33">
        <v>-1</v>
      </c>
      <c r="CN33">
        <v>-1</v>
      </c>
    </row>
    <row r="34" spans="1:92" x14ac:dyDescent="0.25">
      <c r="A34" s="1">
        <v>37529</v>
      </c>
      <c r="B34">
        <v>4103.75</v>
      </c>
      <c r="C34">
        <v>41831</v>
      </c>
      <c r="D34">
        <v>-1</v>
      </c>
      <c r="E34">
        <v>44895</v>
      </c>
      <c r="F34">
        <v>-1</v>
      </c>
      <c r="G34">
        <v>40360</v>
      </c>
      <c r="H34">
        <v>-1</v>
      </c>
      <c r="I34">
        <v>44834</v>
      </c>
      <c r="J34">
        <v>-1</v>
      </c>
      <c r="K34">
        <v>41819</v>
      </c>
      <c r="L34">
        <v>162.5</v>
      </c>
      <c r="M34">
        <v>40469</v>
      </c>
      <c r="N34">
        <v>45</v>
      </c>
      <c r="O34">
        <v>40289</v>
      </c>
      <c r="P34">
        <v>126.25</v>
      </c>
      <c r="Q34">
        <v>44377</v>
      </c>
      <c r="R34">
        <v>325.5</v>
      </c>
      <c r="S34">
        <v>43337</v>
      </c>
      <c r="T34">
        <v>-1</v>
      </c>
      <c r="U34">
        <v>42062</v>
      </c>
      <c r="V34">
        <v>64.5</v>
      </c>
      <c r="W34">
        <v>42283</v>
      </c>
      <c r="X34">
        <v>487.5</v>
      </c>
      <c r="Y34">
        <v>44468</v>
      </c>
      <c r="Z34">
        <v>192.5</v>
      </c>
      <c r="AA34">
        <v>40481</v>
      </c>
      <c r="AB34">
        <v>-1</v>
      </c>
      <c r="AC34">
        <v>42676</v>
      </c>
      <c r="AD34">
        <v>1212.5</v>
      </c>
      <c r="AE34">
        <v>41149</v>
      </c>
      <c r="AF34">
        <v>-1</v>
      </c>
      <c r="AG34">
        <v>42004</v>
      </c>
      <c r="AH34">
        <v>-1</v>
      </c>
      <c r="AI34">
        <v>-1</v>
      </c>
      <c r="AJ34">
        <v>-1</v>
      </c>
      <c r="AK34">
        <v>-1</v>
      </c>
      <c r="AL34">
        <v>-1</v>
      </c>
      <c r="AM34">
        <v>-1</v>
      </c>
      <c r="AN34">
        <v>-1</v>
      </c>
      <c r="AO34">
        <v>43424</v>
      </c>
      <c r="AP34">
        <v>-1</v>
      </c>
      <c r="AQ34">
        <v>44625</v>
      </c>
      <c r="AR34">
        <v>-1</v>
      </c>
      <c r="AS34">
        <v>44626</v>
      </c>
      <c r="AT34">
        <v>-1</v>
      </c>
      <c r="AU34">
        <v>-1</v>
      </c>
      <c r="AV34">
        <v>-1</v>
      </c>
      <c r="AW34">
        <v>41863</v>
      </c>
      <c r="AX34">
        <v>-1</v>
      </c>
      <c r="AY34">
        <v>43402</v>
      </c>
      <c r="AZ34">
        <v>-1</v>
      </c>
      <c r="BA34">
        <v>-1</v>
      </c>
      <c r="BB34">
        <v>-1</v>
      </c>
      <c r="BC34">
        <v>41722</v>
      </c>
      <c r="BD34">
        <v>-1</v>
      </c>
      <c r="BE34">
        <v>-1</v>
      </c>
      <c r="BF34">
        <v>-1</v>
      </c>
      <c r="BG34">
        <v>-1</v>
      </c>
      <c r="BH34">
        <v>-1</v>
      </c>
      <c r="BI34">
        <v>43424</v>
      </c>
      <c r="BJ34">
        <v>-1</v>
      </c>
      <c r="BK34">
        <v>-1</v>
      </c>
      <c r="BL34">
        <v>-1</v>
      </c>
      <c r="BM34">
        <v>43424</v>
      </c>
      <c r="BN34">
        <v>-1</v>
      </c>
      <c r="BO34">
        <v>43426</v>
      </c>
      <c r="BP34">
        <v>-1</v>
      </c>
      <c r="BQ34">
        <v>-1</v>
      </c>
      <c r="BR34">
        <v>-1</v>
      </c>
      <c r="BS34">
        <v>43426</v>
      </c>
      <c r="BT34">
        <v>-1</v>
      </c>
      <c r="BU34">
        <v>-1</v>
      </c>
      <c r="BV34">
        <v>-1</v>
      </c>
      <c r="BW34">
        <v>41915</v>
      </c>
      <c r="BX34">
        <v>-1</v>
      </c>
      <c r="BY34">
        <v>-1</v>
      </c>
      <c r="BZ34">
        <v>-1</v>
      </c>
      <c r="CA34">
        <v>41911</v>
      </c>
      <c r="CB34">
        <v>-1</v>
      </c>
      <c r="CC34">
        <v>41912</v>
      </c>
      <c r="CD34">
        <v>-1</v>
      </c>
      <c r="CE34">
        <v>43332</v>
      </c>
      <c r="CF34">
        <v>-1</v>
      </c>
      <c r="CG34">
        <v>41893</v>
      </c>
      <c r="CH34">
        <v>-1</v>
      </c>
      <c r="CI34">
        <v>-1</v>
      </c>
      <c r="CJ34">
        <v>-1</v>
      </c>
      <c r="CK34">
        <v>41844</v>
      </c>
      <c r="CL34">
        <v>-1</v>
      </c>
      <c r="CM34">
        <v>-1</v>
      </c>
      <c r="CN34">
        <v>-1</v>
      </c>
    </row>
    <row r="35" spans="1:92" x14ac:dyDescent="0.25">
      <c r="A35" s="1">
        <v>37560</v>
      </c>
      <c r="B35">
        <v>3447.5</v>
      </c>
      <c r="C35">
        <v>41831</v>
      </c>
      <c r="D35">
        <v>-1</v>
      </c>
      <c r="E35">
        <v>44895</v>
      </c>
      <c r="F35">
        <v>-1</v>
      </c>
      <c r="G35">
        <v>40360</v>
      </c>
      <c r="H35">
        <v>-1</v>
      </c>
      <c r="I35">
        <v>44834</v>
      </c>
      <c r="J35">
        <v>-1</v>
      </c>
      <c r="K35">
        <v>41819</v>
      </c>
      <c r="L35">
        <v>140</v>
      </c>
      <c r="M35">
        <v>40469</v>
      </c>
      <c r="N35">
        <v>70</v>
      </c>
      <c r="O35">
        <v>40289</v>
      </c>
      <c r="P35">
        <v>140</v>
      </c>
      <c r="Q35">
        <v>44377</v>
      </c>
      <c r="R35">
        <v>268.5</v>
      </c>
      <c r="S35">
        <v>43337</v>
      </c>
      <c r="T35">
        <v>-1</v>
      </c>
      <c r="U35">
        <v>42062</v>
      </c>
      <c r="V35">
        <v>54</v>
      </c>
      <c r="W35">
        <v>42283</v>
      </c>
      <c r="X35">
        <v>382.5</v>
      </c>
      <c r="Y35">
        <v>44468</v>
      </c>
      <c r="Z35">
        <v>200</v>
      </c>
      <c r="AA35">
        <v>40481</v>
      </c>
      <c r="AB35">
        <v>-1</v>
      </c>
      <c r="AC35">
        <v>42676</v>
      </c>
      <c r="AD35">
        <v>930</v>
      </c>
      <c r="AE35">
        <v>41149</v>
      </c>
      <c r="AF35">
        <v>-1</v>
      </c>
      <c r="AG35">
        <v>42004</v>
      </c>
      <c r="AH35">
        <v>-1</v>
      </c>
      <c r="AI35">
        <v>-1</v>
      </c>
      <c r="AJ35">
        <v>-1</v>
      </c>
      <c r="AK35">
        <v>-1</v>
      </c>
      <c r="AL35">
        <v>-1</v>
      </c>
      <c r="AM35">
        <v>-1</v>
      </c>
      <c r="AN35">
        <v>-1</v>
      </c>
      <c r="AO35">
        <v>43424</v>
      </c>
      <c r="AP35">
        <v>-1</v>
      </c>
      <c r="AQ35">
        <v>44625</v>
      </c>
      <c r="AR35">
        <v>-1</v>
      </c>
      <c r="AS35">
        <v>44626</v>
      </c>
      <c r="AT35">
        <v>-1</v>
      </c>
      <c r="AU35">
        <v>-1</v>
      </c>
      <c r="AV35">
        <v>-1</v>
      </c>
      <c r="AW35">
        <v>41863</v>
      </c>
      <c r="AX35">
        <v>-1</v>
      </c>
      <c r="AY35">
        <v>43402</v>
      </c>
      <c r="AZ35">
        <v>-1</v>
      </c>
      <c r="BA35">
        <v>-1</v>
      </c>
      <c r="BB35">
        <v>-1</v>
      </c>
      <c r="BC35">
        <v>41722</v>
      </c>
      <c r="BD35">
        <v>-1</v>
      </c>
      <c r="BE35">
        <v>-1</v>
      </c>
      <c r="BF35">
        <v>-1</v>
      </c>
      <c r="BG35">
        <v>-1</v>
      </c>
      <c r="BH35">
        <v>-1</v>
      </c>
      <c r="BI35">
        <v>43424</v>
      </c>
      <c r="BJ35">
        <v>-1</v>
      </c>
      <c r="BK35">
        <v>-1</v>
      </c>
      <c r="BL35">
        <v>-1</v>
      </c>
      <c r="BM35">
        <v>43424</v>
      </c>
      <c r="BN35">
        <v>-1</v>
      </c>
      <c r="BO35">
        <v>43426</v>
      </c>
      <c r="BP35">
        <v>-1</v>
      </c>
      <c r="BQ35">
        <v>-1</v>
      </c>
      <c r="BR35">
        <v>-1</v>
      </c>
      <c r="BS35">
        <v>43426</v>
      </c>
      <c r="BT35">
        <v>-1</v>
      </c>
      <c r="BU35">
        <v>-1</v>
      </c>
      <c r="BV35">
        <v>-1</v>
      </c>
      <c r="BW35">
        <v>41915</v>
      </c>
      <c r="BX35">
        <v>-1</v>
      </c>
      <c r="BY35">
        <v>-1</v>
      </c>
      <c r="BZ35">
        <v>-1</v>
      </c>
      <c r="CA35">
        <v>41911</v>
      </c>
      <c r="CB35">
        <v>-1</v>
      </c>
      <c r="CC35">
        <v>41912</v>
      </c>
      <c r="CD35">
        <v>-1</v>
      </c>
      <c r="CE35">
        <v>43332</v>
      </c>
      <c r="CF35">
        <v>-1</v>
      </c>
      <c r="CG35">
        <v>41893</v>
      </c>
      <c r="CH35">
        <v>-1</v>
      </c>
      <c r="CI35">
        <v>-1</v>
      </c>
      <c r="CJ35">
        <v>-1</v>
      </c>
      <c r="CK35">
        <v>41844</v>
      </c>
      <c r="CL35">
        <v>-1</v>
      </c>
      <c r="CM35">
        <v>-1</v>
      </c>
      <c r="CN35">
        <v>-1</v>
      </c>
    </row>
    <row r="36" spans="1:92" x14ac:dyDescent="0.25">
      <c r="A36" s="1">
        <v>37589</v>
      </c>
      <c r="B36">
        <v>3005</v>
      </c>
      <c r="C36">
        <v>41831</v>
      </c>
      <c r="D36">
        <v>-1</v>
      </c>
      <c r="E36">
        <v>44895</v>
      </c>
      <c r="F36">
        <v>-1</v>
      </c>
      <c r="G36">
        <v>40360</v>
      </c>
      <c r="H36">
        <v>-1</v>
      </c>
      <c r="I36">
        <v>44834</v>
      </c>
      <c r="J36">
        <v>-1</v>
      </c>
      <c r="K36">
        <v>41819</v>
      </c>
      <c r="L36">
        <v>135</v>
      </c>
      <c r="M36">
        <v>40469</v>
      </c>
      <c r="N36">
        <v>57.85</v>
      </c>
      <c r="O36">
        <v>40289</v>
      </c>
      <c r="P36">
        <v>140</v>
      </c>
      <c r="Q36">
        <v>44377</v>
      </c>
      <c r="R36">
        <v>207.5</v>
      </c>
      <c r="S36">
        <v>43337</v>
      </c>
      <c r="T36">
        <v>-1</v>
      </c>
      <c r="U36">
        <v>42062</v>
      </c>
      <c r="V36">
        <v>41</v>
      </c>
      <c r="W36">
        <v>42283</v>
      </c>
      <c r="X36">
        <v>340</v>
      </c>
      <c r="Y36">
        <v>44468</v>
      </c>
      <c r="Z36">
        <v>175</v>
      </c>
      <c r="AA36">
        <v>40481</v>
      </c>
      <c r="AB36">
        <v>-1</v>
      </c>
      <c r="AC36">
        <v>42676</v>
      </c>
      <c r="AD36">
        <v>717.5</v>
      </c>
      <c r="AE36">
        <v>41149</v>
      </c>
      <c r="AF36">
        <v>-1</v>
      </c>
      <c r="AG36">
        <v>42004</v>
      </c>
      <c r="AH36">
        <v>-1</v>
      </c>
      <c r="AI36">
        <v>-1</v>
      </c>
      <c r="AJ36">
        <v>-1</v>
      </c>
      <c r="AK36">
        <v>-1</v>
      </c>
      <c r="AL36">
        <v>-1</v>
      </c>
      <c r="AM36">
        <v>-1</v>
      </c>
      <c r="AN36">
        <v>-1</v>
      </c>
      <c r="AO36">
        <v>43424</v>
      </c>
      <c r="AP36">
        <v>-1</v>
      </c>
      <c r="AQ36">
        <v>44625</v>
      </c>
      <c r="AR36">
        <v>-1</v>
      </c>
      <c r="AS36">
        <v>44626</v>
      </c>
      <c r="AT36">
        <v>-1</v>
      </c>
      <c r="AU36">
        <v>-1</v>
      </c>
      <c r="AV36">
        <v>-1</v>
      </c>
      <c r="AW36">
        <v>41863</v>
      </c>
      <c r="AX36">
        <v>-1</v>
      </c>
      <c r="AY36">
        <v>43402</v>
      </c>
      <c r="AZ36">
        <v>-1</v>
      </c>
      <c r="BA36">
        <v>-1</v>
      </c>
      <c r="BB36">
        <v>-1</v>
      </c>
      <c r="BC36">
        <v>41722</v>
      </c>
      <c r="BD36">
        <v>-1</v>
      </c>
      <c r="BE36">
        <v>-1</v>
      </c>
      <c r="BF36">
        <v>-1</v>
      </c>
      <c r="BG36">
        <v>-1</v>
      </c>
      <c r="BH36">
        <v>-1</v>
      </c>
      <c r="BI36">
        <v>43424</v>
      </c>
      <c r="BJ36">
        <v>-1</v>
      </c>
      <c r="BK36">
        <v>-1</v>
      </c>
      <c r="BL36">
        <v>-1</v>
      </c>
      <c r="BM36">
        <v>43424</v>
      </c>
      <c r="BN36">
        <v>-1</v>
      </c>
      <c r="BO36">
        <v>43426</v>
      </c>
      <c r="BP36">
        <v>-1</v>
      </c>
      <c r="BQ36">
        <v>-1</v>
      </c>
      <c r="BR36">
        <v>-1</v>
      </c>
      <c r="BS36">
        <v>43426</v>
      </c>
      <c r="BT36">
        <v>-1</v>
      </c>
      <c r="BU36">
        <v>-1</v>
      </c>
      <c r="BV36">
        <v>-1</v>
      </c>
      <c r="BW36">
        <v>41915</v>
      </c>
      <c r="BX36">
        <v>-1</v>
      </c>
      <c r="BY36">
        <v>-1</v>
      </c>
      <c r="BZ36">
        <v>-1</v>
      </c>
      <c r="CA36">
        <v>41911</v>
      </c>
      <c r="CB36">
        <v>-1</v>
      </c>
      <c r="CC36">
        <v>41912</v>
      </c>
      <c r="CD36">
        <v>-1</v>
      </c>
      <c r="CE36">
        <v>43332</v>
      </c>
      <c r="CF36">
        <v>-1</v>
      </c>
      <c r="CG36">
        <v>41893</v>
      </c>
      <c r="CH36">
        <v>-1</v>
      </c>
      <c r="CI36">
        <v>-1</v>
      </c>
      <c r="CJ36">
        <v>-1</v>
      </c>
      <c r="CK36">
        <v>41844</v>
      </c>
      <c r="CL36">
        <v>-1</v>
      </c>
      <c r="CM36">
        <v>-1</v>
      </c>
      <c r="CN36">
        <v>-1</v>
      </c>
    </row>
    <row r="37" spans="1:92" x14ac:dyDescent="0.25">
      <c r="A37" s="1">
        <v>37621</v>
      </c>
      <c r="B37">
        <v>2382.5</v>
      </c>
      <c r="C37">
        <v>41831</v>
      </c>
      <c r="D37">
        <v>-1</v>
      </c>
      <c r="E37">
        <v>44895</v>
      </c>
      <c r="F37">
        <v>-1</v>
      </c>
      <c r="G37">
        <v>40360</v>
      </c>
      <c r="H37">
        <v>-1</v>
      </c>
      <c r="I37">
        <v>44834</v>
      </c>
      <c r="J37">
        <v>-1</v>
      </c>
      <c r="K37">
        <v>41819</v>
      </c>
      <c r="L37">
        <v>120</v>
      </c>
      <c r="M37">
        <v>40469</v>
      </c>
      <c r="N37">
        <v>55.35</v>
      </c>
      <c r="O37">
        <v>40289</v>
      </c>
      <c r="P37">
        <v>128.75</v>
      </c>
      <c r="Q37">
        <v>44377</v>
      </c>
      <c r="R37">
        <v>177.5</v>
      </c>
      <c r="S37">
        <v>43337</v>
      </c>
      <c r="T37">
        <v>-1</v>
      </c>
      <c r="U37">
        <v>42062</v>
      </c>
      <c r="V37">
        <v>45.5</v>
      </c>
      <c r="W37">
        <v>42283</v>
      </c>
      <c r="X37">
        <v>360</v>
      </c>
      <c r="Y37">
        <v>44468</v>
      </c>
      <c r="Z37">
        <v>171</v>
      </c>
      <c r="AA37">
        <v>40481</v>
      </c>
      <c r="AB37">
        <v>-1</v>
      </c>
      <c r="AC37">
        <v>42676</v>
      </c>
      <c r="AD37">
        <v>722.5</v>
      </c>
      <c r="AE37">
        <v>41149</v>
      </c>
      <c r="AF37">
        <v>-1</v>
      </c>
      <c r="AG37">
        <v>42004</v>
      </c>
      <c r="AH37">
        <v>-1</v>
      </c>
      <c r="AI37">
        <v>-1</v>
      </c>
      <c r="AJ37">
        <v>-1</v>
      </c>
      <c r="AK37">
        <v>-1</v>
      </c>
      <c r="AL37">
        <v>-1</v>
      </c>
      <c r="AM37">
        <v>-1</v>
      </c>
      <c r="AN37">
        <v>-1</v>
      </c>
      <c r="AO37">
        <v>43424</v>
      </c>
      <c r="AP37">
        <v>-1</v>
      </c>
      <c r="AQ37">
        <v>44625</v>
      </c>
      <c r="AR37">
        <v>-1</v>
      </c>
      <c r="AS37">
        <v>44626</v>
      </c>
      <c r="AT37">
        <v>-1</v>
      </c>
      <c r="AU37">
        <v>-1</v>
      </c>
      <c r="AV37">
        <v>-1</v>
      </c>
      <c r="AW37">
        <v>41863</v>
      </c>
      <c r="AX37">
        <v>-1</v>
      </c>
      <c r="AY37">
        <v>43402</v>
      </c>
      <c r="AZ37">
        <v>-1</v>
      </c>
      <c r="BA37">
        <v>-1</v>
      </c>
      <c r="BB37">
        <v>-1</v>
      </c>
      <c r="BC37">
        <v>41722</v>
      </c>
      <c r="BD37">
        <v>-1</v>
      </c>
      <c r="BE37">
        <v>-1</v>
      </c>
      <c r="BF37">
        <v>-1</v>
      </c>
      <c r="BG37">
        <v>-1</v>
      </c>
      <c r="BH37">
        <v>-1</v>
      </c>
      <c r="BI37">
        <v>43424</v>
      </c>
      <c r="BJ37">
        <v>-1</v>
      </c>
      <c r="BK37">
        <v>-1</v>
      </c>
      <c r="BL37">
        <v>-1</v>
      </c>
      <c r="BM37">
        <v>43424</v>
      </c>
      <c r="BN37">
        <v>-1</v>
      </c>
      <c r="BO37">
        <v>43426</v>
      </c>
      <c r="BP37">
        <v>-1</v>
      </c>
      <c r="BQ37">
        <v>-1</v>
      </c>
      <c r="BR37">
        <v>-1</v>
      </c>
      <c r="BS37">
        <v>43426</v>
      </c>
      <c r="BT37">
        <v>-1</v>
      </c>
      <c r="BU37">
        <v>-1</v>
      </c>
      <c r="BV37">
        <v>-1</v>
      </c>
      <c r="BW37">
        <v>41915</v>
      </c>
      <c r="BX37">
        <v>-1</v>
      </c>
      <c r="BY37">
        <v>-1</v>
      </c>
      <c r="BZ37">
        <v>-1</v>
      </c>
      <c r="CA37">
        <v>41911</v>
      </c>
      <c r="CB37">
        <v>-1</v>
      </c>
      <c r="CC37">
        <v>41912</v>
      </c>
      <c r="CD37">
        <v>-1</v>
      </c>
      <c r="CE37">
        <v>43332</v>
      </c>
      <c r="CF37">
        <v>-1</v>
      </c>
      <c r="CG37">
        <v>41893</v>
      </c>
      <c r="CH37">
        <v>-1</v>
      </c>
      <c r="CI37">
        <v>-1</v>
      </c>
      <c r="CJ37">
        <v>-1</v>
      </c>
      <c r="CK37">
        <v>41844</v>
      </c>
      <c r="CL37">
        <v>-1</v>
      </c>
      <c r="CM37">
        <v>-1</v>
      </c>
      <c r="CN37">
        <v>-1</v>
      </c>
    </row>
    <row r="38" spans="1:92" x14ac:dyDescent="0.25">
      <c r="A38" s="1">
        <v>37652</v>
      </c>
      <c r="B38">
        <v>1657.5</v>
      </c>
      <c r="C38">
        <v>41831</v>
      </c>
      <c r="D38">
        <v>140</v>
      </c>
      <c r="E38">
        <v>44895</v>
      </c>
      <c r="F38">
        <v>103.5</v>
      </c>
      <c r="G38">
        <v>40360</v>
      </c>
      <c r="H38">
        <v>66</v>
      </c>
      <c r="I38">
        <v>44834</v>
      </c>
      <c r="J38">
        <v>680</v>
      </c>
      <c r="K38">
        <v>41819</v>
      </c>
      <c r="L38">
        <v>97.332999999999998</v>
      </c>
      <c r="M38">
        <v>40469</v>
      </c>
      <c r="N38">
        <v>56.433</v>
      </c>
      <c r="O38">
        <v>40289</v>
      </c>
      <c r="P38">
        <v>82.167000000000002</v>
      </c>
      <c r="Q38">
        <v>44377</v>
      </c>
      <c r="R38">
        <v>199</v>
      </c>
      <c r="S38">
        <v>43337</v>
      </c>
      <c r="T38">
        <v>430</v>
      </c>
      <c r="U38">
        <v>42062</v>
      </c>
      <c r="V38">
        <v>41</v>
      </c>
      <c r="W38">
        <v>42283</v>
      </c>
      <c r="X38">
        <v>298.33300000000003</v>
      </c>
      <c r="Y38">
        <v>44468</v>
      </c>
      <c r="Z38">
        <v>154.167</v>
      </c>
      <c r="AA38">
        <v>40481</v>
      </c>
      <c r="AB38">
        <v>100</v>
      </c>
      <c r="AC38">
        <v>42676</v>
      </c>
      <c r="AD38">
        <v>787.5</v>
      </c>
      <c r="AE38">
        <v>41149</v>
      </c>
      <c r="AF38">
        <v>-1</v>
      </c>
      <c r="AG38">
        <v>42004</v>
      </c>
      <c r="AH38">
        <v>-1</v>
      </c>
      <c r="AI38">
        <v>-1</v>
      </c>
      <c r="AJ38">
        <v>-1</v>
      </c>
      <c r="AK38">
        <v>-1</v>
      </c>
      <c r="AL38">
        <v>-1</v>
      </c>
      <c r="AM38">
        <v>-1</v>
      </c>
      <c r="AN38">
        <v>-1</v>
      </c>
      <c r="AO38">
        <v>43424</v>
      </c>
      <c r="AP38">
        <v>-1</v>
      </c>
      <c r="AQ38">
        <v>44625</v>
      </c>
      <c r="AR38">
        <v>-1</v>
      </c>
      <c r="AS38">
        <v>44626</v>
      </c>
      <c r="AT38">
        <v>-1</v>
      </c>
      <c r="AU38">
        <v>-1</v>
      </c>
      <c r="AV38">
        <v>-1</v>
      </c>
      <c r="AW38">
        <v>41863</v>
      </c>
      <c r="AX38">
        <v>-1</v>
      </c>
      <c r="AY38">
        <v>43402</v>
      </c>
      <c r="AZ38">
        <v>-1</v>
      </c>
      <c r="BA38">
        <v>-1</v>
      </c>
      <c r="BB38">
        <v>-1</v>
      </c>
      <c r="BC38">
        <v>41722</v>
      </c>
      <c r="BD38">
        <v>-1</v>
      </c>
      <c r="BE38">
        <v>-1</v>
      </c>
      <c r="BF38">
        <v>-1</v>
      </c>
      <c r="BG38">
        <v>-1</v>
      </c>
      <c r="BH38">
        <v>-1</v>
      </c>
      <c r="BI38">
        <v>43424</v>
      </c>
      <c r="BJ38">
        <v>-1</v>
      </c>
      <c r="BK38">
        <v>-1</v>
      </c>
      <c r="BL38">
        <v>-1</v>
      </c>
      <c r="BM38">
        <v>43424</v>
      </c>
      <c r="BN38">
        <v>-1</v>
      </c>
      <c r="BO38">
        <v>43426</v>
      </c>
      <c r="BP38">
        <v>-1</v>
      </c>
      <c r="BQ38">
        <v>-1</v>
      </c>
      <c r="BR38">
        <v>-1</v>
      </c>
      <c r="BS38">
        <v>43426</v>
      </c>
      <c r="BT38">
        <v>-1</v>
      </c>
      <c r="BU38">
        <v>-1</v>
      </c>
      <c r="BV38">
        <v>-1</v>
      </c>
      <c r="BW38">
        <v>41915</v>
      </c>
      <c r="BX38">
        <v>-1</v>
      </c>
      <c r="BY38">
        <v>-1</v>
      </c>
      <c r="BZ38">
        <v>-1</v>
      </c>
      <c r="CA38">
        <v>41911</v>
      </c>
      <c r="CB38">
        <v>-1</v>
      </c>
      <c r="CC38">
        <v>41912</v>
      </c>
      <c r="CD38">
        <v>-1</v>
      </c>
      <c r="CE38">
        <v>43332</v>
      </c>
      <c r="CF38">
        <v>37.25</v>
      </c>
      <c r="CG38">
        <v>41893</v>
      </c>
      <c r="CH38">
        <v>-1</v>
      </c>
      <c r="CI38">
        <v>-1</v>
      </c>
      <c r="CJ38">
        <v>-1</v>
      </c>
      <c r="CK38">
        <v>41844</v>
      </c>
      <c r="CL38">
        <v>-1</v>
      </c>
      <c r="CM38">
        <v>-1</v>
      </c>
      <c r="CN38">
        <v>-1</v>
      </c>
    </row>
    <row r="39" spans="1:92" x14ac:dyDescent="0.25">
      <c r="A39" s="1">
        <v>37680</v>
      </c>
      <c r="B39">
        <v>1511.6669999999999</v>
      </c>
      <c r="C39">
        <v>41831</v>
      </c>
      <c r="D39">
        <v>157</v>
      </c>
      <c r="E39">
        <v>44895</v>
      </c>
      <c r="F39">
        <v>92</v>
      </c>
      <c r="G39">
        <v>40360</v>
      </c>
      <c r="H39">
        <v>67.5</v>
      </c>
      <c r="I39">
        <v>44834</v>
      </c>
      <c r="J39">
        <v>685</v>
      </c>
      <c r="K39">
        <v>41819</v>
      </c>
      <c r="L39">
        <v>88</v>
      </c>
      <c r="M39">
        <v>40469</v>
      </c>
      <c r="N39">
        <v>85.832999999999998</v>
      </c>
      <c r="O39">
        <v>40289</v>
      </c>
      <c r="P39">
        <v>83.332999999999998</v>
      </c>
      <c r="Q39">
        <v>44377</v>
      </c>
      <c r="R39">
        <v>184.333</v>
      </c>
      <c r="S39">
        <v>43337</v>
      </c>
      <c r="T39">
        <v>440</v>
      </c>
      <c r="U39">
        <v>42062</v>
      </c>
      <c r="V39">
        <v>35.332999999999998</v>
      </c>
      <c r="W39">
        <v>42283</v>
      </c>
      <c r="X39">
        <v>266.66699999999997</v>
      </c>
      <c r="Y39">
        <v>44468</v>
      </c>
      <c r="Z39">
        <v>135</v>
      </c>
      <c r="AA39">
        <v>40481</v>
      </c>
      <c r="AB39">
        <v>100</v>
      </c>
      <c r="AC39">
        <v>42676</v>
      </c>
      <c r="AD39">
        <v>728.33299999999997</v>
      </c>
      <c r="AE39">
        <v>41149</v>
      </c>
      <c r="AF39">
        <v>-1</v>
      </c>
      <c r="AG39">
        <v>42004</v>
      </c>
      <c r="AH39">
        <v>-1</v>
      </c>
      <c r="AI39">
        <v>-1</v>
      </c>
      <c r="AJ39">
        <v>-1</v>
      </c>
      <c r="AK39">
        <v>-1</v>
      </c>
      <c r="AL39">
        <v>-1</v>
      </c>
      <c r="AM39">
        <v>-1</v>
      </c>
      <c r="AN39">
        <v>-1</v>
      </c>
      <c r="AO39">
        <v>43424</v>
      </c>
      <c r="AP39">
        <v>-1</v>
      </c>
      <c r="AQ39">
        <v>44625</v>
      </c>
      <c r="AR39">
        <v>-1</v>
      </c>
      <c r="AS39">
        <v>44626</v>
      </c>
      <c r="AT39">
        <v>-1</v>
      </c>
      <c r="AU39">
        <v>-1</v>
      </c>
      <c r="AV39">
        <v>-1</v>
      </c>
      <c r="AW39">
        <v>41863</v>
      </c>
      <c r="AX39">
        <v>-1</v>
      </c>
      <c r="AY39">
        <v>43402</v>
      </c>
      <c r="AZ39">
        <v>-1</v>
      </c>
      <c r="BA39">
        <v>-1</v>
      </c>
      <c r="BB39">
        <v>-1</v>
      </c>
      <c r="BC39">
        <v>41722</v>
      </c>
      <c r="BD39">
        <v>-1</v>
      </c>
      <c r="BE39">
        <v>-1</v>
      </c>
      <c r="BF39">
        <v>-1</v>
      </c>
      <c r="BG39">
        <v>-1</v>
      </c>
      <c r="BH39">
        <v>-1</v>
      </c>
      <c r="BI39">
        <v>43424</v>
      </c>
      <c r="BJ39">
        <v>-1</v>
      </c>
      <c r="BK39">
        <v>-1</v>
      </c>
      <c r="BL39">
        <v>-1</v>
      </c>
      <c r="BM39">
        <v>43424</v>
      </c>
      <c r="BN39">
        <v>-1</v>
      </c>
      <c r="BO39">
        <v>43426</v>
      </c>
      <c r="BP39">
        <v>-1</v>
      </c>
      <c r="BQ39">
        <v>-1</v>
      </c>
      <c r="BR39">
        <v>-1</v>
      </c>
      <c r="BS39">
        <v>43426</v>
      </c>
      <c r="BT39">
        <v>-1</v>
      </c>
      <c r="BU39">
        <v>-1</v>
      </c>
      <c r="BV39">
        <v>-1</v>
      </c>
      <c r="BW39">
        <v>41915</v>
      </c>
      <c r="BX39">
        <v>-1</v>
      </c>
      <c r="BY39">
        <v>-1</v>
      </c>
      <c r="BZ39">
        <v>-1</v>
      </c>
      <c r="CA39">
        <v>41911</v>
      </c>
      <c r="CB39">
        <v>-1</v>
      </c>
      <c r="CC39">
        <v>41912</v>
      </c>
      <c r="CD39">
        <v>-1</v>
      </c>
      <c r="CE39">
        <v>43332</v>
      </c>
      <c r="CF39">
        <v>37.25</v>
      </c>
      <c r="CG39">
        <v>41893</v>
      </c>
      <c r="CH39">
        <v>-1</v>
      </c>
      <c r="CI39">
        <v>-1</v>
      </c>
      <c r="CJ39">
        <v>-1</v>
      </c>
      <c r="CK39">
        <v>41844</v>
      </c>
      <c r="CL39">
        <v>-1</v>
      </c>
      <c r="CM39">
        <v>-1</v>
      </c>
      <c r="CN39">
        <v>-1</v>
      </c>
    </row>
    <row r="40" spans="1:92" x14ac:dyDescent="0.25">
      <c r="A40" s="1">
        <v>37711</v>
      </c>
      <c r="B40">
        <v>1270.8330000000001</v>
      </c>
      <c r="C40">
        <v>41831</v>
      </c>
      <c r="D40">
        <v>173.5</v>
      </c>
      <c r="E40">
        <v>44895</v>
      </c>
      <c r="F40">
        <v>93.5</v>
      </c>
      <c r="G40">
        <v>40360</v>
      </c>
      <c r="H40">
        <v>68.25</v>
      </c>
      <c r="I40">
        <v>44834</v>
      </c>
      <c r="J40">
        <v>605</v>
      </c>
      <c r="K40">
        <v>41819</v>
      </c>
      <c r="L40">
        <v>109</v>
      </c>
      <c r="M40">
        <v>40469</v>
      </c>
      <c r="N40">
        <v>141.667</v>
      </c>
      <c r="O40">
        <v>40289</v>
      </c>
      <c r="P40">
        <v>94.167000000000002</v>
      </c>
      <c r="Q40">
        <v>44377</v>
      </c>
      <c r="R40">
        <v>174.167</v>
      </c>
      <c r="S40">
        <v>43337</v>
      </c>
      <c r="T40">
        <v>480</v>
      </c>
      <c r="U40">
        <v>42062</v>
      </c>
      <c r="V40">
        <v>47.5</v>
      </c>
      <c r="W40">
        <v>42283</v>
      </c>
      <c r="X40">
        <v>265</v>
      </c>
      <c r="Y40">
        <v>44468</v>
      </c>
      <c r="Z40">
        <v>130</v>
      </c>
      <c r="AA40">
        <v>40481</v>
      </c>
      <c r="AB40">
        <v>102.5</v>
      </c>
      <c r="AC40">
        <v>42676</v>
      </c>
      <c r="AD40">
        <v>1275</v>
      </c>
      <c r="AE40">
        <v>41149</v>
      </c>
      <c r="AF40">
        <v>-1</v>
      </c>
      <c r="AG40">
        <v>42004</v>
      </c>
      <c r="AH40">
        <v>-1</v>
      </c>
      <c r="AI40">
        <v>-1</v>
      </c>
      <c r="AJ40">
        <v>-1</v>
      </c>
      <c r="AK40">
        <v>-1</v>
      </c>
      <c r="AL40">
        <v>-1</v>
      </c>
      <c r="AM40">
        <v>-1</v>
      </c>
      <c r="AN40">
        <v>-1</v>
      </c>
      <c r="AO40">
        <v>43424</v>
      </c>
      <c r="AP40">
        <v>-1</v>
      </c>
      <c r="AQ40">
        <v>44625</v>
      </c>
      <c r="AR40">
        <v>-1</v>
      </c>
      <c r="AS40">
        <v>44626</v>
      </c>
      <c r="AT40">
        <v>-1</v>
      </c>
      <c r="AU40">
        <v>-1</v>
      </c>
      <c r="AV40">
        <v>-1</v>
      </c>
      <c r="AW40">
        <v>41863</v>
      </c>
      <c r="AX40">
        <v>-1</v>
      </c>
      <c r="AY40">
        <v>43402</v>
      </c>
      <c r="AZ40">
        <v>-1</v>
      </c>
      <c r="BA40">
        <v>-1</v>
      </c>
      <c r="BB40">
        <v>-1</v>
      </c>
      <c r="BC40">
        <v>41722</v>
      </c>
      <c r="BD40">
        <v>-1</v>
      </c>
      <c r="BE40">
        <v>-1</v>
      </c>
      <c r="BF40">
        <v>-1</v>
      </c>
      <c r="BG40">
        <v>-1</v>
      </c>
      <c r="BH40">
        <v>-1</v>
      </c>
      <c r="BI40">
        <v>43424</v>
      </c>
      <c r="BJ40">
        <v>-1</v>
      </c>
      <c r="BK40">
        <v>-1</v>
      </c>
      <c r="BL40">
        <v>-1</v>
      </c>
      <c r="BM40">
        <v>43424</v>
      </c>
      <c r="BN40">
        <v>-1</v>
      </c>
      <c r="BO40">
        <v>43426</v>
      </c>
      <c r="BP40">
        <v>-1</v>
      </c>
      <c r="BQ40">
        <v>-1</v>
      </c>
      <c r="BR40">
        <v>-1</v>
      </c>
      <c r="BS40">
        <v>43426</v>
      </c>
      <c r="BT40">
        <v>-1</v>
      </c>
      <c r="BU40">
        <v>-1</v>
      </c>
      <c r="BV40">
        <v>-1</v>
      </c>
      <c r="BW40">
        <v>41915</v>
      </c>
      <c r="BX40">
        <v>-1</v>
      </c>
      <c r="BY40">
        <v>-1</v>
      </c>
      <c r="BZ40">
        <v>-1</v>
      </c>
      <c r="CA40">
        <v>41911</v>
      </c>
      <c r="CB40">
        <v>-1</v>
      </c>
      <c r="CC40">
        <v>41912</v>
      </c>
      <c r="CD40">
        <v>-1</v>
      </c>
      <c r="CE40">
        <v>43332</v>
      </c>
      <c r="CF40">
        <v>41.25</v>
      </c>
      <c r="CG40">
        <v>41893</v>
      </c>
      <c r="CH40">
        <v>-1</v>
      </c>
      <c r="CI40">
        <v>-1</v>
      </c>
      <c r="CJ40">
        <v>-1</v>
      </c>
      <c r="CK40">
        <v>41844</v>
      </c>
      <c r="CL40">
        <v>-1</v>
      </c>
      <c r="CM40">
        <v>-1</v>
      </c>
      <c r="CN40">
        <v>-1</v>
      </c>
    </row>
    <row r="41" spans="1:92" x14ac:dyDescent="0.25">
      <c r="A41" s="1">
        <v>37741</v>
      </c>
      <c r="B41">
        <v>840.83299999999997</v>
      </c>
      <c r="C41">
        <v>41831</v>
      </c>
      <c r="D41">
        <v>170</v>
      </c>
      <c r="E41">
        <v>44895</v>
      </c>
      <c r="F41">
        <v>80</v>
      </c>
      <c r="G41">
        <v>40360</v>
      </c>
      <c r="H41">
        <v>26</v>
      </c>
      <c r="I41">
        <v>44834</v>
      </c>
      <c r="J41">
        <v>447.5</v>
      </c>
      <c r="K41">
        <v>41819</v>
      </c>
      <c r="L41">
        <v>90</v>
      </c>
      <c r="M41">
        <v>40469</v>
      </c>
      <c r="N41">
        <v>80.832999999999998</v>
      </c>
      <c r="O41">
        <v>40289</v>
      </c>
      <c r="P41">
        <v>74.332999999999998</v>
      </c>
      <c r="Q41">
        <v>44377</v>
      </c>
      <c r="R41">
        <v>106.667</v>
      </c>
      <c r="S41">
        <v>43337</v>
      </c>
      <c r="T41">
        <v>380</v>
      </c>
      <c r="U41">
        <v>42062</v>
      </c>
      <c r="V41">
        <v>38.167000000000002</v>
      </c>
      <c r="W41">
        <v>42283</v>
      </c>
      <c r="X41">
        <v>223.333</v>
      </c>
      <c r="Y41">
        <v>44468</v>
      </c>
      <c r="Z41">
        <v>111.667</v>
      </c>
      <c r="AA41">
        <v>40481</v>
      </c>
      <c r="AB41">
        <v>58.15</v>
      </c>
      <c r="AC41">
        <v>42676</v>
      </c>
      <c r="AD41">
        <v>888.33299999999997</v>
      </c>
      <c r="AE41">
        <v>41149</v>
      </c>
      <c r="AF41">
        <v>-1</v>
      </c>
      <c r="AG41">
        <v>42004</v>
      </c>
      <c r="AH41">
        <v>-1</v>
      </c>
      <c r="AI41">
        <v>-1</v>
      </c>
      <c r="AJ41">
        <v>-1</v>
      </c>
      <c r="AK41">
        <v>-1</v>
      </c>
      <c r="AL41">
        <v>-1</v>
      </c>
      <c r="AM41">
        <v>-1</v>
      </c>
      <c r="AN41">
        <v>-1</v>
      </c>
      <c r="AO41">
        <v>43424</v>
      </c>
      <c r="AP41">
        <v>-1</v>
      </c>
      <c r="AQ41">
        <v>44625</v>
      </c>
      <c r="AR41">
        <v>-1</v>
      </c>
      <c r="AS41">
        <v>44626</v>
      </c>
      <c r="AT41">
        <v>-1</v>
      </c>
      <c r="AU41">
        <v>-1</v>
      </c>
      <c r="AV41">
        <v>-1</v>
      </c>
      <c r="AW41">
        <v>41863</v>
      </c>
      <c r="AX41">
        <v>-1</v>
      </c>
      <c r="AY41">
        <v>43402</v>
      </c>
      <c r="AZ41">
        <v>-1</v>
      </c>
      <c r="BA41">
        <v>-1</v>
      </c>
      <c r="BB41">
        <v>-1</v>
      </c>
      <c r="BC41">
        <v>41722</v>
      </c>
      <c r="BD41">
        <v>-1</v>
      </c>
      <c r="BE41">
        <v>-1</v>
      </c>
      <c r="BF41">
        <v>-1</v>
      </c>
      <c r="BG41">
        <v>-1</v>
      </c>
      <c r="BH41">
        <v>-1</v>
      </c>
      <c r="BI41">
        <v>43424</v>
      </c>
      <c r="BJ41">
        <v>-1</v>
      </c>
      <c r="BK41">
        <v>-1</v>
      </c>
      <c r="BL41">
        <v>-1</v>
      </c>
      <c r="BM41">
        <v>43424</v>
      </c>
      <c r="BN41">
        <v>-1</v>
      </c>
      <c r="BO41">
        <v>43426</v>
      </c>
      <c r="BP41">
        <v>-1</v>
      </c>
      <c r="BQ41">
        <v>-1</v>
      </c>
      <c r="BR41">
        <v>-1</v>
      </c>
      <c r="BS41">
        <v>43426</v>
      </c>
      <c r="BT41">
        <v>-1</v>
      </c>
      <c r="BU41">
        <v>-1</v>
      </c>
      <c r="BV41">
        <v>-1</v>
      </c>
      <c r="BW41">
        <v>41915</v>
      </c>
      <c r="BX41">
        <v>-1</v>
      </c>
      <c r="BY41">
        <v>-1</v>
      </c>
      <c r="BZ41">
        <v>-1</v>
      </c>
      <c r="CA41">
        <v>41911</v>
      </c>
      <c r="CB41">
        <v>-1</v>
      </c>
      <c r="CC41">
        <v>41912</v>
      </c>
      <c r="CD41">
        <v>-1</v>
      </c>
      <c r="CE41">
        <v>43332</v>
      </c>
      <c r="CF41">
        <v>41.25</v>
      </c>
      <c r="CG41">
        <v>41893</v>
      </c>
      <c r="CH41">
        <v>-1</v>
      </c>
      <c r="CI41">
        <v>-1</v>
      </c>
      <c r="CJ41">
        <v>-1</v>
      </c>
      <c r="CK41">
        <v>41844</v>
      </c>
      <c r="CL41">
        <v>-1</v>
      </c>
      <c r="CM41">
        <v>-1</v>
      </c>
      <c r="CN41">
        <v>-1</v>
      </c>
    </row>
    <row r="42" spans="1:92" x14ac:dyDescent="0.25">
      <c r="A42" s="1">
        <v>37771</v>
      </c>
      <c r="B42">
        <v>825</v>
      </c>
      <c r="C42">
        <v>41831</v>
      </c>
      <c r="D42">
        <v>145</v>
      </c>
      <c r="E42">
        <v>44895</v>
      </c>
      <c r="F42">
        <v>81.5</v>
      </c>
      <c r="G42">
        <v>40360</v>
      </c>
      <c r="H42">
        <v>25</v>
      </c>
      <c r="I42">
        <v>44834</v>
      </c>
      <c r="J42">
        <v>452.5</v>
      </c>
      <c r="K42">
        <v>41819</v>
      </c>
      <c r="L42">
        <v>90</v>
      </c>
      <c r="M42">
        <v>40469</v>
      </c>
      <c r="N42">
        <v>69.332999999999998</v>
      </c>
      <c r="O42">
        <v>40289</v>
      </c>
      <c r="P42">
        <v>66.667000000000002</v>
      </c>
      <c r="Q42">
        <v>44377</v>
      </c>
      <c r="R42">
        <v>115</v>
      </c>
      <c r="S42">
        <v>43337</v>
      </c>
      <c r="T42">
        <v>355</v>
      </c>
      <c r="U42">
        <v>42062</v>
      </c>
      <c r="V42">
        <v>33.667000000000002</v>
      </c>
      <c r="W42">
        <v>42283</v>
      </c>
      <c r="X42">
        <v>201.333</v>
      </c>
      <c r="Y42">
        <v>44468</v>
      </c>
      <c r="Z42">
        <v>100.667</v>
      </c>
      <c r="AA42">
        <v>40481</v>
      </c>
      <c r="AB42">
        <v>55</v>
      </c>
      <c r="AC42">
        <v>42676</v>
      </c>
      <c r="AD42">
        <v>836.66700000000003</v>
      </c>
      <c r="AE42">
        <v>41149</v>
      </c>
      <c r="AF42">
        <v>-1</v>
      </c>
      <c r="AG42">
        <v>42004</v>
      </c>
      <c r="AH42">
        <v>-1</v>
      </c>
      <c r="AI42">
        <v>-1</v>
      </c>
      <c r="AJ42">
        <v>-1</v>
      </c>
      <c r="AK42">
        <v>-1</v>
      </c>
      <c r="AL42">
        <v>-1</v>
      </c>
      <c r="AM42">
        <v>-1</v>
      </c>
      <c r="AN42">
        <v>-1</v>
      </c>
      <c r="AO42">
        <v>43424</v>
      </c>
      <c r="AP42">
        <v>-1</v>
      </c>
      <c r="AQ42">
        <v>44625</v>
      </c>
      <c r="AR42">
        <v>-1</v>
      </c>
      <c r="AS42">
        <v>44626</v>
      </c>
      <c r="AT42">
        <v>-1</v>
      </c>
      <c r="AU42">
        <v>-1</v>
      </c>
      <c r="AV42">
        <v>-1</v>
      </c>
      <c r="AW42">
        <v>41863</v>
      </c>
      <c r="AX42">
        <v>-1</v>
      </c>
      <c r="AY42">
        <v>43402</v>
      </c>
      <c r="AZ42">
        <v>-1</v>
      </c>
      <c r="BA42">
        <v>-1</v>
      </c>
      <c r="BB42">
        <v>-1</v>
      </c>
      <c r="BC42">
        <v>41722</v>
      </c>
      <c r="BD42">
        <v>-1</v>
      </c>
      <c r="BE42">
        <v>-1</v>
      </c>
      <c r="BF42">
        <v>-1</v>
      </c>
      <c r="BG42">
        <v>-1</v>
      </c>
      <c r="BH42">
        <v>-1</v>
      </c>
      <c r="BI42">
        <v>43424</v>
      </c>
      <c r="BJ42">
        <v>-1</v>
      </c>
      <c r="BK42">
        <v>-1</v>
      </c>
      <c r="BL42">
        <v>-1</v>
      </c>
      <c r="BM42">
        <v>43424</v>
      </c>
      <c r="BN42">
        <v>-1</v>
      </c>
      <c r="BO42">
        <v>43426</v>
      </c>
      <c r="BP42">
        <v>-1</v>
      </c>
      <c r="BQ42">
        <v>-1</v>
      </c>
      <c r="BR42">
        <v>-1</v>
      </c>
      <c r="BS42">
        <v>43426</v>
      </c>
      <c r="BT42">
        <v>-1</v>
      </c>
      <c r="BU42">
        <v>-1</v>
      </c>
      <c r="BV42">
        <v>-1</v>
      </c>
      <c r="BW42">
        <v>41915</v>
      </c>
      <c r="BX42">
        <v>-1</v>
      </c>
      <c r="BY42">
        <v>-1</v>
      </c>
      <c r="BZ42">
        <v>-1</v>
      </c>
      <c r="CA42">
        <v>41911</v>
      </c>
      <c r="CB42">
        <v>-1</v>
      </c>
      <c r="CC42">
        <v>41912</v>
      </c>
      <c r="CD42">
        <v>-1</v>
      </c>
      <c r="CE42">
        <v>43332</v>
      </c>
      <c r="CF42">
        <v>30</v>
      </c>
      <c r="CG42">
        <v>41893</v>
      </c>
      <c r="CH42">
        <v>-1</v>
      </c>
      <c r="CI42">
        <v>-1</v>
      </c>
      <c r="CJ42">
        <v>-1</v>
      </c>
      <c r="CK42">
        <v>41844</v>
      </c>
      <c r="CL42">
        <v>25</v>
      </c>
      <c r="CM42">
        <v>-1</v>
      </c>
      <c r="CN42">
        <v>-1</v>
      </c>
    </row>
    <row r="43" spans="1:92" x14ac:dyDescent="0.25">
      <c r="A43" s="1">
        <v>37802</v>
      </c>
      <c r="B43">
        <v>740</v>
      </c>
      <c r="C43">
        <v>41831</v>
      </c>
      <c r="D43">
        <v>140.333</v>
      </c>
      <c r="E43">
        <v>44895</v>
      </c>
      <c r="F43">
        <v>75</v>
      </c>
      <c r="G43">
        <v>40360</v>
      </c>
      <c r="H43">
        <v>23</v>
      </c>
      <c r="I43">
        <v>44834</v>
      </c>
      <c r="J43">
        <v>390</v>
      </c>
      <c r="K43">
        <v>41819</v>
      </c>
      <c r="L43">
        <v>77.5</v>
      </c>
      <c r="M43">
        <v>40469</v>
      </c>
      <c r="N43">
        <v>74.667000000000002</v>
      </c>
      <c r="O43">
        <v>40289</v>
      </c>
      <c r="P43">
        <v>62.332999999999998</v>
      </c>
      <c r="Q43">
        <v>44377</v>
      </c>
      <c r="R43">
        <v>107.5</v>
      </c>
      <c r="S43">
        <v>43337</v>
      </c>
      <c r="T43">
        <v>364.25</v>
      </c>
      <c r="U43">
        <v>42062</v>
      </c>
      <c r="V43">
        <v>35.875</v>
      </c>
      <c r="W43">
        <v>42283</v>
      </c>
      <c r="X43">
        <v>190</v>
      </c>
      <c r="Y43">
        <v>44468</v>
      </c>
      <c r="Z43">
        <v>107.667</v>
      </c>
      <c r="AA43">
        <v>40481</v>
      </c>
      <c r="AB43">
        <v>41.5</v>
      </c>
      <c r="AC43">
        <v>42676</v>
      </c>
      <c r="AD43">
        <v>850.83299999999997</v>
      </c>
      <c r="AE43">
        <v>41149</v>
      </c>
      <c r="AF43">
        <v>-1</v>
      </c>
      <c r="AG43">
        <v>42004</v>
      </c>
      <c r="AH43">
        <v>-1</v>
      </c>
      <c r="AI43">
        <v>-1</v>
      </c>
      <c r="AJ43">
        <v>-1</v>
      </c>
      <c r="AK43">
        <v>-1</v>
      </c>
      <c r="AL43">
        <v>-1</v>
      </c>
      <c r="AM43">
        <v>-1</v>
      </c>
      <c r="AN43">
        <v>-1</v>
      </c>
      <c r="AO43">
        <v>43424</v>
      </c>
      <c r="AP43">
        <v>-1</v>
      </c>
      <c r="AQ43">
        <v>44625</v>
      </c>
      <c r="AR43">
        <v>-1</v>
      </c>
      <c r="AS43">
        <v>44626</v>
      </c>
      <c r="AT43">
        <v>-1</v>
      </c>
      <c r="AU43">
        <v>-1</v>
      </c>
      <c r="AV43">
        <v>-1</v>
      </c>
      <c r="AW43">
        <v>41863</v>
      </c>
      <c r="AX43">
        <v>-1</v>
      </c>
      <c r="AY43">
        <v>43402</v>
      </c>
      <c r="AZ43">
        <v>-1</v>
      </c>
      <c r="BA43">
        <v>-1</v>
      </c>
      <c r="BB43">
        <v>-1</v>
      </c>
      <c r="BC43">
        <v>41722</v>
      </c>
      <c r="BD43">
        <v>-1</v>
      </c>
      <c r="BE43">
        <v>-1</v>
      </c>
      <c r="BF43">
        <v>-1</v>
      </c>
      <c r="BG43">
        <v>-1</v>
      </c>
      <c r="BH43">
        <v>-1</v>
      </c>
      <c r="BI43">
        <v>43424</v>
      </c>
      <c r="BJ43">
        <v>-1</v>
      </c>
      <c r="BK43">
        <v>-1</v>
      </c>
      <c r="BL43">
        <v>-1</v>
      </c>
      <c r="BM43">
        <v>43424</v>
      </c>
      <c r="BN43">
        <v>-1</v>
      </c>
      <c r="BO43">
        <v>43426</v>
      </c>
      <c r="BP43">
        <v>-1</v>
      </c>
      <c r="BQ43">
        <v>-1</v>
      </c>
      <c r="BR43">
        <v>-1</v>
      </c>
      <c r="BS43">
        <v>43426</v>
      </c>
      <c r="BT43">
        <v>-1</v>
      </c>
      <c r="BU43">
        <v>-1</v>
      </c>
      <c r="BV43">
        <v>-1</v>
      </c>
      <c r="BW43">
        <v>41915</v>
      </c>
      <c r="BX43">
        <v>-1</v>
      </c>
      <c r="BY43">
        <v>-1</v>
      </c>
      <c r="BZ43">
        <v>-1</v>
      </c>
      <c r="CA43">
        <v>41911</v>
      </c>
      <c r="CB43">
        <v>-1</v>
      </c>
      <c r="CC43">
        <v>41912</v>
      </c>
      <c r="CD43">
        <v>-1</v>
      </c>
      <c r="CE43">
        <v>43332</v>
      </c>
      <c r="CF43">
        <v>27.5</v>
      </c>
      <c r="CG43">
        <v>41893</v>
      </c>
      <c r="CH43">
        <v>-1</v>
      </c>
      <c r="CI43">
        <v>-1</v>
      </c>
      <c r="CJ43">
        <v>-1</v>
      </c>
      <c r="CK43">
        <v>41844</v>
      </c>
      <c r="CL43">
        <v>29.25</v>
      </c>
      <c r="CM43">
        <v>-1</v>
      </c>
      <c r="CN43">
        <v>-1</v>
      </c>
    </row>
    <row r="44" spans="1:92" x14ac:dyDescent="0.25">
      <c r="A44" s="1">
        <v>37833</v>
      </c>
      <c r="B44">
        <v>725</v>
      </c>
      <c r="C44">
        <v>41831</v>
      </c>
      <c r="D44">
        <v>124.667</v>
      </c>
      <c r="E44">
        <v>44895</v>
      </c>
      <c r="F44">
        <v>72</v>
      </c>
      <c r="G44">
        <v>40360</v>
      </c>
      <c r="H44">
        <v>17.649999999999999</v>
      </c>
      <c r="I44">
        <v>44834</v>
      </c>
      <c r="J44">
        <v>355</v>
      </c>
      <c r="K44">
        <v>41819</v>
      </c>
      <c r="L44">
        <v>80.25</v>
      </c>
      <c r="M44">
        <v>40469</v>
      </c>
      <c r="N44">
        <v>70.599999999999994</v>
      </c>
      <c r="O44">
        <v>40289</v>
      </c>
      <c r="P44">
        <v>54.567</v>
      </c>
      <c r="Q44">
        <v>44377</v>
      </c>
      <c r="R44">
        <v>98.332999999999998</v>
      </c>
      <c r="S44">
        <v>43337</v>
      </c>
      <c r="T44">
        <v>330.55</v>
      </c>
      <c r="U44">
        <v>42062</v>
      </c>
      <c r="V44">
        <v>29.125</v>
      </c>
      <c r="W44">
        <v>42283</v>
      </c>
      <c r="X44">
        <v>186.75</v>
      </c>
      <c r="Y44">
        <v>44468</v>
      </c>
      <c r="Z44">
        <v>100.167</v>
      </c>
      <c r="AA44">
        <v>40481</v>
      </c>
      <c r="AB44">
        <v>37.35</v>
      </c>
      <c r="AC44">
        <v>42676</v>
      </c>
      <c r="AD44">
        <v>698.16700000000003</v>
      </c>
      <c r="AE44">
        <v>41149</v>
      </c>
      <c r="AF44">
        <v>-1</v>
      </c>
      <c r="AG44">
        <v>42004</v>
      </c>
      <c r="AH44">
        <v>-1</v>
      </c>
      <c r="AI44">
        <v>-1</v>
      </c>
      <c r="AJ44">
        <v>-1</v>
      </c>
      <c r="AK44">
        <v>-1</v>
      </c>
      <c r="AL44">
        <v>-1</v>
      </c>
      <c r="AM44">
        <v>-1</v>
      </c>
      <c r="AN44">
        <v>-1</v>
      </c>
      <c r="AO44">
        <v>43424</v>
      </c>
      <c r="AP44">
        <v>-1</v>
      </c>
      <c r="AQ44">
        <v>44625</v>
      </c>
      <c r="AR44">
        <v>-1</v>
      </c>
      <c r="AS44">
        <v>44626</v>
      </c>
      <c r="AT44">
        <v>-1</v>
      </c>
      <c r="AU44">
        <v>-1</v>
      </c>
      <c r="AV44">
        <v>-1</v>
      </c>
      <c r="AW44">
        <v>41863</v>
      </c>
      <c r="AX44">
        <v>-1</v>
      </c>
      <c r="AY44">
        <v>43402</v>
      </c>
      <c r="AZ44">
        <v>-1</v>
      </c>
      <c r="BA44">
        <v>-1</v>
      </c>
      <c r="BB44">
        <v>-1</v>
      </c>
      <c r="BC44">
        <v>41722</v>
      </c>
      <c r="BD44">
        <v>-1</v>
      </c>
      <c r="BE44">
        <v>-1</v>
      </c>
      <c r="BF44">
        <v>-1</v>
      </c>
      <c r="BG44">
        <v>-1</v>
      </c>
      <c r="BH44">
        <v>-1</v>
      </c>
      <c r="BI44">
        <v>43424</v>
      </c>
      <c r="BJ44">
        <v>-1</v>
      </c>
      <c r="BK44">
        <v>-1</v>
      </c>
      <c r="BL44">
        <v>-1</v>
      </c>
      <c r="BM44">
        <v>43424</v>
      </c>
      <c r="BN44">
        <v>-1</v>
      </c>
      <c r="BO44">
        <v>43426</v>
      </c>
      <c r="BP44">
        <v>-1</v>
      </c>
      <c r="BQ44">
        <v>-1</v>
      </c>
      <c r="BR44">
        <v>-1</v>
      </c>
      <c r="BS44">
        <v>43426</v>
      </c>
      <c r="BT44">
        <v>-1</v>
      </c>
      <c r="BU44">
        <v>-1</v>
      </c>
      <c r="BV44">
        <v>-1</v>
      </c>
      <c r="BW44">
        <v>41915</v>
      </c>
      <c r="BX44">
        <v>-1</v>
      </c>
      <c r="BY44">
        <v>-1</v>
      </c>
      <c r="BZ44">
        <v>-1</v>
      </c>
      <c r="CA44">
        <v>41911</v>
      </c>
      <c r="CB44">
        <v>-1</v>
      </c>
      <c r="CC44">
        <v>41912</v>
      </c>
      <c r="CD44">
        <v>-1</v>
      </c>
      <c r="CE44">
        <v>43332</v>
      </c>
      <c r="CF44">
        <v>25</v>
      </c>
      <c r="CG44">
        <v>41893</v>
      </c>
      <c r="CH44">
        <v>-1</v>
      </c>
      <c r="CI44">
        <v>-1</v>
      </c>
      <c r="CJ44">
        <v>-1</v>
      </c>
      <c r="CK44">
        <v>41844</v>
      </c>
      <c r="CL44">
        <v>26.75</v>
      </c>
      <c r="CM44">
        <v>-1</v>
      </c>
      <c r="CN44">
        <v>-1</v>
      </c>
    </row>
    <row r="45" spans="1:92" x14ac:dyDescent="0.25">
      <c r="A45" s="1">
        <v>37862</v>
      </c>
      <c r="B45">
        <v>651.13099999999997</v>
      </c>
      <c r="C45">
        <v>41831</v>
      </c>
      <c r="D45">
        <v>136</v>
      </c>
      <c r="E45">
        <v>44895</v>
      </c>
      <c r="F45">
        <v>61.886000000000003</v>
      </c>
      <c r="G45">
        <v>40360</v>
      </c>
      <c r="H45">
        <v>18.074999999999999</v>
      </c>
      <c r="I45">
        <v>44834</v>
      </c>
      <c r="J45">
        <v>354.53899999999999</v>
      </c>
      <c r="K45">
        <v>41819</v>
      </c>
      <c r="L45">
        <v>87.75</v>
      </c>
      <c r="M45">
        <v>40469</v>
      </c>
      <c r="N45">
        <v>57.832999999999998</v>
      </c>
      <c r="O45">
        <v>40289</v>
      </c>
      <c r="P45">
        <v>43.067</v>
      </c>
      <c r="Q45">
        <v>44377</v>
      </c>
      <c r="R45">
        <v>97.5</v>
      </c>
      <c r="S45">
        <v>43337</v>
      </c>
      <c r="T45">
        <v>314</v>
      </c>
      <c r="U45">
        <v>42062</v>
      </c>
      <c r="V45">
        <v>27.5</v>
      </c>
      <c r="W45">
        <v>42283</v>
      </c>
      <c r="X45">
        <v>177.333</v>
      </c>
      <c r="Y45">
        <v>44468</v>
      </c>
      <c r="Z45">
        <v>98.5</v>
      </c>
      <c r="AA45">
        <v>40481</v>
      </c>
      <c r="AB45">
        <v>29.832999999999998</v>
      </c>
      <c r="AC45">
        <v>42676</v>
      </c>
      <c r="AD45">
        <v>615</v>
      </c>
      <c r="AE45">
        <v>41149</v>
      </c>
      <c r="AF45">
        <v>-1</v>
      </c>
      <c r="AG45">
        <v>42004</v>
      </c>
      <c r="AH45">
        <v>-1</v>
      </c>
      <c r="AI45">
        <v>-1</v>
      </c>
      <c r="AJ45">
        <v>-1</v>
      </c>
      <c r="AK45">
        <v>-1</v>
      </c>
      <c r="AL45">
        <v>-1</v>
      </c>
      <c r="AM45">
        <v>-1</v>
      </c>
      <c r="AN45">
        <v>-1</v>
      </c>
      <c r="AO45">
        <v>43424</v>
      </c>
      <c r="AP45">
        <v>-1</v>
      </c>
      <c r="AQ45">
        <v>44625</v>
      </c>
      <c r="AR45">
        <v>-1</v>
      </c>
      <c r="AS45">
        <v>44626</v>
      </c>
      <c r="AT45">
        <v>-1</v>
      </c>
      <c r="AU45">
        <v>-1</v>
      </c>
      <c r="AV45">
        <v>-1</v>
      </c>
      <c r="AW45">
        <v>41863</v>
      </c>
      <c r="AX45">
        <v>-1</v>
      </c>
      <c r="AY45">
        <v>43402</v>
      </c>
      <c r="AZ45">
        <v>-1</v>
      </c>
      <c r="BA45">
        <v>-1</v>
      </c>
      <c r="BB45">
        <v>-1</v>
      </c>
      <c r="BC45">
        <v>41722</v>
      </c>
      <c r="BD45">
        <v>-1</v>
      </c>
      <c r="BE45">
        <v>-1</v>
      </c>
      <c r="BF45">
        <v>-1</v>
      </c>
      <c r="BG45">
        <v>-1</v>
      </c>
      <c r="BH45">
        <v>-1</v>
      </c>
      <c r="BI45">
        <v>43424</v>
      </c>
      <c r="BJ45">
        <v>-1</v>
      </c>
      <c r="BK45">
        <v>-1</v>
      </c>
      <c r="BL45">
        <v>-1</v>
      </c>
      <c r="BM45">
        <v>43424</v>
      </c>
      <c r="BN45">
        <v>-1</v>
      </c>
      <c r="BO45">
        <v>43426</v>
      </c>
      <c r="BP45">
        <v>-1</v>
      </c>
      <c r="BQ45">
        <v>-1</v>
      </c>
      <c r="BR45">
        <v>-1</v>
      </c>
      <c r="BS45">
        <v>43426</v>
      </c>
      <c r="BT45">
        <v>-1</v>
      </c>
      <c r="BU45">
        <v>-1</v>
      </c>
      <c r="BV45">
        <v>-1</v>
      </c>
      <c r="BW45">
        <v>41915</v>
      </c>
      <c r="BX45">
        <v>-1</v>
      </c>
      <c r="BY45">
        <v>-1</v>
      </c>
      <c r="BZ45">
        <v>-1</v>
      </c>
      <c r="CA45">
        <v>41911</v>
      </c>
      <c r="CB45">
        <v>-1</v>
      </c>
      <c r="CC45">
        <v>41912</v>
      </c>
      <c r="CD45">
        <v>-1</v>
      </c>
      <c r="CE45">
        <v>43332</v>
      </c>
      <c r="CF45">
        <v>23.75</v>
      </c>
      <c r="CG45">
        <v>41893</v>
      </c>
      <c r="CH45">
        <v>-1</v>
      </c>
      <c r="CI45">
        <v>-1</v>
      </c>
      <c r="CJ45">
        <v>-1</v>
      </c>
      <c r="CK45">
        <v>41844</v>
      </c>
      <c r="CL45">
        <v>25</v>
      </c>
      <c r="CM45">
        <v>-1</v>
      </c>
      <c r="CN45">
        <v>-1</v>
      </c>
    </row>
    <row r="46" spans="1:92" x14ac:dyDescent="0.25">
      <c r="A46" s="1">
        <v>37894</v>
      </c>
      <c r="B46">
        <v>636.25900000000001</v>
      </c>
      <c r="C46">
        <v>41831</v>
      </c>
      <c r="D46">
        <v>140</v>
      </c>
      <c r="E46">
        <v>44895</v>
      </c>
      <c r="F46">
        <v>54.911999999999999</v>
      </c>
      <c r="G46">
        <v>40360</v>
      </c>
      <c r="H46">
        <v>16.867000000000001</v>
      </c>
      <c r="I46">
        <v>44834</v>
      </c>
      <c r="J46">
        <v>364.63799999999998</v>
      </c>
      <c r="K46">
        <v>41819</v>
      </c>
      <c r="L46">
        <v>84.75</v>
      </c>
      <c r="M46">
        <v>40469</v>
      </c>
      <c r="N46">
        <v>51.65</v>
      </c>
      <c r="O46">
        <v>40289</v>
      </c>
      <c r="P46">
        <v>36.6</v>
      </c>
      <c r="Q46">
        <v>44377</v>
      </c>
      <c r="R46">
        <v>84.167000000000002</v>
      </c>
      <c r="S46">
        <v>43337</v>
      </c>
      <c r="T46">
        <v>317.5</v>
      </c>
      <c r="U46">
        <v>42062</v>
      </c>
      <c r="V46">
        <v>26.5</v>
      </c>
      <c r="W46">
        <v>42283</v>
      </c>
      <c r="X46">
        <v>173.25</v>
      </c>
      <c r="Y46">
        <v>44468</v>
      </c>
      <c r="Z46">
        <v>90</v>
      </c>
      <c r="AA46">
        <v>40481</v>
      </c>
      <c r="AB46">
        <v>27.332999999999998</v>
      </c>
      <c r="AC46">
        <v>42676</v>
      </c>
      <c r="AD46">
        <v>515.83299999999997</v>
      </c>
      <c r="AE46">
        <v>41149</v>
      </c>
      <c r="AF46">
        <v>-1</v>
      </c>
      <c r="AG46">
        <v>42004</v>
      </c>
      <c r="AH46">
        <v>-1</v>
      </c>
      <c r="AI46">
        <v>-1</v>
      </c>
      <c r="AJ46">
        <v>-1</v>
      </c>
      <c r="AK46">
        <v>-1</v>
      </c>
      <c r="AL46">
        <v>-1</v>
      </c>
      <c r="AM46">
        <v>-1</v>
      </c>
      <c r="AN46">
        <v>-1</v>
      </c>
      <c r="AO46">
        <v>43424</v>
      </c>
      <c r="AP46">
        <v>-1</v>
      </c>
      <c r="AQ46">
        <v>44625</v>
      </c>
      <c r="AR46">
        <v>-1</v>
      </c>
      <c r="AS46">
        <v>44626</v>
      </c>
      <c r="AT46">
        <v>-1</v>
      </c>
      <c r="AU46">
        <v>-1</v>
      </c>
      <c r="AV46">
        <v>-1</v>
      </c>
      <c r="AW46">
        <v>41863</v>
      </c>
      <c r="AX46">
        <v>-1</v>
      </c>
      <c r="AY46">
        <v>43402</v>
      </c>
      <c r="AZ46">
        <v>-1</v>
      </c>
      <c r="BA46">
        <v>-1</v>
      </c>
      <c r="BB46">
        <v>-1</v>
      </c>
      <c r="BC46">
        <v>41722</v>
      </c>
      <c r="BD46">
        <v>-1</v>
      </c>
      <c r="BE46">
        <v>-1</v>
      </c>
      <c r="BF46">
        <v>-1</v>
      </c>
      <c r="BG46">
        <v>-1</v>
      </c>
      <c r="BH46">
        <v>-1</v>
      </c>
      <c r="BI46">
        <v>43424</v>
      </c>
      <c r="BJ46">
        <v>-1</v>
      </c>
      <c r="BK46">
        <v>-1</v>
      </c>
      <c r="BL46">
        <v>-1</v>
      </c>
      <c r="BM46">
        <v>43424</v>
      </c>
      <c r="BN46">
        <v>-1</v>
      </c>
      <c r="BO46">
        <v>43426</v>
      </c>
      <c r="BP46">
        <v>-1</v>
      </c>
      <c r="BQ46">
        <v>-1</v>
      </c>
      <c r="BR46">
        <v>-1</v>
      </c>
      <c r="BS46">
        <v>43426</v>
      </c>
      <c r="BT46">
        <v>-1</v>
      </c>
      <c r="BU46">
        <v>-1</v>
      </c>
      <c r="BV46">
        <v>-1</v>
      </c>
      <c r="BW46">
        <v>41915</v>
      </c>
      <c r="BX46">
        <v>-1</v>
      </c>
      <c r="BY46">
        <v>-1</v>
      </c>
      <c r="BZ46">
        <v>-1</v>
      </c>
      <c r="CA46">
        <v>41911</v>
      </c>
      <c r="CB46">
        <v>-1</v>
      </c>
      <c r="CC46">
        <v>41912</v>
      </c>
      <c r="CD46">
        <v>-1</v>
      </c>
      <c r="CE46">
        <v>43332</v>
      </c>
      <c r="CF46">
        <v>18.75</v>
      </c>
      <c r="CG46">
        <v>41893</v>
      </c>
      <c r="CH46">
        <v>-1</v>
      </c>
      <c r="CI46">
        <v>-1</v>
      </c>
      <c r="CJ46">
        <v>-1</v>
      </c>
      <c r="CK46">
        <v>41844</v>
      </c>
      <c r="CL46">
        <v>23.25</v>
      </c>
      <c r="CM46">
        <v>-1</v>
      </c>
      <c r="CN46">
        <v>-1</v>
      </c>
    </row>
    <row r="47" spans="1:92" x14ac:dyDescent="0.25">
      <c r="A47" s="1">
        <v>37925</v>
      </c>
      <c r="B47">
        <v>481.94299999999998</v>
      </c>
      <c r="C47">
        <v>41831</v>
      </c>
      <c r="D47">
        <v>117.333</v>
      </c>
      <c r="E47">
        <v>44895</v>
      </c>
      <c r="F47">
        <v>35.44</v>
      </c>
      <c r="G47">
        <v>40360</v>
      </c>
      <c r="H47">
        <v>14.032999999999999</v>
      </c>
      <c r="I47">
        <v>44834</v>
      </c>
      <c r="J47">
        <v>347.07600000000002</v>
      </c>
      <c r="K47">
        <v>41819</v>
      </c>
      <c r="L47">
        <v>79.667000000000002</v>
      </c>
      <c r="M47">
        <v>40469</v>
      </c>
      <c r="N47">
        <v>53</v>
      </c>
      <c r="O47">
        <v>40289</v>
      </c>
      <c r="P47">
        <v>32.25</v>
      </c>
      <c r="Q47">
        <v>44377</v>
      </c>
      <c r="R47">
        <v>84</v>
      </c>
      <c r="S47">
        <v>43337</v>
      </c>
      <c r="T47">
        <v>338</v>
      </c>
      <c r="U47">
        <v>42062</v>
      </c>
      <c r="V47">
        <v>30.167000000000002</v>
      </c>
      <c r="W47">
        <v>42283</v>
      </c>
      <c r="X47">
        <v>163</v>
      </c>
      <c r="Y47">
        <v>44468</v>
      </c>
      <c r="Z47">
        <v>76.332999999999998</v>
      </c>
      <c r="AA47">
        <v>40481</v>
      </c>
      <c r="AB47">
        <v>20.433</v>
      </c>
      <c r="AC47">
        <v>42676</v>
      </c>
      <c r="AD47">
        <v>350</v>
      </c>
      <c r="AE47">
        <v>41149</v>
      </c>
      <c r="AF47">
        <v>-1</v>
      </c>
      <c r="AG47">
        <v>42004</v>
      </c>
      <c r="AH47">
        <v>-1</v>
      </c>
      <c r="AI47">
        <v>-1</v>
      </c>
      <c r="AJ47">
        <v>-1</v>
      </c>
      <c r="AK47">
        <v>-1</v>
      </c>
      <c r="AL47">
        <v>-1</v>
      </c>
      <c r="AM47">
        <v>-1</v>
      </c>
      <c r="AN47">
        <v>-1</v>
      </c>
      <c r="AO47">
        <v>43424</v>
      </c>
      <c r="AP47">
        <v>-1</v>
      </c>
      <c r="AQ47">
        <v>44625</v>
      </c>
      <c r="AR47">
        <v>-1</v>
      </c>
      <c r="AS47">
        <v>44626</v>
      </c>
      <c r="AT47">
        <v>-1</v>
      </c>
      <c r="AU47">
        <v>-1</v>
      </c>
      <c r="AV47">
        <v>-1</v>
      </c>
      <c r="AW47">
        <v>41863</v>
      </c>
      <c r="AX47">
        <v>-1</v>
      </c>
      <c r="AY47">
        <v>43402</v>
      </c>
      <c r="AZ47">
        <v>-1</v>
      </c>
      <c r="BA47">
        <v>-1</v>
      </c>
      <c r="BB47">
        <v>-1</v>
      </c>
      <c r="BC47">
        <v>41722</v>
      </c>
      <c r="BD47">
        <v>-1</v>
      </c>
      <c r="BE47">
        <v>-1</v>
      </c>
      <c r="BF47">
        <v>-1</v>
      </c>
      <c r="BG47">
        <v>-1</v>
      </c>
      <c r="BH47">
        <v>-1</v>
      </c>
      <c r="BI47">
        <v>43424</v>
      </c>
      <c r="BJ47">
        <v>-1</v>
      </c>
      <c r="BK47">
        <v>-1</v>
      </c>
      <c r="BL47">
        <v>-1</v>
      </c>
      <c r="BM47">
        <v>43424</v>
      </c>
      <c r="BN47">
        <v>-1</v>
      </c>
      <c r="BO47">
        <v>43426</v>
      </c>
      <c r="BP47">
        <v>-1</v>
      </c>
      <c r="BQ47">
        <v>-1</v>
      </c>
      <c r="BR47">
        <v>-1</v>
      </c>
      <c r="BS47">
        <v>43426</v>
      </c>
      <c r="BT47">
        <v>-1</v>
      </c>
      <c r="BU47">
        <v>-1</v>
      </c>
      <c r="BV47">
        <v>-1</v>
      </c>
      <c r="BW47">
        <v>41915</v>
      </c>
      <c r="BX47">
        <v>-1</v>
      </c>
      <c r="BY47">
        <v>-1</v>
      </c>
      <c r="BZ47">
        <v>-1</v>
      </c>
      <c r="CA47">
        <v>41911</v>
      </c>
      <c r="CB47">
        <v>-1</v>
      </c>
      <c r="CC47">
        <v>41912</v>
      </c>
      <c r="CD47">
        <v>-1</v>
      </c>
      <c r="CE47">
        <v>43332</v>
      </c>
      <c r="CF47">
        <v>18.75</v>
      </c>
      <c r="CG47">
        <v>41893</v>
      </c>
      <c r="CH47">
        <v>-1</v>
      </c>
      <c r="CI47">
        <v>-1</v>
      </c>
      <c r="CJ47">
        <v>-1</v>
      </c>
      <c r="CK47">
        <v>41844</v>
      </c>
      <c r="CL47">
        <v>23.25</v>
      </c>
      <c r="CM47">
        <v>-1</v>
      </c>
      <c r="CN47">
        <v>-1</v>
      </c>
    </row>
    <row r="48" spans="1:92" x14ac:dyDescent="0.25">
      <c r="A48" s="1">
        <v>37953</v>
      </c>
      <c r="B48">
        <v>357.04399999999998</v>
      </c>
      <c r="C48">
        <v>41831</v>
      </c>
      <c r="D48">
        <v>110.667</v>
      </c>
      <c r="E48">
        <v>44895</v>
      </c>
      <c r="F48">
        <v>31.446000000000002</v>
      </c>
      <c r="G48">
        <v>40360</v>
      </c>
      <c r="H48">
        <v>18.427</v>
      </c>
      <c r="I48">
        <v>44834</v>
      </c>
      <c r="J48">
        <v>357.036</v>
      </c>
      <c r="K48">
        <v>41819</v>
      </c>
      <c r="L48">
        <v>75.25</v>
      </c>
      <c r="M48">
        <v>40469</v>
      </c>
      <c r="N48">
        <v>56.625</v>
      </c>
      <c r="O48">
        <v>40289</v>
      </c>
      <c r="P48">
        <v>28.882999999999999</v>
      </c>
      <c r="Q48">
        <v>44377</v>
      </c>
      <c r="R48">
        <v>69.332999999999998</v>
      </c>
      <c r="S48">
        <v>43337</v>
      </c>
      <c r="T48">
        <v>401.25</v>
      </c>
      <c r="U48">
        <v>42062</v>
      </c>
      <c r="V48">
        <v>26.625</v>
      </c>
      <c r="W48">
        <v>42283</v>
      </c>
      <c r="X48">
        <v>163.25</v>
      </c>
      <c r="Y48">
        <v>44468</v>
      </c>
      <c r="Z48">
        <v>65.667000000000002</v>
      </c>
      <c r="AA48">
        <v>40481</v>
      </c>
      <c r="AB48">
        <v>21.945</v>
      </c>
      <c r="AC48">
        <v>42676</v>
      </c>
      <c r="AD48">
        <v>324.16699999999997</v>
      </c>
      <c r="AE48">
        <v>41149</v>
      </c>
      <c r="AF48">
        <v>-1</v>
      </c>
      <c r="AG48">
        <v>42004</v>
      </c>
      <c r="AH48">
        <v>-1</v>
      </c>
      <c r="AI48">
        <v>-1</v>
      </c>
      <c r="AJ48">
        <v>-1</v>
      </c>
      <c r="AK48">
        <v>-1</v>
      </c>
      <c r="AL48">
        <v>-1</v>
      </c>
      <c r="AM48">
        <v>-1</v>
      </c>
      <c r="AN48">
        <v>-1</v>
      </c>
      <c r="AO48">
        <v>43424</v>
      </c>
      <c r="AP48">
        <v>-1</v>
      </c>
      <c r="AQ48">
        <v>44625</v>
      </c>
      <c r="AR48">
        <v>-1</v>
      </c>
      <c r="AS48">
        <v>44626</v>
      </c>
      <c r="AT48">
        <v>-1</v>
      </c>
      <c r="AU48">
        <v>-1</v>
      </c>
      <c r="AV48">
        <v>-1</v>
      </c>
      <c r="AW48">
        <v>41863</v>
      </c>
      <c r="AX48">
        <v>-1</v>
      </c>
      <c r="AY48">
        <v>43402</v>
      </c>
      <c r="AZ48">
        <v>-1</v>
      </c>
      <c r="BA48">
        <v>-1</v>
      </c>
      <c r="BB48">
        <v>-1</v>
      </c>
      <c r="BC48">
        <v>41722</v>
      </c>
      <c r="BD48">
        <v>-1</v>
      </c>
      <c r="BE48">
        <v>-1</v>
      </c>
      <c r="BF48">
        <v>-1</v>
      </c>
      <c r="BG48">
        <v>-1</v>
      </c>
      <c r="BH48">
        <v>-1</v>
      </c>
      <c r="BI48">
        <v>43424</v>
      </c>
      <c r="BJ48">
        <v>-1</v>
      </c>
      <c r="BK48">
        <v>-1</v>
      </c>
      <c r="BL48">
        <v>-1</v>
      </c>
      <c r="BM48">
        <v>43424</v>
      </c>
      <c r="BN48">
        <v>-1</v>
      </c>
      <c r="BO48">
        <v>43426</v>
      </c>
      <c r="BP48">
        <v>-1</v>
      </c>
      <c r="BQ48">
        <v>-1</v>
      </c>
      <c r="BR48">
        <v>-1</v>
      </c>
      <c r="BS48">
        <v>43426</v>
      </c>
      <c r="BT48">
        <v>-1</v>
      </c>
      <c r="BU48">
        <v>-1</v>
      </c>
      <c r="BV48">
        <v>-1</v>
      </c>
      <c r="BW48">
        <v>41915</v>
      </c>
      <c r="BX48">
        <v>-1</v>
      </c>
      <c r="BY48">
        <v>-1</v>
      </c>
      <c r="BZ48">
        <v>-1</v>
      </c>
      <c r="CA48">
        <v>41911</v>
      </c>
      <c r="CB48">
        <v>-1</v>
      </c>
      <c r="CC48">
        <v>41912</v>
      </c>
      <c r="CD48">
        <v>-1</v>
      </c>
      <c r="CE48">
        <v>43332</v>
      </c>
      <c r="CF48">
        <v>15.5</v>
      </c>
      <c r="CG48">
        <v>41893</v>
      </c>
      <c r="CH48">
        <v>-1</v>
      </c>
      <c r="CI48">
        <v>-1</v>
      </c>
      <c r="CJ48">
        <v>-1</v>
      </c>
      <c r="CK48">
        <v>41844</v>
      </c>
      <c r="CL48">
        <v>20.5</v>
      </c>
      <c r="CM48">
        <v>-1</v>
      </c>
      <c r="CN48">
        <v>-1</v>
      </c>
    </row>
    <row r="49" spans="1:92" x14ac:dyDescent="0.25">
      <c r="A49" s="1">
        <v>37986</v>
      </c>
      <c r="B49">
        <v>291.09699999999998</v>
      </c>
      <c r="C49">
        <v>41831</v>
      </c>
      <c r="D49">
        <v>102</v>
      </c>
      <c r="E49">
        <v>44895</v>
      </c>
      <c r="F49">
        <v>30.632000000000001</v>
      </c>
      <c r="G49">
        <v>40360</v>
      </c>
      <c r="H49">
        <v>19.5</v>
      </c>
      <c r="I49">
        <v>44834</v>
      </c>
      <c r="J49">
        <v>333.05099999999999</v>
      </c>
      <c r="K49">
        <v>41819</v>
      </c>
      <c r="L49">
        <v>75.332999999999998</v>
      </c>
      <c r="M49">
        <v>40469</v>
      </c>
      <c r="N49">
        <v>35</v>
      </c>
      <c r="O49">
        <v>40289</v>
      </c>
      <c r="P49">
        <v>21.43</v>
      </c>
      <c r="Q49">
        <v>44377</v>
      </c>
      <c r="R49">
        <v>72.832999999999998</v>
      </c>
      <c r="S49">
        <v>43337</v>
      </c>
      <c r="T49">
        <v>351.327</v>
      </c>
      <c r="U49">
        <v>42062</v>
      </c>
      <c r="V49">
        <v>28.167000000000002</v>
      </c>
      <c r="W49">
        <v>42283</v>
      </c>
      <c r="X49">
        <v>157.25</v>
      </c>
      <c r="Y49">
        <v>44468</v>
      </c>
      <c r="Z49">
        <v>68.332999999999998</v>
      </c>
      <c r="AA49">
        <v>40481</v>
      </c>
      <c r="AB49">
        <v>19.850000000000001</v>
      </c>
      <c r="AC49">
        <v>42676</v>
      </c>
      <c r="AD49">
        <v>246.667</v>
      </c>
      <c r="AE49">
        <v>41149</v>
      </c>
      <c r="AF49">
        <v>-1</v>
      </c>
      <c r="AG49">
        <v>42004</v>
      </c>
      <c r="AH49">
        <v>-1</v>
      </c>
      <c r="AI49">
        <v>-1</v>
      </c>
      <c r="AJ49">
        <v>-1</v>
      </c>
      <c r="AK49">
        <v>-1</v>
      </c>
      <c r="AL49">
        <v>-1</v>
      </c>
      <c r="AM49">
        <v>-1</v>
      </c>
      <c r="AN49">
        <v>-1</v>
      </c>
      <c r="AO49">
        <v>43424</v>
      </c>
      <c r="AP49">
        <v>-1</v>
      </c>
      <c r="AQ49">
        <v>44625</v>
      </c>
      <c r="AR49">
        <v>-1</v>
      </c>
      <c r="AS49">
        <v>44626</v>
      </c>
      <c r="AT49">
        <v>-1</v>
      </c>
      <c r="AU49">
        <v>-1</v>
      </c>
      <c r="AV49">
        <v>-1</v>
      </c>
      <c r="AW49">
        <v>41863</v>
      </c>
      <c r="AX49">
        <v>-1</v>
      </c>
      <c r="AY49">
        <v>43402</v>
      </c>
      <c r="AZ49">
        <v>-1</v>
      </c>
      <c r="BA49">
        <v>-1</v>
      </c>
      <c r="BB49">
        <v>-1</v>
      </c>
      <c r="BC49">
        <v>41722</v>
      </c>
      <c r="BD49">
        <v>-1</v>
      </c>
      <c r="BE49">
        <v>-1</v>
      </c>
      <c r="BF49">
        <v>-1</v>
      </c>
      <c r="BG49">
        <v>-1</v>
      </c>
      <c r="BH49">
        <v>-1</v>
      </c>
      <c r="BI49">
        <v>43424</v>
      </c>
      <c r="BJ49">
        <v>-1</v>
      </c>
      <c r="BK49">
        <v>-1</v>
      </c>
      <c r="BL49">
        <v>-1</v>
      </c>
      <c r="BM49">
        <v>43424</v>
      </c>
      <c r="BN49">
        <v>-1</v>
      </c>
      <c r="BO49">
        <v>43426</v>
      </c>
      <c r="BP49">
        <v>-1</v>
      </c>
      <c r="BQ49">
        <v>-1</v>
      </c>
      <c r="BR49">
        <v>-1</v>
      </c>
      <c r="BS49">
        <v>43426</v>
      </c>
      <c r="BT49">
        <v>-1</v>
      </c>
      <c r="BU49">
        <v>-1</v>
      </c>
      <c r="BV49">
        <v>-1</v>
      </c>
      <c r="BW49">
        <v>41915</v>
      </c>
      <c r="BX49">
        <v>-1</v>
      </c>
      <c r="BY49">
        <v>-1</v>
      </c>
      <c r="BZ49">
        <v>-1</v>
      </c>
      <c r="CA49">
        <v>41911</v>
      </c>
      <c r="CB49">
        <v>-1</v>
      </c>
      <c r="CC49">
        <v>41912</v>
      </c>
      <c r="CD49">
        <v>-1</v>
      </c>
      <c r="CE49">
        <v>43332</v>
      </c>
      <c r="CF49">
        <v>15.5</v>
      </c>
      <c r="CG49">
        <v>41893</v>
      </c>
      <c r="CH49">
        <v>-1</v>
      </c>
      <c r="CI49">
        <v>-1</v>
      </c>
      <c r="CJ49">
        <v>-1</v>
      </c>
      <c r="CK49">
        <v>41844</v>
      </c>
      <c r="CL49">
        <v>20.5</v>
      </c>
      <c r="CM49">
        <v>-1</v>
      </c>
      <c r="CN49">
        <v>-1</v>
      </c>
    </row>
    <row r="50" spans="1:92" x14ac:dyDescent="0.25">
      <c r="A50" s="1">
        <v>38016</v>
      </c>
      <c r="B50">
        <v>389.72500000000002</v>
      </c>
      <c r="C50">
        <v>41831</v>
      </c>
      <c r="D50">
        <v>77.5</v>
      </c>
      <c r="E50">
        <v>44895</v>
      </c>
      <c r="F50">
        <v>27.466999999999999</v>
      </c>
      <c r="G50">
        <v>40360</v>
      </c>
      <c r="H50">
        <v>20.332999999999998</v>
      </c>
      <c r="I50">
        <v>44834</v>
      </c>
      <c r="J50">
        <v>367.06200000000001</v>
      </c>
      <c r="K50">
        <v>41819</v>
      </c>
      <c r="L50">
        <v>73</v>
      </c>
      <c r="M50">
        <v>40469</v>
      </c>
      <c r="N50">
        <v>46.087000000000003</v>
      </c>
      <c r="O50">
        <v>40289</v>
      </c>
      <c r="P50">
        <v>27.663</v>
      </c>
      <c r="Q50">
        <v>44377</v>
      </c>
      <c r="R50">
        <v>76.667000000000002</v>
      </c>
      <c r="S50">
        <v>43337</v>
      </c>
      <c r="T50">
        <v>378.66500000000002</v>
      </c>
      <c r="U50">
        <v>42062</v>
      </c>
      <c r="V50">
        <v>24.832999999999998</v>
      </c>
      <c r="W50">
        <v>42283</v>
      </c>
      <c r="X50">
        <v>162</v>
      </c>
      <c r="Y50">
        <v>44468</v>
      </c>
      <c r="Z50">
        <v>72.332999999999998</v>
      </c>
      <c r="AA50">
        <v>40481</v>
      </c>
      <c r="AB50">
        <v>24.03</v>
      </c>
      <c r="AC50">
        <v>42676</v>
      </c>
      <c r="AD50">
        <v>278.33300000000003</v>
      </c>
      <c r="AE50">
        <v>41149</v>
      </c>
      <c r="AF50">
        <v>-1</v>
      </c>
      <c r="AG50">
        <v>42004</v>
      </c>
      <c r="AH50">
        <v>-1</v>
      </c>
      <c r="AI50">
        <v>-1</v>
      </c>
      <c r="AJ50">
        <v>-1</v>
      </c>
      <c r="AK50">
        <v>-1</v>
      </c>
      <c r="AL50">
        <v>-1</v>
      </c>
      <c r="AM50">
        <v>-1</v>
      </c>
      <c r="AN50">
        <v>-1</v>
      </c>
      <c r="AO50">
        <v>43424</v>
      </c>
      <c r="AP50">
        <v>-1</v>
      </c>
      <c r="AQ50">
        <v>44625</v>
      </c>
      <c r="AR50">
        <v>-1</v>
      </c>
      <c r="AS50">
        <v>44626</v>
      </c>
      <c r="AT50">
        <v>-1</v>
      </c>
      <c r="AU50">
        <v>-1</v>
      </c>
      <c r="AV50">
        <v>-1</v>
      </c>
      <c r="AW50">
        <v>41863</v>
      </c>
      <c r="AX50">
        <v>-1</v>
      </c>
      <c r="AY50">
        <v>43402</v>
      </c>
      <c r="AZ50">
        <v>-1</v>
      </c>
      <c r="BA50">
        <v>-1</v>
      </c>
      <c r="BB50">
        <v>-1</v>
      </c>
      <c r="BC50">
        <v>41722</v>
      </c>
      <c r="BD50">
        <v>-1</v>
      </c>
      <c r="BE50">
        <v>-1</v>
      </c>
      <c r="BF50">
        <v>-1</v>
      </c>
      <c r="BG50">
        <v>-1</v>
      </c>
      <c r="BH50">
        <v>-1</v>
      </c>
      <c r="BI50">
        <v>43424</v>
      </c>
      <c r="BJ50">
        <v>-1</v>
      </c>
      <c r="BK50">
        <v>-1</v>
      </c>
      <c r="BL50">
        <v>-1</v>
      </c>
      <c r="BM50">
        <v>43424</v>
      </c>
      <c r="BN50">
        <v>-1</v>
      </c>
      <c r="BO50">
        <v>43426</v>
      </c>
      <c r="BP50">
        <v>-1</v>
      </c>
      <c r="BQ50">
        <v>-1</v>
      </c>
      <c r="BR50">
        <v>-1</v>
      </c>
      <c r="BS50">
        <v>43426</v>
      </c>
      <c r="BT50">
        <v>-1</v>
      </c>
      <c r="BU50">
        <v>-1</v>
      </c>
      <c r="BV50">
        <v>-1</v>
      </c>
      <c r="BW50">
        <v>41915</v>
      </c>
      <c r="BX50">
        <v>-1</v>
      </c>
      <c r="BY50">
        <v>-1</v>
      </c>
      <c r="BZ50">
        <v>-1</v>
      </c>
      <c r="CA50">
        <v>41911</v>
      </c>
      <c r="CB50">
        <v>-1</v>
      </c>
      <c r="CC50">
        <v>41912</v>
      </c>
      <c r="CD50">
        <v>-1</v>
      </c>
      <c r="CE50">
        <v>43332</v>
      </c>
      <c r="CF50">
        <v>15.5</v>
      </c>
      <c r="CG50">
        <v>41893</v>
      </c>
      <c r="CH50">
        <v>-1</v>
      </c>
      <c r="CI50">
        <v>-1</v>
      </c>
      <c r="CJ50">
        <v>-1</v>
      </c>
      <c r="CK50">
        <v>41844</v>
      </c>
      <c r="CL50">
        <v>22</v>
      </c>
      <c r="CM50">
        <v>-1</v>
      </c>
      <c r="CN50">
        <v>-1</v>
      </c>
    </row>
    <row r="51" spans="1:92" x14ac:dyDescent="0.25">
      <c r="A51" s="1">
        <v>38044</v>
      </c>
      <c r="B51">
        <v>486.36799999999999</v>
      </c>
      <c r="C51">
        <v>41831</v>
      </c>
      <c r="D51">
        <v>92.667000000000002</v>
      </c>
      <c r="E51">
        <v>44895</v>
      </c>
      <c r="F51">
        <v>27.47</v>
      </c>
      <c r="G51">
        <v>40360</v>
      </c>
      <c r="H51">
        <v>23.356999999999999</v>
      </c>
      <c r="I51">
        <v>44834</v>
      </c>
      <c r="J51">
        <v>354.60700000000003</v>
      </c>
      <c r="K51">
        <v>41819</v>
      </c>
      <c r="L51">
        <v>71</v>
      </c>
      <c r="M51">
        <v>40469</v>
      </c>
      <c r="N51">
        <v>39.520000000000003</v>
      </c>
      <c r="O51">
        <v>40289</v>
      </c>
      <c r="P51">
        <v>29.565000000000001</v>
      </c>
      <c r="Q51">
        <v>44377</v>
      </c>
      <c r="R51">
        <v>71.667000000000002</v>
      </c>
      <c r="S51">
        <v>43337</v>
      </c>
      <c r="T51">
        <v>425.2</v>
      </c>
      <c r="U51">
        <v>42062</v>
      </c>
      <c r="V51">
        <v>24.875</v>
      </c>
      <c r="W51">
        <v>42283</v>
      </c>
      <c r="X51">
        <v>152.5</v>
      </c>
      <c r="Y51">
        <v>44468</v>
      </c>
      <c r="Z51">
        <v>74</v>
      </c>
      <c r="AA51">
        <v>40481</v>
      </c>
      <c r="AB51">
        <v>31.71</v>
      </c>
      <c r="AC51">
        <v>42676</v>
      </c>
      <c r="AD51">
        <v>315.66699999999997</v>
      </c>
      <c r="AE51">
        <v>41149</v>
      </c>
      <c r="AF51">
        <v>-1</v>
      </c>
      <c r="AG51">
        <v>42004</v>
      </c>
      <c r="AH51">
        <v>-1</v>
      </c>
      <c r="AI51">
        <v>-1</v>
      </c>
      <c r="AJ51">
        <v>-1</v>
      </c>
      <c r="AK51">
        <v>-1</v>
      </c>
      <c r="AL51">
        <v>-1</v>
      </c>
      <c r="AM51">
        <v>-1</v>
      </c>
      <c r="AN51">
        <v>-1</v>
      </c>
      <c r="AO51">
        <v>43424</v>
      </c>
      <c r="AP51">
        <v>-1</v>
      </c>
      <c r="AQ51">
        <v>44625</v>
      </c>
      <c r="AR51">
        <v>-1</v>
      </c>
      <c r="AS51">
        <v>44626</v>
      </c>
      <c r="AT51">
        <v>-1</v>
      </c>
      <c r="AU51">
        <v>-1</v>
      </c>
      <c r="AV51">
        <v>-1</v>
      </c>
      <c r="AW51">
        <v>41863</v>
      </c>
      <c r="AX51">
        <v>-1</v>
      </c>
      <c r="AY51">
        <v>43402</v>
      </c>
      <c r="AZ51">
        <v>-1</v>
      </c>
      <c r="BA51">
        <v>-1</v>
      </c>
      <c r="BB51">
        <v>-1</v>
      </c>
      <c r="BC51">
        <v>41722</v>
      </c>
      <c r="BD51">
        <v>-1</v>
      </c>
      <c r="BE51">
        <v>-1</v>
      </c>
      <c r="BF51">
        <v>-1</v>
      </c>
      <c r="BG51">
        <v>-1</v>
      </c>
      <c r="BH51">
        <v>-1</v>
      </c>
      <c r="BI51">
        <v>43424</v>
      </c>
      <c r="BJ51">
        <v>-1</v>
      </c>
      <c r="BK51">
        <v>-1</v>
      </c>
      <c r="BL51">
        <v>-1</v>
      </c>
      <c r="BM51">
        <v>43424</v>
      </c>
      <c r="BN51">
        <v>-1</v>
      </c>
      <c r="BO51">
        <v>43426</v>
      </c>
      <c r="BP51">
        <v>-1</v>
      </c>
      <c r="BQ51">
        <v>-1</v>
      </c>
      <c r="BR51">
        <v>-1</v>
      </c>
      <c r="BS51">
        <v>43426</v>
      </c>
      <c r="BT51">
        <v>-1</v>
      </c>
      <c r="BU51">
        <v>-1</v>
      </c>
      <c r="BV51">
        <v>-1</v>
      </c>
      <c r="BW51">
        <v>41915</v>
      </c>
      <c r="BX51">
        <v>-1</v>
      </c>
      <c r="BY51">
        <v>-1</v>
      </c>
      <c r="BZ51">
        <v>-1</v>
      </c>
      <c r="CA51">
        <v>41911</v>
      </c>
      <c r="CB51">
        <v>-1</v>
      </c>
      <c r="CC51">
        <v>41912</v>
      </c>
      <c r="CD51">
        <v>-1</v>
      </c>
      <c r="CE51">
        <v>43332</v>
      </c>
      <c r="CF51">
        <v>15.5</v>
      </c>
      <c r="CG51">
        <v>41893</v>
      </c>
      <c r="CH51">
        <v>-1</v>
      </c>
      <c r="CI51">
        <v>-1</v>
      </c>
      <c r="CJ51">
        <v>-1</v>
      </c>
      <c r="CK51">
        <v>41844</v>
      </c>
      <c r="CL51">
        <v>21.5</v>
      </c>
      <c r="CM51">
        <v>-1</v>
      </c>
      <c r="CN51">
        <v>-1</v>
      </c>
    </row>
    <row r="52" spans="1:92" x14ac:dyDescent="0.25">
      <c r="A52" s="1">
        <v>38077</v>
      </c>
      <c r="B52">
        <v>459.79399999999998</v>
      </c>
      <c r="C52">
        <v>41831</v>
      </c>
      <c r="D52">
        <v>71</v>
      </c>
      <c r="E52">
        <v>44895</v>
      </c>
      <c r="F52">
        <v>28.471</v>
      </c>
      <c r="G52">
        <v>40360</v>
      </c>
      <c r="H52">
        <v>24</v>
      </c>
      <c r="I52">
        <v>44834</v>
      </c>
      <c r="J52">
        <v>271.47699999999998</v>
      </c>
      <c r="K52">
        <v>41819</v>
      </c>
      <c r="L52">
        <v>76.332999999999998</v>
      </c>
      <c r="M52">
        <v>40469</v>
      </c>
      <c r="N52">
        <v>39.125999999999998</v>
      </c>
      <c r="O52">
        <v>40289</v>
      </c>
      <c r="P52">
        <v>31.3</v>
      </c>
      <c r="Q52">
        <v>44377</v>
      </c>
      <c r="R52">
        <v>72.5</v>
      </c>
      <c r="S52">
        <v>43337</v>
      </c>
      <c r="T52">
        <v>441.25</v>
      </c>
      <c r="U52">
        <v>42062</v>
      </c>
      <c r="V52">
        <v>21.167000000000002</v>
      </c>
      <c r="W52">
        <v>42283</v>
      </c>
      <c r="X52">
        <v>148.833</v>
      </c>
      <c r="Y52">
        <v>44468</v>
      </c>
      <c r="Z52">
        <v>72.332999999999998</v>
      </c>
      <c r="AA52">
        <v>40481</v>
      </c>
      <c r="AB52">
        <v>30</v>
      </c>
      <c r="AC52">
        <v>42676</v>
      </c>
      <c r="AD52">
        <v>275</v>
      </c>
      <c r="AE52">
        <v>41149</v>
      </c>
      <c r="AF52">
        <v>-1</v>
      </c>
      <c r="AG52">
        <v>42004</v>
      </c>
      <c r="AH52">
        <v>-1</v>
      </c>
      <c r="AI52">
        <v>-1</v>
      </c>
      <c r="AJ52">
        <v>-1</v>
      </c>
      <c r="AK52">
        <v>-1</v>
      </c>
      <c r="AL52">
        <v>-1</v>
      </c>
      <c r="AM52">
        <v>-1</v>
      </c>
      <c r="AN52">
        <v>-1</v>
      </c>
      <c r="AO52">
        <v>43424</v>
      </c>
      <c r="AP52">
        <v>-1</v>
      </c>
      <c r="AQ52">
        <v>44625</v>
      </c>
      <c r="AR52">
        <v>-1</v>
      </c>
      <c r="AS52">
        <v>44626</v>
      </c>
      <c r="AT52">
        <v>-1</v>
      </c>
      <c r="AU52">
        <v>-1</v>
      </c>
      <c r="AV52">
        <v>-1</v>
      </c>
      <c r="AW52">
        <v>41863</v>
      </c>
      <c r="AX52">
        <v>-1</v>
      </c>
      <c r="AY52">
        <v>43402</v>
      </c>
      <c r="AZ52">
        <v>-1</v>
      </c>
      <c r="BA52">
        <v>-1</v>
      </c>
      <c r="BB52">
        <v>-1</v>
      </c>
      <c r="BC52">
        <v>41722</v>
      </c>
      <c r="BD52">
        <v>-1</v>
      </c>
      <c r="BE52">
        <v>-1</v>
      </c>
      <c r="BF52">
        <v>-1</v>
      </c>
      <c r="BG52">
        <v>-1</v>
      </c>
      <c r="BH52">
        <v>-1</v>
      </c>
      <c r="BI52">
        <v>43424</v>
      </c>
      <c r="BJ52">
        <v>-1</v>
      </c>
      <c r="BK52">
        <v>-1</v>
      </c>
      <c r="BL52">
        <v>-1</v>
      </c>
      <c r="BM52">
        <v>43424</v>
      </c>
      <c r="BN52">
        <v>-1</v>
      </c>
      <c r="BO52">
        <v>43426</v>
      </c>
      <c r="BP52">
        <v>-1</v>
      </c>
      <c r="BQ52">
        <v>-1</v>
      </c>
      <c r="BR52">
        <v>-1</v>
      </c>
      <c r="BS52">
        <v>43426</v>
      </c>
      <c r="BT52">
        <v>-1</v>
      </c>
      <c r="BU52">
        <v>-1</v>
      </c>
      <c r="BV52">
        <v>-1</v>
      </c>
      <c r="BW52">
        <v>41915</v>
      </c>
      <c r="BX52">
        <v>-1</v>
      </c>
      <c r="BY52">
        <v>-1</v>
      </c>
      <c r="BZ52">
        <v>-1</v>
      </c>
      <c r="CA52">
        <v>41911</v>
      </c>
      <c r="CB52">
        <v>-1</v>
      </c>
      <c r="CC52">
        <v>41912</v>
      </c>
      <c r="CD52">
        <v>-1</v>
      </c>
      <c r="CE52">
        <v>43332</v>
      </c>
      <c r="CF52">
        <v>15.5</v>
      </c>
      <c r="CG52">
        <v>41893</v>
      </c>
      <c r="CH52">
        <v>-1</v>
      </c>
      <c r="CI52">
        <v>-1</v>
      </c>
      <c r="CJ52">
        <v>-1</v>
      </c>
      <c r="CK52">
        <v>41844</v>
      </c>
      <c r="CL52">
        <v>21</v>
      </c>
      <c r="CM52">
        <v>-1</v>
      </c>
      <c r="CN52">
        <v>-1</v>
      </c>
    </row>
    <row r="53" spans="1:92" x14ac:dyDescent="0.25">
      <c r="A53" s="1">
        <v>38107</v>
      </c>
      <c r="B53">
        <v>622.351</v>
      </c>
      <c r="C53">
        <v>41831</v>
      </c>
      <c r="D53">
        <v>89.25</v>
      </c>
      <c r="E53">
        <v>44895</v>
      </c>
      <c r="F53">
        <v>29.64</v>
      </c>
      <c r="G53">
        <v>40360</v>
      </c>
      <c r="H53">
        <v>30.613</v>
      </c>
      <c r="I53">
        <v>44834</v>
      </c>
      <c r="J53">
        <v>377.245</v>
      </c>
      <c r="K53">
        <v>41819</v>
      </c>
      <c r="L53">
        <v>61.332999999999998</v>
      </c>
      <c r="M53">
        <v>40469</v>
      </c>
      <c r="N53">
        <v>51.345999999999997</v>
      </c>
      <c r="O53">
        <v>40289</v>
      </c>
      <c r="P53">
        <v>36.113999999999997</v>
      </c>
      <c r="Q53">
        <v>44377</v>
      </c>
      <c r="R53">
        <v>103.292</v>
      </c>
      <c r="S53">
        <v>43337</v>
      </c>
      <c r="T53">
        <v>409.77499999999998</v>
      </c>
      <c r="U53">
        <v>42062</v>
      </c>
      <c r="V53">
        <v>19.25</v>
      </c>
      <c r="W53">
        <v>42283</v>
      </c>
      <c r="X53">
        <v>195.625</v>
      </c>
      <c r="Y53">
        <v>44468</v>
      </c>
      <c r="Z53">
        <v>77.5</v>
      </c>
      <c r="AA53">
        <v>40481</v>
      </c>
      <c r="AB53">
        <v>33.625</v>
      </c>
      <c r="AC53">
        <v>42676</v>
      </c>
      <c r="AD53">
        <v>369.66699999999997</v>
      </c>
      <c r="AE53">
        <v>41149</v>
      </c>
      <c r="AF53">
        <v>-1</v>
      </c>
      <c r="AG53">
        <v>42004</v>
      </c>
      <c r="AH53">
        <v>-1</v>
      </c>
      <c r="AI53">
        <v>-1</v>
      </c>
      <c r="AJ53">
        <v>-1</v>
      </c>
      <c r="AK53">
        <v>-1</v>
      </c>
      <c r="AL53">
        <v>-1</v>
      </c>
      <c r="AM53">
        <v>-1</v>
      </c>
      <c r="AN53">
        <v>-1</v>
      </c>
      <c r="AO53">
        <v>43424</v>
      </c>
      <c r="AP53">
        <v>-1</v>
      </c>
      <c r="AQ53">
        <v>44625</v>
      </c>
      <c r="AR53">
        <v>-1</v>
      </c>
      <c r="AS53">
        <v>44626</v>
      </c>
      <c r="AT53">
        <v>-1</v>
      </c>
      <c r="AU53">
        <v>-1</v>
      </c>
      <c r="AV53">
        <v>-1</v>
      </c>
      <c r="AW53">
        <v>41863</v>
      </c>
      <c r="AX53">
        <v>-1</v>
      </c>
      <c r="AY53">
        <v>43402</v>
      </c>
      <c r="AZ53">
        <v>-1</v>
      </c>
      <c r="BA53">
        <v>-1</v>
      </c>
      <c r="BB53">
        <v>-1</v>
      </c>
      <c r="BC53">
        <v>41722</v>
      </c>
      <c r="BD53">
        <v>-1</v>
      </c>
      <c r="BE53">
        <v>-1</v>
      </c>
      <c r="BF53">
        <v>-1</v>
      </c>
      <c r="BG53">
        <v>-1</v>
      </c>
      <c r="BH53">
        <v>-1</v>
      </c>
      <c r="BI53">
        <v>43424</v>
      </c>
      <c r="BJ53">
        <v>-1</v>
      </c>
      <c r="BK53">
        <v>-1</v>
      </c>
      <c r="BL53">
        <v>-1</v>
      </c>
      <c r="BM53">
        <v>43424</v>
      </c>
      <c r="BN53">
        <v>-1</v>
      </c>
      <c r="BO53">
        <v>43426</v>
      </c>
      <c r="BP53">
        <v>-1</v>
      </c>
      <c r="BQ53">
        <v>-1</v>
      </c>
      <c r="BR53">
        <v>-1</v>
      </c>
      <c r="BS53">
        <v>43426</v>
      </c>
      <c r="BT53">
        <v>-1</v>
      </c>
      <c r="BU53">
        <v>-1</v>
      </c>
      <c r="BV53">
        <v>-1</v>
      </c>
      <c r="BW53">
        <v>41915</v>
      </c>
      <c r="BX53">
        <v>-1</v>
      </c>
      <c r="BY53">
        <v>-1</v>
      </c>
      <c r="BZ53">
        <v>-1</v>
      </c>
      <c r="CA53">
        <v>41911</v>
      </c>
      <c r="CB53">
        <v>-1</v>
      </c>
      <c r="CC53">
        <v>41912</v>
      </c>
      <c r="CD53">
        <v>-1</v>
      </c>
      <c r="CE53">
        <v>43332</v>
      </c>
      <c r="CF53">
        <v>13.333</v>
      </c>
      <c r="CG53">
        <v>41893</v>
      </c>
      <c r="CH53">
        <v>-1</v>
      </c>
      <c r="CI53">
        <v>-1</v>
      </c>
      <c r="CJ53">
        <v>-1</v>
      </c>
      <c r="CK53">
        <v>41844</v>
      </c>
      <c r="CL53">
        <v>18.667000000000002</v>
      </c>
      <c r="CM53">
        <v>-1</v>
      </c>
      <c r="CN53">
        <v>-1</v>
      </c>
    </row>
    <row r="54" spans="1:92" x14ac:dyDescent="0.25">
      <c r="A54" s="1">
        <v>38138</v>
      </c>
      <c r="B54">
        <v>696.35699999999997</v>
      </c>
      <c r="C54">
        <v>41831</v>
      </c>
      <c r="D54">
        <v>112.126</v>
      </c>
      <c r="E54">
        <v>44895</v>
      </c>
      <c r="F54">
        <v>32.64</v>
      </c>
      <c r="G54">
        <v>40360</v>
      </c>
      <c r="H54">
        <v>28.667000000000002</v>
      </c>
      <c r="I54">
        <v>44834</v>
      </c>
      <c r="J54">
        <v>440.91</v>
      </c>
      <c r="K54">
        <v>41819</v>
      </c>
      <c r="L54">
        <v>73.584000000000003</v>
      </c>
      <c r="M54">
        <v>40469</v>
      </c>
      <c r="N54">
        <v>46.75</v>
      </c>
      <c r="O54">
        <v>40289</v>
      </c>
      <c r="P54">
        <v>36.75</v>
      </c>
      <c r="Q54">
        <v>44377</v>
      </c>
      <c r="R54">
        <v>103.667</v>
      </c>
      <c r="S54">
        <v>43337</v>
      </c>
      <c r="T54">
        <v>423.33300000000003</v>
      </c>
      <c r="U54">
        <v>42062</v>
      </c>
      <c r="V54">
        <v>24.925999999999998</v>
      </c>
      <c r="W54">
        <v>42283</v>
      </c>
      <c r="X54">
        <v>216.13399999999999</v>
      </c>
      <c r="Y54">
        <v>44468</v>
      </c>
      <c r="Z54">
        <v>92.167000000000002</v>
      </c>
      <c r="AA54">
        <v>40481</v>
      </c>
      <c r="AB54">
        <v>32</v>
      </c>
      <c r="AC54">
        <v>42676</v>
      </c>
      <c r="AD54">
        <v>519.16700000000003</v>
      </c>
      <c r="AE54">
        <v>41149</v>
      </c>
      <c r="AF54">
        <v>-1</v>
      </c>
      <c r="AG54">
        <v>42004</v>
      </c>
      <c r="AH54">
        <v>-1</v>
      </c>
      <c r="AI54">
        <v>-1</v>
      </c>
      <c r="AJ54">
        <v>-1</v>
      </c>
      <c r="AK54">
        <v>-1</v>
      </c>
      <c r="AL54">
        <v>-1</v>
      </c>
      <c r="AM54">
        <v>-1</v>
      </c>
      <c r="AN54">
        <v>-1</v>
      </c>
      <c r="AO54">
        <v>43424</v>
      </c>
      <c r="AP54">
        <v>-1</v>
      </c>
      <c r="AQ54">
        <v>44625</v>
      </c>
      <c r="AR54">
        <v>-1</v>
      </c>
      <c r="AS54">
        <v>44626</v>
      </c>
      <c r="AT54">
        <v>-1</v>
      </c>
      <c r="AU54">
        <v>-1</v>
      </c>
      <c r="AV54">
        <v>-1</v>
      </c>
      <c r="AW54">
        <v>41863</v>
      </c>
      <c r="AX54">
        <v>-1</v>
      </c>
      <c r="AY54">
        <v>43402</v>
      </c>
      <c r="AZ54">
        <v>-1</v>
      </c>
      <c r="BA54">
        <v>-1</v>
      </c>
      <c r="BB54">
        <v>-1</v>
      </c>
      <c r="BC54">
        <v>41722</v>
      </c>
      <c r="BD54">
        <v>-1</v>
      </c>
      <c r="BE54">
        <v>-1</v>
      </c>
      <c r="BF54">
        <v>-1</v>
      </c>
      <c r="BG54">
        <v>-1</v>
      </c>
      <c r="BH54">
        <v>-1</v>
      </c>
      <c r="BI54">
        <v>43424</v>
      </c>
      <c r="BJ54">
        <v>-1</v>
      </c>
      <c r="BK54">
        <v>-1</v>
      </c>
      <c r="BL54">
        <v>-1</v>
      </c>
      <c r="BM54">
        <v>43424</v>
      </c>
      <c r="BN54">
        <v>-1</v>
      </c>
      <c r="BO54">
        <v>43426</v>
      </c>
      <c r="BP54">
        <v>-1</v>
      </c>
      <c r="BQ54">
        <v>-1</v>
      </c>
      <c r="BR54">
        <v>-1</v>
      </c>
      <c r="BS54">
        <v>43426</v>
      </c>
      <c r="BT54">
        <v>-1</v>
      </c>
      <c r="BU54">
        <v>-1</v>
      </c>
      <c r="BV54">
        <v>-1</v>
      </c>
      <c r="BW54">
        <v>41915</v>
      </c>
      <c r="BX54">
        <v>-1</v>
      </c>
      <c r="BY54">
        <v>-1</v>
      </c>
      <c r="BZ54">
        <v>-1</v>
      </c>
      <c r="CA54">
        <v>41911</v>
      </c>
      <c r="CB54">
        <v>-1</v>
      </c>
      <c r="CC54">
        <v>41912</v>
      </c>
      <c r="CD54">
        <v>-1</v>
      </c>
      <c r="CE54">
        <v>43332</v>
      </c>
      <c r="CF54">
        <v>14.5</v>
      </c>
      <c r="CG54">
        <v>41893</v>
      </c>
      <c r="CH54">
        <v>-1</v>
      </c>
      <c r="CI54">
        <v>-1</v>
      </c>
      <c r="CJ54">
        <v>-1</v>
      </c>
      <c r="CK54">
        <v>41844</v>
      </c>
      <c r="CL54">
        <v>18.986000000000001</v>
      </c>
      <c r="CM54">
        <v>-1</v>
      </c>
      <c r="CN54">
        <v>-1</v>
      </c>
    </row>
    <row r="55" spans="1:92" x14ac:dyDescent="0.25">
      <c r="A55" s="1">
        <v>38168</v>
      </c>
      <c r="B55">
        <v>592.09699999999998</v>
      </c>
      <c r="C55">
        <v>41831</v>
      </c>
      <c r="D55">
        <v>63.25</v>
      </c>
      <c r="E55">
        <v>44895</v>
      </c>
      <c r="F55">
        <v>30.957999999999998</v>
      </c>
      <c r="G55">
        <v>40360</v>
      </c>
      <c r="H55">
        <v>27.378</v>
      </c>
      <c r="I55">
        <v>44834</v>
      </c>
      <c r="J55">
        <v>376.27199999999999</v>
      </c>
      <c r="K55">
        <v>41819</v>
      </c>
      <c r="L55">
        <v>54.667000000000002</v>
      </c>
      <c r="M55">
        <v>40469</v>
      </c>
      <c r="N55">
        <v>41.145000000000003</v>
      </c>
      <c r="O55">
        <v>40289</v>
      </c>
      <c r="P55">
        <v>31.087</v>
      </c>
      <c r="Q55">
        <v>44377</v>
      </c>
      <c r="R55">
        <v>94.683999999999997</v>
      </c>
      <c r="S55">
        <v>43337</v>
      </c>
      <c r="T55">
        <v>402.202</v>
      </c>
      <c r="U55">
        <v>42062</v>
      </c>
      <c r="V55">
        <v>20.832999999999998</v>
      </c>
      <c r="W55">
        <v>42283</v>
      </c>
      <c r="X55">
        <v>190.167</v>
      </c>
      <c r="Y55">
        <v>44468</v>
      </c>
      <c r="Z55">
        <v>78</v>
      </c>
      <c r="AA55">
        <v>40481</v>
      </c>
      <c r="AB55">
        <v>33.268000000000001</v>
      </c>
      <c r="AC55">
        <v>42676</v>
      </c>
      <c r="AD55">
        <v>460</v>
      </c>
      <c r="AE55">
        <v>41149</v>
      </c>
      <c r="AF55">
        <v>-1</v>
      </c>
      <c r="AG55">
        <v>42004</v>
      </c>
      <c r="AH55">
        <v>-1</v>
      </c>
      <c r="AI55">
        <v>-1</v>
      </c>
      <c r="AJ55">
        <v>-1</v>
      </c>
      <c r="AK55">
        <v>-1</v>
      </c>
      <c r="AL55">
        <v>-1</v>
      </c>
      <c r="AM55">
        <v>-1</v>
      </c>
      <c r="AN55">
        <v>-1</v>
      </c>
      <c r="AO55">
        <v>43424</v>
      </c>
      <c r="AP55">
        <v>-1</v>
      </c>
      <c r="AQ55">
        <v>44625</v>
      </c>
      <c r="AR55">
        <v>-1</v>
      </c>
      <c r="AS55">
        <v>44626</v>
      </c>
      <c r="AT55">
        <v>-1</v>
      </c>
      <c r="AU55">
        <v>-1</v>
      </c>
      <c r="AV55">
        <v>-1</v>
      </c>
      <c r="AW55">
        <v>41863</v>
      </c>
      <c r="AX55">
        <v>-1</v>
      </c>
      <c r="AY55">
        <v>43402</v>
      </c>
      <c r="AZ55">
        <v>-1</v>
      </c>
      <c r="BA55">
        <v>-1</v>
      </c>
      <c r="BB55">
        <v>-1</v>
      </c>
      <c r="BC55">
        <v>41722</v>
      </c>
      <c r="BD55">
        <v>-1</v>
      </c>
      <c r="BE55">
        <v>-1</v>
      </c>
      <c r="BF55">
        <v>-1</v>
      </c>
      <c r="BG55">
        <v>-1</v>
      </c>
      <c r="BH55">
        <v>-1</v>
      </c>
      <c r="BI55">
        <v>43424</v>
      </c>
      <c r="BJ55">
        <v>-1</v>
      </c>
      <c r="BK55">
        <v>-1</v>
      </c>
      <c r="BL55">
        <v>-1</v>
      </c>
      <c r="BM55">
        <v>43424</v>
      </c>
      <c r="BN55">
        <v>-1</v>
      </c>
      <c r="BO55">
        <v>43426</v>
      </c>
      <c r="BP55">
        <v>-1</v>
      </c>
      <c r="BQ55">
        <v>-1</v>
      </c>
      <c r="BR55">
        <v>-1</v>
      </c>
      <c r="BS55">
        <v>43426</v>
      </c>
      <c r="BT55">
        <v>-1</v>
      </c>
      <c r="BU55">
        <v>-1</v>
      </c>
      <c r="BV55">
        <v>-1</v>
      </c>
      <c r="BW55">
        <v>41915</v>
      </c>
      <c r="BX55">
        <v>-1</v>
      </c>
      <c r="BY55">
        <v>-1</v>
      </c>
      <c r="BZ55">
        <v>-1</v>
      </c>
      <c r="CA55">
        <v>41911</v>
      </c>
      <c r="CB55">
        <v>-1</v>
      </c>
      <c r="CC55">
        <v>41912</v>
      </c>
      <c r="CD55">
        <v>-1</v>
      </c>
      <c r="CE55">
        <v>43332</v>
      </c>
      <c r="CF55">
        <v>11.5</v>
      </c>
      <c r="CG55">
        <v>41893</v>
      </c>
      <c r="CH55">
        <v>-1</v>
      </c>
      <c r="CI55">
        <v>-1</v>
      </c>
      <c r="CJ55">
        <v>-1</v>
      </c>
      <c r="CK55">
        <v>41844</v>
      </c>
      <c r="CL55">
        <v>14.75</v>
      </c>
      <c r="CM55">
        <v>-1</v>
      </c>
      <c r="CN55">
        <v>-1</v>
      </c>
    </row>
    <row r="56" spans="1:92" x14ac:dyDescent="0.25">
      <c r="A56" s="1">
        <v>38198</v>
      </c>
      <c r="B56">
        <v>496.447</v>
      </c>
      <c r="C56">
        <v>41831</v>
      </c>
      <c r="D56">
        <v>43.667000000000002</v>
      </c>
      <c r="E56">
        <v>44895</v>
      </c>
      <c r="F56">
        <v>27.472000000000001</v>
      </c>
      <c r="G56">
        <v>40360</v>
      </c>
      <c r="H56">
        <v>21.812000000000001</v>
      </c>
      <c r="I56">
        <v>44834</v>
      </c>
      <c r="J56">
        <v>344.73500000000001</v>
      </c>
      <c r="K56">
        <v>41819</v>
      </c>
      <c r="L56">
        <v>38.375</v>
      </c>
      <c r="M56">
        <v>40469</v>
      </c>
      <c r="N56">
        <v>35.314</v>
      </c>
      <c r="O56">
        <v>40289</v>
      </c>
      <c r="P56">
        <v>26.405000000000001</v>
      </c>
      <c r="Q56">
        <v>44377</v>
      </c>
      <c r="R56">
        <v>85.167000000000002</v>
      </c>
      <c r="S56">
        <v>43337</v>
      </c>
      <c r="T56">
        <v>351.84699999999998</v>
      </c>
      <c r="U56">
        <v>42062</v>
      </c>
      <c r="V56">
        <v>13.167</v>
      </c>
      <c r="W56">
        <v>42283</v>
      </c>
      <c r="X56">
        <v>185.833</v>
      </c>
      <c r="Y56">
        <v>44468</v>
      </c>
      <c r="Z56">
        <v>79.832999999999998</v>
      </c>
      <c r="AA56">
        <v>40481</v>
      </c>
      <c r="AB56">
        <v>27.614999999999998</v>
      </c>
      <c r="AC56">
        <v>42676</v>
      </c>
      <c r="AD56">
        <v>357.5</v>
      </c>
      <c r="AE56">
        <v>41149</v>
      </c>
      <c r="AF56">
        <v>-1</v>
      </c>
      <c r="AG56">
        <v>42004</v>
      </c>
      <c r="AH56">
        <v>-1</v>
      </c>
      <c r="AI56">
        <v>-1</v>
      </c>
      <c r="AJ56">
        <v>-1</v>
      </c>
      <c r="AK56">
        <v>-1</v>
      </c>
      <c r="AL56">
        <v>-1</v>
      </c>
      <c r="AM56">
        <v>-1</v>
      </c>
      <c r="AN56">
        <v>-1</v>
      </c>
      <c r="AO56">
        <v>43424</v>
      </c>
      <c r="AP56">
        <v>-1</v>
      </c>
      <c r="AQ56">
        <v>44625</v>
      </c>
      <c r="AR56">
        <v>-1</v>
      </c>
      <c r="AS56">
        <v>44626</v>
      </c>
      <c r="AT56">
        <v>2.802</v>
      </c>
      <c r="AU56">
        <v>-1</v>
      </c>
      <c r="AV56">
        <v>-1</v>
      </c>
      <c r="AW56">
        <v>41863</v>
      </c>
      <c r="AX56">
        <v>-1</v>
      </c>
      <c r="AY56">
        <v>43402</v>
      </c>
      <c r="AZ56">
        <v>5.5</v>
      </c>
      <c r="BA56">
        <v>-1</v>
      </c>
      <c r="BB56">
        <v>-1</v>
      </c>
      <c r="BC56">
        <v>41722</v>
      </c>
      <c r="BD56">
        <v>-1</v>
      </c>
      <c r="BE56">
        <v>-1</v>
      </c>
      <c r="BF56">
        <v>-1</v>
      </c>
      <c r="BG56">
        <v>-1</v>
      </c>
      <c r="BH56">
        <v>-1</v>
      </c>
      <c r="BI56">
        <v>43424</v>
      </c>
      <c r="BJ56">
        <v>-1</v>
      </c>
      <c r="BK56">
        <v>-1</v>
      </c>
      <c r="BL56">
        <v>-1</v>
      </c>
      <c r="BM56">
        <v>43424</v>
      </c>
      <c r="BN56">
        <v>-1</v>
      </c>
      <c r="BO56">
        <v>43426</v>
      </c>
      <c r="BP56">
        <v>-1</v>
      </c>
      <c r="BQ56">
        <v>-1</v>
      </c>
      <c r="BR56">
        <v>-1</v>
      </c>
      <c r="BS56">
        <v>43426</v>
      </c>
      <c r="BT56">
        <v>-1</v>
      </c>
      <c r="BU56">
        <v>-1</v>
      </c>
      <c r="BV56">
        <v>-1</v>
      </c>
      <c r="BW56">
        <v>41915</v>
      </c>
      <c r="BX56">
        <v>-1</v>
      </c>
      <c r="BY56">
        <v>-1</v>
      </c>
      <c r="BZ56">
        <v>-1</v>
      </c>
      <c r="CA56">
        <v>41911</v>
      </c>
      <c r="CB56">
        <v>-1</v>
      </c>
      <c r="CC56">
        <v>41912</v>
      </c>
      <c r="CD56">
        <v>-1</v>
      </c>
      <c r="CE56">
        <v>43332</v>
      </c>
      <c r="CF56">
        <v>10.333</v>
      </c>
      <c r="CG56">
        <v>41893</v>
      </c>
      <c r="CH56">
        <v>-1</v>
      </c>
      <c r="CI56">
        <v>-1</v>
      </c>
      <c r="CJ56">
        <v>-1</v>
      </c>
      <c r="CK56">
        <v>41844</v>
      </c>
      <c r="CL56">
        <v>13.75</v>
      </c>
      <c r="CM56">
        <v>-1</v>
      </c>
      <c r="CN56">
        <v>-1</v>
      </c>
    </row>
    <row r="57" spans="1:92" x14ac:dyDescent="0.25">
      <c r="A57" s="1">
        <v>38230</v>
      </c>
      <c r="B57">
        <v>372.25</v>
      </c>
      <c r="C57">
        <v>41831</v>
      </c>
      <c r="D57">
        <v>44.697000000000003</v>
      </c>
      <c r="E57">
        <v>44895</v>
      </c>
      <c r="F57">
        <v>25.75</v>
      </c>
      <c r="G57">
        <v>40360</v>
      </c>
      <c r="H57">
        <v>17</v>
      </c>
      <c r="I57">
        <v>44834</v>
      </c>
      <c r="J57">
        <v>330</v>
      </c>
      <c r="K57">
        <v>41819</v>
      </c>
      <c r="L57">
        <v>33.375</v>
      </c>
      <c r="M57">
        <v>40469</v>
      </c>
      <c r="N57">
        <v>25.832999999999998</v>
      </c>
      <c r="O57">
        <v>40289</v>
      </c>
      <c r="P57">
        <v>21.667000000000002</v>
      </c>
      <c r="Q57">
        <v>44377</v>
      </c>
      <c r="R57">
        <v>62.25</v>
      </c>
      <c r="S57">
        <v>43337</v>
      </c>
      <c r="T57">
        <v>323</v>
      </c>
      <c r="U57">
        <v>42062</v>
      </c>
      <c r="V57">
        <v>11.259</v>
      </c>
      <c r="W57">
        <v>42283</v>
      </c>
      <c r="X57">
        <v>168.78899999999999</v>
      </c>
      <c r="Y57">
        <v>44468</v>
      </c>
      <c r="Z57">
        <v>60.5</v>
      </c>
      <c r="AA57">
        <v>40481</v>
      </c>
      <c r="AB57">
        <v>20.75</v>
      </c>
      <c r="AC57">
        <v>42676</v>
      </c>
      <c r="AD57">
        <v>281</v>
      </c>
      <c r="AE57">
        <v>41149</v>
      </c>
      <c r="AF57">
        <v>-1</v>
      </c>
      <c r="AG57">
        <v>42004</v>
      </c>
      <c r="AH57">
        <v>-1</v>
      </c>
      <c r="AI57">
        <v>-1</v>
      </c>
      <c r="AJ57">
        <v>-1</v>
      </c>
      <c r="AK57">
        <v>-1</v>
      </c>
      <c r="AL57">
        <v>-1</v>
      </c>
      <c r="AM57">
        <v>-1</v>
      </c>
      <c r="AN57">
        <v>-1</v>
      </c>
      <c r="AO57">
        <v>43424</v>
      </c>
      <c r="AP57">
        <v>-1</v>
      </c>
      <c r="AQ57">
        <v>44625</v>
      </c>
      <c r="AR57">
        <v>-1</v>
      </c>
      <c r="AS57">
        <v>44626</v>
      </c>
      <c r="AT57">
        <v>2.6080000000000001</v>
      </c>
      <c r="AU57">
        <v>-1</v>
      </c>
      <c r="AV57">
        <v>-1</v>
      </c>
      <c r="AW57">
        <v>41863</v>
      </c>
      <c r="AX57">
        <v>43.5</v>
      </c>
      <c r="AY57">
        <v>43402</v>
      </c>
      <c r="AZ57">
        <v>5.5</v>
      </c>
      <c r="BA57">
        <v>-1</v>
      </c>
      <c r="BB57">
        <v>-1</v>
      </c>
      <c r="BC57">
        <v>41722</v>
      </c>
      <c r="BD57">
        <v>-1</v>
      </c>
      <c r="BE57">
        <v>-1</v>
      </c>
      <c r="BF57">
        <v>-1</v>
      </c>
      <c r="BG57">
        <v>-1</v>
      </c>
      <c r="BH57">
        <v>-1</v>
      </c>
      <c r="BI57">
        <v>43424</v>
      </c>
      <c r="BJ57">
        <v>-1</v>
      </c>
      <c r="BK57">
        <v>-1</v>
      </c>
      <c r="BL57">
        <v>-1</v>
      </c>
      <c r="BM57">
        <v>43424</v>
      </c>
      <c r="BN57">
        <v>-1</v>
      </c>
      <c r="BO57">
        <v>43426</v>
      </c>
      <c r="BP57">
        <v>-1</v>
      </c>
      <c r="BQ57">
        <v>-1</v>
      </c>
      <c r="BR57">
        <v>-1</v>
      </c>
      <c r="BS57">
        <v>43426</v>
      </c>
      <c r="BT57">
        <v>-1</v>
      </c>
      <c r="BU57">
        <v>-1</v>
      </c>
      <c r="BV57">
        <v>-1</v>
      </c>
      <c r="BW57">
        <v>41915</v>
      </c>
      <c r="BX57">
        <v>-1</v>
      </c>
      <c r="BY57">
        <v>-1</v>
      </c>
      <c r="BZ57">
        <v>-1</v>
      </c>
      <c r="CA57">
        <v>41911</v>
      </c>
      <c r="CB57">
        <v>-1</v>
      </c>
      <c r="CC57">
        <v>41912</v>
      </c>
      <c r="CD57">
        <v>-1</v>
      </c>
      <c r="CE57">
        <v>43332</v>
      </c>
      <c r="CF57">
        <v>8.5</v>
      </c>
      <c r="CG57">
        <v>41893</v>
      </c>
      <c r="CH57">
        <v>-1</v>
      </c>
      <c r="CI57">
        <v>-1</v>
      </c>
      <c r="CJ57">
        <v>-1</v>
      </c>
      <c r="CK57">
        <v>41844</v>
      </c>
      <c r="CL57">
        <v>11.510999999999999</v>
      </c>
      <c r="CM57">
        <v>-1</v>
      </c>
      <c r="CN57">
        <v>-1</v>
      </c>
    </row>
    <row r="58" spans="1:92" x14ac:dyDescent="0.25">
      <c r="A58" s="1">
        <v>38260</v>
      </c>
      <c r="B58">
        <v>335</v>
      </c>
      <c r="C58">
        <v>41831</v>
      </c>
      <c r="D58">
        <v>36.860999999999997</v>
      </c>
      <c r="E58">
        <v>44895</v>
      </c>
      <c r="F58">
        <v>17.75</v>
      </c>
      <c r="G58">
        <v>40360</v>
      </c>
      <c r="H58">
        <v>20.667000000000002</v>
      </c>
      <c r="I58">
        <v>44834</v>
      </c>
      <c r="J58">
        <v>314.66699999999997</v>
      </c>
      <c r="K58">
        <v>41819</v>
      </c>
      <c r="L58">
        <v>31.675000000000001</v>
      </c>
      <c r="M58">
        <v>40469</v>
      </c>
      <c r="N58">
        <v>25.875</v>
      </c>
      <c r="O58">
        <v>40289</v>
      </c>
      <c r="P58">
        <v>22.25</v>
      </c>
      <c r="Q58">
        <v>44377</v>
      </c>
      <c r="R58">
        <v>70.75</v>
      </c>
      <c r="S58">
        <v>43337</v>
      </c>
      <c r="T58">
        <v>343.5</v>
      </c>
      <c r="U58">
        <v>42062</v>
      </c>
      <c r="V58">
        <v>12.292999999999999</v>
      </c>
      <c r="W58">
        <v>42283</v>
      </c>
      <c r="X58">
        <v>172</v>
      </c>
      <c r="Y58">
        <v>44468</v>
      </c>
      <c r="Z58">
        <v>55.667000000000002</v>
      </c>
      <c r="AA58">
        <v>40481</v>
      </c>
      <c r="AB58">
        <v>24</v>
      </c>
      <c r="AC58">
        <v>42676</v>
      </c>
      <c r="AD58">
        <v>285</v>
      </c>
      <c r="AE58">
        <v>41149</v>
      </c>
      <c r="AF58">
        <v>-1</v>
      </c>
      <c r="AG58">
        <v>42004</v>
      </c>
      <c r="AH58">
        <v>-1</v>
      </c>
      <c r="AI58">
        <v>-1</v>
      </c>
      <c r="AJ58">
        <v>-1</v>
      </c>
      <c r="AK58">
        <v>-1</v>
      </c>
      <c r="AL58">
        <v>-1</v>
      </c>
      <c r="AM58">
        <v>-1</v>
      </c>
      <c r="AN58">
        <v>-1</v>
      </c>
      <c r="AO58">
        <v>43424</v>
      </c>
      <c r="AP58">
        <v>-1</v>
      </c>
      <c r="AQ58">
        <v>44625</v>
      </c>
      <c r="AR58">
        <v>-1</v>
      </c>
      <c r="AS58">
        <v>44626</v>
      </c>
      <c r="AT58">
        <v>2.552</v>
      </c>
      <c r="AU58">
        <v>-1</v>
      </c>
      <c r="AV58">
        <v>-1</v>
      </c>
      <c r="AW58">
        <v>41863</v>
      </c>
      <c r="AX58">
        <v>39</v>
      </c>
      <c r="AY58">
        <v>43402</v>
      </c>
      <c r="AZ58">
        <v>4.8540000000000001</v>
      </c>
      <c r="BA58">
        <v>-1</v>
      </c>
      <c r="BB58">
        <v>-1</v>
      </c>
      <c r="BC58">
        <v>41722</v>
      </c>
      <c r="BD58">
        <v>-1</v>
      </c>
      <c r="BE58">
        <v>-1</v>
      </c>
      <c r="BF58">
        <v>-1</v>
      </c>
      <c r="BG58">
        <v>-1</v>
      </c>
      <c r="BH58">
        <v>-1</v>
      </c>
      <c r="BI58">
        <v>43424</v>
      </c>
      <c r="BJ58">
        <v>-1</v>
      </c>
      <c r="BK58">
        <v>-1</v>
      </c>
      <c r="BL58">
        <v>-1</v>
      </c>
      <c r="BM58">
        <v>43424</v>
      </c>
      <c r="BN58">
        <v>-1</v>
      </c>
      <c r="BO58">
        <v>43426</v>
      </c>
      <c r="BP58">
        <v>-1</v>
      </c>
      <c r="BQ58">
        <v>-1</v>
      </c>
      <c r="BR58">
        <v>-1</v>
      </c>
      <c r="BS58">
        <v>43426</v>
      </c>
      <c r="BT58">
        <v>-1</v>
      </c>
      <c r="BU58">
        <v>-1</v>
      </c>
      <c r="BV58">
        <v>-1</v>
      </c>
      <c r="BW58">
        <v>41915</v>
      </c>
      <c r="BX58">
        <v>-1</v>
      </c>
      <c r="BY58">
        <v>-1</v>
      </c>
      <c r="BZ58">
        <v>-1</v>
      </c>
      <c r="CA58">
        <v>41911</v>
      </c>
      <c r="CB58">
        <v>-1</v>
      </c>
      <c r="CC58">
        <v>41912</v>
      </c>
      <c r="CD58">
        <v>-1</v>
      </c>
      <c r="CE58">
        <v>43332</v>
      </c>
      <c r="CF58">
        <v>8.5</v>
      </c>
      <c r="CG58">
        <v>41893</v>
      </c>
      <c r="CH58">
        <v>-1</v>
      </c>
      <c r="CI58">
        <v>-1</v>
      </c>
      <c r="CJ58">
        <v>-1</v>
      </c>
      <c r="CK58">
        <v>41844</v>
      </c>
      <c r="CL58">
        <v>12.693999999999999</v>
      </c>
      <c r="CM58">
        <v>-1</v>
      </c>
      <c r="CN58">
        <v>-1</v>
      </c>
    </row>
    <row r="59" spans="1:92" x14ac:dyDescent="0.25">
      <c r="A59" s="1">
        <v>38289</v>
      </c>
      <c r="B59">
        <v>324.375</v>
      </c>
      <c r="C59">
        <v>41831</v>
      </c>
      <c r="D59">
        <v>33.078000000000003</v>
      </c>
      <c r="E59">
        <v>44895</v>
      </c>
      <c r="F59">
        <v>18.875</v>
      </c>
      <c r="G59">
        <v>40360</v>
      </c>
      <c r="H59">
        <v>19.667000000000002</v>
      </c>
      <c r="I59">
        <v>44834</v>
      </c>
      <c r="J59">
        <v>280.33300000000003</v>
      </c>
      <c r="K59">
        <v>41819</v>
      </c>
      <c r="L59">
        <v>29.23</v>
      </c>
      <c r="M59">
        <v>40469</v>
      </c>
      <c r="N59">
        <v>21</v>
      </c>
      <c r="O59">
        <v>40289</v>
      </c>
      <c r="P59">
        <v>21</v>
      </c>
      <c r="Q59">
        <v>44377</v>
      </c>
      <c r="R59">
        <v>65.375</v>
      </c>
      <c r="S59">
        <v>43337</v>
      </c>
      <c r="T59">
        <v>401.66699999999997</v>
      </c>
      <c r="U59">
        <v>42062</v>
      </c>
      <c r="V59">
        <v>11.904999999999999</v>
      </c>
      <c r="W59">
        <v>42283</v>
      </c>
      <c r="X59">
        <v>128.1</v>
      </c>
      <c r="Y59">
        <v>44468</v>
      </c>
      <c r="Z59">
        <v>44.5</v>
      </c>
      <c r="AA59">
        <v>40481</v>
      </c>
      <c r="AB59">
        <v>22.667000000000002</v>
      </c>
      <c r="AC59">
        <v>42676</v>
      </c>
      <c r="AD59">
        <v>270</v>
      </c>
      <c r="AE59">
        <v>41149</v>
      </c>
      <c r="AF59">
        <v>-1</v>
      </c>
      <c r="AG59">
        <v>42004</v>
      </c>
      <c r="AH59">
        <v>-1</v>
      </c>
      <c r="AI59">
        <v>-1</v>
      </c>
      <c r="AJ59">
        <v>-1</v>
      </c>
      <c r="AK59">
        <v>-1</v>
      </c>
      <c r="AL59">
        <v>-1</v>
      </c>
      <c r="AM59">
        <v>-1</v>
      </c>
      <c r="AN59">
        <v>-1</v>
      </c>
      <c r="AO59">
        <v>43424</v>
      </c>
      <c r="AP59">
        <v>-1</v>
      </c>
      <c r="AQ59">
        <v>44625</v>
      </c>
      <c r="AR59">
        <v>-1</v>
      </c>
      <c r="AS59">
        <v>44626</v>
      </c>
      <c r="AT59">
        <v>2.371</v>
      </c>
      <c r="AU59">
        <v>-1</v>
      </c>
      <c r="AV59">
        <v>-1</v>
      </c>
      <c r="AW59">
        <v>41863</v>
      </c>
      <c r="AX59">
        <v>28.5</v>
      </c>
      <c r="AY59">
        <v>43402</v>
      </c>
      <c r="AZ59">
        <v>4.7489999999999997</v>
      </c>
      <c r="BA59">
        <v>-1</v>
      </c>
      <c r="BB59">
        <v>-1</v>
      </c>
      <c r="BC59">
        <v>41722</v>
      </c>
      <c r="BD59">
        <v>-1</v>
      </c>
      <c r="BE59">
        <v>-1</v>
      </c>
      <c r="BF59">
        <v>-1</v>
      </c>
      <c r="BG59">
        <v>-1</v>
      </c>
      <c r="BH59">
        <v>-1</v>
      </c>
      <c r="BI59">
        <v>43424</v>
      </c>
      <c r="BJ59">
        <v>-1</v>
      </c>
      <c r="BK59">
        <v>-1</v>
      </c>
      <c r="BL59">
        <v>-1</v>
      </c>
      <c r="BM59">
        <v>43424</v>
      </c>
      <c r="BN59">
        <v>-1</v>
      </c>
      <c r="BO59">
        <v>43426</v>
      </c>
      <c r="BP59">
        <v>-1</v>
      </c>
      <c r="BQ59">
        <v>-1</v>
      </c>
      <c r="BR59">
        <v>-1</v>
      </c>
      <c r="BS59">
        <v>43426</v>
      </c>
      <c r="BT59">
        <v>-1</v>
      </c>
      <c r="BU59">
        <v>-1</v>
      </c>
      <c r="BV59">
        <v>-1</v>
      </c>
      <c r="BW59">
        <v>41915</v>
      </c>
      <c r="BX59">
        <v>-1</v>
      </c>
      <c r="BY59">
        <v>-1</v>
      </c>
      <c r="BZ59">
        <v>-1</v>
      </c>
      <c r="CA59">
        <v>41911</v>
      </c>
      <c r="CB59">
        <v>-1</v>
      </c>
      <c r="CC59">
        <v>41912</v>
      </c>
      <c r="CD59">
        <v>-1</v>
      </c>
      <c r="CE59">
        <v>43332</v>
      </c>
      <c r="CF59">
        <v>8.5</v>
      </c>
      <c r="CG59">
        <v>41893</v>
      </c>
      <c r="CH59">
        <v>-1</v>
      </c>
      <c r="CI59">
        <v>-1</v>
      </c>
      <c r="CJ59">
        <v>-1</v>
      </c>
      <c r="CK59">
        <v>41844</v>
      </c>
      <c r="CL59">
        <v>11.882999999999999</v>
      </c>
      <c r="CM59">
        <v>-1</v>
      </c>
      <c r="CN59">
        <v>-1</v>
      </c>
    </row>
    <row r="60" spans="1:92" x14ac:dyDescent="0.25">
      <c r="A60" s="1">
        <v>38321</v>
      </c>
      <c r="B60">
        <v>253.8</v>
      </c>
      <c r="C60">
        <v>41831</v>
      </c>
      <c r="D60">
        <v>26.832999999999998</v>
      </c>
      <c r="E60">
        <v>44895</v>
      </c>
      <c r="F60">
        <v>17.167000000000002</v>
      </c>
      <c r="G60">
        <v>40360</v>
      </c>
      <c r="H60">
        <v>16.75</v>
      </c>
      <c r="I60">
        <v>44834</v>
      </c>
      <c r="J60">
        <v>205.75</v>
      </c>
      <c r="K60">
        <v>41819</v>
      </c>
      <c r="L60">
        <v>28</v>
      </c>
      <c r="M60">
        <v>40469</v>
      </c>
      <c r="N60">
        <v>21</v>
      </c>
      <c r="O60">
        <v>40289</v>
      </c>
      <c r="P60">
        <v>18.832999999999998</v>
      </c>
      <c r="Q60">
        <v>44377</v>
      </c>
      <c r="R60">
        <v>56.7</v>
      </c>
      <c r="S60">
        <v>43337</v>
      </c>
      <c r="T60">
        <v>399.25</v>
      </c>
      <c r="U60">
        <v>42062</v>
      </c>
      <c r="V60">
        <v>10.75</v>
      </c>
      <c r="W60">
        <v>42283</v>
      </c>
      <c r="X60">
        <v>122.321</v>
      </c>
      <c r="Y60">
        <v>44468</v>
      </c>
      <c r="Z60">
        <v>35.375</v>
      </c>
      <c r="AA60">
        <v>40481</v>
      </c>
      <c r="AB60">
        <v>21.625</v>
      </c>
      <c r="AC60">
        <v>42676</v>
      </c>
      <c r="AD60">
        <v>213.5</v>
      </c>
      <c r="AE60">
        <v>41149</v>
      </c>
      <c r="AF60">
        <v>-1</v>
      </c>
      <c r="AG60">
        <v>42004</v>
      </c>
      <c r="AH60">
        <v>-1</v>
      </c>
      <c r="AI60">
        <v>-1</v>
      </c>
      <c r="AJ60">
        <v>-1</v>
      </c>
      <c r="AK60">
        <v>-1</v>
      </c>
      <c r="AL60">
        <v>-1</v>
      </c>
      <c r="AM60">
        <v>-1</v>
      </c>
      <c r="AN60">
        <v>-1</v>
      </c>
      <c r="AO60">
        <v>43424</v>
      </c>
      <c r="AP60">
        <v>-1</v>
      </c>
      <c r="AQ60">
        <v>44625</v>
      </c>
      <c r="AR60">
        <v>-1</v>
      </c>
      <c r="AS60">
        <v>44626</v>
      </c>
      <c r="AT60">
        <v>2.4369999999999998</v>
      </c>
      <c r="AU60">
        <v>-1</v>
      </c>
      <c r="AV60">
        <v>-1</v>
      </c>
      <c r="AW60">
        <v>41863</v>
      </c>
      <c r="AX60">
        <v>25.5</v>
      </c>
      <c r="AY60">
        <v>43402</v>
      </c>
      <c r="AZ60">
        <v>6.5</v>
      </c>
      <c r="BA60">
        <v>-1</v>
      </c>
      <c r="BB60">
        <v>-1</v>
      </c>
      <c r="BC60">
        <v>41722</v>
      </c>
      <c r="BD60">
        <v>-1</v>
      </c>
      <c r="BE60">
        <v>-1</v>
      </c>
      <c r="BF60">
        <v>-1</v>
      </c>
      <c r="BG60">
        <v>-1</v>
      </c>
      <c r="BH60">
        <v>-1</v>
      </c>
      <c r="BI60">
        <v>43424</v>
      </c>
      <c r="BJ60">
        <v>-1</v>
      </c>
      <c r="BK60">
        <v>-1</v>
      </c>
      <c r="BL60">
        <v>-1</v>
      </c>
      <c r="BM60">
        <v>43424</v>
      </c>
      <c r="BN60">
        <v>-1</v>
      </c>
      <c r="BO60">
        <v>43426</v>
      </c>
      <c r="BP60">
        <v>-1</v>
      </c>
      <c r="BQ60">
        <v>-1</v>
      </c>
      <c r="BR60">
        <v>-1</v>
      </c>
      <c r="BS60">
        <v>43426</v>
      </c>
      <c r="BT60">
        <v>-1</v>
      </c>
      <c r="BU60">
        <v>-1</v>
      </c>
      <c r="BV60">
        <v>-1</v>
      </c>
      <c r="BW60">
        <v>41915</v>
      </c>
      <c r="BX60">
        <v>-1</v>
      </c>
      <c r="BY60">
        <v>-1</v>
      </c>
      <c r="BZ60">
        <v>-1</v>
      </c>
      <c r="CA60">
        <v>41911</v>
      </c>
      <c r="CB60">
        <v>-1</v>
      </c>
      <c r="CC60">
        <v>41912</v>
      </c>
      <c r="CD60">
        <v>-1</v>
      </c>
      <c r="CE60">
        <v>43332</v>
      </c>
      <c r="CF60">
        <v>7.6669999999999998</v>
      </c>
      <c r="CG60">
        <v>41893</v>
      </c>
      <c r="CH60">
        <v>-1</v>
      </c>
      <c r="CI60">
        <v>-1</v>
      </c>
      <c r="CJ60">
        <v>-1</v>
      </c>
      <c r="CK60">
        <v>41844</v>
      </c>
      <c r="CL60">
        <v>11.833</v>
      </c>
      <c r="CM60">
        <v>-1</v>
      </c>
      <c r="CN60">
        <v>-1</v>
      </c>
    </row>
    <row r="61" spans="1:92" x14ac:dyDescent="0.25">
      <c r="A61" s="1">
        <v>38352</v>
      </c>
      <c r="B61">
        <v>198.167</v>
      </c>
      <c r="C61">
        <v>41831</v>
      </c>
      <c r="D61">
        <v>23.704999999999998</v>
      </c>
      <c r="E61">
        <v>44895</v>
      </c>
      <c r="F61">
        <v>14.167</v>
      </c>
      <c r="G61">
        <v>40360</v>
      </c>
      <c r="H61">
        <v>17.332999999999998</v>
      </c>
      <c r="I61">
        <v>44834</v>
      </c>
      <c r="J61">
        <v>227.25</v>
      </c>
      <c r="K61">
        <v>41819</v>
      </c>
      <c r="L61">
        <v>21.984000000000002</v>
      </c>
      <c r="M61">
        <v>40469</v>
      </c>
      <c r="N61">
        <v>21.875</v>
      </c>
      <c r="O61">
        <v>40289</v>
      </c>
      <c r="P61">
        <v>18.5</v>
      </c>
      <c r="Q61">
        <v>44377</v>
      </c>
      <c r="R61">
        <v>49.832999999999998</v>
      </c>
      <c r="S61">
        <v>43337</v>
      </c>
      <c r="T61">
        <v>373.33300000000003</v>
      </c>
      <c r="U61">
        <v>42062</v>
      </c>
      <c r="V61">
        <v>10.56</v>
      </c>
      <c r="W61">
        <v>42283</v>
      </c>
      <c r="X61">
        <v>109.75</v>
      </c>
      <c r="Y61">
        <v>44468</v>
      </c>
      <c r="Z61">
        <v>28.375</v>
      </c>
      <c r="AA61">
        <v>40481</v>
      </c>
      <c r="AB61">
        <v>22.167000000000002</v>
      </c>
      <c r="AC61">
        <v>42676</v>
      </c>
      <c r="AD61">
        <v>171.929</v>
      </c>
      <c r="AE61">
        <v>41149</v>
      </c>
      <c r="AF61">
        <v>-1</v>
      </c>
      <c r="AG61">
        <v>42004</v>
      </c>
      <c r="AH61">
        <v>-1</v>
      </c>
      <c r="AI61">
        <v>-1</v>
      </c>
      <c r="AJ61">
        <v>-1</v>
      </c>
      <c r="AK61">
        <v>-1</v>
      </c>
      <c r="AL61">
        <v>-1</v>
      </c>
      <c r="AM61">
        <v>-1</v>
      </c>
      <c r="AN61">
        <v>-1</v>
      </c>
      <c r="AO61">
        <v>43424</v>
      </c>
      <c r="AP61">
        <v>-1</v>
      </c>
      <c r="AQ61">
        <v>44625</v>
      </c>
      <c r="AR61">
        <v>-1</v>
      </c>
      <c r="AS61">
        <v>44626</v>
      </c>
      <c r="AT61">
        <v>2.4369999999999998</v>
      </c>
      <c r="AU61">
        <v>-1</v>
      </c>
      <c r="AV61">
        <v>-1</v>
      </c>
      <c r="AW61">
        <v>41863</v>
      </c>
      <c r="AX61">
        <v>25.5</v>
      </c>
      <c r="AY61">
        <v>43402</v>
      </c>
      <c r="AZ61">
        <v>4.944</v>
      </c>
      <c r="BA61">
        <v>-1</v>
      </c>
      <c r="BB61">
        <v>-1</v>
      </c>
      <c r="BC61">
        <v>41722</v>
      </c>
      <c r="BD61">
        <v>-1</v>
      </c>
      <c r="BE61">
        <v>-1</v>
      </c>
      <c r="BF61">
        <v>-1</v>
      </c>
      <c r="BG61">
        <v>-1</v>
      </c>
      <c r="BH61">
        <v>-1</v>
      </c>
      <c r="BI61">
        <v>43424</v>
      </c>
      <c r="BJ61">
        <v>-1</v>
      </c>
      <c r="BK61">
        <v>-1</v>
      </c>
      <c r="BL61">
        <v>-1</v>
      </c>
      <c r="BM61">
        <v>43424</v>
      </c>
      <c r="BN61">
        <v>-1</v>
      </c>
      <c r="BO61">
        <v>43426</v>
      </c>
      <c r="BP61">
        <v>-1</v>
      </c>
      <c r="BQ61">
        <v>-1</v>
      </c>
      <c r="BR61">
        <v>-1</v>
      </c>
      <c r="BS61">
        <v>43426</v>
      </c>
      <c r="BT61">
        <v>-1</v>
      </c>
      <c r="BU61">
        <v>-1</v>
      </c>
      <c r="BV61">
        <v>-1</v>
      </c>
      <c r="BW61">
        <v>41915</v>
      </c>
      <c r="BX61">
        <v>-1</v>
      </c>
      <c r="BY61">
        <v>-1</v>
      </c>
      <c r="BZ61">
        <v>-1</v>
      </c>
      <c r="CA61">
        <v>41911</v>
      </c>
      <c r="CB61">
        <v>-1</v>
      </c>
      <c r="CC61">
        <v>41912</v>
      </c>
      <c r="CD61">
        <v>-1</v>
      </c>
      <c r="CE61">
        <v>43332</v>
      </c>
      <c r="CF61">
        <v>7.6669999999999998</v>
      </c>
      <c r="CG61">
        <v>41893</v>
      </c>
      <c r="CH61">
        <v>-1</v>
      </c>
      <c r="CI61">
        <v>-1</v>
      </c>
      <c r="CJ61">
        <v>-1</v>
      </c>
      <c r="CK61">
        <v>41844</v>
      </c>
      <c r="CL61">
        <v>11.702</v>
      </c>
      <c r="CM61">
        <v>-1</v>
      </c>
      <c r="CN61">
        <v>-1</v>
      </c>
    </row>
    <row r="62" spans="1:92" x14ac:dyDescent="0.25">
      <c r="A62" s="1">
        <v>38383</v>
      </c>
      <c r="B62">
        <v>243.667</v>
      </c>
      <c r="C62">
        <v>41831</v>
      </c>
      <c r="D62">
        <v>24.370999999999999</v>
      </c>
      <c r="E62">
        <v>44895</v>
      </c>
      <c r="F62">
        <v>14.833</v>
      </c>
      <c r="G62">
        <v>40360</v>
      </c>
      <c r="H62">
        <v>18.25</v>
      </c>
      <c r="I62">
        <v>44834</v>
      </c>
      <c r="J62">
        <v>214.875</v>
      </c>
      <c r="K62">
        <v>41819</v>
      </c>
      <c r="L62">
        <v>23.206</v>
      </c>
      <c r="M62">
        <v>40469</v>
      </c>
      <c r="N62">
        <v>23.332999999999998</v>
      </c>
      <c r="O62">
        <v>40289</v>
      </c>
      <c r="P62">
        <v>18.332999999999998</v>
      </c>
      <c r="Q62">
        <v>44377</v>
      </c>
      <c r="R62">
        <v>54.667000000000002</v>
      </c>
      <c r="S62">
        <v>43337</v>
      </c>
      <c r="T62">
        <v>301.5</v>
      </c>
      <c r="U62">
        <v>42062</v>
      </c>
      <c r="V62">
        <v>10.734</v>
      </c>
      <c r="W62">
        <v>42283</v>
      </c>
      <c r="X62">
        <v>100.94799999999999</v>
      </c>
      <c r="Y62">
        <v>44468</v>
      </c>
      <c r="Z62">
        <v>42.082999999999998</v>
      </c>
      <c r="AA62">
        <v>40481</v>
      </c>
      <c r="AB62">
        <v>20.5</v>
      </c>
      <c r="AC62">
        <v>42676</v>
      </c>
      <c r="AD62">
        <v>195.35</v>
      </c>
      <c r="AE62">
        <v>41149</v>
      </c>
      <c r="AF62">
        <v>-1</v>
      </c>
      <c r="AG62">
        <v>42004</v>
      </c>
      <c r="AH62">
        <v>-1</v>
      </c>
      <c r="AI62">
        <v>-1</v>
      </c>
      <c r="AJ62">
        <v>-1</v>
      </c>
      <c r="AK62">
        <v>-1</v>
      </c>
      <c r="AL62">
        <v>-1</v>
      </c>
      <c r="AM62">
        <v>-1</v>
      </c>
      <c r="AN62">
        <v>-1</v>
      </c>
      <c r="AO62">
        <v>43424</v>
      </c>
      <c r="AP62">
        <v>-1</v>
      </c>
      <c r="AQ62">
        <v>44625</v>
      </c>
      <c r="AR62">
        <v>-1</v>
      </c>
      <c r="AS62">
        <v>44626</v>
      </c>
      <c r="AT62">
        <v>2.2570000000000001</v>
      </c>
      <c r="AU62">
        <v>-1</v>
      </c>
      <c r="AV62">
        <v>-1</v>
      </c>
      <c r="AW62">
        <v>41863</v>
      </c>
      <c r="AX62">
        <v>26</v>
      </c>
      <c r="AY62">
        <v>43402</v>
      </c>
      <c r="AZ62">
        <v>4.7640000000000002</v>
      </c>
      <c r="BA62">
        <v>-1</v>
      </c>
      <c r="BB62">
        <v>-1</v>
      </c>
      <c r="BC62">
        <v>41722</v>
      </c>
      <c r="BD62">
        <v>-1</v>
      </c>
      <c r="BE62">
        <v>-1</v>
      </c>
      <c r="BF62">
        <v>-1</v>
      </c>
      <c r="BG62">
        <v>-1</v>
      </c>
      <c r="BH62">
        <v>-1</v>
      </c>
      <c r="BI62">
        <v>43424</v>
      </c>
      <c r="BJ62">
        <v>-1</v>
      </c>
      <c r="BK62">
        <v>-1</v>
      </c>
      <c r="BL62">
        <v>-1</v>
      </c>
      <c r="BM62">
        <v>43424</v>
      </c>
      <c r="BN62">
        <v>-1</v>
      </c>
      <c r="BO62">
        <v>43426</v>
      </c>
      <c r="BP62">
        <v>-1</v>
      </c>
      <c r="BQ62">
        <v>-1</v>
      </c>
      <c r="BR62">
        <v>-1</v>
      </c>
      <c r="BS62">
        <v>43426</v>
      </c>
      <c r="BT62">
        <v>-1</v>
      </c>
      <c r="BU62">
        <v>-1</v>
      </c>
      <c r="BV62">
        <v>-1</v>
      </c>
      <c r="BW62">
        <v>41915</v>
      </c>
      <c r="BX62">
        <v>-1</v>
      </c>
      <c r="BY62">
        <v>-1</v>
      </c>
      <c r="BZ62">
        <v>-1</v>
      </c>
      <c r="CA62">
        <v>41911</v>
      </c>
      <c r="CB62">
        <v>-1</v>
      </c>
      <c r="CC62">
        <v>41912</v>
      </c>
      <c r="CD62">
        <v>-1</v>
      </c>
      <c r="CE62">
        <v>43332</v>
      </c>
      <c r="CF62">
        <v>8.5</v>
      </c>
      <c r="CG62">
        <v>41893</v>
      </c>
      <c r="CH62">
        <v>-1</v>
      </c>
      <c r="CI62">
        <v>-1</v>
      </c>
      <c r="CJ62">
        <v>-1</v>
      </c>
      <c r="CK62">
        <v>41844</v>
      </c>
      <c r="CL62">
        <v>12.631</v>
      </c>
      <c r="CM62">
        <v>-1</v>
      </c>
      <c r="CN62">
        <v>-1</v>
      </c>
    </row>
    <row r="63" spans="1:92" x14ac:dyDescent="0.25">
      <c r="A63" s="1">
        <v>38411</v>
      </c>
      <c r="B63">
        <v>210.5</v>
      </c>
      <c r="C63">
        <v>41831</v>
      </c>
      <c r="D63">
        <v>18.82</v>
      </c>
      <c r="E63">
        <v>44895</v>
      </c>
      <c r="F63">
        <v>15.25</v>
      </c>
      <c r="G63">
        <v>40360</v>
      </c>
      <c r="H63">
        <v>17.312999999999999</v>
      </c>
      <c r="I63">
        <v>44834</v>
      </c>
      <c r="J63">
        <v>201.667</v>
      </c>
      <c r="K63">
        <v>41819</v>
      </c>
      <c r="L63">
        <v>22.263999999999999</v>
      </c>
      <c r="M63">
        <v>40469</v>
      </c>
      <c r="N63">
        <v>22.8</v>
      </c>
      <c r="O63">
        <v>40289</v>
      </c>
      <c r="P63">
        <v>18.100000000000001</v>
      </c>
      <c r="Q63">
        <v>44377</v>
      </c>
      <c r="R63">
        <v>52</v>
      </c>
      <c r="S63">
        <v>43337</v>
      </c>
      <c r="T63">
        <v>249.5</v>
      </c>
      <c r="U63">
        <v>42062</v>
      </c>
      <c r="V63">
        <v>9.3620000000000001</v>
      </c>
      <c r="W63">
        <v>42283</v>
      </c>
      <c r="X63">
        <v>84.917000000000002</v>
      </c>
      <c r="Y63">
        <v>44468</v>
      </c>
      <c r="Z63">
        <v>37.5</v>
      </c>
      <c r="AA63">
        <v>40481</v>
      </c>
      <c r="AB63">
        <v>19.812999999999999</v>
      </c>
      <c r="AC63">
        <v>42676</v>
      </c>
      <c r="AD63">
        <v>136.875</v>
      </c>
      <c r="AE63">
        <v>41149</v>
      </c>
      <c r="AF63">
        <v>-1</v>
      </c>
      <c r="AG63">
        <v>42004</v>
      </c>
      <c r="AH63">
        <v>-1</v>
      </c>
      <c r="AI63">
        <v>-1</v>
      </c>
      <c r="AJ63">
        <v>-1</v>
      </c>
      <c r="AK63">
        <v>-1</v>
      </c>
      <c r="AL63">
        <v>-1</v>
      </c>
      <c r="AM63">
        <v>-1</v>
      </c>
      <c r="AN63">
        <v>-1</v>
      </c>
      <c r="AO63">
        <v>43424</v>
      </c>
      <c r="AP63">
        <v>-1</v>
      </c>
      <c r="AQ63">
        <v>44625</v>
      </c>
      <c r="AR63">
        <v>-1</v>
      </c>
      <c r="AS63">
        <v>44626</v>
      </c>
      <c r="AT63">
        <v>2.2189999999999999</v>
      </c>
      <c r="AU63">
        <v>-1</v>
      </c>
      <c r="AV63">
        <v>-1</v>
      </c>
      <c r="AW63">
        <v>41863</v>
      </c>
      <c r="AX63">
        <v>16.75</v>
      </c>
      <c r="AY63">
        <v>43402</v>
      </c>
      <c r="AZ63">
        <v>4.6879999999999997</v>
      </c>
      <c r="BA63">
        <v>-1</v>
      </c>
      <c r="BB63">
        <v>-1</v>
      </c>
      <c r="BC63">
        <v>41722</v>
      </c>
      <c r="BD63">
        <v>-1</v>
      </c>
      <c r="BE63">
        <v>-1</v>
      </c>
      <c r="BF63">
        <v>-1</v>
      </c>
      <c r="BG63">
        <v>-1</v>
      </c>
      <c r="BH63">
        <v>-1</v>
      </c>
      <c r="BI63">
        <v>43424</v>
      </c>
      <c r="BJ63">
        <v>-1</v>
      </c>
      <c r="BK63">
        <v>-1</v>
      </c>
      <c r="BL63">
        <v>-1</v>
      </c>
      <c r="BM63">
        <v>43424</v>
      </c>
      <c r="BN63">
        <v>-1</v>
      </c>
      <c r="BO63">
        <v>43426</v>
      </c>
      <c r="BP63">
        <v>-1</v>
      </c>
      <c r="BQ63">
        <v>-1</v>
      </c>
      <c r="BR63">
        <v>-1</v>
      </c>
      <c r="BS63">
        <v>43426</v>
      </c>
      <c r="BT63">
        <v>-1</v>
      </c>
      <c r="BU63">
        <v>-1</v>
      </c>
      <c r="BV63">
        <v>-1</v>
      </c>
      <c r="BW63">
        <v>41915</v>
      </c>
      <c r="BX63">
        <v>-1</v>
      </c>
      <c r="BY63">
        <v>-1</v>
      </c>
      <c r="BZ63">
        <v>-1</v>
      </c>
      <c r="CA63">
        <v>41911</v>
      </c>
      <c r="CB63">
        <v>-1</v>
      </c>
      <c r="CC63">
        <v>41912</v>
      </c>
      <c r="CD63">
        <v>-1</v>
      </c>
      <c r="CE63">
        <v>43332</v>
      </c>
      <c r="CF63">
        <v>8.5</v>
      </c>
      <c r="CG63">
        <v>41893</v>
      </c>
      <c r="CH63">
        <v>-1</v>
      </c>
      <c r="CI63">
        <v>-1</v>
      </c>
      <c r="CJ63">
        <v>-1</v>
      </c>
      <c r="CK63">
        <v>41844</v>
      </c>
      <c r="CL63">
        <v>9.5609999999999999</v>
      </c>
      <c r="CM63">
        <v>-1</v>
      </c>
      <c r="CN63">
        <v>-1</v>
      </c>
    </row>
    <row r="64" spans="1:92" x14ac:dyDescent="0.25">
      <c r="A64" s="1">
        <v>38442</v>
      </c>
      <c r="B64">
        <v>318.89999999999998</v>
      </c>
      <c r="C64">
        <v>41831</v>
      </c>
      <c r="D64">
        <v>24.812999999999999</v>
      </c>
      <c r="E64">
        <v>44895</v>
      </c>
      <c r="F64">
        <v>15.167</v>
      </c>
      <c r="G64">
        <v>40360</v>
      </c>
      <c r="H64">
        <v>19.832999999999998</v>
      </c>
      <c r="I64">
        <v>44834</v>
      </c>
      <c r="J64">
        <v>304.5</v>
      </c>
      <c r="K64">
        <v>41819</v>
      </c>
      <c r="L64">
        <v>26.931999999999999</v>
      </c>
      <c r="M64">
        <v>40469</v>
      </c>
      <c r="N64">
        <v>28.5</v>
      </c>
      <c r="O64">
        <v>40289</v>
      </c>
      <c r="P64">
        <v>23.875</v>
      </c>
      <c r="Q64">
        <v>44377</v>
      </c>
      <c r="R64">
        <v>73.3</v>
      </c>
      <c r="S64">
        <v>43337</v>
      </c>
      <c r="T64">
        <v>294.16699999999997</v>
      </c>
      <c r="U64">
        <v>42062</v>
      </c>
      <c r="V64">
        <v>8.4879999999999995</v>
      </c>
      <c r="W64">
        <v>42283</v>
      </c>
      <c r="X64">
        <v>109.643</v>
      </c>
      <c r="Y64">
        <v>44468</v>
      </c>
      <c r="Z64">
        <v>57</v>
      </c>
      <c r="AA64">
        <v>40481</v>
      </c>
      <c r="AB64">
        <v>23.332999999999998</v>
      </c>
      <c r="AC64">
        <v>42676</v>
      </c>
      <c r="AD64">
        <v>226</v>
      </c>
      <c r="AE64">
        <v>41149</v>
      </c>
      <c r="AF64">
        <v>-1</v>
      </c>
      <c r="AG64">
        <v>42004</v>
      </c>
      <c r="AH64">
        <v>-1</v>
      </c>
      <c r="AI64">
        <v>-1</v>
      </c>
      <c r="AJ64">
        <v>-1</v>
      </c>
      <c r="AK64">
        <v>-1</v>
      </c>
      <c r="AL64">
        <v>-1</v>
      </c>
      <c r="AM64">
        <v>-1</v>
      </c>
      <c r="AN64">
        <v>-1</v>
      </c>
      <c r="AO64">
        <v>43424</v>
      </c>
      <c r="AP64">
        <v>-1</v>
      </c>
      <c r="AQ64">
        <v>44625</v>
      </c>
      <c r="AR64">
        <v>-1</v>
      </c>
      <c r="AS64">
        <v>44626</v>
      </c>
      <c r="AT64">
        <v>2.2189999999999999</v>
      </c>
      <c r="AU64">
        <v>-1</v>
      </c>
      <c r="AV64">
        <v>-1</v>
      </c>
      <c r="AW64">
        <v>41863</v>
      </c>
      <c r="AX64">
        <v>22.5</v>
      </c>
      <c r="AY64">
        <v>43402</v>
      </c>
      <c r="AZ64">
        <v>4.6879999999999997</v>
      </c>
      <c r="BA64">
        <v>-1</v>
      </c>
      <c r="BB64">
        <v>-1</v>
      </c>
      <c r="BC64">
        <v>41722</v>
      </c>
      <c r="BD64">
        <v>-1</v>
      </c>
      <c r="BE64">
        <v>-1</v>
      </c>
      <c r="BF64">
        <v>-1</v>
      </c>
      <c r="BG64">
        <v>-1</v>
      </c>
      <c r="BH64">
        <v>-1</v>
      </c>
      <c r="BI64">
        <v>43424</v>
      </c>
      <c r="BJ64">
        <v>-1</v>
      </c>
      <c r="BK64">
        <v>-1</v>
      </c>
      <c r="BL64">
        <v>-1</v>
      </c>
      <c r="BM64">
        <v>43424</v>
      </c>
      <c r="BN64">
        <v>-1</v>
      </c>
      <c r="BO64">
        <v>43426</v>
      </c>
      <c r="BP64">
        <v>-1</v>
      </c>
      <c r="BQ64">
        <v>-1</v>
      </c>
      <c r="BR64">
        <v>-1</v>
      </c>
      <c r="BS64">
        <v>43426</v>
      </c>
      <c r="BT64">
        <v>-1</v>
      </c>
      <c r="BU64">
        <v>-1</v>
      </c>
      <c r="BV64">
        <v>-1</v>
      </c>
      <c r="BW64">
        <v>41915</v>
      </c>
      <c r="BX64">
        <v>-1</v>
      </c>
      <c r="BY64">
        <v>-1</v>
      </c>
      <c r="BZ64">
        <v>-1</v>
      </c>
      <c r="CA64">
        <v>41911</v>
      </c>
      <c r="CB64">
        <v>-1</v>
      </c>
      <c r="CC64">
        <v>41912</v>
      </c>
      <c r="CD64">
        <v>-1</v>
      </c>
      <c r="CE64">
        <v>43332</v>
      </c>
      <c r="CF64">
        <v>8.5</v>
      </c>
      <c r="CG64">
        <v>41893</v>
      </c>
      <c r="CH64">
        <v>-1</v>
      </c>
      <c r="CI64">
        <v>-1</v>
      </c>
      <c r="CJ64">
        <v>-1</v>
      </c>
      <c r="CK64">
        <v>41844</v>
      </c>
      <c r="CL64">
        <v>7.6470000000000002</v>
      </c>
      <c r="CM64">
        <v>-1</v>
      </c>
      <c r="CN64">
        <v>-1</v>
      </c>
    </row>
    <row r="65" spans="1:92" x14ac:dyDescent="0.25">
      <c r="A65" s="1">
        <v>38471</v>
      </c>
      <c r="B65">
        <v>294.66699999999997</v>
      </c>
      <c r="C65">
        <v>41831</v>
      </c>
      <c r="D65">
        <v>34.125</v>
      </c>
      <c r="E65">
        <v>44895</v>
      </c>
      <c r="F65">
        <v>16.332999999999998</v>
      </c>
      <c r="G65">
        <v>40360</v>
      </c>
      <c r="H65">
        <v>21.312999999999999</v>
      </c>
      <c r="I65">
        <v>44834</v>
      </c>
      <c r="J65">
        <v>286.125</v>
      </c>
      <c r="K65">
        <v>41819</v>
      </c>
      <c r="L65">
        <v>29.806999999999999</v>
      </c>
      <c r="M65">
        <v>40469</v>
      </c>
      <c r="N65">
        <v>26.4</v>
      </c>
      <c r="O65">
        <v>40289</v>
      </c>
      <c r="P65">
        <v>23.3</v>
      </c>
      <c r="Q65">
        <v>44377</v>
      </c>
      <c r="R65">
        <v>78.332999999999998</v>
      </c>
      <c r="S65">
        <v>43337</v>
      </c>
      <c r="T65">
        <v>314.375</v>
      </c>
      <c r="U65">
        <v>42062</v>
      </c>
      <c r="V65">
        <v>9.9860000000000007</v>
      </c>
      <c r="W65">
        <v>42283</v>
      </c>
      <c r="X65">
        <v>98.832999999999998</v>
      </c>
      <c r="Y65">
        <v>44468</v>
      </c>
      <c r="Z65">
        <v>51</v>
      </c>
      <c r="AA65">
        <v>40481</v>
      </c>
      <c r="AB65">
        <v>25.5</v>
      </c>
      <c r="AC65">
        <v>42676</v>
      </c>
      <c r="AD65">
        <v>290.875</v>
      </c>
      <c r="AE65">
        <v>41149</v>
      </c>
      <c r="AF65">
        <v>-1</v>
      </c>
      <c r="AG65">
        <v>42004</v>
      </c>
      <c r="AH65">
        <v>-1</v>
      </c>
      <c r="AI65">
        <v>-1</v>
      </c>
      <c r="AJ65">
        <v>-1</v>
      </c>
      <c r="AK65">
        <v>-1</v>
      </c>
      <c r="AL65">
        <v>-1</v>
      </c>
      <c r="AM65">
        <v>-1</v>
      </c>
      <c r="AN65">
        <v>-1</v>
      </c>
      <c r="AO65">
        <v>43424</v>
      </c>
      <c r="AP65">
        <v>-1</v>
      </c>
      <c r="AQ65">
        <v>44625</v>
      </c>
      <c r="AR65">
        <v>-1</v>
      </c>
      <c r="AS65">
        <v>44626</v>
      </c>
      <c r="AT65">
        <v>2.2189999999999999</v>
      </c>
      <c r="AU65">
        <v>-1</v>
      </c>
      <c r="AV65">
        <v>-1</v>
      </c>
      <c r="AW65">
        <v>41863</v>
      </c>
      <c r="AX65">
        <v>60.847999999999999</v>
      </c>
      <c r="AY65">
        <v>43402</v>
      </c>
      <c r="AZ65">
        <v>4.6879999999999997</v>
      </c>
      <c r="BA65">
        <v>-1</v>
      </c>
      <c r="BB65">
        <v>-1</v>
      </c>
      <c r="BC65">
        <v>41722</v>
      </c>
      <c r="BD65">
        <v>-1</v>
      </c>
      <c r="BE65">
        <v>-1</v>
      </c>
      <c r="BF65">
        <v>-1</v>
      </c>
      <c r="BG65">
        <v>-1</v>
      </c>
      <c r="BH65">
        <v>-1</v>
      </c>
      <c r="BI65">
        <v>43424</v>
      </c>
      <c r="BJ65">
        <v>-1</v>
      </c>
      <c r="BK65">
        <v>-1</v>
      </c>
      <c r="BL65">
        <v>-1</v>
      </c>
      <c r="BM65">
        <v>43424</v>
      </c>
      <c r="BN65">
        <v>-1</v>
      </c>
      <c r="BO65">
        <v>43426</v>
      </c>
      <c r="BP65">
        <v>-1</v>
      </c>
      <c r="BQ65">
        <v>-1</v>
      </c>
      <c r="BR65">
        <v>-1</v>
      </c>
      <c r="BS65">
        <v>43426</v>
      </c>
      <c r="BT65">
        <v>-1</v>
      </c>
      <c r="BU65">
        <v>-1</v>
      </c>
      <c r="BV65">
        <v>-1</v>
      </c>
      <c r="BW65">
        <v>41915</v>
      </c>
      <c r="BX65">
        <v>-1</v>
      </c>
      <c r="BY65">
        <v>-1</v>
      </c>
      <c r="BZ65">
        <v>-1</v>
      </c>
      <c r="CA65">
        <v>41911</v>
      </c>
      <c r="CB65">
        <v>-1</v>
      </c>
      <c r="CC65">
        <v>41912</v>
      </c>
      <c r="CD65">
        <v>-1</v>
      </c>
      <c r="CE65">
        <v>43332</v>
      </c>
      <c r="CF65">
        <v>9.25</v>
      </c>
      <c r="CG65">
        <v>41893</v>
      </c>
      <c r="CH65">
        <v>-1</v>
      </c>
      <c r="CI65">
        <v>-1</v>
      </c>
      <c r="CJ65">
        <v>-1</v>
      </c>
      <c r="CK65">
        <v>41844</v>
      </c>
      <c r="CL65">
        <v>9.7100000000000009</v>
      </c>
      <c r="CM65">
        <v>-1</v>
      </c>
      <c r="CN65">
        <v>-1</v>
      </c>
    </row>
    <row r="66" spans="1:92" x14ac:dyDescent="0.25">
      <c r="A66" s="1">
        <v>38503</v>
      </c>
      <c r="B66">
        <v>223.98699999999999</v>
      </c>
      <c r="C66">
        <v>41831</v>
      </c>
      <c r="D66">
        <v>32.5</v>
      </c>
      <c r="E66">
        <v>44895</v>
      </c>
      <c r="F66">
        <v>16.375</v>
      </c>
      <c r="G66">
        <v>40360</v>
      </c>
      <c r="H66">
        <v>21.75</v>
      </c>
      <c r="I66">
        <v>44834</v>
      </c>
      <c r="J66">
        <v>191.40299999999999</v>
      </c>
      <c r="K66">
        <v>41819</v>
      </c>
      <c r="L66">
        <v>32.057000000000002</v>
      </c>
      <c r="M66">
        <v>40469</v>
      </c>
      <c r="N66">
        <v>28.5</v>
      </c>
      <c r="O66">
        <v>40289</v>
      </c>
      <c r="P66">
        <v>23</v>
      </c>
      <c r="Q66">
        <v>44377</v>
      </c>
      <c r="R66">
        <v>66.668000000000006</v>
      </c>
      <c r="S66">
        <v>43337</v>
      </c>
      <c r="T66">
        <v>266</v>
      </c>
      <c r="U66">
        <v>42062</v>
      </c>
      <c r="V66">
        <v>9.3859999999999992</v>
      </c>
      <c r="W66">
        <v>42283</v>
      </c>
      <c r="X66">
        <v>82.582999999999998</v>
      </c>
      <c r="Y66">
        <v>44468</v>
      </c>
      <c r="Z66">
        <v>40.832999999999998</v>
      </c>
      <c r="AA66">
        <v>40481</v>
      </c>
      <c r="AB66">
        <v>24.332999999999998</v>
      </c>
      <c r="AC66">
        <v>42676</v>
      </c>
      <c r="AD66">
        <v>213.125</v>
      </c>
      <c r="AE66">
        <v>41149</v>
      </c>
      <c r="AF66">
        <v>-1</v>
      </c>
      <c r="AG66">
        <v>42004</v>
      </c>
      <c r="AH66">
        <v>-1</v>
      </c>
      <c r="AI66">
        <v>-1</v>
      </c>
      <c r="AJ66">
        <v>-1</v>
      </c>
      <c r="AK66">
        <v>-1</v>
      </c>
      <c r="AL66">
        <v>-1</v>
      </c>
      <c r="AM66">
        <v>-1</v>
      </c>
      <c r="AN66">
        <v>-1</v>
      </c>
      <c r="AO66">
        <v>43424</v>
      </c>
      <c r="AP66">
        <v>-1</v>
      </c>
      <c r="AQ66">
        <v>44625</v>
      </c>
      <c r="AR66">
        <v>-1</v>
      </c>
      <c r="AS66">
        <v>44626</v>
      </c>
      <c r="AT66">
        <v>2.2189999999999999</v>
      </c>
      <c r="AU66">
        <v>-1</v>
      </c>
      <c r="AV66">
        <v>-1</v>
      </c>
      <c r="AW66">
        <v>41863</v>
      </c>
      <c r="AX66">
        <v>23</v>
      </c>
      <c r="AY66">
        <v>43402</v>
      </c>
      <c r="AZ66">
        <v>4.6879999999999997</v>
      </c>
      <c r="BA66">
        <v>-1</v>
      </c>
      <c r="BB66">
        <v>-1</v>
      </c>
      <c r="BC66">
        <v>41722</v>
      </c>
      <c r="BD66">
        <v>-1</v>
      </c>
      <c r="BE66">
        <v>-1</v>
      </c>
      <c r="BF66">
        <v>-1</v>
      </c>
      <c r="BG66">
        <v>-1</v>
      </c>
      <c r="BH66">
        <v>-1</v>
      </c>
      <c r="BI66">
        <v>43424</v>
      </c>
      <c r="BJ66">
        <v>-1</v>
      </c>
      <c r="BK66">
        <v>-1</v>
      </c>
      <c r="BL66">
        <v>-1</v>
      </c>
      <c r="BM66">
        <v>43424</v>
      </c>
      <c r="BN66">
        <v>-1</v>
      </c>
      <c r="BO66">
        <v>43426</v>
      </c>
      <c r="BP66">
        <v>-1</v>
      </c>
      <c r="BQ66">
        <v>-1</v>
      </c>
      <c r="BR66">
        <v>-1</v>
      </c>
      <c r="BS66">
        <v>43426</v>
      </c>
      <c r="BT66">
        <v>-1</v>
      </c>
      <c r="BU66">
        <v>-1</v>
      </c>
      <c r="BV66">
        <v>-1</v>
      </c>
      <c r="BW66">
        <v>41915</v>
      </c>
      <c r="BX66">
        <v>-1</v>
      </c>
      <c r="BY66">
        <v>-1</v>
      </c>
      <c r="BZ66">
        <v>-1</v>
      </c>
      <c r="CA66">
        <v>41911</v>
      </c>
      <c r="CB66">
        <v>-1</v>
      </c>
      <c r="CC66">
        <v>41912</v>
      </c>
      <c r="CD66">
        <v>-1</v>
      </c>
      <c r="CE66">
        <v>43332</v>
      </c>
      <c r="CF66">
        <v>9.25</v>
      </c>
      <c r="CG66">
        <v>41893</v>
      </c>
      <c r="CH66">
        <v>-1</v>
      </c>
      <c r="CI66">
        <v>-1</v>
      </c>
      <c r="CJ66">
        <v>-1</v>
      </c>
      <c r="CK66">
        <v>41844</v>
      </c>
      <c r="CL66">
        <v>9.7100000000000009</v>
      </c>
      <c r="CM66">
        <v>-1</v>
      </c>
      <c r="CN66">
        <v>-1</v>
      </c>
    </row>
    <row r="67" spans="1:92" x14ac:dyDescent="0.25">
      <c r="A67" s="1">
        <v>38533</v>
      </c>
      <c r="B67">
        <v>213.46100000000001</v>
      </c>
      <c r="C67">
        <v>41831</v>
      </c>
      <c r="D67">
        <v>28.4</v>
      </c>
      <c r="E67">
        <v>44895</v>
      </c>
      <c r="F67">
        <v>16</v>
      </c>
      <c r="G67">
        <v>40360</v>
      </c>
      <c r="H67">
        <v>21.952999999999999</v>
      </c>
      <c r="I67">
        <v>44834</v>
      </c>
      <c r="J67">
        <v>174.53299999999999</v>
      </c>
      <c r="K67">
        <v>41819</v>
      </c>
      <c r="L67">
        <v>32.345999999999997</v>
      </c>
      <c r="M67">
        <v>40469</v>
      </c>
      <c r="N67">
        <v>28.472000000000001</v>
      </c>
      <c r="O67">
        <v>40289</v>
      </c>
      <c r="P67">
        <v>23.082000000000001</v>
      </c>
      <c r="Q67">
        <v>44377</v>
      </c>
      <c r="R67">
        <v>61.161000000000001</v>
      </c>
      <c r="S67">
        <v>43337</v>
      </c>
      <c r="T67">
        <v>284.25</v>
      </c>
      <c r="U67">
        <v>42062</v>
      </c>
      <c r="V67">
        <v>9.7859999999999996</v>
      </c>
      <c r="W67">
        <v>42283</v>
      </c>
      <c r="X67">
        <v>76.213999999999999</v>
      </c>
      <c r="Y67">
        <v>44468</v>
      </c>
      <c r="Z67">
        <v>34</v>
      </c>
      <c r="AA67">
        <v>40481</v>
      </c>
      <c r="AB67">
        <v>25.434999999999999</v>
      </c>
      <c r="AC67">
        <v>42676</v>
      </c>
      <c r="AD67">
        <v>184.2</v>
      </c>
      <c r="AE67">
        <v>41149</v>
      </c>
      <c r="AF67">
        <v>-1</v>
      </c>
      <c r="AG67">
        <v>42004</v>
      </c>
      <c r="AH67">
        <v>-1</v>
      </c>
      <c r="AI67">
        <v>-1</v>
      </c>
      <c r="AJ67">
        <v>-1</v>
      </c>
      <c r="AK67">
        <v>-1</v>
      </c>
      <c r="AL67">
        <v>-1</v>
      </c>
      <c r="AM67">
        <v>-1</v>
      </c>
      <c r="AN67">
        <v>-1</v>
      </c>
      <c r="AO67">
        <v>43424</v>
      </c>
      <c r="AP67">
        <v>-1</v>
      </c>
      <c r="AQ67">
        <v>44625</v>
      </c>
      <c r="AR67">
        <v>-1</v>
      </c>
      <c r="AS67">
        <v>44626</v>
      </c>
      <c r="AT67">
        <v>2.2189999999999999</v>
      </c>
      <c r="AU67">
        <v>-1</v>
      </c>
      <c r="AV67">
        <v>-1</v>
      </c>
      <c r="AW67">
        <v>41863</v>
      </c>
      <c r="AX67">
        <v>23.5</v>
      </c>
      <c r="AY67">
        <v>43402</v>
      </c>
      <c r="AZ67">
        <v>8.375</v>
      </c>
      <c r="BA67">
        <v>-1</v>
      </c>
      <c r="BB67">
        <v>-1</v>
      </c>
      <c r="BC67">
        <v>41722</v>
      </c>
      <c r="BD67">
        <v>-1</v>
      </c>
      <c r="BE67">
        <v>-1</v>
      </c>
      <c r="BF67">
        <v>-1</v>
      </c>
      <c r="BG67">
        <v>-1</v>
      </c>
      <c r="BH67">
        <v>-1</v>
      </c>
      <c r="BI67">
        <v>43424</v>
      </c>
      <c r="BJ67">
        <v>-1</v>
      </c>
      <c r="BK67">
        <v>-1</v>
      </c>
      <c r="BL67">
        <v>-1</v>
      </c>
      <c r="BM67">
        <v>43424</v>
      </c>
      <c r="BN67">
        <v>-1</v>
      </c>
      <c r="BO67">
        <v>43426</v>
      </c>
      <c r="BP67">
        <v>-1</v>
      </c>
      <c r="BQ67">
        <v>-1</v>
      </c>
      <c r="BR67">
        <v>-1</v>
      </c>
      <c r="BS67">
        <v>43426</v>
      </c>
      <c r="BT67">
        <v>-1</v>
      </c>
      <c r="BU67">
        <v>-1</v>
      </c>
      <c r="BV67">
        <v>-1</v>
      </c>
      <c r="BW67">
        <v>41915</v>
      </c>
      <c r="BX67">
        <v>-1</v>
      </c>
      <c r="BY67">
        <v>-1</v>
      </c>
      <c r="BZ67">
        <v>-1</v>
      </c>
      <c r="CA67">
        <v>41911</v>
      </c>
      <c r="CB67">
        <v>-1</v>
      </c>
      <c r="CC67">
        <v>41912</v>
      </c>
      <c r="CD67">
        <v>-1</v>
      </c>
      <c r="CE67">
        <v>43332</v>
      </c>
      <c r="CF67">
        <v>10</v>
      </c>
      <c r="CG67">
        <v>41893</v>
      </c>
      <c r="CH67">
        <v>-1</v>
      </c>
      <c r="CI67">
        <v>-1</v>
      </c>
      <c r="CJ67">
        <v>-1</v>
      </c>
      <c r="CK67">
        <v>41844</v>
      </c>
      <c r="CL67">
        <v>13.167</v>
      </c>
      <c r="CM67">
        <v>-1</v>
      </c>
      <c r="CN67">
        <v>-1</v>
      </c>
    </row>
    <row r="68" spans="1:92" x14ac:dyDescent="0.25">
      <c r="A68" s="1">
        <v>38562</v>
      </c>
      <c r="B68">
        <v>220.31299999999999</v>
      </c>
      <c r="C68">
        <v>41831</v>
      </c>
      <c r="D68">
        <v>26.832999999999998</v>
      </c>
      <c r="E68">
        <v>44895</v>
      </c>
      <c r="F68">
        <v>16.125</v>
      </c>
      <c r="G68">
        <v>40360</v>
      </c>
      <c r="H68">
        <v>18.664999999999999</v>
      </c>
      <c r="I68">
        <v>44834</v>
      </c>
      <c r="J68">
        <v>159.333</v>
      </c>
      <c r="K68">
        <v>41819</v>
      </c>
      <c r="L68">
        <v>33.875</v>
      </c>
      <c r="M68">
        <v>40469</v>
      </c>
      <c r="N68">
        <v>25.625</v>
      </c>
      <c r="O68">
        <v>40289</v>
      </c>
      <c r="P68">
        <v>21.094999999999999</v>
      </c>
      <c r="Q68">
        <v>44377</v>
      </c>
      <c r="R68">
        <v>50.17</v>
      </c>
      <c r="S68">
        <v>43337</v>
      </c>
      <c r="T68">
        <v>294.05799999999999</v>
      </c>
      <c r="U68">
        <v>42062</v>
      </c>
      <c r="V68">
        <v>10.5</v>
      </c>
      <c r="W68">
        <v>42283</v>
      </c>
      <c r="X68">
        <v>60.625</v>
      </c>
      <c r="Y68">
        <v>44468</v>
      </c>
      <c r="Z68">
        <v>36.5</v>
      </c>
      <c r="AA68">
        <v>40481</v>
      </c>
      <c r="AB68">
        <v>24.803000000000001</v>
      </c>
      <c r="AC68">
        <v>42676</v>
      </c>
      <c r="AD68">
        <v>167.06299999999999</v>
      </c>
      <c r="AE68">
        <v>41149</v>
      </c>
      <c r="AF68">
        <v>-1</v>
      </c>
      <c r="AG68">
        <v>42004</v>
      </c>
      <c r="AH68">
        <v>-1</v>
      </c>
      <c r="AI68">
        <v>-1</v>
      </c>
      <c r="AJ68">
        <v>-1</v>
      </c>
      <c r="AK68">
        <v>-1</v>
      </c>
      <c r="AL68">
        <v>-1</v>
      </c>
      <c r="AM68">
        <v>-1</v>
      </c>
      <c r="AN68">
        <v>-1</v>
      </c>
      <c r="AO68">
        <v>43424</v>
      </c>
      <c r="AP68">
        <v>-1</v>
      </c>
      <c r="AQ68">
        <v>44625</v>
      </c>
      <c r="AR68">
        <v>-1</v>
      </c>
      <c r="AS68">
        <v>44626</v>
      </c>
      <c r="AT68">
        <v>2.2189999999999999</v>
      </c>
      <c r="AU68">
        <v>-1</v>
      </c>
      <c r="AV68">
        <v>-1</v>
      </c>
      <c r="AW68">
        <v>41863</v>
      </c>
      <c r="AX68">
        <v>23.5</v>
      </c>
      <c r="AY68">
        <v>43402</v>
      </c>
      <c r="AZ68">
        <v>6.75</v>
      </c>
      <c r="BA68">
        <v>-1</v>
      </c>
      <c r="BB68">
        <v>-1</v>
      </c>
      <c r="BC68">
        <v>41722</v>
      </c>
      <c r="BD68">
        <v>-1</v>
      </c>
      <c r="BE68">
        <v>-1</v>
      </c>
      <c r="BF68">
        <v>-1</v>
      </c>
      <c r="BG68">
        <v>-1</v>
      </c>
      <c r="BH68">
        <v>-1</v>
      </c>
      <c r="BI68">
        <v>43424</v>
      </c>
      <c r="BJ68">
        <v>-1</v>
      </c>
      <c r="BK68">
        <v>-1</v>
      </c>
      <c r="BL68">
        <v>-1</v>
      </c>
      <c r="BM68">
        <v>43424</v>
      </c>
      <c r="BN68">
        <v>-1</v>
      </c>
      <c r="BO68">
        <v>43426</v>
      </c>
      <c r="BP68">
        <v>-1</v>
      </c>
      <c r="BQ68">
        <v>-1</v>
      </c>
      <c r="BR68">
        <v>-1</v>
      </c>
      <c r="BS68">
        <v>43426</v>
      </c>
      <c r="BT68">
        <v>-1</v>
      </c>
      <c r="BU68">
        <v>-1</v>
      </c>
      <c r="BV68">
        <v>-1</v>
      </c>
      <c r="BW68">
        <v>41915</v>
      </c>
      <c r="BX68">
        <v>-1</v>
      </c>
      <c r="BY68">
        <v>-1</v>
      </c>
      <c r="BZ68">
        <v>-1</v>
      </c>
      <c r="CA68">
        <v>41911</v>
      </c>
      <c r="CB68">
        <v>-1</v>
      </c>
      <c r="CC68">
        <v>41912</v>
      </c>
      <c r="CD68">
        <v>-1</v>
      </c>
      <c r="CE68">
        <v>43332</v>
      </c>
      <c r="CF68">
        <v>8.9350000000000005</v>
      </c>
      <c r="CG68">
        <v>41893</v>
      </c>
      <c r="CH68">
        <v>-1</v>
      </c>
      <c r="CI68">
        <v>-1</v>
      </c>
      <c r="CJ68">
        <v>-1</v>
      </c>
      <c r="CK68">
        <v>41844</v>
      </c>
      <c r="CL68">
        <v>14.75</v>
      </c>
      <c r="CM68">
        <v>-1</v>
      </c>
      <c r="CN68">
        <v>-1</v>
      </c>
    </row>
    <row r="69" spans="1:92" x14ac:dyDescent="0.25">
      <c r="A69" s="1">
        <v>38595</v>
      </c>
      <c r="B69">
        <v>226.39500000000001</v>
      </c>
      <c r="C69">
        <v>41831</v>
      </c>
      <c r="D69">
        <v>27.5</v>
      </c>
      <c r="E69">
        <v>44895</v>
      </c>
      <c r="F69">
        <v>15.938000000000001</v>
      </c>
      <c r="G69">
        <v>40360</v>
      </c>
      <c r="H69">
        <v>18.541</v>
      </c>
      <c r="I69">
        <v>44834</v>
      </c>
      <c r="J69">
        <v>151.36699999999999</v>
      </c>
      <c r="K69">
        <v>41819</v>
      </c>
      <c r="L69">
        <v>28</v>
      </c>
      <c r="M69">
        <v>40469</v>
      </c>
      <c r="N69">
        <v>26.5</v>
      </c>
      <c r="O69">
        <v>40289</v>
      </c>
      <c r="P69">
        <v>20.986000000000001</v>
      </c>
      <c r="Q69">
        <v>44377</v>
      </c>
      <c r="R69">
        <v>46.991999999999997</v>
      </c>
      <c r="S69">
        <v>43337</v>
      </c>
      <c r="T69">
        <v>282.88499999999999</v>
      </c>
      <c r="U69">
        <v>42062</v>
      </c>
      <c r="V69">
        <v>9</v>
      </c>
      <c r="W69">
        <v>42283</v>
      </c>
      <c r="X69">
        <v>57.366</v>
      </c>
      <c r="Y69">
        <v>44468</v>
      </c>
      <c r="Z69">
        <v>33.125</v>
      </c>
      <c r="AA69">
        <v>40481</v>
      </c>
      <c r="AB69">
        <v>28.946000000000002</v>
      </c>
      <c r="AC69">
        <v>42676</v>
      </c>
      <c r="AD69">
        <v>178.75</v>
      </c>
      <c r="AE69">
        <v>41149</v>
      </c>
      <c r="AF69">
        <v>-1</v>
      </c>
      <c r="AG69">
        <v>42004</v>
      </c>
      <c r="AH69">
        <v>-1</v>
      </c>
      <c r="AI69">
        <v>-1</v>
      </c>
      <c r="AJ69">
        <v>-1</v>
      </c>
      <c r="AK69">
        <v>-1</v>
      </c>
      <c r="AL69">
        <v>-1</v>
      </c>
      <c r="AM69">
        <v>-1</v>
      </c>
      <c r="AN69">
        <v>-1</v>
      </c>
      <c r="AO69">
        <v>43424</v>
      </c>
      <c r="AP69">
        <v>-1</v>
      </c>
      <c r="AQ69">
        <v>44625</v>
      </c>
      <c r="AR69">
        <v>-1</v>
      </c>
      <c r="AS69">
        <v>44626</v>
      </c>
      <c r="AT69">
        <v>2.2189999999999999</v>
      </c>
      <c r="AU69">
        <v>-1</v>
      </c>
      <c r="AV69">
        <v>-1</v>
      </c>
      <c r="AW69">
        <v>41863</v>
      </c>
      <c r="AX69">
        <v>23.5</v>
      </c>
      <c r="AY69">
        <v>43402</v>
      </c>
      <c r="AZ69">
        <v>7</v>
      </c>
      <c r="BA69">
        <v>-1</v>
      </c>
      <c r="BB69">
        <v>-1</v>
      </c>
      <c r="BC69">
        <v>41722</v>
      </c>
      <c r="BD69">
        <v>-1</v>
      </c>
      <c r="BE69">
        <v>-1</v>
      </c>
      <c r="BF69">
        <v>-1</v>
      </c>
      <c r="BG69">
        <v>-1</v>
      </c>
      <c r="BH69">
        <v>-1</v>
      </c>
      <c r="BI69">
        <v>43424</v>
      </c>
      <c r="BJ69">
        <v>-1</v>
      </c>
      <c r="BK69">
        <v>-1</v>
      </c>
      <c r="BL69">
        <v>-1</v>
      </c>
      <c r="BM69">
        <v>43424</v>
      </c>
      <c r="BN69">
        <v>-1</v>
      </c>
      <c r="BO69">
        <v>43426</v>
      </c>
      <c r="BP69">
        <v>-1</v>
      </c>
      <c r="BQ69">
        <v>-1</v>
      </c>
      <c r="BR69">
        <v>-1</v>
      </c>
      <c r="BS69">
        <v>43426</v>
      </c>
      <c r="BT69">
        <v>-1</v>
      </c>
      <c r="BU69">
        <v>-1</v>
      </c>
      <c r="BV69">
        <v>-1</v>
      </c>
      <c r="BW69">
        <v>41915</v>
      </c>
      <c r="BX69">
        <v>-1</v>
      </c>
      <c r="BY69">
        <v>-1</v>
      </c>
      <c r="BZ69">
        <v>-1</v>
      </c>
      <c r="CA69">
        <v>41911</v>
      </c>
      <c r="CB69">
        <v>-1</v>
      </c>
      <c r="CC69">
        <v>41912</v>
      </c>
      <c r="CD69">
        <v>-1</v>
      </c>
      <c r="CE69">
        <v>43332</v>
      </c>
      <c r="CF69">
        <v>5.1840000000000002</v>
      </c>
      <c r="CG69">
        <v>41893</v>
      </c>
      <c r="CH69">
        <v>-1</v>
      </c>
      <c r="CI69">
        <v>-1</v>
      </c>
      <c r="CJ69">
        <v>-1</v>
      </c>
      <c r="CK69">
        <v>41844</v>
      </c>
      <c r="CL69">
        <v>12.75</v>
      </c>
      <c r="CM69">
        <v>-1</v>
      </c>
      <c r="CN69">
        <v>-1</v>
      </c>
    </row>
    <row r="70" spans="1:92" x14ac:dyDescent="0.25">
      <c r="A70" s="1">
        <v>38625</v>
      </c>
      <c r="B70">
        <v>150.45699999999999</v>
      </c>
      <c r="C70">
        <v>41831</v>
      </c>
      <c r="D70">
        <v>18</v>
      </c>
      <c r="E70">
        <v>44895</v>
      </c>
      <c r="F70">
        <v>15.625</v>
      </c>
      <c r="G70">
        <v>40360</v>
      </c>
      <c r="H70">
        <v>16.792000000000002</v>
      </c>
      <c r="I70">
        <v>44834</v>
      </c>
      <c r="J70">
        <v>106.312</v>
      </c>
      <c r="K70">
        <v>41819</v>
      </c>
      <c r="L70">
        <v>26.167000000000002</v>
      </c>
      <c r="M70">
        <v>40469</v>
      </c>
      <c r="N70">
        <v>20.402000000000001</v>
      </c>
      <c r="O70">
        <v>40289</v>
      </c>
      <c r="P70">
        <v>19.649999999999999</v>
      </c>
      <c r="Q70">
        <v>44377</v>
      </c>
      <c r="R70">
        <v>44.667000000000002</v>
      </c>
      <c r="S70">
        <v>43337</v>
      </c>
      <c r="T70">
        <v>228.68</v>
      </c>
      <c r="U70">
        <v>42062</v>
      </c>
      <c r="V70">
        <v>8.8330000000000002</v>
      </c>
      <c r="W70">
        <v>42283</v>
      </c>
      <c r="X70">
        <v>42.332999999999998</v>
      </c>
      <c r="Y70">
        <v>44468</v>
      </c>
      <c r="Z70">
        <v>30</v>
      </c>
      <c r="AA70">
        <v>40481</v>
      </c>
      <c r="AB70">
        <v>25.471</v>
      </c>
      <c r="AC70">
        <v>42676</v>
      </c>
      <c r="AD70">
        <v>129.80000000000001</v>
      </c>
      <c r="AE70">
        <v>41149</v>
      </c>
      <c r="AF70">
        <v>-1</v>
      </c>
      <c r="AG70">
        <v>42004</v>
      </c>
      <c r="AH70">
        <v>-1</v>
      </c>
      <c r="AI70">
        <v>-1</v>
      </c>
      <c r="AJ70">
        <v>-1</v>
      </c>
      <c r="AK70">
        <v>-1</v>
      </c>
      <c r="AL70">
        <v>-1</v>
      </c>
      <c r="AM70">
        <v>-1</v>
      </c>
      <c r="AN70">
        <v>-1</v>
      </c>
      <c r="AO70">
        <v>43424</v>
      </c>
      <c r="AP70">
        <v>-1</v>
      </c>
      <c r="AQ70">
        <v>44625</v>
      </c>
      <c r="AR70">
        <v>-1</v>
      </c>
      <c r="AS70">
        <v>44626</v>
      </c>
      <c r="AT70">
        <v>2.2189999999999999</v>
      </c>
      <c r="AU70">
        <v>-1</v>
      </c>
      <c r="AV70">
        <v>-1</v>
      </c>
      <c r="AW70">
        <v>41863</v>
      </c>
      <c r="AX70">
        <v>22</v>
      </c>
      <c r="AY70">
        <v>43402</v>
      </c>
      <c r="AZ70">
        <v>6</v>
      </c>
      <c r="BA70">
        <v>-1</v>
      </c>
      <c r="BB70">
        <v>-1</v>
      </c>
      <c r="BC70">
        <v>41722</v>
      </c>
      <c r="BD70">
        <v>-1</v>
      </c>
      <c r="BE70">
        <v>-1</v>
      </c>
      <c r="BF70">
        <v>-1</v>
      </c>
      <c r="BG70">
        <v>-1</v>
      </c>
      <c r="BH70">
        <v>-1</v>
      </c>
      <c r="BI70">
        <v>43424</v>
      </c>
      <c r="BJ70">
        <v>-1</v>
      </c>
      <c r="BK70">
        <v>-1</v>
      </c>
      <c r="BL70">
        <v>-1</v>
      </c>
      <c r="BM70">
        <v>43424</v>
      </c>
      <c r="BN70">
        <v>-1</v>
      </c>
      <c r="BO70">
        <v>43426</v>
      </c>
      <c r="BP70">
        <v>-1</v>
      </c>
      <c r="BQ70">
        <v>-1</v>
      </c>
      <c r="BR70">
        <v>-1</v>
      </c>
      <c r="BS70">
        <v>43426</v>
      </c>
      <c r="BT70">
        <v>-1</v>
      </c>
      <c r="BU70">
        <v>-1</v>
      </c>
      <c r="BV70">
        <v>-1</v>
      </c>
      <c r="BW70">
        <v>41915</v>
      </c>
      <c r="BX70">
        <v>-1</v>
      </c>
      <c r="BY70">
        <v>-1</v>
      </c>
      <c r="BZ70">
        <v>-1</v>
      </c>
      <c r="CA70">
        <v>41911</v>
      </c>
      <c r="CB70">
        <v>-1</v>
      </c>
      <c r="CC70">
        <v>41912</v>
      </c>
      <c r="CD70">
        <v>-1</v>
      </c>
      <c r="CE70">
        <v>43332</v>
      </c>
      <c r="CF70">
        <v>5.1840000000000002</v>
      </c>
      <c r="CG70">
        <v>41893</v>
      </c>
      <c r="CH70">
        <v>-1</v>
      </c>
      <c r="CI70">
        <v>-1</v>
      </c>
      <c r="CJ70">
        <v>-1</v>
      </c>
      <c r="CK70">
        <v>41844</v>
      </c>
      <c r="CL70">
        <v>11.667</v>
      </c>
      <c r="CM70">
        <v>-1</v>
      </c>
      <c r="CN70">
        <v>-1</v>
      </c>
    </row>
    <row r="71" spans="1:92" x14ac:dyDescent="0.25">
      <c r="A71" s="1">
        <v>38656</v>
      </c>
      <c r="B71">
        <v>179.46</v>
      </c>
      <c r="C71">
        <v>41831</v>
      </c>
      <c r="D71">
        <v>26.75</v>
      </c>
      <c r="E71">
        <v>44895</v>
      </c>
      <c r="F71">
        <v>16</v>
      </c>
      <c r="G71">
        <v>40360</v>
      </c>
      <c r="H71">
        <v>15.563000000000001</v>
      </c>
      <c r="I71">
        <v>44834</v>
      </c>
      <c r="J71">
        <v>131.86600000000001</v>
      </c>
      <c r="K71">
        <v>41819</v>
      </c>
      <c r="L71">
        <v>26.832999999999998</v>
      </c>
      <c r="M71">
        <v>40469</v>
      </c>
      <c r="N71">
        <v>20.25</v>
      </c>
      <c r="O71">
        <v>40289</v>
      </c>
      <c r="P71">
        <v>20.5</v>
      </c>
      <c r="Q71">
        <v>44377</v>
      </c>
      <c r="R71">
        <v>48.69</v>
      </c>
      <c r="S71">
        <v>43337</v>
      </c>
      <c r="T71">
        <v>235.93799999999999</v>
      </c>
      <c r="U71">
        <v>42062</v>
      </c>
      <c r="V71">
        <v>10.333</v>
      </c>
      <c r="W71">
        <v>42283</v>
      </c>
      <c r="X71">
        <v>57.8</v>
      </c>
      <c r="Y71">
        <v>44468</v>
      </c>
      <c r="Z71">
        <v>35.832999999999998</v>
      </c>
      <c r="AA71">
        <v>40481</v>
      </c>
      <c r="AB71">
        <v>27.875</v>
      </c>
      <c r="AC71">
        <v>42676</v>
      </c>
      <c r="AD71">
        <v>121.95</v>
      </c>
      <c r="AE71">
        <v>41149</v>
      </c>
      <c r="AF71">
        <v>-1</v>
      </c>
      <c r="AG71">
        <v>42004</v>
      </c>
      <c r="AH71">
        <v>-1</v>
      </c>
      <c r="AI71">
        <v>-1</v>
      </c>
      <c r="AJ71">
        <v>-1</v>
      </c>
      <c r="AK71">
        <v>-1</v>
      </c>
      <c r="AL71">
        <v>-1</v>
      </c>
      <c r="AM71">
        <v>-1</v>
      </c>
      <c r="AN71">
        <v>-1</v>
      </c>
      <c r="AO71">
        <v>43424</v>
      </c>
      <c r="AP71">
        <v>-1</v>
      </c>
      <c r="AQ71">
        <v>44625</v>
      </c>
      <c r="AR71">
        <v>-1</v>
      </c>
      <c r="AS71">
        <v>44626</v>
      </c>
      <c r="AT71">
        <v>2.2189999999999999</v>
      </c>
      <c r="AU71">
        <v>-1</v>
      </c>
      <c r="AV71">
        <v>-1</v>
      </c>
      <c r="AW71">
        <v>41863</v>
      </c>
      <c r="AX71">
        <v>22.5</v>
      </c>
      <c r="AY71">
        <v>43402</v>
      </c>
      <c r="AZ71">
        <v>5.875</v>
      </c>
      <c r="BA71">
        <v>-1</v>
      </c>
      <c r="BB71">
        <v>-1</v>
      </c>
      <c r="BC71">
        <v>41722</v>
      </c>
      <c r="BD71">
        <v>-1</v>
      </c>
      <c r="BE71">
        <v>-1</v>
      </c>
      <c r="BF71">
        <v>-1</v>
      </c>
      <c r="BG71">
        <v>-1</v>
      </c>
      <c r="BH71">
        <v>-1</v>
      </c>
      <c r="BI71">
        <v>43424</v>
      </c>
      <c r="BJ71">
        <v>-1</v>
      </c>
      <c r="BK71">
        <v>-1</v>
      </c>
      <c r="BL71">
        <v>-1</v>
      </c>
      <c r="BM71">
        <v>43424</v>
      </c>
      <c r="BN71">
        <v>-1</v>
      </c>
      <c r="BO71">
        <v>43426</v>
      </c>
      <c r="BP71">
        <v>-1</v>
      </c>
      <c r="BQ71">
        <v>-1</v>
      </c>
      <c r="BR71">
        <v>-1</v>
      </c>
      <c r="BS71">
        <v>43426</v>
      </c>
      <c r="BT71">
        <v>-1</v>
      </c>
      <c r="BU71">
        <v>-1</v>
      </c>
      <c r="BV71">
        <v>-1</v>
      </c>
      <c r="BW71">
        <v>41915</v>
      </c>
      <c r="BX71">
        <v>-1</v>
      </c>
      <c r="BY71">
        <v>-1</v>
      </c>
      <c r="BZ71">
        <v>-1</v>
      </c>
      <c r="CA71">
        <v>41911</v>
      </c>
      <c r="CB71">
        <v>-1</v>
      </c>
      <c r="CC71">
        <v>41912</v>
      </c>
      <c r="CD71">
        <v>-1</v>
      </c>
      <c r="CE71">
        <v>43332</v>
      </c>
      <c r="CF71">
        <v>5.25</v>
      </c>
      <c r="CG71">
        <v>41893</v>
      </c>
      <c r="CH71">
        <v>-1</v>
      </c>
      <c r="CI71">
        <v>-1</v>
      </c>
      <c r="CJ71">
        <v>-1</v>
      </c>
      <c r="CK71">
        <v>41844</v>
      </c>
      <c r="CL71">
        <v>13.836</v>
      </c>
      <c r="CM71">
        <v>-1</v>
      </c>
      <c r="CN71">
        <v>-1</v>
      </c>
    </row>
    <row r="72" spans="1:92" x14ac:dyDescent="0.25">
      <c r="A72" s="1">
        <v>38686</v>
      </c>
      <c r="B72">
        <v>153.358</v>
      </c>
      <c r="C72">
        <v>41831</v>
      </c>
      <c r="D72">
        <v>24</v>
      </c>
      <c r="E72">
        <v>44895</v>
      </c>
      <c r="F72">
        <v>15.5</v>
      </c>
      <c r="G72">
        <v>40360</v>
      </c>
      <c r="H72">
        <v>12.718999999999999</v>
      </c>
      <c r="I72">
        <v>44834</v>
      </c>
      <c r="J72">
        <v>98.518000000000001</v>
      </c>
      <c r="K72">
        <v>41819</v>
      </c>
      <c r="L72">
        <v>24.625</v>
      </c>
      <c r="M72">
        <v>40469</v>
      </c>
      <c r="N72">
        <v>14.95</v>
      </c>
      <c r="O72">
        <v>40289</v>
      </c>
      <c r="P72">
        <v>18.925000000000001</v>
      </c>
      <c r="Q72">
        <v>44377</v>
      </c>
      <c r="R72">
        <v>38.573</v>
      </c>
      <c r="S72">
        <v>43337</v>
      </c>
      <c r="T72">
        <v>178.375</v>
      </c>
      <c r="U72">
        <v>42062</v>
      </c>
      <c r="V72">
        <v>11.625</v>
      </c>
      <c r="W72">
        <v>42283</v>
      </c>
      <c r="X72">
        <v>50.320999999999998</v>
      </c>
      <c r="Y72">
        <v>44468</v>
      </c>
      <c r="Z72">
        <v>31.625</v>
      </c>
      <c r="AA72">
        <v>40481</v>
      </c>
      <c r="AB72">
        <v>27.875</v>
      </c>
      <c r="AC72">
        <v>42676</v>
      </c>
      <c r="AD72">
        <v>99</v>
      </c>
      <c r="AE72">
        <v>41149</v>
      </c>
      <c r="AF72">
        <v>-1</v>
      </c>
      <c r="AG72">
        <v>42004</v>
      </c>
      <c r="AH72">
        <v>-1</v>
      </c>
      <c r="AI72">
        <v>-1</v>
      </c>
      <c r="AJ72">
        <v>-1</v>
      </c>
      <c r="AK72">
        <v>-1</v>
      </c>
      <c r="AL72">
        <v>-1</v>
      </c>
      <c r="AM72">
        <v>-1</v>
      </c>
      <c r="AN72">
        <v>-1</v>
      </c>
      <c r="AO72">
        <v>43424</v>
      </c>
      <c r="AP72">
        <v>-1</v>
      </c>
      <c r="AQ72">
        <v>44625</v>
      </c>
      <c r="AR72">
        <v>-1</v>
      </c>
      <c r="AS72">
        <v>44626</v>
      </c>
      <c r="AT72">
        <v>2.2189999999999999</v>
      </c>
      <c r="AU72">
        <v>-1</v>
      </c>
      <c r="AV72">
        <v>-1</v>
      </c>
      <c r="AW72">
        <v>41863</v>
      </c>
      <c r="AX72">
        <v>23.5</v>
      </c>
      <c r="AY72">
        <v>43402</v>
      </c>
      <c r="AZ72">
        <v>6.5</v>
      </c>
      <c r="BA72">
        <v>-1</v>
      </c>
      <c r="BB72">
        <v>-1</v>
      </c>
      <c r="BC72">
        <v>41722</v>
      </c>
      <c r="BD72">
        <v>-1</v>
      </c>
      <c r="BE72">
        <v>-1</v>
      </c>
      <c r="BF72">
        <v>-1</v>
      </c>
      <c r="BG72">
        <v>-1</v>
      </c>
      <c r="BH72">
        <v>-1</v>
      </c>
      <c r="BI72">
        <v>43424</v>
      </c>
      <c r="BJ72">
        <v>-1</v>
      </c>
      <c r="BK72">
        <v>-1</v>
      </c>
      <c r="BL72">
        <v>-1</v>
      </c>
      <c r="BM72">
        <v>43424</v>
      </c>
      <c r="BN72">
        <v>-1</v>
      </c>
      <c r="BO72">
        <v>43426</v>
      </c>
      <c r="BP72">
        <v>-1</v>
      </c>
      <c r="BQ72">
        <v>-1</v>
      </c>
      <c r="BR72">
        <v>-1</v>
      </c>
      <c r="BS72">
        <v>43426</v>
      </c>
      <c r="BT72">
        <v>-1</v>
      </c>
      <c r="BU72">
        <v>-1</v>
      </c>
      <c r="BV72">
        <v>-1</v>
      </c>
      <c r="BW72">
        <v>41915</v>
      </c>
      <c r="BX72">
        <v>-1</v>
      </c>
      <c r="BY72">
        <v>-1</v>
      </c>
      <c r="BZ72">
        <v>-1</v>
      </c>
      <c r="CA72">
        <v>41911</v>
      </c>
      <c r="CB72">
        <v>-1</v>
      </c>
      <c r="CC72">
        <v>41912</v>
      </c>
      <c r="CD72">
        <v>-1</v>
      </c>
      <c r="CE72">
        <v>43332</v>
      </c>
      <c r="CF72">
        <v>5.25</v>
      </c>
      <c r="CG72">
        <v>41893</v>
      </c>
      <c r="CH72">
        <v>-1</v>
      </c>
      <c r="CI72">
        <v>-1</v>
      </c>
      <c r="CJ72">
        <v>-1</v>
      </c>
      <c r="CK72">
        <v>41844</v>
      </c>
      <c r="CL72">
        <v>15.250999999999999</v>
      </c>
      <c r="CM72">
        <v>-1</v>
      </c>
      <c r="CN72">
        <v>-1</v>
      </c>
    </row>
    <row r="73" spans="1:92" x14ac:dyDescent="0.25">
      <c r="A73" s="1">
        <v>38716</v>
      </c>
      <c r="B73">
        <v>135.30799999999999</v>
      </c>
      <c r="C73">
        <v>41831</v>
      </c>
      <c r="D73">
        <v>23.5</v>
      </c>
      <c r="E73">
        <v>44895</v>
      </c>
      <c r="F73">
        <v>14.167</v>
      </c>
      <c r="G73">
        <v>40360</v>
      </c>
      <c r="H73">
        <v>12.417</v>
      </c>
      <c r="I73">
        <v>44834</v>
      </c>
      <c r="J73">
        <v>90.335999999999999</v>
      </c>
      <c r="K73">
        <v>41819</v>
      </c>
      <c r="L73">
        <v>24.5</v>
      </c>
      <c r="M73">
        <v>40469</v>
      </c>
      <c r="N73">
        <v>15.5</v>
      </c>
      <c r="O73">
        <v>40289</v>
      </c>
      <c r="P73">
        <v>17</v>
      </c>
      <c r="Q73">
        <v>44377</v>
      </c>
      <c r="R73">
        <v>39.137999999999998</v>
      </c>
      <c r="S73">
        <v>43337</v>
      </c>
      <c r="T73">
        <v>168.75</v>
      </c>
      <c r="U73">
        <v>42062</v>
      </c>
      <c r="V73">
        <v>10.75</v>
      </c>
      <c r="W73">
        <v>42283</v>
      </c>
      <c r="X73">
        <v>52.417000000000002</v>
      </c>
      <c r="Y73">
        <v>44468</v>
      </c>
      <c r="Z73">
        <v>28</v>
      </c>
      <c r="AA73">
        <v>40481</v>
      </c>
      <c r="AB73">
        <v>28.5</v>
      </c>
      <c r="AC73">
        <v>42676</v>
      </c>
      <c r="AD73">
        <v>95.125</v>
      </c>
      <c r="AE73">
        <v>41149</v>
      </c>
      <c r="AF73">
        <v>-1</v>
      </c>
      <c r="AG73">
        <v>42004</v>
      </c>
      <c r="AH73">
        <v>-1</v>
      </c>
      <c r="AI73">
        <v>-1</v>
      </c>
      <c r="AJ73">
        <v>-1</v>
      </c>
      <c r="AK73">
        <v>-1</v>
      </c>
      <c r="AL73">
        <v>-1</v>
      </c>
      <c r="AM73">
        <v>-1</v>
      </c>
      <c r="AN73">
        <v>-1</v>
      </c>
      <c r="AO73">
        <v>43424</v>
      </c>
      <c r="AP73">
        <v>-1</v>
      </c>
      <c r="AQ73">
        <v>44625</v>
      </c>
      <c r="AR73">
        <v>-1</v>
      </c>
      <c r="AS73">
        <v>44626</v>
      </c>
      <c r="AT73">
        <v>2.2189999999999999</v>
      </c>
      <c r="AU73">
        <v>-1</v>
      </c>
      <c r="AV73">
        <v>-1</v>
      </c>
      <c r="AW73">
        <v>41863</v>
      </c>
      <c r="AX73">
        <v>23.5</v>
      </c>
      <c r="AY73">
        <v>43402</v>
      </c>
      <c r="AZ73">
        <v>6.75</v>
      </c>
      <c r="BA73">
        <v>-1</v>
      </c>
      <c r="BB73">
        <v>-1</v>
      </c>
      <c r="BC73">
        <v>41722</v>
      </c>
      <c r="BD73">
        <v>-1</v>
      </c>
      <c r="BE73">
        <v>-1</v>
      </c>
      <c r="BF73">
        <v>-1</v>
      </c>
      <c r="BG73">
        <v>-1</v>
      </c>
      <c r="BH73">
        <v>-1</v>
      </c>
      <c r="BI73">
        <v>43424</v>
      </c>
      <c r="BJ73">
        <v>-1</v>
      </c>
      <c r="BK73">
        <v>-1</v>
      </c>
      <c r="BL73">
        <v>-1</v>
      </c>
      <c r="BM73">
        <v>43424</v>
      </c>
      <c r="BN73">
        <v>-1</v>
      </c>
      <c r="BO73">
        <v>43426</v>
      </c>
      <c r="BP73">
        <v>-1</v>
      </c>
      <c r="BQ73">
        <v>-1</v>
      </c>
      <c r="BR73">
        <v>-1</v>
      </c>
      <c r="BS73">
        <v>43426</v>
      </c>
      <c r="BT73">
        <v>-1</v>
      </c>
      <c r="BU73">
        <v>-1</v>
      </c>
      <c r="BV73">
        <v>-1</v>
      </c>
      <c r="BW73">
        <v>41915</v>
      </c>
      <c r="BX73">
        <v>-1</v>
      </c>
      <c r="BY73">
        <v>-1</v>
      </c>
      <c r="BZ73">
        <v>-1</v>
      </c>
      <c r="CA73">
        <v>41911</v>
      </c>
      <c r="CB73">
        <v>-1</v>
      </c>
      <c r="CC73">
        <v>41912</v>
      </c>
      <c r="CD73">
        <v>-1</v>
      </c>
      <c r="CE73">
        <v>43332</v>
      </c>
      <c r="CF73">
        <v>5.25</v>
      </c>
      <c r="CG73">
        <v>41893</v>
      </c>
      <c r="CH73">
        <v>-1</v>
      </c>
      <c r="CI73">
        <v>-1</v>
      </c>
      <c r="CJ73">
        <v>-1</v>
      </c>
      <c r="CK73">
        <v>41844</v>
      </c>
      <c r="CL73">
        <v>18.003</v>
      </c>
      <c r="CM73">
        <v>-1</v>
      </c>
      <c r="CN73">
        <v>-1</v>
      </c>
    </row>
    <row r="74" spans="1:92" x14ac:dyDescent="0.25">
      <c r="A74" s="1">
        <v>38748</v>
      </c>
      <c r="B74">
        <v>104.726</v>
      </c>
      <c r="C74">
        <v>41831</v>
      </c>
      <c r="D74">
        <v>25.332999999999998</v>
      </c>
      <c r="E74">
        <v>44895</v>
      </c>
      <c r="F74">
        <v>15</v>
      </c>
      <c r="G74">
        <v>40360</v>
      </c>
      <c r="H74">
        <v>11.75</v>
      </c>
      <c r="I74">
        <v>44834</v>
      </c>
      <c r="J74">
        <v>78.167000000000002</v>
      </c>
      <c r="K74">
        <v>41819</v>
      </c>
      <c r="L74">
        <v>23.75</v>
      </c>
      <c r="M74">
        <v>40469</v>
      </c>
      <c r="N74">
        <v>14.333</v>
      </c>
      <c r="O74">
        <v>40289</v>
      </c>
      <c r="P74">
        <v>16</v>
      </c>
      <c r="Q74">
        <v>44377</v>
      </c>
      <c r="R74">
        <v>38.478999999999999</v>
      </c>
      <c r="S74">
        <v>43337</v>
      </c>
      <c r="T74">
        <v>140.875</v>
      </c>
      <c r="U74">
        <v>42062</v>
      </c>
      <c r="V74">
        <v>10.5</v>
      </c>
      <c r="W74">
        <v>42283</v>
      </c>
      <c r="X74">
        <v>44.8</v>
      </c>
      <c r="Y74">
        <v>44468</v>
      </c>
      <c r="Z74">
        <v>25.667999999999999</v>
      </c>
      <c r="AA74">
        <v>40481</v>
      </c>
      <c r="AB74">
        <v>23</v>
      </c>
      <c r="AC74">
        <v>42676</v>
      </c>
      <c r="AD74">
        <v>99.375</v>
      </c>
      <c r="AE74">
        <v>41149</v>
      </c>
      <c r="AF74">
        <v>-1</v>
      </c>
      <c r="AG74">
        <v>42004</v>
      </c>
      <c r="AH74">
        <v>-1</v>
      </c>
      <c r="AI74">
        <v>-1</v>
      </c>
      <c r="AJ74">
        <v>-1</v>
      </c>
      <c r="AK74">
        <v>-1</v>
      </c>
      <c r="AL74">
        <v>-1</v>
      </c>
      <c r="AM74">
        <v>-1</v>
      </c>
      <c r="AN74">
        <v>-1</v>
      </c>
      <c r="AO74">
        <v>43424</v>
      </c>
      <c r="AP74">
        <v>-1</v>
      </c>
      <c r="AQ74">
        <v>44625</v>
      </c>
      <c r="AR74">
        <v>-1</v>
      </c>
      <c r="AS74">
        <v>44626</v>
      </c>
      <c r="AT74">
        <v>2.2189999999999999</v>
      </c>
      <c r="AU74">
        <v>-1</v>
      </c>
      <c r="AV74">
        <v>-1</v>
      </c>
      <c r="AW74">
        <v>41863</v>
      </c>
      <c r="AX74">
        <v>24.5</v>
      </c>
      <c r="AY74">
        <v>43402</v>
      </c>
      <c r="AZ74">
        <v>6.75</v>
      </c>
      <c r="BA74">
        <v>-1</v>
      </c>
      <c r="BB74">
        <v>-1</v>
      </c>
      <c r="BC74">
        <v>41722</v>
      </c>
      <c r="BD74">
        <v>-1</v>
      </c>
      <c r="BE74">
        <v>-1</v>
      </c>
      <c r="BF74">
        <v>-1</v>
      </c>
      <c r="BG74">
        <v>-1</v>
      </c>
      <c r="BH74">
        <v>-1</v>
      </c>
      <c r="BI74">
        <v>43424</v>
      </c>
      <c r="BJ74">
        <v>-1</v>
      </c>
      <c r="BK74">
        <v>-1</v>
      </c>
      <c r="BL74">
        <v>-1</v>
      </c>
      <c r="BM74">
        <v>43424</v>
      </c>
      <c r="BN74">
        <v>-1</v>
      </c>
      <c r="BO74">
        <v>43426</v>
      </c>
      <c r="BP74">
        <v>-1</v>
      </c>
      <c r="BQ74">
        <v>-1</v>
      </c>
      <c r="BR74">
        <v>-1</v>
      </c>
      <c r="BS74">
        <v>43426</v>
      </c>
      <c r="BT74">
        <v>-1</v>
      </c>
      <c r="BU74">
        <v>-1</v>
      </c>
      <c r="BV74">
        <v>-1</v>
      </c>
      <c r="BW74">
        <v>41915</v>
      </c>
      <c r="BX74">
        <v>-1</v>
      </c>
      <c r="BY74">
        <v>-1</v>
      </c>
      <c r="BZ74">
        <v>-1</v>
      </c>
      <c r="CA74">
        <v>41911</v>
      </c>
      <c r="CB74">
        <v>-1</v>
      </c>
      <c r="CC74">
        <v>41912</v>
      </c>
      <c r="CD74">
        <v>-1</v>
      </c>
      <c r="CE74">
        <v>43332</v>
      </c>
      <c r="CF74">
        <v>4.5830000000000002</v>
      </c>
      <c r="CG74">
        <v>41893</v>
      </c>
      <c r="CH74">
        <v>-1</v>
      </c>
      <c r="CI74">
        <v>-1</v>
      </c>
      <c r="CJ74">
        <v>-1</v>
      </c>
      <c r="CK74">
        <v>41844</v>
      </c>
      <c r="CL74">
        <v>17.001000000000001</v>
      </c>
      <c r="CM74">
        <v>-1</v>
      </c>
      <c r="CN74">
        <v>-1</v>
      </c>
    </row>
    <row r="75" spans="1:92" x14ac:dyDescent="0.25">
      <c r="A75" s="1">
        <v>38776</v>
      </c>
      <c r="B75">
        <v>63.57</v>
      </c>
      <c r="C75">
        <v>41831</v>
      </c>
      <c r="D75">
        <v>22.375</v>
      </c>
      <c r="E75">
        <v>44895</v>
      </c>
      <c r="F75">
        <v>14.375</v>
      </c>
      <c r="G75">
        <v>40360</v>
      </c>
      <c r="H75">
        <v>11.625</v>
      </c>
      <c r="I75">
        <v>44834</v>
      </c>
      <c r="J75">
        <v>54.582999999999998</v>
      </c>
      <c r="K75">
        <v>41819</v>
      </c>
      <c r="L75">
        <v>22.625</v>
      </c>
      <c r="M75">
        <v>40469</v>
      </c>
      <c r="N75">
        <v>14.438000000000001</v>
      </c>
      <c r="O75">
        <v>40289</v>
      </c>
      <c r="P75">
        <v>15.438000000000001</v>
      </c>
      <c r="Q75">
        <v>44377</v>
      </c>
      <c r="R75">
        <v>30.744</v>
      </c>
      <c r="S75">
        <v>43337</v>
      </c>
      <c r="T75">
        <v>111.333</v>
      </c>
      <c r="U75">
        <v>42062</v>
      </c>
      <c r="V75">
        <v>11.5</v>
      </c>
      <c r="W75">
        <v>42283</v>
      </c>
      <c r="X75">
        <v>32.6</v>
      </c>
      <c r="Y75">
        <v>44468</v>
      </c>
      <c r="Z75">
        <v>22.001000000000001</v>
      </c>
      <c r="AA75">
        <v>40481</v>
      </c>
      <c r="AB75">
        <v>25.5</v>
      </c>
      <c r="AC75">
        <v>42676</v>
      </c>
      <c r="AD75">
        <v>72.25</v>
      </c>
      <c r="AE75">
        <v>41149</v>
      </c>
      <c r="AF75">
        <v>-1</v>
      </c>
      <c r="AG75">
        <v>42004</v>
      </c>
      <c r="AH75">
        <v>-1</v>
      </c>
      <c r="AI75">
        <v>-1</v>
      </c>
      <c r="AJ75">
        <v>-1</v>
      </c>
      <c r="AK75">
        <v>-1</v>
      </c>
      <c r="AL75">
        <v>-1</v>
      </c>
      <c r="AM75">
        <v>-1</v>
      </c>
      <c r="AN75">
        <v>-1</v>
      </c>
      <c r="AO75">
        <v>43424</v>
      </c>
      <c r="AP75">
        <v>-1</v>
      </c>
      <c r="AQ75">
        <v>44625</v>
      </c>
      <c r="AR75">
        <v>-1</v>
      </c>
      <c r="AS75">
        <v>44626</v>
      </c>
      <c r="AT75">
        <v>2.2189999999999999</v>
      </c>
      <c r="AU75">
        <v>-1</v>
      </c>
      <c r="AV75">
        <v>-1</v>
      </c>
      <c r="AW75">
        <v>41863</v>
      </c>
      <c r="AX75">
        <v>24.5</v>
      </c>
      <c r="AY75">
        <v>43402</v>
      </c>
      <c r="AZ75">
        <v>5.8129999999999997</v>
      </c>
      <c r="BA75">
        <v>-1</v>
      </c>
      <c r="BB75">
        <v>-1</v>
      </c>
      <c r="BC75">
        <v>41722</v>
      </c>
      <c r="BD75">
        <v>-1</v>
      </c>
      <c r="BE75">
        <v>-1</v>
      </c>
      <c r="BF75">
        <v>-1</v>
      </c>
      <c r="BG75">
        <v>-1</v>
      </c>
      <c r="BH75">
        <v>-1</v>
      </c>
      <c r="BI75">
        <v>43424</v>
      </c>
      <c r="BJ75">
        <v>-1</v>
      </c>
      <c r="BK75">
        <v>-1</v>
      </c>
      <c r="BL75">
        <v>-1</v>
      </c>
      <c r="BM75">
        <v>43424</v>
      </c>
      <c r="BN75">
        <v>-1</v>
      </c>
      <c r="BO75">
        <v>43426</v>
      </c>
      <c r="BP75">
        <v>-1</v>
      </c>
      <c r="BQ75">
        <v>-1</v>
      </c>
      <c r="BR75">
        <v>-1</v>
      </c>
      <c r="BS75">
        <v>43426</v>
      </c>
      <c r="BT75">
        <v>-1</v>
      </c>
      <c r="BU75">
        <v>-1</v>
      </c>
      <c r="BV75">
        <v>-1</v>
      </c>
      <c r="BW75">
        <v>41915</v>
      </c>
      <c r="BX75">
        <v>-1</v>
      </c>
      <c r="BY75">
        <v>-1</v>
      </c>
      <c r="BZ75">
        <v>-1</v>
      </c>
      <c r="CA75">
        <v>41911</v>
      </c>
      <c r="CB75">
        <v>-1</v>
      </c>
      <c r="CC75">
        <v>41912</v>
      </c>
      <c r="CD75">
        <v>-1</v>
      </c>
      <c r="CE75">
        <v>43332</v>
      </c>
      <c r="CF75">
        <v>4.25</v>
      </c>
      <c r="CG75">
        <v>41893</v>
      </c>
      <c r="CH75">
        <v>-1</v>
      </c>
      <c r="CI75">
        <v>-1</v>
      </c>
      <c r="CJ75">
        <v>-1</v>
      </c>
      <c r="CK75">
        <v>41844</v>
      </c>
      <c r="CL75">
        <v>19.501000000000001</v>
      </c>
      <c r="CM75">
        <v>-1</v>
      </c>
      <c r="CN75">
        <v>-1</v>
      </c>
    </row>
    <row r="76" spans="1:92" x14ac:dyDescent="0.25">
      <c r="A76" s="1">
        <v>38807</v>
      </c>
      <c r="B76">
        <v>89.875</v>
      </c>
      <c r="C76">
        <v>41831</v>
      </c>
      <c r="D76">
        <v>22.125</v>
      </c>
      <c r="E76">
        <v>44895</v>
      </c>
      <c r="F76">
        <v>14.833</v>
      </c>
      <c r="G76">
        <v>40360</v>
      </c>
      <c r="H76">
        <v>14.313000000000001</v>
      </c>
      <c r="I76">
        <v>44834</v>
      </c>
      <c r="J76">
        <v>83.534000000000006</v>
      </c>
      <c r="K76">
        <v>41819</v>
      </c>
      <c r="L76">
        <v>22.8</v>
      </c>
      <c r="M76">
        <v>40469</v>
      </c>
      <c r="N76">
        <v>15.5</v>
      </c>
      <c r="O76">
        <v>40289</v>
      </c>
      <c r="P76">
        <v>18.437999999999999</v>
      </c>
      <c r="Q76">
        <v>44377</v>
      </c>
      <c r="R76">
        <v>43.755000000000003</v>
      </c>
      <c r="S76">
        <v>43337</v>
      </c>
      <c r="T76">
        <v>117.333</v>
      </c>
      <c r="U76">
        <v>42062</v>
      </c>
      <c r="V76">
        <v>14.125</v>
      </c>
      <c r="W76">
        <v>42283</v>
      </c>
      <c r="X76">
        <v>41.929000000000002</v>
      </c>
      <c r="Y76">
        <v>44468</v>
      </c>
      <c r="Z76">
        <v>30.335999999999999</v>
      </c>
      <c r="AA76">
        <v>40481</v>
      </c>
      <c r="AB76">
        <v>30.832999999999998</v>
      </c>
      <c r="AC76">
        <v>42676</v>
      </c>
      <c r="AD76">
        <v>93.042000000000002</v>
      </c>
      <c r="AE76">
        <v>41149</v>
      </c>
      <c r="AF76">
        <v>-1</v>
      </c>
      <c r="AG76">
        <v>42004</v>
      </c>
      <c r="AH76">
        <v>-1</v>
      </c>
      <c r="AI76">
        <v>-1</v>
      </c>
      <c r="AJ76">
        <v>-1</v>
      </c>
      <c r="AK76">
        <v>-1</v>
      </c>
      <c r="AL76">
        <v>-1</v>
      </c>
      <c r="AM76">
        <v>-1</v>
      </c>
      <c r="AN76">
        <v>-1</v>
      </c>
      <c r="AO76">
        <v>43424</v>
      </c>
      <c r="AP76">
        <v>-1</v>
      </c>
      <c r="AQ76">
        <v>44625</v>
      </c>
      <c r="AR76">
        <v>-1</v>
      </c>
      <c r="AS76">
        <v>44626</v>
      </c>
      <c r="AT76">
        <v>2.2189999999999999</v>
      </c>
      <c r="AU76">
        <v>-1</v>
      </c>
      <c r="AV76">
        <v>-1</v>
      </c>
      <c r="AW76">
        <v>41863</v>
      </c>
      <c r="AX76">
        <v>13.5</v>
      </c>
      <c r="AY76">
        <v>43402</v>
      </c>
      <c r="AZ76">
        <v>6.1879999999999997</v>
      </c>
      <c r="BA76">
        <v>-1</v>
      </c>
      <c r="BB76">
        <v>-1</v>
      </c>
      <c r="BC76">
        <v>41722</v>
      </c>
      <c r="BD76">
        <v>-1</v>
      </c>
      <c r="BE76">
        <v>-1</v>
      </c>
      <c r="BF76">
        <v>-1</v>
      </c>
      <c r="BG76">
        <v>-1</v>
      </c>
      <c r="BH76">
        <v>-1</v>
      </c>
      <c r="BI76">
        <v>43424</v>
      </c>
      <c r="BJ76">
        <v>-1</v>
      </c>
      <c r="BK76">
        <v>-1</v>
      </c>
      <c r="BL76">
        <v>-1</v>
      </c>
      <c r="BM76">
        <v>43424</v>
      </c>
      <c r="BN76">
        <v>-1</v>
      </c>
      <c r="BO76">
        <v>43426</v>
      </c>
      <c r="BP76">
        <v>-1</v>
      </c>
      <c r="BQ76">
        <v>-1</v>
      </c>
      <c r="BR76">
        <v>-1</v>
      </c>
      <c r="BS76">
        <v>43426</v>
      </c>
      <c r="BT76">
        <v>-1</v>
      </c>
      <c r="BU76">
        <v>-1</v>
      </c>
      <c r="BV76">
        <v>-1</v>
      </c>
      <c r="BW76">
        <v>41915</v>
      </c>
      <c r="BX76">
        <v>-1</v>
      </c>
      <c r="BY76">
        <v>-1</v>
      </c>
      <c r="BZ76">
        <v>-1</v>
      </c>
      <c r="CA76">
        <v>41911</v>
      </c>
      <c r="CB76">
        <v>-1</v>
      </c>
      <c r="CC76">
        <v>41912</v>
      </c>
      <c r="CD76">
        <v>-1</v>
      </c>
      <c r="CE76">
        <v>43332</v>
      </c>
      <c r="CF76">
        <v>4.25</v>
      </c>
      <c r="CG76">
        <v>41893</v>
      </c>
      <c r="CH76">
        <v>-1</v>
      </c>
      <c r="CI76">
        <v>-1</v>
      </c>
      <c r="CJ76">
        <v>-1</v>
      </c>
      <c r="CK76">
        <v>41844</v>
      </c>
      <c r="CL76">
        <v>25.501999999999999</v>
      </c>
      <c r="CM76">
        <v>-1</v>
      </c>
      <c r="CN76">
        <v>-1</v>
      </c>
    </row>
    <row r="77" spans="1:92" x14ac:dyDescent="0.25">
      <c r="A77" s="1">
        <v>38835</v>
      </c>
      <c r="B77">
        <v>68.525999999999996</v>
      </c>
      <c r="C77">
        <v>41831</v>
      </c>
      <c r="D77">
        <v>21.5</v>
      </c>
      <c r="E77">
        <v>44895</v>
      </c>
      <c r="F77">
        <v>14.125</v>
      </c>
      <c r="G77">
        <v>40360</v>
      </c>
      <c r="H77">
        <v>13.813000000000001</v>
      </c>
      <c r="I77">
        <v>44834</v>
      </c>
      <c r="J77">
        <v>73.326999999999998</v>
      </c>
      <c r="K77">
        <v>41819</v>
      </c>
      <c r="L77">
        <v>23.25</v>
      </c>
      <c r="M77">
        <v>40469</v>
      </c>
      <c r="N77">
        <v>15.343999999999999</v>
      </c>
      <c r="O77">
        <v>40289</v>
      </c>
      <c r="P77">
        <v>18.125</v>
      </c>
      <c r="Q77">
        <v>44377</v>
      </c>
      <c r="R77">
        <v>41.929000000000002</v>
      </c>
      <c r="S77">
        <v>43337</v>
      </c>
      <c r="T77">
        <v>110.875</v>
      </c>
      <c r="U77">
        <v>42062</v>
      </c>
      <c r="V77">
        <v>13.667</v>
      </c>
      <c r="W77">
        <v>42283</v>
      </c>
      <c r="X77">
        <v>39.457999999999998</v>
      </c>
      <c r="Y77">
        <v>44468</v>
      </c>
      <c r="Z77">
        <v>32.500999999999998</v>
      </c>
      <c r="AA77">
        <v>40481</v>
      </c>
      <c r="AB77">
        <v>27.082999999999998</v>
      </c>
      <c r="AC77">
        <v>42676</v>
      </c>
      <c r="AD77">
        <v>85.542000000000002</v>
      </c>
      <c r="AE77">
        <v>41149</v>
      </c>
      <c r="AF77">
        <v>-1</v>
      </c>
      <c r="AG77">
        <v>42004</v>
      </c>
      <c r="AH77">
        <v>-1</v>
      </c>
      <c r="AI77">
        <v>-1</v>
      </c>
      <c r="AJ77">
        <v>-1</v>
      </c>
      <c r="AK77">
        <v>-1</v>
      </c>
      <c r="AL77">
        <v>-1</v>
      </c>
      <c r="AM77">
        <v>-1</v>
      </c>
      <c r="AN77">
        <v>-1</v>
      </c>
      <c r="AO77">
        <v>43424</v>
      </c>
      <c r="AP77">
        <v>-1</v>
      </c>
      <c r="AQ77">
        <v>44625</v>
      </c>
      <c r="AR77">
        <v>-1</v>
      </c>
      <c r="AS77">
        <v>44626</v>
      </c>
      <c r="AT77">
        <v>2.2189999999999999</v>
      </c>
      <c r="AU77">
        <v>-1</v>
      </c>
      <c r="AV77">
        <v>-1</v>
      </c>
      <c r="AW77">
        <v>41863</v>
      </c>
      <c r="AX77">
        <v>14</v>
      </c>
      <c r="AY77">
        <v>43402</v>
      </c>
      <c r="AZ77">
        <v>7.5629999999999997</v>
      </c>
      <c r="BA77">
        <v>-1</v>
      </c>
      <c r="BB77">
        <v>-1</v>
      </c>
      <c r="BC77">
        <v>41722</v>
      </c>
      <c r="BD77">
        <v>-1</v>
      </c>
      <c r="BE77">
        <v>-1</v>
      </c>
      <c r="BF77">
        <v>-1</v>
      </c>
      <c r="BG77">
        <v>-1</v>
      </c>
      <c r="BH77">
        <v>-1</v>
      </c>
      <c r="BI77">
        <v>43424</v>
      </c>
      <c r="BJ77">
        <v>-1</v>
      </c>
      <c r="BK77">
        <v>-1</v>
      </c>
      <c r="BL77">
        <v>-1</v>
      </c>
      <c r="BM77">
        <v>43424</v>
      </c>
      <c r="BN77">
        <v>-1</v>
      </c>
      <c r="BO77">
        <v>43426</v>
      </c>
      <c r="BP77">
        <v>-1</v>
      </c>
      <c r="BQ77">
        <v>-1</v>
      </c>
      <c r="BR77">
        <v>-1</v>
      </c>
      <c r="BS77">
        <v>43426</v>
      </c>
      <c r="BT77">
        <v>-1</v>
      </c>
      <c r="BU77">
        <v>-1</v>
      </c>
      <c r="BV77">
        <v>-1</v>
      </c>
      <c r="BW77">
        <v>41915</v>
      </c>
      <c r="BX77">
        <v>-1</v>
      </c>
      <c r="BY77">
        <v>-1</v>
      </c>
      <c r="BZ77">
        <v>-1</v>
      </c>
      <c r="CA77">
        <v>41911</v>
      </c>
      <c r="CB77">
        <v>-1</v>
      </c>
      <c r="CC77">
        <v>41912</v>
      </c>
      <c r="CD77">
        <v>-1</v>
      </c>
      <c r="CE77">
        <v>43332</v>
      </c>
      <c r="CF77">
        <v>4.25</v>
      </c>
      <c r="CG77">
        <v>41893</v>
      </c>
      <c r="CH77">
        <v>-1</v>
      </c>
      <c r="CI77">
        <v>-1</v>
      </c>
      <c r="CJ77">
        <v>-1</v>
      </c>
      <c r="CK77">
        <v>41844</v>
      </c>
      <c r="CL77">
        <v>25.001999999999999</v>
      </c>
      <c r="CM77">
        <v>-1</v>
      </c>
      <c r="CN77">
        <v>-1</v>
      </c>
    </row>
    <row r="78" spans="1:92" x14ac:dyDescent="0.25">
      <c r="A78" s="1">
        <v>38868</v>
      </c>
      <c r="B78">
        <v>101.946</v>
      </c>
      <c r="C78">
        <v>41831</v>
      </c>
      <c r="D78">
        <v>24.875</v>
      </c>
      <c r="E78">
        <v>44895</v>
      </c>
      <c r="F78">
        <v>15.667</v>
      </c>
      <c r="G78">
        <v>40360</v>
      </c>
      <c r="H78">
        <v>13.917</v>
      </c>
      <c r="I78">
        <v>44834</v>
      </c>
      <c r="J78">
        <v>97.167000000000002</v>
      </c>
      <c r="K78">
        <v>41819</v>
      </c>
      <c r="L78">
        <v>24.125</v>
      </c>
      <c r="M78">
        <v>40469</v>
      </c>
      <c r="N78">
        <v>15.718999999999999</v>
      </c>
      <c r="O78">
        <v>40289</v>
      </c>
      <c r="P78">
        <v>19.2</v>
      </c>
      <c r="Q78">
        <v>44377</v>
      </c>
      <c r="R78">
        <v>58.067999999999998</v>
      </c>
      <c r="S78">
        <v>43337</v>
      </c>
      <c r="T78">
        <v>127.438</v>
      </c>
      <c r="U78">
        <v>42062</v>
      </c>
      <c r="V78">
        <v>15.667</v>
      </c>
      <c r="W78">
        <v>42283</v>
      </c>
      <c r="X78">
        <v>55.332999999999998</v>
      </c>
      <c r="Y78">
        <v>44468</v>
      </c>
      <c r="Z78">
        <v>42.335999999999999</v>
      </c>
      <c r="AA78">
        <v>40481</v>
      </c>
      <c r="AB78">
        <v>27.292000000000002</v>
      </c>
      <c r="AC78">
        <v>42676</v>
      </c>
      <c r="AD78">
        <v>150.25</v>
      </c>
      <c r="AE78">
        <v>41149</v>
      </c>
      <c r="AF78">
        <v>-1</v>
      </c>
      <c r="AG78">
        <v>42004</v>
      </c>
      <c r="AH78">
        <v>-1</v>
      </c>
      <c r="AI78">
        <v>-1</v>
      </c>
      <c r="AJ78">
        <v>-1</v>
      </c>
      <c r="AK78">
        <v>-1</v>
      </c>
      <c r="AL78">
        <v>-1</v>
      </c>
      <c r="AM78">
        <v>-1</v>
      </c>
      <c r="AN78">
        <v>-1</v>
      </c>
      <c r="AO78">
        <v>43424</v>
      </c>
      <c r="AP78">
        <v>-1</v>
      </c>
      <c r="AQ78">
        <v>44625</v>
      </c>
      <c r="AR78">
        <v>-1</v>
      </c>
      <c r="AS78">
        <v>44626</v>
      </c>
      <c r="AT78">
        <v>2.2189999999999999</v>
      </c>
      <c r="AU78">
        <v>-1</v>
      </c>
      <c r="AV78">
        <v>-1</v>
      </c>
      <c r="AW78">
        <v>41863</v>
      </c>
      <c r="AX78">
        <v>22.5</v>
      </c>
      <c r="AY78">
        <v>43402</v>
      </c>
      <c r="AZ78">
        <v>7.5</v>
      </c>
      <c r="BA78">
        <v>-1</v>
      </c>
      <c r="BB78">
        <v>-1</v>
      </c>
      <c r="BC78">
        <v>41722</v>
      </c>
      <c r="BD78">
        <v>-1</v>
      </c>
      <c r="BE78">
        <v>-1</v>
      </c>
      <c r="BF78">
        <v>-1</v>
      </c>
      <c r="BG78">
        <v>-1</v>
      </c>
      <c r="BH78">
        <v>-1</v>
      </c>
      <c r="BI78">
        <v>43424</v>
      </c>
      <c r="BJ78">
        <v>-1</v>
      </c>
      <c r="BK78">
        <v>-1</v>
      </c>
      <c r="BL78">
        <v>-1</v>
      </c>
      <c r="BM78">
        <v>43424</v>
      </c>
      <c r="BN78">
        <v>-1</v>
      </c>
      <c r="BO78">
        <v>43426</v>
      </c>
      <c r="BP78">
        <v>-1</v>
      </c>
      <c r="BQ78">
        <v>-1</v>
      </c>
      <c r="BR78">
        <v>-1</v>
      </c>
      <c r="BS78">
        <v>43426</v>
      </c>
      <c r="BT78">
        <v>-1</v>
      </c>
      <c r="BU78">
        <v>-1</v>
      </c>
      <c r="BV78">
        <v>-1</v>
      </c>
      <c r="BW78">
        <v>41915</v>
      </c>
      <c r="BX78">
        <v>-1</v>
      </c>
      <c r="BY78">
        <v>-1</v>
      </c>
      <c r="BZ78">
        <v>-1</v>
      </c>
      <c r="CA78">
        <v>41911</v>
      </c>
      <c r="CB78">
        <v>-1</v>
      </c>
      <c r="CC78">
        <v>41912</v>
      </c>
      <c r="CD78">
        <v>-1</v>
      </c>
      <c r="CE78">
        <v>43332</v>
      </c>
      <c r="CF78">
        <v>5.5830000000000002</v>
      </c>
      <c r="CG78">
        <v>41893</v>
      </c>
      <c r="CH78">
        <v>-1</v>
      </c>
      <c r="CI78">
        <v>-1</v>
      </c>
      <c r="CJ78">
        <v>-1</v>
      </c>
      <c r="CK78">
        <v>41844</v>
      </c>
      <c r="CL78">
        <v>22.667000000000002</v>
      </c>
      <c r="CM78">
        <v>-1</v>
      </c>
      <c r="CN78">
        <v>-1</v>
      </c>
    </row>
    <row r="79" spans="1:92" x14ac:dyDescent="0.25">
      <c r="A79" s="1">
        <v>38898</v>
      </c>
      <c r="B79">
        <v>83.463999999999999</v>
      </c>
      <c r="C79">
        <v>41831</v>
      </c>
      <c r="D79">
        <v>30.832999999999998</v>
      </c>
      <c r="E79">
        <v>44895</v>
      </c>
      <c r="F79">
        <v>14.667</v>
      </c>
      <c r="G79">
        <v>40360</v>
      </c>
      <c r="H79">
        <v>16.187999999999999</v>
      </c>
      <c r="I79">
        <v>44834</v>
      </c>
      <c r="J79">
        <v>91.840999999999994</v>
      </c>
      <c r="K79">
        <v>41819</v>
      </c>
      <c r="L79">
        <v>30</v>
      </c>
      <c r="M79">
        <v>40469</v>
      </c>
      <c r="N79">
        <v>17.957999999999998</v>
      </c>
      <c r="O79">
        <v>40289</v>
      </c>
      <c r="P79">
        <v>22.332999999999998</v>
      </c>
      <c r="Q79">
        <v>44377</v>
      </c>
      <c r="R79">
        <v>49.499000000000002</v>
      </c>
      <c r="S79">
        <v>43337</v>
      </c>
      <c r="T79">
        <v>145.833</v>
      </c>
      <c r="U79">
        <v>42062</v>
      </c>
      <c r="V79">
        <v>20.125</v>
      </c>
      <c r="W79">
        <v>42283</v>
      </c>
      <c r="X79">
        <v>54.25</v>
      </c>
      <c r="Y79">
        <v>44468</v>
      </c>
      <c r="Z79">
        <v>59.250999999999998</v>
      </c>
      <c r="AA79">
        <v>40481</v>
      </c>
      <c r="AB79">
        <v>28.937999999999999</v>
      </c>
      <c r="AC79">
        <v>42676</v>
      </c>
      <c r="AD79">
        <v>215.9</v>
      </c>
      <c r="AE79">
        <v>41149</v>
      </c>
      <c r="AF79">
        <v>-1</v>
      </c>
      <c r="AG79">
        <v>42004</v>
      </c>
      <c r="AH79">
        <v>-1</v>
      </c>
      <c r="AI79">
        <v>-1</v>
      </c>
      <c r="AJ79">
        <v>-1</v>
      </c>
      <c r="AK79">
        <v>-1</v>
      </c>
      <c r="AL79">
        <v>-1</v>
      </c>
      <c r="AM79">
        <v>-1</v>
      </c>
      <c r="AN79">
        <v>-1</v>
      </c>
      <c r="AO79">
        <v>43424</v>
      </c>
      <c r="AP79">
        <v>-1</v>
      </c>
      <c r="AQ79">
        <v>44625</v>
      </c>
      <c r="AR79">
        <v>-1</v>
      </c>
      <c r="AS79">
        <v>44626</v>
      </c>
      <c r="AT79">
        <v>2.2189999999999999</v>
      </c>
      <c r="AU79">
        <v>-1</v>
      </c>
      <c r="AV79">
        <v>-1</v>
      </c>
      <c r="AW79">
        <v>41863</v>
      </c>
      <c r="AX79">
        <v>26.75</v>
      </c>
      <c r="AY79">
        <v>43402</v>
      </c>
      <c r="AZ79">
        <v>7.5</v>
      </c>
      <c r="BA79">
        <v>-1</v>
      </c>
      <c r="BB79">
        <v>-1</v>
      </c>
      <c r="BC79">
        <v>41722</v>
      </c>
      <c r="BD79">
        <v>-1</v>
      </c>
      <c r="BE79">
        <v>-1</v>
      </c>
      <c r="BF79">
        <v>-1</v>
      </c>
      <c r="BG79">
        <v>-1</v>
      </c>
      <c r="BH79">
        <v>-1</v>
      </c>
      <c r="BI79">
        <v>43424</v>
      </c>
      <c r="BJ79">
        <v>-1</v>
      </c>
      <c r="BK79">
        <v>-1</v>
      </c>
      <c r="BL79">
        <v>-1</v>
      </c>
      <c r="BM79">
        <v>43424</v>
      </c>
      <c r="BN79">
        <v>-1</v>
      </c>
      <c r="BO79">
        <v>43426</v>
      </c>
      <c r="BP79">
        <v>-1</v>
      </c>
      <c r="BQ79">
        <v>-1</v>
      </c>
      <c r="BR79">
        <v>-1</v>
      </c>
      <c r="BS79">
        <v>43426</v>
      </c>
      <c r="BT79">
        <v>-1</v>
      </c>
      <c r="BU79">
        <v>-1</v>
      </c>
      <c r="BV79">
        <v>-1</v>
      </c>
      <c r="BW79">
        <v>41915</v>
      </c>
      <c r="BX79">
        <v>-1</v>
      </c>
      <c r="BY79">
        <v>-1</v>
      </c>
      <c r="BZ79">
        <v>-1</v>
      </c>
      <c r="CA79">
        <v>41911</v>
      </c>
      <c r="CB79">
        <v>-1</v>
      </c>
      <c r="CC79">
        <v>41912</v>
      </c>
      <c r="CD79">
        <v>-1</v>
      </c>
      <c r="CE79">
        <v>43332</v>
      </c>
      <c r="CF79">
        <v>8.3330000000000002</v>
      </c>
      <c r="CG79">
        <v>41893</v>
      </c>
      <c r="CH79">
        <v>-1</v>
      </c>
      <c r="CI79">
        <v>-1</v>
      </c>
      <c r="CJ79">
        <v>-1</v>
      </c>
      <c r="CK79">
        <v>41844</v>
      </c>
      <c r="CL79">
        <v>31.835000000000001</v>
      </c>
      <c r="CM79">
        <v>-1</v>
      </c>
      <c r="CN79">
        <v>-1</v>
      </c>
    </row>
    <row r="80" spans="1:92" x14ac:dyDescent="0.25">
      <c r="A80" s="1">
        <v>38929</v>
      </c>
      <c r="B80">
        <v>65.369</v>
      </c>
      <c r="C80">
        <v>41831</v>
      </c>
      <c r="D80">
        <v>23.25</v>
      </c>
      <c r="E80">
        <v>44895</v>
      </c>
      <c r="F80">
        <v>13.667</v>
      </c>
      <c r="G80">
        <v>40360</v>
      </c>
      <c r="H80">
        <v>13.167</v>
      </c>
      <c r="I80">
        <v>44834</v>
      </c>
      <c r="J80">
        <v>74.105000000000004</v>
      </c>
      <c r="K80">
        <v>41819</v>
      </c>
      <c r="L80">
        <v>23.667000000000002</v>
      </c>
      <c r="M80">
        <v>40469</v>
      </c>
      <c r="N80">
        <v>15.188000000000001</v>
      </c>
      <c r="O80">
        <v>40289</v>
      </c>
      <c r="P80">
        <v>18.667000000000002</v>
      </c>
      <c r="Q80">
        <v>44377</v>
      </c>
      <c r="R80">
        <v>34.26</v>
      </c>
      <c r="S80">
        <v>43337</v>
      </c>
      <c r="T80">
        <v>112.708</v>
      </c>
      <c r="U80">
        <v>42062</v>
      </c>
      <c r="V80">
        <v>15.75</v>
      </c>
      <c r="W80">
        <v>42283</v>
      </c>
      <c r="X80">
        <v>41.582999999999998</v>
      </c>
      <c r="Y80">
        <v>44468</v>
      </c>
      <c r="Z80">
        <v>38.000999999999998</v>
      </c>
      <c r="AA80">
        <v>40481</v>
      </c>
      <c r="AB80">
        <v>25.332999999999998</v>
      </c>
      <c r="AC80">
        <v>42676</v>
      </c>
      <c r="AD80">
        <v>154.18799999999999</v>
      </c>
      <c r="AE80">
        <v>41149</v>
      </c>
      <c r="AF80">
        <v>-1</v>
      </c>
      <c r="AG80">
        <v>42004</v>
      </c>
      <c r="AH80">
        <v>-1</v>
      </c>
      <c r="AI80">
        <v>-1</v>
      </c>
      <c r="AJ80">
        <v>-1</v>
      </c>
      <c r="AK80">
        <v>-1</v>
      </c>
      <c r="AL80">
        <v>-1</v>
      </c>
      <c r="AM80">
        <v>-1</v>
      </c>
      <c r="AN80">
        <v>-1</v>
      </c>
      <c r="AO80">
        <v>43424</v>
      </c>
      <c r="AP80">
        <v>-1</v>
      </c>
      <c r="AQ80">
        <v>44625</v>
      </c>
      <c r="AR80">
        <v>-1</v>
      </c>
      <c r="AS80">
        <v>44626</v>
      </c>
      <c r="AT80">
        <v>2.2189999999999999</v>
      </c>
      <c r="AU80">
        <v>-1</v>
      </c>
      <c r="AV80">
        <v>-1</v>
      </c>
      <c r="AW80">
        <v>41863</v>
      </c>
      <c r="AX80">
        <v>23</v>
      </c>
      <c r="AY80">
        <v>43402</v>
      </c>
      <c r="AZ80">
        <v>7.5</v>
      </c>
      <c r="BA80">
        <v>-1</v>
      </c>
      <c r="BB80">
        <v>-1</v>
      </c>
      <c r="BC80">
        <v>41722</v>
      </c>
      <c r="BD80">
        <v>-1</v>
      </c>
      <c r="BE80">
        <v>-1</v>
      </c>
      <c r="BF80">
        <v>-1</v>
      </c>
      <c r="BG80">
        <v>-1</v>
      </c>
      <c r="BH80">
        <v>-1</v>
      </c>
      <c r="BI80">
        <v>43424</v>
      </c>
      <c r="BJ80">
        <v>-1</v>
      </c>
      <c r="BK80">
        <v>-1</v>
      </c>
      <c r="BL80">
        <v>-1</v>
      </c>
      <c r="BM80">
        <v>43424</v>
      </c>
      <c r="BN80">
        <v>-1</v>
      </c>
      <c r="BO80">
        <v>43426</v>
      </c>
      <c r="BP80">
        <v>-1</v>
      </c>
      <c r="BQ80">
        <v>-1</v>
      </c>
      <c r="BR80">
        <v>-1</v>
      </c>
      <c r="BS80">
        <v>43426</v>
      </c>
      <c r="BT80">
        <v>-1</v>
      </c>
      <c r="BU80">
        <v>-1</v>
      </c>
      <c r="BV80">
        <v>-1</v>
      </c>
      <c r="BW80">
        <v>41915</v>
      </c>
      <c r="BX80">
        <v>-1</v>
      </c>
      <c r="BY80">
        <v>-1</v>
      </c>
      <c r="BZ80">
        <v>-1</v>
      </c>
      <c r="CA80">
        <v>41911</v>
      </c>
      <c r="CB80">
        <v>-1</v>
      </c>
      <c r="CC80">
        <v>41912</v>
      </c>
      <c r="CD80">
        <v>-1</v>
      </c>
      <c r="CE80">
        <v>43332</v>
      </c>
      <c r="CF80">
        <v>10.125</v>
      </c>
      <c r="CG80">
        <v>41893</v>
      </c>
      <c r="CH80">
        <v>-1</v>
      </c>
      <c r="CI80">
        <v>-1</v>
      </c>
      <c r="CJ80">
        <v>-1</v>
      </c>
      <c r="CK80">
        <v>41844</v>
      </c>
      <c r="CL80">
        <v>22.751000000000001</v>
      </c>
      <c r="CM80">
        <v>-1</v>
      </c>
      <c r="CN80">
        <v>-1</v>
      </c>
    </row>
    <row r="81" spans="1:92" x14ac:dyDescent="0.25">
      <c r="A81" s="1">
        <v>38960</v>
      </c>
      <c r="B81">
        <v>61.1</v>
      </c>
      <c r="C81">
        <v>41831</v>
      </c>
      <c r="D81">
        <v>21.5</v>
      </c>
      <c r="E81">
        <v>44895</v>
      </c>
      <c r="F81">
        <v>15.333</v>
      </c>
      <c r="G81">
        <v>40360</v>
      </c>
      <c r="H81">
        <v>13.438000000000001</v>
      </c>
      <c r="I81">
        <v>44834</v>
      </c>
      <c r="J81">
        <v>64.400000000000006</v>
      </c>
      <c r="K81">
        <v>41819</v>
      </c>
      <c r="L81">
        <v>21.332999999999998</v>
      </c>
      <c r="M81">
        <v>40469</v>
      </c>
      <c r="N81">
        <v>15.396000000000001</v>
      </c>
      <c r="O81">
        <v>40289</v>
      </c>
      <c r="P81">
        <v>18.417000000000002</v>
      </c>
      <c r="Q81">
        <v>44377</v>
      </c>
      <c r="R81">
        <v>29.6</v>
      </c>
      <c r="S81">
        <v>43337</v>
      </c>
      <c r="T81">
        <v>108.167</v>
      </c>
      <c r="U81">
        <v>42062</v>
      </c>
      <c r="V81">
        <v>13.875</v>
      </c>
      <c r="W81">
        <v>42283</v>
      </c>
      <c r="X81">
        <v>39.299999999999997</v>
      </c>
      <c r="Y81">
        <v>44468</v>
      </c>
      <c r="Z81">
        <v>38.167999999999999</v>
      </c>
      <c r="AA81">
        <v>40481</v>
      </c>
      <c r="AB81">
        <v>24.875</v>
      </c>
      <c r="AC81">
        <v>42676</v>
      </c>
      <c r="AD81">
        <v>126.9</v>
      </c>
      <c r="AE81">
        <v>41149</v>
      </c>
      <c r="AF81">
        <v>-1</v>
      </c>
      <c r="AG81">
        <v>42004</v>
      </c>
      <c r="AH81">
        <v>-1</v>
      </c>
      <c r="AI81">
        <v>-1</v>
      </c>
      <c r="AJ81">
        <v>-1</v>
      </c>
      <c r="AK81">
        <v>-1</v>
      </c>
      <c r="AL81">
        <v>-1</v>
      </c>
      <c r="AM81">
        <v>-1</v>
      </c>
      <c r="AN81">
        <v>-1</v>
      </c>
      <c r="AO81">
        <v>43424</v>
      </c>
      <c r="AP81">
        <v>-1</v>
      </c>
      <c r="AQ81">
        <v>44625</v>
      </c>
      <c r="AR81">
        <v>-1</v>
      </c>
      <c r="AS81">
        <v>44626</v>
      </c>
      <c r="AT81">
        <v>2.2189999999999999</v>
      </c>
      <c r="AU81">
        <v>-1</v>
      </c>
      <c r="AV81">
        <v>-1</v>
      </c>
      <c r="AW81">
        <v>41863</v>
      </c>
      <c r="AX81">
        <v>21.5</v>
      </c>
      <c r="AY81">
        <v>43402</v>
      </c>
      <c r="AZ81">
        <v>6.5</v>
      </c>
      <c r="BA81">
        <v>-1</v>
      </c>
      <c r="BB81">
        <v>-1</v>
      </c>
      <c r="BC81">
        <v>41722</v>
      </c>
      <c r="BD81">
        <v>-1</v>
      </c>
      <c r="BE81">
        <v>-1</v>
      </c>
      <c r="BF81">
        <v>-1</v>
      </c>
      <c r="BG81">
        <v>-1</v>
      </c>
      <c r="BH81">
        <v>-1</v>
      </c>
      <c r="BI81">
        <v>43424</v>
      </c>
      <c r="BJ81">
        <v>-1</v>
      </c>
      <c r="BK81">
        <v>-1</v>
      </c>
      <c r="BL81">
        <v>-1</v>
      </c>
      <c r="BM81">
        <v>43424</v>
      </c>
      <c r="BN81">
        <v>-1</v>
      </c>
      <c r="BO81">
        <v>43426</v>
      </c>
      <c r="BP81">
        <v>-1</v>
      </c>
      <c r="BQ81">
        <v>-1</v>
      </c>
      <c r="BR81">
        <v>-1</v>
      </c>
      <c r="BS81">
        <v>43426</v>
      </c>
      <c r="BT81">
        <v>-1</v>
      </c>
      <c r="BU81">
        <v>-1</v>
      </c>
      <c r="BV81">
        <v>-1</v>
      </c>
      <c r="BW81">
        <v>41915</v>
      </c>
      <c r="BX81">
        <v>-1</v>
      </c>
      <c r="BY81">
        <v>-1</v>
      </c>
      <c r="BZ81">
        <v>-1</v>
      </c>
      <c r="CA81">
        <v>41911</v>
      </c>
      <c r="CB81">
        <v>-1</v>
      </c>
      <c r="CC81">
        <v>41912</v>
      </c>
      <c r="CD81">
        <v>-1</v>
      </c>
      <c r="CE81">
        <v>43332</v>
      </c>
      <c r="CF81">
        <v>9.375</v>
      </c>
      <c r="CG81">
        <v>41893</v>
      </c>
      <c r="CH81">
        <v>-1</v>
      </c>
      <c r="CI81">
        <v>-1</v>
      </c>
      <c r="CJ81">
        <v>-1</v>
      </c>
      <c r="CK81">
        <v>41844</v>
      </c>
      <c r="CL81">
        <v>24.251000000000001</v>
      </c>
      <c r="CM81">
        <v>-1</v>
      </c>
      <c r="CN81">
        <v>-1</v>
      </c>
    </row>
    <row r="82" spans="1:92" x14ac:dyDescent="0.25">
      <c r="A82" s="1">
        <v>38989</v>
      </c>
      <c r="B82">
        <v>67.188000000000002</v>
      </c>
      <c r="C82">
        <v>41831</v>
      </c>
      <c r="D82">
        <v>20.5</v>
      </c>
      <c r="E82">
        <v>44895</v>
      </c>
      <c r="F82">
        <v>16.167000000000002</v>
      </c>
      <c r="G82">
        <v>40360</v>
      </c>
      <c r="H82">
        <v>12.5</v>
      </c>
      <c r="I82">
        <v>44834</v>
      </c>
      <c r="J82">
        <v>74</v>
      </c>
      <c r="K82">
        <v>41819</v>
      </c>
      <c r="L82">
        <v>22.167000000000002</v>
      </c>
      <c r="M82">
        <v>40469</v>
      </c>
      <c r="N82">
        <v>15.625</v>
      </c>
      <c r="O82">
        <v>40289</v>
      </c>
      <c r="P82">
        <v>16.530999999999999</v>
      </c>
      <c r="Q82">
        <v>44377</v>
      </c>
      <c r="R82">
        <v>35.188000000000002</v>
      </c>
      <c r="S82">
        <v>43337</v>
      </c>
      <c r="T82">
        <v>101.625</v>
      </c>
      <c r="U82">
        <v>42062</v>
      </c>
      <c r="V82">
        <v>14.167</v>
      </c>
      <c r="W82">
        <v>42283</v>
      </c>
      <c r="X82">
        <v>43.082999999999998</v>
      </c>
      <c r="Y82">
        <v>44468</v>
      </c>
      <c r="Z82">
        <v>44.752000000000002</v>
      </c>
      <c r="AA82">
        <v>40481</v>
      </c>
      <c r="AB82">
        <v>31.5</v>
      </c>
      <c r="AC82">
        <v>42676</v>
      </c>
      <c r="AD82">
        <v>131.417</v>
      </c>
      <c r="AE82">
        <v>41149</v>
      </c>
      <c r="AF82">
        <v>-1</v>
      </c>
      <c r="AG82">
        <v>42004</v>
      </c>
      <c r="AH82">
        <v>-1</v>
      </c>
      <c r="AI82">
        <v>-1</v>
      </c>
      <c r="AJ82">
        <v>-1</v>
      </c>
      <c r="AK82">
        <v>-1</v>
      </c>
      <c r="AL82">
        <v>-1</v>
      </c>
      <c r="AM82">
        <v>-1</v>
      </c>
      <c r="AN82">
        <v>-1</v>
      </c>
      <c r="AO82">
        <v>43424</v>
      </c>
      <c r="AP82">
        <v>-1</v>
      </c>
      <c r="AQ82">
        <v>44625</v>
      </c>
      <c r="AR82">
        <v>-1</v>
      </c>
      <c r="AS82">
        <v>44626</v>
      </c>
      <c r="AT82">
        <v>2.2189999999999999</v>
      </c>
      <c r="AU82">
        <v>-1</v>
      </c>
      <c r="AV82">
        <v>-1</v>
      </c>
      <c r="AW82">
        <v>41863</v>
      </c>
      <c r="AX82">
        <v>25.25</v>
      </c>
      <c r="AY82">
        <v>43402</v>
      </c>
      <c r="AZ82">
        <v>6.375</v>
      </c>
      <c r="BA82">
        <v>-1</v>
      </c>
      <c r="BB82">
        <v>-1</v>
      </c>
      <c r="BC82">
        <v>41722</v>
      </c>
      <c r="BD82">
        <v>-1</v>
      </c>
      <c r="BE82">
        <v>-1</v>
      </c>
      <c r="BF82">
        <v>-1</v>
      </c>
      <c r="BG82">
        <v>-1</v>
      </c>
      <c r="BH82">
        <v>-1</v>
      </c>
      <c r="BI82">
        <v>43424</v>
      </c>
      <c r="BJ82">
        <v>-1</v>
      </c>
      <c r="BK82">
        <v>-1</v>
      </c>
      <c r="BL82">
        <v>-1</v>
      </c>
      <c r="BM82">
        <v>43424</v>
      </c>
      <c r="BN82">
        <v>-1</v>
      </c>
      <c r="BO82">
        <v>43426</v>
      </c>
      <c r="BP82">
        <v>-1</v>
      </c>
      <c r="BQ82">
        <v>-1</v>
      </c>
      <c r="BR82">
        <v>-1</v>
      </c>
      <c r="BS82">
        <v>43426</v>
      </c>
      <c r="BT82">
        <v>-1</v>
      </c>
      <c r="BU82">
        <v>-1</v>
      </c>
      <c r="BV82">
        <v>-1</v>
      </c>
      <c r="BW82">
        <v>41915</v>
      </c>
      <c r="BX82">
        <v>-1</v>
      </c>
      <c r="BY82">
        <v>-1</v>
      </c>
      <c r="BZ82">
        <v>-1</v>
      </c>
      <c r="CA82">
        <v>41911</v>
      </c>
      <c r="CB82">
        <v>-1</v>
      </c>
      <c r="CC82">
        <v>41912</v>
      </c>
      <c r="CD82">
        <v>-1</v>
      </c>
      <c r="CE82">
        <v>43332</v>
      </c>
      <c r="CF82">
        <v>8.5</v>
      </c>
      <c r="CG82">
        <v>41893</v>
      </c>
      <c r="CH82">
        <v>-1</v>
      </c>
      <c r="CI82">
        <v>-1</v>
      </c>
      <c r="CJ82">
        <v>-1</v>
      </c>
      <c r="CK82">
        <v>41844</v>
      </c>
      <c r="CL82">
        <v>25.254000000000001</v>
      </c>
      <c r="CM82">
        <v>-1</v>
      </c>
      <c r="CN82">
        <v>-1</v>
      </c>
    </row>
    <row r="83" spans="1:92" x14ac:dyDescent="0.25">
      <c r="A83" s="1">
        <v>39021</v>
      </c>
      <c r="B83">
        <v>57.731999999999999</v>
      </c>
      <c r="C83">
        <v>41831</v>
      </c>
      <c r="D83">
        <v>15.3</v>
      </c>
      <c r="E83">
        <v>44895</v>
      </c>
      <c r="F83">
        <v>13.375</v>
      </c>
      <c r="G83">
        <v>40360</v>
      </c>
      <c r="H83">
        <v>11.917</v>
      </c>
      <c r="I83">
        <v>44834</v>
      </c>
      <c r="J83">
        <v>66.582999999999998</v>
      </c>
      <c r="K83">
        <v>41819</v>
      </c>
      <c r="L83">
        <v>16.876999999999999</v>
      </c>
      <c r="M83">
        <v>40469</v>
      </c>
      <c r="N83">
        <v>20</v>
      </c>
      <c r="O83">
        <v>40289</v>
      </c>
      <c r="P83">
        <v>15.835000000000001</v>
      </c>
      <c r="Q83">
        <v>44377</v>
      </c>
      <c r="R83">
        <v>29.777999999999999</v>
      </c>
      <c r="S83">
        <v>43337</v>
      </c>
      <c r="T83">
        <v>78.742999999999995</v>
      </c>
      <c r="U83">
        <v>42062</v>
      </c>
      <c r="V83">
        <v>12.836</v>
      </c>
      <c r="W83">
        <v>42283</v>
      </c>
      <c r="X83">
        <v>40.207999999999998</v>
      </c>
      <c r="Y83">
        <v>44468</v>
      </c>
      <c r="Z83">
        <v>33.5</v>
      </c>
      <c r="AA83">
        <v>40481</v>
      </c>
      <c r="AB83">
        <v>25</v>
      </c>
      <c r="AC83">
        <v>42676</v>
      </c>
      <c r="AD83">
        <v>110.458</v>
      </c>
      <c r="AE83">
        <v>41149</v>
      </c>
      <c r="AF83">
        <v>-1</v>
      </c>
      <c r="AG83">
        <v>42004</v>
      </c>
      <c r="AH83">
        <v>-1</v>
      </c>
      <c r="AI83">
        <v>-1</v>
      </c>
      <c r="AJ83">
        <v>-1</v>
      </c>
      <c r="AK83">
        <v>-1</v>
      </c>
      <c r="AL83">
        <v>-1</v>
      </c>
      <c r="AM83">
        <v>-1</v>
      </c>
      <c r="AN83">
        <v>-1</v>
      </c>
      <c r="AO83">
        <v>43424</v>
      </c>
      <c r="AP83">
        <v>-1</v>
      </c>
      <c r="AQ83">
        <v>44625</v>
      </c>
      <c r="AR83">
        <v>-1</v>
      </c>
      <c r="AS83">
        <v>44626</v>
      </c>
      <c r="AT83">
        <v>2.2189999999999999</v>
      </c>
      <c r="AU83">
        <v>-1</v>
      </c>
      <c r="AV83">
        <v>-1</v>
      </c>
      <c r="AW83">
        <v>41863</v>
      </c>
      <c r="AX83">
        <v>22.847999999999999</v>
      </c>
      <c r="AY83">
        <v>43402</v>
      </c>
      <c r="AZ83">
        <v>5.7960000000000003</v>
      </c>
      <c r="BA83">
        <v>-1</v>
      </c>
      <c r="BB83">
        <v>-1</v>
      </c>
      <c r="BC83">
        <v>41722</v>
      </c>
      <c r="BD83">
        <v>-1</v>
      </c>
      <c r="BE83">
        <v>-1</v>
      </c>
      <c r="BF83">
        <v>-1</v>
      </c>
      <c r="BG83">
        <v>-1</v>
      </c>
      <c r="BH83">
        <v>-1</v>
      </c>
      <c r="BI83">
        <v>43424</v>
      </c>
      <c r="BJ83">
        <v>-1</v>
      </c>
      <c r="BK83">
        <v>-1</v>
      </c>
      <c r="BL83">
        <v>-1</v>
      </c>
      <c r="BM83">
        <v>43424</v>
      </c>
      <c r="BN83">
        <v>-1</v>
      </c>
      <c r="BO83">
        <v>43426</v>
      </c>
      <c r="BP83">
        <v>-1</v>
      </c>
      <c r="BQ83">
        <v>-1</v>
      </c>
      <c r="BR83">
        <v>-1</v>
      </c>
      <c r="BS83">
        <v>43426</v>
      </c>
      <c r="BT83">
        <v>-1</v>
      </c>
      <c r="BU83">
        <v>-1</v>
      </c>
      <c r="BV83">
        <v>-1</v>
      </c>
      <c r="BW83">
        <v>41915</v>
      </c>
      <c r="BX83">
        <v>-1</v>
      </c>
      <c r="BY83">
        <v>-1</v>
      </c>
      <c r="BZ83">
        <v>-1</v>
      </c>
      <c r="CA83">
        <v>41911</v>
      </c>
      <c r="CB83">
        <v>-1</v>
      </c>
      <c r="CC83">
        <v>41912</v>
      </c>
      <c r="CD83">
        <v>-1</v>
      </c>
      <c r="CE83">
        <v>43332</v>
      </c>
      <c r="CF83">
        <v>7.5</v>
      </c>
      <c r="CG83">
        <v>41893</v>
      </c>
      <c r="CH83">
        <v>-1</v>
      </c>
      <c r="CI83">
        <v>-1</v>
      </c>
      <c r="CJ83">
        <v>-1</v>
      </c>
      <c r="CK83">
        <v>41844</v>
      </c>
      <c r="CL83">
        <v>16.876999999999999</v>
      </c>
      <c r="CM83">
        <v>-1</v>
      </c>
      <c r="CN83">
        <v>-1</v>
      </c>
    </row>
    <row r="84" spans="1:92" x14ac:dyDescent="0.25">
      <c r="A84" s="1">
        <v>39051</v>
      </c>
      <c r="B84">
        <v>59.720999999999997</v>
      </c>
      <c r="C84">
        <v>41831</v>
      </c>
      <c r="D84">
        <v>13.688000000000001</v>
      </c>
      <c r="E84">
        <v>44895</v>
      </c>
      <c r="F84">
        <v>14.08</v>
      </c>
      <c r="G84">
        <v>40360</v>
      </c>
      <c r="H84">
        <v>9</v>
      </c>
      <c r="I84">
        <v>44834</v>
      </c>
      <c r="J84">
        <v>67.643000000000001</v>
      </c>
      <c r="K84">
        <v>41819</v>
      </c>
      <c r="L84">
        <v>15.5</v>
      </c>
      <c r="M84">
        <v>40469</v>
      </c>
      <c r="N84">
        <v>14.25</v>
      </c>
      <c r="O84">
        <v>40289</v>
      </c>
      <c r="P84">
        <v>12.25</v>
      </c>
      <c r="Q84">
        <v>44377</v>
      </c>
      <c r="R84">
        <v>30.821000000000002</v>
      </c>
      <c r="S84">
        <v>43337</v>
      </c>
      <c r="T84">
        <v>74.25</v>
      </c>
      <c r="U84">
        <v>42062</v>
      </c>
      <c r="V84">
        <v>9.8350000000000009</v>
      </c>
      <c r="W84">
        <v>42283</v>
      </c>
      <c r="X84">
        <v>39.856999999999999</v>
      </c>
      <c r="Y84">
        <v>44468</v>
      </c>
      <c r="Z84">
        <v>32.51</v>
      </c>
      <c r="AA84">
        <v>40481</v>
      </c>
      <c r="AB84">
        <v>20.34</v>
      </c>
      <c r="AC84">
        <v>42676</v>
      </c>
      <c r="AD84">
        <v>111.95099999999999</v>
      </c>
      <c r="AE84">
        <v>41149</v>
      </c>
      <c r="AF84">
        <v>-1</v>
      </c>
      <c r="AG84">
        <v>42004</v>
      </c>
      <c r="AH84">
        <v>-1</v>
      </c>
      <c r="AI84">
        <v>-1</v>
      </c>
      <c r="AJ84">
        <v>-1</v>
      </c>
      <c r="AK84">
        <v>-1</v>
      </c>
      <c r="AL84">
        <v>-1</v>
      </c>
      <c r="AM84">
        <v>-1</v>
      </c>
      <c r="AN84">
        <v>-1</v>
      </c>
      <c r="AO84">
        <v>43424</v>
      </c>
      <c r="AP84">
        <v>-1</v>
      </c>
      <c r="AQ84">
        <v>44625</v>
      </c>
      <c r="AR84">
        <v>-1</v>
      </c>
      <c r="AS84">
        <v>44626</v>
      </c>
      <c r="AT84">
        <v>2.2189999999999999</v>
      </c>
      <c r="AU84">
        <v>-1</v>
      </c>
      <c r="AV84">
        <v>-1</v>
      </c>
      <c r="AW84">
        <v>41863</v>
      </c>
      <c r="AX84">
        <v>21.625</v>
      </c>
      <c r="AY84">
        <v>43402</v>
      </c>
      <c r="AZ84">
        <v>5.9859999999999998</v>
      </c>
      <c r="BA84">
        <v>-1</v>
      </c>
      <c r="BB84">
        <v>-1</v>
      </c>
      <c r="BC84">
        <v>41722</v>
      </c>
      <c r="BD84">
        <v>-1</v>
      </c>
      <c r="BE84">
        <v>-1</v>
      </c>
      <c r="BF84">
        <v>-1</v>
      </c>
      <c r="BG84">
        <v>-1</v>
      </c>
      <c r="BH84">
        <v>-1</v>
      </c>
      <c r="BI84">
        <v>43424</v>
      </c>
      <c r="BJ84">
        <v>-1</v>
      </c>
      <c r="BK84">
        <v>-1</v>
      </c>
      <c r="BL84">
        <v>-1</v>
      </c>
      <c r="BM84">
        <v>43424</v>
      </c>
      <c r="BN84">
        <v>-1</v>
      </c>
      <c r="BO84">
        <v>43426</v>
      </c>
      <c r="BP84">
        <v>-1</v>
      </c>
      <c r="BQ84">
        <v>-1</v>
      </c>
      <c r="BR84">
        <v>-1</v>
      </c>
      <c r="BS84">
        <v>43426</v>
      </c>
      <c r="BT84">
        <v>-1</v>
      </c>
      <c r="BU84">
        <v>-1</v>
      </c>
      <c r="BV84">
        <v>-1</v>
      </c>
      <c r="BW84">
        <v>41915</v>
      </c>
      <c r="BX84">
        <v>-1</v>
      </c>
      <c r="BY84">
        <v>-1</v>
      </c>
      <c r="BZ84">
        <v>-1</v>
      </c>
      <c r="CA84">
        <v>41911</v>
      </c>
      <c r="CB84">
        <v>-1</v>
      </c>
      <c r="CC84">
        <v>41912</v>
      </c>
      <c r="CD84">
        <v>-1</v>
      </c>
      <c r="CE84">
        <v>43332</v>
      </c>
      <c r="CF84">
        <v>7</v>
      </c>
      <c r="CG84">
        <v>41893</v>
      </c>
      <c r="CH84">
        <v>-1</v>
      </c>
      <c r="CI84">
        <v>-1</v>
      </c>
      <c r="CJ84">
        <v>-1</v>
      </c>
      <c r="CK84">
        <v>41844</v>
      </c>
      <c r="CL84">
        <v>18.251000000000001</v>
      </c>
      <c r="CM84">
        <v>-1</v>
      </c>
      <c r="CN84">
        <v>-1</v>
      </c>
    </row>
    <row r="85" spans="1:92" x14ac:dyDescent="0.25">
      <c r="A85" s="1">
        <v>39080</v>
      </c>
      <c r="B85">
        <v>54.5</v>
      </c>
      <c r="C85">
        <v>41831</v>
      </c>
      <c r="D85">
        <v>9.5</v>
      </c>
      <c r="E85">
        <v>44895</v>
      </c>
      <c r="F85">
        <v>12.125</v>
      </c>
      <c r="G85">
        <v>40360</v>
      </c>
      <c r="H85">
        <v>7</v>
      </c>
      <c r="I85">
        <v>44834</v>
      </c>
      <c r="J85">
        <v>62.082999999999998</v>
      </c>
      <c r="K85">
        <v>41819</v>
      </c>
      <c r="L85">
        <v>12.003</v>
      </c>
      <c r="M85">
        <v>40469</v>
      </c>
      <c r="N85">
        <v>12.505000000000001</v>
      </c>
      <c r="O85">
        <v>40289</v>
      </c>
      <c r="P85">
        <v>10.835000000000001</v>
      </c>
      <c r="Q85">
        <v>44377</v>
      </c>
      <c r="R85">
        <v>27.071000000000002</v>
      </c>
      <c r="S85">
        <v>43337</v>
      </c>
      <c r="T85">
        <v>70.319999999999993</v>
      </c>
      <c r="U85">
        <v>42062</v>
      </c>
      <c r="V85">
        <v>8.5020000000000007</v>
      </c>
      <c r="W85">
        <v>42283</v>
      </c>
      <c r="X85">
        <v>33</v>
      </c>
      <c r="Y85">
        <v>44468</v>
      </c>
      <c r="Z85">
        <v>24</v>
      </c>
      <c r="AA85">
        <v>40481</v>
      </c>
      <c r="AB85">
        <v>18.670000000000002</v>
      </c>
      <c r="AC85">
        <v>42676</v>
      </c>
      <c r="AD85">
        <v>92.332999999999998</v>
      </c>
      <c r="AE85">
        <v>41149</v>
      </c>
      <c r="AF85">
        <v>-1</v>
      </c>
      <c r="AG85">
        <v>42004</v>
      </c>
      <c r="AH85">
        <v>-1</v>
      </c>
      <c r="AI85">
        <v>-1</v>
      </c>
      <c r="AJ85">
        <v>-1</v>
      </c>
      <c r="AK85">
        <v>-1</v>
      </c>
      <c r="AL85">
        <v>-1</v>
      </c>
      <c r="AM85">
        <v>-1</v>
      </c>
      <c r="AN85">
        <v>-1</v>
      </c>
      <c r="AO85">
        <v>43424</v>
      </c>
      <c r="AP85">
        <v>-1</v>
      </c>
      <c r="AQ85">
        <v>44625</v>
      </c>
      <c r="AR85">
        <v>-1</v>
      </c>
      <c r="AS85">
        <v>44626</v>
      </c>
      <c r="AT85">
        <v>2.2189999999999999</v>
      </c>
      <c r="AU85">
        <v>-1</v>
      </c>
      <c r="AV85">
        <v>-1</v>
      </c>
      <c r="AW85">
        <v>41863</v>
      </c>
      <c r="AX85">
        <v>20</v>
      </c>
      <c r="AY85">
        <v>43402</v>
      </c>
      <c r="AZ85">
        <v>6.25</v>
      </c>
      <c r="BA85">
        <v>-1</v>
      </c>
      <c r="BB85">
        <v>-1</v>
      </c>
      <c r="BC85">
        <v>41722</v>
      </c>
      <c r="BD85">
        <v>-1</v>
      </c>
      <c r="BE85">
        <v>-1</v>
      </c>
      <c r="BF85">
        <v>-1</v>
      </c>
      <c r="BG85">
        <v>-1</v>
      </c>
      <c r="BH85">
        <v>-1</v>
      </c>
      <c r="BI85">
        <v>43424</v>
      </c>
      <c r="BJ85">
        <v>-1</v>
      </c>
      <c r="BK85">
        <v>-1</v>
      </c>
      <c r="BL85">
        <v>-1</v>
      </c>
      <c r="BM85">
        <v>43424</v>
      </c>
      <c r="BN85">
        <v>-1</v>
      </c>
      <c r="BO85">
        <v>43426</v>
      </c>
      <c r="BP85">
        <v>-1</v>
      </c>
      <c r="BQ85">
        <v>-1</v>
      </c>
      <c r="BR85">
        <v>-1</v>
      </c>
      <c r="BS85">
        <v>43426</v>
      </c>
      <c r="BT85">
        <v>-1</v>
      </c>
      <c r="BU85">
        <v>-1</v>
      </c>
      <c r="BV85">
        <v>-1</v>
      </c>
      <c r="BW85">
        <v>41915</v>
      </c>
      <c r="BX85">
        <v>-1</v>
      </c>
      <c r="BY85">
        <v>-1</v>
      </c>
      <c r="BZ85">
        <v>-1</v>
      </c>
      <c r="CA85">
        <v>41911</v>
      </c>
      <c r="CB85">
        <v>-1</v>
      </c>
      <c r="CC85">
        <v>41912</v>
      </c>
      <c r="CD85">
        <v>-1</v>
      </c>
      <c r="CE85">
        <v>43332</v>
      </c>
      <c r="CF85">
        <v>7</v>
      </c>
      <c r="CG85">
        <v>41893</v>
      </c>
      <c r="CH85">
        <v>-1</v>
      </c>
      <c r="CI85">
        <v>-1</v>
      </c>
      <c r="CJ85">
        <v>-1</v>
      </c>
      <c r="CK85">
        <v>41844</v>
      </c>
      <c r="CL85">
        <v>11.254</v>
      </c>
      <c r="CM85">
        <v>-1</v>
      </c>
      <c r="CN85">
        <v>-1</v>
      </c>
    </row>
    <row r="86" spans="1:92" x14ac:dyDescent="0.25">
      <c r="A86" s="1">
        <v>39113</v>
      </c>
      <c r="B86">
        <v>54.75</v>
      </c>
      <c r="C86">
        <v>41831</v>
      </c>
      <c r="D86">
        <v>11.375</v>
      </c>
      <c r="E86">
        <v>44895</v>
      </c>
      <c r="F86">
        <v>12.845000000000001</v>
      </c>
      <c r="G86">
        <v>40360</v>
      </c>
      <c r="H86">
        <v>6.1669999999999998</v>
      </c>
      <c r="I86">
        <v>44834</v>
      </c>
      <c r="J86">
        <v>64.786000000000001</v>
      </c>
      <c r="K86">
        <v>41819</v>
      </c>
      <c r="L86">
        <v>12.127000000000001</v>
      </c>
      <c r="M86">
        <v>40469</v>
      </c>
      <c r="N86">
        <v>12.813000000000001</v>
      </c>
      <c r="O86">
        <v>40289</v>
      </c>
      <c r="P86">
        <v>11.893000000000001</v>
      </c>
      <c r="Q86">
        <v>44377</v>
      </c>
      <c r="R86">
        <v>29.786000000000001</v>
      </c>
      <c r="S86">
        <v>43337</v>
      </c>
      <c r="T86">
        <v>69.658000000000001</v>
      </c>
      <c r="U86">
        <v>42062</v>
      </c>
      <c r="V86">
        <v>9.3759999999999994</v>
      </c>
      <c r="W86">
        <v>42283</v>
      </c>
      <c r="X86">
        <v>34.287999999999997</v>
      </c>
      <c r="Y86">
        <v>44468</v>
      </c>
      <c r="Z86">
        <v>29.75</v>
      </c>
      <c r="AA86">
        <v>40481</v>
      </c>
      <c r="AB86">
        <v>23.75</v>
      </c>
      <c r="AC86">
        <v>42676</v>
      </c>
      <c r="AD86">
        <v>96.5</v>
      </c>
      <c r="AE86">
        <v>41149</v>
      </c>
      <c r="AF86">
        <v>-1</v>
      </c>
      <c r="AG86">
        <v>42004</v>
      </c>
      <c r="AH86">
        <v>-1</v>
      </c>
      <c r="AI86">
        <v>-1</v>
      </c>
      <c r="AJ86">
        <v>-1</v>
      </c>
      <c r="AK86">
        <v>-1</v>
      </c>
      <c r="AL86">
        <v>-1</v>
      </c>
      <c r="AM86">
        <v>-1</v>
      </c>
      <c r="AN86">
        <v>-1</v>
      </c>
      <c r="AO86">
        <v>43424</v>
      </c>
      <c r="AP86">
        <v>-1</v>
      </c>
      <c r="AQ86">
        <v>44625</v>
      </c>
      <c r="AR86">
        <v>-1</v>
      </c>
      <c r="AS86">
        <v>44626</v>
      </c>
      <c r="AT86">
        <v>2.2189999999999999</v>
      </c>
      <c r="AU86">
        <v>-1</v>
      </c>
      <c r="AV86">
        <v>-1</v>
      </c>
      <c r="AW86">
        <v>41863</v>
      </c>
      <c r="AX86">
        <v>22.25</v>
      </c>
      <c r="AY86">
        <v>43402</v>
      </c>
      <c r="AZ86">
        <v>5.42</v>
      </c>
      <c r="BA86">
        <v>-1</v>
      </c>
      <c r="BB86">
        <v>-1</v>
      </c>
      <c r="BC86">
        <v>41722</v>
      </c>
      <c r="BD86">
        <v>-1</v>
      </c>
      <c r="BE86">
        <v>-1</v>
      </c>
      <c r="BF86">
        <v>-1</v>
      </c>
      <c r="BG86">
        <v>-1</v>
      </c>
      <c r="BH86">
        <v>-1</v>
      </c>
      <c r="BI86">
        <v>43424</v>
      </c>
      <c r="BJ86">
        <v>-1</v>
      </c>
      <c r="BK86">
        <v>-1</v>
      </c>
      <c r="BL86">
        <v>-1</v>
      </c>
      <c r="BM86">
        <v>43424</v>
      </c>
      <c r="BN86">
        <v>-1</v>
      </c>
      <c r="BO86">
        <v>43426</v>
      </c>
      <c r="BP86">
        <v>-1</v>
      </c>
      <c r="BQ86">
        <v>-1</v>
      </c>
      <c r="BR86">
        <v>-1</v>
      </c>
      <c r="BS86">
        <v>43426</v>
      </c>
      <c r="BT86">
        <v>-1</v>
      </c>
      <c r="BU86">
        <v>-1</v>
      </c>
      <c r="BV86">
        <v>-1</v>
      </c>
      <c r="BW86">
        <v>41915</v>
      </c>
      <c r="BX86">
        <v>-1</v>
      </c>
      <c r="BY86">
        <v>-1</v>
      </c>
      <c r="BZ86">
        <v>-1</v>
      </c>
      <c r="CA86">
        <v>41911</v>
      </c>
      <c r="CB86">
        <v>-1</v>
      </c>
      <c r="CC86">
        <v>41912</v>
      </c>
      <c r="CD86">
        <v>-1</v>
      </c>
      <c r="CE86">
        <v>43332</v>
      </c>
      <c r="CF86">
        <v>7</v>
      </c>
      <c r="CG86">
        <v>41893</v>
      </c>
      <c r="CH86">
        <v>-1</v>
      </c>
      <c r="CI86">
        <v>-1</v>
      </c>
      <c r="CJ86">
        <v>-1</v>
      </c>
      <c r="CK86">
        <v>41844</v>
      </c>
      <c r="CL86">
        <v>14</v>
      </c>
      <c r="CM86">
        <v>-1</v>
      </c>
      <c r="CN86">
        <v>-1</v>
      </c>
    </row>
    <row r="87" spans="1:92" x14ac:dyDescent="0.25">
      <c r="A87" s="1">
        <v>39141</v>
      </c>
      <c r="B87">
        <v>54.731999999999999</v>
      </c>
      <c r="C87">
        <v>41831</v>
      </c>
      <c r="D87">
        <v>11.125</v>
      </c>
      <c r="E87">
        <v>44895</v>
      </c>
      <c r="F87">
        <v>12.313000000000001</v>
      </c>
      <c r="G87">
        <v>40360</v>
      </c>
      <c r="H87">
        <v>5.8330000000000002</v>
      </c>
      <c r="I87">
        <v>44834</v>
      </c>
      <c r="J87">
        <v>64.070999999999998</v>
      </c>
      <c r="K87">
        <v>41819</v>
      </c>
      <c r="L87">
        <v>11.875999999999999</v>
      </c>
      <c r="M87">
        <v>40469</v>
      </c>
      <c r="N87">
        <v>12.465</v>
      </c>
      <c r="O87">
        <v>40289</v>
      </c>
      <c r="P87">
        <v>12.420999999999999</v>
      </c>
      <c r="Q87">
        <v>44377</v>
      </c>
      <c r="R87">
        <v>31.411000000000001</v>
      </c>
      <c r="S87">
        <v>43337</v>
      </c>
      <c r="T87">
        <v>71.748999999999995</v>
      </c>
      <c r="U87">
        <v>42062</v>
      </c>
      <c r="V87">
        <v>9.6259999999999994</v>
      </c>
      <c r="W87">
        <v>42283</v>
      </c>
      <c r="X87">
        <v>37.5</v>
      </c>
      <c r="Y87">
        <v>44468</v>
      </c>
      <c r="Z87">
        <v>23.667000000000002</v>
      </c>
      <c r="AA87">
        <v>40481</v>
      </c>
      <c r="AB87">
        <v>30.25</v>
      </c>
      <c r="AC87">
        <v>42676</v>
      </c>
      <c r="AD87">
        <v>110.75</v>
      </c>
      <c r="AE87">
        <v>41149</v>
      </c>
      <c r="AF87">
        <v>-1</v>
      </c>
      <c r="AG87">
        <v>42004</v>
      </c>
      <c r="AH87">
        <v>-1</v>
      </c>
      <c r="AI87">
        <v>-1</v>
      </c>
      <c r="AJ87">
        <v>-1</v>
      </c>
      <c r="AK87">
        <v>-1</v>
      </c>
      <c r="AL87">
        <v>-1</v>
      </c>
      <c r="AM87">
        <v>-1</v>
      </c>
      <c r="AN87">
        <v>-1</v>
      </c>
      <c r="AO87">
        <v>43424</v>
      </c>
      <c r="AP87">
        <v>-1</v>
      </c>
      <c r="AQ87">
        <v>44625</v>
      </c>
      <c r="AR87">
        <v>-1</v>
      </c>
      <c r="AS87">
        <v>44626</v>
      </c>
      <c r="AT87">
        <v>2.2189999999999999</v>
      </c>
      <c r="AU87">
        <v>-1</v>
      </c>
      <c r="AV87">
        <v>-1</v>
      </c>
      <c r="AW87">
        <v>41863</v>
      </c>
      <c r="AX87">
        <v>22.25</v>
      </c>
      <c r="AY87">
        <v>43402</v>
      </c>
      <c r="AZ87">
        <v>5.75</v>
      </c>
      <c r="BA87">
        <v>-1</v>
      </c>
      <c r="BB87">
        <v>-1</v>
      </c>
      <c r="BC87">
        <v>41722</v>
      </c>
      <c r="BD87">
        <v>-1</v>
      </c>
      <c r="BE87">
        <v>-1</v>
      </c>
      <c r="BF87">
        <v>-1</v>
      </c>
      <c r="BG87">
        <v>-1</v>
      </c>
      <c r="BH87">
        <v>-1</v>
      </c>
      <c r="BI87">
        <v>43424</v>
      </c>
      <c r="BJ87">
        <v>-1</v>
      </c>
      <c r="BK87">
        <v>-1</v>
      </c>
      <c r="BL87">
        <v>-1</v>
      </c>
      <c r="BM87">
        <v>43424</v>
      </c>
      <c r="BN87">
        <v>-1</v>
      </c>
      <c r="BO87">
        <v>43426</v>
      </c>
      <c r="BP87">
        <v>-1</v>
      </c>
      <c r="BQ87">
        <v>-1</v>
      </c>
      <c r="BR87">
        <v>-1</v>
      </c>
      <c r="BS87">
        <v>43426</v>
      </c>
      <c r="BT87">
        <v>-1</v>
      </c>
      <c r="BU87">
        <v>-1</v>
      </c>
      <c r="BV87">
        <v>-1</v>
      </c>
      <c r="BW87">
        <v>41915</v>
      </c>
      <c r="BX87">
        <v>-1</v>
      </c>
      <c r="BY87">
        <v>-1</v>
      </c>
      <c r="BZ87">
        <v>-1</v>
      </c>
      <c r="CA87">
        <v>41911</v>
      </c>
      <c r="CB87">
        <v>-1</v>
      </c>
      <c r="CC87">
        <v>41912</v>
      </c>
      <c r="CD87">
        <v>-1</v>
      </c>
      <c r="CE87">
        <v>43332</v>
      </c>
      <c r="CF87">
        <v>7</v>
      </c>
      <c r="CG87">
        <v>41893</v>
      </c>
      <c r="CH87">
        <v>-1</v>
      </c>
      <c r="CI87">
        <v>-1</v>
      </c>
      <c r="CJ87">
        <v>-1</v>
      </c>
      <c r="CK87">
        <v>41844</v>
      </c>
      <c r="CL87">
        <v>13.667999999999999</v>
      </c>
      <c r="CM87">
        <v>-1</v>
      </c>
      <c r="CN87">
        <v>-1</v>
      </c>
    </row>
    <row r="88" spans="1:92" x14ac:dyDescent="0.25">
      <c r="A88" s="1">
        <v>39171</v>
      </c>
      <c r="B88">
        <v>47.889000000000003</v>
      </c>
      <c r="C88">
        <v>41831</v>
      </c>
      <c r="D88">
        <v>11.625</v>
      </c>
      <c r="E88">
        <v>44895</v>
      </c>
      <c r="F88">
        <v>10.829000000000001</v>
      </c>
      <c r="G88">
        <v>40360</v>
      </c>
      <c r="H88">
        <v>6.5</v>
      </c>
      <c r="I88">
        <v>44834</v>
      </c>
      <c r="J88">
        <v>55.369</v>
      </c>
      <c r="K88">
        <v>41819</v>
      </c>
      <c r="L88">
        <v>11.750999999999999</v>
      </c>
      <c r="M88">
        <v>40469</v>
      </c>
      <c r="N88">
        <v>11.888999999999999</v>
      </c>
      <c r="O88">
        <v>40289</v>
      </c>
      <c r="P88">
        <v>10.718</v>
      </c>
      <c r="Q88">
        <v>44377</v>
      </c>
      <c r="R88">
        <v>28.626999999999999</v>
      </c>
      <c r="S88">
        <v>43337</v>
      </c>
      <c r="T88">
        <v>74</v>
      </c>
      <c r="U88">
        <v>42062</v>
      </c>
      <c r="V88">
        <v>8.3759999999999994</v>
      </c>
      <c r="W88">
        <v>42283</v>
      </c>
      <c r="X88">
        <v>35.616999999999997</v>
      </c>
      <c r="Y88">
        <v>44468</v>
      </c>
      <c r="Z88">
        <v>22.332999999999998</v>
      </c>
      <c r="AA88">
        <v>40481</v>
      </c>
      <c r="AB88">
        <v>29.239000000000001</v>
      </c>
      <c r="AC88">
        <v>42676</v>
      </c>
      <c r="AD88">
        <v>105.625</v>
      </c>
      <c r="AE88">
        <v>41149</v>
      </c>
      <c r="AF88">
        <v>-1</v>
      </c>
      <c r="AG88">
        <v>42004</v>
      </c>
      <c r="AH88">
        <v>-1</v>
      </c>
      <c r="AI88">
        <v>-1</v>
      </c>
      <c r="AJ88">
        <v>-1</v>
      </c>
      <c r="AK88">
        <v>-1</v>
      </c>
      <c r="AL88">
        <v>-1</v>
      </c>
      <c r="AM88">
        <v>-1</v>
      </c>
      <c r="AN88">
        <v>-1</v>
      </c>
      <c r="AO88">
        <v>43424</v>
      </c>
      <c r="AP88">
        <v>-1</v>
      </c>
      <c r="AQ88">
        <v>44625</v>
      </c>
      <c r="AR88">
        <v>-1</v>
      </c>
      <c r="AS88">
        <v>44626</v>
      </c>
      <c r="AT88">
        <v>2.2189999999999999</v>
      </c>
      <c r="AU88">
        <v>-1</v>
      </c>
      <c r="AV88">
        <v>-1</v>
      </c>
      <c r="AW88">
        <v>41863</v>
      </c>
      <c r="AX88">
        <v>15</v>
      </c>
      <c r="AY88">
        <v>43402</v>
      </c>
      <c r="AZ88">
        <v>5.6879999999999997</v>
      </c>
      <c r="BA88">
        <v>-1</v>
      </c>
      <c r="BB88">
        <v>-1</v>
      </c>
      <c r="BC88">
        <v>41722</v>
      </c>
      <c r="BD88">
        <v>-1</v>
      </c>
      <c r="BE88">
        <v>-1</v>
      </c>
      <c r="BF88">
        <v>-1</v>
      </c>
      <c r="BG88">
        <v>-1</v>
      </c>
      <c r="BH88">
        <v>-1</v>
      </c>
      <c r="BI88">
        <v>43424</v>
      </c>
      <c r="BJ88">
        <v>-1</v>
      </c>
      <c r="BK88">
        <v>-1</v>
      </c>
      <c r="BL88">
        <v>-1</v>
      </c>
      <c r="BM88">
        <v>43424</v>
      </c>
      <c r="BN88">
        <v>-1</v>
      </c>
      <c r="BO88">
        <v>43426</v>
      </c>
      <c r="BP88">
        <v>-1</v>
      </c>
      <c r="BQ88">
        <v>-1</v>
      </c>
      <c r="BR88">
        <v>-1</v>
      </c>
      <c r="BS88">
        <v>43426</v>
      </c>
      <c r="BT88">
        <v>-1</v>
      </c>
      <c r="BU88">
        <v>-1</v>
      </c>
      <c r="BV88">
        <v>-1</v>
      </c>
      <c r="BW88">
        <v>41915</v>
      </c>
      <c r="BX88">
        <v>-1</v>
      </c>
      <c r="BY88">
        <v>-1</v>
      </c>
      <c r="BZ88">
        <v>-1</v>
      </c>
      <c r="CA88">
        <v>41911</v>
      </c>
      <c r="CB88">
        <v>-1</v>
      </c>
      <c r="CC88">
        <v>41912</v>
      </c>
      <c r="CD88">
        <v>-1</v>
      </c>
      <c r="CE88">
        <v>43332</v>
      </c>
      <c r="CF88">
        <v>7</v>
      </c>
      <c r="CG88">
        <v>41893</v>
      </c>
      <c r="CH88">
        <v>-1</v>
      </c>
      <c r="CI88">
        <v>-1</v>
      </c>
      <c r="CJ88">
        <v>-1</v>
      </c>
      <c r="CK88">
        <v>41844</v>
      </c>
      <c r="CL88">
        <v>13.667999999999999</v>
      </c>
      <c r="CM88">
        <v>-1</v>
      </c>
      <c r="CN88">
        <v>-1</v>
      </c>
    </row>
    <row r="89" spans="1:92" x14ac:dyDescent="0.25">
      <c r="A89" s="1">
        <v>39202</v>
      </c>
      <c r="B89">
        <v>41.914000000000001</v>
      </c>
      <c r="C89">
        <v>41831</v>
      </c>
      <c r="D89">
        <v>8.5</v>
      </c>
      <c r="E89">
        <v>44895</v>
      </c>
      <c r="F89">
        <v>10.266999999999999</v>
      </c>
      <c r="G89">
        <v>40360</v>
      </c>
      <c r="H89">
        <v>6.1669999999999998</v>
      </c>
      <c r="I89">
        <v>44834</v>
      </c>
      <c r="J89">
        <v>50.332999999999998</v>
      </c>
      <c r="K89">
        <v>41819</v>
      </c>
      <c r="L89">
        <v>11.500999999999999</v>
      </c>
      <c r="M89">
        <v>40469</v>
      </c>
      <c r="N89">
        <v>10.75</v>
      </c>
      <c r="O89">
        <v>40289</v>
      </c>
      <c r="P89">
        <v>8.375</v>
      </c>
      <c r="Q89">
        <v>44377</v>
      </c>
      <c r="R89">
        <v>23.986000000000001</v>
      </c>
      <c r="S89">
        <v>43337</v>
      </c>
      <c r="T89">
        <v>65.075000000000003</v>
      </c>
      <c r="U89">
        <v>42062</v>
      </c>
      <c r="V89">
        <v>5.1680000000000001</v>
      </c>
      <c r="W89">
        <v>42283</v>
      </c>
      <c r="X89">
        <v>31.95</v>
      </c>
      <c r="Y89">
        <v>44468</v>
      </c>
      <c r="Z89">
        <v>18.45</v>
      </c>
      <c r="AA89">
        <v>40481</v>
      </c>
      <c r="AB89">
        <v>24.725999999999999</v>
      </c>
      <c r="AC89">
        <v>42676</v>
      </c>
      <c r="AD89">
        <v>101.001</v>
      </c>
      <c r="AE89">
        <v>41149</v>
      </c>
      <c r="AF89">
        <v>-1</v>
      </c>
      <c r="AG89">
        <v>42004</v>
      </c>
      <c r="AH89">
        <v>-1</v>
      </c>
      <c r="AI89">
        <v>-1</v>
      </c>
      <c r="AJ89">
        <v>-1</v>
      </c>
      <c r="AK89">
        <v>-1</v>
      </c>
      <c r="AL89">
        <v>-1</v>
      </c>
      <c r="AM89">
        <v>-1</v>
      </c>
      <c r="AN89">
        <v>-1</v>
      </c>
      <c r="AO89">
        <v>43424</v>
      </c>
      <c r="AP89">
        <v>-1</v>
      </c>
      <c r="AQ89">
        <v>44625</v>
      </c>
      <c r="AR89">
        <v>-1</v>
      </c>
      <c r="AS89">
        <v>44626</v>
      </c>
      <c r="AT89">
        <v>2.2189999999999999</v>
      </c>
      <c r="AU89">
        <v>-1</v>
      </c>
      <c r="AV89">
        <v>-1</v>
      </c>
      <c r="AW89">
        <v>41863</v>
      </c>
      <c r="AX89">
        <v>14.5</v>
      </c>
      <c r="AY89">
        <v>43402</v>
      </c>
      <c r="AZ89">
        <v>4.7560000000000002</v>
      </c>
      <c r="BA89">
        <v>-1</v>
      </c>
      <c r="BB89">
        <v>-1</v>
      </c>
      <c r="BC89">
        <v>41722</v>
      </c>
      <c r="BD89">
        <v>-1</v>
      </c>
      <c r="BE89">
        <v>-1</v>
      </c>
      <c r="BF89">
        <v>-1</v>
      </c>
      <c r="BG89">
        <v>-1</v>
      </c>
      <c r="BH89">
        <v>-1</v>
      </c>
      <c r="BI89">
        <v>43424</v>
      </c>
      <c r="BJ89">
        <v>-1</v>
      </c>
      <c r="BK89">
        <v>-1</v>
      </c>
      <c r="BL89">
        <v>-1</v>
      </c>
      <c r="BM89">
        <v>43424</v>
      </c>
      <c r="BN89">
        <v>-1</v>
      </c>
      <c r="BO89">
        <v>43426</v>
      </c>
      <c r="BP89">
        <v>-1</v>
      </c>
      <c r="BQ89">
        <v>-1</v>
      </c>
      <c r="BR89">
        <v>-1</v>
      </c>
      <c r="BS89">
        <v>43426</v>
      </c>
      <c r="BT89">
        <v>-1</v>
      </c>
      <c r="BU89">
        <v>-1</v>
      </c>
      <c r="BV89">
        <v>-1</v>
      </c>
      <c r="BW89">
        <v>41915</v>
      </c>
      <c r="BX89">
        <v>-1</v>
      </c>
      <c r="BY89">
        <v>-1</v>
      </c>
      <c r="BZ89">
        <v>-1</v>
      </c>
      <c r="CA89">
        <v>41911</v>
      </c>
      <c r="CB89">
        <v>-1</v>
      </c>
      <c r="CC89">
        <v>41912</v>
      </c>
      <c r="CD89">
        <v>-1</v>
      </c>
      <c r="CE89">
        <v>43332</v>
      </c>
      <c r="CF89">
        <v>4.625</v>
      </c>
      <c r="CG89">
        <v>41893</v>
      </c>
      <c r="CH89">
        <v>-1</v>
      </c>
      <c r="CI89">
        <v>-1</v>
      </c>
      <c r="CJ89">
        <v>-1</v>
      </c>
      <c r="CK89">
        <v>41844</v>
      </c>
      <c r="CL89">
        <v>11.169</v>
      </c>
      <c r="CM89">
        <v>-1</v>
      </c>
      <c r="CN89">
        <v>-1</v>
      </c>
    </row>
    <row r="90" spans="1:92" x14ac:dyDescent="0.25">
      <c r="A90" s="1">
        <v>39233</v>
      </c>
      <c r="B90">
        <v>37.85</v>
      </c>
      <c r="C90">
        <v>41831</v>
      </c>
      <c r="D90">
        <v>8.2309999999999999</v>
      </c>
      <c r="E90">
        <v>44895</v>
      </c>
      <c r="F90">
        <v>10.5</v>
      </c>
      <c r="G90">
        <v>40360</v>
      </c>
      <c r="H90">
        <v>7</v>
      </c>
      <c r="I90">
        <v>44834</v>
      </c>
      <c r="J90">
        <v>45.478999999999999</v>
      </c>
      <c r="K90">
        <v>41819</v>
      </c>
      <c r="L90">
        <v>10.375999999999999</v>
      </c>
      <c r="M90">
        <v>40469</v>
      </c>
      <c r="N90">
        <v>10.975</v>
      </c>
      <c r="O90">
        <v>40289</v>
      </c>
      <c r="P90">
        <v>9.3249999999999993</v>
      </c>
      <c r="Q90">
        <v>44377</v>
      </c>
      <c r="R90">
        <v>21.25</v>
      </c>
      <c r="S90">
        <v>43337</v>
      </c>
      <c r="T90">
        <v>57.674999999999997</v>
      </c>
      <c r="U90">
        <v>42062</v>
      </c>
      <c r="V90">
        <v>5.6260000000000003</v>
      </c>
      <c r="W90">
        <v>42283</v>
      </c>
      <c r="X90">
        <v>30.5</v>
      </c>
      <c r="Y90">
        <v>44468</v>
      </c>
      <c r="Z90">
        <v>14.769</v>
      </c>
      <c r="AA90">
        <v>40481</v>
      </c>
      <c r="AB90">
        <v>26.49</v>
      </c>
      <c r="AC90">
        <v>42676</v>
      </c>
      <c r="AD90">
        <v>89.001000000000005</v>
      </c>
      <c r="AE90">
        <v>41149</v>
      </c>
      <c r="AF90">
        <v>-1</v>
      </c>
      <c r="AG90">
        <v>42004</v>
      </c>
      <c r="AH90">
        <v>-1</v>
      </c>
      <c r="AI90">
        <v>-1</v>
      </c>
      <c r="AJ90">
        <v>-1</v>
      </c>
      <c r="AK90">
        <v>-1</v>
      </c>
      <c r="AL90">
        <v>-1</v>
      </c>
      <c r="AM90">
        <v>-1</v>
      </c>
      <c r="AN90">
        <v>-1</v>
      </c>
      <c r="AO90">
        <v>43424</v>
      </c>
      <c r="AP90">
        <v>-1</v>
      </c>
      <c r="AQ90">
        <v>44625</v>
      </c>
      <c r="AR90">
        <v>-1</v>
      </c>
      <c r="AS90">
        <v>44626</v>
      </c>
      <c r="AT90">
        <v>2.2189999999999999</v>
      </c>
      <c r="AU90">
        <v>-1</v>
      </c>
      <c r="AV90">
        <v>-1</v>
      </c>
      <c r="AW90">
        <v>41863</v>
      </c>
      <c r="AX90">
        <v>16.119</v>
      </c>
      <c r="AY90">
        <v>43402</v>
      </c>
      <c r="AZ90">
        <v>4.7229999999999999</v>
      </c>
      <c r="BA90">
        <v>-1</v>
      </c>
      <c r="BB90">
        <v>-1</v>
      </c>
      <c r="BC90">
        <v>41722</v>
      </c>
      <c r="BD90">
        <v>-1</v>
      </c>
      <c r="BE90">
        <v>-1</v>
      </c>
      <c r="BF90">
        <v>-1</v>
      </c>
      <c r="BG90">
        <v>-1</v>
      </c>
      <c r="BH90">
        <v>-1</v>
      </c>
      <c r="BI90">
        <v>43424</v>
      </c>
      <c r="BJ90">
        <v>-1</v>
      </c>
      <c r="BK90">
        <v>-1</v>
      </c>
      <c r="BL90">
        <v>-1</v>
      </c>
      <c r="BM90">
        <v>43424</v>
      </c>
      <c r="BN90">
        <v>-1</v>
      </c>
      <c r="BO90">
        <v>43426</v>
      </c>
      <c r="BP90">
        <v>-1</v>
      </c>
      <c r="BQ90">
        <v>-1</v>
      </c>
      <c r="BR90">
        <v>-1</v>
      </c>
      <c r="BS90">
        <v>43426</v>
      </c>
      <c r="BT90">
        <v>-1</v>
      </c>
      <c r="BU90">
        <v>-1</v>
      </c>
      <c r="BV90">
        <v>-1</v>
      </c>
      <c r="BW90">
        <v>41915</v>
      </c>
      <c r="BX90">
        <v>-1</v>
      </c>
      <c r="BY90">
        <v>-1</v>
      </c>
      <c r="BZ90">
        <v>-1</v>
      </c>
      <c r="CA90">
        <v>41911</v>
      </c>
      <c r="CB90">
        <v>-1</v>
      </c>
      <c r="CC90">
        <v>41912</v>
      </c>
      <c r="CD90">
        <v>-1</v>
      </c>
      <c r="CE90">
        <v>43332</v>
      </c>
      <c r="CF90">
        <v>4.625</v>
      </c>
      <c r="CG90">
        <v>41893</v>
      </c>
      <c r="CH90">
        <v>-1</v>
      </c>
      <c r="CI90">
        <v>-1</v>
      </c>
      <c r="CJ90">
        <v>-1</v>
      </c>
      <c r="CK90">
        <v>41844</v>
      </c>
      <c r="CL90">
        <v>11.169</v>
      </c>
      <c r="CM90">
        <v>-1</v>
      </c>
      <c r="CN90">
        <v>-1</v>
      </c>
    </row>
    <row r="91" spans="1:92" x14ac:dyDescent="0.25">
      <c r="A91" s="1">
        <v>39262</v>
      </c>
      <c r="B91">
        <v>46.030999999999999</v>
      </c>
      <c r="C91">
        <v>41831</v>
      </c>
      <c r="D91">
        <v>8.3330000000000002</v>
      </c>
      <c r="E91">
        <v>44895</v>
      </c>
      <c r="F91">
        <v>10.45</v>
      </c>
      <c r="G91">
        <v>40360</v>
      </c>
      <c r="H91">
        <v>7.6669999999999998</v>
      </c>
      <c r="I91">
        <v>44834</v>
      </c>
      <c r="J91">
        <v>54.933</v>
      </c>
      <c r="K91">
        <v>41819</v>
      </c>
      <c r="L91">
        <v>9.8759999999999994</v>
      </c>
      <c r="M91">
        <v>40469</v>
      </c>
      <c r="N91">
        <v>12.25</v>
      </c>
      <c r="O91">
        <v>40289</v>
      </c>
      <c r="P91">
        <v>10.602</v>
      </c>
      <c r="Q91">
        <v>44377</v>
      </c>
      <c r="R91">
        <v>25.88</v>
      </c>
      <c r="S91">
        <v>43337</v>
      </c>
      <c r="T91">
        <v>69.28</v>
      </c>
      <c r="U91">
        <v>42062</v>
      </c>
      <c r="V91">
        <v>5.3760000000000003</v>
      </c>
      <c r="W91">
        <v>42283</v>
      </c>
      <c r="X91">
        <v>34.375</v>
      </c>
      <c r="Y91">
        <v>44468</v>
      </c>
      <c r="Z91">
        <v>17.574999999999999</v>
      </c>
      <c r="AA91">
        <v>40481</v>
      </c>
      <c r="AB91">
        <v>25.919</v>
      </c>
      <c r="AC91">
        <v>42676</v>
      </c>
      <c r="AD91">
        <v>88.376999999999995</v>
      </c>
      <c r="AE91">
        <v>41149</v>
      </c>
      <c r="AF91">
        <v>-1</v>
      </c>
      <c r="AG91">
        <v>42004</v>
      </c>
      <c r="AH91">
        <v>-1</v>
      </c>
      <c r="AI91">
        <v>-1</v>
      </c>
      <c r="AJ91">
        <v>-1</v>
      </c>
      <c r="AK91">
        <v>-1</v>
      </c>
      <c r="AL91">
        <v>-1</v>
      </c>
      <c r="AM91">
        <v>-1</v>
      </c>
      <c r="AN91">
        <v>-1</v>
      </c>
      <c r="AO91">
        <v>43424</v>
      </c>
      <c r="AP91">
        <v>-1</v>
      </c>
      <c r="AQ91">
        <v>44625</v>
      </c>
      <c r="AR91">
        <v>-1</v>
      </c>
      <c r="AS91">
        <v>44626</v>
      </c>
      <c r="AT91">
        <v>2.2189999999999999</v>
      </c>
      <c r="AU91">
        <v>-1</v>
      </c>
      <c r="AV91">
        <v>-1</v>
      </c>
      <c r="AW91">
        <v>41863</v>
      </c>
      <c r="AX91">
        <v>18</v>
      </c>
      <c r="AY91">
        <v>43402</v>
      </c>
      <c r="AZ91">
        <v>4.5410000000000004</v>
      </c>
      <c r="BA91">
        <v>-1</v>
      </c>
      <c r="BB91">
        <v>-1</v>
      </c>
      <c r="BC91">
        <v>41722</v>
      </c>
      <c r="BD91">
        <v>-1</v>
      </c>
      <c r="BE91">
        <v>-1</v>
      </c>
      <c r="BF91">
        <v>-1</v>
      </c>
      <c r="BG91">
        <v>-1</v>
      </c>
      <c r="BH91">
        <v>-1</v>
      </c>
      <c r="BI91">
        <v>43424</v>
      </c>
      <c r="BJ91">
        <v>-1</v>
      </c>
      <c r="BK91">
        <v>-1</v>
      </c>
      <c r="BL91">
        <v>-1</v>
      </c>
      <c r="BM91">
        <v>43424</v>
      </c>
      <c r="BN91">
        <v>-1</v>
      </c>
      <c r="BO91">
        <v>43426</v>
      </c>
      <c r="BP91">
        <v>-1</v>
      </c>
      <c r="BQ91">
        <v>-1</v>
      </c>
      <c r="BR91">
        <v>-1</v>
      </c>
      <c r="BS91">
        <v>43426</v>
      </c>
      <c r="BT91">
        <v>-1</v>
      </c>
      <c r="BU91">
        <v>-1</v>
      </c>
      <c r="BV91">
        <v>-1</v>
      </c>
      <c r="BW91">
        <v>41915</v>
      </c>
      <c r="BX91">
        <v>-1</v>
      </c>
      <c r="BY91">
        <v>-1</v>
      </c>
      <c r="BZ91">
        <v>-1</v>
      </c>
      <c r="CA91">
        <v>41911</v>
      </c>
      <c r="CB91">
        <v>-1</v>
      </c>
      <c r="CC91">
        <v>41912</v>
      </c>
      <c r="CD91">
        <v>-1</v>
      </c>
      <c r="CE91">
        <v>43332</v>
      </c>
      <c r="CF91">
        <v>4.625</v>
      </c>
      <c r="CG91">
        <v>41893</v>
      </c>
      <c r="CH91">
        <v>-1</v>
      </c>
      <c r="CI91">
        <v>-1</v>
      </c>
      <c r="CJ91">
        <v>-1</v>
      </c>
      <c r="CK91">
        <v>41844</v>
      </c>
      <c r="CL91">
        <v>11.835000000000001</v>
      </c>
      <c r="CM91">
        <v>-1</v>
      </c>
      <c r="CN91">
        <v>-1</v>
      </c>
    </row>
    <row r="92" spans="1:92" x14ac:dyDescent="0.25">
      <c r="A92" s="1">
        <v>39294</v>
      </c>
      <c r="B92">
        <v>82.1</v>
      </c>
      <c r="C92">
        <v>41831</v>
      </c>
      <c r="D92">
        <v>17.84</v>
      </c>
      <c r="E92">
        <v>44895</v>
      </c>
      <c r="F92">
        <v>15.4</v>
      </c>
      <c r="G92">
        <v>40360</v>
      </c>
      <c r="H92">
        <v>22.5</v>
      </c>
      <c r="I92">
        <v>44834</v>
      </c>
      <c r="J92">
        <v>106.55</v>
      </c>
      <c r="K92">
        <v>41819</v>
      </c>
      <c r="L92">
        <v>18.167000000000002</v>
      </c>
      <c r="M92">
        <v>40469</v>
      </c>
      <c r="N92">
        <v>23.939</v>
      </c>
      <c r="O92">
        <v>40289</v>
      </c>
      <c r="P92">
        <v>25.821999999999999</v>
      </c>
      <c r="Q92">
        <v>44377</v>
      </c>
      <c r="R92">
        <v>44.582999999999998</v>
      </c>
      <c r="S92">
        <v>43337</v>
      </c>
      <c r="T92">
        <v>151.005</v>
      </c>
      <c r="U92">
        <v>42062</v>
      </c>
      <c r="V92">
        <v>8.5020000000000007</v>
      </c>
      <c r="W92">
        <v>42283</v>
      </c>
      <c r="X92">
        <v>61.404000000000003</v>
      </c>
      <c r="Y92">
        <v>44468</v>
      </c>
      <c r="Z92">
        <v>44</v>
      </c>
      <c r="AA92">
        <v>40481</v>
      </c>
      <c r="AB92">
        <v>42.994999999999997</v>
      </c>
      <c r="AC92">
        <v>42676</v>
      </c>
      <c r="AD92">
        <v>136.22499999999999</v>
      </c>
      <c r="AE92">
        <v>41149</v>
      </c>
      <c r="AF92">
        <v>-1</v>
      </c>
      <c r="AG92">
        <v>42004</v>
      </c>
      <c r="AH92">
        <v>-1</v>
      </c>
      <c r="AI92">
        <v>-1</v>
      </c>
      <c r="AJ92">
        <v>-1</v>
      </c>
      <c r="AK92">
        <v>-1</v>
      </c>
      <c r="AL92">
        <v>-1</v>
      </c>
      <c r="AM92">
        <v>-1</v>
      </c>
      <c r="AN92">
        <v>-1</v>
      </c>
      <c r="AO92">
        <v>43424</v>
      </c>
      <c r="AP92">
        <v>-1</v>
      </c>
      <c r="AQ92">
        <v>44625</v>
      </c>
      <c r="AR92">
        <v>-1</v>
      </c>
      <c r="AS92">
        <v>44626</v>
      </c>
      <c r="AT92">
        <v>2.2189999999999999</v>
      </c>
      <c r="AU92">
        <v>-1</v>
      </c>
      <c r="AV92">
        <v>-1</v>
      </c>
      <c r="AW92">
        <v>41863</v>
      </c>
      <c r="AX92">
        <v>12.856</v>
      </c>
      <c r="AY92">
        <v>43402</v>
      </c>
      <c r="AZ92">
        <v>5.3810000000000002</v>
      </c>
      <c r="BA92">
        <v>-1</v>
      </c>
      <c r="BB92">
        <v>-1</v>
      </c>
      <c r="BC92">
        <v>41722</v>
      </c>
      <c r="BD92">
        <v>-1</v>
      </c>
      <c r="BE92">
        <v>-1</v>
      </c>
      <c r="BF92">
        <v>-1</v>
      </c>
      <c r="BG92">
        <v>-1</v>
      </c>
      <c r="BH92">
        <v>-1</v>
      </c>
      <c r="BI92">
        <v>43424</v>
      </c>
      <c r="BJ92">
        <v>-1</v>
      </c>
      <c r="BK92">
        <v>-1</v>
      </c>
      <c r="BL92">
        <v>-1</v>
      </c>
      <c r="BM92">
        <v>43424</v>
      </c>
      <c r="BN92">
        <v>-1</v>
      </c>
      <c r="BO92">
        <v>43426</v>
      </c>
      <c r="BP92">
        <v>-1</v>
      </c>
      <c r="BQ92">
        <v>-1</v>
      </c>
      <c r="BR92">
        <v>-1</v>
      </c>
      <c r="BS92">
        <v>43426</v>
      </c>
      <c r="BT92">
        <v>-1</v>
      </c>
      <c r="BU92">
        <v>-1</v>
      </c>
      <c r="BV92">
        <v>-1</v>
      </c>
      <c r="BW92">
        <v>41915</v>
      </c>
      <c r="BX92">
        <v>-1</v>
      </c>
      <c r="BY92">
        <v>-1</v>
      </c>
      <c r="BZ92">
        <v>-1</v>
      </c>
      <c r="CA92">
        <v>41911</v>
      </c>
      <c r="CB92">
        <v>-1</v>
      </c>
      <c r="CC92">
        <v>41912</v>
      </c>
      <c r="CD92">
        <v>-1</v>
      </c>
      <c r="CE92">
        <v>43332</v>
      </c>
      <c r="CF92">
        <v>4.625</v>
      </c>
      <c r="CG92">
        <v>41893</v>
      </c>
      <c r="CH92">
        <v>-1</v>
      </c>
      <c r="CI92">
        <v>-1</v>
      </c>
      <c r="CJ92">
        <v>-1</v>
      </c>
      <c r="CK92">
        <v>41844</v>
      </c>
      <c r="CL92">
        <v>19.876000000000001</v>
      </c>
      <c r="CM92">
        <v>-1</v>
      </c>
      <c r="CN92">
        <v>-1</v>
      </c>
    </row>
    <row r="93" spans="1:92" x14ac:dyDescent="0.25">
      <c r="A93" s="1">
        <v>39325</v>
      </c>
      <c r="B93">
        <v>72.165000000000006</v>
      </c>
      <c r="C93">
        <v>41831</v>
      </c>
      <c r="D93">
        <v>20.678000000000001</v>
      </c>
      <c r="E93">
        <v>44895</v>
      </c>
      <c r="F93">
        <v>16.907</v>
      </c>
      <c r="G93">
        <v>40360</v>
      </c>
      <c r="H93">
        <v>20</v>
      </c>
      <c r="I93">
        <v>44834</v>
      </c>
      <c r="J93">
        <v>96.561000000000007</v>
      </c>
      <c r="K93">
        <v>41819</v>
      </c>
      <c r="L93">
        <v>24.667000000000002</v>
      </c>
      <c r="M93">
        <v>40469</v>
      </c>
      <c r="N93">
        <v>26.658000000000001</v>
      </c>
      <c r="O93">
        <v>40289</v>
      </c>
      <c r="P93">
        <v>28.279</v>
      </c>
      <c r="Q93">
        <v>44377</v>
      </c>
      <c r="R93">
        <v>44.997</v>
      </c>
      <c r="S93">
        <v>43337</v>
      </c>
      <c r="T93">
        <v>127.625</v>
      </c>
      <c r="U93">
        <v>42062</v>
      </c>
      <c r="V93">
        <v>10.834</v>
      </c>
      <c r="W93">
        <v>42283</v>
      </c>
      <c r="X93">
        <v>70.912999999999997</v>
      </c>
      <c r="Y93">
        <v>44468</v>
      </c>
      <c r="Z93">
        <v>36.975000000000001</v>
      </c>
      <c r="AA93">
        <v>40481</v>
      </c>
      <c r="AB93">
        <v>45.844999999999999</v>
      </c>
      <c r="AC93">
        <v>42676</v>
      </c>
      <c r="AD93">
        <v>133.49700000000001</v>
      </c>
      <c r="AE93">
        <v>41149</v>
      </c>
      <c r="AF93">
        <v>-1</v>
      </c>
      <c r="AG93">
        <v>42004</v>
      </c>
      <c r="AH93">
        <v>-1</v>
      </c>
      <c r="AI93">
        <v>-1</v>
      </c>
      <c r="AJ93">
        <v>-1</v>
      </c>
      <c r="AK93">
        <v>-1</v>
      </c>
      <c r="AL93">
        <v>-1</v>
      </c>
      <c r="AM93">
        <v>-1</v>
      </c>
      <c r="AN93">
        <v>-1</v>
      </c>
      <c r="AO93">
        <v>43424</v>
      </c>
      <c r="AP93">
        <v>-1</v>
      </c>
      <c r="AQ93">
        <v>44625</v>
      </c>
      <c r="AR93">
        <v>-1</v>
      </c>
      <c r="AS93">
        <v>44626</v>
      </c>
      <c r="AT93">
        <v>2.2189999999999999</v>
      </c>
      <c r="AU93">
        <v>-1</v>
      </c>
      <c r="AV93">
        <v>-1</v>
      </c>
      <c r="AW93">
        <v>41863</v>
      </c>
      <c r="AX93">
        <v>17.888999999999999</v>
      </c>
      <c r="AY93">
        <v>43402</v>
      </c>
      <c r="AZ93">
        <v>5.1520000000000001</v>
      </c>
      <c r="BA93">
        <v>-1</v>
      </c>
      <c r="BB93">
        <v>-1</v>
      </c>
      <c r="BC93">
        <v>41722</v>
      </c>
      <c r="BD93">
        <v>-1</v>
      </c>
      <c r="BE93">
        <v>-1</v>
      </c>
      <c r="BF93">
        <v>-1</v>
      </c>
      <c r="BG93">
        <v>-1</v>
      </c>
      <c r="BH93">
        <v>-1</v>
      </c>
      <c r="BI93">
        <v>43424</v>
      </c>
      <c r="BJ93">
        <v>-1</v>
      </c>
      <c r="BK93">
        <v>-1</v>
      </c>
      <c r="BL93">
        <v>-1</v>
      </c>
      <c r="BM93">
        <v>43424</v>
      </c>
      <c r="BN93">
        <v>-1</v>
      </c>
      <c r="BO93">
        <v>43426</v>
      </c>
      <c r="BP93">
        <v>-1</v>
      </c>
      <c r="BQ93">
        <v>-1</v>
      </c>
      <c r="BR93">
        <v>-1</v>
      </c>
      <c r="BS93">
        <v>43426</v>
      </c>
      <c r="BT93">
        <v>-1</v>
      </c>
      <c r="BU93">
        <v>-1</v>
      </c>
      <c r="BV93">
        <v>-1</v>
      </c>
      <c r="BW93">
        <v>41915</v>
      </c>
      <c r="BX93">
        <v>-1</v>
      </c>
      <c r="BY93">
        <v>-1</v>
      </c>
      <c r="BZ93">
        <v>-1</v>
      </c>
      <c r="CA93">
        <v>41911</v>
      </c>
      <c r="CB93">
        <v>-1</v>
      </c>
      <c r="CC93">
        <v>41912</v>
      </c>
      <c r="CD93">
        <v>-1</v>
      </c>
      <c r="CE93">
        <v>43332</v>
      </c>
      <c r="CF93">
        <v>5.0629999999999997</v>
      </c>
      <c r="CG93">
        <v>41893</v>
      </c>
      <c r="CH93">
        <v>-1</v>
      </c>
      <c r="CI93">
        <v>-1</v>
      </c>
      <c r="CJ93">
        <v>-1</v>
      </c>
      <c r="CK93">
        <v>41844</v>
      </c>
      <c r="CL93">
        <v>25.167999999999999</v>
      </c>
      <c r="CM93">
        <v>-1</v>
      </c>
      <c r="CN93">
        <v>-1</v>
      </c>
    </row>
    <row r="94" spans="1:92" x14ac:dyDescent="0.25">
      <c r="A94" s="1">
        <v>39353</v>
      </c>
      <c r="B94">
        <v>54.164999999999999</v>
      </c>
      <c r="C94">
        <v>41831</v>
      </c>
      <c r="D94">
        <v>22.152000000000001</v>
      </c>
      <c r="E94">
        <v>44895</v>
      </c>
      <c r="F94">
        <v>12.837999999999999</v>
      </c>
      <c r="G94">
        <v>40360</v>
      </c>
      <c r="H94">
        <v>14.333</v>
      </c>
      <c r="I94">
        <v>44834</v>
      </c>
      <c r="J94">
        <v>80.02</v>
      </c>
      <c r="K94">
        <v>41819</v>
      </c>
      <c r="L94">
        <v>22.835000000000001</v>
      </c>
      <c r="M94">
        <v>40469</v>
      </c>
      <c r="N94">
        <v>18.683</v>
      </c>
      <c r="O94">
        <v>40289</v>
      </c>
      <c r="P94">
        <v>19.79</v>
      </c>
      <c r="Q94">
        <v>44377</v>
      </c>
      <c r="R94">
        <v>36.17</v>
      </c>
      <c r="S94">
        <v>43337</v>
      </c>
      <c r="T94">
        <v>98.674999999999997</v>
      </c>
      <c r="U94">
        <v>42062</v>
      </c>
      <c r="V94">
        <v>10.836</v>
      </c>
      <c r="W94">
        <v>42283</v>
      </c>
      <c r="X94">
        <v>60.235999999999997</v>
      </c>
      <c r="Y94">
        <v>44468</v>
      </c>
      <c r="Z94">
        <v>33.015000000000001</v>
      </c>
      <c r="AA94">
        <v>40481</v>
      </c>
      <c r="AB94">
        <v>30.67</v>
      </c>
      <c r="AC94">
        <v>42676</v>
      </c>
      <c r="AD94">
        <v>118.01900000000001</v>
      </c>
      <c r="AE94">
        <v>41149</v>
      </c>
      <c r="AF94">
        <v>-1</v>
      </c>
      <c r="AG94">
        <v>42004</v>
      </c>
      <c r="AH94">
        <v>-1</v>
      </c>
      <c r="AI94">
        <v>-1</v>
      </c>
      <c r="AJ94">
        <v>-1</v>
      </c>
      <c r="AK94">
        <v>-1</v>
      </c>
      <c r="AL94">
        <v>-1</v>
      </c>
      <c r="AM94">
        <v>-1</v>
      </c>
      <c r="AN94">
        <v>-1</v>
      </c>
      <c r="AO94">
        <v>43424</v>
      </c>
      <c r="AP94">
        <v>-1</v>
      </c>
      <c r="AQ94">
        <v>44625</v>
      </c>
      <c r="AR94">
        <v>-1</v>
      </c>
      <c r="AS94">
        <v>44626</v>
      </c>
      <c r="AT94">
        <v>2.2189999999999999</v>
      </c>
      <c r="AU94">
        <v>-1</v>
      </c>
      <c r="AV94">
        <v>-1</v>
      </c>
      <c r="AW94">
        <v>41863</v>
      </c>
      <c r="AX94">
        <v>15.414</v>
      </c>
      <c r="AY94">
        <v>43402</v>
      </c>
      <c r="AZ94">
        <v>5.3150000000000004</v>
      </c>
      <c r="BA94">
        <v>-1</v>
      </c>
      <c r="BB94">
        <v>-1</v>
      </c>
      <c r="BC94">
        <v>41722</v>
      </c>
      <c r="BD94">
        <v>-1</v>
      </c>
      <c r="BE94">
        <v>-1</v>
      </c>
      <c r="BF94">
        <v>-1</v>
      </c>
      <c r="BG94">
        <v>-1</v>
      </c>
      <c r="BH94">
        <v>-1</v>
      </c>
      <c r="BI94">
        <v>43424</v>
      </c>
      <c r="BJ94">
        <v>-1</v>
      </c>
      <c r="BK94">
        <v>-1</v>
      </c>
      <c r="BL94">
        <v>-1</v>
      </c>
      <c r="BM94">
        <v>43424</v>
      </c>
      <c r="BN94">
        <v>-1</v>
      </c>
      <c r="BO94">
        <v>43426</v>
      </c>
      <c r="BP94">
        <v>-1</v>
      </c>
      <c r="BQ94">
        <v>-1</v>
      </c>
      <c r="BR94">
        <v>-1</v>
      </c>
      <c r="BS94">
        <v>43426</v>
      </c>
      <c r="BT94">
        <v>-1</v>
      </c>
      <c r="BU94">
        <v>-1</v>
      </c>
      <c r="BV94">
        <v>-1</v>
      </c>
      <c r="BW94">
        <v>41915</v>
      </c>
      <c r="BX94">
        <v>-1</v>
      </c>
      <c r="BY94">
        <v>-1</v>
      </c>
      <c r="BZ94">
        <v>-1</v>
      </c>
      <c r="CA94">
        <v>41911</v>
      </c>
      <c r="CB94">
        <v>-1</v>
      </c>
      <c r="CC94">
        <v>41912</v>
      </c>
      <c r="CD94">
        <v>-1</v>
      </c>
      <c r="CE94">
        <v>43332</v>
      </c>
      <c r="CF94">
        <v>4.625</v>
      </c>
      <c r="CG94">
        <v>41893</v>
      </c>
      <c r="CH94">
        <v>-1</v>
      </c>
      <c r="CI94">
        <v>-1</v>
      </c>
      <c r="CJ94">
        <v>-1</v>
      </c>
      <c r="CK94">
        <v>41844</v>
      </c>
      <c r="CL94">
        <v>24.001000000000001</v>
      </c>
      <c r="CM94">
        <v>-1</v>
      </c>
      <c r="CN94">
        <v>-1</v>
      </c>
    </row>
    <row r="95" spans="1:92" x14ac:dyDescent="0.25">
      <c r="A95" s="1">
        <v>39386</v>
      </c>
      <c r="B95">
        <v>56</v>
      </c>
      <c r="C95">
        <v>41831</v>
      </c>
      <c r="D95">
        <v>19.338000000000001</v>
      </c>
      <c r="E95">
        <v>44895</v>
      </c>
      <c r="F95">
        <v>13.827999999999999</v>
      </c>
      <c r="G95">
        <v>40360</v>
      </c>
      <c r="H95">
        <v>15.167</v>
      </c>
      <c r="I95">
        <v>44834</v>
      </c>
      <c r="J95">
        <v>83.004999999999995</v>
      </c>
      <c r="K95">
        <v>41819</v>
      </c>
      <c r="L95">
        <v>22.001000000000001</v>
      </c>
      <c r="M95">
        <v>40469</v>
      </c>
      <c r="N95">
        <v>22.286999999999999</v>
      </c>
      <c r="O95">
        <v>40289</v>
      </c>
      <c r="P95">
        <v>17.734000000000002</v>
      </c>
      <c r="Q95">
        <v>44377</v>
      </c>
      <c r="R95">
        <v>33.926000000000002</v>
      </c>
      <c r="S95">
        <v>43337</v>
      </c>
      <c r="T95">
        <v>95.269000000000005</v>
      </c>
      <c r="U95">
        <v>42062</v>
      </c>
      <c r="V95">
        <v>8.6690000000000005</v>
      </c>
      <c r="W95">
        <v>42283</v>
      </c>
      <c r="X95">
        <v>60.674999999999997</v>
      </c>
      <c r="Y95">
        <v>44468</v>
      </c>
      <c r="Z95">
        <v>26.196000000000002</v>
      </c>
      <c r="AA95">
        <v>40481</v>
      </c>
      <c r="AB95">
        <v>29.457000000000001</v>
      </c>
      <c r="AC95">
        <v>42676</v>
      </c>
      <c r="AD95">
        <v>106.995</v>
      </c>
      <c r="AE95">
        <v>41149</v>
      </c>
      <c r="AF95">
        <v>-1</v>
      </c>
      <c r="AG95">
        <v>42004</v>
      </c>
      <c r="AH95">
        <v>-1</v>
      </c>
      <c r="AI95">
        <v>-1</v>
      </c>
      <c r="AJ95">
        <v>-1</v>
      </c>
      <c r="AK95">
        <v>-1</v>
      </c>
      <c r="AL95">
        <v>-1</v>
      </c>
      <c r="AM95">
        <v>-1</v>
      </c>
      <c r="AN95">
        <v>-1</v>
      </c>
      <c r="AO95">
        <v>43424</v>
      </c>
      <c r="AP95">
        <v>-1</v>
      </c>
      <c r="AQ95">
        <v>44625</v>
      </c>
      <c r="AR95">
        <v>-1</v>
      </c>
      <c r="AS95">
        <v>44626</v>
      </c>
      <c r="AT95">
        <v>2.2189999999999999</v>
      </c>
      <c r="AU95">
        <v>-1</v>
      </c>
      <c r="AV95">
        <v>-1</v>
      </c>
      <c r="AW95">
        <v>41863</v>
      </c>
      <c r="AX95">
        <v>17.196000000000002</v>
      </c>
      <c r="AY95">
        <v>43402</v>
      </c>
      <c r="AZ95">
        <v>5.3150000000000004</v>
      </c>
      <c r="BA95">
        <v>-1</v>
      </c>
      <c r="BB95">
        <v>-1</v>
      </c>
      <c r="BC95">
        <v>41722</v>
      </c>
      <c r="BD95">
        <v>-1</v>
      </c>
      <c r="BE95">
        <v>-1</v>
      </c>
      <c r="BF95">
        <v>-1</v>
      </c>
      <c r="BG95">
        <v>-1</v>
      </c>
      <c r="BH95">
        <v>-1</v>
      </c>
      <c r="BI95">
        <v>43424</v>
      </c>
      <c r="BJ95">
        <v>-1</v>
      </c>
      <c r="BK95">
        <v>-1</v>
      </c>
      <c r="BL95">
        <v>-1</v>
      </c>
      <c r="BM95">
        <v>43424</v>
      </c>
      <c r="BN95">
        <v>-1</v>
      </c>
      <c r="BO95">
        <v>43426</v>
      </c>
      <c r="BP95">
        <v>-1</v>
      </c>
      <c r="BQ95">
        <v>-1</v>
      </c>
      <c r="BR95">
        <v>-1</v>
      </c>
      <c r="BS95">
        <v>43426</v>
      </c>
      <c r="BT95">
        <v>-1</v>
      </c>
      <c r="BU95">
        <v>-1</v>
      </c>
      <c r="BV95">
        <v>-1</v>
      </c>
      <c r="BW95">
        <v>41915</v>
      </c>
      <c r="BX95">
        <v>-1</v>
      </c>
      <c r="BY95">
        <v>-1</v>
      </c>
      <c r="BZ95">
        <v>-1</v>
      </c>
      <c r="CA95">
        <v>41911</v>
      </c>
      <c r="CB95">
        <v>-1</v>
      </c>
      <c r="CC95">
        <v>41912</v>
      </c>
      <c r="CD95">
        <v>-1</v>
      </c>
      <c r="CE95">
        <v>43332</v>
      </c>
      <c r="CF95">
        <v>4.375</v>
      </c>
      <c r="CG95">
        <v>41893</v>
      </c>
      <c r="CH95">
        <v>-1</v>
      </c>
      <c r="CI95">
        <v>-1</v>
      </c>
      <c r="CJ95">
        <v>-1</v>
      </c>
      <c r="CK95">
        <v>41844</v>
      </c>
      <c r="CL95">
        <v>19.003</v>
      </c>
      <c r="CM95">
        <v>-1</v>
      </c>
      <c r="CN95">
        <v>-1</v>
      </c>
    </row>
    <row r="96" spans="1:92" x14ac:dyDescent="0.25">
      <c r="A96" s="1">
        <v>39416</v>
      </c>
      <c r="B96">
        <v>71.174999999999997</v>
      </c>
      <c r="C96">
        <v>41831</v>
      </c>
      <c r="D96">
        <v>52.518000000000001</v>
      </c>
      <c r="E96">
        <v>44895</v>
      </c>
      <c r="F96">
        <v>28.866</v>
      </c>
      <c r="G96">
        <v>40360</v>
      </c>
      <c r="H96">
        <v>20.832999999999998</v>
      </c>
      <c r="I96">
        <v>44834</v>
      </c>
      <c r="J96">
        <v>101.5</v>
      </c>
      <c r="K96">
        <v>41819</v>
      </c>
      <c r="L96">
        <v>47.167999999999999</v>
      </c>
      <c r="M96">
        <v>40469</v>
      </c>
      <c r="N96">
        <v>31.105</v>
      </c>
      <c r="O96">
        <v>40289</v>
      </c>
      <c r="P96">
        <v>36.954000000000001</v>
      </c>
      <c r="Q96">
        <v>44377</v>
      </c>
      <c r="R96">
        <v>51.75</v>
      </c>
      <c r="S96">
        <v>43337</v>
      </c>
      <c r="T96">
        <v>79.870999999999995</v>
      </c>
      <c r="U96">
        <v>42062</v>
      </c>
      <c r="V96">
        <v>17.501999999999999</v>
      </c>
      <c r="W96">
        <v>42283</v>
      </c>
      <c r="X96">
        <v>83.67</v>
      </c>
      <c r="Y96">
        <v>44468</v>
      </c>
      <c r="Z96">
        <v>49.206000000000003</v>
      </c>
      <c r="AA96">
        <v>40481</v>
      </c>
      <c r="AB96">
        <v>35.633000000000003</v>
      </c>
      <c r="AC96">
        <v>42676</v>
      </c>
      <c r="AD96">
        <v>124.896</v>
      </c>
      <c r="AE96">
        <v>41149</v>
      </c>
      <c r="AF96">
        <v>-1</v>
      </c>
      <c r="AG96">
        <v>42004</v>
      </c>
      <c r="AH96">
        <v>-1</v>
      </c>
      <c r="AI96">
        <v>-1</v>
      </c>
      <c r="AJ96">
        <v>-1</v>
      </c>
      <c r="AK96">
        <v>-1</v>
      </c>
      <c r="AL96">
        <v>-1</v>
      </c>
      <c r="AM96">
        <v>-1</v>
      </c>
      <c r="AN96">
        <v>-1</v>
      </c>
      <c r="AO96">
        <v>43424</v>
      </c>
      <c r="AP96">
        <v>-1</v>
      </c>
      <c r="AQ96">
        <v>44625</v>
      </c>
      <c r="AR96">
        <v>-1</v>
      </c>
      <c r="AS96">
        <v>44626</v>
      </c>
      <c r="AT96">
        <v>2.2189999999999999</v>
      </c>
      <c r="AU96">
        <v>-1</v>
      </c>
      <c r="AV96">
        <v>-1</v>
      </c>
      <c r="AW96">
        <v>41863</v>
      </c>
      <c r="AX96">
        <v>20.312999999999999</v>
      </c>
      <c r="AY96">
        <v>43402</v>
      </c>
      <c r="AZ96">
        <v>5.3150000000000004</v>
      </c>
      <c r="BA96">
        <v>-1</v>
      </c>
      <c r="BB96">
        <v>-1</v>
      </c>
      <c r="BC96">
        <v>41722</v>
      </c>
      <c r="BD96">
        <v>-1</v>
      </c>
      <c r="BE96">
        <v>-1</v>
      </c>
      <c r="BF96">
        <v>-1</v>
      </c>
      <c r="BG96">
        <v>-1</v>
      </c>
      <c r="BH96">
        <v>-1</v>
      </c>
      <c r="BI96">
        <v>43424</v>
      </c>
      <c r="BJ96">
        <v>-1</v>
      </c>
      <c r="BK96">
        <v>-1</v>
      </c>
      <c r="BL96">
        <v>-1</v>
      </c>
      <c r="BM96">
        <v>43424</v>
      </c>
      <c r="BN96">
        <v>-1</v>
      </c>
      <c r="BO96">
        <v>43426</v>
      </c>
      <c r="BP96">
        <v>-1</v>
      </c>
      <c r="BQ96">
        <v>-1</v>
      </c>
      <c r="BR96">
        <v>-1</v>
      </c>
      <c r="BS96">
        <v>43426</v>
      </c>
      <c r="BT96">
        <v>-1</v>
      </c>
      <c r="BU96">
        <v>-1</v>
      </c>
      <c r="BV96">
        <v>-1</v>
      </c>
      <c r="BW96">
        <v>41915</v>
      </c>
      <c r="BX96">
        <v>-1</v>
      </c>
      <c r="BY96">
        <v>-1</v>
      </c>
      <c r="BZ96">
        <v>-1</v>
      </c>
      <c r="CA96">
        <v>41911</v>
      </c>
      <c r="CB96">
        <v>-1</v>
      </c>
      <c r="CC96">
        <v>41912</v>
      </c>
      <c r="CD96">
        <v>-1</v>
      </c>
      <c r="CE96">
        <v>43332</v>
      </c>
      <c r="CF96">
        <v>7.25</v>
      </c>
      <c r="CG96">
        <v>41893</v>
      </c>
      <c r="CH96">
        <v>-1</v>
      </c>
      <c r="CI96">
        <v>-1</v>
      </c>
      <c r="CJ96">
        <v>-1</v>
      </c>
      <c r="CK96">
        <v>41844</v>
      </c>
      <c r="CL96">
        <v>35.335999999999999</v>
      </c>
      <c r="CM96">
        <v>-1</v>
      </c>
      <c r="CN96">
        <v>-1</v>
      </c>
    </row>
    <row r="97" spans="1:92" x14ac:dyDescent="0.25">
      <c r="A97" s="1">
        <v>39447</v>
      </c>
      <c r="B97">
        <v>71.570999999999998</v>
      </c>
      <c r="C97">
        <v>41831</v>
      </c>
      <c r="D97">
        <v>52.368000000000002</v>
      </c>
      <c r="E97">
        <v>44895</v>
      </c>
      <c r="F97">
        <v>27.327999999999999</v>
      </c>
      <c r="G97">
        <v>40360</v>
      </c>
      <c r="H97">
        <v>27.75</v>
      </c>
      <c r="I97">
        <v>44834</v>
      </c>
      <c r="J97">
        <v>94.370999999999995</v>
      </c>
      <c r="K97">
        <v>41819</v>
      </c>
      <c r="L97">
        <v>49.250999999999998</v>
      </c>
      <c r="M97">
        <v>40469</v>
      </c>
      <c r="N97">
        <v>45.066000000000003</v>
      </c>
      <c r="O97">
        <v>40289</v>
      </c>
      <c r="P97">
        <v>38.942</v>
      </c>
      <c r="Q97">
        <v>44377</v>
      </c>
      <c r="R97">
        <v>52.476999999999997</v>
      </c>
      <c r="S97">
        <v>43337</v>
      </c>
      <c r="T97">
        <v>110.696</v>
      </c>
      <c r="U97">
        <v>42062</v>
      </c>
      <c r="V97">
        <v>16.001000000000001</v>
      </c>
      <c r="W97">
        <v>42283</v>
      </c>
      <c r="X97">
        <v>78.876000000000005</v>
      </c>
      <c r="Y97">
        <v>44468</v>
      </c>
      <c r="Z97">
        <v>57.408999999999999</v>
      </c>
      <c r="AA97">
        <v>40481</v>
      </c>
      <c r="AB97">
        <v>48.296999999999997</v>
      </c>
      <c r="AC97">
        <v>42676</v>
      </c>
      <c r="AD97">
        <v>114.663</v>
      </c>
      <c r="AE97">
        <v>41149</v>
      </c>
      <c r="AF97">
        <v>-1</v>
      </c>
      <c r="AG97">
        <v>42004</v>
      </c>
      <c r="AH97">
        <v>-1</v>
      </c>
      <c r="AI97">
        <v>-1</v>
      </c>
      <c r="AJ97">
        <v>-1</v>
      </c>
      <c r="AK97">
        <v>-1</v>
      </c>
      <c r="AL97">
        <v>-1</v>
      </c>
      <c r="AM97">
        <v>-1</v>
      </c>
      <c r="AN97">
        <v>-1</v>
      </c>
      <c r="AO97">
        <v>43424</v>
      </c>
      <c r="AP97">
        <v>-1</v>
      </c>
      <c r="AQ97">
        <v>44625</v>
      </c>
      <c r="AR97">
        <v>-1</v>
      </c>
      <c r="AS97">
        <v>44626</v>
      </c>
      <c r="AT97">
        <v>2.2189999999999999</v>
      </c>
      <c r="AU97">
        <v>-1</v>
      </c>
      <c r="AV97">
        <v>-1</v>
      </c>
      <c r="AW97">
        <v>41863</v>
      </c>
      <c r="AX97">
        <v>19.658000000000001</v>
      </c>
      <c r="AY97">
        <v>43402</v>
      </c>
      <c r="AZ97">
        <v>5.3150000000000004</v>
      </c>
      <c r="BA97">
        <v>-1</v>
      </c>
      <c r="BB97">
        <v>-1</v>
      </c>
      <c r="BC97">
        <v>41722</v>
      </c>
      <c r="BD97">
        <v>-1</v>
      </c>
      <c r="BE97">
        <v>-1</v>
      </c>
      <c r="BF97">
        <v>-1</v>
      </c>
      <c r="BG97">
        <v>-1</v>
      </c>
      <c r="BH97">
        <v>-1</v>
      </c>
      <c r="BI97">
        <v>43424</v>
      </c>
      <c r="BJ97">
        <v>-1</v>
      </c>
      <c r="BK97">
        <v>-1</v>
      </c>
      <c r="BL97">
        <v>-1</v>
      </c>
      <c r="BM97">
        <v>43424</v>
      </c>
      <c r="BN97">
        <v>-1</v>
      </c>
      <c r="BO97">
        <v>43426</v>
      </c>
      <c r="BP97">
        <v>-1</v>
      </c>
      <c r="BQ97">
        <v>-1</v>
      </c>
      <c r="BR97">
        <v>-1</v>
      </c>
      <c r="BS97">
        <v>43426</v>
      </c>
      <c r="BT97">
        <v>-1</v>
      </c>
      <c r="BU97">
        <v>-1</v>
      </c>
      <c r="BV97">
        <v>-1</v>
      </c>
      <c r="BW97">
        <v>41915</v>
      </c>
      <c r="BX97">
        <v>-1</v>
      </c>
      <c r="BY97">
        <v>-1</v>
      </c>
      <c r="BZ97">
        <v>-1</v>
      </c>
      <c r="CA97">
        <v>41911</v>
      </c>
      <c r="CB97">
        <v>-1</v>
      </c>
      <c r="CC97">
        <v>41912</v>
      </c>
      <c r="CD97">
        <v>-1</v>
      </c>
      <c r="CE97">
        <v>43332</v>
      </c>
      <c r="CF97">
        <v>9.875</v>
      </c>
      <c r="CG97">
        <v>41893</v>
      </c>
      <c r="CH97">
        <v>-1</v>
      </c>
      <c r="CI97">
        <v>-1</v>
      </c>
      <c r="CJ97">
        <v>-1</v>
      </c>
      <c r="CK97">
        <v>41844</v>
      </c>
      <c r="CL97">
        <v>35.253</v>
      </c>
      <c r="CM97">
        <v>-1</v>
      </c>
      <c r="CN97">
        <v>-1</v>
      </c>
    </row>
    <row r="98" spans="1:92" x14ac:dyDescent="0.25">
      <c r="A98" s="1">
        <v>39478</v>
      </c>
      <c r="B98">
        <v>95.070999999999998</v>
      </c>
      <c r="C98">
        <v>41831</v>
      </c>
      <c r="D98">
        <v>85.644999999999996</v>
      </c>
      <c r="E98">
        <v>44895</v>
      </c>
      <c r="F98">
        <v>52.566000000000003</v>
      </c>
      <c r="G98">
        <v>40360</v>
      </c>
      <c r="H98">
        <v>46.685000000000002</v>
      </c>
      <c r="I98">
        <v>44834</v>
      </c>
      <c r="J98">
        <v>134.21299999999999</v>
      </c>
      <c r="K98">
        <v>41819</v>
      </c>
      <c r="L98">
        <v>60.667999999999999</v>
      </c>
      <c r="M98">
        <v>40469</v>
      </c>
      <c r="N98">
        <v>67.674999999999997</v>
      </c>
      <c r="O98">
        <v>40289</v>
      </c>
      <c r="P98">
        <v>56.984999999999999</v>
      </c>
      <c r="Q98">
        <v>44377</v>
      </c>
      <c r="R98">
        <v>79.619</v>
      </c>
      <c r="S98">
        <v>43337</v>
      </c>
      <c r="T98">
        <v>131.84</v>
      </c>
      <c r="U98">
        <v>42062</v>
      </c>
      <c r="V98">
        <v>30.501999999999999</v>
      </c>
      <c r="W98">
        <v>42283</v>
      </c>
      <c r="X98">
        <v>102.60899999999999</v>
      </c>
      <c r="Y98">
        <v>44468</v>
      </c>
      <c r="Z98">
        <v>118.084</v>
      </c>
      <c r="AA98">
        <v>40481</v>
      </c>
      <c r="AB98">
        <v>68.769000000000005</v>
      </c>
      <c r="AC98">
        <v>42676</v>
      </c>
      <c r="AD98">
        <v>146.97</v>
      </c>
      <c r="AE98">
        <v>41149</v>
      </c>
      <c r="AF98">
        <v>-1</v>
      </c>
      <c r="AG98">
        <v>42004</v>
      </c>
      <c r="AH98">
        <v>-1</v>
      </c>
      <c r="AI98">
        <v>-1</v>
      </c>
      <c r="AJ98">
        <v>-1</v>
      </c>
      <c r="AK98">
        <v>-1</v>
      </c>
      <c r="AL98">
        <v>-1</v>
      </c>
      <c r="AM98">
        <v>-1</v>
      </c>
      <c r="AN98">
        <v>-1</v>
      </c>
      <c r="AO98">
        <v>43424</v>
      </c>
      <c r="AP98">
        <v>-1</v>
      </c>
      <c r="AQ98">
        <v>44625</v>
      </c>
      <c r="AR98">
        <v>-1</v>
      </c>
      <c r="AS98">
        <v>44626</v>
      </c>
      <c r="AT98">
        <v>2.2189999999999999</v>
      </c>
      <c r="AU98">
        <v>-1</v>
      </c>
      <c r="AV98">
        <v>-1</v>
      </c>
      <c r="AW98">
        <v>41863</v>
      </c>
      <c r="AX98">
        <v>35.231000000000002</v>
      </c>
      <c r="AY98">
        <v>43402</v>
      </c>
      <c r="AZ98">
        <v>5.3150000000000004</v>
      </c>
      <c r="BA98">
        <v>-1</v>
      </c>
      <c r="BB98">
        <v>-1</v>
      </c>
      <c r="BC98">
        <v>41722</v>
      </c>
      <c r="BD98">
        <v>-1</v>
      </c>
      <c r="BE98">
        <v>-1</v>
      </c>
      <c r="BF98">
        <v>-1</v>
      </c>
      <c r="BG98">
        <v>-1</v>
      </c>
      <c r="BH98">
        <v>-1</v>
      </c>
      <c r="BI98">
        <v>43424</v>
      </c>
      <c r="BJ98">
        <v>-1</v>
      </c>
      <c r="BK98">
        <v>-1</v>
      </c>
      <c r="BL98">
        <v>-1</v>
      </c>
      <c r="BM98">
        <v>43424</v>
      </c>
      <c r="BN98">
        <v>-1</v>
      </c>
      <c r="BO98">
        <v>43426</v>
      </c>
      <c r="BP98">
        <v>-1</v>
      </c>
      <c r="BQ98">
        <v>-1</v>
      </c>
      <c r="BR98">
        <v>-1</v>
      </c>
      <c r="BS98">
        <v>43426</v>
      </c>
      <c r="BT98">
        <v>-1</v>
      </c>
      <c r="BU98">
        <v>-1</v>
      </c>
      <c r="BV98">
        <v>-1</v>
      </c>
      <c r="BW98">
        <v>41915</v>
      </c>
      <c r="BX98">
        <v>-1</v>
      </c>
      <c r="BY98">
        <v>-1</v>
      </c>
      <c r="BZ98">
        <v>-1</v>
      </c>
      <c r="CA98">
        <v>41911</v>
      </c>
      <c r="CB98">
        <v>-1</v>
      </c>
      <c r="CC98">
        <v>41912</v>
      </c>
      <c r="CD98">
        <v>-1</v>
      </c>
      <c r="CE98">
        <v>43332</v>
      </c>
      <c r="CF98">
        <v>19.625</v>
      </c>
      <c r="CG98">
        <v>41893</v>
      </c>
      <c r="CH98">
        <v>-1</v>
      </c>
      <c r="CI98">
        <v>-1</v>
      </c>
      <c r="CJ98">
        <v>-1</v>
      </c>
      <c r="CK98">
        <v>41844</v>
      </c>
      <c r="CL98">
        <v>53.334000000000003</v>
      </c>
      <c r="CM98">
        <v>-1</v>
      </c>
      <c r="CN98">
        <v>-1</v>
      </c>
    </row>
    <row r="99" spans="1:92" x14ac:dyDescent="0.25">
      <c r="A99" s="1">
        <v>39507</v>
      </c>
      <c r="B99">
        <v>105.458</v>
      </c>
      <c r="C99">
        <v>41831</v>
      </c>
      <c r="D99">
        <v>119.878</v>
      </c>
      <c r="E99">
        <v>44895</v>
      </c>
      <c r="F99">
        <v>44.078000000000003</v>
      </c>
      <c r="G99">
        <v>40360</v>
      </c>
      <c r="H99">
        <v>54.466999999999999</v>
      </c>
      <c r="I99">
        <v>44834</v>
      </c>
      <c r="J99">
        <v>143.5</v>
      </c>
      <c r="K99">
        <v>41819</v>
      </c>
      <c r="L99">
        <v>78.834000000000003</v>
      </c>
      <c r="M99">
        <v>40469</v>
      </c>
      <c r="N99">
        <v>73.578999999999994</v>
      </c>
      <c r="O99">
        <v>40289</v>
      </c>
      <c r="P99">
        <v>67.805000000000007</v>
      </c>
      <c r="Q99">
        <v>44377</v>
      </c>
      <c r="R99">
        <v>86.375</v>
      </c>
      <c r="S99">
        <v>43337</v>
      </c>
      <c r="T99">
        <v>182.559</v>
      </c>
      <c r="U99">
        <v>42062</v>
      </c>
      <c r="V99">
        <v>41.5</v>
      </c>
      <c r="W99">
        <v>42283</v>
      </c>
      <c r="X99">
        <v>113.67</v>
      </c>
      <c r="Y99">
        <v>44468</v>
      </c>
      <c r="Z99">
        <v>154.64699999999999</v>
      </c>
      <c r="AA99">
        <v>40481</v>
      </c>
      <c r="AB99">
        <v>87.430999999999997</v>
      </c>
      <c r="AC99">
        <v>42676</v>
      </c>
      <c r="AD99">
        <v>181.006</v>
      </c>
      <c r="AE99">
        <v>41149</v>
      </c>
      <c r="AF99">
        <v>-1</v>
      </c>
      <c r="AG99">
        <v>42004</v>
      </c>
      <c r="AH99">
        <v>-1</v>
      </c>
      <c r="AI99">
        <v>-1</v>
      </c>
      <c r="AJ99">
        <v>-1</v>
      </c>
      <c r="AK99">
        <v>-1</v>
      </c>
      <c r="AL99">
        <v>-1</v>
      </c>
      <c r="AM99">
        <v>-1</v>
      </c>
      <c r="AN99">
        <v>-1</v>
      </c>
      <c r="AO99">
        <v>43424</v>
      </c>
      <c r="AP99">
        <v>-1</v>
      </c>
      <c r="AQ99">
        <v>44625</v>
      </c>
      <c r="AR99">
        <v>-1</v>
      </c>
      <c r="AS99">
        <v>44626</v>
      </c>
      <c r="AT99">
        <v>2.2189999999999999</v>
      </c>
      <c r="AU99">
        <v>-1</v>
      </c>
      <c r="AV99">
        <v>-1</v>
      </c>
      <c r="AW99">
        <v>41863</v>
      </c>
      <c r="AX99">
        <v>49.731000000000002</v>
      </c>
      <c r="AY99">
        <v>43402</v>
      </c>
      <c r="AZ99">
        <v>5.3150000000000004</v>
      </c>
      <c r="BA99">
        <v>-1</v>
      </c>
      <c r="BB99">
        <v>-1</v>
      </c>
      <c r="BC99">
        <v>41722</v>
      </c>
      <c r="BD99">
        <v>-1</v>
      </c>
      <c r="BE99">
        <v>-1</v>
      </c>
      <c r="BF99">
        <v>-1</v>
      </c>
      <c r="BG99">
        <v>-1</v>
      </c>
      <c r="BH99">
        <v>-1</v>
      </c>
      <c r="BI99">
        <v>43424</v>
      </c>
      <c r="BJ99">
        <v>-1</v>
      </c>
      <c r="BK99">
        <v>-1</v>
      </c>
      <c r="BL99">
        <v>-1</v>
      </c>
      <c r="BM99">
        <v>43424</v>
      </c>
      <c r="BN99">
        <v>-1</v>
      </c>
      <c r="BO99">
        <v>43426</v>
      </c>
      <c r="BP99">
        <v>-1</v>
      </c>
      <c r="BQ99">
        <v>-1</v>
      </c>
      <c r="BR99">
        <v>-1</v>
      </c>
      <c r="BS99">
        <v>43426</v>
      </c>
      <c r="BT99">
        <v>-1</v>
      </c>
      <c r="BU99">
        <v>-1</v>
      </c>
      <c r="BV99">
        <v>-1</v>
      </c>
      <c r="BW99">
        <v>41915</v>
      </c>
      <c r="BX99">
        <v>-1</v>
      </c>
      <c r="BY99">
        <v>-1</v>
      </c>
      <c r="BZ99">
        <v>-1</v>
      </c>
      <c r="CA99">
        <v>41911</v>
      </c>
      <c r="CB99">
        <v>-1</v>
      </c>
      <c r="CC99">
        <v>41912</v>
      </c>
      <c r="CD99">
        <v>-1</v>
      </c>
      <c r="CE99">
        <v>43332</v>
      </c>
      <c r="CF99">
        <v>27.25</v>
      </c>
      <c r="CG99">
        <v>41893</v>
      </c>
      <c r="CH99">
        <v>-1</v>
      </c>
      <c r="CI99">
        <v>-1</v>
      </c>
      <c r="CJ99">
        <v>-1</v>
      </c>
      <c r="CK99">
        <v>41844</v>
      </c>
      <c r="CL99">
        <v>86.501000000000005</v>
      </c>
      <c r="CM99">
        <v>-1</v>
      </c>
      <c r="CN99">
        <v>-1</v>
      </c>
    </row>
    <row r="100" spans="1:92" x14ac:dyDescent="0.25">
      <c r="A100" s="1">
        <v>39538</v>
      </c>
      <c r="B100">
        <v>123.236</v>
      </c>
      <c r="C100">
        <v>41831</v>
      </c>
      <c r="D100">
        <v>132.542</v>
      </c>
      <c r="E100">
        <v>44895</v>
      </c>
      <c r="F100">
        <v>59.295999999999999</v>
      </c>
      <c r="G100">
        <v>40360</v>
      </c>
      <c r="H100">
        <v>67.603999999999999</v>
      </c>
      <c r="I100">
        <v>44834</v>
      </c>
      <c r="J100">
        <v>167.4</v>
      </c>
      <c r="K100">
        <v>41819</v>
      </c>
      <c r="L100">
        <v>98.168999999999997</v>
      </c>
      <c r="M100">
        <v>40469</v>
      </c>
      <c r="N100">
        <v>78.489999999999995</v>
      </c>
      <c r="O100">
        <v>40289</v>
      </c>
      <c r="P100">
        <v>81.513000000000005</v>
      </c>
      <c r="Q100">
        <v>44377</v>
      </c>
      <c r="R100">
        <v>92.667000000000002</v>
      </c>
      <c r="S100">
        <v>43337</v>
      </c>
      <c r="T100">
        <v>184.35</v>
      </c>
      <c r="U100">
        <v>42062</v>
      </c>
      <c r="V100">
        <v>49.167999999999999</v>
      </c>
      <c r="W100">
        <v>42283</v>
      </c>
      <c r="X100">
        <v>124.90600000000001</v>
      </c>
      <c r="Y100">
        <v>44468</v>
      </c>
      <c r="Z100">
        <v>159.702</v>
      </c>
      <c r="AA100">
        <v>40481</v>
      </c>
      <c r="AB100">
        <v>85.802000000000007</v>
      </c>
      <c r="AC100">
        <v>42676</v>
      </c>
      <c r="AD100">
        <v>248.018</v>
      </c>
      <c r="AE100">
        <v>41149</v>
      </c>
      <c r="AF100">
        <v>-1</v>
      </c>
      <c r="AG100">
        <v>42004</v>
      </c>
      <c r="AH100">
        <v>-1</v>
      </c>
      <c r="AI100">
        <v>-1</v>
      </c>
      <c r="AJ100">
        <v>-1</v>
      </c>
      <c r="AK100">
        <v>-1</v>
      </c>
      <c r="AL100">
        <v>-1</v>
      </c>
      <c r="AM100">
        <v>-1</v>
      </c>
      <c r="AN100">
        <v>-1</v>
      </c>
      <c r="AO100">
        <v>43424</v>
      </c>
      <c r="AP100">
        <v>-1</v>
      </c>
      <c r="AQ100">
        <v>44625</v>
      </c>
      <c r="AR100">
        <v>-1</v>
      </c>
      <c r="AS100">
        <v>44626</v>
      </c>
      <c r="AT100">
        <v>2.2189999999999999</v>
      </c>
      <c r="AU100">
        <v>-1</v>
      </c>
      <c r="AV100">
        <v>-1</v>
      </c>
      <c r="AW100">
        <v>41863</v>
      </c>
      <c r="AX100">
        <v>56.566000000000003</v>
      </c>
      <c r="AY100">
        <v>43402</v>
      </c>
      <c r="AZ100">
        <v>5.3150000000000004</v>
      </c>
      <c r="BA100">
        <v>-1</v>
      </c>
      <c r="BB100">
        <v>-1</v>
      </c>
      <c r="BC100">
        <v>41722</v>
      </c>
      <c r="BD100">
        <v>-1</v>
      </c>
      <c r="BE100">
        <v>-1</v>
      </c>
      <c r="BF100">
        <v>-1</v>
      </c>
      <c r="BG100">
        <v>-1</v>
      </c>
      <c r="BH100">
        <v>-1</v>
      </c>
      <c r="BI100">
        <v>43424</v>
      </c>
      <c r="BJ100">
        <v>-1</v>
      </c>
      <c r="BK100">
        <v>-1</v>
      </c>
      <c r="BL100">
        <v>-1</v>
      </c>
      <c r="BM100">
        <v>43424</v>
      </c>
      <c r="BN100">
        <v>-1</v>
      </c>
      <c r="BO100">
        <v>43426</v>
      </c>
      <c r="BP100">
        <v>-1</v>
      </c>
      <c r="BQ100">
        <v>-1</v>
      </c>
      <c r="BR100">
        <v>-1</v>
      </c>
      <c r="BS100">
        <v>43426</v>
      </c>
      <c r="BT100">
        <v>-1</v>
      </c>
      <c r="BU100">
        <v>-1</v>
      </c>
      <c r="BV100">
        <v>-1</v>
      </c>
      <c r="BW100">
        <v>41915</v>
      </c>
      <c r="BX100">
        <v>-1</v>
      </c>
      <c r="BY100">
        <v>-1</v>
      </c>
      <c r="BZ100">
        <v>-1</v>
      </c>
      <c r="CA100">
        <v>41911</v>
      </c>
      <c r="CB100">
        <v>-1</v>
      </c>
      <c r="CC100">
        <v>41912</v>
      </c>
      <c r="CD100">
        <v>-1</v>
      </c>
      <c r="CE100">
        <v>43332</v>
      </c>
      <c r="CF100">
        <v>27.25</v>
      </c>
      <c r="CG100">
        <v>41893</v>
      </c>
      <c r="CH100">
        <v>-1</v>
      </c>
      <c r="CI100">
        <v>-1</v>
      </c>
      <c r="CJ100">
        <v>-1</v>
      </c>
      <c r="CK100">
        <v>41844</v>
      </c>
      <c r="CL100">
        <v>107.33499999999999</v>
      </c>
      <c r="CM100">
        <v>-1</v>
      </c>
      <c r="CN100">
        <v>-1</v>
      </c>
    </row>
    <row r="101" spans="1:92" x14ac:dyDescent="0.25">
      <c r="A101" s="1">
        <v>39568</v>
      </c>
      <c r="B101">
        <v>70.254000000000005</v>
      </c>
      <c r="C101">
        <v>41831</v>
      </c>
      <c r="D101">
        <v>84.665000000000006</v>
      </c>
      <c r="E101">
        <v>44895</v>
      </c>
      <c r="F101">
        <v>37.887999999999998</v>
      </c>
      <c r="G101">
        <v>40360</v>
      </c>
      <c r="H101">
        <v>35.710999999999999</v>
      </c>
      <c r="I101">
        <v>44834</v>
      </c>
      <c r="J101">
        <v>107.373</v>
      </c>
      <c r="K101">
        <v>41819</v>
      </c>
      <c r="L101">
        <v>55.500999999999998</v>
      </c>
      <c r="M101">
        <v>40469</v>
      </c>
      <c r="N101">
        <v>48.328000000000003</v>
      </c>
      <c r="O101">
        <v>40289</v>
      </c>
      <c r="P101">
        <v>49.389000000000003</v>
      </c>
      <c r="Q101">
        <v>44377</v>
      </c>
      <c r="R101">
        <v>55.664999999999999</v>
      </c>
      <c r="S101">
        <v>43337</v>
      </c>
      <c r="T101">
        <v>141.84299999999999</v>
      </c>
      <c r="U101">
        <v>42062</v>
      </c>
      <c r="V101">
        <v>20.667999999999999</v>
      </c>
      <c r="W101">
        <v>42283</v>
      </c>
      <c r="X101">
        <v>81.510000000000005</v>
      </c>
      <c r="Y101">
        <v>44468</v>
      </c>
      <c r="Z101">
        <v>95.730999999999995</v>
      </c>
      <c r="AA101">
        <v>40481</v>
      </c>
      <c r="AB101">
        <v>54.033000000000001</v>
      </c>
      <c r="AC101">
        <v>42676</v>
      </c>
      <c r="AD101">
        <v>170.17400000000001</v>
      </c>
      <c r="AE101">
        <v>41149</v>
      </c>
      <c r="AF101">
        <v>-1</v>
      </c>
      <c r="AG101">
        <v>42004</v>
      </c>
      <c r="AH101">
        <v>-1</v>
      </c>
      <c r="AI101">
        <v>-1</v>
      </c>
      <c r="AJ101">
        <v>-1</v>
      </c>
      <c r="AK101">
        <v>-1</v>
      </c>
      <c r="AL101">
        <v>-1</v>
      </c>
      <c r="AM101">
        <v>-1</v>
      </c>
      <c r="AN101">
        <v>-1</v>
      </c>
      <c r="AO101">
        <v>43424</v>
      </c>
      <c r="AP101">
        <v>-1</v>
      </c>
      <c r="AQ101">
        <v>44625</v>
      </c>
      <c r="AR101">
        <v>-1</v>
      </c>
      <c r="AS101">
        <v>44626</v>
      </c>
      <c r="AT101">
        <v>2.2189999999999999</v>
      </c>
      <c r="AU101">
        <v>-1</v>
      </c>
      <c r="AV101">
        <v>-1</v>
      </c>
      <c r="AW101">
        <v>41863</v>
      </c>
      <c r="AX101">
        <v>42.116999999999997</v>
      </c>
      <c r="AY101">
        <v>43402</v>
      </c>
      <c r="AZ101">
        <v>5.3150000000000004</v>
      </c>
      <c r="BA101">
        <v>-1</v>
      </c>
      <c r="BB101">
        <v>-1</v>
      </c>
      <c r="BC101">
        <v>41722</v>
      </c>
      <c r="BD101">
        <v>-1</v>
      </c>
      <c r="BE101">
        <v>-1</v>
      </c>
      <c r="BF101">
        <v>-1</v>
      </c>
      <c r="BG101">
        <v>-1</v>
      </c>
      <c r="BH101">
        <v>-1</v>
      </c>
      <c r="BI101">
        <v>43424</v>
      </c>
      <c r="BJ101">
        <v>-1</v>
      </c>
      <c r="BK101">
        <v>-1</v>
      </c>
      <c r="BL101">
        <v>-1</v>
      </c>
      <c r="BM101">
        <v>43424</v>
      </c>
      <c r="BN101">
        <v>-1</v>
      </c>
      <c r="BO101">
        <v>43426</v>
      </c>
      <c r="BP101">
        <v>-1</v>
      </c>
      <c r="BQ101">
        <v>-1</v>
      </c>
      <c r="BR101">
        <v>-1</v>
      </c>
      <c r="BS101">
        <v>43426</v>
      </c>
      <c r="BT101">
        <v>-1</v>
      </c>
      <c r="BU101">
        <v>-1</v>
      </c>
      <c r="BV101">
        <v>-1</v>
      </c>
      <c r="BW101">
        <v>41915</v>
      </c>
      <c r="BX101">
        <v>-1</v>
      </c>
      <c r="BY101">
        <v>-1</v>
      </c>
      <c r="BZ101">
        <v>-1</v>
      </c>
      <c r="CA101">
        <v>41911</v>
      </c>
      <c r="CB101">
        <v>-1</v>
      </c>
      <c r="CC101">
        <v>41912</v>
      </c>
      <c r="CD101">
        <v>-1</v>
      </c>
      <c r="CE101">
        <v>43332</v>
      </c>
      <c r="CF101">
        <v>31.5</v>
      </c>
      <c r="CG101">
        <v>41893</v>
      </c>
      <c r="CH101">
        <v>-1</v>
      </c>
      <c r="CI101">
        <v>-1</v>
      </c>
      <c r="CJ101">
        <v>-1</v>
      </c>
      <c r="CK101">
        <v>41844</v>
      </c>
      <c r="CL101">
        <v>70.334999999999994</v>
      </c>
      <c r="CM101">
        <v>-1</v>
      </c>
      <c r="CN101">
        <v>-1</v>
      </c>
    </row>
    <row r="102" spans="1:92" x14ac:dyDescent="0.25">
      <c r="A102" s="1">
        <v>39598</v>
      </c>
      <c r="B102">
        <v>59.994999999999997</v>
      </c>
      <c r="C102">
        <v>41831</v>
      </c>
      <c r="D102">
        <v>90.334999999999994</v>
      </c>
      <c r="E102">
        <v>44895</v>
      </c>
      <c r="F102">
        <v>30.68</v>
      </c>
      <c r="G102">
        <v>40360</v>
      </c>
      <c r="H102">
        <v>41.673000000000002</v>
      </c>
      <c r="I102">
        <v>44834</v>
      </c>
      <c r="J102">
        <v>79.863</v>
      </c>
      <c r="K102">
        <v>41819</v>
      </c>
      <c r="L102">
        <v>45.17</v>
      </c>
      <c r="M102">
        <v>40469</v>
      </c>
      <c r="N102">
        <v>61.722999999999999</v>
      </c>
      <c r="O102">
        <v>40289</v>
      </c>
      <c r="P102">
        <v>69.713999999999999</v>
      </c>
      <c r="Q102">
        <v>44377</v>
      </c>
      <c r="R102">
        <v>51.274000000000001</v>
      </c>
      <c r="S102">
        <v>43337</v>
      </c>
      <c r="T102">
        <v>162.02000000000001</v>
      </c>
      <c r="U102">
        <v>42062</v>
      </c>
      <c r="V102">
        <v>26.001999999999999</v>
      </c>
      <c r="W102">
        <v>42283</v>
      </c>
      <c r="X102">
        <v>65.17</v>
      </c>
      <c r="Y102">
        <v>44468</v>
      </c>
      <c r="Z102">
        <v>120.04</v>
      </c>
      <c r="AA102">
        <v>40481</v>
      </c>
      <c r="AB102">
        <v>54.206000000000003</v>
      </c>
      <c r="AC102">
        <v>42676</v>
      </c>
      <c r="AD102">
        <v>176.76499999999999</v>
      </c>
      <c r="AE102">
        <v>41149</v>
      </c>
      <c r="AF102">
        <v>-1</v>
      </c>
      <c r="AG102">
        <v>42004</v>
      </c>
      <c r="AH102">
        <v>-1</v>
      </c>
      <c r="AI102">
        <v>-1</v>
      </c>
      <c r="AJ102">
        <v>-1</v>
      </c>
      <c r="AK102">
        <v>-1</v>
      </c>
      <c r="AL102">
        <v>-1</v>
      </c>
      <c r="AM102">
        <v>-1</v>
      </c>
      <c r="AN102">
        <v>-1</v>
      </c>
      <c r="AO102">
        <v>43424</v>
      </c>
      <c r="AP102">
        <v>-1</v>
      </c>
      <c r="AQ102">
        <v>44625</v>
      </c>
      <c r="AR102">
        <v>-1</v>
      </c>
      <c r="AS102">
        <v>44626</v>
      </c>
      <c r="AT102">
        <v>2.2189999999999999</v>
      </c>
      <c r="AU102">
        <v>-1</v>
      </c>
      <c r="AV102">
        <v>-1</v>
      </c>
      <c r="AW102">
        <v>41863</v>
      </c>
      <c r="AX102">
        <v>32.25</v>
      </c>
      <c r="AY102">
        <v>43402</v>
      </c>
      <c r="AZ102">
        <v>5.3150000000000004</v>
      </c>
      <c r="BA102">
        <v>-1</v>
      </c>
      <c r="BB102">
        <v>-1</v>
      </c>
      <c r="BC102">
        <v>41722</v>
      </c>
      <c r="BD102">
        <v>-1</v>
      </c>
      <c r="BE102">
        <v>-1</v>
      </c>
      <c r="BF102">
        <v>-1</v>
      </c>
      <c r="BG102">
        <v>-1</v>
      </c>
      <c r="BH102">
        <v>-1</v>
      </c>
      <c r="BI102">
        <v>43424</v>
      </c>
      <c r="BJ102">
        <v>-1</v>
      </c>
      <c r="BK102">
        <v>-1</v>
      </c>
      <c r="BL102">
        <v>-1</v>
      </c>
      <c r="BM102">
        <v>43424</v>
      </c>
      <c r="BN102">
        <v>-1</v>
      </c>
      <c r="BO102">
        <v>43426</v>
      </c>
      <c r="BP102">
        <v>-1</v>
      </c>
      <c r="BQ102">
        <v>-1</v>
      </c>
      <c r="BR102">
        <v>-1</v>
      </c>
      <c r="BS102">
        <v>43426</v>
      </c>
      <c r="BT102">
        <v>-1</v>
      </c>
      <c r="BU102">
        <v>-1</v>
      </c>
      <c r="BV102">
        <v>-1</v>
      </c>
      <c r="BW102">
        <v>41915</v>
      </c>
      <c r="BX102">
        <v>-1</v>
      </c>
      <c r="BY102">
        <v>-1</v>
      </c>
      <c r="BZ102">
        <v>-1</v>
      </c>
      <c r="CA102">
        <v>41911</v>
      </c>
      <c r="CB102">
        <v>-1</v>
      </c>
      <c r="CC102">
        <v>41912</v>
      </c>
      <c r="CD102">
        <v>-1</v>
      </c>
      <c r="CE102">
        <v>43332</v>
      </c>
      <c r="CF102">
        <v>17.5</v>
      </c>
      <c r="CG102">
        <v>41893</v>
      </c>
      <c r="CH102">
        <v>-1</v>
      </c>
      <c r="CI102">
        <v>-1</v>
      </c>
      <c r="CJ102">
        <v>-1</v>
      </c>
      <c r="CK102">
        <v>41844</v>
      </c>
      <c r="CL102">
        <v>60.753</v>
      </c>
      <c r="CM102">
        <v>-1</v>
      </c>
      <c r="CN102">
        <v>-1</v>
      </c>
    </row>
    <row r="103" spans="1:92" x14ac:dyDescent="0.25">
      <c r="A103" s="1">
        <v>39629</v>
      </c>
      <c r="B103">
        <v>84</v>
      </c>
      <c r="C103">
        <v>41831</v>
      </c>
      <c r="D103">
        <v>116.119</v>
      </c>
      <c r="E103">
        <v>44895</v>
      </c>
      <c r="F103">
        <v>40.146999999999998</v>
      </c>
      <c r="G103">
        <v>40360</v>
      </c>
      <c r="H103">
        <v>60.054000000000002</v>
      </c>
      <c r="I103">
        <v>44834</v>
      </c>
      <c r="J103">
        <v>116.16800000000001</v>
      </c>
      <c r="K103">
        <v>41819</v>
      </c>
      <c r="L103">
        <v>57.271999999999998</v>
      </c>
      <c r="M103">
        <v>40469</v>
      </c>
      <c r="N103">
        <v>68.503</v>
      </c>
      <c r="O103">
        <v>40289</v>
      </c>
      <c r="P103">
        <v>81.864999999999995</v>
      </c>
      <c r="Q103">
        <v>44377</v>
      </c>
      <c r="R103">
        <v>79.239000000000004</v>
      </c>
      <c r="S103">
        <v>43337</v>
      </c>
      <c r="T103">
        <v>200.965</v>
      </c>
      <c r="U103">
        <v>42062</v>
      </c>
      <c r="V103">
        <v>35.503999999999998</v>
      </c>
      <c r="W103">
        <v>42283</v>
      </c>
      <c r="X103">
        <v>85.332999999999998</v>
      </c>
      <c r="Y103">
        <v>44468</v>
      </c>
      <c r="Z103">
        <v>152.18299999999999</v>
      </c>
      <c r="AA103">
        <v>40481</v>
      </c>
      <c r="AB103">
        <v>78.709000000000003</v>
      </c>
      <c r="AC103">
        <v>42676</v>
      </c>
      <c r="AD103">
        <v>237.33799999999999</v>
      </c>
      <c r="AE103">
        <v>41149</v>
      </c>
      <c r="AF103">
        <v>-1</v>
      </c>
      <c r="AG103">
        <v>42004</v>
      </c>
      <c r="AH103">
        <v>-1</v>
      </c>
      <c r="AI103">
        <v>-1</v>
      </c>
      <c r="AJ103">
        <v>-1</v>
      </c>
      <c r="AK103">
        <v>-1</v>
      </c>
      <c r="AL103">
        <v>-1</v>
      </c>
      <c r="AM103">
        <v>-1</v>
      </c>
      <c r="AN103">
        <v>-1</v>
      </c>
      <c r="AO103">
        <v>43424</v>
      </c>
      <c r="AP103">
        <v>-1</v>
      </c>
      <c r="AQ103">
        <v>44625</v>
      </c>
      <c r="AR103">
        <v>-1</v>
      </c>
      <c r="AS103">
        <v>44626</v>
      </c>
      <c r="AT103">
        <v>2.2189999999999999</v>
      </c>
      <c r="AU103">
        <v>-1</v>
      </c>
      <c r="AV103">
        <v>-1</v>
      </c>
      <c r="AW103">
        <v>41863</v>
      </c>
      <c r="AX103">
        <v>32.25</v>
      </c>
      <c r="AY103">
        <v>43402</v>
      </c>
      <c r="AZ103">
        <v>5.3150000000000004</v>
      </c>
      <c r="BA103">
        <v>-1</v>
      </c>
      <c r="BB103">
        <v>-1</v>
      </c>
      <c r="BC103">
        <v>41722</v>
      </c>
      <c r="BD103">
        <v>-1</v>
      </c>
      <c r="BE103">
        <v>-1</v>
      </c>
      <c r="BF103">
        <v>-1</v>
      </c>
      <c r="BG103">
        <v>-1</v>
      </c>
      <c r="BH103">
        <v>-1</v>
      </c>
      <c r="BI103">
        <v>43424</v>
      </c>
      <c r="BJ103">
        <v>-1</v>
      </c>
      <c r="BK103">
        <v>-1</v>
      </c>
      <c r="BL103">
        <v>-1</v>
      </c>
      <c r="BM103">
        <v>43424</v>
      </c>
      <c r="BN103">
        <v>-1</v>
      </c>
      <c r="BO103">
        <v>43426</v>
      </c>
      <c r="BP103">
        <v>-1</v>
      </c>
      <c r="BQ103">
        <v>-1</v>
      </c>
      <c r="BR103">
        <v>-1</v>
      </c>
      <c r="BS103">
        <v>43426</v>
      </c>
      <c r="BT103">
        <v>-1</v>
      </c>
      <c r="BU103">
        <v>-1</v>
      </c>
      <c r="BV103">
        <v>-1</v>
      </c>
      <c r="BW103">
        <v>41915</v>
      </c>
      <c r="BX103">
        <v>-1</v>
      </c>
      <c r="BY103">
        <v>-1</v>
      </c>
      <c r="BZ103">
        <v>-1</v>
      </c>
      <c r="CA103">
        <v>41911</v>
      </c>
      <c r="CB103">
        <v>-1</v>
      </c>
      <c r="CC103">
        <v>41912</v>
      </c>
      <c r="CD103">
        <v>-1</v>
      </c>
      <c r="CE103">
        <v>43332</v>
      </c>
      <c r="CF103">
        <v>17.5</v>
      </c>
      <c r="CG103">
        <v>41893</v>
      </c>
      <c r="CH103">
        <v>-1</v>
      </c>
      <c r="CI103">
        <v>-1</v>
      </c>
      <c r="CJ103">
        <v>-1</v>
      </c>
      <c r="CK103">
        <v>41844</v>
      </c>
      <c r="CL103">
        <v>74.751000000000005</v>
      </c>
      <c r="CM103">
        <v>-1</v>
      </c>
      <c r="CN103">
        <v>-1</v>
      </c>
    </row>
    <row r="104" spans="1:92" x14ac:dyDescent="0.25">
      <c r="A104" s="1">
        <v>39660</v>
      </c>
      <c r="B104">
        <v>86.066999999999993</v>
      </c>
      <c r="C104">
        <v>41831</v>
      </c>
      <c r="D104">
        <v>118.505</v>
      </c>
      <c r="E104">
        <v>44895</v>
      </c>
      <c r="F104">
        <v>43.161999999999999</v>
      </c>
      <c r="G104">
        <v>40360</v>
      </c>
      <c r="H104">
        <v>40.731000000000002</v>
      </c>
      <c r="I104">
        <v>44834</v>
      </c>
      <c r="J104">
        <v>108.485</v>
      </c>
      <c r="K104">
        <v>41819</v>
      </c>
      <c r="L104">
        <v>57.003999999999998</v>
      </c>
      <c r="M104">
        <v>40469</v>
      </c>
      <c r="N104">
        <v>64.278999999999996</v>
      </c>
      <c r="O104">
        <v>40289</v>
      </c>
      <c r="P104">
        <v>77.863</v>
      </c>
      <c r="Q104">
        <v>44377</v>
      </c>
      <c r="R104">
        <v>73.174999999999997</v>
      </c>
      <c r="S104">
        <v>43337</v>
      </c>
      <c r="T104">
        <v>162.42400000000001</v>
      </c>
      <c r="U104">
        <v>42062</v>
      </c>
      <c r="V104">
        <v>34.503999999999998</v>
      </c>
      <c r="W104">
        <v>42283</v>
      </c>
      <c r="X104">
        <v>77.832999999999998</v>
      </c>
      <c r="Y104">
        <v>44468</v>
      </c>
      <c r="Z104">
        <v>122.35299999999999</v>
      </c>
      <c r="AA104">
        <v>40481</v>
      </c>
      <c r="AB104">
        <v>77.728999999999999</v>
      </c>
      <c r="AC104">
        <v>42676</v>
      </c>
      <c r="AD104">
        <v>190.018</v>
      </c>
      <c r="AE104">
        <v>41149</v>
      </c>
      <c r="AF104">
        <v>-1</v>
      </c>
      <c r="AG104">
        <v>42004</v>
      </c>
      <c r="AH104">
        <v>-1</v>
      </c>
      <c r="AI104">
        <v>-1</v>
      </c>
      <c r="AJ104">
        <v>-1</v>
      </c>
      <c r="AK104">
        <v>-1</v>
      </c>
      <c r="AL104">
        <v>-1</v>
      </c>
      <c r="AM104">
        <v>-1</v>
      </c>
      <c r="AN104">
        <v>-1</v>
      </c>
      <c r="AO104">
        <v>43424</v>
      </c>
      <c r="AP104">
        <v>-1</v>
      </c>
      <c r="AQ104">
        <v>44625</v>
      </c>
      <c r="AR104">
        <v>-1</v>
      </c>
      <c r="AS104">
        <v>44626</v>
      </c>
      <c r="AT104">
        <v>2.2189999999999999</v>
      </c>
      <c r="AU104">
        <v>-1</v>
      </c>
      <c r="AV104">
        <v>-1</v>
      </c>
      <c r="AW104">
        <v>41863</v>
      </c>
      <c r="AX104">
        <v>32.25</v>
      </c>
      <c r="AY104">
        <v>43402</v>
      </c>
      <c r="AZ104">
        <v>5.3150000000000004</v>
      </c>
      <c r="BA104">
        <v>-1</v>
      </c>
      <c r="BB104">
        <v>-1</v>
      </c>
      <c r="BC104">
        <v>41722</v>
      </c>
      <c r="BD104">
        <v>-1</v>
      </c>
      <c r="BE104">
        <v>-1</v>
      </c>
      <c r="BF104">
        <v>-1</v>
      </c>
      <c r="BG104">
        <v>-1</v>
      </c>
      <c r="BH104">
        <v>-1</v>
      </c>
      <c r="BI104">
        <v>43424</v>
      </c>
      <c r="BJ104">
        <v>-1</v>
      </c>
      <c r="BK104">
        <v>-1</v>
      </c>
      <c r="BL104">
        <v>-1</v>
      </c>
      <c r="BM104">
        <v>43424</v>
      </c>
      <c r="BN104">
        <v>-1</v>
      </c>
      <c r="BO104">
        <v>43426</v>
      </c>
      <c r="BP104">
        <v>-1</v>
      </c>
      <c r="BQ104">
        <v>-1</v>
      </c>
      <c r="BR104">
        <v>-1</v>
      </c>
      <c r="BS104">
        <v>43426</v>
      </c>
      <c r="BT104">
        <v>-1</v>
      </c>
      <c r="BU104">
        <v>-1</v>
      </c>
      <c r="BV104">
        <v>-1</v>
      </c>
      <c r="BW104">
        <v>41915</v>
      </c>
      <c r="BX104">
        <v>-1</v>
      </c>
      <c r="BY104">
        <v>-1</v>
      </c>
      <c r="BZ104">
        <v>-1</v>
      </c>
      <c r="CA104">
        <v>41911</v>
      </c>
      <c r="CB104">
        <v>-1</v>
      </c>
      <c r="CC104">
        <v>41912</v>
      </c>
      <c r="CD104">
        <v>-1</v>
      </c>
      <c r="CE104">
        <v>43332</v>
      </c>
      <c r="CF104">
        <v>17.5</v>
      </c>
      <c r="CG104">
        <v>41893</v>
      </c>
      <c r="CH104">
        <v>-1</v>
      </c>
      <c r="CI104">
        <v>-1</v>
      </c>
      <c r="CJ104">
        <v>-1</v>
      </c>
      <c r="CK104">
        <v>41844</v>
      </c>
      <c r="CL104">
        <v>80.254999999999995</v>
      </c>
      <c r="CM104">
        <v>-1</v>
      </c>
      <c r="CN104">
        <v>-1</v>
      </c>
    </row>
    <row r="105" spans="1:92" x14ac:dyDescent="0.25">
      <c r="A105" s="1">
        <v>39689</v>
      </c>
      <c r="B105">
        <v>94.763999999999996</v>
      </c>
      <c r="C105">
        <v>41831</v>
      </c>
      <c r="D105">
        <v>145.66</v>
      </c>
      <c r="E105">
        <v>44895</v>
      </c>
      <c r="F105">
        <v>43.793999999999997</v>
      </c>
      <c r="G105">
        <v>40360</v>
      </c>
      <c r="H105">
        <v>50.537999999999997</v>
      </c>
      <c r="I105">
        <v>44834</v>
      </c>
      <c r="J105">
        <v>115.175</v>
      </c>
      <c r="K105">
        <v>41819</v>
      </c>
      <c r="L105">
        <v>65.001000000000005</v>
      </c>
      <c r="M105">
        <v>40469</v>
      </c>
      <c r="N105">
        <v>89.093999999999994</v>
      </c>
      <c r="O105">
        <v>40289</v>
      </c>
      <c r="P105">
        <v>100.36799999999999</v>
      </c>
      <c r="Q105">
        <v>44377</v>
      </c>
      <c r="R105">
        <v>83.411000000000001</v>
      </c>
      <c r="S105">
        <v>43337</v>
      </c>
      <c r="T105">
        <v>180</v>
      </c>
      <c r="U105">
        <v>42062</v>
      </c>
      <c r="V105">
        <v>48.503</v>
      </c>
      <c r="W105">
        <v>42283</v>
      </c>
      <c r="X105">
        <v>111.688</v>
      </c>
      <c r="Y105">
        <v>44468</v>
      </c>
      <c r="Z105">
        <v>135.023</v>
      </c>
      <c r="AA105">
        <v>40481</v>
      </c>
      <c r="AB105">
        <v>99.36</v>
      </c>
      <c r="AC105">
        <v>42676</v>
      </c>
      <c r="AD105">
        <v>197.84800000000001</v>
      </c>
      <c r="AE105">
        <v>41149</v>
      </c>
      <c r="AF105">
        <v>-1</v>
      </c>
      <c r="AG105">
        <v>42004</v>
      </c>
      <c r="AH105">
        <v>-1</v>
      </c>
      <c r="AI105">
        <v>-1</v>
      </c>
      <c r="AJ105">
        <v>-1</v>
      </c>
      <c r="AK105">
        <v>-1</v>
      </c>
      <c r="AL105">
        <v>-1</v>
      </c>
      <c r="AM105">
        <v>-1</v>
      </c>
      <c r="AN105">
        <v>-1</v>
      </c>
      <c r="AO105">
        <v>43424</v>
      </c>
      <c r="AP105">
        <v>-1</v>
      </c>
      <c r="AQ105">
        <v>44625</v>
      </c>
      <c r="AR105">
        <v>-1</v>
      </c>
      <c r="AS105">
        <v>44626</v>
      </c>
      <c r="AT105">
        <v>2.2189999999999999</v>
      </c>
      <c r="AU105">
        <v>-1</v>
      </c>
      <c r="AV105">
        <v>-1</v>
      </c>
      <c r="AW105">
        <v>41863</v>
      </c>
      <c r="AX105">
        <v>32.25</v>
      </c>
      <c r="AY105">
        <v>43402</v>
      </c>
      <c r="AZ105">
        <v>5.3150000000000004</v>
      </c>
      <c r="BA105">
        <v>-1</v>
      </c>
      <c r="BB105">
        <v>-1</v>
      </c>
      <c r="BC105">
        <v>41722</v>
      </c>
      <c r="BD105">
        <v>-1</v>
      </c>
      <c r="BE105">
        <v>-1</v>
      </c>
      <c r="BF105">
        <v>-1</v>
      </c>
      <c r="BG105">
        <v>-1</v>
      </c>
      <c r="BH105">
        <v>-1</v>
      </c>
      <c r="BI105">
        <v>43424</v>
      </c>
      <c r="BJ105">
        <v>-1</v>
      </c>
      <c r="BK105">
        <v>-1</v>
      </c>
      <c r="BL105">
        <v>-1</v>
      </c>
      <c r="BM105">
        <v>43424</v>
      </c>
      <c r="BN105">
        <v>-1</v>
      </c>
      <c r="BO105">
        <v>43426</v>
      </c>
      <c r="BP105">
        <v>-1</v>
      </c>
      <c r="BQ105">
        <v>-1</v>
      </c>
      <c r="BR105">
        <v>-1</v>
      </c>
      <c r="BS105">
        <v>43426</v>
      </c>
      <c r="BT105">
        <v>-1</v>
      </c>
      <c r="BU105">
        <v>-1</v>
      </c>
      <c r="BV105">
        <v>-1</v>
      </c>
      <c r="BW105">
        <v>41915</v>
      </c>
      <c r="BX105">
        <v>-1</v>
      </c>
      <c r="BY105">
        <v>-1</v>
      </c>
      <c r="BZ105">
        <v>-1</v>
      </c>
      <c r="CA105">
        <v>41911</v>
      </c>
      <c r="CB105">
        <v>-1</v>
      </c>
      <c r="CC105">
        <v>41912</v>
      </c>
      <c r="CD105">
        <v>-1</v>
      </c>
      <c r="CE105">
        <v>43332</v>
      </c>
      <c r="CF105">
        <v>17.5</v>
      </c>
      <c r="CG105">
        <v>41893</v>
      </c>
      <c r="CH105">
        <v>-1</v>
      </c>
      <c r="CI105">
        <v>-1</v>
      </c>
      <c r="CJ105">
        <v>-1</v>
      </c>
      <c r="CK105">
        <v>41844</v>
      </c>
      <c r="CL105">
        <v>84.254000000000005</v>
      </c>
      <c r="CM105">
        <v>-1</v>
      </c>
      <c r="CN105">
        <v>-1</v>
      </c>
    </row>
    <row r="106" spans="1:92" x14ac:dyDescent="0.25">
      <c r="A106" s="1">
        <v>39721</v>
      </c>
      <c r="B106">
        <v>138.17500000000001</v>
      </c>
      <c r="C106">
        <v>41831</v>
      </c>
      <c r="D106">
        <v>183.65</v>
      </c>
      <c r="E106">
        <v>44895</v>
      </c>
      <c r="F106">
        <v>90.656999999999996</v>
      </c>
      <c r="G106">
        <v>40360</v>
      </c>
      <c r="H106">
        <v>61.613999999999997</v>
      </c>
      <c r="I106">
        <v>44834</v>
      </c>
      <c r="J106">
        <v>160.5</v>
      </c>
      <c r="K106">
        <v>41819</v>
      </c>
      <c r="L106">
        <v>107.002</v>
      </c>
      <c r="M106">
        <v>40469</v>
      </c>
      <c r="N106">
        <v>146.70599999999999</v>
      </c>
      <c r="O106">
        <v>40289</v>
      </c>
      <c r="P106">
        <v>127.667</v>
      </c>
      <c r="Q106">
        <v>44377</v>
      </c>
      <c r="R106">
        <v>107.318</v>
      </c>
      <c r="S106">
        <v>43337</v>
      </c>
      <c r="T106">
        <v>212.59899999999999</v>
      </c>
      <c r="U106">
        <v>42062</v>
      </c>
      <c r="V106">
        <v>53.034999999999997</v>
      </c>
      <c r="W106">
        <v>42283</v>
      </c>
      <c r="X106">
        <v>246.386</v>
      </c>
      <c r="Y106">
        <v>44468</v>
      </c>
      <c r="Z106">
        <v>173.04</v>
      </c>
      <c r="AA106">
        <v>40481</v>
      </c>
      <c r="AB106">
        <v>120.758</v>
      </c>
      <c r="AC106">
        <v>42676</v>
      </c>
      <c r="AD106">
        <v>225.71700000000001</v>
      </c>
      <c r="AE106">
        <v>41149</v>
      </c>
      <c r="AF106">
        <v>-1</v>
      </c>
      <c r="AG106">
        <v>42004</v>
      </c>
      <c r="AH106">
        <v>-1</v>
      </c>
      <c r="AI106">
        <v>-1</v>
      </c>
      <c r="AJ106">
        <v>-1</v>
      </c>
      <c r="AK106">
        <v>-1</v>
      </c>
      <c r="AL106">
        <v>-1</v>
      </c>
      <c r="AM106">
        <v>-1</v>
      </c>
      <c r="AN106">
        <v>-1</v>
      </c>
      <c r="AO106">
        <v>43424</v>
      </c>
      <c r="AP106">
        <v>-1</v>
      </c>
      <c r="AQ106">
        <v>44625</v>
      </c>
      <c r="AR106">
        <v>-1</v>
      </c>
      <c r="AS106">
        <v>44626</v>
      </c>
      <c r="AT106">
        <v>2.2189999999999999</v>
      </c>
      <c r="AU106">
        <v>-1</v>
      </c>
      <c r="AV106">
        <v>-1</v>
      </c>
      <c r="AW106">
        <v>41863</v>
      </c>
      <c r="AX106">
        <v>32.25</v>
      </c>
      <c r="AY106">
        <v>43402</v>
      </c>
      <c r="AZ106">
        <v>5.3150000000000004</v>
      </c>
      <c r="BA106">
        <v>-1</v>
      </c>
      <c r="BB106">
        <v>-1</v>
      </c>
      <c r="BC106">
        <v>41722</v>
      </c>
      <c r="BD106">
        <v>-1</v>
      </c>
      <c r="BE106">
        <v>-1</v>
      </c>
      <c r="BF106">
        <v>-1</v>
      </c>
      <c r="BG106">
        <v>-1</v>
      </c>
      <c r="BH106">
        <v>-1</v>
      </c>
      <c r="BI106">
        <v>43424</v>
      </c>
      <c r="BJ106">
        <v>-1</v>
      </c>
      <c r="BK106">
        <v>-1</v>
      </c>
      <c r="BL106">
        <v>-1</v>
      </c>
      <c r="BM106">
        <v>43424</v>
      </c>
      <c r="BN106">
        <v>-1</v>
      </c>
      <c r="BO106">
        <v>43426</v>
      </c>
      <c r="BP106">
        <v>-1</v>
      </c>
      <c r="BQ106">
        <v>-1</v>
      </c>
      <c r="BR106">
        <v>-1</v>
      </c>
      <c r="BS106">
        <v>43426</v>
      </c>
      <c r="BT106">
        <v>-1</v>
      </c>
      <c r="BU106">
        <v>-1</v>
      </c>
      <c r="BV106">
        <v>-1</v>
      </c>
      <c r="BW106">
        <v>41915</v>
      </c>
      <c r="BX106">
        <v>-1</v>
      </c>
      <c r="BY106">
        <v>-1</v>
      </c>
      <c r="BZ106">
        <v>-1</v>
      </c>
      <c r="CA106">
        <v>41911</v>
      </c>
      <c r="CB106">
        <v>-1</v>
      </c>
      <c r="CC106">
        <v>41912</v>
      </c>
      <c r="CD106">
        <v>-1</v>
      </c>
      <c r="CE106">
        <v>43332</v>
      </c>
      <c r="CF106">
        <v>43.018000000000001</v>
      </c>
      <c r="CG106">
        <v>41893</v>
      </c>
      <c r="CH106">
        <v>-1</v>
      </c>
      <c r="CI106">
        <v>-1</v>
      </c>
      <c r="CJ106">
        <v>-1</v>
      </c>
      <c r="CK106">
        <v>41844</v>
      </c>
      <c r="CL106">
        <v>121.05200000000001</v>
      </c>
      <c r="CM106">
        <v>-1</v>
      </c>
      <c r="CN106">
        <v>-1</v>
      </c>
    </row>
    <row r="107" spans="1:92" x14ac:dyDescent="0.25">
      <c r="A107" s="1">
        <v>39752</v>
      </c>
      <c r="B107">
        <v>322.21300000000002</v>
      </c>
      <c r="C107">
        <v>41831</v>
      </c>
      <c r="D107">
        <v>414.63200000000001</v>
      </c>
      <c r="E107">
        <v>44895</v>
      </c>
      <c r="F107">
        <v>182.345</v>
      </c>
      <c r="G107">
        <v>40360</v>
      </c>
      <c r="H107">
        <v>136.298</v>
      </c>
      <c r="I107">
        <v>44834</v>
      </c>
      <c r="J107">
        <v>310.54000000000002</v>
      </c>
      <c r="K107">
        <v>41819</v>
      </c>
      <c r="L107">
        <v>294.66899999999998</v>
      </c>
      <c r="M107">
        <v>40469</v>
      </c>
      <c r="N107">
        <v>381.60300000000001</v>
      </c>
      <c r="O107">
        <v>40289</v>
      </c>
      <c r="P107">
        <v>208.19800000000001</v>
      </c>
      <c r="Q107">
        <v>44377</v>
      </c>
      <c r="R107">
        <v>306.91899999999998</v>
      </c>
      <c r="S107">
        <v>43337</v>
      </c>
      <c r="T107">
        <v>500</v>
      </c>
      <c r="U107">
        <v>42062</v>
      </c>
      <c r="V107">
        <v>165.00200000000001</v>
      </c>
      <c r="W107">
        <v>42283</v>
      </c>
      <c r="X107">
        <v>653.91899999999998</v>
      </c>
      <c r="Y107">
        <v>44468</v>
      </c>
      <c r="Z107">
        <v>355.13099999999997</v>
      </c>
      <c r="AA107">
        <v>40481</v>
      </c>
      <c r="AB107">
        <v>212.36600000000001</v>
      </c>
      <c r="AC107">
        <v>42676</v>
      </c>
      <c r="AD107">
        <v>467.863</v>
      </c>
      <c r="AE107">
        <v>41149</v>
      </c>
      <c r="AF107">
        <v>-1</v>
      </c>
      <c r="AG107">
        <v>42004</v>
      </c>
      <c r="AH107">
        <v>-1</v>
      </c>
      <c r="AI107">
        <v>-1</v>
      </c>
      <c r="AJ107">
        <v>-1</v>
      </c>
      <c r="AK107">
        <v>-1</v>
      </c>
      <c r="AL107">
        <v>-1</v>
      </c>
      <c r="AM107">
        <v>-1</v>
      </c>
      <c r="AN107">
        <v>-1</v>
      </c>
      <c r="AO107">
        <v>43424</v>
      </c>
      <c r="AP107">
        <v>-1</v>
      </c>
      <c r="AQ107">
        <v>44625</v>
      </c>
      <c r="AR107">
        <v>-1</v>
      </c>
      <c r="AS107">
        <v>44626</v>
      </c>
      <c r="AT107">
        <v>2.2189999999999999</v>
      </c>
      <c r="AU107">
        <v>-1</v>
      </c>
      <c r="AV107">
        <v>-1</v>
      </c>
      <c r="AW107">
        <v>41863</v>
      </c>
      <c r="AX107">
        <v>32.25</v>
      </c>
      <c r="AY107">
        <v>43402</v>
      </c>
      <c r="AZ107">
        <v>5.3150000000000004</v>
      </c>
      <c r="BA107">
        <v>-1</v>
      </c>
      <c r="BB107">
        <v>-1</v>
      </c>
      <c r="BC107">
        <v>41722</v>
      </c>
      <c r="BD107">
        <v>-1</v>
      </c>
      <c r="BE107">
        <v>-1</v>
      </c>
      <c r="BF107">
        <v>-1</v>
      </c>
      <c r="BG107">
        <v>-1</v>
      </c>
      <c r="BH107">
        <v>-1</v>
      </c>
      <c r="BI107">
        <v>43424</v>
      </c>
      <c r="BJ107">
        <v>-1</v>
      </c>
      <c r="BK107">
        <v>-1</v>
      </c>
      <c r="BL107">
        <v>-1</v>
      </c>
      <c r="BM107">
        <v>43424</v>
      </c>
      <c r="BN107">
        <v>-1</v>
      </c>
      <c r="BO107">
        <v>43426</v>
      </c>
      <c r="BP107">
        <v>-1</v>
      </c>
      <c r="BQ107">
        <v>-1</v>
      </c>
      <c r="BR107">
        <v>-1</v>
      </c>
      <c r="BS107">
        <v>43426</v>
      </c>
      <c r="BT107">
        <v>-1</v>
      </c>
      <c r="BU107">
        <v>-1</v>
      </c>
      <c r="BV107">
        <v>-1</v>
      </c>
      <c r="BW107">
        <v>41915</v>
      </c>
      <c r="BX107">
        <v>-1</v>
      </c>
      <c r="BY107">
        <v>-1</v>
      </c>
      <c r="BZ107">
        <v>-1</v>
      </c>
      <c r="CA107">
        <v>41911</v>
      </c>
      <c r="CB107">
        <v>-1</v>
      </c>
      <c r="CC107">
        <v>41912</v>
      </c>
      <c r="CD107">
        <v>-1</v>
      </c>
      <c r="CE107">
        <v>43332</v>
      </c>
      <c r="CF107">
        <v>133.52500000000001</v>
      </c>
      <c r="CG107">
        <v>41893</v>
      </c>
      <c r="CH107">
        <v>-1</v>
      </c>
      <c r="CI107">
        <v>-1</v>
      </c>
      <c r="CJ107">
        <v>-1</v>
      </c>
      <c r="CK107">
        <v>41844</v>
      </c>
      <c r="CL107">
        <v>306.255</v>
      </c>
      <c r="CM107">
        <v>-1</v>
      </c>
      <c r="CN107">
        <v>-1</v>
      </c>
    </row>
    <row r="108" spans="1:92" x14ac:dyDescent="0.25">
      <c r="A108" s="1">
        <v>39780</v>
      </c>
      <c r="B108">
        <v>307.52499999999998</v>
      </c>
      <c r="C108">
        <v>41831</v>
      </c>
      <c r="D108">
        <v>493.87700000000001</v>
      </c>
      <c r="E108">
        <v>44895</v>
      </c>
      <c r="F108">
        <v>207.06</v>
      </c>
      <c r="G108">
        <v>40360</v>
      </c>
      <c r="H108">
        <v>166.68</v>
      </c>
      <c r="I108">
        <v>44834</v>
      </c>
      <c r="J108">
        <v>312.83999999999997</v>
      </c>
      <c r="K108">
        <v>41819</v>
      </c>
      <c r="L108">
        <v>392.50200000000001</v>
      </c>
      <c r="M108">
        <v>40469</v>
      </c>
      <c r="N108">
        <v>377.69</v>
      </c>
      <c r="O108">
        <v>40289</v>
      </c>
      <c r="P108">
        <v>255.84200000000001</v>
      </c>
      <c r="Q108">
        <v>44377</v>
      </c>
      <c r="R108">
        <v>300.01499999999999</v>
      </c>
      <c r="S108">
        <v>43337</v>
      </c>
      <c r="T108">
        <v>402.26600000000002</v>
      </c>
      <c r="U108">
        <v>42062</v>
      </c>
      <c r="V108">
        <v>197.41900000000001</v>
      </c>
      <c r="W108">
        <v>42283</v>
      </c>
      <c r="X108">
        <v>809.30600000000004</v>
      </c>
      <c r="Y108">
        <v>44468</v>
      </c>
      <c r="Z108">
        <v>437.92200000000003</v>
      </c>
      <c r="AA108">
        <v>40481</v>
      </c>
      <c r="AB108">
        <v>263.51400000000001</v>
      </c>
      <c r="AC108">
        <v>42676</v>
      </c>
      <c r="AD108">
        <v>426.98500000000001</v>
      </c>
      <c r="AE108">
        <v>41149</v>
      </c>
      <c r="AF108">
        <v>-1</v>
      </c>
      <c r="AG108">
        <v>42004</v>
      </c>
      <c r="AH108">
        <v>-1</v>
      </c>
      <c r="AI108">
        <v>-1</v>
      </c>
      <c r="AJ108">
        <v>-1</v>
      </c>
      <c r="AK108">
        <v>-1</v>
      </c>
      <c r="AL108">
        <v>-1</v>
      </c>
      <c r="AM108">
        <v>-1</v>
      </c>
      <c r="AN108">
        <v>-1</v>
      </c>
      <c r="AO108">
        <v>43424</v>
      </c>
      <c r="AP108">
        <v>-1</v>
      </c>
      <c r="AQ108">
        <v>44625</v>
      </c>
      <c r="AR108">
        <v>-1</v>
      </c>
      <c r="AS108">
        <v>44626</v>
      </c>
      <c r="AT108">
        <v>2.2189999999999999</v>
      </c>
      <c r="AU108">
        <v>-1</v>
      </c>
      <c r="AV108">
        <v>-1</v>
      </c>
      <c r="AW108">
        <v>41863</v>
      </c>
      <c r="AX108">
        <v>32.25</v>
      </c>
      <c r="AY108">
        <v>43402</v>
      </c>
      <c r="AZ108">
        <v>5.3150000000000004</v>
      </c>
      <c r="BA108">
        <v>-1</v>
      </c>
      <c r="BB108">
        <v>-1</v>
      </c>
      <c r="BC108">
        <v>41722</v>
      </c>
      <c r="BD108">
        <v>-1</v>
      </c>
      <c r="BE108">
        <v>-1</v>
      </c>
      <c r="BF108">
        <v>-1</v>
      </c>
      <c r="BG108">
        <v>-1</v>
      </c>
      <c r="BH108">
        <v>-1</v>
      </c>
      <c r="BI108">
        <v>43424</v>
      </c>
      <c r="BJ108">
        <v>-1</v>
      </c>
      <c r="BK108">
        <v>-1</v>
      </c>
      <c r="BL108">
        <v>-1</v>
      </c>
      <c r="BM108">
        <v>43424</v>
      </c>
      <c r="BN108">
        <v>-1</v>
      </c>
      <c r="BO108">
        <v>43426</v>
      </c>
      <c r="BP108">
        <v>-1</v>
      </c>
      <c r="BQ108">
        <v>-1</v>
      </c>
      <c r="BR108">
        <v>-1</v>
      </c>
      <c r="BS108">
        <v>43426</v>
      </c>
      <c r="BT108">
        <v>-1</v>
      </c>
      <c r="BU108">
        <v>-1</v>
      </c>
      <c r="BV108">
        <v>-1</v>
      </c>
      <c r="BW108">
        <v>41915</v>
      </c>
      <c r="BX108">
        <v>-1</v>
      </c>
      <c r="BY108">
        <v>-1</v>
      </c>
      <c r="BZ108">
        <v>-1</v>
      </c>
      <c r="CA108">
        <v>41911</v>
      </c>
      <c r="CB108">
        <v>-1</v>
      </c>
      <c r="CC108">
        <v>41912</v>
      </c>
      <c r="CD108">
        <v>-1</v>
      </c>
      <c r="CE108">
        <v>43332</v>
      </c>
      <c r="CF108">
        <v>103.155</v>
      </c>
      <c r="CG108">
        <v>41893</v>
      </c>
      <c r="CH108">
        <v>-1</v>
      </c>
      <c r="CI108">
        <v>-1</v>
      </c>
      <c r="CJ108">
        <v>-1</v>
      </c>
      <c r="CK108">
        <v>41844</v>
      </c>
      <c r="CL108">
        <v>415.00400000000002</v>
      </c>
      <c r="CM108">
        <v>-1</v>
      </c>
      <c r="CN108">
        <v>-1</v>
      </c>
    </row>
    <row r="109" spans="1:92" x14ac:dyDescent="0.25">
      <c r="A109" s="1">
        <v>39813</v>
      </c>
      <c r="B109">
        <v>274.02800000000002</v>
      </c>
      <c r="C109">
        <v>41831</v>
      </c>
      <c r="D109">
        <v>510.19400000000002</v>
      </c>
      <c r="E109">
        <v>44895</v>
      </c>
      <c r="F109">
        <v>183.4</v>
      </c>
      <c r="G109">
        <v>40360</v>
      </c>
      <c r="H109">
        <v>174.60900000000001</v>
      </c>
      <c r="I109">
        <v>44834</v>
      </c>
      <c r="J109">
        <v>283.14999999999998</v>
      </c>
      <c r="K109">
        <v>41819</v>
      </c>
      <c r="L109">
        <v>435.11700000000002</v>
      </c>
      <c r="M109">
        <v>40469</v>
      </c>
      <c r="N109">
        <v>309.29899999999998</v>
      </c>
      <c r="O109">
        <v>40289</v>
      </c>
      <c r="P109">
        <v>197.22399999999999</v>
      </c>
      <c r="Q109">
        <v>44377</v>
      </c>
      <c r="R109">
        <v>269.358</v>
      </c>
      <c r="S109">
        <v>43337</v>
      </c>
      <c r="T109">
        <v>390.471</v>
      </c>
      <c r="U109">
        <v>42062</v>
      </c>
      <c r="V109">
        <v>233.09700000000001</v>
      </c>
      <c r="W109">
        <v>42283</v>
      </c>
      <c r="X109">
        <v>842.351</v>
      </c>
      <c r="Y109">
        <v>44468</v>
      </c>
      <c r="Z109">
        <v>428.04</v>
      </c>
      <c r="AA109">
        <v>40481</v>
      </c>
      <c r="AB109">
        <v>244.398</v>
      </c>
      <c r="AC109">
        <v>42676</v>
      </c>
      <c r="AD109">
        <v>414.26100000000002</v>
      </c>
      <c r="AE109">
        <v>41149</v>
      </c>
      <c r="AF109">
        <v>-1</v>
      </c>
      <c r="AG109">
        <v>42004</v>
      </c>
      <c r="AH109">
        <v>-1</v>
      </c>
      <c r="AI109">
        <v>-1</v>
      </c>
      <c r="AJ109">
        <v>-1</v>
      </c>
      <c r="AK109">
        <v>-1</v>
      </c>
      <c r="AL109">
        <v>-1</v>
      </c>
      <c r="AM109">
        <v>-1</v>
      </c>
      <c r="AN109">
        <v>-1</v>
      </c>
      <c r="AO109">
        <v>43424</v>
      </c>
      <c r="AP109">
        <v>-1</v>
      </c>
      <c r="AQ109">
        <v>44625</v>
      </c>
      <c r="AR109">
        <v>-1</v>
      </c>
      <c r="AS109">
        <v>44626</v>
      </c>
      <c r="AT109">
        <v>2.2189999999999999</v>
      </c>
      <c r="AU109">
        <v>-1</v>
      </c>
      <c r="AV109">
        <v>-1</v>
      </c>
      <c r="AW109">
        <v>41863</v>
      </c>
      <c r="AX109">
        <v>32.25</v>
      </c>
      <c r="AY109">
        <v>43402</v>
      </c>
      <c r="AZ109">
        <v>5.3150000000000004</v>
      </c>
      <c r="BA109">
        <v>-1</v>
      </c>
      <c r="BB109">
        <v>-1</v>
      </c>
      <c r="BC109">
        <v>41722</v>
      </c>
      <c r="BD109">
        <v>-1</v>
      </c>
      <c r="BE109">
        <v>-1</v>
      </c>
      <c r="BF109">
        <v>-1</v>
      </c>
      <c r="BG109">
        <v>-1</v>
      </c>
      <c r="BH109">
        <v>-1</v>
      </c>
      <c r="BI109">
        <v>43424</v>
      </c>
      <c r="BJ109">
        <v>-1</v>
      </c>
      <c r="BK109">
        <v>-1</v>
      </c>
      <c r="BL109">
        <v>-1</v>
      </c>
      <c r="BM109">
        <v>43424</v>
      </c>
      <c r="BN109">
        <v>-1</v>
      </c>
      <c r="BO109">
        <v>43426</v>
      </c>
      <c r="BP109">
        <v>-1</v>
      </c>
      <c r="BQ109">
        <v>-1</v>
      </c>
      <c r="BR109">
        <v>-1</v>
      </c>
      <c r="BS109">
        <v>43426</v>
      </c>
      <c r="BT109">
        <v>-1</v>
      </c>
      <c r="BU109">
        <v>-1</v>
      </c>
      <c r="BV109">
        <v>-1</v>
      </c>
      <c r="BW109">
        <v>41915</v>
      </c>
      <c r="BX109">
        <v>-1</v>
      </c>
      <c r="BY109">
        <v>-1</v>
      </c>
      <c r="BZ109">
        <v>-1</v>
      </c>
      <c r="CA109">
        <v>41911</v>
      </c>
      <c r="CB109">
        <v>-1</v>
      </c>
      <c r="CC109">
        <v>41912</v>
      </c>
      <c r="CD109">
        <v>-1</v>
      </c>
      <c r="CE109">
        <v>43332</v>
      </c>
      <c r="CF109">
        <v>134.125</v>
      </c>
      <c r="CG109">
        <v>41893</v>
      </c>
      <c r="CH109">
        <v>-1</v>
      </c>
      <c r="CI109">
        <v>-1</v>
      </c>
      <c r="CJ109">
        <v>-1</v>
      </c>
      <c r="CK109">
        <v>41844</v>
      </c>
      <c r="CL109">
        <v>438.66899999999998</v>
      </c>
      <c r="CM109">
        <v>-1</v>
      </c>
      <c r="CN109">
        <v>-1</v>
      </c>
    </row>
    <row r="110" spans="1:92" x14ac:dyDescent="0.25">
      <c r="A110" s="1">
        <v>39843</v>
      </c>
      <c r="B110">
        <v>307.25</v>
      </c>
      <c r="C110">
        <v>41831</v>
      </c>
      <c r="D110">
        <v>496.29199999999997</v>
      </c>
      <c r="E110">
        <v>44895</v>
      </c>
      <c r="F110">
        <v>212.024</v>
      </c>
      <c r="G110">
        <v>40360</v>
      </c>
      <c r="H110">
        <v>205.76400000000001</v>
      </c>
      <c r="I110">
        <v>44834</v>
      </c>
      <c r="J110">
        <v>335.8</v>
      </c>
      <c r="K110">
        <v>41819</v>
      </c>
      <c r="L110">
        <v>419.38099999999997</v>
      </c>
      <c r="M110">
        <v>40469</v>
      </c>
      <c r="N110">
        <v>341.92599999999999</v>
      </c>
      <c r="O110">
        <v>40289</v>
      </c>
      <c r="P110">
        <v>226.04499999999999</v>
      </c>
      <c r="Q110">
        <v>44377</v>
      </c>
      <c r="R110">
        <v>320.75</v>
      </c>
      <c r="S110">
        <v>43337</v>
      </c>
      <c r="T110">
        <v>411.05700000000002</v>
      </c>
      <c r="U110">
        <v>42062</v>
      </c>
      <c r="V110">
        <v>256.83</v>
      </c>
      <c r="W110">
        <v>42283</v>
      </c>
      <c r="X110">
        <v>836.274</v>
      </c>
      <c r="Y110">
        <v>44468</v>
      </c>
      <c r="Z110">
        <v>416.55700000000002</v>
      </c>
      <c r="AA110">
        <v>40481</v>
      </c>
      <c r="AB110">
        <v>234.30699999999999</v>
      </c>
      <c r="AC110">
        <v>42676</v>
      </c>
      <c r="AD110">
        <v>433.41199999999998</v>
      </c>
      <c r="AE110">
        <v>41149</v>
      </c>
      <c r="AF110">
        <v>-1</v>
      </c>
      <c r="AG110">
        <v>42004</v>
      </c>
      <c r="AH110">
        <v>-1</v>
      </c>
      <c r="AI110">
        <v>-1</v>
      </c>
      <c r="AJ110">
        <v>-1</v>
      </c>
      <c r="AK110">
        <v>-1</v>
      </c>
      <c r="AL110">
        <v>-1</v>
      </c>
      <c r="AM110">
        <v>-1</v>
      </c>
      <c r="AN110">
        <v>-1</v>
      </c>
      <c r="AO110">
        <v>43424</v>
      </c>
      <c r="AP110">
        <v>-1</v>
      </c>
      <c r="AQ110">
        <v>44625</v>
      </c>
      <c r="AR110">
        <v>-1</v>
      </c>
      <c r="AS110">
        <v>44626</v>
      </c>
      <c r="AT110">
        <v>2.2189999999999999</v>
      </c>
      <c r="AU110">
        <v>-1</v>
      </c>
      <c r="AV110">
        <v>-1</v>
      </c>
      <c r="AW110">
        <v>41863</v>
      </c>
      <c r="AX110">
        <v>187.40899999999999</v>
      </c>
      <c r="AY110">
        <v>43402</v>
      </c>
      <c r="AZ110">
        <v>5.3150000000000004</v>
      </c>
      <c r="BA110">
        <v>-1</v>
      </c>
      <c r="BB110">
        <v>-1</v>
      </c>
      <c r="BC110">
        <v>41722</v>
      </c>
      <c r="BD110">
        <v>-1</v>
      </c>
      <c r="BE110">
        <v>-1</v>
      </c>
      <c r="BF110">
        <v>-1</v>
      </c>
      <c r="BG110">
        <v>-1</v>
      </c>
      <c r="BH110">
        <v>-1</v>
      </c>
      <c r="BI110">
        <v>43424</v>
      </c>
      <c r="BJ110">
        <v>-1</v>
      </c>
      <c r="BK110">
        <v>-1</v>
      </c>
      <c r="BL110">
        <v>-1</v>
      </c>
      <c r="BM110">
        <v>43424</v>
      </c>
      <c r="BN110">
        <v>-1</v>
      </c>
      <c r="BO110">
        <v>43426</v>
      </c>
      <c r="BP110">
        <v>-1</v>
      </c>
      <c r="BQ110">
        <v>-1</v>
      </c>
      <c r="BR110">
        <v>-1</v>
      </c>
      <c r="BS110">
        <v>43426</v>
      </c>
      <c r="BT110">
        <v>-1</v>
      </c>
      <c r="BU110">
        <v>-1</v>
      </c>
      <c r="BV110">
        <v>-1</v>
      </c>
      <c r="BW110">
        <v>41915</v>
      </c>
      <c r="BX110">
        <v>-1</v>
      </c>
      <c r="BY110">
        <v>-1</v>
      </c>
      <c r="BZ110">
        <v>-1</v>
      </c>
      <c r="CA110">
        <v>41911</v>
      </c>
      <c r="CB110">
        <v>-1</v>
      </c>
      <c r="CC110">
        <v>41912</v>
      </c>
      <c r="CD110">
        <v>-1</v>
      </c>
      <c r="CE110">
        <v>43332</v>
      </c>
      <c r="CF110">
        <v>153.99199999999999</v>
      </c>
      <c r="CG110">
        <v>41893</v>
      </c>
      <c r="CH110">
        <v>214.875</v>
      </c>
      <c r="CI110">
        <v>-1</v>
      </c>
      <c r="CJ110">
        <v>-1</v>
      </c>
      <c r="CK110">
        <v>41844</v>
      </c>
      <c r="CL110">
        <v>448.55200000000002</v>
      </c>
      <c r="CM110">
        <v>-1</v>
      </c>
      <c r="CN110">
        <v>-1</v>
      </c>
    </row>
    <row r="111" spans="1:92" x14ac:dyDescent="0.25">
      <c r="A111" s="1">
        <v>39871</v>
      </c>
      <c r="B111">
        <v>363.98</v>
      </c>
      <c r="C111">
        <v>41831</v>
      </c>
      <c r="D111">
        <v>596.16899999999998</v>
      </c>
      <c r="E111">
        <v>44895</v>
      </c>
      <c r="F111">
        <v>237.089</v>
      </c>
      <c r="G111">
        <v>40360</v>
      </c>
      <c r="H111">
        <v>228.584</v>
      </c>
      <c r="I111">
        <v>44834</v>
      </c>
      <c r="J111">
        <v>430.28800000000001</v>
      </c>
      <c r="K111">
        <v>41819</v>
      </c>
      <c r="L111">
        <v>522.202</v>
      </c>
      <c r="M111">
        <v>40469</v>
      </c>
      <c r="N111">
        <v>440.714</v>
      </c>
      <c r="O111">
        <v>40289</v>
      </c>
      <c r="P111">
        <v>270.95100000000002</v>
      </c>
      <c r="Q111">
        <v>44377</v>
      </c>
      <c r="R111">
        <v>438.5</v>
      </c>
      <c r="S111">
        <v>43337</v>
      </c>
      <c r="T111">
        <v>448.32499999999999</v>
      </c>
      <c r="U111">
        <v>42062</v>
      </c>
      <c r="V111">
        <v>361.66699999999997</v>
      </c>
      <c r="W111">
        <v>42283</v>
      </c>
      <c r="X111">
        <v>859.36099999999999</v>
      </c>
      <c r="Y111">
        <v>44468</v>
      </c>
      <c r="Z111">
        <v>455.553</v>
      </c>
      <c r="AA111">
        <v>40481</v>
      </c>
      <c r="AB111">
        <v>276.42099999999999</v>
      </c>
      <c r="AC111">
        <v>42676</v>
      </c>
      <c r="AD111">
        <v>488.93900000000002</v>
      </c>
      <c r="AE111">
        <v>41149</v>
      </c>
      <c r="AF111">
        <v>-1</v>
      </c>
      <c r="AG111">
        <v>42004</v>
      </c>
      <c r="AH111">
        <v>-1</v>
      </c>
      <c r="AI111">
        <v>-1</v>
      </c>
      <c r="AJ111">
        <v>-1</v>
      </c>
      <c r="AK111">
        <v>-1</v>
      </c>
      <c r="AL111">
        <v>-1</v>
      </c>
      <c r="AM111">
        <v>-1</v>
      </c>
      <c r="AN111">
        <v>-1</v>
      </c>
      <c r="AO111">
        <v>43424</v>
      </c>
      <c r="AP111">
        <v>-1</v>
      </c>
      <c r="AQ111">
        <v>44625</v>
      </c>
      <c r="AR111">
        <v>-1</v>
      </c>
      <c r="AS111">
        <v>44626</v>
      </c>
      <c r="AT111">
        <v>2.2189999999999999</v>
      </c>
      <c r="AU111">
        <v>-1</v>
      </c>
      <c r="AV111">
        <v>-1</v>
      </c>
      <c r="AW111">
        <v>41863</v>
      </c>
      <c r="AX111">
        <v>256.29700000000003</v>
      </c>
      <c r="AY111">
        <v>43402</v>
      </c>
      <c r="AZ111">
        <v>173.375</v>
      </c>
      <c r="BA111">
        <v>-1</v>
      </c>
      <c r="BB111">
        <v>-1</v>
      </c>
      <c r="BC111">
        <v>41722</v>
      </c>
      <c r="BD111">
        <v>-1</v>
      </c>
      <c r="BE111">
        <v>-1</v>
      </c>
      <c r="BF111">
        <v>-1</v>
      </c>
      <c r="BG111">
        <v>-1</v>
      </c>
      <c r="BH111">
        <v>-1</v>
      </c>
      <c r="BI111">
        <v>43424</v>
      </c>
      <c r="BJ111">
        <v>-1</v>
      </c>
      <c r="BK111">
        <v>-1</v>
      </c>
      <c r="BL111">
        <v>-1</v>
      </c>
      <c r="BM111">
        <v>43424</v>
      </c>
      <c r="BN111">
        <v>-1</v>
      </c>
      <c r="BO111">
        <v>43426</v>
      </c>
      <c r="BP111">
        <v>-1</v>
      </c>
      <c r="BQ111">
        <v>-1</v>
      </c>
      <c r="BR111">
        <v>-1</v>
      </c>
      <c r="BS111">
        <v>43426</v>
      </c>
      <c r="BT111">
        <v>-1</v>
      </c>
      <c r="BU111">
        <v>-1</v>
      </c>
      <c r="BV111">
        <v>-1</v>
      </c>
      <c r="BW111">
        <v>41915</v>
      </c>
      <c r="BX111">
        <v>-1</v>
      </c>
      <c r="BY111">
        <v>-1</v>
      </c>
      <c r="BZ111">
        <v>-1</v>
      </c>
      <c r="CA111">
        <v>41911</v>
      </c>
      <c r="CB111">
        <v>-1</v>
      </c>
      <c r="CC111">
        <v>41912</v>
      </c>
      <c r="CD111">
        <v>-1</v>
      </c>
      <c r="CE111">
        <v>43332</v>
      </c>
      <c r="CF111">
        <v>205.55</v>
      </c>
      <c r="CG111">
        <v>41893</v>
      </c>
      <c r="CH111">
        <v>284.625</v>
      </c>
      <c r="CI111">
        <v>-1</v>
      </c>
      <c r="CJ111">
        <v>-1</v>
      </c>
      <c r="CK111">
        <v>41844</v>
      </c>
      <c r="CL111">
        <v>576.59900000000005</v>
      </c>
      <c r="CM111">
        <v>-1</v>
      </c>
      <c r="CN111">
        <v>-1</v>
      </c>
    </row>
    <row r="112" spans="1:92" x14ac:dyDescent="0.25">
      <c r="A112" s="1">
        <v>39903</v>
      </c>
      <c r="B112">
        <v>276.66699999999997</v>
      </c>
      <c r="C112">
        <v>41831</v>
      </c>
      <c r="D112">
        <v>499.56</v>
      </c>
      <c r="E112">
        <v>44895</v>
      </c>
      <c r="F112">
        <v>185.08099999999999</v>
      </c>
      <c r="G112">
        <v>40360</v>
      </c>
      <c r="H112">
        <v>138.727</v>
      </c>
      <c r="I112">
        <v>44834</v>
      </c>
      <c r="J112">
        <v>364.95699999999999</v>
      </c>
      <c r="K112">
        <v>41819</v>
      </c>
      <c r="L112">
        <v>398.00099999999998</v>
      </c>
      <c r="M112">
        <v>40469</v>
      </c>
      <c r="N112">
        <v>329.96199999999999</v>
      </c>
      <c r="O112">
        <v>40289</v>
      </c>
      <c r="P112">
        <v>214.441</v>
      </c>
      <c r="Q112">
        <v>44377</v>
      </c>
      <c r="R112">
        <v>353.173</v>
      </c>
      <c r="S112">
        <v>43337</v>
      </c>
      <c r="T112">
        <v>366.63200000000001</v>
      </c>
      <c r="U112">
        <v>42062</v>
      </c>
      <c r="V112">
        <v>260.61599999999999</v>
      </c>
      <c r="W112">
        <v>42283</v>
      </c>
      <c r="X112">
        <v>528.21400000000006</v>
      </c>
      <c r="Y112">
        <v>44468</v>
      </c>
      <c r="Z112">
        <v>355.62200000000001</v>
      </c>
      <c r="AA112">
        <v>40481</v>
      </c>
      <c r="AB112">
        <v>226.75800000000001</v>
      </c>
      <c r="AC112">
        <v>42676</v>
      </c>
      <c r="AD112">
        <v>392.93</v>
      </c>
      <c r="AE112">
        <v>41149</v>
      </c>
      <c r="AF112">
        <v>-1</v>
      </c>
      <c r="AG112">
        <v>42004</v>
      </c>
      <c r="AH112">
        <v>-1</v>
      </c>
      <c r="AI112">
        <v>-1</v>
      </c>
      <c r="AJ112">
        <v>-1</v>
      </c>
      <c r="AK112">
        <v>-1</v>
      </c>
      <c r="AL112">
        <v>-1</v>
      </c>
      <c r="AM112">
        <v>-1</v>
      </c>
      <c r="AN112">
        <v>-1</v>
      </c>
      <c r="AO112">
        <v>43424</v>
      </c>
      <c r="AP112">
        <v>-1</v>
      </c>
      <c r="AQ112">
        <v>44625</v>
      </c>
      <c r="AR112">
        <v>-1</v>
      </c>
      <c r="AS112">
        <v>44626</v>
      </c>
      <c r="AT112">
        <v>2.2189999999999999</v>
      </c>
      <c r="AU112">
        <v>-1</v>
      </c>
      <c r="AV112">
        <v>-1</v>
      </c>
      <c r="AW112">
        <v>41863</v>
      </c>
      <c r="AX112">
        <v>196.09899999999999</v>
      </c>
      <c r="AY112">
        <v>43402</v>
      </c>
      <c r="AZ112">
        <v>188.875</v>
      </c>
      <c r="BA112">
        <v>-1</v>
      </c>
      <c r="BB112">
        <v>-1</v>
      </c>
      <c r="BC112">
        <v>41722</v>
      </c>
      <c r="BD112">
        <v>-1</v>
      </c>
      <c r="BE112">
        <v>-1</v>
      </c>
      <c r="BF112">
        <v>-1</v>
      </c>
      <c r="BG112">
        <v>-1</v>
      </c>
      <c r="BH112">
        <v>-1</v>
      </c>
      <c r="BI112">
        <v>43424</v>
      </c>
      <c r="BJ112">
        <v>-1</v>
      </c>
      <c r="BK112">
        <v>-1</v>
      </c>
      <c r="BL112">
        <v>-1</v>
      </c>
      <c r="BM112">
        <v>43424</v>
      </c>
      <c r="BN112">
        <v>-1</v>
      </c>
      <c r="BO112">
        <v>43426</v>
      </c>
      <c r="BP112">
        <v>-1</v>
      </c>
      <c r="BQ112">
        <v>-1</v>
      </c>
      <c r="BR112">
        <v>-1</v>
      </c>
      <c r="BS112">
        <v>43426</v>
      </c>
      <c r="BT112">
        <v>-1</v>
      </c>
      <c r="BU112">
        <v>-1</v>
      </c>
      <c r="BV112">
        <v>-1</v>
      </c>
      <c r="BW112">
        <v>41915</v>
      </c>
      <c r="BX112">
        <v>-1</v>
      </c>
      <c r="BY112">
        <v>-1</v>
      </c>
      <c r="BZ112">
        <v>-1</v>
      </c>
      <c r="CA112">
        <v>41911</v>
      </c>
      <c r="CB112">
        <v>-1</v>
      </c>
      <c r="CC112">
        <v>41912</v>
      </c>
      <c r="CD112">
        <v>-1</v>
      </c>
      <c r="CE112">
        <v>43332</v>
      </c>
      <c r="CF112">
        <v>115.443</v>
      </c>
      <c r="CG112">
        <v>41893</v>
      </c>
      <c r="CH112">
        <v>200.25</v>
      </c>
      <c r="CI112">
        <v>-1</v>
      </c>
      <c r="CJ112">
        <v>-1</v>
      </c>
      <c r="CK112">
        <v>41844</v>
      </c>
      <c r="CL112">
        <v>533.95000000000005</v>
      </c>
      <c r="CM112">
        <v>-1</v>
      </c>
      <c r="CN112">
        <v>-1</v>
      </c>
    </row>
    <row r="113" spans="1:92" x14ac:dyDescent="0.25">
      <c r="A113" s="1">
        <v>39933</v>
      </c>
      <c r="B113">
        <v>224.73699999999999</v>
      </c>
      <c r="C113">
        <v>41831</v>
      </c>
      <c r="D113">
        <v>392.84399999999999</v>
      </c>
      <c r="E113">
        <v>44895</v>
      </c>
      <c r="F113">
        <v>118.16800000000001</v>
      </c>
      <c r="G113">
        <v>40360</v>
      </c>
      <c r="H113">
        <v>114.84699999999999</v>
      </c>
      <c r="I113">
        <v>44834</v>
      </c>
      <c r="J113">
        <v>261.5</v>
      </c>
      <c r="K113">
        <v>41819</v>
      </c>
      <c r="L113">
        <v>296.51</v>
      </c>
      <c r="M113">
        <v>40469</v>
      </c>
      <c r="N113">
        <v>239.25899999999999</v>
      </c>
      <c r="O113">
        <v>40289</v>
      </c>
      <c r="P113">
        <v>150.09899999999999</v>
      </c>
      <c r="Q113">
        <v>44377</v>
      </c>
      <c r="R113">
        <v>268.30500000000001</v>
      </c>
      <c r="S113">
        <v>43337</v>
      </c>
      <c r="T113">
        <v>283.94099999999997</v>
      </c>
      <c r="U113">
        <v>42062</v>
      </c>
      <c r="V113">
        <v>183.501</v>
      </c>
      <c r="W113">
        <v>42283</v>
      </c>
      <c r="X113">
        <v>368.48500000000001</v>
      </c>
      <c r="Y113">
        <v>44468</v>
      </c>
      <c r="Z113">
        <v>236.44499999999999</v>
      </c>
      <c r="AA113">
        <v>40481</v>
      </c>
      <c r="AB113">
        <v>167.93700000000001</v>
      </c>
      <c r="AC113">
        <v>42676</v>
      </c>
      <c r="AD113">
        <v>292.10399999999998</v>
      </c>
      <c r="AE113">
        <v>41149</v>
      </c>
      <c r="AF113">
        <v>-1</v>
      </c>
      <c r="AG113">
        <v>42004</v>
      </c>
      <c r="AH113">
        <v>-1</v>
      </c>
      <c r="AI113">
        <v>-1</v>
      </c>
      <c r="AJ113">
        <v>-1</v>
      </c>
      <c r="AK113">
        <v>-1</v>
      </c>
      <c r="AL113">
        <v>-1</v>
      </c>
      <c r="AM113">
        <v>-1</v>
      </c>
      <c r="AN113">
        <v>-1</v>
      </c>
      <c r="AO113">
        <v>43424</v>
      </c>
      <c r="AP113">
        <v>-1</v>
      </c>
      <c r="AQ113">
        <v>44625</v>
      </c>
      <c r="AR113">
        <v>-1</v>
      </c>
      <c r="AS113">
        <v>44626</v>
      </c>
      <c r="AT113">
        <v>2.2189999999999999</v>
      </c>
      <c r="AU113">
        <v>-1</v>
      </c>
      <c r="AV113">
        <v>-1</v>
      </c>
      <c r="AW113">
        <v>41863</v>
      </c>
      <c r="AX113">
        <v>143.952</v>
      </c>
      <c r="AY113">
        <v>43402</v>
      </c>
      <c r="AZ113">
        <v>188.875</v>
      </c>
      <c r="BA113">
        <v>-1</v>
      </c>
      <c r="BB113">
        <v>-1</v>
      </c>
      <c r="BC113">
        <v>41722</v>
      </c>
      <c r="BD113">
        <v>-1</v>
      </c>
      <c r="BE113">
        <v>-1</v>
      </c>
      <c r="BF113">
        <v>-1</v>
      </c>
      <c r="BG113">
        <v>-1</v>
      </c>
      <c r="BH113">
        <v>-1</v>
      </c>
      <c r="BI113">
        <v>43424</v>
      </c>
      <c r="BJ113">
        <v>-1</v>
      </c>
      <c r="BK113">
        <v>-1</v>
      </c>
      <c r="BL113">
        <v>-1</v>
      </c>
      <c r="BM113">
        <v>43424</v>
      </c>
      <c r="BN113">
        <v>-1</v>
      </c>
      <c r="BO113">
        <v>43426</v>
      </c>
      <c r="BP113">
        <v>-1</v>
      </c>
      <c r="BQ113">
        <v>-1</v>
      </c>
      <c r="BR113">
        <v>-1</v>
      </c>
      <c r="BS113">
        <v>43426</v>
      </c>
      <c r="BT113">
        <v>-1</v>
      </c>
      <c r="BU113">
        <v>-1</v>
      </c>
      <c r="BV113">
        <v>-1</v>
      </c>
      <c r="BW113">
        <v>41915</v>
      </c>
      <c r="BX113">
        <v>-1</v>
      </c>
      <c r="BY113">
        <v>-1</v>
      </c>
      <c r="BZ113">
        <v>-1</v>
      </c>
      <c r="CA113">
        <v>41911</v>
      </c>
      <c r="CB113">
        <v>-1</v>
      </c>
      <c r="CC113">
        <v>41912</v>
      </c>
      <c r="CD113">
        <v>-1</v>
      </c>
      <c r="CE113">
        <v>43332</v>
      </c>
      <c r="CF113">
        <v>89.332999999999998</v>
      </c>
      <c r="CG113">
        <v>41893</v>
      </c>
      <c r="CH113">
        <v>106</v>
      </c>
      <c r="CI113">
        <v>-1</v>
      </c>
      <c r="CJ113">
        <v>-1</v>
      </c>
      <c r="CK113">
        <v>41844</v>
      </c>
      <c r="CL113">
        <v>414.18700000000001</v>
      </c>
      <c r="CM113">
        <v>-1</v>
      </c>
      <c r="CN113">
        <v>-1</v>
      </c>
    </row>
    <row r="114" spans="1:92" x14ac:dyDescent="0.25">
      <c r="A114" s="1">
        <v>39962</v>
      </c>
      <c r="B114">
        <v>144.08000000000001</v>
      </c>
      <c r="C114">
        <v>41831</v>
      </c>
      <c r="D114">
        <v>314.80599999999998</v>
      </c>
      <c r="E114">
        <v>44895</v>
      </c>
      <c r="F114">
        <v>109.79</v>
      </c>
      <c r="G114">
        <v>40360</v>
      </c>
      <c r="H114">
        <v>71.06</v>
      </c>
      <c r="I114">
        <v>44834</v>
      </c>
      <c r="J114">
        <v>180.898</v>
      </c>
      <c r="K114">
        <v>41819</v>
      </c>
      <c r="L114">
        <v>233.41200000000001</v>
      </c>
      <c r="M114">
        <v>40469</v>
      </c>
      <c r="N114">
        <v>143.399</v>
      </c>
      <c r="O114">
        <v>40289</v>
      </c>
      <c r="P114">
        <v>95.435000000000002</v>
      </c>
      <c r="Q114">
        <v>44377</v>
      </c>
      <c r="R114">
        <v>178.75</v>
      </c>
      <c r="S114">
        <v>43337</v>
      </c>
      <c r="T114">
        <v>209.107</v>
      </c>
      <c r="U114">
        <v>42062</v>
      </c>
      <c r="V114">
        <v>163.00299999999999</v>
      </c>
      <c r="W114">
        <v>42283</v>
      </c>
      <c r="X114">
        <v>289.572</v>
      </c>
      <c r="Y114">
        <v>44468</v>
      </c>
      <c r="Z114">
        <v>214.553</v>
      </c>
      <c r="AA114">
        <v>40481</v>
      </c>
      <c r="AB114">
        <v>104.85599999999999</v>
      </c>
      <c r="AC114">
        <v>42676</v>
      </c>
      <c r="AD114">
        <v>249.029</v>
      </c>
      <c r="AE114">
        <v>41149</v>
      </c>
      <c r="AF114">
        <v>-1</v>
      </c>
      <c r="AG114">
        <v>42004</v>
      </c>
      <c r="AH114">
        <v>-1</v>
      </c>
      <c r="AI114">
        <v>-1</v>
      </c>
      <c r="AJ114">
        <v>-1</v>
      </c>
      <c r="AK114">
        <v>-1</v>
      </c>
      <c r="AL114">
        <v>-1</v>
      </c>
      <c r="AM114">
        <v>-1</v>
      </c>
      <c r="AN114">
        <v>-1</v>
      </c>
      <c r="AO114">
        <v>43424</v>
      </c>
      <c r="AP114">
        <v>-1</v>
      </c>
      <c r="AQ114">
        <v>44625</v>
      </c>
      <c r="AR114">
        <v>-1</v>
      </c>
      <c r="AS114">
        <v>44626</v>
      </c>
      <c r="AT114">
        <v>2.2189999999999999</v>
      </c>
      <c r="AU114">
        <v>-1</v>
      </c>
      <c r="AV114">
        <v>-1</v>
      </c>
      <c r="AW114">
        <v>41863</v>
      </c>
      <c r="AX114">
        <v>130.72399999999999</v>
      </c>
      <c r="AY114">
        <v>43402</v>
      </c>
      <c r="AZ114">
        <v>188.875</v>
      </c>
      <c r="BA114">
        <v>-1</v>
      </c>
      <c r="BB114">
        <v>-1</v>
      </c>
      <c r="BC114">
        <v>41722</v>
      </c>
      <c r="BD114">
        <v>-1</v>
      </c>
      <c r="BE114">
        <v>-1</v>
      </c>
      <c r="BF114">
        <v>-1</v>
      </c>
      <c r="BG114">
        <v>-1</v>
      </c>
      <c r="BH114">
        <v>-1</v>
      </c>
      <c r="BI114">
        <v>43424</v>
      </c>
      <c r="BJ114">
        <v>-1</v>
      </c>
      <c r="BK114">
        <v>-1</v>
      </c>
      <c r="BL114">
        <v>-1</v>
      </c>
      <c r="BM114">
        <v>43424</v>
      </c>
      <c r="BN114">
        <v>-1</v>
      </c>
      <c r="BO114">
        <v>43426</v>
      </c>
      <c r="BP114">
        <v>-1</v>
      </c>
      <c r="BQ114">
        <v>-1</v>
      </c>
      <c r="BR114">
        <v>-1</v>
      </c>
      <c r="BS114">
        <v>43426</v>
      </c>
      <c r="BT114">
        <v>-1</v>
      </c>
      <c r="BU114">
        <v>-1</v>
      </c>
      <c r="BV114">
        <v>-1</v>
      </c>
      <c r="BW114">
        <v>41915</v>
      </c>
      <c r="BX114">
        <v>-1</v>
      </c>
      <c r="BY114">
        <v>-1</v>
      </c>
      <c r="BZ114">
        <v>-1</v>
      </c>
      <c r="CA114">
        <v>41911</v>
      </c>
      <c r="CB114">
        <v>-1</v>
      </c>
      <c r="CC114">
        <v>41912</v>
      </c>
      <c r="CD114">
        <v>-1</v>
      </c>
      <c r="CE114">
        <v>43332</v>
      </c>
      <c r="CF114">
        <v>81.283000000000001</v>
      </c>
      <c r="CG114">
        <v>41893</v>
      </c>
      <c r="CH114">
        <v>94.125</v>
      </c>
      <c r="CI114">
        <v>-1</v>
      </c>
      <c r="CJ114">
        <v>-1</v>
      </c>
      <c r="CK114">
        <v>41844</v>
      </c>
      <c r="CL114">
        <v>331.00200000000001</v>
      </c>
      <c r="CM114">
        <v>-1</v>
      </c>
      <c r="CN114">
        <v>-1</v>
      </c>
    </row>
    <row r="115" spans="1:92" x14ac:dyDescent="0.25">
      <c r="A115" s="1">
        <v>39994</v>
      </c>
      <c r="B115">
        <v>139.25399999999999</v>
      </c>
      <c r="C115">
        <v>41831</v>
      </c>
      <c r="D115">
        <v>388.14600000000002</v>
      </c>
      <c r="E115">
        <v>44895</v>
      </c>
      <c r="F115">
        <v>95.253</v>
      </c>
      <c r="G115">
        <v>40360</v>
      </c>
      <c r="H115">
        <v>71.540999999999997</v>
      </c>
      <c r="I115">
        <v>44834</v>
      </c>
      <c r="J115">
        <v>165.63800000000001</v>
      </c>
      <c r="K115">
        <v>41819</v>
      </c>
      <c r="L115">
        <v>297.22300000000001</v>
      </c>
      <c r="M115">
        <v>40469</v>
      </c>
      <c r="N115">
        <v>189.57300000000001</v>
      </c>
      <c r="O115">
        <v>40289</v>
      </c>
      <c r="P115">
        <v>94.81</v>
      </c>
      <c r="Q115">
        <v>44377</v>
      </c>
      <c r="R115">
        <v>174.83199999999999</v>
      </c>
      <c r="S115">
        <v>43337</v>
      </c>
      <c r="T115">
        <v>209.00700000000001</v>
      </c>
      <c r="U115">
        <v>42062</v>
      </c>
      <c r="V115">
        <v>149.83500000000001</v>
      </c>
      <c r="W115">
        <v>42283</v>
      </c>
      <c r="X115">
        <v>324.93900000000002</v>
      </c>
      <c r="Y115">
        <v>44468</v>
      </c>
      <c r="Z115">
        <v>195.524</v>
      </c>
      <c r="AA115">
        <v>40481</v>
      </c>
      <c r="AB115">
        <v>101.956</v>
      </c>
      <c r="AC115">
        <v>42676</v>
      </c>
      <c r="AD115">
        <v>238.62100000000001</v>
      </c>
      <c r="AE115">
        <v>41149</v>
      </c>
      <c r="AF115">
        <v>-1</v>
      </c>
      <c r="AG115">
        <v>42004</v>
      </c>
      <c r="AH115">
        <v>-1</v>
      </c>
      <c r="AI115">
        <v>-1</v>
      </c>
      <c r="AJ115">
        <v>-1</v>
      </c>
      <c r="AK115">
        <v>-1</v>
      </c>
      <c r="AL115">
        <v>-1</v>
      </c>
      <c r="AM115">
        <v>-1</v>
      </c>
      <c r="AN115">
        <v>-1</v>
      </c>
      <c r="AO115">
        <v>43424</v>
      </c>
      <c r="AP115">
        <v>-1</v>
      </c>
      <c r="AQ115">
        <v>44625</v>
      </c>
      <c r="AR115">
        <v>-1</v>
      </c>
      <c r="AS115">
        <v>44626</v>
      </c>
      <c r="AT115">
        <v>2.2189999999999999</v>
      </c>
      <c r="AU115">
        <v>-1</v>
      </c>
      <c r="AV115">
        <v>-1</v>
      </c>
      <c r="AW115">
        <v>41863</v>
      </c>
      <c r="AX115">
        <v>151.83500000000001</v>
      </c>
      <c r="AY115">
        <v>43402</v>
      </c>
      <c r="AZ115">
        <v>188.875</v>
      </c>
      <c r="BA115">
        <v>-1</v>
      </c>
      <c r="BB115">
        <v>-1</v>
      </c>
      <c r="BC115">
        <v>41722</v>
      </c>
      <c r="BD115">
        <v>-1</v>
      </c>
      <c r="BE115">
        <v>-1</v>
      </c>
      <c r="BF115">
        <v>-1</v>
      </c>
      <c r="BG115">
        <v>-1</v>
      </c>
      <c r="BH115">
        <v>-1</v>
      </c>
      <c r="BI115">
        <v>43424</v>
      </c>
      <c r="BJ115">
        <v>-1</v>
      </c>
      <c r="BK115">
        <v>-1</v>
      </c>
      <c r="BL115">
        <v>-1</v>
      </c>
      <c r="BM115">
        <v>43424</v>
      </c>
      <c r="BN115">
        <v>-1</v>
      </c>
      <c r="BO115">
        <v>43426</v>
      </c>
      <c r="BP115">
        <v>-1</v>
      </c>
      <c r="BQ115">
        <v>-1</v>
      </c>
      <c r="BR115">
        <v>-1</v>
      </c>
      <c r="BS115">
        <v>43426</v>
      </c>
      <c r="BT115">
        <v>-1</v>
      </c>
      <c r="BU115">
        <v>-1</v>
      </c>
      <c r="BV115">
        <v>-1</v>
      </c>
      <c r="BW115">
        <v>41915</v>
      </c>
      <c r="BX115">
        <v>-1</v>
      </c>
      <c r="BY115">
        <v>-1</v>
      </c>
      <c r="BZ115">
        <v>-1</v>
      </c>
      <c r="CA115">
        <v>41911</v>
      </c>
      <c r="CB115">
        <v>-1</v>
      </c>
      <c r="CC115">
        <v>41912</v>
      </c>
      <c r="CD115">
        <v>-1</v>
      </c>
      <c r="CE115">
        <v>43332</v>
      </c>
      <c r="CF115">
        <v>73.257000000000005</v>
      </c>
      <c r="CG115">
        <v>41893</v>
      </c>
      <c r="CH115">
        <v>100.97499999999999</v>
      </c>
      <c r="CI115">
        <v>-1</v>
      </c>
      <c r="CJ115">
        <v>-1</v>
      </c>
      <c r="CK115">
        <v>41844</v>
      </c>
      <c r="CL115">
        <v>348.67</v>
      </c>
      <c r="CM115">
        <v>-1</v>
      </c>
      <c r="CN115">
        <v>-1</v>
      </c>
    </row>
    <row r="116" spans="1:92" x14ac:dyDescent="0.25">
      <c r="A116" s="1">
        <v>40025</v>
      </c>
      <c r="B116">
        <v>105.539</v>
      </c>
      <c r="C116">
        <v>41831</v>
      </c>
      <c r="D116">
        <v>265.45699999999999</v>
      </c>
      <c r="E116">
        <v>44895</v>
      </c>
      <c r="F116">
        <v>74.477999999999994</v>
      </c>
      <c r="G116">
        <v>40360</v>
      </c>
      <c r="H116">
        <v>42.353000000000002</v>
      </c>
      <c r="I116">
        <v>44834</v>
      </c>
      <c r="J116">
        <v>136.596</v>
      </c>
      <c r="K116">
        <v>41819</v>
      </c>
      <c r="L116">
        <v>236.13200000000001</v>
      </c>
      <c r="M116">
        <v>40469</v>
      </c>
      <c r="N116">
        <v>118.00700000000001</v>
      </c>
      <c r="O116">
        <v>40289</v>
      </c>
      <c r="P116">
        <v>58.325000000000003</v>
      </c>
      <c r="Q116">
        <v>44377</v>
      </c>
      <c r="R116">
        <v>138.01</v>
      </c>
      <c r="S116">
        <v>43337</v>
      </c>
      <c r="T116">
        <v>154.64099999999999</v>
      </c>
      <c r="U116">
        <v>42062</v>
      </c>
      <c r="V116">
        <v>109.501</v>
      </c>
      <c r="W116">
        <v>42283</v>
      </c>
      <c r="X116">
        <v>245.06</v>
      </c>
      <c r="Y116">
        <v>44468</v>
      </c>
      <c r="Z116">
        <v>135.47</v>
      </c>
      <c r="AA116">
        <v>40481</v>
      </c>
      <c r="AB116">
        <v>63.475999999999999</v>
      </c>
      <c r="AC116">
        <v>42676</v>
      </c>
      <c r="AD116">
        <v>185.37100000000001</v>
      </c>
      <c r="AE116">
        <v>41149</v>
      </c>
      <c r="AF116">
        <v>27.585000000000001</v>
      </c>
      <c r="AG116">
        <v>42004</v>
      </c>
      <c r="AH116">
        <v>-1</v>
      </c>
      <c r="AI116">
        <v>-1</v>
      </c>
      <c r="AJ116">
        <v>-1</v>
      </c>
      <c r="AK116">
        <v>-1</v>
      </c>
      <c r="AL116">
        <v>-1</v>
      </c>
      <c r="AM116">
        <v>-1</v>
      </c>
      <c r="AN116">
        <v>-1</v>
      </c>
      <c r="AO116">
        <v>43424</v>
      </c>
      <c r="AP116">
        <v>-1</v>
      </c>
      <c r="AQ116">
        <v>44625</v>
      </c>
      <c r="AR116">
        <v>-1</v>
      </c>
      <c r="AS116">
        <v>44626</v>
      </c>
      <c r="AT116">
        <v>2.2189999999999999</v>
      </c>
      <c r="AU116">
        <v>-1</v>
      </c>
      <c r="AV116">
        <v>-1</v>
      </c>
      <c r="AW116">
        <v>41863</v>
      </c>
      <c r="AX116">
        <v>91.596000000000004</v>
      </c>
      <c r="AY116">
        <v>43402</v>
      </c>
      <c r="AZ116">
        <v>188.875</v>
      </c>
      <c r="BA116">
        <v>-1</v>
      </c>
      <c r="BB116">
        <v>-1</v>
      </c>
      <c r="BC116">
        <v>41722</v>
      </c>
      <c r="BD116">
        <v>-1</v>
      </c>
      <c r="BE116">
        <v>-1</v>
      </c>
      <c r="BF116">
        <v>-1</v>
      </c>
      <c r="BG116">
        <v>-1</v>
      </c>
      <c r="BH116">
        <v>-1</v>
      </c>
      <c r="BI116">
        <v>43424</v>
      </c>
      <c r="BJ116">
        <v>-1</v>
      </c>
      <c r="BK116">
        <v>-1</v>
      </c>
      <c r="BL116">
        <v>-1</v>
      </c>
      <c r="BM116">
        <v>43424</v>
      </c>
      <c r="BN116">
        <v>-1</v>
      </c>
      <c r="BO116">
        <v>43426</v>
      </c>
      <c r="BP116">
        <v>-1</v>
      </c>
      <c r="BQ116">
        <v>-1</v>
      </c>
      <c r="BR116">
        <v>-1</v>
      </c>
      <c r="BS116">
        <v>43426</v>
      </c>
      <c r="BT116">
        <v>-1</v>
      </c>
      <c r="BU116">
        <v>-1</v>
      </c>
      <c r="BV116">
        <v>-1</v>
      </c>
      <c r="BW116">
        <v>41915</v>
      </c>
      <c r="BX116">
        <v>-1</v>
      </c>
      <c r="BY116">
        <v>-1</v>
      </c>
      <c r="BZ116">
        <v>-1</v>
      </c>
      <c r="CA116">
        <v>41911</v>
      </c>
      <c r="CB116">
        <v>-1</v>
      </c>
      <c r="CC116">
        <v>41912</v>
      </c>
      <c r="CD116">
        <v>-1</v>
      </c>
      <c r="CE116">
        <v>43332</v>
      </c>
      <c r="CF116">
        <v>58.45</v>
      </c>
      <c r="CG116">
        <v>41893</v>
      </c>
      <c r="CH116">
        <v>77.375</v>
      </c>
      <c r="CI116">
        <v>-1</v>
      </c>
      <c r="CJ116">
        <v>-1</v>
      </c>
      <c r="CK116">
        <v>41844</v>
      </c>
      <c r="CL116">
        <v>247.77199999999999</v>
      </c>
      <c r="CM116">
        <v>-1</v>
      </c>
      <c r="CN116">
        <v>-1</v>
      </c>
    </row>
    <row r="117" spans="1:92" x14ac:dyDescent="0.25">
      <c r="A117" s="1">
        <v>40056</v>
      </c>
      <c r="B117">
        <v>109.809</v>
      </c>
      <c r="C117">
        <v>41831</v>
      </c>
      <c r="D117">
        <v>238.797</v>
      </c>
      <c r="E117">
        <v>44895</v>
      </c>
      <c r="F117">
        <v>60.695</v>
      </c>
      <c r="G117">
        <v>40360</v>
      </c>
      <c r="H117">
        <v>48.530999999999999</v>
      </c>
      <c r="I117">
        <v>44834</v>
      </c>
      <c r="J117">
        <v>137.565</v>
      </c>
      <c r="K117">
        <v>41819</v>
      </c>
      <c r="L117">
        <v>224.785</v>
      </c>
      <c r="M117">
        <v>40469</v>
      </c>
      <c r="N117">
        <v>116.10899999999999</v>
      </c>
      <c r="O117">
        <v>40289</v>
      </c>
      <c r="P117">
        <v>76.891999999999996</v>
      </c>
      <c r="Q117">
        <v>44377</v>
      </c>
      <c r="R117">
        <v>150.42599999999999</v>
      </c>
      <c r="S117">
        <v>43337</v>
      </c>
      <c r="T117">
        <v>166.38200000000001</v>
      </c>
      <c r="U117">
        <v>42062</v>
      </c>
      <c r="V117">
        <v>102.336</v>
      </c>
      <c r="W117">
        <v>42283</v>
      </c>
      <c r="X117">
        <v>252.60900000000001</v>
      </c>
      <c r="Y117">
        <v>44468</v>
      </c>
      <c r="Z117">
        <v>134.52000000000001</v>
      </c>
      <c r="AA117">
        <v>40481</v>
      </c>
      <c r="AB117">
        <v>56.161000000000001</v>
      </c>
      <c r="AC117">
        <v>42676</v>
      </c>
      <c r="AD117">
        <v>179.39599999999999</v>
      </c>
      <c r="AE117">
        <v>41149</v>
      </c>
      <c r="AF117">
        <v>36.186</v>
      </c>
      <c r="AG117">
        <v>42004</v>
      </c>
      <c r="AH117">
        <v>-1</v>
      </c>
      <c r="AI117">
        <v>-1</v>
      </c>
      <c r="AJ117">
        <v>-1</v>
      </c>
      <c r="AK117">
        <v>-1</v>
      </c>
      <c r="AL117">
        <v>-1</v>
      </c>
      <c r="AM117">
        <v>-1</v>
      </c>
      <c r="AN117">
        <v>-1</v>
      </c>
      <c r="AO117">
        <v>43424</v>
      </c>
      <c r="AP117">
        <v>-1</v>
      </c>
      <c r="AQ117">
        <v>44625</v>
      </c>
      <c r="AR117">
        <v>-1</v>
      </c>
      <c r="AS117">
        <v>44626</v>
      </c>
      <c r="AT117">
        <v>2.2189999999999999</v>
      </c>
      <c r="AU117">
        <v>-1</v>
      </c>
      <c r="AV117">
        <v>-1</v>
      </c>
      <c r="AW117">
        <v>41863</v>
      </c>
      <c r="AX117">
        <v>101.16800000000001</v>
      </c>
      <c r="AY117">
        <v>43402</v>
      </c>
      <c r="AZ117">
        <v>188.875</v>
      </c>
      <c r="BA117">
        <v>-1</v>
      </c>
      <c r="BB117">
        <v>-1</v>
      </c>
      <c r="BC117">
        <v>41722</v>
      </c>
      <c r="BD117">
        <v>-1</v>
      </c>
      <c r="BE117">
        <v>-1</v>
      </c>
      <c r="BF117">
        <v>-1</v>
      </c>
      <c r="BG117">
        <v>-1</v>
      </c>
      <c r="BH117">
        <v>-1</v>
      </c>
      <c r="BI117">
        <v>43424</v>
      </c>
      <c r="BJ117">
        <v>-1</v>
      </c>
      <c r="BK117">
        <v>-1</v>
      </c>
      <c r="BL117">
        <v>-1</v>
      </c>
      <c r="BM117">
        <v>43424</v>
      </c>
      <c r="BN117">
        <v>-1</v>
      </c>
      <c r="BO117">
        <v>43426</v>
      </c>
      <c r="BP117">
        <v>-1</v>
      </c>
      <c r="BQ117">
        <v>-1</v>
      </c>
      <c r="BR117">
        <v>-1</v>
      </c>
      <c r="BS117">
        <v>43426</v>
      </c>
      <c r="BT117">
        <v>-1</v>
      </c>
      <c r="BU117">
        <v>-1</v>
      </c>
      <c r="BV117">
        <v>-1</v>
      </c>
      <c r="BW117">
        <v>41915</v>
      </c>
      <c r="BX117">
        <v>-1</v>
      </c>
      <c r="BY117">
        <v>-1</v>
      </c>
      <c r="BZ117">
        <v>-1</v>
      </c>
      <c r="CA117">
        <v>41911</v>
      </c>
      <c r="CB117">
        <v>-1</v>
      </c>
      <c r="CC117">
        <v>41912</v>
      </c>
      <c r="CD117">
        <v>-1</v>
      </c>
      <c r="CE117">
        <v>43332</v>
      </c>
      <c r="CF117">
        <v>60.38</v>
      </c>
      <c r="CG117">
        <v>41893</v>
      </c>
      <c r="CH117">
        <v>69.349999999999994</v>
      </c>
      <c r="CI117">
        <v>-1</v>
      </c>
      <c r="CJ117">
        <v>-1</v>
      </c>
      <c r="CK117">
        <v>41844</v>
      </c>
      <c r="CL117">
        <v>228.74600000000001</v>
      </c>
      <c r="CM117">
        <v>-1</v>
      </c>
      <c r="CN117">
        <v>-1</v>
      </c>
    </row>
    <row r="118" spans="1:92" x14ac:dyDescent="0.25">
      <c r="A118" s="1">
        <v>40086</v>
      </c>
      <c r="B118">
        <v>95.551000000000002</v>
      </c>
      <c r="C118">
        <v>41831</v>
      </c>
      <c r="D118">
        <v>165.42599999999999</v>
      </c>
      <c r="E118">
        <v>44895</v>
      </c>
      <c r="F118">
        <v>54.427</v>
      </c>
      <c r="G118">
        <v>40360</v>
      </c>
      <c r="H118">
        <v>42.997999999999998</v>
      </c>
      <c r="I118">
        <v>44834</v>
      </c>
      <c r="J118">
        <v>120.824</v>
      </c>
      <c r="K118">
        <v>41819</v>
      </c>
      <c r="L118">
        <v>182.33500000000001</v>
      </c>
      <c r="M118">
        <v>40469</v>
      </c>
      <c r="N118">
        <v>97.171999999999997</v>
      </c>
      <c r="O118">
        <v>40289</v>
      </c>
      <c r="P118">
        <v>62.128999999999998</v>
      </c>
      <c r="Q118">
        <v>44377</v>
      </c>
      <c r="R118">
        <v>130.17400000000001</v>
      </c>
      <c r="S118">
        <v>43337</v>
      </c>
      <c r="T118">
        <v>150.357</v>
      </c>
      <c r="U118">
        <v>42062</v>
      </c>
      <c r="V118">
        <v>107.881</v>
      </c>
      <c r="W118">
        <v>42283</v>
      </c>
      <c r="X118">
        <v>184.02</v>
      </c>
      <c r="Y118">
        <v>44468</v>
      </c>
      <c r="Z118">
        <v>108.995</v>
      </c>
      <c r="AA118">
        <v>40481</v>
      </c>
      <c r="AB118">
        <v>65.826999999999998</v>
      </c>
      <c r="AC118">
        <v>42676</v>
      </c>
      <c r="AD118">
        <v>158.78700000000001</v>
      </c>
      <c r="AE118">
        <v>41149</v>
      </c>
      <c r="AF118">
        <v>25.41</v>
      </c>
      <c r="AG118">
        <v>42004</v>
      </c>
      <c r="AH118">
        <v>-1</v>
      </c>
      <c r="AI118">
        <v>-1</v>
      </c>
      <c r="AJ118">
        <v>-1</v>
      </c>
      <c r="AK118">
        <v>-1</v>
      </c>
      <c r="AL118">
        <v>-1</v>
      </c>
      <c r="AM118">
        <v>-1</v>
      </c>
      <c r="AN118">
        <v>-1</v>
      </c>
      <c r="AO118">
        <v>43424</v>
      </c>
      <c r="AP118">
        <v>-1</v>
      </c>
      <c r="AQ118">
        <v>44625</v>
      </c>
      <c r="AR118">
        <v>-1</v>
      </c>
      <c r="AS118">
        <v>44626</v>
      </c>
      <c r="AT118">
        <v>2.2189999999999999</v>
      </c>
      <c r="AU118">
        <v>-1</v>
      </c>
      <c r="AV118">
        <v>-1</v>
      </c>
      <c r="AW118">
        <v>41863</v>
      </c>
      <c r="AX118">
        <v>80.697000000000003</v>
      </c>
      <c r="AY118">
        <v>43402</v>
      </c>
      <c r="AZ118">
        <v>49.25</v>
      </c>
      <c r="BA118">
        <v>-1</v>
      </c>
      <c r="BB118">
        <v>-1</v>
      </c>
      <c r="BC118">
        <v>41722</v>
      </c>
      <c r="BD118">
        <v>-1</v>
      </c>
      <c r="BE118">
        <v>-1</v>
      </c>
      <c r="BF118">
        <v>-1</v>
      </c>
      <c r="BG118">
        <v>-1</v>
      </c>
      <c r="BH118">
        <v>-1</v>
      </c>
      <c r="BI118">
        <v>43424</v>
      </c>
      <c r="BJ118">
        <v>-1</v>
      </c>
      <c r="BK118">
        <v>-1</v>
      </c>
      <c r="BL118">
        <v>-1</v>
      </c>
      <c r="BM118">
        <v>43424</v>
      </c>
      <c r="BN118">
        <v>-1</v>
      </c>
      <c r="BO118">
        <v>43426</v>
      </c>
      <c r="BP118">
        <v>-1</v>
      </c>
      <c r="BQ118">
        <v>-1</v>
      </c>
      <c r="BR118">
        <v>-1</v>
      </c>
      <c r="BS118">
        <v>43426</v>
      </c>
      <c r="BT118">
        <v>-1</v>
      </c>
      <c r="BU118">
        <v>-1</v>
      </c>
      <c r="BV118">
        <v>-1</v>
      </c>
      <c r="BW118">
        <v>41915</v>
      </c>
      <c r="BX118">
        <v>231.4</v>
      </c>
      <c r="BY118">
        <v>-1</v>
      </c>
      <c r="BZ118">
        <v>-1</v>
      </c>
      <c r="CA118">
        <v>41911</v>
      </c>
      <c r="CB118">
        <v>555</v>
      </c>
      <c r="CC118">
        <v>41912</v>
      </c>
      <c r="CD118">
        <v>338.06299999999999</v>
      </c>
      <c r="CE118">
        <v>43332</v>
      </c>
      <c r="CF118">
        <v>47.65</v>
      </c>
      <c r="CG118">
        <v>41893</v>
      </c>
      <c r="CH118">
        <v>63.125</v>
      </c>
      <c r="CI118">
        <v>-1</v>
      </c>
      <c r="CJ118">
        <v>-1</v>
      </c>
      <c r="CK118">
        <v>41844</v>
      </c>
      <c r="CL118">
        <v>202.67</v>
      </c>
      <c r="CM118">
        <v>-1</v>
      </c>
      <c r="CN118">
        <v>-1</v>
      </c>
    </row>
    <row r="119" spans="1:92" x14ac:dyDescent="0.25">
      <c r="A119" s="1">
        <v>40116</v>
      </c>
      <c r="B119">
        <v>103.255</v>
      </c>
      <c r="C119">
        <v>41831</v>
      </c>
      <c r="D119">
        <v>200.07599999999999</v>
      </c>
      <c r="E119">
        <v>44895</v>
      </c>
      <c r="F119">
        <v>49.506</v>
      </c>
      <c r="G119">
        <v>40360</v>
      </c>
      <c r="H119">
        <v>59.098999999999997</v>
      </c>
      <c r="I119">
        <v>44834</v>
      </c>
      <c r="J119">
        <v>134.05199999999999</v>
      </c>
      <c r="K119">
        <v>41819</v>
      </c>
      <c r="L119">
        <v>252.00200000000001</v>
      </c>
      <c r="M119">
        <v>40469</v>
      </c>
      <c r="N119">
        <v>90.492999999999995</v>
      </c>
      <c r="O119">
        <v>40289</v>
      </c>
      <c r="P119">
        <v>64.536000000000001</v>
      </c>
      <c r="Q119">
        <v>44377</v>
      </c>
      <c r="R119">
        <v>139.88300000000001</v>
      </c>
      <c r="S119">
        <v>43337</v>
      </c>
      <c r="T119">
        <v>153.53899999999999</v>
      </c>
      <c r="U119">
        <v>42062</v>
      </c>
      <c r="V119">
        <v>91.837999999999994</v>
      </c>
      <c r="W119">
        <v>42283</v>
      </c>
      <c r="X119">
        <v>165.376</v>
      </c>
      <c r="Y119">
        <v>44468</v>
      </c>
      <c r="Z119">
        <v>111.756</v>
      </c>
      <c r="AA119">
        <v>40481</v>
      </c>
      <c r="AB119">
        <v>82.114999999999995</v>
      </c>
      <c r="AC119">
        <v>42676</v>
      </c>
      <c r="AD119">
        <v>152.07900000000001</v>
      </c>
      <c r="AE119">
        <v>41149</v>
      </c>
      <c r="AF119">
        <v>23.651</v>
      </c>
      <c r="AG119">
        <v>42004</v>
      </c>
      <c r="AH119">
        <v>-1</v>
      </c>
      <c r="AI119">
        <v>-1</v>
      </c>
      <c r="AJ119">
        <v>-1</v>
      </c>
      <c r="AK119">
        <v>-1</v>
      </c>
      <c r="AL119">
        <v>-1</v>
      </c>
      <c r="AM119">
        <v>-1</v>
      </c>
      <c r="AN119">
        <v>-1</v>
      </c>
      <c r="AO119">
        <v>43424</v>
      </c>
      <c r="AP119">
        <v>-1</v>
      </c>
      <c r="AQ119">
        <v>44625</v>
      </c>
      <c r="AR119">
        <v>-1</v>
      </c>
      <c r="AS119">
        <v>44626</v>
      </c>
      <c r="AT119">
        <v>2.2189999999999999</v>
      </c>
      <c r="AU119">
        <v>-1</v>
      </c>
      <c r="AV119">
        <v>-1</v>
      </c>
      <c r="AW119">
        <v>41863</v>
      </c>
      <c r="AX119">
        <v>82.533000000000001</v>
      </c>
      <c r="AY119">
        <v>43402</v>
      </c>
      <c r="AZ119">
        <v>51.75</v>
      </c>
      <c r="BA119">
        <v>-1</v>
      </c>
      <c r="BB119">
        <v>-1</v>
      </c>
      <c r="BC119">
        <v>41722</v>
      </c>
      <c r="BD119">
        <v>-1</v>
      </c>
      <c r="BE119">
        <v>-1</v>
      </c>
      <c r="BF119">
        <v>-1</v>
      </c>
      <c r="BG119">
        <v>-1</v>
      </c>
      <c r="BH119">
        <v>-1</v>
      </c>
      <c r="BI119">
        <v>43424</v>
      </c>
      <c r="BJ119">
        <v>-1</v>
      </c>
      <c r="BK119">
        <v>-1</v>
      </c>
      <c r="BL119">
        <v>-1</v>
      </c>
      <c r="BM119">
        <v>43424</v>
      </c>
      <c r="BN119">
        <v>-1</v>
      </c>
      <c r="BO119">
        <v>43426</v>
      </c>
      <c r="BP119">
        <v>-1</v>
      </c>
      <c r="BQ119">
        <v>-1</v>
      </c>
      <c r="BR119">
        <v>-1</v>
      </c>
      <c r="BS119">
        <v>43426</v>
      </c>
      <c r="BT119">
        <v>-1</v>
      </c>
      <c r="BU119">
        <v>-1</v>
      </c>
      <c r="BV119">
        <v>-1</v>
      </c>
      <c r="BW119">
        <v>41915</v>
      </c>
      <c r="BX119">
        <v>204.501</v>
      </c>
      <c r="BY119">
        <v>-1</v>
      </c>
      <c r="BZ119">
        <v>-1</v>
      </c>
      <c r="CA119">
        <v>41911</v>
      </c>
      <c r="CB119">
        <v>571</v>
      </c>
      <c r="CC119">
        <v>41912</v>
      </c>
      <c r="CD119">
        <v>320</v>
      </c>
      <c r="CE119">
        <v>43332</v>
      </c>
      <c r="CF119">
        <v>56.75</v>
      </c>
      <c r="CG119">
        <v>41893</v>
      </c>
      <c r="CH119">
        <v>60.25</v>
      </c>
      <c r="CI119">
        <v>-1</v>
      </c>
      <c r="CJ119">
        <v>-1</v>
      </c>
      <c r="CK119">
        <v>41844</v>
      </c>
      <c r="CL119">
        <v>179</v>
      </c>
      <c r="CM119">
        <v>-1</v>
      </c>
      <c r="CN119">
        <v>-1</v>
      </c>
    </row>
    <row r="120" spans="1:92" x14ac:dyDescent="0.25">
      <c r="A120" s="1">
        <v>40147</v>
      </c>
      <c r="B120">
        <v>99.022999999999996</v>
      </c>
      <c r="C120">
        <v>41831</v>
      </c>
      <c r="D120">
        <v>224.41300000000001</v>
      </c>
      <c r="E120">
        <v>44895</v>
      </c>
      <c r="F120">
        <v>53.018999999999998</v>
      </c>
      <c r="G120">
        <v>40360</v>
      </c>
      <c r="H120">
        <v>63.268999999999998</v>
      </c>
      <c r="I120">
        <v>44834</v>
      </c>
      <c r="J120">
        <v>118.62</v>
      </c>
      <c r="K120">
        <v>41819</v>
      </c>
      <c r="L120">
        <v>225.334</v>
      </c>
      <c r="M120">
        <v>40469</v>
      </c>
      <c r="N120">
        <v>88.238</v>
      </c>
      <c r="O120">
        <v>40289</v>
      </c>
      <c r="P120">
        <v>65.986999999999995</v>
      </c>
      <c r="Q120">
        <v>44377</v>
      </c>
      <c r="R120">
        <v>113.128</v>
      </c>
      <c r="S120">
        <v>43337</v>
      </c>
      <c r="T120">
        <v>156.64599999999999</v>
      </c>
      <c r="U120">
        <v>42062</v>
      </c>
      <c r="V120">
        <v>106.503</v>
      </c>
      <c r="W120">
        <v>42283</v>
      </c>
      <c r="X120">
        <v>185.566</v>
      </c>
      <c r="Y120">
        <v>44468</v>
      </c>
      <c r="Z120">
        <v>142.02199999999999</v>
      </c>
      <c r="AA120">
        <v>40481</v>
      </c>
      <c r="AB120">
        <v>91.010999999999996</v>
      </c>
      <c r="AC120">
        <v>42676</v>
      </c>
      <c r="AD120">
        <v>174.673</v>
      </c>
      <c r="AE120">
        <v>41149</v>
      </c>
      <c r="AF120">
        <v>23.651</v>
      </c>
      <c r="AG120">
        <v>42004</v>
      </c>
      <c r="AH120">
        <v>-1</v>
      </c>
      <c r="AI120">
        <v>-1</v>
      </c>
      <c r="AJ120">
        <v>-1</v>
      </c>
      <c r="AK120">
        <v>-1</v>
      </c>
      <c r="AL120">
        <v>-1</v>
      </c>
      <c r="AM120">
        <v>-1</v>
      </c>
      <c r="AN120">
        <v>-1</v>
      </c>
      <c r="AO120">
        <v>43424</v>
      </c>
      <c r="AP120">
        <v>-1</v>
      </c>
      <c r="AQ120">
        <v>44625</v>
      </c>
      <c r="AR120">
        <v>-1</v>
      </c>
      <c r="AS120">
        <v>44626</v>
      </c>
      <c r="AT120">
        <v>2.2189999999999999</v>
      </c>
      <c r="AU120">
        <v>-1</v>
      </c>
      <c r="AV120">
        <v>-1</v>
      </c>
      <c r="AW120">
        <v>41863</v>
      </c>
      <c r="AX120">
        <v>108.849</v>
      </c>
      <c r="AY120">
        <v>43402</v>
      </c>
      <c r="AZ120">
        <v>66.5</v>
      </c>
      <c r="BA120">
        <v>-1</v>
      </c>
      <c r="BB120">
        <v>-1</v>
      </c>
      <c r="BC120">
        <v>41722</v>
      </c>
      <c r="BD120">
        <v>-1</v>
      </c>
      <c r="BE120">
        <v>-1</v>
      </c>
      <c r="BF120">
        <v>-1</v>
      </c>
      <c r="BG120">
        <v>-1</v>
      </c>
      <c r="BH120">
        <v>-1</v>
      </c>
      <c r="BI120">
        <v>43424</v>
      </c>
      <c r="BJ120">
        <v>-1</v>
      </c>
      <c r="BK120">
        <v>-1</v>
      </c>
      <c r="BL120">
        <v>-1</v>
      </c>
      <c r="BM120">
        <v>43424</v>
      </c>
      <c r="BN120">
        <v>-1</v>
      </c>
      <c r="BO120">
        <v>43426</v>
      </c>
      <c r="BP120">
        <v>-1</v>
      </c>
      <c r="BQ120">
        <v>-1</v>
      </c>
      <c r="BR120">
        <v>-1</v>
      </c>
      <c r="BS120">
        <v>43426</v>
      </c>
      <c r="BT120">
        <v>-1</v>
      </c>
      <c r="BU120">
        <v>-1</v>
      </c>
      <c r="BV120">
        <v>-1</v>
      </c>
      <c r="BW120">
        <v>41915</v>
      </c>
      <c r="BX120">
        <v>204</v>
      </c>
      <c r="BY120">
        <v>-1</v>
      </c>
      <c r="BZ120">
        <v>-1</v>
      </c>
      <c r="CA120">
        <v>41911</v>
      </c>
      <c r="CB120">
        <v>651.5</v>
      </c>
      <c r="CC120">
        <v>41912</v>
      </c>
      <c r="CD120">
        <v>356.5</v>
      </c>
      <c r="CE120">
        <v>43332</v>
      </c>
      <c r="CF120">
        <v>63.25</v>
      </c>
      <c r="CG120">
        <v>41893</v>
      </c>
      <c r="CH120">
        <v>74.75</v>
      </c>
      <c r="CI120">
        <v>-1</v>
      </c>
      <c r="CJ120">
        <v>-1</v>
      </c>
      <c r="CK120">
        <v>41844</v>
      </c>
      <c r="CL120">
        <v>201.66900000000001</v>
      </c>
      <c r="CM120">
        <v>-1</v>
      </c>
      <c r="CN120">
        <v>-1</v>
      </c>
    </row>
    <row r="121" spans="1:92" x14ac:dyDescent="0.25">
      <c r="A121" s="1">
        <v>40178</v>
      </c>
      <c r="B121">
        <v>93.399000000000001</v>
      </c>
      <c r="C121">
        <v>41831</v>
      </c>
      <c r="D121">
        <v>218.69</v>
      </c>
      <c r="E121">
        <v>44895</v>
      </c>
      <c r="F121">
        <v>49.801000000000002</v>
      </c>
      <c r="G121">
        <v>40360</v>
      </c>
      <c r="H121">
        <v>63.268999999999998</v>
      </c>
      <c r="I121">
        <v>44834</v>
      </c>
      <c r="J121">
        <v>108.964</v>
      </c>
      <c r="K121">
        <v>41819</v>
      </c>
      <c r="L121">
        <v>220.33600000000001</v>
      </c>
      <c r="M121">
        <v>40469</v>
      </c>
      <c r="N121">
        <v>88.238</v>
      </c>
      <c r="O121">
        <v>40289</v>
      </c>
      <c r="P121">
        <v>-1</v>
      </c>
      <c r="Q121">
        <v>44377</v>
      </c>
      <c r="R121">
        <v>100.67</v>
      </c>
      <c r="S121">
        <v>43337</v>
      </c>
      <c r="T121">
        <v>139.91499999999999</v>
      </c>
      <c r="U121">
        <v>42062</v>
      </c>
      <c r="V121">
        <v>110.001</v>
      </c>
      <c r="W121">
        <v>42283</v>
      </c>
      <c r="X121">
        <v>159.60599999999999</v>
      </c>
      <c r="Y121">
        <v>44468</v>
      </c>
      <c r="Z121">
        <v>111.21299999999999</v>
      </c>
      <c r="AA121">
        <v>40481</v>
      </c>
      <c r="AB121">
        <v>91.010999999999996</v>
      </c>
      <c r="AC121">
        <v>42676</v>
      </c>
      <c r="AD121">
        <v>149.44900000000001</v>
      </c>
      <c r="AE121">
        <v>41149</v>
      </c>
      <c r="AF121">
        <v>23.651</v>
      </c>
      <c r="AG121">
        <v>42004</v>
      </c>
      <c r="AH121">
        <v>-1</v>
      </c>
      <c r="AI121">
        <v>-1</v>
      </c>
      <c r="AJ121">
        <v>-1</v>
      </c>
      <c r="AK121">
        <v>-1</v>
      </c>
      <c r="AL121">
        <v>-1</v>
      </c>
      <c r="AM121">
        <v>-1</v>
      </c>
      <c r="AN121">
        <v>-1</v>
      </c>
      <c r="AO121">
        <v>43424</v>
      </c>
      <c r="AP121">
        <v>-1</v>
      </c>
      <c r="AQ121">
        <v>44625</v>
      </c>
      <c r="AR121">
        <v>-1</v>
      </c>
      <c r="AS121">
        <v>44626</v>
      </c>
      <c r="AT121">
        <v>2.2189999999999999</v>
      </c>
      <c r="AU121">
        <v>-1</v>
      </c>
      <c r="AV121">
        <v>-1</v>
      </c>
      <c r="AW121">
        <v>41863</v>
      </c>
      <c r="AX121">
        <v>99.834999999999994</v>
      </c>
      <c r="AY121">
        <v>43402</v>
      </c>
      <c r="AZ121">
        <v>86.5</v>
      </c>
      <c r="BA121">
        <v>-1</v>
      </c>
      <c r="BB121">
        <v>-1</v>
      </c>
      <c r="BC121">
        <v>41722</v>
      </c>
      <c r="BD121">
        <v>-1</v>
      </c>
      <c r="BE121">
        <v>-1</v>
      </c>
      <c r="BF121">
        <v>-1</v>
      </c>
      <c r="BG121">
        <v>-1</v>
      </c>
      <c r="BH121">
        <v>-1</v>
      </c>
      <c r="BI121">
        <v>43424</v>
      </c>
      <c r="BJ121">
        <v>-1</v>
      </c>
      <c r="BK121">
        <v>-1</v>
      </c>
      <c r="BL121">
        <v>-1</v>
      </c>
      <c r="BM121">
        <v>43424</v>
      </c>
      <c r="BN121">
        <v>-1</v>
      </c>
      <c r="BO121">
        <v>43426</v>
      </c>
      <c r="BP121">
        <v>-1</v>
      </c>
      <c r="BQ121">
        <v>-1</v>
      </c>
      <c r="BR121">
        <v>-1</v>
      </c>
      <c r="BS121">
        <v>43426</v>
      </c>
      <c r="BT121">
        <v>-1</v>
      </c>
      <c r="BU121">
        <v>-1</v>
      </c>
      <c r="BV121">
        <v>-1</v>
      </c>
      <c r="BW121">
        <v>41915</v>
      </c>
      <c r="BX121">
        <v>180.001</v>
      </c>
      <c r="BY121">
        <v>-1</v>
      </c>
      <c r="BZ121">
        <v>-1</v>
      </c>
      <c r="CA121">
        <v>41911</v>
      </c>
      <c r="CB121">
        <v>602</v>
      </c>
      <c r="CC121">
        <v>41912</v>
      </c>
      <c r="CD121">
        <v>323.16699999999997</v>
      </c>
      <c r="CE121">
        <v>43332</v>
      </c>
      <c r="CF121">
        <v>65.832999999999998</v>
      </c>
      <c r="CG121">
        <v>41893</v>
      </c>
      <c r="CH121">
        <v>77.5</v>
      </c>
      <c r="CI121">
        <v>-1</v>
      </c>
      <c r="CJ121">
        <v>-1</v>
      </c>
      <c r="CK121">
        <v>41844</v>
      </c>
      <c r="CL121">
        <v>208.67099999999999</v>
      </c>
      <c r="CM121">
        <v>-1</v>
      </c>
      <c r="CN121">
        <v>-1</v>
      </c>
    </row>
    <row r="122" spans="1:92" x14ac:dyDescent="0.25">
      <c r="A122" s="1">
        <v>40207</v>
      </c>
      <c r="B122">
        <v>111.104</v>
      </c>
      <c r="C122">
        <v>41831</v>
      </c>
      <c r="D122">
        <v>230.821</v>
      </c>
      <c r="E122">
        <v>44895</v>
      </c>
      <c r="F122">
        <v>59.357999999999997</v>
      </c>
      <c r="G122">
        <v>40360</v>
      </c>
      <c r="H122">
        <v>48.036000000000001</v>
      </c>
      <c r="I122">
        <v>44834</v>
      </c>
      <c r="J122">
        <v>132.548</v>
      </c>
      <c r="K122">
        <v>41819</v>
      </c>
      <c r="L122">
        <v>229.46799999999999</v>
      </c>
      <c r="M122">
        <v>40469</v>
      </c>
      <c r="N122">
        <v>74.001000000000005</v>
      </c>
      <c r="O122">
        <v>40289</v>
      </c>
      <c r="P122">
        <v>-1</v>
      </c>
      <c r="Q122">
        <v>44377</v>
      </c>
      <c r="R122">
        <v>116.548</v>
      </c>
      <c r="S122">
        <v>43337</v>
      </c>
      <c r="T122">
        <v>134.88900000000001</v>
      </c>
      <c r="U122">
        <v>42062</v>
      </c>
      <c r="V122">
        <v>110.167</v>
      </c>
      <c r="W122">
        <v>42283</v>
      </c>
      <c r="X122">
        <v>166.91399999999999</v>
      </c>
      <c r="Y122">
        <v>44468</v>
      </c>
      <c r="Z122">
        <v>133.19200000000001</v>
      </c>
      <c r="AA122">
        <v>40481</v>
      </c>
      <c r="AB122">
        <v>76.451999999999998</v>
      </c>
      <c r="AC122">
        <v>42676</v>
      </c>
      <c r="AD122">
        <v>162.983</v>
      </c>
      <c r="AE122">
        <v>41149</v>
      </c>
      <c r="AF122">
        <v>29.062000000000001</v>
      </c>
      <c r="AG122">
        <v>42004</v>
      </c>
      <c r="AH122">
        <v>-1</v>
      </c>
      <c r="AI122">
        <v>-1</v>
      </c>
      <c r="AJ122">
        <v>-1</v>
      </c>
      <c r="AK122">
        <v>-1</v>
      </c>
      <c r="AL122">
        <v>-1</v>
      </c>
      <c r="AM122">
        <v>-1</v>
      </c>
      <c r="AN122">
        <v>-1</v>
      </c>
      <c r="AO122">
        <v>43424</v>
      </c>
      <c r="AP122">
        <v>-1</v>
      </c>
      <c r="AQ122">
        <v>44625</v>
      </c>
      <c r="AR122">
        <v>-1</v>
      </c>
      <c r="AS122">
        <v>44626</v>
      </c>
      <c r="AT122">
        <v>2.2189999999999999</v>
      </c>
      <c r="AU122">
        <v>-1</v>
      </c>
      <c r="AV122">
        <v>-1</v>
      </c>
      <c r="AW122">
        <v>41863</v>
      </c>
      <c r="AX122">
        <v>100.72199999999999</v>
      </c>
      <c r="AY122">
        <v>43402</v>
      </c>
      <c r="AZ122">
        <v>99.5</v>
      </c>
      <c r="BA122">
        <v>-1</v>
      </c>
      <c r="BB122">
        <v>-1</v>
      </c>
      <c r="BC122">
        <v>41722</v>
      </c>
      <c r="BD122">
        <v>-1</v>
      </c>
      <c r="BE122">
        <v>-1</v>
      </c>
      <c r="BF122">
        <v>-1</v>
      </c>
      <c r="BG122">
        <v>-1</v>
      </c>
      <c r="BH122">
        <v>-1</v>
      </c>
      <c r="BI122">
        <v>43424</v>
      </c>
      <c r="BJ122">
        <v>-1</v>
      </c>
      <c r="BK122">
        <v>-1</v>
      </c>
      <c r="BL122">
        <v>-1</v>
      </c>
      <c r="BM122">
        <v>43424</v>
      </c>
      <c r="BN122">
        <v>-1</v>
      </c>
      <c r="BO122">
        <v>43426</v>
      </c>
      <c r="BP122">
        <v>-1</v>
      </c>
      <c r="BQ122">
        <v>-1</v>
      </c>
      <c r="BR122">
        <v>-1</v>
      </c>
      <c r="BS122">
        <v>43426</v>
      </c>
      <c r="BT122">
        <v>-1</v>
      </c>
      <c r="BU122">
        <v>-1</v>
      </c>
      <c r="BV122">
        <v>-1</v>
      </c>
      <c r="BW122">
        <v>41915</v>
      </c>
      <c r="BX122">
        <v>126.167</v>
      </c>
      <c r="BY122">
        <v>-1</v>
      </c>
      <c r="BZ122">
        <v>-1</v>
      </c>
      <c r="CA122">
        <v>41911</v>
      </c>
      <c r="CB122">
        <v>526.66700000000003</v>
      </c>
      <c r="CC122">
        <v>41912</v>
      </c>
      <c r="CD122">
        <v>277.66699999999997</v>
      </c>
      <c r="CE122">
        <v>43332</v>
      </c>
      <c r="CF122">
        <v>68.5</v>
      </c>
      <c r="CG122">
        <v>41893</v>
      </c>
      <c r="CH122">
        <v>78.832999999999998</v>
      </c>
      <c r="CI122">
        <v>-1</v>
      </c>
      <c r="CJ122">
        <v>-1</v>
      </c>
      <c r="CK122">
        <v>41844</v>
      </c>
      <c r="CL122">
        <v>211.239</v>
      </c>
      <c r="CM122">
        <v>-1</v>
      </c>
      <c r="CN122">
        <v>-1</v>
      </c>
    </row>
    <row r="123" spans="1:92" x14ac:dyDescent="0.25">
      <c r="A123" s="1">
        <v>40235</v>
      </c>
      <c r="B123">
        <v>99.489000000000004</v>
      </c>
      <c r="C123">
        <v>41831</v>
      </c>
      <c r="D123">
        <v>236.005</v>
      </c>
      <c r="E123">
        <v>44895</v>
      </c>
      <c r="F123">
        <v>55.253999999999998</v>
      </c>
      <c r="G123">
        <v>40360</v>
      </c>
      <c r="H123">
        <v>-1</v>
      </c>
      <c r="I123">
        <v>44834</v>
      </c>
      <c r="J123">
        <v>124.622</v>
      </c>
      <c r="K123">
        <v>41819</v>
      </c>
      <c r="L123">
        <v>224.935</v>
      </c>
      <c r="M123">
        <v>40469</v>
      </c>
      <c r="N123">
        <v>74.001000000000005</v>
      </c>
      <c r="O123">
        <v>40289</v>
      </c>
      <c r="P123">
        <v>-1</v>
      </c>
      <c r="Q123">
        <v>44377</v>
      </c>
      <c r="R123">
        <v>95.965000000000003</v>
      </c>
      <c r="S123">
        <v>43337</v>
      </c>
      <c r="T123">
        <v>163.92099999999999</v>
      </c>
      <c r="U123">
        <v>42062</v>
      </c>
      <c r="V123">
        <v>108.035</v>
      </c>
      <c r="W123">
        <v>42283</v>
      </c>
      <c r="X123">
        <v>153.416</v>
      </c>
      <c r="Y123">
        <v>44468</v>
      </c>
      <c r="Z123">
        <v>132.297</v>
      </c>
      <c r="AA123">
        <v>40481</v>
      </c>
      <c r="AB123">
        <v>76.451999999999998</v>
      </c>
      <c r="AC123">
        <v>42676</v>
      </c>
      <c r="AD123">
        <v>166.24799999999999</v>
      </c>
      <c r="AE123">
        <v>41149</v>
      </c>
      <c r="AF123">
        <v>39.551000000000002</v>
      </c>
      <c r="AG123">
        <v>42004</v>
      </c>
      <c r="AH123">
        <v>-1</v>
      </c>
      <c r="AI123">
        <v>-1</v>
      </c>
      <c r="AJ123">
        <v>-1</v>
      </c>
      <c r="AK123">
        <v>-1</v>
      </c>
      <c r="AL123">
        <v>-1</v>
      </c>
      <c r="AM123">
        <v>-1</v>
      </c>
      <c r="AN123">
        <v>-1</v>
      </c>
      <c r="AO123">
        <v>43424</v>
      </c>
      <c r="AP123">
        <v>-1</v>
      </c>
      <c r="AQ123">
        <v>44625</v>
      </c>
      <c r="AR123">
        <v>-1</v>
      </c>
      <c r="AS123">
        <v>44626</v>
      </c>
      <c r="AT123">
        <v>2.2189999999999999</v>
      </c>
      <c r="AU123">
        <v>-1</v>
      </c>
      <c r="AV123">
        <v>-1</v>
      </c>
      <c r="AW123">
        <v>41863</v>
      </c>
      <c r="AX123">
        <v>102.248</v>
      </c>
      <c r="AY123">
        <v>43402</v>
      </c>
      <c r="AZ123">
        <v>115.49299999999999</v>
      </c>
      <c r="BA123">
        <v>-1</v>
      </c>
      <c r="BB123">
        <v>-1</v>
      </c>
      <c r="BC123">
        <v>41722</v>
      </c>
      <c r="BD123">
        <v>-1</v>
      </c>
      <c r="BE123">
        <v>-1</v>
      </c>
      <c r="BF123">
        <v>-1</v>
      </c>
      <c r="BG123">
        <v>-1</v>
      </c>
      <c r="BH123">
        <v>-1</v>
      </c>
      <c r="BI123">
        <v>43424</v>
      </c>
      <c r="BJ123">
        <v>-1</v>
      </c>
      <c r="BK123">
        <v>-1</v>
      </c>
      <c r="BL123">
        <v>-1</v>
      </c>
      <c r="BM123">
        <v>43424</v>
      </c>
      <c r="BN123">
        <v>-1</v>
      </c>
      <c r="BO123">
        <v>43426</v>
      </c>
      <c r="BP123">
        <v>-1</v>
      </c>
      <c r="BQ123">
        <v>-1</v>
      </c>
      <c r="BR123">
        <v>-1</v>
      </c>
      <c r="BS123">
        <v>43426</v>
      </c>
      <c r="BT123">
        <v>-1</v>
      </c>
      <c r="BU123">
        <v>-1</v>
      </c>
      <c r="BV123">
        <v>-1</v>
      </c>
      <c r="BW123">
        <v>41915</v>
      </c>
      <c r="BX123">
        <v>119.83499999999999</v>
      </c>
      <c r="BY123">
        <v>-1</v>
      </c>
      <c r="BZ123">
        <v>-1</v>
      </c>
      <c r="CA123">
        <v>41911</v>
      </c>
      <c r="CB123">
        <v>567.66700000000003</v>
      </c>
      <c r="CC123">
        <v>41912</v>
      </c>
      <c r="CD123">
        <v>297</v>
      </c>
      <c r="CE123">
        <v>43332</v>
      </c>
      <c r="CF123">
        <v>70.5</v>
      </c>
      <c r="CG123">
        <v>41893</v>
      </c>
      <c r="CH123">
        <v>75.167000000000002</v>
      </c>
      <c r="CI123">
        <v>-1</v>
      </c>
      <c r="CJ123">
        <v>-1</v>
      </c>
      <c r="CK123">
        <v>41844</v>
      </c>
      <c r="CL123">
        <v>207.53</v>
      </c>
      <c r="CM123">
        <v>-1</v>
      </c>
      <c r="CN123">
        <v>-1</v>
      </c>
    </row>
    <row r="124" spans="1:92" x14ac:dyDescent="0.25">
      <c r="A124" s="1">
        <v>40268</v>
      </c>
      <c r="B124">
        <v>101.98</v>
      </c>
      <c r="C124">
        <v>41831</v>
      </c>
      <c r="D124">
        <v>179.78</v>
      </c>
      <c r="E124">
        <v>44895</v>
      </c>
      <c r="F124">
        <v>57.494</v>
      </c>
      <c r="G124">
        <v>40360</v>
      </c>
      <c r="H124">
        <v>-1</v>
      </c>
      <c r="I124">
        <v>44834</v>
      </c>
      <c r="J124">
        <v>120.08</v>
      </c>
      <c r="K124">
        <v>41819</v>
      </c>
      <c r="L124">
        <v>177.16800000000001</v>
      </c>
      <c r="M124">
        <v>40469</v>
      </c>
      <c r="N124">
        <v>60.030999999999999</v>
      </c>
      <c r="O124">
        <v>40289</v>
      </c>
      <c r="P124">
        <v>-1</v>
      </c>
      <c r="Q124">
        <v>44377</v>
      </c>
      <c r="R124">
        <v>85.313000000000002</v>
      </c>
      <c r="S124">
        <v>43337</v>
      </c>
      <c r="T124">
        <v>122.104</v>
      </c>
      <c r="U124">
        <v>42062</v>
      </c>
      <c r="V124">
        <v>77.334999999999994</v>
      </c>
      <c r="W124">
        <v>42283</v>
      </c>
      <c r="X124">
        <v>119.306</v>
      </c>
      <c r="Y124">
        <v>44468</v>
      </c>
      <c r="Z124">
        <v>108.607</v>
      </c>
      <c r="AA124">
        <v>40481</v>
      </c>
      <c r="AB124">
        <v>75.745999999999995</v>
      </c>
      <c r="AC124">
        <v>42676</v>
      </c>
      <c r="AD124">
        <v>149.458</v>
      </c>
      <c r="AE124">
        <v>41149</v>
      </c>
      <c r="AF124">
        <v>30.992999999999999</v>
      </c>
      <c r="AG124">
        <v>42004</v>
      </c>
      <c r="AH124">
        <v>-1</v>
      </c>
      <c r="AI124">
        <v>-1</v>
      </c>
      <c r="AJ124">
        <v>-1</v>
      </c>
      <c r="AK124">
        <v>-1</v>
      </c>
      <c r="AL124">
        <v>-1</v>
      </c>
      <c r="AM124">
        <v>-1</v>
      </c>
      <c r="AN124">
        <v>-1</v>
      </c>
      <c r="AO124">
        <v>43424</v>
      </c>
      <c r="AP124">
        <v>-1</v>
      </c>
      <c r="AQ124">
        <v>44625</v>
      </c>
      <c r="AR124">
        <v>-1</v>
      </c>
      <c r="AS124">
        <v>44626</v>
      </c>
      <c r="AT124">
        <v>2.2189999999999999</v>
      </c>
      <c r="AU124">
        <v>-1</v>
      </c>
      <c r="AV124">
        <v>-1</v>
      </c>
      <c r="AW124">
        <v>41863</v>
      </c>
      <c r="AX124">
        <v>88.602999999999994</v>
      </c>
      <c r="AY124">
        <v>43402</v>
      </c>
      <c r="AZ124">
        <v>92.623000000000005</v>
      </c>
      <c r="BA124">
        <v>-1</v>
      </c>
      <c r="BB124">
        <v>-1</v>
      </c>
      <c r="BC124">
        <v>41722</v>
      </c>
      <c r="BD124">
        <v>-1</v>
      </c>
      <c r="BE124">
        <v>-1</v>
      </c>
      <c r="BF124">
        <v>-1</v>
      </c>
      <c r="BG124">
        <v>-1</v>
      </c>
      <c r="BH124">
        <v>-1</v>
      </c>
      <c r="BI124">
        <v>43424</v>
      </c>
      <c r="BJ124">
        <v>-1</v>
      </c>
      <c r="BK124">
        <v>-1</v>
      </c>
      <c r="BL124">
        <v>-1</v>
      </c>
      <c r="BM124">
        <v>43424</v>
      </c>
      <c r="BN124">
        <v>-1</v>
      </c>
      <c r="BO124">
        <v>43426</v>
      </c>
      <c r="BP124">
        <v>-1</v>
      </c>
      <c r="BQ124">
        <v>-1</v>
      </c>
      <c r="BR124">
        <v>-1</v>
      </c>
      <c r="BS124">
        <v>43426</v>
      </c>
      <c r="BT124">
        <v>-1</v>
      </c>
      <c r="BU124">
        <v>-1</v>
      </c>
      <c r="BV124">
        <v>-1</v>
      </c>
      <c r="BW124">
        <v>41915</v>
      </c>
      <c r="BX124">
        <v>80.167000000000002</v>
      </c>
      <c r="BY124">
        <v>-1</v>
      </c>
      <c r="BZ124">
        <v>-1</v>
      </c>
      <c r="CA124">
        <v>41911</v>
      </c>
      <c r="CB124">
        <v>382</v>
      </c>
      <c r="CC124">
        <v>41912</v>
      </c>
      <c r="CD124">
        <v>225.333</v>
      </c>
      <c r="CE124">
        <v>43332</v>
      </c>
      <c r="CF124">
        <v>52.167000000000002</v>
      </c>
      <c r="CG124">
        <v>41893</v>
      </c>
      <c r="CH124">
        <v>57.5</v>
      </c>
      <c r="CI124">
        <v>-1</v>
      </c>
      <c r="CJ124">
        <v>-1</v>
      </c>
      <c r="CK124">
        <v>41844</v>
      </c>
      <c r="CL124">
        <v>156.333</v>
      </c>
      <c r="CM124">
        <v>-1</v>
      </c>
      <c r="CN124">
        <v>-1</v>
      </c>
    </row>
    <row r="125" spans="1:92" x14ac:dyDescent="0.25">
      <c r="A125" s="1">
        <v>40298</v>
      </c>
      <c r="B125">
        <v>96.838999999999999</v>
      </c>
      <c r="C125">
        <v>41831</v>
      </c>
      <c r="D125">
        <v>190.43199999999999</v>
      </c>
      <c r="E125">
        <v>44895</v>
      </c>
      <c r="F125">
        <v>62.686</v>
      </c>
      <c r="G125">
        <v>40360</v>
      </c>
      <c r="H125">
        <v>-1</v>
      </c>
      <c r="I125">
        <v>44834</v>
      </c>
      <c r="J125">
        <v>114.952</v>
      </c>
      <c r="K125">
        <v>41819</v>
      </c>
      <c r="L125">
        <v>191.386</v>
      </c>
      <c r="M125">
        <v>40469</v>
      </c>
      <c r="N125">
        <v>60.030999999999999</v>
      </c>
      <c r="O125">
        <v>40289</v>
      </c>
      <c r="P125">
        <v>-1</v>
      </c>
      <c r="Q125">
        <v>44377</v>
      </c>
      <c r="R125">
        <v>86.025000000000006</v>
      </c>
      <c r="S125">
        <v>43337</v>
      </c>
      <c r="T125">
        <v>122.104</v>
      </c>
      <c r="U125">
        <v>42062</v>
      </c>
      <c r="V125">
        <v>82.65</v>
      </c>
      <c r="W125">
        <v>42283</v>
      </c>
      <c r="X125">
        <v>122.28</v>
      </c>
      <c r="Y125">
        <v>44468</v>
      </c>
      <c r="Z125">
        <v>102.411</v>
      </c>
      <c r="AA125">
        <v>40481</v>
      </c>
      <c r="AB125">
        <v>75.745999999999995</v>
      </c>
      <c r="AC125">
        <v>42676</v>
      </c>
      <c r="AD125">
        <v>150.97</v>
      </c>
      <c r="AE125">
        <v>41149</v>
      </c>
      <c r="AF125">
        <v>31.516999999999999</v>
      </c>
      <c r="AG125">
        <v>42004</v>
      </c>
      <c r="AH125">
        <v>-1</v>
      </c>
      <c r="AI125">
        <v>-1</v>
      </c>
      <c r="AJ125">
        <v>-1</v>
      </c>
      <c r="AK125">
        <v>-1</v>
      </c>
      <c r="AL125">
        <v>-1</v>
      </c>
      <c r="AM125">
        <v>-1</v>
      </c>
      <c r="AN125">
        <v>-1</v>
      </c>
      <c r="AO125">
        <v>43424</v>
      </c>
      <c r="AP125">
        <v>-1</v>
      </c>
      <c r="AQ125">
        <v>44625</v>
      </c>
      <c r="AR125">
        <v>-1</v>
      </c>
      <c r="AS125">
        <v>44626</v>
      </c>
      <c r="AT125">
        <v>2.2189999999999999</v>
      </c>
      <c r="AU125">
        <v>-1</v>
      </c>
      <c r="AV125">
        <v>-1</v>
      </c>
      <c r="AW125">
        <v>41863</v>
      </c>
      <c r="AX125">
        <v>87.004000000000005</v>
      </c>
      <c r="AY125">
        <v>43402</v>
      </c>
      <c r="AZ125">
        <v>123.425</v>
      </c>
      <c r="BA125">
        <v>-1</v>
      </c>
      <c r="BB125">
        <v>-1</v>
      </c>
      <c r="BC125">
        <v>41722</v>
      </c>
      <c r="BD125">
        <v>-1</v>
      </c>
      <c r="BE125">
        <v>-1</v>
      </c>
      <c r="BF125">
        <v>-1</v>
      </c>
      <c r="BG125">
        <v>-1</v>
      </c>
      <c r="BH125">
        <v>-1</v>
      </c>
      <c r="BI125">
        <v>43424</v>
      </c>
      <c r="BJ125">
        <v>-1</v>
      </c>
      <c r="BK125">
        <v>-1</v>
      </c>
      <c r="BL125">
        <v>-1</v>
      </c>
      <c r="BM125">
        <v>43424</v>
      </c>
      <c r="BN125">
        <v>-1</v>
      </c>
      <c r="BO125">
        <v>43426</v>
      </c>
      <c r="BP125">
        <v>-1</v>
      </c>
      <c r="BQ125">
        <v>-1</v>
      </c>
      <c r="BR125">
        <v>-1</v>
      </c>
      <c r="BS125">
        <v>43426</v>
      </c>
      <c r="BT125">
        <v>-1</v>
      </c>
      <c r="BU125">
        <v>-1</v>
      </c>
      <c r="BV125">
        <v>-1</v>
      </c>
      <c r="BW125">
        <v>41915</v>
      </c>
      <c r="BX125">
        <v>76.334999999999994</v>
      </c>
      <c r="BY125">
        <v>-1</v>
      </c>
      <c r="BZ125">
        <v>-1</v>
      </c>
      <c r="CA125">
        <v>41911</v>
      </c>
      <c r="CB125">
        <v>357.66699999999997</v>
      </c>
      <c r="CC125">
        <v>41912</v>
      </c>
      <c r="CD125">
        <v>262.66699999999997</v>
      </c>
      <c r="CE125">
        <v>43332</v>
      </c>
      <c r="CF125">
        <v>57.332999999999998</v>
      </c>
      <c r="CG125">
        <v>41893</v>
      </c>
      <c r="CH125">
        <v>59</v>
      </c>
      <c r="CI125">
        <v>-1</v>
      </c>
      <c r="CJ125">
        <v>-1</v>
      </c>
      <c r="CK125">
        <v>41844</v>
      </c>
      <c r="CL125">
        <v>165.96799999999999</v>
      </c>
      <c r="CM125">
        <v>-1</v>
      </c>
      <c r="CN125">
        <v>-1</v>
      </c>
    </row>
    <row r="126" spans="1:92" x14ac:dyDescent="0.25">
      <c r="A126" s="1">
        <v>40329</v>
      </c>
      <c r="B126">
        <v>111.741</v>
      </c>
      <c r="C126">
        <v>41831</v>
      </c>
      <c r="D126">
        <v>221.126</v>
      </c>
      <c r="E126">
        <v>44895</v>
      </c>
      <c r="F126">
        <v>79.010000000000005</v>
      </c>
      <c r="G126">
        <v>40360</v>
      </c>
      <c r="H126">
        <v>-1</v>
      </c>
      <c r="I126">
        <v>44834</v>
      </c>
      <c r="J126">
        <v>134.221</v>
      </c>
      <c r="K126">
        <v>41819</v>
      </c>
      <c r="L126">
        <v>215.393</v>
      </c>
      <c r="M126">
        <v>40469</v>
      </c>
      <c r="N126">
        <v>60.030999999999999</v>
      </c>
      <c r="O126">
        <v>40289</v>
      </c>
      <c r="P126">
        <v>-1</v>
      </c>
      <c r="Q126">
        <v>44377</v>
      </c>
      <c r="R126">
        <v>102.836</v>
      </c>
      <c r="S126">
        <v>43337</v>
      </c>
      <c r="T126">
        <v>133.465</v>
      </c>
      <c r="U126">
        <v>42062</v>
      </c>
      <c r="V126">
        <v>119.77500000000001</v>
      </c>
      <c r="W126">
        <v>42283</v>
      </c>
      <c r="X126">
        <v>160.63900000000001</v>
      </c>
      <c r="Y126">
        <v>44468</v>
      </c>
      <c r="Z126">
        <v>135.54300000000001</v>
      </c>
      <c r="AA126">
        <v>40481</v>
      </c>
      <c r="AB126">
        <v>75.745999999999995</v>
      </c>
      <c r="AC126">
        <v>42676</v>
      </c>
      <c r="AD126">
        <v>148.33500000000001</v>
      </c>
      <c r="AE126">
        <v>41149</v>
      </c>
      <c r="AF126">
        <v>44.804000000000002</v>
      </c>
      <c r="AG126">
        <v>42004</v>
      </c>
      <c r="AH126">
        <v>-1</v>
      </c>
      <c r="AI126">
        <v>-1</v>
      </c>
      <c r="AJ126">
        <v>-1</v>
      </c>
      <c r="AK126">
        <v>-1</v>
      </c>
      <c r="AL126">
        <v>-1</v>
      </c>
      <c r="AM126">
        <v>-1</v>
      </c>
      <c r="AN126">
        <v>-1</v>
      </c>
      <c r="AO126">
        <v>43424</v>
      </c>
      <c r="AP126">
        <v>-1</v>
      </c>
      <c r="AQ126">
        <v>44625</v>
      </c>
      <c r="AR126">
        <v>-1</v>
      </c>
      <c r="AS126">
        <v>44626</v>
      </c>
      <c r="AT126">
        <v>2.2189999999999999</v>
      </c>
      <c r="AU126">
        <v>-1</v>
      </c>
      <c r="AV126">
        <v>-1</v>
      </c>
      <c r="AW126">
        <v>41863</v>
      </c>
      <c r="AX126">
        <v>91.15</v>
      </c>
      <c r="AY126">
        <v>43402</v>
      </c>
      <c r="AZ126">
        <v>134.71799999999999</v>
      </c>
      <c r="BA126">
        <v>-1</v>
      </c>
      <c r="BB126">
        <v>-1</v>
      </c>
      <c r="BC126">
        <v>41722</v>
      </c>
      <c r="BD126">
        <v>-1</v>
      </c>
      <c r="BE126">
        <v>-1</v>
      </c>
      <c r="BF126">
        <v>-1</v>
      </c>
      <c r="BG126">
        <v>-1</v>
      </c>
      <c r="BH126">
        <v>-1</v>
      </c>
      <c r="BI126">
        <v>43424</v>
      </c>
      <c r="BJ126">
        <v>-1</v>
      </c>
      <c r="BK126">
        <v>-1</v>
      </c>
      <c r="BL126">
        <v>-1</v>
      </c>
      <c r="BM126">
        <v>43424</v>
      </c>
      <c r="BN126">
        <v>-1</v>
      </c>
      <c r="BO126">
        <v>43426</v>
      </c>
      <c r="BP126">
        <v>-1</v>
      </c>
      <c r="BQ126">
        <v>-1</v>
      </c>
      <c r="BR126">
        <v>-1</v>
      </c>
      <c r="BS126">
        <v>43426</v>
      </c>
      <c r="BT126">
        <v>-1</v>
      </c>
      <c r="BU126">
        <v>-1</v>
      </c>
      <c r="BV126">
        <v>-1</v>
      </c>
      <c r="BW126">
        <v>41915</v>
      </c>
      <c r="BX126">
        <v>92.334000000000003</v>
      </c>
      <c r="BY126">
        <v>-1</v>
      </c>
      <c r="BZ126">
        <v>-1</v>
      </c>
      <c r="CA126">
        <v>41911</v>
      </c>
      <c r="CB126">
        <v>375</v>
      </c>
      <c r="CC126">
        <v>41912</v>
      </c>
      <c r="CD126">
        <v>276.40199999999999</v>
      </c>
      <c r="CE126">
        <v>43332</v>
      </c>
      <c r="CF126">
        <v>70.75</v>
      </c>
      <c r="CG126">
        <v>41893</v>
      </c>
      <c r="CH126">
        <v>79.010000000000005</v>
      </c>
      <c r="CI126">
        <v>-1</v>
      </c>
      <c r="CJ126">
        <v>-1</v>
      </c>
      <c r="CK126">
        <v>41844</v>
      </c>
      <c r="CL126">
        <v>221</v>
      </c>
      <c r="CM126">
        <v>-1</v>
      </c>
      <c r="CN126">
        <v>-1</v>
      </c>
    </row>
    <row r="127" spans="1:92" x14ac:dyDescent="0.25">
      <c r="A127" s="1">
        <v>40359</v>
      </c>
      <c r="B127">
        <v>113.169</v>
      </c>
      <c r="C127">
        <v>41831</v>
      </c>
      <c r="D127">
        <v>353.613</v>
      </c>
      <c r="E127">
        <v>44895</v>
      </c>
      <c r="F127">
        <v>80.37</v>
      </c>
      <c r="G127">
        <v>40360</v>
      </c>
      <c r="H127">
        <v>-1</v>
      </c>
      <c r="I127">
        <v>44834</v>
      </c>
      <c r="J127">
        <v>122.691</v>
      </c>
      <c r="K127">
        <v>41819</v>
      </c>
      <c r="L127">
        <v>319.23700000000002</v>
      </c>
      <c r="M127">
        <v>40469</v>
      </c>
      <c r="N127">
        <v>-1</v>
      </c>
      <c r="O127">
        <v>40289</v>
      </c>
      <c r="P127">
        <v>-1</v>
      </c>
      <c r="Q127">
        <v>44377</v>
      </c>
      <c r="R127">
        <v>108.324</v>
      </c>
      <c r="S127">
        <v>43337</v>
      </c>
      <c r="T127">
        <v>133.465</v>
      </c>
      <c r="U127">
        <v>42062</v>
      </c>
      <c r="V127">
        <v>135.62100000000001</v>
      </c>
      <c r="W127">
        <v>42283</v>
      </c>
      <c r="X127">
        <v>178.35300000000001</v>
      </c>
      <c r="Y127">
        <v>44468</v>
      </c>
      <c r="Z127">
        <v>150.059</v>
      </c>
      <c r="AA127">
        <v>40481</v>
      </c>
      <c r="AB127">
        <v>-1</v>
      </c>
      <c r="AC127">
        <v>42676</v>
      </c>
      <c r="AD127">
        <v>170.48599999999999</v>
      </c>
      <c r="AE127">
        <v>41149</v>
      </c>
      <c r="AF127">
        <v>48.914999999999999</v>
      </c>
      <c r="AG127">
        <v>42004</v>
      </c>
      <c r="AH127">
        <v>-1</v>
      </c>
      <c r="AI127">
        <v>-1</v>
      </c>
      <c r="AJ127">
        <v>-1</v>
      </c>
      <c r="AK127">
        <v>-1</v>
      </c>
      <c r="AL127">
        <v>-1</v>
      </c>
      <c r="AM127">
        <v>-1</v>
      </c>
      <c r="AN127">
        <v>-1</v>
      </c>
      <c r="AO127">
        <v>43424</v>
      </c>
      <c r="AP127">
        <v>-1</v>
      </c>
      <c r="AQ127">
        <v>44625</v>
      </c>
      <c r="AR127">
        <v>-1</v>
      </c>
      <c r="AS127">
        <v>44626</v>
      </c>
      <c r="AT127">
        <v>2.2189999999999999</v>
      </c>
      <c r="AU127">
        <v>-1</v>
      </c>
      <c r="AV127">
        <v>-1</v>
      </c>
      <c r="AW127">
        <v>41863</v>
      </c>
      <c r="AX127">
        <v>92.034000000000006</v>
      </c>
      <c r="AY127">
        <v>43402</v>
      </c>
      <c r="AZ127">
        <v>134.71799999999999</v>
      </c>
      <c r="BA127">
        <v>-1</v>
      </c>
      <c r="BB127">
        <v>-1</v>
      </c>
      <c r="BC127">
        <v>41722</v>
      </c>
      <c r="BD127">
        <v>-1</v>
      </c>
      <c r="BE127">
        <v>-1</v>
      </c>
      <c r="BF127">
        <v>-1</v>
      </c>
      <c r="BG127">
        <v>-1</v>
      </c>
      <c r="BH127">
        <v>-1</v>
      </c>
      <c r="BI127">
        <v>43424</v>
      </c>
      <c r="BJ127">
        <v>-1</v>
      </c>
      <c r="BK127">
        <v>-1</v>
      </c>
      <c r="BL127">
        <v>-1</v>
      </c>
      <c r="BM127">
        <v>43424</v>
      </c>
      <c r="BN127">
        <v>-1</v>
      </c>
      <c r="BO127">
        <v>43426</v>
      </c>
      <c r="BP127">
        <v>-1</v>
      </c>
      <c r="BQ127">
        <v>-1</v>
      </c>
      <c r="BR127">
        <v>-1</v>
      </c>
      <c r="BS127">
        <v>43426</v>
      </c>
      <c r="BT127">
        <v>-1</v>
      </c>
      <c r="BU127">
        <v>-1</v>
      </c>
      <c r="BV127">
        <v>-1</v>
      </c>
      <c r="BW127">
        <v>41915</v>
      </c>
      <c r="BX127">
        <v>100.479</v>
      </c>
      <c r="BY127">
        <v>-1</v>
      </c>
      <c r="BZ127">
        <v>-1</v>
      </c>
      <c r="CA127">
        <v>41911</v>
      </c>
      <c r="CB127">
        <v>388.07900000000001</v>
      </c>
      <c r="CC127">
        <v>41912</v>
      </c>
      <c r="CD127">
        <v>285.34300000000002</v>
      </c>
      <c r="CE127">
        <v>43332</v>
      </c>
      <c r="CF127">
        <v>77.858999999999995</v>
      </c>
      <c r="CG127">
        <v>41893</v>
      </c>
      <c r="CH127">
        <v>85.344999999999999</v>
      </c>
      <c r="CI127">
        <v>-1</v>
      </c>
      <c r="CJ127">
        <v>-1</v>
      </c>
      <c r="CK127">
        <v>41844</v>
      </c>
      <c r="CL127">
        <v>315.43599999999998</v>
      </c>
      <c r="CM127">
        <v>-1</v>
      </c>
      <c r="CN127">
        <v>-1</v>
      </c>
    </row>
    <row r="128" spans="1:92" x14ac:dyDescent="0.25">
      <c r="A128" s="1">
        <v>40389</v>
      </c>
      <c r="B128">
        <v>91.204999999999998</v>
      </c>
      <c r="C128">
        <v>41831</v>
      </c>
      <c r="D128">
        <v>268.86700000000002</v>
      </c>
      <c r="E128">
        <v>44895</v>
      </c>
      <c r="F128">
        <v>50.543999999999997</v>
      </c>
      <c r="G128">
        <v>40360</v>
      </c>
      <c r="H128">
        <v>-1</v>
      </c>
      <c r="I128">
        <v>44834</v>
      </c>
      <c r="J128">
        <v>93.596000000000004</v>
      </c>
      <c r="K128">
        <v>41819</v>
      </c>
      <c r="L128">
        <v>254.084</v>
      </c>
      <c r="M128">
        <v>40469</v>
      </c>
      <c r="N128">
        <v>-1</v>
      </c>
      <c r="O128">
        <v>40289</v>
      </c>
      <c r="P128">
        <v>-1</v>
      </c>
      <c r="Q128">
        <v>44377</v>
      </c>
      <c r="R128">
        <v>87.64</v>
      </c>
      <c r="S128">
        <v>43337</v>
      </c>
      <c r="T128">
        <v>133.465</v>
      </c>
      <c r="U128">
        <v>42062</v>
      </c>
      <c r="V128">
        <v>115.276</v>
      </c>
      <c r="W128">
        <v>42283</v>
      </c>
      <c r="X128">
        <v>143.02099999999999</v>
      </c>
      <c r="Y128">
        <v>44468</v>
      </c>
      <c r="Z128">
        <v>114.79600000000001</v>
      </c>
      <c r="AA128">
        <v>40481</v>
      </c>
      <c r="AB128">
        <v>-1</v>
      </c>
      <c r="AC128">
        <v>42676</v>
      </c>
      <c r="AD128">
        <v>137.18600000000001</v>
      </c>
      <c r="AE128">
        <v>41149</v>
      </c>
      <c r="AF128">
        <v>45.469000000000001</v>
      </c>
      <c r="AG128">
        <v>42004</v>
      </c>
      <c r="AH128">
        <v>-1</v>
      </c>
      <c r="AI128">
        <v>-1</v>
      </c>
      <c r="AJ128">
        <v>-1</v>
      </c>
      <c r="AK128">
        <v>-1</v>
      </c>
      <c r="AL128">
        <v>-1</v>
      </c>
      <c r="AM128">
        <v>-1</v>
      </c>
      <c r="AN128">
        <v>-1</v>
      </c>
      <c r="AO128">
        <v>43424</v>
      </c>
      <c r="AP128">
        <v>-1</v>
      </c>
      <c r="AQ128">
        <v>44625</v>
      </c>
      <c r="AR128">
        <v>-1</v>
      </c>
      <c r="AS128">
        <v>44626</v>
      </c>
      <c r="AT128">
        <v>2.2189999999999999</v>
      </c>
      <c r="AU128">
        <v>-1</v>
      </c>
      <c r="AV128">
        <v>-1</v>
      </c>
      <c r="AW128">
        <v>41863</v>
      </c>
      <c r="AX128">
        <v>88.347999999999999</v>
      </c>
      <c r="AY128">
        <v>43402</v>
      </c>
      <c r="AZ128">
        <v>134.71799999999999</v>
      </c>
      <c r="BA128">
        <v>-1</v>
      </c>
      <c r="BB128">
        <v>-1</v>
      </c>
      <c r="BC128">
        <v>41722</v>
      </c>
      <c r="BD128">
        <v>-1</v>
      </c>
      <c r="BE128">
        <v>-1</v>
      </c>
      <c r="BF128">
        <v>-1</v>
      </c>
      <c r="BG128">
        <v>-1</v>
      </c>
      <c r="BH128">
        <v>-1</v>
      </c>
      <c r="BI128">
        <v>43424</v>
      </c>
      <c r="BJ128">
        <v>-1</v>
      </c>
      <c r="BK128">
        <v>-1</v>
      </c>
      <c r="BL128">
        <v>-1</v>
      </c>
      <c r="BM128">
        <v>43424</v>
      </c>
      <c r="BN128">
        <v>-1</v>
      </c>
      <c r="BO128">
        <v>43426</v>
      </c>
      <c r="BP128">
        <v>-1</v>
      </c>
      <c r="BQ128">
        <v>-1</v>
      </c>
      <c r="BR128">
        <v>-1</v>
      </c>
      <c r="BS128">
        <v>43426</v>
      </c>
      <c r="BT128">
        <v>-1</v>
      </c>
      <c r="BU128">
        <v>-1</v>
      </c>
      <c r="BV128">
        <v>-1</v>
      </c>
      <c r="BW128">
        <v>41915</v>
      </c>
      <c r="BX128">
        <v>86.385000000000005</v>
      </c>
      <c r="BY128">
        <v>-1</v>
      </c>
      <c r="BZ128">
        <v>-1</v>
      </c>
      <c r="CA128">
        <v>41911</v>
      </c>
      <c r="CB128">
        <v>332.52699999999999</v>
      </c>
      <c r="CC128">
        <v>41912</v>
      </c>
      <c r="CD128">
        <v>236.10300000000001</v>
      </c>
      <c r="CE128">
        <v>43332</v>
      </c>
      <c r="CF128">
        <v>66.686999999999998</v>
      </c>
      <c r="CG128">
        <v>41893</v>
      </c>
      <c r="CH128">
        <v>78.5</v>
      </c>
      <c r="CI128">
        <v>-1</v>
      </c>
      <c r="CJ128">
        <v>-1</v>
      </c>
      <c r="CK128">
        <v>41844</v>
      </c>
      <c r="CL128">
        <v>321.25700000000001</v>
      </c>
      <c r="CM128">
        <v>-1</v>
      </c>
      <c r="CN128">
        <v>-1</v>
      </c>
    </row>
    <row r="129" spans="1:92" x14ac:dyDescent="0.25">
      <c r="A129" s="1">
        <v>40421</v>
      </c>
      <c r="B129">
        <v>105.458</v>
      </c>
      <c r="C129">
        <v>41831</v>
      </c>
      <c r="D129">
        <v>306.41000000000003</v>
      </c>
      <c r="E129">
        <v>44895</v>
      </c>
      <c r="F129">
        <v>51.920999999999999</v>
      </c>
      <c r="G129">
        <v>40360</v>
      </c>
      <c r="H129">
        <v>-1</v>
      </c>
      <c r="I129">
        <v>44834</v>
      </c>
      <c r="J129">
        <v>107.97799999999999</v>
      </c>
      <c r="K129">
        <v>41819</v>
      </c>
      <c r="L129">
        <v>257.41899999999998</v>
      </c>
      <c r="M129">
        <v>40469</v>
      </c>
      <c r="N129">
        <v>-1</v>
      </c>
      <c r="O129">
        <v>40289</v>
      </c>
      <c r="P129">
        <v>-1</v>
      </c>
      <c r="Q129">
        <v>44377</v>
      </c>
      <c r="R129">
        <v>113.85</v>
      </c>
      <c r="S129">
        <v>43337</v>
      </c>
      <c r="T129">
        <v>133.465</v>
      </c>
      <c r="U129">
        <v>42062</v>
      </c>
      <c r="V129">
        <v>134.1</v>
      </c>
      <c r="W129">
        <v>42283</v>
      </c>
      <c r="X129">
        <v>157.791</v>
      </c>
      <c r="Y129">
        <v>44468</v>
      </c>
      <c r="Z129">
        <v>130.06299999999999</v>
      </c>
      <c r="AA129">
        <v>40481</v>
      </c>
      <c r="AB129">
        <v>-1</v>
      </c>
      <c r="AC129">
        <v>42676</v>
      </c>
      <c r="AD129">
        <v>155.41399999999999</v>
      </c>
      <c r="AE129">
        <v>41149</v>
      </c>
      <c r="AF129">
        <v>42.847000000000001</v>
      </c>
      <c r="AG129">
        <v>42004</v>
      </c>
      <c r="AH129">
        <v>-1</v>
      </c>
      <c r="AI129">
        <v>-1</v>
      </c>
      <c r="AJ129">
        <v>-1</v>
      </c>
      <c r="AK129">
        <v>-1</v>
      </c>
      <c r="AL129">
        <v>-1</v>
      </c>
      <c r="AM129">
        <v>-1</v>
      </c>
      <c r="AN129">
        <v>-1</v>
      </c>
      <c r="AO129">
        <v>43424</v>
      </c>
      <c r="AP129">
        <v>-1</v>
      </c>
      <c r="AQ129">
        <v>44625</v>
      </c>
      <c r="AR129">
        <v>-1</v>
      </c>
      <c r="AS129">
        <v>44626</v>
      </c>
      <c r="AT129">
        <v>2.2189999999999999</v>
      </c>
      <c r="AU129">
        <v>-1</v>
      </c>
      <c r="AV129">
        <v>-1</v>
      </c>
      <c r="AW129">
        <v>41863</v>
      </c>
      <c r="AX129">
        <v>98.563000000000002</v>
      </c>
      <c r="AY129">
        <v>43402</v>
      </c>
      <c r="AZ129">
        <v>134.71799999999999</v>
      </c>
      <c r="BA129">
        <v>-1</v>
      </c>
      <c r="BB129">
        <v>-1</v>
      </c>
      <c r="BC129">
        <v>41722</v>
      </c>
      <c r="BD129">
        <v>-1</v>
      </c>
      <c r="BE129">
        <v>-1</v>
      </c>
      <c r="BF129">
        <v>-1</v>
      </c>
      <c r="BG129">
        <v>-1</v>
      </c>
      <c r="BH129">
        <v>-1</v>
      </c>
      <c r="BI129">
        <v>43424</v>
      </c>
      <c r="BJ129">
        <v>-1</v>
      </c>
      <c r="BK129">
        <v>-1</v>
      </c>
      <c r="BL129">
        <v>-1</v>
      </c>
      <c r="BM129">
        <v>43424</v>
      </c>
      <c r="BN129">
        <v>-1</v>
      </c>
      <c r="BO129">
        <v>43426</v>
      </c>
      <c r="BP129">
        <v>-1</v>
      </c>
      <c r="BQ129">
        <v>-1</v>
      </c>
      <c r="BR129">
        <v>-1</v>
      </c>
      <c r="BS129">
        <v>43426</v>
      </c>
      <c r="BT129">
        <v>-1</v>
      </c>
      <c r="BU129">
        <v>-1</v>
      </c>
      <c r="BV129">
        <v>-1</v>
      </c>
      <c r="BW129">
        <v>41915</v>
      </c>
      <c r="BX129">
        <v>91.906000000000006</v>
      </c>
      <c r="BY129">
        <v>-1</v>
      </c>
      <c r="BZ129">
        <v>-1</v>
      </c>
      <c r="CA129">
        <v>41911</v>
      </c>
      <c r="CB129">
        <v>339.12299999999999</v>
      </c>
      <c r="CC129">
        <v>41912</v>
      </c>
      <c r="CD129">
        <v>275.16000000000003</v>
      </c>
      <c r="CE129">
        <v>43332</v>
      </c>
      <c r="CF129">
        <v>65.619</v>
      </c>
      <c r="CG129">
        <v>41893</v>
      </c>
      <c r="CH129">
        <v>83.575999999999993</v>
      </c>
      <c r="CI129">
        <v>-1</v>
      </c>
      <c r="CJ129">
        <v>-1</v>
      </c>
      <c r="CK129">
        <v>41844</v>
      </c>
      <c r="CL129">
        <v>361.25099999999998</v>
      </c>
      <c r="CM129">
        <v>-1</v>
      </c>
      <c r="CN129">
        <v>-1</v>
      </c>
    </row>
    <row r="130" spans="1:92" x14ac:dyDescent="0.25">
      <c r="A130" s="1">
        <v>40451</v>
      </c>
      <c r="B130">
        <v>91.733000000000004</v>
      </c>
      <c r="C130">
        <v>41831</v>
      </c>
      <c r="D130">
        <v>262.411</v>
      </c>
      <c r="E130">
        <v>44895</v>
      </c>
      <c r="F130">
        <v>50.414999999999999</v>
      </c>
      <c r="G130">
        <v>40360</v>
      </c>
      <c r="H130">
        <v>-1</v>
      </c>
      <c r="I130">
        <v>44834</v>
      </c>
      <c r="J130">
        <v>92.447000000000003</v>
      </c>
      <c r="K130">
        <v>41819</v>
      </c>
      <c r="L130">
        <v>243.239</v>
      </c>
      <c r="M130">
        <v>40469</v>
      </c>
      <c r="N130">
        <v>-1</v>
      </c>
      <c r="O130">
        <v>40289</v>
      </c>
      <c r="P130">
        <v>-1</v>
      </c>
      <c r="Q130">
        <v>44377</v>
      </c>
      <c r="R130">
        <v>97.564999999999998</v>
      </c>
      <c r="S130">
        <v>43337</v>
      </c>
      <c r="T130">
        <v>133.465</v>
      </c>
      <c r="U130">
        <v>42062</v>
      </c>
      <c r="V130">
        <v>116.452</v>
      </c>
      <c r="W130">
        <v>42283</v>
      </c>
      <c r="X130">
        <v>135.59399999999999</v>
      </c>
      <c r="Y130">
        <v>44468</v>
      </c>
      <c r="Z130">
        <v>117.88800000000001</v>
      </c>
      <c r="AA130">
        <v>40481</v>
      </c>
      <c r="AB130">
        <v>-1</v>
      </c>
      <c r="AC130">
        <v>42676</v>
      </c>
      <c r="AD130">
        <v>132.77600000000001</v>
      </c>
      <c r="AE130">
        <v>41149</v>
      </c>
      <c r="AF130">
        <v>35.441000000000003</v>
      </c>
      <c r="AG130">
        <v>42004</v>
      </c>
      <c r="AH130">
        <v>-1</v>
      </c>
      <c r="AI130">
        <v>-1</v>
      </c>
      <c r="AJ130">
        <v>-1</v>
      </c>
      <c r="AK130">
        <v>-1</v>
      </c>
      <c r="AL130">
        <v>-1</v>
      </c>
      <c r="AM130">
        <v>-1</v>
      </c>
      <c r="AN130">
        <v>-1</v>
      </c>
      <c r="AO130">
        <v>43424</v>
      </c>
      <c r="AP130">
        <v>-1</v>
      </c>
      <c r="AQ130">
        <v>44625</v>
      </c>
      <c r="AR130">
        <v>-1</v>
      </c>
      <c r="AS130">
        <v>44626</v>
      </c>
      <c r="AT130">
        <v>2.2189999999999999</v>
      </c>
      <c r="AU130">
        <v>-1</v>
      </c>
      <c r="AV130">
        <v>-1</v>
      </c>
      <c r="AW130">
        <v>41863</v>
      </c>
      <c r="AX130">
        <v>94.683999999999997</v>
      </c>
      <c r="AY130">
        <v>43402</v>
      </c>
      <c r="AZ130">
        <v>134.71799999999999</v>
      </c>
      <c r="BA130">
        <v>-1</v>
      </c>
      <c r="BB130">
        <v>-1</v>
      </c>
      <c r="BC130">
        <v>41722</v>
      </c>
      <c r="BD130">
        <v>-1</v>
      </c>
      <c r="BE130">
        <v>-1</v>
      </c>
      <c r="BF130">
        <v>-1</v>
      </c>
      <c r="BG130">
        <v>-1</v>
      </c>
      <c r="BH130">
        <v>-1</v>
      </c>
      <c r="BI130">
        <v>43424</v>
      </c>
      <c r="BJ130">
        <v>-1</v>
      </c>
      <c r="BK130">
        <v>-1</v>
      </c>
      <c r="BL130">
        <v>-1</v>
      </c>
      <c r="BM130">
        <v>43424</v>
      </c>
      <c r="BN130">
        <v>-1</v>
      </c>
      <c r="BO130">
        <v>43426</v>
      </c>
      <c r="BP130">
        <v>-1</v>
      </c>
      <c r="BQ130">
        <v>-1</v>
      </c>
      <c r="BR130">
        <v>-1</v>
      </c>
      <c r="BS130">
        <v>43426</v>
      </c>
      <c r="BT130">
        <v>-1</v>
      </c>
      <c r="BU130">
        <v>-1</v>
      </c>
      <c r="BV130">
        <v>-1</v>
      </c>
      <c r="BW130">
        <v>41915</v>
      </c>
      <c r="BX130">
        <v>82.82</v>
      </c>
      <c r="BY130">
        <v>-1</v>
      </c>
      <c r="BZ130">
        <v>-1</v>
      </c>
      <c r="CA130">
        <v>41911</v>
      </c>
      <c r="CB130">
        <v>318.60300000000001</v>
      </c>
      <c r="CC130">
        <v>41912</v>
      </c>
      <c r="CD130">
        <v>264.40899999999999</v>
      </c>
      <c r="CE130">
        <v>43332</v>
      </c>
      <c r="CF130">
        <v>65.873999999999995</v>
      </c>
      <c r="CG130">
        <v>41893</v>
      </c>
      <c r="CH130">
        <v>77.078000000000003</v>
      </c>
      <c r="CI130">
        <v>-1</v>
      </c>
      <c r="CJ130">
        <v>-1</v>
      </c>
      <c r="CK130">
        <v>41844</v>
      </c>
      <c r="CL130">
        <v>312.95</v>
      </c>
      <c r="CM130">
        <v>-1</v>
      </c>
      <c r="CN130">
        <v>-1</v>
      </c>
    </row>
    <row r="131" spans="1:92" x14ac:dyDescent="0.25">
      <c r="A131" s="1">
        <v>40480</v>
      </c>
      <c r="B131">
        <v>79.366</v>
      </c>
      <c r="C131">
        <v>41831</v>
      </c>
      <c r="D131">
        <v>204.94900000000001</v>
      </c>
      <c r="E131">
        <v>44895</v>
      </c>
      <c r="F131">
        <v>41.865000000000002</v>
      </c>
      <c r="G131">
        <v>40360</v>
      </c>
      <c r="H131">
        <v>-1</v>
      </c>
      <c r="I131">
        <v>44834</v>
      </c>
      <c r="J131">
        <v>76.875</v>
      </c>
      <c r="K131">
        <v>41819</v>
      </c>
      <c r="L131">
        <v>201.815</v>
      </c>
      <c r="M131">
        <v>40469</v>
      </c>
      <c r="N131">
        <v>-1</v>
      </c>
      <c r="O131">
        <v>40289</v>
      </c>
      <c r="P131">
        <v>-1</v>
      </c>
      <c r="Q131">
        <v>44377</v>
      </c>
      <c r="R131">
        <v>80.715000000000003</v>
      </c>
      <c r="S131">
        <v>43337</v>
      </c>
      <c r="T131">
        <v>133.465</v>
      </c>
      <c r="U131">
        <v>42062</v>
      </c>
      <c r="V131">
        <v>90.625</v>
      </c>
      <c r="W131">
        <v>42283</v>
      </c>
      <c r="X131">
        <v>114.86799999999999</v>
      </c>
      <c r="Y131">
        <v>44468</v>
      </c>
      <c r="Z131">
        <v>87.025999999999996</v>
      </c>
      <c r="AA131">
        <v>40481</v>
      </c>
      <c r="AB131">
        <v>-1</v>
      </c>
      <c r="AC131">
        <v>42676</v>
      </c>
      <c r="AD131">
        <v>103.164</v>
      </c>
      <c r="AE131">
        <v>41149</v>
      </c>
      <c r="AF131">
        <v>30.120999999999999</v>
      </c>
      <c r="AG131">
        <v>42004</v>
      </c>
      <c r="AH131">
        <v>-1</v>
      </c>
      <c r="AI131">
        <v>-1</v>
      </c>
      <c r="AJ131">
        <v>-1</v>
      </c>
      <c r="AK131">
        <v>-1</v>
      </c>
      <c r="AL131">
        <v>-1</v>
      </c>
      <c r="AM131">
        <v>-1</v>
      </c>
      <c r="AN131">
        <v>-1</v>
      </c>
      <c r="AO131">
        <v>43424</v>
      </c>
      <c r="AP131">
        <v>-1</v>
      </c>
      <c r="AQ131">
        <v>44625</v>
      </c>
      <c r="AR131">
        <v>-1</v>
      </c>
      <c r="AS131">
        <v>44626</v>
      </c>
      <c r="AT131">
        <v>2.2189999999999999</v>
      </c>
      <c r="AU131">
        <v>-1</v>
      </c>
      <c r="AV131">
        <v>-1</v>
      </c>
      <c r="AW131">
        <v>41863</v>
      </c>
      <c r="AX131">
        <v>92.494</v>
      </c>
      <c r="AY131">
        <v>43402</v>
      </c>
      <c r="AZ131">
        <v>134.71799999999999</v>
      </c>
      <c r="BA131">
        <v>-1</v>
      </c>
      <c r="BB131">
        <v>-1</v>
      </c>
      <c r="BC131">
        <v>41722</v>
      </c>
      <c r="BD131">
        <v>-1</v>
      </c>
      <c r="BE131">
        <v>-1</v>
      </c>
      <c r="BF131">
        <v>-1</v>
      </c>
      <c r="BG131">
        <v>-1</v>
      </c>
      <c r="BH131">
        <v>-1</v>
      </c>
      <c r="BI131">
        <v>43424</v>
      </c>
      <c r="BJ131">
        <v>-1</v>
      </c>
      <c r="BK131">
        <v>-1</v>
      </c>
      <c r="BL131">
        <v>-1</v>
      </c>
      <c r="BM131">
        <v>43424</v>
      </c>
      <c r="BN131">
        <v>-1</v>
      </c>
      <c r="BO131">
        <v>43426</v>
      </c>
      <c r="BP131">
        <v>-1</v>
      </c>
      <c r="BQ131">
        <v>-1</v>
      </c>
      <c r="BR131">
        <v>-1</v>
      </c>
      <c r="BS131">
        <v>43426</v>
      </c>
      <c r="BT131">
        <v>-1</v>
      </c>
      <c r="BU131">
        <v>-1</v>
      </c>
      <c r="BV131">
        <v>-1</v>
      </c>
      <c r="BW131">
        <v>41915</v>
      </c>
      <c r="BX131">
        <v>78.534999999999997</v>
      </c>
      <c r="BY131">
        <v>-1</v>
      </c>
      <c r="BZ131">
        <v>-1</v>
      </c>
      <c r="CA131">
        <v>41911</v>
      </c>
      <c r="CB131">
        <v>264.87</v>
      </c>
      <c r="CC131">
        <v>41912</v>
      </c>
      <c r="CD131">
        <v>240.91900000000001</v>
      </c>
      <c r="CE131">
        <v>43332</v>
      </c>
      <c r="CF131">
        <v>61.645000000000003</v>
      </c>
      <c r="CG131">
        <v>41893</v>
      </c>
      <c r="CH131">
        <v>68.822999999999993</v>
      </c>
      <c r="CI131">
        <v>-1</v>
      </c>
      <c r="CJ131">
        <v>-1</v>
      </c>
      <c r="CK131">
        <v>41844</v>
      </c>
      <c r="CL131">
        <v>272.77100000000002</v>
      </c>
      <c r="CM131">
        <v>-1</v>
      </c>
      <c r="CN131">
        <v>-1</v>
      </c>
    </row>
    <row r="132" spans="1:92" x14ac:dyDescent="0.25">
      <c r="A132" s="1">
        <v>40512</v>
      </c>
      <c r="B132">
        <v>100.93899999999999</v>
      </c>
      <c r="C132">
        <v>41831</v>
      </c>
      <c r="D132">
        <v>251.31399999999999</v>
      </c>
      <c r="E132">
        <v>44895</v>
      </c>
      <c r="F132">
        <v>71.480999999999995</v>
      </c>
      <c r="G132">
        <v>40360</v>
      </c>
      <c r="H132">
        <v>-1</v>
      </c>
      <c r="I132">
        <v>44834</v>
      </c>
      <c r="J132">
        <v>101.18899999999999</v>
      </c>
      <c r="K132">
        <v>41819</v>
      </c>
      <c r="L132">
        <v>253.01499999999999</v>
      </c>
      <c r="M132">
        <v>40469</v>
      </c>
      <c r="N132">
        <v>-1</v>
      </c>
      <c r="O132">
        <v>40289</v>
      </c>
      <c r="P132">
        <v>-1</v>
      </c>
      <c r="Q132">
        <v>44377</v>
      </c>
      <c r="R132">
        <v>103.89</v>
      </c>
      <c r="S132">
        <v>43337</v>
      </c>
      <c r="T132">
        <v>133.465</v>
      </c>
      <c r="U132">
        <v>42062</v>
      </c>
      <c r="V132">
        <v>146.26</v>
      </c>
      <c r="W132">
        <v>42283</v>
      </c>
      <c r="X132">
        <v>145.71700000000001</v>
      </c>
      <c r="Y132">
        <v>44468</v>
      </c>
      <c r="Z132">
        <v>115.614</v>
      </c>
      <c r="AA132">
        <v>40481</v>
      </c>
      <c r="AB132">
        <v>-1</v>
      </c>
      <c r="AC132">
        <v>42676</v>
      </c>
      <c r="AD132">
        <v>121.889</v>
      </c>
      <c r="AE132">
        <v>41149</v>
      </c>
      <c r="AF132">
        <v>37.061999999999998</v>
      </c>
      <c r="AG132">
        <v>42004</v>
      </c>
      <c r="AH132">
        <v>-1</v>
      </c>
      <c r="AI132">
        <v>-1</v>
      </c>
      <c r="AJ132">
        <v>-1</v>
      </c>
      <c r="AK132">
        <v>-1</v>
      </c>
      <c r="AL132">
        <v>-1</v>
      </c>
      <c r="AM132">
        <v>-1</v>
      </c>
      <c r="AN132">
        <v>-1</v>
      </c>
      <c r="AO132">
        <v>43424</v>
      </c>
      <c r="AP132">
        <v>-1</v>
      </c>
      <c r="AQ132">
        <v>44625</v>
      </c>
      <c r="AR132">
        <v>-1</v>
      </c>
      <c r="AS132">
        <v>44626</v>
      </c>
      <c r="AT132">
        <v>2.2189999999999999</v>
      </c>
      <c r="AU132">
        <v>-1</v>
      </c>
      <c r="AV132">
        <v>-1</v>
      </c>
      <c r="AW132">
        <v>41863</v>
      </c>
      <c r="AX132">
        <v>94.644000000000005</v>
      </c>
      <c r="AY132">
        <v>43402</v>
      </c>
      <c r="AZ132">
        <v>134.71799999999999</v>
      </c>
      <c r="BA132">
        <v>-1</v>
      </c>
      <c r="BB132">
        <v>-1</v>
      </c>
      <c r="BC132">
        <v>41722</v>
      </c>
      <c r="BD132">
        <v>-1</v>
      </c>
      <c r="BE132">
        <v>-1</v>
      </c>
      <c r="BF132">
        <v>-1</v>
      </c>
      <c r="BG132">
        <v>-1</v>
      </c>
      <c r="BH132">
        <v>-1</v>
      </c>
      <c r="BI132">
        <v>43424</v>
      </c>
      <c r="BJ132">
        <v>-1</v>
      </c>
      <c r="BK132">
        <v>-1</v>
      </c>
      <c r="BL132">
        <v>-1</v>
      </c>
      <c r="BM132">
        <v>43424</v>
      </c>
      <c r="BN132">
        <v>-1</v>
      </c>
      <c r="BO132">
        <v>43426</v>
      </c>
      <c r="BP132">
        <v>-1</v>
      </c>
      <c r="BQ132">
        <v>-1</v>
      </c>
      <c r="BR132">
        <v>-1</v>
      </c>
      <c r="BS132">
        <v>43426</v>
      </c>
      <c r="BT132">
        <v>-1</v>
      </c>
      <c r="BU132">
        <v>-1</v>
      </c>
      <c r="BV132">
        <v>-1</v>
      </c>
      <c r="BW132">
        <v>41915</v>
      </c>
      <c r="BX132">
        <v>89.391999999999996</v>
      </c>
      <c r="BY132">
        <v>-1</v>
      </c>
      <c r="BZ132">
        <v>-1</v>
      </c>
      <c r="CA132">
        <v>41911</v>
      </c>
      <c r="CB132">
        <v>287.976</v>
      </c>
      <c r="CC132">
        <v>41912</v>
      </c>
      <c r="CD132">
        <v>273.44200000000001</v>
      </c>
      <c r="CE132">
        <v>43332</v>
      </c>
      <c r="CF132">
        <v>74.168000000000006</v>
      </c>
      <c r="CG132">
        <v>41893</v>
      </c>
      <c r="CH132">
        <v>86.2</v>
      </c>
      <c r="CI132">
        <v>-1</v>
      </c>
      <c r="CJ132">
        <v>-1</v>
      </c>
      <c r="CK132">
        <v>41844</v>
      </c>
      <c r="CL132">
        <v>362.41300000000001</v>
      </c>
      <c r="CM132">
        <v>-1</v>
      </c>
      <c r="CN132">
        <v>-1</v>
      </c>
    </row>
    <row r="133" spans="1:92" x14ac:dyDescent="0.25">
      <c r="A133" s="1">
        <v>40543</v>
      </c>
      <c r="B133">
        <v>90.147000000000006</v>
      </c>
      <c r="C133">
        <v>41831</v>
      </c>
      <c r="D133">
        <v>229.48500000000001</v>
      </c>
      <c r="E133">
        <v>44895</v>
      </c>
      <c r="F133">
        <v>65.570999999999998</v>
      </c>
      <c r="G133">
        <v>40360</v>
      </c>
      <c r="H133">
        <v>-1</v>
      </c>
      <c r="I133">
        <v>44834</v>
      </c>
      <c r="J133">
        <v>88.352999999999994</v>
      </c>
      <c r="K133">
        <v>41819</v>
      </c>
      <c r="L133">
        <v>238.41900000000001</v>
      </c>
      <c r="M133">
        <v>40469</v>
      </c>
      <c r="N133">
        <v>-1</v>
      </c>
      <c r="O133">
        <v>40289</v>
      </c>
      <c r="P133">
        <v>-1</v>
      </c>
      <c r="Q133">
        <v>44377</v>
      </c>
      <c r="R133">
        <v>88.331999999999994</v>
      </c>
      <c r="S133">
        <v>43337</v>
      </c>
      <c r="T133">
        <v>133.465</v>
      </c>
      <c r="U133">
        <v>42062</v>
      </c>
      <c r="V133">
        <v>120.104</v>
      </c>
      <c r="W133">
        <v>42283</v>
      </c>
      <c r="X133">
        <v>116.093</v>
      </c>
      <c r="Y133">
        <v>44468</v>
      </c>
      <c r="Z133">
        <v>95.099000000000004</v>
      </c>
      <c r="AA133">
        <v>40481</v>
      </c>
      <c r="AB133">
        <v>-1</v>
      </c>
      <c r="AC133">
        <v>42676</v>
      </c>
      <c r="AD133">
        <v>109.458</v>
      </c>
      <c r="AE133">
        <v>41149</v>
      </c>
      <c r="AF133">
        <v>41.287999999999997</v>
      </c>
      <c r="AG133">
        <v>42004</v>
      </c>
      <c r="AH133">
        <v>-1</v>
      </c>
      <c r="AI133">
        <v>-1</v>
      </c>
      <c r="AJ133">
        <v>-1</v>
      </c>
      <c r="AK133">
        <v>-1</v>
      </c>
      <c r="AL133">
        <v>-1</v>
      </c>
      <c r="AM133">
        <v>-1</v>
      </c>
      <c r="AN133">
        <v>-1</v>
      </c>
      <c r="AO133">
        <v>43424</v>
      </c>
      <c r="AP133">
        <v>-1</v>
      </c>
      <c r="AQ133">
        <v>44625</v>
      </c>
      <c r="AR133">
        <v>-1</v>
      </c>
      <c r="AS133">
        <v>44626</v>
      </c>
      <c r="AT133">
        <v>2.2189999999999999</v>
      </c>
      <c r="AU133">
        <v>-1</v>
      </c>
      <c r="AV133">
        <v>-1</v>
      </c>
      <c r="AW133">
        <v>41863</v>
      </c>
      <c r="AX133">
        <v>89.067999999999998</v>
      </c>
      <c r="AY133">
        <v>43402</v>
      </c>
      <c r="AZ133">
        <v>134.71799999999999</v>
      </c>
      <c r="BA133">
        <v>-1</v>
      </c>
      <c r="BB133">
        <v>-1</v>
      </c>
      <c r="BC133">
        <v>41722</v>
      </c>
      <c r="BD133">
        <v>-1</v>
      </c>
      <c r="BE133">
        <v>-1</v>
      </c>
      <c r="BF133">
        <v>-1</v>
      </c>
      <c r="BG133">
        <v>-1</v>
      </c>
      <c r="BH133">
        <v>-1</v>
      </c>
      <c r="BI133">
        <v>43424</v>
      </c>
      <c r="BJ133">
        <v>-1</v>
      </c>
      <c r="BK133">
        <v>-1</v>
      </c>
      <c r="BL133">
        <v>-1</v>
      </c>
      <c r="BM133">
        <v>43424</v>
      </c>
      <c r="BN133">
        <v>-1</v>
      </c>
      <c r="BO133">
        <v>43426</v>
      </c>
      <c r="BP133">
        <v>-1</v>
      </c>
      <c r="BQ133">
        <v>-1</v>
      </c>
      <c r="BR133">
        <v>-1</v>
      </c>
      <c r="BS133">
        <v>43426</v>
      </c>
      <c r="BT133">
        <v>-1</v>
      </c>
      <c r="BU133">
        <v>-1</v>
      </c>
      <c r="BV133">
        <v>-1</v>
      </c>
      <c r="BW133">
        <v>41915</v>
      </c>
      <c r="BX133">
        <v>77.088999999999999</v>
      </c>
      <c r="BY133">
        <v>-1</v>
      </c>
      <c r="BZ133">
        <v>-1</v>
      </c>
      <c r="CA133">
        <v>41911</v>
      </c>
      <c r="CB133">
        <v>250.01599999999999</v>
      </c>
      <c r="CC133">
        <v>41912</v>
      </c>
      <c r="CD133">
        <v>237.398</v>
      </c>
      <c r="CE133">
        <v>43332</v>
      </c>
      <c r="CF133">
        <v>66.221000000000004</v>
      </c>
      <c r="CG133">
        <v>41893</v>
      </c>
      <c r="CH133">
        <v>73.8</v>
      </c>
      <c r="CI133">
        <v>-1</v>
      </c>
      <c r="CJ133">
        <v>-1</v>
      </c>
      <c r="CK133">
        <v>41844</v>
      </c>
      <c r="CL133">
        <v>365.47500000000002</v>
      </c>
      <c r="CM133">
        <v>-1</v>
      </c>
      <c r="CN133">
        <v>-1</v>
      </c>
    </row>
    <row r="134" spans="1:92" x14ac:dyDescent="0.25">
      <c r="A134" s="1">
        <v>40574</v>
      </c>
      <c r="B134">
        <v>96.418999999999997</v>
      </c>
      <c r="C134">
        <v>41831</v>
      </c>
      <c r="D134">
        <v>239.83699999999999</v>
      </c>
      <c r="E134">
        <v>44895</v>
      </c>
      <c r="F134">
        <v>61.381999999999998</v>
      </c>
      <c r="G134">
        <v>40360</v>
      </c>
      <c r="H134">
        <v>-1</v>
      </c>
      <c r="I134">
        <v>44834</v>
      </c>
      <c r="J134">
        <v>94.409000000000006</v>
      </c>
      <c r="K134">
        <v>41819</v>
      </c>
      <c r="L134">
        <v>267.41399999999999</v>
      </c>
      <c r="M134">
        <v>40469</v>
      </c>
      <c r="N134">
        <v>-1</v>
      </c>
      <c r="O134">
        <v>40289</v>
      </c>
      <c r="P134">
        <v>-1</v>
      </c>
      <c r="Q134">
        <v>44377</v>
      </c>
      <c r="R134">
        <v>95.784000000000006</v>
      </c>
      <c r="S134">
        <v>43337</v>
      </c>
      <c r="T134">
        <v>133.465</v>
      </c>
      <c r="U134">
        <v>42062</v>
      </c>
      <c r="V134">
        <v>131.44499999999999</v>
      </c>
      <c r="W134">
        <v>42283</v>
      </c>
      <c r="X134">
        <v>121.967</v>
      </c>
      <c r="Y134">
        <v>44468</v>
      </c>
      <c r="Z134">
        <v>106.185</v>
      </c>
      <c r="AA134">
        <v>40481</v>
      </c>
      <c r="AB134">
        <v>-1</v>
      </c>
      <c r="AC134">
        <v>42676</v>
      </c>
      <c r="AD134">
        <v>130.04300000000001</v>
      </c>
      <c r="AE134">
        <v>41149</v>
      </c>
      <c r="AF134">
        <v>46.915999999999997</v>
      </c>
      <c r="AG134">
        <v>42004</v>
      </c>
      <c r="AH134">
        <v>-1</v>
      </c>
      <c r="AI134">
        <v>-1</v>
      </c>
      <c r="AJ134">
        <v>-1</v>
      </c>
      <c r="AK134">
        <v>-1</v>
      </c>
      <c r="AL134">
        <v>-1</v>
      </c>
      <c r="AM134">
        <v>-1</v>
      </c>
      <c r="AN134">
        <v>-1</v>
      </c>
      <c r="AO134">
        <v>43424</v>
      </c>
      <c r="AP134">
        <v>-1</v>
      </c>
      <c r="AQ134">
        <v>44625</v>
      </c>
      <c r="AR134">
        <v>-1</v>
      </c>
      <c r="AS134">
        <v>44626</v>
      </c>
      <c r="AT134">
        <v>2.2189999999999999</v>
      </c>
      <c r="AU134">
        <v>-1</v>
      </c>
      <c r="AV134">
        <v>-1</v>
      </c>
      <c r="AW134">
        <v>41863</v>
      </c>
      <c r="AX134">
        <v>117.393</v>
      </c>
      <c r="AY134">
        <v>43402</v>
      </c>
      <c r="AZ134">
        <v>134.71799999999999</v>
      </c>
      <c r="BA134">
        <v>-1</v>
      </c>
      <c r="BB134">
        <v>-1</v>
      </c>
      <c r="BC134">
        <v>41722</v>
      </c>
      <c r="BD134">
        <v>-1</v>
      </c>
      <c r="BE134">
        <v>-1</v>
      </c>
      <c r="BF134">
        <v>-1</v>
      </c>
      <c r="BG134">
        <v>-1</v>
      </c>
      <c r="BH134">
        <v>-1</v>
      </c>
      <c r="BI134">
        <v>43424</v>
      </c>
      <c r="BJ134">
        <v>-1</v>
      </c>
      <c r="BK134">
        <v>-1</v>
      </c>
      <c r="BL134">
        <v>-1</v>
      </c>
      <c r="BM134">
        <v>43424</v>
      </c>
      <c r="BN134">
        <v>-1</v>
      </c>
      <c r="BO134">
        <v>43426</v>
      </c>
      <c r="BP134">
        <v>-1</v>
      </c>
      <c r="BQ134">
        <v>-1</v>
      </c>
      <c r="BR134">
        <v>-1</v>
      </c>
      <c r="BS134">
        <v>43426</v>
      </c>
      <c r="BT134">
        <v>-1</v>
      </c>
      <c r="BU134">
        <v>-1</v>
      </c>
      <c r="BV134">
        <v>-1</v>
      </c>
      <c r="BW134">
        <v>41915</v>
      </c>
      <c r="BX134">
        <v>85.986999999999995</v>
      </c>
      <c r="BY134">
        <v>-1</v>
      </c>
      <c r="BZ134">
        <v>-1</v>
      </c>
      <c r="CA134">
        <v>41911</v>
      </c>
      <c r="CB134">
        <v>251.92400000000001</v>
      </c>
      <c r="CC134">
        <v>41912</v>
      </c>
      <c r="CD134">
        <v>255.03700000000001</v>
      </c>
      <c r="CE134">
        <v>43332</v>
      </c>
      <c r="CF134">
        <v>72.991</v>
      </c>
      <c r="CG134">
        <v>41893</v>
      </c>
      <c r="CH134">
        <v>74.814999999999998</v>
      </c>
      <c r="CI134">
        <v>-1</v>
      </c>
      <c r="CJ134">
        <v>-1</v>
      </c>
      <c r="CK134">
        <v>41844</v>
      </c>
      <c r="CL134">
        <v>321.19200000000001</v>
      </c>
      <c r="CM134">
        <v>-1</v>
      </c>
      <c r="CN134">
        <v>-1</v>
      </c>
    </row>
    <row r="135" spans="1:92" x14ac:dyDescent="0.25">
      <c r="A135" s="1">
        <v>40602</v>
      </c>
      <c r="B135">
        <v>92.837999999999994</v>
      </c>
      <c r="C135">
        <v>41831</v>
      </c>
      <c r="D135">
        <v>238.36799999999999</v>
      </c>
      <c r="E135">
        <v>44895</v>
      </c>
      <c r="F135">
        <v>56.494999999999997</v>
      </c>
      <c r="G135">
        <v>40360</v>
      </c>
      <c r="H135">
        <v>-1</v>
      </c>
      <c r="I135">
        <v>44834</v>
      </c>
      <c r="J135">
        <v>93.742999999999995</v>
      </c>
      <c r="K135">
        <v>41819</v>
      </c>
      <c r="L135">
        <v>259.59800000000001</v>
      </c>
      <c r="M135">
        <v>40469</v>
      </c>
      <c r="N135">
        <v>-1</v>
      </c>
      <c r="O135">
        <v>40289</v>
      </c>
      <c r="P135">
        <v>-1</v>
      </c>
      <c r="Q135">
        <v>44377</v>
      </c>
      <c r="R135">
        <v>90.358000000000004</v>
      </c>
      <c r="S135">
        <v>43337</v>
      </c>
      <c r="T135">
        <v>133.465</v>
      </c>
      <c r="U135">
        <v>42062</v>
      </c>
      <c r="V135">
        <v>123.07599999999999</v>
      </c>
      <c r="W135">
        <v>42283</v>
      </c>
      <c r="X135">
        <v>114.673</v>
      </c>
      <c r="Y135">
        <v>44468</v>
      </c>
      <c r="Z135">
        <v>99.933999999999997</v>
      </c>
      <c r="AA135">
        <v>40481</v>
      </c>
      <c r="AB135">
        <v>-1</v>
      </c>
      <c r="AC135">
        <v>42676</v>
      </c>
      <c r="AD135">
        <v>138.26300000000001</v>
      </c>
      <c r="AE135">
        <v>41149</v>
      </c>
      <c r="AF135">
        <v>46.718000000000004</v>
      </c>
      <c r="AG135">
        <v>42004</v>
      </c>
      <c r="AH135">
        <v>-1</v>
      </c>
      <c r="AI135">
        <v>-1</v>
      </c>
      <c r="AJ135">
        <v>-1</v>
      </c>
      <c r="AK135">
        <v>-1</v>
      </c>
      <c r="AL135">
        <v>-1</v>
      </c>
      <c r="AM135">
        <v>-1</v>
      </c>
      <c r="AN135">
        <v>-1</v>
      </c>
      <c r="AO135">
        <v>43424</v>
      </c>
      <c r="AP135">
        <v>-1</v>
      </c>
      <c r="AQ135">
        <v>44625</v>
      </c>
      <c r="AR135">
        <v>-1</v>
      </c>
      <c r="AS135">
        <v>44626</v>
      </c>
      <c r="AT135">
        <v>2.2189999999999999</v>
      </c>
      <c r="AU135">
        <v>-1</v>
      </c>
      <c r="AV135">
        <v>-1</v>
      </c>
      <c r="AW135">
        <v>41863</v>
      </c>
      <c r="AX135">
        <v>137.16200000000001</v>
      </c>
      <c r="AY135">
        <v>43402</v>
      </c>
      <c r="AZ135">
        <v>134.71799999999999</v>
      </c>
      <c r="BA135">
        <v>-1</v>
      </c>
      <c r="BB135">
        <v>-1</v>
      </c>
      <c r="BC135">
        <v>41722</v>
      </c>
      <c r="BD135">
        <v>-1</v>
      </c>
      <c r="BE135">
        <v>-1</v>
      </c>
      <c r="BF135">
        <v>-1</v>
      </c>
      <c r="BG135">
        <v>-1</v>
      </c>
      <c r="BH135">
        <v>-1</v>
      </c>
      <c r="BI135">
        <v>43424</v>
      </c>
      <c r="BJ135">
        <v>-1</v>
      </c>
      <c r="BK135">
        <v>-1</v>
      </c>
      <c r="BL135">
        <v>-1</v>
      </c>
      <c r="BM135">
        <v>43424</v>
      </c>
      <c r="BN135">
        <v>-1</v>
      </c>
      <c r="BO135">
        <v>43426</v>
      </c>
      <c r="BP135">
        <v>-1</v>
      </c>
      <c r="BQ135">
        <v>-1</v>
      </c>
      <c r="BR135">
        <v>-1</v>
      </c>
      <c r="BS135">
        <v>43426</v>
      </c>
      <c r="BT135">
        <v>-1</v>
      </c>
      <c r="BU135">
        <v>-1</v>
      </c>
      <c r="BV135">
        <v>-1</v>
      </c>
      <c r="BW135">
        <v>41915</v>
      </c>
      <c r="BX135">
        <v>79.052000000000007</v>
      </c>
      <c r="BY135">
        <v>-1</v>
      </c>
      <c r="BZ135">
        <v>-1</v>
      </c>
      <c r="CA135">
        <v>41911</v>
      </c>
      <c r="CB135">
        <v>243.751</v>
      </c>
      <c r="CC135">
        <v>41912</v>
      </c>
      <c r="CD135">
        <v>244.74799999999999</v>
      </c>
      <c r="CE135">
        <v>43332</v>
      </c>
      <c r="CF135">
        <v>71.706000000000003</v>
      </c>
      <c r="CG135">
        <v>41893</v>
      </c>
      <c r="CH135">
        <v>72.986999999999995</v>
      </c>
      <c r="CI135">
        <v>-1</v>
      </c>
      <c r="CJ135">
        <v>-1</v>
      </c>
      <c r="CK135">
        <v>41844</v>
      </c>
      <c r="CL135">
        <v>274.173</v>
      </c>
      <c r="CM135">
        <v>-1</v>
      </c>
      <c r="CN135">
        <v>-1</v>
      </c>
    </row>
    <row r="136" spans="1:92" x14ac:dyDescent="0.25">
      <c r="A136" s="1">
        <v>40633</v>
      </c>
      <c r="B136">
        <v>82.588999999999999</v>
      </c>
      <c r="C136">
        <v>41831</v>
      </c>
      <c r="D136">
        <v>176.05600000000001</v>
      </c>
      <c r="E136">
        <v>44895</v>
      </c>
      <c r="F136">
        <v>42.667000000000002</v>
      </c>
      <c r="G136">
        <v>40360</v>
      </c>
      <c r="H136">
        <v>-1</v>
      </c>
      <c r="I136">
        <v>44834</v>
      </c>
      <c r="J136">
        <v>82.191999999999993</v>
      </c>
      <c r="K136">
        <v>41819</v>
      </c>
      <c r="L136">
        <v>212.39699999999999</v>
      </c>
      <c r="M136">
        <v>40469</v>
      </c>
      <c r="N136">
        <v>-1</v>
      </c>
      <c r="O136">
        <v>40289</v>
      </c>
      <c r="P136">
        <v>-1</v>
      </c>
      <c r="Q136">
        <v>44377</v>
      </c>
      <c r="R136">
        <v>78.340999999999994</v>
      </c>
      <c r="S136">
        <v>43337</v>
      </c>
      <c r="T136">
        <v>133.465</v>
      </c>
      <c r="U136">
        <v>42062</v>
      </c>
      <c r="V136">
        <v>111.483</v>
      </c>
      <c r="W136">
        <v>42283</v>
      </c>
      <c r="X136">
        <v>95.626000000000005</v>
      </c>
      <c r="Y136">
        <v>44468</v>
      </c>
      <c r="Z136">
        <v>83.254999999999995</v>
      </c>
      <c r="AA136">
        <v>40481</v>
      </c>
      <c r="AB136">
        <v>-1</v>
      </c>
      <c r="AC136">
        <v>42676</v>
      </c>
      <c r="AD136">
        <v>119.532</v>
      </c>
      <c r="AE136">
        <v>41149</v>
      </c>
      <c r="AF136">
        <v>41.77</v>
      </c>
      <c r="AG136">
        <v>42004</v>
      </c>
      <c r="AH136">
        <v>-1</v>
      </c>
      <c r="AI136">
        <v>-1</v>
      </c>
      <c r="AJ136">
        <v>-1</v>
      </c>
      <c r="AK136">
        <v>-1</v>
      </c>
      <c r="AL136">
        <v>-1</v>
      </c>
      <c r="AM136">
        <v>-1</v>
      </c>
      <c r="AN136">
        <v>-1</v>
      </c>
      <c r="AO136">
        <v>43424</v>
      </c>
      <c r="AP136">
        <v>-1</v>
      </c>
      <c r="AQ136">
        <v>44625</v>
      </c>
      <c r="AR136">
        <v>-1</v>
      </c>
      <c r="AS136">
        <v>44626</v>
      </c>
      <c r="AT136">
        <v>2.2189999999999999</v>
      </c>
      <c r="AU136">
        <v>-1</v>
      </c>
      <c r="AV136">
        <v>-1</v>
      </c>
      <c r="AW136">
        <v>41863</v>
      </c>
      <c r="AX136">
        <v>121.931</v>
      </c>
      <c r="AY136">
        <v>43402</v>
      </c>
      <c r="AZ136">
        <v>134.71799999999999</v>
      </c>
      <c r="BA136">
        <v>-1</v>
      </c>
      <c r="BB136">
        <v>-1</v>
      </c>
      <c r="BC136">
        <v>41722</v>
      </c>
      <c r="BD136">
        <v>-1</v>
      </c>
      <c r="BE136">
        <v>-1</v>
      </c>
      <c r="BF136">
        <v>-1</v>
      </c>
      <c r="BG136">
        <v>-1</v>
      </c>
      <c r="BH136">
        <v>-1</v>
      </c>
      <c r="BI136">
        <v>43424</v>
      </c>
      <c r="BJ136">
        <v>-1</v>
      </c>
      <c r="BK136">
        <v>-1</v>
      </c>
      <c r="BL136">
        <v>-1</v>
      </c>
      <c r="BM136">
        <v>43424</v>
      </c>
      <c r="BN136">
        <v>-1</v>
      </c>
      <c r="BO136">
        <v>43426</v>
      </c>
      <c r="BP136">
        <v>-1</v>
      </c>
      <c r="BQ136">
        <v>-1</v>
      </c>
      <c r="BR136">
        <v>-1</v>
      </c>
      <c r="BS136">
        <v>43426</v>
      </c>
      <c r="BT136">
        <v>-1</v>
      </c>
      <c r="BU136">
        <v>-1</v>
      </c>
      <c r="BV136">
        <v>-1</v>
      </c>
      <c r="BW136">
        <v>41915</v>
      </c>
      <c r="BX136">
        <v>70.688000000000002</v>
      </c>
      <c r="BY136">
        <v>-1</v>
      </c>
      <c r="BZ136">
        <v>-1</v>
      </c>
      <c r="CA136">
        <v>41911</v>
      </c>
      <c r="CB136">
        <v>204.41499999999999</v>
      </c>
      <c r="CC136">
        <v>41912</v>
      </c>
      <c r="CD136">
        <v>206.77799999999999</v>
      </c>
      <c r="CE136">
        <v>43332</v>
      </c>
      <c r="CF136">
        <v>58.856000000000002</v>
      </c>
      <c r="CG136">
        <v>41893</v>
      </c>
      <c r="CH136">
        <v>65.036000000000001</v>
      </c>
      <c r="CI136">
        <v>-1</v>
      </c>
      <c r="CJ136">
        <v>-1</v>
      </c>
      <c r="CK136">
        <v>41844</v>
      </c>
      <c r="CL136">
        <v>219.042</v>
      </c>
      <c r="CM136">
        <v>-1</v>
      </c>
      <c r="CN136">
        <v>-1</v>
      </c>
    </row>
    <row r="137" spans="1:92" x14ac:dyDescent="0.25">
      <c r="A137" s="1">
        <v>40662</v>
      </c>
      <c r="B137">
        <v>76.912999999999997</v>
      </c>
      <c r="C137">
        <v>41831</v>
      </c>
      <c r="D137">
        <v>167.47300000000001</v>
      </c>
      <c r="E137">
        <v>44895</v>
      </c>
      <c r="F137">
        <v>37.834000000000003</v>
      </c>
      <c r="G137">
        <v>40360</v>
      </c>
      <c r="H137">
        <v>-1</v>
      </c>
      <c r="I137">
        <v>44834</v>
      </c>
      <c r="J137">
        <v>72.287999999999997</v>
      </c>
      <c r="K137">
        <v>41819</v>
      </c>
      <c r="L137">
        <v>222.363</v>
      </c>
      <c r="M137">
        <v>40469</v>
      </c>
      <c r="N137">
        <v>-1</v>
      </c>
      <c r="O137">
        <v>40289</v>
      </c>
      <c r="P137">
        <v>-1</v>
      </c>
      <c r="Q137">
        <v>44377</v>
      </c>
      <c r="R137">
        <v>72.153000000000006</v>
      </c>
      <c r="S137">
        <v>43337</v>
      </c>
      <c r="T137">
        <v>133.465</v>
      </c>
      <c r="U137">
        <v>42062</v>
      </c>
      <c r="V137">
        <v>111.343</v>
      </c>
      <c r="W137">
        <v>42283</v>
      </c>
      <c r="X137">
        <v>91.525000000000006</v>
      </c>
      <c r="Y137">
        <v>44468</v>
      </c>
      <c r="Z137">
        <v>80.453000000000003</v>
      </c>
      <c r="AA137">
        <v>40481</v>
      </c>
      <c r="AB137">
        <v>-1</v>
      </c>
      <c r="AC137">
        <v>42676</v>
      </c>
      <c r="AD137">
        <v>110.411</v>
      </c>
      <c r="AE137">
        <v>41149</v>
      </c>
      <c r="AF137">
        <v>41.77</v>
      </c>
      <c r="AG137">
        <v>42004</v>
      </c>
      <c r="AH137">
        <v>-1</v>
      </c>
      <c r="AI137">
        <v>-1</v>
      </c>
      <c r="AJ137">
        <v>-1</v>
      </c>
      <c r="AK137">
        <v>-1</v>
      </c>
      <c r="AL137">
        <v>-1</v>
      </c>
      <c r="AM137">
        <v>-1</v>
      </c>
      <c r="AN137">
        <v>-1</v>
      </c>
      <c r="AO137">
        <v>43424</v>
      </c>
      <c r="AP137">
        <v>-1</v>
      </c>
      <c r="AQ137">
        <v>44625</v>
      </c>
      <c r="AR137">
        <v>-1</v>
      </c>
      <c r="AS137">
        <v>44626</v>
      </c>
      <c r="AT137">
        <v>2.2189999999999999</v>
      </c>
      <c r="AU137">
        <v>-1</v>
      </c>
      <c r="AV137">
        <v>-1</v>
      </c>
      <c r="AW137">
        <v>41863</v>
      </c>
      <c r="AX137">
        <v>114.095</v>
      </c>
      <c r="AY137">
        <v>43402</v>
      </c>
      <c r="AZ137">
        <v>134.71799999999999</v>
      </c>
      <c r="BA137">
        <v>-1</v>
      </c>
      <c r="BB137">
        <v>-1</v>
      </c>
      <c r="BC137">
        <v>41722</v>
      </c>
      <c r="BD137">
        <v>-1</v>
      </c>
      <c r="BE137">
        <v>-1</v>
      </c>
      <c r="BF137">
        <v>-1</v>
      </c>
      <c r="BG137">
        <v>-1</v>
      </c>
      <c r="BH137">
        <v>-1</v>
      </c>
      <c r="BI137">
        <v>43424</v>
      </c>
      <c r="BJ137">
        <v>-1</v>
      </c>
      <c r="BK137">
        <v>-1</v>
      </c>
      <c r="BL137">
        <v>-1</v>
      </c>
      <c r="BM137">
        <v>43424</v>
      </c>
      <c r="BN137">
        <v>-1</v>
      </c>
      <c r="BO137">
        <v>43426</v>
      </c>
      <c r="BP137">
        <v>-1</v>
      </c>
      <c r="BQ137">
        <v>-1</v>
      </c>
      <c r="BR137">
        <v>-1</v>
      </c>
      <c r="BS137">
        <v>43426</v>
      </c>
      <c r="BT137">
        <v>-1</v>
      </c>
      <c r="BU137">
        <v>-1</v>
      </c>
      <c r="BV137">
        <v>-1</v>
      </c>
      <c r="BW137">
        <v>41915</v>
      </c>
      <c r="BX137">
        <v>72.924000000000007</v>
      </c>
      <c r="BY137">
        <v>-1</v>
      </c>
      <c r="BZ137">
        <v>-1</v>
      </c>
      <c r="CA137">
        <v>41911</v>
      </c>
      <c r="CB137">
        <v>171.51</v>
      </c>
      <c r="CC137">
        <v>41912</v>
      </c>
      <c r="CD137">
        <v>173.29400000000001</v>
      </c>
      <c r="CE137">
        <v>43332</v>
      </c>
      <c r="CF137">
        <v>59.302999999999997</v>
      </c>
      <c r="CG137">
        <v>41893</v>
      </c>
      <c r="CH137">
        <v>61.625999999999998</v>
      </c>
      <c r="CI137">
        <v>-1</v>
      </c>
      <c r="CJ137">
        <v>-1</v>
      </c>
      <c r="CK137">
        <v>41844</v>
      </c>
      <c r="CL137">
        <v>200.947</v>
      </c>
      <c r="CM137">
        <v>-1</v>
      </c>
      <c r="CN137">
        <v>-1</v>
      </c>
    </row>
    <row r="138" spans="1:92" x14ac:dyDescent="0.25">
      <c r="A138" s="1">
        <v>40694</v>
      </c>
      <c r="B138">
        <v>76.33</v>
      </c>
      <c r="C138">
        <v>41831</v>
      </c>
      <c r="D138">
        <v>157.78700000000001</v>
      </c>
      <c r="E138">
        <v>44895</v>
      </c>
      <c r="F138">
        <v>45.924999999999997</v>
      </c>
      <c r="G138">
        <v>40360</v>
      </c>
      <c r="H138">
        <v>-1</v>
      </c>
      <c r="I138">
        <v>44834</v>
      </c>
      <c r="J138">
        <v>74.221999999999994</v>
      </c>
      <c r="K138">
        <v>41819</v>
      </c>
      <c r="L138">
        <v>221.73599999999999</v>
      </c>
      <c r="M138">
        <v>40469</v>
      </c>
      <c r="N138">
        <v>-1</v>
      </c>
      <c r="O138">
        <v>40289</v>
      </c>
      <c r="P138">
        <v>-1</v>
      </c>
      <c r="Q138">
        <v>44377</v>
      </c>
      <c r="R138">
        <v>76.891999999999996</v>
      </c>
      <c r="S138">
        <v>43337</v>
      </c>
      <c r="T138">
        <v>133.465</v>
      </c>
      <c r="U138">
        <v>42062</v>
      </c>
      <c r="V138">
        <v>104.31</v>
      </c>
      <c r="W138">
        <v>42283</v>
      </c>
      <c r="X138">
        <v>108.36499999999999</v>
      </c>
      <c r="Y138">
        <v>44468</v>
      </c>
      <c r="Z138">
        <v>82.009</v>
      </c>
      <c r="AA138">
        <v>40481</v>
      </c>
      <c r="AB138">
        <v>-1</v>
      </c>
      <c r="AC138">
        <v>42676</v>
      </c>
      <c r="AD138">
        <v>121.78700000000001</v>
      </c>
      <c r="AE138">
        <v>41149</v>
      </c>
      <c r="AF138">
        <v>41.77</v>
      </c>
      <c r="AG138">
        <v>42004</v>
      </c>
      <c r="AH138">
        <v>-1</v>
      </c>
      <c r="AI138">
        <v>-1</v>
      </c>
      <c r="AJ138">
        <v>-1</v>
      </c>
      <c r="AK138">
        <v>-1</v>
      </c>
      <c r="AL138">
        <v>-1</v>
      </c>
      <c r="AM138">
        <v>-1</v>
      </c>
      <c r="AN138">
        <v>-1</v>
      </c>
      <c r="AO138">
        <v>43424</v>
      </c>
      <c r="AP138">
        <v>-1</v>
      </c>
      <c r="AQ138">
        <v>44625</v>
      </c>
      <c r="AR138">
        <v>-1</v>
      </c>
      <c r="AS138">
        <v>44626</v>
      </c>
      <c r="AT138">
        <v>2.2189999999999999</v>
      </c>
      <c r="AU138">
        <v>-1</v>
      </c>
      <c r="AV138">
        <v>-1</v>
      </c>
      <c r="AW138">
        <v>41863</v>
      </c>
      <c r="AX138">
        <v>111.95399999999999</v>
      </c>
      <c r="AY138">
        <v>43402</v>
      </c>
      <c r="AZ138">
        <v>134.71799999999999</v>
      </c>
      <c r="BA138">
        <v>-1</v>
      </c>
      <c r="BB138">
        <v>-1</v>
      </c>
      <c r="BC138">
        <v>41722</v>
      </c>
      <c r="BD138">
        <v>-1</v>
      </c>
      <c r="BE138">
        <v>-1</v>
      </c>
      <c r="BF138">
        <v>-1</v>
      </c>
      <c r="BG138">
        <v>-1</v>
      </c>
      <c r="BH138">
        <v>-1</v>
      </c>
      <c r="BI138">
        <v>43424</v>
      </c>
      <c r="BJ138">
        <v>-1</v>
      </c>
      <c r="BK138">
        <v>-1</v>
      </c>
      <c r="BL138">
        <v>-1</v>
      </c>
      <c r="BM138">
        <v>43424</v>
      </c>
      <c r="BN138">
        <v>-1</v>
      </c>
      <c r="BO138">
        <v>43426</v>
      </c>
      <c r="BP138">
        <v>-1</v>
      </c>
      <c r="BQ138">
        <v>-1</v>
      </c>
      <c r="BR138">
        <v>-1</v>
      </c>
      <c r="BS138">
        <v>43426</v>
      </c>
      <c r="BT138">
        <v>-1</v>
      </c>
      <c r="BU138">
        <v>-1</v>
      </c>
      <c r="BV138">
        <v>-1</v>
      </c>
      <c r="BW138">
        <v>41915</v>
      </c>
      <c r="BX138">
        <v>69.353999999999999</v>
      </c>
      <c r="BY138">
        <v>-1</v>
      </c>
      <c r="BZ138">
        <v>-1</v>
      </c>
      <c r="CA138">
        <v>41911</v>
      </c>
      <c r="CB138">
        <v>166.822</v>
      </c>
      <c r="CC138">
        <v>41912</v>
      </c>
      <c r="CD138">
        <v>176.477</v>
      </c>
      <c r="CE138">
        <v>43332</v>
      </c>
      <c r="CF138">
        <v>63.59</v>
      </c>
      <c r="CG138">
        <v>41893</v>
      </c>
      <c r="CH138">
        <v>53.765999999999998</v>
      </c>
      <c r="CI138">
        <v>-1</v>
      </c>
      <c r="CJ138">
        <v>-1</v>
      </c>
      <c r="CK138">
        <v>41844</v>
      </c>
      <c r="CL138">
        <v>210.214</v>
      </c>
      <c r="CM138">
        <v>-1</v>
      </c>
      <c r="CN138">
        <v>-1</v>
      </c>
    </row>
    <row r="139" spans="1:92" x14ac:dyDescent="0.25">
      <c r="A139" s="1">
        <v>40724</v>
      </c>
      <c r="B139">
        <v>82.462999999999994</v>
      </c>
      <c r="C139">
        <v>41831</v>
      </c>
      <c r="D139">
        <v>165.51400000000001</v>
      </c>
      <c r="E139">
        <v>44895</v>
      </c>
      <c r="F139">
        <v>55.100999999999999</v>
      </c>
      <c r="G139">
        <v>40360</v>
      </c>
      <c r="H139">
        <v>-1</v>
      </c>
      <c r="I139">
        <v>44834</v>
      </c>
      <c r="J139">
        <v>81.44</v>
      </c>
      <c r="K139">
        <v>41819</v>
      </c>
      <c r="L139">
        <v>228.42400000000001</v>
      </c>
      <c r="M139">
        <v>40469</v>
      </c>
      <c r="N139">
        <v>-1</v>
      </c>
      <c r="O139">
        <v>40289</v>
      </c>
      <c r="P139">
        <v>-1</v>
      </c>
      <c r="Q139">
        <v>44377</v>
      </c>
      <c r="R139">
        <v>81.444000000000003</v>
      </c>
      <c r="S139">
        <v>43337</v>
      </c>
      <c r="T139">
        <v>133.465</v>
      </c>
      <c r="U139">
        <v>42062</v>
      </c>
      <c r="V139">
        <v>110.193</v>
      </c>
      <c r="W139">
        <v>42283</v>
      </c>
      <c r="X139">
        <v>104.47499999999999</v>
      </c>
      <c r="Y139">
        <v>44468</v>
      </c>
      <c r="Z139">
        <v>85.78</v>
      </c>
      <c r="AA139">
        <v>40481</v>
      </c>
      <c r="AB139">
        <v>-1</v>
      </c>
      <c r="AC139">
        <v>42676</v>
      </c>
      <c r="AD139">
        <v>132.673</v>
      </c>
      <c r="AE139">
        <v>41149</v>
      </c>
      <c r="AF139">
        <v>41.77</v>
      </c>
      <c r="AG139">
        <v>42004</v>
      </c>
      <c r="AH139">
        <v>-1</v>
      </c>
      <c r="AI139">
        <v>-1</v>
      </c>
      <c r="AJ139">
        <v>-1</v>
      </c>
      <c r="AK139">
        <v>-1</v>
      </c>
      <c r="AL139">
        <v>-1</v>
      </c>
      <c r="AM139">
        <v>-1</v>
      </c>
      <c r="AN139">
        <v>-1</v>
      </c>
      <c r="AO139">
        <v>43424</v>
      </c>
      <c r="AP139">
        <v>-1</v>
      </c>
      <c r="AQ139">
        <v>44625</v>
      </c>
      <c r="AR139">
        <v>-1</v>
      </c>
      <c r="AS139">
        <v>44626</v>
      </c>
      <c r="AT139">
        <v>2.2189999999999999</v>
      </c>
      <c r="AU139">
        <v>-1</v>
      </c>
      <c r="AV139">
        <v>-1</v>
      </c>
      <c r="AW139">
        <v>41863</v>
      </c>
      <c r="AX139">
        <v>108.265</v>
      </c>
      <c r="AY139">
        <v>43402</v>
      </c>
      <c r="AZ139">
        <v>134.71799999999999</v>
      </c>
      <c r="BA139">
        <v>-1</v>
      </c>
      <c r="BB139">
        <v>-1</v>
      </c>
      <c r="BC139">
        <v>41722</v>
      </c>
      <c r="BD139">
        <v>-1</v>
      </c>
      <c r="BE139">
        <v>-1</v>
      </c>
      <c r="BF139">
        <v>-1</v>
      </c>
      <c r="BG139">
        <v>-1</v>
      </c>
      <c r="BH139">
        <v>-1</v>
      </c>
      <c r="BI139">
        <v>43424</v>
      </c>
      <c r="BJ139">
        <v>-1</v>
      </c>
      <c r="BK139">
        <v>-1</v>
      </c>
      <c r="BL139">
        <v>-1</v>
      </c>
      <c r="BM139">
        <v>43424</v>
      </c>
      <c r="BN139">
        <v>-1</v>
      </c>
      <c r="BO139">
        <v>43426</v>
      </c>
      <c r="BP139">
        <v>-1</v>
      </c>
      <c r="BQ139">
        <v>-1</v>
      </c>
      <c r="BR139">
        <v>-1</v>
      </c>
      <c r="BS139">
        <v>43426</v>
      </c>
      <c r="BT139">
        <v>-1</v>
      </c>
      <c r="BU139">
        <v>-1</v>
      </c>
      <c r="BV139">
        <v>-1</v>
      </c>
      <c r="BW139">
        <v>41915</v>
      </c>
      <c r="BX139">
        <v>72.88</v>
      </c>
      <c r="BY139">
        <v>-1</v>
      </c>
      <c r="BZ139">
        <v>-1</v>
      </c>
      <c r="CA139">
        <v>41911</v>
      </c>
      <c r="CB139">
        <v>173.68199999999999</v>
      </c>
      <c r="CC139">
        <v>41912</v>
      </c>
      <c r="CD139">
        <v>175.73500000000001</v>
      </c>
      <c r="CE139">
        <v>43332</v>
      </c>
      <c r="CF139">
        <v>73.552999999999997</v>
      </c>
      <c r="CG139">
        <v>41893</v>
      </c>
      <c r="CH139">
        <v>64.447999999999993</v>
      </c>
      <c r="CI139">
        <v>-1</v>
      </c>
      <c r="CJ139">
        <v>-1</v>
      </c>
      <c r="CK139">
        <v>41844</v>
      </c>
      <c r="CL139">
        <v>218.61199999999999</v>
      </c>
      <c r="CM139">
        <v>-1</v>
      </c>
      <c r="CN139">
        <v>-1</v>
      </c>
    </row>
    <row r="140" spans="1:92" x14ac:dyDescent="0.25">
      <c r="A140" s="1">
        <v>40753</v>
      </c>
      <c r="B140">
        <v>85.272000000000006</v>
      </c>
      <c r="C140">
        <v>41831</v>
      </c>
      <c r="D140">
        <v>180.17500000000001</v>
      </c>
      <c r="E140">
        <v>44895</v>
      </c>
      <c r="F140">
        <v>51.954999999999998</v>
      </c>
      <c r="G140">
        <v>40360</v>
      </c>
      <c r="H140">
        <v>-1</v>
      </c>
      <c r="I140">
        <v>44834</v>
      </c>
      <c r="J140">
        <v>83.004999999999995</v>
      </c>
      <c r="K140">
        <v>41819</v>
      </c>
      <c r="L140">
        <v>276.84500000000003</v>
      </c>
      <c r="M140">
        <v>40469</v>
      </c>
      <c r="N140">
        <v>-1</v>
      </c>
      <c r="O140">
        <v>40289</v>
      </c>
      <c r="P140">
        <v>-1</v>
      </c>
      <c r="Q140">
        <v>44377</v>
      </c>
      <c r="R140">
        <v>84.004999999999995</v>
      </c>
      <c r="S140">
        <v>43337</v>
      </c>
      <c r="T140">
        <v>133.465</v>
      </c>
      <c r="U140">
        <v>42062</v>
      </c>
      <c r="V140">
        <v>125.553</v>
      </c>
      <c r="W140">
        <v>42283</v>
      </c>
      <c r="X140">
        <v>103.004</v>
      </c>
      <c r="Y140">
        <v>44468</v>
      </c>
      <c r="Z140">
        <v>87.171000000000006</v>
      </c>
      <c r="AA140">
        <v>40481</v>
      </c>
      <c r="AB140">
        <v>-1</v>
      </c>
      <c r="AC140">
        <v>42676</v>
      </c>
      <c r="AD140">
        <v>149.31700000000001</v>
      </c>
      <c r="AE140">
        <v>41149</v>
      </c>
      <c r="AF140">
        <v>45.482999999999997</v>
      </c>
      <c r="AG140">
        <v>42004</v>
      </c>
      <c r="AH140">
        <v>-1</v>
      </c>
      <c r="AI140">
        <v>-1</v>
      </c>
      <c r="AJ140">
        <v>-1</v>
      </c>
      <c r="AK140">
        <v>-1</v>
      </c>
      <c r="AL140">
        <v>-1</v>
      </c>
      <c r="AM140">
        <v>-1</v>
      </c>
      <c r="AN140">
        <v>-1</v>
      </c>
      <c r="AO140">
        <v>43424</v>
      </c>
      <c r="AP140">
        <v>-1</v>
      </c>
      <c r="AQ140">
        <v>44625</v>
      </c>
      <c r="AR140">
        <v>-1</v>
      </c>
      <c r="AS140">
        <v>44626</v>
      </c>
      <c r="AT140">
        <v>2.2189999999999999</v>
      </c>
      <c r="AU140">
        <v>-1</v>
      </c>
      <c r="AV140">
        <v>-1</v>
      </c>
      <c r="AW140">
        <v>41863</v>
      </c>
      <c r="AX140">
        <v>110.477</v>
      </c>
      <c r="AY140">
        <v>43402</v>
      </c>
      <c r="AZ140">
        <v>134.71799999999999</v>
      </c>
      <c r="BA140">
        <v>-1</v>
      </c>
      <c r="BB140">
        <v>-1</v>
      </c>
      <c r="BC140">
        <v>41722</v>
      </c>
      <c r="BD140">
        <v>-1</v>
      </c>
      <c r="BE140">
        <v>-1</v>
      </c>
      <c r="BF140">
        <v>-1</v>
      </c>
      <c r="BG140">
        <v>-1</v>
      </c>
      <c r="BH140">
        <v>-1</v>
      </c>
      <c r="BI140">
        <v>43424</v>
      </c>
      <c r="BJ140">
        <v>-1</v>
      </c>
      <c r="BK140">
        <v>-1</v>
      </c>
      <c r="BL140">
        <v>-1</v>
      </c>
      <c r="BM140">
        <v>43424</v>
      </c>
      <c r="BN140">
        <v>-1</v>
      </c>
      <c r="BO140">
        <v>43426</v>
      </c>
      <c r="BP140">
        <v>-1</v>
      </c>
      <c r="BQ140">
        <v>-1</v>
      </c>
      <c r="BR140">
        <v>-1</v>
      </c>
      <c r="BS140">
        <v>43426</v>
      </c>
      <c r="BT140">
        <v>-1</v>
      </c>
      <c r="BU140">
        <v>-1</v>
      </c>
      <c r="BV140">
        <v>-1</v>
      </c>
      <c r="BW140">
        <v>41915</v>
      </c>
      <c r="BX140">
        <v>76.396000000000001</v>
      </c>
      <c r="BY140">
        <v>-1</v>
      </c>
      <c r="BZ140">
        <v>-1</v>
      </c>
      <c r="CA140">
        <v>41911</v>
      </c>
      <c r="CB140">
        <v>193.131</v>
      </c>
      <c r="CC140">
        <v>41912</v>
      </c>
      <c r="CD140">
        <v>183.39400000000001</v>
      </c>
      <c r="CE140">
        <v>43332</v>
      </c>
      <c r="CF140">
        <v>96.644000000000005</v>
      </c>
      <c r="CG140">
        <v>41893</v>
      </c>
      <c r="CH140">
        <v>77.718999999999994</v>
      </c>
      <c r="CI140">
        <v>-1</v>
      </c>
      <c r="CJ140">
        <v>-1</v>
      </c>
      <c r="CK140">
        <v>41844</v>
      </c>
      <c r="CL140">
        <v>255.495</v>
      </c>
      <c r="CM140">
        <v>-1</v>
      </c>
      <c r="CN140">
        <v>-1</v>
      </c>
    </row>
    <row r="141" spans="1:92" x14ac:dyDescent="0.25">
      <c r="A141" s="1">
        <v>40786</v>
      </c>
      <c r="B141">
        <v>112.08</v>
      </c>
      <c r="C141">
        <v>41831</v>
      </c>
      <c r="D141">
        <v>216.42</v>
      </c>
      <c r="E141">
        <v>44895</v>
      </c>
      <c r="F141">
        <v>70.756</v>
      </c>
      <c r="G141">
        <v>40360</v>
      </c>
      <c r="H141">
        <v>-1</v>
      </c>
      <c r="I141">
        <v>44834</v>
      </c>
      <c r="J141">
        <v>110.468</v>
      </c>
      <c r="K141">
        <v>41819</v>
      </c>
      <c r="L141">
        <v>358.42399999999998</v>
      </c>
      <c r="M141">
        <v>40469</v>
      </c>
      <c r="N141">
        <v>-1</v>
      </c>
      <c r="O141">
        <v>40289</v>
      </c>
      <c r="P141">
        <v>-1</v>
      </c>
      <c r="Q141">
        <v>44377</v>
      </c>
      <c r="R141">
        <v>113.211</v>
      </c>
      <c r="S141">
        <v>43337</v>
      </c>
      <c r="T141">
        <v>133.465</v>
      </c>
      <c r="U141">
        <v>42062</v>
      </c>
      <c r="V141">
        <v>170.92599999999999</v>
      </c>
      <c r="W141">
        <v>42283</v>
      </c>
      <c r="X141">
        <v>157.786</v>
      </c>
      <c r="Y141">
        <v>44468</v>
      </c>
      <c r="Z141">
        <v>115.67</v>
      </c>
      <c r="AA141">
        <v>40481</v>
      </c>
      <c r="AB141">
        <v>-1</v>
      </c>
      <c r="AC141">
        <v>42676</v>
      </c>
      <c r="AD141">
        <v>186.99199999999999</v>
      </c>
      <c r="AE141">
        <v>41149</v>
      </c>
      <c r="AF141">
        <v>55.433</v>
      </c>
      <c r="AG141">
        <v>42004</v>
      </c>
      <c r="AH141">
        <v>-1</v>
      </c>
      <c r="AI141">
        <v>-1</v>
      </c>
      <c r="AJ141">
        <v>-1</v>
      </c>
      <c r="AK141">
        <v>-1</v>
      </c>
      <c r="AL141">
        <v>-1</v>
      </c>
      <c r="AM141">
        <v>-1</v>
      </c>
      <c r="AN141">
        <v>-1</v>
      </c>
      <c r="AO141">
        <v>43424</v>
      </c>
      <c r="AP141">
        <v>-1</v>
      </c>
      <c r="AQ141">
        <v>44625</v>
      </c>
      <c r="AR141">
        <v>-1</v>
      </c>
      <c r="AS141">
        <v>44626</v>
      </c>
      <c r="AT141">
        <v>2.2189999999999999</v>
      </c>
      <c r="AU141">
        <v>-1</v>
      </c>
      <c r="AV141">
        <v>-1</v>
      </c>
      <c r="AW141">
        <v>41863</v>
      </c>
      <c r="AX141">
        <v>125.91800000000001</v>
      </c>
      <c r="AY141">
        <v>43402</v>
      </c>
      <c r="AZ141">
        <v>134.71799999999999</v>
      </c>
      <c r="BA141">
        <v>-1</v>
      </c>
      <c r="BB141">
        <v>-1</v>
      </c>
      <c r="BC141">
        <v>41722</v>
      </c>
      <c r="BD141">
        <v>-1</v>
      </c>
      <c r="BE141">
        <v>-1</v>
      </c>
      <c r="BF141">
        <v>-1</v>
      </c>
      <c r="BG141">
        <v>-1</v>
      </c>
      <c r="BH141">
        <v>-1</v>
      </c>
      <c r="BI141">
        <v>43424</v>
      </c>
      <c r="BJ141">
        <v>-1</v>
      </c>
      <c r="BK141">
        <v>-1</v>
      </c>
      <c r="BL141">
        <v>-1</v>
      </c>
      <c r="BM141">
        <v>43424</v>
      </c>
      <c r="BN141">
        <v>-1</v>
      </c>
      <c r="BO141">
        <v>43426</v>
      </c>
      <c r="BP141">
        <v>-1</v>
      </c>
      <c r="BQ141">
        <v>-1</v>
      </c>
      <c r="BR141">
        <v>-1</v>
      </c>
      <c r="BS141">
        <v>43426</v>
      </c>
      <c r="BT141">
        <v>-1</v>
      </c>
      <c r="BU141">
        <v>-1</v>
      </c>
      <c r="BV141">
        <v>-1</v>
      </c>
      <c r="BW141">
        <v>41915</v>
      </c>
      <c r="BX141">
        <v>113.092</v>
      </c>
      <c r="BY141">
        <v>-1</v>
      </c>
      <c r="BZ141">
        <v>-1</v>
      </c>
      <c r="CA141">
        <v>41911</v>
      </c>
      <c r="CB141">
        <v>233.346</v>
      </c>
      <c r="CC141">
        <v>41912</v>
      </c>
      <c r="CD141">
        <v>236.65299999999999</v>
      </c>
      <c r="CE141">
        <v>43332</v>
      </c>
      <c r="CF141">
        <v>129.244</v>
      </c>
      <c r="CG141">
        <v>41893</v>
      </c>
      <c r="CH141">
        <v>92.111000000000004</v>
      </c>
      <c r="CI141">
        <v>-1</v>
      </c>
      <c r="CJ141">
        <v>-1</v>
      </c>
      <c r="CK141">
        <v>41844</v>
      </c>
      <c r="CL141">
        <v>356.52499999999998</v>
      </c>
      <c r="CM141">
        <v>-1</v>
      </c>
      <c r="CN141">
        <v>-1</v>
      </c>
    </row>
    <row r="142" spans="1:92" x14ac:dyDescent="0.25">
      <c r="A142" s="1">
        <v>40816</v>
      </c>
      <c r="B142">
        <v>161.863</v>
      </c>
      <c r="C142">
        <v>41831</v>
      </c>
      <c r="D142">
        <v>345.14699999999999</v>
      </c>
      <c r="E142">
        <v>44895</v>
      </c>
      <c r="F142">
        <v>126.93</v>
      </c>
      <c r="G142">
        <v>40360</v>
      </c>
      <c r="H142">
        <v>-1</v>
      </c>
      <c r="I142">
        <v>44834</v>
      </c>
      <c r="J142">
        <v>159.84200000000001</v>
      </c>
      <c r="K142">
        <v>41819</v>
      </c>
      <c r="L142">
        <v>458.12</v>
      </c>
      <c r="M142">
        <v>40469</v>
      </c>
      <c r="N142">
        <v>-1</v>
      </c>
      <c r="O142">
        <v>40289</v>
      </c>
      <c r="P142">
        <v>-1</v>
      </c>
      <c r="Q142">
        <v>44377</v>
      </c>
      <c r="R142">
        <v>157.21100000000001</v>
      </c>
      <c r="S142">
        <v>43337</v>
      </c>
      <c r="T142">
        <v>133.465</v>
      </c>
      <c r="U142">
        <v>42062</v>
      </c>
      <c r="V142">
        <v>230.84100000000001</v>
      </c>
      <c r="W142">
        <v>42283</v>
      </c>
      <c r="X142">
        <v>264.33499999999998</v>
      </c>
      <c r="Y142">
        <v>44468</v>
      </c>
      <c r="Z142">
        <v>169.881</v>
      </c>
      <c r="AA142">
        <v>40481</v>
      </c>
      <c r="AB142">
        <v>-1</v>
      </c>
      <c r="AC142">
        <v>42676</v>
      </c>
      <c r="AD142">
        <v>247.601</v>
      </c>
      <c r="AE142">
        <v>41149</v>
      </c>
      <c r="AF142">
        <v>73.781999999999996</v>
      </c>
      <c r="AG142">
        <v>42004</v>
      </c>
      <c r="AH142">
        <v>-1</v>
      </c>
      <c r="AI142">
        <v>-1</v>
      </c>
      <c r="AJ142">
        <v>-1</v>
      </c>
      <c r="AK142">
        <v>-1</v>
      </c>
      <c r="AL142">
        <v>-1</v>
      </c>
      <c r="AM142">
        <v>-1</v>
      </c>
      <c r="AN142">
        <v>-1</v>
      </c>
      <c r="AO142">
        <v>43424</v>
      </c>
      <c r="AP142">
        <v>-1</v>
      </c>
      <c r="AQ142">
        <v>44625</v>
      </c>
      <c r="AR142">
        <v>-1</v>
      </c>
      <c r="AS142">
        <v>44626</v>
      </c>
      <c r="AT142">
        <v>2.2189999999999999</v>
      </c>
      <c r="AU142">
        <v>-1</v>
      </c>
      <c r="AV142">
        <v>-1</v>
      </c>
      <c r="AW142">
        <v>41863</v>
      </c>
      <c r="AX142">
        <v>169.61600000000001</v>
      </c>
      <c r="AY142">
        <v>43402</v>
      </c>
      <c r="AZ142">
        <v>134.71799999999999</v>
      </c>
      <c r="BA142">
        <v>-1</v>
      </c>
      <c r="BB142">
        <v>-1</v>
      </c>
      <c r="BC142">
        <v>41722</v>
      </c>
      <c r="BD142">
        <v>-1</v>
      </c>
      <c r="BE142">
        <v>-1</v>
      </c>
      <c r="BF142">
        <v>-1</v>
      </c>
      <c r="BG142">
        <v>-1</v>
      </c>
      <c r="BH142">
        <v>-1</v>
      </c>
      <c r="BI142">
        <v>43424</v>
      </c>
      <c r="BJ142">
        <v>-1</v>
      </c>
      <c r="BK142">
        <v>-1</v>
      </c>
      <c r="BL142">
        <v>-1</v>
      </c>
      <c r="BM142">
        <v>43424</v>
      </c>
      <c r="BN142">
        <v>-1</v>
      </c>
      <c r="BO142">
        <v>43426</v>
      </c>
      <c r="BP142">
        <v>-1</v>
      </c>
      <c r="BQ142">
        <v>-1</v>
      </c>
      <c r="BR142">
        <v>-1</v>
      </c>
      <c r="BS142">
        <v>43426</v>
      </c>
      <c r="BT142">
        <v>-1</v>
      </c>
      <c r="BU142">
        <v>-1</v>
      </c>
      <c r="BV142">
        <v>-1</v>
      </c>
      <c r="BW142">
        <v>41915</v>
      </c>
      <c r="BX142">
        <v>138.71199999999999</v>
      </c>
      <c r="BY142">
        <v>-1</v>
      </c>
      <c r="BZ142">
        <v>-1</v>
      </c>
      <c r="CA142">
        <v>41911</v>
      </c>
      <c r="CB142">
        <v>297.12099999999998</v>
      </c>
      <c r="CC142">
        <v>41912</v>
      </c>
      <c r="CD142">
        <v>298.476</v>
      </c>
      <c r="CE142">
        <v>43332</v>
      </c>
      <c r="CF142">
        <v>214.489</v>
      </c>
      <c r="CG142">
        <v>41893</v>
      </c>
      <c r="CH142">
        <v>134.239</v>
      </c>
      <c r="CI142">
        <v>-1</v>
      </c>
      <c r="CJ142">
        <v>-1</v>
      </c>
      <c r="CK142">
        <v>41844</v>
      </c>
      <c r="CL142">
        <v>473.31</v>
      </c>
      <c r="CM142">
        <v>-1</v>
      </c>
      <c r="CN142">
        <v>-1</v>
      </c>
    </row>
    <row r="143" spans="1:92" x14ac:dyDescent="0.25">
      <c r="A143" s="1">
        <v>40847</v>
      </c>
      <c r="B143">
        <v>104.349</v>
      </c>
      <c r="C143">
        <v>41831</v>
      </c>
      <c r="D143">
        <v>269.12799999999999</v>
      </c>
      <c r="E143">
        <v>44895</v>
      </c>
      <c r="F143">
        <v>85.861000000000004</v>
      </c>
      <c r="G143">
        <v>40360</v>
      </c>
      <c r="H143">
        <v>-1</v>
      </c>
      <c r="I143">
        <v>44834</v>
      </c>
      <c r="J143">
        <v>103.85899999999999</v>
      </c>
      <c r="K143">
        <v>41819</v>
      </c>
      <c r="L143">
        <v>395.78399999999999</v>
      </c>
      <c r="M143">
        <v>40469</v>
      </c>
      <c r="N143">
        <v>-1</v>
      </c>
      <c r="O143">
        <v>40289</v>
      </c>
      <c r="P143">
        <v>-1</v>
      </c>
      <c r="Q143">
        <v>44377</v>
      </c>
      <c r="R143">
        <v>100.92700000000001</v>
      </c>
      <c r="S143">
        <v>43337</v>
      </c>
      <c r="T143">
        <v>133.465</v>
      </c>
      <c r="U143">
        <v>42062</v>
      </c>
      <c r="V143">
        <v>198.107</v>
      </c>
      <c r="W143">
        <v>42283</v>
      </c>
      <c r="X143">
        <v>155.90700000000001</v>
      </c>
      <c r="Y143">
        <v>44468</v>
      </c>
      <c r="Z143">
        <v>134.471</v>
      </c>
      <c r="AA143">
        <v>40481</v>
      </c>
      <c r="AB143">
        <v>-1</v>
      </c>
      <c r="AC143">
        <v>42676</v>
      </c>
      <c r="AD143">
        <v>200.47900000000001</v>
      </c>
      <c r="AE143">
        <v>41149</v>
      </c>
      <c r="AF143">
        <v>47.878999999999998</v>
      </c>
      <c r="AG143">
        <v>42004</v>
      </c>
      <c r="AH143">
        <v>-1</v>
      </c>
      <c r="AI143">
        <v>-1</v>
      </c>
      <c r="AJ143">
        <v>-1</v>
      </c>
      <c r="AK143">
        <v>-1</v>
      </c>
      <c r="AL143">
        <v>-1</v>
      </c>
      <c r="AM143">
        <v>-1</v>
      </c>
      <c r="AN143">
        <v>-1</v>
      </c>
      <c r="AO143">
        <v>43424</v>
      </c>
      <c r="AP143">
        <v>-1</v>
      </c>
      <c r="AQ143">
        <v>44625</v>
      </c>
      <c r="AR143">
        <v>-1</v>
      </c>
      <c r="AS143">
        <v>44626</v>
      </c>
      <c r="AT143">
        <v>2.2189999999999999</v>
      </c>
      <c r="AU143">
        <v>-1</v>
      </c>
      <c r="AV143">
        <v>-1</v>
      </c>
      <c r="AW143">
        <v>41863</v>
      </c>
      <c r="AX143">
        <v>114.10899999999999</v>
      </c>
      <c r="AY143">
        <v>43402</v>
      </c>
      <c r="AZ143">
        <v>134.71799999999999</v>
      </c>
      <c r="BA143">
        <v>-1</v>
      </c>
      <c r="BB143">
        <v>-1</v>
      </c>
      <c r="BC143">
        <v>41722</v>
      </c>
      <c r="BD143">
        <v>-1</v>
      </c>
      <c r="BE143">
        <v>-1</v>
      </c>
      <c r="BF143">
        <v>-1</v>
      </c>
      <c r="BG143">
        <v>-1</v>
      </c>
      <c r="BH143">
        <v>-1</v>
      </c>
      <c r="BI143">
        <v>43424</v>
      </c>
      <c r="BJ143">
        <v>-1</v>
      </c>
      <c r="BK143">
        <v>-1</v>
      </c>
      <c r="BL143">
        <v>-1</v>
      </c>
      <c r="BM143">
        <v>43424</v>
      </c>
      <c r="BN143">
        <v>-1</v>
      </c>
      <c r="BO143">
        <v>43426</v>
      </c>
      <c r="BP143">
        <v>-1</v>
      </c>
      <c r="BQ143">
        <v>-1</v>
      </c>
      <c r="BR143">
        <v>-1</v>
      </c>
      <c r="BS143">
        <v>43426</v>
      </c>
      <c r="BT143">
        <v>-1</v>
      </c>
      <c r="BU143">
        <v>-1</v>
      </c>
      <c r="BV143">
        <v>-1</v>
      </c>
      <c r="BW143">
        <v>41915</v>
      </c>
      <c r="BX143">
        <v>130.83600000000001</v>
      </c>
      <c r="BY143">
        <v>-1</v>
      </c>
      <c r="BZ143">
        <v>-1</v>
      </c>
      <c r="CA143">
        <v>41911</v>
      </c>
      <c r="CB143">
        <v>239.279</v>
      </c>
      <c r="CC143">
        <v>41912</v>
      </c>
      <c r="CD143">
        <v>234.548</v>
      </c>
      <c r="CE143">
        <v>43332</v>
      </c>
      <c r="CF143">
        <v>175.56</v>
      </c>
      <c r="CG143">
        <v>41893</v>
      </c>
      <c r="CH143">
        <v>90.102999999999994</v>
      </c>
      <c r="CI143">
        <v>-1</v>
      </c>
      <c r="CJ143">
        <v>-1</v>
      </c>
      <c r="CK143">
        <v>41844</v>
      </c>
      <c r="CL143">
        <v>492.18900000000002</v>
      </c>
      <c r="CM143">
        <v>-1</v>
      </c>
      <c r="CN143">
        <v>-1</v>
      </c>
    </row>
    <row r="144" spans="1:92" x14ac:dyDescent="0.25">
      <c r="A144" s="1">
        <v>40877</v>
      </c>
      <c r="B144">
        <v>130.40700000000001</v>
      </c>
      <c r="C144">
        <v>41831</v>
      </c>
      <c r="D144">
        <v>368.63600000000002</v>
      </c>
      <c r="E144">
        <v>44895</v>
      </c>
      <c r="F144">
        <v>102.578</v>
      </c>
      <c r="G144">
        <v>40360</v>
      </c>
      <c r="H144">
        <v>-1</v>
      </c>
      <c r="I144">
        <v>44834</v>
      </c>
      <c r="J144">
        <v>123.125</v>
      </c>
      <c r="K144">
        <v>41819</v>
      </c>
      <c r="L144">
        <v>512.678</v>
      </c>
      <c r="M144">
        <v>40469</v>
      </c>
      <c r="N144">
        <v>-1</v>
      </c>
      <c r="O144">
        <v>40289</v>
      </c>
      <c r="P144">
        <v>-1</v>
      </c>
      <c r="Q144">
        <v>44377</v>
      </c>
      <c r="R144">
        <v>123.886</v>
      </c>
      <c r="S144">
        <v>43337</v>
      </c>
      <c r="T144">
        <v>133.465</v>
      </c>
      <c r="U144">
        <v>42062</v>
      </c>
      <c r="V144">
        <v>238.084</v>
      </c>
      <c r="W144">
        <v>42283</v>
      </c>
      <c r="X144">
        <v>209.167</v>
      </c>
      <c r="Y144">
        <v>44468</v>
      </c>
      <c r="Z144">
        <v>159.97800000000001</v>
      </c>
      <c r="AA144">
        <v>40481</v>
      </c>
      <c r="AB144">
        <v>-1</v>
      </c>
      <c r="AC144">
        <v>42676</v>
      </c>
      <c r="AD144">
        <v>231.1</v>
      </c>
      <c r="AE144">
        <v>41149</v>
      </c>
      <c r="AF144">
        <v>69.320999999999998</v>
      </c>
      <c r="AG144">
        <v>42004</v>
      </c>
      <c r="AH144">
        <v>-1</v>
      </c>
      <c r="AI144">
        <v>-1</v>
      </c>
      <c r="AJ144">
        <v>-1</v>
      </c>
      <c r="AK144">
        <v>-1</v>
      </c>
      <c r="AL144">
        <v>-1</v>
      </c>
      <c r="AM144">
        <v>-1</v>
      </c>
      <c r="AN144">
        <v>-1</v>
      </c>
      <c r="AO144">
        <v>43424</v>
      </c>
      <c r="AP144">
        <v>-1</v>
      </c>
      <c r="AQ144">
        <v>44625</v>
      </c>
      <c r="AR144">
        <v>-1</v>
      </c>
      <c r="AS144">
        <v>44626</v>
      </c>
      <c r="AT144">
        <v>2.2189999999999999</v>
      </c>
      <c r="AU144">
        <v>-1</v>
      </c>
      <c r="AV144">
        <v>-1</v>
      </c>
      <c r="AW144">
        <v>41863</v>
      </c>
      <c r="AX144">
        <v>165.15</v>
      </c>
      <c r="AY144">
        <v>43402</v>
      </c>
      <c r="AZ144">
        <v>134.71799999999999</v>
      </c>
      <c r="BA144">
        <v>-1</v>
      </c>
      <c r="BB144">
        <v>-1</v>
      </c>
      <c r="BC144">
        <v>41722</v>
      </c>
      <c r="BD144">
        <v>-1</v>
      </c>
      <c r="BE144">
        <v>-1</v>
      </c>
      <c r="BF144">
        <v>-1</v>
      </c>
      <c r="BG144">
        <v>-1</v>
      </c>
      <c r="BH144">
        <v>-1</v>
      </c>
      <c r="BI144">
        <v>43424</v>
      </c>
      <c r="BJ144">
        <v>-1</v>
      </c>
      <c r="BK144">
        <v>-1</v>
      </c>
      <c r="BL144">
        <v>-1</v>
      </c>
      <c r="BM144">
        <v>43424</v>
      </c>
      <c r="BN144">
        <v>-1</v>
      </c>
      <c r="BO144">
        <v>43426</v>
      </c>
      <c r="BP144">
        <v>-1</v>
      </c>
      <c r="BQ144">
        <v>-1</v>
      </c>
      <c r="BR144">
        <v>-1</v>
      </c>
      <c r="BS144">
        <v>43426</v>
      </c>
      <c r="BT144">
        <v>-1</v>
      </c>
      <c r="BU144">
        <v>-1</v>
      </c>
      <c r="BV144">
        <v>-1</v>
      </c>
      <c r="BW144">
        <v>41915</v>
      </c>
      <c r="BX144">
        <v>159.09299999999999</v>
      </c>
      <c r="BY144">
        <v>-1</v>
      </c>
      <c r="BZ144">
        <v>-1</v>
      </c>
      <c r="CA144">
        <v>41911</v>
      </c>
      <c r="CB144">
        <v>317.67</v>
      </c>
      <c r="CC144">
        <v>41912</v>
      </c>
      <c r="CD144">
        <v>317.06</v>
      </c>
      <c r="CE144">
        <v>43332</v>
      </c>
      <c r="CF144">
        <v>254.04499999999999</v>
      </c>
      <c r="CG144">
        <v>41893</v>
      </c>
      <c r="CH144">
        <v>150.94300000000001</v>
      </c>
      <c r="CI144">
        <v>-1</v>
      </c>
      <c r="CJ144">
        <v>-1</v>
      </c>
      <c r="CK144">
        <v>41844</v>
      </c>
      <c r="CL144">
        <v>567.40700000000004</v>
      </c>
      <c r="CM144">
        <v>-1</v>
      </c>
      <c r="CN144">
        <v>-1</v>
      </c>
    </row>
    <row r="145" spans="1:92" x14ac:dyDescent="0.25">
      <c r="A145" s="1">
        <v>40907</v>
      </c>
      <c r="B145">
        <v>125.929</v>
      </c>
      <c r="C145">
        <v>41831</v>
      </c>
      <c r="D145">
        <v>386.404</v>
      </c>
      <c r="E145">
        <v>44895</v>
      </c>
      <c r="F145">
        <v>107.467</v>
      </c>
      <c r="G145">
        <v>40360</v>
      </c>
      <c r="H145">
        <v>-1</v>
      </c>
      <c r="I145">
        <v>44834</v>
      </c>
      <c r="J145">
        <v>119.85</v>
      </c>
      <c r="K145">
        <v>41819</v>
      </c>
      <c r="L145">
        <v>517.221</v>
      </c>
      <c r="M145">
        <v>40469</v>
      </c>
      <c r="N145">
        <v>-1</v>
      </c>
      <c r="O145">
        <v>40289</v>
      </c>
      <c r="P145">
        <v>-1</v>
      </c>
      <c r="Q145">
        <v>44377</v>
      </c>
      <c r="R145">
        <v>116.307</v>
      </c>
      <c r="S145">
        <v>43337</v>
      </c>
      <c r="T145">
        <v>133.465</v>
      </c>
      <c r="U145">
        <v>42062</v>
      </c>
      <c r="V145">
        <v>241.92699999999999</v>
      </c>
      <c r="W145">
        <v>42283</v>
      </c>
      <c r="X145">
        <v>250.49799999999999</v>
      </c>
      <c r="Y145">
        <v>44468</v>
      </c>
      <c r="Z145">
        <v>166.07</v>
      </c>
      <c r="AA145">
        <v>40481</v>
      </c>
      <c r="AB145">
        <v>-1</v>
      </c>
      <c r="AC145">
        <v>42676</v>
      </c>
      <c r="AD145">
        <v>244.97200000000001</v>
      </c>
      <c r="AE145">
        <v>41149</v>
      </c>
      <c r="AF145">
        <v>63.622</v>
      </c>
      <c r="AG145">
        <v>42004</v>
      </c>
      <c r="AH145">
        <v>-1</v>
      </c>
      <c r="AI145">
        <v>-1</v>
      </c>
      <c r="AJ145">
        <v>-1</v>
      </c>
      <c r="AK145">
        <v>-1</v>
      </c>
      <c r="AL145">
        <v>-1</v>
      </c>
      <c r="AM145">
        <v>-1</v>
      </c>
      <c r="AN145">
        <v>-1</v>
      </c>
      <c r="AO145">
        <v>43424</v>
      </c>
      <c r="AP145">
        <v>-1</v>
      </c>
      <c r="AQ145">
        <v>44625</v>
      </c>
      <c r="AR145">
        <v>-1</v>
      </c>
      <c r="AS145">
        <v>44626</v>
      </c>
      <c r="AT145">
        <v>2.2189999999999999</v>
      </c>
      <c r="AU145">
        <v>-1</v>
      </c>
      <c r="AV145">
        <v>-1</v>
      </c>
      <c r="AW145">
        <v>41863</v>
      </c>
      <c r="AX145">
        <v>166.93299999999999</v>
      </c>
      <c r="AY145">
        <v>43402</v>
      </c>
      <c r="AZ145">
        <v>134.71799999999999</v>
      </c>
      <c r="BA145">
        <v>-1</v>
      </c>
      <c r="BB145">
        <v>-1</v>
      </c>
      <c r="BC145">
        <v>41722</v>
      </c>
      <c r="BD145">
        <v>-1</v>
      </c>
      <c r="BE145">
        <v>-1</v>
      </c>
      <c r="BF145">
        <v>-1</v>
      </c>
      <c r="BG145">
        <v>-1</v>
      </c>
      <c r="BH145">
        <v>-1</v>
      </c>
      <c r="BI145">
        <v>43424</v>
      </c>
      <c r="BJ145">
        <v>-1</v>
      </c>
      <c r="BK145">
        <v>-1</v>
      </c>
      <c r="BL145">
        <v>-1</v>
      </c>
      <c r="BM145">
        <v>43424</v>
      </c>
      <c r="BN145">
        <v>-1</v>
      </c>
      <c r="BO145">
        <v>43426</v>
      </c>
      <c r="BP145">
        <v>-1</v>
      </c>
      <c r="BQ145">
        <v>-1</v>
      </c>
      <c r="BR145">
        <v>-1</v>
      </c>
      <c r="BS145">
        <v>43426</v>
      </c>
      <c r="BT145">
        <v>-1</v>
      </c>
      <c r="BU145">
        <v>-1</v>
      </c>
      <c r="BV145">
        <v>-1</v>
      </c>
      <c r="BW145">
        <v>41915</v>
      </c>
      <c r="BX145">
        <v>151.18799999999999</v>
      </c>
      <c r="BY145">
        <v>-1</v>
      </c>
      <c r="BZ145">
        <v>-1</v>
      </c>
      <c r="CA145">
        <v>41911</v>
      </c>
      <c r="CB145">
        <v>344.90600000000001</v>
      </c>
      <c r="CC145">
        <v>41912</v>
      </c>
      <c r="CD145">
        <v>345.16699999999997</v>
      </c>
      <c r="CE145">
        <v>43332</v>
      </c>
      <c r="CF145">
        <v>262.75299999999999</v>
      </c>
      <c r="CG145">
        <v>41893</v>
      </c>
      <c r="CH145">
        <v>154.905</v>
      </c>
      <c r="CI145">
        <v>-1</v>
      </c>
      <c r="CJ145">
        <v>-1</v>
      </c>
      <c r="CK145">
        <v>41844</v>
      </c>
      <c r="CL145">
        <v>608.57399999999996</v>
      </c>
      <c r="CM145">
        <v>-1</v>
      </c>
      <c r="CN145">
        <v>-1</v>
      </c>
    </row>
    <row r="146" spans="1:92" x14ac:dyDescent="0.25">
      <c r="A146" s="1">
        <v>40939</v>
      </c>
      <c r="B146">
        <v>111.77</v>
      </c>
      <c r="C146">
        <v>41831</v>
      </c>
      <c r="D146">
        <v>306.65600000000001</v>
      </c>
      <c r="E146">
        <v>44895</v>
      </c>
      <c r="F146">
        <v>88.204999999999998</v>
      </c>
      <c r="G146">
        <v>40360</v>
      </c>
      <c r="H146">
        <v>-1</v>
      </c>
      <c r="I146">
        <v>44834</v>
      </c>
      <c r="J146">
        <v>103.244</v>
      </c>
      <c r="K146">
        <v>41819</v>
      </c>
      <c r="L146">
        <v>458.46100000000001</v>
      </c>
      <c r="M146">
        <v>40469</v>
      </c>
      <c r="N146">
        <v>-1</v>
      </c>
      <c r="O146">
        <v>40289</v>
      </c>
      <c r="P146">
        <v>-1</v>
      </c>
      <c r="Q146">
        <v>44377</v>
      </c>
      <c r="R146">
        <v>105.892</v>
      </c>
      <c r="S146">
        <v>43337</v>
      </c>
      <c r="T146">
        <v>133.465</v>
      </c>
      <c r="U146">
        <v>42062</v>
      </c>
      <c r="V146">
        <v>205.73699999999999</v>
      </c>
      <c r="W146">
        <v>42283</v>
      </c>
      <c r="X146">
        <v>197.32400000000001</v>
      </c>
      <c r="Y146">
        <v>44468</v>
      </c>
      <c r="Z146">
        <v>150.32300000000001</v>
      </c>
      <c r="AA146">
        <v>40481</v>
      </c>
      <c r="AB146">
        <v>-1</v>
      </c>
      <c r="AC146">
        <v>42676</v>
      </c>
      <c r="AD146">
        <v>236.48500000000001</v>
      </c>
      <c r="AE146">
        <v>41149</v>
      </c>
      <c r="AF146">
        <v>63.622</v>
      </c>
      <c r="AG146">
        <v>42004</v>
      </c>
      <c r="AH146">
        <v>-1</v>
      </c>
      <c r="AI146">
        <v>-1</v>
      </c>
      <c r="AJ146">
        <v>-1</v>
      </c>
      <c r="AK146">
        <v>-1</v>
      </c>
      <c r="AL146">
        <v>-1</v>
      </c>
      <c r="AM146">
        <v>-1</v>
      </c>
      <c r="AN146">
        <v>-1</v>
      </c>
      <c r="AO146">
        <v>43424</v>
      </c>
      <c r="AP146">
        <v>-1</v>
      </c>
      <c r="AQ146">
        <v>44625</v>
      </c>
      <c r="AR146">
        <v>-1</v>
      </c>
      <c r="AS146">
        <v>44626</v>
      </c>
      <c r="AT146">
        <v>2.2189999999999999</v>
      </c>
      <c r="AU146">
        <v>-1</v>
      </c>
      <c r="AV146">
        <v>-1</v>
      </c>
      <c r="AW146">
        <v>41863</v>
      </c>
      <c r="AX146">
        <v>159.66999999999999</v>
      </c>
      <c r="AY146">
        <v>43402</v>
      </c>
      <c r="AZ146">
        <v>134.71799999999999</v>
      </c>
      <c r="BA146">
        <v>-1</v>
      </c>
      <c r="BB146">
        <v>-1</v>
      </c>
      <c r="BC146">
        <v>41722</v>
      </c>
      <c r="BD146">
        <v>-1</v>
      </c>
      <c r="BE146">
        <v>-1</v>
      </c>
      <c r="BF146">
        <v>-1</v>
      </c>
      <c r="BG146">
        <v>-1</v>
      </c>
      <c r="BH146">
        <v>-1</v>
      </c>
      <c r="BI146">
        <v>43424</v>
      </c>
      <c r="BJ146">
        <v>-1</v>
      </c>
      <c r="BK146">
        <v>-1</v>
      </c>
      <c r="BL146">
        <v>-1</v>
      </c>
      <c r="BM146">
        <v>43424</v>
      </c>
      <c r="BN146">
        <v>-1</v>
      </c>
      <c r="BO146">
        <v>43426</v>
      </c>
      <c r="BP146">
        <v>-1</v>
      </c>
      <c r="BQ146">
        <v>-1</v>
      </c>
      <c r="BR146">
        <v>-1</v>
      </c>
      <c r="BS146">
        <v>43426</v>
      </c>
      <c r="BT146">
        <v>-1</v>
      </c>
      <c r="BU146">
        <v>-1</v>
      </c>
      <c r="BV146">
        <v>-1</v>
      </c>
      <c r="BW146">
        <v>41915</v>
      </c>
      <c r="BX146">
        <v>118.13500000000001</v>
      </c>
      <c r="BY146">
        <v>-1</v>
      </c>
      <c r="BZ146">
        <v>-1</v>
      </c>
      <c r="CA146">
        <v>41911</v>
      </c>
      <c r="CB146">
        <v>291.803</v>
      </c>
      <c r="CC146">
        <v>41912</v>
      </c>
      <c r="CD146">
        <v>298.50799999999998</v>
      </c>
      <c r="CE146">
        <v>43332</v>
      </c>
      <c r="CF146">
        <v>251.37</v>
      </c>
      <c r="CG146">
        <v>41893</v>
      </c>
      <c r="CH146">
        <v>120.9</v>
      </c>
      <c r="CI146">
        <v>-1</v>
      </c>
      <c r="CJ146">
        <v>-1</v>
      </c>
      <c r="CK146">
        <v>41844</v>
      </c>
      <c r="CL146">
        <v>583.46199999999999</v>
      </c>
      <c r="CM146">
        <v>-1</v>
      </c>
      <c r="CN146">
        <v>-1</v>
      </c>
    </row>
    <row r="147" spans="1:92" x14ac:dyDescent="0.25">
      <c r="A147" s="1">
        <v>40968</v>
      </c>
      <c r="B147">
        <v>104.776</v>
      </c>
      <c r="C147">
        <v>41831</v>
      </c>
      <c r="D147">
        <v>247.16200000000001</v>
      </c>
      <c r="E147">
        <v>44895</v>
      </c>
      <c r="F147">
        <v>72.754999999999995</v>
      </c>
      <c r="G147">
        <v>40360</v>
      </c>
      <c r="H147">
        <v>-1</v>
      </c>
      <c r="I147">
        <v>44834</v>
      </c>
      <c r="J147">
        <v>95.649000000000001</v>
      </c>
      <c r="K147">
        <v>41819</v>
      </c>
      <c r="L147">
        <v>413.72500000000002</v>
      </c>
      <c r="M147">
        <v>40469</v>
      </c>
      <c r="N147">
        <v>-1</v>
      </c>
      <c r="O147">
        <v>40289</v>
      </c>
      <c r="P147">
        <v>-1</v>
      </c>
      <c r="Q147">
        <v>44377</v>
      </c>
      <c r="R147">
        <v>102.953</v>
      </c>
      <c r="S147">
        <v>43337</v>
      </c>
      <c r="T147">
        <v>133.465</v>
      </c>
      <c r="U147">
        <v>42062</v>
      </c>
      <c r="V147">
        <v>155.595</v>
      </c>
      <c r="W147">
        <v>42283</v>
      </c>
      <c r="X147">
        <v>158.62700000000001</v>
      </c>
      <c r="Y147">
        <v>44468</v>
      </c>
      <c r="Z147">
        <v>121.226</v>
      </c>
      <c r="AA147">
        <v>40481</v>
      </c>
      <c r="AB147">
        <v>-1</v>
      </c>
      <c r="AC147">
        <v>42676</v>
      </c>
      <c r="AD147">
        <v>200.93</v>
      </c>
      <c r="AE147">
        <v>41149</v>
      </c>
      <c r="AF147">
        <v>-1</v>
      </c>
      <c r="AG147">
        <v>42004</v>
      </c>
      <c r="AH147">
        <v>-1</v>
      </c>
      <c r="AI147">
        <v>-1</v>
      </c>
      <c r="AJ147">
        <v>-1</v>
      </c>
      <c r="AK147">
        <v>-1</v>
      </c>
      <c r="AL147">
        <v>-1</v>
      </c>
      <c r="AM147">
        <v>-1</v>
      </c>
      <c r="AN147">
        <v>-1</v>
      </c>
      <c r="AO147">
        <v>43424</v>
      </c>
      <c r="AP147">
        <v>-1</v>
      </c>
      <c r="AQ147">
        <v>44625</v>
      </c>
      <c r="AR147">
        <v>-1</v>
      </c>
      <c r="AS147">
        <v>44626</v>
      </c>
      <c r="AT147">
        <v>2.2189999999999999</v>
      </c>
      <c r="AU147">
        <v>-1</v>
      </c>
      <c r="AV147">
        <v>-1</v>
      </c>
      <c r="AW147">
        <v>41863</v>
      </c>
      <c r="AX147">
        <v>147.429</v>
      </c>
      <c r="AY147">
        <v>43402</v>
      </c>
      <c r="AZ147">
        <v>134.71799999999999</v>
      </c>
      <c r="BA147">
        <v>-1</v>
      </c>
      <c r="BB147">
        <v>-1</v>
      </c>
      <c r="BC147">
        <v>41722</v>
      </c>
      <c r="BD147">
        <v>-1</v>
      </c>
      <c r="BE147">
        <v>-1</v>
      </c>
      <c r="BF147">
        <v>-1</v>
      </c>
      <c r="BG147">
        <v>-1</v>
      </c>
      <c r="BH147">
        <v>-1</v>
      </c>
      <c r="BI147">
        <v>43424</v>
      </c>
      <c r="BJ147">
        <v>-1</v>
      </c>
      <c r="BK147">
        <v>-1</v>
      </c>
      <c r="BL147">
        <v>-1</v>
      </c>
      <c r="BM147">
        <v>43424</v>
      </c>
      <c r="BN147">
        <v>-1</v>
      </c>
      <c r="BO147">
        <v>43426</v>
      </c>
      <c r="BP147">
        <v>-1</v>
      </c>
      <c r="BQ147">
        <v>-1</v>
      </c>
      <c r="BR147">
        <v>-1</v>
      </c>
      <c r="BS147">
        <v>43426</v>
      </c>
      <c r="BT147">
        <v>-1</v>
      </c>
      <c r="BU147">
        <v>-1</v>
      </c>
      <c r="BV147">
        <v>-1</v>
      </c>
      <c r="BW147">
        <v>41915</v>
      </c>
      <c r="BX147">
        <v>106.864</v>
      </c>
      <c r="BY147">
        <v>-1</v>
      </c>
      <c r="BZ147">
        <v>-1</v>
      </c>
      <c r="CA147">
        <v>41911</v>
      </c>
      <c r="CB147">
        <v>231.91399999999999</v>
      </c>
      <c r="CC147">
        <v>41912</v>
      </c>
      <c r="CD147">
        <v>249.00299999999999</v>
      </c>
      <c r="CE147">
        <v>43332</v>
      </c>
      <c r="CF147">
        <v>226.37</v>
      </c>
      <c r="CG147">
        <v>41893</v>
      </c>
      <c r="CH147">
        <v>106.30200000000001</v>
      </c>
      <c r="CI147">
        <v>-1</v>
      </c>
      <c r="CJ147">
        <v>-1</v>
      </c>
      <c r="CK147">
        <v>41844</v>
      </c>
      <c r="CL147">
        <v>497.68799999999999</v>
      </c>
      <c r="CM147">
        <v>-1</v>
      </c>
      <c r="CN147">
        <v>-1</v>
      </c>
    </row>
    <row r="148" spans="1:92" x14ac:dyDescent="0.25">
      <c r="A148" s="1">
        <v>40998</v>
      </c>
      <c r="B148">
        <v>87.278999999999996</v>
      </c>
      <c r="C148">
        <v>41831</v>
      </c>
      <c r="D148">
        <v>217.273</v>
      </c>
      <c r="E148">
        <v>44895</v>
      </c>
      <c r="F148">
        <v>70.097999999999999</v>
      </c>
      <c r="G148">
        <v>40360</v>
      </c>
      <c r="H148">
        <v>-1</v>
      </c>
      <c r="I148">
        <v>44834</v>
      </c>
      <c r="J148">
        <v>78.424000000000007</v>
      </c>
      <c r="K148">
        <v>41819</v>
      </c>
      <c r="L148">
        <v>361.173</v>
      </c>
      <c r="M148">
        <v>40469</v>
      </c>
      <c r="N148">
        <v>-1</v>
      </c>
      <c r="O148">
        <v>40289</v>
      </c>
      <c r="P148">
        <v>-1</v>
      </c>
      <c r="Q148">
        <v>44377</v>
      </c>
      <c r="R148">
        <v>85.272000000000006</v>
      </c>
      <c r="S148">
        <v>43337</v>
      </c>
      <c r="T148">
        <v>133.465</v>
      </c>
      <c r="U148">
        <v>42062</v>
      </c>
      <c r="V148">
        <v>135.03800000000001</v>
      </c>
      <c r="W148">
        <v>42283</v>
      </c>
      <c r="X148">
        <v>139.29900000000001</v>
      </c>
      <c r="Y148">
        <v>44468</v>
      </c>
      <c r="Z148">
        <v>116.804</v>
      </c>
      <c r="AA148">
        <v>40481</v>
      </c>
      <c r="AB148">
        <v>-1</v>
      </c>
      <c r="AC148">
        <v>42676</v>
      </c>
      <c r="AD148">
        <v>184.404</v>
      </c>
      <c r="AE148">
        <v>41149</v>
      </c>
      <c r="AF148">
        <v>-1</v>
      </c>
      <c r="AG148">
        <v>42004</v>
      </c>
      <c r="AH148">
        <v>-1</v>
      </c>
      <c r="AI148">
        <v>-1</v>
      </c>
      <c r="AJ148">
        <v>-1</v>
      </c>
      <c r="AK148">
        <v>-1</v>
      </c>
      <c r="AL148">
        <v>-1</v>
      </c>
      <c r="AM148">
        <v>-1</v>
      </c>
      <c r="AN148">
        <v>-1</v>
      </c>
      <c r="AO148">
        <v>43424</v>
      </c>
      <c r="AP148">
        <v>-1</v>
      </c>
      <c r="AQ148">
        <v>44625</v>
      </c>
      <c r="AR148">
        <v>-1</v>
      </c>
      <c r="AS148">
        <v>44626</v>
      </c>
      <c r="AT148">
        <v>2.2189999999999999</v>
      </c>
      <c r="AU148">
        <v>-1</v>
      </c>
      <c r="AV148">
        <v>-1</v>
      </c>
      <c r="AW148">
        <v>41863</v>
      </c>
      <c r="AX148">
        <v>151.71899999999999</v>
      </c>
      <c r="AY148">
        <v>43402</v>
      </c>
      <c r="AZ148">
        <v>134.71799999999999</v>
      </c>
      <c r="BA148">
        <v>-1</v>
      </c>
      <c r="BB148">
        <v>-1</v>
      </c>
      <c r="BC148">
        <v>41722</v>
      </c>
      <c r="BD148">
        <v>-1</v>
      </c>
      <c r="BE148">
        <v>-1</v>
      </c>
      <c r="BF148">
        <v>-1</v>
      </c>
      <c r="BG148">
        <v>-1</v>
      </c>
      <c r="BH148">
        <v>-1</v>
      </c>
      <c r="BI148">
        <v>43424</v>
      </c>
      <c r="BJ148">
        <v>-1</v>
      </c>
      <c r="BK148">
        <v>-1</v>
      </c>
      <c r="BL148">
        <v>-1</v>
      </c>
      <c r="BM148">
        <v>43424</v>
      </c>
      <c r="BN148">
        <v>-1</v>
      </c>
      <c r="BO148">
        <v>43426</v>
      </c>
      <c r="BP148">
        <v>-1</v>
      </c>
      <c r="BQ148">
        <v>-1</v>
      </c>
      <c r="BR148">
        <v>-1</v>
      </c>
      <c r="BS148">
        <v>43426</v>
      </c>
      <c r="BT148">
        <v>-1</v>
      </c>
      <c r="BU148">
        <v>-1</v>
      </c>
      <c r="BV148">
        <v>-1</v>
      </c>
      <c r="BW148">
        <v>41915</v>
      </c>
      <c r="BX148">
        <v>99.265000000000001</v>
      </c>
      <c r="BY148">
        <v>-1</v>
      </c>
      <c r="BZ148">
        <v>-1</v>
      </c>
      <c r="CA148">
        <v>41911</v>
      </c>
      <c r="CB148">
        <v>192.54599999999999</v>
      </c>
      <c r="CC148">
        <v>41912</v>
      </c>
      <c r="CD148">
        <v>197.893</v>
      </c>
      <c r="CE148">
        <v>43332</v>
      </c>
      <c r="CF148">
        <v>179.01499999999999</v>
      </c>
      <c r="CG148">
        <v>41893</v>
      </c>
      <c r="CH148">
        <v>91.867999999999995</v>
      </c>
      <c r="CI148">
        <v>-1</v>
      </c>
      <c r="CJ148">
        <v>-1</v>
      </c>
      <c r="CK148">
        <v>41844</v>
      </c>
      <c r="CL148">
        <v>538.38300000000004</v>
      </c>
      <c r="CM148">
        <v>-1</v>
      </c>
      <c r="CN148">
        <v>-1</v>
      </c>
    </row>
    <row r="149" spans="1:92" x14ac:dyDescent="0.25">
      <c r="A149" s="1">
        <v>41029</v>
      </c>
      <c r="B149">
        <v>88.266000000000005</v>
      </c>
      <c r="C149">
        <v>41831</v>
      </c>
      <c r="D149">
        <v>241.578</v>
      </c>
      <c r="E149">
        <v>44895</v>
      </c>
      <c r="F149">
        <v>71.103999999999999</v>
      </c>
      <c r="G149">
        <v>40360</v>
      </c>
      <c r="H149">
        <v>-1</v>
      </c>
      <c r="I149">
        <v>44834</v>
      </c>
      <c r="J149">
        <v>78.203000000000003</v>
      </c>
      <c r="K149">
        <v>41819</v>
      </c>
      <c r="L149">
        <v>391.21800000000002</v>
      </c>
      <c r="M149">
        <v>40469</v>
      </c>
      <c r="N149">
        <v>-1</v>
      </c>
      <c r="O149">
        <v>40289</v>
      </c>
      <c r="P149">
        <v>-1</v>
      </c>
      <c r="Q149">
        <v>44377</v>
      </c>
      <c r="R149">
        <v>84.924999999999997</v>
      </c>
      <c r="S149">
        <v>43337</v>
      </c>
      <c r="T149">
        <v>133.465</v>
      </c>
      <c r="U149">
        <v>42062</v>
      </c>
      <c r="V149">
        <v>154.94</v>
      </c>
      <c r="W149">
        <v>42283</v>
      </c>
      <c r="X149">
        <v>147.28</v>
      </c>
      <c r="Y149">
        <v>44468</v>
      </c>
      <c r="Z149">
        <v>112.499</v>
      </c>
      <c r="AA149">
        <v>40481</v>
      </c>
      <c r="AB149">
        <v>-1</v>
      </c>
      <c r="AC149">
        <v>42676</v>
      </c>
      <c r="AD149">
        <v>183.12100000000001</v>
      </c>
      <c r="AE149">
        <v>41149</v>
      </c>
      <c r="AF149">
        <v>-1</v>
      </c>
      <c r="AG149">
        <v>42004</v>
      </c>
      <c r="AH149">
        <v>-1</v>
      </c>
      <c r="AI149">
        <v>-1</v>
      </c>
      <c r="AJ149">
        <v>-1</v>
      </c>
      <c r="AK149">
        <v>-1</v>
      </c>
      <c r="AL149">
        <v>-1</v>
      </c>
      <c r="AM149">
        <v>-1</v>
      </c>
      <c r="AN149">
        <v>-1</v>
      </c>
      <c r="AO149">
        <v>43424</v>
      </c>
      <c r="AP149">
        <v>-1</v>
      </c>
      <c r="AQ149">
        <v>44625</v>
      </c>
      <c r="AR149">
        <v>-1</v>
      </c>
      <c r="AS149">
        <v>44626</v>
      </c>
      <c r="AT149">
        <v>2.2189999999999999</v>
      </c>
      <c r="AU149">
        <v>-1</v>
      </c>
      <c r="AV149">
        <v>-1</v>
      </c>
      <c r="AW149">
        <v>41863</v>
      </c>
      <c r="AX149">
        <v>147.32</v>
      </c>
      <c r="AY149">
        <v>43402</v>
      </c>
      <c r="AZ149">
        <v>134.71799999999999</v>
      </c>
      <c r="BA149">
        <v>-1</v>
      </c>
      <c r="BB149">
        <v>-1</v>
      </c>
      <c r="BC149">
        <v>41722</v>
      </c>
      <c r="BD149">
        <v>-1</v>
      </c>
      <c r="BE149">
        <v>-1</v>
      </c>
      <c r="BF149">
        <v>-1</v>
      </c>
      <c r="BG149">
        <v>-1</v>
      </c>
      <c r="BH149">
        <v>-1</v>
      </c>
      <c r="BI149">
        <v>43424</v>
      </c>
      <c r="BJ149">
        <v>-1</v>
      </c>
      <c r="BK149">
        <v>-1</v>
      </c>
      <c r="BL149">
        <v>-1</v>
      </c>
      <c r="BM149">
        <v>43424</v>
      </c>
      <c r="BN149">
        <v>-1</v>
      </c>
      <c r="BO149">
        <v>43426</v>
      </c>
      <c r="BP149">
        <v>-1</v>
      </c>
      <c r="BQ149">
        <v>-1</v>
      </c>
      <c r="BR149">
        <v>-1</v>
      </c>
      <c r="BS149">
        <v>43426</v>
      </c>
      <c r="BT149">
        <v>-1</v>
      </c>
      <c r="BU149">
        <v>-1</v>
      </c>
      <c r="BV149">
        <v>-1</v>
      </c>
      <c r="BW149">
        <v>41915</v>
      </c>
      <c r="BX149">
        <v>92.513000000000005</v>
      </c>
      <c r="BY149">
        <v>-1</v>
      </c>
      <c r="BZ149">
        <v>-1</v>
      </c>
      <c r="CA149">
        <v>41911</v>
      </c>
      <c r="CB149">
        <v>221.386</v>
      </c>
      <c r="CC149">
        <v>41912</v>
      </c>
      <c r="CD149">
        <v>206.95599999999999</v>
      </c>
      <c r="CE149">
        <v>43332</v>
      </c>
      <c r="CF149">
        <v>204.024</v>
      </c>
      <c r="CG149">
        <v>41893</v>
      </c>
      <c r="CH149">
        <v>90.686000000000007</v>
      </c>
      <c r="CI149">
        <v>-1</v>
      </c>
      <c r="CJ149">
        <v>-1</v>
      </c>
      <c r="CK149">
        <v>41844</v>
      </c>
      <c r="CL149">
        <v>486.75099999999998</v>
      </c>
      <c r="CM149">
        <v>-1</v>
      </c>
      <c r="CN149">
        <v>-1</v>
      </c>
    </row>
    <row r="150" spans="1:92" x14ac:dyDescent="0.25">
      <c r="A150" s="1">
        <v>41060</v>
      </c>
      <c r="B150">
        <v>131.90199999999999</v>
      </c>
      <c r="C150">
        <v>41831</v>
      </c>
      <c r="D150">
        <v>334.488</v>
      </c>
      <c r="E150">
        <v>44895</v>
      </c>
      <c r="F150">
        <v>99.426000000000002</v>
      </c>
      <c r="G150">
        <v>40360</v>
      </c>
      <c r="H150">
        <v>-1</v>
      </c>
      <c r="I150">
        <v>44834</v>
      </c>
      <c r="J150">
        <v>122.77800000000001</v>
      </c>
      <c r="K150">
        <v>41819</v>
      </c>
      <c r="L150">
        <v>508.86</v>
      </c>
      <c r="M150">
        <v>40469</v>
      </c>
      <c r="N150">
        <v>-1</v>
      </c>
      <c r="O150">
        <v>40289</v>
      </c>
      <c r="P150">
        <v>-1</v>
      </c>
      <c r="Q150">
        <v>44377</v>
      </c>
      <c r="R150">
        <v>125.46899999999999</v>
      </c>
      <c r="S150">
        <v>43337</v>
      </c>
      <c r="T150">
        <v>133.465</v>
      </c>
      <c r="U150">
        <v>42062</v>
      </c>
      <c r="V150">
        <v>229.852</v>
      </c>
      <c r="W150">
        <v>42283</v>
      </c>
      <c r="X150">
        <v>219.27699999999999</v>
      </c>
      <c r="Y150">
        <v>44468</v>
      </c>
      <c r="Z150">
        <v>150.34</v>
      </c>
      <c r="AA150">
        <v>40481</v>
      </c>
      <c r="AB150">
        <v>-1</v>
      </c>
      <c r="AC150">
        <v>42676</v>
      </c>
      <c r="AD150">
        <v>248.863</v>
      </c>
      <c r="AE150">
        <v>41149</v>
      </c>
      <c r="AF150">
        <v>-1</v>
      </c>
      <c r="AG150">
        <v>42004</v>
      </c>
      <c r="AH150">
        <v>-1</v>
      </c>
      <c r="AI150">
        <v>-1</v>
      </c>
      <c r="AJ150">
        <v>-1</v>
      </c>
      <c r="AK150">
        <v>-1</v>
      </c>
      <c r="AL150">
        <v>-1</v>
      </c>
      <c r="AM150">
        <v>-1</v>
      </c>
      <c r="AN150">
        <v>-1</v>
      </c>
      <c r="AO150">
        <v>43424</v>
      </c>
      <c r="AP150">
        <v>-1</v>
      </c>
      <c r="AQ150">
        <v>44625</v>
      </c>
      <c r="AR150">
        <v>-1</v>
      </c>
      <c r="AS150">
        <v>44626</v>
      </c>
      <c r="AT150">
        <v>2.2189999999999999</v>
      </c>
      <c r="AU150">
        <v>-1</v>
      </c>
      <c r="AV150">
        <v>-1</v>
      </c>
      <c r="AW150">
        <v>41863</v>
      </c>
      <c r="AX150">
        <v>154.65</v>
      </c>
      <c r="AY150">
        <v>43402</v>
      </c>
      <c r="AZ150">
        <v>134.71799999999999</v>
      </c>
      <c r="BA150">
        <v>-1</v>
      </c>
      <c r="BB150">
        <v>-1</v>
      </c>
      <c r="BC150">
        <v>41722</v>
      </c>
      <c r="BD150">
        <v>-1</v>
      </c>
      <c r="BE150">
        <v>-1</v>
      </c>
      <c r="BF150">
        <v>-1</v>
      </c>
      <c r="BG150">
        <v>-1</v>
      </c>
      <c r="BH150">
        <v>-1</v>
      </c>
      <c r="BI150">
        <v>43424</v>
      </c>
      <c r="BJ150">
        <v>-1</v>
      </c>
      <c r="BK150">
        <v>-1</v>
      </c>
      <c r="BL150">
        <v>-1</v>
      </c>
      <c r="BM150">
        <v>43424</v>
      </c>
      <c r="BN150">
        <v>-1</v>
      </c>
      <c r="BO150">
        <v>43426</v>
      </c>
      <c r="BP150">
        <v>-1</v>
      </c>
      <c r="BQ150">
        <v>-1</v>
      </c>
      <c r="BR150">
        <v>-1</v>
      </c>
      <c r="BS150">
        <v>43426</v>
      </c>
      <c r="BT150">
        <v>-1</v>
      </c>
      <c r="BU150">
        <v>-1</v>
      </c>
      <c r="BV150">
        <v>-1</v>
      </c>
      <c r="BW150">
        <v>41915</v>
      </c>
      <c r="BX150">
        <v>100.54600000000001</v>
      </c>
      <c r="BY150">
        <v>-1</v>
      </c>
      <c r="BZ150">
        <v>-1</v>
      </c>
      <c r="CA150">
        <v>41911</v>
      </c>
      <c r="CB150">
        <v>275.98500000000001</v>
      </c>
      <c r="CC150">
        <v>41912</v>
      </c>
      <c r="CD150">
        <v>272.858</v>
      </c>
      <c r="CE150">
        <v>43332</v>
      </c>
      <c r="CF150">
        <v>234.98699999999999</v>
      </c>
      <c r="CG150">
        <v>41893</v>
      </c>
      <c r="CH150">
        <v>116.843</v>
      </c>
      <c r="CI150">
        <v>-1</v>
      </c>
      <c r="CJ150">
        <v>-1</v>
      </c>
      <c r="CK150">
        <v>41844</v>
      </c>
      <c r="CL150">
        <v>593.23199999999997</v>
      </c>
      <c r="CM150">
        <v>-1</v>
      </c>
      <c r="CN150">
        <v>-1</v>
      </c>
    </row>
    <row r="151" spans="1:92" x14ac:dyDescent="0.25">
      <c r="A151" s="1">
        <v>41089</v>
      </c>
      <c r="B151">
        <v>117.03400000000001</v>
      </c>
      <c r="C151">
        <v>41831</v>
      </c>
      <c r="D151">
        <v>277.87299999999999</v>
      </c>
      <c r="E151">
        <v>44895</v>
      </c>
      <c r="F151">
        <v>86.462999999999994</v>
      </c>
      <c r="G151">
        <v>40360</v>
      </c>
      <c r="H151">
        <v>-1</v>
      </c>
      <c r="I151">
        <v>44834</v>
      </c>
      <c r="J151">
        <v>103.77500000000001</v>
      </c>
      <c r="K151">
        <v>41819</v>
      </c>
      <c r="L151">
        <v>478.911</v>
      </c>
      <c r="M151">
        <v>40469</v>
      </c>
      <c r="N151">
        <v>-1</v>
      </c>
      <c r="O151">
        <v>40289</v>
      </c>
      <c r="P151">
        <v>-1</v>
      </c>
      <c r="Q151">
        <v>44377</v>
      </c>
      <c r="R151">
        <v>105.572</v>
      </c>
      <c r="S151">
        <v>43337</v>
      </c>
      <c r="T151">
        <v>133.465</v>
      </c>
      <c r="U151">
        <v>42062</v>
      </c>
      <c r="V151">
        <v>165.685</v>
      </c>
      <c r="W151">
        <v>42283</v>
      </c>
      <c r="X151">
        <v>179.16800000000001</v>
      </c>
      <c r="Y151">
        <v>44468</v>
      </c>
      <c r="Z151">
        <v>117.087</v>
      </c>
      <c r="AA151">
        <v>40481</v>
      </c>
      <c r="AB151">
        <v>-1</v>
      </c>
      <c r="AC151">
        <v>42676</v>
      </c>
      <c r="AD151">
        <v>196.16300000000001</v>
      </c>
      <c r="AE151">
        <v>41149</v>
      </c>
      <c r="AF151">
        <v>-1</v>
      </c>
      <c r="AG151">
        <v>42004</v>
      </c>
      <c r="AH151">
        <v>-1</v>
      </c>
      <c r="AI151">
        <v>-1</v>
      </c>
      <c r="AJ151">
        <v>-1</v>
      </c>
      <c r="AK151">
        <v>-1</v>
      </c>
      <c r="AL151">
        <v>-1</v>
      </c>
      <c r="AM151">
        <v>-1</v>
      </c>
      <c r="AN151">
        <v>-1</v>
      </c>
      <c r="AO151">
        <v>43424</v>
      </c>
      <c r="AP151">
        <v>-1</v>
      </c>
      <c r="AQ151">
        <v>44625</v>
      </c>
      <c r="AR151">
        <v>-1</v>
      </c>
      <c r="AS151">
        <v>44626</v>
      </c>
      <c r="AT151">
        <v>2.2189999999999999</v>
      </c>
      <c r="AU151">
        <v>-1</v>
      </c>
      <c r="AV151">
        <v>-1</v>
      </c>
      <c r="AW151">
        <v>41863</v>
      </c>
      <c r="AX151">
        <v>131.32900000000001</v>
      </c>
      <c r="AY151">
        <v>43402</v>
      </c>
      <c r="AZ151">
        <v>134.71799999999999</v>
      </c>
      <c r="BA151">
        <v>-1</v>
      </c>
      <c r="BB151">
        <v>-1</v>
      </c>
      <c r="BC151">
        <v>41722</v>
      </c>
      <c r="BD151">
        <v>-1</v>
      </c>
      <c r="BE151">
        <v>-1</v>
      </c>
      <c r="BF151">
        <v>-1</v>
      </c>
      <c r="BG151">
        <v>-1</v>
      </c>
      <c r="BH151">
        <v>-1</v>
      </c>
      <c r="BI151">
        <v>43424</v>
      </c>
      <c r="BJ151">
        <v>-1</v>
      </c>
      <c r="BK151">
        <v>-1</v>
      </c>
      <c r="BL151">
        <v>-1</v>
      </c>
      <c r="BM151">
        <v>43424</v>
      </c>
      <c r="BN151">
        <v>-1</v>
      </c>
      <c r="BO151">
        <v>43426</v>
      </c>
      <c r="BP151">
        <v>-1</v>
      </c>
      <c r="BQ151">
        <v>-1</v>
      </c>
      <c r="BR151">
        <v>-1</v>
      </c>
      <c r="BS151">
        <v>43426</v>
      </c>
      <c r="BT151">
        <v>-1</v>
      </c>
      <c r="BU151">
        <v>-1</v>
      </c>
      <c r="BV151">
        <v>-1</v>
      </c>
      <c r="BW151">
        <v>41915</v>
      </c>
      <c r="BX151">
        <v>96.031999999999996</v>
      </c>
      <c r="BY151">
        <v>-1</v>
      </c>
      <c r="BZ151">
        <v>-1</v>
      </c>
      <c r="CA151">
        <v>41911</v>
      </c>
      <c r="CB151">
        <v>233.35499999999999</v>
      </c>
      <c r="CC151">
        <v>41912</v>
      </c>
      <c r="CD151">
        <v>219.887</v>
      </c>
      <c r="CE151">
        <v>43332</v>
      </c>
      <c r="CF151">
        <v>191.01</v>
      </c>
      <c r="CG151">
        <v>41893</v>
      </c>
      <c r="CH151">
        <v>102.03100000000001</v>
      </c>
      <c r="CI151">
        <v>-1</v>
      </c>
      <c r="CJ151">
        <v>-1</v>
      </c>
      <c r="CK151">
        <v>41844</v>
      </c>
      <c r="CL151">
        <v>471.36500000000001</v>
      </c>
      <c r="CM151">
        <v>-1</v>
      </c>
      <c r="CN151">
        <v>-1</v>
      </c>
    </row>
    <row r="152" spans="1:92" x14ac:dyDescent="0.25">
      <c r="A152" s="1">
        <v>41121</v>
      </c>
      <c r="B152">
        <v>94.653999999999996</v>
      </c>
      <c r="C152">
        <v>41831</v>
      </c>
      <c r="D152">
        <v>229.30799999999999</v>
      </c>
      <c r="E152">
        <v>44895</v>
      </c>
      <c r="F152">
        <v>74.429000000000002</v>
      </c>
      <c r="G152">
        <v>40360</v>
      </c>
      <c r="H152">
        <v>-1</v>
      </c>
      <c r="I152">
        <v>44834</v>
      </c>
      <c r="J152">
        <v>84.287999999999997</v>
      </c>
      <c r="K152">
        <v>41819</v>
      </c>
      <c r="L152">
        <v>412.74299999999999</v>
      </c>
      <c r="M152">
        <v>40469</v>
      </c>
      <c r="N152">
        <v>-1</v>
      </c>
      <c r="O152">
        <v>40289</v>
      </c>
      <c r="P152">
        <v>-1</v>
      </c>
      <c r="Q152">
        <v>44377</v>
      </c>
      <c r="R152">
        <v>74.510000000000005</v>
      </c>
      <c r="S152">
        <v>43337</v>
      </c>
      <c r="T152">
        <v>133.465</v>
      </c>
      <c r="U152">
        <v>42062</v>
      </c>
      <c r="V152">
        <v>119.32</v>
      </c>
      <c r="W152">
        <v>42283</v>
      </c>
      <c r="X152">
        <v>126.72199999999999</v>
      </c>
      <c r="Y152">
        <v>44468</v>
      </c>
      <c r="Z152">
        <v>82.325000000000003</v>
      </c>
      <c r="AA152">
        <v>40481</v>
      </c>
      <c r="AB152">
        <v>-1</v>
      </c>
      <c r="AC152">
        <v>42676</v>
      </c>
      <c r="AD152">
        <v>133.25700000000001</v>
      </c>
      <c r="AE152">
        <v>41149</v>
      </c>
      <c r="AF152">
        <v>-1</v>
      </c>
      <c r="AG152">
        <v>42004</v>
      </c>
      <c r="AH152">
        <v>-1</v>
      </c>
      <c r="AI152">
        <v>-1</v>
      </c>
      <c r="AJ152">
        <v>-1</v>
      </c>
      <c r="AK152">
        <v>-1</v>
      </c>
      <c r="AL152">
        <v>-1</v>
      </c>
      <c r="AM152">
        <v>-1</v>
      </c>
      <c r="AN152">
        <v>-1</v>
      </c>
      <c r="AO152">
        <v>43424</v>
      </c>
      <c r="AP152">
        <v>-1</v>
      </c>
      <c r="AQ152">
        <v>44625</v>
      </c>
      <c r="AR152">
        <v>-1</v>
      </c>
      <c r="AS152">
        <v>44626</v>
      </c>
      <c r="AT152">
        <v>2.2189999999999999</v>
      </c>
      <c r="AU152">
        <v>-1</v>
      </c>
      <c r="AV152">
        <v>-1</v>
      </c>
      <c r="AW152">
        <v>41863</v>
      </c>
      <c r="AX152">
        <v>110.47499999999999</v>
      </c>
      <c r="AY152">
        <v>43402</v>
      </c>
      <c r="AZ152">
        <v>134.71799999999999</v>
      </c>
      <c r="BA152">
        <v>-1</v>
      </c>
      <c r="BB152">
        <v>-1</v>
      </c>
      <c r="BC152">
        <v>41722</v>
      </c>
      <c r="BD152">
        <v>-1</v>
      </c>
      <c r="BE152">
        <v>-1</v>
      </c>
      <c r="BF152">
        <v>-1</v>
      </c>
      <c r="BG152">
        <v>-1</v>
      </c>
      <c r="BH152">
        <v>-1</v>
      </c>
      <c r="BI152">
        <v>43424</v>
      </c>
      <c r="BJ152">
        <v>-1</v>
      </c>
      <c r="BK152">
        <v>-1</v>
      </c>
      <c r="BL152">
        <v>-1</v>
      </c>
      <c r="BM152">
        <v>43424</v>
      </c>
      <c r="BN152">
        <v>-1</v>
      </c>
      <c r="BO152">
        <v>43426</v>
      </c>
      <c r="BP152">
        <v>-1</v>
      </c>
      <c r="BQ152">
        <v>-1</v>
      </c>
      <c r="BR152">
        <v>-1</v>
      </c>
      <c r="BS152">
        <v>43426</v>
      </c>
      <c r="BT152">
        <v>-1</v>
      </c>
      <c r="BU152">
        <v>-1</v>
      </c>
      <c r="BV152">
        <v>-1</v>
      </c>
      <c r="BW152">
        <v>41915</v>
      </c>
      <c r="BX152">
        <v>90.144000000000005</v>
      </c>
      <c r="BY152">
        <v>-1</v>
      </c>
      <c r="BZ152">
        <v>-1</v>
      </c>
      <c r="CA152">
        <v>41911</v>
      </c>
      <c r="CB152">
        <v>202.339</v>
      </c>
      <c r="CC152">
        <v>41912</v>
      </c>
      <c r="CD152">
        <v>169.89699999999999</v>
      </c>
      <c r="CE152">
        <v>43332</v>
      </c>
      <c r="CF152">
        <v>170.41800000000001</v>
      </c>
      <c r="CG152">
        <v>41893</v>
      </c>
      <c r="CH152">
        <v>95.557000000000002</v>
      </c>
      <c r="CI152">
        <v>-1</v>
      </c>
      <c r="CJ152">
        <v>-1</v>
      </c>
      <c r="CK152">
        <v>41844</v>
      </c>
      <c r="CL152">
        <v>430.55</v>
      </c>
      <c r="CM152">
        <v>-1</v>
      </c>
      <c r="CN152">
        <v>-1</v>
      </c>
    </row>
    <row r="153" spans="1:92" x14ac:dyDescent="0.25">
      <c r="A153" s="1">
        <v>41152</v>
      </c>
      <c r="B153">
        <v>90.74</v>
      </c>
      <c r="C153">
        <v>41831</v>
      </c>
      <c r="D153">
        <v>203.976</v>
      </c>
      <c r="E153">
        <v>44895</v>
      </c>
      <c r="F153">
        <v>66.638999999999996</v>
      </c>
      <c r="G153">
        <v>40360</v>
      </c>
      <c r="H153">
        <v>-1</v>
      </c>
      <c r="I153">
        <v>44834</v>
      </c>
      <c r="J153">
        <v>77.102000000000004</v>
      </c>
      <c r="K153">
        <v>41819</v>
      </c>
      <c r="L153">
        <v>375.84800000000001</v>
      </c>
      <c r="M153">
        <v>40469</v>
      </c>
      <c r="N153">
        <v>-1</v>
      </c>
      <c r="O153">
        <v>40289</v>
      </c>
      <c r="P153">
        <v>-1</v>
      </c>
      <c r="Q153">
        <v>44377</v>
      </c>
      <c r="R153">
        <v>70.668000000000006</v>
      </c>
      <c r="S153">
        <v>43337</v>
      </c>
      <c r="T153">
        <v>133.465</v>
      </c>
      <c r="U153">
        <v>42062</v>
      </c>
      <c r="V153">
        <v>98.685000000000002</v>
      </c>
      <c r="W153">
        <v>42283</v>
      </c>
      <c r="X153">
        <v>107.027</v>
      </c>
      <c r="Y153">
        <v>44468</v>
      </c>
      <c r="Z153">
        <v>96.667000000000002</v>
      </c>
      <c r="AA153">
        <v>40481</v>
      </c>
      <c r="AB153">
        <v>-1</v>
      </c>
      <c r="AC153">
        <v>42676</v>
      </c>
      <c r="AD153">
        <v>129.798</v>
      </c>
      <c r="AE153">
        <v>41149</v>
      </c>
      <c r="AF153">
        <v>-1</v>
      </c>
      <c r="AG153">
        <v>42004</v>
      </c>
      <c r="AH153">
        <v>-1</v>
      </c>
      <c r="AI153">
        <v>-1</v>
      </c>
      <c r="AJ153">
        <v>-1</v>
      </c>
      <c r="AK153">
        <v>-1</v>
      </c>
      <c r="AL153">
        <v>-1</v>
      </c>
      <c r="AM153">
        <v>-1</v>
      </c>
      <c r="AN153">
        <v>-1</v>
      </c>
      <c r="AO153">
        <v>43424</v>
      </c>
      <c r="AP153">
        <v>-1</v>
      </c>
      <c r="AQ153">
        <v>44625</v>
      </c>
      <c r="AR153">
        <v>-1</v>
      </c>
      <c r="AS153">
        <v>44626</v>
      </c>
      <c r="AT153">
        <v>2.2189999999999999</v>
      </c>
      <c r="AU153">
        <v>-1</v>
      </c>
      <c r="AV153">
        <v>-1</v>
      </c>
      <c r="AW153">
        <v>41863</v>
      </c>
      <c r="AX153">
        <v>127.31</v>
      </c>
      <c r="AY153">
        <v>43402</v>
      </c>
      <c r="AZ153">
        <v>134.71799999999999</v>
      </c>
      <c r="BA153">
        <v>-1</v>
      </c>
      <c r="BB153">
        <v>-1</v>
      </c>
      <c r="BC153">
        <v>41722</v>
      </c>
      <c r="BD153">
        <v>-1</v>
      </c>
      <c r="BE153">
        <v>-1</v>
      </c>
      <c r="BF153">
        <v>-1</v>
      </c>
      <c r="BG153">
        <v>-1</v>
      </c>
      <c r="BH153">
        <v>-1</v>
      </c>
      <c r="BI153">
        <v>43424</v>
      </c>
      <c r="BJ153">
        <v>-1</v>
      </c>
      <c r="BK153">
        <v>-1</v>
      </c>
      <c r="BL153">
        <v>-1</v>
      </c>
      <c r="BM153">
        <v>43424</v>
      </c>
      <c r="BN153">
        <v>-1</v>
      </c>
      <c r="BO153">
        <v>43426</v>
      </c>
      <c r="BP153">
        <v>-1</v>
      </c>
      <c r="BQ153">
        <v>-1</v>
      </c>
      <c r="BR153">
        <v>-1</v>
      </c>
      <c r="BS153">
        <v>43426</v>
      </c>
      <c r="BT153">
        <v>-1</v>
      </c>
      <c r="BU153">
        <v>-1</v>
      </c>
      <c r="BV153">
        <v>-1</v>
      </c>
      <c r="BW153">
        <v>41915</v>
      </c>
      <c r="BX153">
        <v>89.125</v>
      </c>
      <c r="BY153">
        <v>-1</v>
      </c>
      <c r="BZ153">
        <v>-1</v>
      </c>
      <c r="CA153">
        <v>41911</v>
      </c>
      <c r="CB153">
        <v>168.232</v>
      </c>
      <c r="CC153">
        <v>41912</v>
      </c>
      <c r="CD153">
        <v>151.59100000000001</v>
      </c>
      <c r="CE153">
        <v>43332</v>
      </c>
      <c r="CF153">
        <v>127.577</v>
      </c>
      <c r="CG153">
        <v>41893</v>
      </c>
      <c r="CH153">
        <v>84.263000000000005</v>
      </c>
      <c r="CI153">
        <v>-1</v>
      </c>
      <c r="CJ153">
        <v>-1</v>
      </c>
      <c r="CK153">
        <v>41844</v>
      </c>
      <c r="CL153">
        <v>394.517</v>
      </c>
      <c r="CM153">
        <v>-1</v>
      </c>
      <c r="CN153">
        <v>-1</v>
      </c>
    </row>
    <row r="154" spans="1:92" x14ac:dyDescent="0.25">
      <c r="A154" s="1">
        <v>41180</v>
      </c>
      <c r="B154">
        <v>71.067999999999998</v>
      </c>
      <c r="C154">
        <v>41831</v>
      </c>
      <c r="D154">
        <v>139.93700000000001</v>
      </c>
      <c r="E154">
        <v>44895</v>
      </c>
      <c r="F154">
        <v>56.401000000000003</v>
      </c>
      <c r="G154">
        <v>40360</v>
      </c>
      <c r="H154">
        <v>-1</v>
      </c>
      <c r="I154">
        <v>44834</v>
      </c>
      <c r="J154">
        <v>62.162999999999997</v>
      </c>
      <c r="K154">
        <v>41819</v>
      </c>
      <c r="L154">
        <v>294.28800000000001</v>
      </c>
      <c r="M154">
        <v>40469</v>
      </c>
      <c r="N154">
        <v>-1</v>
      </c>
      <c r="O154">
        <v>40289</v>
      </c>
      <c r="P154">
        <v>-1</v>
      </c>
      <c r="Q154">
        <v>44377</v>
      </c>
      <c r="R154">
        <v>63.335000000000001</v>
      </c>
      <c r="S154">
        <v>43337</v>
      </c>
      <c r="T154">
        <v>133.465</v>
      </c>
      <c r="U154">
        <v>42062</v>
      </c>
      <c r="V154">
        <v>72.317999999999998</v>
      </c>
      <c r="W154">
        <v>42283</v>
      </c>
      <c r="X154">
        <v>98.95</v>
      </c>
      <c r="Y154">
        <v>44468</v>
      </c>
      <c r="Z154">
        <v>93.718000000000004</v>
      </c>
      <c r="AA154">
        <v>40481</v>
      </c>
      <c r="AB154">
        <v>-1</v>
      </c>
      <c r="AC154">
        <v>42676</v>
      </c>
      <c r="AD154">
        <v>110.696</v>
      </c>
      <c r="AE154">
        <v>41149</v>
      </c>
      <c r="AF154">
        <v>-1</v>
      </c>
      <c r="AG154">
        <v>42004</v>
      </c>
      <c r="AH154">
        <v>-1</v>
      </c>
      <c r="AI154">
        <v>-1</v>
      </c>
      <c r="AJ154">
        <v>-1</v>
      </c>
      <c r="AK154">
        <v>-1</v>
      </c>
      <c r="AL154">
        <v>-1</v>
      </c>
      <c r="AM154">
        <v>-1</v>
      </c>
      <c r="AN154">
        <v>-1</v>
      </c>
      <c r="AO154">
        <v>43424</v>
      </c>
      <c r="AP154">
        <v>-1</v>
      </c>
      <c r="AQ154">
        <v>44625</v>
      </c>
      <c r="AR154">
        <v>-1</v>
      </c>
      <c r="AS154">
        <v>44626</v>
      </c>
      <c r="AT154">
        <v>2.2189999999999999</v>
      </c>
      <c r="AU154">
        <v>-1</v>
      </c>
      <c r="AV154">
        <v>-1</v>
      </c>
      <c r="AW154">
        <v>41863</v>
      </c>
      <c r="AX154">
        <v>114.379</v>
      </c>
      <c r="AY154">
        <v>43402</v>
      </c>
      <c r="AZ154">
        <v>134.71799999999999</v>
      </c>
      <c r="BA154">
        <v>-1</v>
      </c>
      <c r="BB154">
        <v>-1</v>
      </c>
      <c r="BC154">
        <v>41722</v>
      </c>
      <c r="BD154">
        <v>-1</v>
      </c>
      <c r="BE154">
        <v>-1</v>
      </c>
      <c r="BF154">
        <v>-1</v>
      </c>
      <c r="BG154">
        <v>-1</v>
      </c>
      <c r="BH154">
        <v>-1</v>
      </c>
      <c r="BI154">
        <v>43424</v>
      </c>
      <c r="BJ154">
        <v>-1</v>
      </c>
      <c r="BK154">
        <v>-1</v>
      </c>
      <c r="BL154">
        <v>-1</v>
      </c>
      <c r="BM154">
        <v>43424</v>
      </c>
      <c r="BN154">
        <v>-1</v>
      </c>
      <c r="BO154">
        <v>43426</v>
      </c>
      <c r="BP154">
        <v>-1</v>
      </c>
      <c r="BQ154">
        <v>-1</v>
      </c>
      <c r="BR154">
        <v>-1</v>
      </c>
      <c r="BS154">
        <v>43426</v>
      </c>
      <c r="BT154">
        <v>-1</v>
      </c>
      <c r="BU154">
        <v>-1</v>
      </c>
      <c r="BV154">
        <v>-1</v>
      </c>
      <c r="BW154">
        <v>41915</v>
      </c>
      <c r="BX154">
        <v>74.817999999999998</v>
      </c>
      <c r="BY154">
        <v>-1</v>
      </c>
      <c r="BZ154">
        <v>-1</v>
      </c>
      <c r="CA154">
        <v>41911</v>
      </c>
      <c r="CB154">
        <v>139.18199999999999</v>
      </c>
      <c r="CC154">
        <v>41912</v>
      </c>
      <c r="CD154">
        <v>133.24700000000001</v>
      </c>
      <c r="CE154">
        <v>43332</v>
      </c>
      <c r="CF154">
        <v>93.427000000000007</v>
      </c>
      <c r="CG154">
        <v>41893</v>
      </c>
      <c r="CH154">
        <v>67.311999999999998</v>
      </c>
      <c r="CI154">
        <v>-1</v>
      </c>
      <c r="CJ154">
        <v>-1</v>
      </c>
      <c r="CK154">
        <v>41844</v>
      </c>
      <c r="CL154">
        <v>345.48599999999999</v>
      </c>
      <c r="CM154">
        <v>-1</v>
      </c>
      <c r="CN154">
        <v>-1</v>
      </c>
    </row>
    <row r="155" spans="1:92" x14ac:dyDescent="0.25">
      <c r="A155" s="1">
        <v>41213</v>
      </c>
      <c r="B155">
        <v>71.86</v>
      </c>
      <c r="C155">
        <v>41831</v>
      </c>
      <c r="D155">
        <v>76.634</v>
      </c>
      <c r="E155">
        <v>44895</v>
      </c>
      <c r="F155">
        <v>57.456000000000003</v>
      </c>
      <c r="G155">
        <v>40360</v>
      </c>
      <c r="H155">
        <v>-1</v>
      </c>
      <c r="I155">
        <v>44834</v>
      </c>
      <c r="J155">
        <v>65.241</v>
      </c>
      <c r="K155">
        <v>41819</v>
      </c>
      <c r="L155">
        <v>194.53700000000001</v>
      </c>
      <c r="M155">
        <v>40469</v>
      </c>
      <c r="N155">
        <v>-1</v>
      </c>
      <c r="O155">
        <v>40289</v>
      </c>
      <c r="P155">
        <v>-1</v>
      </c>
      <c r="Q155">
        <v>44377</v>
      </c>
      <c r="R155">
        <v>62.463999999999999</v>
      </c>
      <c r="S155">
        <v>43337</v>
      </c>
      <c r="T155">
        <v>133.465</v>
      </c>
      <c r="U155">
        <v>42062</v>
      </c>
      <c r="V155">
        <v>51.975999999999999</v>
      </c>
      <c r="W155">
        <v>42283</v>
      </c>
      <c r="X155">
        <v>100.15</v>
      </c>
      <c r="Y155">
        <v>44468</v>
      </c>
      <c r="Z155">
        <v>94.613</v>
      </c>
      <c r="AA155">
        <v>40481</v>
      </c>
      <c r="AB155">
        <v>-1</v>
      </c>
      <c r="AC155">
        <v>42676</v>
      </c>
      <c r="AD155">
        <v>112.169</v>
      </c>
      <c r="AE155">
        <v>41149</v>
      </c>
      <c r="AF155">
        <v>-1</v>
      </c>
      <c r="AG155">
        <v>42004</v>
      </c>
      <c r="AH155">
        <v>-1</v>
      </c>
      <c r="AI155">
        <v>-1</v>
      </c>
      <c r="AJ155">
        <v>-1</v>
      </c>
      <c r="AK155">
        <v>-1</v>
      </c>
      <c r="AL155">
        <v>-1</v>
      </c>
      <c r="AM155">
        <v>-1</v>
      </c>
      <c r="AN155">
        <v>-1</v>
      </c>
      <c r="AO155">
        <v>43424</v>
      </c>
      <c r="AP155">
        <v>-1</v>
      </c>
      <c r="AQ155">
        <v>44625</v>
      </c>
      <c r="AR155">
        <v>-1</v>
      </c>
      <c r="AS155">
        <v>44626</v>
      </c>
      <c r="AT155">
        <v>2.2189999999999999</v>
      </c>
      <c r="AU155">
        <v>-1</v>
      </c>
      <c r="AV155">
        <v>-1</v>
      </c>
      <c r="AW155">
        <v>41863</v>
      </c>
      <c r="AX155">
        <v>104.71899999999999</v>
      </c>
      <c r="AY155">
        <v>43402</v>
      </c>
      <c r="AZ155">
        <v>134.71799999999999</v>
      </c>
      <c r="BA155">
        <v>-1</v>
      </c>
      <c r="BB155">
        <v>-1</v>
      </c>
      <c r="BC155">
        <v>41722</v>
      </c>
      <c r="BD155">
        <v>-1</v>
      </c>
      <c r="BE155">
        <v>-1</v>
      </c>
      <c r="BF155">
        <v>-1</v>
      </c>
      <c r="BG155">
        <v>-1</v>
      </c>
      <c r="BH155">
        <v>-1</v>
      </c>
      <c r="BI155">
        <v>43424</v>
      </c>
      <c r="BJ155">
        <v>-1</v>
      </c>
      <c r="BK155">
        <v>-1</v>
      </c>
      <c r="BL155">
        <v>-1</v>
      </c>
      <c r="BM155">
        <v>43424</v>
      </c>
      <c r="BN155">
        <v>-1</v>
      </c>
      <c r="BO155">
        <v>43426</v>
      </c>
      <c r="BP155">
        <v>-1</v>
      </c>
      <c r="BQ155">
        <v>-1</v>
      </c>
      <c r="BR155">
        <v>-1</v>
      </c>
      <c r="BS155">
        <v>43426</v>
      </c>
      <c r="BT155">
        <v>-1</v>
      </c>
      <c r="BU155">
        <v>-1</v>
      </c>
      <c r="BV155">
        <v>-1</v>
      </c>
      <c r="BW155">
        <v>41915</v>
      </c>
      <c r="BX155">
        <v>68.510999999999996</v>
      </c>
      <c r="BY155">
        <v>-1</v>
      </c>
      <c r="BZ155">
        <v>-1</v>
      </c>
      <c r="CA155">
        <v>41911</v>
      </c>
      <c r="CB155">
        <v>86.91</v>
      </c>
      <c r="CC155">
        <v>41912</v>
      </c>
      <c r="CD155">
        <v>90.751999999999995</v>
      </c>
      <c r="CE155">
        <v>43332</v>
      </c>
      <c r="CF155">
        <v>64.685000000000002</v>
      </c>
      <c r="CG155">
        <v>41893</v>
      </c>
      <c r="CH155">
        <v>56.543999999999997</v>
      </c>
      <c r="CI155">
        <v>-1</v>
      </c>
      <c r="CJ155">
        <v>-1</v>
      </c>
      <c r="CK155">
        <v>41844</v>
      </c>
      <c r="CL155">
        <v>224.97300000000001</v>
      </c>
      <c r="CM155">
        <v>-1</v>
      </c>
      <c r="CN155">
        <v>-1</v>
      </c>
    </row>
    <row r="156" spans="1:92" x14ac:dyDescent="0.25">
      <c r="A156" s="1">
        <v>41243</v>
      </c>
      <c r="B156">
        <v>70.483000000000004</v>
      </c>
      <c r="C156">
        <v>41831</v>
      </c>
      <c r="D156">
        <v>70.081999999999994</v>
      </c>
      <c r="E156">
        <v>44895</v>
      </c>
      <c r="F156">
        <v>49.533999999999999</v>
      </c>
      <c r="G156">
        <v>40360</v>
      </c>
      <c r="H156">
        <v>-1</v>
      </c>
      <c r="I156">
        <v>44834</v>
      </c>
      <c r="J156">
        <v>61.927999999999997</v>
      </c>
      <c r="K156">
        <v>41819</v>
      </c>
      <c r="L156">
        <v>194.66399999999999</v>
      </c>
      <c r="M156">
        <v>40469</v>
      </c>
      <c r="N156">
        <v>-1</v>
      </c>
      <c r="O156">
        <v>40289</v>
      </c>
      <c r="P156">
        <v>-1</v>
      </c>
      <c r="Q156">
        <v>44377</v>
      </c>
      <c r="R156">
        <v>60.725999999999999</v>
      </c>
      <c r="S156">
        <v>43337</v>
      </c>
      <c r="T156">
        <v>133.465</v>
      </c>
      <c r="U156">
        <v>42062</v>
      </c>
      <c r="V156">
        <v>44.537999999999997</v>
      </c>
      <c r="W156">
        <v>42283</v>
      </c>
      <c r="X156">
        <v>95.061000000000007</v>
      </c>
      <c r="Y156">
        <v>44468</v>
      </c>
      <c r="Z156">
        <v>92.763999999999996</v>
      </c>
      <c r="AA156">
        <v>40481</v>
      </c>
      <c r="AB156">
        <v>-1</v>
      </c>
      <c r="AC156">
        <v>42676</v>
      </c>
      <c r="AD156">
        <v>86.915000000000006</v>
      </c>
      <c r="AE156">
        <v>41149</v>
      </c>
      <c r="AF156">
        <v>-1</v>
      </c>
      <c r="AG156">
        <v>42004</v>
      </c>
      <c r="AH156">
        <v>-1</v>
      </c>
      <c r="AI156">
        <v>-1</v>
      </c>
      <c r="AJ156">
        <v>-1</v>
      </c>
      <c r="AK156">
        <v>-1</v>
      </c>
      <c r="AL156">
        <v>-1</v>
      </c>
      <c r="AM156">
        <v>-1</v>
      </c>
      <c r="AN156">
        <v>-1</v>
      </c>
      <c r="AO156">
        <v>43424</v>
      </c>
      <c r="AP156">
        <v>-1</v>
      </c>
      <c r="AQ156">
        <v>44625</v>
      </c>
      <c r="AR156">
        <v>-1</v>
      </c>
      <c r="AS156">
        <v>44626</v>
      </c>
      <c r="AT156">
        <v>2.2189999999999999</v>
      </c>
      <c r="AU156">
        <v>-1</v>
      </c>
      <c r="AV156">
        <v>-1</v>
      </c>
      <c r="AW156">
        <v>41863</v>
      </c>
      <c r="AX156">
        <v>96.421000000000006</v>
      </c>
      <c r="AY156">
        <v>43402</v>
      </c>
      <c r="AZ156">
        <v>134.71799999999999</v>
      </c>
      <c r="BA156">
        <v>-1</v>
      </c>
      <c r="BB156">
        <v>-1</v>
      </c>
      <c r="BC156">
        <v>41722</v>
      </c>
      <c r="BD156">
        <v>-1</v>
      </c>
      <c r="BE156">
        <v>-1</v>
      </c>
      <c r="BF156">
        <v>-1</v>
      </c>
      <c r="BG156">
        <v>-1</v>
      </c>
      <c r="BH156">
        <v>-1</v>
      </c>
      <c r="BI156">
        <v>43424</v>
      </c>
      <c r="BJ156">
        <v>-1</v>
      </c>
      <c r="BK156">
        <v>-1</v>
      </c>
      <c r="BL156">
        <v>-1</v>
      </c>
      <c r="BM156">
        <v>43424</v>
      </c>
      <c r="BN156">
        <v>-1</v>
      </c>
      <c r="BO156">
        <v>43426</v>
      </c>
      <c r="BP156">
        <v>-1</v>
      </c>
      <c r="BQ156">
        <v>-1</v>
      </c>
      <c r="BR156">
        <v>-1</v>
      </c>
      <c r="BS156">
        <v>43426</v>
      </c>
      <c r="BT156">
        <v>-1</v>
      </c>
      <c r="BU156">
        <v>-1</v>
      </c>
      <c r="BV156">
        <v>-1</v>
      </c>
      <c r="BW156">
        <v>41915</v>
      </c>
      <c r="BX156">
        <v>59.453000000000003</v>
      </c>
      <c r="BY156">
        <v>-1</v>
      </c>
      <c r="BZ156">
        <v>-1</v>
      </c>
      <c r="CA156">
        <v>41911</v>
      </c>
      <c r="CB156">
        <v>77.953000000000003</v>
      </c>
      <c r="CC156">
        <v>41912</v>
      </c>
      <c r="CD156">
        <v>76.278000000000006</v>
      </c>
      <c r="CE156">
        <v>43332</v>
      </c>
      <c r="CF156">
        <v>58.936999999999998</v>
      </c>
      <c r="CG156">
        <v>41893</v>
      </c>
      <c r="CH156">
        <v>45.779000000000003</v>
      </c>
      <c r="CI156">
        <v>-1</v>
      </c>
      <c r="CJ156">
        <v>-1</v>
      </c>
      <c r="CK156">
        <v>41844</v>
      </c>
      <c r="CL156">
        <v>233.81100000000001</v>
      </c>
      <c r="CM156">
        <v>-1</v>
      </c>
      <c r="CN156">
        <v>-1</v>
      </c>
    </row>
    <row r="157" spans="1:92" x14ac:dyDescent="0.25">
      <c r="A157" s="1">
        <v>41274</v>
      </c>
      <c r="B157">
        <v>72.837999999999994</v>
      </c>
      <c r="C157">
        <v>41831</v>
      </c>
      <c r="D157">
        <v>65.28</v>
      </c>
      <c r="E157">
        <v>44895</v>
      </c>
      <c r="F157">
        <v>45.777000000000001</v>
      </c>
      <c r="G157">
        <v>40360</v>
      </c>
      <c r="H157">
        <v>-1</v>
      </c>
      <c r="I157">
        <v>44834</v>
      </c>
      <c r="J157">
        <v>59.258000000000003</v>
      </c>
      <c r="K157">
        <v>41819</v>
      </c>
      <c r="L157">
        <v>205.983</v>
      </c>
      <c r="M157">
        <v>40469</v>
      </c>
      <c r="N157">
        <v>-1</v>
      </c>
      <c r="O157">
        <v>40289</v>
      </c>
      <c r="P157">
        <v>-1</v>
      </c>
      <c r="Q157">
        <v>44377</v>
      </c>
      <c r="R157">
        <v>61.362000000000002</v>
      </c>
      <c r="S157">
        <v>43337</v>
      </c>
      <c r="T157">
        <v>133.465</v>
      </c>
      <c r="U157">
        <v>42062</v>
      </c>
      <c r="V157">
        <v>46.332999999999998</v>
      </c>
      <c r="W157">
        <v>42283</v>
      </c>
      <c r="X157">
        <v>81.820999999999998</v>
      </c>
      <c r="Y157">
        <v>44468</v>
      </c>
      <c r="Z157">
        <v>89.926000000000002</v>
      </c>
      <c r="AA157">
        <v>40481</v>
      </c>
      <c r="AB157">
        <v>-1</v>
      </c>
      <c r="AC157">
        <v>42676</v>
      </c>
      <c r="AD157">
        <v>81.995000000000005</v>
      </c>
      <c r="AE157">
        <v>41149</v>
      </c>
      <c r="AF157">
        <v>-1</v>
      </c>
      <c r="AG157">
        <v>42004</v>
      </c>
      <c r="AH157">
        <v>-1</v>
      </c>
      <c r="AI157">
        <v>-1</v>
      </c>
      <c r="AJ157">
        <v>-1</v>
      </c>
      <c r="AK157">
        <v>-1</v>
      </c>
      <c r="AL157">
        <v>-1</v>
      </c>
      <c r="AM157">
        <v>-1</v>
      </c>
      <c r="AN157">
        <v>-1</v>
      </c>
      <c r="AO157">
        <v>43424</v>
      </c>
      <c r="AP157">
        <v>-1</v>
      </c>
      <c r="AQ157">
        <v>44625</v>
      </c>
      <c r="AR157">
        <v>-1</v>
      </c>
      <c r="AS157">
        <v>44626</v>
      </c>
      <c r="AT157">
        <v>2.2189999999999999</v>
      </c>
      <c r="AU157">
        <v>-1</v>
      </c>
      <c r="AV157">
        <v>-1</v>
      </c>
      <c r="AW157">
        <v>41863</v>
      </c>
      <c r="AX157">
        <v>91.795000000000002</v>
      </c>
      <c r="AY157">
        <v>43402</v>
      </c>
      <c r="AZ157">
        <v>134.71799999999999</v>
      </c>
      <c r="BA157">
        <v>-1</v>
      </c>
      <c r="BB157">
        <v>-1</v>
      </c>
      <c r="BC157">
        <v>41722</v>
      </c>
      <c r="BD157">
        <v>-1</v>
      </c>
      <c r="BE157">
        <v>-1</v>
      </c>
      <c r="BF157">
        <v>-1</v>
      </c>
      <c r="BG157">
        <v>-1</v>
      </c>
      <c r="BH157">
        <v>-1</v>
      </c>
      <c r="BI157">
        <v>43424</v>
      </c>
      <c r="BJ157">
        <v>-1</v>
      </c>
      <c r="BK157">
        <v>-1</v>
      </c>
      <c r="BL157">
        <v>-1</v>
      </c>
      <c r="BM157">
        <v>43424</v>
      </c>
      <c r="BN157">
        <v>-1</v>
      </c>
      <c r="BO157">
        <v>43426</v>
      </c>
      <c r="BP157">
        <v>-1</v>
      </c>
      <c r="BQ157">
        <v>-1</v>
      </c>
      <c r="BR157">
        <v>-1</v>
      </c>
      <c r="BS157">
        <v>43426</v>
      </c>
      <c r="BT157">
        <v>-1</v>
      </c>
      <c r="BU157">
        <v>-1</v>
      </c>
      <c r="BV157">
        <v>-1</v>
      </c>
      <c r="BW157">
        <v>41915</v>
      </c>
      <c r="BX157">
        <v>56.624000000000002</v>
      </c>
      <c r="BY157">
        <v>-1</v>
      </c>
      <c r="BZ157">
        <v>-1</v>
      </c>
      <c r="CA157">
        <v>41911</v>
      </c>
      <c r="CB157">
        <v>73.7</v>
      </c>
      <c r="CC157">
        <v>41912</v>
      </c>
      <c r="CD157">
        <v>85.247</v>
      </c>
      <c r="CE157">
        <v>43332</v>
      </c>
      <c r="CF157">
        <v>51.832999999999998</v>
      </c>
      <c r="CG157">
        <v>41893</v>
      </c>
      <c r="CH157">
        <v>45.195999999999998</v>
      </c>
      <c r="CI157">
        <v>-1</v>
      </c>
      <c r="CJ157">
        <v>-1</v>
      </c>
      <c r="CK157">
        <v>41844</v>
      </c>
      <c r="CL157">
        <v>220.79900000000001</v>
      </c>
      <c r="CM157">
        <v>-1</v>
      </c>
      <c r="CN157">
        <v>-1</v>
      </c>
    </row>
    <row r="158" spans="1:92" x14ac:dyDescent="0.25">
      <c r="A158" s="1">
        <v>41305</v>
      </c>
      <c r="B158">
        <v>82.665000000000006</v>
      </c>
      <c r="C158">
        <v>41831</v>
      </c>
      <c r="D158">
        <v>71.311999999999998</v>
      </c>
      <c r="E158">
        <v>44895</v>
      </c>
      <c r="F158">
        <v>44.456000000000003</v>
      </c>
      <c r="G158">
        <v>40360</v>
      </c>
      <c r="H158">
        <v>-1</v>
      </c>
      <c r="I158">
        <v>44834</v>
      </c>
      <c r="J158">
        <v>60.420999999999999</v>
      </c>
      <c r="K158">
        <v>41819</v>
      </c>
      <c r="L158">
        <v>211.62299999999999</v>
      </c>
      <c r="M158">
        <v>40469</v>
      </c>
      <c r="N158">
        <v>-1</v>
      </c>
      <c r="O158">
        <v>40289</v>
      </c>
      <c r="P158">
        <v>-1</v>
      </c>
      <c r="Q158">
        <v>44377</v>
      </c>
      <c r="R158">
        <v>62.85</v>
      </c>
      <c r="S158">
        <v>43337</v>
      </c>
      <c r="T158">
        <v>133.465</v>
      </c>
      <c r="U158">
        <v>42062</v>
      </c>
      <c r="V158">
        <v>52.258000000000003</v>
      </c>
      <c r="W158">
        <v>42283</v>
      </c>
      <c r="X158">
        <v>85.382000000000005</v>
      </c>
      <c r="Y158">
        <v>44468</v>
      </c>
      <c r="Z158">
        <v>112.955</v>
      </c>
      <c r="AA158">
        <v>40481</v>
      </c>
      <c r="AB158">
        <v>-1</v>
      </c>
      <c r="AC158">
        <v>42676</v>
      </c>
      <c r="AD158">
        <v>86.284000000000006</v>
      </c>
      <c r="AE158">
        <v>41149</v>
      </c>
      <c r="AF158">
        <v>-1</v>
      </c>
      <c r="AG158">
        <v>42004</v>
      </c>
      <c r="AH158">
        <v>-1</v>
      </c>
      <c r="AI158">
        <v>-1</v>
      </c>
      <c r="AJ158">
        <v>-1</v>
      </c>
      <c r="AK158">
        <v>-1</v>
      </c>
      <c r="AL158">
        <v>-1</v>
      </c>
      <c r="AM158">
        <v>-1</v>
      </c>
      <c r="AN158">
        <v>-1</v>
      </c>
      <c r="AO158">
        <v>43424</v>
      </c>
      <c r="AP158">
        <v>-1</v>
      </c>
      <c r="AQ158">
        <v>44625</v>
      </c>
      <c r="AR158">
        <v>-1</v>
      </c>
      <c r="AS158">
        <v>44626</v>
      </c>
      <c r="AT158">
        <v>2.2189999999999999</v>
      </c>
      <c r="AU158">
        <v>-1</v>
      </c>
      <c r="AV158">
        <v>-1</v>
      </c>
      <c r="AW158">
        <v>41863</v>
      </c>
      <c r="AX158">
        <v>95.144999999999996</v>
      </c>
      <c r="AY158">
        <v>43402</v>
      </c>
      <c r="AZ158">
        <v>134.71799999999999</v>
      </c>
      <c r="BA158">
        <v>-1</v>
      </c>
      <c r="BB158">
        <v>-1</v>
      </c>
      <c r="BC158">
        <v>41722</v>
      </c>
      <c r="BD158">
        <v>-1</v>
      </c>
      <c r="BE158">
        <v>-1</v>
      </c>
      <c r="BF158">
        <v>-1</v>
      </c>
      <c r="BG158">
        <v>-1</v>
      </c>
      <c r="BH158">
        <v>-1</v>
      </c>
      <c r="BI158">
        <v>43424</v>
      </c>
      <c r="BJ158">
        <v>-1</v>
      </c>
      <c r="BK158">
        <v>-1</v>
      </c>
      <c r="BL158">
        <v>-1</v>
      </c>
      <c r="BM158">
        <v>43424</v>
      </c>
      <c r="BN158">
        <v>-1</v>
      </c>
      <c r="BO158">
        <v>43426</v>
      </c>
      <c r="BP158">
        <v>-1</v>
      </c>
      <c r="BQ158">
        <v>-1</v>
      </c>
      <c r="BR158">
        <v>-1</v>
      </c>
      <c r="BS158">
        <v>43426</v>
      </c>
      <c r="BT158">
        <v>-1</v>
      </c>
      <c r="BU158">
        <v>-1</v>
      </c>
      <c r="BV158">
        <v>-1</v>
      </c>
      <c r="BW158">
        <v>41915</v>
      </c>
      <c r="BX158">
        <v>47.441000000000003</v>
      </c>
      <c r="BY158">
        <v>-1</v>
      </c>
      <c r="BZ158">
        <v>-1</v>
      </c>
      <c r="CA158">
        <v>41911</v>
      </c>
      <c r="CB158">
        <v>64.204999999999998</v>
      </c>
      <c r="CC158">
        <v>41912</v>
      </c>
      <c r="CD158">
        <v>56.524999999999999</v>
      </c>
      <c r="CE158">
        <v>43332</v>
      </c>
      <c r="CF158">
        <v>46.43</v>
      </c>
      <c r="CG158">
        <v>41893</v>
      </c>
      <c r="CH158">
        <v>37.195</v>
      </c>
      <c r="CI158">
        <v>-1</v>
      </c>
      <c r="CJ158">
        <v>-1</v>
      </c>
      <c r="CK158">
        <v>41844</v>
      </c>
      <c r="CL158">
        <v>241.529</v>
      </c>
      <c r="CM158">
        <v>-1</v>
      </c>
      <c r="CN158">
        <v>-1</v>
      </c>
    </row>
    <row r="159" spans="1:92" x14ac:dyDescent="0.25">
      <c r="A159" s="1">
        <v>41333</v>
      </c>
      <c r="B159">
        <v>96.820999999999998</v>
      </c>
      <c r="C159">
        <v>41831</v>
      </c>
      <c r="D159">
        <v>100.709</v>
      </c>
      <c r="E159">
        <v>44895</v>
      </c>
      <c r="F159">
        <v>43.009</v>
      </c>
      <c r="G159">
        <v>40360</v>
      </c>
      <c r="H159">
        <v>-1</v>
      </c>
      <c r="I159">
        <v>44834</v>
      </c>
      <c r="J159">
        <v>65.186000000000007</v>
      </c>
      <c r="K159">
        <v>41819</v>
      </c>
      <c r="L159">
        <v>234.767</v>
      </c>
      <c r="M159">
        <v>40469</v>
      </c>
      <c r="N159">
        <v>-1</v>
      </c>
      <c r="O159">
        <v>40289</v>
      </c>
      <c r="P159">
        <v>-1</v>
      </c>
      <c r="Q159">
        <v>44377</v>
      </c>
      <c r="R159">
        <v>66.180000000000007</v>
      </c>
      <c r="S159">
        <v>43337</v>
      </c>
      <c r="T159">
        <v>58.774000000000001</v>
      </c>
      <c r="U159">
        <v>42062</v>
      </c>
      <c r="V159">
        <v>58.231999999999999</v>
      </c>
      <c r="W159">
        <v>42283</v>
      </c>
      <c r="X159">
        <v>95.974999999999994</v>
      </c>
      <c r="Y159">
        <v>44468</v>
      </c>
      <c r="Z159">
        <v>113.81699999999999</v>
      </c>
      <c r="AA159">
        <v>40481</v>
      </c>
      <c r="AB159">
        <v>-1</v>
      </c>
      <c r="AC159">
        <v>42676</v>
      </c>
      <c r="AD159">
        <v>90.709000000000003</v>
      </c>
      <c r="AE159">
        <v>41149</v>
      </c>
      <c r="AF159">
        <v>-1</v>
      </c>
      <c r="AG159">
        <v>42004</v>
      </c>
      <c r="AH159">
        <v>-1</v>
      </c>
      <c r="AI159">
        <v>-1</v>
      </c>
      <c r="AJ159">
        <v>-1</v>
      </c>
      <c r="AK159">
        <v>-1</v>
      </c>
      <c r="AL159">
        <v>-1</v>
      </c>
      <c r="AM159">
        <v>-1</v>
      </c>
      <c r="AN159">
        <v>-1</v>
      </c>
      <c r="AO159">
        <v>43424</v>
      </c>
      <c r="AP159">
        <v>-1</v>
      </c>
      <c r="AQ159">
        <v>44625</v>
      </c>
      <c r="AR159">
        <v>-1</v>
      </c>
      <c r="AS159">
        <v>44626</v>
      </c>
      <c r="AT159">
        <v>2.2189999999999999</v>
      </c>
      <c r="AU159">
        <v>-1</v>
      </c>
      <c r="AV159">
        <v>-1</v>
      </c>
      <c r="AW159">
        <v>41863</v>
      </c>
      <c r="AX159">
        <v>82</v>
      </c>
      <c r="AY159">
        <v>43402</v>
      </c>
      <c r="AZ159">
        <v>134.71799999999999</v>
      </c>
      <c r="BA159">
        <v>-1</v>
      </c>
      <c r="BB159">
        <v>-1</v>
      </c>
      <c r="BC159">
        <v>41722</v>
      </c>
      <c r="BD159">
        <v>-1</v>
      </c>
      <c r="BE159">
        <v>-1</v>
      </c>
      <c r="BF159">
        <v>-1</v>
      </c>
      <c r="BG159">
        <v>-1</v>
      </c>
      <c r="BH159">
        <v>-1</v>
      </c>
      <c r="BI159">
        <v>43424</v>
      </c>
      <c r="BJ159">
        <v>-1</v>
      </c>
      <c r="BK159">
        <v>-1</v>
      </c>
      <c r="BL159">
        <v>-1</v>
      </c>
      <c r="BM159">
        <v>43424</v>
      </c>
      <c r="BN159">
        <v>-1</v>
      </c>
      <c r="BO159">
        <v>43426</v>
      </c>
      <c r="BP159">
        <v>-1</v>
      </c>
      <c r="BQ159">
        <v>-1</v>
      </c>
      <c r="BR159">
        <v>-1</v>
      </c>
      <c r="BS159">
        <v>43426</v>
      </c>
      <c r="BT159">
        <v>-1</v>
      </c>
      <c r="BU159">
        <v>-1</v>
      </c>
      <c r="BV159">
        <v>-1</v>
      </c>
      <c r="BW159">
        <v>41915</v>
      </c>
      <c r="BX159">
        <v>60.34</v>
      </c>
      <c r="BY159">
        <v>-1</v>
      </c>
      <c r="BZ159">
        <v>-1</v>
      </c>
      <c r="CA159">
        <v>41911</v>
      </c>
      <c r="CB159">
        <v>58.908999999999999</v>
      </c>
      <c r="CC159">
        <v>41912</v>
      </c>
      <c r="CD159">
        <v>63.036000000000001</v>
      </c>
      <c r="CE159">
        <v>43332</v>
      </c>
      <c r="CF159">
        <v>50.09</v>
      </c>
      <c r="CG159">
        <v>41893</v>
      </c>
      <c r="CH159">
        <v>39.430999999999997</v>
      </c>
      <c r="CI159">
        <v>-1</v>
      </c>
      <c r="CJ159">
        <v>-1</v>
      </c>
      <c r="CK159">
        <v>41844</v>
      </c>
      <c r="CL159">
        <v>254.196</v>
      </c>
      <c r="CM159">
        <v>-1</v>
      </c>
      <c r="CN159">
        <v>-1</v>
      </c>
    </row>
    <row r="160" spans="1:92" x14ac:dyDescent="0.25">
      <c r="A160" s="1">
        <v>41362</v>
      </c>
      <c r="B160">
        <v>102.48399999999999</v>
      </c>
      <c r="C160">
        <v>41831</v>
      </c>
      <c r="D160">
        <v>82.338999999999999</v>
      </c>
      <c r="E160">
        <v>44895</v>
      </c>
      <c r="F160">
        <v>39.558999999999997</v>
      </c>
      <c r="G160">
        <v>40360</v>
      </c>
      <c r="H160">
        <v>-1</v>
      </c>
      <c r="I160">
        <v>44834</v>
      </c>
      <c r="J160">
        <v>63.127000000000002</v>
      </c>
      <c r="K160">
        <v>41819</v>
      </c>
      <c r="L160">
        <v>279.00599999999997</v>
      </c>
      <c r="M160">
        <v>40469</v>
      </c>
      <c r="N160">
        <v>-1</v>
      </c>
      <c r="O160">
        <v>40289</v>
      </c>
      <c r="P160">
        <v>-1</v>
      </c>
      <c r="Q160">
        <v>44377</v>
      </c>
      <c r="R160">
        <v>60.828000000000003</v>
      </c>
      <c r="S160">
        <v>43337</v>
      </c>
      <c r="T160">
        <v>53.704999999999998</v>
      </c>
      <c r="U160">
        <v>42062</v>
      </c>
      <c r="V160">
        <v>60.86</v>
      </c>
      <c r="W160">
        <v>42283</v>
      </c>
      <c r="X160">
        <v>109.94799999999999</v>
      </c>
      <c r="Y160">
        <v>44468</v>
      </c>
      <c r="Z160">
        <v>122.41500000000001</v>
      </c>
      <c r="AA160">
        <v>40481</v>
      </c>
      <c r="AB160">
        <v>-1</v>
      </c>
      <c r="AC160">
        <v>42676</v>
      </c>
      <c r="AD160">
        <v>96.286000000000001</v>
      </c>
      <c r="AE160">
        <v>41149</v>
      </c>
      <c r="AF160">
        <v>-1</v>
      </c>
      <c r="AG160">
        <v>42004</v>
      </c>
      <c r="AH160">
        <v>-1</v>
      </c>
      <c r="AI160">
        <v>-1</v>
      </c>
      <c r="AJ160">
        <v>-1</v>
      </c>
      <c r="AK160">
        <v>-1</v>
      </c>
      <c r="AL160">
        <v>-1</v>
      </c>
      <c r="AM160">
        <v>-1</v>
      </c>
      <c r="AN160">
        <v>-1</v>
      </c>
      <c r="AO160">
        <v>43424</v>
      </c>
      <c r="AP160">
        <v>-1</v>
      </c>
      <c r="AQ160">
        <v>44625</v>
      </c>
      <c r="AR160">
        <v>-1</v>
      </c>
      <c r="AS160">
        <v>44626</v>
      </c>
      <c r="AT160">
        <v>2.2189999999999999</v>
      </c>
      <c r="AU160">
        <v>-1</v>
      </c>
      <c r="AV160">
        <v>-1</v>
      </c>
      <c r="AW160">
        <v>41863</v>
      </c>
      <c r="AX160">
        <v>82.548000000000002</v>
      </c>
      <c r="AY160">
        <v>43402</v>
      </c>
      <c r="AZ160">
        <v>134.71799999999999</v>
      </c>
      <c r="BA160">
        <v>-1</v>
      </c>
      <c r="BB160">
        <v>-1</v>
      </c>
      <c r="BC160">
        <v>41722</v>
      </c>
      <c r="BD160">
        <v>-1</v>
      </c>
      <c r="BE160">
        <v>-1</v>
      </c>
      <c r="BF160">
        <v>-1</v>
      </c>
      <c r="BG160">
        <v>-1</v>
      </c>
      <c r="BH160">
        <v>-1</v>
      </c>
      <c r="BI160">
        <v>43424</v>
      </c>
      <c r="BJ160">
        <v>-1</v>
      </c>
      <c r="BK160">
        <v>-1</v>
      </c>
      <c r="BL160">
        <v>-1</v>
      </c>
      <c r="BM160">
        <v>43424</v>
      </c>
      <c r="BN160">
        <v>-1</v>
      </c>
      <c r="BO160">
        <v>43426</v>
      </c>
      <c r="BP160">
        <v>-1</v>
      </c>
      <c r="BQ160">
        <v>-1</v>
      </c>
      <c r="BR160">
        <v>-1</v>
      </c>
      <c r="BS160">
        <v>43426</v>
      </c>
      <c r="BT160">
        <v>-1</v>
      </c>
      <c r="BU160">
        <v>-1</v>
      </c>
      <c r="BV160">
        <v>-1</v>
      </c>
      <c r="BW160">
        <v>41915</v>
      </c>
      <c r="BX160">
        <v>47.783000000000001</v>
      </c>
      <c r="BY160">
        <v>-1</v>
      </c>
      <c r="BZ160">
        <v>-1</v>
      </c>
      <c r="CA160">
        <v>41911</v>
      </c>
      <c r="CB160">
        <v>76.572999999999993</v>
      </c>
      <c r="CC160">
        <v>41912</v>
      </c>
      <c r="CD160">
        <v>77.058999999999997</v>
      </c>
      <c r="CE160">
        <v>43332</v>
      </c>
      <c r="CF160">
        <v>51.095999999999997</v>
      </c>
      <c r="CG160">
        <v>41893</v>
      </c>
      <c r="CH160">
        <v>40.137</v>
      </c>
      <c r="CI160">
        <v>-1</v>
      </c>
      <c r="CJ160">
        <v>-1</v>
      </c>
      <c r="CK160">
        <v>41844</v>
      </c>
      <c r="CL160">
        <v>337.78800000000001</v>
      </c>
      <c r="CM160">
        <v>-1</v>
      </c>
      <c r="CN160">
        <v>-1</v>
      </c>
    </row>
    <row r="161" spans="1:92" x14ac:dyDescent="0.25">
      <c r="A161" s="1">
        <v>41394</v>
      </c>
      <c r="B161">
        <v>75.088999999999999</v>
      </c>
      <c r="C161">
        <v>41831</v>
      </c>
      <c r="D161">
        <v>66.298000000000002</v>
      </c>
      <c r="E161">
        <v>44895</v>
      </c>
      <c r="F161">
        <v>38.704000000000001</v>
      </c>
      <c r="G161">
        <v>40360</v>
      </c>
      <c r="H161">
        <v>-1</v>
      </c>
      <c r="I161">
        <v>44834</v>
      </c>
      <c r="J161">
        <v>47.218000000000004</v>
      </c>
      <c r="K161">
        <v>41819</v>
      </c>
      <c r="L161">
        <v>233.613</v>
      </c>
      <c r="M161">
        <v>40469</v>
      </c>
      <c r="N161">
        <v>-1</v>
      </c>
      <c r="O161">
        <v>40289</v>
      </c>
      <c r="P161">
        <v>-1</v>
      </c>
      <c r="Q161">
        <v>44377</v>
      </c>
      <c r="R161">
        <v>47.518999999999998</v>
      </c>
      <c r="S161">
        <v>43337</v>
      </c>
      <c r="T161">
        <v>53.704999999999998</v>
      </c>
      <c r="U161">
        <v>42062</v>
      </c>
      <c r="V161">
        <v>43.643000000000001</v>
      </c>
      <c r="W161">
        <v>42283</v>
      </c>
      <c r="X161">
        <v>91.573999999999998</v>
      </c>
      <c r="Y161">
        <v>44468</v>
      </c>
      <c r="Z161">
        <v>105.271</v>
      </c>
      <c r="AA161">
        <v>40481</v>
      </c>
      <c r="AB161">
        <v>-1</v>
      </c>
      <c r="AC161">
        <v>42676</v>
      </c>
      <c r="AD161">
        <v>76.024000000000001</v>
      </c>
      <c r="AE161">
        <v>41149</v>
      </c>
      <c r="AF161">
        <v>-1</v>
      </c>
      <c r="AG161">
        <v>42004</v>
      </c>
      <c r="AH161">
        <v>-1</v>
      </c>
      <c r="AI161">
        <v>-1</v>
      </c>
      <c r="AJ161">
        <v>-1</v>
      </c>
      <c r="AK161">
        <v>-1</v>
      </c>
      <c r="AL161">
        <v>-1</v>
      </c>
      <c r="AM161">
        <v>-1</v>
      </c>
      <c r="AN161">
        <v>-1</v>
      </c>
      <c r="AO161">
        <v>43424</v>
      </c>
      <c r="AP161">
        <v>-1</v>
      </c>
      <c r="AQ161">
        <v>44625</v>
      </c>
      <c r="AR161">
        <v>-1</v>
      </c>
      <c r="AS161">
        <v>44626</v>
      </c>
      <c r="AT161">
        <v>2.2189999999999999</v>
      </c>
      <c r="AU161">
        <v>-1</v>
      </c>
      <c r="AV161">
        <v>-1</v>
      </c>
      <c r="AW161">
        <v>41863</v>
      </c>
      <c r="AX161">
        <v>70.978999999999999</v>
      </c>
      <c r="AY161">
        <v>43402</v>
      </c>
      <c r="AZ161">
        <v>134.71799999999999</v>
      </c>
      <c r="BA161">
        <v>-1</v>
      </c>
      <c r="BB161">
        <v>-1</v>
      </c>
      <c r="BC161">
        <v>41722</v>
      </c>
      <c r="BD161">
        <v>-1</v>
      </c>
      <c r="BE161">
        <v>-1</v>
      </c>
      <c r="BF161">
        <v>-1</v>
      </c>
      <c r="BG161">
        <v>-1</v>
      </c>
      <c r="BH161">
        <v>-1</v>
      </c>
      <c r="BI161">
        <v>43424</v>
      </c>
      <c r="BJ161">
        <v>-1</v>
      </c>
      <c r="BK161">
        <v>-1</v>
      </c>
      <c r="BL161">
        <v>-1</v>
      </c>
      <c r="BM161">
        <v>43424</v>
      </c>
      <c r="BN161">
        <v>-1</v>
      </c>
      <c r="BO161">
        <v>43426</v>
      </c>
      <c r="BP161">
        <v>-1</v>
      </c>
      <c r="BQ161">
        <v>-1</v>
      </c>
      <c r="BR161">
        <v>-1</v>
      </c>
      <c r="BS161">
        <v>43426</v>
      </c>
      <c r="BT161">
        <v>-1</v>
      </c>
      <c r="BU161">
        <v>-1</v>
      </c>
      <c r="BV161">
        <v>-1</v>
      </c>
      <c r="BW161">
        <v>41915</v>
      </c>
      <c r="BX161">
        <v>45.265999999999998</v>
      </c>
      <c r="BY161">
        <v>-1</v>
      </c>
      <c r="BZ161">
        <v>-1</v>
      </c>
      <c r="CA161">
        <v>41911</v>
      </c>
      <c r="CB161">
        <v>59.084000000000003</v>
      </c>
      <c r="CC161">
        <v>41912</v>
      </c>
      <c r="CD161">
        <v>61.978000000000002</v>
      </c>
      <c r="CE161">
        <v>43332</v>
      </c>
      <c r="CF161">
        <v>47.183</v>
      </c>
      <c r="CG161">
        <v>41893</v>
      </c>
      <c r="CH161">
        <v>36.979999999999997</v>
      </c>
      <c r="CI161">
        <v>-1</v>
      </c>
      <c r="CJ161">
        <v>-1</v>
      </c>
      <c r="CK161">
        <v>41844</v>
      </c>
      <c r="CL161">
        <v>253.65199999999999</v>
      </c>
      <c r="CM161">
        <v>-1</v>
      </c>
      <c r="CN161">
        <v>-1</v>
      </c>
    </row>
    <row r="162" spans="1:92" x14ac:dyDescent="0.25">
      <c r="A162" s="1">
        <v>41425</v>
      </c>
      <c r="B162">
        <v>110.995</v>
      </c>
      <c r="C162">
        <v>41831</v>
      </c>
      <c r="D162">
        <v>76.191000000000003</v>
      </c>
      <c r="E162">
        <v>44895</v>
      </c>
      <c r="F162">
        <v>50.908000000000001</v>
      </c>
      <c r="G162">
        <v>40360</v>
      </c>
      <c r="H162">
        <v>-1</v>
      </c>
      <c r="I162">
        <v>44834</v>
      </c>
      <c r="J162">
        <v>71.66</v>
      </c>
      <c r="K162">
        <v>41819</v>
      </c>
      <c r="L162">
        <v>247.721</v>
      </c>
      <c r="M162">
        <v>40469</v>
      </c>
      <c r="N162">
        <v>-1</v>
      </c>
      <c r="O162">
        <v>40289</v>
      </c>
      <c r="P162">
        <v>-1</v>
      </c>
      <c r="Q162">
        <v>44377</v>
      </c>
      <c r="R162">
        <v>66.655000000000001</v>
      </c>
      <c r="S162">
        <v>43337</v>
      </c>
      <c r="T162">
        <v>53.704999999999998</v>
      </c>
      <c r="U162">
        <v>42062</v>
      </c>
      <c r="V162">
        <v>40.637</v>
      </c>
      <c r="W162">
        <v>42283</v>
      </c>
      <c r="X162">
        <v>103.46899999999999</v>
      </c>
      <c r="Y162">
        <v>44468</v>
      </c>
      <c r="Z162">
        <v>131.53</v>
      </c>
      <c r="AA162">
        <v>40481</v>
      </c>
      <c r="AB162">
        <v>-1</v>
      </c>
      <c r="AC162">
        <v>42676</v>
      </c>
      <c r="AD162">
        <v>84.123000000000005</v>
      </c>
      <c r="AE162">
        <v>41149</v>
      </c>
      <c r="AF162">
        <v>-1</v>
      </c>
      <c r="AG162">
        <v>42004</v>
      </c>
      <c r="AH162">
        <v>-1</v>
      </c>
      <c r="AI162">
        <v>-1</v>
      </c>
      <c r="AJ162">
        <v>-1</v>
      </c>
      <c r="AK162">
        <v>-1</v>
      </c>
      <c r="AL162">
        <v>-1</v>
      </c>
      <c r="AM162">
        <v>-1</v>
      </c>
      <c r="AN162">
        <v>-1</v>
      </c>
      <c r="AO162">
        <v>43424</v>
      </c>
      <c r="AP162">
        <v>-1</v>
      </c>
      <c r="AQ162">
        <v>44625</v>
      </c>
      <c r="AR162">
        <v>-1</v>
      </c>
      <c r="AS162">
        <v>44626</v>
      </c>
      <c r="AT162">
        <v>2.2189999999999999</v>
      </c>
      <c r="AU162">
        <v>-1</v>
      </c>
      <c r="AV162">
        <v>-1</v>
      </c>
      <c r="AW162">
        <v>41863</v>
      </c>
      <c r="AX162">
        <v>78.015000000000001</v>
      </c>
      <c r="AY162">
        <v>43402</v>
      </c>
      <c r="AZ162">
        <v>134.71799999999999</v>
      </c>
      <c r="BA162">
        <v>-1</v>
      </c>
      <c r="BB162">
        <v>-1</v>
      </c>
      <c r="BC162">
        <v>41722</v>
      </c>
      <c r="BD162">
        <v>-1</v>
      </c>
      <c r="BE162">
        <v>-1</v>
      </c>
      <c r="BF162">
        <v>-1</v>
      </c>
      <c r="BG162">
        <v>-1</v>
      </c>
      <c r="BH162">
        <v>-1</v>
      </c>
      <c r="BI162">
        <v>43424</v>
      </c>
      <c r="BJ162">
        <v>-1</v>
      </c>
      <c r="BK162">
        <v>-1</v>
      </c>
      <c r="BL162">
        <v>-1</v>
      </c>
      <c r="BM162">
        <v>43424</v>
      </c>
      <c r="BN162">
        <v>-1</v>
      </c>
      <c r="BO162">
        <v>43426</v>
      </c>
      <c r="BP162">
        <v>-1</v>
      </c>
      <c r="BQ162">
        <v>-1</v>
      </c>
      <c r="BR162">
        <v>-1</v>
      </c>
      <c r="BS162">
        <v>43426</v>
      </c>
      <c r="BT162">
        <v>-1</v>
      </c>
      <c r="BU162">
        <v>-1</v>
      </c>
      <c r="BV162">
        <v>-1</v>
      </c>
      <c r="BW162">
        <v>41915</v>
      </c>
      <c r="BX162">
        <v>57.643999999999998</v>
      </c>
      <c r="BY162">
        <v>-1</v>
      </c>
      <c r="BZ162">
        <v>-1</v>
      </c>
      <c r="CA162">
        <v>41911</v>
      </c>
      <c r="CB162">
        <v>73.866</v>
      </c>
      <c r="CC162">
        <v>41912</v>
      </c>
      <c r="CD162">
        <v>68.984999999999999</v>
      </c>
      <c r="CE162">
        <v>43332</v>
      </c>
      <c r="CF162">
        <v>47.069000000000003</v>
      </c>
      <c r="CG162">
        <v>41893</v>
      </c>
      <c r="CH162">
        <v>37.253</v>
      </c>
      <c r="CI162">
        <v>-1</v>
      </c>
      <c r="CJ162">
        <v>-1</v>
      </c>
      <c r="CK162">
        <v>41844</v>
      </c>
      <c r="CL162">
        <v>256.05200000000002</v>
      </c>
      <c r="CM162">
        <v>-1</v>
      </c>
      <c r="CN162">
        <v>-1</v>
      </c>
    </row>
    <row r="163" spans="1:92" x14ac:dyDescent="0.25">
      <c r="A163" s="1">
        <v>41453</v>
      </c>
      <c r="B163">
        <v>148.631</v>
      </c>
      <c r="C163">
        <v>41831</v>
      </c>
      <c r="D163">
        <v>89.213999999999999</v>
      </c>
      <c r="E163">
        <v>44895</v>
      </c>
      <c r="F163">
        <v>72.069999999999993</v>
      </c>
      <c r="G163">
        <v>40360</v>
      </c>
      <c r="H163">
        <v>-1</v>
      </c>
      <c r="I163">
        <v>44834</v>
      </c>
      <c r="J163">
        <v>106.38500000000001</v>
      </c>
      <c r="K163">
        <v>41819</v>
      </c>
      <c r="L163">
        <v>269.90100000000001</v>
      </c>
      <c r="M163">
        <v>40469</v>
      </c>
      <c r="N163">
        <v>-1</v>
      </c>
      <c r="O163">
        <v>40289</v>
      </c>
      <c r="P163">
        <v>-1</v>
      </c>
      <c r="Q163">
        <v>44377</v>
      </c>
      <c r="R163">
        <v>94.894000000000005</v>
      </c>
      <c r="S163">
        <v>43337</v>
      </c>
      <c r="T163">
        <v>53.704999999999998</v>
      </c>
      <c r="U163">
        <v>42062</v>
      </c>
      <c r="V163">
        <v>76.522999999999996</v>
      </c>
      <c r="W163">
        <v>42283</v>
      </c>
      <c r="X163">
        <v>149.673</v>
      </c>
      <c r="Y163">
        <v>44468</v>
      </c>
      <c r="Z163">
        <v>160.13300000000001</v>
      </c>
      <c r="AA163">
        <v>40481</v>
      </c>
      <c r="AB163">
        <v>-1</v>
      </c>
      <c r="AC163">
        <v>42676</v>
      </c>
      <c r="AD163">
        <v>148.791</v>
      </c>
      <c r="AE163">
        <v>41149</v>
      </c>
      <c r="AF163">
        <v>-1</v>
      </c>
      <c r="AG163">
        <v>42004</v>
      </c>
      <c r="AH163">
        <v>-1</v>
      </c>
      <c r="AI163">
        <v>-1</v>
      </c>
      <c r="AJ163">
        <v>-1</v>
      </c>
      <c r="AK163">
        <v>-1</v>
      </c>
      <c r="AL163">
        <v>-1</v>
      </c>
      <c r="AM163">
        <v>-1</v>
      </c>
      <c r="AN163">
        <v>-1</v>
      </c>
      <c r="AO163">
        <v>43424</v>
      </c>
      <c r="AP163">
        <v>-1</v>
      </c>
      <c r="AQ163">
        <v>44625</v>
      </c>
      <c r="AR163">
        <v>-1</v>
      </c>
      <c r="AS163">
        <v>44626</v>
      </c>
      <c r="AT163">
        <v>2.2189999999999999</v>
      </c>
      <c r="AU163">
        <v>-1</v>
      </c>
      <c r="AV163">
        <v>-1</v>
      </c>
      <c r="AW163">
        <v>41863</v>
      </c>
      <c r="AX163">
        <v>84.936000000000007</v>
      </c>
      <c r="AY163">
        <v>43402</v>
      </c>
      <c r="AZ163">
        <v>134.71799999999999</v>
      </c>
      <c r="BA163">
        <v>-1</v>
      </c>
      <c r="BB163">
        <v>-1</v>
      </c>
      <c r="BC163">
        <v>41722</v>
      </c>
      <c r="BD163">
        <v>-1</v>
      </c>
      <c r="BE163">
        <v>-1</v>
      </c>
      <c r="BF163">
        <v>-1</v>
      </c>
      <c r="BG163">
        <v>-1</v>
      </c>
      <c r="BH163">
        <v>-1</v>
      </c>
      <c r="BI163">
        <v>43424</v>
      </c>
      <c r="BJ163">
        <v>-1</v>
      </c>
      <c r="BK163">
        <v>-1</v>
      </c>
      <c r="BL163">
        <v>-1</v>
      </c>
      <c r="BM163">
        <v>43424</v>
      </c>
      <c r="BN163">
        <v>-1</v>
      </c>
      <c r="BO163">
        <v>43426</v>
      </c>
      <c r="BP163">
        <v>-1</v>
      </c>
      <c r="BQ163">
        <v>-1</v>
      </c>
      <c r="BR163">
        <v>-1</v>
      </c>
      <c r="BS163">
        <v>43426</v>
      </c>
      <c r="BT163">
        <v>-1</v>
      </c>
      <c r="BU163">
        <v>-1</v>
      </c>
      <c r="BV163">
        <v>-1</v>
      </c>
      <c r="BW163">
        <v>41915</v>
      </c>
      <c r="BX163">
        <v>60.024999999999999</v>
      </c>
      <c r="BY163">
        <v>-1</v>
      </c>
      <c r="BZ163">
        <v>-1</v>
      </c>
      <c r="CA163">
        <v>41911</v>
      </c>
      <c r="CB163">
        <v>88.632000000000005</v>
      </c>
      <c r="CC163">
        <v>41912</v>
      </c>
      <c r="CD163">
        <v>85.373000000000005</v>
      </c>
      <c r="CE163">
        <v>43332</v>
      </c>
      <c r="CF163">
        <v>56.69</v>
      </c>
      <c r="CG163">
        <v>41893</v>
      </c>
      <c r="CH163">
        <v>45.588000000000001</v>
      </c>
      <c r="CI163">
        <v>-1</v>
      </c>
      <c r="CJ163">
        <v>-1</v>
      </c>
      <c r="CK163">
        <v>41844</v>
      </c>
      <c r="CL163">
        <v>280.25700000000001</v>
      </c>
      <c r="CM163">
        <v>-1</v>
      </c>
      <c r="CN163">
        <v>-1</v>
      </c>
    </row>
    <row r="164" spans="1:92" x14ac:dyDescent="0.25">
      <c r="A164" s="1">
        <v>41486</v>
      </c>
      <c r="B164">
        <v>146.46100000000001</v>
      </c>
      <c r="C164">
        <v>41831</v>
      </c>
      <c r="D164">
        <v>72.745000000000005</v>
      </c>
      <c r="E164">
        <v>44895</v>
      </c>
      <c r="F164">
        <v>67.314999999999998</v>
      </c>
      <c r="G164">
        <v>40360</v>
      </c>
      <c r="H164">
        <v>-1</v>
      </c>
      <c r="I164">
        <v>44834</v>
      </c>
      <c r="J164">
        <v>93.698999999999998</v>
      </c>
      <c r="K164">
        <v>41819</v>
      </c>
      <c r="L164">
        <v>261.98399999999998</v>
      </c>
      <c r="M164">
        <v>40469</v>
      </c>
      <c r="N164">
        <v>-1</v>
      </c>
      <c r="O164">
        <v>40289</v>
      </c>
      <c r="P164">
        <v>-1</v>
      </c>
      <c r="Q164">
        <v>44377</v>
      </c>
      <c r="R164">
        <v>89.542000000000002</v>
      </c>
      <c r="S164">
        <v>43337</v>
      </c>
      <c r="T164">
        <v>53.704999999999998</v>
      </c>
      <c r="U164">
        <v>42062</v>
      </c>
      <c r="V164">
        <v>54.664999999999999</v>
      </c>
      <c r="W164">
        <v>42283</v>
      </c>
      <c r="X164">
        <v>144.255</v>
      </c>
      <c r="Y164">
        <v>44468</v>
      </c>
      <c r="Z164">
        <v>175.38499999999999</v>
      </c>
      <c r="AA164">
        <v>40481</v>
      </c>
      <c r="AB164">
        <v>-1</v>
      </c>
      <c r="AC164">
        <v>42676</v>
      </c>
      <c r="AD164">
        <v>168.66900000000001</v>
      </c>
      <c r="AE164">
        <v>41149</v>
      </c>
      <c r="AF164">
        <v>-1</v>
      </c>
      <c r="AG164">
        <v>42004</v>
      </c>
      <c r="AH164">
        <v>-1</v>
      </c>
      <c r="AI164">
        <v>-1</v>
      </c>
      <c r="AJ164">
        <v>-1</v>
      </c>
      <c r="AK164">
        <v>-1</v>
      </c>
      <c r="AL164">
        <v>-1</v>
      </c>
      <c r="AM164">
        <v>-1</v>
      </c>
      <c r="AN164">
        <v>-1</v>
      </c>
      <c r="AO164">
        <v>43424</v>
      </c>
      <c r="AP164">
        <v>-1</v>
      </c>
      <c r="AQ164">
        <v>44625</v>
      </c>
      <c r="AR164">
        <v>-1</v>
      </c>
      <c r="AS164">
        <v>44626</v>
      </c>
      <c r="AT164">
        <v>22.35</v>
      </c>
      <c r="AU164">
        <v>-1</v>
      </c>
      <c r="AV164">
        <v>-1</v>
      </c>
      <c r="AW164">
        <v>41863</v>
      </c>
      <c r="AX164">
        <v>65.238</v>
      </c>
      <c r="AY164">
        <v>43402</v>
      </c>
      <c r="AZ164">
        <v>134.71799999999999</v>
      </c>
      <c r="BA164">
        <v>-1</v>
      </c>
      <c r="BB164">
        <v>-1</v>
      </c>
      <c r="BC164">
        <v>41722</v>
      </c>
      <c r="BD164">
        <v>-1</v>
      </c>
      <c r="BE164">
        <v>-1</v>
      </c>
      <c r="BF164">
        <v>-1</v>
      </c>
      <c r="BG164">
        <v>-1</v>
      </c>
      <c r="BH164">
        <v>-1</v>
      </c>
      <c r="BI164">
        <v>43424</v>
      </c>
      <c r="BJ164">
        <v>-1</v>
      </c>
      <c r="BK164">
        <v>-1</v>
      </c>
      <c r="BL164">
        <v>-1</v>
      </c>
      <c r="BM164">
        <v>43424</v>
      </c>
      <c r="BN164">
        <v>-1</v>
      </c>
      <c r="BO164">
        <v>43426</v>
      </c>
      <c r="BP164">
        <v>-1</v>
      </c>
      <c r="BQ164">
        <v>-1</v>
      </c>
      <c r="BR164">
        <v>-1</v>
      </c>
      <c r="BS164">
        <v>43426</v>
      </c>
      <c r="BT164">
        <v>-1</v>
      </c>
      <c r="BU164">
        <v>-1</v>
      </c>
      <c r="BV164">
        <v>-1</v>
      </c>
      <c r="BW164">
        <v>41915</v>
      </c>
      <c r="BX164">
        <v>60.024999999999999</v>
      </c>
      <c r="BY164">
        <v>-1</v>
      </c>
      <c r="BZ164">
        <v>-1</v>
      </c>
      <c r="CA164">
        <v>41911</v>
      </c>
      <c r="CB164">
        <v>88.016999999999996</v>
      </c>
      <c r="CC164">
        <v>41912</v>
      </c>
      <c r="CD164">
        <v>86.18</v>
      </c>
      <c r="CE164">
        <v>43332</v>
      </c>
      <c r="CF164">
        <v>49.555</v>
      </c>
      <c r="CG164">
        <v>41893</v>
      </c>
      <c r="CH164">
        <v>41.804000000000002</v>
      </c>
      <c r="CI164">
        <v>-1</v>
      </c>
      <c r="CJ164">
        <v>-1</v>
      </c>
      <c r="CK164">
        <v>41844</v>
      </c>
      <c r="CL164">
        <v>278.06200000000001</v>
      </c>
      <c r="CM164">
        <v>-1</v>
      </c>
      <c r="CN164">
        <v>-1</v>
      </c>
    </row>
    <row r="165" spans="1:92" x14ac:dyDescent="0.25">
      <c r="A165" s="1">
        <v>41516</v>
      </c>
      <c r="B165">
        <v>162.31700000000001</v>
      </c>
      <c r="C165">
        <v>41831</v>
      </c>
      <c r="D165">
        <v>87.617000000000004</v>
      </c>
      <c r="E165">
        <v>44895</v>
      </c>
      <c r="F165">
        <v>74.695999999999998</v>
      </c>
      <c r="G165">
        <v>40360</v>
      </c>
      <c r="H165">
        <v>-1</v>
      </c>
      <c r="I165">
        <v>44834</v>
      </c>
      <c r="J165">
        <v>100.101</v>
      </c>
      <c r="K165">
        <v>41819</v>
      </c>
      <c r="L165">
        <v>285.43</v>
      </c>
      <c r="M165">
        <v>40469</v>
      </c>
      <c r="N165">
        <v>-1</v>
      </c>
      <c r="O165">
        <v>40289</v>
      </c>
      <c r="P165">
        <v>-1</v>
      </c>
      <c r="Q165">
        <v>44377</v>
      </c>
      <c r="R165">
        <v>91.826999999999998</v>
      </c>
      <c r="S165">
        <v>43337</v>
      </c>
      <c r="T165">
        <v>53.704999999999998</v>
      </c>
      <c r="U165">
        <v>42062</v>
      </c>
      <c r="V165">
        <v>57.767000000000003</v>
      </c>
      <c r="W165">
        <v>42283</v>
      </c>
      <c r="X165">
        <v>151.87</v>
      </c>
      <c r="Y165">
        <v>44468</v>
      </c>
      <c r="Z165">
        <v>191.66800000000001</v>
      </c>
      <c r="AA165">
        <v>40481</v>
      </c>
      <c r="AB165">
        <v>-1</v>
      </c>
      <c r="AC165">
        <v>42676</v>
      </c>
      <c r="AD165">
        <v>190.49299999999999</v>
      </c>
      <c r="AE165">
        <v>41149</v>
      </c>
      <c r="AF165">
        <v>-1</v>
      </c>
      <c r="AG165">
        <v>42004</v>
      </c>
      <c r="AH165">
        <v>-1</v>
      </c>
      <c r="AI165">
        <v>-1</v>
      </c>
      <c r="AJ165">
        <v>-1</v>
      </c>
      <c r="AK165">
        <v>-1</v>
      </c>
      <c r="AL165">
        <v>-1</v>
      </c>
      <c r="AM165">
        <v>-1</v>
      </c>
      <c r="AN165">
        <v>-1</v>
      </c>
      <c r="AO165">
        <v>43424</v>
      </c>
      <c r="AP165">
        <v>-1</v>
      </c>
      <c r="AQ165">
        <v>44625</v>
      </c>
      <c r="AR165">
        <v>-1</v>
      </c>
      <c r="AS165">
        <v>44626</v>
      </c>
      <c r="AT165">
        <v>22.35</v>
      </c>
      <c r="AU165">
        <v>-1</v>
      </c>
      <c r="AV165">
        <v>-1</v>
      </c>
      <c r="AW165">
        <v>41863</v>
      </c>
      <c r="AX165">
        <v>98.126000000000005</v>
      </c>
      <c r="AY165">
        <v>43402</v>
      </c>
      <c r="AZ165">
        <v>134.71799999999999</v>
      </c>
      <c r="BA165">
        <v>-1</v>
      </c>
      <c r="BB165">
        <v>-1</v>
      </c>
      <c r="BC165">
        <v>41722</v>
      </c>
      <c r="BD165">
        <v>-1</v>
      </c>
      <c r="BE165">
        <v>-1</v>
      </c>
      <c r="BF165">
        <v>-1</v>
      </c>
      <c r="BG165">
        <v>-1</v>
      </c>
      <c r="BH165">
        <v>-1</v>
      </c>
      <c r="BI165">
        <v>43424</v>
      </c>
      <c r="BJ165">
        <v>-1</v>
      </c>
      <c r="BK165">
        <v>-1</v>
      </c>
      <c r="BL165">
        <v>-1</v>
      </c>
      <c r="BM165">
        <v>43424</v>
      </c>
      <c r="BN165">
        <v>-1</v>
      </c>
      <c r="BO165">
        <v>43426</v>
      </c>
      <c r="BP165">
        <v>-1</v>
      </c>
      <c r="BQ165">
        <v>-1</v>
      </c>
      <c r="BR165">
        <v>-1</v>
      </c>
      <c r="BS165">
        <v>43426</v>
      </c>
      <c r="BT165">
        <v>-1</v>
      </c>
      <c r="BU165">
        <v>-1</v>
      </c>
      <c r="BV165">
        <v>-1</v>
      </c>
      <c r="BW165">
        <v>41915</v>
      </c>
      <c r="BX165">
        <v>55.93</v>
      </c>
      <c r="BY165">
        <v>-1</v>
      </c>
      <c r="BZ165">
        <v>-1</v>
      </c>
      <c r="CA165">
        <v>41911</v>
      </c>
      <c r="CB165">
        <v>87.834999999999994</v>
      </c>
      <c r="CC165">
        <v>41912</v>
      </c>
      <c r="CD165">
        <v>90.611999999999995</v>
      </c>
      <c r="CE165">
        <v>43332</v>
      </c>
      <c r="CF165">
        <v>56.228999999999999</v>
      </c>
      <c r="CG165">
        <v>41893</v>
      </c>
      <c r="CH165">
        <v>39.005000000000003</v>
      </c>
      <c r="CI165">
        <v>-1</v>
      </c>
      <c r="CJ165">
        <v>-1</v>
      </c>
      <c r="CK165">
        <v>41844</v>
      </c>
      <c r="CL165">
        <v>284.31900000000002</v>
      </c>
      <c r="CM165">
        <v>-1</v>
      </c>
      <c r="CN165">
        <v>-1</v>
      </c>
    </row>
    <row r="166" spans="1:92" x14ac:dyDescent="0.25">
      <c r="A166" s="1">
        <v>41547</v>
      </c>
      <c r="B166">
        <v>132.35400000000001</v>
      </c>
      <c r="C166">
        <v>41831</v>
      </c>
      <c r="D166">
        <v>72.748999999999995</v>
      </c>
      <c r="E166">
        <v>44895</v>
      </c>
      <c r="F166">
        <v>63.781999999999996</v>
      </c>
      <c r="G166">
        <v>40360</v>
      </c>
      <c r="H166">
        <v>-1</v>
      </c>
      <c r="I166">
        <v>44834</v>
      </c>
      <c r="J166">
        <v>94.177999999999997</v>
      </c>
      <c r="K166">
        <v>41819</v>
      </c>
      <c r="L166">
        <v>280.02</v>
      </c>
      <c r="M166">
        <v>40469</v>
      </c>
      <c r="N166">
        <v>-1</v>
      </c>
      <c r="O166">
        <v>40289</v>
      </c>
      <c r="P166">
        <v>-1</v>
      </c>
      <c r="Q166">
        <v>44377</v>
      </c>
      <c r="R166">
        <v>81.009</v>
      </c>
      <c r="S166">
        <v>43337</v>
      </c>
      <c r="T166">
        <v>53.704999999999998</v>
      </c>
      <c r="U166">
        <v>42062</v>
      </c>
      <c r="V166">
        <v>54.25</v>
      </c>
      <c r="W166">
        <v>42283</v>
      </c>
      <c r="X166">
        <v>134.87100000000001</v>
      </c>
      <c r="Y166">
        <v>44468</v>
      </c>
      <c r="Z166">
        <v>149.93299999999999</v>
      </c>
      <c r="AA166">
        <v>40481</v>
      </c>
      <c r="AB166">
        <v>-1</v>
      </c>
      <c r="AC166">
        <v>42676</v>
      </c>
      <c r="AD166">
        <v>171.18899999999999</v>
      </c>
      <c r="AE166">
        <v>41149</v>
      </c>
      <c r="AF166">
        <v>-1</v>
      </c>
      <c r="AG166">
        <v>42004</v>
      </c>
      <c r="AH166">
        <v>-1</v>
      </c>
      <c r="AI166">
        <v>-1</v>
      </c>
      <c r="AJ166">
        <v>-1</v>
      </c>
      <c r="AK166">
        <v>-1</v>
      </c>
      <c r="AL166">
        <v>-1</v>
      </c>
      <c r="AM166">
        <v>-1</v>
      </c>
      <c r="AN166">
        <v>-1</v>
      </c>
      <c r="AO166">
        <v>43424</v>
      </c>
      <c r="AP166">
        <v>-1</v>
      </c>
      <c r="AQ166">
        <v>44625</v>
      </c>
      <c r="AR166">
        <v>-1</v>
      </c>
      <c r="AS166">
        <v>44626</v>
      </c>
      <c r="AT166">
        <v>22.35</v>
      </c>
      <c r="AU166">
        <v>-1</v>
      </c>
      <c r="AV166">
        <v>-1</v>
      </c>
      <c r="AW166">
        <v>41863</v>
      </c>
      <c r="AX166">
        <v>78.945999999999998</v>
      </c>
      <c r="AY166">
        <v>43402</v>
      </c>
      <c r="AZ166">
        <v>134.71799999999999</v>
      </c>
      <c r="BA166">
        <v>-1</v>
      </c>
      <c r="BB166">
        <v>-1</v>
      </c>
      <c r="BC166">
        <v>41722</v>
      </c>
      <c r="BD166">
        <v>-1</v>
      </c>
      <c r="BE166">
        <v>-1</v>
      </c>
      <c r="BF166">
        <v>-1</v>
      </c>
      <c r="BG166">
        <v>-1</v>
      </c>
      <c r="BH166">
        <v>-1</v>
      </c>
      <c r="BI166">
        <v>43424</v>
      </c>
      <c r="BJ166">
        <v>-1</v>
      </c>
      <c r="BK166">
        <v>-1</v>
      </c>
      <c r="BL166">
        <v>-1</v>
      </c>
      <c r="BM166">
        <v>43424</v>
      </c>
      <c r="BN166">
        <v>-1</v>
      </c>
      <c r="BO166">
        <v>43426</v>
      </c>
      <c r="BP166">
        <v>-1</v>
      </c>
      <c r="BQ166">
        <v>-1</v>
      </c>
      <c r="BR166">
        <v>-1</v>
      </c>
      <c r="BS166">
        <v>43426</v>
      </c>
      <c r="BT166">
        <v>-1</v>
      </c>
      <c r="BU166">
        <v>-1</v>
      </c>
      <c r="BV166">
        <v>-1</v>
      </c>
      <c r="BW166">
        <v>41915</v>
      </c>
      <c r="BX166">
        <v>55.93</v>
      </c>
      <c r="BY166">
        <v>-1</v>
      </c>
      <c r="BZ166">
        <v>-1</v>
      </c>
      <c r="CA166">
        <v>41911</v>
      </c>
      <c r="CB166">
        <v>75.573999999999998</v>
      </c>
      <c r="CC166">
        <v>41912</v>
      </c>
      <c r="CD166">
        <v>76.745999999999995</v>
      </c>
      <c r="CE166">
        <v>43332</v>
      </c>
      <c r="CF166">
        <v>52.701999999999998</v>
      </c>
      <c r="CG166">
        <v>41893</v>
      </c>
      <c r="CH166">
        <v>39.216000000000001</v>
      </c>
      <c r="CI166">
        <v>-1</v>
      </c>
      <c r="CJ166">
        <v>-1</v>
      </c>
      <c r="CK166">
        <v>41844</v>
      </c>
      <c r="CL166">
        <v>236.739</v>
      </c>
      <c r="CM166">
        <v>-1</v>
      </c>
      <c r="CN166">
        <v>-1</v>
      </c>
    </row>
    <row r="167" spans="1:92" x14ac:dyDescent="0.25">
      <c r="A167" s="1">
        <v>41578</v>
      </c>
      <c r="B167">
        <v>123.36199999999999</v>
      </c>
      <c r="C167">
        <v>41831</v>
      </c>
      <c r="D167">
        <v>82.504000000000005</v>
      </c>
      <c r="E167">
        <v>44895</v>
      </c>
      <c r="F167">
        <v>53.281999999999996</v>
      </c>
      <c r="G167">
        <v>40360</v>
      </c>
      <c r="H167">
        <v>-1</v>
      </c>
      <c r="I167">
        <v>44834</v>
      </c>
      <c r="J167">
        <v>85.259</v>
      </c>
      <c r="K167">
        <v>41819</v>
      </c>
      <c r="L167">
        <v>268.06200000000001</v>
      </c>
      <c r="M167">
        <v>40469</v>
      </c>
      <c r="N167">
        <v>-1</v>
      </c>
      <c r="O167">
        <v>40289</v>
      </c>
      <c r="P167">
        <v>-1</v>
      </c>
      <c r="Q167">
        <v>44377</v>
      </c>
      <c r="R167">
        <v>64.933999999999997</v>
      </c>
      <c r="S167">
        <v>43337</v>
      </c>
      <c r="T167">
        <v>53.704999999999998</v>
      </c>
      <c r="U167">
        <v>42062</v>
      </c>
      <c r="V167">
        <v>51.098999999999997</v>
      </c>
      <c r="W167">
        <v>42283</v>
      </c>
      <c r="X167">
        <v>123.658</v>
      </c>
      <c r="Y167">
        <v>44468</v>
      </c>
      <c r="Z167">
        <v>134.24600000000001</v>
      </c>
      <c r="AA167">
        <v>40481</v>
      </c>
      <c r="AB167">
        <v>-1</v>
      </c>
      <c r="AC167">
        <v>42676</v>
      </c>
      <c r="AD167">
        <v>139.661</v>
      </c>
      <c r="AE167">
        <v>41149</v>
      </c>
      <c r="AF167">
        <v>-1</v>
      </c>
      <c r="AG167">
        <v>42004</v>
      </c>
      <c r="AH167">
        <v>-1</v>
      </c>
      <c r="AI167">
        <v>-1</v>
      </c>
      <c r="AJ167">
        <v>-1</v>
      </c>
      <c r="AK167">
        <v>-1</v>
      </c>
      <c r="AL167">
        <v>-1</v>
      </c>
      <c r="AM167">
        <v>-1</v>
      </c>
      <c r="AN167">
        <v>-1</v>
      </c>
      <c r="AO167">
        <v>43424</v>
      </c>
      <c r="AP167">
        <v>-1</v>
      </c>
      <c r="AQ167">
        <v>44625</v>
      </c>
      <c r="AR167">
        <v>-1</v>
      </c>
      <c r="AS167">
        <v>44626</v>
      </c>
      <c r="AT167">
        <v>22.35</v>
      </c>
      <c r="AU167">
        <v>-1</v>
      </c>
      <c r="AV167">
        <v>-1</v>
      </c>
      <c r="AW167">
        <v>41863</v>
      </c>
      <c r="AX167">
        <v>70.667000000000002</v>
      </c>
      <c r="AY167">
        <v>43402</v>
      </c>
      <c r="AZ167">
        <v>134.71799999999999</v>
      </c>
      <c r="BA167">
        <v>-1</v>
      </c>
      <c r="BB167">
        <v>-1</v>
      </c>
      <c r="BC167">
        <v>41722</v>
      </c>
      <c r="BD167">
        <v>-1</v>
      </c>
      <c r="BE167">
        <v>-1</v>
      </c>
      <c r="BF167">
        <v>-1</v>
      </c>
      <c r="BG167">
        <v>-1</v>
      </c>
      <c r="BH167">
        <v>-1</v>
      </c>
      <c r="BI167">
        <v>43424</v>
      </c>
      <c r="BJ167">
        <v>-1</v>
      </c>
      <c r="BK167">
        <v>-1</v>
      </c>
      <c r="BL167">
        <v>-1</v>
      </c>
      <c r="BM167">
        <v>43424</v>
      </c>
      <c r="BN167">
        <v>-1</v>
      </c>
      <c r="BO167">
        <v>43426</v>
      </c>
      <c r="BP167">
        <v>-1</v>
      </c>
      <c r="BQ167">
        <v>-1</v>
      </c>
      <c r="BR167">
        <v>-1</v>
      </c>
      <c r="BS167">
        <v>43426</v>
      </c>
      <c r="BT167">
        <v>-1</v>
      </c>
      <c r="BU167">
        <v>-1</v>
      </c>
      <c r="BV167">
        <v>-1</v>
      </c>
      <c r="BW167">
        <v>41915</v>
      </c>
      <c r="BX167">
        <v>55.93</v>
      </c>
      <c r="BY167">
        <v>-1</v>
      </c>
      <c r="BZ167">
        <v>-1</v>
      </c>
      <c r="CA167">
        <v>41911</v>
      </c>
      <c r="CB167">
        <v>91.838999999999999</v>
      </c>
      <c r="CC167">
        <v>41912</v>
      </c>
      <c r="CD167">
        <v>74.194999999999993</v>
      </c>
      <c r="CE167">
        <v>43332</v>
      </c>
      <c r="CF167">
        <v>42.656999999999996</v>
      </c>
      <c r="CG167">
        <v>41893</v>
      </c>
      <c r="CH167">
        <v>36.305</v>
      </c>
      <c r="CI167">
        <v>-1</v>
      </c>
      <c r="CJ167">
        <v>-1</v>
      </c>
      <c r="CK167">
        <v>41844</v>
      </c>
      <c r="CL167">
        <v>220.55</v>
      </c>
      <c r="CM167">
        <v>-1</v>
      </c>
      <c r="CN167">
        <v>-1</v>
      </c>
    </row>
    <row r="168" spans="1:92" x14ac:dyDescent="0.25">
      <c r="A168" s="1">
        <v>41607</v>
      </c>
      <c r="B168">
        <v>155.00200000000001</v>
      </c>
      <c r="C168">
        <v>41831</v>
      </c>
      <c r="D168">
        <v>83.91</v>
      </c>
      <c r="E168">
        <v>44895</v>
      </c>
      <c r="F168">
        <v>58.734000000000002</v>
      </c>
      <c r="G168">
        <v>40360</v>
      </c>
      <c r="H168">
        <v>-1</v>
      </c>
      <c r="I168">
        <v>44834</v>
      </c>
      <c r="J168">
        <v>88.224000000000004</v>
      </c>
      <c r="K168">
        <v>41819</v>
      </c>
      <c r="L168">
        <v>304.50299999999999</v>
      </c>
      <c r="M168">
        <v>40469</v>
      </c>
      <c r="N168">
        <v>-1</v>
      </c>
      <c r="O168">
        <v>40289</v>
      </c>
      <c r="P168">
        <v>-1</v>
      </c>
      <c r="Q168">
        <v>44377</v>
      </c>
      <c r="R168">
        <v>62.671999999999997</v>
      </c>
      <c r="S168">
        <v>43337</v>
      </c>
      <c r="T168">
        <v>53.704999999999998</v>
      </c>
      <c r="U168">
        <v>42062</v>
      </c>
      <c r="V168">
        <v>52.555999999999997</v>
      </c>
      <c r="W168">
        <v>42283</v>
      </c>
      <c r="X168">
        <v>128.40799999999999</v>
      </c>
      <c r="Y168">
        <v>44468</v>
      </c>
      <c r="Z168">
        <v>145.858</v>
      </c>
      <c r="AA168">
        <v>40481</v>
      </c>
      <c r="AB168">
        <v>-1</v>
      </c>
      <c r="AC168">
        <v>42676</v>
      </c>
      <c r="AD168">
        <v>145.125</v>
      </c>
      <c r="AE168">
        <v>41149</v>
      </c>
      <c r="AF168">
        <v>-1</v>
      </c>
      <c r="AG168">
        <v>42004</v>
      </c>
      <c r="AH168">
        <v>-1</v>
      </c>
      <c r="AI168">
        <v>-1</v>
      </c>
      <c r="AJ168">
        <v>-1</v>
      </c>
      <c r="AK168">
        <v>-1</v>
      </c>
      <c r="AL168">
        <v>-1</v>
      </c>
      <c r="AM168">
        <v>-1</v>
      </c>
      <c r="AN168">
        <v>-1</v>
      </c>
      <c r="AO168">
        <v>43424</v>
      </c>
      <c r="AP168">
        <v>-1</v>
      </c>
      <c r="AQ168">
        <v>44625</v>
      </c>
      <c r="AR168">
        <v>-1</v>
      </c>
      <c r="AS168">
        <v>44626</v>
      </c>
      <c r="AT168">
        <v>22.35</v>
      </c>
      <c r="AU168">
        <v>-1</v>
      </c>
      <c r="AV168">
        <v>-1</v>
      </c>
      <c r="AW168">
        <v>41863</v>
      </c>
      <c r="AX168">
        <v>66.709999999999994</v>
      </c>
      <c r="AY168">
        <v>43402</v>
      </c>
      <c r="AZ168">
        <v>134.71799999999999</v>
      </c>
      <c r="BA168">
        <v>-1</v>
      </c>
      <c r="BB168">
        <v>-1</v>
      </c>
      <c r="BC168">
        <v>41722</v>
      </c>
      <c r="BD168">
        <v>-1</v>
      </c>
      <c r="BE168">
        <v>-1</v>
      </c>
      <c r="BF168">
        <v>-1</v>
      </c>
      <c r="BG168">
        <v>-1</v>
      </c>
      <c r="BH168">
        <v>-1</v>
      </c>
      <c r="BI168">
        <v>43424</v>
      </c>
      <c r="BJ168">
        <v>-1</v>
      </c>
      <c r="BK168">
        <v>-1</v>
      </c>
      <c r="BL168">
        <v>-1</v>
      </c>
      <c r="BM168">
        <v>43424</v>
      </c>
      <c r="BN168">
        <v>-1</v>
      </c>
      <c r="BO168">
        <v>43426</v>
      </c>
      <c r="BP168">
        <v>-1</v>
      </c>
      <c r="BQ168">
        <v>-1</v>
      </c>
      <c r="BR168">
        <v>-1</v>
      </c>
      <c r="BS168">
        <v>43426</v>
      </c>
      <c r="BT168">
        <v>-1</v>
      </c>
      <c r="BU168">
        <v>-1</v>
      </c>
      <c r="BV168">
        <v>-1</v>
      </c>
      <c r="BW168">
        <v>41915</v>
      </c>
      <c r="BX168">
        <v>55.93</v>
      </c>
      <c r="BY168">
        <v>-1</v>
      </c>
      <c r="BZ168">
        <v>-1</v>
      </c>
      <c r="CA168">
        <v>41911</v>
      </c>
      <c r="CB168">
        <v>74.081000000000003</v>
      </c>
      <c r="CC168">
        <v>41912</v>
      </c>
      <c r="CD168">
        <v>74.397999999999996</v>
      </c>
      <c r="CE168">
        <v>43332</v>
      </c>
      <c r="CF168">
        <v>42.71</v>
      </c>
      <c r="CG168">
        <v>41893</v>
      </c>
      <c r="CH168">
        <v>36.642000000000003</v>
      </c>
      <c r="CI168">
        <v>-1</v>
      </c>
      <c r="CJ168">
        <v>-1</v>
      </c>
      <c r="CK168">
        <v>41844</v>
      </c>
      <c r="CL168">
        <v>223.84</v>
      </c>
      <c r="CM168">
        <v>-1</v>
      </c>
      <c r="CN168">
        <v>-1</v>
      </c>
    </row>
    <row r="169" spans="1:92" x14ac:dyDescent="0.25">
      <c r="A169" s="1">
        <v>41639</v>
      </c>
      <c r="B169">
        <v>139.33500000000001</v>
      </c>
      <c r="C169">
        <v>41831</v>
      </c>
      <c r="D169">
        <v>83.613</v>
      </c>
      <c r="E169">
        <v>44895</v>
      </c>
      <c r="F169">
        <v>54.537999999999997</v>
      </c>
      <c r="G169">
        <v>40360</v>
      </c>
      <c r="H169">
        <v>-1</v>
      </c>
      <c r="I169">
        <v>44834</v>
      </c>
      <c r="J169">
        <v>76.015000000000001</v>
      </c>
      <c r="K169">
        <v>41819</v>
      </c>
      <c r="L169">
        <v>293.745</v>
      </c>
      <c r="M169">
        <v>40469</v>
      </c>
      <c r="N169">
        <v>-1</v>
      </c>
      <c r="O169">
        <v>40289</v>
      </c>
      <c r="P169">
        <v>-1</v>
      </c>
      <c r="Q169">
        <v>44377</v>
      </c>
      <c r="R169">
        <v>51</v>
      </c>
      <c r="S169">
        <v>43337</v>
      </c>
      <c r="T169">
        <v>53.704999999999998</v>
      </c>
      <c r="U169">
        <v>42062</v>
      </c>
      <c r="V169">
        <v>43.372</v>
      </c>
      <c r="W169">
        <v>42283</v>
      </c>
      <c r="X169">
        <v>128.40799999999999</v>
      </c>
      <c r="Y169">
        <v>44468</v>
      </c>
      <c r="Z169">
        <v>143.23500000000001</v>
      </c>
      <c r="AA169">
        <v>40481</v>
      </c>
      <c r="AB169">
        <v>-1</v>
      </c>
      <c r="AC169">
        <v>42676</v>
      </c>
      <c r="AD169">
        <v>145.964</v>
      </c>
      <c r="AE169">
        <v>41149</v>
      </c>
      <c r="AF169">
        <v>-1</v>
      </c>
      <c r="AG169">
        <v>42004</v>
      </c>
      <c r="AH169">
        <v>-1</v>
      </c>
      <c r="AI169">
        <v>-1</v>
      </c>
      <c r="AJ169">
        <v>-1</v>
      </c>
      <c r="AK169">
        <v>-1</v>
      </c>
      <c r="AL169">
        <v>-1</v>
      </c>
      <c r="AM169">
        <v>-1</v>
      </c>
      <c r="AN169">
        <v>-1</v>
      </c>
      <c r="AO169">
        <v>43424</v>
      </c>
      <c r="AP169">
        <v>-1</v>
      </c>
      <c r="AQ169">
        <v>44625</v>
      </c>
      <c r="AR169">
        <v>-1</v>
      </c>
      <c r="AS169">
        <v>44626</v>
      </c>
      <c r="AT169">
        <v>22.35</v>
      </c>
      <c r="AU169">
        <v>-1</v>
      </c>
      <c r="AV169">
        <v>-1</v>
      </c>
      <c r="AW169">
        <v>41863</v>
      </c>
      <c r="AX169">
        <v>58.731000000000002</v>
      </c>
      <c r="AY169">
        <v>43402</v>
      </c>
      <c r="AZ169">
        <v>134.71799999999999</v>
      </c>
      <c r="BA169">
        <v>-1</v>
      </c>
      <c r="BB169">
        <v>-1</v>
      </c>
      <c r="BC169">
        <v>41722</v>
      </c>
      <c r="BD169">
        <v>-1</v>
      </c>
      <c r="BE169">
        <v>-1</v>
      </c>
      <c r="BF169">
        <v>-1</v>
      </c>
      <c r="BG169">
        <v>-1</v>
      </c>
      <c r="BH169">
        <v>-1</v>
      </c>
      <c r="BI169">
        <v>43424</v>
      </c>
      <c r="BJ169">
        <v>-1</v>
      </c>
      <c r="BK169">
        <v>-1</v>
      </c>
      <c r="BL169">
        <v>-1</v>
      </c>
      <c r="BM169">
        <v>43424</v>
      </c>
      <c r="BN169">
        <v>-1</v>
      </c>
      <c r="BO169">
        <v>43426</v>
      </c>
      <c r="BP169">
        <v>-1</v>
      </c>
      <c r="BQ169">
        <v>-1</v>
      </c>
      <c r="BR169">
        <v>-1</v>
      </c>
      <c r="BS169">
        <v>43426</v>
      </c>
      <c r="BT169">
        <v>-1</v>
      </c>
      <c r="BU169">
        <v>-1</v>
      </c>
      <c r="BV169">
        <v>-1</v>
      </c>
      <c r="BW169">
        <v>41915</v>
      </c>
      <c r="BX169">
        <v>55.93</v>
      </c>
      <c r="BY169">
        <v>-1</v>
      </c>
      <c r="BZ169">
        <v>-1</v>
      </c>
      <c r="CA169">
        <v>41911</v>
      </c>
      <c r="CB169">
        <v>71.703000000000003</v>
      </c>
      <c r="CC169">
        <v>41912</v>
      </c>
      <c r="CD169">
        <v>71.415999999999997</v>
      </c>
      <c r="CE169">
        <v>43332</v>
      </c>
      <c r="CF169">
        <v>42.63</v>
      </c>
      <c r="CG169">
        <v>41893</v>
      </c>
      <c r="CH169">
        <v>36.414000000000001</v>
      </c>
      <c r="CI169">
        <v>-1</v>
      </c>
      <c r="CJ169">
        <v>-1</v>
      </c>
      <c r="CK169">
        <v>41844</v>
      </c>
      <c r="CL169">
        <v>220.22</v>
      </c>
      <c r="CM169">
        <v>-1</v>
      </c>
      <c r="CN169">
        <v>-1</v>
      </c>
    </row>
    <row r="170" spans="1:92" x14ac:dyDescent="0.25">
      <c r="A170" s="1">
        <v>41670</v>
      </c>
      <c r="B170">
        <v>148.589</v>
      </c>
      <c r="C170">
        <v>41831</v>
      </c>
      <c r="D170">
        <v>90.653000000000006</v>
      </c>
      <c r="E170">
        <v>44895</v>
      </c>
      <c r="F170">
        <v>59.96</v>
      </c>
      <c r="G170">
        <v>40360</v>
      </c>
      <c r="H170">
        <v>-1</v>
      </c>
      <c r="I170">
        <v>44834</v>
      </c>
      <c r="J170">
        <v>88.177999999999997</v>
      </c>
      <c r="K170">
        <v>41819</v>
      </c>
      <c r="L170">
        <v>290.70299999999997</v>
      </c>
      <c r="M170">
        <v>40469</v>
      </c>
      <c r="N170">
        <v>-1</v>
      </c>
      <c r="O170">
        <v>40289</v>
      </c>
      <c r="P170">
        <v>-1</v>
      </c>
      <c r="Q170">
        <v>44377</v>
      </c>
      <c r="R170">
        <v>66.709999999999994</v>
      </c>
      <c r="S170">
        <v>43337</v>
      </c>
      <c r="T170">
        <v>53.704999999999998</v>
      </c>
      <c r="U170">
        <v>42062</v>
      </c>
      <c r="V170">
        <v>50.45</v>
      </c>
      <c r="W170">
        <v>42283</v>
      </c>
      <c r="X170">
        <v>151.68899999999999</v>
      </c>
      <c r="Y170">
        <v>44468</v>
      </c>
      <c r="Z170">
        <v>177.06100000000001</v>
      </c>
      <c r="AA170">
        <v>40481</v>
      </c>
      <c r="AB170">
        <v>-1</v>
      </c>
      <c r="AC170">
        <v>42676</v>
      </c>
      <c r="AD170">
        <v>221.84299999999999</v>
      </c>
      <c r="AE170">
        <v>41149</v>
      </c>
      <c r="AF170">
        <v>-1</v>
      </c>
      <c r="AG170">
        <v>42004</v>
      </c>
      <c r="AH170">
        <v>-1</v>
      </c>
      <c r="AI170">
        <v>-1</v>
      </c>
      <c r="AJ170">
        <v>-1</v>
      </c>
      <c r="AK170">
        <v>-1</v>
      </c>
      <c r="AL170">
        <v>-1</v>
      </c>
      <c r="AM170">
        <v>-1</v>
      </c>
      <c r="AN170">
        <v>-1</v>
      </c>
      <c r="AO170">
        <v>43424</v>
      </c>
      <c r="AP170">
        <v>-1</v>
      </c>
      <c r="AQ170">
        <v>44625</v>
      </c>
      <c r="AR170">
        <v>-1</v>
      </c>
      <c r="AS170">
        <v>44626</v>
      </c>
      <c r="AT170">
        <v>22.35</v>
      </c>
      <c r="AU170">
        <v>-1</v>
      </c>
      <c r="AV170">
        <v>-1</v>
      </c>
      <c r="AW170">
        <v>41863</v>
      </c>
      <c r="AX170">
        <v>52.918999999999997</v>
      </c>
      <c r="AY170">
        <v>43402</v>
      </c>
      <c r="AZ170">
        <v>134.71799999999999</v>
      </c>
      <c r="BA170">
        <v>-1</v>
      </c>
      <c r="BB170">
        <v>-1</v>
      </c>
      <c r="BC170">
        <v>41722</v>
      </c>
      <c r="BD170">
        <v>-1</v>
      </c>
      <c r="BE170">
        <v>-1</v>
      </c>
      <c r="BF170">
        <v>-1</v>
      </c>
      <c r="BG170">
        <v>-1</v>
      </c>
      <c r="BH170">
        <v>-1</v>
      </c>
      <c r="BI170">
        <v>43424</v>
      </c>
      <c r="BJ170">
        <v>-1</v>
      </c>
      <c r="BK170">
        <v>-1</v>
      </c>
      <c r="BL170">
        <v>-1</v>
      </c>
      <c r="BM170">
        <v>43424</v>
      </c>
      <c r="BN170">
        <v>-1</v>
      </c>
      <c r="BO170">
        <v>43426</v>
      </c>
      <c r="BP170">
        <v>-1</v>
      </c>
      <c r="BQ170">
        <v>-1</v>
      </c>
      <c r="BR170">
        <v>-1</v>
      </c>
      <c r="BS170">
        <v>43426</v>
      </c>
      <c r="BT170">
        <v>-1</v>
      </c>
      <c r="BU170">
        <v>-1</v>
      </c>
      <c r="BV170">
        <v>-1</v>
      </c>
      <c r="BW170">
        <v>41915</v>
      </c>
      <c r="BX170">
        <v>41.767000000000003</v>
      </c>
      <c r="BY170">
        <v>-1</v>
      </c>
      <c r="BZ170">
        <v>-1</v>
      </c>
      <c r="CA170">
        <v>41911</v>
      </c>
      <c r="CB170">
        <v>76.622</v>
      </c>
      <c r="CC170">
        <v>41912</v>
      </c>
      <c r="CD170">
        <v>66.263999999999996</v>
      </c>
      <c r="CE170">
        <v>43332</v>
      </c>
      <c r="CF170">
        <v>45.417999999999999</v>
      </c>
      <c r="CG170">
        <v>41893</v>
      </c>
      <c r="CH170">
        <v>36.076000000000001</v>
      </c>
      <c r="CI170">
        <v>-1</v>
      </c>
      <c r="CJ170">
        <v>-1</v>
      </c>
      <c r="CK170">
        <v>41844</v>
      </c>
      <c r="CL170">
        <v>230.79900000000001</v>
      </c>
      <c r="CM170">
        <v>-1</v>
      </c>
      <c r="CN170">
        <v>-1</v>
      </c>
    </row>
    <row r="171" spans="1:92" x14ac:dyDescent="0.25">
      <c r="A171" s="1">
        <v>41698</v>
      </c>
      <c r="B171">
        <v>113.307</v>
      </c>
      <c r="C171">
        <v>41831</v>
      </c>
      <c r="D171">
        <v>87.606999999999999</v>
      </c>
      <c r="E171">
        <v>44895</v>
      </c>
      <c r="F171">
        <v>51.389000000000003</v>
      </c>
      <c r="G171">
        <v>40360</v>
      </c>
      <c r="H171">
        <v>-1</v>
      </c>
      <c r="I171">
        <v>44834</v>
      </c>
      <c r="J171">
        <v>72.536000000000001</v>
      </c>
      <c r="K171">
        <v>41819</v>
      </c>
      <c r="L171">
        <v>260.209</v>
      </c>
      <c r="M171">
        <v>40469</v>
      </c>
      <c r="N171">
        <v>-1</v>
      </c>
      <c r="O171">
        <v>40289</v>
      </c>
      <c r="P171">
        <v>-1</v>
      </c>
      <c r="Q171">
        <v>44377</v>
      </c>
      <c r="R171">
        <v>50.895000000000003</v>
      </c>
      <c r="S171">
        <v>43337</v>
      </c>
      <c r="T171">
        <v>53.704999999999998</v>
      </c>
      <c r="U171">
        <v>42062</v>
      </c>
      <c r="V171">
        <v>40.295999999999999</v>
      </c>
      <c r="W171">
        <v>42283</v>
      </c>
      <c r="X171">
        <v>152.684</v>
      </c>
      <c r="Y171">
        <v>44468</v>
      </c>
      <c r="Z171">
        <v>147.178</v>
      </c>
      <c r="AA171">
        <v>40481</v>
      </c>
      <c r="AB171">
        <v>-1</v>
      </c>
      <c r="AC171">
        <v>42676</v>
      </c>
      <c r="AD171">
        <v>182.42500000000001</v>
      </c>
      <c r="AE171">
        <v>41149</v>
      </c>
      <c r="AF171">
        <v>-1</v>
      </c>
      <c r="AG171">
        <v>42004</v>
      </c>
      <c r="AH171">
        <v>-1</v>
      </c>
      <c r="AI171">
        <v>-1</v>
      </c>
      <c r="AJ171">
        <v>-1</v>
      </c>
      <c r="AK171">
        <v>-1</v>
      </c>
      <c r="AL171">
        <v>-1</v>
      </c>
      <c r="AM171">
        <v>-1</v>
      </c>
      <c r="AN171">
        <v>-1</v>
      </c>
      <c r="AO171">
        <v>43424</v>
      </c>
      <c r="AP171">
        <v>-1</v>
      </c>
      <c r="AQ171">
        <v>44625</v>
      </c>
      <c r="AR171">
        <v>-1</v>
      </c>
      <c r="AS171">
        <v>44626</v>
      </c>
      <c r="AT171">
        <v>22.35</v>
      </c>
      <c r="AU171">
        <v>-1</v>
      </c>
      <c r="AV171">
        <v>-1</v>
      </c>
      <c r="AW171">
        <v>41863</v>
      </c>
      <c r="AX171">
        <v>51.07</v>
      </c>
      <c r="AY171">
        <v>43402</v>
      </c>
      <c r="AZ171">
        <v>134.71799999999999</v>
      </c>
      <c r="BA171">
        <v>-1</v>
      </c>
      <c r="BB171">
        <v>-1</v>
      </c>
      <c r="BC171">
        <v>41722</v>
      </c>
      <c r="BD171">
        <v>-1</v>
      </c>
      <c r="BE171">
        <v>-1</v>
      </c>
      <c r="BF171">
        <v>-1</v>
      </c>
      <c r="BG171">
        <v>-1</v>
      </c>
      <c r="BH171">
        <v>-1</v>
      </c>
      <c r="BI171">
        <v>43424</v>
      </c>
      <c r="BJ171">
        <v>-1</v>
      </c>
      <c r="BK171">
        <v>-1</v>
      </c>
      <c r="BL171">
        <v>-1</v>
      </c>
      <c r="BM171">
        <v>43424</v>
      </c>
      <c r="BN171">
        <v>-1</v>
      </c>
      <c r="BO171">
        <v>43426</v>
      </c>
      <c r="BP171">
        <v>-1</v>
      </c>
      <c r="BQ171">
        <v>-1</v>
      </c>
      <c r="BR171">
        <v>-1</v>
      </c>
      <c r="BS171">
        <v>43426</v>
      </c>
      <c r="BT171">
        <v>-1</v>
      </c>
      <c r="BU171">
        <v>-1</v>
      </c>
      <c r="BV171">
        <v>-1</v>
      </c>
      <c r="BW171">
        <v>41915</v>
      </c>
      <c r="BX171">
        <v>40.688000000000002</v>
      </c>
      <c r="BY171">
        <v>-1</v>
      </c>
      <c r="BZ171">
        <v>-1</v>
      </c>
      <c r="CA171">
        <v>41911</v>
      </c>
      <c r="CB171">
        <v>68.468999999999994</v>
      </c>
      <c r="CC171">
        <v>41912</v>
      </c>
      <c r="CD171">
        <v>70.144999999999996</v>
      </c>
      <c r="CE171">
        <v>43332</v>
      </c>
      <c r="CF171">
        <v>45.789000000000001</v>
      </c>
      <c r="CG171">
        <v>41893</v>
      </c>
      <c r="CH171">
        <v>35.960999999999999</v>
      </c>
      <c r="CI171">
        <v>-1</v>
      </c>
      <c r="CJ171">
        <v>-1</v>
      </c>
      <c r="CK171">
        <v>41844</v>
      </c>
      <c r="CL171">
        <v>194.37200000000001</v>
      </c>
      <c r="CM171">
        <v>-1</v>
      </c>
      <c r="CN171">
        <v>-1</v>
      </c>
    </row>
    <row r="172" spans="1:92" x14ac:dyDescent="0.25">
      <c r="A172" s="1">
        <v>41729</v>
      </c>
      <c r="B172">
        <v>111.72</v>
      </c>
      <c r="C172">
        <v>41831</v>
      </c>
      <c r="D172">
        <v>91.421999999999997</v>
      </c>
      <c r="E172">
        <v>44895</v>
      </c>
      <c r="F172">
        <v>52.533000000000001</v>
      </c>
      <c r="G172">
        <v>40360</v>
      </c>
      <c r="H172">
        <v>-1</v>
      </c>
      <c r="I172">
        <v>44834</v>
      </c>
      <c r="J172">
        <v>67.388999999999996</v>
      </c>
      <c r="K172">
        <v>41819</v>
      </c>
      <c r="L172">
        <v>242.797</v>
      </c>
      <c r="M172">
        <v>40469</v>
      </c>
      <c r="N172">
        <v>-1</v>
      </c>
      <c r="O172">
        <v>40289</v>
      </c>
      <c r="P172">
        <v>-1</v>
      </c>
      <c r="Q172">
        <v>44377</v>
      </c>
      <c r="R172">
        <v>48.695</v>
      </c>
      <c r="S172">
        <v>43337</v>
      </c>
      <c r="T172">
        <v>53.704999999999998</v>
      </c>
      <c r="U172">
        <v>42062</v>
      </c>
      <c r="V172">
        <v>34.127000000000002</v>
      </c>
      <c r="W172">
        <v>42283</v>
      </c>
      <c r="X172">
        <v>152.684</v>
      </c>
      <c r="Y172">
        <v>44468</v>
      </c>
      <c r="Z172">
        <v>137.691</v>
      </c>
      <c r="AA172">
        <v>40481</v>
      </c>
      <c r="AB172">
        <v>-1</v>
      </c>
      <c r="AC172">
        <v>42676</v>
      </c>
      <c r="AD172">
        <v>171.76300000000001</v>
      </c>
      <c r="AE172">
        <v>41149</v>
      </c>
      <c r="AF172">
        <v>-1</v>
      </c>
      <c r="AG172">
        <v>42004</v>
      </c>
      <c r="AH172">
        <v>-1</v>
      </c>
      <c r="AI172">
        <v>-1</v>
      </c>
      <c r="AJ172">
        <v>-1</v>
      </c>
      <c r="AK172">
        <v>-1</v>
      </c>
      <c r="AL172">
        <v>-1</v>
      </c>
      <c r="AM172">
        <v>-1</v>
      </c>
      <c r="AN172">
        <v>-1</v>
      </c>
      <c r="AO172">
        <v>43424</v>
      </c>
      <c r="AP172">
        <v>-1</v>
      </c>
      <c r="AQ172">
        <v>44625</v>
      </c>
      <c r="AR172">
        <v>-1</v>
      </c>
      <c r="AS172">
        <v>44626</v>
      </c>
      <c r="AT172">
        <v>22.35</v>
      </c>
      <c r="AU172">
        <v>-1</v>
      </c>
      <c r="AV172">
        <v>-1</v>
      </c>
      <c r="AW172">
        <v>41863</v>
      </c>
      <c r="AX172">
        <v>44.595999999999997</v>
      </c>
      <c r="AY172">
        <v>43402</v>
      </c>
      <c r="AZ172">
        <v>134.71799999999999</v>
      </c>
      <c r="BA172">
        <v>-1</v>
      </c>
      <c r="BB172">
        <v>-1</v>
      </c>
      <c r="BC172">
        <v>41722</v>
      </c>
      <c r="BD172">
        <v>-1</v>
      </c>
      <c r="BE172">
        <v>-1</v>
      </c>
      <c r="BF172">
        <v>-1</v>
      </c>
      <c r="BG172">
        <v>-1</v>
      </c>
      <c r="BH172">
        <v>-1</v>
      </c>
      <c r="BI172">
        <v>43424</v>
      </c>
      <c r="BJ172">
        <v>-1</v>
      </c>
      <c r="BK172">
        <v>-1</v>
      </c>
      <c r="BL172">
        <v>-1</v>
      </c>
      <c r="BM172">
        <v>43424</v>
      </c>
      <c r="BN172">
        <v>-1</v>
      </c>
      <c r="BO172">
        <v>43426</v>
      </c>
      <c r="BP172">
        <v>-1</v>
      </c>
      <c r="BQ172">
        <v>-1</v>
      </c>
      <c r="BR172">
        <v>-1</v>
      </c>
      <c r="BS172">
        <v>43426</v>
      </c>
      <c r="BT172">
        <v>-1</v>
      </c>
      <c r="BU172">
        <v>-1</v>
      </c>
      <c r="BV172">
        <v>-1</v>
      </c>
      <c r="BW172">
        <v>41915</v>
      </c>
      <c r="BX172">
        <v>35.887999999999998</v>
      </c>
      <c r="BY172">
        <v>-1</v>
      </c>
      <c r="BZ172">
        <v>-1</v>
      </c>
      <c r="CA172">
        <v>41911</v>
      </c>
      <c r="CB172">
        <v>81.7</v>
      </c>
      <c r="CC172">
        <v>41912</v>
      </c>
      <c r="CD172">
        <v>86.843000000000004</v>
      </c>
      <c r="CE172">
        <v>43332</v>
      </c>
      <c r="CF172">
        <v>35.417999999999999</v>
      </c>
      <c r="CG172">
        <v>41893</v>
      </c>
      <c r="CH172">
        <v>34.049999999999997</v>
      </c>
      <c r="CI172">
        <v>-1</v>
      </c>
      <c r="CJ172">
        <v>-1</v>
      </c>
      <c r="CK172">
        <v>41844</v>
      </c>
      <c r="CL172">
        <v>186.43799999999999</v>
      </c>
      <c r="CM172">
        <v>-1</v>
      </c>
      <c r="CN172">
        <v>-1</v>
      </c>
    </row>
    <row r="173" spans="1:92" x14ac:dyDescent="0.25">
      <c r="A173" s="1">
        <v>41759</v>
      </c>
      <c r="B173">
        <v>92.004999999999995</v>
      </c>
      <c r="C173">
        <v>41831</v>
      </c>
      <c r="D173">
        <v>-1</v>
      </c>
      <c r="E173">
        <v>44895</v>
      </c>
      <c r="F173">
        <v>48.271999999999998</v>
      </c>
      <c r="G173">
        <v>40360</v>
      </c>
      <c r="H173">
        <v>-1</v>
      </c>
      <c r="I173">
        <v>44834</v>
      </c>
      <c r="J173">
        <v>57.45</v>
      </c>
      <c r="K173">
        <v>41819</v>
      </c>
      <c r="L173">
        <v>-1</v>
      </c>
      <c r="M173">
        <v>40469</v>
      </c>
      <c r="N173">
        <v>-1</v>
      </c>
      <c r="O173">
        <v>40289</v>
      </c>
      <c r="P173">
        <v>-1</v>
      </c>
      <c r="Q173">
        <v>44377</v>
      </c>
      <c r="R173">
        <v>48.558</v>
      </c>
      <c r="S173">
        <v>43337</v>
      </c>
      <c r="T173">
        <v>53.704999999999998</v>
      </c>
      <c r="U173">
        <v>42062</v>
      </c>
      <c r="V173">
        <v>34.127000000000002</v>
      </c>
      <c r="W173">
        <v>42283</v>
      </c>
      <c r="X173">
        <v>152.684</v>
      </c>
      <c r="Y173">
        <v>44468</v>
      </c>
      <c r="Z173">
        <v>143.38999999999999</v>
      </c>
      <c r="AA173">
        <v>40481</v>
      </c>
      <c r="AB173">
        <v>-1</v>
      </c>
      <c r="AC173">
        <v>42676</v>
      </c>
      <c r="AD173">
        <v>163.70099999999999</v>
      </c>
      <c r="AE173">
        <v>41149</v>
      </c>
      <c r="AF173">
        <v>-1</v>
      </c>
      <c r="AG173">
        <v>42004</v>
      </c>
      <c r="AH173">
        <v>-1</v>
      </c>
      <c r="AI173">
        <v>-1</v>
      </c>
      <c r="AJ173">
        <v>-1</v>
      </c>
      <c r="AK173">
        <v>-1</v>
      </c>
      <c r="AL173">
        <v>-1</v>
      </c>
      <c r="AM173">
        <v>-1</v>
      </c>
      <c r="AN173">
        <v>-1</v>
      </c>
      <c r="AO173">
        <v>43424</v>
      </c>
      <c r="AP173">
        <v>-1</v>
      </c>
      <c r="AQ173">
        <v>44625</v>
      </c>
      <c r="AR173">
        <v>-1</v>
      </c>
      <c r="AS173">
        <v>44626</v>
      </c>
      <c r="AT173">
        <v>22.35</v>
      </c>
      <c r="AU173">
        <v>-1</v>
      </c>
      <c r="AV173">
        <v>-1</v>
      </c>
      <c r="AW173">
        <v>41863</v>
      </c>
      <c r="AX173">
        <v>-1</v>
      </c>
      <c r="AY173">
        <v>43402</v>
      </c>
      <c r="AZ173">
        <v>134.71799999999999</v>
      </c>
      <c r="BA173">
        <v>-1</v>
      </c>
      <c r="BB173">
        <v>-1</v>
      </c>
      <c r="BC173">
        <v>41722</v>
      </c>
      <c r="BD173">
        <v>-1</v>
      </c>
      <c r="BE173">
        <v>-1</v>
      </c>
      <c r="BF173">
        <v>-1</v>
      </c>
      <c r="BG173">
        <v>-1</v>
      </c>
      <c r="BH173">
        <v>-1</v>
      </c>
      <c r="BI173">
        <v>43424</v>
      </c>
      <c r="BJ173">
        <v>-1</v>
      </c>
      <c r="BK173">
        <v>-1</v>
      </c>
      <c r="BL173">
        <v>-1</v>
      </c>
      <c r="BM173">
        <v>43424</v>
      </c>
      <c r="BN173">
        <v>-1</v>
      </c>
      <c r="BO173">
        <v>43426</v>
      </c>
      <c r="BP173">
        <v>-1</v>
      </c>
      <c r="BQ173">
        <v>-1</v>
      </c>
      <c r="BR173">
        <v>-1</v>
      </c>
      <c r="BS173">
        <v>43426</v>
      </c>
      <c r="BT173">
        <v>-1</v>
      </c>
      <c r="BU173">
        <v>-1</v>
      </c>
      <c r="BV173">
        <v>-1</v>
      </c>
      <c r="BW173">
        <v>41915</v>
      </c>
      <c r="BX173">
        <v>-1</v>
      </c>
      <c r="BY173">
        <v>-1</v>
      </c>
      <c r="BZ173">
        <v>-1</v>
      </c>
      <c r="CA173">
        <v>41911</v>
      </c>
      <c r="CB173">
        <v>-1</v>
      </c>
      <c r="CC173">
        <v>41912</v>
      </c>
      <c r="CD173">
        <v>-1</v>
      </c>
      <c r="CE173">
        <v>43332</v>
      </c>
      <c r="CF173">
        <v>35.417999999999999</v>
      </c>
      <c r="CG173">
        <v>41893</v>
      </c>
      <c r="CH173">
        <v>-1</v>
      </c>
      <c r="CI173">
        <v>-1</v>
      </c>
      <c r="CJ173">
        <v>-1</v>
      </c>
      <c r="CK173">
        <v>41844</v>
      </c>
      <c r="CL173">
        <v>-1</v>
      </c>
      <c r="CM173">
        <v>-1</v>
      </c>
      <c r="CN173">
        <v>-1</v>
      </c>
    </row>
    <row r="174" spans="1:92" x14ac:dyDescent="0.25">
      <c r="A174" s="1">
        <v>41789</v>
      </c>
      <c r="B174">
        <v>87.100999999999999</v>
      </c>
      <c r="C174">
        <v>41831</v>
      </c>
      <c r="D174">
        <v>-1</v>
      </c>
      <c r="E174">
        <v>44895</v>
      </c>
      <c r="F174">
        <v>42.338000000000001</v>
      </c>
      <c r="G174">
        <v>40360</v>
      </c>
      <c r="H174">
        <v>-1</v>
      </c>
      <c r="I174">
        <v>44834</v>
      </c>
      <c r="J174">
        <v>41.652999999999999</v>
      </c>
      <c r="K174">
        <v>41819</v>
      </c>
      <c r="L174">
        <v>-1</v>
      </c>
      <c r="M174">
        <v>40469</v>
      </c>
      <c r="N174">
        <v>-1</v>
      </c>
      <c r="O174">
        <v>40289</v>
      </c>
      <c r="P174">
        <v>-1</v>
      </c>
      <c r="Q174">
        <v>44377</v>
      </c>
      <c r="R174">
        <v>38.573</v>
      </c>
      <c r="S174">
        <v>43337</v>
      </c>
      <c r="T174">
        <v>53.704999999999998</v>
      </c>
      <c r="U174">
        <v>42062</v>
      </c>
      <c r="V174">
        <v>34.127000000000002</v>
      </c>
      <c r="W174">
        <v>42283</v>
      </c>
      <c r="X174">
        <v>151.54900000000001</v>
      </c>
      <c r="Y174">
        <v>44468</v>
      </c>
      <c r="Z174">
        <v>140.875</v>
      </c>
      <c r="AA174">
        <v>40481</v>
      </c>
      <c r="AB174">
        <v>-1</v>
      </c>
      <c r="AC174">
        <v>42676</v>
      </c>
      <c r="AD174">
        <v>131.83099999999999</v>
      </c>
      <c r="AE174">
        <v>41149</v>
      </c>
      <c r="AF174">
        <v>-1</v>
      </c>
      <c r="AG174">
        <v>42004</v>
      </c>
      <c r="AH174">
        <v>-1</v>
      </c>
      <c r="AI174">
        <v>-1</v>
      </c>
      <c r="AJ174">
        <v>-1</v>
      </c>
      <c r="AK174">
        <v>-1</v>
      </c>
      <c r="AL174">
        <v>-1</v>
      </c>
      <c r="AM174">
        <v>-1</v>
      </c>
      <c r="AN174">
        <v>-1</v>
      </c>
      <c r="AO174">
        <v>43424</v>
      </c>
      <c r="AP174">
        <v>-1</v>
      </c>
      <c r="AQ174">
        <v>44625</v>
      </c>
      <c r="AR174">
        <v>-1</v>
      </c>
      <c r="AS174">
        <v>44626</v>
      </c>
      <c r="AT174">
        <v>22.35</v>
      </c>
      <c r="AU174">
        <v>-1</v>
      </c>
      <c r="AV174">
        <v>-1</v>
      </c>
      <c r="AW174">
        <v>41863</v>
      </c>
      <c r="AX174">
        <v>-1</v>
      </c>
      <c r="AY174">
        <v>43402</v>
      </c>
      <c r="AZ174">
        <v>134.71799999999999</v>
      </c>
      <c r="BA174">
        <v>-1</v>
      </c>
      <c r="BB174">
        <v>-1</v>
      </c>
      <c r="BC174">
        <v>41722</v>
      </c>
      <c r="BD174">
        <v>-1</v>
      </c>
      <c r="BE174">
        <v>-1</v>
      </c>
      <c r="BF174">
        <v>-1</v>
      </c>
      <c r="BG174">
        <v>-1</v>
      </c>
      <c r="BH174">
        <v>-1</v>
      </c>
      <c r="BI174">
        <v>43424</v>
      </c>
      <c r="BJ174">
        <v>-1</v>
      </c>
      <c r="BK174">
        <v>-1</v>
      </c>
      <c r="BL174">
        <v>-1</v>
      </c>
      <c r="BM174">
        <v>43424</v>
      </c>
      <c r="BN174">
        <v>-1</v>
      </c>
      <c r="BO174">
        <v>43426</v>
      </c>
      <c r="BP174">
        <v>-1</v>
      </c>
      <c r="BQ174">
        <v>-1</v>
      </c>
      <c r="BR174">
        <v>-1</v>
      </c>
      <c r="BS174">
        <v>43426</v>
      </c>
      <c r="BT174">
        <v>-1</v>
      </c>
      <c r="BU174">
        <v>-1</v>
      </c>
      <c r="BV174">
        <v>-1</v>
      </c>
      <c r="BW174">
        <v>41915</v>
      </c>
      <c r="BX174">
        <v>-1</v>
      </c>
      <c r="BY174">
        <v>-1</v>
      </c>
      <c r="BZ174">
        <v>-1</v>
      </c>
      <c r="CA174">
        <v>41911</v>
      </c>
      <c r="CB174">
        <v>-1</v>
      </c>
      <c r="CC174">
        <v>41912</v>
      </c>
      <c r="CD174">
        <v>-1</v>
      </c>
      <c r="CE174">
        <v>43332</v>
      </c>
      <c r="CF174">
        <v>35.417999999999999</v>
      </c>
      <c r="CG174">
        <v>41893</v>
      </c>
      <c r="CH174">
        <v>-1</v>
      </c>
      <c r="CI174">
        <v>-1</v>
      </c>
      <c r="CJ174">
        <v>-1</v>
      </c>
      <c r="CK174">
        <v>41844</v>
      </c>
      <c r="CL174">
        <v>-1</v>
      </c>
      <c r="CM174">
        <v>-1</v>
      </c>
      <c r="CN174">
        <v>-1</v>
      </c>
    </row>
    <row r="175" spans="1:92" x14ac:dyDescent="0.25">
      <c r="A175" s="1">
        <v>41820</v>
      </c>
      <c r="B175">
        <v>91.676000000000002</v>
      </c>
      <c r="C175">
        <v>41831</v>
      </c>
      <c r="D175">
        <v>-1</v>
      </c>
      <c r="E175">
        <v>44895</v>
      </c>
      <c r="F175">
        <v>36.008000000000003</v>
      </c>
      <c r="G175">
        <v>40360</v>
      </c>
      <c r="H175">
        <v>-1</v>
      </c>
      <c r="I175">
        <v>44834</v>
      </c>
      <c r="J175">
        <v>44.329000000000001</v>
      </c>
      <c r="K175">
        <v>41819</v>
      </c>
      <c r="L175">
        <v>-1</v>
      </c>
      <c r="M175">
        <v>40469</v>
      </c>
      <c r="N175">
        <v>-1</v>
      </c>
      <c r="O175">
        <v>40289</v>
      </c>
      <c r="P175">
        <v>-1</v>
      </c>
      <c r="Q175">
        <v>44377</v>
      </c>
      <c r="R175">
        <v>33.755000000000003</v>
      </c>
      <c r="S175">
        <v>43337</v>
      </c>
      <c r="T175">
        <v>53.704999999999998</v>
      </c>
      <c r="U175">
        <v>42062</v>
      </c>
      <c r="V175">
        <v>34.127000000000002</v>
      </c>
      <c r="W175">
        <v>42283</v>
      </c>
      <c r="X175">
        <v>134.19900000000001</v>
      </c>
      <c r="Y175">
        <v>44468</v>
      </c>
      <c r="Z175">
        <v>140.875</v>
      </c>
      <c r="AA175">
        <v>40481</v>
      </c>
      <c r="AB175">
        <v>-1</v>
      </c>
      <c r="AC175">
        <v>42676</v>
      </c>
      <c r="AD175">
        <v>149.68299999999999</v>
      </c>
      <c r="AE175">
        <v>41149</v>
      </c>
      <c r="AF175">
        <v>-1</v>
      </c>
      <c r="AG175">
        <v>42004</v>
      </c>
      <c r="AH175">
        <v>-1</v>
      </c>
      <c r="AI175">
        <v>-1</v>
      </c>
      <c r="AJ175">
        <v>-1</v>
      </c>
      <c r="AK175">
        <v>-1</v>
      </c>
      <c r="AL175">
        <v>-1</v>
      </c>
      <c r="AM175">
        <v>-1</v>
      </c>
      <c r="AN175">
        <v>-1</v>
      </c>
      <c r="AO175">
        <v>43424</v>
      </c>
      <c r="AP175">
        <v>-1</v>
      </c>
      <c r="AQ175">
        <v>44625</v>
      </c>
      <c r="AR175">
        <v>-1</v>
      </c>
      <c r="AS175">
        <v>44626</v>
      </c>
      <c r="AT175">
        <v>22.35</v>
      </c>
      <c r="AU175">
        <v>-1</v>
      </c>
      <c r="AV175">
        <v>-1</v>
      </c>
      <c r="AW175">
        <v>41863</v>
      </c>
      <c r="AX175">
        <v>-1</v>
      </c>
      <c r="AY175">
        <v>43402</v>
      </c>
      <c r="AZ175">
        <v>134.71799999999999</v>
      </c>
      <c r="BA175">
        <v>-1</v>
      </c>
      <c r="BB175">
        <v>-1</v>
      </c>
      <c r="BC175">
        <v>41722</v>
      </c>
      <c r="BD175">
        <v>-1</v>
      </c>
      <c r="BE175">
        <v>-1</v>
      </c>
      <c r="BF175">
        <v>-1</v>
      </c>
      <c r="BG175">
        <v>-1</v>
      </c>
      <c r="BH175">
        <v>-1</v>
      </c>
      <c r="BI175">
        <v>43424</v>
      </c>
      <c r="BJ175">
        <v>-1</v>
      </c>
      <c r="BK175">
        <v>-1</v>
      </c>
      <c r="BL175">
        <v>-1</v>
      </c>
      <c r="BM175">
        <v>43424</v>
      </c>
      <c r="BN175">
        <v>-1</v>
      </c>
      <c r="BO175">
        <v>43426</v>
      </c>
      <c r="BP175">
        <v>-1</v>
      </c>
      <c r="BQ175">
        <v>-1</v>
      </c>
      <c r="BR175">
        <v>-1</v>
      </c>
      <c r="BS175">
        <v>43426</v>
      </c>
      <c r="BT175">
        <v>-1</v>
      </c>
      <c r="BU175">
        <v>-1</v>
      </c>
      <c r="BV175">
        <v>-1</v>
      </c>
      <c r="BW175">
        <v>41915</v>
      </c>
      <c r="BX175">
        <v>-1</v>
      </c>
      <c r="BY175">
        <v>-1</v>
      </c>
      <c r="BZ175">
        <v>-1</v>
      </c>
      <c r="CA175">
        <v>41911</v>
      </c>
      <c r="CB175">
        <v>-1</v>
      </c>
      <c r="CC175">
        <v>41912</v>
      </c>
      <c r="CD175">
        <v>-1</v>
      </c>
      <c r="CE175">
        <v>43332</v>
      </c>
      <c r="CF175">
        <v>35.417999999999999</v>
      </c>
      <c r="CG175">
        <v>41893</v>
      </c>
      <c r="CH175">
        <v>-1</v>
      </c>
      <c r="CI175">
        <v>-1</v>
      </c>
      <c r="CJ175">
        <v>-1</v>
      </c>
      <c r="CK175">
        <v>41844</v>
      </c>
      <c r="CL175">
        <v>-1</v>
      </c>
      <c r="CM175">
        <v>-1</v>
      </c>
      <c r="CN175">
        <v>-1</v>
      </c>
    </row>
    <row r="176" spans="1:92" x14ac:dyDescent="0.25">
      <c r="A176" s="1">
        <v>41851</v>
      </c>
      <c r="B176">
        <v>99.694999999999993</v>
      </c>
      <c r="C176">
        <v>41831</v>
      </c>
      <c r="D176">
        <v>-1</v>
      </c>
      <c r="E176">
        <v>44895</v>
      </c>
      <c r="F176">
        <v>46.182000000000002</v>
      </c>
      <c r="G176">
        <v>40360</v>
      </c>
      <c r="H176">
        <v>-1</v>
      </c>
      <c r="I176">
        <v>44834</v>
      </c>
      <c r="J176">
        <v>54.334000000000003</v>
      </c>
      <c r="K176">
        <v>41819</v>
      </c>
      <c r="L176">
        <v>-1</v>
      </c>
      <c r="M176">
        <v>40469</v>
      </c>
      <c r="N176">
        <v>-1</v>
      </c>
      <c r="O176">
        <v>40289</v>
      </c>
      <c r="P176">
        <v>-1</v>
      </c>
      <c r="Q176">
        <v>44377</v>
      </c>
      <c r="R176">
        <v>47.872</v>
      </c>
      <c r="S176">
        <v>43337</v>
      </c>
      <c r="T176">
        <v>53.704999999999998</v>
      </c>
      <c r="U176">
        <v>42062</v>
      </c>
      <c r="V176">
        <v>34.127000000000002</v>
      </c>
      <c r="W176">
        <v>42283</v>
      </c>
      <c r="X176">
        <v>179.84299999999999</v>
      </c>
      <c r="Y176">
        <v>44468</v>
      </c>
      <c r="Z176">
        <v>140.07</v>
      </c>
      <c r="AA176">
        <v>40481</v>
      </c>
      <c r="AB176">
        <v>-1</v>
      </c>
      <c r="AC176">
        <v>42676</v>
      </c>
      <c r="AD176">
        <v>131.256</v>
      </c>
      <c r="AE176">
        <v>41149</v>
      </c>
      <c r="AF176">
        <v>-1</v>
      </c>
      <c r="AG176">
        <v>42004</v>
      </c>
      <c r="AH176">
        <v>-1</v>
      </c>
      <c r="AI176">
        <v>-1</v>
      </c>
      <c r="AJ176">
        <v>-1</v>
      </c>
      <c r="AK176">
        <v>-1</v>
      </c>
      <c r="AL176">
        <v>-1</v>
      </c>
      <c r="AM176">
        <v>-1</v>
      </c>
      <c r="AN176">
        <v>-1</v>
      </c>
      <c r="AO176">
        <v>43424</v>
      </c>
      <c r="AP176">
        <v>-1</v>
      </c>
      <c r="AQ176">
        <v>44625</v>
      </c>
      <c r="AR176">
        <v>-1</v>
      </c>
      <c r="AS176">
        <v>44626</v>
      </c>
      <c r="AT176">
        <v>22.35</v>
      </c>
      <c r="AU176">
        <v>-1</v>
      </c>
      <c r="AV176">
        <v>-1</v>
      </c>
      <c r="AW176">
        <v>41863</v>
      </c>
      <c r="AX176">
        <v>-1</v>
      </c>
      <c r="AY176">
        <v>43402</v>
      </c>
      <c r="AZ176">
        <v>134.71799999999999</v>
      </c>
      <c r="BA176">
        <v>-1</v>
      </c>
      <c r="BB176">
        <v>-1</v>
      </c>
      <c r="BC176">
        <v>41722</v>
      </c>
      <c r="BD176">
        <v>-1</v>
      </c>
      <c r="BE176">
        <v>-1</v>
      </c>
      <c r="BF176">
        <v>-1</v>
      </c>
      <c r="BG176">
        <v>-1</v>
      </c>
      <c r="BH176">
        <v>-1</v>
      </c>
      <c r="BI176">
        <v>43424</v>
      </c>
      <c r="BJ176">
        <v>-1</v>
      </c>
      <c r="BK176">
        <v>-1</v>
      </c>
      <c r="BL176">
        <v>-1</v>
      </c>
      <c r="BM176">
        <v>43424</v>
      </c>
      <c r="BN176">
        <v>-1</v>
      </c>
      <c r="BO176">
        <v>43426</v>
      </c>
      <c r="BP176">
        <v>-1</v>
      </c>
      <c r="BQ176">
        <v>-1</v>
      </c>
      <c r="BR176">
        <v>-1</v>
      </c>
      <c r="BS176">
        <v>43426</v>
      </c>
      <c r="BT176">
        <v>-1</v>
      </c>
      <c r="BU176">
        <v>-1</v>
      </c>
      <c r="BV176">
        <v>-1</v>
      </c>
      <c r="BW176">
        <v>41915</v>
      </c>
      <c r="BX176">
        <v>-1</v>
      </c>
      <c r="BY176">
        <v>-1</v>
      </c>
      <c r="BZ176">
        <v>-1</v>
      </c>
      <c r="CA176">
        <v>41911</v>
      </c>
      <c r="CB176">
        <v>-1</v>
      </c>
      <c r="CC176">
        <v>41912</v>
      </c>
      <c r="CD176">
        <v>-1</v>
      </c>
      <c r="CE176">
        <v>43332</v>
      </c>
      <c r="CF176">
        <v>35.417999999999999</v>
      </c>
      <c r="CG176">
        <v>41893</v>
      </c>
      <c r="CH176">
        <v>-1</v>
      </c>
      <c r="CI176">
        <v>-1</v>
      </c>
      <c r="CJ176">
        <v>-1</v>
      </c>
      <c r="CK176">
        <v>41844</v>
      </c>
      <c r="CL176">
        <v>-1</v>
      </c>
      <c r="CM176">
        <v>-1</v>
      </c>
      <c r="CN176">
        <v>-1</v>
      </c>
    </row>
    <row r="177" spans="1:92" x14ac:dyDescent="0.25">
      <c r="A177" s="1">
        <v>41880</v>
      </c>
      <c r="B177">
        <v>76.656000000000006</v>
      </c>
      <c r="C177">
        <v>41831</v>
      </c>
      <c r="D177">
        <v>-1</v>
      </c>
      <c r="E177">
        <v>44895</v>
      </c>
      <c r="F177">
        <v>36.261000000000003</v>
      </c>
      <c r="G177">
        <v>40360</v>
      </c>
      <c r="H177">
        <v>-1</v>
      </c>
      <c r="I177">
        <v>44834</v>
      </c>
      <c r="J177">
        <v>43.823999999999998</v>
      </c>
      <c r="K177">
        <v>41819</v>
      </c>
      <c r="L177">
        <v>-1</v>
      </c>
      <c r="M177">
        <v>40469</v>
      </c>
      <c r="N177">
        <v>-1</v>
      </c>
      <c r="O177">
        <v>40289</v>
      </c>
      <c r="P177">
        <v>-1</v>
      </c>
      <c r="Q177">
        <v>44377</v>
      </c>
      <c r="R177">
        <v>37.26</v>
      </c>
      <c r="S177">
        <v>43337</v>
      </c>
      <c r="T177">
        <v>53.704999999999998</v>
      </c>
      <c r="U177">
        <v>42062</v>
      </c>
      <c r="V177">
        <v>34.127000000000002</v>
      </c>
      <c r="W177">
        <v>42283</v>
      </c>
      <c r="X177">
        <v>202.03200000000001</v>
      </c>
      <c r="Y177">
        <v>44468</v>
      </c>
      <c r="Z177">
        <v>131.37799999999999</v>
      </c>
      <c r="AA177">
        <v>40481</v>
      </c>
      <c r="AB177">
        <v>-1</v>
      </c>
      <c r="AC177">
        <v>42676</v>
      </c>
      <c r="AD177">
        <v>126.33799999999999</v>
      </c>
      <c r="AE177">
        <v>41149</v>
      </c>
      <c r="AF177">
        <v>-1</v>
      </c>
      <c r="AG177">
        <v>42004</v>
      </c>
      <c r="AH177">
        <v>-1</v>
      </c>
      <c r="AI177">
        <v>-1</v>
      </c>
      <c r="AJ177">
        <v>-1</v>
      </c>
      <c r="AK177">
        <v>-1</v>
      </c>
      <c r="AL177">
        <v>-1</v>
      </c>
      <c r="AM177">
        <v>-1</v>
      </c>
      <c r="AN177">
        <v>-1</v>
      </c>
      <c r="AO177">
        <v>43424</v>
      </c>
      <c r="AP177">
        <v>-1</v>
      </c>
      <c r="AQ177">
        <v>44625</v>
      </c>
      <c r="AR177">
        <v>-1</v>
      </c>
      <c r="AS177">
        <v>44626</v>
      </c>
      <c r="AT177">
        <v>22.35</v>
      </c>
      <c r="AU177">
        <v>-1</v>
      </c>
      <c r="AV177">
        <v>-1</v>
      </c>
      <c r="AW177">
        <v>41863</v>
      </c>
      <c r="AX177">
        <v>-1</v>
      </c>
      <c r="AY177">
        <v>43402</v>
      </c>
      <c r="AZ177">
        <v>134.71799999999999</v>
      </c>
      <c r="BA177">
        <v>-1</v>
      </c>
      <c r="BB177">
        <v>-1</v>
      </c>
      <c r="BC177">
        <v>41722</v>
      </c>
      <c r="BD177">
        <v>-1</v>
      </c>
      <c r="BE177">
        <v>-1</v>
      </c>
      <c r="BF177">
        <v>-1</v>
      </c>
      <c r="BG177">
        <v>-1</v>
      </c>
      <c r="BH177">
        <v>-1</v>
      </c>
      <c r="BI177">
        <v>43424</v>
      </c>
      <c r="BJ177">
        <v>-1</v>
      </c>
      <c r="BK177">
        <v>-1</v>
      </c>
      <c r="BL177">
        <v>-1</v>
      </c>
      <c r="BM177">
        <v>43424</v>
      </c>
      <c r="BN177">
        <v>-1</v>
      </c>
      <c r="BO177">
        <v>43426</v>
      </c>
      <c r="BP177">
        <v>-1</v>
      </c>
      <c r="BQ177">
        <v>-1</v>
      </c>
      <c r="BR177">
        <v>-1</v>
      </c>
      <c r="BS177">
        <v>43426</v>
      </c>
      <c r="BT177">
        <v>-1</v>
      </c>
      <c r="BU177">
        <v>-1</v>
      </c>
      <c r="BV177">
        <v>-1</v>
      </c>
      <c r="BW177">
        <v>41915</v>
      </c>
      <c r="BX177">
        <v>-1</v>
      </c>
      <c r="BY177">
        <v>-1</v>
      </c>
      <c r="BZ177">
        <v>-1</v>
      </c>
      <c r="CA177">
        <v>41911</v>
      </c>
      <c r="CB177">
        <v>-1</v>
      </c>
      <c r="CC177">
        <v>41912</v>
      </c>
      <c r="CD177">
        <v>-1</v>
      </c>
      <c r="CE177">
        <v>43332</v>
      </c>
      <c r="CF177">
        <v>35.417999999999999</v>
      </c>
      <c r="CG177">
        <v>41893</v>
      </c>
      <c r="CH177">
        <v>-1</v>
      </c>
      <c r="CI177">
        <v>-1</v>
      </c>
      <c r="CJ177">
        <v>-1</v>
      </c>
      <c r="CK177">
        <v>41844</v>
      </c>
      <c r="CL177">
        <v>-1</v>
      </c>
      <c r="CM177">
        <v>-1</v>
      </c>
      <c r="CN177">
        <v>-1</v>
      </c>
    </row>
    <row r="178" spans="1:92" x14ac:dyDescent="0.25">
      <c r="A178" s="1">
        <v>41912</v>
      </c>
      <c r="B178">
        <v>120.333</v>
      </c>
      <c r="C178">
        <v>41831</v>
      </c>
      <c r="D178">
        <v>-1</v>
      </c>
      <c r="E178">
        <v>44895</v>
      </c>
      <c r="F178">
        <v>47.601999999999997</v>
      </c>
      <c r="G178">
        <v>40360</v>
      </c>
      <c r="H178">
        <v>-1</v>
      </c>
      <c r="I178">
        <v>44834</v>
      </c>
      <c r="J178">
        <v>60.822000000000003</v>
      </c>
      <c r="K178">
        <v>41819</v>
      </c>
      <c r="L178">
        <v>-1</v>
      </c>
      <c r="M178">
        <v>40469</v>
      </c>
      <c r="N178">
        <v>-1</v>
      </c>
      <c r="O178">
        <v>40289</v>
      </c>
      <c r="P178">
        <v>-1</v>
      </c>
      <c r="Q178">
        <v>44377</v>
      </c>
      <c r="R178">
        <v>54.619</v>
      </c>
      <c r="S178">
        <v>43337</v>
      </c>
      <c r="T178">
        <v>53.704999999999998</v>
      </c>
      <c r="U178">
        <v>42062</v>
      </c>
      <c r="V178">
        <v>34.127000000000002</v>
      </c>
      <c r="W178">
        <v>42283</v>
      </c>
      <c r="X178">
        <v>193.08699999999999</v>
      </c>
      <c r="Y178">
        <v>44468</v>
      </c>
      <c r="Z178">
        <v>140.126</v>
      </c>
      <c r="AA178">
        <v>40481</v>
      </c>
      <c r="AB178">
        <v>-1</v>
      </c>
      <c r="AC178">
        <v>42676</v>
      </c>
      <c r="AD178">
        <v>155.726</v>
      </c>
      <c r="AE178">
        <v>41149</v>
      </c>
      <c r="AF178">
        <v>-1</v>
      </c>
      <c r="AG178">
        <v>42004</v>
      </c>
      <c r="AH178">
        <v>-1</v>
      </c>
      <c r="AI178">
        <v>-1</v>
      </c>
      <c r="AJ178">
        <v>-1</v>
      </c>
      <c r="AK178">
        <v>-1</v>
      </c>
      <c r="AL178">
        <v>-1</v>
      </c>
      <c r="AM178">
        <v>-1</v>
      </c>
      <c r="AN178">
        <v>-1</v>
      </c>
      <c r="AO178">
        <v>43424</v>
      </c>
      <c r="AP178">
        <v>-1</v>
      </c>
      <c r="AQ178">
        <v>44625</v>
      </c>
      <c r="AR178">
        <v>-1</v>
      </c>
      <c r="AS178">
        <v>44626</v>
      </c>
      <c r="AT178">
        <v>22.35</v>
      </c>
      <c r="AU178">
        <v>-1</v>
      </c>
      <c r="AV178">
        <v>-1</v>
      </c>
      <c r="AW178">
        <v>41863</v>
      </c>
      <c r="AX178">
        <v>-1</v>
      </c>
      <c r="AY178">
        <v>43402</v>
      </c>
      <c r="AZ178">
        <v>134.71799999999999</v>
      </c>
      <c r="BA178">
        <v>-1</v>
      </c>
      <c r="BB178">
        <v>-1</v>
      </c>
      <c r="BC178">
        <v>41722</v>
      </c>
      <c r="BD178">
        <v>-1</v>
      </c>
      <c r="BE178">
        <v>-1</v>
      </c>
      <c r="BF178">
        <v>-1</v>
      </c>
      <c r="BG178">
        <v>-1</v>
      </c>
      <c r="BH178">
        <v>-1</v>
      </c>
      <c r="BI178">
        <v>43424</v>
      </c>
      <c r="BJ178">
        <v>-1</v>
      </c>
      <c r="BK178">
        <v>-1</v>
      </c>
      <c r="BL178">
        <v>-1</v>
      </c>
      <c r="BM178">
        <v>43424</v>
      </c>
      <c r="BN178">
        <v>-1</v>
      </c>
      <c r="BO178">
        <v>43426</v>
      </c>
      <c r="BP178">
        <v>-1</v>
      </c>
      <c r="BQ178">
        <v>-1</v>
      </c>
      <c r="BR178">
        <v>-1</v>
      </c>
      <c r="BS178">
        <v>43426</v>
      </c>
      <c r="BT178">
        <v>-1</v>
      </c>
      <c r="BU178">
        <v>-1</v>
      </c>
      <c r="BV178">
        <v>-1</v>
      </c>
      <c r="BW178">
        <v>41915</v>
      </c>
      <c r="BX178">
        <v>-1</v>
      </c>
      <c r="BY178">
        <v>-1</v>
      </c>
      <c r="BZ178">
        <v>-1</v>
      </c>
      <c r="CA178">
        <v>41911</v>
      </c>
      <c r="CB178">
        <v>-1</v>
      </c>
      <c r="CC178">
        <v>41912</v>
      </c>
      <c r="CD178">
        <v>-1</v>
      </c>
      <c r="CE178">
        <v>43332</v>
      </c>
      <c r="CF178">
        <v>35.417999999999999</v>
      </c>
      <c r="CG178">
        <v>41893</v>
      </c>
      <c r="CH178">
        <v>-1</v>
      </c>
      <c r="CI178">
        <v>-1</v>
      </c>
      <c r="CJ178">
        <v>-1</v>
      </c>
      <c r="CK178">
        <v>41844</v>
      </c>
      <c r="CL178">
        <v>-1</v>
      </c>
      <c r="CM178">
        <v>-1</v>
      </c>
      <c r="CN178">
        <v>-1</v>
      </c>
    </row>
    <row r="179" spans="1:92" x14ac:dyDescent="0.25">
      <c r="A179" s="1">
        <v>41943</v>
      </c>
      <c r="B179">
        <v>100.32</v>
      </c>
      <c r="C179">
        <v>41831</v>
      </c>
      <c r="D179">
        <v>-1</v>
      </c>
      <c r="E179">
        <v>44895</v>
      </c>
      <c r="F179">
        <v>37.953000000000003</v>
      </c>
      <c r="G179">
        <v>40360</v>
      </c>
      <c r="H179">
        <v>-1</v>
      </c>
      <c r="I179">
        <v>44834</v>
      </c>
      <c r="J179">
        <v>52.405000000000001</v>
      </c>
      <c r="K179">
        <v>41819</v>
      </c>
      <c r="L179">
        <v>-1</v>
      </c>
      <c r="M179">
        <v>40469</v>
      </c>
      <c r="N179">
        <v>-1</v>
      </c>
      <c r="O179">
        <v>40289</v>
      </c>
      <c r="P179">
        <v>-1</v>
      </c>
      <c r="Q179">
        <v>44377</v>
      </c>
      <c r="R179">
        <v>47.085000000000001</v>
      </c>
      <c r="S179">
        <v>43337</v>
      </c>
      <c r="T179">
        <v>53.704999999999998</v>
      </c>
      <c r="U179">
        <v>42062</v>
      </c>
      <c r="V179">
        <v>34.127000000000002</v>
      </c>
      <c r="W179">
        <v>42283</v>
      </c>
      <c r="X179">
        <v>193.08699999999999</v>
      </c>
      <c r="Y179">
        <v>44468</v>
      </c>
      <c r="Z179">
        <v>124.81100000000001</v>
      </c>
      <c r="AA179">
        <v>40481</v>
      </c>
      <c r="AB179">
        <v>-1</v>
      </c>
      <c r="AC179">
        <v>42676</v>
      </c>
      <c r="AD179">
        <v>124.367</v>
      </c>
      <c r="AE179">
        <v>41149</v>
      </c>
      <c r="AF179">
        <v>-1</v>
      </c>
      <c r="AG179">
        <v>42004</v>
      </c>
      <c r="AH179">
        <v>-1</v>
      </c>
      <c r="AI179">
        <v>-1</v>
      </c>
      <c r="AJ179">
        <v>-1</v>
      </c>
      <c r="AK179">
        <v>-1</v>
      </c>
      <c r="AL179">
        <v>-1</v>
      </c>
      <c r="AM179">
        <v>-1</v>
      </c>
      <c r="AN179">
        <v>-1</v>
      </c>
      <c r="AO179">
        <v>43424</v>
      </c>
      <c r="AP179">
        <v>-1</v>
      </c>
      <c r="AQ179">
        <v>44625</v>
      </c>
      <c r="AR179">
        <v>-1</v>
      </c>
      <c r="AS179">
        <v>44626</v>
      </c>
      <c r="AT179">
        <v>22.35</v>
      </c>
      <c r="AU179">
        <v>-1</v>
      </c>
      <c r="AV179">
        <v>-1</v>
      </c>
      <c r="AW179">
        <v>41863</v>
      </c>
      <c r="AX179">
        <v>-1</v>
      </c>
      <c r="AY179">
        <v>43402</v>
      </c>
      <c r="AZ179">
        <v>134.71799999999999</v>
      </c>
      <c r="BA179">
        <v>-1</v>
      </c>
      <c r="BB179">
        <v>-1</v>
      </c>
      <c r="BC179">
        <v>41722</v>
      </c>
      <c r="BD179">
        <v>-1</v>
      </c>
      <c r="BE179">
        <v>-1</v>
      </c>
      <c r="BF179">
        <v>-1</v>
      </c>
      <c r="BG179">
        <v>-1</v>
      </c>
      <c r="BH179">
        <v>-1</v>
      </c>
      <c r="BI179">
        <v>43424</v>
      </c>
      <c r="BJ179">
        <v>-1</v>
      </c>
      <c r="BK179">
        <v>-1</v>
      </c>
      <c r="BL179">
        <v>-1</v>
      </c>
      <c r="BM179">
        <v>43424</v>
      </c>
      <c r="BN179">
        <v>-1</v>
      </c>
      <c r="BO179">
        <v>43426</v>
      </c>
      <c r="BP179">
        <v>-1</v>
      </c>
      <c r="BQ179">
        <v>-1</v>
      </c>
      <c r="BR179">
        <v>-1</v>
      </c>
      <c r="BS179">
        <v>43426</v>
      </c>
      <c r="BT179">
        <v>-1</v>
      </c>
      <c r="BU179">
        <v>-1</v>
      </c>
      <c r="BV179">
        <v>-1</v>
      </c>
      <c r="BW179">
        <v>41915</v>
      </c>
      <c r="BX179">
        <v>-1</v>
      </c>
      <c r="BY179">
        <v>-1</v>
      </c>
      <c r="BZ179">
        <v>-1</v>
      </c>
      <c r="CA179">
        <v>41911</v>
      </c>
      <c r="CB179">
        <v>-1</v>
      </c>
      <c r="CC179">
        <v>41912</v>
      </c>
      <c r="CD179">
        <v>-1</v>
      </c>
      <c r="CE179">
        <v>43332</v>
      </c>
      <c r="CF179">
        <v>35.417999999999999</v>
      </c>
      <c r="CG179">
        <v>41893</v>
      </c>
      <c r="CH179">
        <v>-1</v>
      </c>
      <c r="CI179">
        <v>-1</v>
      </c>
      <c r="CJ179">
        <v>-1</v>
      </c>
      <c r="CK179">
        <v>41844</v>
      </c>
      <c r="CL179">
        <v>-1</v>
      </c>
      <c r="CM179">
        <v>-1</v>
      </c>
      <c r="CN179">
        <v>-1</v>
      </c>
    </row>
    <row r="180" spans="1:92" x14ac:dyDescent="0.25">
      <c r="A180" s="1">
        <v>41971</v>
      </c>
      <c r="B180">
        <v>101.038</v>
      </c>
      <c r="C180">
        <v>41831</v>
      </c>
      <c r="D180">
        <v>-1</v>
      </c>
      <c r="E180">
        <v>44895</v>
      </c>
      <c r="F180">
        <v>44.234999999999999</v>
      </c>
      <c r="G180">
        <v>40360</v>
      </c>
      <c r="H180">
        <v>-1</v>
      </c>
      <c r="I180">
        <v>44834</v>
      </c>
      <c r="J180">
        <v>62.436</v>
      </c>
      <c r="K180">
        <v>41819</v>
      </c>
      <c r="L180">
        <v>-1</v>
      </c>
      <c r="M180">
        <v>40469</v>
      </c>
      <c r="N180">
        <v>-1</v>
      </c>
      <c r="O180">
        <v>40289</v>
      </c>
      <c r="P180">
        <v>-1</v>
      </c>
      <c r="Q180">
        <v>44377</v>
      </c>
      <c r="R180">
        <v>50.465000000000003</v>
      </c>
      <c r="S180">
        <v>43337</v>
      </c>
      <c r="T180">
        <v>53.704999999999998</v>
      </c>
      <c r="U180">
        <v>42062</v>
      </c>
      <c r="V180">
        <v>34.127000000000002</v>
      </c>
      <c r="W180">
        <v>42283</v>
      </c>
      <c r="X180">
        <v>231.16200000000001</v>
      </c>
      <c r="Y180">
        <v>44468</v>
      </c>
      <c r="Z180">
        <v>111.449</v>
      </c>
      <c r="AA180">
        <v>40481</v>
      </c>
      <c r="AB180">
        <v>-1</v>
      </c>
      <c r="AC180">
        <v>42676</v>
      </c>
      <c r="AD180">
        <v>112.116</v>
      </c>
      <c r="AE180">
        <v>41149</v>
      </c>
      <c r="AF180">
        <v>-1</v>
      </c>
      <c r="AG180">
        <v>42004</v>
      </c>
      <c r="AH180">
        <v>-1</v>
      </c>
      <c r="AI180">
        <v>-1</v>
      </c>
      <c r="AJ180">
        <v>-1</v>
      </c>
      <c r="AK180">
        <v>-1</v>
      </c>
      <c r="AL180">
        <v>-1</v>
      </c>
      <c r="AM180">
        <v>-1</v>
      </c>
      <c r="AN180">
        <v>-1</v>
      </c>
      <c r="AO180">
        <v>43424</v>
      </c>
      <c r="AP180">
        <v>-1</v>
      </c>
      <c r="AQ180">
        <v>44625</v>
      </c>
      <c r="AR180">
        <v>33.942999999999998</v>
      </c>
      <c r="AS180">
        <v>44626</v>
      </c>
      <c r="AT180">
        <v>9.8509999999999991</v>
      </c>
      <c r="AU180">
        <v>-1</v>
      </c>
      <c r="AV180">
        <v>-1</v>
      </c>
      <c r="AW180">
        <v>41863</v>
      </c>
      <c r="AX180">
        <v>-1</v>
      </c>
      <c r="AY180">
        <v>43402</v>
      </c>
      <c r="AZ180">
        <v>134.71799999999999</v>
      </c>
      <c r="BA180">
        <v>-1</v>
      </c>
      <c r="BB180">
        <v>-1</v>
      </c>
      <c r="BC180">
        <v>41722</v>
      </c>
      <c r="BD180">
        <v>-1</v>
      </c>
      <c r="BE180">
        <v>-1</v>
      </c>
      <c r="BF180">
        <v>-1</v>
      </c>
      <c r="BG180">
        <v>-1</v>
      </c>
      <c r="BH180">
        <v>-1</v>
      </c>
      <c r="BI180">
        <v>43424</v>
      </c>
      <c r="BJ180">
        <v>161.72900000000001</v>
      </c>
      <c r="BK180">
        <v>-1</v>
      </c>
      <c r="BL180">
        <v>-1</v>
      </c>
      <c r="BM180">
        <v>43424</v>
      </c>
      <c r="BN180">
        <v>81.316000000000003</v>
      </c>
      <c r="BO180">
        <v>43426</v>
      </c>
      <c r="BP180">
        <v>-1</v>
      </c>
      <c r="BQ180">
        <v>-1</v>
      </c>
      <c r="BR180">
        <v>-1</v>
      </c>
      <c r="BS180">
        <v>43426</v>
      </c>
      <c r="BT180">
        <v>9.0459999999999994</v>
      </c>
      <c r="BU180">
        <v>-1</v>
      </c>
      <c r="BV180">
        <v>-1</v>
      </c>
      <c r="BW180">
        <v>41915</v>
      </c>
      <c r="BX180">
        <v>-1</v>
      </c>
      <c r="BY180">
        <v>-1</v>
      </c>
      <c r="BZ180">
        <v>-1</v>
      </c>
      <c r="CA180">
        <v>41911</v>
      </c>
      <c r="CB180">
        <v>-1</v>
      </c>
      <c r="CC180">
        <v>41912</v>
      </c>
      <c r="CD180">
        <v>-1</v>
      </c>
      <c r="CE180">
        <v>43332</v>
      </c>
      <c r="CF180">
        <v>30.335999999999999</v>
      </c>
      <c r="CG180">
        <v>41893</v>
      </c>
      <c r="CH180">
        <v>-1</v>
      </c>
      <c r="CI180">
        <v>-1</v>
      </c>
      <c r="CJ180">
        <v>-1</v>
      </c>
      <c r="CK180">
        <v>41844</v>
      </c>
      <c r="CL180">
        <v>-1</v>
      </c>
      <c r="CM180">
        <v>-1</v>
      </c>
      <c r="CN180">
        <v>-1</v>
      </c>
    </row>
    <row r="181" spans="1:92" x14ac:dyDescent="0.25">
      <c r="A181" s="1">
        <v>42004</v>
      </c>
      <c r="B181">
        <v>147.084</v>
      </c>
      <c r="C181">
        <v>41831</v>
      </c>
      <c r="D181">
        <v>-1</v>
      </c>
      <c r="E181">
        <v>44895</v>
      </c>
      <c r="F181">
        <v>62.648000000000003</v>
      </c>
      <c r="G181">
        <v>40360</v>
      </c>
      <c r="H181">
        <v>-1</v>
      </c>
      <c r="I181">
        <v>44834</v>
      </c>
      <c r="J181">
        <v>99.081999999999994</v>
      </c>
      <c r="K181">
        <v>41819</v>
      </c>
      <c r="L181">
        <v>-1</v>
      </c>
      <c r="M181">
        <v>40469</v>
      </c>
      <c r="N181">
        <v>-1</v>
      </c>
      <c r="O181">
        <v>40289</v>
      </c>
      <c r="P181">
        <v>-1</v>
      </c>
      <c r="Q181">
        <v>44377</v>
      </c>
      <c r="R181">
        <v>70.891000000000005</v>
      </c>
      <c r="S181">
        <v>43337</v>
      </c>
      <c r="T181">
        <v>53.704999999999998</v>
      </c>
      <c r="U181">
        <v>42062</v>
      </c>
      <c r="V181">
        <v>-1</v>
      </c>
      <c r="W181">
        <v>42283</v>
      </c>
      <c r="X181">
        <v>284.36399999999998</v>
      </c>
      <c r="Y181">
        <v>44468</v>
      </c>
      <c r="Z181">
        <v>124.587</v>
      </c>
      <c r="AA181">
        <v>40481</v>
      </c>
      <c r="AB181">
        <v>-1</v>
      </c>
      <c r="AC181">
        <v>42676</v>
      </c>
      <c r="AD181">
        <v>125.866</v>
      </c>
      <c r="AE181">
        <v>41149</v>
      </c>
      <c r="AF181">
        <v>-1</v>
      </c>
      <c r="AG181">
        <v>42004</v>
      </c>
      <c r="AH181">
        <v>10.653</v>
      </c>
      <c r="AI181">
        <v>-1</v>
      </c>
      <c r="AJ181">
        <v>-1</v>
      </c>
      <c r="AK181">
        <v>-1</v>
      </c>
      <c r="AL181">
        <v>-1</v>
      </c>
      <c r="AM181">
        <v>-1</v>
      </c>
      <c r="AN181">
        <v>-1</v>
      </c>
      <c r="AO181">
        <v>43424</v>
      </c>
      <c r="AP181">
        <v>-1</v>
      </c>
      <c r="AQ181">
        <v>44625</v>
      </c>
      <c r="AR181">
        <v>25.163</v>
      </c>
      <c r="AS181">
        <v>44626</v>
      </c>
      <c r="AT181">
        <v>9.4459999999999997</v>
      </c>
      <c r="AU181">
        <v>-1</v>
      </c>
      <c r="AV181">
        <v>-1</v>
      </c>
      <c r="AW181">
        <v>41863</v>
      </c>
      <c r="AX181">
        <v>-1</v>
      </c>
      <c r="AY181">
        <v>43402</v>
      </c>
      <c r="AZ181">
        <v>102.14400000000001</v>
      </c>
      <c r="BA181">
        <v>-1</v>
      </c>
      <c r="BB181">
        <v>-1</v>
      </c>
      <c r="BC181">
        <v>41722</v>
      </c>
      <c r="BD181">
        <v>-1</v>
      </c>
      <c r="BE181">
        <v>-1</v>
      </c>
      <c r="BF181">
        <v>-1</v>
      </c>
      <c r="BG181">
        <v>-1</v>
      </c>
      <c r="BH181">
        <v>-1</v>
      </c>
      <c r="BI181">
        <v>43424</v>
      </c>
      <c r="BJ181">
        <v>153.29</v>
      </c>
      <c r="BK181">
        <v>-1</v>
      </c>
      <c r="BL181">
        <v>-1</v>
      </c>
      <c r="BM181">
        <v>43424</v>
      </c>
      <c r="BN181">
        <v>73.03</v>
      </c>
      <c r="BO181">
        <v>43426</v>
      </c>
      <c r="BP181">
        <v>-1</v>
      </c>
      <c r="BQ181">
        <v>-1</v>
      </c>
      <c r="BR181">
        <v>-1</v>
      </c>
      <c r="BS181">
        <v>43426</v>
      </c>
      <c r="BT181">
        <v>9.3960000000000008</v>
      </c>
      <c r="BU181">
        <v>-1</v>
      </c>
      <c r="BV181">
        <v>-1</v>
      </c>
      <c r="BW181">
        <v>41915</v>
      </c>
      <c r="BX181">
        <v>-1</v>
      </c>
      <c r="BY181">
        <v>-1</v>
      </c>
      <c r="BZ181">
        <v>-1</v>
      </c>
      <c r="CA181">
        <v>41911</v>
      </c>
      <c r="CB181">
        <v>-1</v>
      </c>
      <c r="CC181">
        <v>41912</v>
      </c>
      <c r="CD181">
        <v>-1</v>
      </c>
      <c r="CE181">
        <v>43332</v>
      </c>
      <c r="CF181">
        <v>30.297000000000001</v>
      </c>
      <c r="CG181">
        <v>41893</v>
      </c>
      <c r="CH181">
        <v>-1</v>
      </c>
      <c r="CI181">
        <v>-1</v>
      </c>
      <c r="CJ181">
        <v>-1</v>
      </c>
      <c r="CK181">
        <v>41844</v>
      </c>
      <c r="CL181">
        <v>-1</v>
      </c>
      <c r="CM181">
        <v>-1</v>
      </c>
      <c r="CN181">
        <v>-1</v>
      </c>
    </row>
    <row r="182" spans="1:92" x14ac:dyDescent="0.25">
      <c r="A182" s="1">
        <v>42034</v>
      </c>
      <c r="B182">
        <v>168.33799999999999</v>
      </c>
      <c r="C182">
        <v>41831</v>
      </c>
      <c r="D182">
        <v>-1</v>
      </c>
      <c r="E182">
        <v>44895</v>
      </c>
      <c r="F182">
        <v>74.126999999999995</v>
      </c>
      <c r="G182">
        <v>40360</v>
      </c>
      <c r="H182">
        <v>-1</v>
      </c>
      <c r="I182">
        <v>44834</v>
      </c>
      <c r="J182">
        <v>125.86</v>
      </c>
      <c r="K182">
        <v>41819</v>
      </c>
      <c r="L182">
        <v>-1</v>
      </c>
      <c r="M182">
        <v>40469</v>
      </c>
      <c r="N182">
        <v>-1</v>
      </c>
      <c r="O182">
        <v>40289</v>
      </c>
      <c r="P182">
        <v>-1</v>
      </c>
      <c r="Q182">
        <v>44377</v>
      </c>
      <c r="R182">
        <v>84.034999999999997</v>
      </c>
      <c r="S182">
        <v>43337</v>
      </c>
      <c r="T182">
        <v>53.704999999999998</v>
      </c>
      <c r="U182">
        <v>42062</v>
      </c>
      <c r="V182">
        <v>-1</v>
      </c>
      <c r="W182">
        <v>42283</v>
      </c>
      <c r="X182">
        <v>284.36399999999998</v>
      </c>
      <c r="Y182">
        <v>44468</v>
      </c>
      <c r="Z182">
        <v>135.53800000000001</v>
      </c>
      <c r="AA182">
        <v>40481</v>
      </c>
      <c r="AB182">
        <v>-1</v>
      </c>
      <c r="AC182">
        <v>42676</v>
      </c>
      <c r="AD182">
        <v>128.89599999999999</v>
      </c>
      <c r="AE182">
        <v>41149</v>
      </c>
      <c r="AF182">
        <v>-1</v>
      </c>
      <c r="AG182">
        <v>42004</v>
      </c>
      <c r="AH182">
        <v>10.653</v>
      </c>
      <c r="AI182">
        <v>-1</v>
      </c>
      <c r="AJ182">
        <v>-1</v>
      </c>
      <c r="AK182">
        <v>-1</v>
      </c>
      <c r="AL182">
        <v>-1</v>
      </c>
      <c r="AM182">
        <v>-1</v>
      </c>
      <c r="AN182">
        <v>-1</v>
      </c>
      <c r="AO182">
        <v>43424</v>
      </c>
      <c r="AP182">
        <v>-1</v>
      </c>
      <c r="AQ182">
        <v>44625</v>
      </c>
      <c r="AR182">
        <v>25.163</v>
      </c>
      <c r="AS182">
        <v>44626</v>
      </c>
      <c r="AT182">
        <v>9.4459999999999997</v>
      </c>
      <c r="AU182">
        <v>-1</v>
      </c>
      <c r="AV182">
        <v>-1</v>
      </c>
      <c r="AW182">
        <v>41863</v>
      </c>
      <c r="AX182">
        <v>-1</v>
      </c>
      <c r="AY182">
        <v>43402</v>
      </c>
      <c r="AZ182">
        <v>102.14400000000001</v>
      </c>
      <c r="BA182">
        <v>-1</v>
      </c>
      <c r="BB182">
        <v>-1</v>
      </c>
      <c r="BC182">
        <v>41722</v>
      </c>
      <c r="BD182">
        <v>-1</v>
      </c>
      <c r="BE182">
        <v>-1</v>
      </c>
      <c r="BF182">
        <v>-1</v>
      </c>
      <c r="BG182">
        <v>-1</v>
      </c>
      <c r="BH182">
        <v>-1</v>
      </c>
      <c r="BI182">
        <v>43424</v>
      </c>
      <c r="BJ182">
        <v>153.29</v>
      </c>
      <c r="BK182">
        <v>-1</v>
      </c>
      <c r="BL182">
        <v>-1</v>
      </c>
      <c r="BM182">
        <v>43424</v>
      </c>
      <c r="BN182">
        <v>73.03</v>
      </c>
      <c r="BO182">
        <v>43426</v>
      </c>
      <c r="BP182">
        <v>-1</v>
      </c>
      <c r="BQ182">
        <v>-1</v>
      </c>
      <c r="BR182">
        <v>-1</v>
      </c>
      <c r="BS182">
        <v>43426</v>
      </c>
      <c r="BT182">
        <v>9.3960000000000008</v>
      </c>
      <c r="BU182">
        <v>-1</v>
      </c>
      <c r="BV182">
        <v>-1</v>
      </c>
      <c r="BW182">
        <v>41915</v>
      </c>
      <c r="BX182">
        <v>-1</v>
      </c>
      <c r="BY182">
        <v>-1</v>
      </c>
      <c r="BZ182">
        <v>-1</v>
      </c>
      <c r="CA182">
        <v>41911</v>
      </c>
      <c r="CB182">
        <v>-1</v>
      </c>
      <c r="CC182">
        <v>41912</v>
      </c>
      <c r="CD182">
        <v>-1</v>
      </c>
      <c r="CE182">
        <v>43332</v>
      </c>
      <c r="CF182">
        <v>30.297000000000001</v>
      </c>
      <c r="CG182">
        <v>41893</v>
      </c>
      <c r="CH182">
        <v>-1</v>
      </c>
      <c r="CI182">
        <v>-1</v>
      </c>
      <c r="CJ182">
        <v>-1</v>
      </c>
      <c r="CK182">
        <v>41844</v>
      </c>
      <c r="CL182">
        <v>-1</v>
      </c>
      <c r="CM182">
        <v>-1</v>
      </c>
      <c r="CN182">
        <v>-1</v>
      </c>
    </row>
    <row r="183" spans="1:92" x14ac:dyDescent="0.25">
      <c r="A183" s="1">
        <v>42062</v>
      </c>
      <c r="B183">
        <v>191.31299999999999</v>
      </c>
      <c r="C183">
        <v>41831</v>
      </c>
      <c r="D183">
        <v>-1</v>
      </c>
      <c r="E183">
        <v>44895</v>
      </c>
      <c r="F183">
        <v>59.235999999999997</v>
      </c>
      <c r="G183">
        <v>40360</v>
      </c>
      <c r="H183">
        <v>-1</v>
      </c>
      <c r="I183">
        <v>44834</v>
      </c>
      <c r="J183">
        <v>96.14</v>
      </c>
      <c r="K183">
        <v>41819</v>
      </c>
      <c r="L183">
        <v>-1</v>
      </c>
      <c r="M183">
        <v>40469</v>
      </c>
      <c r="N183">
        <v>-1</v>
      </c>
      <c r="O183">
        <v>40289</v>
      </c>
      <c r="P183">
        <v>-1</v>
      </c>
      <c r="Q183">
        <v>44377</v>
      </c>
      <c r="R183">
        <v>70.64</v>
      </c>
      <c r="S183">
        <v>43337</v>
      </c>
      <c r="T183">
        <v>53.704999999999998</v>
      </c>
      <c r="U183">
        <v>42062</v>
      </c>
      <c r="V183">
        <v>-1</v>
      </c>
      <c r="W183">
        <v>42283</v>
      </c>
      <c r="X183">
        <v>284.36399999999998</v>
      </c>
      <c r="Y183">
        <v>44468</v>
      </c>
      <c r="Z183">
        <v>128.02099999999999</v>
      </c>
      <c r="AA183">
        <v>40481</v>
      </c>
      <c r="AB183">
        <v>-1</v>
      </c>
      <c r="AC183">
        <v>42676</v>
      </c>
      <c r="AD183">
        <v>141.1</v>
      </c>
      <c r="AE183">
        <v>41149</v>
      </c>
      <c r="AF183">
        <v>-1</v>
      </c>
      <c r="AG183">
        <v>42004</v>
      </c>
      <c r="AH183">
        <v>10.653</v>
      </c>
      <c r="AI183">
        <v>-1</v>
      </c>
      <c r="AJ183">
        <v>-1</v>
      </c>
      <c r="AK183">
        <v>-1</v>
      </c>
      <c r="AL183">
        <v>-1</v>
      </c>
      <c r="AM183">
        <v>-1</v>
      </c>
      <c r="AN183">
        <v>-1</v>
      </c>
      <c r="AO183">
        <v>43424</v>
      </c>
      <c r="AP183">
        <v>-1</v>
      </c>
      <c r="AQ183">
        <v>44625</v>
      </c>
      <c r="AR183">
        <v>25.163</v>
      </c>
      <c r="AS183">
        <v>44626</v>
      </c>
      <c r="AT183">
        <v>9.4459999999999997</v>
      </c>
      <c r="AU183">
        <v>-1</v>
      </c>
      <c r="AV183">
        <v>-1</v>
      </c>
      <c r="AW183">
        <v>41863</v>
      </c>
      <c r="AX183">
        <v>-1</v>
      </c>
      <c r="AY183">
        <v>43402</v>
      </c>
      <c r="AZ183">
        <v>87.171000000000006</v>
      </c>
      <c r="BA183">
        <v>-1</v>
      </c>
      <c r="BB183">
        <v>-1</v>
      </c>
      <c r="BC183">
        <v>41722</v>
      </c>
      <c r="BD183">
        <v>-1</v>
      </c>
      <c r="BE183">
        <v>-1</v>
      </c>
      <c r="BF183">
        <v>-1</v>
      </c>
      <c r="BG183">
        <v>-1</v>
      </c>
      <c r="BH183">
        <v>-1</v>
      </c>
      <c r="BI183">
        <v>43424</v>
      </c>
      <c r="BJ183">
        <v>153.29</v>
      </c>
      <c r="BK183">
        <v>-1</v>
      </c>
      <c r="BL183">
        <v>-1</v>
      </c>
      <c r="BM183">
        <v>43424</v>
      </c>
      <c r="BN183">
        <v>73.03</v>
      </c>
      <c r="BO183">
        <v>43426</v>
      </c>
      <c r="BP183">
        <v>-1</v>
      </c>
      <c r="BQ183">
        <v>-1</v>
      </c>
      <c r="BR183">
        <v>-1</v>
      </c>
      <c r="BS183">
        <v>43426</v>
      </c>
      <c r="BT183">
        <v>9.3960000000000008</v>
      </c>
      <c r="BU183">
        <v>-1</v>
      </c>
      <c r="BV183">
        <v>-1</v>
      </c>
      <c r="BW183">
        <v>41915</v>
      </c>
      <c r="BX183">
        <v>-1</v>
      </c>
      <c r="BY183">
        <v>-1</v>
      </c>
      <c r="BZ183">
        <v>-1</v>
      </c>
      <c r="CA183">
        <v>41911</v>
      </c>
      <c r="CB183">
        <v>-1</v>
      </c>
      <c r="CC183">
        <v>41912</v>
      </c>
      <c r="CD183">
        <v>-1</v>
      </c>
      <c r="CE183">
        <v>43332</v>
      </c>
      <c r="CF183">
        <v>30.297000000000001</v>
      </c>
      <c r="CG183">
        <v>41893</v>
      </c>
      <c r="CH183">
        <v>-1</v>
      </c>
      <c r="CI183">
        <v>-1</v>
      </c>
      <c r="CJ183">
        <v>-1</v>
      </c>
      <c r="CK183">
        <v>41844</v>
      </c>
      <c r="CL183">
        <v>-1</v>
      </c>
      <c r="CM183">
        <v>-1</v>
      </c>
      <c r="CN183">
        <v>-1</v>
      </c>
    </row>
    <row r="184" spans="1:92" x14ac:dyDescent="0.25">
      <c r="A184" s="1">
        <v>42094</v>
      </c>
      <c r="B184">
        <v>234.89699999999999</v>
      </c>
      <c r="C184">
        <v>41831</v>
      </c>
      <c r="D184">
        <v>-1</v>
      </c>
      <c r="E184">
        <v>44895</v>
      </c>
      <c r="F184">
        <v>52.283000000000001</v>
      </c>
      <c r="G184">
        <v>40360</v>
      </c>
      <c r="H184">
        <v>-1</v>
      </c>
      <c r="I184">
        <v>44834</v>
      </c>
      <c r="J184">
        <v>119.742</v>
      </c>
      <c r="K184">
        <v>41819</v>
      </c>
      <c r="L184">
        <v>-1</v>
      </c>
      <c r="M184">
        <v>40469</v>
      </c>
      <c r="N184">
        <v>-1</v>
      </c>
      <c r="O184">
        <v>40289</v>
      </c>
      <c r="P184">
        <v>-1</v>
      </c>
      <c r="Q184">
        <v>44377</v>
      </c>
      <c r="R184">
        <v>93.477999999999994</v>
      </c>
      <c r="S184">
        <v>43337</v>
      </c>
      <c r="T184">
        <v>53.704999999999998</v>
      </c>
      <c r="U184">
        <v>42062</v>
      </c>
      <c r="V184">
        <v>-1</v>
      </c>
      <c r="W184">
        <v>42283</v>
      </c>
      <c r="X184">
        <v>246.387</v>
      </c>
      <c r="Y184">
        <v>44468</v>
      </c>
      <c r="Z184">
        <v>141.589</v>
      </c>
      <c r="AA184">
        <v>40481</v>
      </c>
      <c r="AB184">
        <v>-1</v>
      </c>
      <c r="AC184">
        <v>42676</v>
      </c>
      <c r="AD184">
        <v>150.22800000000001</v>
      </c>
      <c r="AE184">
        <v>41149</v>
      </c>
      <c r="AF184">
        <v>-1</v>
      </c>
      <c r="AG184">
        <v>42004</v>
      </c>
      <c r="AH184">
        <v>10.653</v>
      </c>
      <c r="AI184">
        <v>-1</v>
      </c>
      <c r="AJ184">
        <v>-1</v>
      </c>
      <c r="AK184">
        <v>-1</v>
      </c>
      <c r="AL184">
        <v>-1</v>
      </c>
      <c r="AM184">
        <v>-1</v>
      </c>
      <c r="AN184">
        <v>-1</v>
      </c>
      <c r="AO184">
        <v>43424</v>
      </c>
      <c r="AP184">
        <v>-1</v>
      </c>
      <c r="AQ184">
        <v>44625</v>
      </c>
      <c r="AR184">
        <v>25.163</v>
      </c>
      <c r="AS184">
        <v>44626</v>
      </c>
      <c r="AT184">
        <v>9.4459999999999997</v>
      </c>
      <c r="AU184">
        <v>-1</v>
      </c>
      <c r="AV184">
        <v>-1</v>
      </c>
      <c r="AW184">
        <v>41863</v>
      </c>
      <c r="AX184">
        <v>-1</v>
      </c>
      <c r="AY184">
        <v>43402</v>
      </c>
      <c r="AZ184">
        <v>87.28</v>
      </c>
      <c r="BA184">
        <v>-1</v>
      </c>
      <c r="BB184">
        <v>-1</v>
      </c>
      <c r="BC184">
        <v>41722</v>
      </c>
      <c r="BD184">
        <v>-1</v>
      </c>
      <c r="BE184">
        <v>-1</v>
      </c>
      <c r="BF184">
        <v>-1</v>
      </c>
      <c r="BG184">
        <v>-1</v>
      </c>
      <c r="BH184">
        <v>-1</v>
      </c>
      <c r="BI184">
        <v>43424</v>
      </c>
      <c r="BJ184">
        <v>92.42</v>
      </c>
      <c r="BK184">
        <v>-1</v>
      </c>
      <c r="BL184">
        <v>-1</v>
      </c>
      <c r="BM184">
        <v>43424</v>
      </c>
      <c r="BN184">
        <v>65.963999999999999</v>
      </c>
      <c r="BO184">
        <v>43426</v>
      </c>
      <c r="BP184">
        <v>-1</v>
      </c>
      <c r="BQ184">
        <v>-1</v>
      </c>
      <c r="BR184">
        <v>-1</v>
      </c>
      <c r="BS184">
        <v>43426</v>
      </c>
      <c r="BT184">
        <v>9.3960000000000008</v>
      </c>
      <c r="BU184">
        <v>-1</v>
      </c>
      <c r="BV184">
        <v>-1</v>
      </c>
      <c r="BW184">
        <v>41915</v>
      </c>
      <c r="BX184">
        <v>-1</v>
      </c>
      <c r="BY184">
        <v>-1</v>
      </c>
      <c r="BZ184">
        <v>-1</v>
      </c>
      <c r="CA184">
        <v>41911</v>
      </c>
      <c r="CB184">
        <v>-1</v>
      </c>
      <c r="CC184">
        <v>41912</v>
      </c>
      <c r="CD184">
        <v>-1</v>
      </c>
      <c r="CE184">
        <v>43332</v>
      </c>
      <c r="CF184">
        <v>30.297000000000001</v>
      </c>
      <c r="CG184">
        <v>41893</v>
      </c>
      <c r="CH184">
        <v>-1</v>
      </c>
      <c r="CI184">
        <v>-1</v>
      </c>
      <c r="CJ184">
        <v>-1</v>
      </c>
      <c r="CK184">
        <v>41844</v>
      </c>
      <c r="CL184">
        <v>-1</v>
      </c>
      <c r="CM184">
        <v>-1</v>
      </c>
      <c r="CN184">
        <v>-1</v>
      </c>
    </row>
    <row r="185" spans="1:92" x14ac:dyDescent="0.25">
      <c r="A185" s="1">
        <v>42124</v>
      </c>
      <c r="B185">
        <v>185.828</v>
      </c>
      <c r="C185">
        <v>41831</v>
      </c>
      <c r="D185">
        <v>-1</v>
      </c>
      <c r="E185">
        <v>44895</v>
      </c>
      <c r="F185">
        <v>56.515000000000001</v>
      </c>
      <c r="G185">
        <v>40360</v>
      </c>
      <c r="H185">
        <v>-1</v>
      </c>
      <c r="I185">
        <v>44834</v>
      </c>
      <c r="J185">
        <v>104.538</v>
      </c>
      <c r="K185">
        <v>41819</v>
      </c>
      <c r="L185">
        <v>-1</v>
      </c>
      <c r="M185">
        <v>40469</v>
      </c>
      <c r="N185">
        <v>-1</v>
      </c>
      <c r="O185">
        <v>40289</v>
      </c>
      <c r="P185">
        <v>-1</v>
      </c>
      <c r="Q185">
        <v>44377</v>
      </c>
      <c r="R185">
        <v>87.956000000000003</v>
      </c>
      <c r="S185">
        <v>43337</v>
      </c>
      <c r="T185">
        <v>53.704999999999998</v>
      </c>
      <c r="U185">
        <v>42062</v>
      </c>
      <c r="V185">
        <v>-1</v>
      </c>
      <c r="W185">
        <v>42283</v>
      </c>
      <c r="X185">
        <v>246.387</v>
      </c>
      <c r="Y185">
        <v>44468</v>
      </c>
      <c r="Z185">
        <v>142.76900000000001</v>
      </c>
      <c r="AA185">
        <v>40481</v>
      </c>
      <c r="AB185">
        <v>-1</v>
      </c>
      <c r="AC185">
        <v>42676</v>
      </c>
      <c r="AD185">
        <v>155.66200000000001</v>
      </c>
      <c r="AE185">
        <v>41149</v>
      </c>
      <c r="AF185">
        <v>-1</v>
      </c>
      <c r="AG185">
        <v>42004</v>
      </c>
      <c r="AH185">
        <v>10.653</v>
      </c>
      <c r="AI185">
        <v>-1</v>
      </c>
      <c r="AJ185">
        <v>-1</v>
      </c>
      <c r="AK185">
        <v>-1</v>
      </c>
      <c r="AL185">
        <v>-1</v>
      </c>
      <c r="AM185">
        <v>-1</v>
      </c>
      <c r="AN185">
        <v>-1</v>
      </c>
      <c r="AO185">
        <v>43424</v>
      </c>
      <c r="AP185">
        <v>-1</v>
      </c>
      <c r="AQ185">
        <v>44625</v>
      </c>
      <c r="AR185">
        <v>25.163</v>
      </c>
      <c r="AS185">
        <v>44626</v>
      </c>
      <c r="AT185">
        <v>9.4459999999999997</v>
      </c>
      <c r="AU185">
        <v>-1</v>
      </c>
      <c r="AV185">
        <v>-1</v>
      </c>
      <c r="AW185">
        <v>41863</v>
      </c>
      <c r="AX185">
        <v>-1</v>
      </c>
      <c r="AY185">
        <v>43402</v>
      </c>
      <c r="AZ185">
        <v>87.28</v>
      </c>
      <c r="BA185">
        <v>-1</v>
      </c>
      <c r="BB185">
        <v>-1</v>
      </c>
      <c r="BC185">
        <v>41722</v>
      </c>
      <c r="BD185">
        <v>-1</v>
      </c>
      <c r="BE185">
        <v>-1</v>
      </c>
      <c r="BF185">
        <v>-1</v>
      </c>
      <c r="BG185">
        <v>-1</v>
      </c>
      <c r="BH185">
        <v>-1</v>
      </c>
      <c r="BI185">
        <v>43424</v>
      </c>
      <c r="BJ185">
        <v>92.42</v>
      </c>
      <c r="BK185">
        <v>-1</v>
      </c>
      <c r="BL185">
        <v>-1</v>
      </c>
      <c r="BM185">
        <v>43424</v>
      </c>
      <c r="BN185">
        <v>65.963999999999999</v>
      </c>
      <c r="BO185">
        <v>43426</v>
      </c>
      <c r="BP185">
        <v>-1</v>
      </c>
      <c r="BQ185">
        <v>-1</v>
      </c>
      <c r="BR185">
        <v>-1</v>
      </c>
      <c r="BS185">
        <v>43426</v>
      </c>
      <c r="BT185">
        <v>9.3960000000000008</v>
      </c>
      <c r="BU185">
        <v>-1</v>
      </c>
      <c r="BV185">
        <v>-1</v>
      </c>
      <c r="BW185">
        <v>41915</v>
      </c>
      <c r="BX185">
        <v>-1</v>
      </c>
      <c r="BY185">
        <v>-1</v>
      </c>
      <c r="BZ185">
        <v>-1</v>
      </c>
      <c r="CA185">
        <v>41911</v>
      </c>
      <c r="CB185">
        <v>-1</v>
      </c>
      <c r="CC185">
        <v>41912</v>
      </c>
      <c r="CD185">
        <v>-1</v>
      </c>
      <c r="CE185">
        <v>43332</v>
      </c>
      <c r="CF185">
        <v>30.297000000000001</v>
      </c>
      <c r="CG185">
        <v>41893</v>
      </c>
      <c r="CH185">
        <v>-1</v>
      </c>
      <c r="CI185">
        <v>-1</v>
      </c>
      <c r="CJ185">
        <v>-1</v>
      </c>
      <c r="CK185">
        <v>41844</v>
      </c>
      <c r="CL185">
        <v>-1</v>
      </c>
      <c r="CM185">
        <v>-1</v>
      </c>
      <c r="CN185">
        <v>-1</v>
      </c>
    </row>
    <row r="186" spans="1:92" x14ac:dyDescent="0.25">
      <c r="A186" s="1">
        <v>42153</v>
      </c>
      <c r="B186">
        <v>188.161</v>
      </c>
      <c r="C186">
        <v>41831</v>
      </c>
      <c r="D186">
        <v>-1</v>
      </c>
      <c r="E186">
        <v>44895</v>
      </c>
      <c r="F186">
        <v>49.021999999999998</v>
      </c>
      <c r="G186">
        <v>40360</v>
      </c>
      <c r="H186">
        <v>-1</v>
      </c>
      <c r="I186">
        <v>44834</v>
      </c>
      <c r="J186">
        <v>107.46899999999999</v>
      </c>
      <c r="K186">
        <v>41819</v>
      </c>
      <c r="L186">
        <v>-1</v>
      </c>
      <c r="M186">
        <v>40469</v>
      </c>
      <c r="N186">
        <v>-1</v>
      </c>
      <c r="O186">
        <v>40289</v>
      </c>
      <c r="P186">
        <v>-1</v>
      </c>
      <c r="Q186">
        <v>44377</v>
      </c>
      <c r="R186">
        <v>84.003</v>
      </c>
      <c r="S186">
        <v>43337</v>
      </c>
      <c r="T186">
        <v>53.704999999999998</v>
      </c>
      <c r="U186">
        <v>42062</v>
      </c>
      <c r="V186">
        <v>-1</v>
      </c>
      <c r="W186">
        <v>42283</v>
      </c>
      <c r="X186">
        <v>242.267</v>
      </c>
      <c r="Y186">
        <v>44468</v>
      </c>
      <c r="Z186">
        <v>139.99799999999999</v>
      </c>
      <c r="AA186">
        <v>40481</v>
      </c>
      <c r="AB186">
        <v>-1</v>
      </c>
      <c r="AC186">
        <v>42676</v>
      </c>
      <c r="AD186">
        <v>143.72200000000001</v>
      </c>
      <c r="AE186">
        <v>41149</v>
      </c>
      <c r="AF186">
        <v>-1</v>
      </c>
      <c r="AG186">
        <v>42004</v>
      </c>
      <c r="AH186">
        <v>10.653</v>
      </c>
      <c r="AI186">
        <v>-1</v>
      </c>
      <c r="AJ186">
        <v>-1</v>
      </c>
      <c r="AK186">
        <v>-1</v>
      </c>
      <c r="AL186">
        <v>-1</v>
      </c>
      <c r="AM186">
        <v>-1</v>
      </c>
      <c r="AN186">
        <v>-1</v>
      </c>
      <c r="AO186">
        <v>43424</v>
      </c>
      <c r="AP186">
        <v>-1</v>
      </c>
      <c r="AQ186">
        <v>44625</v>
      </c>
      <c r="AR186">
        <v>25.163</v>
      </c>
      <c r="AS186">
        <v>44626</v>
      </c>
      <c r="AT186">
        <v>9.4459999999999997</v>
      </c>
      <c r="AU186">
        <v>-1</v>
      </c>
      <c r="AV186">
        <v>-1</v>
      </c>
      <c r="AW186">
        <v>41863</v>
      </c>
      <c r="AX186">
        <v>-1</v>
      </c>
      <c r="AY186">
        <v>43402</v>
      </c>
      <c r="AZ186">
        <v>85.51</v>
      </c>
      <c r="BA186">
        <v>-1</v>
      </c>
      <c r="BB186">
        <v>-1</v>
      </c>
      <c r="BC186">
        <v>41722</v>
      </c>
      <c r="BD186">
        <v>-1</v>
      </c>
      <c r="BE186">
        <v>-1</v>
      </c>
      <c r="BF186">
        <v>-1</v>
      </c>
      <c r="BG186">
        <v>-1</v>
      </c>
      <c r="BH186">
        <v>-1</v>
      </c>
      <c r="BI186">
        <v>43424</v>
      </c>
      <c r="BJ186">
        <v>92.42</v>
      </c>
      <c r="BK186">
        <v>-1</v>
      </c>
      <c r="BL186">
        <v>-1</v>
      </c>
      <c r="BM186">
        <v>43424</v>
      </c>
      <c r="BN186">
        <v>65.963999999999999</v>
      </c>
      <c r="BO186">
        <v>43426</v>
      </c>
      <c r="BP186">
        <v>6.5140000000000002</v>
      </c>
      <c r="BQ186">
        <v>-1</v>
      </c>
      <c r="BR186">
        <v>-1</v>
      </c>
      <c r="BS186">
        <v>43426</v>
      </c>
      <c r="BT186">
        <v>9.3960000000000008</v>
      </c>
      <c r="BU186">
        <v>-1</v>
      </c>
      <c r="BV186">
        <v>-1</v>
      </c>
      <c r="BW186">
        <v>41915</v>
      </c>
      <c r="BX186">
        <v>-1</v>
      </c>
      <c r="BY186">
        <v>-1</v>
      </c>
      <c r="BZ186">
        <v>-1</v>
      </c>
      <c r="CA186">
        <v>41911</v>
      </c>
      <c r="CB186">
        <v>-1</v>
      </c>
      <c r="CC186">
        <v>41912</v>
      </c>
      <c r="CD186">
        <v>-1</v>
      </c>
      <c r="CE186">
        <v>43332</v>
      </c>
      <c r="CF186">
        <v>30.297000000000001</v>
      </c>
      <c r="CG186">
        <v>41893</v>
      </c>
      <c r="CH186">
        <v>-1</v>
      </c>
      <c r="CI186">
        <v>-1</v>
      </c>
      <c r="CJ186">
        <v>-1</v>
      </c>
      <c r="CK186">
        <v>41844</v>
      </c>
      <c r="CL186">
        <v>-1</v>
      </c>
      <c r="CM186">
        <v>-1</v>
      </c>
      <c r="CN186">
        <v>-1</v>
      </c>
    </row>
    <row r="187" spans="1:92" x14ac:dyDescent="0.25">
      <c r="A187" s="1">
        <v>42185</v>
      </c>
      <c r="B187">
        <v>211.673</v>
      </c>
      <c r="C187">
        <v>41831</v>
      </c>
      <c r="D187">
        <v>-1</v>
      </c>
      <c r="E187">
        <v>44895</v>
      </c>
      <c r="F187">
        <v>56.831000000000003</v>
      </c>
      <c r="G187">
        <v>40360</v>
      </c>
      <c r="H187">
        <v>-1</v>
      </c>
      <c r="I187">
        <v>44834</v>
      </c>
      <c r="J187">
        <v>128.33099999999999</v>
      </c>
      <c r="K187">
        <v>41819</v>
      </c>
      <c r="L187">
        <v>-1</v>
      </c>
      <c r="M187">
        <v>40469</v>
      </c>
      <c r="N187">
        <v>-1</v>
      </c>
      <c r="O187">
        <v>40289</v>
      </c>
      <c r="P187">
        <v>-1</v>
      </c>
      <c r="Q187">
        <v>44377</v>
      </c>
      <c r="R187">
        <v>94.313999999999993</v>
      </c>
      <c r="S187">
        <v>43337</v>
      </c>
      <c r="T187">
        <v>53.704999999999998</v>
      </c>
      <c r="U187">
        <v>42062</v>
      </c>
      <c r="V187">
        <v>-1</v>
      </c>
      <c r="W187">
        <v>42283</v>
      </c>
      <c r="X187">
        <v>242.267</v>
      </c>
      <c r="Y187">
        <v>44468</v>
      </c>
      <c r="Z187">
        <v>145.29900000000001</v>
      </c>
      <c r="AA187">
        <v>40481</v>
      </c>
      <c r="AB187">
        <v>-1</v>
      </c>
      <c r="AC187">
        <v>42676</v>
      </c>
      <c r="AD187">
        <v>162.31100000000001</v>
      </c>
      <c r="AE187">
        <v>41149</v>
      </c>
      <c r="AF187">
        <v>-1</v>
      </c>
      <c r="AG187">
        <v>42004</v>
      </c>
      <c r="AH187">
        <v>10.653</v>
      </c>
      <c r="AI187">
        <v>-1</v>
      </c>
      <c r="AJ187">
        <v>-1</v>
      </c>
      <c r="AK187">
        <v>-1</v>
      </c>
      <c r="AL187">
        <v>-1</v>
      </c>
      <c r="AM187">
        <v>-1</v>
      </c>
      <c r="AN187">
        <v>-1</v>
      </c>
      <c r="AO187">
        <v>43424</v>
      </c>
      <c r="AP187">
        <v>-1</v>
      </c>
      <c r="AQ187">
        <v>44625</v>
      </c>
      <c r="AR187">
        <v>25.163</v>
      </c>
      <c r="AS187">
        <v>44626</v>
      </c>
      <c r="AT187">
        <v>9.4459999999999997</v>
      </c>
      <c r="AU187">
        <v>-1</v>
      </c>
      <c r="AV187">
        <v>-1</v>
      </c>
      <c r="AW187">
        <v>41863</v>
      </c>
      <c r="AX187">
        <v>-1</v>
      </c>
      <c r="AY187">
        <v>43402</v>
      </c>
      <c r="AZ187">
        <v>101.55500000000001</v>
      </c>
      <c r="BA187">
        <v>-1</v>
      </c>
      <c r="BB187">
        <v>-1</v>
      </c>
      <c r="BC187">
        <v>41722</v>
      </c>
      <c r="BD187">
        <v>-1</v>
      </c>
      <c r="BE187">
        <v>-1</v>
      </c>
      <c r="BF187">
        <v>-1</v>
      </c>
      <c r="BG187">
        <v>-1</v>
      </c>
      <c r="BH187">
        <v>-1</v>
      </c>
      <c r="BI187">
        <v>43424</v>
      </c>
      <c r="BJ187">
        <v>92.42</v>
      </c>
      <c r="BK187">
        <v>-1</v>
      </c>
      <c r="BL187">
        <v>-1</v>
      </c>
      <c r="BM187">
        <v>43424</v>
      </c>
      <c r="BN187">
        <v>65.963999999999999</v>
      </c>
      <c r="BO187">
        <v>43426</v>
      </c>
      <c r="BP187">
        <v>6.5140000000000002</v>
      </c>
      <c r="BQ187">
        <v>-1</v>
      </c>
      <c r="BR187">
        <v>-1</v>
      </c>
      <c r="BS187">
        <v>43426</v>
      </c>
      <c r="BT187">
        <v>9.3960000000000008</v>
      </c>
      <c r="BU187">
        <v>-1</v>
      </c>
      <c r="BV187">
        <v>-1</v>
      </c>
      <c r="BW187">
        <v>41915</v>
      </c>
      <c r="BX187">
        <v>-1</v>
      </c>
      <c r="BY187">
        <v>-1</v>
      </c>
      <c r="BZ187">
        <v>-1</v>
      </c>
      <c r="CA187">
        <v>41911</v>
      </c>
      <c r="CB187">
        <v>-1</v>
      </c>
      <c r="CC187">
        <v>41912</v>
      </c>
      <c r="CD187">
        <v>-1</v>
      </c>
      <c r="CE187">
        <v>43332</v>
      </c>
      <c r="CF187">
        <v>30.297000000000001</v>
      </c>
      <c r="CG187">
        <v>41893</v>
      </c>
      <c r="CH187">
        <v>-1</v>
      </c>
      <c r="CI187">
        <v>-1</v>
      </c>
      <c r="CJ187">
        <v>-1</v>
      </c>
      <c r="CK187">
        <v>41844</v>
      </c>
      <c r="CL187">
        <v>-1</v>
      </c>
      <c r="CM187">
        <v>-1</v>
      </c>
      <c r="CN187">
        <v>-1</v>
      </c>
    </row>
    <row r="188" spans="1:92" x14ac:dyDescent="0.25">
      <c r="A188" s="1">
        <v>42216</v>
      </c>
      <c r="B188">
        <v>238.01</v>
      </c>
      <c r="C188">
        <v>41831</v>
      </c>
      <c r="D188">
        <v>-1</v>
      </c>
      <c r="E188">
        <v>44895</v>
      </c>
      <c r="F188">
        <v>70.867999999999995</v>
      </c>
      <c r="G188">
        <v>40360</v>
      </c>
      <c r="H188">
        <v>-1</v>
      </c>
      <c r="I188">
        <v>44834</v>
      </c>
      <c r="J188">
        <v>139.74799999999999</v>
      </c>
      <c r="K188">
        <v>41819</v>
      </c>
      <c r="L188">
        <v>-1</v>
      </c>
      <c r="M188">
        <v>40469</v>
      </c>
      <c r="N188">
        <v>-1</v>
      </c>
      <c r="O188">
        <v>40289</v>
      </c>
      <c r="P188">
        <v>-1</v>
      </c>
      <c r="Q188">
        <v>44377</v>
      </c>
      <c r="R188">
        <v>91.978999999999999</v>
      </c>
      <c r="S188">
        <v>43337</v>
      </c>
      <c r="T188">
        <v>53.704999999999998</v>
      </c>
      <c r="U188">
        <v>42062</v>
      </c>
      <c r="V188">
        <v>-1</v>
      </c>
      <c r="W188">
        <v>42283</v>
      </c>
      <c r="X188">
        <v>294.69</v>
      </c>
      <c r="Y188">
        <v>44468</v>
      </c>
      <c r="Z188">
        <v>150.10300000000001</v>
      </c>
      <c r="AA188">
        <v>40481</v>
      </c>
      <c r="AB188">
        <v>-1</v>
      </c>
      <c r="AC188">
        <v>42676</v>
      </c>
      <c r="AD188">
        <v>166.95</v>
      </c>
      <c r="AE188">
        <v>41149</v>
      </c>
      <c r="AF188">
        <v>-1</v>
      </c>
      <c r="AG188">
        <v>42004</v>
      </c>
      <c r="AH188">
        <v>10.653</v>
      </c>
      <c r="AI188">
        <v>-1</v>
      </c>
      <c r="AJ188">
        <v>-1</v>
      </c>
      <c r="AK188">
        <v>-1</v>
      </c>
      <c r="AL188">
        <v>-1</v>
      </c>
      <c r="AM188">
        <v>-1</v>
      </c>
      <c r="AN188">
        <v>-1</v>
      </c>
      <c r="AO188">
        <v>43424</v>
      </c>
      <c r="AP188">
        <v>-1</v>
      </c>
      <c r="AQ188">
        <v>44625</v>
      </c>
      <c r="AR188">
        <v>25.163</v>
      </c>
      <c r="AS188">
        <v>44626</v>
      </c>
      <c r="AT188">
        <v>9.4459999999999997</v>
      </c>
      <c r="AU188">
        <v>-1</v>
      </c>
      <c r="AV188">
        <v>-1</v>
      </c>
      <c r="AW188">
        <v>41863</v>
      </c>
      <c r="AX188">
        <v>-1</v>
      </c>
      <c r="AY188">
        <v>43402</v>
      </c>
      <c r="AZ188">
        <v>101.55500000000001</v>
      </c>
      <c r="BA188">
        <v>-1</v>
      </c>
      <c r="BB188">
        <v>-1</v>
      </c>
      <c r="BC188">
        <v>41722</v>
      </c>
      <c r="BD188">
        <v>-1</v>
      </c>
      <c r="BE188">
        <v>-1</v>
      </c>
      <c r="BF188">
        <v>-1</v>
      </c>
      <c r="BG188">
        <v>-1</v>
      </c>
      <c r="BH188">
        <v>-1</v>
      </c>
      <c r="BI188">
        <v>43424</v>
      </c>
      <c r="BJ188">
        <v>92.42</v>
      </c>
      <c r="BK188">
        <v>-1</v>
      </c>
      <c r="BL188">
        <v>-1</v>
      </c>
      <c r="BM188">
        <v>43424</v>
      </c>
      <c r="BN188">
        <v>65.963999999999999</v>
      </c>
      <c r="BO188">
        <v>43426</v>
      </c>
      <c r="BP188">
        <v>6.5140000000000002</v>
      </c>
      <c r="BQ188">
        <v>-1</v>
      </c>
      <c r="BR188">
        <v>-1</v>
      </c>
      <c r="BS188">
        <v>43426</v>
      </c>
      <c r="BT188">
        <v>9.3960000000000008</v>
      </c>
      <c r="BU188">
        <v>-1</v>
      </c>
      <c r="BV188">
        <v>-1</v>
      </c>
      <c r="BW188">
        <v>41915</v>
      </c>
      <c r="BX188">
        <v>-1</v>
      </c>
      <c r="BY188">
        <v>-1</v>
      </c>
      <c r="BZ188">
        <v>-1</v>
      </c>
      <c r="CA188">
        <v>41911</v>
      </c>
      <c r="CB188">
        <v>-1</v>
      </c>
      <c r="CC188">
        <v>41912</v>
      </c>
      <c r="CD188">
        <v>-1</v>
      </c>
      <c r="CE188">
        <v>43332</v>
      </c>
      <c r="CF188">
        <v>30.297000000000001</v>
      </c>
      <c r="CG188">
        <v>41893</v>
      </c>
      <c r="CH188">
        <v>-1</v>
      </c>
      <c r="CI188">
        <v>-1</v>
      </c>
      <c r="CJ188">
        <v>-1</v>
      </c>
      <c r="CK188">
        <v>41844</v>
      </c>
      <c r="CL188">
        <v>-1</v>
      </c>
      <c r="CM188">
        <v>-1</v>
      </c>
      <c r="CN188">
        <v>-1</v>
      </c>
    </row>
    <row r="189" spans="1:92" x14ac:dyDescent="0.25">
      <c r="A189" s="1">
        <v>42247</v>
      </c>
      <c r="B189">
        <v>293.28800000000001</v>
      </c>
      <c r="C189">
        <v>41831</v>
      </c>
      <c r="D189">
        <v>-1</v>
      </c>
      <c r="E189">
        <v>44895</v>
      </c>
      <c r="F189">
        <v>85.847999999999999</v>
      </c>
      <c r="G189">
        <v>40360</v>
      </c>
      <c r="H189">
        <v>-1</v>
      </c>
      <c r="I189">
        <v>44834</v>
      </c>
      <c r="J189">
        <v>173.095</v>
      </c>
      <c r="K189">
        <v>41819</v>
      </c>
      <c r="L189">
        <v>-1</v>
      </c>
      <c r="M189">
        <v>40469</v>
      </c>
      <c r="N189">
        <v>-1</v>
      </c>
      <c r="O189">
        <v>40289</v>
      </c>
      <c r="P189">
        <v>-1</v>
      </c>
      <c r="Q189">
        <v>44377</v>
      </c>
      <c r="R189">
        <v>101.289</v>
      </c>
      <c r="S189">
        <v>43337</v>
      </c>
      <c r="T189">
        <v>53.704999999999998</v>
      </c>
      <c r="U189">
        <v>42062</v>
      </c>
      <c r="V189">
        <v>-1</v>
      </c>
      <c r="W189">
        <v>42283</v>
      </c>
      <c r="X189">
        <v>-1</v>
      </c>
      <c r="Y189">
        <v>44468</v>
      </c>
      <c r="Z189">
        <v>165.703</v>
      </c>
      <c r="AA189">
        <v>40481</v>
      </c>
      <c r="AB189">
        <v>-1</v>
      </c>
      <c r="AC189">
        <v>42676</v>
      </c>
      <c r="AD189">
        <v>205.393</v>
      </c>
      <c r="AE189">
        <v>41149</v>
      </c>
      <c r="AF189">
        <v>-1</v>
      </c>
      <c r="AG189">
        <v>42004</v>
      </c>
      <c r="AH189">
        <v>10.653</v>
      </c>
      <c r="AI189">
        <v>-1</v>
      </c>
      <c r="AJ189">
        <v>-1</v>
      </c>
      <c r="AK189">
        <v>-1</v>
      </c>
      <c r="AL189">
        <v>-1</v>
      </c>
      <c r="AM189">
        <v>-1</v>
      </c>
      <c r="AN189">
        <v>-1</v>
      </c>
      <c r="AO189">
        <v>43424</v>
      </c>
      <c r="AP189">
        <v>-1</v>
      </c>
      <c r="AQ189">
        <v>44625</v>
      </c>
      <c r="AR189">
        <v>25.163</v>
      </c>
      <c r="AS189">
        <v>44626</v>
      </c>
      <c r="AT189">
        <v>9.4459999999999997</v>
      </c>
      <c r="AU189">
        <v>-1</v>
      </c>
      <c r="AV189">
        <v>-1</v>
      </c>
      <c r="AW189">
        <v>41863</v>
      </c>
      <c r="AX189">
        <v>-1</v>
      </c>
      <c r="AY189">
        <v>43402</v>
      </c>
      <c r="AZ189">
        <v>101.55500000000001</v>
      </c>
      <c r="BA189">
        <v>-1</v>
      </c>
      <c r="BB189">
        <v>-1</v>
      </c>
      <c r="BC189">
        <v>41722</v>
      </c>
      <c r="BD189">
        <v>-1</v>
      </c>
      <c r="BE189">
        <v>-1</v>
      </c>
      <c r="BF189">
        <v>-1</v>
      </c>
      <c r="BG189">
        <v>-1</v>
      </c>
      <c r="BH189">
        <v>-1</v>
      </c>
      <c r="BI189">
        <v>43424</v>
      </c>
      <c r="BJ189">
        <v>92.42</v>
      </c>
      <c r="BK189">
        <v>-1</v>
      </c>
      <c r="BL189">
        <v>-1</v>
      </c>
      <c r="BM189">
        <v>43424</v>
      </c>
      <c r="BN189">
        <v>65.963999999999999</v>
      </c>
      <c r="BO189">
        <v>43426</v>
      </c>
      <c r="BP189">
        <v>6.5140000000000002</v>
      </c>
      <c r="BQ189">
        <v>-1</v>
      </c>
      <c r="BR189">
        <v>-1</v>
      </c>
      <c r="BS189">
        <v>43426</v>
      </c>
      <c r="BT189">
        <v>9.3960000000000008</v>
      </c>
      <c r="BU189">
        <v>-1</v>
      </c>
      <c r="BV189">
        <v>-1</v>
      </c>
      <c r="BW189">
        <v>41915</v>
      </c>
      <c r="BX189">
        <v>-1</v>
      </c>
      <c r="BY189">
        <v>-1</v>
      </c>
      <c r="BZ189">
        <v>-1</v>
      </c>
      <c r="CA189">
        <v>41911</v>
      </c>
      <c r="CB189">
        <v>-1</v>
      </c>
      <c r="CC189">
        <v>41912</v>
      </c>
      <c r="CD189">
        <v>-1</v>
      </c>
      <c r="CE189">
        <v>43332</v>
      </c>
      <c r="CF189">
        <v>30.297000000000001</v>
      </c>
      <c r="CG189">
        <v>41893</v>
      </c>
      <c r="CH189">
        <v>-1</v>
      </c>
      <c r="CI189">
        <v>-1</v>
      </c>
      <c r="CJ189">
        <v>-1</v>
      </c>
      <c r="CK189">
        <v>41844</v>
      </c>
      <c r="CL189">
        <v>-1</v>
      </c>
      <c r="CM189">
        <v>-1</v>
      </c>
      <c r="CN189">
        <v>-1</v>
      </c>
    </row>
    <row r="190" spans="1:92" x14ac:dyDescent="0.25">
      <c r="A190" s="1">
        <v>42277</v>
      </c>
      <c r="B190">
        <v>450.166</v>
      </c>
      <c r="C190">
        <v>41831</v>
      </c>
      <c r="D190">
        <v>-1</v>
      </c>
      <c r="E190">
        <v>44895</v>
      </c>
      <c r="F190">
        <v>112.72</v>
      </c>
      <c r="G190">
        <v>40360</v>
      </c>
      <c r="H190">
        <v>-1</v>
      </c>
      <c r="I190">
        <v>44834</v>
      </c>
      <c r="J190">
        <v>204.011</v>
      </c>
      <c r="K190">
        <v>41819</v>
      </c>
      <c r="L190">
        <v>-1</v>
      </c>
      <c r="M190">
        <v>40469</v>
      </c>
      <c r="N190">
        <v>-1</v>
      </c>
      <c r="O190">
        <v>40289</v>
      </c>
      <c r="P190">
        <v>-1</v>
      </c>
      <c r="Q190">
        <v>44377</v>
      </c>
      <c r="R190">
        <v>131.36099999999999</v>
      </c>
      <c r="S190">
        <v>43337</v>
      </c>
      <c r="T190">
        <v>53.704999999999998</v>
      </c>
      <c r="U190">
        <v>42062</v>
      </c>
      <c r="V190">
        <v>-1</v>
      </c>
      <c r="W190">
        <v>42283</v>
      </c>
      <c r="X190">
        <v>-1</v>
      </c>
      <c r="Y190">
        <v>44468</v>
      </c>
      <c r="Z190">
        <v>156.995</v>
      </c>
      <c r="AA190">
        <v>40481</v>
      </c>
      <c r="AB190">
        <v>-1</v>
      </c>
      <c r="AC190">
        <v>42676</v>
      </c>
      <c r="AD190">
        <v>255.68100000000001</v>
      </c>
      <c r="AE190">
        <v>41149</v>
      </c>
      <c r="AF190">
        <v>-1</v>
      </c>
      <c r="AG190">
        <v>42004</v>
      </c>
      <c r="AH190">
        <v>10.653</v>
      </c>
      <c r="AI190">
        <v>-1</v>
      </c>
      <c r="AJ190">
        <v>-1</v>
      </c>
      <c r="AK190">
        <v>-1</v>
      </c>
      <c r="AL190">
        <v>-1</v>
      </c>
      <c r="AM190">
        <v>-1</v>
      </c>
      <c r="AN190">
        <v>-1</v>
      </c>
      <c r="AO190">
        <v>43424</v>
      </c>
      <c r="AP190">
        <v>-1</v>
      </c>
      <c r="AQ190">
        <v>44625</v>
      </c>
      <c r="AR190">
        <v>25.163</v>
      </c>
      <c r="AS190">
        <v>44626</v>
      </c>
      <c r="AT190">
        <v>9.4459999999999997</v>
      </c>
      <c r="AU190">
        <v>-1</v>
      </c>
      <c r="AV190">
        <v>-1</v>
      </c>
      <c r="AW190">
        <v>41863</v>
      </c>
      <c r="AX190">
        <v>-1</v>
      </c>
      <c r="AY190">
        <v>43402</v>
      </c>
      <c r="AZ190">
        <v>101.55500000000001</v>
      </c>
      <c r="BA190">
        <v>-1</v>
      </c>
      <c r="BB190">
        <v>-1</v>
      </c>
      <c r="BC190">
        <v>41722</v>
      </c>
      <c r="BD190">
        <v>-1</v>
      </c>
      <c r="BE190">
        <v>-1</v>
      </c>
      <c r="BF190">
        <v>-1</v>
      </c>
      <c r="BG190">
        <v>-1</v>
      </c>
      <c r="BH190">
        <v>-1</v>
      </c>
      <c r="BI190">
        <v>43424</v>
      </c>
      <c r="BJ190">
        <v>92.42</v>
      </c>
      <c r="BK190">
        <v>-1</v>
      </c>
      <c r="BL190">
        <v>-1</v>
      </c>
      <c r="BM190">
        <v>43424</v>
      </c>
      <c r="BN190">
        <v>65.963999999999999</v>
      </c>
      <c r="BO190">
        <v>43426</v>
      </c>
      <c r="BP190">
        <v>6.5140000000000002</v>
      </c>
      <c r="BQ190">
        <v>-1</v>
      </c>
      <c r="BR190">
        <v>-1</v>
      </c>
      <c r="BS190">
        <v>43426</v>
      </c>
      <c r="BT190">
        <v>9.3960000000000008</v>
      </c>
      <c r="BU190">
        <v>-1</v>
      </c>
      <c r="BV190">
        <v>-1</v>
      </c>
      <c r="BW190">
        <v>41915</v>
      </c>
      <c r="BX190">
        <v>-1</v>
      </c>
      <c r="BY190">
        <v>-1</v>
      </c>
      <c r="BZ190">
        <v>-1</v>
      </c>
      <c r="CA190">
        <v>41911</v>
      </c>
      <c r="CB190">
        <v>-1</v>
      </c>
      <c r="CC190">
        <v>41912</v>
      </c>
      <c r="CD190">
        <v>-1</v>
      </c>
      <c r="CE190">
        <v>43332</v>
      </c>
      <c r="CF190">
        <v>30.297000000000001</v>
      </c>
      <c r="CG190">
        <v>41893</v>
      </c>
      <c r="CH190">
        <v>-1</v>
      </c>
      <c r="CI190">
        <v>-1</v>
      </c>
      <c r="CJ190">
        <v>-1</v>
      </c>
      <c r="CK190">
        <v>41844</v>
      </c>
      <c r="CL190">
        <v>-1</v>
      </c>
      <c r="CM190">
        <v>-1</v>
      </c>
      <c r="CN190">
        <v>-1</v>
      </c>
    </row>
    <row r="191" spans="1:92" x14ac:dyDescent="0.25">
      <c r="A191" s="1">
        <v>42307</v>
      </c>
      <c r="B191">
        <v>396.286</v>
      </c>
      <c r="C191">
        <v>41831</v>
      </c>
      <c r="D191">
        <v>-1</v>
      </c>
      <c r="E191">
        <v>44895</v>
      </c>
      <c r="F191">
        <v>84.647999999999996</v>
      </c>
      <c r="G191">
        <v>40360</v>
      </c>
      <c r="H191">
        <v>-1</v>
      </c>
      <c r="I191">
        <v>44834</v>
      </c>
      <c r="J191">
        <v>160.06299999999999</v>
      </c>
      <c r="K191">
        <v>41819</v>
      </c>
      <c r="L191">
        <v>-1</v>
      </c>
      <c r="M191">
        <v>40469</v>
      </c>
      <c r="N191">
        <v>-1</v>
      </c>
      <c r="O191">
        <v>40289</v>
      </c>
      <c r="P191">
        <v>-1</v>
      </c>
      <c r="Q191">
        <v>44377</v>
      </c>
      <c r="R191">
        <v>102.578</v>
      </c>
      <c r="S191">
        <v>43337</v>
      </c>
      <c r="T191">
        <v>53.704999999999998</v>
      </c>
      <c r="U191">
        <v>42062</v>
      </c>
      <c r="V191">
        <v>-1</v>
      </c>
      <c r="W191">
        <v>42283</v>
      </c>
      <c r="X191">
        <v>-1</v>
      </c>
      <c r="Y191">
        <v>44468</v>
      </c>
      <c r="Z191">
        <v>163.58000000000001</v>
      </c>
      <c r="AA191">
        <v>40481</v>
      </c>
      <c r="AB191">
        <v>-1</v>
      </c>
      <c r="AC191">
        <v>42676</v>
      </c>
      <c r="AD191">
        <v>196.239</v>
      </c>
      <c r="AE191">
        <v>41149</v>
      </c>
      <c r="AF191">
        <v>-1</v>
      </c>
      <c r="AG191">
        <v>42004</v>
      </c>
      <c r="AH191">
        <v>10.653</v>
      </c>
      <c r="AI191">
        <v>-1</v>
      </c>
      <c r="AJ191">
        <v>-1</v>
      </c>
      <c r="AK191">
        <v>-1</v>
      </c>
      <c r="AL191">
        <v>-1</v>
      </c>
      <c r="AM191">
        <v>-1</v>
      </c>
      <c r="AN191">
        <v>-1</v>
      </c>
      <c r="AO191">
        <v>43424</v>
      </c>
      <c r="AP191">
        <v>-1</v>
      </c>
      <c r="AQ191">
        <v>44625</v>
      </c>
      <c r="AR191">
        <v>25.163</v>
      </c>
      <c r="AS191">
        <v>44626</v>
      </c>
      <c r="AT191">
        <v>9.4459999999999997</v>
      </c>
      <c r="AU191">
        <v>-1</v>
      </c>
      <c r="AV191">
        <v>-1</v>
      </c>
      <c r="AW191">
        <v>41863</v>
      </c>
      <c r="AX191">
        <v>-1</v>
      </c>
      <c r="AY191">
        <v>43402</v>
      </c>
      <c r="AZ191">
        <v>101.55500000000001</v>
      </c>
      <c r="BA191">
        <v>-1</v>
      </c>
      <c r="BB191">
        <v>-1</v>
      </c>
      <c r="BC191">
        <v>41722</v>
      </c>
      <c r="BD191">
        <v>-1</v>
      </c>
      <c r="BE191">
        <v>-1</v>
      </c>
      <c r="BF191">
        <v>-1</v>
      </c>
      <c r="BG191">
        <v>-1</v>
      </c>
      <c r="BH191">
        <v>-1</v>
      </c>
      <c r="BI191">
        <v>43424</v>
      </c>
      <c r="BJ191">
        <v>92.42</v>
      </c>
      <c r="BK191">
        <v>-1</v>
      </c>
      <c r="BL191">
        <v>-1</v>
      </c>
      <c r="BM191">
        <v>43424</v>
      </c>
      <c r="BN191">
        <v>65.963999999999999</v>
      </c>
      <c r="BO191">
        <v>43426</v>
      </c>
      <c r="BP191">
        <v>6.5140000000000002</v>
      </c>
      <c r="BQ191">
        <v>-1</v>
      </c>
      <c r="BR191">
        <v>-1</v>
      </c>
      <c r="BS191">
        <v>43426</v>
      </c>
      <c r="BT191">
        <v>9.3960000000000008</v>
      </c>
      <c r="BU191">
        <v>-1</v>
      </c>
      <c r="BV191">
        <v>-1</v>
      </c>
      <c r="BW191">
        <v>41915</v>
      </c>
      <c r="BX191">
        <v>-1</v>
      </c>
      <c r="BY191">
        <v>-1</v>
      </c>
      <c r="BZ191">
        <v>-1</v>
      </c>
      <c r="CA191">
        <v>41911</v>
      </c>
      <c r="CB191">
        <v>-1</v>
      </c>
      <c r="CC191">
        <v>41912</v>
      </c>
      <c r="CD191">
        <v>-1</v>
      </c>
      <c r="CE191">
        <v>43332</v>
      </c>
      <c r="CF191">
        <v>30.297000000000001</v>
      </c>
      <c r="CG191">
        <v>41893</v>
      </c>
      <c r="CH191">
        <v>-1</v>
      </c>
      <c r="CI191">
        <v>-1</v>
      </c>
      <c r="CJ191">
        <v>-1</v>
      </c>
      <c r="CK191">
        <v>41844</v>
      </c>
      <c r="CL191">
        <v>-1</v>
      </c>
      <c r="CM191">
        <v>-1</v>
      </c>
      <c r="CN191">
        <v>-1</v>
      </c>
    </row>
    <row r="192" spans="1:92" x14ac:dyDescent="0.25">
      <c r="A192" s="1">
        <v>42338</v>
      </c>
      <c r="B192">
        <v>386.654</v>
      </c>
      <c r="C192">
        <v>41831</v>
      </c>
      <c r="D192">
        <v>-1</v>
      </c>
      <c r="E192">
        <v>44895</v>
      </c>
      <c r="F192">
        <v>88.814999999999998</v>
      </c>
      <c r="G192">
        <v>40360</v>
      </c>
      <c r="H192">
        <v>-1</v>
      </c>
      <c r="I192">
        <v>44834</v>
      </c>
      <c r="J192">
        <v>170.697</v>
      </c>
      <c r="K192">
        <v>41819</v>
      </c>
      <c r="L192">
        <v>-1</v>
      </c>
      <c r="M192">
        <v>40469</v>
      </c>
      <c r="N192">
        <v>-1</v>
      </c>
      <c r="O192">
        <v>40289</v>
      </c>
      <c r="P192">
        <v>-1</v>
      </c>
      <c r="Q192">
        <v>44377</v>
      </c>
      <c r="R192">
        <v>105.25700000000001</v>
      </c>
      <c r="S192">
        <v>43337</v>
      </c>
      <c r="T192">
        <v>53.704999999999998</v>
      </c>
      <c r="U192">
        <v>42062</v>
      </c>
      <c r="V192">
        <v>-1</v>
      </c>
      <c r="W192">
        <v>42283</v>
      </c>
      <c r="X192">
        <v>-1</v>
      </c>
      <c r="Y192">
        <v>44468</v>
      </c>
      <c r="Z192">
        <v>154.405</v>
      </c>
      <c r="AA192">
        <v>40481</v>
      </c>
      <c r="AB192">
        <v>-1</v>
      </c>
      <c r="AC192">
        <v>42676</v>
      </c>
      <c r="AD192">
        <v>156.52199999999999</v>
      </c>
      <c r="AE192">
        <v>41149</v>
      </c>
      <c r="AF192">
        <v>-1</v>
      </c>
      <c r="AG192">
        <v>42004</v>
      </c>
      <c r="AH192">
        <v>10.653</v>
      </c>
      <c r="AI192">
        <v>-1</v>
      </c>
      <c r="AJ192">
        <v>-1</v>
      </c>
      <c r="AK192">
        <v>-1</v>
      </c>
      <c r="AL192">
        <v>-1</v>
      </c>
      <c r="AM192">
        <v>-1</v>
      </c>
      <c r="AN192">
        <v>-1</v>
      </c>
      <c r="AO192">
        <v>43424</v>
      </c>
      <c r="AP192">
        <v>-1</v>
      </c>
      <c r="AQ192">
        <v>44625</v>
      </c>
      <c r="AR192">
        <v>25.163</v>
      </c>
      <c r="AS192">
        <v>44626</v>
      </c>
      <c r="AT192">
        <v>9.4459999999999997</v>
      </c>
      <c r="AU192">
        <v>-1</v>
      </c>
      <c r="AV192">
        <v>-1</v>
      </c>
      <c r="AW192">
        <v>41863</v>
      </c>
      <c r="AX192">
        <v>-1</v>
      </c>
      <c r="AY192">
        <v>43402</v>
      </c>
      <c r="AZ192">
        <v>101.55500000000001</v>
      </c>
      <c r="BA192">
        <v>-1</v>
      </c>
      <c r="BB192">
        <v>-1</v>
      </c>
      <c r="BC192">
        <v>41722</v>
      </c>
      <c r="BD192">
        <v>-1</v>
      </c>
      <c r="BE192">
        <v>-1</v>
      </c>
      <c r="BF192">
        <v>-1</v>
      </c>
      <c r="BG192">
        <v>-1</v>
      </c>
      <c r="BH192">
        <v>-1</v>
      </c>
      <c r="BI192">
        <v>43424</v>
      </c>
      <c r="BJ192">
        <v>92.42</v>
      </c>
      <c r="BK192">
        <v>-1</v>
      </c>
      <c r="BL192">
        <v>-1</v>
      </c>
      <c r="BM192">
        <v>43424</v>
      </c>
      <c r="BN192">
        <v>65.963999999999999</v>
      </c>
      <c r="BO192">
        <v>43426</v>
      </c>
      <c r="BP192">
        <v>6.5140000000000002</v>
      </c>
      <c r="BQ192">
        <v>-1</v>
      </c>
      <c r="BR192">
        <v>-1</v>
      </c>
      <c r="BS192">
        <v>43426</v>
      </c>
      <c r="BT192">
        <v>9.3960000000000008</v>
      </c>
      <c r="BU192">
        <v>-1</v>
      </c>
      <c r="BV192">
        <v>-1</v>
      </c>
      <c r="BW192">
        <v>41915</v>
      </c>
      <c r="BX192">
        <v>-1</v>
      </c>
      <c r="BY192">
        <v>-1</v>
      </c>
      <c r="BZ192">
        <v>-1</v>
      </c>
      <c r="CA192">
        <v>41911</v>
      </c>
      <c r="CB192">
        <v>-1</v>
      </c>
      <c r="CC192">
        <v>41912</v>
      </c>
      <c r="CD192">
        <v>-1</v>
      </c>
      <c r="CE192">
        <v>43332</v>
      </c>
      <c r="CF192">
        <v>26.177</v>
      </c>
      <c r="CG192">
        <v>41893</v>
      </c>
      <c r="CH192">
        <v>-1</v>
      </c>
      <c r="CI192">
        <v>-1</v>
      </c>
      <c r="CJ192">
        <v>-1</v>
      </c>
      <c r="CK192">
        <v>41844</v>
      </c>
      <c r="CL192">
        <v>-1</v>
      </c>
      <c r="CM192">
        <v>-1</v>
      </c>
      <c r="CN192">
        <v>-1</v>
      </c>
    </row>
    <row r="193" spans="1:92" x14ac:dyDescent="0.25">
      <c r="A193" s="1">
        <v>42369</v>
      </c>
      <c r="B193">
        <v>418.10300000000001</v>
      </c>
      <c r="C193">
        <v>41831</v>
      </c>
      <c r="D193">
        <v>-1</v>
      </c>
      <c r="E193">
        <v>44895</v>
      </c>
      <c r="F193">
        <v>89.95</v>
      </c>
      <c r="G193">
        <v>40360</v>
      </c>
      <c r="H193">
        <v>-1</v>
      </c>
      <c r="I193">
        <v>44834</v>
      </c>
      <c r="J193">
        <v>190.964</v>
      </c>
      <c r="K193">
        <v>41819</v>
      </c>
      <c r="L193">
        <v>-1</v>
      </c>
      <c r="M193">
        <v>40469</v>
      </c>
      <c r="N193">
        <v>-1</v>
      </c>
      <c r="O193">
        <v>40289</v>
      </c>
      <c r="P193">
        <v>-1</v>
      </c>
      <c r="Q193">
        <v>44377</v>
      </c>
      <c r="R193">
        <v>121.128</v>
      </c>
      <c r="S193">
        <v>43337</v>
      </c>
      <c r="T193">
        <v>53.704999999999998</v>
      </c>
      <c r="U193">
        <v>42062</v>
      </c>
      <c r="V193">
        <v>-1</v>
      </c>
      <c r="W193">
        <v>42283</v>
      </c>
      <c r="X193">
        <v>-1</v>
      </c>
      <c r="Y193">
        <v>44468</v>
      </c>
      <c r="Z193">
        <v>198.21700000000001</v>
      </c>
      <c r="AA193">
        <v>40481</v>
      </c>
      <c r="AB193">
        <v>-1</v>
      </c>
      <c r="AC193">
        <v>42676</v>
      </c>
      <c r="AD193">
        <v>217.35300000000001</v>
      </c>
      <c r="AE193">
        <v>41149</v>
      </c>
      <c r="AF193">
        <v>-1</v>
      </c>
      <c r="AG193">
        <v>42004</v>
      </c>
      <c r="AH193">
        <v>10.653</v>
      </c>
      <c r="AI193">
        <v>-1</v>
      </c>
      <c r="AJ193">
        <v>-1</v>
      </c>
      <c r="AK193">
        <v>-1</v>
      </c>
      <c r="AL193">
        <v>-1</v>
      </c>
      <c r="AM193">
        <v>-1</v>
      </c>
      <c r="AN193">
        <v>-1</v>
      </c>
      <c r="AO193">
        <v>43424</v>
      </c>
      <c r="AP193">
        <v>-1</v>
      </c>
      <c r="AQ193">
        <v>44625</v>
      </c>
      <c r="AR193">
        <v>25.163</v>
      </c>
      <c r="AS193">
        <v>44626</v>
      </c>
      <c r="AT193">
        <v>9.4459999999999997</v>
      </c>
      <c r="AU193">
        <v>-1</v>
      </c>
      <c r="AV193">
        <v>-1</v>
      </c>
      <c r="AW193">
        <v>41863</v>
      </c>
      <c r="AX193">
        <v>-1</v>
      </c>
      <c r="AY193">
        <v>43402</v>
      </c>
      <c r="AZ193">
        <v>101.55500000000001</v>
      </c>
      <c r="BA193">
        <v>-1</v>
      </c>
      <c r="BB193">
        <v>-1</v>
      </c>
      <c r="BC193">
        <v>41722</v>
      </c>
      <c r="BD193">
        <v>-1</v>
      </c>
      <c r="BE193">
        <v>-1</v>
      </c>
      <c r="BF193">
        <v>-1</v>
      </c>
      <c r="BG193">
        <v>-1</v>
      </c>
      <c r="BH193">
        <v>-1</v>
      </c>
      <c r="BI193">
        <v>43424</v>
      </c>
      <c r="BJ193">
        <v>92.42</v>
      </c>
      <c r="BK193">
        <v>-1</v>
      </c>
      <c r="BL193">
        <v>-1</v>
      </c>
      <c r="BM193">
        <v>43424</v>
      </c>
      <c r="BN193">
        <v>65.963999999999999</v>
      </c>
      <c r="BO193">
        <v>43426</v>
      </c>
      <c r="BP193">
        <v>6.5140000000000002</v>
      </c>
      <c r="BQ193">
        <v>-1</v>
      </c>
      <c r="BR193">
        <v>-1</v>
      </c>
      <c r="BS193">
        <v>43426</v>
      </c>
      <c r="BT193">
        <v>9.3960000000000008</v>
      </c>
      <c r="BU193">
        <v>-1</v>
      </c>
      <c r="BV193">
        <v>-1</v>
      </c>
      <c r="BW193">
        <v>41915</v>
      </c>
      <c r="BX193">
        <v>-1</v>
      </c>
      <c r="BY193">
        <v>-1</v>
      </c>
      <c r="BZ193">
        <v>-1</v>
      </c>
      <c r="CA193">
        <v>41911</v>
      </c>
      <c r="CB193">
        <v>-1</v>
      </c>
      <c r="CC193">
        <v>41912</v>
      </c>
      <c r="CD193">
        <v>-1</v>
      </c>
      <c r="CE193">
        <v>43332</v>
      </c>
      <c r="CF193">
        <v>26.177</v>
      </c>
      <c r="CG193">
        <v>41893</v>
      </c>
      <c r="CH193">
        <v>-1</v>
      </c>
      <c r="CI193">
        <v>-1</v>
      </c>
      <c r="CJ193">
        <v>-1</v>
      </c>
      <c r="CK193">
        <v>41844</v>
      </c>
      <c r="CL193">
        <v>-1</v>
      </c>
      <c r="CM193">
        <v>-1</v>
      </c>
      <c r="CN193">
        <v>-1</v>
      </c>
    </row>
    <row r="194" spans="1:92" x14ac:dyDescent="0.25">
      <c r="A194" s="1">
        <v>42398</v>
      </c>
      <c r="B194">
        <v>377.733</v>
      </c>
      <c r="C194">
        <v>41831</v>
      </c>
      <c r="D194">
        <v>-1</v>
      </c>
      <c r="E194">
        <v>44895</v>
      </c>
      <c r="F194">
        <v>97.301000000000002</v>
      </c>
      <c r="G194">
        <v>40360</v>
      </c>
      <c r="H194">
        <v>-1</v>
      </c>
      <c r="I194">
        <v>44834</v>
      </c>
      <c r="J194">
        <v>217.661</v>
      </c>
      <c r="K194">
        <v>41819</v>
      </c>
      <c r="L194">
        <v>-1</v>
      </c>
      <c r="M194">
        <v>40469</v>
      </c>
      <c r="N194">
        <v>-1</v>
      </c>
      <c r="O194">
        <v>40289</v>
      </c>
      <c r="P194">
        <v>-1</v>
      </c>
      <c r="Q194">
        <v>44377</v>
      </c>
      <c r="R194">
        <v>141.042</v>
      </c>
      <c r="S194">
        <v>43337</v>
      </c>
      <c r="T194">
        <v>53.704999999999998</v>
      </c>
      <c r="U194">
        <v>42062</v>
      </c>
      <c r="V194">
        <v>-1</v>
      </c>
      <c r="W194">
        <v>42283</v>
      </c>
      <c r="X194">
        <v>-1</v>
      </c>
      <c r="Y194">
        <v>44468</v>
      </c>
      <c r="Z194">
        <v>190.46100000000001</v>
      </c>
      <c r="AA194">
        <v>40481</v>
      </c>
      <c r="AB194">
        <v>-1</v>
      </c>
      <c r="AC194">
        <v>42676</v>
      </c>
      <c r="AD194">
        <v>225.273</v>
      </c>
      <c r="AE194">
        <v>41149</v>
      </c>
      <c r="AF194">
        <v>-1</v>
      </c>
      <c r="AG194">
        <v>42004</v>
      </c>
      <c r="AH194">
        <v>10.653</v>
      </c>
      <c r="AI194">
        <v>-1</v>
      </c>
      <c r="AJ194">
        <v>-1</v>
      </c>
      <c r="AK194">
        <v>-1</v>
      </c>
      <c r="AL194">
        <v>-1</v>
      </c>
      <c r="AM194">
        <v>-1</v>
      </c>
      <c r="AN194">
        <v>-1</v>
      </c>
      <c r="AO194">
        <v>43424</v>
      </c>
      <c r="AP194">
        <v>-1</v>
      </c>
      <c r="AQ194">
        <v>44625</v>
      </c>
      <c r="AR194">
        <v>25.163</v>
      </c>
      <c r="AS194">
        <v>44626</v>
      </c>
      <c r="AT194">
        <v>9.4459999999999997</v>
      </c>
      <c r="AU194">
        <v>-1</v>
      </c>
      <c r="AV194">
        <v>-1</v>
      </c>
      <c r="AW194">
        <v>41863</v>
      </c>
      <c r="AX194">
        <v>-1</v>
      </c>
      <c r="AY194">
        <v>43402</v>
      </c>
      <c r="AZ194">
        <v>101.55500000000001</v>
      </c>
      <c r="BA194">
        <v>-1</v>
      </c>
      <c r="BB194">
        <v>-1</v>
      </c>
      <c r="BC194">
        <v>41722</v>
      </c>
      <c r="BD194">
        <v>-1</v>
      </c>
      <c r="BE194">
        <v>-1</v>
      </c>
      <c r="BF194">
        <v>-1</v>
      </c>
      <c r="BG194">
        <v>-1</v>
      </c>
      <c r="BH194">
        <v>-1</v>
      </c>
      <c r="BI194">
        <v>43424</v>
      </c>
      <c r="BJ194">
        <v>92.42</v>
      </c>
      <c r="BK194">
        <v>-1</v>
      </c>
      <c r="BL194">
        <v>-1</v>
      </c>
      <c r="BM194">
        <v>43424</v>
      </c>
      <c r="BN194">
        <v>65.963999999999999</v>
      </c>
      <c r="BO194">
        <v>43426</v>
      </c>
      <c r="BP194">
        <v>6.5140000000000002</v>
      </c>
      <c r="BQ194">
        <v>-1</v>
      </c>
      <c r="BR194">
        <v>-1</v>
      </c>
      <c r="BS194">
        <v>43426</v>
      </c>
      <c r="BT194">
        <v>9.3960000000000008</v>
      </c>
      <c r="BU194">
        <v>-1</v>
      </c>
      <c r="BV194">
        <v>-1</v>
      </c>
      <c r="BW194">
        <v>41915</v>
      </c>
      <c r="BX194">
        <v>-1</v>
      </c>
      <c r="BY194">
        <v>-1</v>
      </c>
      <c r="BZ194">
        <v>-1</v>
      </c>
      <c r="CA194">
        <v>41911</v>
      </c>
      <c r="CB194">
        <v>-1</v>
      </c>
      <c r="CC194">
        <v>41912</v>
      </c>
      <c r="CD194">
        <v>-1</v>
      </c>
      <c r="CE194">
        <v>43332</v>
      </c>
      <c r="CF194">
        <v>26.177</v>
      </c>
      <c r="CG194">
        <v>41893</v>
      </c>
      <c r="CH194">
        <v>-1</v>
      </c>
      <c r="CI194">
        <v>-1</v>
      </c>
      <c r="CJ194">
        <v>-1</v>
      </c>
      <c r="CK194">
        <v>41844</v>
      </c>
      <c r="CL194">
        <v>-1</v>
      </c>
      <c r="CM194">
        <v>-1</v>
      </c>
      <c r="CN194">
        <v>-1</v>
      </c>
    </row>
    <row r="195" spans="1:92" x14ac:dyDescent="0.25">
      <c r="A195" s="1">
        <v>42429</v>
      </c>
      <c r="B195">
        <v>331.4</v>
      </c>
      <c r="C195">
        <v>41831</v>
      </c>
      <c r="D195">
        <v>-1</v>
      </c>
      <c r="E195">
        <v>44895</v>
      </c>
      <c r="F195">
        <v>80.444999999999993</v>
      </c>
      <c r="G195">
        <v>40360</v>
      </c>
      <c r="H195">
        <v>-1</v>
      </c>
      <c r="I195">
        <v>44834</v>
      </c>
      <c r="J195">
        <v>199.24100000000001</v>
      </c>
      <c r="K195">
        <v>41819</v>
      </c>
      <c r="L195">
        <v>-1</v>
      </c>
      <c r="M195">
        <v>40469</v>
      </c>
      <c r="N195">
        <v>-1</v>
      </c>
      <c r="O195">
        <v>40289</v>
      </c>
      <c r="P195">
        <v>-1</v>
      </c>
      <c r="Q195">
        <v>44377</v>
      </c>
      <c r="R195">
        <v>132.916</v>
      </c>
      <c r="S195">
        <v>43337</v>
      </c>
      <c r="T195">
        <v>53.704999999999998</v>
      </c>
      <c r="U195">
        <v>42062</v>
      </c>
      <c r="V195">
        <v>-1</v>
      </c>
      <c r="W195">
        <v>42283</v>
      </c>
      <c r="X195">
        <v>-1</v>
      </c>
      <c r="Y195">
        <v>44468</v>
      </c>
      <c r="Z195">
        <v>190.46100000000001</v>
      </c>
      <c r="AA195">
        <v>40481</v>
      </c>
      <c r="AB195">
        <v>-1</v>
      </c>
      <c r="AC195">
        <v>42676</v>
      </c>
      <c r="AD195">
        <v>228.185</v>
      </c>
      <c r="AE195">
        <v>41149</v>
      </c>
      <c r="AF195">
        <v>-1</v>
      </c>
      <c r="AG195">
        <v>42004</v>
      </c>
      <c r="AH195">
        <v>10.653</v>
      </c>
      <c r="AI195">
        <v>-1</v>
      </c>
      <c r="AJ195">
        <v>-1</v>
      </c>
      <c r="AK195">
        <v>-1</v>
      </c>
      <c r="AL195">
        <v>-1</v>
      </c>
      <c r="AM195">
        <v>-1</v>
      </c>
      <c r="AN195">
        <v>-1</v>
      </c>
      <c r="AO195">
        <v>43424</v>
      </c>
      <c r="AP195">
        <v>-1</v>
      </c>
      <c r="AQ195">
        <v>44625</v>
      </c>
      <c r="AR195">
        <v>25.163</v>
      </c>
      <c r="AS195">
        <v>44626</v>
      </c>
      <c r="AT195">
        <v>9.4459999999999997</v>
      </c>
      <c r="AU195">
        <v>-1</v>
      </c>
      <c r="AV195">
        <v>-1</v>
      </c>
      <c r="AW195">
        <v>41863</v>
      </c>
      <c r="AX195">
        <v>-1</v>
      </c>
      <c r="AY195">
        <v>43402</v>
      </c>
      <c r="AZ195">
        <v>101.55500000000001</v>
      </c>
      <c r="BA195">
        <v>-1</v>
      </c>
      <c r="BB195">
        <v>-1</v>
      </c>
      <c r="BC195">
        <v>41722</v>
      </c>
      <c r="BD195">
        <v>-1</v>
      </c>
      <c r="BE195">
        <v>-1</v>
      </c>
      <c r="BF195">
        <v>-1</v>
      </c>
      <c r="BG195">
        <v>-1</v>
      </c>
      <c r="BH195">
        <v>-1</v>
      </c>
      <c r="BI195">
        <v>43424</v>
      </c>
      <c r="BJ195">
        <v>92.42</v>
      </c>
      <c r="BK195">
        <v>-1</v>
      </c>
      <c r="BL195">
        <v>-1</v>
      </c>
      <c r="BM195">
        <v>43424</v>
      </c>
      <c r="BN195">
        <v>65.963999999999999</v>
      </c>
      <c r="BO195">
        <v>43426</v>
      </c>
      <c r="BP195">
        <v>6.5140000000000002</v>
      </c>
      <c r="BQ195">
        <v>-1</v>
      </c>
      <c r="BR195">
        <v>-1</v>
      </c>
      <c r="BS195">
        <v>43426</v>
      </c>
      <c r="BT195">
        <v>9.3960000000000008</v>
      </c>
      <c r="BU195">
        <v>-1</v>
      </c>
      <c r="BV195">
        <v>-1</v>
      </c>
      <c r="BW195">
        <v>41915</v>
      </c>
      <c r="BX195">
        <v>-1</v>
      </c>
      <c r="BY195">
        <v>-1</v>
      </c>
      <c r="BZ195">
        <v>-1</v>
      </c>
      <c r="CA195">
        <v>41911</v>
      </c>
      <c r="CB195">
        <v>-1</v>
      </c>
      <c r="CC195">
        <v>41912</v>
      </c>
      <c r="CD195">
        <v>-1</v>
      </c>
      <c r="CE195">
        <v>43332</v>
      </c>
      <c r="CF195">
        <v>26.177</v>
      </c>
      <c r="CG195">
        <v>41893</v>
      </c>
      <c r="CH195">
        <v>-1</v>
      </c>
      <c r="CI195">
        <v>-1</v>
      </c>
      <c r="CJ195">
        <v>-1</v>
      </c>
      <c r="CK195">
        <v>41844</v>
      </c>
      <c r="CL195">
        <v>-1</v>
      </c>
      <c r="CM195">
        <v>-1</v>
      </c>
      <c r="CN195">
        <v>-1</v>
      </c>
    </row>
    <row r="196" spans="1:92" x14ac:dyDescent="0.25">
      <c r="A196" s="1">
        <v>42460</v>
      </c>
      <c r="B196">
        <v>237.86799999999999</v>
      </c>
      <c r="C196">
        <v>41831</v>
      </c>
      <c r="D196">
        <v>-1</v>
      </c>
      <c r="E196">
        <v>44895</v>
      </c>
      <c r="F196">
        <v>56</v>
      </c>
      <c r="G196">
        <v>40360</v>
      </c>
      <c r="H196">
        <v>-1</v>
      </c>
      <c r="I196">
        <v>44834</v>
      </c>
      <c r="J196">
        <v>138.37700000000001</v>
      </c>
      <c r="K196">
        <v>41819</v>
      </c>
      <c r="L196">
        <v>-1</v>
      </c>
      <c r="M196">
        <v>40469</v>
      </c>
      <c r="N196">
        <v>-1</v>
      </c>
      <c r="O196">
        <v>40289</v>
      </c>
      <c r="P196">
        <v>-1</v>
      </c>
      <c r="Q196">
        <v>44377</v>
      </c>
      <c r="R196">
        <v>106.794</v>
      </c>
      <c r="S196">
        <v>43337</v>
      </c>
      <c r="T196">
        <v>53.704999999999998</v>
      </c>
      <c r="U196">
        <v>42062</v>
      </c>
      <c r="V196">
        <v>-1</v>
      </c>
      <c r="W196">
        <v>42283</v>
      </c>
      <c r="X196">
        <v>-1</v>
      </c>
      <c r="Y196">
        <v>44468</v>
      </c>
      <c r="Z196">
        <v>221.74600000000001</v>
      </c>
      <c r="AA196">
        <v>40481</v>
      </c>
      <c r="AB196">
        <v>-1</v>
      </c>
      <c r="AC196">
        <v>42676</v>
      </c>
      <c r="AD196">
        <v>187.536</v>
      </c>
      <c r="AE196">
        <v>41149</v>
      </c>
      <c r="AF196">
        <v>-1</v>
      </c>
      <c r="AG196">
        <v>42004</v>
      </c>
      <c r="AH196">
        <v>10.653</v>
      </c>
      <c r="AI196">
        <v>-1</v>
      </c>
      <c r="AJ196">
        <v>-1</v>
      </c>
      <c r="AK196">
        <v>-1</v>
      </c>
      <c r="AL196">
        <v>-1</v>
      </c>
      <c r="AM196">
        <v>-1</v>
      </c>
      <c r="AN196">
        <v>-1</v>
      </c>
      <c r="AO196">
        <v>43424</v>
      </c>
      <c r="AP196">
        <v>-1</v>
      </c>
      <c r="AQ196">
        <v>44625</v>
      </c>
      <c r="AR196">
        <v>25.163</v>
      </c>
      <c r="AS196">
        <v>44626</v>
      </c>
      <c r="AT196">
        <v>9.4459999999999997</v>
      </c>
      <c r="AU196">
        <v>-1</v>
      </c>
      <c r="AV196">
        <v>-1</v>
      </c>
      <c r="AW196">
        <v>41863</v>
      </c>
      <c r="AX196">
        <v>-1</v>
      </c>
      <c r="AY196">
        <v>43402</v>
      </c>
      <c r="AZ196">
        <v>92.448999999999998</v>
      </c>
      <c r="BA196">
        <v>-1</v>
      </c>
      <c r="BB196">
        <v>-1</v>
      </c>
      <c r="BC196">
        <v>41722</v>
      </c>
      <c r="BD196">
        <v>-1</v>
      </c>
      <c r="BE196">
        <v>-1</v>
      </c>
      <c r="BF196">
        <v>-1</v>
      </c>
      <c r="BG196">
        <v>-1</v>
      </c>
      <c r="BH196">
        <v>-1</v>
      </c>
      <c r="BI196">
        <v>43424</v>
      </c>
      <c r="BJ196">
        <v>92.42</v>
      </c>
      <c r="BK196">
        <v>-1</v>
      </c>
      <c r="BL196">
        <v>-1</v>
      </c>
      <c r="BM196">
        <v>43424</v>
      </c>
      <c r="BN196">
        <v>65.963999999999999</v>
      </c>
      <c r="BO196">
        <v>43426</v>
      </c>
      <c r="BP196">
        <v>6.5140000000000002</v>
      </c>
      <c r="BQ196">
        <v>-1</v>
      </c>
      <c r="BR196">
        <v>-1</v>
      </c>
      <c r="BS196">
        <v>43426</v>
      </c>
      <c r="BT196">
        <v>9.3960000000000008</v>
      </c>
      <c r="BU196">
        <v>-1</v>
      </c>
      <c r="BV196">
        <v>-1</v>
      </c>
      <c r="BW196">
        <v>41915</v>
      </c>
      <c r="BX196">
        <v>-1</v>
      </c>
      <c r="BY196">
        <v>-1</v>
      </c>
      <c r="BZ196">
        <v>-1</v>
      </c>
      <c r="CA196">
        <v>41911</v>
      </c>
      <c r="CB196">
        <v>-1</v>
      </c>
      <c r="CC196">
        <v>41912</v>
      </c>
      <c r="CD196">
        <v>-1</v>
      </c>
      <c r="CE196">
        <v>43332</v>
      </c>
      <c r="CF196">
        <v>26.177</v>
      </c>
      <c r="CG196">
        <v>41893</v>
      </c>
      <c r="CH196">
        <v>-1</v>
      </c>
      <c r="CI196">
        <v>-1</v>
      </c>
      <c r="CJ196">
        <v>-1</v>
      </c>
      <c r="CK196">
        <v>41844</v>
      </c>
      <c r="CL196">
        <v>-1</v>
      </c>
      <c r="CM196">
        <v>-1</v>
      </c>
      <c r="CN196">
        <v>-1</v>
      </c>
    </row>
    <row r="197" spans="1:92" x14ac:dyDescent="0.25">
      <c r="A197" s="1">
        <v>42489</v>
      </c>
      <c r="B197">
        <v>220.483</v>
      </c>
      <c r="C197">
        <v>41831</v>
      </c>
      <c r="D197">
        <v>-1</v>
      </c>
      <c r="E197">
        <v>44895</v>
      </c>
      <c r="F197">
        <v>59.167000000000002</v>
      </c>
      <c r="G197">
        <v>40360</v>
      </c>
      <c r="H197">
        <v>-1</v>
      </c>
      <c r="I197">
        <v>44834</v>
      </c>
      <c r="J197">
        <v>144.06299999999999</v>
      </c>
      <c r="K197">
        <v>41819</v>
      </c>
      <c r="L197">
        <v>-1</v>
      </c>
      <c r="M197">
        <v>40469</v>
      </c>
      <c r="N197">
        <v>-1</v>
      </c>
      <c r="O197">
        <v>40289</v>
      </c>
      <c r="P197">
        <v>-1</v>
      </c>
      <c r="Q197">
        <v>44377</v>
      </c>
      <c r="R197">
        <v>106.295</v>
      </c>
      <c r="S197">
        <v>43337</v>
      </c>
      <c r="T197">
        <v>53.704999999999998</v>
      </c>
      <c r="U197">
        <v>42062</v>
      </c>
      <c r="V197">
        <v>-1</v>
      </c>
      <c r="W197">
        <v>42283</v>
      </c>
      <c r="X197">
        <v>-1</v>
      </c>
      <c r="Y197">
        <v>44468</v>
      </c>
      <c r="Z197">
        <v>210.78800000000001</v>
      </c>
      <c r="AA197">
        <v>40481</v>
      </c>
      <c r="AB197">
        <v>-1</v>
      </c>
      <c r="AC197">
        <v>42676</v>
      </c>
      <c r="AD197">
        <v>162.12299999999999</v>
      </c>
      <c r="AE197">
        <v>41149</v>
      </c>
      <c r="AF197">
        <v>-1</v>
      </c>
      <c r="AG197">
        <v>42004</v>
      </c>
      <c r="AH197">
        <v>10.653</v>
      </c>
      <c r="AI197">
        <v>-1</v>
      </c>
      <c r="AJ197">
        <v>-1</v>
      </c>
      <c r="AK197">
        <v>-1</v>
      </c>
      <c r="AL197">
        <v>-1</v>
      </c>
      <c r="AM197">
        <v>-1</v>
      </c>
      <c r="AN197">
        <v>-1</v>
      </c>
      <c r="AO197">
        <v>43424</v>
      </c>
      <c r="AP197">
        <v>-1</v>
      </c>
      <c r="AQ197">
        <v>44625</v>
      </c>
      <c r="AR197">
        <v>25.163</v>
      </c>
      <c r="AS197">
        <v>44626</v>
      </c>
      <c r="AT197">
        <v>9.4459999999999997</v>
      </c>
      <c r="AU197">
        <v>-1</v>
      </c>
      <c r="AV197">
        <v>-1</v>
      </c>
      <c r="AW197">
        <v>41863</v>
      </c>
      <c r="AX197">
        <v>-1</v>
      </c>
      <c r="AY197">
        <v>43402</v>
      </c>
      <c r="AZ197">
        <v>92.361999999999995</v>
      </c>
      <c r="BA197">
        <v>-1</v>
      </c>
      <c r="BB197">
        <v>-1</v>
      </c>
      <c r="BC197">
        <v>41722</v>
      </c>
      <c r="BD197">
        <v>-1</v>
      </c>
      <c r="BE197">
        <v>-1</v>
      </c>
      <c r="BF197">
        <v>-1</v>
      </c>
      <c r="BG197">
        <v>-1</v>
      </c>
      <c r="BH197">
        <v>-1</v>
      </c>
      <c r="BI197">
        <v>43424</v>
      </c>
      <c r="BJ197">
        <v>92.42</v>
      </c>
      <c r="BK197">
        <v>-1</v>
      </c>
      <c r="BL197">
        <v>-1</v>
      </c>
      <c r="BM197">
        <v>43424</v>
      </c>
      <c r="BN197">
        <v>65.963999999999999</v>
      </c>
      <c r="BO197">
        <v>43426</v>
      </c>
      <c r="BP197">
        <v>6.5140000000000002</v>
      </c>
      <c r="BQ197">
        <v>-1</v>
      </c>
      <c r="BR197">
        <v>-1</v>
      </c>
      <c r="BS197">
        <v>43426</v>
      </c>
      <c r="BT197">
        <v>9.3960000000000008</v>
      </c>
      <c r="BU197">
        <v>-1</v>
      </c>
      <c r="BV197">
        <v>-1</v>
      </c>
      <c r="BW197">
        <v>41915</v>
      </c>
      <c r="BX197">
        <v>-1</v>
      </c>
      <c r="BY197">
        <v>-1</v>
      </c>
      <c r="BZ197">
        <v>-1</v>
      </c>
      <c r="CA197">
        <v>41911</v>
      </c>
      <c r="CB197">
        <v>-1</v>
      </c>
      <c r="CC197">
        <v>41912</v>
      </c>
      <c r="CD197">
        <v>-1</v>
      </c>
      <c r="CE197">
        <v>43332</v>
      </c>
      <c r="CF197">
        <v>26.177</v>
      </c>
      <c r="CG197">
        <v>41893</v>
      </c>
      <c r="CH197">
        <v>-1</v>
      </c>
      <c r="CI197">
        <v>-1</v>
      </c>
      <c r="CJ197">
        <v>-1</v>
      </c>
      <c r="CK197">
        <v>41844</v>
      </c>
      <c r="CL197">
        <v>-1</v>
      </c>
      <c r="CM197">
        <v>-1</v>
      </c>
      <c r="CN197">
        <v>-1</v>
      </c>
    </row>
    <row r="198" spans="1:92" x14ac:dyDescent="0.25">
      <c r="A198" s="1">
        <v>42521</v>
      </c>
      <c r="B198">
        <v>235.88800000000001</v>
      </c>
      <c r="C198">
        <v>41831</v>
      </c>
      <c r="D198">
        <v>-1</v>
      </c>
      <c r="E198">
        <v>44895</v>
      </c>
      <c r="F198">
        <v>73.057000000000002</v>
      </c>
      <c r="G198">
        <v>40360</v>
      </c>
      <c r="H198">
        <v>-1</v>
      </c>
      <c r="I198">
        <v>44834</v>
      </c>
      <c r="J198">
        <v>156.79499999999999</v>
      </c>
      <c r="K198">
        <v>41819</v>
      </c>
      <c r="L198">
        <v>-1</v>
      </c>
      <c r="M198">
        <v>40469</v>
      </c>
      <c r="N198">
        <v>-1</v>
      </c>
      <c r="O198">
        <v>40289</v>
      </c>
      <c r="P198">
        <v>-1</v>
      </c>
      <c r="Q198">
        <v>44377</v>
      </c>
      <c r="R198">
        <v>114.405</v>
      </c>
      <c r="S198">
        <v>43337</v>
      </c>
      <c r="T198">
        <v>53.704999999999998</v>
      </c>
      <c r="U198">
        <v>42062</v>
      </c>
      <c r="V198">
        <v>-1</v>
      </c>
      <c r="W198">
        <v>42283</v>
      </c>
      <c r="X198">
        <v>-1</v>
      </c>
      <c r="Y198">
        <v>44468</v>
      </c>
      <c r="Z198">
        <v>248.49</v>
      </c>
      <c r="AA198">
        <v>40481</v>
      </c>
      <c r="AB198">
        <v>-1</v>
      </c>
      <c r="AC198">
        <v>42676</v>
      </c>
      <c r="AD198">
        <v>196.577</v>
      </c>
      <c r="AE198">
        <v>41149</v>
      </c>
      <c r="AF198">
        <v>-1</v>
      </c>
      <c r="AG198">
        <v>42004</v>
      </c>
      <c r="AH198">
        <v>10.653</v>
      </c>
      <c r="AI198">
        <v>-1</v>
      </c>
      <c r="AJ198">
        <v>-1</v>
      </c>
      <c r="AK198">
        <v>-1</v>
      </c>
      <c r="AL198">
        <v>-1</v>
      </c>
      <c r="AM198">
        <v>-1</v>
      </c>
      <c r="AN198">
        <v>-1</v>
      </c>
      <c r="AO198">
        <v>43424</v>
      </c>
      <c r="AP198">
        <v>-1</v>
      </c>
      <c r="AQ198">
        <v>44625</v>
      </c>
      <c r="AR198">
        <v>25.163</v>
      </c>
      <c r="AS198">
        <v>44626</v>
      </c>
      <c r="AT198">
        <v>9.4459999999999997</v>
      </c>
      <c r="AU198">
        <v>-1</v>
      </c>
      <c r="AV198">
        <v>-1</v>
      </c>
      <c r="AW198">
        <v>41863</v>
      </c>
      <c r="AX198">
        <v>-1</v>
      </c>
      <c r="AY198">
        <v>43402</v>
      </c>
      <c r="AZ198">
        <v>93.826999999999998</v>
      </c>
      <c r="BA198">
        <v>-1</v>
      </c>
      <c r="BB198">
        <v>-1</v>
      </c>
      <c r="BC198">
        <v>41722</v>
      </c>
      <c r="BD198">
        <v>-1</v>
      </c>
      <c r="BE198">
        <v>-1</v>
      </c>
      <c r="BF198">
        <v>-1</v>
      </c>
      <c r="BG198">
        <v>-1</v>
      </c>
      <c r="BH198">
        <v>-1</v>
      </c>
      <c r="BI198">
        <v>43424</v>
      </c>
      <c r="BJ198">
        <v>92.42</v>
      </c>
      <c r="BK198">
        <v>-1</v>
      </c>
      <c r="BL198">
        <v>-1</v>
      </c>
      <c r="BM198">
        <v>43424</v>
      </c>
      <c r="BN198">
        <v>65.963999999999999</v>
      </c>
      <c r="BO198">
        <v>43426</v>
      </c>
      <c r="BP198">
        <v>6.5140000000000002</v>
      </c>
      <c r="BQ198">
        <v>-1</v>
      </c>
      <c r="BR198">
        <v>-1</v>
      </c>
      <c r="BS198">
        <v>43426</v>
      </c>
      <c r="BT198">
        <v>9.3960000000000008</v>
      </c>
      <c r="BU198">
        <v>-1</v>
      </c>
      <c r="BV198">
        <v>-1</v>
      </c>
      <c r="BW198">
        <v>41915</v>
      </c>
      <c r="BX198">
        <v>-1</v>
      </c>
      <c r="BY198">
        <v>-1</v>
      </c>
      <c r="BZ198">
        <v>-1</v>
      </c>
      <c r="CA198">
        <v>41911</v>
      </c>
      <c r="CB198">
        <v>-1</v>
      </c>
      <c r="CC198">
        <v>41912</v>
      </c>
      <c r="CD198">
        <v>-1</v>
      </c>
      <c r="CE198">
        <v>43332</v>
      </c>
      <c r="CF198">
        <v>26.177</v>
      </c>
      <c r="CG198">
        <v>41893</v>
      </c>
      <c r="CH198">
        <v>-1</v>
      </c>
      <c r="CI198">
        <v>-1</v>
      </c>
      <c r="CJ198">
        <v>-1</v>
      </c>
      <c r="CK198">
        <v>41844</v>
      </c>
      <c r="CL198">
        <v>-1</v>
      </c>
      <c r="CM198">
        <v>-1</v>
      </c>
      <c r="CN198">
        <v>-1</v>
      </c>
    </row>
    <row r="199" spans="1:92" x14ac:dyDescent="0.25">
      <c r="A199" s="1">
        <v>42551</v>
      </c>
      <c r="B199">
        <v>195.24700000000001</v>
      </c>
      <c r="C199">
        <v>41831</v>
      </c>
      <c r="D199">
        <v>-1</v>
      </c>
      <c r="E199">
        <v>44895</v>
      </c>
      <c r="F199">
        <v>61.027000000000001</v>
      </c>
      <c r="G199">
        <v>40360</v>
      </c>
      <c r="H199">
        <v>-1</v>
      </c>
      <c r="I199">
        <v>44834</v>
      </c>
      <c r="J199">
        <v>128.72399999999999</v>
      </c>
      <c r="K199">
        <v>41819</v>
      </c>
      <c r="L199">
        <v>-1</v>
      </c>
      <c r="M199">
        <v>40469</v>
      </c>
      <c r="N199">
        <v>-1</v>
      </c>
      <c r="O199">
        <v>40289</v>
      </c>
      <c r="P199">
        <v>-1</v>
      </c>
      <c r="Q199">
        <v>44377</v>
      </c>
      <c r="R199">
        <v>100.27200000000001</v>
      </c>
      <c r="S199">
        <v>43337</v>
      </c>
      <c r="T199">
        <v>53.704999999999998</v>
      </c>
      <c r="U199">
        <v>42062</v>
      </c>
      <c r="V199">
        <v>-1</v>
      </c>
      <c r="W199">
        <v>42283</v>
      </c>
      <c r="X199">
        <v>-1</v>
      </c>
      <c r="Y199">
        <v>44468</v>
      </c>
      <c r="Z199">
        <v>230.12200000000001</v>
      </c>
      <c r="AA199">
        <v>40481</v>
      </c>
      <c r="AB199">
        <v>-1</v>
      </c>
      <c r="AC199">
        <v>42676</v>
      </c>
      <c r="AD199">
        <v>160.71600000000001</v>
      </c>
      <c r="AE199">
        <v>41149</v>
      </c>
      <c r="AF199">
        <v>-1</v>
      </c>
      <c r="AG199">
        <v>42004</v>
      </c>
      <c r="AH199">
        <v>10.653</v>
      </c>
      <c r="AI199">
        <v>-1</v>
      </c>
      <c r="AJ199">
        <v>-1</v>
      </c>
      <c r="AK199">
        <v>-1</v>
      </c>
      <c r="AL199">
        <v>-1</v>
      </c>
      <c r="AM199">
        <v>-1</v>
      </c>
      <c r="AN199">
        <v>-1</v>
      </c>
      <c r="AO199">
        <v>43424</v>
      </c>
      <c r="AP199">
        <v>-1</v>
      </c>
      <c r="AQ199">
        <v>44625</v>
      </c>
      <c r="AR199">
        <v>25.163</v>
      </c>
      <c r="AS199">
        <v>44626</v>
      </c>
      <c r="AT199">
        <v>9.4459999999999997</v>
      </c>
      <c r="AU199">
        <v>-1</v>
      </c>
      <c r="AV199">
        <v>-1</v>
      </c>
      <c r="AW199">
        <v>41863</v>
      </c>
      <c r="AX199">
        <v>-1</v>
      </c>
      <c r="AY199">
        <v>43402</v>
      </c>
      <c r="AZ199">
        <v>93.826999999999998</v>
      </c>
      <c r="BA199">
        <v>-1</v>
      </c>
      <c r="BB199">
        <v>-1</v>
      </c>
      <c r="BC199">
        <v>41722</v>
      </c>
      <c r="BD199">
        <v>-1</v>
      </c>
      <c r="BE199">
        <v>-1</v>
      </c>
      <c r="BF199">
        <v>-1</v>
      </c>
      <c r="BG199">
        <v>-1</v>
      </c>
      <c r="BH199">
        <v>-1</v>
      </c>
      <c r="BI199">
        <v>43424</v>
      </c>
      <c r="BJ199">
        <v>92.42</v>
      </c>
      <c r="BK199">
        <v>-1</v>
      </c>
      <c r="BL199">
        <v>-1</v>
      </c>
      <c r="BM199">
        <v>43424</v>
      </c>
      <c r="BN199">
        <v>65.963999999999999</v>
      </c>
      <c r="BO199">
        <v>43426</v>
      </c>
      <c r="BP199">
        <v>6.5140000000000002</v>
      </c>
      <c r="BQ199">
        <v>-1</v>
      </c>
      <c r="BR199">
        <v>-1</v>
      </c>
      <c r="BS199">
        <v>43426</v>
      </c>
      <c r="BT199">
        <v>9.3960000000000008</v>
      </c>
      <c r="BU199">
        <v>-1</v>
      </c>
      <c r="BV199">
        <v>-1</v>
      </c>
      <c r="BW199">
        <v>41915</v>
      </c>
      <c r="BX199">
        <v>-1</v>
      </c>
      <c r="BY199">
        <v>-1</v>
      </c>
      <c r="BZ199">
        <v>-1</v>
      </c>
      <c r="CA199">
        <v>41911</v>
      </c>
      <c r="CB199">
        <v>-1</v>
      </c>
      <c r="CC199">
        <v>41912</v>
      </c>
      <c r="CD199">
        <v>-1</v>
      </c>
      <c r="CE199">
        <v>43332</v>
      </c>
      <c r="CF199">
        <v>26.177</v>
      </c>
      <c r="CG199">
        <v>41893</v>
      </c>
      <c r="CH199">
        <v>-1</v>
      </c>
      <c r="CI199">
        <v>-1</v>
      </c>
      <c r="CJ199">
        <v>-1</v>
      </c>
      <c r="CK199">
        <v>41844</v>
      </c>
      <c r="CL199">
        <v>-1</v>
      </c>
      <c r="CM199">
        <v>-1</v>
      </c>
      <c r="CN199">
        <v>-1</v>
      </c>
    </row>
    <row r="200" spans="1:92" x14ac:dyDescent="0.25">
      <c r="A200" s="1">
        <v>42580</v>
      </c>
      <c r="B200">
        <v>170.995</v>
      </c>
      <c r="C200">
        <v>41831</v>
      </c>
      <c r="D200">
        <v>-1</v>
      </c>
      <c r="E200">
        <v>44895</v>
      </c>
      <c r="F200">
        <v>52.11</v>
      </c>
      <c r="G200">
        <v>40360</v>
      </c>
      <c r="H200">
        <v>-1</v>
      </c>
      <c r="I200">
        <v>44834</v>
      </c>
      <c r="J200">
        <v>125.77</v>
      </c>
      <c r="K200">
        <v>41819</v>
      </c>
      <c r="L200">
        <v>-1</v>
      </c>
      <c r="M200">
        <v>40469</v>
      </c>
      <c r="N200">
        <v>-1</v>
      </c>
      <c r="O200">
        <v>40289</v>
      </c>
      <c r="P200">
        <v>-1</v>
      </c>
      <c r="Q200">
        <v>44377</v>
      </c>
      <c r="R200">
        <v>95.320999999999998</v>
      </c>
      <c r="S200">
        <v>43337</v>
      </c>
      <c r="T200">
        <v>53.704999999999998</v>
      </c>
      <c r="U200">
        <v>42062</v>
      </c>
      <c r="V200">
        <v>-1</v>
      </c>
      <c r="W200">
        <v>42283</v>
      </c>
      <c r="X200">
        <v>-1</v>
      </c>
      <c r="Y200">
        <v>44468</v>
      </c>
      <c r="Z200">
        <v>226.636</v>
      </c>
      <c r="AA200">
        <v>40481</v>
      </c>
      <c r="AB200">
        <v>-1</v>
      </c>
      <c r="AC200">
        <v>42676</v>
      </c>
      <c r="AD200">
        <v>197.364</v>
      </c>
      <c r="AE200">
        <v>41149</v>
      </c>
      <c r="AF200">
        <v>-1</v>
      </c>
      <c r="AG200">
        <v>42004</v>
      </c>
      <c r="AH200">
        <v>10.653</v>
      </c>
      <c r="AI200">
        <v>-1</v>
      </c>
      <c r="AJ200">
        <v>-1</v>
      </c>
      <c r="AK200">
        <v>-1</v>
      </c>
      <c r="AL200">
        <v>-1</v>
      </c>
      <c r="AM200">
        <v>-1</v>
      </c>
      <c r="AN200">
        <v>-1</v>
      </c>
      <c r="AO200">
        <v>43424</v>
      </c>
      <c r="AP200">
        <v>-1</v>
      </c>
      <c r="AQ200">
        <v>44625</v>
      </c>
      <c r="AR200">
        <v>25.163</v>
      </c>
      <c r="AS200">
        <v>44626</v>
      </c>
      <c r="AT200">
        <v>9.4459999999999997</v>
      </c>
      <c r="AU200">
        <v>-1</v>
      </c>
      <c r="AV200">
        <v>-1</v>
      </c>
      <c r="AW200">
        <v>41863</v>
      </c>
      <c r="AX200">
        <v>-1</v>
      </c>
      <c r="AY200">
        <v>43402</v>
      </c>
      <c r="AZ200">
        <v>93.826999999999998</v>
      </c>
      <c r="BA200">
        <v>-1</v>
      </c>
      <c r="BB200">
        <v>-1</v>
      </c>
      <c r="BC200">
        <v>41722</v>
      </c>
      <c r="BD200">
        <v>-1</v>
      </c>
      <c r="BE200">
        <v>-1</v>
      </c>
      <c r="BF200">
        <v>-1</v>
      </c>
      <c r="BG200">
        <v>-1</v>
      </c>
      <c r="BH200">
        <v>-1</v>
      </c>
      <c r="BI200">
        <v>43424</v>
      </c>
      <c r="BJ200">
        <v>92.42</v>
      </c>
      <c r="BK200">
        <v>-1</v>
      </c>
      <c r="BL200">
        <v>-1</v>
      </c>
      <c r="BM200">
        <v>43424</v>
      </c>
      <c r="BN200">
        <v>65.963999999999999</v>
      </c>
      <c r="BO200">
        <v>43426</v>
      </c>
      <c r="BP200">
        <v>6.5140000000000002</v>
      </c>
      <c r="BQ200">
        <v>-1</v>
      </c>
      <c r="BR200">
        <v>-1</v>
      </c>
      <c r="BS200">
        <v>43426</v>
      </c>
      <c r="BT200">
        <v>9.3960000000000008</v>
      </c>
      <c r="BU200">
        <v>-1</v>
      </c>
      <c r="BV200">
        <v>-1</v>
      </c>
      <c r="BW200">
        <v>41915</v>
      </c>
      <c r="BX200">
        <v>-1</v>
      </c>
      <c r="BY200">
        <v>-1</v>
      </c>
      <c r="BZ200">
        <v>-1</v>
      </c>
      <c r="CA200">
        <v>41911</v>
      </c>
      <c r="CB200">
        <v>-1</v>
      </c>
      <c r="CC200">
        <v>41912</v>
      </c>
      <c r="CD200">
        <v>-1</v>
      </c>
      <c r="CE200">
        <v>43332</v>
      </c>
      <c r="CF200">
        <v>26.177</v>
      </c>
      <c r="CG200">
        <v>41893</v>
      </c>
      <c r="CH200">
        <v>-1</v>
      </c>
      <c r="CI200">
        <v>-1</v>
      </c>
      <c r="CJ200">
        <v>-1</v>
      </c>
      <c r="CK200">
        <v>41844</v>
      </c>
      <c r="CL200">
        <v>-1</v>
      </c>
      <c r="CM200">
        <v>-1</v>
      </c>
      <c r="CN200">
        <v>-1</v>
      </c>
    </row>
    <row r="201" spans="1:92" x14ac:dyDescent="0.25">
      <c r="A201" s="1">
        <v>42613</v>
      </c>
      <c r="B201">
        <v>147.012</v>
      </c>
      <c r="C201">
        <v>41831</v>
      </c>
      <c r="D201">
        <v>-1</v>
      </c>
      <c r="E201">
        <v>44895</v>
      </c>
      <c r="F201">
        <v>46.564999999999998</v>
      </c>
      <c r="G201">
        <v>40360</v>
      </c>
      <c r="H201">
        <v>-1</v>
      </c>
      <c r="I201">
        <v>44834</v>
      </c>
      <c r="J201">
        <v>99.903999999999996</v>
      </c>
      <c r="K201">
        <v>41819</v>
      </c>
      <c r="L201">
        <v>-1</v>
      </c>
      <c r="M201">
        <v>40469</v>
      </c>
      <c r="N201">
        <v>-1</v>
      </c>
      <c r="O201">
        <v>40289</v>
      </c>
      <c r="P201">
        <v>-1</v>
      </c>
      <c r="Q201">
        <v>44377</v>
      </c>
      <c r="R201">
        <v>83.867000000000004</v>
      </c>
      <c r="S201">
        <v>43337</v>
      </c>
      <c r="T201">
        <v>53.704999999999998</v>
      </c>
      <c r="U201">
        <v>42062</v>
      </c>
      <c r="V201">
        <v>-1</v>
      </c>
      <c r="W201">
        <v>42283</v>
      </c>
      <c r="X201">
        <v>-1</v>
      </c>
      <c r="Y201">
        <v>44468</v>
      </c>
      <c r="Z201">
        <v>230.084</v>
      </c>
      <c r="AA201">
        <v>40481</v>
      </c>
      <c r="AB201">
        <v>-1</v>
      </c>
      <c r="AC201">
        <v>42676</v>
      </c>
      <c r="AD201">
        <v>162.49199999999999</v>
      </c>
      <c r="AE201">
        <v>41149</v>
      </c>
      <c r="AF201">
        <v>-1</v>
      </c>
      <c r="AG201">
        <v>42004</v>
      </c>
      <c r="AH201">
        <v>10.653</v>
      </c>
      <c r="AI201">
        <v>-1</v>
      </c>
      <c r="AJ201">
        <v>-1</v>
      </c>
      <c r="AK201">
        <v>-1</v>
      </c>
      <c r="AL201">
        <v>-1</v>
      </c>
      <c r="AM201">
        <v>-1</v>
      </c>
      <c r="AN201">
        <v>-1</v>
      </c>
      <c r="AO201">
        <v>43424</v>
      </c>
      <c r="AP201">
        <v>-1</v>
      </c>
      <c r="AQ201">
        <v>44625</v>
      </c>
      <c r="AR201">
        <v>25.163</v>
      </c>
      <c r="AS201">
        <v>44626</v>
      </c>
      <c r="AT201">
        <v>9.4459999999999997</v>
      </c>
      <c r="AU201">
        <v>-1</v>
      </c>
      <c r="AV201">
        <v>-1</v>
      </c>
      <c r="AW201">
        <v>41863</v>
      </c>
      <c r="AX201">
        <v>-1</v>
      </c>
      <c r="AY201">
        <v>43402</v>
      </c>
      <c r="AZ201">
        <v>93.826999999999998</v>
      </c>
      <c r="BA201">
        <v>-1</v>
      </c>
      <c r="BB201">
        <v>-1</v>
      </c>
      <c r="BC201">
        <v>41722</v>
      </c>
      <c r="BD201">
        <v>-1</v>
      </c>
      <c r="BE201">
        <v>-1</v>
      </c>
      <c r="BF201">
        <v>-1</v>
      </c>
      <c r="BG201">
        <v>-1</v>
      </c>
      <c r="BH201">
        <v>-1</v>
      </c>
      <c r="BI201">
        <v>43424</v>
      </c>
      <c r="BJ201">
        <v>92.42</v>
      </c>
      <c r="BK201">
        <v>-1</v>
      </c>
      <c r="BL201">
        <v>-1</v>
      </c>
      <c r="BM201">
        <v>43424</v>
      </c>
      <c r="BN201">
        <v>65.963999999999999</v>
      </c>
      <c r="BO201">
        <v>43426</v>
      </c>
      <c r="BP201">
        <v>6.5140000000000002</v>
      </c>
      <c r="BQ201">
        <v>-1</v>
      </c>
      <c r="BR201">
        <v>-1</v>
      </c>
      <c r="BS201">
        <v>43426</v>
      </c>
      <c r="BT201">
        <v>9.3960000000000008</v>
      </c>
      <c r="BU201">
        <v>-1</v>
      </c>
      <c r="BV201">
        <v>-1</v>
      </c>
      <c r="BW201">
        <v>41915</v>
      </c>
      <c r="BX201">
        <v>-1</v>
      </c>
      <c r="BY201">
        <v>-1</v>
      </c>
      <c r="BZ201">
        <v>-1</v>
      </c>
      <c r="CA201">
        <v>41911</v>
      </c>
      <c r="CB201">
        <v>-1</v>
      </c>
      <c r="CC201">
        <v>41912</v>
      </c>
      <c r="CD201">
        <v>-1</v>
      </c>
      <c r="CE201">
        <v>43332</v>
      </c>
      <c r="CF201">
        <v>26.177</v>
      </c>
      <c r="CG201">
        <v>41893</v>
      </c>
      <c r="CH201">
        <v>-1</v>
      </c>
      <c r="CI201">
        <v>-1</v>
      </c>
      <c r="CJ201">
        <v>-1</v>
      </c>
      <c r="CK201">
        <v>41844</v>
      </c>
      <c r="CL201">
        <v>-1</v>
      </c>
      <c r="CM201">
        <v>-1</v>
      </c>
      <c r="CN201">
        <v>-1</v>
      </c>
    </row>
    <row r="202" spans="1:92" x14ac:dyDescent="0.25">
      <c r="A202" s="1">
        <v>42643</v>
      </c>
      <c r="B202">
        <v>158.36199999999999</v>
      </c>
      <c r="C202">
        <v>41831</v>
      </c>
      <c r="D202">
        <v>-1</v>
      </c>
      <c r="E202">
        <v>44895</v>
      </c>
      <c r="F202">
        <v>55.119</v>
      </c>
      <c r="G202">
        <v>40360</v>
      </c>
      <c r="H202">
        <v>-1</v>
      </c>
      <c r="I202">
        <v>44834</v>
      </c>
      <c r="J202">
        <v>102.812</v>
      </c>
      <c r="K202">
        <v>41819</v>
      </c>
      <c r="L202">
        <v>-1</v>
      </c>
      <c r="M202">
        <v>40469</v>
      </c>
      <c r="N202">
        <v>-1</v>
      </c>
      <c r="O202">
        <v>40289</v>
      </c>
      <c r="P202">
        <v>-1</v>
      </c>
      <c r="Q202">
        <v>44377</v>
      </c>
      <c r="R202">
        <v>105.913</v>
      </c>
      <c r="S202">
        <v>43337</v>
      </c>
      <c r="T202">
        <v>53.704999999999998</v>
      </c>
      <c r="U202">
        <v>42062</v>
      </c>
      <c r="V202">
        <v>-1</v>
      </c>
      <c r="W202">
        <v>42283</v>
      </c>
      <c r="X202">
        <v>-1</v>
      </c>
      <c r="Y202">
        <v>44468</v>
      </c>
      <c r="Z202">
        <v>230.084</v>
      </c>
      <c r="AA202">
        <v>40481</v>
      </c>
      <c r="AB202">
        <v>-1</v>
      </c>
      <c r="AC202">
        <v>42676</v>
      </c>
      <c r="AD202">
        <v>-1</v>
      </c>
      <c r="AE202">
        <v>41149</v>
      </c>
      <c r="AF202">
        <v>-1</v>
      </c>
      <c r="AG202">
        <v>42004</v>
      </c>
      <c r="AH202">
        <v>10.653</v>
      </c>
      <c r="AI202">
        <v>-1</v>
      </c>
      <c r="AJ202">
        <v>-1</v>
      </c>
      <c r="AK202">
        <v>-1</v>
      </c>
      <c r="AL202">
        <v>-1</v>
      </c>
      <c r="AM202">
        <v>-1</v>
      </c>
      <c r="AN202">
        <v>-1</v>
      </c>
      <c r="AO202">
        <v>43424</v>
      </c>
      <c r="AP202">
        <v>-1</v>
      </c>
      <c r="AQ202">
        <v>44625</v>
      </c>
      <c r="AR202">
        <v>25.163</v>
      </c>
      <c r="AS202">
        <v>44626</v>
      </c>
      <c r="AT202">
        <v>9.4459999999999997</v>
      </c>
      <c r="AU202">
        <v>-1</v>
      </c>
      <c r="AV202">
        <v>-1</v>
      </c>
      <c r="AW202">
        <v>41863</v>
      </c>
      <c r="AX202">
        <v>-1</v>
      </c>
      <c r="AY202">
        <v>43402</v>
      </c>
      <c r="AZ202">
        <v>93.826999999999998</v>
      </c>
      <c r="BA202">
        <v>-1</v>
      </c>
      <c r="BB202">
        <v>-1</v>
      </c>
      <c r="BC202">
        <v>41722</v>
      </c>
      <c r="BD202">
        <v>-1</v>
      </c>
      <c r="BE202">
        <v>-1</v>
      </c>
      <c r="BF202">
        <v>-1</v>
      </c>
      <c r="BG202">
        <v>-1</v>
      </c>
      <c r="BH202">
        <v>-1</v>
      </c>
      <c r="BI202">
        <v>43424</v>
      </c>
      <c r="BJ202">
        <v>92.42</v>
      </c>
      <c r="BK202">
        <v>-1</v>
      </c>
      <c r="BL202">
        <v>-1</v>
      </c>
      <c r="BM202">
        <v>43424</v>
      </c>
      <c r="BN202">
        <v>65.963999999999999</v>
      </c>
      <c r="BO202">
        <v>43426</v>
      </c>
      <c r="BP202">
        <v>6.5140000000000002</v>
      </c>
      <c r="BQ202">
        <v>-1</v>
      </c>
      <c r="BR202">
        <v>-1</v>
      </c>
      <c r="BS202">
        <v>43426</v>
      </c>
      <c r="BT202">
        <v>9.3960000000000008</v>
      </c>
      <c r="BU202">
        <v>-1</v>
      </c>
      <c r="BV202">
        <v>-1</v>
      </c>
      <c r="BW202">
        <v>41915</v>
      </c>
      <c r="BX202">
        <v>-1</v>
      </c>
      <c r="BY202">
        <v>-1</v>
      </c>
      <c r="BZ202">
        <v>-1</v>
      </c>
      <c r="CA202">
        <v>41911</v>
      </c>
      <c r="CB202">
        <v>-1</v>
      </c>
      <c r="CC202">
        <v>41912</v>
      </c>
      <c r="CD202">
        <v>-1</v>
      </c>
      <c r="CE202">
        <v>43332</v>
      </c>
      <c r="CF202">
        <v>26.177</v>
      </c>
      <c r="CG202">
        <v>41893</v>
      </c>
      <c r="CH202">
        <v>-1</v>
      </c>
      <c r="CI202">
        <v>-1</v>
      </c>
      <c r="CJ202">
        <v>-1</v>
      </c>
      <c r="CK202">
        <v>41844</v>
      </c>
      <c r="CL202">
        <v>-1</v>
      </c>
      <c r="CM202">
        <v>-1</v>
      </c>
      <c r="CN202">
        <v>-1</v>
      </c>
    </row>
    <row r="203" spans="1:92" x14ac:dyDescent="0.25">
      <c r="A203" s="1">
        <v>42674</v>
      </c>
      <c r="B203">
        <v>161.76499999999999</v>
      </c>
      <c r="C203">
        <v>41831</v>
      </c>
      <c r="D203">
        <v>-1</v>
      </c>
      <c r="E203">
        <v>44895</v>
      </c>
      <c r="F203">
        <v>57.006</v>
      </c>
      <c r="G203">
        <v>40360</v>
      </c>
      <c r="H203">
        <v>-1</v>
      </c>
      <c r="I203">
        <v>44834</v>
      </c>
      <c r="J203">
        <v>107.703</v>
      </c>
      <c r="K203">
        <v>41819</v>
      </c>
      <c r="L203">
        <v>-1</v>
      </c>
      <c r="M203">
        <v>40469</v>
      </c>
      <c r="N203">
        <v>-1</v>
      </c>
      <c r="O203">
        <v>40289</v>
      </c>
      <c r="P203">
        <v>-1</v>
      </c>
      <c r="Q203">
        <v>44377</v>
      </c>
      <c r="R203">
        <v>96.823999999999998</v>
      </c>
      <c r="S203">
        <v>43337</v>
      </c>
      <c r="T203">
        <v>53.704999999999998</v>
      </c>
      <c r="U203">
        <v>42062</v>
      </c>
      <c r="V203">
        <v>-1</v>
      </c>
      <c r="W203">
        <v>42283</v>
      </c>
      <c r="X203">
        <v>-1</v>
      </c>
      <c r="Y203">
        <v>44468</v>
      </c>
      <c r="Z203">
        <v>230.084</v>
      </c>
      <c r="AA203">
        <v>40481</v>
      </c>
      <c r="AB203">
        <v>-1</v>
      </c>
      <c r="AC203">
        <v>42676</v>
      </c>
      <c r="AD203">
        <v>-1</v>
      </c>
      <c r="AE203">
        <v>41149</v>
      </c>
      <c r="AF203">
        <v>-1</v>
      </c>
      <c r="AG203">
        <v>42004</v>
      </c>
      <c r="AH203">
        <v>10.653</v>
      </c>
      <c r="AI203">
        <v>-1</v>
      </c>
      <c r="AJ203">
        <v>-1</v>
      </c>
      <c r="AK203">
        <v>-1</v>
      </c>
      <c r="AL203">
        <v>-1</v>
      </c>
      <c r="AM203">
        <v>-1</v>
      </c>
      <c r="AN203">
        <v>-1</v>
      </c>
      <c r="AO203">
        <v>43424</v>
      </c>
      <c r="AP203">
        <v>-1</v>
      </c>
      <c r="AQ203">
        <v>44625</v>
      </c>
      <c r="AR203">
        <v>25.163</v>
      </c>
      <c r="AS203">
        <v>44626</v>
      </c>
      <c r="AT203">
        <v>9.4459999999999997</v>
      </c>
      <c r="AU203">
        <v>-1</v>
      </c>
      <c r="AV203">
        <v>-1</v>
      </c>
      <c r="AW203">
        <v>41863</v>
      </c>
      <c r="AX203">
        <v>-1</v>
      </c>
      <c r="AY203">
        <v>43402</v>
      </c>
      <c r="AZ203">
        <v>93.826999999999998</v>
      </c>
      <c r="BA203">
        <v>-1</v>
      </c>
      <c r="BB203">
        <v>-1</v>
      </c>
      <c r="BC203">
        <v>41722</v>
      </c>
      <c r="BD203">
        <v>-1</v>
      </c>
      <c r="BE203">
        <v>-1</v>
      </c>
      <c r="BF203">
        <v>-1</v>
      </c>
      <c r="BG203">
        <v>-1</v>
      </c>
      <c r="BH203">
        <v>-1</v>
      </c>
      <c r="BI203">
        <v>43424</v>
      </c>
      <c r="BJ203">
        <v>92.42</v>
      </c>
      <c r="BK203">
        <v>-1</v>
      </c>
      <c r="BL203">
        <v>-1</v>
      </c>
      <c r="BM203">
        <v>43424</v>
      </c>
      <c r="BN203">
        <v>65.963999999999999</v>
      </c>
      <c r="BO203">
        <v>43426</v>
      </c>
      <c r="BP203">
        <v>6.5140000000000002</v>
      </c>
      <c r="BQ203">
        <v>-1</v>
      </c>
      <c r="BR203">
        <v>-1</v>
      </c>
      <c r="BS203">
        <v>43426</v>
      </c>
      <c r="BT203">
        <v>9.3960000000000008</v>
      </c>
      <c r="BU203">
        <v>-1</v>
      </c>
      <c r="BV203">
        <v>-1</v>
      </c>
      <c r="BW203">
        <v>41915</v>
      </c>
      <c r="BX203">
        <v>-1</v>
      </c>
      <c r="BY203">
        <v>-1</v>
      </c>
      <c r="BZ203">
        <v>-1</v>
      </c>
      <c r="CA203">
        <v>41911</v>
      </c>
      <c r="CB203">
        <v>-1</v>
      </c>
      <c r="CC203">
        <v>41912</v>
      </c>
      <c r="CD203">
        <v>-1</v>
      </c>
      <c r="CE203">
        <v>43332</v>
      </c>
      <c r="CF203">
        <v>26.177</v>
      </c>
      <c r="CG203">
        <v>41893</v>
      </c>
      <c r="CH203">
        <v>-1</v>
      </c>
      <c r="CI203">
        <v>-1</v>
      </c>
      <c r="CJ203">
        <v>-1</v>
      </c>
      <c r="CK203">
        <v>41844</v>
      </c>
      <c r="CL203">
        <v>-1</v>
      </c>
      <c r="CM203">
        <v>-1</v>
      </c>
      <c r="CN203">
        <v>-1</v>
      </c>
    </row>
    <row r="204" spans="1:92" x14ac:dyDescent="0.25">
      <c r="A204" s="1">
        <v>42704</v>
      </c>
      <c r="B204">
        <v>170.47</v>
      </c>
      <c r="C204">
        <v>41831</v>
      </c>
      <c r="D204">
        <v>-1</v>
      </c>
      <c r="E204">
        <v>44895</v>
      </c>
      <c r="F204">
        <v>54.84</v>
      </c>
      <c r="G204">
        <v>40360</v>
      </c>
      <c r="H204">
        <v>-1</v>
      </c>
      <c r="I204">
        <v>44834</v>
      </c>
      <c r="J204">
        <v>121.51</v>
      </c>
      <c r="K204">
        <v>41819</v>
      </c>
      <c r="L204">
        <v>-1</v>
      </c>
      <c r="M204">
        <v>40469</v>
      </c>
      <c r="N204">
        <v>-1</v>
      </c>
      <c r="O204">
        <v>40289</v>
      </c>
      <c r="P204">
        <v>-1</v>
      </c>
      <c r="Q204">
        <v>44377</v>
      </c>
      <c r="R204">
        <v>117.676</v>
      </c>
      <c r="S204">
        <v>43337</v>
      </c>
      <c r="T204">
        <v>53.704999999999998</v>
      </c>
      <c r="U204">
        <v>42062</v>
      </c>
      <c r="V204">
        <v>-1</v>
      </c>
      <c r="W204">
        <v>42283</v>
      </c>
      <c r="X204">
        <v>-1</v>
      </c>
      <c r="Y204">
        <v>44468</v>
      </c>
      <c r="Z204">
        <v>230.084</v>
      </c>
      <c r="AA204">
        <v>40481</v>
      </c>
      <c r="AB204">
        <v>-1</v>
      </c>
      <c r="AC204">
        <v>42676</v>
      </c>
      <c r="AD204">
        <v>-1</v>
      </c>
      <c r="AE204">
        <v>41149</v>
      </c>
      <c r="AF204">
        <v>-1</v>
      </c>
      <c r="AG204">
        <v>42004</v>
      </c>
      <c r="AH204">
        <v>10.653</v>
      </c>
      <c r="AI204">
        <v>-1</v>
      </c>
      <c r="AJ204">
        <v>-1</v>
      </c>
      <c r="AK204">
        <v>-1</v>
      </c>
      <c r="AL204">
        <v>-1</v>
      </c>
      <c r="AM204">
        <v>-1</v>
      </c>
      <c r="AN204">
        <v>-1</v>
      </c>
      <c r="AO204">
        <v>43424</v>
      </c>
      <c r="AP204">
        <v>-1</v>
      </c>
      <c r="AQ204">
        <v>44625</v>
      </c>
      <c r="AR204">
        <v>25.163</v>
      </c>
      <c r="AS204">
        <v>44626</v>
      </c>
      <c r="AT204">
        <v>9.4459999999999997</v>
      </c>
      <c r="AU204">
        <v>-1</v>
      </c>
      <c r="AV204">
        <v>-1</v>
      </c>
      <c r="AW204">
        <v>41863</v>
      </c>
      <c r="AX204">
        <v>-1</v>
      </c>
      <c r="AY204">
        <v>43402</v>
      </c>
      <c r="AZ204">
        <v>93.826999999999998</v>
      </c>
      <c r="BA204">
        <v>-1</v>
      </c>
      <c r="BB204">
        <v>-1</v>
      </c>
      <c r="BC204">
        <v>41722</v>
      </c>
      <c r="BD204">
        <v>-1</v>
      </c>
      <c r="BE204">
        <v>-1</v>
      </c>
      <c r="BF204">
        <v>-1</v>
      </c>
      <c r="BG204">
        <v>-1</v>
      </c>
      <c r="BH204">
        <v>-1</v>
      </c>
      <c r="BI204">
        <v>43424</v>
      </c>
      <c r="BJ204">
        <v>92.42</v>
      </c>
      <c r="BK204">
        <v>-1</v>
      </c>
      <c r="BL204">
        <v>-1</v>
      </c>
      <c r="BM204">
        <v>43424</v>
      </c>
      <c r="BN204">
        <v>65.963999999999999</v>
      </c>
      <c r="BO204">
        <v>43426</v>
      </c>
      <c r="BP204">
        <v>6.5140000000000002</v>
      </c>
      <c r="BQ204">
        <v>-1</v>
      </c>
      <c r="BR204">
        <v>-1</v>
      </c>
      <c r="BS204">
        <v>43426</v>
      </c>
      <c r="BT204">
        <v>9.3960000000000008</v>
      </c>
      <c r="BU204">
        <v>-1</v>
      </c>
      <c r="BV204">
        <v>-1</v>
      </c>
      <c r="BW204">
        <v>41915</v>
      </c>
      <c r="BX204">
        <v>-1</v>
      </c>
      <c r="BY204">
        <v>-1</v>
      </c>
      <c r="BZ204">
        <v>-1</v>
      </c>
      <c r="CA204">
        <v>41911</v>
      </c>
      <c r="CB204">
        <v>-1</v>
      </c>
      <c r="CC204">
        <v>41912</v>
      </c>
      <c r="CD204">
        <v>-1</v>
      </c>
      <c r="CE204">
        <v>43332</v>
      </c>
      <c r="CF204">
        <v>26.177</v>
      </c>
      <c r="CG204">
        <v>41893</v>
      </c>
      <c r="CH204">
        <v>-1</v>
      </c>
      <c r="CI204">
        <v>-1</v>
      </c>
      <c r="CJ204">
        <v>-1</v>
      </c>
      <c r="CK204">
        <v>41844</v>
      </c>
      <c r="CL204">
        <v>-1</v>
      </c>
      <c r="CM204">
        <v>-1</v>
      </c>
      <c r="CN204">
        <v>-1</v>
      </c>
    </row>
    <row r="205" spans="1:92" x14ac:dyDescent="0.25">
      <c r="A205" s="1">
        <v>42734</v>
      </c>
      <c r="B205">
        <v>156.41499999999999</v>
      </c>
      <c r="C205">
        <v>41831</v>
      </c>
      <c r="D205">
        <v>-1</v>
      </c>
      <c r="E205">
        <v>44895</v>
      </c>
      <c r="F205">
        <v>51.692999999999998</v>
      </c>
      <c r="G205">
        <v>40360</v>
      </c>
      <c r="H205">
        <v>-1</v>
      </c>
      <c r="I205">
        <v>44834</v>
      </c>
      <c r="J205">
        <v>99.069000000000003</v>
      </c>
      <c r="K205">
        <v>41819</v>
      </c>
      <c r="L205">
        <v>-1</v>
      </c>
      <c r="M205">
        <v>40469</v>
      </c>
      <c r="N205">
        <v>-1</v>
      </c>
      <c r="O205">
        <v>40289</v>
      </c>
      <c r="P205">
        <v>-1</v>
      </c>
      <c r="Q205">
        <v>44377</v>
      </c>
      <c r="R205">
        <v>97.257000000000005</v>
      </c>
      <c r="S205">
        <v>43337</v>
      </c>
      <c r="T205">
        <v>53.704999999999998</v>
      </c>
      <c r="U205">
        <v>42062</v>
      </c>
      <c r="V205">
        <v>-1</v>
      </c>
      <c r="W205">
        <v>42283</v>
      </c>
      <c r="X205">
        <v>-1</v>
      </c>
      <c r="Y205">
        <v>44468</v>
      </c>
      <c r="Z205">
        <v>230.084</v>
      </c>
      <c r="AA205">
        <v>40481</v>
      </c>
      <c r="AB205">
        <v>-1</v>
      </c>
      <c r="AC205">
        <v>42676</v>
      </c>
      <c r="AD205">
        <v>-1</v>
      </c>
      <c r="AE205">
        <v>41149</v>
      </c>
      <c r="AF205">
        <v>-1</v>
      </c>
      <c r="AG205">
        <v>42004</v>
      </c>
      <c r="AH205">
        <v>10.653</v>
      </c>
      <c r="AI205">
        <v>-1</v>
      </c>
      <c r="AJ205">
        <v>-1</v>
      </c>
      <c r="AK205">
        <v>-1</v>
      </c>
      <c r="AL205">
        <v>-1</v>
      </c>
      <c r="AM205">
        <v>-1</v>
      </c>
      <c r="AN205">
        <v>-1</v>
      </c>
      <c r="AO205">
        <v>43424</v>
      </c>
      <c r="AP205">
        <v>-1</v>
      </c>
      <c r="AQ205">
        <v>44625</v>
      </c>
      <c r="AR205">
        <v>25.163</v>
      </c>
      <c r="AS205">
        <v>44626</v>
      </c>
      <c r="AT205">
        <v>9.4459999999999997</v>
      </c>
      <c r="AU205">
        <v>-1</v>
      </c>
      <c r="AV205">
        <v>-1</v>
      </c>
      <c r="AW205">
        <v>41863</v>
      </c>
      <c r="AX205">
        <v>-1</v>
      </c>
      <c r="AY205">
        <v>43402</v>
      </c>
      <c r="AZ205">
        <v>93.826999999999998</v>
      </c>
      <c r="BA205">
        <v>-1</v>
      </c>
      <c r="BB205">
        <v>-1</v>
      </c>
      <c r="BC205">
        <v>41722</v>
      </c>
      <c r="BD205">
        <v>-1</v>
      </c>
      <c r="BE205">
        <v>-1</v>
      </c>
      <c r="BF205">
        <v>-1</v>
      </c>
      <c r="BG205">
        <v>-1</v>
      </c>
      <c r="BH205">
        <v>-1</v>
      </c>
      <c r="BI205">
        <v>43424</v>
      </c>
      <c r="BJ205">
        <v>92.42</v>
      </c>
      <c r="BK205">
        <v>-1</v>
      </c>
      <c r="BL205">
        <v>-1</v>
      </c>
      <c r="BM205">
        <v>43424</v>
      </c>
      <c r="BN205">
        <v>65.963999999999999</v>
      </c>
      <c r="BO205">
        <v>43426</v>
      </c>
      <c r="BP205">
        <v>6.5140000000000002</v>
      </c>
      <c r="BQ205">
        <v>-1</v>
      </c>
      <c r="BR205">
        <v>-1</v>
      </c>
      <c r="BS205">
        <v>43426</v>
      </c>
      <c r="BT205">
        <v>9.3960000000000008</v>
      </c>
      <c r="BU205">
        <v>-1</v>
      </c>
      <c r="BV205">
        <v>-1</v>
      </c>
      <c r="BW205">
        <v>41915</v>
      </c>
      <c r="BX205">
        <v>-1</v>
      </c>
      <c r="BY205">
        <v>-1</v>
      </c>
      <c r="BZ205">
        <v>-1</v>
      </c>
      <c r="CA205">
        <v>41911</v>
      </c>
      <c r="CB205">
        <v>-1</v>
      </c>
      <c r="CC205">
        <v>41912</v>
      </c>
      <c r="CD205">
        <v>-1</v>
      </c>
      <c r="CE205">
        <v>43332</v>
      </c>
      <c r="CF205">
        <v>26.177</v>
      </c>
      <c r="CG205">
        <v>41893</v>
      </c>
      <c r="CH205">
        <v>-1</v>
      </c>
      <c r="CI205">
        <v>-1</v>
      </c>
      <c r="CJ205">
        <v>-1</v>
      </c>
      <c r="CK205">
        <v>41844</v>
      </c>
      <c r="CL205">
        <v>-1</v>
      </c>
      <c r="CM205">
        <v>-1</v>
      </c>
      <c r="CN205">
        <v>-1</v>
      </c>
    </row>
    <row r="206" spans="1:92" x14ac:dyDescent="0.25">
      <c r="A206" s="1">
        <v>42766</v>
      </c>
      <c r="B206">
        <v>138.41499999999999</v>
      </c>
      <c r="C206">
        <v>41831</v>
      </c>
      <c r="D206">
        <v>-1</v>
      </c>
      <c r="E206">
        <v>44895</v>
      </c>
      <c r="F206">
        <v>50.881</v>
      </c>
      <c r="G206">
        <v>40360</v>
      </c>
      <c r="H206">
        <v>-1</v>
      </c>
      <c r="I206">
        <v>44834</v>
      </c>
      <c r="J206">
        <v>90.177000000000007</v>
      </c>
      <c r="K206">
        <v>41819</v>
      </c>
      <c r="L206">
        <v>-1</v>
      </c>
      <c r="M206">
        <v>40469</v>
      </c>
      <c r="N206">
        <v>-1</v>
      </c>
      <c r="O206">
        <v>40289</v>
      </c>
      <c r="P206">
        <v>-1</v>
      </c>
      <c r="Q206">
        <v>44377</v>
      </c>
      <c r="R206">
        <v>104.41200000000001</v>
      </c>
      <c r="S206">
        <v>43337</v>
      </c>
      <c r="T206">
        <v>53.704999999999998</v>
      </c>
      <c r="U206">
        <v>42062</v>
      </c>
      <c r="V206">
        <v>-1</v>
      </c>
      <c r="W206">
        <v>42283</v>
      </c>
      <c r="X206">
        <v>-1</v>
      </c>
      <c r="Y206">
        <v>44468</v>
      </c>
      <c r="Z206">
        <v>230.084</v>
      </c>
      <c r="AA206">
        <v>40481</v>
      </c>
      <c r="AB206">
        <v>-1</v>
      </c>
      <c r="AC206">
        <v>42676</v>
      </c>
      <c r="AD206">
        <v>-1</v>
      </c>
      <c r="AE206">
        <v>41149</v>
      </c>
      <c r="AF206">
        <v>-1</v>
      </c>
      <c r="AG206">
        <v>42004</v>
      </c>
      <c r="AH206">
        <v>10.653</v>
      </c>
      <c r="AI206">
        <v>-1</v>
      </c>
      <c r="AJ206">
        <v>-1</v>
      </c>
      <c r="AK206">
        <v>-1</v>
      </c>
      <c r="AL206">
        <v>-1</v>
      </c>
      <c r="AM206">
        <v>-1</v>
      </c>
      <c r="AN206">
        <v>-1</v>
      </c>
      <c r="AO206">
        <v>43424</v>
      </c>
      <c r="AP206">
        <v>-1</v>
      </c>
      <c r="AQ206">
        <v>44625</v>
      </c>
      <c r="AR206">
        <v>25.163</v>
      </c>
      <c r="AS206">
        <v>44626</v>
      </c>
      <c r="AT206">
        <v>9.4459999999999997</v>
      </c>
      <c r="AU206">
        <v>-1</v>
      </c>
      <c r="AV206">
        <v>-1</v>
      </c>
      <c r="AW206">
        <v>41863</v>
      </c>
      <c r="AX206">
        <v>-1</v>
      </c>
      <c r="AY206">
        <v>43402</v>
      </c>
      <c r="AZ206">
        <v>93.826999999999998</v>
      </c>
      <c r="BA206">
        <v>-1</v>
      </c>
      <c r="BB206">
        <v>-1</v>
      </c>
      <c r="BC206">
        <v>41722</v>
      </c>
      <c r="BD206">
        <v>-1</v>
      </c>
      <c r="BE206">
        <v>-1</v>
      </c>
      <c r="BF206">
        <v>-1</v>
      </c>
      <c r="BG206">
        <v>-1</v>
      </c>
      <c r="BH206">
        <v>-1</v>
      </c>
      <c r="BI206">
        <v>43424</v>
      </c>
      <c r="BJ206">
        <v>92.42</v>
      </c>
      <c r="BK206">
        <v>-1</v>
      </c>
      <c r="BL206">
        <v>-1</v>
      </c>
      <c r="BM206">
        <v>43424</v>
      </c>
      <c r="BN206">
        <v>65.963999999999999</v>
      </c>
      <c r="BO206">
        <v>43426</v>
      </c>
      <c r="BP206">
        <v>6.5140000000000002</v>
      </c>
      <c r="BQ206">
        <v>-1</v>
      </c>
      <c r="BR206">
        <v>-1</v>
      </c>
      <c r="BS206">
        <v>43426</v>
      </c>
      <c r="BT206">
        <v>9.3960000000000008</v>
      </c>
      <c r="BU206">
        <v>-1</v>
      </c>
      <c r="BV206">
        <v>-1</v>
      </c>
      <c r="BW206">
        <v>41915</v>
      </c>
      <c r="BX206">
        <v>-1</v>
      </c>
      <c r="BY206">
        <v>-1</v>
      </c>
      <c r="BZ206">
        <v>-1</v>
      </c>
      <c r="CA206">
        <v>41911</v>
      </c>
      <c r="CB206">
        <v>-1</v>
      </c>
      <c r="CC206">
        <v>41912</v>
      </c>
      <c r="CD206">
        <v>-1</v>
      </c>
      <c r="CE206">
        <v>43332</v>
      </c>
      <c r="CF206">
        <v>26.177</v>
      </c>
      <c r="CG206">
        <v>41893</v>
      </c>
      <c r="CH206">
        <v>-1</v>
      </c>
      <c r="CI206">
        <v>-1</v>
      </c>
      <c r="CJ206">
        <v>-1</v>
      </c>
      <c r="CK206">
        <v>41844</v>
      </c>
      <c r="CL206">
        <v>-1</v>
      </c>
      <c r="CM206">
        <v>-1</v>
      </c>
      <c r="CN206">
        <v>-1</v>
      </c>
    </row>
    <row r="207" spans="1:92" x14ac:dyDescent="0.25">
      <c r="A207" s="1">
        <v>42794</v>
      </c>
      <c r="B207">
        <v>127.482</v>
      </c>
      <c r="C207">
        <v>41831</v>
      </c>
      <c r="D207">
        <v>-1</v>
      </c>
      <c r="E207">
        <v>44895</v>
      </c>
      <c r="F207">
        <v>43.453000000000003</v>
      </c>
      <c r="G207">
        <v>40360</v>
      </c>
      <c r="H207">
        <v>-1</v>
      </c>
      <c r="I207">
        <v>44834</v>
      </c>
      <c r="J207">
        <v>79.174999999999997</v>
      </c>
      <c r="K207">
        <v>41819</v>
      </c>
      <c r="L207">
        <v>-1</v>
      </c>
      <c r="M207">
        <v>40469</v>
      </c>
      <c r="N207">
        <v>-1</v>
      </c>
      <c r="O207">
        <v>40289</v>
      </c>
      <c r="P207">
        <v>-1</v>
      </c>
      <c r="Q207">
        <v>44377</v>
      </c>
      <c r="R207">
        <v>82.86</v>
      </c>
      <c r="S207">
        <v>43337</v>
      </c>
      <c r="T207">
        <v>53.704999999999998</v>
      </c>
      <c r="U207">
        <v>42062</v>
      </c>
      <c r="V207">
        <v>-1</v>
      </c>
      <c r="W207">
        <v>42283</v>
      </c>
      <c r="X207">
        <v>-1</v>
      </c>
      <c r="Y207">
        <v>44468</v>
      </c>
      <c r="Z207">
        <v>230.084</v>
      </c>
      <c r="AA207">
        <v>40481</v>
      </c>
      <c r="AB207">
        <v>-1</v>
      </c>
      <c r="AC207">
        <v>42676</v>
      </c>
      <c r="AD207">
        <v>-1</v>
      </c>
      <c r="AE207">
        <v>41149</v>
      </c>
      <c r="AF207">
        <v>-1</v>
      </c>
      <c r="AG207">
        <v>42004</v>
      </c>
      <c r="AH207">
        <v>10.653</v>
      </c>
      <c r="AI207">
        <v>-1</v>
      </c>
      <c r="AJ207">
        <v>-1</v>
      </c>
      <c r="AK207">
        <v>-1</v>
      </c>
      <c r="AL207">
        <v>-1</v>
      </c>
      <c r="AM207">
        <v>-1</v>
      </c>
      <c r="AN207">
        <v>-1</v>
      </c>
      <c r="AO207">
        <v>43424</v>
      </c>
      <c r="AP207">
        <v>-1</v>
      </c>
      <c r="AQ207">
        <v>44625</v>
      </c>
      <c r="AR207">
        <v>25.163</v>
      </c>
      <c r="AS207">
        <v>44626</v>
      </c>
      <c r="AT207">
        <v>9.4459999999999997</v>
      </c>
      <c r="AU207">
        <v>-1</v>
      </c>
      <c r="AV207">
        <v>-1</v>
      </c>
      <c r="AW207">
        <v>41863</v>
      </c>
      <c r="AX207">
        <v>-1</v>
      </c>
      <c r="AY207">
        <v>43402</v>
      </c>
      <c r="AZ207">
        <v>93.826999999999998</v>
      </c>
      <c r="BA207">
        <v>-1</v>
      </c>
      <c r="BB207">
        <v>-1</v>
      </c>
      <c r="BC207">
        <v>41722</v>
      </c>
      <c r="BD207">
        <v>-1</v>
      </c>
      <c r="BE207">
        <v>-1</v>
      </c>
      <c r="BF207">
        <v>-1</v>
      </c>
      <c r="BG207">
        <v>-1</v>
      </c>
      <c r="BH207">
        <v>-1</v>
      </c>
      <c r="BI207">
        <v>43424</v>
      </c>
      <c r="BJ207">
        <v>92.42</v>
      </c>
      <c r="BK207">
        <v>-1</v>
      </c>
      <c r="BL207">
        <v>-1</v>
      </c>
      <c r="BM207">
        <v>43424</v>
      </c>
      <c r="BN207">
        <v>65.963999999999999</v>
      </c>
      <c r="BO207">
        <v>43426</v>
      </c>
      <c r="BP207">
        <v>6.5140000000000002</v>
      </c>
      <c r="BQ207">
        <v>-1</v>
      </c>
      <c r="BR207">
        <v>-1</v>
      </c>
      <c r="BS207">
        <v>43426</v>
      </c>
      <c r="BT207">
        <v>9.3960000000000008</v>
      </c>
      <c r="BU207">
        <v>-1</v>
      </c>
      <c r="BV207">
        <v>-1</v>
      </c>
      <c r="BW207">
        <v>41915</v>
      </c>
      <c r="BX207">
        <v>-1</v>
      </c>
      <c r="BY207">
        <v>-1</v>
      </c>
      <c r="BZ207">
        <v>-1</v>
      </c>
      <c r="CA207">
        <v>41911</v>
      </c>
      <c r="CB207">
        <v>-1</v>
      </c>
      <c r="CC207">
        <v>41912</v>
      </c>
      <c r="CD207">
        <v>-1</v>
      </c>
      <c r="CE207">
        <v>43332</v>
      </c>
      <c r="CF207">
        <v>26.177</v>
      </c>
      <c r="CG207">
        <v>41893</v>
      </c>
      <c r="CH207">
        <v>-1</v>
      </c>
      <c r="CI207">
        <v>-1</v>
      </c>
      <c r="CJ207">
        <v>-1</v>
      </c>
      <c r="CK207">
        <v>41844</v>
      </c>
      <c r="CL207">
        <v>-1</v>
      </c>
      <c r="CM207">
        <v>-1</v>
      </c>
      <c r="CN207">
        <v>-1</v>
      </c>
    </row>
    <row r="208" spans="1:92" x14ac:dyDescent="0.25">
      <c r="A208" s="1">
        <v>42825</v>
      </c>
      <c r="B208">
        <v>132.84399999999999</v>
      </c>
      <c r="C208">
        <v>41831</v>
      </c>
      <c r="D208">
        <v>-1</v>
      </c>
      <c r="E208">
        <v>44895</v>
      </c>
      <c r="F208">
        <v>42.536999999999999</v>
      </c>
      <c r="G208">
        <v>40360</v>
      </c>
      <c r="H208">
        <v>-1</v>
      </c>
      <c r="I208">
        <v>44834</v>
      </c>
      <c r="J208">
        <v>73.227000000000004</v>
      </c>
      <c r="K208">
        <v>41819</v>
      </c>
      <c r="L208">
        <v>-1</v>
      </c>
      <c r="M208">
        <v>40469</v>
      </c>
      <c r="N208">
        <v>-1</v>
      </c>
      <c r="O208">
        <v>40289</v>
      </c>
      <c r="P208">
        <v>-1</v>
      </c>
      <c r="Q208">
        <v>44377</v>
      </c>
      <c r="R208">
        <v>73.358000000000004</v>
      </c>
      <c r="S208">
        <v>43337</v>
      </c>
      <c r="T208">
        <v>53.704999999999998</v>
      </c>
      <c r="U208">
        <v>42062</v>
      </c>
      <c r="V208">
        <v>-1</v>
      </c>
      <c r="W208">
        <v>42283</v>
      </c>
      <c r="X208">
        <v>-1</v>
      </c>
      <c r="Y208">
        <v>44468</v>
      </c>
      <c r="Z208">
        <v>230.084</v>
      </c>
      <c r="AA208">
        <v>40481</v>
      </c>
      <c r="AB208">
        <v>-1</v>
      </c>
      <c r="AC208">
        <v>42676</v>
      </c>
      <c r="AD208">
        <v>-1</v>
      </c>
      <c r="AE208">
        <v>41149</v>
      </c>
      <c r="AF208">
        <v>-1</v>
      </c>
      <c r="AG208">
        <v>42004</v>
      </c>
      <c r="AH208">
        <v>10.653</v>
      </c>
      <c r="AI208">
        <v>-1</v>
      </c>
      <c r="AJ208">
        <v>-1</v>
      </c>
      <c r="AK208">
        <v>-1</v>
      </c>
      <c r="AL208">
        <v>-1</v>
      </c>
      <c r="AM208">
        <v>-1</v>
      </c>
      <c r="AN208">
        <v>-1</v>
      </c>
      <c r="AO208">
        <v>43424</v>
      </c>
      <c r="AP208">
        <v>-1</v>
      </c>
      <c r="AQ208">
        <v>44625</v>
      </c>
      <c r="AR208">
        <v>25.163</v>
      </c>
      <c r="AS208">
        <v>44626</v>
      </c>
      <c r="AT208">
        <v>9.4459999999999997</v>
      </c>
      <c r="AU208">
        <v>-1</v>
      </c>
      <c r="AV208">
        <v>-1</v>
      </c>
      <c r="AW208">
        <v>41863</v>
      </c>
      <c r="AX208">
        <v>-1</v>
      </c>
      <c r="AY208">
        <v>43402</v>
      </c>
      <c r="AZ208">
        <v>93.826999999999998</v>
      </c>
      <c r="BA208">
        <v>-1</v>
      </c>
      <c r="BB208">
        <v>-1</v>
      </c>
      <c r="BC208">
        <v>41722</v>
      </c>
      <c r="BD208">
        <v>-1</v>
      </c>
      <c r="BE208">
        <v>-1</v>
      </c>
      <c r="BF208">
        <v>-1</v>
      </c>
      <c r="BG208">
        <v>-1</v>
      </c>
      <c r="BH208">
        <v>-1</v>
      </c>
      <c r="BI208">
        <v>43424</v>
      </c>
      <c r="BJ208">
        <v>92.42</v>
      </c>
      <c r="BK208">
        <v>-1</v>
      </c>
      <c r="BL208">
        <v>-1</v>
      </c>
      <c r="BM208">
        <v>43424</v>
      </c>
      <c r="BN208">
        <v>65.963999999999999</v>
      </c>
      <c r="BO208">
        <v>43426</v>
      </c>
      <c r="BP208">
        <v>6.5140000000000002</v>
      </c>
      <c r="BQ208">
        <v>-1</v>
      </c>
      <c r="BR208">
        <v>-1</v>
      </c>
      <c r="BS208">
        <v>43426</v>
      </c>
      <c r="BT208">
        <v>9.3960000000000008</v>
      </c>
      <c r="BU208">
        <v>-1</v>
      </c>
      <c r="BV208">
        <v>-1</v>
      </c>
      <c r="BW208">
        <v>41915</v>
      </c>
      <c r="BX208">
        <v>-1</v>
      </c>
      <c r="BY208">
        <v>-1</v>
      </c>
      <c r="BZ208">
        <v>-1</v>
      </c>
      <c r="CA208">
        <v>41911</v>
      </c>
      <c r="CB208">
        <v>-1</v>
      </c>
      <c r="CC208">
        <v>41912</v>
      </c>
      <c r="CD208">
        <v>-1</v>
      </c>
      <c r="CE208">
        <v>43332</v>
      </c>
      <c r="CF208">
        <v>26.177</v>
      </c>
      <c r="CG208">
        <v>41893</v>
      </c>
      <c r="CH208">
        <v>-1</v>
      </c>
      <c r="CI208">
        <v>-1</v>
      </c>
      <c r="CJ208">
        <v>-1</v>
      </c>
      <c r="CK208">
        <v>41844</v>
      </c>
      <c r="CL208">
        <v>-1</v>
      </c>
      <c r="CM208">
        <v>-1</v>
      </c>
      <c r="CN208">
        <v>-1</v>
      </c>
    </row>
    <row r="209" spans="1:92" x14ac:dyDescent="0.25">
      <c r="A209" s="1">
        <v>42853</v>
      </c>
      <c r="B209">
        <v>126.944</v>
      </c>
      <c r="C209">
        <v>41831</v>
      </c>
      <c r="D209">
        <v>-1</v>
      </c>
      <c r="E209">
        <v>44895</v>
      </c>
      <c r="F209">
        <v>42.539000000000001</v>
      </c>
      <c r="G209">
        <v>40360</v>
      </c>
      <c r="H209">
        <v>-1</v>
      </c>
      <c r="I209">
        <v>44834</v>
      </c>
      <c r="J209">
        <v>66.537999999999997</v>
      </c>
      <c r="K209">
        <v>41819</v>
      </c>
      <c r="L209">
        <v>-1</v>
      </c>
      <c r="M209">
        <v>40469</v>
      </c>
      <c r="N209">
        <v>-1</v>
      </c>
      <c r="O209">
        <v>40289</v>
      </c>
      <c r="P209">
        <v>-1</v>
      </c>
      <c r="Q209">
        <v>44377</v>
      </c>
      <c r="R209">
        <v>61.966000000000001</v>
      </c>
      <c r="S209">
        <v>43337</v>
      </c>
      <c r="T209">
        <v>53.704999999999998</v>
      </c>
      <c r="U209">
        <v>42062</v>
      </c>
      <c r="V209">
        <v>-1</v>
      </c>
      <c r="W209">
        <v>42283</v>
      </c>
      <c r="X209">
        <v>-1</v>
      </c>
      <c r="Y209">
        <v>44468</v>
      </c>
      <c r="Z209">
        <v>230.084</v>
      </c>
      <c r="AA209">
        <v>40481</v>
      </c>
      <c r="AB209">
        <v>-1</v>
      </c>
      <c r="AC209">
        <v>42676</v>
      </c>
      <c r="AD209">
        <v>-1</v>
      </c>
      <c r="AE209">
        <v>41149</v>
      </c>
      <c r="AF209">
        <v>-1</v>
      </c>
      <c r="AG209">
        <v>42004</v>
      </c>
      <c r="AH209">
        <v>10.653</v>
      </c>
      <c r="AI209">
        <v>-1</v>
      </c>
      <c r="AJ209">
        <v>-1</v>
      </c>
      <c r="AK209">
        <v>-1</v>
      </c>
      <c r="AL209">
        <v>-1</v>
      </c>
      <c r="AM209">
        <v>-1</v>
      </c>
      <c r="AN209">
        <v>-1</v>
      </c>
      <c r="AO209">
        <v>43424</v>
      </c>
      <c r="AP209">
        <v>-1</v>
      </c>
      <c r="AQ209">
        <v>44625</v>
      </c>
      <c r="AR209">
        <v>25.163</v>
      </c>
      <c r="AS209">
        <v>44626</v>
      </c>
      <c r="AT209">
        <v>9.4459999999999997</v>
      </c>
      <c r="AU209">
        <v>-1</v>
      </c>
      <c r="AV209">
        <v>-1</v>
      </c>
      <c r="AW209">
        <v>41863</v>
      </c>
      <c r="AX209">
        <v>-1</v>
      </c>
      <c r="AY209">
        <v>43402</v>
      </c>
      <c r="AZ209">
        <v>93.826999999999998</v>
      </c>
      <c r="BA209">
        <v>-1</v>
      </c>
      <c r="BB209">
        <v>-1</v>
      </c>
      <c r="BC209">
        <v>41722</v>
      </c>
      <c r="BD209">
        <v>-1</v>
      </c>
      <c r="BE209">
        <v>-1</v>
      </c>
      <c r="BF209">
        <v>-1</v>
      </c>
      <c r="BG209">
        <v>-1</v>
      </c>
      <c r="BH209">
        <v>-1</v>
      </c>
      <c r="BI209">
        <v>43424</v>
      </c>
      <c r="BJ209">
        <v>92.42</v>
      </c>
      <c r="BK209">
        <v>-1</v>
      </c>
      <c r="BL209">
        <v>-1</v>
      </c>
      <c r="BM209">
        <v>43424</v>
      </c>
      <c r="BN209">
        <v>65.963999999999999</v>
      </c>
      <c r="BO209">
        <v>43426</v>
      </c>
      <c r="BP209">
        <v>6.5140000000000002</v>
      </c>
      <c r="BQ209">
        <v>-1</v>
      </c>
      <c r="BR209">
        <v>-1</v>
      </c>
      <c r="BS209">
        <v>43426</v>
      </c>
      <c r="BT209">
        <v>9.3960000000000008</v>
      </c>
      <c r="BU209">
        <v>-1</v>
      </c>
      <c r="BV209">
        <v>-1</v>
      </c>
      <c r="BW209">
        <v>41915</v>
      </c>
      <c r="BX209">
        <v>-1</v>
      </c>
      <c r="BY209">
        <v>-1</v>
      </c>
      <c r="BZ209">
        <v>-1</v>
      </c>
      <c r="CA209">
        <v>41911</v>
      </c>
      <c r="CB209">
        <v>-1</v>
      </c>
      <c r="CC209">
        <v>41912</v>
      </c>
      <c r="CD209">
        <v>-1</v>
      </c>
      <c r="CE209">
        <v>43332</v>
      </c>
      <c r="CF209">
        <v>26.177</v>
      </c>
      <c r="CG209">
        <v>41893</v>
      </c>
      <c r="CH209">
        <v>-1</v>
      </c>
      <c r="CI209">
        <v>-1</v>
      </c>
      <c r="CJ209">
        <v>-1</v>
      </c>
      <c r="CK209">
        <v>41844</v>
      </c>
      <c r="CL209">
        <v>-1</v>
      </c>
      <c r="CM209">
        <v>-1</v>
      </c>
      <c r="CN209">
        <v>-1</v>
      </c>
    </row>
    <row r="210" spans="1:92" x14ac:dyDescent="0.25">
      <c r="A210" s="1">
        <v>42886</v>
      </c>
      <c r="B210">
        <v>137.97900000000001</v>
      </c>
      <c r="C210">
        <v>41831</v>
      </c>
      <c r="D210">
        <v>-1</v>
      </c>
      <c r="E210">
        <v>44895</v>
      </c>
      <c r="F210">
        <v>40.798999999999999</v>
      </c>
      <c r="G210">
        <v>40360</v>
      </c>
      <c r="H210">
        <v>-1</v>
      </c>
      <c r="I210">
        <v>44834</v>
      </c>
      <c r="J210">
        <v>67.47</v>
      </c>
      <c r="K210">
        <v>41819</v>
      </c>
      <c r="L210">
        <v>-1</v>
      </c>
      <c r="M210">
        <v>40469</v>
      </c>
      <c r="N210">
        <v>-1</v>
      </c>
      <c r="O210">
        <v>40289</v>
      </c>
      <c r="P210">
        <v>-1</v>
      </c>
      <c r="Q210">
        <v>44377</v>
      </c>
      <c r="R210">
        <v>63.173999999999999</v>
      </c>
      <c r="S210">
        <v>43337</v>
      </c>
      <c r="T210">
        <v>53.704999999999998</v>
      </c>
      <c r="U210">
        <v>42062</v>
      </c>
      <c r="V210">
        <v>-1</v>
      </c>
      <c r="W210">
        <v>42283</v>
      </c>
      <c r="X210">
        <v>-1</v>
      </c>
      <c r="Y210">
        <v>44468</v>
      </c>
      <c r="Z210">
        <v>230.084</v>
      </c>
      <c r="AA210">
        <v>40481</v>
      </c>
      <c r="AB210">
        <v>-1</v>
      </c>
      <c r="AC210">
        <v>42676</v>
      </c>
      <c r="AD210">
        <v>-1</v>
      </c>
      <c r="AE210">
        <v>41149</v>
      </c>
      <c r="AF210">
        <v>-1</v>
      </c>
      <c r="AG210">
        <v>42004</v>
      </c>
      <c r="AH210">
        <v>10.653</v>
      </c>
      <c r="AI210">
        <v>-1</v>
      </c>
      <c r="AJ210">
        <v>-1</v>
      </c>
      <c r="AK210">
        <v>-1</v>
      </c>
      <c r="AL210">
        <v>-1</v>
      </c>
      <c r="AM210">
        <v>-1</v>
      </c>
      <c r="AN210">
        <v>-1</v>
      </c>
      <c r="AO210">
        <v>43424</v>
      </c>
      <c r="AP210">
        <v>-1</v>
      </c>
      <c r="AQ210">
        <v>44625</v>
      </c>
      <c r="AR210">
        <v>25.163</v>
      </c>
      <c r="AS210">
        <v>44626</v>
      </c>
      <c r="AT210">
        <v>9.4459999999999997</v>
      </c>
      <c r="AU210">
        <v>-1</v>
      </c>
      <c r="AV210">
        <v>-1</v>
      </c>
      <c r="AW210">
        <v>41863</v>
      </c>
      <c r="AX210">
        <v>-1</v>
      </c>
      <c r="AY210">
        <v>43402</v>
      </c>
      <c r="AZ210">
        <v>93.826999999999998</v>
      </c>
      <c r="BA210">
        <v>-1</v>
      </c>
      <c r="BB210">
        <v>-1</v>
      </c>
      <c r="BC210">
        <v>41722</v>
      </c>
      <c r="BD210">
        <v>-1</v>
      </c>
      <c r="BE210">
        <v>-1</v>
      </c>
      <c r="BF210">
        <v>-1</v>
      </c>
      <c r="BG210">
        <v>-1</v>
      </c>
      <c r="BH210">
        <v>-1</v>
      </c>
      <c r="BI210">
        <v>43424</v>
      </c>
      <c r="BJ210">
        <v>92.42</v>
      </c>
      <c r="BK210">
        <v>-1</v>
      </c>
      <c r="BL210">
        <v>-1</v>
      </c>
      <c r="BM210">
        <v>43424</v>
      </c>
      <c r="BN210">
        <v>65.963999999999999</v>
      </c>
      <c r="BO210">
        <v>43426</v>
      </c>
      <c r="BP210">
        <v>6.5140000000000002</v>
      </c>
      <c r="BQ210">
        <v>-1</v>
      </c>
      <c r="BR210">
        <v>-1</v>
      </c>
      <c r="BS210">
        <v>43426</v>
      </c>
      <c r="BT210">
        <v>9.3960000000000008</v>
      </c>
      <c r="BU210">
        <v>-1</v>
      </c>
      <c r="BV210">
        <v>-1</v>
      </c>
      <c r="BW210">
        <v>41915</v>
      </c>
      <c r="BX210">
        <v>-1</v>
      </c>
      <c r="BY210">
        <v>-1</v>
      </c>
      <c r="BZ210">
        <v>-1</v>
      </c>
      <c r="CA210">
        <v>41911</v>
      </c>
      <c r="CB210">
        <v>-1</v>
      </c>
      <c r="CC210">
        <v>41912</v>
      </c>
      <c r="CD210">
        <v>-1</v>
      </c>
      <c r="CE210">
        <v>43332</v>
      </c>
      <c r="CF210">
        <v>26.177</v>
      </c>
      <c r="CG210">
        <v>41893</v>
      </c>
      <c r="CH210">
        <v>-1</v>
      </c>
      <c r="CI210">
        <v>-1</v>
      </c>
      <c r="CJ210">
        <v>-1</v>
      </c>
      <c r="CK210">
        <v>41844</v>
      </c>
      <c r="CL210">
        <v>-1</v>
      </c>
      <c r="CM210">
        <v>-1</v>
      </c>
      <c r="CN210">
        <v>-1</v>
      </c>
    </row>
    <row r="211" spans="1:92" x14ac:dyDescent="0.25">
      <c r="A211" s="1">
        <v>42916</v>
      </c>
      <c r="B211">
        <v>144.19900000000001</v>
      </c>
      <c r="C211">
        <v>41831</v>
      </c>
      <c r="D211">
        <v>-1</v>
      </c>
      <c r="E211">
        <v>44895</v>
      </c>
      <c r="F211">
        <v>36.302</v>
      </c>
      <c r="G211">
        <v>40360</v>
      </c>
      <c r="H211">
        <v>-1</v>
      </c>
      <c r="I211">
        <v>44834</v>
      </c>
      <c r="J211">
        <v>75.518000000000001</v>
      </c>
      <c r="K211">
        <v>41819</v>
      </c>
      <c r="L211">
        <v>-1</v>
      </c>
      <c r="M211">
        <v>40469</v>
      </c>
      <c r="N211">
        <v>-1</v>
      </c>
      <c r="O211">
        <v>40289</v>
      </c>
      <c r="P211">
        <v>-1</v>
      </c>
      <c r="Q211">
        <v>44377</v>
      </c>
      <c r="R211">
        <v>62.064</v>
      </c>
      <c r="S211">
        <v>43337</v>
      </c>
      <c r="T211">
        <v>53.704999999999998</v>
      </c>
      <c r="U211">
        <v>42062</v>
      </c>
      <c r="V211">
        <v>-1</v>
      </c>
      <c r="W211">
        <v>42283</v>
      </c>
      <c r="X211">
        <v>-1</v>
      </c>
      <c r="Y211">
        <v>44468</v>
      </c>
      <c r="Z211">
        <v>230.084</v>
      </c>
      <c r="AA211">
        <v>40481</v>
      </c>
      <c r="AB211">
        <v>-1</v>
      </c>
      <c r="AC211">
        <v>42676</v>
      </c>
      <c r="AD211">
        <v>-1</v>
      </c>
      <c r="AE211">
        <v>41149</v>
      </c>
      <c r="AF211">
        <v>-1</v>
      </c>
      <c r="AG211">
        <v>42004</v>
      </c>
      <c r="AH211">
        <v>10.653</v>
      </c>
      <c r="AI211">
        <v>-1</v>
      </c>
      <c r="AJ211">
        <v>-1</v>
      </c>
      <c r="AK211">
        <v>-1</v>
      </c>
      <c r="AL211">
        <v>-1</v>
      </c>
      <c r="AM211">
        <v>-1</v>
      </c>
      <c r="AN211">
        <v>-1</v>
      </c>
      <c r="AO211">
        <v>43424</v>
      </c>
      <c r="AP211">
        <v>-1</v>
      </c>
      <c r="AQ211">
        <v>44625</v>
      </c>
      <c r="AR211">
        <v>25.163</v>
      </c>
      <c r="AS211">
        <v>44626</v>
      </c>
      <c r="AT211">
        <v>9.4459999999999997</v>
      </c>
      <c r="AU211">
        <v>-1</v>
      </c>
      <c r="AV211">
        <v>-1</v>
      </c>
      <c r="AW211">
        <v>41863</v>
      </c>
      <c r="AX211">
        <v>-1</v>
      </c>
      <c r="AY211">
        <v>43402</v>
      </c>
      <c r="AZ211">
        <v>93.826999999999998</v>
      </c>
      <c r="BA211">
        <v>-1</v>
      </c>
      <c r="BB211">
        <v>-1</v>
      </c>
      <c r="BC211">
        <v>41722</v>
      </c>
      <c r="BD211">
        <v>-1</v>
      </c>
      <c r="BE211">
        <v>-1</v>
      </c>
      <c r="BF211">
        <v>-1</v>
      </c>
      <c r="BG211">
        <v>-1</v>
      </c>
      <c r="BH211">
        <v>-1</v>
      </c>
      <c r="BI211">
        <v>43424</v>
      </c>
      <c r="BJ211">
        <v>92.42</v>
      </c>
      <c r="BK211">
        <v>-1</v>
      </c>
      <c r="BL211">
        <v>-1</v>
      </c>
      <c r="BM211">
        <v>43424</v>
      </c>
      <c r="BN211">
        <v>65.963999999999999</v>
      </c>
      <c r="BO211">
        <v>43426</v>
      </c>
      <c r="BP211">
        <v>6.5140000000000002</v>
      </c>
      <c r="BQ211">
        <v>-1</v>
      </c>
      <c r="BR211">
        <v>-1</v>
      </c>
      <c r="BS211">
        <v>43426</v>
      </c>
      <c r="BT211">
        <v>9.3960000000000008</v>
      </c>
      <c r="BU211">
        <v>-1</v>
      </c>
      <c r="BV211">
        <v>-1</v>
      </c>
      <c r="BW211">
        <v>41915</v>
      </c>
      <c r="BX211">
        <v>-1</v>
      </c>
      <c r="BY211">
        <v>-1</v>
      </c>
      <c r="BZ211">
        <v>-1</v>
      </c>
      <c r="CA211">
        <v>41911</v>
      </c>
      <c r="CB211">
        <v>-1</v>
      </c>
      <c r="CC211">
        <v>41912</v>
      </c>
      <c r="CD211">
        <v>-1</v>
      </c>
      <c r="CE211">
        <v>43332</v>
      </c>
      <c r="CF211">
        <v>26.177</v>
      </c>
      <c r="CG211">
        <v>41893</v>
      </c>
      <c r="CH211">
        <v>-1</v>
      </c>
      <c r="CI211">
        <v>-1</v>
      </c>
      <c r="CJ211">
        <v>-1</v>
      </c>
      <c r="CK211">
        <v>41844</v>
      </c>
      <c r="CL211">
        <v>-1</v>
      </c>
      <c r="CM211">
        <v>-1</v>
      </c>
      <c r="CN211">
        <v>-1</v>
      </c>
    </row>
    <row r="212" spans="1:92" x14ac:dyDescent="0.25">
      <c r="A212" s="1">
        <v>42947</v>
      </c>
      <c r="B212">
        <v>119.44</v>
      </c>
      <c r="C212">
        <v>41831</v>
      </c>
      <c r="D212">
        <v>-1</v>
      </c>
      <c r="E212">
        <v>44895</v>
      </c>
      <c r="F212">
        <v>34.405000000000001</v>
      </c>
      <c r="G212">
        <v>40360</v>
      </c>
      <c r="H212">
        <v>-1</v>
      </c>
      <c r="I212">
        <v>44834</v>
      </c>
      <c r="J212">
        <v>64.372</v>
      </c>
      <c r="K212">
        <v>41819</v>
      </c>
      <c r="L212">
        <v>-1</v>
      </c>
      <c r="M212">
        <v>40469</v>
      </c>
      <c r="N212">
        <v>-1</v>
      </c>
      <c r="O212">
        <v>40289</v>
      </c>
      <c r="P212">
        <v>-1</v>
      </c>
      <c r="Q212">
        <v>44377</v>
      </c>
      <c r="R212">
        <v>52.72</v>
      </c>
      <c r="S212">
        <v>43337</v>
      </c>
      <c r="T212">
        <v>53.704999999999998</v>
      </c>
      <c r="U212">
        <v>42062</v>
      </c>
      <c r="V212">
        <v>-1</v>
      </c>
      <c r="W212">
        <v>42283</v>
      </c>
      <c r="X212">
        <v>-1</v>
      </c>
      <c r="Y212">
        <v>44468</v>
      </c>
      <c r="Z212">
        <v>230.084</v>
      </c>
      <c r="AA212">
        <v>40481</v>
      </c>
      <c r="AB212">
        <v>-1</v>
      </c>
      <c r="AC212">
        <v>42676</v>
      </c>
      <c r="AD212">
        <v>-1</v>
      </c>
      <c r="AE212">
        <v>41149</v>
      </c>
      <c r="AF212">
        <v>-1</v>
      </c>
      <c r="AG212">
        <v>42004</v>
      </c>
      <c r="AH212">
        <v>10.653</v>
      </c>
      <c r="AI212">
        <v>-1</v>
      </c>
      <c r="AJ212">
        <v>-1</v>
      </c>
      <c r="AK212">
        <v>-1</v>
      </c>
      <c r="AL212">
        <v>-1</v>
      </c>
      <c r="AM212">
        <v>-1</v>
      </c>
      <c r="AN212">
        <v>-1</v>
      </c>
      <c r="AO212">
        <v>43424</v>
      </c>
      <c r="AP212">
        <v>-1</v>
      </c>
      <c r="AQ212">
        <v>44625</v>
      </c>
      <c r="AR212">
        <v>25.163</v>
      </c>
      <c r="AS212">
        <v>44626</v>
      </c>
      <c r="AT212">
        <v>9.4459999999999997</v>
      </c>
      <c r="AU212">
        <v>-1</v>
      </c>
      <c r="AV212">
        <v>-1</v>
      </c>
      <c r="AW212">
        <v>41863</v>
      </c>
      <c r="AX212">
        <v>-1</v>
      </c>
      <c r="AY212">
        <v>43402</v>
      </c>
      <c r="AZ212">
        <v>93.826999999999998</v>
      </c>
      <c r="BA212">
        <v>-1</v>
      </c>
      <c r="BB212">
        <v>-1</v>
      </c>
      <c r="BC212">
        <v>41722</v>
      </c>
      <c r="BD212">
        <v>-1</v>
      </c>
      <c r="BE212">
        <v>-1</v>
      </c>
      <c r="BF212">
        <v>-1</v>
      </c>
      <c r="BG212">
        <v>-1</v>
      </c>
      <c r="BH212">
        <v>-1</v>
      </c>
      <c r="BI212">
        <v>43424</v>
      </c>
      <c r="BJ212">
        <v>92.42</v>
      </c>
      <c r="BK212">
        <v>-1</v>
      </c>
      <c r="BL212">
        <v>-1</v>
      </c>
      <c r="BM212">
        <v>43424</v>
      </c>
      <c r="BN212">
        <v>65.963999999999999</v>
      </c>
      <c r="BO212">
        <v>43426</v>
      </c>
      <c r="BP212">
        <v>6.5140000000000002</v>
      </c>
      <c r="BQ212">
        <v>-1</v>
      </c>
      <c r="BR212">
        <v>-1</v>
      </c>
      <c r="BS212">
        <v>43426</v>
      </c>
      <c r="BT212">
        <v>9.3960000000000008</v>
      </c>
      <c r="BU212">
        <v>-1</v>
      </c>
      <c r="BV212">
        <v>-1</v>
      </c>
      <c r="BW212">
        <v>41915</v>
      </c>
      <c r="BX212">
        <v>-1</v>
      </c>
      <c r="BY212">
        <v>-1</v>
      </c>
      <c r="BZ212">
        <v>-1</v>
      </c>
      <c r="CA212">
        <v>41911</v>
      </c>
      <c r="CB212">
        <v>-1</v>
      </c>
      <c r="CC212">
        <v>41912</v>
      </c>
      <c r="CD212">
        <v>-1</v>
      </c>
      <c r="CE212">
        <v>43332</v>
      </c>
      <c r="CF212">
        <v>26.177</v>
      </c>
      <c r="CG212">
        <v>41893</v>
      </c>
      <c r="CH212">
        <v>-1</v>
      </c>
      <c r="CI212">
        <v>-1</v>
      </c>
      <c r="CJ212">
        <v>-1</v>
      </c>
      <c r="CK212">
        <v>41844</v>
      </c>
      <c r="CL212">
        <v>-1</v>
      </c>
      <c r="CM212">
        <v>-1</v>
      </c>
      <c r="CN212">
        <v>-1</v>
      </c>
    </row>
    <row r="213" spans="1:92" x14ac:dyDescent="0.25">
      <c r="A213" s="1">
        <v>42978</v>
      </c>
      <c r="B213">
        <v>106.813</v>
      </c>
      <c r="C213">
        <v>41831</v>
      </c>
      <c r="D213">
        <v>-1</v>
      </c>
      <c r="E213">
        <v>44895</v>
      </c>
      <c r="F213">
        <v>30.353999999999999</v>
      </c>
      <c r="G213">
        <v>40360</v>
      </c>
      <c r="H213">
        <v>-1</v>
      </c>
      <c r="I213">
        <v>44834</v>
      </c>
      <c r="J213">
        <v>63.984000000000002</v>
      </c>
      <c r="K213">
        <v>41819</v>
      </c>
      <c r="L213">
        <v>-1</v>
      </c>
      <c r="M213">
        <v>40469</v>
      </c>
      <c r="N213">
        <v>-1</v>
      </c>
      <c r="O213">
        <v>40289</v>
      </c>
      <c r="P213">
        <v>-1</v>
      </c>
      <c r="Q213">
        <v>44377</v>
      </c>
      <c r="R213">
        <v>57.265999999999998</v>
      </c>
      <c r="S213">
        <v>43337</v>
      </c>
      <c r="T213">
        <v>53.704999999999998</v>
      </c>
      <c r="U213">
        <v>42062</v>
      </c>
      <c r="V213">
        <v>-1</v>
      </c>
      <c r="W213">
        <v>42283</v>
      </c>
      <c r="X213">
        <v>-1</v>
      </c>
      <c r="Y213">
        <v>44468</v>
      </c>
      <c r="Z213">
        <v>230.084</v>
      </c>
      <c r="AA213">
        <v>40481</v>
      </c>
      <c r="AB213">
        <v>-1</v>
      </c>
      <c r="AC213">
        <v>42676</v>
      </c>
      <c r="AD213">
        <v>-1</v>
      </c>
      <c r="AE213">
        <v>41149</v>
      </c>
      <c r="AF213">
        <v>-1</v>
      </c>
      <c r="AG213">
        <v>42004</v>
      </c>
      <c r="AH213">
        <v>10.653</v>
      </c>
      <c r="AI213">
        <v>-1</v>
      </c>
      <c r="AJ213">
        <v>-1</v>
      </c>
      <c r="AK213">
        <v>-1</v>
      </c>
      <c r="AL213">
        <v>-1</v>
      </c>
      <c r="AM213">
        <v>-1</v>
      </c>
      <c r="AN213">
        <v>-1</v>
      </c>
      <c r="AO213">
        <v>43424</v>
      </c>
      <c r="AP213">
        <v>-1</v>
      </c>
      <c r="AQ213">
        <v>44625</v>
      </c>
      <c r="AR213">
        <v>25.163</v>
      </c>
      <c r="AS213">
        <v>44626</v>
      </c>
      <c r="AT213">
        <v>9.4459999999999997</v>
      </c>
      <c r="AU213">
        <v>-1</v>
      </c>
      <c r="AV213">
        <v>-1</v>
      </c>
      <c r="AW213">
        <v>41863</v>
      </c>
      <c r="AX213">
        <v>-1</v>
      </c>
      <c r="AY213">
        <v>43402</v>
      </c>
      <c r="AZ213">
        <v>93.826999999999998</v>
      </c>
      <c r="BA213">
        <v>-1</v>
      </c>
      <c r="BB213">
        <v>-1</v>
      </c>
      <c r="BC213">
        <v>41722</v>
      </c>
      <c r="BD213">
        <v>-1</v>
      </c>
      <c r="BE213">
        <v>-1</v>
      </c>
      <c r="BF213">
        <v>-1</v>
      </c>
      <c r="BG213">
        <v>-1</v>
      </c>
      <c r="BH213">
        <v>-1</v>
      </c>
      <c r="BI213">
        <v>43424</v>
      </c>
      <c r="BJ213">
        <v>92.42</v>
      </c>
      <c r="BK213">
        <v>-1</v>
      </c>
      <c r="BL213">
        <v>-1</v>
      </c>
      <c r="BM213">
        <v>43424</v>
      </c>
      <c r="BN213">
        <v>65.963999999999999</v>
      </c>
      <c r="BO213">
        <v>43426</v>
      </c>
      <c r="BP213">
        <v>6.5140000000000002</v>
      </c>
      <c r="BQ213">
        <v>-1</v>
      </c>
      <c r="BR213">
        <v>-1</v>
      </c>
      <c r="BS213">
        <v>43426</v>
      </c>
      <c r="BT213">
        <v>9.3960000000000008</v>
      </c>
      <c r="BU213">
        <v>-1</v>
      </c>
      <c r="BV213">
        <v>-1</v>
      </c>
      <c r="BW213">
        <v>41915</v>
      </c>
      <c r="BX213">
        <v>-1</v>
      </c>
      <c r="BY213">
        <v>-1</v>
      </c>
      <c r="BZ213">
        <v>-1</v>
      </c>
      <c r="CA213">
        <v>41911</v>
      </c>
      <c r="CB213">
        <v>-1</v>
      </c>
      <c r="CC213">
        <v>41912</v>
      </c>
      <c r="CD213">
        <v>-1</v>
      </c>
      <c r="CE213">
        <v>43332</v>
      </c>
      <c r="CF213">
        <v>26.177</v>
      </c>
      <c r="CG213">
        <v>41893</v>
      </c>
      <c r="CH213">
        <v>-1</v>
      </c>
      <c r="CI213">
        <v>-1</v>
      </c>
      <c r="CJ213">
        <v>-1</v>
      </c>
      <c r="CK213">
        <v>41844</v>
      </c>
      <c r="CL213">
        <v>-1</v>
      </c>
      <c r="CM213">
        <v>-1</v>
      </c>
      <c r="CN213">
        <v>-1</v>
      </c>
    </row>
    <row r="214" spans="1:92" x14ac:dyDescent="0.25">
      <c r="A214" s="1">
        <v>43007</v>
      </c>
      <c r="B214">
        <v>113.48399999999999</v>
      </c>
      <c r="C214">
        <v>41831</v>
      </c>
      <c r="D214">
        <v>-1</v>
      </c>
      <c r="E214">
        <v>44895</v>
      </c>
      <c r="F214">
        <v>34.353999999999999</v>
      </c>
      <c r="G214">
        <v>40360</v>
      </c>
      <c r="H214">
        <v>-1</v>
      </c>
      <c r="I214">
        <v>44834</v>
      </c>
      <c r="J214">
        <v>65.629000000000005</v>
      </c>
      <c r="K214">
        <v>41819</v>
      </c>
      <c r="L214">
        <v>-1</v>
      </c>
      <c r="M214">
        <v>40469</v>
      </c>
      <c r="N214">
        <v>-1</v>
      </c>
      <c r="O214">
        <v>40289</v>
      </c>
      <c r="P214">
        <v>-1</v>
      </c>
      <c r="Q214">
        <v>44377</v>
      </c>
      <c r="R214">
        <v>64.372</v>
      </c>
      <c r="S214">
        <v>43337</v>
      </c>
      <c r="T214">
        <v>53.704999999999998</v>
      </c>
      <c r="U214">
        <v>42062</v>
      </c>
      <c r="V214">
        <v>-1</v>
      </c>
      <c r="W214">
        <v>42283</v>
      </c>
      <c r="X214">
        <v>-1</v>
      </c>
      <c r="Y214">
        <v>44468</v>
      </c>
      <c r="Z214">
        <v>230.084</v>
      </c>
      <c r="AA214">
        <v>40481</v>
      </c>
      <c r="AB214">
        <v>-1</v>
      </c>
      <c r="AC214">
        <v>42676</v>
      </c>
      <c r="AD214">
        <v>-1</v>
      </c>
      <c r="AE214">
        <v>41149</v>
      </c>
      <c r="AF214">
        <v>-1</v>
      </c>
      <c r="AG214">
        <v>42004</v>
      </c>
      <c r="AH214">
        <v>10.653</v>
      </c>
      <c r="AI214">
        <v>-1</v>
      </c>
      <c r="AJ214">
        <v>-1</v>
      </c>
      <c r="AK214">
        <v>-1</v>
      </c>
      <c r="AL214">
        <v>-1</v>
      </c>
      <c r="AM214">
        <v>-1</v>
      </c>
      <c r="AN214">
        <v>-1</v>
      </c>
      <c r="AO214">
        <v>43424</v>
      </c>
      <c r="AP214">
        <v>-1</v>
      </c>
      <c r="AQ214">
        <v>44625</v>
      </c>
      <c r="AR214">
        <v>25.163</v>
      </c>
      <c r="AS214">
        <v>44626</v>
      </c>
      <c r="AT214">
        <v>9.4459999999999997</v>
      </c>
      <c r="AU214">
        <v>-1</v>
      </c>
      <c r="AV214">
        <v>-1</v>
      </c>
      <c r="AW214">
        <v>41863</v>
      </c>
      <c r="AX214">
        <v>-1</v>
      </c>
      <c r="AY214">
        <v>43402</v>
      </c>
      <c r="AZ214">
        <v>93.826999999999998</v>
      </c>
      <c r="BA214">
        <v>-1</v>
      </c>
      <c r="BB214">
        <v>-1</v>
      </c>
      <c r="BC214">
        <v>41722</v>
      </c>
      <c r="BD214">
        <v>-1</v>
      </c>
      <c r="BE214">
        <v>-1</v>
      </c>
      <c r="BF214">
        <v>-1</v>
      </c>
      <c r="BG214">
        <v>-1</v>
      </c>
      <c r="BH214">
        <v>-1</v>
      </c>
      <c r="BI214">
        <v>43424</v>
      </c>
      <c r="BJ214">
        <v>92.42</v>
      </c>
      <c r="BK214">
        <v>-1</v>
      </c>
      <c r="BL214">
        <v>-1</v>
      </c>
      <c r="BM214">
        <v>43424</v>
      </c>
      <c r="BN214">
        <v>65.963999999999999</v>
      </c>
      <c r="BO214">
        <v>43426</v>
      </c>
      <c r="BP214">
        <v>6.5140000000000002</v>
      </c>
      <c r="BQ214">
        <v>-1</v>
      </c>
      <c r="BR214">
        <v>-1</v>
      </c>
      <c r="BS214">
        <v>43426</v>
      </c>
      <c r="BT214">
        <v>9.3960000000000008</v>
      </c>
      <c r="BU214">
        <v>-1</v>
      </c>
      <c r="BV214">
        <v>-1</v>
      </c>
      <c r="BW214">
        <v>41915</v>
      </c>
      <c r="BX214">
        <v>-1</v>
      </c>
      <c r="BY214">
        <v>-1</v>
      </c>
      <c r="BZ214">
        <v>-1</v>
      </c>
      <c r="CA214">
        <v>41911</v>
      </c>
      <c r="CB214">
        <v>-1</v>
      </c>
      <c r="CC214">
        <v>41912</v>
      </c>
      <c r="CD214">
        <v>-1</v>
      </c>
      <c r="CE214">
        <v>43332</v>
      </c>
      <c r="CF214">
        <v>26.177</v>
      </c>
      <c r="CG214">
        <v>41893</v>
      </c>
      <c r="CH214">
        <v>-1</v>
      </c>
      <c r="CI214">
        <v>-1</v>
      </c>
      <c r="CJ214">
        <v>-1</v>
      </c>
      <c r="CK214">
        <v>41844</v>
      </c>
      <c r="CL214">
        <v>-1</v>
      </c>
      <c r="CM214">
        <v>-1</v>
      </c>
      <c r="CN214">
        <v>-1</v>
      </c>
    </row>
    <row r="215" spans="1:92" x14ac:dyDescent="0.25">
      <c r="A215" s="1">
        <v>43039</v>
      </c>
      <c r="B215">
        <v>95.406000000000006</v>
      </c>
      <c r="C215">
        <v>41831</v>
      </c>
      <c r="D215">
        <v>-1</v>
      </c>
      <c r="E215">
        <v>44895</v>
      </c>
      <c r="F215">
        <v>25.899000000000001</v>
      </c>
      <c r="G215">
        <v>40360</v>
      </c>
      <c r="H215">
        <v>-1</v>
      </c>
      <c r="I215">
        <v>44834</v>
      </c>
      <c r="J215">
        <v>59.390999999999998</v>
      </c>
      <c r="K215">
        <v>41819</v>
      </c>
      <c r="L215">
        <v>-1</v>
      </c>
      <c r="M215">
        <v>40469</v>
      </c>
      <c r="N215">
        <v>-1</v>
      </c>
      <c r="O215">
        <v>40289</v>
      </c>
      <c r="P215">
        <v>-1</v>
      </c>
      <c r="Q215">
        <v>44377</v>
      </c>
      <c r="R215">
        <v>63.162999999999997</v>
      </c>
      <c r="S215">
        <v>43337</v>
      </c>
      <c r="T215">
        <v>53.704999999999998</v>
      </c>
      <c r="U215">
        <v>42062</v>
      </c>
      <c r="V215">
        <v>-1</v>
      </c>
      <c r="W215">
        <v>42283</v>
      </c>
      <c r="X215">
        <v>-1</v>
      </c>
      <c r="Y215">
        <v>44468</v>
      </c>
      <c r="Z215">
        <v>230.084</v>
      </c>
      <c r="AA215">
        <v>40481</v>
      </c>
      <c r="AB215">
        <v>-1</v>
      </c>
      <c r="AC215">
        <v>42676</v>
      </c>
      <c r="AD215">
        <v>-1</v>
      </c>
      <c r="AE215">
        <v>41149</v>
      </c>
      <c r="AF215">
        <v>-1</v>
      </c>
      <c r="AG215">
        <v>42004</v>
      </c>
      <c r="AH215">
        <v>10.653</v>
      </c>
      <c r="AI215">
        <v>-1</v>
      </c>
      <c r="AJ215">
        <v>-1</v>
      </c>
      <c r="AK215">
        <v>-1</v>
      </c>
      <c r="AL215">
        <v>-1</v>
      </c>
      <c r="AM215">
        <v>-1</v>
      </c>
      <c r="AN215">
        <v>-1</v>
      </c>
      <c r="AO215">
        <v>43424</v>
      </c>
      <c r="AP215">
        <v>-1</v>
      </c>
      <c r="AQ215">
        <v>44625</v>
      </c>
      <c r="AR215">
        <v>25.163</v>
      </c>
      <c r="AS215">
        <v>44626</v>
      </c>
      <c r="AT215">
        <v>9.4459999999999997</v>
      </c>
      <c r="AU215">
        <v>-1</v>
      </c>
      <c r="AV215">
        <v>-1</v>
      </c>
      <c r="AW215">
        <v>41863</v>
      </c>
      <c r="AX215">
        <v>-1</v>
      </c>
      <c r="AY215">
        <v>43402</v>
      </c>
      <c r="AZ215">
        <v>93.826999999999998</v>
      </c>
      <c r="BA215">
        <v>-1</v>
      </c>
      <c r="BB215">
        <v>-1</v>
      </c>
      <c r="BC215">
        <v>41722</v>
      </c>
      <c r="BD215">
        <v>-1</v>
      </c>
      <c r="BE215">
        <v>-1</v>
      </c>
      <c r="BF215">
        <v>-1</v>
      </c>
      <c r="BG215">
        <v>-1</v>
      </c>
      <c r="BH215">
        <v>-1</v>
      </c>
      <c r="BI215">
        <v>43424</v>
      </c>
      <c r="BJ215">
        <v>92.42</v>
      </c>
      <c r="BK215">
        <v>-1</v>
      </c>
      <c r="BL215">
        <v>-1</v>
      </c>
      <c r="BM215">
        <v>43424</v>
      </c>
      <c r="BN215">
        <v>65.963999999999999</v>
      </c>
      <c r="BO215">
        <v>43426</v>
      </c>
      <c r="BP215">
        <v>6.5140000000000002</v>
      </c>
      <c r="BQ215">
        <v>-1</v>
      </c>
      <c r="BR215">
        <v>-1</v>
      </c>
      <c r="BS215">
        <v>43426</v>
      </c>
      <c r="BT215">
        <v>9.3960000000000008</v>
      </c>
      <c r="BU215">
        <v>-1</v>
      </c>
      <c r="BV215">
        <v>-1</v>
      </c>
      <c r="BW215">
        <v>41915</v>
      </c>
      <c r="BX215">
        <v>-1</v>
      </c>
      <c r="BY215">
        <v>-1</v>
      </c>
      <c r="BZ215">
        <v>-1</v>
      </c>
      <c r="CA215">
        <v>41911</v>
      </c>
      <c r="CB215">
        <v>-1</v>
      </c>
      <c r="CC215">
        <v>41912</v>
      </c>
      <c r="CD215">
        <v>-1</v>
      </c>
      <c r="CE215">
        <v>43332</v>
      </c>
      <c r="CF215">
        <v>26.177</v>
      </c>
      <c r="CG215">
        <v>41893</v>
      </c>
      <c r="CH215">
        <v>-1</v>
      </c>
      <c r="CI215">
        <v>-1</v>
      </c>
      <c r="CJ215">
        <v>-1</v>
      </c>
      <c r="CK215">
        <v>41844</v>
      </c>
      <c r="CL215">
        <v>-1</v>
      </c>
      <c r="CM215">
        <v>-1</v>
      </c>
      <c r="CN215">
        <v>-1</v>
      </c>
    </row>
    <row r="216" spans="1:92" x14ac:dyDescent="0.25">
      <c r="A216" s="1">
        <v>43069</v>
      </c>
      <c r="B216">
        <v>96.126000000000005</v>
      </c>
      <c r="C216">
        <v>41831</v>
      </c>
      <c r="D216">
        <v>-1</v>
      </c>
      <c r="E216">
        <v>44895</v>
      </c>
      <c r="F216">
        <v>29.777999999999999</v>
      </c>
      <c r="G216">
        <v>40360</v>
      </c>
      <c r="H216">
        <v>-1</v>
      </c>
      <c r="I216">
        <v>44834</v>
      </c>
      <c r="J216">
        <v>63.459000000000003</v>
      </c>
      <c r="K216">
        <v>41819</v>
      </c>
      <c r="L216">
        <v>-1</v>
      </c>
      <c r="M216">
        <v>40469</v>
      </c>
      <c r="N216">
        <v>-1</v>
      </c>
      <c r="O216">
        <v>40289</v>
      </c>
      <c r="P216">
        <v>-1</v>
      </c>
      <c r="Q216">
        <v>44377</v>
      </c>
      <c r="R216">
        <v>58.087000000000003</v>
      </c>
      <c r="S216">
        <v>43337</v>
      </c>
      <c r="T216">
        <v>53.704999999999998</v>
      </c>
      <c r="U216">
        <v>42062</v>
      </c>
      <c r="V216">
        <v>-1</v>
      </c>
      <c r="W216">
        <v>42283</v>
      </c>
      <c r="X216">
        <v>-1</v>
      </c>
      <c r="Y216">
        <v>44468</v>
      </c>
      <c r="Z216">
        <v>230.084</v>
      </c>
      <c r="AA216">
        <v>40481</v>
      </c>
      <c r="AB216">
        <v>-1</v>
      </c>
      <c r="AC216">
        <v>42676</v>
      </c>
      <c r="AD216">
        <v>-1</v>
      </c>
      <c r="AE216">
        <v>41149</v>
      </c>
      <c r="AF216">
        <v>-1</v>
      </c>
      <c r="AG216">
        <v>42004</v>
      </c>
      <c r="AH216">
        <v>10.653</v>
      </c>
      <c r="AI216">
        <v>-1</v>
      </c>
      <c r="AJ216">
        <v>-1</v>
      </c>
      <c r="AK216">
        <v>-1</v>
      </c>
      <c r="AL216">
        <v>-1</v>
      </c>
      <c r="AM216">
        <v>-1</v>
      </c>
      <c r="AN216">
        <v>-1</v>
      </c>
      <c r="AO216">
        <v>43424</v>
      </c>
      <c r="AP216">
        <v>-1</v>
      </c>
      <c r="AQ216">
        <v>44625</v>
      </c>
      <c r="AR216">
        <v>25.163</v>
      </c>
      <c r="AS216">
        <v>44626</v>
      </c>
      <c r="AT216">
        <v>9.4459999999999997</v>
      </c>
      <c r="AU216">
        <v>-1</v>
      </c>
      <c r="AV216">
        <v>-1</v>
      </c>
      <c r="AW216">
        <v>41863</v>
      </c>
      <c r="AX216">
        <v>-1</v>
      </c>
      <c r="AY216">
        <v>43402</v>
      </c>
      <c r="AZ216">
        <v>93.826999999999998</v>
      </c>
      <c r="BA216">
        <v>-1</v>
      </c>
      <c r="BB216">
        <v>-1</v>
      </c>
      <c r="BC216">
        <v>41722</v>
      </c>
      <c r="BD216">
        <v>-1</v>
      </c>
      <c r="BE216">
        <v>-1</v>
      </c>
      <c r="BF216">
        <v>-1</v>
      </c>
      <c r="BG216">
        <v>-1</v>
      </c>
      <c r="BH216">
        <v>-1</v>
      </c>
      <c r="BI216">
        <v>43424</v>
      </c>
      <c r="BJ216">
        <v>92.42</v>
      </c>
      <c r="BK216">
        <v>-1</v>
      </c>
      <c r="BL216">
        <v>-1</v>
      </c>
      <c r="BM216">
        <v>43424</v>
      </c>
      <c r="BN216">
        <v>65.963999999999999</v>
      </c>
      <c r="BO216">
        <v>43426</v>
      </c>
      <c r="BP216">
        <v>6.5140000000000002</v>
      </c>
      <c r="BQ216">
        <v>-1</v>
      </c>
      <c r="BR216">
        <v>-1</v>
      </c>
      <c r="BS216">
        <v>43426</v>
      </c>
      <c r="BT216">
        <v>9.3960000000000008</v>
      </c>
      <c r="BU216">
        <v>-1</v>
      </c>
      <c r="BV216">
        <v>-1</v>
      </c>
      <c r="BW216">
        <v>41915</v>
      </c>
      <c r="BX216">
        <v>-1</v>
      </c>
      <c r="BY216">
        <v>-1</v>
      </c>
      <c r="BZ216">
        <v>-1</v>
      </c>
      <c r="CA216">
        <v>41911</v>
      </c>
      <c r="CB216">
        <v>-1</v>
      </c>
      <c r="CC216">
        <v>41912</v>
      </c>
      <c r="CD216">
        <v>-1</v>
      </c>
      <c r="CE216">
        <v>43332</v>
      </c>
      <c r="CF216">
        <v>26.177</v>
      </c>
      <c r="CG216">
        <v>41893</v>
      </c>
      <c r="CH216">
        <v>-1</v>
      </c>
      <c r="CI216">
        <v>-1</v>
      </c>
      <c r="CJ216">
        <v>-1</v>
      </c>
      <c r="CK216">
        <v>41844</v>
      </c>
      <c r="CL216">
        <v>-1</v>
      </c>
      <c r="CM216">
        <v>-1</v>
      </c>
      <c r="CN216">
        <v>-1</v>
      </c>
    </row>
    <row r="217" spans="1:92" x14ac:dyDescent="0.25">
      <c r="A217" s="1">
        <v>43098</v>
      </c>
      <c r="B217">
        <v>88.364000000000004</v>
      </c>
      <c r="C217">
        <v>41831</v>
      </c>
      <c r="D217">
        <v>-1</v>
      </c>
      <c r="E217">
        <v>44895</v>
      </c>
      <c r="F217">
        <v>27.338999999999999</v>
      </c>
      <c r="G217">
        <v>40360</v>
      </c>
      <c r="H217">
        <v>-1</v>
      </c>
      <c r="I217">
        <v>44834</v>
      </c>
      <c r="J217">
        <v>49.427999999999997</v>
      </c>
      <c r="K217">
        <v>41819</v>
      </c>
      <c r="L217">
        <v>-1</v>
      </c>
      <c r="M217">
        <v>40469</v>
      </c>
      <c r="N217">
        <v>-1</v>
      </c>
      <c r="O217">
        <v>40289</v>
      </c>
      <c r="P217">
        <v>-1</v>
      </c>
      <c r="Q217">
        <v>44377</v>
      </c>
      <c r="R217">
        <v>61.710999999999999</v>
      </c>
      <c r="S217">
        <v>43337</v>
      </c>
      <c r="T217">
        <v>53.704999999999998</v>
      </c>
      <c r="U217">
        <v>42062</v>
      </c>
      <c r="V217">
        <v>-1</v>
      </c>
      <c r="W217">
        <v>42283</v>
      </c>
      <c r="X217">
        <v>-1</v>
      </c>
      <c r="Y217">
        <v>44468</v>
      </c>
      <c r="Z217">
        <v>230.084</v>
      </c>
      <c r="AA217">
        <v>40481</v>
      </c>
      <c r="AB217">
        <v>-1</v>
      </c>
      <c r="AC217">
        <v>42676</v>
      </c>
      <c r="AD217">
        <v>-1</v>
      </c>
      <c r="AE217">
        <v>41149</v>
      </c>
      <c r="AF217">
        <v>-1</v>
      </c>
      <c r="AG217">
        <v>42004</v>
      </c>
      <c r="AH217">
        <v>10.653</v>
      </c>
      <c r="AI217">
        <v>-1</v>
      </c>
      <c r="AJ217">
        <v>-1</v>
      </c>
      <c r="AK217">
        <v>-1</v>
      </c>
      <c r="AL217">
        <v>-1</v>
      </c>
      <c r="AM217">
        <v>-1</v>
      </c>
      <c r="AN217">
        <v>-1</v>
      </c>
      <c r="AO217">
        <v>43424</v>
      </c>
      <c r="AP217">
        <v>-1</v>
      </c>
      <c r="AQ217">
        <v>44625</v>
      </c>
      <c r="AR217">
        <v>25.163</v>
      </c>
      <c r="AS217">
        <v>44626</v>
      </c>
      <c r="AT217">
        <v>9.4459999999999997</v>
      </c>
      <c r="AU217">
        <v>-1</v>
      </c>
      <c r="AV217">
        <v>-1</v>
      </c>
      <c r="AW217">
        <v>41863</v>
      </c>
      <c r="AX217">
        <v>-1</v>
      </c>
      <c r="AY217">
        <v>43402</v>
      </c>
      <c r="AZ217">
        <v>93.826999999999998</v>
      </c>
      <c r="BA217">
        <v>-1</v>
      </c>
      <c r="BB217">
        <v>-1</v>
      </c>
      <c r="BC217">
        <v>41722</v>
      </c>
      <c r="BD217">
        <v>-1</v>
      </c>
      <c r="BE217">
        <v>-1</v>
      </c>
      <c r="BF217">
        <v>-1</v>
      </c>
      <c r="BG217">
        <v>-1</v>
      </c>
      <c r="BH217">
        <v>-1</v>
      </c>
      <c r="BI217">
        <v>43424</v>
      </c>
      <c r="BJ217">
        <v>92.42</v>
      </c>
      <c r="BK217">
        <v>-1</v>
      </c>
      <c r="BL217">
        <v>-1</v>
      </c>
      <c r="BM217">
        <v>43424</v>
      </c>
      <c r="BN217">
        <v>65.963999999999999</v>
      </c>
      <c r="BO217">
        <v>43426</v>
      </c>
      <c r="BP217">
        <v>6.5140000000000002</v>
      </c>
      <c r="BQ217">
        <v>-1</v>
      </c>
      <c r="BR217">
        <v>-1</v>
      </c>
      <c r="BS217">
        <v>43426</v>
      </c>
      <c r="BT217">
        <v>9.3960000000000008</v>
      </c>
      <c r="BU217">
        <v>-1</v>
      </c>
      <c r="BV217">
        <v>-1</v>
      </c>
      <c r="BW217">
        <v>41915</v>
      </c>
      <c r="BX217">
        <v>-1</v>
      </c>
      <c r="BY217">
        <v>-1</v>
      </c>
      <c r="BZ217">
        <v>-1</v>
      </c>
      <c r="CA217">
        <v>41911</v>
      </c>
      <c r="CB217">
        <v>-1</v>
      </c>
      <c r="CC217">
        <v>41912</v>
      </c>
      <c r="CD217">
        <v>-1</v>
      </c>
      <c r="CE217">
        <v>43332</v>
      </c>
      <c r="CF217">
        <v>26.177</v>
      </c>
      <c r="CG217">
        <v>41893</v>
      </c>
      <c r="CH217">
        <v>-1</v>
      </c>
      <c r="CI217">
        <v>-1</v>
      </c>
      <c r="CJ217">
        <v>-1</v>
      </c>
      <c r="CK217">
        <v>41844</v>
      </c>
      <c r="CL217">
        <v>-1</v>
      </c>
      <c r="CM217">
        <v>-1</v>
      </c>
      <c r="CN217">
        <v>-1</v>
      </c>
    </row>
    <row r="218" spans="1:92" x14ac:dyDescent="0.25">
      <c r="A218" s="1">
        <v>43131</v>
      </c>
      <c r="B218">
        <v>78.966999999999999</v>
      </c>
      <c r="C218">
        <v>41831</v>
      </c>
      <c r="D218">
        <v>-1</v>
      </c>
      <c r="E218">
        <v>44895</v>
      </c>
      <c r="F218">
        <v>23.643000000000001</v>
      </c>
      <c r="G218">
        <v>40360</v>
      </c>
      <c r="H218">
        <v>-1</v>
      </c>
      <c r="I218">
        <v>44834</v>
      </c>
      <c r="J218">
        <v>45.469000000000001</v>
      </c>
      <c r="K218">
        <v>41819</v>
      </c>
      <c r="L218">
        <v>-1</v>
      </c>
      <c r="M218">
        <v>40469</v>
      </c>
      <c r="N218">
        <v>-1</v>
      </c>
      <c r="O218">
        <v>40289</v>
      </c>
      <c r="P218">
        <v>-1</v>
      </c>
      <c r="Q218">
        <v>44377</v>
      </c>
      <c r="R218">
        <v>55.298000000000002</v>
      </c>
      <c r="S218">
        <v>43337</v>
      </c>
      <c r="T218">
        <v>53.704999999999998</v>
      </c>
      <c r="U218">
        <v>42062</v>
      </c>
      <c r="V218">
        <v>-1</v>
      </c>
      <c r="W218">
        <v>42283</v>
      </c>
      <c r="X218">
        <v>-1</v>
      </c>
      <c r="Y218">
        <v>44468</v>
      </c>
      <c r="Z218">
        <v>230.084</v>
      </c>
      <c r="AA218">
        <v>40481</v>
      </c>
      <c r="AB218">
        <v>-1</v>
      </c>
      <c r="AC218">
        <v>42676</v>
      </c>
      <c r="AD218">
        <v>-1</v>
      </c>
      <c r="AE218">
        <v>41149</v>
      </c>
      <c r="AF218">
        <v>-1</v>
      </c>
      <c r="AG218">
        <v>42004</v>
      </c>
      <c r="AH218">
        <v>10.653</v>
      </c>
      <c r="AI218">
        <v>-1</v>
      </c>
      <c r="AJ218">
        <v>-1</v>
      </c>
      <c r="AK218">
        <v>-1</v>
      </c>
      <c r="AL218">
        <v>-1</v>
      </c>
      <c r="AM218">
        <v>-1</v>
      </c>
      <c r="AN218">
        <v>-1</v>
      </c>
      <c r="AO218">
        <v>43424</v>
      </c>
      <c r="AP218">
        <v>-1</v>
      </c>
      <c r="AQ218">
        <v>44625</v>
      </c>
      <c r="AR218">
        <v>25.163</v>
      </c>
      <c r="AS218">
        <v>44626</v>
      </c>
      <c r="AT218">
        <v>9.4459999999999997</v>
      </c>
      <c r="AU218">
        <v>-1</v>
      </c>
      <c r="AV218">
        <v>-1</v>
      </c>
      <c r="AW218">
        <v>41863</v>
      </c>
      <c r="AX218">
        <v>-1</v>
      </c>
      <c r="AY218">
        <v>43402</v>
      </c>
      <c r="AZ218">
        <v>93.826999999999998</v>
      </c>
      <c r="BA218">
        <v>-1</v>
      </c>
      <c r="BB218">
        <v>-1</v>
      </c>
      <c r="BC218">
        <v>41722</v>
      </c>
      <c r="BD218">
        <v>-1</v>
      </c>
      <c r="BE218">
        <v>-1</v>
      </c>
      <c r="BF218">
        <v>-1</v>
      </c>
      <c r="BG218">
        <v>-1</v>
      </c>
      <c r="BH218">
        <v>-1</v>
      </c>
      <c r="BI218">
        <v>43424</v>
      </c>
      <c r="BJ218">
        <v>92.42</v>
      </c>
      <c r="BK218">
        <v>-1</v>
      </c>
      <c r="BL218">
        <v>-1</v>
      </c>
      <c r="BM218">
        <v>43424</v>
      </c>
      <c r="BN218">
        <v>65.963999999999999</v>
      </c>
      <c r="BO218">
        <v>43426</v>
      </c>
      <c r="BP218">
        <v>6.5140000000000002</v>
      </c>
      <c r="BQ218">
        <v>-1</v>
      </c>
      <c r="BR218">
        <v>-1</v>
      </c>
      <c r="BS218">
        <v>43426</v>
      </c>
      <c r="BT218">
        <v>9.3960000000000008</v>
      </c>
      <c r="BU218">
        <v>-1</v>
      </c>
      <c r="BV218">
        <v>-1</v>
      </c>
      <c r="BW218">
        <v>41915</v>
      </c>
      <c r="BX218">
        <v>-1</v>
      </c>
      <c r="BY218">
        <v>-1</v>
      </c>
      <c r="BZ218">
        <v>-1</v>
      </c>
      <c r="CA218">
        <v>41911</v>
      </c>
      <c r="CB218">
        <v>-1</v>
      </c>
      <c r="CC218">
        <v>41912</v>
      </c>
      <c r="CD218">
        <v>-1</v>
      </c>
      <c r="CE218">
        <v>43332</v>
      </c>
      <c r="CF218">
        <v>26.177</v>
      </c>
      <c r="CG218">
        <v>41893</v>
      </c>
      <c r="CH218">
        <v>-1</v>
      </c>
      <c r="CI218">
        <v>-1</v>
      </c>
      <c r="CJ218">
        <v>-1</v>
      </c>
      <c r="CK218">
        <v>41844</v>
      </c>
      <c r="CL218">
        <v>-1</v>
      </c>
      <c r="CM218">
        <v>-1</v>
      </c>
      <c r="CN218">
        <v>-1</v>
      </c>
    </row>
    <row r="219" spans="1:92" x14ac:dyDescent="0.25">
      <c r="A219" s="1">
        <v>43159</v>
      </c>
      <c r="B219">
        <v>91.56</v>
      </c>
      <c r="C219">
        <v>41831</v>
      </c>
      <c r="D219">
        <v>-1</v>
      </c>
      <c r="E219">
        <v>44895</v>
      </c>
      <c r="F219">
        <v>23.948</v>
      </c>
      <c r="G219">
        <v>40360</v>
      </c>
      <c r="H219">
        <v>-1</v>
      </c>
      <c r="I219">
        <v>44834</v>
      </c>
      <c r="J219">
        <v>54.826999999999998</v>
      </c>
      <c r="K219">
        <v>41819</v>
      </c>
      <c r="L219">
        <v>-1</v>
      </c>
      <c r="M219">
        <v>40469</v>
      </c>
      <c r="N219">
        <v>-1</v>
      </c>
      <c r="O219">
        <v>40289</v>
      </c>
      <c r="P219">
        <v>-1</v>
      </c>
      <c r="Q219">
        <v>44377</v>
      </c>
      <c r="R219">
        <v>61.61</v>
      </c>
      <c r="S219">
        <v>43337</v>
      </c>
      <c r="T219">
        <v>53.704999999999998</v>
      </c>
      <c r="U219">
        <v>42062</v>
      </c>
      <c r="V219">
        <v>-1</v>
      </c>
      <c r="W219">
        <v>42283</v>
      </c>
      <c r="X219">
        <v>-1</v>
      </c>
      <c r="Y219">
        <v>44468</v>
      </c>
      <c r="Z219">
        <v>230.084</v>
      </c>
      <c r="AA219">
        <v>40481</v>
      </c>
      <c r="AB219">
        <v>-1</v>
      </c>
      <c r="AC219">
        <v>42676</v>
      </c>
      <c r="AD219">
        <v>-1</v>
      </c>
      <c r="AE219">
        <v>41149</v>
      </c>
      <c r="AF219">
        <v>-1</v>
      </c>
      <c r="AG219">
        <v>42004</v>
      </c>
      <c r="AH219">
        <v>10.653</v>
      </c>
      <c r="AI219">
        <v>-1</v>
      </c>
      <c r="AJ219">
        <v>-1</v>
      </c>
      <c r="AK219">
        <v>-1</v>
      </c>
      <c r="AL219">
        <v>-1</v>
      </c>
      <c r="AM219">
        <v>-1</v>
      </c>
      <c r="AN219">
        <v>-1</v>
      </c>
      <c r="AO219">
        <v>43424</v>
      </c>
      <c r="AP219">
        <v>-1</v>
      </c>
      <c r="AQ219">
        <v>44625</v>
      </c>
      <c r="AR219">
        <v>25.163</v>
      </c>
      <c r="AS219">
        <v>44626</v>
      </c>
      <c r="AT219">
        <v>9.4459999999999997</v>
      </c>
      <c r="AU219">
        <v>-1</v>
      </c>
      <c r="AV219">
        <v>-1</v>
      </c>
      <c r="AW219">
        <v>41863</v>
      </c>
      <c r="AX219">
        <v>-1</v>
      </c>
      <c r="AY219">
        <v>43402</v>
      </c>
      <c r="AZ219">
        <v>93.826999999999998</v>
      </c>
      <c r="BA219">
        <v>-1</v>
      </c>
      <c r="BB219">
        <v>-1</v>
      </c>
      <c r="BC219">
        <v>41722</v>
      </c>
      <c r="BD219">
        <v>-1</v>
      </c>
      <c r="BE219">
        <v>-1</v>
      </c>
      <c r="BF219">
        <v>-1</v>
      </c>
      <c r="BG219">
        <v>-1</v>
      </c>
      <c r="BH219">
        <v>-1</v>
      </c>
      <c r="BI219">
        <v>43424</v>
      </c>
      <c r="BJ219">
        <v>92.42</v>
      </c>
      <c r="BK219">
        <v>-1</v>
      </c>
      <c r="BL219">
        <v>-1</v>
      </c>
      <c r="BM219">
        <v>43424</v>
      </c>
      <c r="BN219">
        <v>65.963999999999999</v>
      </c>
      <c r="BO219">
        <v>43426</v>
      </c>
      <c r="BP219">
        <v>6.5140000000000002</v>
      </c>
      <c r="BQ219">
        <v>-1</v>
      </c>
      <c r="BR219">
        <v>-1</v>
      </c>
      <c r="BS219">
        <v>43426</v>
      </c>
      <c r="BT219">
        <v>9.3960000000000008</v>
      </c>
      <c r="BU219">
        <v>-1</v>
      </c>
      <c r="BV219">
        <v>-1</v>
      </c>
      <c r="BW219">
        <v>41915</v>
      </c>
      <c r="BX219">
        <v>-1</v>
      </c>
      <c r="BY219">
        <v>-1</v>
      </c>
      <c r="BZ219">
        <v>-1</v>
      </c>
      <c r="CA219">
        <v>41911</v>
      </c>
      <c r="CB219">
        <v>-1</v>
      </c>
      <c r="CC219">
        <v>41912</v>
      </c>
      <c r="CD219">
        <v>-1</v>
      </c>
      <c r="CE219">
        <v>43332</v>
      </c>
      <c r="CF219">
        <v>26.177</v>
      </c>
      <c r="CG219">
        <v>41893</v>
      </c>
      <c r="CH219">
        <v>-1</v>
      </c>
      <c r="CI219">
        <v>-1</v>
      </c>
      <c r="CJ219">
        <v>-1</v>
      </c>
      <c r="CK219">
        <v>41844</v>
      </c>
      <c r="CL219">
        <v>-1</v>
      </c>
      <c r="CM219">
        <v>-1</v>
      </c>
      <c r="CN219">
        <v>-1</v>
      </c>
    </row>
    <row r="220" spans="1:92" x14ac:dyDescent="0.25">
      <c r="A220" s="1">
        <v>43189</v>
      </c>
      <c r="B220">
        <v>102.431</v>
      </c>
      <c r="C220">
        <v>41831</v>
      </c>
      <c r="D220">
        <v>-1</v>
      </c>
      <c r="E220">
        <v>44895</v>
      </c>
      <c r="F220">
        <v>29.213000000000001</v>
      </c>
      <c r="G220">
        <v>40360</v>
      </c>
      <c r="H220">
        <v>-1</v>
      </c>
      <c r="I220">
        <v>44834</v>
      </c>
      <c r="J220">
        <v>58.817999999999998</v>
      </c>
      <c r="K220">
        <v>41819</v>
      </c>
      <c r="L220">
        <v>-1</v>
      </c>
      <c r="M220">
        <v>40469</v>
      </c>
      <c r="N220">
        <v>-1</v>
      </c>
      <c r="O220">
        <v>40289</v>
      </c>
      <c r="P220">
        <v>-1</v>
      </c>
      <c r="Q220">
        <v>44377</v>
      </c>
      <c r="R220">
        <v>63.1</v>
      </c>
      <c r="S220">
        <v>43337</v>
      </c>
      <c r="T220">
        <v>37.682000000000002</v>
      </c>
      <c r="U220">
        <v>42062</v>
      </c>
      <c r="V220">
        <v>-1</v>
      </c>
      <c r="W220">
        <v>42283</v>
      </c>
      <c r="X220">
        <v>-1</v>
      </c>
      <c r="Y220">
        <v>44468</v>
      </c>
      <c r="Z220">
        <v>230.084</v>
      </c>
      <c r="AA220">
        <v>40481</v>
      </c>
      <c r="AB220">
        <v>-1</v>
      </c>
      <c r="AC220">
        <v>42676</v>
      </c>
      <c r="AD220">
        <v>-1</v>
      </c>
      <c r="AE220">
        <v>41149</v>
      </c>
      <c r="AF220">
        <v>-1</v>
      </c>
      <c r="AG220">
        <v>42004</v>
      </c>
      <c r="AH220">
        <v>10.653</v>
      </c>
      <c r="AI220">
        <v>-1</v>
      </c>
      <c r="AJ220">
        <v>-1</v>
      </c>
      <c r="AK220">
        <v>-1</v>
      </c>
      <c r="AL220">
        <v>-1</v>
      </c>
      <c r="AM220">
        <v>-1</v>
      </c>
      <c r="AN220">
        <v>-1</v>
      </c>
      <c r="AO220">
        <v>43424</v>
      </c>
      <c r="AP220">
        <v>7.6509999999999998</v>
      </c>
      <c r="AQ220">
        <v>44625</v>
      </c>
      <c r="AR220">
        <v>9.6280000000000001</v>
      </c>
      <c r="AS220">
        <v>44626</v>
      </c>
      <c r="AT220">
        <v>5.7960000000000003</v>
      </c>
      <c r="AU220">
        <v>-1</v>
      </c>
      <c r="AV220">
        <v>-1</v>
      </c>
      <c r="AW220">
        <v>41863</v>
      </c>
      <c r="AX220">
        <v>-1</v>
      </c>
      <c r="AY220">
        <v>43402</v>
      </c>
      <c r="AZ220">
        <v>71.643000000000001</v>
      </c>
      <c r="BA220">
        <v>-1</v>
      </c>
      <c r="BB220">
        <v>-1</v>
      </c>
      <c r="BC220">
        <v>41722</v>
      </c>
      <c r="BD220">
        <v>-1</v>
      </c>
      <c r="BE220">
        <v>-1</v>
      </c>
      <c r="BF220">
        <v>-1</v>
      </c>
      <c r="BG220">
        <v>-1</v>
      </c>
      <c r="BH220">
        <v>-1</v>
      </c>
      <c r="BI220">
        <v>43424</v>
      </c>
      <c r="BJ220">
        <v>41.924999999999997</v>
      </c>
      <c r="BK220">
        <v>-1</v>
      </c>
      <c r="BL220">
        <v>-1</v>
      </c>
      <c r="BM220">
        <v>43424</v>
      </c>
      <c r="BN220">
        <v>25.574000000000002</v>
      </c>
      <c r="BO220">
        <v>43426</v>
      </c>
      <c r="BP220">
        <v>6.9429999999999996</v>
      </c>
      <c r="BQ220">
        <v>-1</v>
      </c>
      <c r="BR220">
        <v>-1</v>
      </c>
      <c r="BS220">
        <v>43426</v>
      </c>
      <c r="BT220">
        <v>9.2989999999999995</v>
      </c>
      <c r="BU220">
        <v>-1</v>
      </c>
      <c r="BV220">
        <v>-1</v>
      </c>
      <c r="BW220">
        <v>41915</v>
      </c>
      <c r="BX220">
        <v>-1</v>
      </c>
      <c r="BY220">
        <v>-1</v>
      </c>
      <c r="BZ220">
        <v>-1</v>
      </c>
      <c r="CA220">
        <v>41911</v>
      </c>
      <c r="CB220">
        <v>-1</v>
      </c>
      <c r="CC220">
        <v>41912</v>
      </c>
      <c r="CD220">
        <v>-1</v>
      </c>
      <c r="CE220">
        <v>43332</v>
      </c>
      <c r="CF220">
        <v>17.651</v>
      </c>
      <c r="CG220">
        <v>41893</v>
      </c>
      <c r="CH220">
        <v>-1</v>
      </c>
      <c r="CI220">
        <v>-1</v>
      </c>
      <c r="CJ220">
        <v>-1</v>
      </c>
      <c r="CK220">
        <v>41844</v>
      </c>
      <c r="CL220">
        <v>-1</v>
      </c>
      <c r="CM220">
        <v>-1</v>
      </c>
      <c r="CN220">
        <v>-1</v>
      </c>
    </row>
    <row r="221" spans="1:92" x14ac:dyDescent="0.25">
      <c r="A221" s="1">
        <v>43220</v>
      </c>
      <c r="B221">
        <v>108.82599999999999</v>
      </c>
      <c r="C221">
        <v>41831</v>
      </c>
      <c r="D221">
        <v>-1</v>
      </c>
      <c r="E221">
        <v>44895</v>
      </c>
      <c r="F221">
        <v>27.852</v>
      </c>
      <c r="G221">
        <v>40360</v>
      </c>
      <c r="H221">
        <v>-1</v>
      </c>
      <c r="I221">
        <v>44834</v>
      </c>
      <c r="J221">
        <v>59.085000000000001</v>
      </c>
      <c r="K221">
        <v>41819</v>
      </c>
      <c r="L221">
        <v>-1</v>
      </c>
      <c r="M221">
        <v>40469</v>
      </c>
      <c r="N221">
        <v>-1</v>
      </c>
      <c r="O221">
        <v>40289</v>
      </c>
      <c r="P221">
        <v>-1</v>
      </c>
      <c r="Q221">
        <v>44377</v>
      </c>
      <c r="R221">
        <v>66.459999999999994</v>
      </c>
      <c r="S221">
        <v>43337</v>
      </c>
      <c r="T221">
        <v>-1</v>
      </c>
      <c r="U221">
        <v>42062</v>
      </c>
      <c r="V221">
        <v>-1</v>
      </c>
      <c r="W221">
        <v>42283</v>
      </c>
      <c r="X221">
        <v>-1</v>
      </c>
      <c r="Y221">
        <v>44468</v>
      </c>
      <c r="Z221">
        <v>230.084</v>
      </c>
      <c r="AA221">
        <v>40481</v>
      </c>
      <c r="AB221">
        <v>-1</v>
      </c>
      <c r="AC221">
        <v>42676</v>
      </c>
      <c r="AD221">
        <v>-1</v>
      </c>
      <c r="AE221">
        <v>41149</v>
      </c>
      <c r="AF221">
        <v>-1</v>
      </c>
      <c r="AG221">
        <v>42004</v>
      </c>
      <c r="AH221">
        <v>10.653</v>
      </c>
      <c r="AI221">
        <v>-1</v>
      </c>
      <c r="AJ221">
        <v>-1</v>
      </c>
      <c r="AK221">
        <v>-1</v>
      </c>
      <c r="AL221">
        <v>-1</v>
      </c>
      <c r="AM221">
        <v>-1</v>
      </c>
      <c r="AN221">
        <v>-1</v>
      </c>
      <c r="AO221">
        <v>43424</v>
      </c>
      <c r="AP221">
        <v>-1</v>
      </c>
      <c r="AQ221">
        <v>44625</v>
      </c>
      <c r="AR221">
        <v>9.6280000000000001</v>
      </c>
      <c r="AS221">
        <v>44626</v>
      </c>
      <c r="AT221">
        <v>5.7960000000000003</v>
      </c>
      <c r="AU221">
        <v>-1</v>
      </c>
      <c r="AV221">
        <v>-1</v>
      </c>
      <c r="AW221">
        <v>41863</v>
      </c>
      <c r="AX221">
        <v>-1</v>
      </c>
      <c r="AY221">
        <v>43402</v>
      </c>
      <c r="AZ221">
        <v>71.643000000000001</v>
      </c>
      <c r="BA221">
        <v>-1</v>
      </c>
      <c r="BB221">
        <v>-1</v>
      </c>
      <c r="BC221">
        <v>41722</v>
      </c>
      <c r="BD221">
        <v>-1</v>
      </c>
      <c r="BE221">
        <v>-1</v>
      </c>
      <c r="BF221">
        <v>-1</v>
      </c>
      <c r="BG221">
        <v>-1</v>
      </c>
      <c r="BH221">
        <v>-1</v>
      </c>
      <c r="BI221">
        <v>43424</v>
      </c>
      <c r="BJ221">
        <v>-1</v>
      </c>
      <c r="BK221">
        <v>-1</v>
      </c>
      <c r="BL221">
        <v>-1</v>
      </c>
      <c r="BM221">
        <v>43424</v>
      </c>
      <c r="BN221">
        <v>-1</v>
      </c>
      <c r="BO221">
        <v>43426</v>
      </c>
      <c r="BP221">
        <v>-1</v>
      </c>
      <c r="BQ221">
        <v>-1</v>
      </c>
      <c r="BR221">
        <v>-1</v>
      </c>
      <c r="BS221">
        <v>43426</v>
      </c>
      <c r="BT221">
        <v>-1</v>
      </c>
      <c r="BU221">
        <v>-1</v>
      </c>
      <c r="BV221">
        <v>-1</v>
      </c>
      <c r="BW221">
        <v>41915</v>
      </c>
      <c r="BX221">
        <v>-1</v>
      </c>
      <c r="BY221">
        <v>-1</v>
      </c>
      <c r="BZ221">
        <v>-1</v>
      </c>
      <c r="CA221">
        <v>41911</v>
      </c>
      <c r="CB221">
        <v>-1</v>
      </c>
      <c r="CC221">
        <v>41912</v>
      </c>
      <c r="CD221">
        <v>-1</v>
      </c>
      <c r="CE221">
        <v>43332</v>
      </c>
      <c r="CF221">
        <v>17.651</v>
      </c>
      <c r="CG221">
        <v>41893</v>
      </c>
      <c r="CH221">
        <v>-1</v>
      </c>
      <c r="CI221">
        <v>-1</v>
      </c>
      <c r="CJ221">
        <v>-1</v>
      </c>
      <c r="CK221">
        <v>41844</v>
      </c>
      <c r="CL221">
        <v>-1</v>
      </c>
      <c r="CM221">
        <v>-1</v>
      </c>
      <c r="CN221">
        <v>-1</v>
      </c>
    </row>
    <row r="222" spans="1:92" x14ac:dyDescent="0.25">
      <c r="A222" s="1">
        <v>43251</v>
      </c>
      <c r="B222">
        <v>154.23099999999999</v>
      </c>
      <c r="C222">
        <v>41831</v>
      </c>
      <c r="D222">
        <v>-1</v>
      </c>
      <c r="E222">
        <v>44895</v>
      </c>
      <c r="F222">
        <v>37.49</v>
      </c>
      <c r="G222">
        <v>40360</v>
      </c>
      <c r="H222">
        <v>-1</v>
      </c>
      <c r="I222">
        <v>44834</v>
      </c>
      <c r="J222">
        <v>75.897000000000006</v>
      </c>
      <c r="K222">
        <v>41819</v>
      </c>
      <c r="L222">
        <v>-1</v>
      </c>
      <c r="M222">
        <v>40469</v>
      </c>
      <c r="N222">
        <v>-1</v>
      </c>
      <c r="O222">
        <v>40289</v>
      </c>
      <c r="P222">
        <v>-1</v>
      </c>
      <c r="Q222">
        <v>44377</v>
      </c>
      <c r="R222">
        <v>84.126000000000005</v>
      </c>
      <c r="S222">
        <v>43337</v>
      </c>
      <c r="T222">
        <v>-1</v>
      </c>
      <c r="U222">
        <v>42062</v>
      </c>
      <c r="V222">
        <v>-1</v>
      </c>
      <c r="W222">
        <v>42283</v>
      </c>
      <c r="X222">
        <v>-1</v>
      </c>
      <c r="Y222">
        <v>44468</v>
      </c>
      <c r="Z222">
        <v>230.084</v>
      </c>
      <c r="AA222">
        <v>40481</v>
      </c>
      <c r="AB222">
        <v>-1</v>
      </c>
      <c r="AC222">
        <v>42676</v>
      </c>
      <c r="AD222">
        <v>-1</v>
      </c>
      <c r="AE222">
        <v>41149</v>
      </c>
      <c r="AF222">
        <v>-1</v>
      </c>
      <c r="AG222">
        <v>42004</v>
      </c>
      <c r="AH222">
        <v>10.653</v>
      </c>
      <c r="AI222">
        <v>-1</v>
      </c>
      <c r="AJ222">
        <v>-1</v>
      </c>
      <c r="AK222">
        <v>-1</v>
      </c>
      <c r="AL222">
        <v>-1</v>
      </c>
      <c r="AM222">
        <v>-1</v>
      </c>
      <c r="AN222">
        <v>-1</v>
      </c>
      <c r="AO222">
        <v>43424</v>
      </c>
      <c r="AP222">
        <v>-1</v>
      </c>
      <c r="AQ222">
        <v>44625</v>
      </c>
      <c r="AR222">
        <v>9.6280000000000001</v>
      </c>
      <c r="AS222">
        <v>44626</v>
      </c>
      <c r="AT222">
        <v>5.7960000000000003</v>
      </c>
      <c r="AU222">
        <v>-1</v>
      </c>
      <c r="AV222">
        <v>-1</v>
      </c>
      <c r="AW222">
        <v>41863</v>
      </c>
      <c r="AX222">
        <v>-1</v>
      </c>
      <c r="AY222">
        <v>43402</v>
      </c>
      <c r="AZ222">
        <v>-1</v>
      </c>
      <c r="BA222">
        <v>-1</v>
      </c>
      <c r="BB222">
        <v>-1</v>
      </c>
      <c r="BC222">
        <v>41722</v>
      </c>
      <c r="BD222">
        <v>-1</v>
      </c>
      <c r="BE222">
        <v>-1</v>
      </c>
      <c r="BF222">
        <v>-1</v>
      </c>
      <c r="BG222">
        <v>-1</v>
      </c>
      <c r="BH222">
        <v>-1</v>
      </c>
      <c r="BI222">
        <v>43424</v>
      </c>
      <c r="BJ222">
        <v>-1</v>
      </c>
      <c r="BK222">
        <v>-1</v>
      </c>
      <c r="BL222">
        <v>-1</v>
      </c>
      <c r="BM222">
        <v>43424</v>
      </c>
      <c r="BN222">
        <v>-1</v>
      </c>
      <c r="BO222">
        <v>43426</v>
      </c>
      <c r="BP222">
        <v>-1</v>
      </c>
      <c r="BQ222">
        <v>-1</v>
      </c>
      <c r="BR222">
        <v>-1</v>
      </c>
      <c r="BS222">
        <v>43426</v>
      </c>
      <c r="BT222">
        <v>-1</v>
      </c>
      <c r="BU222">
        <v>-1</v>
      </c>
      <c r="BV222">
        <v>-1</v>
      </c>
      <c r="BW222">
        <v>41915</v>
      </c>
      <c r="BX222">
        <v>-1</v>
      </c>
      <c r="BY222">
        <v>-1</v>
      </c>
      <c r="BZ222">
        <v>-1</v>
      </c>
      <c r="CA222">
        <v>41911</v>
      </c>
      <c r="CB222">
        <v>-1</v>
      </c>
      <c r="CC222">
        <v>41912</v>
      </c>
      <c r="CD222">
        <v>-1</v>
      </c>
      <c r="CE222">
        <v>43332</v>
      </c>
      <c r="CF222">
        <v>-1</v>
      </c>
      <c r="CG222">
        <v>41893</v>
      </c>
      <c r="CH222">
        <v>-1</v>
      </c>
      <c r="CI222">
        <v>-1</v>
      </c>
      <c r="CJ222">
        <v>-1</v>
      </c>
      <c r="CK222">
        <v>41844</v>
      </c>
      <c r="CL222">
        <v>-1</v>
      </c>
      <c r="CM222">
        <v>-1</v>
      </c>
      <c r="CN222">
        <v>-1</v>
      </c>
    </row>
    <row r="223" spans="1:92" x14ac:dyDescent="0.25">
      <c r="A223" s="1">
        <v>43280</v>
      </c>
      <c r="B223">
        <v>184.245</v>
      </c>
      <c r="C223">
        <v>41831</v>
      </c>
      <c r="D223">
        <v>-1</v>
      </c>
      <c r="E223">
        <v>44895</v>
      </c>
      <c r="F223">
        <v>35.401000000000003</v>
      </c>
      <c r="G223">
        <v>40360</v>
      </c>
      <c r="H223">
        <v>-1</v>
      </c>
      <c r="I223">
        <v>44834</v>
      </c>
      <c r="J223">
        <v>75.727000000000004</v>
      </c>
      <c r="K223">
        <v>41819</v>
      </c>
      <c r="L223">
        <v>-1</v>
      </c>
      <c r="M223">
        <v>40469</v>
      </c>
      <c r="N223">
        <v>-1</v>
      </c>
      <c r="O223">
        <v>40289</v>
      </c>
      <c r="P223">
        <v>-1</v>
      </c>
      <c r="Q223">
        <v>44377</v>
      </c>
      <c r="R223">
        <v>83.650999999999996</v>
      </c>
      <c r="S223">
        <v>43337</v>
      </c>
      <c r="T223">
        <v>-1</v>
      </c>
      <c r="U223">
        <v>42062</v>
      </c>
      <c r="V223">
        <v>-1</v>
      </c>
      <c r="W223">
        <v>42283</v>
      </c>
      <c r="X223">
        <v>-1</v>
      </c>
      <c r="Y223">
        <v>44468</v>
      </c>
      <c r="Z223">
        <v>230.084</v>
      </c>
      <c r="AA223">
        <v>40481</v>
      </c>
      <c r="AB223">
        <v>-1</v>
      </c>
      <c r="AC223">
        <v>42676</v>
      </c>
      <c r="AD223">
        <v>-1</v>
      </c>
      <c r="AE223">
        <v>41149</v>
      </c>
      <c r="AF223">
        <v>-1</v>
      </c>
      <c r="AG223">
        <v>42004</v>
      </c>
      <c r="AH223">
        <v>10.653</v>
      </c>
      <c r="AI223">
        <v>-1</v>
      </c>
      <c r="AJ223">
        <v>-1</v>
      </c>
      <c r="AK223">
        <v>-1</v>
      </c>
      <c r="AL223">
        <v>-1</v>
      </c>
      <c r="AM223">
        <v>-1</v>
      </c>
      <c r="AN223">
        <v>-1</v>
      </c>
      <c r="AO223">
        <v>43424</v>
      </c>
      <c r="AP223">
        <v>-1</v>
      </c>
      <c r="AQ223">
        <v>44625</v>
      </c>
      <c r="AR223">
        <v>9.6280000000000001</v>
      </c>
      <c r="AS223">
        <v>44626</v>
      </c>
      <c r="AT223">
        <v>5.7960000000000003</v>
      </c>
      <c r="AU223">
        <v>-1</v>
      </c>
      <c r="AV223">
        <v>-1</v>
      </c>
      <c r="AW223">
        <v>41863</v>
      </c>
      <c r="AX223">
        <v>-1</v>
      </c>
      <c r="AY223">
        <v>43402</v>
      </c>
      <c r="AZ223">
        <v>-1</v>
      </c>
      <c r="BA223">
        <v>-1</v>
      </c>
      <c r="BB223">
        <v>-1</v>
      </c>
      <c r="BC223">
        <v>41722</v>
      </c>
      <c r="BD223">
        <v>-1</v>
      </c>
      <c r="BE223">
        <v>-1</v>
      </c>
      <c r="BF223">
        <v>-1</v>
      </c>
      <c r="BG223">
        <v>-1</v>
      </c>
      <c r="BH223">
        <v>-1</v>
      </c>
      <c r="BI223">
        <v>43424</v>
      </c>
      <c r="BJ223">
        <v>-1</v>
      </c>
      <c r="BK223">
        <v>-1</v>
      </c>
      <c r="BL223">
        <v>-1</v>
      </c>
      <c r="BM223">
        <v>43424</v>
      </c>
      <c r="BN223">
        <v>-1</v>
      </c>
      <c r="BO223">
        <v>43426</v>
      </c>
      <c r="BP223">
        <v>-1</v>
      </c>
      <c r="BQ223">
        <v>-1</v>
      </c>
      <c r="BR223">
        <v>-1</v>
      </c>
      <c r="BS223">
        <v>43426</v>
      </c>
      <c r="BT223">
        <v>-1</v>
      </c>
      <c r="BU223">
        <v>-1</v>
      </c>
      <c r="BV223">
        <v>-1</v>
      </c>
      <c r="BW223">
        <v>41915</v>
      </c>
      <c r="BX223">
        <v>-1</v>
      </c>
      <c r="BY223">
        <v>-1</v>
      </c>
      <c r="BZ223">
        <v>-1</v>
      </c>
      <c r="CA223">
        <v>41911</v>
      </c>
      <c r="CB223">
        <v>-1</v>
      </c>
      <c r="CC223">
        <v>41912</v>
      </c>
      <c r="CD223">
        <v>-1</v>
      </c>
      <c r="CE223">
        <v>43332</v>
      </c>
      <c r="CF223">
        <v>-1</v>
      </c>
      <c r="CG223">
        <v>41893</v>
      </c>
      <c r="CH223">
        <v>-1</v>
      </c>
      <c r="CI223">
        <v>-1</v>
      </c>
      <c r="CJ223">
        <v>-1</v>
      </c>
      <c r="CK223">
        <v>41844</v>
      </c>
      <c r="CL223">
        <v>-1</v>
      </c>
      <c r="CM223">
        <v>-1</v>
      </c>
      <c r="CN223">
        <v>-1</v>
      </c>
    </row>
    <row r="224" spans="1:92" x14ac:dyDescent="0.25">
      <c r="A224" s="1">
        <v>43312</v>
      </c>
      <c r="B224">
        <v>142.33000000000001</v>
      </c>
      <c r="C224">
        <v>41831</v>
      </c>
      <c r="D224">
        <v>-1</v>
      </c>
      <c r="E224">
        <v>44895</v>
      </c>
      <c r="F224">
        <v>26.675999999999998</v>
      </c>
      <c r="G224">
        <v>40360</v>
      </c>
      <c r="H224">
        <v>-1</v>
      </c>
      <c r="I224">
        <v>44834</v>
      </c>
      <c r="J224">
        <v>60.69</v>
      </c>
      <c r="K224">
        <v>41819</v>
      </c>
      <c r="L224">
        <v>-1</v>
      </c>
      <c r="M224">
        <v>40469</v>
      </c>
      <c r="N224">
        <v>-1</v>
      </c>
      <c r="O224">
        <v>40289</v>
      </c>
      <c r="P224">
        <v>-1</v>
      </c>
      <c r="Q224">
        <v>44377</v>
      </c>
      <c r="R224">
        <v>68.738</v>
      </c>
      <c r="S224">
        <v>43337</v>
      </c>
      <c r="T224">
        <v>-1</v>
      </c>
      <c r="U224">
        <v>42062</v>
      </c>
      <c r="V224">
        <v>-1</v>
      </c>
      <c r="W224">
        <v>42283</v>
      </c>
      <c r="X224">
        <v>-1</v>
      </c>
      <c r="Y224">
        <v>44468</v>
      </c>
      <c r="Z224">
        <v>230.084</v>
      </c>
      <c r="AA224">
        <v>40481</v>
      </c>
      <c r="AB224">
        <v>-1</v>
      </c>
      <c r="AC224">
        <v>42676</v>
      </c>
      <c r="AD224">
        <v>-1</v>
      </c>
      <c r="AE224">
        <v>41149</v>
      </c>
      <c r="AF224">
        <v>-1</v>
      </c>
      <c r="AG224">
        <v>42004</v>
      </c>
      <c r="AH224">
        <v>10.653</v>
      </c>
      <c r="AI224">
        <v>-1</v>
      </c>
      <c r="AJ224">
        <v>-1</v>
      </c>
      <c r="AK224">
        <v>-1</v>
      </c>
      <c r="AL224">
        <v>-1</v>
      </c>
      <c r="AM224">
        <v>-1</v>
      </c>
      <c r="AN224">
        <v>-1</v>
      </c>
      <c r="AO224">
        <v>43424</v>
      </c>
      <c r="AP224">
        <v>-1</v>
      </c>
      <c r="AQ224">
        <v>44625</v>
      </c>
      <c r="AR224">
        <v>9.6280000000000001</v>
      </c>
      <c r="AS224">
        <v>44626</v>
      </c>
      <c r="AT224">
        <v>5.7960000000000003</v>
      </c>
      <c r="AU224">
        <v>-1</v>
      </c>
      <c r="AV224">
        <v>-1</v>
      </c>
      <c r="AW224">
        <v>41863</v>
      </c>
      <c r="AX224">
        <v>-1</v>
      </c>
      <c r="AY224">
        <v>43402</v>
      </c>
      <c r="AZ224">
        <v>-1</v>
      </c>
      <c r="BA224">
        <v>-1</v>
      </c>
      <c r="BB224">
        <v>-1</v>
      </c>
      <c r="BC224">
        <v>41722</v>
      </c>
      <c r="BD224">
        <v>-1</v>
      </c>
      <c r="BE224">
        <v>-1</v>
      </c>
      <c r="BF224">
        <v>-1</v>
      </c>
      <c r="BG224">
        <v>-1</v>
      </c>
      <c r="BH224">
        <v>-1</v>
      </c>
      <c r="BI224">
        <v>43424</v>
      </c>
      <c r="BJ224">
        <v>-1</v>
      </c>
      <c r="BK224">
        <v>-1</v>
      </c>
      <c r="BL224">
        <v>-1</v>
      </c>
      <c r="BM224">
        <v>43424</v>
      </c>
      <c r="BN224">
        <v>-1</v>
      </c>
      <c r="BO224">
        <v>43426</v>
      </c>
      <c r="BP224">
        <v>-1</v>
      </c>
      <c r="BQ224">
        <v>-1</v>
      </c>
      <c r="BR224">
        <v>-1</v>
      </c>
      <c r="BS224">
        <v>43426</v>
      </c>
      <c r="BT224">
        <v>-1</v>
      </c>
      <c r="BU224">
        <v>-1</v>
      </c>
      <c r="BV224">
        <v>-1</v>
      </c>
      <c r="BW224">
        <v>41915</v>
      </c>
      <c r="BX224">
        <v>-1</v>
      </c>
      <c r="BY224">
        <v>-1</v>
      </c>
      <c r="BZ224">
        <v>-1</v>
      </c>
      <c r="CA224">
        <v>41911</v>
      </c>
      <c r="CB224">
        <v>-1</v>
      </c>
      <c r="CC224">
        <v>41912</v>
      </c>
      <c r="CD224">
        <v>-1</v>
      </c>
      <c r="CE224">
        <v>43332</v>
      </c>
      <c r="CF224">
        <v>-1</v>
      </c>
      <c r="CG224">
        <v>41893</v>
      </c>
      <c r="CH224">
        <v>-1</v>
      </c>
      <c r="CI224">
        <v>-1</v>
      </c>
      <c r="CJ224">
        <v>-1</v>
      </c>
      <c r="CK224">
        <v>41844</v>
      </c>
      <c r="CL224">
        <v>-1</v>
      </c>
      <c r="CM224">
        <v>-1</v>
      </c>
      <c r="CN224">
        <v>-1</v>
      </c>
    </row>
    <row r="225" spans="1:92" x14ac:dyDescent="0.25">
      <c r="A225" s="1">
        <v>43343</v>
      </c>
      <c r="B225">
        <v>230.435</v>
      </c>
      <c r="C225">
        <v>41831</v>
      </c>
      <c r="D225">
        <v>-1</v>
      </c>
      <c r="E225">
        <v>44895</v>
      </c>
      <c r="F225">
        <v>32.5</v>
      </c>
      <c r="G225">
        <v>40360</v>
      </c>
      <c r="H225">
        <v>-1</v>
      </c>
      <c r="I225">
        <v>44834</v>
      </c>
      <c r="J225">
        <v>66.679000000000002</v>
      </c>
      <c r="K225">
        <v>41819</v>
      </c>
      <c r="L225">
        <v>-1</v>
      </c>
      <c r="M225">
        <v>40469</v>
      </c>
      <c r="N225">
        <v>-1</v>
      </c>
      <c r="O225">
        <v>40289</v>
      </c>
      <c r="P225">
        <v>-1</v>
      </c>
      <c r="Q225">
        <v>44377</v>
      </c>
      <c r="R225">
        <v>75.86</v>
      </c>
      <c r="S225">
        <v>43337</v>
      </c>
      <c r="T225">
        <v>-1</v>
      </c>
      <c r="U225">
        <v>42062</v>
      </c>
      <c r="V225">
        <v>-1</v>
      </c>
      <c r="W225">
        <v>42283</v>
      </c>
      <c r="X225">
        <v>-1</v>
      </c>
      <c r="Y225">
        <v>44468</v>
      </c>
      <c r="Z225">
        <v>230.084</v>
      </c>
      <c r="AA225">
        <v>40481</v>
      </c>
      <c r="AB225">
        <v>-1</v>
      </c>
      <c r="AC225">
        <v>42676</v>
      </c>
      <c r="AD225">
        <v>-1</v>
      </c>
      <c r="AE225">
        <v>41149</v>
      </c>
      <c r="AF225">
        <v>-1</v>
      </c>
      <c r="AG225">
        <v>42004</v>
      </c>
      <c r="AH225">
        <v>10.653</v>
      </c>
      <c r="AI225">
        <v>-1</v>
      </c>
      <c r="AJ225">
        <v>-1</v>
      </c>
      <c r="AK225">
        <v>-1</v>
      </c>
      <c r="AL225">
        <v>-1</v>
      </c>
      <c r="AM225">
        <v>-1</v>
      </c>
      <c r="AN225">
        <v>-1</v>
      </c>
      <c r="AO225">
        <v>43424</v>
      </c>
      <c r="AP225">
        <v>-1</v>
      </c>
      <c r="AQ225">
        <v>44625</v>
      </c>
      <c r="AR225">
        <v>9.6280000000000001</v>
      </c>
      <c r="AS225">
        <v>44626</v>
      </c>
      <c r="AT225">
        <v>5.7960000000000003</v>
      </c>
      <c r="AU225">
        <v>-1</v>
      </c>
      <c r="AV225">
        <v>-1</v>
      </c>
      <c r="AW225">
        <v>41863</v>
      </c>
      <c r="AX225">
        <v>-1</v>
      </c>
      <c r="AY225">
        <v>43402</v>
      </c>
      <c r="AZ225">
        <v>-1</v>
      </c>
      <c r="BA225">
        <v>-1</v>
      </c>
      <c r="BB225">
        <v>-1</v>
      </c>
      <c r="BC225">
        <v>41722</v>
      </c>
      <c r="BD225">
        <v>-1</v>
      </c>
      <c r="BE225">
        <v>-1</v>
      </c>
      <c r="BF225">
        <v>-1</v>
      </c>
      <c r="BG225">
        <v>-1</v>
      </c>
      <c r="BH225">
        <v>-1</v>
      </c>
      <c r="BI225">
        <v>43424</v>
      </c>
      <c r="BJ225">
        <v>-1</v>
      </c>
      <c r="BK225">
        <v>-1</v>
      </c>
      <c r="BL225">
        <v>-1</v>
      </c>
      <c r="BM225">
        <v>43424</v>
      </c>
      <c r="BN225">
        <v>-1</v>
      </c>
      <c r="BO225">
        <v>43426</v>
      </c>
      <c r="BP225">
        <v>-1</v>
      </c>
      <c r="BQ225">
        <v>-1</v>
      </c>
      <c r="BR225">
        <v>-1</v>
      </c>
      <c r="BS225">
        <v>43426</v>
      </c>
      <c r="BT225">
        <v>-1</v>
      </c>
      <c r="BU225">
        <v>-1</v>
      </c>
      <c r="BV225">
        <v>-1</v>
      </c>
      <c r="BW225">
        <v>41915</v>
      </c>
      <c r="BX225">
        <v>-1</v>
      </c>
      <c r="BY225">
        <v>-1</v>
      </c>
      <c r="BZ225">
        <v>-1</v>
      </c>
      <c r="CA225">
        <v>41911</v>
      </c>
      <c r="CB225">
        <v>-1</v>
      </c>
      <c r="CC225">
        <v>41912</v>
      </c>
      <c r="CD225">
        <v>-1</v>
      </c>
      <c r="CE225">
        <v>43332</v>
      </c>
      <c r="CF225">
        <v>-1</v>
      </c>
      <c r="CG225">
        <v>41893</v>
      </c>
      <c r="CH225">
        <v>-1</v>
      </c>
      <c r="CI225">
        <v>-1</v>
      </c>
      <c r="CJ225">
        <v>-1</v>
      </c>
      <c r="CK225">
        <v>41844</v>
      </c>
      <c r="CL225">
        <v>-1</v>
      </c>
      <c r="CM225">
        <v>-1</v>
      </c>
      <c r="CN225">
        <v>-1</v>
      </c>
    </row>
    <row r="226" spans="1:92" x14ac:dyDescent="0.25">
      <c r="A226" s="1">
        <v>43371</v>
      </c>
      <c r="B226">
        <v>195.57499999999999</v>
      </c>
      <c r="C226">
        <v>41831</v>
      </c>
      <c r="D226">
        <v>-1</v>
      </c>
      <c r="E226">
        <v>44895</v>
      </c>
      <c r="F226">
        <v>23.018000000000001</v>
      </c>
      <c r="G226">
        <v>40360</v>
      </c>
      <c r="H226">
        <v>-1</v>
      </c>
      <c r="I226">
        <v>44834</v>
      </c>
      <c r="J226">
        <v>64.102000000000004</v>
      </c>
      <c r="K226">
        <v>41819</v>
      </c>
      <c r="L226">
        <v>-1</v>
      </c>
      <c r="M226">
        <v>40469</v>
      </c>
      <c r="N226">
        <v>-1</v>
      </c>
      <c r="O226">
        <v>40289</v>
      </c>
      <c r="P226">
        <v>-1</v>
      </c>
      <c r="Q226">
        <v>44377</v>
      </c>
      <c r="R226">
        <v>67.308999999999997</v>
      </c>
      <c r="S226">
        <v>43337</v>
      </c>
      <c r="T226">
        <v>-1</v>
      </c>
      <c r="U226">
        <v>42062</v>
      </c>
      <c r="V226">
        <v>-1</v>
      </c>
      <c r="W226">
        <v>42283</v>
      </c>
      <c r="X226">
        <v>-1</v>
      </c>
      <c r="Y226">
        <v>44468</v>
      </c>
      <c r="Z226">
        <v>230.084</v>
      </c>
      <c r="AA226">
        <v>40481</v>
      </c>
      <c r="AB226">
        <v>-1</v>
      </c>
      <c r="AC226">
        <v>42676</v>
      </c>
      <c r="AD226">
        <v>-1</v>
      </c>
      <c r="AE226">
        <v>41149</v>
      </c>
      <c r="AF226">
        <v>-1</v>
      </c>
      <c r="AG226">
        <v>42004</v>
      </c>
      <c r="AH226">
        <v>10.653</v>
      </c>
      <c r="AI226">
        <v>-1</v>
      </c>
      <c r="AJ226">
        <v>-1</v>
      </c>
      <c r="AK226">
        <v>-1</v>
      </c>
      <c r="AL226">
        <v>-1</v>
      </c>
      <c r="AM226">
        <v>-1</v>
      </c>
      <c r="AN226">
        <v>-1</v>
      </c>
      <c r="AO226">
        <v>43424</v>
      </c>
      <c r="AP226">
        <v>-1</v>
      </c>
      <c r="AQ226">
        <v>44625</v>
      </c>
      <c r="AR226">
        <v>9.6280000000000001</v>
      </c>
      <c r="AS226">
        <v>44626</v>
      </c>
      <c r="AT226">
        <v>5.7960000000000003</v>
      </c>
      <c r="AU226">
        <v>-1</v>
      </c>
      <c r="AV226">
        <v>-1</v>
      </c>
      <c r="AW226">
        <v>41863</v>
      </c>
      <c r="AX226">
        <v>-1</v>
      </c>
      <c r="AY226">
        <v>43402</v>
      </c>
      <c r="AZ226">
        <v>-1</v>
      </c>
      <c r="BA226">
        <v>-1</v>
      </c>
      <c r="BB226">
        <v>-1</v>
      </c>
      <c r="BC226">
        <v>41722</v>
      </c>
      <c r="BD226">
        <v>-1</v>
      </c>
      <c r="BE226">
        <v>-1</v>
      </c>
      <c r="BF226">
        <v>-1</v>
      </c>
      <c r="BG226">
        <v>-1</v>
      </c>
      <c r="BH226">
        <v>-1</v>
      </c>
      <c r="BI226">
        <v>43424</v>
      </c>
      <c r="BJ226">
        <v>-1</v>
      </c>
      <c r="BK226">
        <v>-1</v>
      </c>
      <c r="BL226">
        <v>-1</v>
      </c>
      <c r="BM226">
        <v>43424</v>
      </c>
      <c r="BN226">
        <v>-1</v>
      </c>
      <c r="BO226">
        <v>43426</v>
      </c>
      <c r="BP226">
        <v>-1</v>
      </c>
      <c r="BQ226">
        <v>-1</v>
      </c>
      <c r="BR226">
        <v>-1</v>
      </c>
      <c r="BS226">
        <v>43426</v>
      </c>
      <c r="BT226">
        <v>-1</v>
      </c>
      <c r="BU226">
        <v>-1</v>
      </c>
      <c r="BV226">
        <v>-1</v>
      </c>
      <c r="BW226">
        <v>41915</v>
      </c>
      <c r="BX226">
        <v>-1</v>
      </c>
      <c r="BY226">
        <v>-1</v>
      </c>
      <c r="BZ226">
        <v>-1</v>
      </c>
      <c r="CA226">
        <v>41911</v>
      </c>
      <c r="CB226">
        <v>-1</v>
      </c>
      <c r="CC226">
        <v>41912</v>
      </c>
      <c r="CD226">
        <v>-1</v>
      </c>
      <c r="CE226">
        <v>43332</v>
      </c>
      <c r="CF226">
        <v>-1</v>
      </c>
      <c r="CG226">
        <v>41893</v>
      </c>
      <c r="CH226">
        <v>-1</v>
      </c>
      <c r="CI226">
        <v>-1</v>
      </c>
      <c r="CJ226">
        <v>-1</v>
      </c>
      <c r="CK226">
        <v>41844</v>
      </c>
      <c r="CL226">
        <v>-1</v>
      </c>
      <c r="CM226">
        <v>-1</v>
      </c>
      <c r="CN226">
        <v>-1</v>
      </c>
    </row>
    <row r="227" spans="1:92" x14ac:dyDescent="0.25">
      <c r="A227" s="1">
        <v>43404</v>
      </c>
      <c r="B227">
        <v>143.83000000000001</v>
      </c>
      <c r="C227">
        <v>41831</v>
      </c>
      <c r="D227">
        <v>-1</v>
      </c>
      <c r="E227">
        <v>44895</v>
      </c>
      <c r="F227">
        <v>29.599</v>
      </c>
      <c r="G227">
        <v>40360</v>
      </c>
      <c r="H227">
        <v>-1</v>
      </c>
      <c r="I227">
        <v>44834</v>
      </c>
      <c r="J227">
        <v>80.323999999999998</v>
      </c>
      <c r="K227">
        <v>41819</v>
      </c>
      <c r="L227">
        <v>-1</v>
      </c>
      <c r="M227">
        <v>40469</v>
      </c>
      <c r="N227">
        <v>-1</v>
      </c>
      <c r="O227">
        <v>40289</v>
      </c>
      <c r="P227">
        <v>-1</v>
      </c>
      <c r="Q227">
        <v>44377</v>
      </c>
      <c r="R227">
        <v>98.066999999999993</v>
      </c>
      <c r="S227">
        <v>43337</v>
      </c>
      <c r="T227">
        <v>-1</v>
      </c>
      <c r="U227">
        <v>42062</v>
      </c>
      <c r="V227">
        <v>-1</v>
      </c>
      <c r="W227">
        <v>42283</v>
      </c>
      <c r="X227">
        <v>-1</v>
      </c>
      <c r="Y227">
        <v>44468</v>
      </c>
      <c r="Z227">
        <v>230.084</v>
      </c>
      <c r="AA227">
        <v>40481</v>
      </c>
      <c r="AB227">
        <v>-1</v>
      </c>
      <c r="AC227">
        <v>42676</v>
      </c>
      <c r="AD227">
        <v>-1</v>
      </c>
      <c r="AE227">
        <v>41149</v>
      </c>
      <c r="AF227">
        <v>-1</v>
      </c>
      <c r="AG227">
        <v>42004</v>
      </c>
      <c r="AH227">
        <v>10.653</v>
      </c>
      <c r="AI227">
        <v>-1</v>
      </c>
      <c r="AJ227">
        <v>-1</v>
      </c>
      <c r="AK227">
        <v>-1</v>
      </c>
      <c r="AL227">
        <v>-1</v>
      </c>
      <c r="AM227">
        <v>-1</v>
      </c>
      <c r="AN227">
        <v>-1</v>
      </c>
      <c r="AO227">
        <v>43424</v>
      </c>
      <c r="AP227">
        <v>-1</v>
      </c>
      <c r="AQ227">
        <v>44625</v>
      </c>
      <c r="AR227">
        <v>9.6280000000000001</v>
      </c>
      <c r="AS227">
        <v>44626</v>
      </c>
      <c r="AT227">
        <v>5.7960000000000003</v>
      </c>
      <c r="AU227">
        <v>-1</v>
      </c>
      <c r="AV227">
        <v>-1</v>
      </c>
      <c r="AW227">
        <v>41863</v>
      </c>
      <c r="AX227">
        <v>-1</v>
      </c>
      <c r="AY227">
        <v>43402</v>
      </c>
      <c r="AZ227">
        <v>-1</v>
      </c>
      <c r="BA227">
        <v>-1</v>
      </c>
      <c r="BB227">
        <v>-1</v>
      </c>
      <c r="BC227">
        <v>41722</v>
      </c>
      <c r="BD227">
        <v>-1</v>
      </c>
      <c r="BE227">
        <v>-1</v>
      </c>
      <c r="BF227">
        <v>-1</v>
      </c>
      <c r="BG227">
        <v>-1</v>
      </c>
      <c r="BH227">
        <v>-1</v>
      </c>
      <c r="BI227">
        <v>43424</v>
      </c>
      <c r="BJ227">
        <v>-1</v>
      </c>
      <c r="BK227">
        <v>-1</v>
      </c>
      <c r="BL227">
        <v>-1</v>
      </c>
      <c r="BM227">
        <v>43424</v>
      </c>
      <c r="BN227">
        <v>-1</v>
      </c>
      <c r="BO227">
        <v>43426</v>
      </c>
      <c r="BP227">
        <v>-1</v>
      </c>
      <c r="BQ227">
        <v>-1</v>
      </c>
      <c r="BR227">
        <v>-1</v>
      </c>
      <c r="BS227">
        <v>43426</v>
      </c>
      <c r="BT227">
        <v>-1</v>
      </c>
      <c r="BU227">
        <v>-1</v>
      </c>
      <c r="BV227">
        <v>-1</v>
      </c>
      <c r="BW227">
        <v>41915</v>
      </c>
      <c r="BX227">
        <v>-1</v>
      </c>
      <c r="BY227">
        <v>-1</v>
      </c>
      <c r="BZ227">
        <v>-1</v>
      </c>
      <c r="CA227">
        <v>41911</v>
      </c>
      <c r="CB227">
        <v>-1</v>
      </c>
      <c r="CC227">
        <v>41912</v>
      </c>
      <c r="CD227">
        <v>-1</v>
      </c>
      <c r="CE227">
        <v>43332</v>
      </c>
      <c r="CF227">
        <v>-1</v>
      </c>
      <c r="CG227">
        <v>41893</v>
      </c>
      <c r="CH227">
        <v>-1</v>
      </c>
      <c r="CI227">
        <v>-1</v>
      </c>
      <c r="CJ227">
        <v>-1</v>
      </c>
      <c r="CK227">
        <v>41844</v>
      </c>
      <c r="CL227">
        <v>-1</v>
      </c>
      <c r="CM227">
        <v>-1</v>
      </c>
      <c r="CN227">
        <v>-1</v>
      </c>
    </row>
    <row r="228" spans="1:92" x14ac:dyDescent="0.25">
      <c r="A228" s="1">
        <v>43434</v>
      </c>
      <c r="B228">
        <v>146.256</v>
      </c>
      <c r="C228">
        <v>41831</v>
      </c>
      <c r="D228">
        <v>-1</v>
      </c>
      <c r="E228">
        <v>44895</v>
      </c>
      <c r="F228">
        <v>33.645000000000003</v>
      </c>
      <c r="G228">
        <v>40360</v>
      </c>
      <c r="H228">
        <v>-1</v>
      </c>
      <c r="I228">
        <v>44834</v>
      </c>
      <c r="J228">
        <v>93.379000000000005</v>
      </c>
      <c r="K228">
        <v>41819</v>
      </c>
      <c r="L228">
        <v>-1</v>
      </c>
      <c r="M228">
        <v>40469</v>
      </c>
      <c r="N228">
        <v>-1</v>
      </c>
      <c r="O228">
        <v>40289</v>
      </c>
      <c r="P228">
        <v>-1</v>
      </c>
      <c r="Q228">
        <v>44377</v>
      </c>
      <c r="R228">
        <v>103.514</v>
      </c>
      <c r="S228">
        <v>43337</v>
      </c>
      <c r="T228">
        <v>-1</v>
      </c>
      <c r="U228">
        <v>42062</v>
      </c>
      <c r="V228">
        <v>-1</v>
      </c>
      <c r="W228">
        <v>42283</v>
      </c>
      <c r="X228">
        <v>-1</v>
      </c>
      <c r="Y228">
        <v>44468</v>
      </c>
      <c r="Z228">
        <v>230.084</v>
      </c>
      <c r="AA228">
        <v>40481</v>
      </c>
      <c r="AB228">
        <v>-1</v>
      </c>
      <c r="AC228">
        <v>42676</v>
      </c>
      <c r="AD228">
        <v>-1</v>
      </c>
      <c r="AE228">
        <v>41149</v>
      </c>
      <c r="AF228">
        <v>-1</v>
      </c>
      <c r="AG228">
        <v>42004</v>
      </c>
      <c r="AH228">
        <v>10.653</v>
      </c>
      <c r="AI228">
        <v>-1</v>
      </c>
      <c r="AJ228">
        <v>-1</v>
      </c>
      <c r="AK228">
        <v>-1</v>
      </c>
      <c r="AL228">
        <v>-1</v>
      </c>
      <c r="AM228">
        <v>-1</v>
      </c>
      <c r="AN228">
        <v>-1</v>
      </c>
      <c r="AO228">
        <v>43424</v>
      </c>
      <c r="AP228">
        <v>-1</v>
      </c>
      <c r="AQ228">
        <v>44625</v>
      </c>
      <c r="AR228">
        <v>9.6280000000000001</v>
      </c>
      <c r="AS228">
        <v>44626</v>
      </c>
      <c r="AT228">
        <v>5.7960000000000003</v>
      </c>
      <c r="AU228">
        <v>-1</v>
      </c>
      <c r="AV228">
        <v>-1</v>
      </c>
      <c r="AW228">
        <v>41863</v>
      </c>
      <c r="AX228">
        <v>-1</v>
      </c>
      <c r="AY228">
        <v>43402</v>
      </c>
      <c r="AZ228">
        <v>-1</v>
      </c>
      <c r="BA228">
        <v>-1</v>
      </c>
      <c r="BB228">
        <v>-1</v>
      </c>
      <c r="BC228">
        <v>41722</v>
      </c>
      <c r="BD228">
        <v>-1</v>
      </c>
      <c r="BE228">
        <v>-1</v>
      </c>
      <c r="BF228">
        <v>-1</v>
      </c>
      <c r="BG228">
        <v>-1</v>
      </c>
      <c r="BH228">
        <v>-1</v>
      </c>
      <c r="BI228">
        <v>43424</v>
      </c>
      <c r="BJ228">
        <v>-1</v>
      </c>
      <c r="BK228">
        <v>-1</v>
      </c>
      <c r="BL228">
        <v>-1</v>
      </c>
      <c r="BM228">
        <v>43424</v>
      </c>
      <c r="BN228">
        <v>-1</v>
      </c>
      <c r="BO228">
        <v>43426</v>
      </c>
      <c r="BP228">
        <v>-1</v>
      </c>
      <c r="BQ228">
        <v>-1</v>
      </c>
      <c r="BR228">
        <v>-1</v>
      </c>
      <c r="BS228">
        <v>43426</v>
      </c>
      <c r="BT228">
        <v>-1</v>
      </c>
      <c r="BU228">
        <v>-1</v>
      </c>
      <c r="BV228">
        <v>-1</v>
      </c>
      <c r="BW228">
        <v>41915</v>
      </c>
      <c r="BX228">
        <v>-1</v>
      </c>
      <c r="BY228">
        <v>-1</v>
      </c>
      <c r="BZ228">
        <v>-1</v>
      </c>
      <c r="CA228">
        <v>41911</v>
      </c>
      <c r="CB228">
        <v>-1</v>
      </c>
      <c r="CC228">
        <v>41912</v>
      </c>
      <c r="CD228">
        <v>-1</v>
      </c>
      <c r="CE228">
        <v>43332</v>
      </c>
      <c r="CF228">
        <v>-1</v>
      </c>
      <c r="CG228">
        <v>41893</v>
      </c>
      <c r="CH228">
        <v>-1</v>
      </c>
      <c r="CI228">
        <v>-1</v>
      </c>
      <c r="CJ228">
        <v>-1</v>
      </c>
      <c r="CK228">
        <v>41844</v>
      </c>
      <c r="CL228">
        <v>-1</v>
      </c>
      <c r="CM228">
        <v>-1</v>
      </c>
      <c r="CN228">
        <v>-1</v>
      </c>
    </row>
    <row r="229" spans="1:92" x14ac:dyDescent="0.25">
      <c r="A229" s="1">
        <v>43465</v>
      </c>
      <c r="B229">
        <v>146.86799999999999</v>
      </c>
      <c r="C229">
        <v>41831</v>
      </c>
      <c r="D229">
        <v>-1</v>
      </c>
      <c r="E229">
        <v>44895</v>
      </c>
      <c r="F229">
        <v>39.822000000000003</v>
      </c>
      <c r="G229">
        <v>40360</v>
      </c>
      <c r="H229">
        <v>-1</v>
      </c>
      <c r="I229">
        <v>44834</v>
      </c>
      <c r="J229">
        <v>109.542</v>
      </c>
      <c r="K229">
        <v>41819</v>
      </c>
      <c r="L229">
        <v>-1</v>
      </c>
      <c r="M229">
        <v>40469</v>
      </c>
      <c r="N229">
        <v>-1</v>
      </c>
      <c r="O229">
        <v>40289</v>
      </c>
      <c r="P229">
        <v>-1</v>
      </c>
      <c r="Q229">
        <v>44377</v>
      </c>
      <c r="R229">
        <v>109.64</v>
      </c>
      <c r="S229">
        <v>43337</v>
      </c>
      <c r="T229">
        <v>-1</v>
      </c>
      <c r="U229">
        <v>42062</v>
      </c>
      <c r="V229">
        <v>-1</v>
      </c>
      <c r="W229">
        <v>42283</v>
      </c>
      <c r="X229">
        <v>-1</v>
      </c>
      <c r="Y229">
        <v>44468</v>
      </c>
      <c r="Z229">
        <v>230.084</v>
      </c>
      <c r="AA229">
        <v>40481</v>
      </c>
      <c r="AB229">
        <v>-1</v>
      </c>
      <c r="AC229">
        <v>42676</v>
      </c>
      <c r="AD229">
        <v>-1</v>
      </c>
      <c r="AE229">
        <v>41149</v>
      </c>
      <c r="AF229">
        <v>-1</v>
      </c>
      <c r="AG229">
        <v>42004</v>
      </c>
      <c r="AH229">
        <v>10.653</v>
      </c>
      <c r="AI229">
        <v>-1</v>
      </c>
      <c r="AJ229">
        <v>-1</v>
      </c>
      <c r="AK229">
        <v>-1</v>
      </c>
      <c r="AL229">
        <v>-1</v>
      </c>
      <c r="AM229">
        <v>-1</v>
      </c>
      <c r="AN229">
        <v>-1</v>
      </c>
      <c r="AO229">
        <v>43424</v>
      </c>
      <c r="AP229">
        <v>-1</v>
      </c>
      <c r="AQ229">
        <v>44625</v>
      </c>
      <c r="AR229">
        <v>9.6280000000000001</v>
      </c>
      <c r="AS229">
        <v>44626</v>
      </c>
      <c r="AT229">
        <v>5.7960000000000003</v>
      </c>
      <c r="AU229">
        <v>-1</v>
      </c>
      <c r="AV229">
        <v>-1</v>
      </c>
      <c r="AW229">
        <v>41863</v>
      </c>
      <c r="AX229">
        <v>-1</v>
      </c>
      <c r="AY229">
        <v>43402</v>
      </c>
      <c r="AZ229">
        <v>-1</v>
      </c>
      <c r="BA229">
        <v>-1</v>
      </c>
      <c r="BB229">
        <v>-1</v>
      </c>
      <c r="BC229">
        <v>41722</v>
      </c>
      <c r="BD229">
        <v>-1</v>
      </c>
      <c r="BE229">
        <v>-1</v>
      </c>
      <c r="BF229">
        <v>-1</v>
      </c>
      <c r="BG229">
        <v>-1</v>
      </c>
      <c r="BH229">
        <v>-1</v>
      </c>
      <c r="BI229">
        <v>43424</v>
      </c>
      <c r="BJ229">
        <v>-1</v>
      </c>
      <c r="BK229">
        <v>-1</v>
      </c>
      <c r="BL229">
        <v>-1</v>
      </c>
      <c r="BM229">
        <v>43424</v>
      </c>
      <c r="BN229">
        <v>-1</v>
      </c>
      <c r="BO229">
        <v>43426</v>
      </c>
      <c r="BP229">
        <v>-1</v>
      </c>
      <c r="BQ229">
        <v>-1</v>
      </c>
      <c r="BR229">
        <v>-1</v>
      </c>
      <c r="BS229">
        <v>43426</v>
      </c>
      <c r="BT229">
        <v>-1</v>
      </c>
      <c r="BU229">
        <v>-1</v>
      </c>
      <c r="BV229">
        <v>-1</v>
      </c>
      <c r="BW229">
        <v>41915</v>
      </c>
      <c r="BX229">
        <v>-1</v>
      </c>
      <c r="BY229">
        <v>-1</v>
      </c>
      <c r="BZ229">
        <v>-1</v>
      </c>
      <c r="CA229">
        <v>41911</v>
      </c>
      <c r="CB229">
        <v>-1</v>
      </c>
      <c r="CC229">
        <v>41912</v>
      </c>
      <c r="CD229">
        <v>-1</v>
      </c>
      <c r="CE229">
        <v>43332</v>
      </c>
      <c r="CF229">
        <v>-1</v>
      </c>
      <c r="CG229">
        <v>41893</v>
      </c>
      <c r="CH229">
        <v>-1</v>
      </c>
      <c r="CI229">
        <v>-1</v>
      </c>
      <c r="CJ229">
        <v>-1</v>
      </c>
      <c r="CK229">
        <v>41844</v>
      </c>
      <c r="CL229">
        <v>-1</v>
      </c>
      <c r="CM229">
        <v>-1</v>
      </c>
      <c r="CN229">
        <v>-1</v>
      </c>
    </row>
    <row r="230" spans="1:92" x14ac:dyDescent="0.25">
      <c r="A230" s="1">
        <v>43496</v>
      </c>
      <c r="B230">
        <v>110.66500000000001</v>
      </c>
      <c r="C230">
        <v>41831</v>
      </c>
      <c r="D230">
        <v>-1</v>
      </c>
      <c r="E230">
        <v>44895</v>
      </c>
      <c r="F230">
        <v>26.646000000000001</v>
      </c>
      <c r="G230">
        <v>40360</v>
      </c>
      <c r="H230">
        <v>-1</v>
      </c>
      <c r="I230">
        <v>44834</v>
      </c>
      <c r="J230">
        <v>80.549000000000007</v>
      </c>
      <c r="K230">
        <v>41819</v>
      </c>
      <c r="L230">
        <v>-1</v>
      </c>
      <c r="M230">
        <v>40469</v>
      </c>
      <c r="N230">
        <v>-1</v>
      </c>
      <c r="O230">
        <v>40289</v>
      </c>
      <c r="P230">
        <v>-1</v>
      </c>
      <c r="Q230">
        <v>44377</v>
      </c>
      <c r="R230">
        <v>91.95</v>
      </c>
      <c r="S230">
        <v>43337</v>
      </c>
      <c r="T230">
        <v>-1</v>
      </c>
      <c r="U230">
        <v>42062</v>
      </c>
      <c r="V230">
        <v>-1</v>
      </c>
      <c r="W230">
        <v>42283</v>
      </c>
      <c r="X230">
        <v>-1</v>
      </c>
      <c r="Y230">
        <v>44468</v>
      </c>
      <c r="Z230">
        <v>230.084</v>
      </c>
      <c r="AA230">
        <v>40481</v>
      </c>
      <c r="AB230">
        <v>-1</v>
      </c>
      <c r="AC230">
        <v>42676</v>
      </c>
      <c r="AD230">
        <v>-1</v>
      </c>
      <c r="AE230">
        <v>41149</v>
      </c>
      <c r="AF230">
        <v>-1</v>
      </c>
      <c r="AG230">
        <v>42004</v>
      </c>
      <c r="AH230">
        <v>10.653</v>
      </c>
      <c r="AI230">
        <v>-1</v>
      </c>
      <c r="AJ230">
        <v>-1</v>
      </c>
      <c r="AK230">
        <v>-1</v>
      </c>
      <c r="AL230">
        <v>-1</v>
      </c>
      <c r="AM230">
        <v>-1</v>
      </c>
      <c r="AN230">
        <v>-1</v>
      </c>
      <c r="AO230">
        <v>43424</v>
      </c>
      <c r="AP230">
        <v>-1</v>
      </c>
      <c r="AQ230">
        <v>44625</v>
      </c>
      <c r="AR230">
        <v>9.6280000000000001</v>
      </c>
      <c r="AS230">
        <v>44626</v>
      </c>
      <c r="AT230">
        <v>5.7960000000000003</v>
      </c>
      <c r="AU230">
        <v>-1</v>
      </c>
      <c r="AV230">
        <v>-1</v>
      </c>
      <c r="AW230">
        <v>41863</v>
      </c>
      <c r="AX230">
        <v>-1</v>
      </c>
      <c r="AY230">
        <v>43402</v>
      </c>
      <c r="AZ230">
        <v>-1</v>
      </c>
      <c r="BA230">
        <v>-1</v>
      </c>
      <c r="BB230">
        <v>-1</v>
      </c>
      <c r="BC230">
        <v>41722</v>
      </c>
      <c r="BD230">
        <v>-1</v>
      </c>
      <c r="BE230">
        <v>-1</v>
      </c>
      <c r="BF230">
        <v>-1</v>
      </c>
      <c r="BG230">
        <v>-1</v>
      </c>
      <c r="BH230">
        <v>-1</v>
      </c>
      <c r="BI230">
        <v>43424</v>
      </c>
      <c r="BJ230">
        <v>-1</v>
      </c>
      <c r="BK230">
        <v>-1</v>
      </c>
      <c r="BL230">
        <v>-1</v>
      </c>
      <c r="BM230">
        <v>43424</v>
      </c>
      <c r="BN230">
        <v>-1</v>
      </c>
      <c r="BO230">
        <v>43426</v>
      </c>
      <c r="BP230">
        <v>-1</v>
      </c>
      <c r="BQ230">
        <v>-1</v>
      </c>
      <c r="BR230">
        <v>-1</v>
      </c>
      <c r="BS230">
        <v>43426</v>
      </c>
      <c r="BT230">
        <v>-1</v>
      </c>
      <c r="BU230">
        <v>-1</v>
      </c>
      <c r="BV230">
        <v>-1</v>
      </c>
      <c r="BW230">
        <v>41915</v>
      </c>
      <c r="BX230">
        <v>-1</v>
      </c>
      <c r="BY230">
        <v>-1</v>
      </c>
      <c r="BZ230">
        <v>-1</v>
      </c>
      <c r="CA230">
        <v>41911</v>
      </c>
      <c r="CB230">
        <v>-1</v>
      </c>
      <c r="CC230">
        <v>41912</v>
      </c>
      <c r="CD230">
        <v>-1</v>
      </c>
      <c r="CE230">
        <v>43332</v>
      </c>
      <c r="CF230">
        <v>-1</v>
      </c>
      <c r="CG230">
        <v>41893</v>
      </c>
      <c r="CH230">
        <v>-1</v>
      </c>
      <c r="CI230">
        <v>-1</v>
      </c>
      <c r="CJ230">
        <v>-1</v>
      </c>
      <c r="CK230">
        <v>41844</v>
      </c>
      <c r="CL230">
        <v>-1</v>
      </c>
      <c r="CM230">
        <v>-1</v>
      </c>
      <c r="CN230">
        <v>-1</v>
      </c>
    </row>
    <row r="231" spans="1:92" x14ac:dyDescent="0.25">
      <c r="A231" s="1">
        <v>43524</v>
      </c>
      <c r="B231">
        <v>101.872</v>
      </c>
      <c r="C231">
        <v>41831</v>
      </c>
      <c r="D231">
        <v>-1</v>
      </c>
      <c r="E231">
        <v>44895</v>
      </c>
      <c r="F231">
        <v>24.207000000000001</v>
      </c>
      <c r="G231">
        <v>40360</v>
      </c>
      <c r="H231">
        <v>-1</v>
      </c>
      <c r="I231">
        <v>44834</v>
      </c>
      <c r="J231">
        <v>63.463000000000001</v>
      </c>
      <c r="K231">
        <v>41819</v>
      </c>
      <c r="L231">
        <v>-1</v>
      </c>
      <c r="M231">
        <v>40469</v>
      </c>
      <c r="N231">
        <v>-1</v>
      </c>
      <c r="O231">
        <v>40289</v>
      </c>
      <c r="P231">
        <v>-1</v>
      </c>
      <c r="Q231">
        <v>44377</v>
      </c>
      <c r="R231">
        <v>79.680999999999997</v>
      </c>
      <c r="S231">
        <v>43337</v>
      </c>
      <c r="T231">
        <v>-1</v>
      </c>
      <c r="U231">
        <v>42062</v>
      </c>
      <c r="V231">
        <v>-1</v>
      </c>
      <c r="W231">
        <v>42283</v>
      </c>
      <c r="X231">
        <v>-1</v>
      </c>
      <c r="Y231">
        <v>44468</v>
      </c>
      <c r="Z231">
        <v>230.084</v>
      </c>
      <c r="AA231">
        <v>40481</v>
      </c>
      <c r="AB231">
        <v>-1</v>
      </c>
      <c r="AC231">
        <v>42676</v>
      </c>
      <c r="AD231">
        <v>-1</v>
      </c>
      <c r="AE231">
        <v>41149</v>
      </c>
      <c r="AF231">
        <v>-1</v>
      </c>
      <c r="AG231">
        <v>42004</v>
      </c>
      <c r="AH231">
        <v>10.653</v>
      </c>
      <c r="AI231">
        <v>-1</v>
      </c>
      <c r="AJ231">
        <v>-1</v>
      </c>
      <c r="AK231">
        <v>-1</v>
      </c>
      <c r="AL231">
        <v>-1</v>
      </c>
      <c r="AM231">
        <v>-1</v>
      </c>
      <c r="AN231">
        <v>-1</v>
      </c>
      <c r="AO231">
        <v>43424</v>
      </c>
      <c r="AP231">
        <v>-1</v>
      </c>
      <c r="AQ231">
        <v>44625</v>
      </c>
      <c r="AR231">
        <v>9.6280000000000001</v>
      </c>
      <c r="AS231">
        <v>44626</v>
      </c>
      <c r="AT231">
        <v>5.7960000000000003</v>
      </c>
      <c r="AU231">
        <v>-1</v>
      </c>
      <c r="AV231">
        <v>-1</v>
      </c>
      <c r="AW231">
        <v>41863</v>
      </c>
      <c r="AX231">
        <v>-1</v>
      </c>
      <c r="AY231">
        <v>43402</v>
      </c>
      <c r="AZ231">
        <v>-1</v>
      </c>
      <c r="BA231">
        <v>-1</v>
      </c>
      <c r="BB231">
        <v>-1</v>
      </c>
      <c r="BC231">
        <v>41722</v>
      </c>
      <c r="BD231">
        <v>-1</v>
      </c>
      <c r="BE231">
        <v>-1</v>
      </c>
      <c r="BF231">
        <v>-1</v>
      </c>
      <c r="BG231">
        <v>-1</v>
      </c>
      <c r="BH231">
        <v>-1</v>
      </c>
      <c r="BI231">
        <v>43424</v>
      </c>
      <c r="BJ231">
        <v>-1</v>
      </c>
      <c r="BK231">
        <v>-1</v>
      </c>
      <c r="BL231">
        <v>-1</v>
      </c>
      <c r="BM231">
        <v>43424</v>
      </c>
      <c r="BN231">
        <v>-1</v>
      </c>
      <c r="BO231">
        <v>43426</v>
      </c>
      <c r="BP231">
        <v>-1</v>
      </c>
      <c r="BQ231">
        <v>-1</v>
      </c>
      <c r="BR231">
        <v>-1</v>
      </c>
      <c r="BS231">
        <v>43426</v>
      </c>
      <c r="BT231">
        <v>-1</v>
      </c>
      <c r="BU231">
        <v>-1</v>
      </c>
      <c r="BV231">
        <v>-1</v>
      </c>
      <c r="BW231">
        <v>41915</v>
      </c>
      <c r="BX231">
        <v>-1</v>
      </c>
      <c r="BY231">
        <v>-1</v>
      </c>
      <c r="BZ231">
        <v>-1</v>
      </c>
      <c r="CA231">
        <v>41911</v>
      </c>
      <c r="CB231">
        <v>-1</v>
      </c>
      <c r="CC231">
        <v>41912</v>
      </c>
      <c r="CD231">
        <v>-1</v>
      </c>
      <c r="CE231">
        <v>43332</v>
      </c>
      <c r="CF231">
        <v>-1</v>
      </c>
      <c r="CG231">
        <v>41893</v>
      </c>
      <c r="CH231">
        <v>-1</v>
      </c>
      <c r="CI231">
        <v>-1</v>
      </c>
      <c r="CJ231">
        <v>-1</v>
      </c>
      <c r="CK231">
        <v>41844</v>
      </c>
      <c r="CL231">
        <v>-1</v>
      </c>
      <c r="CM231">
        <v>-1</v>
      </c>
      <c r="CN231">
        <v>-1</v>
      </c>
    </row>
    <row r="232" spans="1:92" x14ac:dyDescent="0.25">
      <c r="A232" s="1">
        <v>43553</v>
      </c>
      <c r="B232">
        <v>127.262</v>
      </c>
      <c r="C232">
        <v>41831</v>
      </c>
      <c r="D232">
        <v>-1</v>
      </c>
      <c r="E232">
        <v>44895</v>
      </c>
      <c r="F232">
        <v>24.701000000000001</v>
      </c>
      <c r="G232">
        <v>40360</v>
      </c>
      <c r="H232">
        <v>-1</v>
      </c>
      <c r="I232">
        <v>44834</v>
      </c>
      <c r="J232">
        <v>67.018000000000001</v>
      </c>
      <c r="K232">
        <v>41819</v>
      </c>
      <c r="L232">
        <v>-1</v>
      </c>
      <c r="M232">
        <v>40469</v>
      </c>
      <c r="N232">
        <v>-1</v>
      </c>
      <c r="O232">
        <v>40289</v>
      </c>
      <c r="P232">
        <v>-1</v>
      </c>
      <c r="Q232">
        <v>44377</v>
      </c>
      <c r="R232">
        <v>78.558000000000007</v>
      </c>
      <c r="S232">
        <v>43337</v>
      </c>
      <c r="T232">
        <v>-1</v>
      </c>
      <c r="U232">
        <v>42062</v>
      </c>
      <c r="V232">
        <v>-1</v>
      </c>
      <c r="W232">
        <v>42283</v>
      </c>
      <c r="X232">
        <v>-1</v>
      </c>
      <c r="Y232">
        <v>44468</v>
      </c>
      <c r="Z232">
        <v>230.084</v>
      </c>
      <c r="AA232">
        <v>40481</v>
      </c>
      <c r="AB232">
        <v>-1</v>
      </c>
      <c r="AC232">
        <v>42676</v>
      </c>
      <c r="AD232">
        <v>-1</v>
      </c>
      <c r="AE232">
        <v>41149</v>
      </c>
      <c r="AF232">
        <v>-1</v>
      </c>
      <c r="AG232">
        <v>42004</v>
      </c>
      <c r="AH232">
        <v>10.653</v>
      </c>
      <c r="AI232">
        <v>-1</v>
      </c>
      <c r="AJ232">
        <v>-1</v>
      </c>
      <c r="AK232">
        <v>-1</v>
      </c>
      <c r="AL232">
        <v>-1</v>
      </c>
      <c r="AM232">
        <v>-1</v>
      </c>
      <c r="AN232">
        <v>-1</v>
      </c>
      <c r="AO232">
        <v>43424</v>
      </c>
      <c r="AP232">
        <v>-1</v>
      </c>
      <c r="AQ232">
        <v>44625</v>
      </c>
      <c r="AR232">
        <v>9.6280000000000001</v>
      </c>
      <c r="AS232">
        <v>44626</v>
      </c>
      <c r="AT232">
        <v>5.7960000000000003</v>
      </c>
      <c r="AU232">
        <v>-1</v>
      </c>
      <c r="AV232">
        <v>-1</v>
      </c>
      <c r="AW232">
        <v>41863</v>
      </c>
      <c r="AX232">
        <v>-1</v>
      </c>
      <c r="AY232">
        <v>43402</v>
      </c>
      <c r="AZ232">
        <v>-1</v>
      </c>
      <c r="BA232">
        <v>-1</v>
      </c>
      <c r="BB232">
        <v>-1</v>
      </c>
      <c r="BC232">
        <v>41722</v>
      </c>
      <c r="BD232">
        <v>-1</v>
      </c>
      <c r="BE232">
        <v>-1</v>
      </c>
      <c r="BF232">
        <v>-1</v>
      </c>
      <c r="BG232">
        <v>-1</v>
      </c>
      <c r="BH232">
        <v>-1</v>
      </c>
      <c r="BI232">
        <v>43424</v>
      </c>
      <c r="BJ232">
        <v>-1</v>
      </c>
      <c r="BK232">
        <v>-1</v>
      </c>
      <c r="BL232">
        <v>-1</v>
      </c>
      <c r="BM232">
        <v>43424</v>
      </c>
      <c r="BN232">
        <v>-1</v>
      </c>
      <c r="BO232">
        <v>43426</v>
      </c>
      <c r="BP232">
        <v>-1</v>
      </c>
      <c r="BQ232">
        <v>-1</v>
      </c>
      <c r="BR232">
        <v>-1</v>
      </c>
      <c r="BS232">
        <v>43426</v>
      </c>
      <c r="BT232">
        <v>-1</v>
      </c>
      <c r="BU232">
        <v>-1</v>
      </c>
      <c r="BV232">
        <v>-1</v>
      </c>
      <c r="BW232">
        <v>41915</v>
      </c>
      <c r="BX232">
        <v>-1</v>
      </c>
      <c r="BY232">
        <v>-1</v>
      </c>
      <c r="BZ232">
        <v>-1</v>
      </c>
      <c r="CA232">
        <v>41911</v>
      </c>
      <c r="CB232">
        <v>-1</v>
      </c>
      <c r="CC232">
        <v>41912</v>
      </c>
      <c r="CD232">
        <v>-1</v>
      </c>
      <c r="CE232">
        <v>43332</v>
      </c>
      <c r="CF232">
        <v>-1</v>
      </c>
      <c r="CG232">
        <v>41893</v>
      </c>
      <c r="CH232">
        <v>-1</v>
      </c>
      <c r="CI232">
        <v>-1</v>
      </c>
      <c r="CJ232">
        <v>-1</v>
      </c>
      <c r="CK232">
        <v>41844</v>
      </c>
      <c r="CL232">
        <v>-1</v>
      </c>
      <c r="CM232">
        <v>-1</v>
      </c>
      <c r="CN232">
        <v>-1</v>
      </c>
    </row>
    <row r="233" spans="1:92" x14ac:dyDescent="0.25">
      <c r="A233" s="1">
        <v>43585</v>
      </c>
      <c r="B233">
        <v>117.854</v>
      </c>
      <c r="C233">
        <v>41831</v>
      </c>
      <c r="D233">
        <v>-1</v>
      </c>
      <c r="E233">
        <v>44895</v>
      </c>
      <c r="F233">
        <v>18.079000000000001</v>
      </c>
      <c r="G233">
        <v>40360</v>
      </c>
      <c r="H233">
        <v>-1</v>
      </c>
      <c r="I233">
        <v>44834</v>
      </c>
      <c r="J233">
        <v>54.570999999999998</v>
      </c>
      <c r="K233">
        <v>41819</v>
      </c>
      <c r="L233">
        <v>-1</v>
      </c>
      <c r="M233">
        <v>40469</v>
      </c>
      <c r="N233">
        <v>-1</v>
      </c>
      <c r="O233">
        <v>40289</v>
      </c>
      <c r="P233">
        <v>-1</v>
      </c>
      <c r="Q233">
        <v>44377</v>
      </c>
      <c r="R233">
        <v>66.474999999999994</v>
      </c>
      <c r="S233">
        <v>43337</v>
      </c>
      <c r="T233">
        <v>-1</v>
      </c>
      <c r="U233">
        <v>42062</v>
      </c>
      <c r="V233">
        <v>-1</v>
      </c>
      <c r="W233">
        <v>42283</v>
      </c>
      <c r="X233">
        <v>-1</v>
      </c>
      <c r="Y233">
        <v>44468</v>
      </c>
      <c r="Z233">
        <v>230.084</v>
      </c>
      <c r="AA233">
        <v>40481</v>
      </c>
      <c r="AB233">
        <v>-1</v>
      </c>
      <c r="AC233">
        <v>42676</v>
      </c>
      <c r="AD233">
        <v>-1</v>
      </c>
      <c r="AE233">
        <v>41149</v>
      </c>
      <c r="AF233">
        <v>-1</v>
      </c>
      <c r="AG233">
        <v>42004</v>
      </c>
      <c r="AH233">
        <v>10.653</v>
      </c>
      <c r="AI233">
        <v>-1</v>
      </c>
      <c r="AJ233">
        <v>-1</v>
      </c>
      <c r="AK233">
        <v>-1</v>
      </c>
      <c r="AL233">
        <v>-1</v>
      </c>
      <c r="AM233">
        <v>-1</v>
      </c>
      <c r="AN233">
        <v>-1</v>
      </c>
      <c r="AO233">
        <v>43424</v>
      </c>
      <c r="AP233">
        <v>-1</v>
      </c>
      <c r="AQ233">
        <v>44625</v>
      </c>
      <c r="AR233">
        <v>9.6280000000000001</v>
      </c>
      <c r="AS233">
        <v>44626</v>
      </c>
      <c r="AT233">
        <v>5.7960000000000003</v>
      </c>
      <c r="AU233">
        <v>-1</v>
      </c>
      <c r="AV233">
        <v>-1</v>
      </c>
      <c r="AW233">
        <v>41863</v>
      </c>
      <c r="AX233">
        <v>-1</v>
      </c>
      <c r="AY233">
        <v>43402</v>
      </c>
      <c r="AZ233">
        <v>-1</v>
      </c>
      <c r="BA233">
        <v>-1</v>
      </c>
      <c r="BB233">
        <v>-1</v>
      </c>
      <c r="BC233">
        <v>41722</v>
      </c>
      <c r="BD233">
        <v>-1</v>
      </c>
      <c r="BE233">
        <v>-1</v>
      </c>
      <c r="BF233">
        <v>-1</v>
      </c>
      <c r="BG233">
        <v>-1</v>
      </c>
      <c r="BH233">
        <v>-1</v>
      </c>
      <c r="BI233">
        <v>43424</v>
      </c>
      <c r="BJ233">
        <v>-1</v>
      </c>
      <c r="BK233">
        <v>-1</v>
      </c>
      <c r="BL233">
        <v>-1</v>
      </c>
      <c r="BM233">
        <v>43424</v>
      </c>
      <c r="BN233">
        <v>-1</v>
      </c>
      <c r="BO233">
        <v>43426</v>
      </c>
      <c r="BP233">
        <v>-1</v>
      </c>
      <c r="BQ233">
        <v>-1</v>
      </c>
      <c r="BR233">
        <v>-1</v>
      </c>
      <c r="BS233">
        <v>43426</v>
      </c>
      <c r="BT233">
        <v>-1</v>
      </c>
      <c r="BU233">
        <v>-1</v>
      </c>
      <c r="BV233">
        <v>-1</v>
      </c>
      <c r="BW233">
        <v>41915</v>
      </c>
      <c r="BX233">
        <v>-1</v>
      </c>
      <c r="BY233">
        <v>-1</v>
      </c>
      <c r="BZ233">
        <v>-1</v>
      </c>
      <c r="CA233">
        <v>41911</v>
      </c>
      <c r="CB233">
        <v>-1</v>
      </c>
      <c r="CC233">
        <v>41912</v>
      </c>
      <c r="CD233">
        <v>-1</v>
      </c>
      <c r="CE233">
        <v>43332</v>
      </c>
      <c r="CF233">
        <v>-1</v>
      </c>
      <c r="CG233">
        <v>41893</v>
      </c>
      <c r="CH233">
        <v>-1</v>
      </c>
      <c r="CI233">
        <v>-1</v>
      </c>
      <c r="CJ233">
        <v>-1</v>
      </c>
      <c r="CK233">
        <v>41844</v>
      </c>
      <c r="CL233">
        <v>-1</v>
      </c>
      <c r="CM233">
        <v>-1</v>
      </c>
      <c r="CN233">
        <v>-1</v>
      </c>
    </row>
    <row r="234" spans="1:92" x14ac:dyDescent="0.25">
      <c r="A234" s="1">
        <v>43616</v>
      </c>
      <c r="B234">
        <v>125.959</v>
      </c>
      <c r="C234">
        <v>41831</v>
      </c>
      <c r="D234">
        <v>-1</v>
      </c>
      <c r="E234">
        <v>44895</v>
      </c>
      <c r="F234">
        <v>30.501000000000001</v>
      </c>
      <c r="G234">
        <v>40360</v>
      </c>
      <c r="H234">
        <v>-1</v>
      </c>
      <c r="I234">
        <v>44834</v>
      </c>
      <c r="J234">
        <v>72.814999999999998</v>
      </c>
      <c r="K234">
        <v>41819</v>
      </c>
      <c r="L234">
        <v>-1</v>
      </c>
      <c r="M234">
        <v>40469</v>
      </c>
      <c r="N234">
        <v>-1</v>
      </c>
      <c r="O234">
        <v>40289</v>
      </c>
      <c r="P234">
        <v>-1</v>
      </c>
      <c r="Q234">
        <v>44377</v>
      </c>
      <c r="R234">
        <v>84.222999999999999</v>
      </c>
      <c r="S234">
        <v>43337</v>
      </c>
      <c r="T234">
        <v>-1</v>
      </c>
      <c r="U234">
        <v>42062</v>
      </c>
      <c r="V234">
        <v>-1</v>
      </c>
      <c r="W234">
        <v>42283</v>
      </c>
      <c r="X234">
        <v>-1</v>
      </c>
      <c r="Y234">
        <v>44468</v>
      </c>
      <c r="Z234">
        <v>230.084</v>
      </c>
      <c r="AA234">
        <v>40481</v>
      </c>
      <c r="AB234">
        <v>-1</v>
      </c>
      <c r="AC234">
        <v>42676</v>
      </c>
      <c r="AD234">
        <v>-1</v>
      </c>
      <c r="AE234">
        <v>41149</v>
      </c>
      <c r="AF234">
        <v>-1</v>
      </c>
      <c r="AG234">
        <v>42004</v>
      </c>
      <c r="AH234">
        <v>10.653</v>
      </c>
      <c r="AI234">
        <v>-1</v>
      </c>
      <c r="AJ234">
        <v>-1</v>
      </c>
      <c r="AK234">
        <v>-1</v>
      </c>
      <c r="AL234">
        <v>-1</v>
      </c>
      <c r="AM234">
        <v>-1</v>
      </c>
      <c r="AN234">
        <v>-1</v>
      </c>
      <c r="AO234">
        <v>43424</v>
      </c>
      <c r="AP234">
        <v>-1</v>
      </c>
      <c r="AQ234">
        <v>44625</v>
      </c>
      <c r="AR234">
        <v>9.6280000000000001</v>
      </c>
      <c r="AS234">
        <v>44626</v>
      </c>
      <c r="AT234">
        <v>5.7960000000000003</v>
      </c>
      <c r="AU234">
        <v>-1</v>
      </c>
      <c r="AV234">
        <v>-1</v>
      </c>
      <c r="AW234">
        <v>41863</v>
      </c>
      <c r="AX234">
        <v>-1</v>
      </c>
      <c r="AY234">
        <v>43402</v>
      </c>
      <c r="AZ234">
        <v>-1</v>
      </c>
      <c r="BA234">
        <v>-1</v>
      </c>
      <c r="BB234">
        <v>-1</v>
      </c>
      <c r="BC234">
        <v>41722</v>
      </c>
      <c r="BD234">
        <v>-1</v>
      </c>
      <c r="BE234">
        <v>-1</v>
      </c>
      <c r="BF234">
        <v>-1</v>
      </c>
      <c r="BG234">
        <v>-1</v>
      </c>
      <c r="BH234">
        <v>-1</v>
      </c>
      <c r="BI234">
        <v>43424</v>
      </c>
      <c r="BJ234">
        <v>-1</v>
      </c>
      <c r="BK234">
        <v>-1</v>
      </c>
      <c r="BL234">
        <v>-1</v>
      </c>
      <c r="BM234">
        <v>43424</v>
      </c>
      <c r="BN234">
        <v>-1</v>
      </c>
      <c r="BO234">
        <v>43426</v>
      </c>
      <c r="BP234">
        <v>-1</v>
      </c>
      <c r="BQ234">
        <v>-1</v>
      </c>
      <c r="BR234">
        <v>-1</v>
      </c>
      <c r="BS234">
        <v>43426</v>
      </c>
      <c r="BT234">
        <v>-1</v>
      </c>
      <c r="BU234">
        <v>-1</v>
      </c>
      <c r="BV234">
        <v>-1</v>
      </c>
      <c r="BW234">
        <v>41915</v>
      </c>
      <c r="BX234">
        <v>-1</v>
      </c>
      <c r="BY234">
        <v>-1</v>
      </c>
      <c r="BZ234">
        <v>-1</v>
      </c>
      <c r="CA234">
        <v>41911</v>
      </c>
      <c r="CB234">
        <v>-1</v>
      </c>
      <c r="CC234">
        <v>41912</v>
      </c>
      <c r="CD234">
        <v>-1</v>
      </c>
      <c r="CE234">
        <v>43332</v>
      </c>
      <c r="CF234">
        <v>-1</v>
      </c>
      <c r="CG234">
        <v>41893</v>
      </c>
      <c r="CH234">
        <v>-1</v>
      </c>
      <c r="CI234">
        <v>-1</v>
      </c>
      <c r="CJ234">
        <v>-1</v>
      </c>
      <c r="CK234">
        <v>41844</v>
      </c>
      <c r="CL234">
        <v>-1</v>
      </c>
      <c r="CM234">
        <v>-1</v>
      </c>
      <c r="CN234">
        <v>-1</v>
      </c>
    </row>
    <row r="235" spans="1:92" x14ac:dyDescent="0.25">
      <c r="A235" s="1">
        <v>43644</v>
      </c>
      <c r="B235">
        <v>95.95</v>
      </c>
      <c r="C235">
        <v>41831</v>
      </c>
      <c r="D235">
        <v>-1</v>
      </c>
      <c r="E235">
        <v>44895</v>
      </c>
      <c r="F235">
        <v>17.547000000000001</v>
      </c>
      <c r="G235">
        <v>40360</v>
      </c>
      <c r="H235">
        <v>-1</v>
      </c>
      <c r="I235">
        <v>44834</v>
      </c>
      <c r="J235">
        <v>49.758000000000003</v>
      </c>
      <c r="K235">
        <v>41819</v>
      </c>
      <c r="L235">
        <v>-1</v>
      </c>
      <c r="M235">
        <v>40469</v>
      </c>
      <c r="N235">
        <v>-1</v>
      </c>
      <c r="O235">
        <v>40289</v>
      </c>
      <c r="P235">
        <v>-1</v>
      </c>
      <c r="Q235">
        <v>44377</v>
      </c>
      <c r="R235">
        <v>66.034999999999997</v>
      </c>
      <c r="S235">
        <v>43337</v>
      </c>
      <c r="T235">
        <v>-1</v>
      </c>
      <c r="U235">
        <v>42062</v>
      </c>
      <c r="V235">
        <v>-1</v>
      </c>
      <c r="W235">
        <v>42283</v>
      </c>
      <c r="X235">
        <v>-1</v>
      </c>
      <c r="Y235">
        <v>44468</v>
      </c>
      <c r="Z235">
        <v>230.084</v>
      </c>
      <c r="AA235">
        <v>40481</v>
      </c>
      <c r="AB235">
        <v>-1</v>
      </c>
      <c r="AC235">
        <v>42676</v>
      </c>
      <c r="AD235">
        <v>-1</v>
      </c>
      <c r="AE235">
        <v>41149</v>
      </c>
      <c r="AF235">
        <v>-1</v>
      </c>
      <c r="AG235">
        <v>42004</v>
      </c>
      <c r="AH235">
        <v>10.653</v>
      </c>
      <c r="AI235">
        <v>-1</v>
      </c>
      <c r="AJ235">
        <v>-1</v>
      </c>
      <c r="AK235">
        <v>-1</v>
      </c>
      <c r="AL235">
        <v>-1</v>
      </c>
      <c r="AM235">
        <v>-1</v>
      </c>
      <c r="AN235">
        <v>-1</v>
      </c>
      <c r="AO235">
        <v>43424</v>
      </c>
      <c r="AP235">
        <v>-1</v>
      </c>
      <c r="AQ235">
        <v>44625</v>
      </c>
      <c r="AR235">
        <v>9.6280000000000001</v>
      </c>
      <c r="AS235">
        <v>44626</v>
      </c>
      <c r="AT235">
        <v>5.7960000000000003</v>
      </c>
      <c r="AU235">
        <v>-1</v>
      </c>
      <c r="AV235">
        <v>-1</v>
      </c>
      <c r="AW235">
        <v>41863</v>
      </c>
      <c r="AX235">
        <v>-1</v>
      </c>
      <c r="AY235">
        <v>43402</v>
      </c>
      <c r="AZ235">
        <v>-1</v>
      </c>
      <c r="BA235">
        <v>-1</v>
      </c>
      <c r="BB235">
        <v>-1</v>
      </c>
      <c r="BC235">
        <v>41722</v>
      </c>
      <c r="BD235">
        <v>-1</v>
      </c>
      <c r="BE235">
        <v>-1</v>
      </c>
      <c r="BF235">
        <v>-1</v>
      </c>
      <c r="BG235">
        <v>-1</v>
      </c>
      <c r="BH235">
        <v>-1</v>
      </c>
      <c r="BI235">
        <v>43424</v>
      </c>
      <c r="BJ235">
        <v>-1</v>
      </c>
      <c r="BK235">
        <v>-1</v>
      </c>
      <c r="BL235">
        <v>-1</v>
      </c>
      <c r="BM235">
        <v>43424</v>
      </c>
      <c r="BN235">
        <v>-1</v>
      </c>
      <c r="BO235">
        <v>43426</v>
      </c>
      <c r="BP235">
        <v>-1</v>
      </c>
      <c r="BQ235">
        <v>-1</v>
      </c>
      <c r="BR235">
        <v>-1</v>
      </c>
      <c r="BS235">
        <v>43426</v>
      </c>
      <c r="BT235">
        <v>-1</v>
      </c>
      <c r="BU235">
        <v>-1</v>
      </c>
      <c r="BV235">
        <v>-1</v>
      </c>
      <c r="BW235">
        <v>41915</v>
      </c>
      <c r="BX235">
        <v>-1</v>
      </c>
      <c r="BY235">
        <v>-1</v>
      </c>
      <c r="BZ235">
        <v>-1</v>
      </c>
      <c r="CA235">
        <v>41911</v>
      </c>
      <c r="CB235">
        <v>-1</v>
      </c>
      <c r="CC235">
        <v>41912</v>
      </c>
      <c r="CD235">
        <v>-1</v>
      </c>
      <c r="CE235">
        <v>43332</v>
      </c>
      <c r="CF235">
        <v>-1</v>
      </c>
      <c r="CG235">
        <v>41893</v>
      </c>
      <c r="CH235">
        <v>-1</v>
      </c>
      <c r="CI235">
        <v>-1</v>
      </c>
      <c r="CJ235">
        <v>-1</v>
      </c>
      <c r="CK235">
        <v>41844</v>
      </c>
      <c r="CL235">
        <v>-1</v>
      </c>
      <c r="CM235">
        <v>-1</v>
      </c>
      <c r="CN235">
        <v>-1</v>
      </c>
    </row>
    <row r="236" spans="1:92" x14ac:dyDescent="0.25">
      <c r="A236" s="1">
        <v>43677</v>
      </c>
      <c r="B236">
        <v>79.716999999999999</v>
      </c>
      <c r="C236">
        <v>41831</v>
      </c>
      <c r="D236">
        <v>-1</v>
      </c>
      <c r="E236">
        <v>44895</v>
      </c>
      <c r="F236">
        <v>18.38</v>
      </c>
      <c r="G236">
        <v>40360</v>
      </c>
      <c r="H236">
        <v>-1</v>
      </c>
      <c r="I236">
        <v>44834</v>
      </c>
      <c r="J236">
        <v>46.881</v>
      </c>
      <c r="K236">
        <v>41819</v>
      </c>
      <c r="L236">
        <v>-1</v>
      </c>
      <c r="M236">
        <v>40469</v>
      </c>
      <c r="N236">
        <v>-1</v>
      </c>
      <c r="O236">
        <v>40289</v>
      </c>
      <c r="P236">
        <v>-1</v>
      </c>
      <c r="Q236">
        <v>44377</v>
      </c>
      <c r="R236">
        <v>72.608000000000004</v>
      </c>
      <c r="S236">
        <v>43337</v>
      </c>
      <c r="T236">
        <v>-1</v>
      </c>
      <c r="U236">
        <v>42062</v>
      </c>
      <c r="V236">
        <v>-1</v>
      </c>
      <c r="W236">
        <v>42283</v>
      </c>
      <c r="X236">
        <v>-1</v>
      </c>
      <c r="Y236">
        <v>44468</v>
      </c>
      <c r="Z236">
        <v>230.084</v>
      </c>
      <c r="AA236">
        <v>40481</v>
      </c>
      <c r="AB236">
        <v>-1</v>
      </c>
      <c r="AC236">
        <v>42676</v>
      </c>
      <c r="AD236">
        <v>-1</v>
      </c>
      <c r="AE236">
        <v>41149</v>
      </c>
      <c r="AF236">
        <v>-1</v>
      </c>
      <c r="AG236">
        <v>42004</v>
      </c>
      <c r="AH236">
        <v>10.653</v>
      </c>
      <c r="AI236">
        <v>-1</v>
      </c>
      <c r="AJ236">
        <v>-1</v>
      </c>
      <c r="AK236">
        <v>-1</v>
      </c>
      <c r="AL236">
        <v>-1</v>
      </c>
      <c r="AM236">
        <v>-1</v>
      </c>
      <c r="AN236">
        <v>-1</v>
      </c>
      <c r="AO236">
        <v>43424</v>
      </c>
      <c r="AP236">
        <v>-1</v>
      </c>
      <c r="AQ236">
        <v>44625</v>
      </c>
      <c r="AR236">
        <v>9.6280000000000001</v>
      </c>
      <c r="AS236">
        <v>44626</v>
      </c>
      <c r="AT236">
        <v>5.7960000000000003</v>
      </c>
      <c r="AU236">
        <v>-1</v>
      </c>
      <c r="AV236">
        <v>-1</v>
      </c>
      <c r="AW236">
        <v>41863</v>
      </c>
      <c r="AX236">
        <v>-1</v>
      </c>
      <c r="AY236">
        <v>43402</v>
      </c>
      <c r="AZ236">
        <v>-1</v>
      </c>
      <c r="BA236">
        <v>-1</v>
      </c>
      <c r="BB236">
        <v>-1</v>
      </c>
      <c r="BC236">
        <v>41722</v>
      </c>
      <c r="BD236">
        <v>-1</v>
      </c>
      <c r="BE236">
        <v>-1</v>
      </c>
      <c r="BF236">
        <v>-1</v>
      </c>
      <c r="BG236">
        <v>-1</v>
      </c>
      <c r="BH236">
        <v>-1</v>
      </c>
      <c r="BI236">
        <v>43424</v>
      </c>
      <c r="BJ236">
        <v>-1</v>
      </c>
      <c r="BK236">
        <v>-1</v>
      </c>
      <c r="BL236">
        <v>-1</v>
      </c>
      <c r="BM236">
        <v>43424</v>
      </c>
      <c r="BN236">
        <v>-1</v>
      </c>
      <c r="BO236">
        <v>43426</v>
      </c>
      <c r="BP236">
        <v>-1</v>
      </c>
      <c r="BQ236">
        <v>-1</v>
      </c>
      <c r="BR236">
        <v>-1</v>
      </c>
      <c r="BS236">
        <v>43426</v>
      </c>
      <c r="BT236">
        <v>-1</v>
      </c>
      <c r="BU236">
        <v>-1</v>
      </c>
      <c r="BV236">
        <v>-1</v>
      </c>
      <c r="BW236">
        <v>41915</v>
      </c>
      <c r="BX236">
        <v>-1</v>
      </c>
      <c r="BY236">
        <v>-1</v>
      </c>
      <c r="BZ236">
        <v>-1</v>
      </c>
      <c r="CA236">
        <v>41911</v>
      </c>
      <c r="CB236">
        <v>-1</v>
      </c>
      <c r="CC236">
        <v>41912</v>
      </c>
      <c r="CD236">
        <v>-1</v>
      </c>
      <c r="CE236">
        <v>43332</v>
      </c>
      <c r="CF236">
        <v>-1</v>
      </c>
      <c r="CG236">
        <v>41893</v>
      </c>
      <c r="CH236">
        <v>-1</v>
      </c>
      <c r="CI236">
        <v>-1</v>
      </c>
      <c r="CJ236">
        <v>-1</v>
      </c>
      <c r="CK236">
        <v>41844</v>
      </c>
      <c r="CL236">
        <v>-1</v>
      </c>
      <c r="CM236">
        <v>-1</v>
      </c>
      <c r="CN236">
        <v>-1</v>
      </c>
    </row>
    <row r="237" spans="1:92" x14ac:dyDescent="0.25">
      <c r="A237" s="1">
        <v>43707</v>
      </c>
      <c r="B237">
        <v>89.644000000000005</v>
      </c>
      <c r="C237">
        <v>41831</v>
      </c>
      <c r="D237">
        <v>-1</v>
      </c>
      <c r="E237">
        <v>44895</v>
      </c>
      <c r="F237">
        <v>17.975999999999999</v>
      </c>
      <c r="G237">
        <v>40360</v>
      </c>
      <c r="H237">
        <v>-1</v>
      </c>
      <c r="I237">
        <v>44834</v>
      </c>
      <c r="J237">
        <v>54.712000000000003</v>
      </c>
      <c r="K237">
        <v>41819</v>
      </c>
      <c r="L237">
        <v>-1</v>
      </c>
      <c r="M237">
        <v>40469</v>
      </c>
      <c r="N237">
        <v>-1</v>
      </c>
      <c r="O237">
        <v>40289</v>
      </c>
      <c r="P237">
        <v>-1</v>
      </c>
      <c r="Q237">
        <v>44377</v>
      </c>
      <c r="R237">
        <v>71.522000000000006</v>
      </c>
      <c r="S237">
        <v>43337</v>
      </c>
      <c r="T237">
        <v>-1</v>
      </c>
      <c r="U237">
        <v>42062</v>
      </c>
      <c r="V237">
        <v>-1</v>
      </c>
      <c r="W237">
        <v>42283</v>
      </c>
      <c r="X237">
        <v>-1</v>
      </c>
      <c r="Y237">
        <v>44468</v>
      </c>
      <c r="Z237">
        <v>230.084</v>
      </c>
      <c r="AA237">
        <v>40481</v>
      </c>
      <c r="AB237">
        <v>-1</v>
      </c>
      <c r="AC237">
        <v>42676</v>
      </c>
      <c r="AD237">
        <v>-1</v>
      </c>
      <c r="AE237">
        <v>41149</v>
      </c>
      <c r="AF237">
        <v>-1</v>
      </c>
      <c r="AG237">
        <v>42004</v>
      </c>
      <c r="AH237">
        <v>10.653</v>
      </c>
      <c r="AI237">
        <v>-1</v>
      </c>
      <c r="AJ237">
        <v>-1</v>
      </c>
      <c r="AK237">
        <v>-1</v>
      </c>
      <c r="AL237">
        <v>-1</v>
      </c>
      <c r="AM237">
        <v>-1</v>
      </c>
      <c r="AN237">
        <v>-1</v>
      </c>
      <c r="AO237">
        <v>43424</v>
      </c>
      <c r="AP237">
        <v>-1</v>
      </c>
      <c r="AQ237">
        <v>44625</v>
      </c>
      <c r="AR237">
        <v>9.6280000000000001</v>
      </c>
      <c r="AS237">
        <v>44626</v>
      </c>
      <c r="AT237">
        <v>5.7960000000000003</v>
      </c>
      <c r="AU237">
        <v>-1</v>
      </c>
      <c r="AV237">
        <v>-1</v>
      </c>
      <c r="AW237">
        <v>41863</v>
      </c>
      <c r="AX237">
        <v>-1</v>
      </c>
      <c r="AY237">
        <v>43402</v>
      </c>
      <c r="AZ237">
        <v>-1</v>
      </c>
      <c r="BA237">
        <v>-1</v>
      </c>
      <c r="BB237">
        <v>-1</v>
      </c>
      <c r="BC237">
        <v>41722</v>
      </c>
      <c r="BD237">
        <v>-1</v>
      </c>
      <c r="BE237">
        <v>-1</v>
      </c>
      <c r="BF237">
        <v>-1</v>
      </c>
      <c r="BG237">
        <v>-1</v>
      </c>
      <c r="BH237">
        <v>-1</v>
      </c>
      <c r="BI237">
        <v>43424</v>
      </c>
      <c r="BJ237">
        <v>-1</v>
      </c>
      <c r="BK237">
        <v>-1</v>
      </c>
      <c r="BL237">
        <v>-1</v>
      </c>
      <c r="BM237">
        <v>43424</v>
      </c>
      <c r="BN237">
        <v>-1</v>
      </c>
      <c r="BO237">
        <v>43426</v>
      </c>
      <c r="BP237">
        <v>-1</v>
      </c>
      <c r="BQ237">
        <v>-1</v>
      </c>
      <c r="BR237">
        <v>-1</v>
      </c>
      <c r="BS237">
        <v>43426</v>
      </c>
      <c r="BT237">
        <v>-1</v>
      </c>
      <c r="BU237">
        <v>-1</v>
      </c>
      <c r="BV237">
        <v>-1</v>
      </c>
      <c r="BW237">
        <v>41915</v>
      </c>
      <c r="BX237">
        <v>-1</v>
      </c>
      <c r="BY237">
        <v>-1</v>
      </c>
      <c r="BZ237">
        <v>-1</v>
      </c>
      <c r="CA237">
        <v>41911</v>
      </c>
      <c r="CB237">
        <v>-1</v>
      </c>
      <c r="CC237">
        <v>41912</v>
      </c>
      <c r="CD237">
        <v>-1</v>
      </c>
      <c r="CE237">
        <v>43332</v>
      </c>
      <c r="CF237">
        <v>-1</v>
      </c>
      <c r="CG237">
        <v>41893</v>
      </c>
      <c r="CH237">
        <v>-1</v>
      </c>
      <c r="CI237">
        <v>-1</v>
      </c>
      <c r="CJ237">
        <v>-1</v>
      </c>
      <c r="CK237">
        <v>41844</v>
      </c>
      <c r="CL237">
        <v>-1</v>
      </c>
      <c r="CM237">
        <v>-1</v>
      </c>
      <c r="CN237">
        <v>-1</v>
      </c>
    </row>
    <row r="238" spans="1:92" x14ac:dyDescent="0.25">
      <c r="A238" s="1">
        <v>43738</v>
      </c>
      <c r="B238">
        <v>86.944999999999993</v>
      </c>
      <c r="C238">
        <v>41831</v>
      </c>
      <c r="D238">
        <v>-1</v>
      </c>
      <c r="E238">
        <v>44895</v>
      </c>
      <c r="F238">
        <v>18.731999999999999</v>
      </c>
      <c r="G238">
        <v>40360</v>
      </c>
      <c r="H238">
        <v>-1</v>
      </c>
      <c r="I238">
        <v>44834</v>
      </c>
      <c r="J238">
        <v>51.793999999999997</v>
      </c>
      <c r="K238">
        <v>41819</v>
      </c>
      <c r="L238">
        <v>-1</v>
      </c>
      <c r="M238">
        <v>40469</v>
      </c>
      <c r="N238">
        <v>-1</v>
      </c>
      <c r="O238">
        <v>40289</v>
      </c>
      <c r="P238">
        <v>-1</v>
      </c>
      <c r="Q238">
        <v>44377</v>
      </c>
      <c r="R238">
        <v>71.795000000000002</v>
      </c>
      <c r="S238">
        <v>43337</v>
      </c>
      <c r="T238">
        <v>-1</v>
      </c>
      <c r="U238">
        <v>42062</v>
      </c>
      <c r="V238">
        <v>-1</v>
      </c>
      <c r="W238">
        <v>42283</v>
      </c>
      <c r="X238">
        <v>-1</v>
      </c>
      <c r="Y238">
        <v>44468</v>
      </c>
      <c r="Z238">
        <v>230.084</v>
      </c>
      <c r="AA238">
        <v>40481</v>
      </c>
      <c r="AB238">
        <v>-1</v>
      </c>
      <c r="AC238">
        <v>42676</v>
      </c>
      <c r="AD238">
        <v>-1</v>
      </c>
      <c r="AE238">
        <v>41149</v>
      </c>
      <c r="AF238">
        <v>-1</v>
      </c>
      <c r="AG238">
        <v>42004</v>
      </c>
      <c r="AH238">
        <v>10.653</v>
      </c>
      <c r="AI238">
        <v>-1</v>
      </c>
      <c r="AJ238">
        <v>-1</v>
      </c>
      <c r="AK238">
        <v>-1</v>
      </c>
      <c r="AL238">
        <v>-1</v>
      </c>
      <c r="AM238">
        <v>-1</v>
      </c>
      <c r="AN238">
        <v>-1</v>
      </c>
      <c r="AO238">
        <v>43424</v>
      </c>
      <c r="AP238">
        <v>-1</v>
      </c>
      <c r="AQ238">
        <v>44625</v>
      </c>
      <c r="AR238">
        <v>9.6280000000000001</v>
      </c>
      <c r="AS238">
        <v>44626</v>
      </c>
      <c r="AT238">
        <v>5.7960000000000003</v>
      </c>
      <c r="AU238">
        <v>-1</v>
      </c>
      <c r="AV238">
        <v>-1</v>
      </c>
      <c r="AW238">
        <v>41863</v>
      </c>
      <c r="AX238">
        <v>-1</v>
      </c>
      <c r="AY238">
        <v>43402</v>
      </c>
      <c r="AZ238">
        <v>-1</v>
      </c>
      <c r="BA238">
        <v>-1</v>
      </c>
      <c r="BB238">
        <v>-1</v>
      </c>
      <c r="BC238">
        <v>41722</v>
      </c>
      <c r="BD238">
        <v>-1</v>
      </c>
      <c r="BE238">
        <v>-1</v>
      </c>
      <c r="BF238">
        <v>-1</v>
      </c>
      <c r="BG238">
        <v>-1</v>
      </c>
      <c r="BH238">
        <v>-1</v>
      </c>
      <c r="BI238">
        <v>43424</v>
      </c>
      <c r="BJ238">
        <v>-1</v>
      </c>
      <c r="BK238">
        <v>-1</v>
      </c>
      <c r="BL238">
        <v>-1</v>
      </c>
      <c r="BM238">
        <v>43424</v>
      </c>
      <c r="BN238">
        <v>-1</v>
      </c>
      <c r="BO238">
        <v>43426</v>
      </c>
      <c r="BP238">
        <v>-1</v>
      </c>
      <c r="BQ238">
        <v>-1</v>
      </c>
      <c r="BR238">
        <v>-1</v>
      </c>
      <c r="BS238">
        <v>43426</v>
      </c>
      <c r="BT238">
        <v>-1</v>
      </c>
      <c r="BU238">
        <v>-1</v>
      </c>
      <c r="BV238">
        <v>-1</v>
      </c>
      <c r="BW238">
        <v>41915</v>
      </c>
      <c r="BX238">
        <v>-1</v>
      </c>
      <c r="BY238">
        <v>-1</v>
      </c>
      <c r="BZ238">
        <v>-1</v>
      </c>
      <c r="CA238">
        <v>41911</v>
      </c>
      <c r="CB238">
        <v>-1</v>
      </c>
      <c r="CC238">
        <v>41912</v>
      </c>
      <c r="CD238">
        <v>-1</v>
      </c>
      <c r="CE238">
        <v>43332</v>
      </c>
      <c r="CF238">
        <v>-1</v>
      </c>
      <c r="CG238">
        <v>41893</v>
      </c>
      <c r="CH238">
        <v>-1</v>
      </c>
      <c r="CI238">
        <v>-1</v>
      </c>
      <c r="CJ238">
        <v>-1</v>
      </c>
      <c r="CK238">
        <v>41844</v>
      </c>
      <c r="CL238">
        <v>-1</v>
      </c>
      <c r="CM238">
        <v>-1</v>
      </c>
      <c r="CN238">
        <v>-1</v>
      </c>
    </row>
    <row r="239" spans="1:92" x14ac:dyDescent="0.25">
      <c r="A239" s="1">
        <v>43769</v>
      </c>
      <c r="B239">
        <v>72.551000000000002</v>
      </c>
      <c r="C239">
        <v>41831</v>
      </c>
      <c r="D239">
        <v>-1</v>
      </c>
      <c r="E239">
        <v>44895</v>
      </c>
      <c r="F239">
        <v>23.920999999999999</v>
      </c>
      <c r="G239">
        <v>40360</v>
      </c>
      <c r="H239">
        <v>-1</v>
      </c>
      <c r="I239">
        <v>44834</v>
      </c>
      <c r="J239">
        <v>42.9</v>
      </c>
      <c r="K239">
        <v>41819</v>
      </c>
      <c r="L239">
        <v>-1</v>
      </c>
      <c r="M239">
        <v>40469</v>
      </c>
      <c r="N239">
        <v>-1</v>
      </c>
      <c r="O239">
        <v>40289</v>
      </c>
      <c r="P239">
        <v>-1</v>
      </c>
      <c r="Q239">
        <v>44377</v>
      </c>
      <c r="R239">
        <v>51.408000000000001</v>
      </c>
      <c r="S239">
        <v>43337</v>
      </c>
      <c r="T239">
        <v>-1</v>
      </c>
      <c r="U239">
        <v>42062</v>
      </c>
      <c r="V239">
        <v>-1</v>
      </c>
      <c r="W239">
        <v>42283</v>
      </c>
      <c r="X239">
        <v>-1</v>
      </c>
      <c r="Y239">
        <v>44468</v>
      </c>
      <c r="Z239">
        <v>230.084</v>
      </c>
      <c r="AA239">
        <v>40481</v>
      </c>
      <c r="AB239">
        <v>-1</v>
      </c>
      <c r="AC239">
        <v>42676</v>
      </c>
      <c r="AD239">
        <v>-1</v>
      </c>
      <c r="AE239">
        <v>41149</v>
      </c>
      <c r="AF239">
        <v>-1</v>
      </c>
      <c r="AG239">
        <v>42004</v>
      </c>
      <c r="AH239">
        <v>10.653</v>
      </c>
      <c r="AI239">
        <v>-1</v>
      </c>
      <c r="AJ239">
        <v>-1</v>
      </c>
      <c r="AK239">
        <v>-1</v>
      </c>
      <c r="AL239">
        <v>-1</v>
      </c>
      <c r="AM239">
        <v>-1</v>
      </c>
      <c r="AN239">
        <v>-1</v>
      </c>
      <c r="AO239">
        <v>43424</v>
      </c>
      <c r="AP239">
        <v>-1</v>
      </c>
      <c r="AQ239">
        <v>44625</v>
      </c>
      <c r="AR239">
        <v>9.6280000000000001</v>
      </c>
      <c r="AS239">
        <v>44626</v>
      </c>
      <c r="AT239">
        <v>5.7960000000000003</v>
      </c>
      <c r="AU239">
        <v>-1</v>
      </c>
      <c r="AV239">
        <v>-1</v>
      </c>
      <c r="AW239">
        <v>41863</v>
      </c>
      <c r="AX239">
        <v>-1</v>
      </c>
      <c r="AY239">
        <v>43402</v>
      </c>
      <c r="AZ239">
        <v>-1</v>
      </c>
      <c r="BA239">
        <v>-1</v>
      </c>
      <c r="BB239">
        <v>-1</v>
      </c>
      <c r="BC239">
        <v>41722</v>
      </c>
      <c r="BD239">
        <v>-1</v>
      </c>
      <c r="BE239">
        <v>-1</v>
      </c>
      <c r="BF239">
        <v>-1</v>
      </c>
      <c r="BG239">
        <v>-1</v>
      </c>
      <c r="BH239">
        <v>-1</v>
      </c>
      <c r="BI239">
        <v>43424</v>
      </c>
      <c r="BJ239">
        <v>-1</v>
      </c>
      <c r="BK239">
        <v>-1</v>
      </c>
      <c r="BL239">
        <v>-1</v>
      </c>
      <c r="BM239">
        <v>43424</v>
      </c>
      <c r="BN239">
        <v>-1</v>
      </c>
      <c r="BO239">
        <v>43426</v>
      </c>
      <c r="BP239">
        <v>-1</v>
      </c>
      <c r="BQ239">
        <v>-1</v>
      </c>
      <c r="BR239">
        <v>-1</v>
      </c>
      <c r="BS239">
        <v>43426</v>
      </c>
      <c r="BT239">
        <v>-1</v>
      </c>
      <c r="BU239">
        <v>-1</v>
      </c>
      <c r="BV239">
        <v>-1</v>
      </c>
      <c r="BW239">
        <v>41915</v>
      </c>
      <c r="BX239">
        <v>-1</v>
      </c>
      <c r="BY239">
        <v>-1</v>
      </c>
      <c r="BZ239">
        <v>-1</v>
      </c>
      <c r="CA239">
        <v>41911</v>
      </c>
      <c r="CB239">
        <v>-1</v>
      </c>
      <c r="CC239">
        <v>41912</v>
      </c>
      <c r="CD239">
        <v>-1</v>
      </c>
      <c r="CE239">
        <v>43332</v>
      </c>
      <c r="CF239">
        <v>-1</v>
      </c>
      <c r="CG239">
        <v>41893</v>
      </c>
      <c r="CH239">
        <v>-1</v>
      </c>
      <c r="CI239">
        <v>-1</v>
      </c>
      <c r="CJ239">
        <v>-1</v>
      </c>
      <c r="CK239">
        <v>41844</v>
      </c>
      <c r="CL239">
        <v>-1</v>
      </c>
      <c r="CM239">
        <v>-1</v>
      </c>
      <c r="CN239">
        <v>-1</v>
      </c>
    </row>
    <row r="240" spans="1:92" x14ac:dyDescent="0.25">
      <c r="A240" s="1">
        <v>43798</v>
      </c>
      <c r="B240">
        <v>76.869</v>
      </c>
      <c r="C240">
        <v>41831</v>
      </c>
      <c r="D240">
        <v>-1</v>
      </c>
      <c r="E240">
        <v>44895</v>
      </c>
      <c r="F240">
        <v>34.734000000000002</v>
      </c>
      <c r="G240">
        <v>40360</v>
      </c>
      <c r="H240">
        <v>-1</v>
      </c>
      <c r="I240">
        <v>44834</v>
      </c>
      <c r="J240">
        <v>51.77</v>
      </c>
      <c r="K240">
        <v>41819</v>
      </c>
      <c r="L240">
        <v>-1</v>
      </c>
      <c r="M240">
        <v>40469</v>
      </c>
      <c r="N240">
        <v>-1</v>
      </c>
      <c r="O240">
        <v>40289</v>
      </c>
      <c r="P240">
        <v>-1</v>
      </c>
      <c r="Q240">
        <v>44377</v>
      </c>
      <c r="R240">
        <v>52.113999999999997</v>
      </c>
      <c r="S240">
        <v>43337</v>
      </c>
      <c r="T240">
        <v>-1</v>
      </c>
      <c r="U240">
        <v>42062</v>
      </c>
      <c r="V240">
        <v>-1</v>
      </c>
      <c r="W240">
        <v>42283</v>
      </c>
      <c r="X240">
        <v>-1</v>
      </c>
      <c r="Y240">
        <v>44468</v>
      </c>
      <c r="Z240">
        <v>230.084</v>
      </c>
      <c r="AA240">
        <v>40481</v>
      </c>
      <c r="AB240">
        <v>-1</v>
      </c>
      <c r="AC240">
        <v>42676</v>
      </c>
      <c r="AD240">
        <v>-1</v>
      </c>
      <c r="AE240">
        <v>41149</v>
      </c>
      <c r="AF240">
        <v>-1</v>
      </c>
      <c r="AG240">
        <v>42004</v>
      </c>
      <c r="AH240">
        <v>10.653</v>
      </c>
      <c r="AI240">
        <v>-1</v>
      </c>
      <c r="AJ240">
        <v>-1</v>
      </c>
      <c r="AK240">
        <v>-1</v>
      </c>
      <c r="AL240">
        <v>-1</v>
      </c>
      <c r="AM240">
        <v>-1</v>
      </c>
      <c r="AN240">
        <v>-1</v>
      </c>
      <c r="AO240">
        <v>43424</v>
      </c>
      <c r="AP240">
        <v>-1</v>
      </c>
      <c r="AQ240">
        <v>44625</v>
      </c>
      <c r="AR240">
        <v>9.6280000000000001</v>
      </c>
      <c r="AS240">
        <v>44626</v>
      </c>
      <c r="AT240">
        <v>5.7960000000000003</v>
      </c>
      <c r="AU240">
        <v>-1</v>
      </c>
      <c r="AV240">
        <v>-1</v>
      </c>
      <c r="AW240">
        <v>41863</v>
      </c>
      <c r="AX240">
        <v>-1</v>
      </c>
      <c r="AY240">
        <v>43402</v>
      </c>
      <c r="AZ240">
        <v>-1</v>
      </c>
      <c r="BA240">
        <v>-1</v>
      </c>
      <c r="BB240">
        <v>-1</v>
      </c>
      <c r="BC240">
        <v>41722</v>
      </c>
      <c r="BD240">
        <v>-1</v>
      </c>
      <c r="BE240">
        <v>-1</v>
      </c>
      <c r="BF240">
        <v>-1</v>
      </c>
      <c r="BG240">
        <v>-1</v>
      </c>
      <c r="BH240">
        <v>-1</v>
      </c>
      <c r="BI240">
        <v>43424</v>
      </c>
      <c r="BJ240">
        <v>-1</v>
      </c>
      <c r="BK240">
        <v>-1</v>
      </c>
      <c r="BL240">
        <v>-1</v>
      </c>
      <c r="BM240">
        <v>43424</v>
      </c>
      <c r="BN240">
        <v>-1</v>
      </c>
      <c r="BO240">
        <v>43426</v>
      </c>
      <c r="BP240">
        <v>-1</v>
      </c>
      <c r="BQ240">
        <v>-1</v>
      </c>
      <c r="BR240">
        <v>-1</v>
      </c>
      <c r="BS240">
        <v>43426</v>
      </c>
      <c r="BT240">
        <v>-1</v>
      </c>
      <c r="BU240">
        <v>-1</v>
      </c>
      <c r="BV240">
        <v>-1</v>
      </c>
      <c r="BW240">
        <v>41915</v>
      </c>
      <c r="BX240">
        <v>-1</v>
      </c>
      <c r="BY240">
        <v>-1</v>
      </c>
      <c r="BZ240">
        <v>-1</v>
      </c>
      <c r="CA240">
        <v>41911</v>
      </c>
      <c r="CB240">
        <v>-1</v>
      </c>
      <c r="CC240">
        <v>41912</v>
      </c>
      <c r="CD240">
        <v>-1</v>
      </c>
      <c r="CE240">
        <v>43332</v>
      </c>
      <c r="CF240">
        <v>-1</v>
      </c>
      <c r="CG240">
        <v>41893</v>
      </c>
      <c r="CH240">
        <v>-1</v>
      </c>
      <c r="CI240">
        <v>-1</v>
      </c>
      <c r="CJ240">
        <v>-1</v>
      </c>
      <c r="CK240">
        <v>41844</v>
      </c>
      <c r="CL240">
        <v>-1</v>
      </c>
      <c r="CM240">
        <v>-1</v>
      </c>
      <c r="CN240">
        <v>-1</v>
      </c>
    </row>
    <row r="241" spans="1:92" x14ac:dyDescent="0.25">
      <c r="A241" s="1">
        <v>43830</v>
      </c>
      <c r="B241">
        <v>57.875999999999998</v>
      </c>
      <c r="C241">
        <v>41831</v>
      </c>
      <c r="D241">
        <v>-1</v>
      </c>
      <c r="E241">
        <v>44895</v>
      </c>
      <c r="F241">
        <v>22.823</v>
      </c>
      <c r="G241">
        <v>40360</v>
      </c>
      <c r="H241">
        <v>-1</v>
      </c>
      <c r="I241">
        <v>44834</v>
      </c>
      <c r="J241">
        <v>37.49</v>
      </c>
      <c r="K241">
        <v>41819</v>
      </c>
      <c r="L241">
        <v>-1</v>
      </c>
      <c r="M241">
        <v>40469</v>
      </c>
      <c r="N241">
        <v>-1</v>
      </c>
      <c r="O241">
        <v>40289</v>
      </c>
      <c r="P241">
        <v>-1</v>
      </c>
      <c r="Q241">
        <v>44377</v>
      </c>
      <c r="R241">
        <v>41.085000000000001</v>
      </c>
      <c r="S241">
        <v>43337</v>
      </c>
      <c r="T241">
        <v>-1</v>
      </c>
      <c r="U241">
        <v>42062</v>
      </c>
      <c r="V241">
        <v>-1</v>
      </c>
      <c r="W241">
        <v>42283</v>
      </c>
      <c r="X241">
        <v>-1</v>
      </c>
      <c r="Y241">
        <v>44468</v>
      </c>
      <c r="Z241">
        <v>230.084</v>
      </c>
      <c r="AA241">
        <v>40481</v>
      </c>
      <c r="AB241">
        <v>-1</v>
      </c>
      <c r="AC241">
        <v>42676</v>
      </c>
      <c r="AD241">
        <v>-1</v>
      </c>
      <c r="AE241">
        <v>41149</v>
      </c>
      <c r="AF241">
        <v>-1</v>
      </c>
      <c r="AG241">
        <v>42004</v>
      </c>
      <c r="AH241">
        <v>10.653</v>
      </c>
      <c r="AI241">
        <v>-1</v>
      </c>
      <c r="AJ241">
        <v>-1</v>
      </c>
      <c r="AK241">
        <v>-1</v>
      </c>
      <c r="AL241">
        <v>-1</v>
      </c>
      <c r="AM241">
        <v>-1</v>
      </c>
      <c r="AN241">
        <v>-1</v>
      </c>
      <c r="AO241">
        <v>43424</v>
      </c>
      <c r="AP241">
        <v>-1</v>
      </c>
      <c r="AQ241">
        <v>44625</v>
      </c>
      <c r="AR241">
        <v>9.6280000000000001</v>
      </c>
      <c r="AS241">
        <v>44626</v>
      </c>
      <c r="AT241">
        <v>5.7960000000000003</v>
      </c>
      <c r="AU241">
        <v>-1</v>
      </c>
      <c r="AV241">
        <v>-1</v>
      </c>
      <c r="AW241">
        <v>41863</v>
      </c>
      <c r="AX241">
        <v>-1</v>
      </c>
      <c r="AY241">
        <v>43402</v>
      </c>
      <c r="AZ241">
        <v>-1</v>
      </c>
      <c r="BA241">
        <v>-1</v>
      </c>
      <c r="BB241">
        <v>-1</v>
      </c>
      <c r="BC241">
        <v>41722</v>
      </c>
      <c r="BD241">
        <v>-1</v>
      </c>
      <c r="BE241">
        <v>-1</v>
      </c>
      <c r="BF241">
        <v>-1</v>
      </c>
      <c r="BG241">
        <v>-1</v>
      </c>
      <c r="BH241">
        <v>-1</v>
      </c>
      <c r="BI241">
        <v>43424</v>
      </c>
      <c r="BJ241">
        <v>-1</v>
      </c>
      <c r="BK241">
        <v>-1</v>
      </c>
      <c r="BL241">
        <v>-1</v>
      </c>
      <c r="BM241">
        <v>43424</v>
      </c>
      <c r="BN241">
        <v>-1</v>
      </c>
      <c r="BO241">
        <v>43426</v>
      </c>
      <c r="BP241">
        <v>-1</v>
      </c>
      <c r="BQ241">
        <v>-1</v>
      </c>
      <c r="BR241">
        <v>-1</v>
      </c>
      <c r="BS241">
        <v>43426</v>
      </c>
      <c r="BT241">
        <v>-1</v>
      </c>
      <c r="BU241">
        <v>-1</v>
      </c>
      <c r="BV241">
        <v>-1</v>
      </c>
      <c r="BW241">
        <v>41915</v>
      </c>
      <c r="BX241">
        <v>-1</v>
      </c>
      <c r="BY241">
        <v>-1</v>
      </c>
      <c r="BZ241">
        <v>-1</v>
      </c>
      <c r="CA241">
        <v>41911</v>
      </c>
      <c r="CB241">
        <v>-1</v>
      </c>
      <c r="CC241">
        <v>41912</v>
      </c>
      <c r="CD241">
        <v>-1</v>
      </c>
      <c r="CE241">
        <v>43332</v>
      </c>
      <c r="CF241">
        <v>-1</v>
      </c>
      <c r="CG241">
        <v>41893</v>
      </c>
      <c r="CH241">
        <v>-1</v>
      </c>
      <c r="CI241">
        <v>-1</v>
      </c>
      <c r="CJ241">
        <v>-1</v>
      </c>
      <c r="CK241">
        <v>41844</v>
      </c>
      <c r="CL241">
        <v>-1</v>
      </c>
      <c r="CM241">
        <v>-1</v>
      </c>
      <c r="CN241">
        <v>-1</v>
      </c>
    </row>
    <row r="242" spans="1:92" x14ac:dyDescent="0.25">
      <c r="A242" s="1">
        <v>43861</v>
      </c>
      <c r="B242">
        <v>61.173999999999999</v>
      </c>
      <c r="C242">
        <v>41831</v>
      </c>
      <c r="D242">
        <v>-1</v>
      </c>
      <c r="E242">
        <v>44895</v>
      </c>
      <c r="F242">
        <v>28.742999999999999</v>
      </c>
      <c r="G242">
        <v>40360</v>
      </c>
      <c r="H242">
        <v>-1</v>
      </c>
      <c r="I242">
        <v>44834</v>
      </c>
      <c r="J242">
        <v>43.386000000000003</v>
      </c>
      <c r="K242">
        <v>41819</v>
      </c>
      <c r="L242">
        <v>-1</v>
      </c>
      <c r="M242">
        <v>40469</v>
      </c>
      <c r="N242">
        <v>-1</v>
      </c>
      <c r="O242">
        <v>40289</v>
      </c>
      <c r="P242">
        <v>-1</v>
      </c>
      <c r="Q242">
        <v>44377</v>
      </c>
      <c r="R242">
        <v>45.585000000000001</v>
      </c>
      <c r="S242">
        <v>43337</v>
      </c>
      <c r="T242">
        <v>-1</v>
      </c>
      <c r="U242">
        <v>42062</v>
      </c>
      <c r="V242">
        <v>-1</v>
      </c>
      <c r="W242">
        <v>42283</v>
      </c>
      <c r="X242">
        <v>-1</v>
      </c>
      <c r="Y242">
        <v>44468</v>
      </c>
      <c r="Z242">
        <v>230.084</v>
      </c>
      <c r="AA242">
        <v>40481</v>
      </c>
      <c r="AB242">
        <v>-1</v>
      </c>
      <c r="AC242">
        <v>42676</v>
      </c>
      <c r="AD242">
        <v>-1</v>
      </c>
      <c r="AE242">
        <v>41149</v>
      </c>
      <c r="AF242">
        <v>-1</v>
      </c>
      <c r="AG242">
        <v>42004</v>
      </c>
      <c r="AH242">
        <v>10.653</v>
      </c>
      <c r="AI242">
        <v>-1</v>
      </c>
      <c r="AJ242">
        <v>-1</v>
      </c>
      <c r="AK242">
        <v>-1</v>
      </c>
      <c r="AL242">
        <v>-1</v>
      </c>
      <c r="AM242">
        <v>-1</v>
      </c>
      <c r="AN242">
        <v>-1</v>
      </c>
      <c r="AO242">
        <v>43424</v>
      </c>
      <c r="AP242">
        <v>-1</v>
      </c>
      <c r="AQ242">
        <v>44625</v>
      </c>
      <c r="AR242">
        <v>9.6280000000000001</v>
      </c>
      <c r="AS242">
        <v>44626</v>
      </c>
      <c r="AT242">
        <v>5.7960000000000003</v>
      </c>
      <c r="AU242">
        <v>-1</v>
      </c>
      <c r="AV242">
        <v>-1</v>
      </c>
      <c r="AW242">
        <v>41863</v>
      </c>
      <c r="AX242">
        <v>-1</v>
      </c>
      <c r="AY242">
        <v>43402</v>
      </c>
      <c r="AZ242">
        <v>-1</v>
      </c>
      <c r="BA242">
        <v>-1</v>
      </c>
      <c r="BB242">
        <v>-1</v>
      </c>
      <c r="BC242">
        <v>41722</v>
      </c>
      <c r="BD242">
        <v>-1</v>
      </c>
      <c r="BE242">
        <v>-1</v>
      </c>
      <c r="BF242">
        <v>-1</v>
      </c>
      <c r="BG242">
        <v>-1</v>
      </c>
      <c r="BH242">
        <v>-1</v>
      </c>
      <c r="BI242">
        <v>43424</v>
      </c>
      <c r="BJ242">
        <v>-1</v>
      </c>
      <c r="BK242">
        <v>-1</v>
      </c>
      <c r="BL242">
        <v>-1</v>
      </c>
      <c r="BM242">
        <v>43424</v>
      </c>
      <c r="BN242">
        <v>-1</v>
      </c>
      <c r="BO242">
        <v>43426</v>
      </c>
      <c r="BP242">
        <v>-1</v>
      </c>
      <c r="BQ242">
        <v>-1</v>
      </c>
      <c r="BR242">
        <v>-1</v>
      </c>
      <c r="BS242">
        <v>43426</v>
      </c>
      <c r="BT242">
        <v>-1</v>
      </c>
      <c r="BU242">
        <v>-1</v>
      </c>
      <c r="BV242">
        <v>-1</v>
      </c>
      <c r="BW242">
        <v>41915</v>
      </c>
      <c r="BX242">
        <v>-1</v>
      </c>
      <c r="BY242">
        <v>-1</v>
      </c>
      <c r="BZ242">
        <v>-1</v>
      </c>
      <c r="CA242">
        <v>41911</v>
      </c>
      <c r="CB242">
        <v>-1</v>
      </c>
      <c r="CC242">
        <v>41912</v>
      </c>
      <c r="CD242">
        <v>-1</v>
      </c>
      <c r="CE242">
        <v>43332</v>
      </c>
      <c r="CF242">
        <v>-1</v>
      </c>
      <c r="CG242">
        <v>41893</v>
      </c>
      <c r="CH242">
        <v>-1</v>
      </c>
      <c r="CI242">
        <v>-1</v>
      </c>
      <c r="CJ242">
        <v>-1</v>
      </c>
      <c r="CK242">
        <v>41844</v>
      </c>
      <c r="CL242">
        <v>-1</v>
      </c>
      <c r="CM242">
        <v>-1</v>
      </c>
      <c r="CN242">
        <v>-1</v>
      </c>
    </row>
    <row r="243" spans="1:92" x14ac:dyDescent="0.25">
      <c r="A243" s="1">
        <v>43889</v>
      </c>
      <c r="B243">
        <v>85.694000000000003</v>
      </c>
      <c r="C243">
        <v>41831</v>
      </c>
      <c r="D243">
        <v>-1</v>
      </c>
      <c r="E243">
        <v>44895</v>
      </c>
      <c r="F243">
        <v>40.21</v>
      </c>
      <c r="G243">
        <v>40360</v>
      </c>
      <c r="H243">
        <v>-1</v>
      </c>
      <c r="I243">
        <v>44834</v>
      </c>
      <c r="J243">
        <v>60.036000000000001</v>
      </c>
      <c r="K243">
        <v>41819</v>
      </c>
      <c r="L243">
        <v>-1</v>
      </c>
      <c r="M243">
        <v>40469</v>
      </c>
      <c r="N243">
        <v>-1</v>
      </c>
      <c r="O243">
        <v>40289</v>
      </c>
      <c r="P243">
        <v>-1</v>
      </c>
      <c r="Q243">
        <v>44377</v>
      </c>
      <c r="R243">
        <v>61.768000000000001</v>
      </c>
      <c r="S243">
        <v>43337</v>
      </c>
      <c r="T243">
        <v>-1</v>
      </c>
      <c r="U243">
        <v>42062</v>
      </c>
      <c r="V243">
        <v>-1</v>
      </c>
      <c r="W243">
        <v>42283</v>
      </c>
      <c r="X243">
        <v>-1</v>
      </c>
      <c r="Y243">
        <v>44468</v>
      </c>
      <c r="Z243">
        <v>230.084</v>
      </c>
      <c r="AA243">
        <v>40481</v>
      </c>
      <c r="AB243">
        <v>-1</v>
      </c>
      <c r="AC243">
        <v>42676</v>
      </c>
      <c r="AD243">
        <v>-1</v>
      </c>
      <c r="AE243">
        <v>41149</v>
      </c>
      <c r="AF243">
        <v>-1</v>
      </c>
      <c r="AG243">
        <v>42004</v>
      </c>
      <c r="AH243">
        <v>10.653</v>
      </c>
      <c r="AI243">
        <v>-1</v>
      </c>
      <c r="AJ243">
        <v>-1</v>
      </c>
      <c r="AK243">
        <v>-1</v>
      </c>
      <c r="AL243">
        <v>-1</v>
      </c>
      <c r="AM243">
        <v>-1</v>
      </c>
      <c r="AN243">
        <v>-1</v>
      </c>
      <c r="AO243">
        <v>43424</v>
      </c>
      <c r="AP243">
        <v>-1</v>
      </c>
      <c r="AQ243">
        <v>44625</v>
      </c>
      <c r="AR243">
        <v>9.6280000000000001</v>
      </c>
      <c r="AS243">
        <v>44626</v>
      </c>
      <c r="AT243">
        <v>5.7960000000000003</v>
      </c>
      <c r="AU243">
        <v>-1</v>
      </c>
      <c r="AV243">
        <v>-1</v>
      </c>
      <c r="AW243">
        <v>41863</v>
      </c>
      <c r="AX243">
        <v>-1</v>
      </c>
      <c r="AY243">
        <v>43402</v>
      </c>
      <c r="AZ243">
        <v>-1</v>
      </c>
      <c r="BA243">
        <v>-1</v>
      </c>
      <c r="BB243">
        <v>-1</v>
      </c>
      <c r="BC243">
        <v>41722</v>
      </c>
      <c r="BD243">
        <v>-1</v>
      </c>
      <c r="BE243">
        <v>-1</v>
      </c>
      <c r="BF243">
        <v>-1</v>
      </c>
      <c r="BG243">
        <v>-1</v>
      </c>
      <c r="BH243">
        <v>-1</v>
      </c>
      <c r="BI243">
        <v>43424</v>
      </c>
      <c r="BJ243">
        <v>-1</v>
      </c>
      <c r="BK243">
        <v>-1</v>
      </c>
      <c r="BL243">
        <v>-1</v>
      </c>
      <c r="BM243">
        <v>43424</v>
      </c>
      <c r="BN243">
        <v>-1</v>
      </c>
      <c r="BO243">
        <v>43426</v>
      </c>
      <c r="BP243">
        <v>-1</v>
      </c>
      <c r="BQ243">
        <v>-1</v>
      </c>
      <c r="BR243">
        <v>-1</v>
      </c>
      <c r="BS243">
        <v>43426</v>
      </c>
      <c r="BT243">
        <v>-1</v>
      </c>
      <c r="BU243">
        <v>-1</v>
      </c>
      <c r="BV243">
        <v>-1</v>
      </c>
      <c r="BW243">
        <v>41915</v>
      </c>
      <c r="BX243">
        <v>-1</v>
      </c>
      <c r="BY243">
        <v>-1</v>
      </c>
      <c r="BZ243">
        <v>-1</v>
      </c>
      <c r="CA243">
        <v>41911</v>
      </c>
      <c r="CB243">
        <v>-1</v>
      </c>
      <c r="CC243">
        <v>41912</v>
      </c>
      <c r="CD243">
        <v>-1</v>
      </c>
      <c r="CE243">
        <v>43332</v>
      </c>
      <c r="CF243">
        <v>-1</v>
      </c>
      <c r="CG243">
        <v>41893</v>
      </c>
      <c r="CH243">
        <v>-1</v>
      </c>
      <c r="CI243">
        <v>-1</v>
      </c>
      <c r="CJ243">
        <v>-1</v>
      </c>
      <c r="CK243">
        <v>41844</v>
      </c>
      <c r="CL243">
        <v>-1</v>
      </c>
      <c r="CM243">
        <v>-1</v>
      </c>
      <c r="CN243">
        <v>-1</v>
      </c>
    </row>
    <row r="244" spans="1:92" x14ac:dyDescent="0.25">
      <c r="A244" s="1">
        <v>43921</v>
      </c>
      <c r="B244">
        <v>212.38399999999999</v>
      </c>
      <c r="C244">
        <v>41831</v>
      </c>
      <c r="D244">
        <v>-1</v>
      </c>
      <c r="E244">
        <v>44895</v>
      </c>
      <c r="F244">
        <v>91.619</v>
      </c>
      <c r="G244">
        <v>40360</v>
      </c>
      <c r="H244">
        <v>-1</v>
      </c>
      <c r="I244">
        <v>44834</v>
      </c>
      <c r="J244">
        <v>173.04</v>
      </c>
      <c r="K244">
        <v>41819</v>
      </c>
      <c r="L244">
        <v>-1</v>
      </c>
      <c r="M244">
        <v>40469</v>
      </c>
      <c r="N244">
        <v>-1</v>
      </c>
      <c r="O244">
        <v>40289</v>
      </c>
      <c r="P244">
        <v>-1</v>
      </c>
      <c r="Q244">
        <v>44377</v>
      </c>
      <c r="R244">
        <v>184.535</v>
      </c>
      <c r="S244">
        <v>43337</v>
      </c>
      <c r="T244">
        <v>-1</v>
      </c>
      <c r="U244">
        <v>42062</v>
      </c>
      <c r="V244">
        <v>-1</v>
      </c>
      <c r="W244">
        <v>42283</v>
      </c>
      <c r="X244">
        <v>-1</v>
      </c>
      <c r="Y244">
        <v>44468</v>
      </c>
      <c r="Z244">
        <v>230.084</v>
      </c>
      <c r="AA244">
        <v>40481</v>
      </c>
      <c r="AB244">
        <v>-1</v>
      </c>
      <c r="AC244">
        <v>42676</v>
      </c>
      <c r="AD244">
        <v>-1</v>
      </c>
      <c r="AE244">
        <v>41149</v>
      </c>
      <c r="AF244">
        <v>-1</v>
      </c>
      <c r="AG244">
        <v>42004</v>
      </c>
      <c r="AH244">
        <v>10.653</v>
      </c>
      <c r="AI244">
        <v>-1</v>
      </c>
      <c r="AJ244">
        <v>-1</v>
      </c>
      <c r="AK244">
        <v>-1</v>
      </c>
      <c r="AL244">
        <v>-1</v>
      </c>
      <c r="AM244">
        <v>-1</v>
      </c>
      <c r="AN244">
        <v>-1</v>
      </c>
      <c r="AO244">
        <v>43424</v>
      </c>
      <c r="AP244">
        <v>-1</v>
      </c>
      <c r="AQ244">
        <v>44625</v>
      </c>
      <c r="AR244">
        <v>25.573</v>
      </c>
      <c r="AS244">
        <v>44626</v>
      </c>
      <c r="AT244">
        <v>13.949</v>
      </c>
      <c r="AU244">
        <v>-1</v>
      </c>
      <c r="AV244">
        <v>-1</v>
      </c>
      <c r="AW244">
        <v>41863</v>
      </c>
      <c r="AX244">
        <v>-1</v>
      </c>
      <c r="AY244">
        <v>43402</v>
      </c>
      <c r="AZ244">
        <v>-1</v>
      </c>
      <c r="BA244">
        <v>-1</v>
      </c>
      <c r="BB244">
        <v>-1</v>
      </c>
      <c r="BC244">
        <v>41722</v>
      </c>
      <c r="BD244">
        <v>-1</v>
      </c>
      <c r="BE244">
        <v>-1</v>
      </c>
      <c r="BF244">
        <v>-1</v>
      </c>
      <c r="BG244">
        <v>-1</v>
      </c>
      <c r="BH244">
        <v>-1</v>
      </c>
      <c r="BI244">
        <v>43424</v>
      </c>
      <c r="BJ244">
        <v>-1</v>
      </c>
      <c r="BK244">
        <v>-1</v>
      </c>
      <c r="BL244">
        <v>-1</v>
      </c>
      <c r="BM244">
        <v>43424</v>
      </c>
      <c r="BN244">
        <v>-1</v>
      </c>
      <c r="BO244">
        <v>43426</v>
      </c>
      <c r="BP244">
        <v>-1</v>
      </c>
      <c r="BQ244">
        <v>-1</v>
      </c>
      <c r="BR244">
        <v>-1</v>
      </c>
      <c r="BS244">
        <v>43426</v>
      </c>
      <c r="BT244">
        <v>-1</v>
      </c>
      <c r="BU244">
        <v>-1</v>
      </c>
      <c r="BV244">
        <v>-1</v>
      </c>
      <c r="BW244">
        <v>41915</v>
      </c>
      <c r="BX244">
        <v>-1</v>
      </c>
      <c r="BY244">
        <v>-1</v>
      </c>
      <c r="BZ244">
        <v>-1</v>
      </c>
      <c r="CA244">
        <v>41911</v>
      </c>
      <c r="CB244">
        <v>-1</v>
      </c>
      <c r="CC244">
        <v>41912</v>
      </c>
      <c r="CD244">
        <v>-1</v>
      </c>
      <c r="CE244">
        <v>43332</v>
      </c>
      <c r="CF244">
        <v>-1</v>
      </c>
      <c r="CG244">
        <v>41893</v>
      </c>
      <c r="CH244">
        <v>-1</v>
      </c>
      <c r="CI244">
        <v>-1</v>
      </c>
      <c r="CJ244">
        <v>-1</v>
      </c>
      <c r="CK244">
        <v>41844</v>
      </c>
      <c r="CL244">
        <v>-1</v>
      </c>
      <c r="CM244">
        <v>-1</v>
      </c>
      <c r="CN244">
        <v>-1</v>
      </c>
    </row>
    <row r="245" spans="1:92" x14ac:dyDescent="0.25">
      <c r="A245" s="1">
        <v>43951</v>
      </c>
      <c r="B245">
        <v>251.446</v>
      </c>
      <c r="C245">
        <v>41831</v>
      </c>
      <c r="D245">
        <v>-1</v>
      </c>
      <c r="E245">
        <v>44895</v>
      </c>
      <c r="F245">
        <v>71.007999999999996</v>
      </c>
      <c r="G245">
        <v>40360</v>
      </c>
      <c r="H245">
        <v>-1</v>
      </c>
      <c r="I245">
        <v>44834</v>
      </c>
      <c r="J245">
        <v>183.14</v>
      </c>
      <c r="K245">
        <v>41819</v>
      </c>
      <c r="L245">
        <v>-1</v>
      </c>
      <c r="M245">
        <v>40469</v>
      </c>
      <c r="N245">
        <v>-1</v>
      </c>
      <c r="O245">
        <v>40289</v>
      </c>
      <c r="P245">
        <v>-1</v>
      </c>
      <c r="Q245">
        <v>44377</v>
      </c>
      <c r="R245">
        <v>201.13200000000001</v>
      </c>
      <c r="S245">
        <v>43337</v>
      </c>
      <c r="T245">
        <v>-1</v>
      </c>
      <c r="U245">
        <v>42062</v>
      </c>
      <c r="V245">
        <v>-1</v>
      </c>
      <c r="W245">
        <v>42283</v>
      </c>
      <c r="X245">
        <v>-1</v>
      </c>
      <c r="Y245">
        <v>44468</v>
      </c>
      <c r="Z245">
        <v>230.084</v>
      </c>
      <c r="AA245">
        <v>40481</v>
      </c>
      <c r="AB245">
        <v>-1</v>
      </c>
      <c r="AC245">
        <v>42676</v>
      </c>
      <c r="AD245">
        <v>-1</v>
      </c>
      <c r="AE245">
        <v>41149</v>
      </c>
      <c r="AF245">
        <v>-1</v>
      </c>
      <c r="AG245">
        <v>42004</v>
      </c>
      <c r="AH245">
        <v>10.653</v>
      </c>
      <c r="AI245">
        <v>-1</v>
      </c>
      <c r="AJ245">
        <v>-1</v>
      </c>
      <c r="AK245">
        <v>-1</v>
      </c>
      <c r="AL245">
        <v>-1</v>
      </c>
      <c r="AM245">
        <v>-1</v>
      </c>
      <c r="AN245">
        <v>-1</v>
      </c>
      <c r="AO245">
        <v>43424</v>
      </c>
      <c r="AP245">
        <v>-1</v>
      </c>
      <c r="AQ245">
        <v>44625</v>
      </c>
      <c r="AR245">
        <v>26.901</v>
      </c>
      <c r="AS245">
        <v>44626</v>
      </c>
      <c r="AT245">
        <v>14.534000000000001</v>
      </c>
      <c r="AU245">
        <v>-1</v>
      </c>
      <c r="AV245">
        <v>-1</v>
      </c>
      <c r="AW245">
        <v>41863</v>
      </c>
      <c r="AX245">
        <v>-1</v>
      </c>
      <c r="AY245">
        <v>43402</v>
      </c>
      <c r="AZ245">
        <v>-1</v>
      </c>
      <c r="BA245">
        <v>-1</v>
      </c>
      <c r="BB245">
        <v>-1</v>
      </c>
      <c r="BC245">
        <v>41722</v>
      </c>
      <c r="BD245">
        <v>-1</v>
      </c>
      <c r="BE245">
        <v>-1</v>
      </c>
      <c r="BF245">
        <v>-1</v>
      </c>
      <c r="BG245">
        <v>-1</v>
      </c>
      <c r="BH245">
        <v>-1</v>
      </c>
      <c r="BI245">
        <v>43424</v>
      </c>
      <c r="BJ245">
        <v>-1</v>
      </c>
      <c r="BK245">
        <v>-1</v>
      </c>
      <c r="BL245">
        <v>-1</v>
      </c>
      <c r="BM245">
        <v>43424</v>
      </c>
      <c r="BN245">
        <v>-1</v>
      </c>
      <c r="BO245">
        <v>43426</v>
      </c>
      <c r="BP245">
        <v>-1</v>
      </c>
      <c r="BQ245">
        <v>-1</v>
      </c>
      <c r="BR245">
        <v>-1</v>
      </c>
      <c r="BS245">
        <v>43426</v>
      </c>
      <c r="BT245">
        <v>-1</v>
      </c>
      <c r="BU245">
        <v>-1</v>
      </c>
      <c r="BV245">
        <v>-1</v>
      </c>
      <c r="BW245">
        <v>41915</v>
      </c>
      <c r="BX245">
        <v>-1</v>
      </c>
      <c r="BY245">
        <v>-1</v>
      </c>
      <c r="BZ245">
        <v>-1</v>
      </c>
      <c r="CA245">
        <v>41911</v>
      </c>
      <c r="CB245">
        <v>-1</v>
      </c>
      <c r="CC245">
        <v>41912</v>
      </c>
      <c r="CD245">
        <v>-1</v>
      </c>
      <c r="CE245">
        <v>43332</v>
      </c>
      <c r="CF245">
        <v>-1</v>
      </c>
      <c r="CG245">
        <v>41893</v>
      </c>
      <c r="CH245">
        <v>-1</v>
      </c>
      <c r="CI245">
        <v>-1</v>
      </c>
      <c r="CJ245">
        <v>-1</v>
      </c>
      <c r="CK245">
        <v>41844</v>
      </c>
      <c r="CL245">
        <v>-1</v>
      </c>
      <c r="CM245">
        <v>-1</v>
      </c>
      <c r="CN245">
        <v>-1</v>
      </c>
    </row>
    <row r="246" spans="1:92" x14ac:dyDescent="0.25">
      <c r="A246" s="1">
        <v>43980</v>
      </c>
      <c r="B246">
        <v>219.25800000000001</v>
      </c>
      <c r="C246">
        <v>41831</v>
      </c>
      <c r="D246">
        <v>-1</v>
      </c>
      <c r="E246">
        <v>44895</v>
      </c>
      <c r="F246">
        <v>55.682000000000002</v>
      </c>
      <c r="G246">
        <v>40360</v>
      </c>
      <c r="H246">
        <v>-1</v>
      </c>
      <c r="I246">
        <v>44834</v>
      </c>
      <c r="J246">
        <v>117.432</v>
      </c>
      <c r="K246">
        <v>41819</v>
      </c>
      <c r="L246">
        <v>-1</v>
      </c>
      <c r="M246">
        <v>40469</v>
      </c>
      <c r="N246">
        <v>-1</v>
      </c>
      <c r="O246">
        <v>40289</v>
      </c>
      <c r="P246">
        <v>-1</v>
      </c>
      <c r="Q246">
        <v>44377</v>
      </c>
      <c r="R246">
        <v>123.999</v>
      </c>
      <c r="S246">
        <v>43337</v>
      </c>
      <c r="T246">
        <v>-1</v>
      </c>
      <c r="U246">
        <v>42062</v>
      </c>
      <c r="V246">
        <v>-1</v>
      </c>
      <c r="W246">
        <v>42283</v>
      </c>
      <c r="X246">
        <v>-1</v>
      </c>
      <c r="Y246">
        <v>44468</v>
      </c>
      <c r="Z246">
        <v>230.084</v>
      </c>
      <c r="AA246">
        <v>40481</v>
      </c>
      <c r="AB246">
        <v>-1</v>
      </c>
      <c r="AC246">
        <v>42676</v>
      </c>
      <c r="AD246">
        <v>-1</v>
      </c>
      <c r="AE246">
        <v>41149</v>
      </c>
      <c r="AF246">
        <v>-1</v>
      </c>
      <c r="AG246">
        <v>42004</v>
      </c>
      <c r="AH246">
        <v>10.653</v>
      </c>
      <c r="AI246">
        <v>-1</v>
      </c>
      <c r="AJ246">
        <v>-1</v>
      </c>
      <c r="AK246">
        <v>-1</v>
      </c>
      <c r="AL246">
        <v>-1</v>
      </c>
      <c r="AM246">
        <v>-1</v>
      </c>
      <c r="AN246">
        <v>-1</v>
      </c>
      <c r="AO246">
        <v>43424</v>
      </c>
      <c r="AP246">
        <v>-1</v>
      </c>
      <c r="AQ246">
        <v>44625</v>
      </c>
      <c r="AR246">
        <v>19.414999999999999</v>
      </c>
      <c r="AS246">
        <v>44626</v>
      </c>
      <c r="AT246">
        <v>12.61</v>
      </c>
      <c r="AU246">
        <v>-1</v>
      </c>
      <c r="AV246">
        <v>-1</v>
      </c>
      <c r="AW246">
        <v>41863</v>
      </c>
      <c r="AX246">
        <v>-1</v>
      </c>
      <c r="AY246">
        <v>43402</v>
      </c>
      <c r="AZ246">
        <v>-1</v>
      </c>
      <c r="BA246">
        <v>-1</v>
      </c>
      <c r="BB246">
        <v>-1</v>
      </c>
      <c r="BC246">
        <v>41722</v>
      </c>
      <c r="BD246">
        <v>-1</v>
      </c>
      <c r="BE246">
        <v>-1</v>
      </c>
      <c r="BF246">
        <v>-1</v>
      </c>
      <c r="BG246">
        <v>-1</v>
      </c>
      <c r="BH246">
        <v>-1</v>
      </c>
      <c r="BI246">
        <v>43424</v>
      </c>
      <c r="BJ246">
        <v>-1</v>
      </c>
      <c r="BK246">
        <v>-1</v>
      </c>
      <c r="BL246">
        <v>-1</v>
      </c>
      <c r="BM246">
        <v>43424</v>
      </c>
      <c r="BN246">
        <v>-1</v>
      </c>
      <c r="BO246">
        <v>43426</v>
      </c>
      <c r="BP246">
        <v>-1</v>
      </c>
      <c r="BQ246">
        <v>-1</v>
      </c>
      <c r="BR246">
        <v>-1</v>
      </c>
      <c r="BS246">
        <v>43426</v>
      </c>
      <c r="BT246">
        <v>-1</v>
      </c>
      <c r="BU246">
        <v>-1</v>
      </c>
      <c r="BV246">
        <v>-1</v>
      </c>
      <c r="BW246">
        <v>41915</v>
      </c>
      <c r="BX246">
        <v>-1</v>
      </c>
      <c r="BY246">
        <v>-1</v>
      </c>
      <c r="BZ246">
        <v>-1</v>
      </c>
      <c r="CA246">
        <v>41911</v>
      </c>
      <c r="CB246">
        <v>-1</v>
      </c>
      <c r="CC246">
        <v>41912</v>
      </c>
      <c r="CD246">
        <v>-1</v>
      </c>
      <c r="CE246">
        <v>43332</v>
      </c>
      <c r="CF246">
        <v>-1</v>
      </c>
      <c r="CG246">
        <v>41893</v>
      </c>
      <c r="CH246">
        <v>-1</v>
      </c>
      <c r="CI246">
        <v>-1</v>
      </c>
      <c r="CJ246">
        <v>-1</v>
      </c>
      <c r="CK246">
        <v>41844</v>
      </c>
      <c r="CL246">
        <v>-1</v>
      </c>
      <c r="CM246">
        <v>-1</v>
      </c>
      <c r="CN246">
        <v>-1</v>
      </c>
    </row>
    <row r="247" spans="1:92" x14ac:dyDescent="0.25">
      <c r="A247" s="1">
        <v>44012</v>
      </c>
      <c r="B247">
        <v>196.48400000000001</v>
      </c>
      <c r="C247">
        <v>41831</v>
      </c>
      <c r="D247">
        <v>-1</v>
      </c>
      <c r="E247">
        <v>44895</v>
      </c>
      <c r="F247">
        <v>51.000999999999998</v>
      </c>
      <c r="G247">
        <v>40360</v>
      </c>
      <c r="H247">
        <v>-1</v>
      </c>
      <c r="I247">
        <v>44834</v>
      </c>
      <c r="J247">
        <v>107.40600000000001</v>
      </c>
      <c r="K247">
        <v>41819</v>
      </c>
      <c r="L247">
        <v>-1</v>
      </c>
      <c r="M247">
        <v>40469</v>
      </c>
      <c r="N247">
        <v>-1</v>
      </c>
      <c r="O247">
        <v>40289</v>
      </c>
      <c r="P247">
        <v>-1</v>
      </c>
      <c r="Q247">
        <v>44377</v>
      </c>
      <c r="R247">
        <v>106.925</v>
      </c>
      <c r="S247">
        <v>43337</v>
      </c>
      <c r="T247">
        <v>-1</v>
      </c>
      <c r="U247">
        <v>42062</v>
      </c>
      <c r="V247">
        <v>-1</v>
      </c>
      <c r="W247">
        <v>42283</v>
      </c>
      <c r="X247">
        <v>-1</v>
      </c>
      <c r="Y247">
        <v>44468</v>
      </c>
      <c r="Z247">
        <v>230.084</v>
      </c>
      <c r="AA247">
        <v>40481</v>
      </c>
      <c r="AB247">
        <v>-1</v>
      </c>
      <c r="AC247">
        <v>42676</v>
      </c>
      <c r="AD247">
        <v>-1</v>
      </c>
      <c r="AE247">
        <v>41149</v>
      </c>
      <c r="AF247">
        <v>-1</v>
      </c>
      <c r="AG247">
        <v>42004</v>
      </c>
      <c r="AH247">
        <v>10.653</v>
      </c>
      <c r="AI247">
        <v>-1</v>
      </c>
      <c r="AJ247">
        <v>-1</v>
      </c>
      <c r="AK247">
        <v>-1</v>
      </c>
      <c r="AL247">
        <v>-1</v>
      </c>
      <c r="AM247">
        <v>-1</v>
      </c>
      <c r="AN247">
        <v>-1</v>
      </c>
      <c r="AO247">
        <v>43424</v>
      </c>
      <c r="AP247">
        <v>-1</v>
      </c>
      <c r="AQ247">
        <v>44625</v>
      </c>
      <c r="AR247">
        <v>14.223000000000001</v>
      </c>
      <c r="AS247">
        <v>44626</v>
      </c>
      <c r="AT247">
        <v>10.247</v>
      </c>
      <c r="AU247">
        <v>-1</v>
      </c>
      <c r="AV247">
        <v>-1</v>
      </c>
      <c r="AW247">
        <v>41863</v>
      </c>
      <c r="AX247">
        <v>-1</v>
      </c>
      <c r="AY247">
        <v>43402</v>
      </c>
      <c r="AZ247">
        <v>-1</v>
      </c>
      <c r="BA247">
        <v>-1</v>
      </c>
      <c r="BB247">
        <v>-1</v>
      </c>
      <c r="BC247">
        <v>41722</v>
      </c>
      <c r="BD247">
        <v>-1</v>
      </c>
      <c r="BE247">
        <v>-1</v>
      </c>
      <c r="BF247">
        <v>-1</v>
      </c>
      <c r="BG247">
        <v>-1</v>
      </c>
      <c r="BH247">
        <v>-1</v>
      </c>
      <c r="BI247">
        <v>43424</v>
      </c>
      <c r="BJ247">
        <v>-1</v>
      </c>
      <c r="BK247">
        <v>-1</v>
      </c>
      <c r="BL247">
        <v>-1</v>
      </c>
      <c r="BM247">
        <v>43424</v>
      </c>
      <c r="BN247">
        <v>-1</v>
      </c>
      <c r="BO247">
        <v>43426</v>
      </c>
      <c r="BP247">
        <v>-1</v>
      </c>
      <c r="BQ247">
        <v>-1</v>
      </c>
      <c r="BR247">
        <v>-1</v>
      </c>
      <c r="BS247">
        <v>43426</v>
      </c>
      <c r="BT247">
        <v>-1</v>
      </c>
      <c r="BU247">
        <v>-1</v>
      </c>
      <c r="BV247">
        <v>-1</v>
      </c>
      <c r="BW247">
        <v>41915</v>
      </c>
      <c r="BX247">
        <v>-1</v>
      </c>
      <c r="BY247">
        <v>-1</v>
      </c>
      <c r="BZ247">
        <v>-1</v>
      </c>
      <c r="CA247">
        <v>41911</v>
      </c>
      <c r="CB247">
        <v>-1</v>
      </c>
      <c r="CC247">
        <v>41912</v>
      </c>
      <c r="CD247">
        <v>-1</v>
      </c>
      <c r="CE247">
        <v>43332</v>
      </c>
      <c r="CF247">
        <v>-1</v>
      </c>
      <c r="CG247">
        <v>41893</v>
      </c>
      <c r="CH247">
        <v>-1</v>
      </c>
      <c r="CI247">
        <v>-1</v>
      </c>
      <c r="CJ247">
        <v>-1</v>
      </c>
      <c r="CK247">
        <v>41844</v>
      </c>
      <c r="CL247">
        <v>-1</v>
      </c>
      <c r="CM247">
        <v>-1</v>
      </c>
      <c r="CN247">
        <v>-1</v>
      </c>
    </row>
    <row r="248" spans="1:92" x14ac:dyDescent="0.25">
      <c r="A248" s="1">
        <v>44043</v>
      </c>
      <c r="B248">
        <v>158.24</v>
      </c>
      <c r="C248">
        <v>41831</v>
      </c>
      <c r="D248">
        <v>-1</v>
      </c>
      <c r="E248">
        <v>44895</v>
      </c>
      <c r="F248">
        <v>36.481999999999999</v>
      </c>
      <c r="G248">
        <v>40360</v>
      </c>
      <c r="H248">
        <v>-1</v>
      </c>
      <c r="I248">
        <v>44834</v>
      </c>
      <c r="J248">
        <v>76.42</v>
      </c>
      <c r="K248">
        <v>41819</v>
      </c>
      <c r="L248">
        <v>-1</v>
      </c>
      <c r="M248">
        <v>40469</v>
      </c>
      <c r="N248">
        <v>-1</v>
      </c>
      <c r="O248">
        <v>40289</v>
      </c>
      <c r="P248">
        <v>-1</v>
      </c>
      <c r="Q248">
        <v>44377</v>
      </c>
      <c r="R248">
        <v>90.972999999999999</v>
      </c>
      <c r="S248">
        <v>43337</v>
      </c>
      <c r="T248">
        <v>-1</v>
      </c>
      <c r="U248">
        <v>42062</v>
      </c>
      <c r="V248">
        <v>-1</v>
      </c>
      <c r="W248">
        <v>42283</v>
      </c>
      <c r="X248">
        <v>-1</v>
      </c>
      <c r="Y248">
        <v>44468</v>
      </c>
      <c r="Z248">
        <v>230.084</v>
      </c>
      <c r="AA248">
        <v>40481</v>
      </c>
      <c r="AB248">
        <v>-1</v>
      </c>
      <c r="AC248">
        <v>42676</v>
      </c>
      <c r="AD248">
        <v>-1</v>
      </c>
      <c r="AE248">
        <v>41149</v>
      </c>
      <c r="AF248">
        <v>-1</v>
      </c>
      <c r="AG248">
        <v>42004</v>
      </c>
      <c r="AH248">
        <v>10.653</v>
      </c>
      <c r="AI248">
        <v>-1</v>
      </c>
      <c r="AJ248">
        <v>-1</v>
      </c>
      <c r="AK248">
        <v>-1</v>
      </c>
      <c r="AL248">
        <v>-1</v>
      </c>
      <c r="AM248">
        <v>-1</v>
      </c>
      <c r="AN248">
        <v>-1</v>
      </c>
      <c r="AO248">
        <v>43424</v>
      </c>
      <c r="AP248">
        <v>-1</v>
      </c>
      <c r="AQ248">
        <v>44625</v>
      </c>
      <c r="AR248">
        <v>11.455</v>
      </c>
      <c r="AS248">
        <v>44626</v>
      </c>
      <c r="AT248">
        <v>6.93</v>
      </c>
      <c r="AU248">
        <v>-1</v>
      </c>
      <c r="AV248">
        <v>-1</v>
      </c>
      <c r="AW248">
        <v>41863</v>
      </c>
      <c r="AX248">
        <v>-1</v>
      </c>
      <c r="AY248">
        <v>43402</v>
      </c>
      <c r="AZ248">
        <v>-1</v>
      </c>
      <c r="BA248">
        <v>-1</v>
      </c>
      <c r="BB248">
        <v>-1</v>
      </c>
      <c r="BC248">
        <v>41722</v>
      </c>
      <c r="BD248">
        <v>-1</v>
      </c>
      <c r="BE248">
        <v>-1</v>
      </c>
      <c r="BF248">
        <v>-1</v>
      </c>
      <c r="BG248">
        <v>-1</v>
      </c>
      <c r="BH248">
        <v>-1</v>
      </c>
      <c r="BI248">
        <v>43424</v>
      </c>
      <c r="BJ248">
        <v>-1</v>
      </c>
      <c r="BK248">
        <v>-1</v>
      </c>
      <c r="BL248">
        <v>-1</v>
      </c>
      <c r="BM248">
        <v>43424</v>
      </c>
      <c r="BN248">
        <v>-1</v>
      </c>
      <c r="BO248">
        <v>43426</v>
      </c>
      <c r="BP248">
        <v>-1</v>
      </c>
      <c r="BQ248">
        <v>-1</v>
      </c>
      <c r="BR248">
        <v>-1</v>
      </c>
      <c r="BS248">
        <v>43426</v>
      </c>
      <c r="BT248">
        <v>-1</v>
      </c>
      <c r="BU248">
        <v>-1</v>
      </c>
      <c r="BV248">
        <v>-1</v>
      </c>
      <c r="BW248">
        <v>41915</v>
      </c>
      <c r="BX248">
        <v>-1</v>
      </c>
      <c r="BY248">
        <v>-1</v>
      </c>
      <c r="BZ248">
        <v>-1</v>
      </c>
      <c r="CA248">
        <v>41911</v>
      </c>
      <c r="CB248">
        <v>-1</v>
      </c>
      <c r="CC248">
        <v>41912</v>
      </c>
      <c r="CD248">
        <v>-1</v>
      </c>
      <c r="CE248">
        <v>43332</v>
      </c>
      <c r="CF248">
        <v>-1</v>
      </c>
      <c r="CG248">
        <v>41893</v>
      </c>
      <c r="CH248">
        <v>-1</v>
      </c>
      <c r="CI248">
        <v>-1</v>
      </c>
      <c r="CJ248">
        <v>-1</v>
      </c>
      <c r="CK248">
        <v>41844</v>
      </c>
      <c r="CL248">
        <v>-1</v>
      </c>
      <c r="CM248">
        <v>-1</v>
      </c>
      <c r="CN248">
        <v>-1</v>
      </c>
    </row>
    <row r="249" spans="1:92" x14ac:dyDescent="0.25">
      <c r="A249" s="1">
        <v>44074</v>
      </c>
      <c r="B249">
        <v>155.44499999999999</v>
      </c>
      <c r="C249">
        <v>41831</v>
      </c>
      <c r="D249">
        <v>-1</v>
      </c>
      <c r="E249">
        <v>44895</v>
      </c>
      <c r="F249">
        <v>28.965</v>
      </c>
      <c r="G249">
        <v>40360</v>
      </c>
      <c r="H249">
        <v>-1</v>
      </c>
      <c r="I249">
        <v>44834</v>
      </c>
      <c r="J249">
        <v>64.956000000000003</v>
      </c>
      <c r="K249">
        <v>41819</v>
      </c>
      <c r="L249">
        <v>-1</v>
      </c>
      <c r="M249">
        <v>40469</v>
      </c>
      <c r="N249">
        <v>-1</v>
      </c>
      <c r="O249">
        <v>40289</v>
      </c>
      <c r="P249">
        <v>-1</v>
      </c>
      <c r="Q249">
        <v>44377</v>
      </c>
      <c r="R249">
        <v>65.936000000000007</v>
      </c>
      <c r="S249">
        <v>43337</v>
      </c>
      <c r="T249">
        <v>-1</v>
      </c>
      <c r="U249">
        <v>42062</v>
      </c>
      <c r="V249">
        <v>-1</v>
      </c>
      <c r="W249">
        <v>42283</v>
      </c>
      <c r="X249">
        <v>-1</v>
      </c>
      <c r="Y249">
        <v>44468</v>
      </c>
      <c r="Z249">
        <v>230.084</v>
      </c>
      <c r="AA249">
        <v>40481</v>
      </c>
      <c r="AB249">
        <v>-1</v>
      </c>
      <c r="AC249">
        <v>42676</v>
      </c>
      <c r="AD249">
        <v>-1</v>
      </c>
      <c r="AE249">
        <v>41149</v>
      </c>
      <c r="AF249">
        <v>-1</v>
      </c>
      <c r="AG249">
        <v>42004</v>
      </c>
      <c r="AH249">
        <v>10.653</v>
      </c>
      <c r="AI249">
        <v>-1</v>
      </c>
      <c r="AJ249">
        <v>-1</v>
      </c>
      <c r="AK249">
        <v>-1</v>
      </c>
      <c r="AL249">
        <v>-1</v>
      </c>
      <c r="AM249">
        <v>-1</v>
      </c>
      <c r="AN249">
        <v>-1</v>
      </c>
      <c r="AO249">
        <v>43424</v>
      </c>
      <c r="AP249">
        <v>-1</v>
      </c>
      <c r="AQ249">
        <v>44625</v>
      </c>
      <c r="AR249">
        <v>11.08</v>
      </c>
      <c r="AS249">
        <v>44626</v>
      </c>
      <c r="AT249">
        <v>6.5179999999999998</v>
      </c>
      <c r="AU249">
        <v>-1</v>
      </c>
      <c r="AV249">
        <v>-1</v>
      </c>
      <c r="AW249">
        <v>41863</v>
      </c>
      <c r="AX249">
        <v>-1</v>
      </c>
      <c r="AY249">
        <v>43402</v>
      </c>
      <c r="AZ249">
        <v>-1</v>
      </c>
      <c r="BA249">
        <v>-1</v>
      </c>
      <c r="BB249">
        <v>-1</v>
      </c>
      <c r="BC249">
        <v>41722</v>
      </c>
      <c r="BD249">
        <v>-1</v>
      </c>
      <c r="BE249">
        <v>-1</v>
      </c>
      <c r="BF249">
        <v>-1</v>
      </c>
      <c r="BG249">
        <v>-1</v>
      </c>
      <c r="BH249">
        <v>-1</v>
      </c>
      <c r="BI249">
        <v>43424</v>
      </c>
      <c r="BJ249">
        <v>-1</v>
      </c>
      <c r="BK249">
        <v>-1</v>
      </c>
      <c r="BL249">
        <v>-1</v>
      </c>
      <c r="BM249">
        <v>43424</v>
      </c>
      <c r="BN249">
        <v>-1</v>
      </c>
      <c r="BO249">
        <v>43426</v>
      </c>
      <c r="BP249">
        <v>-1</v>
      </c>
      <c r="BQ249">
        <v>-1</v>
      </c>
      <c r="BR249">
        <v>-1</v>
      </c>
      <c r="BS249">
        <v>43426</v>
      </c>
      <c r="BT249">
        <v>-1</v>
      </c>
      <c r="BU249">
        <v>-1</v>
      </c>
      <c r="BV249">
        <v>-1</v>
      </c>
      <c r="BW249">
        <v>41915</v>
      </c>
      <c r="BX249">
        <v>-1</v>
      </c>
      <c r="BY249">
        <v>-1</v>
      </c>
      <c r="BZ249">
        <v>-1</v>
      </c>
      <c r="CA249">
        <v>41911</v>
      </c>
      <c r="CB249">
        <v>-1</v>
      </c>
      <c r="CC249">
        <v>41912</v>
      </c>
      <c r="CD249">
        <v>-1</v>
      </c>
      <c r="CE249">
        <v>43332</v>
      </c>
      <c r="CF249">
        <v>-1</v>
      </c>
      <c r="CG249">
        <v>41893</v>
      </c>
      <c r="CH249">
        <v>-1</v>
      </c>
      <c r="CI249">
        <v>-1</v>
      </c>
      <c r="CJ249">
        <v>-1</v>
      </c>
      <c r="CK249">
        <v>41844</v>
      </c>
      <c r="CL249">
        <v>-1</v>
      </c>
      <c r="CM249">
        <v>-1</v>
      </c>
      <c r="CN249">
        <v>-1</v>
      </c>
    </row>
    <row r="250" spans="1:92" x14ac:dyDescent="0.25">
      <c r="A250" s="1">
        <v>44104</v>
      </c>
      <c r="B250">
        <v>187.673</v>
      </c>
      <c r="C250">
        <v>41831</v>
      </c>
      <c r="D250">
        <v>-1</v>
      </c>
      <c r="E250">
        <v>44895</v>
      </c>
      <c r="F250">
        <v>36.707999999999998</v>
      </c>
      <c r="G250">
        <v>40360</v>
      </c>
      <c r="H250">
        <v>-1</v>
      </c>
      <c r="I250">
        <v>44834</v>
      </c>
      <c r="J250">
        <v>98.638000000000005</v>
      </c>
      <c r="K250">
        <v>41819</v>
      </c>
      <c r="L250">
        <v>-1</v>
      </c>
      <c r="M250">
        <v>40469</v>
      </c>
      <c r="N250">
        <v>-1</v>
      </c>
      <c r="O250">
        <v>40289</v>
      </c>
      <c r="P250">
        <v>-1</v>
      </c>
      <c r="Q250">
        <v>44377</v>
      </c>
      <c r="R250">
        <v>98.016000000000005</v>
      </c>
      <c r="S250">
        <v>43337</v>
      </c>
      <c r="T250">
        <v>-1</v>
      </c>
      <c r="U250">
        <v>42062</v>
      </c>
      <c r="V250">
        <v>-1</v>
      </c>
      <c r="W250">
        <v>42283</v>
      </c>
      <c r="X250">
        <v>-1</v>
      </c>
      <c r="Y250">
        <v>44468</v>
      </c>
      <c r="Z250">
        <v>230.084</v>
      </c>
      <c r="AA250">
        <v>40481</v>
      </c>
      <c r="AB250">
        <v>-1</v>
      </c>
      <c r="AC250">
        <v>42676</v>
      </c>
      <c r="AD250">
        <v>-1</v>
      </c>
      <c r="AE250">
        <v>41149</v>
      </c>
      <c r="AF250">
        <v>-1</v>
      </c>
      <c r="AG250">
        <v>42004</v>
      </c>
      <c r="AH250">
        <v>10.653</v>
      </c>
      <c r="AI250">
        <v>-1</v>
      </c>
      <c r="AJ250">
        <v>-1</v>
      </c>
      <c r="AK250">
        <v>-1</v>
      </c>
      <c r="AL250">
        <v>-1</v>
      </c>
      <c r="AM250">
        <v>-1</v>
      </c>
      <c r="AN250">
        <v>-1</v>
      </c>
      <c r="AO250">
        <v>43424</v>
      </c>
      <c r="AP250">
        <v>-1</v>
      </c>
      <c r="AQ250">
        <v>44625</v>
      </c>
      <c r="AR250">
        <v>10.17</v>
      </c>
      <c r="AS250">
        <v>44626</v>
      </c>
      <c r="AT250">
        <v>7.085</v>
      </c>
      <c r="AU250">
        <v>-1</v>
      </c>
      <c r="AV250">
        <v>-1</v>
      </c>
      <c r="AW250">
        <v>41863</v>
      </c>
      <c r="AX250">
        <v>-1</v>
      </c>
      <c r="AY250">
        <v>43402</v>
      </c>
      <c r="AZ250">
        <v>-1</v>
      </c>
      <c r="BA250">
        <v>-1</v>
      </c>
      <c r="BB250">
        <v>-1</v>
      </c>
      <c r="BC250">
        <v>41722</v>
      </c>
      <c r="BD250">
        <v>-1</v>
      </c>
      <c r="BE250">
        <v>-1</v>
      </c>
      <c r="BF250">
        <v>-1</v>
      </c>
      <c r="BG250">
        <v>-1</v>
      </c>
      <c r="BH250">
        <v>-1</v>
      </c>
      <c r="BI250">
        <v>43424</v>
      </c>
      <c r="BJ250">
        <v>-1</v>
      </c>
      <c r="BK250">
        <v>-1</v>
      </c>
      <c r="BL250">
        <v>-1</v>
      </c>
      <c r="BM250">
        <v>43424</v>
      </c>
      <c r="BN250">
        <v>-1</v>
      </c>
      <c r="BO250">
        <v>43426</v>
      </c>
      <c r="BP250">
        <v>-1</v>
      </c>
      <c r="BQ250">
        <v>-1</v>
      </c>
      <c r="BR250">
        <v>-1</v>
      </c>
      <c r="BS250">
        <v>43426</v>
      </c>
      <c r="BT250">
        <v>-1</v>
      </c>
      <c r="BU250">
        <v>-1</v>
      </c>
      <c r="BV250">
        <v>-1</v>
      </c>
      <c r="BW250">
        <v>41915</v>
      </c>
      <c r="BX250">
        <v>-1</v>
      </c>
      <c r="BY250">
        <v>-1</v>
      </c>
      <c r="BZ250">
        <v>-1</v>
      </c>
      <c r="CA250">
        <v>41911</v>
      </c>
      <c r="CB250">
        <v>-1</v>
      </c>
      <c r="CC250">
        <v>41912</v>
      </c>
      <c r="CD250">
        <v>-1</v>
      </c>
      <c r="CE250">
        <v>43332</v>
      </c>
      <c r="CF250">
        <v>-1</v>
      </c>
      <c r="CG250">
        <v>41893</v>
      </c>
      <c r="CH250">
        <v>-1</v>
      </c>
      <c r="CI250">
        <v>-1</v>
      </c>
      <c r="CJ250">
        <v>-1</v>
      </c>
      <c r="CK250">
        <v>41844</v>
      </c>
      <c r="CL250">
        <v>-1</v>
      </c>
      <c r="CM250">
        <v>-1</v>
      </c>
      <c r="CN250">
        <v>-1</v>
      </c>
    </row>
    <row r="251" spans="1:92" x14ac:dyDescent="0.25">
      <c r="A251" s="1">
        <v>44134</v>
      </c>
      <c r="B251">
        <v>158.024</v>
      </c>
      <c r="C251">
        <v>41831</v>
      </c>
      <c r="D251">
        <v>-1</v>
      </c>
      <c r="E251">
        <v>44895</v>
      </c>
      <c r="F251">
        <v>26.027999999999999</v>
      </c>
      <c r="G251">
        <v>40360</v>
      </c>
      <c r="H251">
        <v>-1</v>
      </c>
      <c r="I251">
        <v>44834</v>
      </c>
      <c r="J251">
        <v>73.77</v>
      </c>
      <c r="K251">
        <v>41819</v>
      </c>
      <c r="L251">
        <v>-1</v>
      </c>
      <c r="M251">
        <v>40469</v>
      </c>
      <c r="N251">
        <v>-1</v>
      </c>
      <c r="O251">
        <v>40289</v>
      </c>
      <c r="P251">
        <v>-1</v>
      </c>
      <c r="Q251">
        <v>44377</v>
      </c>
      <c r="R251">
        <v>76.930000000000007</v>
      </c>
      <c r="S251">
        <v>43337</v>
      </c>
      <c r="T251">
        <v>-1</v>
      </c>
      <c r="U251">
        <v>42062</v>
      </c>
      <c r="V251">
        <v>-1</v>
      </c>
      <c r="W251">
        <v>42283</v>
      </c>
      <c r="X251">
        <v>-1</v>
      </c>
      <c r="Y251">
        <v>44468</v>
      </c>
      <c r="Z251">
        <v>230.084</v>
      </c>
      <c r="AA251">
        <v>40481</v>
      </c>
      <c r="AB251">
        <v>-1</v>
      </c>
      <c r="AC251">
        <v>42676</v>
      </c>
      <c r="AD251">
        <v>-1</v>
      </c>
      <c r="AE251">
        <v>41149</v>
      </c>
      <c r="AF251">
        <v>-1</v>
      </c>
      <c r="AG251">
        <v>42004</v>
      </c>
      <c r="AH251">
        <v>10.653</v>
      </c>
      <c r="AI251">
        <v>-1</v>
      </c>
      <c r="AJ251">
        <v>-1</v>
      </c>
      <c r="AK251">
        <v>-1</v>
      </c>
      <c r="AL251">
        <v>-1</v>
      </c>
      <c r="AM251">
        <v>-1</v>
      </c>
      <c r="AN251">
        <v>-1</v>
      </c>
      <c r="AO251">
        <v>43424</v>
      </c>
      <c r="AP251">
        <v>-1</v>
      </c>
      <c r="AQ251">
        <v>44625</v>
      </c>
      <c r="AR251">
        <v>9.7650000000000006</v>
      </c>
      <c r="AS251">
        <v>44626</v>
      </c>
      <c r="AT251">
        <v>6.8550000000000004</v>
      </c>
      <c r="AU251">
        <v>-1</v>
      </c>
      <c r="AV251">
        <v>-1</v>
      </c>
      <c r="AW251">
        <v>41863</v>
      </c>
      <c r="AX251">
        <v>-1</v>
      </c>
      <c r="AY251">
        <v>43402</v>
      </c>
      <c r="AZ251">
        <v>-1</v>
      </c>
      <c r="BA251">
        <v>-1</v>
      </c>
      <c r="BB251">
        <v>-1</v>
      </c>
      <c r="BC251">
        <v>41722</v>
      </c>
      <c r="BD251">
        <v>-1</v>
      </c>
      <c r="BE251">
        <v>-1</v>
      </c>
      <c r="BF251">
        <v>-1</v>
      </c>
      <c r="BG251">
        <v>-1</v>
      </c>
      <c r="BH251">
        <v>-1</v>
      </c>
      <c r="BI251">
        <v>43424</v>
      </c>
      <c r="BJ251">
        <v>-1</v>
      </c>
      <c r="BK251">
        <v>-1</v>
      </c>
      <c r="BL251">
        <v>-1</v>
      </c>
      <c r="BM251">
        <v>43424</v>
      </c>
      <c r="BN251">
        <v>-1</v>
      </c>
      <c r="BO251">
        <v>43426</v>
      </c>
      <c r="BP251">
        <v>-1</v>
      </c>
      <c r="BQ251">
        <v>-1</v>
      </c>
      <c r="BR251">
        <v>-1</v>
      </c>
      <c r="BS251">
        <v>43426</v>
      </c>
      <c r="BT251">
        <v>-1</v>
      </c>
      <c r="BU251">
        <v>-1</v>
      </c>
      <c r="BV251">
        <v>-1</v>
      </c>
      <c r="BW251">
        <v>41915</v>
      </c>
      <c r="BX251">
        <v>-1</v>
      </c>
      <c r="BY251">
        <v>-1</v>
      </c>
      <c r="BZ251">
        <v>-1</v>
      </c>
      <c r="CA251">
        <v>41911</v>
      </c>
      <c r="CB251">
        <v>-1</v>
      </c>
      <c r="CC251">
        <v>41912</v>
      </c>
      <c r="CD251">
        <v>-1</v>
      </c>
      <c r="CE251">
        <v>43332</v>
      </c>
      <c r="CF251">
        <v>-1</v>
      </c>
      <c r="CG251">
        <v>41893</v>
      </c>
      <c r="CH251">
        <v>-1</v>
      </c>
      <c r="CI251">
        <v>-1</v>
      </c>
      <c r="CJ251">
        <v>-1</v>
      </c>
      <c r="CK251">
        <v>41844</v>
      </c>
      <c r="CL251">
        <v>-1</v>
      </c>
      <c r="CM251">
        <v>-1</v>
      </c>
      <c r="CN251">
        <v>-1</v>
      </c>
    </row>
    <row r="252" spans="1:92" x14ac:dyDescent="0.25">
      <c r="A252" s="1">
        <v>44165</v>
      </c>
      <c r="B252">
        <v>109.465</v>
      </c>
      <c r="C252">
        <v>41831</v>
      </c>
      <c r="D252">
        <v>-1</v>
      </c>
      <c r="E252">
        <v>44895</v>
      </c>
      <c r="F252">
        <v>22.422999999999998</v>
      </c>
      <c r="G252">
        <v>40360</v>
      </c>
      <c r="H252">
        <v>-1</v>
      </c>
      <c r="I252">
        <v>44834</v>
      </c>
      <c r="J252">
        <v>44.262999999999998</v>
      </c>
      <c r="K252">
        <v>41819</v>
      </c>
      <c r="L252">
        <v>-1</v>
      </c>
      <c r="M252">
        <v>40469</v>
      </c>
      <c r="N252">
        <v>-1</v>
      </c>
      <c r="O252">
        <v>40289</v>
      </c>
      <c r="P252">
        <v>-1</v>
      </c>
      <c r="Q252">
        <v>44377</v>
      </c>
      <c r="R252">
        <v>43.786000000000001</v>
      </c>
      <c r="S252">
        <v>43337</v>
      </c>
      <c r="T252">
        <v>-1</v>
      </c>
      <c r="U252">
        <v>42062</v>
      </c>
      <c r="V252">
        <v>-1</v>
      </c>
      <c r="W252">
        <v>42283</v>
      </c>
      <c r="X252">
        <v>-1</v>
      </c>
      <c r="Y252">
        <v>44468</v>
      </c>
      <c r="Z252">
        <v>230.084</v>
      </c>
      <c r="AA252">
        <v>40481</v>
      </c>
      <c r="AB252">
        <v>-1</v>
      </c>
      <c r="AC252">
        <v>42676</v>
      </c>
      <c r="AD252">
        <v>-1</v>
      </c>
      <c r="AE252">
        <v>41149</v>
      </c>
      <c r="AF252">
        <v>-1</v>
      </c>
      <c r="AG252">
        <v>42004</v>
      </c>
      <c r="AH252">
        <v>10.653</v>
      </c>
      <c r="AI252">
        <v>-1</v>
      </c>
      <c r="AJ252">
        <v>-1</v>
      </c>
      <c r="AK252">
        <v>-1</v>
      </c>
      <c r="AL252">
        <v>-1</v>
      </c>
      <c r="AM252">
        <v>-1</v>
      </c>
      <c r="AN252">
        <v>-1</v>
      </c>
      <c r="AO252">
        <v>43424</v>
      </c>
      <c r="AP252">
        <v>-1</v>
      </c>
      <c r="AQ252">
        <v>44625</v>
      </c>
      <c r="AR252">
        <v>10.29</v>
      </c>
      <c r="AS252">
        <v>44626</v>
      </c>
      <c r="AT252">
        <v>5.9050000000000002</v>
      </c>
      <c r="AU252">
        <v>-1</v>
      </c>
      <c r="AV252">
        <v>-1</v>
      </c>
      <c r="AW252">
        <v>41863</v>
      </c>
      <c r="AX252">
        <v>-1</v>
      </c>
      <c r="AY252">
        <v>43402</v>
      </c>
      <c r="AZ252">
        <v>-1</v>
      </c>
      <c r="BA252">
        <v>-1</v>
      </c>
      <c r="BB252">
        <v>-1</v>
      </c>
      <c r="BC252">
        <v>41722</v>
      </c>
      <c r="BD252">
        <v>-1</v>
      </c>
      <c r="BE252">
        <v>-1</v>
      </c>
      <c r="BF252">
        <v>-1</v>
      </c>
      <c r="BG252">
        <v>-1</v>
      </c>
      <c r="BH252">
        <v>-1</v>
      </c>
      <c r="BI252">
        <v>43424</v>
      </c>
      <c r="BJ252">
        <v>-1</v>
      </c>
      <c r="BK252">
        <v>-1</v>
      </c>
      <c r="BL252">
        <v>-1</v>
      </c>
      <c r="BM252">
        <v>43424</v>
      </c>
      <c r="BN252">
        <v>-1</v>
      </c>
      <c r="BO252">
        <v>43426</v>
      </c>
      <c r="BP252">
        <v>-1</v>
      </c>
      <c r="BQ252">
        <v>-1</v>
      </c>
      <c r="BR252">
        <v>-1</v>
      </c>
      <c r="BS252">
        <v>43426</v>
      </c>
      <c r="BT252">
        <v>-1</v>
      </c>
      <c r="BU252">
        <v>-1</v>
      </c>
      <c r="BV252">
        <v>-1</v>
      </c>
      <c r="BW252">
        <v>41915</v>
      </c>
      <c r="BX252">
        <v>-1</v>
      </c>
      <c r="BY252">
        <v>-1</v>
      </c>
      <c r="BZ252">
        <v>-1</v>
      </c>
      <c r="CA252">
        <v>41911</v>
      </c>
      <c r="CB252">
        <v>-1</v>
      </c>
      <c r="CC252">
        <v>41912</v>
      </c>
      <c r="CD252">
        <v>-1</v>
      </c>
      <c r="CE252">
        <v>43332</v>
      </c>
      <c r="CF252">
        <v>-1</v>
      </c>
      <c r="CG252">
        <v>41893</v>
      </c>
      <c r="CH252">
        <v>-1</v>
      </c>
      <c r="CI252">
        <v>-1</v>
      </c>
      <c r="CJ252">
        <v>-1</v>
      </c>
      <c r="CK252">
        <v>41844</v>
      </c>
      <c r="CL252">
        <v>-1</v>
      </c>
      <c r="CM252">
        <v>-1</v>
      </c>
      <c r="CN252">
        <v>-1</v>
      </c>
    </row>
    <row r="253" spans="1:92" x14ac:dyDescent="0.25">
      <c r="A253" s="1">
        <v>44196</v>
      </c>
      <c r="B253">
        <v>89.177000000000007</v>
      </c>
      <c r="C253">
        <v>41831</v>
      </c>
      <c r="D253">
        <v>-1</v>
      </c>
      <c r="E253">
        <v>44895</v>
      </c>
      <c r="F253">
        <v>19.536999999999999</v>
      </c>
      <c r="G253">
        <v>40360</v>
      </c>
      <c r="H253">
        <v>-1</v>
      </c>
      <c r="I253">
        <v>44834</v>
      </c>
      <c r="J253">
        <v>43.774999999999999</v>
      </c>
      <c r="K253">
        <v>41819</v>
      </c>
      <c r="L253">
        <v>-1</v>
      </c>
      <c r="M253">
        <v>40469</v>
      </c>
      <c r="N253">
        <v>-1</v>
      </c>
      <c r="O253">
        <v>40289</v>
      </c>
      <c r="P253">
        <v>-1</v>
      </c>
      <c r="Q253">
        <v>44377</v>
      </c>
      <c r="R253">
        <v>38.149000000000001</v>
      </c>
      <c r="S253">
        <v>43337</v>
      </c>
      <c r="T253">
        <v>-1</v>
      </c>
      <c r="U253">
        <v>42062</v>
      </c>
      <c r="V253">
        <v>-1</v>
      </c>
      <c r="W253">
        <v>42283</v>
      </c>
      <c r="X253">
        <v>-1</v>
      </c>
      <c r="Y253">
        <v>44468</v>
      </c>
      <c r="Z253">
        <v>230.084</v>
      </c>
      <c r="AA253">
        <v>40481</v>
      </c>
      <c r="AB253">
        <v>-1</v>
      </c>
      <c r="AC253">
        <v>42676</v>
      </c>
      <c r="AD253">
        <v>-1</v>
      </c>
      <c r="AE253">
        <v>41149</v>
      </c>
      <c r="AF253">
        <v>-1</v>
      </c>
      <c r="AG253">
        <v>42004</v>
      </c>
      <c r="AH253">
        <v>10.653</v>
      </c>
      <c r="AI253">
        <v>-1</v>
      </c>
      <c r="AJ253">
        <v>-1</v>
      </c>
      <c r="AK253">
        <v>-1</v>
      </c>
      <c r="AL253">
        <v>-1</v>
      </c>
      <c r="AM253">
        <v>-1</v>
      </c>
      <c r="AN253">
        <v>-1</v>
      </c>
      <c r="AO253">
        <v>43424</v>
      </c>
      <c r="AP253">
        <v>-1</v>
      </c>
      <c r="AQ253">
        <v>44625</v>
      </c>
      <c r="AR253">
        <v>9.0350000000000001</v>
      </c>
      <c r="AS253">
        <v>44626</v>
      </c>
      <c r="AT253">
        <v>6.0250000000000004</v>
      </c>
      <c r="AU253">
        <v>-1</v>
      </c>
      <c r="AV253">
        <v>-1</v>
      </c>
      <c r="AW253">
        <v>41863</v>
      </c>
      <c r="AX253">
        <v>-1</v>
      </c>
      <c r="AY253">
        <v>43402</v>
      </c>
      <c r="AZ253">
        <v>-1</v>
      </c>
      <c r="BA253">
        <v>-1</v>
      </c>
      <c r="BB253">
        <v>-1</v>
      </c>
      <c r="BC253">
        <v>41722</v>
      </c>
      <c r="BD253">
        <v>-1</v>
      </c>
      <c r="BE253">
        <v>-1</v>
      </c>
      <c r="BF253">
        <v>-1</v>
      </c>
      <c r="BG253">
        <v>-1</v>
      </c>
      <c r="BH253">
        <v>-1</v>
      </c>
      <c r="BI253">
        <v>43424</v>
      </c>
      <c r="BJ253">
        <v>-1</v>
      </c>
      <c r="BK253">
        <v>-1</v>
      </c>
      <c r="BL253">
        <v>-1</v>
      </c>
      <c r="BM253">
        <v>43424</v>
      </c>
      <c r="BN253">
        <v>-1</v>
      </c>
      <c r="BO253">
        <v>43426</v>
      </c>
      <c r="BP253">
        <v>-1</v>
      </c>
      <c r="BQ253">
        <v>-1</v>
      </c>
      <c r="BR253">
        <v>-1</v>
      </c>
      <c r="BS253">
        <v>43426</v>
      </c>
      <c r="BT253">
        <v>-1</v>
      </c>
      <c r="BU253">
        <v>-1</v>
      </c>
      <c r="BV253">
        <v>-1</v>
      </c>
      <c r="BW253">
        <v>41915</v>
      </c>
      <c r="BX253">
        <v>-1</v>
      </c>
      <c r="BY253">
        <v>-1</v>
      </c>
      <c r="BZ253">
        <v>-1</v>
      </c>
      <c r="CA253">
        <v>41911</v>
      </c>
      <c r="CB253">
        <v>-1</v>
      </c>
      <c r="CC253">
        <v>41912</v>
      </c>
      <c r="CD253">
        <v>-1</v>
      </c>
      <c r="CE253">
        <v>43332</v>
      </c>
      <c r="CF253">
        <v>-1</v>
      </c>
      <c r="CG253">
        <v>41893</v>
      </c>
      <c r="CH253">
        <v>-1</v>
      </c>
      <c r="CI253">
        <v>-1</v>
      </c>
      <c r="CJ253">
        <v>-1</v>
      </c>
      <c r="CK253">
        <v>41844</v>
      </c>
      <c r="CL253">
        <v>-1</v>
      </c>
      <c r="CM253">
        <v>-1</v>
      </c>
      <c r="CN253">
        <v>-1</v>
      </c>
    </row>
    <row r="254" spans="1:92" x14ac:dyDescent="0.25">
      <c r="A254" s="1">
        <v>44225</v>
      </c>
      <c r="B254">
        <v>113.17700000000001</v>
      </c>
      <c r="C254">
        <v>41831</v>
      </c>
      <c r="D254">
        <v>-1</v>
      </c>
      <c r="E254">
        <v>44895</v>
      </c>
      <c r="F254">
        <v>25.423999999999999</v>
      </c>
      <c r="G254">
        <v>40360</v>
      </c>
      <c r="H254">
        <v>-1</v>
      </c>
      <c r="I254">
        <v>44834</v>
      </c>
      <c r="J254">
        <v>63.896999999999998</v>
      </c>
      <c r="K254">
        <v>41819</v>
      </c>
      <c r="L254">
        <v>-1</v>
      </c>
      <c r="M254">
        <v>40469</v>
      </c>
      <c r="N254">
        <v>-1</v>
      </c>
      <c r="O254">
        <v>40289</v>
      </c>
      <c r="P254">
        <v>-1</v>
      </c>
      <c r="Q254">
        <v>44377</v>
      </c>
      <c r="R254">
        <v>49.384999999999998</v>
      </c>
      <c r="S254">
        <v>43337</v>
      </c>
      <c r="T254">
        <v>-1</v>
      </c>
      <c r="U254">
        <v>42062</v>
      </c>
      <c r="V254">
        <v>-1</v>
      </c>
      <c r="W254">
        <v>42283</v>
      </c>
      <c r="X254">
        <v>-1</v>
      </c>
      <c r="Y254">
        <v>44468</v>
      </c>
      <c r="Z254">
        <v>230.084</v>
      </c>
      <c r="AA254">
        <v>40481</v>
      </c>
      <c r="AB254">
        <v>-1</v>
      </c>
      <c r="AC254">
        <v>42676</v>
      </c>
      <c r="AD254">
        <v>-1</v>
      </c>
      <c r="AE254">
        <v>41149</v>
      </c>
      <c r="AF254">
        <v>-1</v>
      </c>
      <c r="AG254">
        <v>42004</v>
      </c>
      <c r="AH254">
        <v>10.653</v>
      </c>
      <c r="AI254">
        <v>-1</v>
      </c>
      <c r="AJ254">
        <v>-1</v>
      </c>
      <c r="AK254">
        <v>-1</v>
      </c>
      <c r="AL254">
        <v>-1</v>
      </c>
      <c r="AM254">
        <v>-1</v>
      </c>
      <c r="AN254">
        <v>-1</v>
      </c>
      <c r="AO254">
        <v>43424</v>
      </c>
      <c r="AP254">
        <v>-1</v>
      </c>
      <c r="AQ254">
        <v>44625</v>
      </c>
      <c r="AR254">
        <v>9.08</v>
      </c>
      <c r="AS254">
        <v>44626</v>
      </c>
      <c r="AT254">
        <v>5.53</v>
      </c>
      <c r="AU254">
        <v>-1</v>
      </c>
      <c r="AV254">
        <v>-1</v>
      </c>
      <c r="AW254">
        <v>41863</v>
      </c>
      <c r="AX254">
        <v>-1</v>
      </c>
      <c r="AY254">
        <v>43402</v>
      </c>
      <c r="AZ254">
        <v>-1</v>
      </c>
      <c r="BA254">
        <v>-1</v>
      </c>
      <c r="BB254">
        <v>-1</v>
      </c>
      <c r="BC254">
        <v>41722</v>
      </c>
      <c r="BD254">
        <v>-1</v>
      </c>
      <c r="BE254">
        <v>-1</v>
      </c>
      <c r="BF254">
        <v>-1</v>
      </c>
      <c r="BG254">
        <v>-1</v>
      </c>
      <c r="BH254">
        <v>-1</v>
      </c>
      <c r="BI254">
        <v>43424</v>
      </c>
      <c r="BJ254">
        <v>-1</v>
      </c>
      <c r="BK254">
        <v>-1</v>
      </c>
      <c r="BL254">
        <v>-1</v>
      </c>
      <c r="BM254">
        <v>43424</v>
      </c>
      <c r="BN254">
        <v>-1</v>
      </c>
      <c r="BO254">
        <v>43426</v>
      </c>
      <c r="BP254">
        <v>-1</v>
      </c>
      <c r="BQ254">
        <v>-1</v>
      </c>
      <c r="BR254">
        <v>-1</v>
      </c>
      <c r="BS254">
        <v>43426</v>
      </c>
      <c r="BT254">
        <v>-1</v>
      </c>
      <c r="BU254">
        <v>-1</v>
      </c>
      <c r="BV254">
        <v>-1</v>
      </c>
      <c r="BW254">
        <v>41915</v>
      </c>
      <c r="BX254">
        <v>-1</v>
      </c>
      <c r="BY254">
        <v>-1</v>
      </c>
      <c r="BZ254">
        <v>-1</v>
      </c>
      <c r="CA254">
        <v>41911</v>
      </c>
      <c r="CB254">
        <v>-1</v>
      </c>
      <c r="CC254">
        <v>41912</v>
      </c>
      <c r="CD254">
        <v>-1</v>
      </c>
      <c r="CE254">
        <v>43332</v>
      </c>
      <c r="CF254">
        <v>-1</v>
      </c>
      <c r="CG254">
        <v>41893</v>
      </c>
      <c r="CH254">
        <v>-1</v>
      </c>
      <c r="CI254">
        <v>-1</v>
      </c>
      <c r="CJ254">
        <v>-1</v>
      </c>
      <c r="CK254">
        <v>41844</v>
      </c>
      <c r="CL254">
        <v>-1</v>
      </c>
      <c r="CM254">
        <v>-1</v>
      </c>
      <c r="CN254">
        <v>-1</v>
      </c>
    </row>
    <row r="255" spans="1:92" x14ac:dyDescent="0.25">
      <c r="A255" s="1">
        <v>44253</v>
      </c>
      <c r="B255">
        <v>128.60499999999999</v>
      </c>
      <c r="C255">
        <v>41831</v>
      </c>
      <c r="D255">
        <v>-1</v>
      </c>
      <c r="E255">
        <v>44895</v>
      </c>
      <c r="F255">
        <v>24.716999999999999</v>
      </c>
      <c r="G255">
        <v>40360</v>
      </c>
      <c r="H255">
        <v>-1</v>
      </c>
      <c r="I255">
        <v>44834</v>
      </c>
      <c r="J255">
        <v>68.396000000000001</v>
      </c>
      <c r="K255">
        <v>41819</v>
      </c>
      <c r="L255">
        <v>-1</v>
      </c>
      <c r="M255">
        <v>40469</v>
      </c>
      <c r="N255">
        <v>-1</v>
      </c>
      <c r="O255">
        <v>40289</v>
      </c>
      <c r="P255">
        <v>-1</v>
      </c>
      <c r="Q255">
        <v>44377</v>
      </c>
      <c r="R255">
        <v>58.046999999999997</v>
      </c>
      <c r="S255">
        <v>43337</v>
      </c>
      <c r="T255">
        <v>-1</v>
      </c>
      <c r="U255">
        <v>42062</v>
      </c>
      <c r="V255">
        <v>-1</v>
      </c>
      <c r="W255">
        <v>42283</v>
      </c>
      <c r="X255">
        <v>-1</v>
      </c>
      <c r="Y255">
        <v>44468</v>
      </c>
      <c r="Z255">
        <v>230.084</v>
      </c>
      <c r="AA255">
        <v>40481</v>
      </c>
      <c r="AB255">
        <v>-1</v>
      </c>
      <c r="AC255">
        <v>42676</v>
      </c>
      <c r="AD255">
        <v>-1</v>
      </c>
      <c r="AE255">
        <v>41149</v>
      </c>
      <c r="AF255">
        <v>-1</v>
      </c>
      <c r="AG255">
        <v>42004</v>
      </c>
      <c r="AH255">
        <v>10.653</v>
      </c>
      <c r="AI255">
        <v>-1</v>
      </c>
      <c r="AJ255">
        <v>-1</v>
      </c>
      <c r="AK255">
        <v>-1</v>
      </c>
      <c r="AL255">
        <v>-1</v>
      </c>
      <c r="AM255">
        <v>-1</v>
      </c>
      <c r="AN255">
        <v>-1</v>
      </c>
      <c r="AO255">
        <v>43424</v>
      </c>
      <c r="AP255">
        <v>-1</v>
      </c>
      <c r="AQ255">
        <v>44625</v>
      </c>
      <c r="AR255">
        <v>8.5500000000000007</v>
      </c>
      <c r="AS255">
        <v>44626</v>
      </c>
      <c r="AT255">
        <v>6.1150000000000002</v>
      </c>
      <c r="AU255">
        <v>-1</v>
      </c>
      <c r="AV255">
        <v>-1</v>
      </c>
      <c r="AW255">
        <v>41863</v>
      </c>
      <c r="AX255">
        <v>-1</v>
      </c>
      <c r="AY255">
        <v>43402</v>
      </c>
      <c r="AZ255">
        <v>-1</v>
      </c>
      <c r="BA255">
        <v>-1</v>
      </c>
      <c r="BB255">
        <v>-1</v>
      </c>
      <c r="BC255">
        <v>41722</v>
      </c>
      <c r="BD255">
        <v>-1</v>
      </c>
      <c r="BE255">
        <v>-1</v>
      </c>
      <c r="BF255">
        <v>-1</v>
      </c>
      <c r="BG255">
        <v>-1</v>
      </c>
      <c r="BH255">
        <v>-1</v>
      </c>
      <c r="BI255">
        <v>43424</v>
      </c>
      <c r="BJ255">
        <v>-1</v>
      </c>
      <c r="BK255">
        <v>-1</v>
      </c>
      <c r="BL255">
        <v>-1</v>
      </c>
      <c r="BM255">
        <v>43424</v>
      </c>
      <c r="BN255">
        <v>-1</v>
      </c>
      <c r="BO255">
        <v>43426</v>
      </c>
      <c r="BP255">
        <v>-1</v>
      </c>
      <c r="BQ255">
        <v>-1</v>
      </c>
      <c r="BR255">
        <v>-1</v>
      </c>
      <c r="BS255">
        <v>43426</v>
      </c>
      <c r="BT255">
        <v>-1</v>
      </c>
      <c r="BU255">
        <v>-1</v>
      </c>
      <c r="BV255">
        <v>-1</v>
      </c>
      <c r="BW255">
        <v>41915</v>
      </c>
      <c r="BX255">
        <v>-1</v>
      </c>
      <c r="BY255">
        <v>-1</v>
      </c>
      <c r="BZ255">
        <v>-1</v>
      </c>
      <c r="CA255">
        <v>41911</v>
      </c>
      <c r="CB255">
        <v>-1</v>
      </c>
      <c r="CC255">
        <v>41912</v>
      </c>
      <c r="CD255">
        <v>-1</v>
      </c>
      <c r="CE255">
        <v>43332</v>
      </c>
      <c r="CF255">
        <v>-1</v>
      </c>
      <c r="CG255">
        <v>41893</v>
      </c>
      <c r="CH255">
        <v>-1</v>
      </c>
      <c r="CI255">
        <v>-1</v>
      </c>
      <c r="CJ255">
        <v>-1</v>
      </c>
      <c r="CK255">
        <v>41844</v>
      </c>
      <c r="CL255">
        <v>-1</v>
      </c>
      <c r="CM255">
        <v>-1</v>
      </c>
      <c r="CN255">
        <v>-1</v>
      </c>
    </row>
    <row r="256" spans="1:92" x14ac:dyDescent="0.25">
      <c r="A256" s="1">
        <v>44286</v>
      </c>
      <c r="B256">
        <v>161.98400000000001</v>
      </c>
      <c r="C256">
        <v>41831</v>
      </c>
      <c r="D256">
        <v>-1</v>
      </c>
      <c r="E256">
        <v>44895</v>
      </c>
      <c r="F256">
        <v>31.541</v>
      </c>
      <c r="G256">
        <v>40360</v>
      </c>
      <c r="H256">
        <v>-1</v>
      </c>
      <c r="I256">
        <v>44834</v>
      </c>
      <c r="J256">
        <v>84.245999999999995</v>
      </c>
      <c r="K256">
        <v>41819</v>
      </c>
      <c r="L256">
        <v>-1</v>
      </c>
      <c r="M256">
        <v>40469</v>
      </c>
      <c r="N256">
        <v>-1</v>
      </c>
      <c r="O256">
        <v>40289</v>
      </c>
      <c r="P256">
        <v>-1</v>
      </c>
      <c r="Q256">
        <v>44377</v>
      </c>
      <c r="R256">
        <v>65.524000000000001</v>
      </c>
      <c r="S256">
        <v>43337</v>
      </c>
      <c r="T256">
        <v>-1</v>
      </c>
      <c r="U256">
        <v>42062</v>
      </c>
      <c r="V256">
        <v>-1</v>
      </c>
      <c r="W256">
        <v>42283</v>
      </c>
      <c r="X256">
        <v>-1</v>
      </c>
      <c r="Y256">
        <v>44468</v>
      </c>
      <c r="Z256">
        <v>230.084</v>
      </c>
      <c r="AA256">
        <v>40481</v>
      </c>
      <c r="AB256">
        <v>-1</v>
      </c>
      <c r="AC256">
        <v>42676</v>
      </c>
      <c r="AD256">
        <v>-1</v>
      </c>
      <c r="AE256">
        <v>41149</v>
      </c>
      <c r="AF256">
        <v>-1</v>
      </c>
      <c r="AG256">
        <v>42004</v>
      </c>
      <c r="AH256">
        <v>10.653</v>
      </c>
      <c r="AI256">
        <v>-1</v>
      </c>
      <c r="AJ256">
        <v>-1</v>
      </c>
      <c r="AK256">
        <v>-1</v>
      </c>
      <c r="AL256">
        <v>-1</v>
      </c>
      <c r="AM256">
        <v>-1</v>
      </c>
      <c r="AN256">
        <v>-1</v>
      </c>
      <c r="AO256">
        <v>43424</v>
      </c>
      <c r="AP256">
        <v>-1</v>
      </c>
      <c r="AQ256">
        <v>44625</v>
      </c>
      <c r="AR256">
        <v>8.91</v>
      </c>
      <c r="AS256">
        <v>44626</v>
      </c>
      <c r="AT256">
        <v>6.04</v>
      </c>
      <c r="AU256">
        <v>-1</v>
      </c>
      <c r="AV256">
        <v>-1</v>
      </c>
      <c r="AW256">
        <v>41863</v>
      </c>
      <c r="AX256">
        <v>-1</v>
      </c>
      <c r="AY256">
        <v>43402</v>
      </c>
      <c r="AZ256">
        <v>-1</v>
      </c>
      <c r="BA256">
        <v>-1</v>
      </c>
      <c r="BB256">
        <v>-1</v>
      </c>
      <c r="BC256">
        <v>41722</v>
      </c>
      <c r="BD256">
        <v>-1</v>
      </c>
      <c r="BE256">
        <v>-1</v>
      </c>
      <c r="BF256">
        <v>-1</v>
      </c>
      <c r="BG256">
        <v>-1</v>
      </c>
      <c r="BH256">
        <v>-1</v>
      </c>
      <c r="BI256">
        <v>43424</v>
      </c>
      <c r="BJ256">
        <v>-1</v>
      </c>
      <c r="BK256">
        <v>-1</v>
      </c>
      <c r="BL256">
        <v>-1</v>
      </c>
      <c r="BM256">
        <v>43424</v>
      </c>
      <c r="BN256">
        <v>-1</v>
      </c>
      <c r="BO256">
        <v>43426</v>
      </c>
      <c r="BP256">
        <v>-1</v>
      </c>
      <c r="BQ256">
        <v>-1</v>
      </c>
      <c r="BR256">
        <v>-1</v>
      </c>
      <c r="BS256">
        <v>43426</v>
      </c>
      <c r="BT256">
        <v>-1</v>
      </c>
      <c r="BU256">
        <v>-1</v>
      </c>
      <c r="BV256">
        <v>-1</v>
      </c>
      <c r="BW256">
        <v>41915</v>
      </c>
      <c r="BX256">
        <v>-1</v>
      </c>
      <c r="BY256">
        <v>-1</v>
      </c>
      <c r="BZ256">
        <v>-1</v>
      </c>
      <c r="CA256">
        <v>41911</v>
      </c>
      <c r="CB256">
        <v>-1</v>
      </c>
      <c r="CC256">
        <v>41912</v>
      </c>
      <c r="CD256">
        <v>-1</v>
      </c>
      <c r="CE256">
        <v>43332</v>
      </c>
      <c r="CF256">
        <v>-1</v>
      </c>
      <c r="CG256">
        <v>41893</v>
      </c>
      <c r="CH256">
        <v>-1</v>
      </c>
      <c r="CI256">
        <v>-1</v>
      </c>
      <c r="CJ256">
        <v>-1</v>
      </c>
      <c r="CK256">
        <v>41844</v>
      </c>
      <c r="CL256">
        <v>-1</v>
      </c>
      <c r="CM256">
        <v>-1</v>
      </c>
      <c r="CN256">
        <v>-1</v>
      </c>
    </row>
    <row r="257" spans="1:92" x14ac:dyDescent="0.25">
      <c r="A257" s="1">
        <v>44316</v>
      </c>
      <c r="B257">
        <v>131.66</v>
      </c>
      <c r="C257">
        <v>41831</v>
      </c>
      <c r="D257">
        <v>-1</v>
      </c>
      <c r="E257">
        <v>44895</v>
      </c>
      <c r="F257">
        <v>25.334</v>
      </c>
      <c r="G257">
        <v>40360</v>
      </c>
      <c r="H257">
        <v>-1</v>
      </c>
      <c r="I257">
        <v>44834</v>
      </c>
      <c r="J257">
        <v>74.367000000000004</v>
      </c>
      <c r="K257">
        <v>41819</v>
      </c>
      <c r="L257">
        <v>-1</v>
      </c>
      <c r="M257">
        <v>40469</v>
      </c>
      <c r="N257">
        <v>-1</v>
      </c>
      <c r="O257">
        <v>40289</v>
      </c>
      <c r="P257">
        <v>-1</v>
      </c>
      <c r="Q257">
        <v>44377</v>
      </c>
      <c r="R257">
        <v>48.527000000000001</v>
      </c>
      <c r="S257">
        <v>43337</v>
      </c>
      <c r="T257">
        <v>-1</v>
      </c>
      <c r="U257">
        <v>42062</v>
      </c>
      <c r="V257">
        <v>-1</v>
      </c>
      <c r="W257">
        <v>42283</v>
      </c>
      <c r="X257">
        <v>-1</v>
      </c>
      <c r="Y257">
        <v>44468</v>
      </c>
      <c r="Z257">
        <v>141.94</v>
      </c>
      <c r="AA257">
        <v>40481</v>
      </c>
      <c r="AB257">
        <v>-1</v>
      </c>
      <c r="AC257">
        <v>42676</v>
      </c>
      <c r="AD257">
        <v>-1</v>
      </c>
      <c r="AE257">
        <v>41149</v>
      </c>
      <c r="AF257">
        <v>-1</v>
      </c>
      <c r="AG257">
        <v>42004</v>
      </c>
      <c r="AH257">
        <v>10.653</v>
      </c>
      <c r="AI257">
        <v>-1</v>
      </c>
      <c r="AJ257">
        <v>-1</v>
      </c>
      <c r="AK257">
        <v>-1</v>
      </c>
      <c r="AL257">
        <v>-1</v>
      </c>
      <c r="AM257">
        <v>-1</v>
      </c>
      <c r="AN257">
        <v>-1</v>
      </c>
      <c r="AO257">
        <v>43424</v>
      </c>
      <c r="AP257">
        <v>-1</v>
      </c>
      <c r="AQ257">
        <v>44625</v>
      </c>
      <c r="AR257">
        <v>12.04</v>
      </c>
      <c r="AS257">
        <v>44626</v>
      </c>
      <c r="AT257">
        <v>6.07</v>
      </c>
      <c r="AU257">
        <v>-1</v>
      </c>
      <c r="AV257">
        <v>-1</v>
      </c>
      <c r="AW257">
        <v>41863</v>
      </c>
      <c r="AX257">
        <v>-1</v>
      </c>
      <c r="AY257">
        <v>43402</v>
      </c>
      <c r="AZ257">
        <v>-1</v>
      </c>
      <c r="BA257">
        <v>-1</v>
      </c>
      <c r="BB257">
        <v>-1</v>
      </c>
      <c r="BC257">
        <v>41722</v>
      </c>
      <c r="BD257">
        <v>-1</v>
      </c>
      <c r="BE257">
        <v>-1</v>
      </c>
      <c r="BF257">
        <v>-1</v>
      </c>
      <c r="BG257">
        <v>-1</v>
      </c>
      <c r="BH257">
        <v>-1</v>
      </c>
      <c r="BI257">
        <v>43424</v>
      </c>
      <c r="BJ257">
        <v>-1</v>
      </c>
      <c r="BK257">
        <v>-1</v>
      </c>
      <c r="BL257">
        <v>-1</v>
      </c>
      <c r="BM257">
        <v>43424</v>
      </c>
      <c r="BN257">
        <v>-1</v>
      </c>
      <c r="BO257">
        <v>43426</v>
      </c>
      <c r="BP257">
        <v>-1</v>
      </c>
      <c r="BQ257">
        <v>-1</v>
      </c>
      <c r="BR257">
        <v>-1</v>
      </c>
      <c r="BS257">
        <v>43426</v>
      </c>
      <c r="BT257">
        <v>-1</v>
      </c>
      <c r="BU257">
        <v>-1</v>
      </c>
      <c r="BV257">
        <v>-1</v>
      </c>
      <c r="BW257">
        <v>41915</v>
      </c>
      <c r="BX257">
        <v>-1</v>
      </c>
      <c r="BY257">
        <v>-1</v>
      </c>
      <c r="BZ257">
        <v>-1</v>
      </c>
      <c r="CA257">
        <v>41911</v>
      </c>
      <c r="CB257">
        <v>-1</v>
      </c>
      <c r="CC257">
        <v>41912</v>
      </c>
      <c r="CD257">
        <v>-1</v>
      </c>
      <c r="CE257">
        <v>43332</v>
      </c>
      <c r="CF257">
        <v>-1</v>
      </c>
      <c r="CG257">
        <v>41893</v>
      </c>
      <c r="CH257">
        <v>-1</v>
      </c>
      <c r="CI257">
        <v>-1</v>
      </c>
      <c r="CJ257">
        <v>-1</v>
      </c>
      <c r="CK257">
        <v>41844</v>
      </c>
      <c r="CL257">
        <v>-1</v>
      </c>
      <c r="CM257">
        <v>-1</v>
      </c>
      <c r="CN257">
        <v>-1</v>
      </c>
    </row>
    <row r="258" spans="1:92" x14ac:dyDescent="0.25">
      <c r="A258" s="1">
        <v>44347</v>
      </c>
      <c r="B258">
        <v>111.696</v>
      </c>
      <c r="C258">
        <v>41831</v>
      </c>
      <c r="D258">
        <v>-1</v>
      </c>
      <c r="E258">
        <v>44895</v>
      </c>
      <c r="F258">
        <v>38.137</v>
      </c>
      <c r="G258">
        <v>40360</v>
      </c>
      <c r="H258">
        <v>-1</v>
      </c>
      <c r="I258">
        <v>44834</v>
      </c>
      <c r="J258">
        <v>90.397000000000006</v>
      </c>
      <c r="K258">
        <v>41819</v>
      </c>
      <c r="L258">
        <v>-1</v>
      </c>
      <c r="M258">
        <v>40469</v>
      </c>
      <c r="N258">
        <v>-1</v>
      </c>
      <c r="O258">
        <v>40289</v>
      </c>
      <c r="P258">
        <v>-1</v>
      </c>
      <c r="Q258">
        <v>44377</v>
      </c>
      <c r="R258">
        <v>48.582999999999998</v>
      </c>
      <c r="S258">
        <v>43337</v>
      </c>
      <c r="T258">
        <v>-1</v>
      </c>
      <c r="U258">
        <v>42062</v>
      </c>
      <c r="V258">
        <v>-1</v>
      </c>
      <c r="W258">
        <v>42283</v>
      </c>
      <c r="X258">
        <v>-1</v>
      </c>
      <c r="Y258">
        <v>44468</v>
      </c>
      <c r="Z258">
        <v>124.04</v>
      </c>
      <c r="AA258">
        <v>40481</v>
      </c>
      <c r="AB258">
        <v>-1</v>
      </c>
      <c r="AC258">
        <v>42676</v>
      </c>
      <c r="AD258">
        <v>-1</v>
      </c>
      <c r="AE258">
        <v>41149</v>
      </c>
      <c r="AF258">
        <v>-1</v>
      </c>
      <c r="AG258">
        <v>42004</v>
      </c>
      <c r="AH258">
        <v>10.653</v>
      </c>
      <c r="AI258">
        <v>-1</v>
      </c>
      <c r="AJ258">
        <v>-1</v>
      </c>
      <c r="AK258">
        <v>-1</v>
      </c>
      <c r="AL258">
        <v>-1</v>
      </c>
      <c r="AM258">
        <v>-1</v>
      </c>
      <c r="AN258">
        <v>-1</v>
      </c>
      <c r="AO258">
        <v>43424</v>
      </c>
      <c r="AP258">
        <v>-1</v>
      </c>
      <c r="AQ258">
        <v>44625</v>
      </c>
      <c r="AR258">
        <v>12.654999999999999</v>
      </c>
      <c r="AS258">
        <v>44626</v>
      </c>
      <c r="AT258">
        <v>6.1150000000000002</v>
      </c>
      <c r="AU258">
        <v>-1</v>
      </c>
      <c r="AV258">
        <v>-1</v>
      </c>
      <c r="AW258">
        <v>41863</v>
      </c>
      <c r="AX258">
        <v>-1</v>
      </c>
      <c r="AY258">
        <v>43402</v>
      </c>
      <c r="AZ258">
        <v>-1</v>
      </c>
      <c r="BA258">
        <v>-1</v>
      </c>
      <c r="BB258">
        <v>-1</v>
      </c>
      <c r="BC258">
        <v>41722</v>
      </c>
      <c r="BD258">
        <v>-1</v>
      </c>
      <c r="BE258">
        <v>-1</v>
      </c>
      <c r="BF258">
        <v>-1</v>
      </c>
      <c r="BG258">
        <v>-1</v>
      </c>
      <c r="BH258">
        <v>-1</v>
      </c>
      <c r="BI258">
        <v>43424</v>
      </c>
      <c r="BJ258">
        <v>-1</v>
      </c>
      <c r="BK258">
        <v>-1</v>
      </c>
      <c r="BL258">
        <v>-1</v>
      </c>
      <c r="BM258">
        <v>43424</v>
      </c>
      <c r="BN258">
        <v>-1</v>
      </c>
      <c r="BO258">
        <v>43426</v>
      </c>
      <c r="BP258">
        <v>-1</v>
      </c>
      <c r="BQ258">
        <v>-1</v>
      </c>
      <c r="BR258">
        <v>-1</v>
      </c>
      <c r="BS258">
        <v>43426</v>
      </c>
      <c r="BT258">
        <v>-1</v>
      </c>
      <c r="BU258">
        <v>-1</v>
      </c>
      <c r="BV258">
        <v>-1</v>
      </c>
      <c r="BW258">
        <v>41915</v>
      </c>
      <c r="BX258">
        <v>-1</v>
      </c>
      <c r="BY258">
        <v>-1</v>
      </c>
      <c r="BZ258">
        <v>-1</v>
      </c>
      <c r="CA258">
        <v>41911</v>
      </c>
      <c r="CB258">
        <v>-1</v>
      </c>
      <c r="CC258">
        <v>41912</v>
      </c>
      <c r="CD258">
        <v>-1</v>
      </c>
      <c r="CE258">
        <v>43332</v>
      </c>
      <c r="CF258">
        <v>-1</v>
      </c>
      <c r="CG258">
        <v>41893</v>
      </c>
      <c r="CH258">
        <v>-1</v>
      </c>
      <c r="CI258">
        <v>-1</v>
      </c>
      <c r="CJ258">
        <v>-1</v>
      </c>
      <c r="CK258">
        <v>41844</v>
      </c>
      <c r="CL258">
        <v>-1</v>
      </c>
      <c r="CM258">
        <v>-1</v>
      </c>
      <c r="CN258">
        <v>-1</v>
      </c>
    </row>
    <row r="259" spans="1:92" x14ac:dyDescent="0.25">
      <c r="A259" s="1">
        <v>44377</v>
      </c>
      <c r="B259">
        <v>102.92700000000001</v>
      </c>
      <c r="C259">
        <v>41831</v>
      </c>
      <c r="D259">
        <v>-1</v>
      </c>
      <c r="E259">
        <v>44895</v>
      </c>
      <c r="F259">
        <v>31.675999999999998</v>
      </c>
      <c r="G259">
        <v>40360</v>
      </c>
      <c r="H259">
        <v>-1</v>
      </c>
      <c r="I259">
        <v>44834</v>
      </c>
      <c r="J259">
        <v>86.602000000000004</v>
      </c>
      <c r="K259">
        <v>41819</v>
      </c>
      <c r="L259">
        <v>-1</v>
      </c>
      <c r="M259">
        <v>40469</v>
      </c>
      <c r="N259">
        <v>-1</v>
      </c>
      <c r="O259">
        <v>40289</v>
      </c>
      <c r="P259">
        <v>-1</v>
      </c>
      <c r="Q259">
        <v>44377</v>
      </c>
      <c r="R259">
        <v>48.448999999999998</v>
      </c>
      <c r="S259">
        <v>43337</v>
      </c>
      <c r="T259">
        <v>-1</v>
      </c>
      <c r="U259">
        <v>42062</v>
      </c>
      <c r="V259">
        <v>-1</v>
      </c>
      <c r="W259">
        <v>42283</v>
      </c>
      <c r="X259">
        <v>-1</v>
      </c>
      <c r="Y259">
        <v>44468</v>
      </c>
      <c r="Z259">
        <v>119.545</v>
      </c>
      <c r="AA259">
        <v>40481</v>
      </c>
      <c r="AB259">
        <v>-1</v>
      </c>
      <c r="AC259">
        <v>42676</v>
      </c>
      <c r="AD259">
        <v>-1</v>
      </c>
      <c r="AE259">
        <v>41149</v>
      </c>
      <c r="AF259">
        <v>-1</v>
      </c>
      <c r="AG259">
        <v>42004</v>
      </c>
      <c r="AH259">
        <v>10.653</v>
      </c>
      <c r="AI259">
        <v>-1</v>
      </c>
      <c r="AJ259">
        <v>-1</v>
      </c>
      <c r="AK259">
        <v>-1</v>
      </c>
      <c r="AL259">
        <v>-1</v>
      </c>
      <c r="AM259">
        <v>-1</v>
      </c>
      <c r="AN259">
        <v>-1</v>
      </c>
      <c r="AO259">
        <v>43424</v>
      </c>
      <c r="AP259">
        <v>-1</v>
      </c>
      <c r="AQ259">
        <v>44625</v>
      </c>
      <c r="AR259">
        <v>12.672000000000001</v>
      </c>
      <c r="AS259">
        <v>44626</v>
      </c>
      <c r="AT259">
        <v>5.59</v>
      </c>
      <c r="AU259">
        <v>-1</v>
      </c>
      <c r="AV259">
        <v>-1</v>
      </c>
      <c r="AW259">
        <v>41863</v>
      </c>
      <c r="AX259">
        <v>-1</v>
      </c>
      <c r="AY259">
        <v>43402</v>
      </c>
      <c r="AZ259">
        <v>-1</v>
      </c>
      <c r="BA259">
        <v>-1</v>
      </c>
      <c r="BB259">
        <v>-1</v>
      </c>
      <c r="BC259">
        <v>41722</v>
      </c>
      <c r="BD259">
        <v>-1</v>
      </c>
      <c r="BE259">
        <v>-1</v>
      </c>
      <c r="BF259">
        <v>-1</v>
      </c>
      <c r="BG259">
        <v>-1</v>
      </c>
      <c r="BH259">
        <v>-1</v>
      </c>
      <c r="BI259">
        <v>43424</v>
      </c>
      <c r="BJ259">
        <v>-1</v>
      </c>
      <c r="BK259">
        <v>-1</v>
      </c>
      <c r="BL259">
        <v>-1</v>
      </c>
      <c r="BM259">
        <v>43424</v>
      </c>
      <c r="BN259">
        <v>-1</v>
      </c>
      <c r="BO259">
        <v>43426</v>
      </c>
      <c r="BP259">
        <v>-1</v>
      </c>
      <c r="BQ259">
        <v>-1</v>
      </c>
      <c r="BR259">
        <v>-1</v>
      </c>
      <c r="BS259">
        <v>43426</v>
      </c>
      <c r="BT259">
        <v>-1</v>
      </c>
      <c r="BU259">
        <v>-1</v>
      </c>
      <c r="BV259">
        <v>-1</v>
      </c>
      <c r="BW259">
        <v>41915</v>
      </c>
      <c r="BX259">
        <v>-1</v>
      </c>
      <c r="BY259">
        <v>-1</v>
      </c>
      <c r="BZ259">
        <v>-1</v>
      </c>
      <c r="CA259">
        <v>41911</v>
      </c>
      <c r="CB259">
        <v>-1</v>
      </c>
      <c r="CC259">
        <v>41912</v>
      </c>
      <c r="CD259">
        <v>-1</v>
      </c>
      <c r="CE259">
        <v>43332</v>
      </c>
      <c r="CF259">
        <v>-1</v>
      </c>
      <c r="CG259">
        <v>41893</v>
      </c>
      <c r="CH259">
        <v>-1</v>
      </c>
      <c r="CI259">
        <v>-1</v>
      </c>
      <c r="CJ259">
        <v>-1</v>
      </c>
      <c r="CK259">
        <v>41844</v>
      </c>
      <c r="CL259">
        <v>-1</v>
      </c>
      <c r="CM259">
        <v>-1</v>
      </c>
      <c r="CN259">
        <v>-1</v>
      </c>
    </row>
    <row r="260" spans="1:92" x14ac:dyDescent="0.25">
      <c r="A260" s="1">
        <v>44407</v>
      </c>
      <c r="B260">
        <v>102.92700000000001</v>
      </c>
      <c r="C260">
        <v>41831</v>
      </c>
      <c r="D260">
        <v>-1</v>
      </c>
      <c r="E260">
        <v>44895</v>
      </c>
      <c r="F260">
        <v>39.594999999999999</v>
      </c>
      <c r="G260">
        <v>40360</v>
      </c>
      <c r="H260">
        <v>-1</v>
      </c>
      <c r="I260">
        <v>44834</v>
      </c>
      <c r="J260">
        <v>96.061000000000007</v>
      </c>
      <c r="K260">
        <v>41819</v>
      </c>
      <c r="L260">
        <v>-1</v>
      </c>
      <c r="M260">
        <v>40469</v>
      </c>
      <c r="N260">
        <v>-1</v>
      </c>
      <c r="O260">
        <v>40289</v>
      </c>
      <c r="P260">
        <v>-1</v>
      </c>
      <c r="Q260">
        <v>44377</v>
      </c>
      <c r="R260">
        <v>48.448999999999998</v>
      </c>
      <c r="S260">
        <v>43337</v>
      </c>
      <c r="T260">
        <v>-1</v>
      </c>
      <c r="U260">
        <v>42062</v>
      </c>
      <c r="V260">
        <v>-1</v>
      </c>
      <c r="W260">
        <v>42283</v>
      </c>
      <c r="X260">
        <v>-1</v>
      </c>
      <c r="Y260">
        <v>44468</v>
      </c>
      <c r="Z260">
        <v>138.41999999999999</v>
      </c>
      <c r="AA260">
        <v>40481</v>
      </c>
      <c r="AB260">
        <v>-1</v>
      </c>
      <c r="AC260">
        <v>42676</v>
      </c>
      <c r="AD260">
        <v>-1</v>
      </c>
      <c r="AE260">
        <v>41149</v>
      </c>
      <c r="AF260">
        <v>-1</v>
      </c>
      <c r="AG260">
        <v>42004</v>
      </c>
      <c r="AH260">
        <v>10.653</v>
      </c>
      <c r="AI260">
        <v>-1</v>
      </c>
      <c r="AJ260">
        <v>-1</v>
      </c>
      <c r="AK260">
        <v>-1</v>
      </c>
      <c r="AL260">
        <v>-1</v>
      </c>
      <c r="AM260">
        <v>-1</v>
      </c>
      <c r="AN260">
        <v>-1</v>
      </c>
      <c r="AO260">
        <v>43424</v>
      </c>
      <c r="AP260">
        <v>-1</v>
      </c>
      <c r="AQ260">
        <v>44625</v>
      </c>
      <c r="AR260">
        <v>11.33</v>
      </c>
      <c r="AS260">
        <v>44626</v>
      </c>
      <c r="AT260">
        <v>5.33</v>
      </c>
      <c r="AU260">
        <v>-1</v>
      </c>
      <c r="AV260">
        <v>-1</v>
      </c>
      <c r="AW260">
        <v>41863</v>
      </c>
      <c r="AX260">
        <v>-1</v>
      </c>
      <c r="AY260">
        <v>43402</v>
      </c>
      <c r="AZ260">
        <v>-1</v>
      </c>
      <c r="BA260">
        <v>-1</v>
      </c>
      <c r="BB260">
        <v>-1</v>
      </c>
      <c r="BC260">
        <v>41722</v>
      </c>
      <c r="BD260">
        <v>-1</v>
      </c>
      <c r="BE260">
        <v>-1</v>
      </c>
      <c r="BF260">
        <v>-1</v>
      </c>
      <c r="BG260">
        <v>-1</v>
      </c>
      <c r="BH260">
        <v>-1</v>
      </c>
      <c r="BI260">
        <v>43424</v>
      </c>
      <c r="BJ260">
        <v>-1</v>
      </c>
      <c r="BK260">
        <v>-1</v>
      </c>
      <c r="BL260">
        <v>-1</v>
      </c>
      <c r="BM260">
        <v>43424</v>
      </c>
      <c r="BN260">
        <v>-1</v>
      </c>
      <c r="BO260">
        <v>43426</v>
      </c>
      <c r="BP260">
        <v>-1</v>
      </c>
      <c r="BQ260">
        <v>-1</v>
      </c>
      <c r="BR260">
        <v>-1</v>
      </c>
      <c r="BS260">
        <v>43426</v>
      </c>
      <c r="BT260">
        <v>-1</v>
      </c>
      <c r="BU260">
        <v>-1</v>
      </c>
      <c r="BV260">
        <v>-1</v>
      </c>
      <c r="BW260">
        <v>41915</v>
      </c>
      <c r="BX260">
        <v>-1</v>
      </c>
      <c r="BY260">
        <v>-1</v>
      </c>
      <c r="BZ260">
        <v>-1</v>
      </c>
      <c r="CA260">
        <v>41911</v>
      </c>
      <c r="CB260">
        <v>-1</v>
      </c>
      <c r="CC260">
        <v>41912</v>
      </c>
      <c r="CD260">
        <v>-1</v>
      </c>
      <c r="CE260">
        <v>43332</v>
      </c>
      <c r="CF260">
        <v>-1</v>
      </c>
      <c r="CG260">
        <v>41893</v>
      </c>
      <c r="CH260">
        <v>-1</v>
      </c>
      <c r="CI260">
        <v>-1</v>
      </c>
      <c r="CJ260">
        <v>-1</v>
      </c>
      <c r="CK260">
        <v>41844</v>
      </c>
      <c r="CL260">
        <v>-1</v>
      </c>
      <c r="CM260">
        <v>-1</v>
      </c>
      <c r="CN260">
        <v>-1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400"/>
  <sheetViews>
    <sheetView topLeftCell="BL1" workbookViewId="0">
      <selection activeCell="B4" sqref="B4"/>
    </sheetView>
  </sheetViews>
  <sheetFormatPr defaultRowHeight="15" x14ac:dyDescent="0.25"/>
  <cols>
    <col min="1" max="1" width="10.7109375" bestFit="1" customWidth="1"/>
    <col min="3" max="3" width="10.7109375" bestFit="1" customWidth="1"/>
    <col min="17" max="17" width="10.7109375" bestFit="1" customWidth="1"/>
    <col min="23" max="23" width="10.7109375" bestFit="1" customWidth="1"/>
    <col min="25" max="25" width="10.7109375" bestFit="1" customWidth="1"/>
    <col min="29" max="29" width="10.7109375" bestFit="1" customWidth="1"/>
    <col min="33" max="33" width="10.7109375" bestFit="1" customWidth="1"/>
  </cols>
  <sheetData>
    <row r="1" spans="1:92" x14ac:dyDescent="0.25">
      <c r="A1" t="s">
        <v>0</v>
      </c>
      <c r="B1" s="1">
        <v>36526</v>
      </c>
      <c r="S1" s="1"/>
      <c r="CD1" t="s">
        <v>50</v>
      </c>
    </row>
    <row r="2" spans="1:92" x14ac:dyDescent="0.25">
      <c r="A2" t="s">
        <v>1</v>
      </c>
      <c r="S2" s="1"/>
    </row>
    <row r="3" spans="1:92" x14ac:dyDescent="0.25">
      <c r="A3" t="s">
        <v>18</v>
      </c>
      <c r="B3">
        <v>5</v>
      </c>
      <c r="S3" s="1"/>
    </row>
    <row r="4" spans="1:92" x14ac:dyDescent="0.25">
      <c r="B4" t="s">
        <v>3</v>
      </c>
      <c r="D4" t="s">
        <v>4</v>
      </c>
      <c r="F4" t="s">
        <v>5</v>
      </c>
      <c r="H4" t="s">
        <v>6</v>
      </c>
      <c r="J4" t="s">
        <v>7</v>
      </c>
      <c r="L4" t="s">
        <v>8</v>
      </c>
      <c r="N4" t="s">
        <v>9</v>
      </c>
      <c r="P4" t="s">
        <v>10</v>
      </c>
      <c r="R4" t="s">
        <v>11</v>
      </c>
      <c r="S4" s="1"/>
      <c r="T4" t="s">
        <v>12</v>
      </c>
      <c r="V4" t="s">
        <v>13</v>
      </c>
      <c r="X4" t="s">
        <v>14</v>
      </c>
      <c r="Z4" s="2" t="s">
        <v>17</v>
      </c>
      <c r="AB4" t="s">
        <v>15</v>
      </c>
      <c r="AD4" t="s">
        <v>16</v>
      </c>
      <c r="AF4" t="s">
        <v>19</v>
      </c>
      <c r="AH4" t="s">
        <v>20</v>
      </c>
      <c r="AJ4" t="s">
        <v>21</v>
      </c>
      <c r="AL4" t="s">
        <v>22</v>
      </c>
      <c r="AN4" t="s">
        <v>23</v>
      </c>
      <c r="AP4" t="s">
        <v>24</v>
      </c>
      <c r="AR4" t="s">
        <v>25</v>
      </c>
      <c r="AT4" t="s">
        <v>26</v>
      </c>
      <c r="AV4" t="s">
        <v>27</v>
      </c>
      <c r="AX4" t="s">
        <v>28</v>
      </c>
      <c r="AZ4" t="s">
        <v>29</v>
      </c>
      <c r="BB4" t="s">
        <v>30</v>
      </c>
      <c r="BD4" t="s">
        <v>31</v>
      </c>
      <c r="BF4" t="s">
        <v>32</v>
      </c>
      <c r="BH4" t="s">
        <v>33</v>
      </c>
      <c r="BJ4" t="s">
        <v>34</v>
      </c>
      <c r="BL4" t="s">
        <v>35</v>
      </c>
      <c r="BN4" t="s">
        <v>36</v>
      </c>
      <c r="BP4" t="s">
        <v>37</v>
      </c>
      <c r="BR4" t="s">
        <v>38</v>
      </c>
      <c r="BT4" t="s">
        <v>39</v>
      </c>
      <c r="BV4" t="s">
        <v>40</v>
      </c>
      <c r="BX4" t="s">
        <v>41</v>
      </c>
      <c r="BZ4" t="s">
        <v>42</v>
      </c>
      <c r="CB4" t="s">
        <v>43</v>
      </c>
      <c r="CD4" t="s">
        <v>44</v>
      </c>
      <c r="CF4" t="s">
        <v>45</v>
      </c>
      <c r="CH4" t="s">
        <v>46</v>
      </c>
      <c r="CJ4" t="s">
        <v>47</v>
      </c>
      <c r="CL4" t="s">
        <v>48</v>
      </c>
      <c r="CN4" t="s">
        <v>49</v>
      </c>
    </row>
    <row r="5" spans="1:92" x14ac:dyDescent="0.25">
      <c r="A5" s="1">
        <f>_xll.BDH(CONCATENATE(B4," CDS USD SR ",$B$3,"Y D14 CORP"),"PX_LAST",$B$1,$B$2,"Dates","S","Period","M","Array","","cols=2;rows=238")</f>
        <v>37195</v>
      </c>
      <c r="B5">
        <v>1100</v>
      </c>
      <c r="C5" s="1">
        <f>_xll.BDH(CONCATENATE(D4," CDS USD SR ",$B$3,"Y D14 CORP"),"PX_LAST",$B$1,$B$2,"Dates","S","Period","M","Array","","cols=2;rows=194")</f>
        <v>36830</v>
      </c>
      <c r="D5">
        <v>562.5</v>
      </c>
      <c r="E5" s="1">
        <f>_xll.BDH(CONCATENATE(F4," CDS USD SR ",$B$3,"Y D14 CORP"),"PX_LAST",$B$1,$B$2,"Dates","S","Period","M","Array","","cols=2;rows=223")</f>
        <v>37652</v>
      </c>
      <c r="F5">
        <v>160</v>
      </c>
      <c r="G5" s="1">
        <f>_xll.BDH(CONCATENATE("CHINAGOV"," CDS USD SR ",$B$3,"Y D14 CORP"),"PX_LAST",$B$1,$B$2,"Dates","S","Period","M","Array","","cols=2;rows=222")</f>
        <v>37652</v>
      </c>
      <c r="H5">
        <v>83.5</v>
      </c>
      <c r="I5" s="1">
        <f>_xll.BDH(CONCATENATE("COLOMB"," CDS USD SR ",$B$3,"Y D14 CORP"),"PX_LAST",$B$1,$B$2,"Dates","S","Period","M","Array","","cols=2;rows=223")</f>
        <v>37652</v>
      </c>
      <c r="J5">
        <v>805</v>
      </c>
      <c r="K5" s="1">
        <f>_xll.BDH(CONCATENATE("CROATB"," CDS USD SR ",$B$3,"Y D14 CORP"),"PX_LAST",$B$1,$B$2,"Dates","S","Period","M","Array","","cols=2;rows=192")</f>
        <v>36830</v>
      </c>
      <c r="L5">
        <v>362.5</v>
      </c>
      <c r="M5" s="1">
        <f>_xll.BDH(CONCATENATE(N4," CDS USD SR ",$B$3,"Y D14 CORP"),"PX_LAST",$B$1,$B$2,"Dates","S","Period","M","Array","","cols=2;rows=231")</f>
        <v>37315</v>
      </c>
      <c r="N5">
        <v>66.25</v>
      </c>
      <c r="O5" s="1">
        <f>_xll.BDH(CONCATENATE("MALAYS"," CDS USD SR ",$B$3,"Y D14 CORP"),"PX_LAST",$B$1,$B$2,"Dates","S","Period","M","Array","","cols=2;rows=236")</f>
        <v>37195</v>
      </c>
      <c r="P5">
        <v>180</v>
      </c>
      <c r="Q5" s="1">
        <f>_xll.BDH(CONCATENATE("MEX"," CDS USD SR ",$B$3,"Y D14 CORP"),"PX_LAST",$B$1,$B$2,"Dates","S","Period","M","Array","","cols=2;rows=238")</f>
        <v>37195</v>
      </c>
      <c r="R5">
        <v>311.25</v>
      </c>
      <c r="S5" s="1">
        <f>_xll.BDH(CONCATENATE("PHILIP"," CDS USD SR ",$B$3,"Y D14 CORP"),"PX_LAST",$B$1,$B$2,"Dates","S","Period","M","Array","","cols=2;rows=230")</f>
        <v>37376</v>
      </c>
      <c r="T5">
        <v>320</v>
      </c>
      <c r="U5" s="1">
        <f>_xll.BDH(CONCATENATE(V4," CDS USD SR ",$B$3,"Y D14 CORP"),"PX_LAST",$B$1,$B$2,"Dates","S","Period","M","Array","","cols=2;rows=192")</f>
        <v>36830</v>
      </c>
      <c r="V5">
        <v>49</v>
      </c>
      <c r="W5" s="1">
        <f>_xll.BDH(CONCATENATE(X4," CDS USD SR ",$B$3,"Y D14 CORP"),"PX_LAST",$B$1,$B$2,"Dates","S","Period","M","Array","","cols=2;rows=248")</f>
        <v>36830</v>
      </c>
      <c r="X5">
        <v>902.5</v>
      </c>
      <c r="Y5" s="1">
        <f>_xll.BDH(CONCATENATE("REPSOU"," CDS USD SR ",$B$3,"Y D14 CORP"),"PX_LAST",$B$1,$B$2,"Dates","S","Period","M","Array","","cols=2;rows=249")</f>
        <v>36830</v>
      </c>
      <c r="Z5">
        <v>190</v>
      </c>
      <c r="AA5" s="1">
        <f>_xll.BDH(CONCATENATE("THAI"," CDS USD SR ",$B$3,"Y D14 CORP"),"PX_LAST",$B$1,$B$2,"Dates","S","Period","M","Array","","cols=2;rows=226")</f>
        <v>37376</v>
      </c>
      <c r="AB5">
        <v>115</v>
      </c>
      <c r="AC5" s="1">
        <f>_xll.BDH(CONCATENATE(AD4," CDS USD SR ",$B$3,"Y D14 CORP"),"PX_LAST",$B$1,$B$2,"Dates","S","Period","M","Array","","cols=2;rows=249")</f>
        <v>36830</v>
      </c>
      <c r="AD5">
        <v>470</v>
      </c>
      <c r="AE5" s="1">
        <f>_xll.BDH(CONCATENATE("AUSTLA"," CDS USD SR ",$B$3,"Y D14 CORP"),"PX_LAST",$B$1,$B$2,"Dates","S","Period","M","Array","","cols=2;rows=129")</f>
        <v>39689</v>
      </c>
      <c r="AF5">
        <v>21.244</v>
      </c>
      <c r="AG5" s="1">
        <f>_xll.BDH(CONCATENATE("AUST"," CDS USD SR ",$B$3,"Y D14 CORP"),"PX_LAST",$B$1,$B$2,"Dates","S","Period","M","Array","","cols=2;rows=160")</f>
        <v>37741</v>
      </c>
      <c r="AH5">
        <v>5.625</v>
      </c>
      <c r="AI5" s="1">
        <f>_xll.BDH(CONCATENATE("BELG"," CDS USD SR ",$B$3,"Y D14 CORP"),"PX_LAST",$B$1,$B$2,"Dates","S","Period","M","Array","","cols=2;rows=176")</f>
        <v>37711</v>
      </c>
      <c r="AJ5">
        <v>7.5</v>
      </c>
      <c r="AK5" s="1" t="str">
        <f>_xll.BDH(CONCATENATE("CANPAC"," CDS USD SR ",$B$3,"Y D14 CORP"),"PX_LAST",$B$1,$B$2,"Dates","S","Period","M","Array","")</f>
        <v>#N/A N/A</v>
      </c>
      <c r="AL5">
        <v>-1</v>
      </c>
      <c r="AM5" s="1">
        <f>_xll.BDH(CONCATENATE("DENK"," CDS USD SR ",$B$3,"Y D14 CORP"),"PX_LAST",$B$1,$B$2,"Dates","S","Period","M","Array","","cols=2;rows=123")</f>
        <v>38107</v>
      </c>
      <c r="AN5">
        <v>2</v>
      </c>
      <c r="AO5" s="1">
        <f>_xll.BDH(CONCATENATE("FINL"," CDS USD SR ",$B$3,"Y D14 CORP"),"PX_LAST",$B$1,$B$2,"Dates","S","Period","M","Array","","cols=2;rows=81")</f>
        <v>38107</v>
      </c>
      <c r="AP5">
        <v>3</v>
      </c>
      <c r="AQ5" s="1">
        <f>_xll.BDH(CONCATENATE(AR4," CDS USD SR ",$B$3,"Y D14 CORP"),"PX_LAST",$B$1,$B$2,"Dates","S","Period","M","Array","","cols=2;rows=204")</f>
        <v>37711</v>
      </c>
      <c r="AR5">
        <v>8.75</v>
      </c>
      <c r="AS5" s="1">
        <f>_xll.BDH(CONCATENATE(AT4," CDS USD SR ",$B$3,"Y D14 CORP"),"PX_LAST",$B$1,$B$2,"Dates","S","Period","M","Array","","cols=2;rows=202")</f>
        <v>37711</v>
      </c>
      <c r="AT5">
        <v>10.25</v>
      </c>
      <c r="AU5" s="1">
        <f>_xll.BDH(CONCATENATE("HONGK"," CDS USD SR ",$B$3,"Y D14 CORP"),"PX_LAST",$B$1,$B$2,"Dates","S","Period","M","Array","","cols=2;rows=48")</f>
        <v>38686</v>
      </c>
      <c r="AV5">
        <v>10</v>
      </c>
      <c r="AW5" s="1">
        <f>_xll.BDH(CONCATENATE(AX4," CDS USD SR ",$B$3,"Y D14 CORP"),"PX_LAST",$B$1,$B$2,"Dates","S","Period","M","Array","","cols=2;rows=144")</f>
        <v>38230</v>
      </c>
      <c r="AX5">
        <v>56</v>
      </c>
      <c r="AY5" s="1">
        <f>_xll.BDH(CONCATENATE(AZ4," CDS USD SR ",$B$3,"Y D14 CORP"),"PX_LAST",$B$1,$B$2,"Dates","S","Period","M","Array","","cols=2;rows=204")</f>
        <v>37711</v>
      </c>
      <c r="AZ5">
        <v>13.75</v>
      </c>
      <c r="BA5" s="1">
        <f>_xll.BDH(CONCATENATE("JGB"," CDS USD SR ",$B$3,"Y D14 CORP"),"PX_LAST",$B$1,$B$2,"Dates","S","Period","M","Array","","cols=2;rows=183")</f>
        <v>37652</v>
      </c>
      <c r="BB5">
        <v>19.5</v>
      </c>
      <c r="BC5" s="1">
        <f>_xll.BDH(CONCATENATE(BD4," CDS USD SR ",$B$3,"Y D14 CORP"),"PX_LAST",$B$1,$B$2,"Dates","S","Period","M","Array","","cols=2;rows=116")</f>
        <v>39721</v>
      </c>
      <c r="BD5">
        <v>15.731</v>
      </c>
      <c r="BE5" s="1">
        <f>_xll.BDH(CONCATENATE("NZ"," CDS USD SR ",$B$3,"Y D14 CORP"),"PX_LAST",$B$1,$B$2,"Dates","S","Period","M","Array","","cols=2;rows=51")</f>
        <v>39962</v>
      </c>
      <c r="BF5">
        <v>86.674999999999997</v>
      </c>
      <c r="BG5" s="1">
        <f>_xll.BDH(CONCATENATE(BH4," CDS USD SR ",$B$3,"Y D14 CORP"),"PX_LAST",$B$1,$B$2,"Dates","S","Period","M","cols=2;rows=72")</f>
        <v>39871</v>
      </c>
      <c r="BH5">
        <v>57.832999999999998</v>
      </c>
      <c r="BI5" s="1">
        <f>_xll.BDH(CONCATENATE(BJ4," CDS USD SR ",$B$3,"Y D14 CORP"),"PX_LAST",$B$1,$B$2,"Dates","S","Period","M","cols=2;rows=182")</f>
        <v>37711</v>
      </c>
      <c r="BJ5">
        <v>12.75</v>
      </c>
      <c r="BK5" s="1" t="str">
        <f>_xll.BDH(CONCATENATE("SINGP"," CDS USD SR ",$B$3,"Y D14 CORP"),"PX_LAST",$B$1,$B$2,"Dates","S","Period","M","Array","")</f>
        <v>#N/A N/A</v>
      </c>
      <c r="BL5">
        <v>-1</v>
      </c>
      <c r="BM5" s="1">
        <f>_xll.BDH(CONCATENATE(BN4," CDS USD SR ",$B$3,"Y D14 CORP"),"PX_LAST",$B$1,$B$2,"Dates","S","Period","M","Array","","cols=2;rows=178")</f>
        <v>38107</v>
      </c>
      <c r="BN5">
        <v>3.75</v>
      </c>
      <c r="BO5" s="1">
        <f>_xll.BDH(CONCATENATE(BP4," CDS USD SR ",$B$3,"Y D14 CORP"),"PX_LAST",$B$1,$B$2,"Dates","S","Period","M","Array","","cols=2;rows=134")</f>
        <v>38016</v>
      </c>
      <c r="BP5">
        <v>2.5</v>
      </c>
      <c r="BQ5" s="1">
        <f>_xll.BDH(CONCATENATE("SWISS"," CDS USD SR ",$B$3,"Y D14 CORP"),"PX_LAST",$B$1,$B$2,"Dates","S","Period","M","Array","","cols=2;rows=25")</f>
        <v>39903</v>
      </c>
      <c r="BR5">
        <v>117.5</v>
      </c>
      <c r="BS5" s="1">
        <f>_xll.BDH(CONCATENATE(BT4," CDS USD SR ",$B$3,"Y D14 CORP"),"PX_LAST",$B$1,$B$2,"Dates","S","Period","M","Array","","cols=2;rows=116")</f>
        <v>39689</v>
      </c>
      <c r="BT5">
        <v>18</v>
      </c>
      <c r="BU5" s="1">
        <f>_xll.BDH(CONCATENATE(BV4," CDS USD SR ",$B$3,"Y D14 CORP"),"PX_LAST",$B$1,$B$2,"Dates","S","Period","M","cols=2;rows=6")</f>
        <v>38107</v>
      </c>
      <c r="BV5">
        <v>2</v>
      </c>
      <c r="BW5" s="1">
        <f>_xll.BDH(CONCATENATE(BX4," CDS USD SR ",$B$3,"Y D14 CORP"),"PX_LAST",$B$1,$B$2,"Dates","S","Period","M","cols=2;rows=97")</f>
        <v>39721</v>
      </c>
      <c r="BX5">
        <v>232.5</v>
      </c>
      <c r="BY5" s="1">
        <f>_xll.BDH(CONCATENATE(BZ4," CDS USD SR ",$B$3,"Y D14 CORP"),"PX_LAST",$B$1,$B$2,"Dates","S","Period","M","cols=2;rows=4")</f>
        <v>41305</v>
      </c>
      <c r="BZ5">
        <v>163.30000000000001</v>
      </c>
      <c r="CA5" s="1">
        <f>_xll.BDH(CONCATENATE(CB4," CDS USD SR ",$B$3,"Y D14 CORP"),"PX_LAST",$B$1,$B$2,"Dates","S","Period","M","cols=2;rows=90")</f>
        <v>39080</v>
      </c>
      <c r="CB5">
        <v>6.5</v>
      </c>
      <c r="CC5" s="1">
        <f>_xll.BDH(CONCATENATE(CD4," CDS USD SR ",$B$3,"Y D14 CORP"),"PX_LAST",$B$1,$B$2,"Dates","S","Period","M","cols=2;rows=81")</f>
        <v>39080</v>
      </c>
      <c r="CD5">
        <v>6</v>
      </c>
      <c r="CE5" s="1">
        <f>_xll.BDH(CONCATENATE(CF4," CDS USD SR ",$B$3,"Y D14 CORP"),"PX_LAST",$B$1,$B$2,"Dates","S","Period","M","cols=2;rows=185")</f>
        <v>37195</v>
      </c>
      <c r="CF5">
        <v>152.5</v>
      </c>
      <c r="CG5" s="1">
        <f>_xll.BDH(CONCATENATE(CH4," CDS USD SR ",$B$3,"Y D14 CORP"),"PX_LAST",$B$1,$B$2,"Dates","S","Period","M","cols=2;rows=105")</f>
        <v>38868</v>
      </c>
      <c r="CH5" s="3">
        <v>7.25</v>
      </c>
      <c r="CI5" s="1">
        <f>_xll.BDH(CONCATENATE(CJ4," CDS USD SR ",$B$3,"Y D14 CORP"),"PX_LAST",$B$1,$B$2,"Dates","S","Period","M","cols=2;rows=113")</f>
        <v>37711</v>
      </c>
      <c r="CJ5">
        <v>17.25</v>
      </c>
      <c r="CK5" s="1">
        <f>_xll.BDH(CONCATENATE(CL4," CDS USD SR ",$B$3,"Y D14 CORP"),"PX_LAST",$B$1,$B$2,"Dates","S","Period","M","cols=2;rows=175")</f>
        <v>37344</v>
      </c>
      <c r="CL5">
        <v>29</v>
      </c>
      <c r="CM5" s="1" t="str">
        <f>_xll.BDH(CONCATENATE(CN4," CDS USD SR ",$B$3,"Y D14 CORP"),"PX_LAST",$B$1,$B$2,"Dates","S","Period","M")</f>
        <v>#N/A N/A</v>
      </c>
      <c r="CN5">
        <v>-1</v>
      </c>
    </row>
    <row r="6" spans="1:92" x14ac:dyDescent="0.25">
      <c r="A6" s="1">
        <v>37225</v>
      </c>
      <c r="B6">
        <v>935</v>
      </c>
      <c r="C6" s="1">
        <v>36860</v>
      </c>
      <c r="D6">
        <v>697.5</v>
      </c>
      <c r="E6" s="1">
        <v>37680</v>
      </c>
      <c r="F6">
        <v>147</v>
      </c>
      <c r="G6" s="1">
        <v>37680</v>
      </c>
      <c r="H6">
        <v>85</v>
      </c>
      <c r="I6" s="1">
        <v>37680</v>
      </c>
      <c r="J6">
        <v>787.5</v>
      </c>
      <c r="K6" s="1">
        <v>36860</v>
      </c>
      <c r="L6">
        <v>382.5</v>
      </c>
      <c r="M6" s="1">
        <v>37344</v>
      </c>
      <c r="N6">
        <v>52.5</v>
      </c>
      <c r="O6" s="1">
        <v>37225</v>
      </c>
      <c r="P6">
        <v>162.5</v>
      </c>
      <c r="Q6" s="1">
        <v>37225</v>
      </c>
      <c r="R6">
        <v>266.25</v>
      </c>
      <c r="S6" s="1">
        <v>37407</v>
      </c>
      <c r="T6">
        <v>300</v>
      </c>
      <c r="U6" s="1">
        <v>36860</v>
      </c>
      <c r="V6">
        <v>42.75</v>
      </c>
      <c r="W6" s="1">
        <v>36860</v>
      </c>
      <c r="X6">
        <v>1017.5</v>
      </c>
      <c r="Y6" s="1">
        <v>36860</v>
      </c>
      <c r="Z6">
        <v>200</v>
      </c>
      <c r="AA6" s="1">
        <v>37407</v>
      </c>
      <c r="AB6">
        <v>125</v>
      </c>
      <c r="AC6" s="1">
        <v>36860</v>
      </c>
      <c r="AD6">
        <v>800</v>
      </c>
      <c r="AE6" s="1">
        <v>39721</v>
      </c>
      <c r="AF6">
        <v>24.503</v>
      </c>
      <c r="AG6" s="1">
        <f>_xll.BDH(CONCATENATE("AUST"," CDS USD SR ",$B$3,"Y D14 CORP"),"PX_LAST",$B$1,$B$2,"Dates","S","Period","M","Array","","cols=2;rows=160")</f>
        <v>37741</v>
      </c>
      <c r="AH6">
        <v>5.625</v>
      </c>
      <c r="AI6" s="1">
        <v>37741</v>
      </c>
      <c r="AJ6">
        <v>6.625</v>
      </c>
      <c r="AK6">
        <v>-1</v>
      </c>
      <c r="AL6">
        <v>-1</v>
      </c>
      <c r="AM6" s="1">
        <v>38289</v>
      </c>
      <c r="AN6">
        <v>3</v>
      </c>
      <c r="AO6" s="1">
        <v>39416</v>
      </c>
      <c r="AP6">
        <v>3.7439999999999998</v>
      </c>
      <c r="AQ6" s="1">
        <v>37741</v>
      </c>
      <c r="AR6">
        <v>6.75</v>
      </c>
      <c r="AS6" s="1">
        <v>37741</v>
      </c>
      <c r="AT6">
        <v>9</v>
      </c>
      <c r="AU6" s="1">
        <v>38716</v>
      </c>
      <c r="AV6">
        <v>10.5</v>
      </c>
      <c r="AW6" s="1">
        <v>38260</v>
      </c>
      <c r="AX6">
        <v>52.5</v>
      </c>
      <c r="AY6" s="1">
        <v>37741</v>
      </c>
      <c r="AZ6">
        <v>10.5</v>
      </c>
      <c r="BA6" s="1">
        <v>37680</v>
      </c>
      <c r="BB6">
        <v>21.25</v>
      </c>
      <c r="BC6" s="1">
        <v>39752</v>
      </c>
      <c r="BD6">
        <v>44.893999999999998</v>
      </c>
      <c r="BE6" s="1">
        <v>39994</v>
      </c>
      <c r="BF6">
        <v>80</v>
      </c>
      <c r="BG6" s="1">
        <v>39903</v>
      </c>
      <c r="BH6">
        <v>46.825000000000003</v>
      </c>
      <c r="BI6" s="1">
        <v>37741</v>
      </c>
      <c r="BJ6">
        <v>10.75</v>
      </c>
      <c r="BK6">
        <v>-1</v>
      </c>
      <c r="BL6">
        <v>-1</v>
      </c>
      <c r="BM6" s="1">
        <v>38138</v>
      </c>
      <c r="BN6">
        <v>3.625</v>
      </c>
      <c r="BO6" s="1">
        <v>38044</v>
      </c>
      <c r="BP6">
        <v>2.5</v>
      </c>
      <c r="BQ6" s="1">
        <v>39933</v>
      </c>
      <c r="BR6">
        <v>82.5</v>
      </c>
      <c r="BS6" s="1">
        <v>39721</v>
      </c>
      <c r="BT6">
        <v>27.498000000000001</v>
      </c>
      <c r="BU6" s="1">
        <v>40086</v>
      </c>
      <c r="BV6">
        <v>20.75</v>
      </c>
      <c r="BW6" s="1">
        <v>39752</v>
      </c>
      <c r="BX6">
        <v>475.00299999999999</v>
      </c>
      <c r="BY6" s="1">
        <v>41333</v>
      </c>
      <c r="BZ6">
        <v>151.94</v>
      </c>
      <c r="CA6" s="1">
        <v>39113</v>
      </c>
      <c r="CB6">
        <v>5.5</v>
      </c>
      <c r="CC6" s="1">
        <v>39113</v>
      </c>
      <c r="CD6">
        <v>6.5</v>
      </c>
      <c r="CE6" s="1">
        <v>37225</v>
      </c>
      <c r="CF6">
        <v>126.5</v>
      </c>
      <c r="CG6" s="1">
        <v>38898</v>
      </c>
      <c r="CH6">
        <v>8</v>
      </c>
      <c r="CI6" s="1">
        <v>37741</v>
      </c>
      <c r="CJ6">
        <v>15.25</v>
      </c>
      <c r="CK6" s="1">
        <v>37376</v>
      </c>
      <c r="CL6">
        <v>29.75</v>
      </c>
      <c r="CM6">
        <v>-1</v>
      </c>
      <c r="CN6">
        <v>-1</v>
      </c>
    </row>
    <row r="7" spans="1:92" x14ac:dyDescent="0.25">
      <c r="A7" s="1">
        <v>37256</v>
      </c>
      <c r="B7">
        <v>862.5</v>
      </c>
      <c r="C7" s="1">
        <v>36889</v>
      </c>
      <c r="D7">
        <v>622.5</v>
      </c>
      <c r="E7" s="1">
        <v>37711</v>
      </c>
      <c r="F7">
        <v>152.5</v>
      </c>
      <c r="G7" s="1">
        <v>37711</v>
      </c>
      <c r="H7">
        <v>85.75</v>
      </c>
      <c r="I7" s="1">
        <v>37711</v>
      </c>
      <c r="J7">
        <v>710</v>
      </c>
      <c r="K7" s="1">
        <v>36889</v>
      </c>
      <c r="L7">
        <v>382.5</v>
      </c>
      <c r="M7" s="1">
        <v>37376</v>
      </c>
      <c r="N7">
        <v>47.5</v>
      </c>
      <c r="O7" s="1">
        <v>37256</v>
      </c>
      <c r="P7">
        <v>162.5</v>
      </c>
      <c r="Q7" s="1">
        <v>37256</v>
      </c>
      <c r="R7">
        <v>212.5</v>
      </c>
      <c r="S7" s="1">
        <v>37435</v>
      </c>
      <c r="T7">
        <v>386.5</v>
      </c>
      <c r="U7" s="1">
        <v>36889</v>
      </c>
      <c r="V7">
        <v>42</v>
      </c>
      <c r="W7" s="1">
        <v>36889</v>
      </c>
      <c r="X7">
        <v>1015</v>
      </c>
      <c r="Y7" s="1">
        <v>36889</v>
      </c>
      <c r="Z7">
        <v>202.5</v>
      </c>
      <c r="AA7" s="1">
        <v>37435</v>
      </c>
      <c r="AB7">
        <v>130</v>
      </c>
      <c r="AC7" s="1">
        <v>36889</v>
      </c>
      <c r="AD7">
        <v>750</v>
      </c>
      <c r="AE7" s="1">
        <v>39752</v>
      </c>
      <c r="AF7">
        <v>65.317999999999998</v>
      </c>
      <c r="AG7" s="1">
        <f>_xll.BDH(CONCATENATE("AUST"," CDS USD SR ",$B$3,"Y D14 CORP"),"PX_LAST",$B$1,$B$2,"Dates","S","Period","M","Array","","cols=2;rows=160")</f>
        <v>37741</v>
      </c>
      <c r="AH7">
        <v>5.625</v>
      </c>
      <c r="AI7" s="1">
        <v>37771</v>
      </c>
      <c r="AJ7">
        <v>6.25</v>
      </c>
      <c r="AK7">
        <v>-1</v>
      </c>
      <c r="AL7">
        <v>-1</v>
      </c>
      <c r="AM7" s="1">
        <v>38321</v>
      </c>
      <c r="AN7">
        <v>3</v>
      </c>
      <c r="AO7" s="1">
        <v>39447</v>
      </c>
      <c r="AP7">
        <v>4.3730000000000002</v>
      </c>
      <c r="AQ7" s="1">
        <v>37771</v>
      </c>
      <c r="AR7">
        <v>7.25</v>
      </c>
      <c r="AS7" s="1">
        <v>37771</v>
      </c>
      <c r="AT7">
        <v>7.75</v>
      </c>
      <c r="AU7" s="1">
        <v>38748</v>
      </c>
      <c r="AV7">
        <v>10</v>
      </c>
      <c r="AW7" s="1">
        <v>38289</v>
      </c>
      <c r="AX7">
        <v>43</v>
      </c>
      <c r="AY7" s="1">
        <v>37771</v>
      </c>
      <c r="AZ7">
        <v>9.75</v>
      </c>
      <c r="BA7" s="1">
        <v>37711</v>
      </c>
      <c r="BB7">
        <v>21.5</v>
      </c>
      <c r="BC7" s="1">
        <v>39780</v>
      </c>
      <c r="BD7">
        <v>62.662999999999997</v>
      </c>
      <c r="BE7" s="1">
        <v>40025</v>
      </c>
      <c r="BF7">
        <v>55.082999999999998</v>
      </c>
      <c r="BG7" s="1">
        <v>39933</v>
      </c>
      <c r="BH7">
        <v>40.021999999999998</v>
      </c>
      <c r="BI7" s="1">
        <v>37771</v>
      </c>
      <c r="BJ7">
        <v>8.25</v>
      </c>
      <c r="BK7">
        <v>-1</v>
      </c>
      <c r="BL7">
        <v>-1</v>
      </c>
      <c r="BM7" s="1">
        <v>38168</v>
      </c>
      <c r="BN7">
        <v>2.625</v>
      </c>
      <c r="BO7" s="1">
        <v>38077</v>
      </c>
      <c r="BP7">
        <v>2.5</v>
      </c>
      <c r="BQ7" s="1">
        <v>39962</v>
      </c>
      <c r="BR7">
        <v>67.5</v>
      </c>
      <c r="BS7" s="1">
        <v>39752</v>
      </c>
      <c r="BT7">
        <v>60.843000000000004</v>
      </c>
      <c r="BU7" s="1">
        <v>40116</v>
      </c>
      <c r="BV7">
        <v>22</v>
      </c>
      <c r="BW7" s="1">
        <v>39780</v>
      </c>
      <c r="BX7">
        <v>550.00300000000004</v>
      </c>
      <c r="BY7" s="1">
        <v>41362</v>
      </c>
      <c r="BZ7">
        <v>153.30000000000001</v>
      </c>
      <c r="CA7" s="1">
        <v>39141</v>
      </c>
      <c r="CB7">
        <v>52.585000000000001</v>
      </c>
      <c r="CC7" s="1">
        <v>39171</v>
      </c>
      <c r="CD7">
        <v>6.5</v>
      </c>
      <c r="CE7" s="1">
        <v>37256</v>
      </c>
      <c r="CF7">
        <v>117.5</v>
      </c>
      <c r="CG7" s="1">
        <v>38929</v>
      </c>
      <c r="CH7">
        <v>7.75</v>
      </c>
      <c r="CI7" s="1">
        <v>37771</v>
      </c>
      <c r="CJ7">
        <v>12.75</v>
      </c>
      <c r="CK7" s="1">
        <v>37407</v>
      </c>
      <c r="CL7">
        <v>30.25</v>
      </c>
      <c r="CM7">
        <v>-1</v>
      </c>
      <c r="CN7">
        <v>-1</v>
      </c>
    </row>
    <row r="8" spans="1:92" x14ac:dyDescent="0.25">
      <c r="A8" s="1">
        <v>37287</v>
      </c>
      <c r="B8">
        <v>850</v>
      </c>
      <c r="C8" s="1">
        <v>36922</v>
      </c>
      <c r="D8">
        <v>525.5</v>
      </c>
      <c r="E8" s="1">
        <v>37741</v>
      </c>
      <c r="F8">
        <v>120.25</v>
      </c>
      <c r="G8" s="1">
        <v>37741</v>
      </c>
      <c r="H8">
        <v>36.75</v>
      </c>
      <c r="I8" s="1">
        <v>37741</v>
      </c>
      <c r="J8">
        <v>515</v>
      </c>
      <c r="K8" s="1">
        <v>36922</v>
      </c>
      <c r="L8">
        <v>377.5</v>
      </c>
      <c r="M8" s="1">
        <v>37407</v>
      </c>
      <c r="N8">
        <v>60.667000000000002</v>
      </c>
      <c r="O8" s="1">
        <v>37287</v>
      </c>
      <c r="P8">
        <v>165</v>
      </c>
      <c r="Q8" s="1">
        <v>37287</v>
      </c>
      <c r="R8">
        <v>217.5</v>
      </c>
      <c r="S8" s="1">
        <v>37468</v>
      </c>
      <c r="T8">
        <v>425</v>
      </c>
      <c r="U8" s="1">
        <v>36922</v>
      </c>
      <c r="V8">
        <v>34.5</v>
      </c>
      <c r="W8" s="1">
        <v>36922</v>
      </c>
      <c r="X8">
        <v>915</v>
      </c>
      <c r="Y8" s="1">
        <v>36922</v>
      </c>
      <c r="Z8">
        <v>202.5</v>
      </c>
      <c r="AA8" s="1">
        <v>37468</v>
      </c>
      <c r="AB8">
        <v>135</v>
      </c>
      <c r="AC8" s="1">
        <v>36922</v>
      </c>
      <c r="AD8">
        <v>522.5</v>
      </c>
      <c r="AE8" s="1">
        <v>39780</v>
      </c>
      <c r="AF8">
        <v>77.655000000000001</v>
      </c>
      <c r="AG8" s="1">
        <f>_xll.BDH(CONCATENATE("AUST"," CDS USD SR ",$B$3,"Y D14 CORP"),"PX_LAST",$B$1,$B$2,"Dates","S","Period","M","Array","","cols=2;rows=160")</f>
        <v>37741</v>
      </c>
      <c r="AH8">
        <v>5.625</v>
      </c>
      <c r="AI8" s="1">
        <v>37802</v>
      </c>
      <c r="AJ8">
        <v>6.75</v>
      </c>
      <c r="AK8">
        <v>-1</v>
      </c>
      <c r="AL8">
        <v>-1</v>
      </c>
      <c r="AM8" s="1">
        <v>38352</v>
      </c>
      <c r="AN8">
        <v>3</v>
      </c>
      <c r="AO8" s="1">
        <v>39721</v>
      </c>
      <c r="AP8">
        <v>15.664999999999999</v>
      </c>
      <c r="AQ8" s="1">
        <v>37802</v>
      </c>
      <c r="AR8">
        <v>6.75</v>
      </c>
      <c r="AS8" s="1">
        <v>37802</v>
      </c>
      <c r="AT8">
        <v>7.75</v>
      </c>
      <c r="AU8" s="1">
        <v>38776</v>
      </c>
      <c r="AV8">
        <v>9.25</v>
      </c>
      <c r="AW8" s="1">
        <v>38321</v>
      </c>
      <c r="AX8">
        <v>39</v>
      </c>
      <c r="AY8" s="1">
        <v>37802</v>
      </c>
      <c r="AZ8">
        <v>9.5</v>
      </c>
      <c r="BA8" s="1">
        <v>37741</v>
      </c>
      <c r="BB8">
        <v>16.75</v>
      </c>
      <c r="BC8" s="1">
        <v>39813</v>
      </c>
      <c r="BD8">
        <v>87.603999999999999</v>
      </c>
      <c r="BE8" s="1">
        <v>40056</v>
      </c>
      <c r="BF8">
        <v>59.332999999999998</v>
      </c>
      <c r="BG8" s="1">
        <v>39962</v>
      </c>
      <c r="BH8">
        <v>33.828000000000003</v>
      </c>
      <c r="BI8" s="1">
        <v>37802</v>
      </c>
      <c r="BJ8">
        <v>9.25</v>
      </c>
      <c r="BK8">
        <v>-1</v>
      </c>
      <c r="BL8">
        <v>-1</v>
      </c>
      <c r="BM8" s="1">
        <v>38198</v>
      </c>
      <c r="BN8">
        <v>4.3330000000000002</v>
      </c>
      <c r="BO8" s="1">
        <v>38107</v>
      </c>
      <c r="BP8">
        <v>2.5</v>
      </c>
      <c r="BQ8" s="1">
        <v>39994</v>
      </c>
      <c r="BR8">
        <v>56.661999999999999</v>
      </c>
      <c r="BS8" s="1">
        <v>39780</v>
      </c>
      <c r="BT8">
        <v>96.536000000000001</v>
      </c>
      <c r="BU8" s="1">
        <v>40147</v>
      </c>
      <c r="BV8">
        <v>30.5</v>
      </c>
      <c r="BW8" s="1">
        <v>39813</v>
      </c>
      <c r="BX8">
        <v>535</v>
      </c>
      <c r="BY8" s="1">
        <v>41394</v>
      </c>
      <c r="BZ8">
        <v>144.63999999999999</v>
      </c>
      <c r="CA8" s="1">
        <v>39171</v>
      </c>
      <c r="CB8">
        <v>9.5</v>
      </c>
      <c r="CC8" s="1">
        <v>39202</v>
      </c>
      <c r="CD8">
        <v>7</v>
      </c>
      <c r="CE8" s="1">
        <v>37287</v>
      </c>
      <c r="CF8">
        <v>97.5</v>
      </c>
      <c r="CG8" s="1">
        <v>38960</v>
      </c>
      <c r="CH8">
        <v>9.5</v>
      </c>
      <c r="CI8" s="1">
        <v>37802</v>
      </c>
      <c r="CJ8">
        <v>12.25</v>
      </c>
      <c r="CK8" s="1">
        <v>37435</v>
      </c>
      <c r="CL8">
        <v>33.75</v>
      </c>
      <c r="CM8">
        <v>-1</v>
      </c>
      <c r="CN8">
        <v>-1</v>
      </c>
    </row>
    <row r="9" spans="1:92" x14ac:dyDescent="0.25">
      <c r="A9" s="1">
        <v>37315</v>
      </c>
      <c r="B9">
        <v>760</v>
      </c>
      <c r="C9" s="1">
        <v>36950</v>
      </c>
      <c r="D9">
        <v>601.09500000000003</v>
      </c>
      <c r="E9" s="1">
        <v>37771</v>
      </c>
      <c r="F9">
        <v>116.5</v>
      </c>
      <c r="G9" s="1">
        <v>37771</v>
      </c>
      <c r="H9">
        <v>33.75</v>
      </c>
      <c r="I9" s="1">
        <v>37771</v>
      </c>
      <c r="J9">
        <v>545</v>
      </c>
      <c r="K9" s="1">
        <v>36950</v>
      </c>
      <c r="L9">
        <v>345</v>
      </c>
      <c r="M9" s="1">
        <v>37435</v>
      </c>
      <c r="N9">
        <v>61</v>
      </c>
      <c r="O9" s="1">
        <v>37315</v>
      </c>
      <c r="P9">
        <v>165</v>
      </c>
      <c r="Q9" s="1">
        <v>37315</v>
      </c>
      <c r="R9">
        <v>194</v>
      </c>
      <c r="S9" s="1">
        <v>37498</v>
      </c>
      <c r="T9">
        <v>475</v>
      </c>
      <c r="U9" s="1">
        <v>36950</v>
      </c>
      <c r="V9">
        <v>37.5</v>
      </c>
      <c r="W9" s="1">
        <v>36950</v>
      </c>
      <c r="X9">
        <v>907.96100000000001</v>
      </c>
      <c r="Y9" s="1">
        <v>36950</v>
      </c>
      <c r="Z9">
        <v>192.5</v>
      </c>
      <c r="AA9" s="1">
        <v>37498</v>
      </c>
      <c r="AB9">
        <v>150</v>
      </c>
      <c r="AC9" s="1">
        <v>36950</v>
      </c>
      <c r="AD9">
        <v>856</v>
      </c>
      <c r="AE9" s="1">
        <v>39813</v>
      </c>
      <c r="AF9">
        <v>127.649</v>
      </c>
      <c r="AG9" s="1">
        <f>_xll.BDH(CONCATENATE("AUST"," CDS USD SR ",$B$3,"Y D14 CORP"),"PX_LAST",$B$1,$B$2,"Dates","S","Period","M","Array","","cols=2;rows=160")</f>
        <v>37741</v>
      </c>
      <c r="AH9">
        <v>5.625</v>
      </c>
      <c r="AI9" s="1">
        <v>37833</v>
      </c>
      <c r="AJ9">
        <v>5.97</v>
      </c>
      <c r="AK9">
        <v>-1</v>
      </c>
      <c r="AL9">
        <v>-1</v>
      </c>
      <c r="AM9" s="1">
        <v>38383</v>
      </c>
      <c r="AN9">
        <v>3</v>
      </c>
      <c r="AO9" s="1">
        <v>39752</v>
      </c>
      <c r="AP9">
        <v>36.493000000000002</v>
      </c>
      <c r="AQ9" s="1">
        <v>37833</v>
      </c>
      <c r="AR9">
        <v>6.25</v>
      </c>
      <c r="AS9" s="1">
        <v>37833</v>
      </c>
      <c r="AT9">
        <v>7.15</v>
      </c>
      <c r="AU9" s="1">
        <v>38807</v>
      </c>
      <c r="AV9">
        <v>9.5</v>
      </c>
      <c r="AW9" s="1">
        <v>38352</v>
      </c>
      <c r="AX9">
        <v>39</v>
      </c>
      <c r="AY9" s="1">
        <v>37833</v>
      </c>
      <c r="AZ9">
        <v>10.5</v>
      </c>
      <c r="BA9" s="1">
        <v>37771</v>
      </c>
      <c r="BB9">
        <v>16</v>
      </c>
      <c r="BC9" s="1">
        <v>39843</v>
      </c>
      <c r="BD9">
        <v>102.358</v>
      </c>
      <c r="BE9" s="1">
        <v>40086</v>
      </c>
      <c r="BF9">
        <v>41.152999999999999</v>
      </c>
      <c r="BG9" s="1">
        <v>39994</v>
      </c>
      <c r="BH9">
        <v>31.167000000000002</v>
      </c>
      <c r="BI9" s="1">
        <v>37833</v>
      </c>
      <c r="BJ9">
        <v>9</v>
      </c>
      <c r="BK9">
        <v>-1</v>
      </c>
      <c r="BL9">
        <v>-1</v>
      </c>
      <c r="BM9" s="1">
        <v>38230</v>
      </c>
      <c r="BN9">
        <v>4.3330000000000002</v>
      </c>
      <c r="BO9" s="1">
        <v>38138</v>
      </c>
      <c r="BP9">
        <v>2.5</v>
      </c>
      <c r="BQ9" s="1">
        <v>40025</v>
      </c>
      <c r="BR9">
        <v>42.253999999999998</v>
      </c>
      <c r="BS9" s="1">
        <v>39813</v>
      </c>
      <c r="BT9">
        <v>105.962</v>
      </c>
      <c r="BU9" s="1">
        <v>40178</v>
      </c>
      <c r="BV9">
        <v>35.982999999999997</v>
      </c>
      <c r="BW9" s="1">
        <v>39843</v>
      </c>
      <c r="BX9">
        <v>600</v>
      </c>
      <c r="BY9">
        <v>-1</v>
      </c>
      <c r="BZ9">
        <v>-1</v>
      </c>
      <c r="CA9" s="1">
        <v>39202</v>
      </c>
      <c r="CB9">
        <v>9</v>
      </c>
      <c r="CC9" s="1">
        <v>39233</v>
      </c>
      <c r="CD9">
        <v>7</v>
      </c>
      <c r="CE9" s="1">
        <v>37315</v>
      </c>
      <c r="CF9">
        <v>105</v>
      </c>
      <c r="CG9" s="1">
        <v>39021</v>
      </c>
      <c r="CH9">
        <v>7.5</v>
      </c>
      <c r="CI9" s="1">
        <v>37833</v>
      </c>
      <c r="CJ9">
        <v>12</v>
      </c>
      <c r="CK9" s="1">
        <v>37468</v>
      </c>
      <c r="CL9">
        <v>37.5</v>
      </c>
      <c r="CM9">
        <v>-1</v>
      </c>
      <c r="CN9">
        <v>-1</v>
      </c>
    </row>
    <row r="10" spans="1:92" x14ac:dyDescent="0.25">
      <c r="A10" s="1">
        <v>37344</v>
      </c>
      <c r="B10">
        <v>716.25</v>
      </c>
      <c r="C10" s="1">
        <v>36980</v>
      </c>
      <c r="D10">
        <v>570.35400000000004</v>
      </c>
      <c r="E10" s="1">
        <v>37802</v>
      </c>
      <c r="F10">
        <v>115</v>
      </c>
      <c r="G10" s="1">
        <v>37802</v>
      </c>
      <c r="H10">
        <v>32.5</v>
      </c>
      <c r="I10" s="1">
        <v>37802</v>
      </c>
      <c r="J10">
        <v>502.5</v>
      </c>
      <c r="K10" s="1">
        <v>36980</v>
      </c>
      <c r="L10">
        <v>345</v>
      </c>
      <c r="M10" s="1">
        <v>37468</v>
      </c>
      <c r="N10">
        <v>62.5</v>
      </c>
      <c r="O10" s="1">
        <v>37344</v>
      </c>
      <c r="P10">
        <v>147.5</v>
      </c>
      <c r="Q10" s="1">
        <v>37344</v>
      </c>
      <c r="R10">
        <v>180</v>
      </c>
      <c r="S10" s="1">
        <v>37529</v>
      </c>
      <c r="T10">
        <v>480</v>
      </c>
      <c r="U10" s="1">
        <v>36980</v>
      </c>
      <c r="V10">
        <v>37.5</v>
      </c>
      <c r="W10" s="1">
        <v>36980</v>
      </c>
      <c r="X10">
        <v>945.15499999999997</v>
      </c>
      <c r="Y10" s="1">
        <v>36980</v>
      </c>
      <c r="Z10">
        <v>202.5</v>
      </c>
      <c r="AA10" s="1">
        <v>37529</v>
      </c>
      <c r="AB10">
        <v>137.5</v>
      </c>
      <c r="AC10" s="1">
        <v>36980</v>
      </c>
      <c r="AD10">
        <v>1100</v>
      </c>
      <c r="AE10" s="1">
        <v>39843</v>
      </c>
      <c r="AF10">
        <v>125.33499999999999</v>
      </c>
      <c r="AG10" s="1">
        <v>37771</v>
      </c>
      <c r="AH10">
        <v>5.5</v>
      </c>
      <c r="AI10" s="1">
        <v>37862</v>
      </c>
      <c r="AJ10">
        <v>5</v>
      </c>
      <c r="AK10">
        <v>-1</v>
      </c>
      <c r="AL10">
        <v>-1</v>
      </c>
      <c r="AM10" s="1">
        <v>38411</v>
      </c>
      <c r="AN10">
        <v>3</v>
      </c>
      <c r="AO10" s="1">
        <v>39780</v>
      </c>
      <c r="AP10">
        <v>49.838000000000001</v>
      </c>
      <c r="AQ10" s="1">
        <v>37862</v>
      </c>
      <c r="AR10">
        <v>5.5</v>
      </c>
      <c r="AS10" s="1">
        <v>37862</v>
      </c>
      <c r="AT10">
        <v>5.5</v>
      </c>
      <c r="AU10" s="1">
        <v>38835</v>
      </c>
      <c r="AV10">
        <v>9.5</v>
      </c>
      <c r="AW10" s="1">
        <v>38383</v>
      </c>
      <c r="AX10">
        <v>39</v>
      </c>
      <c r="AY10" s="1">
        <v>37862</v>
      </c>
      <c r="AZ10">
        <v>10</v>
      </c>
      <c r="BA10" s="1">
        <v>37802</v>
      </c>
      <c r="BB10">
        <v>19.332999999999998</v>
      </c>
      <c r="BC10" s="1">
        <v>39871</v>
      </c>
      <c r="BD10">
        <v>115.828</v>
      </c>
      <c r="BE10" s="1">
        <v>40116</v>
      </c>
      <c r="BF10">
        <v>41.328000000000003</v>
      </c>
      <c r="BG10" s="1">
        <v>40025</v>
      </c>
      <c r="BH10">
        <v>24.417999999999999</v>
      </c>
      <c r="BI10" s="1">
        <v>37862</v>
      </c>
      <c r="BJ10">
        <v>8.5</v>
      </c>
      <c r="BK10">
        <v>-1</v>
      </c>
      <c r="BL10">
        <v>-1</v>
      </c>
      <c r="BM10" s="1">
        <v>38260</v>
      </c>
      <c r="BN10">
        <v>3.5</v>
      </c>
      <c r="BO10" s="1">
        <v>38168</v>
      </c>
      <c r="BP10">
        <v>2.5</v>
      </c>
      <c r="BQ10" s="1">
        <v>40056</v>
      </c>
      <c r="BR10">
        <v>43.82</v>
      </c>
      <c r="BS10" s="1">
        <v>39843</v>
      </c>
      <c r="BT10">
        <v>126.35</v>
      </c>
      <c r="BU10" s="1">
        <v>40207</v>
      </c>
      <c r="BV10">
        <v>41.966999999999999</v>
      </c>
      <c r="BW10" s="1">
        <v>39871</v>
      </c>
      <c r="BX10">
        <v>700.00300000000004</v>
      </c>
      <c r="BY10">
        <v>-1</v>
      </c>
      <c r="BZ10">
        <v>-1</v>
      </c>
      <c r="CA10" s="1">
        <v>39233</v>
      </c>
      <c r="CB10">
        <v>10</v>
      </c>
      <c r="CC10" s="1">
        <v>39568</v>
      </c>
      <c r="CD10">
        <v>155.5</v>
      </c>
      <c r="CE10" s="1">
        <v>37344</v>
      </c>
      <c r="CF10">
        <v>110</v>
      </c>
      <c r="CG10" s="1">
        <v>39051</v>
      </c>
      <c r="CH10">
        <v>7</v>
      </c>
      <c r="CI10" s="1">
        <v>37862</v>
      </c>
      <c r="CJ10">
        <v>11.75</v>
      </c>
      <c r="CK10" s="1">
        <v>37498</v>
      </c>
      <c r="CL10">
        <v>45.5</v>
      </c>
      <c r="CM10">
        <v>-1</v>
      </c>
      <c r="CN10">
        <v>-1</v>
      </c>
    </row>
    <row r="11" spans="1:92" x14ac:dyDescent="0.25">
      <c r="A11" s="1">
        <v>37376</v>
      </c>
      <c r="B11">
        <v>847.5</v>
      </c>
      <c r="C11" s="1">
        <v>37011</v>
      </c>
      <c r="D11">
        <v>605</v>
      </c>
      <c r="E11" s="1">
        <v>37833</v>
      </c>
      <c r="F11">
        <v>107.5</v>
      </c>
      <c r="G11" s="1">
        <v>37833</v>
      </c>
      <c r="H11">
        <v>26.167000000000002</v>
      </c>
      <c r="I11" s="1">
        <v>37833</v>
      </c>
      <c r="J11">
        <v>492.5</v>
      </c>
      <c r="K11" s="1">
        <v>37011</v>
      </c>
      <c r="L11">
        <v>350</v>
      </c>
      <c r="M11" s="1">
        <v>37498</v>
      </c>
      <c r="N11">
        <v>70</v>
      </c>
      <c r="O11" s="1">
        <v>37376</v>
      </c>
      <c r="P11">
        <v>138.75</v>
      </c>
      <c r="Q11" s="1">
        <v>37376</v>
      </c>
      <c r="R11">
        <v>174.75</v>
      </c>
      <c r="S11" s="1">
        <v>37560</v>
      </c>
      <c r="T11">
        <v>515</v>
      </c>
      <c r="U11" s="1">
        <v>37011</v>
      </c>
      <c r="V11">
        <v>37.5</v>
      </c>
      <c r="W11" s="1">
        <v>37011</v>
      </c>
      <c r="X11">
        <v>915</v>
      </c>
      <c r="Y11" s="1">
        <v>37011</v>
      </c>
      <c r="Z11">
        <v>192.5</v>
      </c>
      <c r="AA11" s="1">
        <v>37560</v>
      </c>
      <c r="AB11">
        <v>147.5</v>
      </c>
      <c r="AC11" s="1">
        <v>37011</v>
      </c>
      <c r="AD11">
        <v>895</v>
      </c>
      <c r="AE11" s="1">
        <v>39871</v>
      </c>
      <c r="AF11">
        <v>149.37899999999999</v>
      </c>
      <c r="AG11" s="1">
        <v>37802</v>
      </c>
      <c r="AH11">
        <v>5.75</v>
      </c>
      <c r="AI11" s="1">
        <v>37894</v>
      </c>
      <c r="AJ11">
        <v>4.75</v>
      </c>
      <c r="AK11">
        <v>-1</v>
      </c>
      <c r="AL11">
        <v>-1</v>
      </c>
      <c r="AM11" s="1">
        <v>38442</v>
      </c>
      <c r="AN11">
        <v>20.515000000000001</v>
      </c>
      <c r="AO11" s="1">
        <v>39813</v>
      </c>
      <c r="AP11">
        <v>60.703000000000003</v>
      </c>
      <c r="AQ11" s="1">
        <v>37894</v>
      </c>
      <c r="AR11">
        <v>5.25</v>
      </c>
      <c r="AS11" s="1">
        <v>37894</v>
      </c>
      <c r="AT11">
        <v>5.25</v>
      </c>
      <c r="AU11" s="1">
        <v>38898</v>
      </c>
      <c r="AV11">
        <v>12</v>
      </c>
      <c r="AW11" s="1">
        <v>38411</v>
      </c>
      <c r="AX11">
        <v>23.25</v>
      </c>
      <c r="AY11" s="1">
        <v>37894</v>
      </c>
      <c r="AZ11">
        <v>8</v>
      </c>
      <c r="BA11" s="1">
        <v>37833</v>
      </c>
      <c r="BB11">
        <v>17.667000000000002</v>
      </c>
      <c r="BC11" s="1">
        <v>39903</v>
      </c>
      <c r="BD11">
        <v>94.15</v>
      </c>
      <c r="BE11" s="1">
        <v>40147</v>
      </c>
      <c r="BF11">
        <v>45.640999999999998</v>
      </c>
      <c r="BG11" s="1">
        <v>40056</v>
      </c>
      <c r="BH11">
        <v>22.344999999999999</v>
      </c>
      <c r="BI11" s="1">
        <v>37894</v>
      </c>
      <c r="BJ11">
        <v>8</v>
      </c>
      <c r="BK11">
        <v>-1</v>
      </c>
      <c r="BL11">
        <v>-1</v>
      </c>
      <c r="BM11" s="1">
        <v>38289</v>
      </c>
      <c r="BN11">
        <v>3.6669999999999998</v>
      </c>
      <c r="BO11" s="1">
        <v>38198</v>
      </c>
      <c r="BP11">
        <v>2.5</v>
      </c>
      <c r="BQ11" s="1">
        <v>40086</v>
      </c>
      <c r="BR11">
        <v>36.572000000000003</v>
      </c>
      <c r="BS11" s="1">
        <v>39871</v>
      </c>
      <c r="BT11">
        <v>148.78700000000001</v>
      </c>
      <c r="BU11">
        <v>-1</v>
      </c>
      <c r="BV11">
        <v>-1</v>
      </c>
      <c r="BW11" s="1">
        <v>39903</v>
      </c>
      <c r="BX11">
        <v>562.5</v>
      </c>
      <c r="BY11">
        <v>-1</v>
      </c>
      <c r="BZ11">
        <v>-1</v>
      </c>
      <c r="CA11" s="1">
        <v>39353</v>
      </c>
      <c r="CB11">
        <v>40.25</v>
      </c>
      <c r="CC11" s="1">
        <v>39721</v>
      </c>
      <c r="CD11">
        <v>222.50299999999999</v>
      </c>
      <c r="CE11" s="1">
        <v>37376</v>
      </c>
      <c r="CF11">
        <v>97.5</v>
      </c>
      <c r="CG11" s="1">
        <v>39080</v>
      </c>
      <c r="CH11">
        <v>5.75</v>
      </c>
      <c r="CI11" s="1">
        <v>37894</v>
      </c>
      <c r="CJ11">
        <v>11.25</v>
      </c>
      <c r="CK11" s="1">
        <v>37529</v>
      </c>
      <c r="CL11">
        <v>45.5</v>
      </c>
      <c r="CM11">
        <v>-1</v>
      </c>
      <c r="CN11">
        <v>-1</v>
      </c>
    </row>
    <row r="12" spans="1:92" x14ac:dyDescent="0.25">
      <c r="A12" s="1">
        <v>37407</v>
      </c>
      <c r="B12">
        <v>1061.25</v>
      </c>
      <c r="C12" s="1">
        <v>37042</v>
      </c>
      <c r="D12">
        <v>510</v>
      </c>
      <c r="E12" s="1">
        <v>37862</v>
      </c>
      <c r="F12">
        <v>95.798000000000002</v>
      </c>
      <c r="G12" s="1">
        <v>37862</v>
      </c>
      <c r="H12">
        <v>24.332999999999998</v>
      </c>
      <c r="I12" s="1">
        <v>37862</v>
      </c>
      <c r="J12">
        <v>474.18700000000001</v>
      </c>
      <c r="K12" s="1">
        <v>37042</v>
      </c>
      <c r="L12">
        <v>340</v>
      </c>
      <c r="M12" s="1">
        <v>37529</v>
      </c>
      <c r="N12">
        <v>60</v>
      </c>
      <c r="O12" s="1">
        <v>37407</v>
      </c>
      <c r="P12">
        <v>131.833</v>
      </c>
      <c r="Q12" s="1">
        <v>37407</v>
      </c>
      <c r="R12">
        <v>193.5</v>
      </c>
      <c r="S12" s="1">
        <v>37589</v>
      </c>
      <c r="T12">
        <v>527.5</v>
      </c>
      <c r="U12" s="1">
        <v>37042</v>
      </c>
      <c r="V12">
        <v>37.5</v>
      </c>
      <c r="W12" s="1">
        <v>37042</v>
      </c>
      <c r="X12">
        <v>805</v>
      </c>
      <c r="Y12" s="1">
        <v>37042</v>
      </c>
      <c r="Z12">
        <v>187.5</v>
      </c>
      <c r="AA12" s="1">
        <v>37589</v>
      </c>
      <c r="AB12">
        <v>132.5</v>
      </c>
      <c r="AC12" s="1">
        <v>37042</v>
      </c>
      <c r="AD12">
        <v>772.5</v>
      </c>
      <c r="AE12" s="1">
        <v>39903</v>
      </c>
      <c r="AF12">
        <v>133.63399999999999</v>
      </c>
      <c r="AG12" s="1">
        <v>37833</v>
      </c>
      <c r="AH12">
        <v>5.625</v>
      </c>
      <c r="AI12" s="1">
        <v>37925</v>
      </c>
      <c r="AJ12">
        <v>4.25</v>
      </c>
      <c r="AK12">
        <v>-1</v>
      </c>
      <c r="AL12">
        <v>-1</v>
      </c>
      <c r="AM12" s="1">
        <v>39660</v>
      </c>
      <c r="AN12">
        <v>9</v>
      </c>
      <c r="AO12" s="1">
        <v>39843</v>
      </c>
      <c r="AP12">
        <v>58.466999999999999</v>
      </c>
      <c r="AQ12" s="1">
        <v>37925</v>
      </c>
      <c r="AR12">
        <v>3.75</v>
      </c>
      <c r="AS12" s="1">
        <v>37925</v>
      </c>
      <c r="AT12">
        <v>4.125</v>
      </c>
      <c r="AU12" s="1">
        <v>38929</v>
      </c>
      <c r="AV12">
        <v>10.25</v>
      </c>
      <c r="AW12" s="1">
        <v>38442</v>
      </c>
      <c r="AX12">
        <v>35.5</v>
      </c>
      <c r="AY12" s="1">
        <v>37925</v>
      </c>
      <c r="AZ12">
        <v>7.75</v>
      </c>
      <c r="BA12" s="1">
        <v>37862</v>
      </c>
      <c r="BB12">
        <v>14.5</v>
      </c>
      <c r="BC12" s="1">
        <v>39933</v>
      </c>
      <c r="BD12">
        <v>65.396000000000001</v>
      </c>
      <c r="BE12" s="1">
        <v>40178</v>
      </c>
      <c r="BF12">
        <v>47.082999999999998</v>
      </c>
      <c r="BG12" s="1">
        <v>40086</v>
      </c>
      <c r="BH12">
        <v>17.053000000000001</v>
      </c>
      <c r="BI12" s="1">
        <v>37925</v>
      </c>
      <c r="BJ12">
        <v>6.75</v>
      </c>
      <c r="BK12">
        <v>-1</v>
      </c>
      <c r="BL12">
        <v>-1</v>
      </c>
      <c r="BM12" s="1">
        <v>38321</v>
      </c>
      <c r="BN12">
        <v>3.6669999999999998</v>
      </c>
      <c r="BO12" s="1">
        <v>38230</v>
      </c>
      <c r="BP12">
        <v>2</v>
      </c>
      <c r="BQ12" s="1">
        <v>40116</v>
      </c>
      <c r="BR12">
        <v>33.664999999999999</v>
      </c>
      <c r="BS12" s="1">
        <v>39903</v>
      </c>
      <c r="BT12">
        <v>121.36499999999999</v>
      </c>
      <c r="BU12">
        <v>-1</v>
      </c>
      <c r="BV12">
        <v>-1</v>
      </c>
      <c r="BW12" s="1">
        <v>39933</v>
      </c>
      <c r="BX12">
        <v>442.50299999999999</v>
      </c>
      <c r="BY12">
        <v>-1</v>
      </c>
      <c r="BZ12">
        <v>-1</v>
      </c>
      <c r="CA12" s="1">
        <v>39416</v>
      </c>
      <c r="CB12">
        <v>59.25</v>
      </c>
      <c r="CC12" s="1">
        <v>39752</v>
      </c>
      <c r="CD12">
        <v>460.00299999999999</v>
      </c>
      <c r="CE12" s="1">
        <v>37407</v>
      </c>
      <c r="CF12">
        <v>100</v>
      </c>
      <c r="CG12" s="1">
        <v>39113</v>
      </c>
      <c r="CH12">
        <v>6.25</v>
      </c>
      <c r="CI12" s="1">
        <v>37925</v>
      </c>
      <c r="CJ12">
        <v>14.5</v>
      </c>
      <c r="CK12" s="1">
        <v>37560</v>
      </c>
      <c r="CL12">
        <v>49</v>
      </c>
      <c r="CM12">
        <v>-1</v>
      </c>
      <c r="CN12">
        <v>-1</v>
      </c>
    </row>
    <row r="13" spans="1:92" x14ac:dyDescent="0.25">
      <c r="A13" s="1">
        <v>37435</v>
      </c>
      <c r="B13">
        <v>2225</v>
      </c>
      <c r="C13" s="1">
        <v>37071</v>
      </c>
      <c r="D13">
        <v>452.5</v>
      </c>
      <c r="E13" s="1">
        <v>37894</v>
      </c>
      <c r="F13">
        <v>84.85</v>
      </c>
      <c r="G13" s="1">
        <v>37894</v>
      </c>
      <c r="H13">
        <v>24.332999999999998</v>
      </c>
      <c r="I13" s="1">
        <v>37894</v>
      </c>
      <c r="J13">
        <v>519.28700000000003</v>
      </c>
      <c r="K13" s="1">
        <v>37071</v>
      </c>
      <c r="L13">
        <v>329</v>
      </c>
      <c r="M13" s="1">
        <v>37560</v>
      </c>
      <c r="N13">
        <v>80</v>
      </c>
      <c r="O13" s="1">
        <v>37435</v>
      </c>
      <c r="P13">
        <v>157.5</v>
      </c>
      <c r="Q13" s="1">
        <v>37435</v>
      </c>
      <c r="R13">
        <v>290</v>
      </c>
      <c r="S13" s="1">
        <v>37621</v>
      </c>
      <c r="T13">
        <v>542.5</v>
      </c>
      <c r="U13" s="1">
        <v>37071</v>
      </c>
      <c r="V13">
        <v>39</v>
      </c>
      <c r="W13" s="1">
        <v>37071</v>
      </c>
      <c r="X13">
        <v>702.5</v>
      </c>
      <c r="Y13" s="1">
        <v>37071</v>
      </c>
      <c r="Z13">
        <v>182.5</v>
      </c>
      <c r="AA13" s="1">
        <v>37621</v>
      </c>
      <c r="AB13">
        <v>132.5</v>
      </c>
      <c r="AC13" s="1">
        <v>37071</v>
      </c>
      <c r="AD13">
        <v>795</v>
      </c>
      <c r="AE13" s="1">
        <v>39933</v>
      </c>
      <c r="AF13">
        <v>101.434</v>
      </c>
      <c r="AG13" s="1">
        <v>37862</v>
      </c>
      <c r="AH13">
        <v>5.375</v>
      </c>
      <c r="AI13" s="1">
        <v>37953</v>
      </c>
      <c r="AJ13">
        <v>4.25</v>
      </c>
      <c r="AK13">
        <v>-1</v>
      </c>
      <c r="AL13">
        <v>-1</v>
      </c>
      <c r="AM13" s="1">
        <v>39721</v>
      </c>
      <c r="AN13">
        <v>16.687999999999999</v>
      </c>
      <c r="AO13" s="1">
        <v>39871</v>
      </c>
      <c r="AP13">
        <v>84.774000000000001</v>
      </c>
      <c r="AQ13" s="1">
        <v>37953</v>
      </c>
      <c r="AR13">
        <v>3.75</v>
      </c>
      <c r="AS13" s="1">
        <v>37953</v>
      </c>
      <c r="AT13">
        <v>3.75</v>
      </c>
      <c r="AU13" s="1">
        <v>39994</v>
      </c>
      <c r="AV13">
        <v>69.611999999999995</v>
      </c>
      <c r="AW13" s="1">
        <v>38471</v>
      </c>
      <c r="AX13">
        <v>66.41</v>
      </c>
      <c r="AY13" s="1">
        <v>37953</v>
      </c>
      <c r="AZ13">
        <v>7.25</v>
      </c>
      <c r="BA13" s="1">
        <v>37894</v>
      </c>
      <c r="BB13">
        <v>10.125</v>
      </c>
      <c r="BC13" s="1">
        <v>39962</v>
      </c>
      <c r="BD13">
        <v>52.786000000000001</v>
      </c>
      <c r="BE13" s="1">
        <v>40207</v>
      </c>
      <c r="BF13">
        <v>58.695999999999998</v>
      </c>
      <c r="BG13" s="1">
        <v>40116</v>
      </c>
      <c r="BH13">
        <v>15.842000000000001</v>
      </c>
      <c r="BI13" s="1">
        <v>37953</v>
      </c>
      <c r="BJ13">
        <v>6.25</v>
      </c>
      <c r="BK13">
        <v>-1</v>
      </c>
      <c r="BL13">
        <v>-1</v>
      </c>
      <c r="BM13" s="1">
        <v>38352</v>
      </c>
      <c r="BN13">
        <v>3.6669999999999998</v>
      </c>
      <c r="BO13" s="1">
        <v>38260</v>
      </c>
      <c r="BP13">
        <v>2</v>
      </c>
      <c r="BQ13" s="1">
        <v>40147</v>
      </c>
      <c r="BR13">
        <v>44.180999999999997</v>
      </c>
      <c r="BS13" s="1">
        <v>39933</v>
      </c>
      <c r="BT13">
        <v>100.304</v>
      </c>
      <c r="BU13">
        <v>-1</v>
      </c>
      <c r="BV13">
        <v>-1</v>
      </c>
      <c r="BW13" s="1">
        <v>39962</v>
      </c>
      <c r="BX13">
        <v>385.00299999999999</v>
      </c>
      <c r="BY13">
        <v>-1</v>
      </c>
      <c r="BZ13">
        <v>-1</v>
      </c>
      <c r="CA13" s="1">
        <v>39447</v>
      </c>
      <c r="CB13">
        <v>137.5</v>
      </c>
      <c r="CC13" s="1">
        <v>39780</v>
      </c>
      <c r="CD13">
        <v>552.50300000000004</v>
      </c>
      <c r="CE13" s="1">
        <v>37435</v>
      </c>
      <c r="CF13">
        <v>115</v>
      </c>
      <c r="CG13" s="1">
        <v>39141</v>
      </c>
      <c r="CH13">
        <v>6.25</v>
      </c>
      <c r="CI13" s="1">
        <v>37953</v>
      </c>
      <c r="CJ13">
        <v>13.25</v>
      </c>
      <c r="CK13" s="1">
        <v>37589</v>
      </c>
      <c r="CL13">
        <v>41</v>
      </c>
      <c r="CM13">
        <v>-1</v>
      </c>
      <c r="CN13">
        <v>-1</v>
      </c>
    </row>
    <row r="14" spans="1:92" x14ac:dyDescent="0.25">
      <c r="A14" s="1">
        <v>37468</v>
      </c>
      <c r="B14">
        <v>3000</v>
      </c>
      <c r="C14" s="1">
        <v>37103</v>
      </c>
      <c r="D14">
        <v>502.5</v>
      </c>
      <c r="E14" s="1">
        <v>37925</v>
      </c>
      <c r="F14">
        <v>66.376999999999995</v>
      </c>
      <c r="G14" s="1">
        <v>37925</v>
      </c>
      <c r="H14">
        <v>23.332999999999998</v>
      </c>
      <c r="I14" s="1">
        <v>37925</v>
      </c>
      <c r="J14">
        <v>479.245</v>
      </c>
      <c r="K14" s="1">
        <v>37103</v>
      </c>
      <c r="L14">
        <v>330</v>
      </c>
      <c r="M14" s="1">
        <v>37589</v>
      </c>
      <c r="N14">
        <v>64</v>
      </c>
      <c r="O14" s="1">
        <v>37468</v>
      </c>
      <c r="P14">
        <v>161.25</v>
      </c>
      <c r="Q14" s="1">
        <v>37468</v>
      </c>
      <c r="R14">
        <v>375</v>
      </c>
      <c r="S14" s="1">
        <v>37652</v>
      </c>
      <c r="T14">
        <v>557.5</v>
      </c>
      <c r="U14" s="1">
        <v>37103</v>
      </c>
      <c r="V14">
        <v>44.5</v>
      </c>
      <c r="W14" s="1">
        <v>37103</v>
      </c>
      <c r="X14">
        <v>815</v>
      </c>
      <c r="Y14" s="1">
        <v>37103</v>
      </c>
      <c r="Z14">
        <v>185</v>
      </c>
      <c r="AA14" s="1">
        <v>37652</v>
      </c>
      <c r="AB14">
        <v>123.5</v>
      </c>
      <c r="AC14" s="1">
        <v>37103</v>
      </c>
      <c r="AD14">
        <v>1112.5</v>
      </c>
      <c r="AE14" s="1">
        <v>39962</v>
      </c>
      <c r="AF14">
        <v>73.349999999999994</v>
      </c>
      <c r="AG14" s="1">
        <v>37894</v>
      </c>
      <c r="AH14">
        <v>4.625</v>
      </c>
      <c r="AI14" s="1">
        <v>37986</v>
      </c>
      <c r="AJ14">
        <v>4</v>
      </c>
      <c r="AK14">
        <v>-1</v>
      </c>
      <c r="AL14">
        <v>-1</v>
      </c>
      <c r="AM14" s="1">
        <v>39752</v>
      </c>
      <c r="AN14">
        <v>60.25</v>
      </c>
      <c r="AO14" s="1">
        <v>39903</v>
      </c>
      <c r="AP14">
        <v>54.497</v>
      </c>
      <c r="AQ14" s="1">
        <v>37986</v>
      </c>
      <c r="AR14">
        <v>3.75</v>
      </c>
      <c r="AS14" s="1">
        <v>37986</v>
      </c>
      <c r="AT14">
        <v>4</v>
      </c>
      <c r="AU14" s="1">
        <v>40025</v>
      </c>
      <c r="AV14">
        <v>55.441000000000003</v>
      </c>
      <c r="AW14" s="1">
        <v>38503</v>
      </c>
      <c r="AX14">
        <v>26</v>
      </c>
      <c r="AY14" s="1">
        <v>37986</v>
      </c>
      <c r="AZ14">
        <v>7.25</v>
      </c>
      <c r="BA14" s="1">
        <v>37925</v>
      </c>
      <c r="BB14">
        <v>10.333</v>
      </c>
      <c r="BC14" s="1">
        <v>39994</v>
      </c>
      <c r="BD14">
        <v>44.918999999999997</v>
      </c>
      <c r="BE14" s="1">
        <v>40235</v>
      </c>
      <c r="BF14">
        <v>61.851999999999997</v>
      </c>
      <c r="BG14" s="1">
        <v>40147</v>
      </c>
      <c r="BH14">
        <v>18.670000000000002</v>
      </c>
      <c r="BI14" s="1">
        <v>37986</v>
      </c>
      <c r="BJ14">
        <v>6.25</v>
      </c>
      <c r="BK14">
        <v>-1</v>
      </c>
      <c r="BL14">
        <v>-1</v>
      </c>
      <c r="BM14" s="1">
        <v>38383</v>
      </c>
      <c r="BN14">
        <v>3.3330000000000002</v>
      </c>
      <c r="BO14" s="1">
        <v>38289</v>
      </c>
      <c r="BP14">
        <v>2</v>
      </c>
      <c r="BQ14" s="1">
        <v>40178</v>
      </c>
      <c r="BR14">
        <v>56.076000000000001</v>
      </c>
      <c r="BS14" s="1">
        <v>39962</v>
      </c>
      <c r="BT14">
        <v>86.072000000000003</v>
      </c>
      <c r="BU14">
        <v>-1</v>
      </c>
      <c r="BV14">
        <v>-1</v>
      </c>
      <c r="BW14" s="1">
        <v>39994</v>
      </c>
      <c r="BX14">
        <v>399.505</v>
      </c>
      <c r="BY14">
        <v>-1</v>
      </c>
      <c r="BZ14">
        <v>-1</v>
      </c>
      <c r="CA14" s="1">
        <v>39478</v>
      </c>
      <c r="CB14">
        <v>156</v>
      </c>
      <c r="CC14" s="1">
        <v>39813</v>
      </c>
      <c r="CD14">
        <v>605</v>
      </c>
      <c r="CE14" s="1">
        <v>37468</v>
      </c>
      <c r="CF14">
        <v>135</v>
      </c>
      <c r="CG14" s="1">
        <v>39171</v>
      </c>
      <c r="CH14">
        <v>3.41</v>
      </c>
      <c r="CI14" s="1">
        <v>37986</v>
      </c>
      <c r="CJ14">
        <v>13.25</v>
      </c>
      <c r="CK14" s="1">
        <v>37621</v>
      </c>
      <c r="CL14">
        <v>40</v>
      </c>
      <c r="CM14">
        <v>-1</v>
      </c>
      <c r="CN14">
        <v>-1</v>
      </c>
    </row>
    <row r="15" spans="1:92" x14ac:dyDescent="0.25">
      <c r="A15" s="1">
        <v>37498</v>
      </c>
      <c r="B15">
        <v>2842.5</v>
      </c>
      <c r="C15" s="1">
        <v>37134</v>
      </c>
      <c r="D15">
        <v>425</v>
      </c>
      <c r="E15" s="1">
        <v>37953</v>
      </c>
      <c r="F15">
        <v>58.398000000000003</v>
      </c>
      <c r="G15" s="1">
        <v>37953</v>
      </c>
      <c r="H15">
        <v>26.167000000000002</v>
      </c>
      <c r="I15" s="1">
        <v>37953</v>
      </c>
      <c r="J15">
        <v>476.72699999999998</v>
      </c>
      <c r="K15" s="1">
        <v>37134</v>
      </c>
      <c r="L15">
        <v>335</v>
      </c>
      <c r="M15" s="1">
        <v>37621</v>
      </c>
      <c r="N15">
        <v>65</v>
      </c>
      <c r="O15" s="1">
        <v>37498</v>
      </c>
      <c r="P15">
        <v>160</v>
      </c>
      <c r="Q15" s="1">
        <v>37498</v>
      </c>
      <c r="R15">
        <v>348.5</v>
      </c>
      <c r="S15" s="1">
        <v>37680</v>
      </c>
      <c r="T15">
        <v>582.5</v>
      </c>
      <c r="U15" s="1">
        <v>37134</v>
      </c>
      <c r="V15">
        <v>47</v>
      </c>
      <c r="W15" s="1">
        <v>37134</v>
      </c>
      <c r="X15">
        <v>697.5</v>
      </c>
      <c r="Y15" s="1">
        <v>37134</v>
      </c>
      <c r="Z15">
        <v>185</v>
      </c>
      <c r="AA15" s="1">
        <v>37680</v>
      </c>
      <c r="AB15">
        <v>125.25</v>
      </c>
      <c r="AC15" s="1">
        <v>37134</v>
      </c>
      <c r="AD15">
        <v>920</v>
      </c>
      <c r="AE15" s="1">
        <v>39994</v>
      </c>
      <c r="AF15">
        <v>63.35</v>
      </c>
      <c r="AG15" s="1">
        <v>38016</v>
      </c>
      <c r="AH15">
        <v>3</v>
      </c>
      <c r="AI15" s="1">
        <v>38016</v>
      </c>
      <c r="AJ15">
        <v>3.25</v>
      </c>
      <c r="AK15">
        <v>-1</v>
      </c>
      <c r="AL15">
        <v>-1</v>
      </c>
      <c r="AM15" s="1">
        <v>39780</v>
      </c>
      <c r="AN15">
        <v>117.5</v>
      </c>
      <c r="AO15" s="1">
        <v>39933</v>
      </c>
      <c r="AP15">
        <v>42.408000000000001</v>
      </c>
      <c r="AQ15" s="1">
        <v>38016</v>
      </c>
      <c r="AR15">
        <v>4.125</v>
      </c>
      <c r="AS15" s="1">
        <v>38016</v>
      </c>
      <c r="AT15">
        <v>5</v>
      </c>
      <c r="AU15" s="1">
        <v>40056</v>
      </c>
      <c r="AV15">
        <v>64.34</v>
      </c>
      <c r="AW15" s="1">
        <v>38533</v>
      </c>
      <c r="AX15">
        <v>35</v>
      </c>
      <c r="AY15" s="1">
        <v>38016</v>
      </c>
      <c r="AZ15">
        <v>8.5</v>
      </c>
      <c r="BA15" s="1">
        <v>37953</v>
      </c>
      <c r="BB15">
        <v>10.5</v>
      </c>
      <c r="BC15" s="1">
        <v>40025</v>
      </c>
      <c r="BD15">
        <v>32.091000000000001</v>
      </c>
      <c r="BE15" s="1">
        <v>40268</v>
      </c>
      <c r="BF15">
        <v>45.561999999999998</v>
      </c>
      <c r="BG15" s="1">
        <v>40178</v>
      </c>
      <c r="BH15">
        <v>18.347000000000001</v>
      </c>
      <c r="BI15" s="1">
        <v>38016</v>
      </c>
      <c r="BJ15">
        <v>6.5</v>
      </c>
      <c r="BK15">
        <v>-1</v>
      </c>
      <c r="BL15">
        <v>-1</v>
      </c>
      <c r="BM15" s="1">
        <v>38411</v>
      </c>
      <c r="BN15">
        <v>3.6669999999999998</v>
      </c>
      <c r="BO15" s="1">
        <v>38321</v>
      </c>
      <c r="BP15">
        <v>2</v>
      </c>
      <c r="BQ15" s="1">
        <v>40207</v>
      </c>
      <c r="BR15">
        <v>50.283999999999999</v>
      </c>
      <c r="BS15" s="1">
        <v>39994</v>
      </c>
      <c r="BT15">
        <v>74.069000000000003</v>
      </c>
      <c r="BU15">
        <v>-1</v>
      </c>
      <c r="BV15">
        <v>-1</v>
      </c>
      <c r="BW15" s="1">
        <v>40025</v>
      </c>
      <c r="BX15">
        <v>230.50299999999999</v>
      </c>
      <c r="BY15">
        <v>-1</v>
      </c>
      <c r="BZ15">
        <v>-1</v>
      </c>
      <c r="CA15" s="1">
        <v>39507</v>
      </c>
      <c r="CB15">
        <v>156</v>
      </c>
      <c r="CC15" s="1">
        <v>39843</v>
      </c>
      <c r="CD15">
        <v>665.005</v>
      </c>
      <c r="CE15" s="1">
        <v>37498</v>
      </c>
      <c r="CF15">
        <v>145</v>
      </c>
      <c r="CG15" s="1">
        <v>39202</v>
      </c>
      <c r="CH15">
        <v>5.5</v>
      </c>
      <c r="CI15" s="1">
        <v>38016</v>
      </c>
      <c r="CJ15">
        <v>13.333</v>
      </c>
      <c r="CK15" s="1">
        <v>37652</v>
      </c>
      <c r="CL15">
        <v>37</v>
      </c>
      <c r="CM15">
        <v>-1</v>
      </c>
      <c r="CN15">
        <v>-1</v>
      </c>
    </row>
    <row r="16" spans="1:92" x14ac:dyDescent="0.25">
      <c r="A16" s="1">
        <v>37529</v>
      </c>
      <c r="B16">
        <v>3790</v>
      </c>
      <c r="C16" s="1">
        <v>37162</v>
      </c>
      <c r="D16">
        <v>517.5</v>
      </c>
      <c r="E16" s="1">
        <v>37986</v>
      </c>
      <c r="F16">
        <v>53.6</v>
      </c>
      <c r="G16" s="1">
        <v>37986</v>
      </c>
      <c r="H16">
        <v>29</v>
      </c>
      <c r="I16" s="1">
        <v>37986</v>
      </c>
      <c r="J16">
        <v>441.19600000000003</v>
      </c>
      <c r="K16" s="1">
        <v>37162</v>
      </c>
      <c r="L16">
        <v>352.5</v>
      </c>
      <c r="M16" s="1">
        <v>37652</v>
      </c>
      <c r="N16">
        <v>78.332999999999998</v>
      </c>
      <c r="O16" s="1">
        <v>37529</v>
      </c>
      <c r="P16">
        <v>158.75</v>
      </c>
      <c r="Q16" s="1">
        <v>37529</v>
      </c>
      <c r="R16">
        <v>392</v>
      </c>
      <c r="S16" s="1">
        <v>37711</v>
      </c>
      <c r="T16">
        <v>617.5</v>
      </c>
      <c r="U16" s="1">
        <v>37162</v>
      </c>
      <c r="V16">
        <v>59</v>
      </c>
      <c r="W16" s="1">
        <v>37162</v>
      </c>
      <c r="X16">
        <v>812.5</v>
      </c>
      <c r="Y16" s="1">
        <v>37162</v>
      </c>
      <c r="Z16">
        <v>197.5</v>
      </c>
      <c r="AA16" s="1">
        <v>37711</v>
      </c>
      <c r="AB16">
        <v>130</v>
      </c>
      <c r="AC16" s="1">
        <v>37162</v>
      </c>
      <c r="AD16">
        <v>982.5</v>
      </c>
      <c r="AE16" s="1">
        <v>40025</v>
      </c>
      <c r="AF16">
        <v>35.877000000000002</v>
      </c>
      <c r="AG16" s="1">
        <v>38077</v>
      </c>
      <c r="AH16">
        <v>2.5</v>
      </c>
      <c r="AI16" s="1">
        <v>38044</v>
      </c>
      <c r="AJ16">
        <v>3.625</v>
      </c>
      <c r="AK16">
        <v>-1</v>
      </c>
      <c r="AL16">
        <v>-1</v>
      </c>
      <c r="AM16" s="1">
        <v>39813</v>
      </c>
      <c r="AN16">
        <v>114.777</v>
      </c>
      <c r="AO16" s="1">
        <v>39962</v>
      </c>
      <c r="AP16">
        <v>40.274000000000001</v>
      </c>
      <c r="AQ16" s="1">
        <v>38044</v>
      </c>
      <c r="AR16">
        <v>4.75</v>
      </c>
      <c r="AS16" s="1">
        <v>38044</v>
      </c>
      <c r="AT16">
        <v>4.9379999999999997</v>
      </c>
      <c r="AU16" s="1">
        <v>40086</v>
      </c>
      <c r="AV16">
        <v>53.774999999999999</v>
      </c>
      <c r="AW16" s="1">
        <v>38562</v>
      </c>
      <c r="AX16">
        <v>35</v>
      </c>
      <c r="AY16" s="1">
        <v>38044</v>
      </c>
      <c r="AZ16">
        <v>9.0630000000000006</v>
      </c>
      <c r="BA16" s="1">
        <v>37986</v>
      </c>
      <c r="BB16">
        <v>9.1669999999999998</v>
      </c>
      <c r="BC16" s="1">
        <v>40056</v>
      </c>
      <c r="BD16">
        <v>33.533000000000001</v>
      </c>
      <c r="BE16" s="1">
        <v>40298</v>
      </c>
      <c r="BF16">
        <v>45.954000000000001</v>
      </c>
      <c r="BG16" s="1">
        <v>40207</v>
      </c>
      <c r="BH16">
        <v>18.861000000000001</v>
      </c>
      <c r="BI16" s="1">
        <v>38044</v>
      </c>
      <c r="BJ16">
        <v>7</v>
      </c>
      <c r="BK16">
        <v>-1</v>
      </c>
      <c r="BL16">
        <v>-1</v>
      </c>
      <c r="BM16" s="1">
        <v>38442</v>
      </c>
      <c r="BN16">
        <v>3.5</v>
      </c>
      <c r="BO16" s="1">
        <v>38352</v>
      </c>
      <c r="BP16">
        <v>2</v>
      </c>
      <c r="BQ16" s="1">
        <v>40235</v>
      </c>
      <c r="BR16">
        <v>49.243000000000002</v>
      </c>
      <c r="BS16" s="1">
        <v>40025</v>
      </c>
      <c r="BT16">
        <v>53.398000000000003</v>
      </c>
      <c r="BU16">
        <v>-1</v>
      </c>
      <c r="BV16">
        <v>-1</v>
      </c>
      <c r="BW16" s="1">
        <v>40056</v>
      </c>
      <c r="BX16">
        <v>240.005</v>
      </c>
      <c r="BY16">
        <v>-1</v>
      </c>
      <c r="BZ16">
        <v>-1</v>
      </c>
      <c r="CA16" s="1">
        <v>39568</v>
      </c>
      <c r="CB16">
        <v>166.5</v>
      </c>
      <c r="CC16" s="1">
        <v>39871</v>
      </c>
      <c r="CD16">
        <v>810.00300000000004</v>
      </c>
      <c r="CE16" s="1">
        <v>37529</v>
      </c>
      <c r="CF16">
        <v>122.5</v>
      </c>
      <c r="CG16" s="1">
        <v>39233</v>
      </c>
      <c r="CH16">
        <v>5.5</v>
      </c>
      <c r="CI16" s="1">
        <v>38044</v>
      </c>
      <c r="CJ16">
        <v>9.625</v>
      </c>
      <c r="CK16" s="1">
        <v>37680</v>
      </c>
      <c r="CL16">
        <v>40</v>
      </c>
      <c r="CM16">
        <v>-1</v>
      </c>
      <c r="CN16">
        <v>-1</v>
      </c>
    </row>
    <row r="17" spans="1:92" x14ac:dyDescent="0.25">
      <c r="A17" s="1">
        <v>37560</v>
      </c>
      <c r="B17">
        <v>3185</v>
      </c>
      <c r="C17" s="1">
        <v>37195</v>
      </c>
      <c r="D17">
        <v>472.5</v>
      </c>
      <c r="E17" s="1">
        <v>38016</v>
      </c>
      <c r="F17">
        <v>49.94</v>
      </c>
      <c r="G17" s="1">
        <v>38016</v>
      </c>
      <c r="H17">
        <v>31.167000000000002</v>
      </c>
      <c r="I17" s="1">
        <v>38016</v>
      </c>
      <c r="J17">
        <v>451.81</v>
      </c>
      <c r="K17" s="1">
        <v>37195</v>
      </c>
      <c r="L17">
        <v>352.5</v>
      </c>
      <c r="M17" s="1">
        <v>37680</v>
      </c>
      <c r="N17">
        <v>108</v>
      </c>
      <c r="O17" s="1">
        <v>37560</v>
      </c>
      <c r="P17">
        <v>173.75</v>
      </c>
      <c r="Q17" s="1">
        <v>37560</v>
      </c>
      <c r="R17">
        <v>335.5</v>
      </c>
      <c r="S17" s="1">
        <v>37741</v>
      </c>
      <c r="T17">
        <v>498.33300000000003</v>
      </c>
      <c r="U17" s="1">
        <v>37195</v>
      </c>
      <c r="V17">
        <v>56.832999999999998</v>
      </c>
      <c r="W17" s="1">
        <v>37195</v>
      </c>
      <c r="X17">
        <v>803.33299999999997</v>
      </c>
      <c r="Y17" s="1">
        <v>37195</v>
      </c>
      <c r="Z17">
        <v>195.833</v>
      </c>
      <c r="AA17" s="1">
        <v>37741</v>
      </c>
      <c r="AB17">
        <v>77.5</v>
      </c>
      <c r="AC17" s="1">
        <v>37195</v>
      </c>
      <c r="AD17">
        <v>917.5</v>
      </c>
      <c r="AE17" s="1">
        <v>40056</v>
      </c>
      <c r="AF17">
        <v>44.585000000000001</v>
      </c>
      <c r="AG17" s="1">
        <v>38107</v>
      </c>
      <c r="AH17">
        <v>2.5</v>
      </c>
      <c r="AI17" s="1">
        <v>38077</v>
      </c>
      <c r="AJ17">
        <v>3.625</v>
      </c>
      <c r="AK17">
        <v>-1</v>
      </c>
      <c r="AL17">
        <v>-1</v>
      </c>
      <c r="AM17" s="1">
        <v>39843</v>
      </c>
      <c r="AN17">
        <v>106.5</v>
      </c>
      <c r="AO17" s="1">
        <v>39994</v>
      </c>
      <c r="AP17">
        <v>31.507000000000001</v>
      </c>
      <c r="AQ17" s="1">
        <v>38077</v>
      </c>
      <c r="AR17">
        <v>4.125</v>
      </c>
      <c r="AS17" s="1">
        <v>38077</v>
      </c>
      <c r="AT17">
        <v>5</v>
      </c>
      <c r="AU17" s="1">
        <v>40116</v>
      </c>
      <c r="AV17">
        <v>56.01</v>
      </c>
      <c r="AW17" s="1">
        <v>38595</v>
      </c>
      <c r="AX17">
        <v>35</v>
      </c>
      <c r="AY17" s="1">
        <v>38077</v>
      </c>
      <c r="AZ17">
        <v>8.5</v>
      </c>
      <c r="BA17" s="1">
        <v>38016</v>
      </c>
      <c r="BB17">
        <v>8.5</v>
      </c>
      <c r="BC17" s="1">
        <v>40086</v>
      </c>
      <c r="BD17">
        <v>30.335000000000001</v>
      </c>
      <c r="BE17" s="1">
        <v>40329</v>
      </c>
      <c r="BF17">
        <v>64.869</v>
      </c>
      <c r="BG17" s="1">
        <v>40235</v>
      </c>
      <c r="BH17">
        <v>17.835000000000001</v>
      </c>
      <c r="BI17" s="1">
        <v>38077</v>
      </c>
      <c r="BJ17">
        <v>7</v>
      </c>
      <c r="BK17">
        <v>-1</v>
      </c>
      <c r="BL17">
        <v>-1</v>
      </c>
      <c r="BM17" s="1">
        <v>38471</v>
      </c>
      <c r="BN17">
        <v>3.3330000000000002</v>
      </c>
      <c r="BO17" s="1">
        <v>38383</v>
      </c>
      <c r="BP17">
        <v>2</v>
      </c>
      <c r="BQ17" s="1">
        <v>40268</v>
      </c>
      <c r="BR17">
        <v>42.100999999999999</v>
      </c>
      <c r="BS17" s="1">
        <v>40056</v>
      </c>
      <c r="BT17">
        <v>56.871000000000002</v>
      </c>
      <c r="BU17">
        <v>-1</v>
      </c>
      <c r="BV17">
        <v>-1</v>
      </c>
      <c r="BW17" s="1">
        <v>40086</v>
      </c>
      <c r="BX17">
        <v>214.00200000000001</v>
      </c>
      <c r="BY17">
        <v>-1</v>
      </c>
      <c r="BZ17">
        <v>-1</v>
      </c>
      <c r="CA17" s="1">
        <v>39660</v>
      </c>
      <c r="CB17">
        <v>199.5</v>
      </c>
      <c r="CC17" s="1">
        <v>39903</v>
      </c>
      <c r="CD17">
        <v>687.5</v>
      </c>
      <c r="CE17" s="1">
        <v>37560</v>
      </c>
      <c r="CF17">
        <v>92.5</v>
      </c>
      <c r="CG17" s="1">
        <v>39262</v>
      </c>
      <c r="CH17">
        <v>5.5</v>
      </c>
      <c r="CI17" s="1">
        <v>38077</v>
      </c>
      <c r="CJ17">
        <v>13.333</v>
      </c>
      <c r="CK17" s="1">
        <v>37711</v>
      </c>
      <c r="CL17">
        <v>46.5</v>
      </c>
      <c r="CM17">
        <v>-1</v>
      </c>
      <c r="CN17">
        <v>-1</v>
      </c>
    </row>
    <row r="18" spans="1:92" x14ac:dyDescent="0.25">
      <c r="A18" s="1">
        <v>37589</v>
      </c>
      <c r="B18">
        <v>2832.5</v>
      </c>
      <c r="C18" s="1">
        <v>37225</v>
      </c>
      <c r="D18">
        <v>380</v>
      </c>
      <c r="E18" s="1">
        <v>38044</v>
      </c>
      <c r="F18">
        <v>49.944000000000003</v>
      </c>
      <c r="G18" s="1">
        <v>38044</v>
      </c>
      <c r="H18">
        <v>33</v>
      </c>
      <c r="I18" s="1">
        <v>38044</v>
      </c>
      <c r="J18">
        <v>476.834</v>
      </c>
      <c r="K18" s="1">
        <v>37225</v>
      </c>
      <c r="L18">
        <v>360</v>
      </c>
      <c r="M18" s="1">
        <v>37711</v>
      </c>
      <c r="N18">
        <v>162.5</v>
      </c>
      <c r="O18" s="1">
        <v>37589</v>
      </c>
      <c r="P18">
        <v>160</v>
      </c>
      <c r="Q18" s="1">
        <v>37589</v>
      </c>
      <c r="R18">
        <v>275</v>
      </c>
      <c r="S18" s="1">
        <v>37771</v>
      </c>
      <c r="T18">
        <v>456.66699999999997</v>
      </c>
      <c r="U18" s="1">
        <v>37225</v>
      </c>
      <c r="V18">
        <v>54.5</v>
      </c>
      <c r="W18" s="1">
        <v>37225</v>
      </c>
      <c r="X18">
        <v>640</v>
      </c>
      <c r="Y18" s="1">
        <v>37225</v>
      </c>
      <c r="Z18">
        <v>187.5</v>
      </c>
      <c r="AA18" s="1">
        <v>37771</v>
      </c>
      <c r="AB18">
        <v>68.667000000000002</v>
      </c>
      <c r="AC18" s="1">
        <v>37225</v>
      </c>
      <c r="AD18">
        <v>735</v>
      </c>
      <c r="AE18" s="1">
        <v>40086</v>
      </c>
      <c r="AF18">
        <v>31.658000000000001</v>
      </c>
      <c r="AG18" s="1">
        <v>38138</v>
      </c>
      <c r="AH18">
        <v>2.5</v>
      </c>
      <c r="AI18" s="1">
        <v>38107</v>
      </c>
      <c r="AJ18">
        <v>3.4169999999999998</v>
      </c>
      <c r="AK18">
        <v>-1</v>
      </c>
      <c r="AL18">
        <v>-1</v>
      </c>
      <c r="AM18" s="1">
        <v>39871</v>
      </c>
      <c r="AN18">
        <v>131.167</v>
      </c>
      <c r="AO18" s="1">
        <v>40025</v>
      </c>
      <c r="AP18">
        <v>24.832999999999998</v>
      </c>
      <c r="AQ18" s="1">
        <v>38107</v>
      </c>
      <c r="AR18">
        <v>3.9169999999999998</v>
      </c>
      <c r="AS18" s="1">
        <v>38107</v>
      </c>
      <c r="AT18">
        <v>4.8330000000000002</v>
      </c>
      <c r="AU18" s="1">
        <v>40147</v>
      </c>
      <c r="AV18">
        <v>55.899000000000001</v>
      </c>
      <c r="AW18" s="1">
        <v>38625</v>
      </c>
      <c r="AX18">
        <v>33.5</v>
      </c>
      <c r="AY18" s="1">
        <v>38107</v>
      </c>
      <c r="AZ18">
        <v>8.5</v>
      </c>
      <c r="BA18" s="1">
        <v>38044</v>
      </c>
      <c r="BB18">
        <v>9.4380000000000006</v>
      </c>
      <c r="BC18" s="1">
        <v>40116</v>
      </c>
      <c r="BD18">
        <v>25.43</v>
      </c>
      <c r="BE18" s="1">
        <v>40359</v>
      </c>
      <c r="BF18">
        <v>69.522999999999996</v>
      </c>
      <c r="BG18" s="1">
        <v>40268</v>
      </c>
      <c r="BH18">
        <v>18.187000000000001</v>
      </c>
      <c r="BI18" s="1">
        <v>38107</v>
      </c>
      <c r="BJ18">
        <v>6.5</v>
      </c>
      <c r="BK18">
        <v>-1</v>
      </c>
      <c r="BL18">
        <v>-1</v>
      </c>
      <c r="BM18" s="1">
        <v>38503</v>
      </c>
      <c r="BN18">
        <v>3.3330000000000002</v>
      </c>
      <c r="BO18" s="1">
        <v>38411</v>
      </c>
      <c r="BP18">
        <v>1.75</v>
      </c>
      <c r="BQ18" s="1">
        <v>40298</v>
      </c>
      <c r="BR18">
        <v>52.997999999999998</v>
      </c>
      <c r="BS18" s="1">
        <v>40086</v>
      </c>
      <c r="BT18">
        <v>44.609000000000002</v>
      </c>
      <c r="BU18">
        <v>-1</v>
      </c>
      <c r="BV18">
        <v>-1</v>
      </c>
      <c r="BW18" s="1">
        <v>40116</v>
      </c>
      <c r="BX18">
        <v>227.00299999999999</v>
      </c>
      <c r="BY18">
        <v>-1</v>
      </c>
      <c r="BZ18">
        <v>-1</v>
      </c>
      <c r="CA18" s="1">
        <v>39721</v>
      </c>
      <c r="CB18">
        <v>330</v>
      </c>
      <c r="CC18" s="1">
        <v>39933</v>
      </c>
      <c r="CD18">
        <v>552.5</v>
      </c>
      <c r="CE18" s="1">
        <v>37589</v>
      </c>
      <c r="CF18">
        <v>72.5</v>
      </c>
      <c r="CG18" s="1">
        <v>39294</v>
      </c>
      <c r="CH18">
        <v>5.5</v>
      </c>
      <c r="CI18" s="1">
        <v>38107</v>
      </c>
      <c r="CJ18">
        <v>13.333</v>
      </c>
      <c r="CK18" s="1">
        <v>37741</v>
      </c>
      <c r="CL18">
        <v>40.5</v>
      </c>
      <c r="CM18">
        <v>-1</v>
      </c>
      <c r="CN18">
        <v>-1</v>
      </c>
    </row>
    <row r="19" spans="1:92" x14ac:dyDescent="0.25">
      <c r="A19" s="1">
        <v>37621</v>
      </c>
      <c r="B19">
        <v>2290</v>
      </c>
      <c r="C19" s="1">
        <v>37256</v>
      </c>
      <c r="D19">
        <v>310</v>
      </c>
      <c r="E19" s="1">
        <v>38077</v>
      </c>
      <c r="F19">
        <v>43.947000000000003</v>
      </c>
      <c r="G19" s="1">
        <v>38077</v>
      </c>
      <c r="H19">
        <v>35.25</v>
      </c>
      <c r="I19" s="1">
        <v>38077</v>
      </c>
      <c r="J19">
        <v>384.66</v>
      </c>
      <c r="K19" s="1">
        <v>37256</v>
      </c>
      <c r="L19">
        <v>352.5</v>
      </c>
      <c r="M19" s="1">
        <v>37741</v>
      </c>
      <c r="N19">
        <v>99.875</v>
      </c>
      <c r="O19" s="1">
        <v>37621</v>
      </c>
      <c r="P19">
        <v>157.5</v>
      </c>
      <c r="Q19" s="1">
        <v>37621</v>
      </c>
      <c r="R19">
        <v>248</v>
      </c>
      <c r="S19" s="1">
        <v>37802</v>
      </c>
      <c r="T19">
        <v>455</v>
      </c>
      <c r="U19" s="1">
        <v>37256</v>
      </c>
      <c r="V19">
        <v>54</v>
      </c>
      <c r="W19" s="1">
        <v>37256</v>
      </c>
      <c r="X19">
        <v>545</v>
      </c>
      <c r="Y19" s="1">
        <v>37256</v>
      </c>
      <c r="Z19">
        <v>202.5</v>
      </c>
      <c r="AA19" s="1">
        <v>37802</v>
      </c>
      <c r="AB19">
        <v>61.375</v>
      </c>
      <c r="AC19" s="1">
        <v>37256</v>
      </c>
      <c r="AD19">
        <v>662.5</v>
      </c>
      <c r="AE19" s="1">
        <v>40116</v>
      </c>
      <c r="AF19">
        <v>33.518000000000001</v>
      </c>
      <c r="AG19" s="1">
        <v>38168</v>
      </c>
      <c r="AH19">
        <v>1</v>
      </c>
      <c r="AI19" s="1">
        <v>38138</v>
      </c>
      <c r="AJ19">
        <v>3.625</v>
      </c>
      <c r="AK19">
        <v>-1</v>
      </c>
      <c r="AL19">
        <v>-1</v>
      </c>
      <c r="AM19" s="1">
        <v>39903</v>
      </c>
      <c r="AN19">
        <v>96.667000000000002</v>
      </c>
      <c r="AO19" s="1">
        <v>40056</v>
      </c>
      <c r="AP19">
        <v>22.004999999999999</v>
      </c>
      <c r="AQ19" s="1">
        <v>38138</v>
      </c>
      <c r="AR19">
        <v>4.125</v>
      </c>
      <c r="AS19" s="1">
        <v>38138</v>
      </c>
      <c r="AT19">
        <v>4</v>
      </c>
      <c r="AU19" s="1">
        <v>40178</v>
      </c>
      <c r="AV19">
        <v>49.878</v>
      </c>
      <c r="AW19" s="1">
        <v>38656</v>
      </c>
      <c r="AX19">
        <v>34.5</v>
      </c>
      <c r="AY19" s="1">
        <v>38138</v>
      </c>
      <c r="AZ19">
        <v>8.375</v>
      </c>
      <c r="BA19" s="1">
        <v>38077</v>
      </c>
      <c r="BB19">
        <v>6.9580000000000002</v>
      </c>
      <c r="BC19" s="1">
        <v>40147</v>
      </c>
      <c r="BD19">
        <v>32.064</v>
      </c>
      <c r="BE19" s="1">
        <v>40389</v>
      </c>
      <c r="BF19">
        <v>56.186</v>
      </c>
      <c r="BG19" s="1">
        <v>40298</v>
      </c>
      <c r="BH19">
        <v>20.917999999999999</v>
      </c>
      <c r="BI19" s="1">
        <v>38138</v>
      </c>
      <c r="BJ19">
        <v>7</v>
      </c>
      <c r="BK19">
        <v>-1</v>
      </c>
      <c r="BL19">
        <v>-1</v>
      </c>
      <c r="BM19" s="1">
        <v>38533</v>
      </c>
      <c r="BN19">
        <v>3.4380000000000002</v>
      </c>
      <c r="BO19" s="1">
        <v>38442</v>
      </c>
      <c r="BP19">
        <v>1.75</v>
      </c>
      <c r="BQ19" s="1">
        <v>40329</v>
      </c>
      <c r="BR19">
        <v>51.594000000000001</v>
      </c>
      <c r="BS19" s="1">
        <v>40116</v>
      </c>
      <c r="BT19">
        <v>47.341000000000001</v>
      </c>
      <c r="BU19">
        <v>-1</v>
      </c>
      <c r="BV19">
        <v>-1</v>
      </c>
      <c r="BW19" s="1">
        <v>40147</v>
      </c>
      <c r="BX19">
        <v>219.66900000000001</v>
      </c>
      <c r="BY19">
        <v>-1</v>
      </c>
      <c r="BZ19">
        <v>-1</v>
      </c>
      <c r="CA19" s="1">
        <v>39752</v>
      </c>
      <c r="CB19">
        <v>707.50300000000004</v>
      </c>
      <c r="CC19" s="1">
        <v>39962</v>
      </c>
      <c r="CD19">
        <v>475</v>
      </c>
      <c r="CE19" s="1">
        <v>37621</v>
      </c>
      <c r="CF19">
        <v>50</v>
      </c>
      <c r="CG19" s="1">
        <v>39325</v>
      </c>
      <c r="CH19">
        <v>7.25</v>
      </c>
      <c r="CI19" s="1">
        <v>38138</v>
      </c>
      <c r="CJ19">
        <v>9.5630000000000006</v>
      </c>
      <c r="CK19" s="1">
        <v>37771</v>
      </c>
      <c r="CL19">
        <v>32.5</v>
      </c>
      <c r="CM19">
        <v>-1</v>
      </c>
      <c r="CN19">
        <v>-1</v>
      </c>
    </row>
    <row r="20" spans="1:92" x14ac:dyDescent="0.25">
      <c r="A20" s="1">
        <v>37652</v>
      </c>
      <c r="B20">
        <v>1733.3330000000001</v>
      </c>
      <c r="C20" s="1">
        <v>37287</v>
      </c>
      <c r="D20">
        <v>342.5</v>
      </c>
      <c r="E20" s="1">
        <v>38107</v>
      </c>
      <c r="F20">
        <v>46.621000000000002</v>
      </c>
      <c r="G20" s="1">
        <v>38107</v>
      </c>
      <c r="H20">
        <v>41</v>
      </c>
      <c r="I20" s="1">
        <v>38107</v>
      </c>
      <c r="J20">
        <v>490.83300000000003</v>
      </c>
      <c r="K20" s="1">
        <v>37287</v>
      </c>
      <c r="L20">
        <v>288.33300000000003</v>
      </c>
      <c r="M20" s="1">
        <v>37771</v>
      </c>
      <c r="N20">
        <v>85.875</v>
      </c>
      <c r="O20" s="1">
        <v>37652</v>
      </c>
      <c r="P20">
        <v>118.333</v>
      </c>
      <c r="Q20" s="1">
        <v>37652</v>
      </c>
      <c r="R20">
        <v>271</v>
      </c>
      <c r="S20" s="1">
        <v>37833</v>
      </c>
      <c r="T20">
        <v>440</v>
      </c>
      <c r="U20" s="1">
        <v>37287</v>
      </c>
      <c r="V20">
        <v>51.667000000000002</v>
      </c>
      <c r="W20" s="1">
        <v>37287</v>
      </c>
      <c r="X20">
        <v>503.33300000000003</v>
      </c>
      <c r="Y20" s="1">
        <v>37287</v>
      </c>
      <c r="Z20">
        <v>200</v>
      </c>
      <c r="AA20" s="1">
        <v>37833</v>
      </c>
      <c r="AB20">
        <v>54.5</v>
      </c>
      <c r="AC20" s="1">
        <v>37287</v>
      </c>
      <c r="AD20">
        <v>640</v>
      </c>
      <c r="AE20" s="1">
        <v>40147</v>
      </c>
      <c r="AF20">
        <v>36.287999999999997</v>
      </c>
      <c r="AG20" s="1">
        <v>38198</v>
      </c>
      <c r="AH20">
        <v>1</v>
      </c>
      <c r="AI20" s="1">
        <v>38168</v>
      </c>
      <c r="AJ20">
        <v>3.625</v>
      </c>
      <c r="AK20">
        <v>-1</v>
      </c>
      <c r="AL20">
        <v>-1</v>
      </c>
      <c r="AM20" s="1">
        <v>39933</v>
      </c>
      <c r="AN20">
        <v>70.667000000000002</v>
      </c>
      <c r="AO20" s="1">
        <v>40086</v>
      </c>
      <c r="AP20">
        <v>19.870999999999999</v>
      </c>
      <c r="AQ20" s="1">
        <v>38168</v>
      </c>
      <c r="AR20">
        <v>4.0830000000000002</v>
      </c>
      <c r="AS20" s="1">
        <v>38168</v>
      </c>
      <c r="AT20">
        <v>5</v>
      </c>
      <c r="AU20" s="1">
        <v>40207</v>
      </c>
      <c r="AV20">
        <v>48.283000000000001</v>
      </c>
      <c r="AW20" s="1">
        <v>38686</v>
      </c>
      <c r="AX20">
        <v>35.5</v>
      </c>
      <c r="AY20" s="1">
        <v>38168</v>
      </c>
      <c r="AZ20">
        <v>8.3330000000000002</v>
      </c>
      <c r="BA20" s="1">
        <v>38107</v>
      </c>
      <c r="BB20">
        <v>6.5</v>
      </c>
      <c r="BC20" s="1">
        <v>40178</v>
      </c>
      <c r="BD20">
        <v>30.821999999999999</v>
      </c>
      <c r="BE20" s="1">
        <v>40421</v>
      </c>
      <c r="BF20">
        <v>65.037000000000006</v>
      </c>
      <c r="BG20" s="1">
        <v>40329</v>
      </c>
      <c r="BH20">
        <v>20.640999999999998</v>
      </c>
      <c r="BI20" s="1">
        <v>38168</v>
      </c>
      <c r="BJ20">
        <v>7</v>
      </c>
      <c r="BK20">
        <v>-1</v>
      </c>
      <c r="BL20">
        <v>-1</v>
      </c>
      <c r="BM20" s="1">
        <v>38562</v>
      </c>
      <c r="BN20">
        <v>3.125</v>
      </c>
      <c r="BO20" s="1">
        <v>38471</v>
      </c>
      <c r="BP20">
        <v>1.75</v>
      </c>
      <c r="BQ20" s="1">
        <v>40359</v>
      </c>
      <c r="BR20">
        <v>53.103999999999999</v>
      </c>
      <c r="BS20" s="1">
        <v>40147</v>
      </c>
      <c r="BT20">
        <v>70.986999999999995</v>
      </c>
      <c r="BU20">
        <v>-1</v>
      </c>
      <c r="BV20">
        <v>-1</v>
      </c>
      <c r="BW20" s="1">
        <v>40178</v>
      </c>
      <c r="BX20">
        <v>191.66800000000001</v>
      </c>
      <c r="BY20">
        <v>-1</v>
      </c>
      <c r="BZ20">
        <v>-1</v>
      </c>
      <c r="CA20" s="1">
        <v>39780</v>
      </c>
      <c r="CB20">
        <v>860.00300000000004</v>
      </c>
      <c r="CC20" s="1">
        <v>39994</v>
      </c>
      <c r="CD20">
        <v>534.50300000000004</v>
      </c>
      <c r="CE20" s="1">
        <v>37652</v>
      </c>
      <c r="CF20">
        <v>51.832999999999998</v>
      </c>
      <c r="CG20" s="1">
        <v>39353</v>
      </c>
      <c r="CH20">
        <v>6.5</v>
      </c>
      <c r="CI20" s="1">
        <v>38168</v>
      </c>
      <c r="CJ20">
        <v>10.25</v>
      </c>
      <c r="CK20" s="1">
        <v>37802</v>
      </c>
      <c r="CL20">
        <v>42.667000000000002</v>
      </c>
      <c r="CM20">
        <v>-1</v>
      </c>
      <c r="CN20">
        <v>-1</v>
      </c>
    </row>
    <row r="21" spans="1:92" x14ac:dyDescent="0.25">
      <c r="A21" s="1">
        <v>37680</v>
      </c>
      <c r="B21">
        <v>1550.8330000000001</v>
      </c>
      <c r="C21" s="1">
        <v>37315</v>
      </c>
      <c r="D21">
        <v>310</v>
      </c>
      <c r="E21" s="1">
        <v>38138</v>
      </c>
      <c r="F21">
        <v>53.609000000000002</v>
      </c>
      <c r="G21" s="1">
        <v>38138</v>
      </c>
      <c r="H21">
        <v>39.832999999999998</v>
      </c>
      <c r="I21" s="1">
        <v>38138</v>
      </c>
      <c r="J21">
        <v>551.99300000000005</v>
      </c>
      <c r="K21" s="1">
        <v>37315</v>
      </c>
      <c r="L21">
        <v>287.66699999999997</v>
      </c>
      <c r="M21" s="1">
        <v>37802</v>
      </c>
      <c r="N21">
        <v>92.167000000000002</v>
      </c>
      <c r="O21" s="1">
        <v>37680</v>
      </c>
      <c r="P21">
        <v>124.667</v>
      </c>
      <c r="Q21" s="1">
        <v>37680</v>
      </c>
      <c r="R21">
        <v>259</v>
      </c>
      <c r="S21" s="1">
        <v>37862</v>
      </c>
      <c r="T21">
        <v>418.125</v>
      </c>
      <c r="U21" s="1">
        <v>37315</v>
      </c>
      <c r="V21">
        <v>47.667000000000002</v>
      </c>
      <c r="W21" s="1">
        <v>37315</v>
      </c>
      <c r="X21">
        <v>418.33300000000003</v>
      </c>
      <c r="Y21" s="1">
        <v>37315</v>
      </c>
      <c r="Z21">
        <v>211</v>
      </c>
      <c r="AA21" s="1">
        <v>37862</v>
      </c>
      <c r="AB21">
        <v>42.875</v>
      </c>
      <c r="AC21" s="1">
        <v>37315</v>
      </c>
      <c r="AD21">
        <v>650</v>
      </c>
      <c r="AE21" s="1">
        <v>40178</v>
      </c>
      <c r="AF21">
        <v>37.186</v>
      </c>
      <c r="AG21" s="1">
        <v>38230</v>
      </c>
      <c r="AH21">
        <v>1</v>
      </c>
      <c r="AI21" s="1">
        <v>38198</v>
      </c>
      <c r="AJ21">
        <v>3.625</v>
      </c>
      <c r="AK21">
        <v>-1</v>
      </c>
      <c r="AL21">
        <v>-1</v>
      </c>
      <c r="AM21" s="1">
        <v>39962</v>
      </c>
      <c r="AN21">
        <v>51</v>
      </c>
      <c r="AO21" s="1">
        <v>40116</v>
      </c>
      <c r="AP21">
        <v>16.835000000000001</v>
      </c>
      <c r="AQ21" s="1">
        <v>38198</v>
      </c>
      <c r="AR21">
        <v>4.125</v>
      </c>
      <c r="AS21" s="1">
        <v>38198</v>
      </c>
      <c r="AT21">
        <v>5</v>
      </c>
      <c r="AU21" s="1">
        <v>40235</v>
      </c>
      <c r="AV21">
        <v>55.814999999999998</v>
      </c>
      <c r="AW21" s="1">
        <v>38716</v>
      </c>
      <c r="AX21">
        <v>35.5</v>
      </c>
      <c r="AY21" s="1">
        <v>38198</v>
      </c>
      <c r="AZ21">
        <v>8.25</v>
      </c>
      <c r="BA21" s="1">
        <v>38138</v>
      </c>
      <c r="BB21">
        <v>7.75</v>
      </c>
      <c r="BC21" s="1">
        <v>40207</v>
      </c>
      <c r="BD21">
        <v>34.634</v>
      </c>
      <c r="BE21" s="1">
        <v>40451</v>
      </c>
      <c r="BF21">
        <v>55.209000000000003</v>
      </c>
      <c r="BG21" s="1">
        <v>40359</v>
      </c>
      <c r="BH21">
        <v>26.58</v>
      </c>
      <c r="BI21" s="1">
        <v>38198</v>
      </c>
      <c r="BJ21">
        <v>7</v>
      </c>
      <c r="BK21">
        <v>-1</v>
      </c>
      <c r="BL21">
        <v>-1</v>
      </c>
      <c r="BM21" s="1">
        <v>38595</v>
      </c>
      <c r="BN21">
        <v>3.125</v>
      </c>
      <c r="BO21" s="1">
        <v>38503</v>
      </c>
      <c r="BP21">
        <v>1.75</v>
      </c>
      <c r="BQ21" s="1">
        <v>40389</v>
      </c>
      <c r="BR21">
        <v>51.853000000000002</v>
      </c>
      <c r="BS21" s="1">
        <v>40178</v>
      </c>
      <c r="BT21">
        <v>83.171999999999997</v>
      </c>
      <c r="BU21">
        <v>-1</v>
      </c>
      <c r="BV21">
        <v>-1</v>
      </c>
      <c r="BW21" s="1">
        <v>40207</v>
      </c>
      <c r="BX21">
        <v>142.721</v>
      </c>
      <c r="BY21">
        <v>-1</v>
      </c>
      <c r="BZ21">
        <v>-1</v>
      </c>
      <c r="CA21" s="1">
        <v>39813</v>
      </c>
      <c r="CB21">
        <v>833</v>
      </c>
      <c r="CC21" s="1">
        <v>40025</v>
      </c>
      <c r="CD21">
        <v>410.5</v>
      </c>
      <c r="CE21" s="1">
        <v>37680</v>
      </c>
      <c r="CF21">
        <v>46.667000000000002</v>
      </c>
      <c r="CG21" s="1">
        <v>39386</v>
      </c>
      <c r="CH21">
        <v>6.25</v>
      </c>
      <c r="CI21" s="1">
        <v>38198</v>
      </c>
      <c r="CJ21">
        <v>9.3330000000000002</v>
      </c>
      <c r="CK21" s="1">
        <v>37833</v>
      </c>
      <c r="CL21">
        <v>40</v>
      </c>
      <c r="CM21">
        <v>-1</v>
      </c>
      <c r="CN21">
        <v>-1</v>
      </c>
    </row>
    <row r="22" spans="1:92" x14ac:dyDescent="0.25">
      <c r="A22" s="1">
        <v>37711</v>
      </c>
      <c r="B22">
        <v>1383.3330000000001</v>
      </c>
      <c r="C22" s="1">
        <v>37344</v>
      </c>
      <c r="D22">
        <v>316.5</v>
      </c>
      <c r="E22" s="1">
        <v>38168</v>
      </c>
      <c r="F22">
        <v>49.918999999999997</v>
      </c>
      <c r="G22" s="1">
        <v>38168</v>
      </c>
      <c r="H22">
        <v>37.375</v>
      </c>
      <c r="I22" s="1">
        <v>38168</v>
      </c>
      <c r="J22">
        <v>494.39499999999998</v>
      </c>
      <c r="K22" s="1">
        <v>37344</v>
      </c>
      <c r="L22">
        <v>167.667</v>
      </c>
      <c r="M22" s="1">
        <v>37833</v>
      </c>
      <c r="N22">
        <v>89</v>
      </c>
      <c r="O22" s="1">
        <v>37711</v>
      </c>
      <c r="P22">
        <v>139.167</v>
      </c>
      <c r="Q22" s="1">
        <v>37711</v>
      </c>
      <c r="R22">
        <v>236.667</v>
      </c>
      <c r="S22" s="1">
        <v>37894</v>
      </c>
      <c r="T22">
        <v>416.25</v>
      </c>
      <c r="U22" s="1">
        <v>37344</v>
      </c>
      <c r="V22">
        <v>46</v>
      </c>
      <c r="W22" s="1">
        <v>37344</v>
      </c>
      <c r="X22">
        <v>402.33300000000003</v>
      </c>
      <c r="Y22" s="1">
        <v>37344</v>
      </c>
      <c r="Z22">
        <v>208.167</v>
      </c>
      <c r="AA22" s="1">
        <v>37894</v>
      </c>
      <c r="AB22">
        <v>38.5</v>
      </c>
      <c r="AC22" s="1">
        <v>37344</v>
      </c>
      <c r="AD22">
        <v>556.33299999999997</v>
      </c>
      <c r="AE22" s="1">
        <v>40207</v>
      </c>
      <c r="AF22">
        <v>47.654000000000003</v>
      </c>
      <c r="AG22" s="1">
        <v>38289</v>
      </c>
      <c r="AH22">
        <v>2</v>
      </c>
      <c r="AI22" s="1">
        <v>38230</v>
      </c>
      <c r="AJ22">
        <v>3.125</v>
      </c>
      <c r="AK22">
        <v>-1</v>
      </c>
      <c r="AL22">
        <v>-1</v>
      </c>
      <c r="AM22" s="1">
        <v>39994</v>
      </c>
      <c r="AN22">
        <v>48.521999999999998</v>
      </c>
      <c r="AO22" s="1">
        <v>40147</v>
      </c>
      <c r="AP22">
        <v>26.375</v>
      </c>
      <c r="AQ22" s="1">
        <v>38230</v>
      </c>
      <c r="AR22">
        <v>3.8330000000000002</v>
      </c>
      <c r="AS22" s="1">
        <v>38230</v>
      </c>
      <c r="AT22">
        <v>4.5</v>
      </c>
      <c r="AU22" s="1">
        <v>40268</v>
      </c>
      <c r="AV22">
        <v>41.646999999999998</v>
      </c>
      <c r="AW22" s="1">
        <v>38748</v>
      </c>
      <c r="AX22">
        <v>36.5</v>
      </c>
      <c r="AY22" s="1">
        <v>38230</v>
      </c>
      <c r="AZ22">
        <v>8.3330000000000002</v>
      </c>
      <c r="BA22" s="1">
        <v>38168</v>
      </c>
      <c r="BB22">
        <v>6.8330000000000002</v>
      </c>
      <c r="BC22" s="1">
        <v>40235</v>
      </c>
      <c r="BD22">
        <v>38.133000000000003</v>
      </c>
      <c r="BE22" s="1">
        <v>40480</v>
      </c>
      <c r="BF22">
        <v>49.484999999999999</v>
      </c>
      <c r="BG22" s="1">
        <v>40389</v>
      </c>
      <c r="BH22">
        <v>22.757999999999999</v>
      </c>
      <c r="BI22" s="1">
        <v>38230</v>
      </c>
      <c r="BJ22">
        <v>6.625</v>
      </c>
      <c r="BK22">
        <v>-1</v>
      </c>
      <c r="BL22">
        <v>-1</v>
      </c>
      <c r="BM22" s="1">
        <v>38625</v>
      </c>
      <c r="BN22">
        <v>3.0630000000000002</v>
      </c>
      <c r="BO22" s="1">
        <v>38533</v>
      </c>
      <c r="BP22">
        <v>1.75</v>
      </c>
      <c r="BQ22" s="1">
        <v>40421</v>
      </c>
      <c r="BR22">
        <v>43.286999999999999</v>
      </c>
      <c r="BS22" s="1">
        <v>40207</v>
      </c>
      <c r="BT22">
        <v>83.933999999999997</v>
      </c>
      <c r="BU22">
        <v>-1</v>
      </c>
      <c r="BV22">
        <v>-1</v>
      </c>
      <c r="BW22" s="1">
        <v>40235</v>
      </c>
      <c r="BX22">
        <v>138.05600000000001</v>
      </c>
      <c r="BY22">
        <v>-1</v>
      </c>
      <c r="BZ22">
        <v>-1</v>
      </c>
      <c r="CA22" s="1">
        <v>39843</v>
      </c>
      <c r="CB22">
        <v>805.5</v>
      </c>
      <c r="CC22" s="1">
        <v>40056</v>
      </c>
      <c r="CD22">
        <v>457.00200000000001</v>
      </c>
      <c r="CE22" s="1">
        <v>37711</v>
      </c>
      <c r="CF22">
        <v>50.332999999999998</v>
      </c>
      <c r="CG22" s="1">
        <v>39416</v>
      </c>
      <c r="CH22">
        <v>14.75</v>
      </c>
      <c r="CI22" s="1">
        <v>38230</v>
      </c>
      <c r="CJ22">
        <v>9.5830000000000002</v>
      </c>
      <c r="CK22" s="1">
        <v>37862</v>
      </c>
      <c r="CL22">
        <v>39.332999999999998</v>
      </c>
      <c r="CM22">
        <v>-1</v>
      </c>
      <c r="CN22">
        <v>-1</v>
      </c>
    </row>
    <row r="23" spans="1:92" x14ac:dyDescent="0.25">
      <c r="A23" s="1">
        <v>37741</v>
      </c>
      <c r="B23">
        <v>976.66700000000003</v>
      </c>
      <c r="C23" s="1">
        <v>37376</v>
      </c>
      <c r="D23">
        <v>287.5</v>
      </c>
      <c r="E23" s="1">
        <v>38198</v>
      </c>
      <c r="F23">
        <v>45.947000000000003</v>
      </c>
      <c r="G23" s="1">
        <v>38198</v>
      </c>
      <c r="H23">
        <v>33.417000000000002</v>
      </c>
      <c r="I23" s="1">
        <v>38198</v>
      </c>
      <c r="J23">
        <v>460.84500000000003</v>
      </c>
      <c r="K23" s="1">
        <v>37376</v>
      </c>
      <c r="L23">
        <v>150</v>
      </c>
      <c r="M23" s="1">
        <v>37862</v>
      </c>
      <c r="N23">
        <v>72.8</v>
      </c>
      <c r="O23" s="1">
        <v>37741</v>
      </c>
      <c r="P23">
        <v>105.625</v>
      </c>
      <c r="Q23" s="1">
        <v>37741</v>
      </c>
      <c r="R23">
        <v>163.333</v>
      </c>
      <c r="S23" s="1">
        <v>37925</v>
      </c>
      <c r="T23">
        <v>428.16699999999997</v>
      </c>
      <c r="U23" s="1">
        <v>37376</v>
      </c>
      <c r="V23">
        <v>45.667000000000002</v>
      </c>
      <c r="W23" s="1">
        <v>37376</v>
      </c>
      <c r="X23">
        <v>381</v>
      </c>
      <c r="Y23" s="1">
        <v>37376</v>
      </c>
      <c r="Z23">
        <v>173.333</v>
      </c>
      <c r="AA23" s="1">
        <v>37925</v>
      </c>
      <c r="AB23">
        <v>30.667000000000002</v>
      </c>
      <c r="AC23" s="1">
        <v>37376</v>
      </c>
      <c r="AD23">
        <v>548.33299999999997</v>
      </c>
      <c r="AE23" s="1">
        <v>40235</v>
      </c>
      <c r="AF23">
        <v>47.179000000000002</v>
      </c>
      <c r="AG23" s="1">
        <v>38321</v>
      </c>
      <c r="AH23">
        <v>2</v>
      </c>
      <c r="AI23" s="1">
        <v>38260</v>
      </c>
      <c r="AJ23">
        <v>3.125</v>
      </c>
      <c r="AK23">
        <v>-1</v>
      </c>
      <c r="AL23">
        <v>-1</v>
      </c>
      <c r="AM23" s="1">
        <v>40025</v>
      </c>
      <c r="AN23">
        <v>33.582999999999998</v>
      </c>
      <c r="AO23" s="1">
        <v>40178</v>
      </c>
      <c r="AP23">
        <v>29.053000000000001</v>
      </c>
      <c r="AQ23" s="1">
        <v>38260</v>
      </c>
      <c r="AR23">
        <v>3.5</v>
      </c>
      <c r="AS23" s="1">
        <v>38260</v>
      </c>
      <c r="AT23">
        <v>3.875</v>
      </c>
      <c r="AU23" s="1">
        <v>40298</v>
      </c>
      <c r="AV23">
        <v>42.021000000000001</v>
      </c>
      <c r="AW23" s="1">
        <v>38776</v>
      </c>
      <c r="AX23">
        <v>37</v>
      </c>
      <c r="AY23" s="1">
        <v>38260</v>
      </c>
      <c r="AZ23">
        <v>7.875</v>
      </c>
      <c r="BA23" s="1">
        <v>38198</v>
      </c>
      <c r="BB23">
        <v>7.1669999999999998</v>
      </c>
      <c r="BC23" s="1">
        <v>40268</v>
      </c>
      <c r="BD23">
        <v>33.213000000000001</v>
      </c>
      <c r="BE23" s="1">
        <v>40512</v>
      </c>
      <c r="BF23">
        <v>66.3</v>
      </c>
      <c r="BG23" s="1">
        <v>40421</v>
      </c>
      <c r="BH23">
        <v>24.451000000000001</v>
      </c>
      <c r="BI23" s="1">
        <v>38260</v>
      </c>
      <c r="BJ23">
        <v>5.1669999999999998</v>
      </c>
      <c r="BK23">
        <v>-1</v>
      </c>
      <c r="BL23">
        <v>-1</v>
      </c>
      <c r="BM23" s="1">
        <v>38656</v>
      </c>
      <c r="BN23">
        <v>3.0630000000000002</v>
      </c>
      <c r="BO23" s="1">
        <v>38562</v>
      </c>
      <c r="BP23">
        <v>1.75</v>
      </c>
      <c r="BQ23" s="1">
        <v>40451</v>
      </c>
      <c r="BR23">
        <v>41.63</v>
      </c>
      <c r="BS23" s="1">
        <v>40235</v>
      </c>
      <c r="BT23">
        <v>85.194999999999993</v>
      </c>
      <c r="BU23">
        <v>-1</v>
      </c>
      <c r="BV23">
        <v>-1</v>
      </c>
      <c r="BW23" s="1">
        <v>40268</v>
      </c>
      <c r="BX23">
        <v>94.981999999999999</v>
      </c>
      <c r="BY23">
        <v>-1</v>
      </c>
      <c r="BZ23">
        <v>-1</v>
      </c>
      <c r="CA23" s="1">
        <v>39871</v>
      </c>
      <c r="CB23">
        <v>1050.0050000000001</v>
      </c>
      <c r="CC23" s="1">
        <v>40086</v>
      </c>
      <c r="CD23">
        <v>291.00299999999999</v>
      </c>
      <c r="CE23" s="1">
        <v>37741</v>
      </c>
      <c r="CF23">
        <v>48.667000000000002</v>
      </c>
      <c r="CG23" s="1">
        <v>39447</v>
      </c>
      <c r="CH23">
        <v>19.117000000000001</v>
      </c>
      <c r="CI23" s="1">
        <v>38260</v>
      </c>
      <c r="CJ23">
        <v>8.625</v>
      </c>
      <c r="CK23" s="1">
        <v>37894</v>
      </c>
      <c r="CL23">
        <v>33.832999999999998</v>
      </c>
      <c r="CM23">
        <v>-1</v>
      </c>
      <c r="CN23">
        <v>-1</v>
      </c>
    </row>
    <row r="24" spans="1:92" x14ac:dyDescent="0.25">
      <c r="A24" s="1">
        <v>37771</v>
      </c>
      <c r="B24">
        <v>945</v>
      </c>
      <c r="C24" s="1">
        <v>37407</v>
      </c>
      <c r="D24">
        <v>262.5</v>
      </c>
      <c r="E24" s="1">
        <v>38230</v>
      </c>
      <c r="F24">
        <v>42.25</v>
      </c>
      <c r="G24" s="1">
        <v>38230</v>
      </c>
      <c r="H24">
        <v>30.2</v>
      </c>
      <c r="I24" s="1">
        <v>38230</v>
      </c>
      <c r="J24">
        <v>447.5</v>
      </c>
      <c r="K24" s="1">
        <v>37407</v>
      </c>
      <c r="L24">
        <v>150</v>
      </c>
      <c r="M24" s="1">
        <v>37894</v>
      </c>
      <c r="N24">
        <v>68.599999999999994</v>
      </c>
      <c r="O24" s="1">
        <v>37771</v>
      </c>
      <c r="P24">
        <v>94.75</v>
      </c>
      <c r="Q24" s="1">
        <v>37771</v>
      </c>
      <c r="R24">
        <v>171.5</v>
      </c>
      <c r="S24" s="1">
        <v>37953</v>
      </c>
      <c r="T24">
        <v>500.83300000000003</v>
      </c>
      <c r="U24" s="1">
        <v>37407</v>
      </c>
      <c r="V24">
        <v>54.667000000000002</v>
      </c>
      <c r="W24" s="1">
        <v>37407</v>
      </c>
      <c r="X24">
        <v>385</v>
      </c>
      <c r="Y24" s="1">
        <v>37407</v>
      </c>
      <c r="Z24">
        <v>173</v>
      </c>
      <c r="AA24" s="1">
        <v>37953</v>
      </c>
      <c r="AB24">
        <v>29.75</v>
      </c>
      <c r="AC24" s="1">
        <v>37407</v>
      </c>
      <c r="AD24">
        <v>653.33299999999997</v>
      </c>
      <c r="AE24" s="1">
        <v>40268</v>
      </c>
      <c r="AF24">
        <v>38.365000000000002</v>
      </c>
      <c r="AG24" s="1">
        <v>38352</v>
      </c>
      <c r="AH24">
        <v>2</v>
      </c>
      <c r="AI24" s="1">
        <v>38289</v>
      </c>
      <c r="AJ24">
        <v>3.1669999999999998</v>
      </c>
      <c r="AK24">
        <v>-1</v>
      </c>
      <c r="AL24">
        <v>-1</v>
      </c>
      <c r="AM24" s="1">
        <v>40056</v>
      </c>
      <c r="AN24">
        <v>35.505000000000003</v>
      </c>
      <c r="AO24" s="1">
        <v>40207</v>
      </c>
      <c r="AP24">
        <v>32.701000000000001</v>
      </c>
      <c r="AQ24" s="1">
        <v>38289</v>
      </c>
      <c r="AR24">
        <v>3.625</v>
      </c>
      <c r="AS24" s="1">
        <v>38289</v>
      </c>
      <c r="AT24">
        <v>3.75</v>
      </c>
      <c r="AU24" s="1">
        <v>40329</v>
      </c>
      <c r="AV24">
        <v>48.343000000000004</v>
      </c>
      <c r="AW24" s="1">
        <v>38807</v>
      </c>
      <c r="AX24">
        <v>19.5</v>
      </c>
      <c r="AY24" s="1">
        <v>38289</v>
      </c>
      <c r="AZ24">
        <v>8.25</v>
      </c>
      <c r="BA24" s="1">
        <v>38230</v>
      </c>
      <c r="BB24">
        <v>6.5</v>
      </c>
      <c r="BC24" s="1">
        <v>40298</v>
      </c>
      <c r="BD24">
        <v>39.295000000000002</v>
      </c>
      <c r="BE24" s="1">
        <v>40543</v>
      </c>
      <c r="BF24">
        <v>62.097000000000001</v>
      </c>
      <c r="BG24" s="1">
        <v>40451</v>
      </c>
      <c r="BH24">
        <v>23.657</v>
      </c>
      <c r="BI24" s="1">
        <v>38289</v>
      </c>
      <c r="BJ24">
        <v>5.3330000000000002</v>
      </c>
      <c r="BK24">
        <v>-1</v>
      </c>
      <c r="BL24">
        <v>-1</v>
      </c>
      <c r="BM24" s="1">
        <v>38686</v>
      </c>
      <c r="BN24">
        <v>3.0630000000000002</v>
      </c>
      <c r="BO24" s="1">
        <v>38595</v>
      </c>
      <c r="BP24">
        <v>1.75</v>
      </c>
      <c r="BQ24" s="1">
        <v>40480</v>
      </c>
      <c r="BR24">
        <v>42.188000000000002</v>
      </c>
      <c r="BS24" s="1">
        <v>40268</v>
      </c>
      <c r="BT24">
        <v>79.105000000000004</v>
      </c>
      <c r="BU24">
        <v>-1</v>
      </c>
      <c r="BV24">
        <v>-1</v>
      </c>
      <c r="BW24" s="1">
        <v>40298</v>
      </c>
      <c r="BX24">
        <v>100.986</v>
      </c>
      <c r="BY24">
        <v>-1</v>
      </c>
      <c r="BZ24">
        <v>-1</v>
      </c>
      <c r="CA24" s="1">
        <v>39903</v>
      </c>
      <c r="CB24">
        <v>890.00300000000004</v>
      </c>
      <c r="CC24" s="1">
        <v>40116</v>
      </c>
      <c r="CD24">
        <v>323.66800000000001</v>
      </c>
      <c r="CE24" s="1">
        <v>37771</v>
      </c>
      <c r="CF24">
        <v>39.332999999999998</v>
      </c>
      <c r="CG24" s="1">
        <v>39478</v>
      </c>
      <c r="CH24">
        <v>31.75</v>
      </c>
      <c r="CI24" s="1">
        <v>38289</v>
      </c>
      <c r="CJ24">
        <v>8.6</v>
      </c>
      <c r="CK24" s="1">
        <v>37925</v>
      </c>
      <c r="CL24">
        <v>30.832999999999998</v>
      </c>
      <c r="CM24">
        <v>-1</v>
      </c>
      <c r="CN24">
        <v>-1</v>
      </c>
    </row>
    <row r="25" spans="1:92" x14ac:dyDescent="0.25">
      <c r="A25" s="1">
        <v>37802</v>
      </c>
      <c r="B25">
        <v>885.83299999999997</v>
      </c>
      <c r="C25" s="1">
        <v>37435</v>
      </c>
      <c r="D25">
        <v>320</v>
      </c>
      <c r="E25" s="1">
        <v>38260</v>
      </c>
      <c r="F25">
        <v>29.25</v>
      </c>
      <c r="G25" s="1">
        <v>38260</v>
      </c>
      <c r="H25">
        <v>32.25</v>
      </c>
      <c r="I25" s="1">
        <v>38260</v>
      </c>
      <c r="J25">
        <v>426.33300000000003</v>
      </c>
      <c r="K25" s="1">
        <v>37435</v>
      </c>
      <c r="L25">
        <v>164</v>
      </c>
      <c r="M25" s="1">
        <v>37925</v>
      </c>
      <c r="N25">
        <v>68.832999999999998</v>
      </c>
      <c r="O25" s="1">
        <v>37802</v>
      </c>
      <c r="P25">
        <v>92.667000000000002</v>
      </c>
      <c r="Q25" s="1">
        <v>37802</v>
      </c>
      <c r="R25">
        <v>179</v>
      </c>
      <c r="S25" s="1">
        <v>37986</v>
      </c>
      <c r="T25">
        <v>437.5</v>
      </c>
      <c r="U25" s="1">
        <v>37435</v>
      </c>
      <c r="V25">
        <v>68.5</v>
      </c>
      <c r="W25" s="1">
        <v>37435</v>
      </c>
      <c r="X25">
        <v>482.5</v>
      </c>
      <c r="Y25" s="1">
        <v>37435</v>
      </c>
      <c r="Z25">
        <v>200</v>
      </c>
      <c r="AA25" s="1">
        <v>37986</v>
      </c>
      <c r="AB25">
        <v>29</v>
      </c>
      <c r="AC25" s="1">
        <v>37435</v>
      </c>
      <c r="AD25">
        <v>1070</v>
      </c>
      <c r="AE25" s="1">
        <v>40298</v>
      </c>
      <c r="AF25">
        <v>38.569000000000003</v>
      </c>
      <c r="AG25" s="1">
        <v>38383</v>
      </c>
      <c r="AH25">
        <v>2</v>
      </c>
      <c r="AI25" s="1">
        <v>38321</v>
      </c>
      <c r="AJ25">
        <v>3.1669999999999998</v>
      </c>
      <c r="AK25">
        <v>-1</v>
      </c>
      <c r="AL25">
        <v>-1</v>
      </c>
      <c r="AM25" s="1">
        <v>40086</v>
      </c>
      <c r="AN25">
        <v>32.276000000000003</v>
      </c>
      <c r="AO25" s="1">
        <v>40235</v>
      </c>
      <c r="AP25">
        <v>31.030999999999999</v>
      </c>
      <c r="AQ25" s="1">
        <v>38321</v>
      </c>
      <c r="AR25">
        <v>3.125</v>
      </c>
      <c r="AS25" s="1">
        <v>38321</v>
      </c>
      <c r="AT25">
        <v>3.8129999999999997</v>
      </c>
      <c r="AU25" s="1">
        <v>40359</v>
      </c>
      <c r="AV25">
        <v>55.561</v>
      </c>
      <c r="AW25" s="1">
        <v>38835</v>
      </c>
      <c r="AX25">
        <v>19</v>
      </c>
      <c r="AY25" s="1">
        <v>38321</v>
      </c>
      <c r="AZ25">
        <v>8</v>
      </c>
      <c r="BA25" s="1">
        <v>38260</v>
      </c>
      <c r="BB25">
        <v>5.7</v>
      </c>
      <c r="BC25" s="1">
        <v>40329</v>
      </c>
      <c r="BD25">
        <v>46.12</v>
      </c>
      <c r="BE25" s="1">
        <v>40574</v>
      </c>
      <c r="BF25">
        <v>66.835999999999999</v>
      </c>
      <c r="BG25" s="1">
        <v>40480</v>
      </c>
      <c r="BH25">
        <v>22.405000000000001</v>
      </c>
      <c r="BI25" s="1">
        <v>38321</v>
      </c>
      <c r="BJ25">
        <v>4.8129999999999997</v>
      </c>
      <c r="BK25">
        <v>-1</v>
      </c>
      <c r="BL25">
        <v>-1</v>
      </c>
      <c r="BM25" s="1">
        <v>38716</v>
      </c>
      <c r="BN25">
        <v>3.125</v>
      </c>
      <c r="BO25" s="1">
        <v>38625</v>
      </c>
      <c r="BP25">
        <v>1.75</v>
      </c>
      <c r="BQ25" s="1">
        <v>40512</v>
      </c>
      <c r="BR25">
        <v>44.155000000000001</v>
      </c>
      <c r="BS25" s="1">
        <v>40298</v>
      </c>
      <c r="BT25">
        <v>78.415000000000006</v>
      </c>
      <c r="BU25">
        <v>-1</v>
      </c>
      <c r="BV25">
        <v>-1</v>
      </c>
      <c r="BW25" s="1">
        <v>40329</v>
      </c>
      <c r="BX25">
        <v>110.041</v>
      </c>
      <c r="BY25">
        <v>-1</v>
      </c>
      <c r="BZ25">
        <v>-1</v>
      </c>
      <c r="CA25" s="1">
        <v>39933</v>
      </c>
      <c r="CB25">
        <v>727.50300000000004</v>
      </c>
      <c r="CC25" s="1">
        <v>40147</v>
      </c>
      <c r="CD25">
        <v>355.66699999999997</v>
      </c>
      <c r="CE25" s="1">
        <v>37802</v>
      </c>
      <c r="CF25">
        <v>37.667000000000002</v>
      </c>
      <c r="CG25" s="1">
        <v>39507</v>
      </c>
      <c r="CH25">
        <v>41.482999999999997</v>
      </c>
      <c r="CI25" s="1">
        <v>38321</v>
      </c>
      <c r="CJ25">
        <v>8.6</v>
      </c>
      <c r="CK25" s="1">
        <v>37953</v>
      </c>
      <c r="CL25">
        <v>35.5</v>
      </c>
      <c r="CM25">
        <v>-1</v>
      </c>
      <c r="CN25">
        <v>-1</v>
      </c>
    </row>
    <row r="26" spans="1:92" x14ac:dyDescent="0.25">
      <c r="A26" s="1">
        <v>37833</v>
      </c>
      <c r="B26">
        <v>866.66700000000003</v>
      </c>
      <c r="C26" s="1">
        <v>37468</v>
      </c>
      <c r="D26">
        <v>377.5</v>
      </c>
      <c r="E26" s="1">
        <v>38289</v>
      </c>
      <c r="F26">
        <v>30.25</v>
      </c>
      <c r="G26" s="1">
        <v>38289</v>
      </c>
      <c r="H26">
        <v>28.375</v>
      </c>
      <c r="I26" s="1">
        <v>38289</v>
      </c>
      <c r="J26">
        <v>390.66699999999997</v>
      </c>
      <c r="K26" s="1">
        <v>37468</v>
      </c>
      <c r="L26">
        <v>184.667</v>
      </c>
      <c r="M26" s="1">
        <v>37953</v>
      </c>
      <c r="N26">
        <v>70.400000000000006</v>
      </c>
      <c r="O26" s="1">
        <v>37833</v>
      </c>
      <c r="P26">
        <v>85.332999999999998</v>
      </c>
      <c r="Q26" s="1">
        <v>37833</v>
      </c>
      <c r="R26">
        <v>159</v>
      </c>
      <c r="S26" s="1">
        <v>38016</v>
      </c>
      <c r="T26">
        <v>455.83300000000003</v>
      </c>
      <c r="U26" s="1">
        <v>37468</v>
      </c>
      <c r="V26">
        <v>83.332999999999998</v>
      </c>
      <c r="W26" s="1">
        <v>37468</v>
      </c>
      <c r="X26">
        <v>591.66700000000003</v>
      </c>
      <c r="Y26" s="1">
        <v>37468</v>
      </c>
      <c r="Z26">
        <v>223.333</v>
      </c>
      <c r="AA26" s="1">
        <v>38016</v>
      </c>
      <c r="AB26">
        <v>37.25</v>
      </c>
      <c r="AC26" s="1">
        <v>37468</v>
      </c>
      <c r="AD26">
        <v>1253.3330000000001</v>
      </c>
      <c r="AE26" s="1">
        <v>40329</v>
      </c>
      <c r="AF26">
        <v>53.973999999999997</v>
      </c>
      <c r="AG26" s="1">
        <v>38411</v>
      </c>
      <c r="AH26">
        <v>2</v>
      </c>
      <c r="AI26" s="1">
        <v>38352</v>
      </c>
      <c r="AJ26">
        <v>3.1669999999999998</v>
      </c>
      <c r="AK26">
        <v>-1</v>
      </c>
      <c r="AL26">
        <v>-1</v>
      </c>
      <c r="AM26" s="1">
        <v>40116</v>
      </c>
      <c r="AN26">
        <v>30.715</v>
      </c>
      <c r="AO26" s="1">
        <v>40268</v>
      </c>
      <c r="AP26">
        <v>23.841999999999999</v>
      </c>
      <c r="AQ26" s="1">
        <v>38352</v>
      </c>
      <c r="AR26">
        <v>3.6669999999999998</v>
      </c>
      <c r="AS26" s="1">
        <v>38352</v>
      </c>
      <c r="AT26">
        <v>4.1669999999999998</v>
      </c>
      <c r="AU26" s="1">
        <v>40389</v>
      </c>
      <c r="AV26">
        <v>48.363</v>
      </c>
      <c r="AW26" s="1">
        <v>38868</v>
      </c>
      <c r="AX26">
        <v>30.167000000000002</v>
      </c>
      <c r="AY26" s="1">
        <v>38352</v>
      </c>
      <c r="AZ26">
        <v>8</v>
      </c>
      <c r="BA26" s="1">
        <v>38289</v>
      </c>
      <c r="BB26">
        <v>5.75</v>
      </c>
      <c r="BC26" s="1">
        <v>40359</v>
      </c>
      <c r="BD26">
        <v>50.42</v>
      </c>
      <c r="BE26" s="1">
        <v>40602</v>
      </c>
      <c r="BF26">
        <v>64.168000000000006</v>
      </c>
      <c r="BG26" s="1">
        <v>40512</v>
      </c>
      <c r="BH26">
        <v>23.574000000000002</v>
      </c>
      <c r="BI26" s="1">
        <v>38352</v>
      </c>
      <c r="BJ26">
        <v>6</v>
      </c>
      <c r="BK26">
        <v>-1</v>
      </c>
      <c r="BL26">
        <v>-1</v>
      </c>
      <c r="BM26" s="1">
        <v>38748</v>
      </c>
      <c r="BN26">
        <v>3</v>
      </c>
      <c r="BO26" s="1">
        <v>38656</v>
      </c>
      <c r="BP26">
        <v>1.75</v>
      </c>
      <c r="BQ26" s="1">
        <v>40543</v>
      </c>
      <c r="BR26">
        <v>45.524999999999999</v>
      </c>
      <c r="BS26" s="1">
        <v>40329</v>
      </c>
      <c r="BT26">
        <v>80.331000000000003</v>
      </c>
      <c r="BU26">
        <v>-1</v>
      </c>
      <c r="BV26">
        <v>-1</v>
      </c>
      <c r="BW26" s="1">
        <v>40359</v>
      </c>
      <c r="BX26">
        <v>119.571</v>
      </c>
      <c r="BY26">
        <v>-1</v>
      </c>
      <c r="BZ26">
        <v>-1</v>
      </c>
      <c r="CA26" s="1">
        <v>39962</v>
      </c>
      <c r="CB26">
        <v>634.50300000000004</v>
      </c>
      <c r="CC26" s="1">
        <v>40178</v>
      </c>
      <c r="CD26">
        <v>317.33499999999998</v>
      </c>
      <c r="CE26" s="1">
        <v>37833</v>
      </c>
      <c r="CF26">
        <v>32.832999999999998</v>
      </c>
      <c r="CG26" s="1">
        <v>39538</v>
      </c>
      <c r="CH26">
        <v>48.252000000000002</v>
      </c>
      <c r="CI26" s="1">
        <v>38352</v>
      </c>
      <c r="CJ26">
        <v>9</v>
      </c>
      <c r="CK26" s="1">
        <v>37986</v>
      </c>
      <c r="CL26">
        <v>31.75</v>
      </c>
      <c r="CM26">
        <v>-1</v>
      </c>
      <c r="CN26">
        <v>-1</v>
      </c>
    </row>
    <row r="27" spans="1:92" x14ac:dyDescent="0.25">
      <c r="A27" s="1">
        <v>37862</v>
      </c>
      <c r="B27">
        <v>770.84799999999996</v>
      </c>
      <c r="C27" s="1">
        <v>37498</v>
      </c>
      <c r="D27">
        <v>330.5</v>
      </c>
      <c r="E27" s="1">
        <v>38321</v>
      </c>
      <c r="F27">
        <v>27.5</v>
      </c>
      <c r="G27" s="1">
        <v>38321</v>
      </c>
      <c r="H27">
        <v>23.5</v>
      </c>
      <c r="I27" s="1">
        <v>38321</v>
      </c>
      <c r="J27">
        <v>318.75</v>
      </c>
      <c r="K27" s="1">
        <v>37498</v>
      </c>
      <c r="L27">
        <v>195</v>
      </c>
      <c r="M27" s="1">
        <v>37986</v>
      </c>
      <c r="N27">
        <v>48.5</v>
      </c>
      <c r="O27" s="1">
        <v>37862</v>
      </c>
      <c r="P27">
        <v>65.875</v>
      </c>
      <c r="Q27" s="1">
        <v>37862</v>
      </c>
      <c r="R27">
        <v>162.5</v>
      </c>
      <c r="S27" s="1">
        <v>38044</v>
      </c>
      <c r="T27">
        <v>506.83300000000003</v>
      </c>
      <c r="U27" s="1">
        <v>37498</v>
      </c>
      <c r="V27">
        <v>83</v>
      </c>
      <c r="W27" s="1">
        <v>37498</v>
      </c>
      <c r="X27">
        <v>582.5</v>
      </c>
      <c r="Y27" s="1">
        <v>37498</v>
      </c>
      <c r="Z27">
        <v>234.167</v>
      </c>
      <c r="AA27" s="1">
        <v>38044</v>
      </c>
      <c r="AB27">
        <v>42.332999999999998</v>
      </c>
      <c r="AC27" s="1">
        <v>37498</v>
      </c>
      <c r="AD27">
        <v>1150</v>
      </c>
      <c r="AE27" s="1">
        <v>40359</v>
      </c>
      <c r="AF27">
        <v>60.363999999999997</v>
      </c>
      <c r="AG27" s="1">
        <v>38442</v>
      </c>
      <c r="AH27">
        <v>3</v>
      </c>
      <c r="AI27" s="1">
        <v>38383</v>
      </c>
      <c r="AJ27">
        <v>3.25</v>
      </c>
      <c r="AK27">
        <v>-1</v>
      </c>
      <c r="AL27">
        <v>-1</v>
      </c>
      <c r="AM27" s="1">
        <v>40147</v>
      </c>
      <c r="AN27">
        <v>32.793999999999997</v>
      </c>
      <c r="AO27" s="1">
        <v>40298</v>
      </c>
      <c r="AP27">
        <v>28.908999999999999</v>
      </c>
      <c r="AQ27" s="1">
        <v>38383</v>
      </c>
      <c r="AR27">
        <v>3.25</v>
      </c>
      <c r="AS27" s="1">
        <v>38383</v>
      </c>
      <c r="AT27">
        <v>3.6669999999999998</v>
      </c>
      <c r="AU27" s="1">
        <v>40421</v>
      </c>
      <c r="AV27">
        <v>53.347999999999999</v>
      </c>
      <c r="AW27" s="1">
        <v>38898</v>
      </c>
      <c r="AX27">
        <v>34</v>
      </c>
      <c r="AY27" s="1">
        <v>38383</v>
      </c>
      <c r="AZ27">
        <v>7.75</v>
      </c>
      <c r="BA27" s="1">
        <v>38321</v>
      </c>
      <c r="BB27">
        <v>5.9169999999999998</v>
      </c>
      <c r="BC27" s="1">
        <v>40389</v>
      </c>
      <c r="BD27">
        <v>39.816000000000003</v>
      </c>
      <c r="BE27" s="1">
        <v>40633</v>
      </c>
      <c r="BF27">
        <v>64.760999999999996</v>
      </c>
      <c r="BG27" s="1">
        <v>40543</v>
      </c>
      <c r="BH27">
        <v>23.492000000000001</v>
      </c>
      <c r="BI27" s="1">
        <v>38383</v>
      </c>
      <c r="BJ27">
        <v>5.1669999999999998</v>
      </c>
      <c r="BK27">
        <v>-1</v>
      </c>
      <c r="BL27">
        <v>-1</v>
      </c>
      <c r="BM27" s="1">
        <v>38776</v>
      </c>
      <c r="BN27">
        <v>3</v>
      </c>
      <c r="BO27" s="1">
        <v>38686</v>
      </c>
      <c r="BP27">
        <v>1.75</v>
      </c>
      <c r="BQ27" s="1">
        <v>40574</v>
      </c>
      <c r="BR27">
        <v>46.505000000000003</v>
      </c>
      <c r="BS27" s="1">
        <v>40359</v>
      </c>
      <c r="BT27">
        <v>79.394000000000005</v>
      </c>
      <c r="BU27">
        <v>-1</v>
      </c>
      <c r="BV27">
        <v>-1</v>
      </c>
      <c r="BW27" s="1">
        <v>40389</v>
      </c>
      <c r="BX27">
        <v>96.385000000000005</v>
      </c>
      <c r="BY27">
        <v>-1</v>
      </c>
      <c r="BZ27">
        <v>-1</v>
      </c>
      <c r="CA27" s="1">
        <v>39994</v>
      </c>
      <c r="CB27">
        <v>725.00300000000004</v>
      </c>
      <c r="CC27" s="1">
        <v>40207</v>
      </c>
      <c r="CD27">
        <v>275.19</v>
      </c>
      <c r="CE27" s="1">
        <v>37862</v>
      </c>
      <c r="CF27">
        <v>31.667000000000002</v>
      </c>
      <c r="CG27" s="1">
        <v>39568</v>
      </c>
      <c r="CH27">
        <v>29.282</v>
      </c>
      <c r="CI27" s="1">
        <v>38383</v>
      </c>
      <c r="CJ27">
        <v>8.5</v>
      </c>
      <c r="CK27" s="1">
        <v>38016</v>
      </c>
      <c r="CL27">
        <v>31</v>
      </c>
      <c r="CM27">
        <v>-1</v>
      </c>
      <c r="CN27">
        <v>-1</v>
      </c>
    </row>
    <row r="28" spans="1:92" x14ac:dyDescent="0.25">
      <c r="A28" s="1">
        <v>37894</v>
      </c>
      <c r="B28">
        <v>765.005</v>
      </c>
      <c r="C28" s="1">
        <v>37529</v>
      </c>
      <c r="D28">
        <v>362.5</v>
      </c>
      <c r="E28" s="1">
        <v>38352</v>
      </c>
      <c r="F28">
        <v>23.167000000000002</v>
      </c>
      <c r="G28" s="1">
        <v>38352</v>
      </c>
      <c r="H28">
        <v>26.5</v>
      </c>
      <c r="I28" s="1">
        <v>38352</v>
      </c>
      <c r="J28">
        <v>341</v>
      </c>
      <c r="K28" s="1">
        <v>37529</v>
      </c>
      <c r="L28">
        <v>202.5</v>
      </c>
      <c r="M28" s="1">
        <v>38016</v>
      </c>
      <c r="N28">
        <v>60.5</v>
      </c>
      <c r="O28" s="1">
        <v>37894</v>
      </c>
      <c r="P28">
        <v>55.625</v>
      </c>
      <c r="Q28" s="1">
        <v>37894</v>
      </c>
      <c r="R28">
        <v>139.5</v>
      </c>
      <c r="S28" s="1">
        <v>38077</v>
      </c>
      <c r="T28">
        <v>516</v>
      </c>
      <c r="U28" s="1">
        <v>37529</v>
      </c>
      <c r="V28">
        <v>82</v>
      </c>
      <c r="W28" s="1">
        <v>37529</v>
      </c>
      <c r="X28">
        <v>596.66700000000003</v>
      </c>
      <c r="Y28" s="1">
        <v>37529</v>
      </c>
      <c r="Z28">
        <v>238.333</v>
      </c>
      <c r="AA28" s="1">
        <v>38077</v>
      </c>
      <c r="AB28">
        <v>39.75</v>
      </c>
      <c r="AC28" s="1">
        <v>37529</v>
      </c>
      <c r="AD28">
        <v>1273.3330000000001</v>
      </c>
      <c r="AE28" s="1">
        <v>40389</v>
      </c>
      <c r="AF28">
        <v>46.573</v>
      </c>
      <c r="AG28" s="1">
        <v>38960</v>
      </c>
      <c r="AH28">
        <v>2.5</v>
      </c>
      <c r="AI28" s="1">
        <v>38411</v>
      </c>
      <c r="AJ28">
        <v>3.125</v>
      </c>
      <c r="AK28">
        <v>-1</v>
      </c>
      <c r="AL28">
        <v>-1</v>
      </c>
      <c r="AM28" s="1">
        <v>40178</v>
      </c>
      <c r="AN28">
        <v>31.492000000000001</v>
      </c>
      <c r="AO28" s="1">
        <v>40329</v>
      </c>
      <c r="AP28">
        <v>27.507999999999999</v>
      </c>
      <c r="AQ28" s="1">
        <v>38411</v>
      </c>
      <c r="AR28">
        <v>3.125</v>
      </c>
      <c r="AS28" s="1">
        <v>38411</v>
      </c>
      <c r="AT28">
        <v>3.8330000000000002</v>
      </c>
      <c r="AU28" s="1">
        <v>40451</v>
      </c>
      <c r="AV28">
        <v>47.698</v>
      </c>
      <c r="AW28" s="1">
        <v>38929</v>
      </c>
      <c r="AX28">
        <v>34.5</v>
      </c>
      <c r="AY28" s="1">
        <v>38411</v>
      </c>
      <c r="AZ28">
        <v>8</v>
      </c>
      <c r="BA28" s="1">
        <v>38352</v>
      </c>
      <c r="BB28">
        <v>5.65</v>
      </c>
      <c r="BC28" s="1">
        <v>40421</v>
      </c>
      <c r="BD28">
        <v>47.298999999999999</v>
      </c>
      <c r="BE28" s="1">
        <v>40662</v>
      </c>
      <c r="BF28">
        <v>61.204000000000001</v>
      </c>
      <c r="BG28" s="1">
        <v>40574</v>
      </c>
      <c r="BH28">
        <v>21.725000000000001</v>
      </c>
      <c r="BI28" s="1">
        <v>38411</v>
      </c>
      <c r="BJ28">
        <v>4.625</v>
      </c>
      <c r="BK28">
        <v>-1</v>
      </c>
      <c r="BL28">
        <v>-1</v>
      </c>
      <c r="BM28" s="1">
        <v>38807</v>
      </c>
      <c r="BN28">
        <v>3</v>
      </c>
      <c r="BO28" s="1">
        <v>38716</v>
      </c>
      <c r="BP28">
        <v>1.75</v>
      </c>
      <c r="BQ28" s="1">
        <v>41362</v>
      </c>
      <c r="BR28">
        <v>42.957000000000001</v>
      </c>
      <c r="BS28" s="1">
        <v>40389</v>
      </c>
      <c r="BT28">
        <v>57.994999999999997</v>
      </c>
      <c r="BU28">
        <v>-1</v>
      </c>
      <c r="BV28">
        <v>-1</v>
      </c>
      <c r="BW28" s="1">
        <v>40421</v>
      </c>
      <c r="BX28">
        <v>103.205</v>
      </c>
      <c r="BY28">
        <v>-1</v>
      </c>
      <c r="BZ28">
        <v>-1</v>
      </c>
      <c r="CA28" s="1">
        <v>40025</v>
      </c>
      <c r="CB28">
        <v>650.00300000000004</v>
      </c>
      <c r="CC28" s="1">
        <v>40235</v>
      </c>
      <c r="CD28">
        <v>300.38299999999998</v>
      </c>
      <c r="CE28" s="1">
        <v>37894</v>
      </c>
      <c r="CF28">
        <v>27.332999999999998</v>
      </c>
      <c r="CG28" s="1">
        <v>39598</v>
      </c>
      <c r="CH28">
        <v>27.343</v>
      </c>
      <c r="CI28" s="1">
        <v>38411</v>
      </c>
      <c r="CJ28">
        <v>8.875</v>
      </c>
      <c r="CK28" s="1">
        <v>38044</v>
      </c>
      <c r="CL28">
        <v>30.5</v>
      </c>
      <c r="CM28">
        <v>-1</v>
      </c>
      <c r="CN28">
        <v>-1</v>
      </c>
    </row>
    <row r="29" spans="1:92" x14ac:dyDescent="0.25">
      <c r="A29" s="1">
        <v>37925</v>
      </c>
      <c r="B29">
        <v>634.70699999999999</v>
      </c>
      <c r="C29" s="1">
        <v>37560</v>
      </c>
      <c r="D29">
        <v>285</v>
      </c>
      <c r="E29" s="1">
        <v>38383</v>
      </c>
      <c r="F29">
        <v>22.832999999999998</v>
      </c>
      <c r="G29" s="1">
        <v>38383</v>
      </c>
      <c r="H29">
        <v>25.45</v>
      </c>
      <c r="I29" s="1">
        <v>38383</v>
      </c>
      <c r="J29">
        <v>329.875</v>
      </c>
      <c r="K29" s="1">
        <v>37560</v>
      </c>
      <c r="L29">
        <v>170</v>
      </c>
      <c r="M29" s="1">
        <v>38044</v>
      </c>
      <c r="N29">
        <v>53.167000000000002</v>
      </c>
      <c r="O29" s="1">
        <v>37925</v>
      </c>
      <c r="P29">
        <v>48.25</v>
      </c>
      <c r="Q29" s="1">
        <v>37925</v>
      </c>
      <c r="R29">
        <v>139.333</v>
      </c>
      <c r="S29" s="1">
        <v>38107</v>
      </c>
      <c r="T29">
        <v>484.375</v>
      </c>
      <c r="U29" s="1">
        <v>37560</v>
      </c>
      <c r="V29">
        <v>69</v>
      </c>
      <c r="W29" s="1">
        <v>37560</v>
      </c>
      <c r="X29">
        <v>463.33300000000003</v>
      </c>
      <c r="Y29" s="1">
        <v>37560</v>
      </c>
      <c r="Z29">
        <v>254.667</v>
      </c>
      <c r="AA29" s="1">
        <v>38107</v>
      </c>
      <c r="AB29">
        <v>43.25</v>
      </c>
      <c r="AC29" s="1">
        <v>37560</v>
      </c>
      <c r="AD29">
        <v>945</v>
      </c>
      <c r="AE29" s="1">
        <v>40421</v>
      </c>
      <c r="AF29">
        <v>53.808</v>
      </c>
      <c r="AG29" s="1">
        <v>39021</v>
      </c>
      <c r="AH29">
        <v>2.0009999999999999</v>
      </c>
      <c r="AI29" s="1">
        <v>38442</v>
      </c>
      <c r="AJ29">
        <v>3.125</v>
      </c>
      <c r="AK29">
        <v>-1</v>
      </c>
      <c r="AL29">
        <v>-1</v>
      </c>
      <c r="AM29" s="1">
        <v>40207</v>
      </c>
      <c r="AN29">
        <v>33.232999999999997</v>
      </c>
      <c r="AO29" s="1">
        <v>40359</v>
      </c>
      <c r="AP29">
        <v>35.399000000000001</v>
      </c>
      <c r="AQ29" s="1">
        <v>38442</v>
      </c>
      <c r="AR29">
        <v>2.5</v>
      </c>
      <c r="AS29" s="1">
        <v>38442</v>
      </c>
      <c r="AT29">
        <v>3.8330000000000002</v>
      </c>
      <c r="AU29" s="1">
        <v>40480</v>
      </c>
      <c r="AV29">
        <v>42.843000000000004</v>
      </c>
      <c r="AW29" s="1">
        <v>38960</v>
      </c>
      <c r="AX29">
        <v>31</v>
      </c>
      <c r="AY29" s="1">
        <v>38442</v>
      </c>
      <c r="AZ29">
        <v>8.25</v>
      </c>
      <c r="BA29" s="1">
        <v>38383</v>
      </c>
      <c r="BB29">
        <v>5.6669999999999998</v>
      </c>
      <c r="BC29" s="1">
        <v>40451</v>
      </c>
      <c r="BD29">
        <v>45.515000000000001</v>
      </c>
      <c r="BE29" s="1">
        <v>40694</v>
      </c>
      <c r="BF29">
        <v>60.63</v>
      </c>
      <c r="BG29" s="1">
        <v>40602</v>
      </c>
      <c r="BH29">
        <v>20.091999999999999</v>
      </c>
      <c r="BI29" s="1">
        <v>38442</v>
      </c>
      <c r="BJ29">
        <v>4.625</v>
      </c>
      <c r="BK29">
        <v>-1</v>
      </c>
      <c r="BL29">
        <v>-1</v>
      </c>
      <c r="BM29" s="1">
        <v>38835</v>
      </c>
      <c r="BN29">
        <v>3</v>
      </c>
      <c r="BO29" s="1">
        <v>38748</v>
      </c>
      <c r="BP29">
        <v>1.75</v>
      </c>
      <c r="BQ29" s="1">
        <v>42643</v>
      </c>
      <c r="BR29">
        <v>17.013000000000002</v>
      </c>
      <c r="BS29" s="1">
        <v>40421</v>
      </c>
      <c r="BT29">
        <v>72.701999999999998</v>
      </c>
      <c r="BU29">
        <v>-1</v>
      </c>
      <c r="BV29">
        <v>-1</v>
      </c>
      <c r="BW29" s="1">
        <v>40451</v>
      </c>
      <c r="BX29">
        <v>100.268</v>
      </c>
      <c r="BY29">
        <v>-1</v>
      </c>
      <c r="BZ29">
        <v>-1</v>
      </c>
      <c r="CA29" s="1">
        <v>40056</v>
      </c>
      <c r="CB29">
        <v>680.83600000000001</v>
      </c>
      <c r="CC29" s="1">
        <v>40268</v>
      </c>
      <c r="CD29">
        <v>228.363</v>
      </c>
      <c r="CE29" s="1">
        <v>37925</v>
      </c>
      <c r="CF29">
        <v>25.667000000000002</v>
      </c>
      <c r="CG29" s="1">
        <v>39629</v>
      </c>
      <c r="CH29">
        <v>29.503</v>
      </c>
      <c r="CI29" s="1">
        <v>38442</v>
      </c>
      <c r="CJ29">
        <v>9.25</v>
      </c>
      <c r="CK29" s="1">
        <v>38077</v>
      </c>
      <c r="CL29">
        <v>27.75</v>
      </c>
      <c r="CM29">
        <v>-1</v>
      </c>
      <c r="CN29">
        <v>-1</v>
      </c>
    </row>
    <row r="30" spans="1:92" x14ac:dyDescent="0.25">
      <c r="A30" s="1">
        <v>37953</v>
      </c>
      <c r="B30">
        <v>505.815</v>
      </c>
      <c r="C30" s="1">
        <v>37589</v>
      </c>
      <c r="D30">
        <v>257.5</v>
      </c>
      <c r="E30" s="1">
        <v>38411</v>
      </c>
      <c r="F30">
        <v>22.25</v>
      </c>
      <c r="G30" s="1">
        <v>38411</v>
      </c>
      <c r="H30">
        <v>23.643000000000001</v>
      </c>
      <c r="I30" s="1">
        <v>38411</v>
      </c>
      <c r="J30">
        <v>309.33300000000003</v>
      </c>
      <c r="K30" s="1">
        <v>37589</v>
      </c>
      <c r="L30">
        <v>150</v>
      </c>
      <c r="M30" s="1">
        <v>38077</v>
      </c>
      <c r="N30">
        <v>52.917000000000002</v>
      </c>
      <c r="O30" s="1">
        <v>37953</v>
      </c>
      <c r="P30">
        <v>44.5</v>
      </c>
      <c r="Q30" s="1">
        <v>37953</v>
      </c>
      <c r="R30">
        <v>123</v>
      </c>
      <c r="S30" s="1">
        <v>38138</v>
      </c>
      <c r="T30">
        <v>512.5</v>
      </c>
      <c r="U30" s="1">
        <v>37589</v>
      </c>
      <c r="V30">
        <v>49</v>
      </c>
      <c r="W30" s="1">
        <v>37589</v>
      </c>
      <c r="X30">
        <v>417.5</v>
      </c>
      <c r="Y30" s="1">
        <v>37589</v>
      </c>
      <c r="Z30">
        <v>204.5</v>
      </c>
      <c r="AA30" s="1">
        <v>38138</v>
      </c>
      <c r="AB30">
        <v>45.25</v>
      </c>
      <c r="AC30" s="1">
        <v>37589</v>
      </c>
      <c r="AD30">
        <v>712.5</v>
      </c>
      <c r="AE30" s="1">
        <v>40451</v>
      </c>
      <c r="AF30">
        <v>45.356000000000002</v>
      </c>
      <c r="AG30" s="1">
        <v>39051</v>
      </c>
      <c r="AH30">
        <v>1.919</v>
      </c>
      <c r="AI30" s="1">
        <v>38471</v>
      </c>
      <c r="AJ30">
        <v>3.25</v>
      </c>
      <c r="AK30">
        <v>-1</v>
      </c>
      <c r="AL30">
        <v>-1</v>
      </c>
      <c r="AM30" s="1">
        <v>40235</v>
      </c>
      <c r="AN30">
        <v>39.64</v>
      </c>
      <c r="AO30" s="1">
        <v>40389</v>
      </c>
      <c r="AP30">
        <v>25.928000000000001</v>
      </c>
      <c r="AQ30" s="1">
        <v>38471</v>
      </c>
      <c r="AR30">
        <v>2.5</v>
      </c>
      <c r="AS30" s="1">
        <v>38471</v>
      </c>
      <c r="AT30">
        <v>4</v>
      </c>
      <c r="AU30" s="1">
        <v>40512</v>
      </c>
      <c r="AV30">
        <v>50.177999999999997</v>
      </c>
      <c r="AW30" s="1">
        <v>38989</v>
      </c>
      <c r="AX30">
        <v>31.5</v>
      </c>
      <c r="AY30" s="1">
        <v>38471</v>
      </c>
      <c r="AZ30">
        <v>9.25</v>
      </c>
      <c r="BA30" s="1">
        <v>38411</v>
      </c>
      <c r="BB30">
        <v>5.6749999999999998</v>
      </c>
      <c r="BC30" s="1">
        <v>40480</v>
      </c>
      <c r="BD30">
        <v>44.917000000000002</v>
      </c>
      <c r="BE30" s="1">
        <v>40724</v>
      </c>
      <c r="BF30">
        <v>67.698999999999998</v>
      </c>
      <c r="BG30" s="1">
        <v>40633</v>
      </c>
      <c r="BH30">
        <v>17.137</v>
      </c>
      <c r="BI30" s="1">
        <v>38471</v>
      </c>
      <c r="BJ30">
        <v>5.8330000000000002</v>
      </c>
      <c r="BK30">
        <v>-1</v>
      </c>
      <c r="BL30">
        <v>-1</v>
      </c>
      <c r="BM30" s="1">
        <v>38868</v>
      </c>
      <c r="BN30">
        <v>3</v>
      </c>
      <c r="BO30" s="1">
        <v>38776</v>
      </c>
      <c r="BP30">
        <v>2</v>
      </c>
      <c r="BQ30">
        <v>-1</v>
      </c>
      <c r="BR30">
        <v>-1</v>
      </c>
      <c r="BS30" s="1">
        <v>40451</v>
      </c>
      <c r="BT30">
        <v>65.701999999999998</v>
      </c>
      <c r="BU30">
        <v>-1</v>
      </c>
      <c r="BV30">
        <v>-1</v>
      </c>
      <c r="BW30" s="1">
        <v>40480</v>
      </c>
      <c r="BX30">
        <v>90.352999999999994</v>
      </c>
      <c r="BY30">
        <v>-1</v>
      </c>
      <c r="BZ30">
        <v>-1</v>
      </c>
      <c r="CA30" s="1">
        <v>40086</v>
      </c>
      <c r="CB30">
        <v>467.505</v>
      </c>
      <c r="CC30" s="1">
        <v>40298</v>
      </c>
      <c r="CD30">
        <v>251.24799999999999</v>
      </c>
      <c r="CE30" s="1">
        <v>37953</v>
      </c>
      <c r="CF30">
        <v>22</v>
      </c>
      <c r="CG30" s="1">
        <v>39660</v>
      </c>
      <c r="CH30">
        <v>37.436999999999998</v>
      </c>
      <c r="CI30" s="1">
        <v>38471</v>
      </c>
      <c r="CJ30">
        <v>11.125</v>
      </c>
      <c r="CK30" s="1">
        <v>38107</v>
      </c>
      <c r="CL30">
        <v>26.875</v>
      </c>
      <c r="CM30">
        <v>-1</v>
      </c>
      <c r="CN30">
        <v>-1</v>
      </c>
    </row>
    <row r="31" spans="1:92" x14ac:dyDescent="0.25">
      <c r="A31" s="1">
        <v>37986</v>
      </c>
      <c r="B31">
        <v>403.92</v>
      </c>
      <c r="C31" s="1">
        <v>37621</v>
      </c>
      <c r="D31">
        <v>250</v>
      </c>
      <c r="E31" s="1">
        <v>38442</v>
      </c>
      <c r="F31">
        <v>24.25</v>
      </c>
      <c r="G31" s="1">
        <v>38442</v>
      </c>
      <c r="H31">
        <v>28.812999999999999</v>
      </c>
      <c r="I31" s="1">
        <v>38442</v>
      </c>
      <c r="J31">
        <v>412.125</v>
      </c>
      <c r="K31" s="1">
        <v>37621</v>
      </c>
      <c r="L31">
        <v>140</v>
      </c>
      <c r="M31" s="1">
        <v>38107</v>
      </c>
      <c r="N31">
        <v>64.417000000000002</v>
      </c>
      <c r="O31" s="1">
        <v>37986</v>
      </c>
      <c r="P31">
        <v>36</v>
      </c>
      <c r="Q31" s="1">
        <v>37986</v>
      </c>
      <c r="R31">
        <v>122.167</v>
      </c>
      <c r="S31" s="1">
        <v>38168</v>
      </c>
      <c r="T31">
        <v>490.5</v>
      </c>
      <c r="U31" s="1">
        <v>37621</v>
      </c>
      <c r="V31">
        <v>57</v>
      </c>
      <c r="W31" s="1">
        <v>37621</v>
      </c>
      <c r="X31">
        <v>436.66699999999997</v>
      </c>
      <c r="Y31" s="1">
        <v>37621</v>
      </c>
      <c r="Z31">
        <v>194</v>
      </c>
      <c r="AA31" s="1">
        <v>38168</v>
      </c>
      <c r="AB31">
        <v>44.167000000000002</v>
      </c>
      <c r="AC31" s="1">
        <v>37621</v>
      </c>
      <c r="AD31">
        <v>825</v>
      </c>
      <c r="AE31" s="1">
        <v>40480</v>
      </c>
      <c r="AF31">
        <v>39.856000000000002</v>
      </c>
      <c r="AG31" s="1">
        <v>39080</v>
      </c>
      <c r="AH31">
        <v>2.125</v>
      </c>
      <c r="AI31" s="1">
        <v>38503</v>
      </c>
      <c r="AJ31">
        <v>2.875</v>
      </c>
      <c r="AK31">
        <v>-1</v>
      </c>
      <c r="AL31">
        <v>-1</v>
      </c>
      <c r="AM31" s="1">
        <v>40268</v>
      </c>
      <c r="AN31">
        <v>33.738</v>
      </c>
      <c r="AO31" s="1">
        <v>40421</v>
      </c>
      <c r="AP31">
        <v>29.337</v>
      </c>
      <c r="AQ31" s="1">
        <v>38503</v>
      </c>
      <c r="AR31">
        <v>2.5</v>
      </c>
      <c r="AS31" s="1">
        <v>38503</v>
      </c>
      <c r="AT31">
        <v>4.0419999999999998</v>
      </c>
      <c r="AU31" s="1">
        <v>40543</v>
      </c>
      <c r="AV31">
        <v>45.517000000000003</v>
      </c>
      <c r="AW31" s="1">
        <v>39021</v>
      </c>
      <c r="AX31">
        <v>28.335000000000001</v>
      </c>
      <c r="AY31" s="1">
        <v>38503</v>
      </c>
      <c r="AZ31">
        <v>11</v>
      </c>
      <c r="BA31" s="1">
        <v>38442</v>
      </c>
      <c r="BB31">
        <v>6</v>
      </c>
      <c r="BC31" s="1">
        <v>40512</v>
      </c>
      <c r="BD31">
        <v>61.37</v>
      </c>
      <c r="BE31" s="1">
        <v>40753</v>
      </c>
      <c r="BF31">
        <v>69.364000000000004</v>
      </c>
      <c r="BG31" s="1">
        <v>40662</v>
      </c>
      <c r="BH31">
        <v>16.762</v>
      </c>
      <c r="BI31" s="1">
        <v>38503</v>
      </c>
      <c r="BJ31">
        <v>6.875</v>
      </c>
      <c r="BK31">
        <v>-1</v>
      </c>
      <c r="BL31">
        <v>-1</v>
      </c>
      <c r="BM31" s="1">
        <v>38898</v>
      </c>
      <c r="BN31">
        <v>3</v>
      </c>
      <c r="BO31" s="1">
        <v>38807</v>
      </c>
      <c r="BP31">
        <v>2</v>
      </c>
      <c r="BQ31">
        <v>-1</v>
      </c>
      <c r="BR31">
        <v>-1</v>
      </c>
      <c r="BS31" s="1">
        <v>40480</v>
      </c>
      <c r="BT31">
        <v>55.009</v>
      </c>
      <c r="BU31">
        <v>-1</v>
      </c>
      <c r="BV31">
        <v>-1</v>
      </c>
      <c r="BW31" s="1">
        <v>40512</v>
      </c>
      <c r="BX31">
        <v>106.149</v>
      </c>
      <c r="BY31">
        <v>-1</v>
      </c>
      <c r="BZ31">
        <v>-1</v>
      </c>
      <c r="CA31" s="1">
        <v>40116</v>
      </c>
      <c r="CB31">
        <v>545.00199999999995</v>
      </c>
      <c r="CC31" s="1">
        <v>40329</v>
      </c>
      <c r="CD31">
        <v>272.07900000000001</v>
      </c>
      <c r="CE31" s="1">
        <v>37986</v>
      </c>
      <c r="CF31">
        <v>22.5</v>
      </c>
      <c r="CG31" s="1">
        <v>39689</v>
      </c>
      <c r="CH31">
        <v>43.5</v>
      </c>
      <c r="CI31" s="1">
        <v>38503</v>
      </c>
      <c r="CJ31">
        <v>12.25</v>
      </c>
      <c r="CK31" s="1">
        <v>38138</v>
      </c>
      <c r="CL31">
        <v>27.25</v>
      </c>
      <c r="CM31">
        <v>-1</v>
      </c>
      <c r="CN31">
        <v>-1</v>
      </c>
    </row>
    <row r="32" spans="1:92" x14ac:dyDescent="0.25">
      <c r="A32" s="1">
        <v>38016</v>
      </c>
      <c r="B32">
        <v>492.89400000000001</v>
      </c>
      <c r="C32" s="1">
        <v>37652</v>
      </c>
      <c r="D32">
        <v>193.333</v>
      </c>
      <c r="E32" s="1">
        <v>38471</v>
      </c>
      <c r="F32">
        <v>23.667000000000002</v>
      </c>
      <c r="G32" s="1">
        <v>38471</v>
      </c>
      <c r="H32">
        <v>28.143000000000001</v>
      </c>
      <c r="I32" s="1">
        <v>38471</v>
      </c>
      <c r="J32">
        <v>403.375</v>
      </c>
      <c r="K32" s="1">
        <v>37652</v>
      </c>
      <c r="L32">
        <v>122.5</v>
      </c>
      <c r="M32" s="1">
        <v>38138</v>
      </c>
      <c r="N32">
        <v>61</v>
      </c>
      <c r="O32" s="1">
        <v>38016</v>
      </c>
      <c r="P32">
        <v>41.375</v>
      </c>
      <c r="Q32" s="1">
        <v>38016</v>
      </c>
      <c r="R32">
        <v>117.667</v>
      </c>
      <c r="S32" s="1">
        <v>38198</v>
      </c>
      <c r="T32">
        <v>464.375</v>
      </c>
      <c r="U32" s="1">
        <v>37652</v>
      </c>
      <c r="V32">
        <v>52.75</v>
      </c>
      <c r="W32" s="1">
        <v>37652</v>
      </c>
      <c r="X32">
        <v>387.5</v>
      </c>
      <c r="Y32" s="1">
        <v>37652</v>
      </c>
      <c r="Z32">
        <v>187.25</v>
      </c>
      <c r="AA32" s="1">
        <v>38198</v>
      </c>
      <c r="AB32">
        <v>40.75</v>
      </c>
      <c r="AC32" s="1">
        <v>37652</v>
      </c>
      <c r="AD32">
        <v>853.25</v>
      </c>
      <c r="AE32" s="1">
        <v>40512</v>
      </c>
      <c r="AF32">
        <v>54.817</v>
      </c>
      <c r="AG32" s="1">
        <v>39113</v>
      </c>
      <c r="AH32">
        <v>2.125</v>
      </c>
      <c r="AI32" s="1">
        <v>38533</v>
      </c>
      <c r="AJ32">
        <v>2.75</v>
      </c>
      <c r="AK32">
        <v>-1</v>
      </c>
      <c r="AL32">
        <v>-1</v>
      </c>
      <c r="AM32" s="1">
        <v>40298</v>
      </c>
      <c r="AN32">
        <v>41.231000000000002</v>
      </c>
      <c r="AO32" s="1">
        <v>40451</v>
      </c>
      <c r="AP32">
        <v>29.936</v>
      </c>
      <c r="AQ32" s="1">
        <v>38533</v>
      </c>
      <c r="AR32">
        <v>2.8330000000000002</v>
      </c>
      <c r="AS32" s="1">
        <v>38533</v>
      </c>
      <c r="AT32">
        <v>3.75</v>
      </c>
      <c r="AU32" s="1">
        <v>40574</v>
      </c>
      <c r="AV32">
        <v>45.131999999999998</v>
      </c>
      <c r="AW32" s="1">
        <v>39051</v>
      </c>
      <c r="AX32">
        <v>27.071000000000002</v>
      </c>
      <c r="AY32" s="1">
        <v>38533</v>
      </c>
      <c r="AZ32">
        <v>11.625</v>
      </c>
      <c r="BA32" s="1">
        <v>38471</v>
      </c>
      <c r="BB32">
        <v>7</v>
      </c>
      <c r="BC32" s="1">
        <v>40543</v>
      </c>
      <c r="BD32">
        <v>63.040999999999997</v>
      </c>
      <c r="BE32" s="1">
        <v>40786</v>
      </c>
      <c r="BF32">
        <v>82.921999999999997</v>
      </c>
      <c r="BG32" s="1">
        <v>40694</v>
      </c>
      <c r="BH32">
        <v>16.167999999999999</v>
      </c>
      <c r="BI32" s="1">
        <v>38533</v>
      </c>
      <c r="BJ32">
        <v>8</v>
      </c>
      <c r="BK32">
        <v>-1</v>
      </c>
      <c r="BL32">
        <v>-1</v>
      </c>
      <c r="BM32" s="1">
        <v>38929</v>
      </c>
      <c r="BN32">
        <v>3.25</v>
      </c>
      <c r="BO32" s="1">
        <v>38835</v>
      </c>
      <c r="BP32">
        <v>2</v>
      </c>
      <c r="BQ32">
        <v>-1</v>
      </c>
      <c r="BR32">
        <v>-1</v>
      </c>
      <c r="BS32" s="1">
        <v>40512</v>
      </c>
      <c r="BT32">
        <v>79.180999999999997</v>
      </c>
      <c r="BU32">
        <v>-1</v>
      </c>
      <c r="BV32">
        <v>-1</v>
      </c>
      <c r="BW32" s="1">
        <v>40543</v>
      </c>
      <c r="BX32">
        <v>93.03</v>
      </c>
      <c r="BY32">
        <v>-1</v>
      </c>
      <c r="BZ32">
        <v>-1</v>
      </c>
      <c r="CA32" s="1">
        <v>40147</v>
      </c>
      <c r="CB32">
        <v>585.00199999999995</v>
      </c>
      <c r="CC32" s="1">
        <v>40359</v>
      </c>
      <c r="CD32">
        <v>285.27199999999999</v>
      </c>
      <c r="CE32" s="1">
        <v>38016</v>
      </c>
      <c r="CF32">
        <v>21.5</v>
      </c>
      <c r="CG32" s="1">
        <v>39721</v>
      </c>
      <c r="CH32">
        <v>62.005000000000003</v>
      </c>
      <c r="CI32" s="1">
        <v>38533</v>
      </c>
      <c r="CJ32">
        <v>13.25</v>
      </c>
      <c r="CK32" s="1">
        <v>38168</v>
      </c>
      <c r="CL32">
        <v>19.332999999999998</v>
      </c>
      <c r="CM32">
        <v>-1</v>
      </c>
      <c r="CN32">
        <v>-1</v>
      </c>
    </row>
    <row r="33" spans="1:92" x14ac:dyDescent="0.25">
      <c r="A33" s="1">
        <v>38044</v>
      </c>
      <c r="B33">
        <v>601.19299999999998</v>
      </c>
      <c r="C33" s="1">
        <v>37680</v>
      </c>
      <c r="D33">
        <v>207.667</v>
      </c>
      <c r="E33" s="1">
        <v>38503</v>
      </c>
      <c r="F33">
        <v>23.875</v>
      </c>
      <c r="G33" s="1">
        <v>38503</v>
      </c>
      <c r="H33">
        <v>29.75</v>
      </c>
      <c r="I33" s="1">
        <v>38503</v>
      </c>
      <c r="J33">
        <v>310.23599999999999</v>
      </c>
      <c r="K33" s="1">
        <v>37680</v>
      </c>
      <c r="L33">
        <v>104.125</v>
      </c>
      <c r="M33" s="1">
        <v>38168</v>
      </c>
      <c r="N33">
        <v>54.375</v>
      </c>
      <c r="O33" s="1">
        <v>38044</v>
      </c>
      <c r="P33">
        <v>42.667000000000002</v>
      </c>
      <c r="Q33" s="1">
        <v>38044</v>
      </c>
      <c r="R33">
        <v>110.667</v>
      </c>
      <c r="S33" s="1">
        <v>38230</v>
      </c>
      <c r="T33">
        <v>437</v>
      </c>
      <c r="U33" s="1">
        <v>37680</v>
      </c>
      <c r="V33">
        <v>50.375</v>
      </c>
      <c r="W33" s="1">
        <v>37680</v>
      </c>
      <c r="X33">
        <v>343.75</v>
      </c>
      <c r="Y33" s="1">
        <v>37680</v>
      </c>
      <c r="Z33">
        <v>168</v>
      </c>
      <c r="AA33" s="1">
        <v>38230</v>
      </c>
      <c r="AB33">
        <v>35.125</v>
      </c>
      <c r="AC33" s="1">
        <v>37680</v>
      </c>
      <c r="AD33">
        <v>827.5</v>
      </c>
      <c r="AE33" s="1">
        <v>40543</v>
      </c>
      <c r="AF33">
        <v>50.411000000000001</v>
      </c>
      <c r="AG33" s="1">
        <v>39202</v>
      </c>
      <c r="AH33">
        <v>2.2919999999999998</v>
      </c>
      <c r="AI33" s="1">
        <v>38562</v>
      </c>
      <c r="AJ33">
        <v>2.625</v>
      </c>
      <c r="AK33">
        <v>-1</v>
      </c>
      <c r="AL33">
        <v>-1</v>
      </c>
      <c r="AM33" s="1">
        <v>40329</v>
      </c>
      <c r="AN33">
        <v>42.286999999999999</v>
      </c>
      <c r="AO33" s="1">
        <v>40480</v>
      </c>
      <c r="AP33">
        <v>28.065000000000001</v>
      </c>
      <c r="AQ33" s="1">
        <v>38562</v>
      </c>
      <c r="AR33">
        <v>2.75</v>
      </c>
      <c r="AS33" s="1">
        <v>38562</v>
      </c>
      <c r="AT33">
        <v>3.5</v>
      </c>
      <c r="AU33" s="1">
        <v>40602</v>
      </c>
      <c r="AV33">
        <v>44.350999999999999</v>
      </c>
      <c r="AW33" s="1">
        <v>39080</v>
      </c>
      <c r="AX33">
        <v>21.5</v>
      </c>
      <c r="AY33" s="1">
        <v>38562</v>
      </c>
      <c r="AZ33">
        <v>12</v>
      </c>
      <c r="BA33" s="1">
        <v>38503</v>
      </c>
      <c r="BB33">
        <v>8.0630000000000006</v>
      </c>
      <c r="BC33" s="1">
        <v>40574</v>
      </c>
      <c r="BD33">
        <v>59.295000000000002</v>
      </c>
      <c r="BE33" s="1">
        <v>40816</v>
      </c>
      <c r="BF33">
        <v>111.56100000000001</v>
      </c>
      <c r="BG33" s="1">
        <v>40724</v>
      </c>
      <c r="BH33">
        <v>21.370999999999999</v>
      </c>
      <c r="BI33" s="1">
        <v>38562</v>
      </c>
      <c r="BJ33">
        <v>7</v>
      </c>
      <c r="BK33">
        <v>-1</v>
      </c>
      <c r="BL33">
        <v>-1</v>
      </c>
      <c r="BM33" s="1">
        <v>38960</v>
      </c>
      <c r="BN33">
        <v>3.1880000000000002</v>
      </c>
      <c r="BO33" s="1">
        <v>38868</v>
      </c>
      <c r="BP33">
        <v>2</v>
      </c>
      <c r="BQ33">
        <v>-1</v>
      </c>
      <c r="BR33">
        <v>-1</v>
      </c>
      <c r="BS33" s="1">
        <v>40543</v>
      </c>
      <c r="BT33">
        <v>72.412000000000006</v>
      </c>
      <c r="BU33">
        <v>-1</v>
      </c>
      <c r="BV33">
        <v>-1</v>
      </c>
      <c r="BW33" s="1">
        <v>40574</v>
      </c>
      <c r="BX33">
        <v>101.801</v>
      </c>
      <c r="BY33">
        <v>-1</v>
      </c>
      <c r="BZ33">
        <v>-1</v>
      </c>
      <c r="CA33" s="1">
        <v>40178</v>
      </c>
      <c r="CB33">
        <v>551.33500000000004</v>
      </c>
      <c r="CC33" s="1">
        <v>40389</v>
      </c>
      <c r="CD33">
        <v>244.667</v>
      </c>
      <c r="CE33" s="1">
        <v>38044</v>
      </c>
      <c r="CF33">
        <v>21.5</v>
      </c>
      <c r="CG33" s="1">
        <v>39752</v>
      </c>
      <c r="CH33">
        <v>157.505</v>
      </c>
      <c r="CI33" s="1">
        <v>38562</v>
      </c>
      <c r="CJ33">
        <v>13.833</v>
      </c>
      <c r="CK33" s="1">
        <v>38198</v>
      </c>
      <c r="CL33">
        <v>19</v>
      </c>
      <c r="CM33">
        <v>-1</v>
      </c>
      <c r="CN33">
        <v>-1</v>
      </c>
    </row>
    <row r="34" spans="1:92" x14ac:dyDescent="0.25">
      <c r="A34" s="1">
        <v>38077</v>
      </c>
      <c r="B34">
        <v>573.42399999999998</v>
      </c>
      <c r="C34" s="1">
        <v>37711</v>
      </c>
      <c r="D34">
        <v>236.667</v>
      </c>
      <c r="E34" s="1">
        <v>38533</v>
      </c>
      <c r="F34">
        <v>23.875</v>
      </c>
      <c r="G34" s="1">
        <v>38533</v>
      </c>
      <c r="H34">
        <v>29.468</v>
      </c>
      <c r="I34" s="1">
        <v>38533</v>
      </c>
      <c r="J34">
        <v>291.36599999999999</v>
      </c>
      <c r="K34" s="1">
        <v>37711</v>
      </c>
      <c r="L34">
        <v>130.5</v>
      </c>
      <c r="M34" s="1">
        <v>38198</v>
      </c>
      <c r="N34">
        <v>49.65</v>
      </c>
      <c r="O34" s="1">
        <v>38077</v>
      </c>
      <c r="P34">
        <v>42.875</v>
      </c>
      <c r="Q34" s="1">
        <v>38077</v>
      </c>
      <c r="R34">
        <v>109.25</v>
      </c>
      <c r="S34" s="1">
        <v>38260</v>
      </c>
      <c r="T34">
        <v>457.875</v>
      </c>
      <c r="U34" s="1">
        <v>37711</v>
      </c>
      <c r="V34">
        <v>62.25</v>
      </c>
      <c r="W34" s="1">
        <v>37711</v>
      </c>
      <c r="X34">
        <v>348.75</v>
      </c>
      <c r="Y34" s="1">
        <v>37711</v>
      </c>
      <c r="Z34">
        <v>170.25</v>
      </c>
      <c r="AA34" s="1">
        <v>38260</v>
      </c>
      <c r="AB34">
        <v>36.5</v>
      </c>
      <c r="AC34" s="1">
        <v>37711</v>
      </c>
      <c r="AD34">
        <v>1281.25</v>
      </c>
      <c r="AE34" s="1">
        <v>40574</v>
      </c>
      <c r="AF34">
        <v>55.728999999999999</v>
      </c>
      <c r="AG34" s="1">
        <v>39233</v>
      </c>
      <c r="AH34">
        <v>2.0609999999999999</v>
      </c>
      <c r="AI34" s="1">
        <v>38595</v>
      </c>
      <c r="AJ34">
        <v>2.75</v>
      </c>
      <c r="AK34">
        <v>-1</v>
      </c>
      <c r="AL34">
        <v>-1</v>
      </c>
      <c r="AM34" s="1">
        <v>40359</v>
      </c>
      <c r="AN34">
        <v>41.201999999999998</v>
      </c>
      <c r="AO34" s="1">
        <v>40512</v>
      </c>
      <c r="AP34">
        <v>34.72</v>
      </c>
      <c r="AQ34" s="1">
        <v>38595</v>
      </c>
      <c r="AR34">
        <v>2.75</v>
      </c>
      <c r="AS34" s="1">
        <v>38595</v>
      </c>
      <c r="AT34">
        <v>2.875</v>
      </c>
      <c r="AU34" s="1">
        <v>40633</v>
      </c>
      <c r="AV34">
        <v>43.508000000000003</v>
      </c>
      <c r="AW34" s="1">
        <v>39113</v>
      </c>
      <c r="AX34">
        <v>24.667000000000002</v>
      </c>
      <c r="AY34" s="1">
        <v>38595</v>
      </c>
      <c r="AZ34">
        <v>12.25</v>
      </c>
      <c r="BA34" s="1">
        <v>38533</v>
      </c>
      <c r="BB34">
        <v>7.0309999999999997</v>
      </c>
      <c r="BC34" s="1">
        <v>40602</v>
      </c>
      <c r="BD34">
        <v>53.042000000000002</v>
      </c>
      <c r="BE34" s="1">
        <v>40847</v>
      </c>
      <c r="BF34">
        <v>79.953999999999994</v>
      </c>
      <c r="BG34" s="1">
        <v>40753</v>
      </c>
      <c r="BH34">
        <v>31.83</v>
      </c>
      <c r="BI34" s="1">
        <v>38595</v>
      </c>
      <c r="BJ34">
        <v>7</v>
      </c>
      <c r="BK34">
        <v>-1</v>
      </c>
      <c r="BL34">
        <v>-1</v>
      </c>
      <c r="BM34" s="1">
        <v>38989</v>
      </c>
      <c r="BN34">
        <v>2.875</v>
      </c>
      <c r="BO34" s="1">
        <v>38898</v>
      </c>
      <c r="BP34">
        <v>2</v>
      </c>
      <c r="BQ34">
        <v>-1</v>
      </c>
      <c r="BR34">
        <v>-1</v>
      </c>
      <c r="BS34" s="1">
        <v>40574</v>
      </c>
      <c r="BT34">
        <v>67.721999999999994</v>
      </c>
      <c r="BU34">
        <v>-1</v>
      </c>
      <c r="BV34">
        <v>-1</v>
      </c>
      <c r="BW34" s="1">
        <v>40602</v>
      </c>
      <c r="BX34">
        <v>95.322999999999993</v>
      </c>
      <c r="BY34">
        <v>-1</v>
      </c>
      <c r="BZ34">
        <v>-1</v>
      </c>
      <c r="CA34" s="1">
        <v>40207</v>
      </c>
      <c r="CB34">
        <v>482.08699999999999</v>
      </c>
      <c r="CC34" s="1">
        <v>40421</v>
      </c>
      <c r="CD34">
        <v>285.839</v>
      </c>
      <c r="CE34" s="1">
        <v>38077</v>
      </c>
      <c r="CF34">
        <v>19.667000000000002</v>
      </c>
      <c r="CG34" s="1">
        <v>39780</v>
      </c>
      <c r="CH34">
        <v>167.50299999999999</v>
      </c>
      <c r="CI34" s="1">
        <v>38595</v>
      </c>
      <c r="CJ34">
        <v>14</v>
      </c>
      <c r="CK34" s="1">
        <v>38230</v>
      </c>
      <c r="CL34">
        <v>16.5</v>
      </c>
      <c r="CM34">
        <v>-1</v>
      </c>
      <c r="CN34">
        <v>-1</v>
      </c>
    </row>
    <row r="35" spans="1:92" x14ac:dyDescent="0.25">
      <c r="A35" s="1">
        <v>38107</v>
      </c>
      <c r="B35">
        <v>742.28399999999999</v>
      </c>
      <c r="C35" s="1">
        <v>37741</v>
      </c>
      <c r="D35">
        <v>225</v>
      </c>
      <c r="E35" s="1">
        <v>38562</v>
      </c>
      <c r="F35">
        <v>22.875</v>
      </c>
      <c r="G35" s="1">
        <v>38562</v>
      </c>
      <c r="H35">
        <v>26.286000000000001</v>
      </c>
      <c r="I35" s="1">
        <v>38562</v>
      </c>
      <c r="J35">
        <v>272.279</v>
      </c>
      <c r="K35" s="1">
        <v>37741</v>
      </c>
      <c r="L35">
        <v>105</v>
      </c>
      <c r="M35" s="1">
        <v>38230</v>
      </c>
      <c r="N35">
        <v>38.85</v>
      </c>
      <c r="O35" s="1">
        <v>38107</v>
      </c>
      <c r="P35">
        <v>49.417000000000002</v>
      </c>
      <c r="Q35" s="1">
        <v>38107</v>
      </c>
      <c r="R35">
        <v>142.76400000000001</v>
      </c>
      <c r="S35" s="1">
        <v>38289</v>
      </c>
      <c r="T35">
        <v>504.625</v>
      </c>
      <c r="U35" s="1">
        <v>37741</v>
      </c>
      <c r="V35">
        <v>54.125</v>
      </c>
      <c r="W35" s="1">
        <v>37741</v>
      </c>
      <c r="X35">
        <v>296.25</v>
      </c>
      <c r="Y35" s="1">
        <v>37741</v>
      </c>
      <c r="Z35">
        <v>153.5</v>
      </c>
      <c r="AA35" s="1">
        <v>38289</v>
      </c>
      <c r="AB35">
        <v>33.625</v>
      </c>
      <c r="AC35" s="1">
        <v>37741</v>
      </c>
      <c r="AD35">
        <v>916.25</v>
      </c>
      <c r="AE35" s="1">
        <v>40602</v>
      </c>
      <c r="AF35">
        <v>51.862000000000002</v>
      </c>
      <c r="AG35" s="1">
        <v>39262</v>
      </c>
      <c r="AH35">
        <v>2.2919999999999998</v>
      </c>
      <c r="AI35" s="1">
        <v>38625</v>
      </c>
      <c r="AJ35">
        <v>2.625</v>
      </c>
      <c r="AK35">
        <v>-1</v>
      </c>
      <c r="AL35">
        <v>-1</v>
      </c>
      <c r="AM35" s="1">
        <v>40389</v>
      </c>
      <c r="AN35">
        <v>34.219000000000001</v>
      </c>
      <c r="AO35" s="1">
        <v>40543</v>
      </c>
      <c r="AP35">
        <v>33.451000000000001</v>
      </c>
      <c r="AQ35" s="1">
        <v>38625</v>
      </c>
      <c r="AR35">
        <v>3</v>
      </c>
      <c r="AS35" s="1">
        <v>38625</v>
      </c>
      <c r="AT35">
        <v>3.625</v>
      </c>
      <c r="AU35" s="1">
        <v>40662</v>
      </c>
      <c r="AV35">
        <v>41.021000000000001</v>
      </c>
      <c r="AW35" s="1">
        <v>39141</v>
      </c>
      <c r="AX35">
        <v>18.667999999999999</v>
      </c>
      <c r="AY35" s="1">
        <v>38625</v>
      </c>
      <c r="AZ35">
        <v>9.5</v>
      </c>
      <c r="BA35" s="1">
        <v>38562</v>
      </c>
      <c r="BB35">
        <v>5.5</v>
      </c>
      <c r="BC35" s="1">
        <v>40633</v>
      </c>
      <c r="BD35">
        <v>37.750999999999998</v>
      </c>
      <c r="BE35" s="1">
        <v>40877</v>
      </c>
      <c r="BF35">
        <v>94.281999999999996</v>
      </c>
      <c r="BG35" s="1">
        <v>40786</v>
      </c>
      <c r="BH35">
        <v>44.551000000000002</v>
      </c>
      <c r="BI35" s="1">
        <v>38625</v>
      </c>
      <c r="BJ35">
        <v>6.25</v>
      </c>
      <c r="BK35">
        <v>-1</v>
      </c>
      <c r="BL35">
        <v>-1</v>
      </c>
      <c r="BM35" s="1">
        <v>39021</v>
      </c>
      <c r="BN35">
        <v>2.794</v>
      </c>
      <c r="BO35" s="1">
        <v>38929</v>
      </c>
      <c r="BP35">
        <v>2</v>
      </c>
      <c r="BQ35">
        <v>-1</v>
      </c>
      <c r="BR35">
        <v>-1</v>
      </c>
      <c r="BS35" s="1">
        <v>40602</v>
      </c>
      <c r="BT35">
        <v>61.832999999999998</v>
      </c>
      <c r="BU35">
        <v>-1</v>
      </c>
      <c r="BV35">
        <v>-1</v>
      </c>
      <c r="BW35" s="1">
        <v>40633</v>
      </c>
      <c r="BX35">
        <v>82.622</v>
      </c>
      <c r="BY35">
        <v>-1</v>
      </c>
      <c r="BZ35">
        <v>-1</v>
      </c>
      <c r="CA35" s="1">
        <v>40235</v>
      </c>
      <c r="CB35">
        <v>520.24300000000005</v>
      </c>
      <c r="CC35" s="1">
        <v>40451</v>
      </c>
      <c r="CD35">
        <v>275.262</v>
      </c>
      <c r="CE35" s="1">
        <v>38107</v>
      </c>
      <c r="CF35">
        <v>17</v>
      </c>
      <c r="CG35" s="1">
        <v>39813</v>
      </c>
      <c r="CH35">
        <v>167.50299999999999</v>
      </c>
      <c r="CI35" s="1">
        <v>38625</v>
      </c>
      <c r="CJ35">
        <v>11.625</v>
      </c>
      <c r="CK35" s="1">
        <v>38260</v>
      </c>
      <c r="CL35">
        <v>17.125</v>
      </c>
      <c r="CM35">
        <v>-1</v>
      </c>
      <c r="CN35">
        <v>-1</v>
      </c>
    </row>
    <row r="36" spans="1:92" x14ac:dyDescent="0.25">
      <c r="A36" s="1">
        <v>38138</v>
      </c>
      <c r="B36">
        <v>805.41899999999998</v>
      </c>
      <c r="C36" s="1">
        <v>37771</v>
      </c>
      <c r="D36">
        <v>209.333</v>
      </c>
      <c r="E36" s="1">
        <v>38595</v>
      </c>
      <c r="F36">
        <v>21.187999999999999</v>
      </c>
      <c r="G36" s="1">
        <v>38595</v>
      </c>
      <c r="H36">
        <v>26.213999999999999</v>
      </c>
      <c r="I36" s="1">
        <v>38595</v>
      </c>
      <c r="J36">
        <v>255.61699999999999</v>
      </c>
      <c r="K36" s="1">
        <v>37771</v>
      </c>
      <c r="L36">
        <v>108.5</v>
      </c>
      <c r="M36" s="1">
        <v>38260</v>
      </c>
      <c r="N36">
        <v>39</v>
      </c>
      <c r="O36" s="1">
        <v>38138</v>
      </c>
      <c r="P36">
        <v>50.875</v>
      </c>
      <c r="Q36" s="1">
        <v>38138</v>
      </c>
      <c r="R36">
        <v>154.5</v>
      </c>
      <c r="S36" s="1">
        <v>38321</v>
      </c>
      <c r="T36">
        <v>509.25</v>
      </c>
      <c r="U36" s="1">
        <v>37771</v>
      </c>
      <c r="V36">
        <v>48.5</v>
      </c>
      <c r="W36" s="1">
        <v>37771</v>
      </c>
      <c r="X36">
        <v>262.5</v>
      </c>
      <c r="Y36" s="1">
        <v>37771</v>
      </c>
      <c r="Z36">
        <v>135</v>
      </c>
      <c r="AA36" s="1">
        <v>38321</v>
      </c>
      <c r="AB36">
        <v>32</v>
      </c>
      <c r="AC36" s="1">
        <v>37771</v>
      </c>
      <c r="AD36">
        <v>880</v>
      </c>
      <c r="AE36" s="1">
        <v>40633</v>
      </c>
      <c r="AF36">
        <v>52.311999999999998</v>
      </c>
      <c r="AG36" s="1">
        <v>39294</v>
      </c>
      <c r="AH36">
        <v>2.4900000000000002</v>
      </c>
      <c r="AI36" s="1">
        <v>38656</v>
      </c>
      <c r="AJ36">
        <v>2.625</v>
      </c>
      <c r="AK36">
        <v>-1</v>
      </c>
      <c r="AL36">
        <v>-1</v>
      </c>
      <c r="AM36" s="1">
        <v>40421</v>
      </c>
      <c r="AN36">
        <v>38.942</v>
      </c>
      <c r="AO36" s="1">
        <v>40574</v>
      </c>
      <c r="AP36">
        <v>38.418999999999997</v>
      </c>
      <c r="AQ36" s="1">
        <v>38656</v>
      </c>
      <c r="AR36">
        <v>2.5</v>
      </c>
      <c r="AS36" s="1">
        <v>38656</v>
      </c>
      <c r="AT36">
        <v>3.625</v>
      </c>
      <c r="AU36" s="1">
        <v>40694</v>
      </c>
      <c r="AV36">
        <v>45.317999999999998</v>
      </c>
      <c r="AW36" s="1">
        <v>39171</v>
      </c>
      <c r="AX36">
        <v>18.585000000000001</v>
      </c>
      <c r="AY36" s="1">
        <v>38656</v>
      </c>
      <c r="AZ36">
        <v>8.625</v>
      </c>
      <c r="BA36" s="1">
        <v>38595</v>
      </c>
      <c r="BB36">
        <v>5.25</v>
      </c>
      <c r="BC36" s="1">
        <v>40662</v>
      </c>
      <c r="BD36">
        <v>35.162999999999997</v>
      </c>
      <c r="BE36" s="1">
        <v>40907</v>
      </c>
      <c r="BF36">
        <v>94.504999999999995</v>
      </c>
      <c r="BG36" s="1">
        <v>40816</v>
      </c>
      <c r="BH36">
        <v>50.027999999999999</v>
      </c>
      <c r="BI36" s="1">
        <v>38656</v>
      </c>
      <c r="BJ36">
        <v>6.25</v>
      </c>
      <c r="BK36">
        <v>-1</v>
      </c>
      <c r="BL36">
        <v>-1</v>
      </c>
      <c r="BM36" s="1">
        <v>39051</v>
      </c>
      <c r="BN36">
        <v>2.6459999999999999</v>
      </c>
      <c r="BO36" s="1">
        <v>38960</v>
      </c>
      <c r="BP36">
        <v>2</v>
      </c>
      <c r="BQ36">
        <v>-1</v>
      </c>
      <c r="BR36">
        <v>-1</v>
      </c>
      <c r="BS36" s="1">
        <v>40633</v>
      </c>
      <c r="BT36">
        <v>54.747999999999998</v>
      </c>
      <c r="BU36">
        <v>-1</v>
      </c>
      <c r="BV36">
        <v>-1</v>
      </c>
      <c r="BW36" s="1">
        <v>40662</v>
      </c>
      <c r="BX36">
        <v>85.341999999999999</v>
      </c>
      <c r="BY36">
        <v>-1</v>
      </c>
      <c r="BZ36">
        <v>-1</v>
      </c>
      <c r="CA36" s="1">
        <v>40268</v>
      </c>
      <c r="CB36">
        <v>363.61599999999999</v>
      </c>
      <c r="CC36" s="1">
        <v>40480</v>
      </c>
      <c r="CD36">
        <v>249.364</v>
      </c>
      <c r="CE36" s="1">
        <v>38138</v>
      </c>
      <c r="CF36">
        <v>17</v>
      </c>
      <c r="CG36" s="1">
        <v>39843</v>
      </c>
      <c r="CH36">
        <v>230.00200000000001</v>
      </c>
      <c r="CI36" s="1">
        <v>38656</v>
      </c>
      <c r="CJ36">
        <v>11.375</v>
      </c>
      <c r="CK36" s="1">
        <v>38289</v>
      </c>
      <c r="CL36">
        <v>16.5</v>
      </c>
      <c r="CM36">
        <v>-1</v>
      </c>
      <c r="CN36">
        <v>-1</v>
      </c>
    </row>
    <row r="37" spans="1:92" x14ac:dyDescent="0.25">
      <c r="A37" s="1">
        <v>38168</v>
      </c>
      <c r="B37">
        <v>706.94100000000003</v>
      </c>
      <c r="C37" s="1">
        <v>37802</v>
      </c>
      <c r="D37">
        <v>207.5</v>
      </c>
      <c r="E37" s="1">
        <v>38625</v>
      </c>
      <c r="F37">
        <v>20.562999999999999</v>
      </c>
      <c r="G37" s="1">
        <v>38625</v>
      </c>
      <c r="H37">
        <v>24.047999999999998</v>
      </c>
      <c r="I37" s="1">
        <v>38625</v>
      </c>
      <c r="J37">
        <v>189.47900000000001</v>
      </c>
      <c r="K37" s="1">
        <v>37802</v>
      </c>
      <c r="L37">
        <v>99.167000000000002</v>
      </c>
      <c r="M37" s="1">
        <v>38289</v>
      </c>
      <c r="N37">
        <v>32</v>
      </c>
      <c r="O37" s="1">
        <v>38168</v>
      </c>
      <c r="P37">
        <v>46.832999999999998</v>
      </c>
      <c r="Q37" s="1">
        <v>38168</v>
      </c>
      <c r="R37">
        <v>146.345</v>
      </c>
      <c r="S37" s="1">
        <v>38352</v>
      </c>
      <c r="T37">
        <v>482.1</v>
      </c>
      <c r="U37" s="1">
        <v>37802</v>
      </c>
      <c r="V37">
        <v>49.667000000000002</v>
      </c>
      <c r="W37" s="1">
        <v>37802</v>
      </c>
      <c r="X37">
        <v>259.5</v>
      </c>
      <c r="Y37" s="1">
        <v>37802</v>
      </c>
      <c r="Z37">
        <v>145.25</v>
      </c>
      <c r="AA37" s="1">
        <v>38352</v>
      </c>
      <c r="AB37">
        <v>33.5</v>
      </c>
      <c r="AC37" s="1">
        <v>37802</v>
      </c>
      <c r="AD37">
        <v>913.125</v>
      </c>
      <c r="AE37" s="1">
        <v>40662</v>
      </c>
      <c r="AF37">
        <v>48.832000000000001</v>
      </c>
      <c r="AG37" s="1">
        <v>39325</v>
      </c>
      <c r="AH37">
        <v>2.7970000000000002</v>
      </c>
      <c r="AI37" s="1">
        <v>38686</v>
      </c>
      <c r="AJ37">
        <v>2.625</v>
      </c>
      <c r="AK37">
        <v>-1</v>
      </c>
      <c r="AL37">
        <v>-1</v>
      </c>
      <c r="AM37" s="1">
        <v>40451</v>
      </c>
      <c r="AN37">
        <v>35.787999999999997</v>
      </c>
      <c r="AO37" s="1">
        <v>40602</v>
      </c>
      <c r="AP37">
        <v>37.308</v>
      </c>
      <c r="AQ37" s="1">
        <v>38686</v>
      </c>
      <c r="AR37">
        <v>2.6669999999999998</v>
      </c>
      <c r="AS37" s="1">
        <v>38686</v>
      </c>
      <c r="AT37">
        <v>3.625</v>
      </c>
      <c r="AU37" s="1">
        <v>40724</v>
      </c>
      <c r="AV37">
        <v>57.84</v>
      </c>
      <c r="AW37" s="1">
        <v>39202</v>
      </c>
      <c r="AX37">
        <v>17.667999999999999</v>
      </c>
      <c r="AY37" s="1">
        <v>38686</v>
      </c>
      <c r="AZ37">
        <v>9.9169999999999998</v>
      </c>
      <c r="BA37" s="1">
        <v>38625</v>
      </c>
      <c r="BB37">
        <v>5.38</v>
      </c>
      <c r="BC37" s="1">
        <v>40694</v>
      </c>
      <c r="BD37">
        <v>29.51</v>
      </c>
      <c r="BE37" s="1">
        <v>40939</v>
      </c>
      <c r="BF37">
        <v>85.507999999999996</v>
      </c>
      <c r="BG37" s="1">
        <v>40847</v>
      </c>
      <c r="BH37">
        <v>38.487000000000002</v>
      </c>
      <c r="BI37" s="1">
        <v>38686</v>
      </c>
      <c r="BJ37">
        <v>6.75</v>
      </c>
      <c r="BK37">
        <v>-1</v>
      </c>
      <c r="BL37">
        <v>-1</v>
      </c>
      <c r="BM37" s="1">
        <v>39080</v>
      </c>
      <c r="BN37">
        <v>2.6669999999999998</v>
      </c>
      <c r="BO37" s="1">
        <v>38989</v>
      </c>
      <c r="BP37">
        <v>2</v>
      </c>
      <c r="BQ37">
        <v>-1</v>
      </c>
      <c r="BR37">
        <v>-1</v>
      </c>
      <c r="BS37" s="1">
        <v>40662</v>
      </c>
      <c r="BT37">
        <v>57.524999999999999</v>
      </c>
      <c r="BU37">
        <v>-1</v>
      </c>
      <c r="BV37">
        <v>-1</v>
      </c>
      <c r="BW37" s="1">
        <v>40694</v>
      </c>
      <c r="BX37">
        <v>82.125</v>
      </c>
      <c r="BY37">
        <v>-1</v>
      </c>
      <c r="BZ37">
        <v>-1</v>
      </c>
      <c r="CA37" s="1">
        <v>40298</v>
      </c>
      <c r="CB37">
        <v>327.70299999999997</v>
      </c>
      <c r="CC37" s="1">
        <v>40512</v>
      </c>
      <c r="CD37">
        <v>284.60700000000003</v>
      </c>
      <c r="CE37" s="1">
        <v>38168</v>
      </c>
      <c r="CF37">
        <v>15</v>
      </c>
      <c r="CG37" s="1">
        <v>39871</v>
      </c>
      <c r="CH37">
        <v>305.00200000000001</v>
      </c>
      <c r="CI37" s="1">
        <v>38686</v>
      </c>
      <c r="CJ37">
        <v>13</v>
      </c>
      <c r="CK37" s="1">
        <v>38321</v>
      </c>
      <c r="CL37">
        <v>16.167000000000002</v>
      </c>
      <c r="CM37">
        <v>-1</v>
      </c>
      <c r="CN37">
        <v>-1</v>
      </c>
    </row>
    <row r="38" spans="1:92" x14ac:dyDescent="0.25">
      <c r="A38" s="1">
        <v>38198</v>
      </c>
      <c r="B38">
        <v>610.83299999999997</v>
      </c>
      <c r="C38" s="1">
        <v>37833</v>
      </c>
      <c r="D38">
        <v>187.5</v>
      </c>
      <c r="E38" s="1">
        <v>38656</v>
      </c>
      <c r="F38">
        <v>22.417000000000002</v>
      </c>
      <c r="G38" s="1">
        <v>38656</v>
      </c>
      <c r="H38">
        <v>22.417000000000002</v>
      </c>
      <c r="I38" s="1">
        <v>38656</v>
      </c>
      <c r="J38">
        <v>223.36600000000001</v>
      </c>
      <c r="K38" s="1">
        <v>37833</v>
      </c>
      <c r="L38">
        <v>101.333</v>
      </c>
      <c r="M38" s="1">
        <v>38321</v>
      </c>
      <c r="N38">
        <v>30</v>
      </c>
      <c r="O38" s="1">
        <v>38198</v>
      </c>
      <c r="P38">
        <v>40.4</v>
      </c>
      <c r="Q38" s="1">
        <v>38198</v>
      </c>
      <c r="R38">
        <v>130.167</v>
      </c>
      <c r="S38" s="1">
        <v>38383</v>
      </c>
      <c r="T38">
        <v>413.125</v>
      </c>
      <c r="U38" s="1">
        <v>37833</v>
      </c>
      <c r="V38">
        <v>42</v>
      </c>
      <c r="W38" s="1">
        <v>37833</v>
      </c>
      <c r="X38">
        <v>258.83300000000003</v>
      </c>
      <c r="Y38" s="1">
        <v>37833</v>
      </c>
      <c r="Z38">
        <v>138.75</v>
      </c>
      <c r="AA38" s="1">
        <v>38383</v>
      </c>
      <c r="AB38">
        <v>31.437999999999999</v>
      </c>
      <c r="AC38" s="1">
        <v>37833</v>
      </c>
      <c r="AD38">
        <v>785</v>
      </c>
      <c r="AE38" s="1">
        <v>40694</v>
      </c>
      <c r="AF38">
        <v>49.213999999999999</v>
      </c>
      <c r="AG38" s="1">
        <v>39353</v>
      </c>
      <c r="AH38">
        <v>2.8079999999999998</v>
      </c>
      <c r="AI38" s="1">
        <v>38716</v>
      </c>
      <c r="AJ38">
        <v>2.625</v>
      </c>
      <c r="AK38">
        <v>-1</v>
      </c>
      <c r="AL38">
        <v>-1</v>
      </c>
      <c r="AM38" s="1">
        <v>40480</v>
      </c>
      <c r="AN38">
        <v>31.331</v>
      </c>
      <c r="AO38" s="1">
        <v>40633</v>
      </c>
      <c r="AP38">
        <v>29.346</v>
      </c>
      <c r="AQ38" s="1">
        <v>38716</v>
      </c>
      <c r="AR38">
        <v>2.5</v>
      </c>
      <c r="AS38" s="1">
        <v>38716</v>
      </c>
      <c r="AT38">
        <v>3.625</v>
      </c>
      <c r="AU38" s="1">
        <v>40753</v>
      </c>
      <c r="AV38">
        <v>61.445999999999998</v>
      </c>
      <c r="AW38" s="1">
        <v>39233</v>
      </c>
      <c r="AX38">
        <v>20.55</v>
      </c>
      <c r="AY38" s="1">
        <v>38716</v>
      </c>
      <c r="AZ38">
        <v>10</v>
      </c>
      <c r="BA38" s="1">
        <v>38656</v>
      </c>
      <c r="BB38">
        <v>5.17</v>
      </c>
      <c r="BC38" s="1">
        <v>40724</v>
      </c>
      <c r="BD38">
        <v>38.026000000000003</v>
      </c>
      <c r="BE38" s="1">
        <v>40968</v>
      </c>
      <c r="BF38">
        <v>74.212999999999994</v>
      </c>
      <c r="BG38" s="1">
        <v>40877</v>
      </c>
      <c r="BH38">
        <v>44.776000000000003</v>
      </c>
      <c r="BI38" s="1">
        <v>38716</v>
      </c>
      <c r="BJ38">
        <v>6.75</v>
      </c>
      <c r="BK38">
        <v>-1</v>
      </c>
      <c r="BL38">
        <v>-1</v>
      </c>
      <c r="BM38" s="1">
        <v>39113</v>
      </c>
      <c r="BN38">
        <v>2.6669999999999998</v>
      </c>
      <c r="BO38" s="1">
        <v>39021</v>
      </c>
      <c r="BP38">
        <v>2</v>
      </c>
      <c r="BQ38">
        <v>-1</v>
      </c>
      <c r="BR38">
        <v>-1</v>
      </c>
      <c r="BS38" s="1">
        <v>40694</v>
      </c>
      <c r="BT38">
        <v>58.02</v>
      </c>
      <c r="BU38">
        <v>-1</v>
      </c>
      <c r="BV38">
        <v>-1</v>
      </c>
      <c r="BW38" s="1">
        <v>40724</v>
      </c>
      <c r="BX38">
        <v>88.072000000000003</v>
      </c>
      <c r="BY38">
        <v>-1</v>
      </c>
      <c r="BZ38">
        <v>-1</v>
      </c>
      <c r="CA38" s="1">
        <v>40329</v>
      </c>
      <c r="CB38">
        <v>354.738</v>
      </c>
      <c r="CC38" s="1">
        <v>40543</v>
      </c>
      <c r="CD38">
        <v>250.928</v>
      </c>
      <c r="CE38" s="1">
        <v>38198</v>
      </c>
      <c r="CF38">
        <v>13.25</v>
      </c>
      <c r="CG38" s="1">
        <v>39903</v>
      </c>
      <c r="CH38">
        <v>214.333</v>
      </c>
      <c r="CI38" s="1">
        <v>38716</v>
      </c>
      <c r="CJ38">
        <v>13.25</v>
      </c>
      <c r="CK38" s="1">
        <v>38352</v>
      </c>
      <c r="CL38">
        <v>16</v>
      </c>
      <c r="CM38">
        <v>-1</v>
      </c>
      <c r="CN38">
        <v>-1</v>
      </c>
    </row>
    <row r="39" spans="1:92" x14ac:dyDescent="0.25">
      <c r="A39" s="1">
        <v>38230</v>
      </c>
      <c r="B39">
        <v>486</v>
      </c>
      <c r="C39" s="1">
        <v>37862</v>
      </c>
      <c r="D39">
        <v>188</v>
      </c>
      <c r="E39" s="1">
        <v>38686</v>
      </c>
      <c r="F39">
        <v>20.5</v>
      </c>
      <c r="G39" s="1">
        <v>38686</v>
      </c>
      <c r="H39">
        <v>19.207999999999998</v>
      </c>
      <c r="I39" s="1">
        <v>38686</v>
      </c>
      <c r="J39">
        <v>178.91800000000001</v>
      </c>
      <c r="K39" s="1">
        <v>37862</v>
      </c>
      <c r="L39">
        <v>110.833</v>
      </c>
      <c r="M39" s="1">
        <v>38352</v>
      </c>
      <c r="N39">
        <v>32</v>
      </c>
      <c r="O39" s="1">
        <v>38230</v>
      </c>
      <c r="P39">
        <v>35.688000000000002</v>
      </c>
      <c r="Q39" s="1">
        <v>38230</v>
      </c>
      <c r="R39">
        <v>103.25</v>
      </c>
      <c r="S39" s="1">
        <v>38411</v>
      </c>
      <c r="T39">
        <v>357.714</v>
      </c>
      <c r="U39" s="1">
        <v>37862</v>
      </c>
      <c r="V39">
        <v>40</v>
      </c>
      <c r="W39" s="1">
        <v>37862</v>
      </c>
      <c r="X39">
        <v>240</v>
      </c>
      <c r="Y39" s="1">
        <v>37862</v>
      </c>
      <c r="Z39">
        <v>138.375</v>
      </c>
      <c r="AA39" s="1">
        <v>38411</v>
      </c>
      <c r="AB39">
        <v>27.713999999999999</v>
      </c>
      <c r="AC39" s="1">
        <v>37862</v>
      </c>
      <c r="AD39">
        <v>701.25</v>
      </c>
      <c r="AE39" s="1">
        <v>40724</v>
      </c>
      <c r="AF39">
        <v>57.124000000000002</v>
      </c>
      <c r="AG39" s="1">
        <v>39386</v>
      </c>
      <c r="AH39">
        <v>2.5</v>
      </c>
      <c r="AI39" s="1">
        <v>38748</v>
      </c>
      <c r="AJ39">
        <v>2.625</v>
      </c>
      <c r="AK39">
        <v>-1</v>
      </c>
      <c r="AL39">
        <v>-1</v>
      </c>
      <c r="AM39" s="1">
        <v>40512</v>
      </c>
      <c r="AN39">
        <v>44.082000000000001</v>
      </c>
      <c r="AO39" s="1">
        <v>40662</v>
      </c>
      <c r="AP39">
        <v>28.998000000000001</v>
      </c>
      <c r="AQ39" s="1">
        <v>38748</v>
      </c>
      <c r="AR39">
        <v>1.9379999999999999</v>
      </c>
      <c r="AS39" s="1">
        <v>38748</v>
      </c>
      <c r="AT39">
        <v>2.25</v>
      </c>
      <c r="AU39" s="1">
        <v>40786</v>
      </c>
      <c r="AV39">
        <v>79.984999999999999</v>
      </c>
      <c r="AW39" s="1">
        <v>39262</v>
      </c>
      <c r="AX39">
        <v>21.667000000000002</v>
      </c>
      <c r="AY39" s="1">
        <v>38748</v>
      </c>
      <c r="AZ39">
        <v>10.625</v>
      </c>
      <c r="BA39" s="1">
        <v>38686</v>
      </c>
      <c r="BB39">
        <v>5.1669999999999998</v>
      </c>
      <c r="BC39" s="1">
        <v>40753</v>
      </c>
      <c r="BD39">
        <v>56.664999999999999</v>
      </c>
      <c r="BE39" s="1">
        <v>40998</v>
      </c>
      <c r="BF39">
        <v>77.822000000000003</v>
      </c>
      <c r="BG39" s="1">
        <v>40907</v>
      </c>
      <c r="BH39">
        <v>44.280999999999999</v>
      </c>
      <c r="BI39" s="1">
        <v>38748</v>
      </c>
      <c r="BJ39">
        <v>6.75</v>
      </c>
      <c r="BK39">
        <v>-1</v>
      </c>
      <c r="BL39">
        <v>-1</v>
      </c>
      <c r="BM39" s="1">
        <v>39141</v>
      </c>
      <c r="BN39">
        <v>2.915</v>
      </c>
      <c r="BO39" s="1">
        <v>39051</v>
      </c>
      <c r="BP39">
        <v>2</v>
      </c>
      <c r="BQ39">
        <v>-1</v>
      </c>
      <c r="BR39">
        <v>-1</v>
      </c>
      <c r="BS39" s="1">
        <v>40724</v>
      </c>
      <c r="BT39">
        <v>60.704999999999998</v>
      </c>
      <c r="BU39">
        <v>-1</v>
      </c>
      <c r="BV39">
        <v>-1</v>
      </c>
      <c r="BW39" s="1">
        <v>40753</v>
      </c>
      <c r="BX39">
        <v>100.705</v>
      </c>
      <c r="BY39">
        <v>-1</v>
      </c>
      <c r="BZ39">
        <v>-1</v>
      </c>
      <c r="CA39" s="1">
        <v>40359</v>
      </c>
      <c r="CB39">
        <v>376.58199999999999</v>
      </c>
      <c r="CC39" s="1">
        <v>40574</v>
      </c>
      <c r="CD39">
        <v>267.34199999999998</v>
      </c>
      <c r="CE39" s="1">
        <v>38230</v>
      </c>
      <c r="CF39">
        <v>13</v>
      </c>
      <c r="CG39" s="1">
        <v>39933</v>
      </c>
      <c r="CH39">
        <v>120.003</v>
      </c>
      <c r="CI39" s="1">
        <v>38748</v>
      </c>
      <c r="CJ39">
        <v>14.188000000000001</v>
      </c>
      <c r="CK39" s="1">
        <v>38383</v>
      </c>
      <c r="CL39">
        <v>17.832999999999998</v>
      </c>
      <c r="CM39">
        <v>-1</v>
      </c>
      <c r="CN39">
        <v>-1</v>
      </c>
    </row>
    <row r="40" spans="1:92" x14ac:dyDescent="0.25">
      <c r="A40" s="1">
        <v>38260</v>
      </c>
      <c r="B40">
        <v>443.125</v>
      </c>
      <c r="C40" s="1">
        <v>37894</v>
      </c>
      <c r="D40">
        <v>186.875</v>
      </c>
      <c r="E40" s="1">
        <v>38716</v>
      </c>
      <c r="F40">
        <v>19.625</v>
      </c>
      <c r="G40" s="1">
        <v>38716</v>
      </c>
      <c r="H40">
        <v>19.125</v>
      </c>
      <c r="I40" s="1">
        <v>38716</v>
      </c>
      <c r="J40">
        <v>167</v>
      </c>
      <c r="K40" s="1">
        <v>37894</v>
      </c>
      <c r="L40">
        <v>109.5</v>
      </c>
      <c r="M40" s="1">
        <v>38383</v>
      </c>
      <c r="N40">
        <v>32.15</v>
      </c>
      <c r="O40" s="1">
        <v>38260</v>
      </c>
      <c r="P40">
        <v>35.5</v>
      </c>
      <c r="Q40" s="1">
        <v>38260</v>
      </c>
      <c r="R40">
        <v>104.25</v>
      </c>
      <c r="S40" s="1">
        <v>38442</v>
      </c>
      <c r="T40">
        <v>412.35700000000003</v>
      </c>
      <c r="U40" s="1">
        <v>37894</v>
      </c>
      <c r="V40">
        <v>40</v>
      </c>
      <c r="W40" s="1">
        <v>37894</v>
      </c>
      <c r="X40">
        <v>242.667</v>
      </c>
      <c r="Y40" s="1">
        <v>37894</v>
      </c>
      <c r="Z40">
        <v>131</v>
      </c>
      <c r="AA40" s="1">
        <v>38442</v>
      </c>
      <c r="AB40">
        <v>34.75</v>
      </c>
      <c r="AC40" s="1">
        <v>37894</v>
      </c>
      <c r="AD40">
        <v>616</v>
      </c>
      <c r="AE40" s="1">
        <v>40753</v>
      </c>
      <c r="AF40">
        <v>57</v>
      </c>
      <c r="AG40" s="1">
        <v>39416</v>
      </c>
      <c r="AH40">
        <v>4.4050000000000002</v>
      </c>
      <c r="AI40" s="1">
        <v>38776</v>
      </c>
      <c r="AJ40">
        <v>2.625</v>
      </c>
      <c r="AK40">
        <v>-1</v>
      </c>
      <c r="AL40">
        <v>-1</v>
      </c>
      <c r="AM40" s="1">
        <v>40543</v>
      </c>
      <c r="AN40">
        <v>45.857999999999997</v>
      </c>
      <c r="AO40" s="1">
        <v>40694</v>
      </c>
      <c r="AP40">
        <v>27.952999999999999</v>
      </c>
      <c r="AQ40" s="1">
        <v>38776</v>
      </c>
      <c r="AR40">
        <v>1.9379999999999999</v>
      </c>
      <c r="AS40" s="1">
        <v>38776</v>
      </c>
      <c r="AT40">
        <v>2.125</v>
      </c>
      <c r="AU40" s="1">
        <v>40816</v>
      </c>
      <c r="AV40">
        <v>104.181</v>
      </c>
      <c r="AW40" s="1">
        <v>39294</v>
      </c>
      <c r="AX40">
        <v>22.553999999999998</v>
      </c>
      <c r="AY40" s="1">
        <v>38776</v>
      </c>
      <c r="AZ40">
        <v>9.625</v>
      </c>
      <c r="BA40" s="1">
        <v>38716</v>
      </c>
      <c r="BB40">
        <v>4.5830000000000002</v>
      </c>
      <c r="BC40" s="1">
        <v>40786</v>
      </c>
      <c r="BD40">
        <v>77.5</v>
      </c>
      <c r="BE40" s="1">
        <v>41029</v>
      </c>
      <c r="BF40">
        <v>82.462999999999994</v>
      </c>
      <c r="BG40" s="1">
        <v>40939</v>
      </c>
      <c r="BH40">
        <v>35.847999999999999</v>
      </c>
      <c r="BI40" s="1">
        <v>38776</v>
      </c>
      <c r="BJ40">
        <v>6.5</v>
      </c>
      <c r="BK40">
        <v>-1</v>
      </c>
      <c r="BL40">
        <v>-1</v>
      </c>
      <c r="BM40" s="1">
        <v>39171</v>
      </c>
      <c r="BN40">
        <v>2.8050000000000002</v>
      </c>
      <c r="BO40" s="1">
        <v>39080</v>
      </c>
      <c r="BP40">
        <v>2</v>
      </c>
      <c r="BQ40">
        <v>-1</v>
      </c>
      <c r="BR40">
        <v>-1</v>
      </c>
      <c r="BS40" s="1">
        <v>40753</v>
      </c>
      <c r="BT40">
        <v>73.751999999999995</v>
      </c>
      <c r="BU40">
        <v>-1</v>
      </c>
      <c r="BV40">
        <v>-1</v>
      </c>
      <c r="BW40" s="1">
        <v>40786</v>
      </c>
      <c r="BX40">
        <v>127.509</v>
      </c>
      <c r="BY40">
        <v>-1</v>
      </c>
      <c r="BZ40">
        <v>-1</v>
      </c>
      <c r="CA40" s="1">
        <v>40389</v>
      </c>
      <c r="CB40">
        <v>331.75299999999999</v>
      </c>
      <c r="CC40" s="1">
        <v>40602</v>
      </c>
      <c r="CD40">
        <v>259.83199999999999</v>
      </c>
      <c r="CE40" s="1">
        <v>38260</v>
      </c>
      <c r="CF40">
        <v>11.5</v>
      </c>
      <c r="CG40" s="1">
        <v>39962</v>
      </c>
      <c r="CH40">
        <v>118.503</v>
      </c>
      <c r="CI40" s="1">
        <v>38776</v>
      </c>
      <c r="CJ40">
        <v>11.75</v>
      </c>
      <c r="CK40" s="1">
        <v>38411</v>
      </c>
      <c r="CL40">
        <v>11</v>
      </c>
      <c r="CM40">
        <v>-1</v>
      </c>
      <c r="CN40">
        <v>-1</v>
      </c>
    </row>
    <row r="41" spans="1:92" x14ac:dyDescent="0.25">
      <c r="A41" s="1">
        <v>38289</v>
      </c>
      <c r="B41">
        <v>436</v>
      </c>
      <c r="C41" s="1">
        <v>37925</v>
      </c>
      <c r="D41">
        <v>161.49700000000001</v>
      </c>
      <c r="E41" s="1">
        <v>38748</v>
      </c>
      <c r="F41">
        <v>20.625</v>
      </c>
      <c r="G41" s="1">
        <v>38748</v>
      </c>
      <c r="H41">
        <v>17.25</v>
      </c>
      <c r="I41" s="1">
        <v>38748</v>
      </c>
      <c r="J41">
        <v>148.024</v>
      </c>
      <c r="K41" s="1">
        <v>37925</v>
      </c>
      <c r="L41">
        <v>105.333</v>
      </c>
      <c r="M41" s="1">
        <v>38411</v>
      </c>
      <c r="N41">
        <v>30.937999999999999</v>
      </c>
      <c r="O41" s="1">
        <v>38289</v>
      </c>
      <c r="P41">
        <v>31.8</v>
      </c>
      <c r="Q41" s="1">
        <v>38289</v>
      </c>
      <c r="R41">
        <v>99.625</v>
      </c>
      <c r="S41" s="1">
        <v>38471</v>
      </c>
      <c r="T41">
        <v>424.35700000000003</v>
      </c>
      <c r="U41" s="1">
        <v>37925</v>
      </c>
      <c r="V41">
        <v>44.332999999999998</v>
      </c>
      <c r="W41" s="1">
        <v>37925</v>
      </c>
      <c r="X41">
        <v>227.584</v>
      </c>
      <c r="Y41" s="1">
        <v>37925</v>
      </c>
      <c r="Z41">
        <v>117.5</v>
      </c>
      <c r="AA41" s="1">
        <v>38471</v>
      </c>
      <c r="AB41">
        <v>34.356999999999999</v>
      </c>
      <c r="AC41" s="1">
        <v>37925</v>
      </c>
      <c r="AD41">
        <v>448.12200000000001</v>
      </c>
      <c r="AE41" s="1">
        <v>40786</v>
      </c>
      <c r="AF41">
        <v>69.585999999999999</v>
      </c>
      <c r="AG41" s="1">
        <v>39447</v>
      </c>
      <c r="AH41">
        <v>4.5</v>
      </c>
      <c r="AI41" s="1">
        <v>38807</v>
      </c>
      <c r="AJ41">
        <v>2.625</v>
      </c>
      <c r="AK41">
        <v>-1</v>
      </c>
      <c r="AL41">
        <v>-1</v>
      </c>
      <c r="AM41" s="1">
        <v>40574</v>
      </c>
      <c r="AN41">
        <v>50.04</v>
      </c>
      <c r="AO41" s="1">
        <v>40724</v>
      </c>
      <c r="AP41">
        <v>35.119</v>
      </c>
      <c r="AQ41" s="1">
        <v>38807</v>
      </c>
      <c r="AR41">
        <v>2</v>
      </c>
      <c r="AS41" s="1">
        <v>38807</v>
      </c>
      <c r="AT41">
        <v>3.5</v>
      </c>
      <c r="AU41" s="1">
        <v>40847</v>
      </c>
      <c r="AV41">
        <v>86.631</v>
      </c>
      <c r="AW41" s="1">
        <v>39325</v>
      </c>
      <c r="AX41">
        <v>28.05</v>
      </c>
      <c r="AY41" s="1">
        <v>38807</v>
      </c>
      <c r="AZ41">
        <v>9.3330000000000002</v>
      </c>
      <c r="BA41" s="1">
        <v>38748</v>
      </c>
      <c r="BB41">
        <v>4.375</v>
      </c>
      <c r="BC41" s="1">
        <v>40816</v>
      </c>
      <c r="BD41">
        <v>105.14400000000001</v>
      </c>
      <c r="BE41" s="1">
        <v>41060</v>
      </c>
      <c r="BF41">
        <v>99.596999999999994</v>
      </c>
      <c r="BG41" s="1">
        <v>40968</v>
      </c>
      <c r="BH41">
        <v>31.257000000000001</v>
      </c>
      <c r="BI41" s="1">
        <v>38807</v>
      </c>
      <c r="BJ41">
        <v>7.375</v>
      </c>
      <c r="BK41">
        <v>-1</v>
      </c>
      <c r="BL41">
        <v>-1</v>
      </c>
      <c r="BM41" s="1">
        <v>39202</v>
      </c>
      <c r="BN41">
        <v>2.9630000000000001</v>
      </c>
      <c r="BO41" s="1">
        <v>39113</v>
      </c>
      <c r="BP41">
        <v>2</v>
      </c>
      <c r="BQ41">
        <v>-1</v>
      </c>
      <c r="BR41">
        <v>-1</v>
      </c>
      <c r="BS41" s="1">
        <v>40786</v>
      </c>
      <c r="BT41">
        <v>74.165000000000006</v>
      </c>
      <c r="BU41">
        <v>-1</v>
      </c>
      <c r="BV41">
        <v>-1</v>
      </c>
      <c r="BW41" s="1">
        <v>40816</v>
      </c>
      <c r="BX41">
        <v>157.02000000000001</v>
      </c>
      <c r="BY41">
        <v>-1</v>
      </c>
      <c r="BZ41">
        <v>-1</v>
      </c>
      <c r="CA41" s="1">
        <v>40421</v>
      </c>
      <c r="CB41">
        <v>343.29199999999997</v>
      </c>
      <c r="CC41" s="1">
        <v>40633</v>
      </c>
      <c r="CD41">
        <v>225.637</v>
      </c>
      <c r="CE41" s="1">
        <v>38289</v>
      </c>
      <c r="CF41">
        <v>11.5</v>
      </c>
      <c r="CG41" s="1">
        <v>39994</v>
      </c>
      <c r="CH41">
        <v>109.503</v>
      </c>
      <c r="CI41" s="1">
        <v>38807</v>
      </c>
      <c r="CJ41">
        <v>13.833</v>
      </c>
      <c r="CK41" s="1">
        <v>38442</v>
      </c>
      <c r="CL41">
        <v>13.667</v>
      </c>
      <c r="CM41">
        <v>-1</v>
      </c>
      <c r="CN41">
        <v>-1</v>
      </c>
    </row>
    <row r="42" spans="1:92" x14ac:dyDescent="0.25">
      <c r="A42" s="1">
        <v>38321</v>
      </c>
      <c r="B42">
        <v>363.6</v>
      </c>
      <c r="C42" s="1">
        <v>37953</v>
      </c>
      <c r="D42">
        <v>150.15799999999999</v>
      </c>
      <c r="E42" s="1">
        <v>38776</v>
      </c>
      <c r="F42">
        <v>19.25</v>
      </c>
      <c r="G42" s="1">
        <v>38776</v>
      </c>
      <c r="H42">
        <v>18</v>
      </c>
      <c r="I42" s="1">
        <v>38776</v>
      </c>
      <c r="J42">
        <v>97.165999999999997</v>
      </c>
      <c r="K42" s="1">
        <v>37953</v>
      </c>
      <c r="L42">
        <v>101.5</v>
      </c>
      <c r="M42" s="1">
        <v>38442</v>
      </c>
      <c r="N42">
        <v>39.856999999999999</v>
      </c>
      <c r="O42" s="1">
        <v>38321</v>
      </c>
      <c r="P42">
        <v>26.2</v>
      </c>
      <c r="Q42" s="1">
        <v>38321</v>
      </c>
      <c r="R42">
        <v>93.6</v>
      </c>
      <c r="S42" s="1">
        <v>38503</v>
      </c>
      <c r="T42">
        <v>374.5</v>
      </c>
      <c r="U42" s="1">
        <v>37953</v>
      </c>
      <c r="V42">
        <v>41.332999999999998</v>
      </c>
      <c r="W42" s="1">
        <v>37953</v>
      </c>
      <c r="X42">
        <v>227.25200000000001</v>
      </c>
      <c r="Y42" s="1">
        <v>37953</v>
      </c>
      <c r="Z42">
        <v>102.5</v>
      </c>
      <c r="AA42" s="1">
        <v>38503</v>
      </c>
      <c r="AB42">
        <v>34.286000000000001</v>
      </c>
      <c r="AC42" s="1">
        <v>37953</v>
      </c>
      <c r="AD42">
        <v>402.43700000000001</v>
      </c>
      <c r="AE42" s="1">
        <v>40816</v>
      </c>
      <c r="AF42">
        <v>98.9</v>
      </c>
      <c r="AG42" s="1">
        <v>39478</v>
      </c>
      <c r="AH42">
        <v>8.1020000000000003</v>
      </c>
      <c r="AI42" s="1">
        <v>38835</v>
      </c>
      <c r="AJ42">
        <v>2.625</v>
      </c>
      <c r="AK42">
        <v>-1</v>
      </c>
      <c r="AL42">
        <v>-1</v>
      </c>
      <c r="AM42" s="1">
        <v>40602</v>
      </c>
      <c r="AN42">
        <v>47.34</v>
      </c>
      <c r="AO42" s="1">
        <v>40753</v>
      </c>
      <c r="AP42">
        <v>49.835000000000001</v>
      </c>
      <c r="AQ42" s="1">
        <v>38835</v>
      </c>
      <c r="AR42">
        <v>2.5</v>
      </c>
      <c r="AS42" s="1">
        <v>38835</v>
      </c>
      <c r="AT42">
        <v>3.5</v>
      </c>
      <c r="AU42" s="1">
        <v>41305</v>
      </c>
      <c r="AV42">
        <v>43.131999999999998</v>
      </c>
      <c r="AW42" s="1">
        <v>39353</v>
      </c>
      <c r="AX42">
        <v>23.503</v>
      </c>
      <c r="AY42" s="1">
        <v>38835</v>
      </c>
      <c r="AZ42">
        <v>11.375</v>
      </c>
      <c r="BA42" s="1">
        <v>38776</v>
      </c>
      <c r="BB42">
        <v>3.95</v>
      </c>
      <c r="BC42" s="1">
        <v>40847</v>
      </c>
      <c r="BD42">
        <v>94.155000000000001</v>
      </c>
      <c r="BE42" s="1">
        <v>41089</v>
      </c>
      <c r="BF42">
        <v>89.665000000000006</v>
      </c>
      <c r="BG42" s="1">
        <v>40998</v>
      </c>
      <c r="BH42">
        <v>21.495000000000001</v>
      </c>
      <c r="BI42" s="1">
        <v>38835</v>
      </c>
      <c r="BJ42">
        <v>8.125</v>
      </c>
      <c r="BK42">
        <v>-1</v>
      </c>
      <c r="BL42">
        <v>-1</v>
      </c>
      <c r="BM42" s="1">
        <v>39233</v>
      </c>
      <c r="BN42">
        <v>3.4</v>
      </c>
      <c r="BO42" s="1">
        <v>39141</v>
      </c>
      <c r="BP42">
        <v>1.75</v>
      </c>
      <c r="BQ42">
        <v>-1</v>
      </c>
      <c r="BR42">
        <v>-1</v>
      </c>
      <c r="BS42" s="1">
        <v>40816</v>
      </c>
      <c r="BT42">
        <v>94.408000000000001</v>
      </c>
      <c r="BU42">
        <v>-1</v>
      </c>
      <c r="BV42">
        <v>-1</v>
      </c>
      <c r="BW42" s="1">
        <v>40847</v>
      </c>
      <c r="BX42">
        <v>130.55199999999999</v>
      </c>
      <c r="BY42">
        <v>-1</v>
      </c>
      <c r="BZ42">
        <v>-1</v>
      </c>
      <c r="CA42" s="1">
        <v>40451</v>
      </c>
      <c r="CB42">
        <v>326.97399999999999</v>
      </c>
      <c r="CC42" s="1">
        <v>40662</v>
      </c>
      <c r="CD42">
        <v>203.24299999999999</v>
      </c>
      <c r="CE42" s="1">
        <v>38321</v>
      </c>
      <c r="CF42">
        <v>10.333</v>
      </c>
      <c r="CG42" s="1">
        <v>40025</v>
      </c>
      <c r="CH42">
        <v>90.003</v>
      </c>
      <c r="CI42" s="1">
        <v>38835</v>
      </c>
      <c r="CJ42">
        <v>14.75</v>
      </c>
      <c r="CK42" s="1">
        <v>38471</v>
      </c>
      <c r="CL42">
        <v>18</v>
      </c>
      <c r="CM42">
        <v>-1</v>
      </c>
      <c r="CN42">
        <v>-1</v>
      </c>
    </row>
    <row r="43" spans="1:92" x14ac:dyDescent="0.25">
      <c r="A43" s="1">
        <v>38352</v>
      </c>
      <c r="B43">
        <v>304.5</v>
      </c>
      <c r="C43" s="1">
        <v>37986</v>
      </c>
      <c r="D43">
        <v>127.75</v>
      </c>
      <c r="E43" s="1">
        <v>38807</v>
      </c>
      <c r="F43">
        <v>19.100000000000001</v>
      </c>
      <c r="G43" s="1">
        <v>38807</v>
      </c>
      <c r="H43">
        <v>21</v>
      </c>
      <c r="I43" s="1">
        <v>38807</v>
      </c>
      <c r="J43">
        <v>136.96199999999999</v>
      </c>
      <c r="K43" s="1">
        <v>37986</v>
      </c>
      <c r="L43">
        <v>102.25</v>
      </c>
      <c r="M43" s="1">
        <v>38471</v>
      </c>
      <c r="N43">
        <v>35.356999999999999</v>
      </c>
      <c r="O43" s="1">
        <v>38352</v>
      </c>
      <c r="P43">
        <v>25.75</v>
      </c>
      <c r="Q43" s="1">
        <v>38352</v>
      </c>
      <c r="R43">
        <v>79.832999999999998</v>
      </c>
      <c r="S43" s="1">
        <v>38533</v>
      </c>
      <c r="T43">
        <v>399.875</v>
      </c>
      <c r="U43" s="1">
        <v>37986</v>
      </c>
      <c r="V43">
        <v>42.375</v>
      </c>
      <c r="W43" s="1">
        <v>37986</v>
      </c>
      <c r="X43">
        <v>201.25</v>
      </c>
      <c r="Y43" s="1">
        <v>37986</v>
      </c>
      <c r="Z43">
        <v>105.5</v>
      </c>
      <c r="AA43" s="1">
        <v>38533</v>
      </c>
      <c r="AB43">
        <v>34</v>
      </c>
      <c r="AC43" s="1">
        <v>37986</v>
      </c>
      <c r="AD43">
        <v>322.5</v>
      </c>
      <c r="AE43" s="1">
        <v>40847</v>
      </c>
      <c r="AF43">
        <v>62.942999999999998</v>
      </c>
      <c r="AG43" s="1">
        <v>39507</v>
      </c>
      <c r="AH43">
        <v>8</v>
      </c>
      <c r="AI43" s="1">
        <v>38868</v>
      </c>
      <c r="AJ43">
        <v>2.625</v>
      </c>
      <c r="AK43">
        <v>-1</v>
      </c>
      <c r="AL43">
        <v>-1</v>
      </c>
      <c r="AM43" s="1">
        <v>40633</v>
      </c>
      <c r="AN43">
        <v>38.087000000000003</v>
      </c>
      <c r="AO43" s="1">
        <v>40786</v>
      </c>
      <c r="AP43">
        <v>64.010999999999996</v>
      </c>
      <c r="AQ43" s="1">
        <v>38868</v>
      </c>
      <c r="AR43">
        <v>2.25</v>
      </c>
      <c r="AS43" s="1">
        <v>38868</v>
      </c>
      <c r="AT43">
        <v>3.5</v>
      </c>
      <c r="AU43" s="1">
        <v>41333</v>
      </c>
      <c r="AV43">
        <v>47.942</v>
      </c>
      <c r="AW43" s="1">
        <v>39386</v>
      </c>
      <c r="AX43">
        <v>21.565999999999999</v>
      </c>
      <c r="AY43" s="1">
        <v>38868</v>
      </c>
      <c r="AZ43">
        <v>13</v>
      </c>
      <c r="BA43" s="1">
        <v>38807</v>
      </c>
      <c r="BB43">
        <v>3.5</v>
      </c>
      <c r="BC43" s="1">
        <v>40877</v>
      </c>
      <c r="BD43">
        <v>105.893</v>
      </c>
      <c r="BE43" s="1">
        <v>41121</v>
      </c>
      <c r="BF43">
        <v>81.091999999999999</v>
      </c>
      <c r="BG43" s="1">
        <v>41029</v>
      </c>
      <c r="BH43">
        <v>24.553999999999998</v>
      </c>
      <c r="BI43" s="1">
        <v>38868</v>
      </c>
      <c r="BJ43">
        <v>8.375</v>
      </c>
      <c r="BK43">
        <v>-1</v>
      </c>
      <c r="BL43">
        <v>-1</v>
      </c>
      <c r="BM43" s="1">
        <v>39262</v>
      </c>
      <c r="BN43">
        <v>3.363</v>
      </c>
      <c r="BO43" s="1">
        <v>39171</v>
      </c>
      <c r="BP43">
        <v>1.75</v>
      </c>
      <c r="BQ43">
        <v>-1</v>
      </c>
      <c r="BR43">
        <v>-1</v>
      </c>
      <c r="BS43" s="1">
        <v>40847</v>
      </c>
      <c r="BT43">
        <v>82.21</v>
      </c>
      <c r="BU43">
        <v>-1</v>
      </c>
      <c r="BV43">
        <v>-1</v>
      </c>
      <c r="BW43" s="1">
        <v>40877</v>
      </c>
      <c r="BX43">
        <v>177.512</v>
      </c>
      <c r="BY43">
        <v>-1</v>
      </c>
      <c r="BZ43">
        <v>-1</v>
      </c>
      <c r="CA43" s="1">
        <v>40480</v>
      </c>
      <c r="CB43">
        <v>274.79399999999998</v>
      </c>
      <c r="CC43" s="1">
        <v>40694</v>
      </c>
      <c r="CD43">
        <v>197.364</v>
      </c>
      <c r="CE43" s="1">
        <v>38352</v>
      </c>
      <c r="CF43">
        <v>10.333</v>
      </c>
      <c r="CG43" s="1">
        <v>40056</v>
      </c>
      <c r="CH43">
        <v>81.001999999999995</v>
      </c>
      <c r="CI43" s="1">
        <v>38868</v>
      </c>
      <c r="CJ43">
        <v>13</v>
      </c>
      <c r="CK43" s="1">
        <v>38503</v>
      </c>
      <c r="CL43">
        <v>19</v>
      </c>
      <c r="CM43">
        <v>-1</v>
      </c>
      <c r="CN43">
        <v>-1</v>
      </c>
    </row>
    <row r="44" spans="1:92" x14ac:dyDescent="0.25">
      <c r="A44" s="1">
        <v>38383</v>
      </c>
      <c r="B44">
        <v>362.33300000000003</v>
      </c>
      <c r="C44" s="1">
        <v>38016</v>
      </c>
      <c r="D44">
        <v>120</v>
      </c>
      <c r="E44" s="1">
        <v>38835</v>
      </c>
      <c r="F44">
        <v>19.875</v>
      </c>
      <c r="G44" s="1">
        <v>38835</v>
      </c>
      <c r="H44">
        <v>20.571000000000002</v>
      </c>
      <c r="I44" s="1">
        <v>38835</v>
      </c>
      <c r="J44">
        <v>125.994</v>
      </c>
      <c r="K44" s="1">
        <v>38016</v>
      </c>
      <c r="L44">
        <v>95</v>
      </c>
      <c r="M44" s="1">
        <v>38503</v>
      </c>
      <c r="N44">
        <v>39.786000000000001</v>
      </c>
      <c r="O44" s="1">
        <v>38383</v>
      </c>
      <c r="P44">
        <v>24.8</v>
      </c>
      <c r="Q44" s="1">
        <v>38383</v>
      </c>
      <c r="R44">
        <v>86</v>
      </c>
      <c r="S44" s="1">
        <v>38562</v>
      </c>
      <c r="T44">
        <v>413.66699999999997</v>
      </c>
      <c r="U44" s="1">
        <v>38016</v>
      </c>
      <c r="V44">
        <v>35.75</v>
      </c>
      <c r="W44" s="1">
        <v>38016</v>
      </c>
      <c r="X44">
        <v>189.125</v>
      </c>
      <c r="Y44" s="1">
        <v>38016</v>
      </c>
      <c r="Z44">
        <v>110</v>
      </c>
      <c r="AA44" s="1">
        <v>38562</v>
      </c>
      <c r="AB44">
        <v>34.667000000000002</v>
      </c>
      <c r="AC44" s="1">
        <v>38016</v>
      </c>
      <c r="AD44">
        <v>347.5</v>
      </c>
      <c r="AE44" s="1">
        <v>40877</v>
      </c>
      <c r="AF44">
        <v>85.647000000000006</v>
      </c>
      <c r="AG44" s="1">
        <v>39538</v>
      </c>
      <c r="AH44">
        <v>12</v>
      </c>
      <c r="AI44" s="1">
        <v>38898</v>
      </c>
      <c r="AJ44">
        <v>2.625</v>
      </c>
      <c r="AK44">
        <v>-1</v>
      </c>
      <c r="AL44">
        <v>-1</v>
      </c>
      <c r="AM44" s="1">
        <v>40662</v>
      </c>
      <c r="AN44">
        <v>33.582999999999998</v>
      </c>
      <c r="AO44" s="1">
        <v>40816</v>
      </c>
      <c r="AP44">
        <v>80.89</v>
      </c>
      <c r="AQ44" s="1">
        <v>38898</v>
      </c>
      <c r="AR44">
        <v>2.25</v>
      </c>
      <c r="AS44" s="1">
        <v>38898</v>
      </c>
      <c r="AT44">
        <v>3.5</v>
      </c>
      <c r="AU44" s="1">
        <v>41362</v>
      </c>
      <c r="AV44">
        <v>48.350999999999999</v>
      </c>
      <c r="AW44" s="1">
        <v>39416</v>
      </c>
      <c r="AX44">
        <v>30.823</v>
      </c>
      <c r="AY44" s="1">
        <v>38898</v>
      </c>
      <c r="AZ44">
        <v>12.75</v>
      </c>
      <c r="BA44" s="1">
        <v>38835</v>
      </c>
      <c r="BB44">
        <v>3.6669999999999998</v>
      </c>
      <c r="BC44" s="1">
        <v>40907</v>
      </c>
      <c r="BD44">
        <v>121.85</v>
      </c>
      <c r="BE44" s="1">
        <v>41152</v>
      </c>
      <c r="BF44">
        <v>82.748999999999995</v>
      </c>
      <c r="BG44" s="1">
        <v>41060</v>
      </c>
      <c r="BH44">
        <v>31.31</v>
      </c>
      <c r="BI44" s="1">
        <v>38898</v>
      </c>
      <c r="BJ44">
        <v>8.125</v>
      </c>
      <c r="BK44">
        <v>-1</v>
      </c>
      <c r="BL44">
        <v>-1</v>
      </c>
      <c r="BM44" s="1">
        <v>39294</v>
      </c>
      <c r="BN44">
        <v>5.1040000000000001</v>
      </c>
      <c r="BO44" s="1">
        <v>39202</v>
      </c>
      <c r="BP44">
        <v>1.75</v>
      </c>
      <c r="BQ44">
        <v>-1</v>
      </c>
      <c r="BR44">
        <v>-1</v>
      </c>
      <c r="BS44" s="1">
        <v>40877</v>
      </c>
      <c r="BT44">
        <v>91.528000000000006</v>
      </c>
      <c r="BU44">
        <v>-1</v>
      </c>
      <c r="BV44">
        <v>-1</v>
      </c>
      <c r="BW44" s="1">
        <v>40907</v>
      </c>
      <c r="BX44">
        <v>166.26599999999999</v>
      </c>
      <c r="BY44">
        <v>-1</v>
      </c>
      <c r="BZ44">
        <v>-1</v>
      </c>
      <c r="CA44" s="1">
        <v>40512</v>
      </c>
      <c r="CB44">
        <v>297.21199999999999</v>
      </c>
      <c r="CC44" s="1">
        <v>40724</v>
      </c>
      <c r="CD44">
        <v>199.821</v>
      </c>
      <c r="CE44" s="1">
        <v>38383</v>
      </c>
      <c r="CF44">
        <v>11.75</v>
      </c>
      <c r="CG44" s="1">
        <v>40086</v>
      </c>
      <c r="CH44">
        <v>73.167000000000002</v>
      </c>
      <c r="CI44" s="1">
        <v>38898</v>
      </c>
      <c r="CJ44">
        <v>12.5</v>
      </c>
      <c r="CK44" s="1">
        <v>38533</v>
      </c>
      <c r="CL44">
        <v>21</v>
      </c>
      <c r="CM44">
        <v>-1</v>
      </c>
      <c r="CN44">
        <v>-1</v>
      </c>
    </row>
    <row r="45" spans="1:92" x14ac:dyDescent="0.25">
      <c r="A45" s="1">
        <v>38411</v>
      </c>
      <c r="B45">
        <v>318.875</v>
      </c>
      <c r="C45" s="1">
        <v>38044</v>
      </c>
      <c r="D45">
        <v>128.5</v>
      </c>
      <c r="E45" s="1">
        <v>38868</v>
      </c>
      <c r="F45">
        <v>21.8</v>
      </c>
      <c r="G45" s="1">
        <v>38868</v>
      </c>
      <c r="H45">
        <v>22</v>
      </c>
      <c r="I45" s="1">
        <v>38868</v>
      </c>
      <c r="J45">
        <v>179.08799999999999</v>
      </c>
      <c r="K45" s="1">
        <v>38044</v>
      </c>
      <c r="L45">
        <v>96.75</v>
      </c>
      <c r="M45" s="1">
        <v>38533</v>
      </c>
      <c r="N45">
        <v>38.75</v>
      </c>
      <c r="O45" s="1">
        <v>38411</v>
      </c>
      <c r="P45">
        <v>24.312999999999999</v>
      </c>
      <c r="Q45" s="1">
        <v>38411</v>
      </c>
      <c r="R45">
        <v>77.75</v>
      </c>
      <c r="S45" s="1">
        <v>38595</v>
      </c>
      <c r="T45">
        <v>402.7</v>
      </c>
      <c r="U45" s="1">
        <v>38044</v>
      </c>
      <c r="V45">
        <v>36</v>
      </c>
      <c r="W45" s="1">
        <v>38044</v>
      </c>
      <c r="X45">
        <v>200.333</v>
      </c>
      <c r="Y45" s="1">
        <v>38044</v>
      </c>
      <c r="Z45">
        <v>113.333</v>
      </c>
      <c r="AA45" s="1">
        <v>38595</v>
      </c>
      <c r="AB45">
        <v>40.082999999999998</v>
      </c>
      <c r="AC45" s="1">
        <v>38044</v>
      </c>
      <c r="AD45">
        <v>383.375</v>
      </c>
      <c r="AE45" s="1">
        <v>40907</v>
      </c>
      <c r="AF45">
        <v>81.828000000000003</v>
      </c>
      <c r="AG45" s="1">
        <v>39568</v>
      </c>
      <c r="AH45">
        <v>10.089</v>
      </c>
      <c r="AI45" s="1">
        <v>38929</v>
      </c>
      <c r="AJ45">
        <v>2.625</v>
      </c>
      <c r="AK45">
        <v>-1</v>
      </c>
      <c r="AL45">
        <v>-1</v>
      </c>
      <c r="AM45" s="1">
        <v>40694</v>
      </c>
      <c r="AN45">
        <v>29.663</v>
      </c>
      <c r="AO45" s="1">
        <v>40847</v>
      </c>
      <c r="AP45">
        <v>55.136000000000003</v>
      </c>
      <c r="AQ45" s="1">
        <v>38929</v>
      </c>
      <c r="AR45">
        <v>2.25</v>
      </c>
      <c r="AS45" s="1">
        <v>38929</v>
      </c>
      <c r="AT45">
        <v>3.5</v>
      </c>
      <c r="AU45" s="1">
        <v>41394</v>
      </c>
      <c r="AV45">
        <v>47.558</v>
      </c>
      <c r="AW45" s="1">
        <v>39447</v>
      </c>
      <c r="AX45">
        <v>36.450000000000003</v>
      </c>
      <c r="AY45" s="1">
        <v>38929</v>
      </c>
      <c r="AZ45">
        <v>12.833</v>
      </c>
      <c r="BA45" s="1">
        <v>38868</v>
      </c>
      <c r="BB45">
        <v>3.375</v>
      </c>
      <c r="BC45" s="1">
        <v>40939</v>
      </c>
      <c r="BD45">
        <v>106.705</v>
      </c>
      <c r="BE45" s="1">
        <v>41180</v>
      </c>
      <c r="BF45">
        <v>68.504999999999995</v>
      </c>
      <c r="BG45" s="1">
        <v>41089</v>
      </c>
      <c r="BH45">
        <v>31.5</v>
      </c>
      <c r="BI45" s="1">
        <v>38929</v>
      </c>
      <c r="BJ45">
        <v>8.125</v>
      </c>
      <c r="BK45">
        <v>-1</v>
      </c>
      <c r="BL45">
        <v>-1</v>
      </c>
      <c r="BM45" s="1">
        <v>39325</v>
      </c>
      <c r="BN45">
        <v>7.3410000000000002</v>
      </c>
      <c r="BO45" s="1">
        <v>39233</v>
      </c>
      <c r="BP45">
        <v>1.625</v>
      </c>
      <c r="BQ45">
        <v>-1</v>
      </c>
      <c r="BR45">
        <v>-1</v>
      </c>
      <c r="BS45" s="1">
        <v>40907</v>
      </c>
      <c r="BT45">
        <v>97.5</v>
      </c>
      <c r="BU45">
        <v>-1</v>
      </c>
      <c r="BV45">
        <v>-1</v>
      </c>
      <c r="BW45" s="1">
        <v>40939</v>
      </c>
      <c r="BX45">
        <v>132.005</v>
      </c>
      <c r="BY45">
        <v>-1</v>
      </c>
      <c r="BZ45">
        <v>-1</v>
      </c>
      <c r="CA45" s="1">
        <v>40543</v>
      </c>
      <c r="CB45">
        <v>265.35000000000002</v>
      </c>
      <c r="CC45" s="1">
        <v>40753</v>
      </c>
      <c r="CD45">
        <v>219.43799999999999</v>
      </c>
      <c r="CE45" s="1">
        <v>38411</v>
      </c>
      <c r="CF45">
        <v>11.5</v>
      </c>
      <c r="CG45" s="1">
        <v>40116</v>
      </c>
      <c r="CH45">
        <v>73.834999999999994</v>
      </c>
      <c r="CI45" s="1">
        <v>38929</v>
      </c>
      <c r="CJ45">
        <v>12.5</v>
      </c>
      <c r="CK45" s="1">
        <v>38562</v>
      </c>
      <c r="CL45">
        <v>20.832999999999998</v>
      </c>
      <c r="CM45">
        <v>-1</v>
      </c>
      <c r="CN45">
        <v>-1</v>
      </c>
    </row>
    <row r="46" spans="1:92" x14ac:dyDescent="0.25">
      <c r="A46" s="1">
        <v>38442</v>
      </c>
      <c r="B46">
        <v>433.2</v>
      </c>
      <c r="C46" s="1">
        <v>38077</v>
      </c>
      <c r="D46">
        <v>112</v>
      </c>
      <c r="E46" s="1">
        <v>38898</v>
      </c>
      <c r="F46">
        <v>20.75</v>
      </c>
      <c r="G46" s="1">
        <v>38898</v>
      </c>
      <c r="H46">
        <v>24.606999999999999</v>
      </c>
      <c r="I46" s="1">
        <v>38898</v>
      </c>
      <c r="J46">
        <v>176.149</v>
      </c>
      <c r="K46" s="1">
        <v>38077</v>
      </c>
      <c r="L46">
        <v>98.75</v>
      </c>
      <c r="M46" s="1">
        <v>38562</v>
      </c>
      <c r="N46">
        <v>35.286000000000001</v>
      </c>
      <c r="O46" s="1">
        <v>38442</v>
      </c>
      <c r="P46">
        <v>35</v>
      </c>
      <c r="Q46" s="1">
        <v>38442</v>
      </c>
      <c r="R46">
        <v>104.9</v>
      </c>
      <c r="S46" s="1">
        <v>38625</v>
      </c>
      <c r="T46">
        <v>342.214</v>
      </c>
      <c r="U46" s="1">
        <v>38077</v>
      </c>
      <c r="V46">
        <v>31</v>
      </c>
      <c r="W46" s="1">
        <v>38077</v>
      </c>
      <c r="X46">
        <v>189.75</v>
      </c>
      <c r="Y46" s="1">
        <v>38077</v>
      </c>
      <c r="Z46">
        <v>105.75</v>
      </c>
      <c r="AA46" s="1">
        <v>38625</v>
      </c>
      <c r="AB46">
        <v>37</v>
      </c>
      <c r="AC46" s="1">
        <v>38077</v>
      </c>
      <c r="AD46">
        <v>358.75</v>
      </c>
      <c r="AE46" s="1">
        <v>40939</v>
      </c>
      <c r="AF46">
        <v>76.262</v>
      </c>
      <c r="AG46" s="1">
        <v>39660</v>
      </c>
      <c r="AH46">
        <v>10.625</v>
      </c>
      <c r="AI46" s="1">
        <v>38960</v>
      </c>
      <c r="AJ46">
        <v>2.5</v>
      </c>
      <c r="AK46">
        <v>-1</v>
      </c>
      <c r="AL46">
        <v>-1</v>
      </c>
      <c r="AM46" s="1">
        <v>40724</v>
      </c>
      <c r="AN46">
        <v>44.51</v>
      </c>
      <c r="AO46" s="1">
        <v>40877</v>
      </c>
      <c r="AP46">
        <v>70.245999999999995</v>
      </c>
      <c r="AQ46" s="1">
        <v>38960</v>
      </c>
      <c r="AR46">
        <v>2.1669999999999998</v>
      </c>
      <c r="AS46" s="1">
        <v>38960</v>
      </c>
      <c r="AT46">
        <v>3.25</v>
      </c>
      <c r="AU46" s="1">
        <v>41425</v>
      </c>
      <c r="AV46">
        <v>49.296999999999997</v>
      </c>
      <c r="AW46" s="1">
        <v>39478</v>
      </c>
      <c r="AX46">
        <v>50.667999999999999</v>
      </c>
      <c r="AY46" s="1">
        <v>38960</v>
      </c>
      <c r="AZ46">
        <v>10.281000000000001</v>
      </c>
      <c r="BA46" s="1">
        <v>38898</v>
      </c>
      <c r="BB46">
        <v>3.5629999999999997</v>
      </c>
      <c r="BC46" s="1">
        <v>40968</v>
      </c>
      <c r="BD46">
        <v>96.058999999999997</v>
      </c>
      <c r="BE46" s="1">
        <v>41213</v>
      </c>
      <c r="BF46">
        <v>52.148000000000003</v>
      </c>
      <c r="BG46" s="1">
        <v>41121</v>
      </c>
      <c r="BH46">
        <v>30.068999999999999</v>
      </c>
      <c r="BI46" s="1">
        <v>38960</v>
      </c>
      <c r="BJ46">
        <v>7</v>
      </c>
      <c r="BK46">
        <v>-1</v>
      </c>
      <c r="BL46">
        <v>-1</v>
      </c>
      <c r="BM46" s="1">
        <v>39353</v>
      </c>
      <c r="BN46">
        <v>7.165</v>
      </c>
      <c r="BO46" s="1">
        <v>39262</v>
      </c>
      <c r="BP46">
        <v>1.625</v>
      </c>
      <c r="BQ46">
        <v>-1</v>
      </c>
      <c r="BR46">
        <v>-1</v>
      </c>
      <c r="BS46" s="1">
        <v>40939</v>
      </c>
      <c r="BT46">
        <v>79.619</v>
      </c>
      <c r="BU46">
        <v>-1</v>
      </c>
      <c r="BV46">
        <v>-1</v>
      </c>
      <c r="BW46" s="1">
        <v>40968</v>
      </c>
      <c r="BX46">
        <v>122.986</v>
      </c>
      <c r="BY46">
        <v>-1</v>
      </c>
      <c r="BZ46">
        <v>-1</v>
      </c>
      <c r="CA46" s="1">
        <v>40574</v>
      </c>
      <c r="CB46">
        <v>266.94799999999998</v>
      </c>
      <c r="CC46" s="1">
        <v>40786</v>
      </c>
      <c r="CD46">
        <v>256.97899999999998</v>
      </c>
      <c r="CE46" s="1">
        <v>38442</v>
      </c>
      <c r="CF46">
        <v>11.5</v>
      </c>
      <c r="CG46" s="1">
        <v>40147</v>
      </c>
      <c r="CH46">
        <v>91.5</v>
      </c>
      <c r="CI46" s="1">
        <v>38960</v>
      </c>
      <c r="CJ46">
        <v>10.75</v>
      </c>
      <c r="CK46" s="1">
        <v>38595</v>
      </c>
      <c r="CL46">
        <v>19.75</v>
      </c>
      <c r="CM46">
        <v>-1</v>
      </c>
      <c r="CN46">
        <v>-1</v>
      </c>
    </row>
    <row r="47" spans="1:92" x14ac:dyDescent="0.25">
      <c r="A47" s="1">
        <v>38471</v>
      </c>
      <c r="B47">
        <v>413.16699999999997</v>
      </c>
      <c r="C47" s="1">
        <v>38107</v>
      </c>
      <c r="D47">
        <v>124.333</v>
      </c>
      <c r="E47" s="1">
        <v>38929</v>
      </c>
      <c r="F47">
        <v>20.5</v>
      </c>
      <c r="G47" s="1">
        <v>38929</v>
      </c>
      <c r="H47">
        <v>21.4</v>
      </c>
      <c r="I47" s="1">
        <v>38929</v>
      </c>
      <c r="J47">
        <v>142.80699999999999</v>
      </c>
      <c r="K47" s="1">
        <v>38107</v>
      </c>
      <c r="L47">
        <v>87.5</v>
      </c>
      <c r="M47" s="1">
        <v>38595</v>
      </c>
      <c r="N47">
        <v>37.417000000000002</v>
      </c>
      <c r="O47" s="1">
        <v>38471</v>
      </c>
      <c r="P47">
        <v>29.25</v>
      </c>
      <c r="Q47" s="1">
        <v>38471</v>
      </c>
      <c r="R47">
        <v>115.333</v>
      </c>
      <c r="S47" s="1">
        <v>38656</v>
      </c>
      <c r="T47">
        <v>347.85700000000003</v>
      </c>
      <c r="U47" s="1">
        <v>38107</v>
      </c>
      <c r="V47">
        <v>27.832999999999998</v>
      </c>
      <c r="W47" s="1">
        <v>38107</v>
      </c>
      <c r="X47">
        <v>245.2</v>
      </c>
      <c r="Y47" s="1">
        <v>38107</v>
      </c>
      <c r="Z47">
        <v>112.875</v>
      </c>
      <c r="AA47" s="1">
        <v>38656</v>
      </c>
      <c r="AB47">
        <v>38.573999999999998</v>
      </c>
      <c r="AC47" s="1">
        <v>38107</v>
      </c>
      <c r="AD47">
        <v>445.75</v>
      </c>
      <c r="AE47" s="1">
        <v>40968</v>
      </c>
      <c r="AF47">
        <v>65.533000000000001</v>
      </c>
      <c r="AG47" s="1">
        <v>39689</v>
      </c>
      <c r="AH47">
        <v>10.875</v>
      </c>
      <c r="AI47" s="1">
        <v>38989</v>
      </c>
      <c r="AJ47">
        <v>2.5</v>
      </c>
      <c r="AK47">
        <v>-1</v>
      </c>
      <c r="AL47">
        <v>-1</v>
      </c>
      <c r="AM47" s="1">
        <v>40753</v>
      </c>
      <c r="AN47">
        <v>87.777000000000001</v>
      </c>
      <c r="AO47" s="1">
        <v>40907</v>
      </c>
      <c r="AP47">
        <v>77.834999999999994</v>
      </c>
      <c r="AQ47" s="1">
        <v>38989</v>
      </c>
      <c r="AR47">
        <v>2.1669999999999998</v>
      </c>
      <c r="AS47" s="1">
        <v>38989</v>
      </c>
      <c r="AT47">
        <v>3.25</v>
      </c>
      <c r="AU47" s="1">
        <v>41453</v>
      </c>
      <c r="AV47">
        <v>63.155999999999999</v>
      </c>
      <c r="AW47" s="1">
        <v>39507</v>
      </c>
      <c r="AX47">
        <v>74.498000000000005</v>
      </c>
      <c r="AY47" s="1">
        <v>38989</v>
      </c>
      <c r="AZ47">
        <v>9.4169999999999998</v>
      </c>
      <c r="BA47" s="1">
        <v>38929</v>
      </c>
      <c r="BB47">
        <v>3.75</v>
      </c>
      <c r="BC47" s="1">
        <v>40998</v>
      </c>
      <c r="BD47">
        <v>117.629</v>
      </c>
      <c r="BE47" s="1">
        <v>41243</v>
      </c>
      <c r="BF47">
        <v>44</v>
      </c>
      <c r="BG47" s="1">
        <v>41152</v>
      </c>
      <c r="BH47">
        <v>26.779</v>
      </c>
      <c r="BI47" s="1">
        <v>38989</v>
      </c>
      <c r="BJ47">
        <v>6</v>
      </c>
      <c r="BK47">
        <v>-1</v>
      </c>
      <c r="BL47">
        <v>-1</v>
      </c>
      <c r="BM47" s="1">
        <v>39386</v>
      </c>
      <c r="BN47">
        <v>6.9719999999999995</v>
      </c>
      <c r="BO47" s="1">
        <v>39294</v>
      </c>
      <c r="BP47">
        <v>1.625</v>
      </c>
      <c r="BQ47">
        <v>-1</v>
      </c>
      <c r="BR47">
        <v>-1</v>
      </c>
      <c r="BS47" s="1">
        <v>40968</v>
      </c>
      <c r="BT47">
        <v>68.167000000000002</v>
      </c>
      <c r="BU47">
        <v>-1</v>
      </c>
      <c r="BV47">
        <v>-1</v>
      </c>
      <c r="BW47" s="1">
        <v>40998</v>
      </c>
      <c r="BX47">
        <v>113.87</v>
      </c>
      <c r="BY47">
        <v>-1</v>
      </c>
      <c r="BZ47">
        <v>-1</v>
      </c>
      <c r="CA47" s="1">
        <v>40602</v>
      </c>
      <c r="CB47">
        <v>259.64699999999999</v>
      </c>
      <c r="CC47" s="1">
        <v>40816</v>
      </c>
      <c r="CD47">
        <v>329.50799999999998</v>
      </c>
      <c r="CE47" s="1">
        <v>38471</v>
      </c>
      <c r="CF47">
        <v>12.25</v>
      </c>
      <c r="CG47" s="1">
        <v>40178</v>
      </c>
      <c r="CH47">
        <v>94.001999999999995</v>
      </c>
      <c r="CI47" s="1">
        <v>38989</v>
      </c>
      <c r="CJ47">
        <v>10</v>
      </c>
      <c r="CK47" s="1">
        <v>38625</v>
      </c>
      <c r="CL47">
        <v>16.75</v>
      </c>
      <c r="CM47">
        <v>-1</v>
      </c>
      <c r="CN47">
        <v>-1</v>
      </c>
    </row>
    <row r="48" spans="1:92" x14ac:dyDescent="0.25">
      <c r="A48" s="1">
        <v>38503</v>
      </c>
      <c r="B48">
        <v>336.84800000000001</v>
      </c>
      <c r="C48" s="1">
        <v>38138</v>
      </c>
      <c r="D48">
        <v>142.25</v>
      </c>
      <c r="E48" s="1">
        <v>38960</v>
      </c>
      <c r="F48">
        <v>21.5</v>
      </c>
      <c r="G48" s="1">
        <v>38960</v>
      </c>
      <c r="H48">
        <v>21.2</v>
      </c>
      <c r="I48" s="1">
        <v>38960</v>
      </c>
      <c r="J48">
        <v>130</v>
      </c>
      <c r="K48" s="1">
        <v>38138</v>
      </c>
      <c r="L48">
        <v>98</v>
      </c>
      <c r="M48" s="1">
        <v>38625</v>
      </c>
      <c r="N48">
        <v>29.928999999999998</v>
      </c>
      <c r="O48" s="1">
        <v>38503</v>
      </c>
      <c r="P48">
        <v>29.928999999999998</v>
      </c>
      <c r="Q48" s="1">
        <v>38503</v>
      </c>
      <c r="R48">
        <v>93.043000000000006</v>
      </c>
      <c r="S48" s="1">
        <v>38686</v>
      </c>
      <c r="T48">
        <v>279.5</v>
      </c>
      <c r="U48" s="1">
        <v>38138</v>
      </c>
      <c r="V48">
        <v>35.25</v>
      </c>
      <c r="W48" s="1">
        <v>38138</v>
      </c>
      <c r="X48">
        <v>260.25</v>
      </c>
      <c r="Y48" s="1">
        <v>38138</v>
      </c>
      <c r="Z48">
        <v>130.75</v>
      </c>
      <c r="AA48" s="1">
        <v>38686</v>
      </c>
      <c r="AB48">
        <v>37.643000000000001</v>
      </c>
      <c r="AC48" s="1">
        <v>38138</v>
      </c>
      <c r="AD48">
        <v>593.625</v>
      </c>
      <c r="AE48" s="1">
        <v>40998</v>
      </c>
      <c r="AF48">
        <v>72.376000000000005</v>
      </c>
      <c r="AG48" s="1">
        <v>39721</v>
      </c>
      <c r="AH48">
        <v>18.167999999999999</v>
      </c>
      <c r="AI48" s="1">
        <v>39021</v>
      </c>
      <c r="AJ48">
        <v>2.3759999999999999</v>
      </c>
      <c r="AK48">
        <v>-1</v>
      </c>
      <c r="AL48">
        <v>-1</v>
      </c>
      <c r="AM48" s="1">
        <v>40786</v>
      </c>
      <c r="AN48">
        <v>98.989000000000004</v>
      </c>
      <c r="AO48" s="1">
        <v>40939</v>
      </c>
      <c r="AP48">
        <v>68.600999999999999</v>
      </c>
      <c r="AQ48" s="1">
        <v>39021</v>
      </c>
      <c r="AR48">
        <v>2.0939999999999999</v>
      </c>
      <c r="AS48" s="1">
        <v>39021</v>
      </c>
      <c r="AT48">
        <v>3.25</v>
      </c>
      <c r="AU48" s="1">
        <v>41486</v>
      </c>
      <c r="AV48">
        <v>53.962000000000003</v>
      </c>
      <c r="AW48" s="1">
        <v>39538</v>
      </c>
      <c r="AX48">
        <v>80.429000000000002</v>
      </c>
      <c r="AY48" s="1">
        <v>39021</v>
      </c>
      <c r="AZ48">
        <v>8.9689999999999994</v>
      </c>
      <c r="BA48" s="1">
        <v>38960</v>
      </c>
      <c r="BB48">
        <v>3.75</v>
      </c>
      <c r="BC48" s="1">
        <v>41029</v>
      </c>
      <c r="BD48">
        <v>122.977</v>
      </c>
      <c r="BE48" s="1">
        <v>41274</v>
      </c>
      <c r="BF48">
        <v>50.052999999999997</v>
      </c>
      <c r="BG48" s="1">
        <v>41180</v>
      </c>
      <c r="BH48">
        <v>23.852</v>
      </c>
      <c r="BI48" s="1">
        <v>39021</v>
      </c>
      <c r="BJ48">
        <v>5.5830000000000002</v>
      </c>
      <c r="BK48">
        <v>-1</v>
      </c>
      <c r="BL48">
        <v>-1</v>
      </c>
      <c r="BM48" s="1">
        <v>39416</v>
      </c>
      <c r="BN48">
        <v>13.494999999999999</v>
      </c>
      <c r="BO48" s="1">
        <v>39325</v>
      </c>
      <c r="BP48">
        <v>2.0630000000000002</v>
      </c>
      <c r="BQ48">
        <v>-1</v>
      </c>
      <c r="BR48">
        <v>-1</v>
      </c>
      <c r="BS48" s="1">
        <v>40998</v>
      </c>
      <c r="BT48">
        <v>62.862000000000002</v>
      </c>
      <c r="BU48">
        <v>-1</v>
      </c>
      <c r="BV48">
        <v>-1</v>
      </c>
      <c r="BW48" s="1">
        <v>41029</v>
      </c>
      <c r="BX48">
        <v>111.001</v>
      </c>
      <c r="BY48">
        <v>-1</v>
      </c>
      <c r="BZ48">
        <v>-1</v>
      </c>
      <c r="CA48" s="1">
        <v>40633</v>
      </c>
      <c r="CB48">
        <v>221.99100000000001</v>
      </c>
      <c r="CC48" s="1">
        <v>40847</v>
      </c>
      <c r="CD48">
        <v>269.00700000000001</v>
      </c>
      <c r="CE48" s="1">
        <v>38503</v>
      </c>
      <c r="CF48">
        <v>12.25</v>
      </c>
      <c r="CG48" s="1">
        <v>40207</v>
      </c>
      <c r="CH48">
        <v>95.825999999999993</v>
      </c>
      <c r="CI48" s="1">
        <v>39021</v>
      </c>
      <c r="CJ48">
        <v>8.3780000000000001</v>
      </c>
      <c r="CK48" s="1">
        <v>38656</v>
      </c>
      <c r="CL48">
        <v>21.169</v>
      </c>
      <c r="CM48">
        <v>-1</v>
      </c>
      <c r="CN48">
        <v>-1</v>
      </c>
    </row>
    <row r="49" spans="1:92" x14ac:dyDescent="0.25">
      <c r="A49" s="1">
        <v>38533</v>
      </c>
      <c r="B49">
        <v>325.98099999999999</v>
      </c>
      <c r="C49" s="1">
        <v>38168</v>
      </c>
      <c r="D49">
        <v>91.332999999999998</v>
      </c>
      <c r="E49" s="1">
        <v>38989</v>
      </c>
      <c r="F49">
        <v>22.2</v>
      </c>
      <c r="G49" s="1">
        <v>38989</v>
      </c>
      <c r="H49">
        <v>20.071000000000002</v>
      </c>
      <c r="I49" s="1">
        <v>38989</v>
      </c>
      <c r="J49">
        <v>145.06299999999999</v>
      </c>
      <c r="K49" s="1">
        <v>38168</v>
      </c>
      <c r="L49">
        <v>77.5</v>
      </c>
      <c r="M49" s="1">
        <v>38656</v>
      </c>
      <c r="N49">
        <v>29.831</v>
      </c>
      <c r="O49" s="1">
        <v>38533</v>
      </c>
      <c r="P49">
        <v>30.332999999999998</v>
      </c>
      <c r="Q49" s="1">
        <v>38533</v>
      </c>
      <c r="R49">
        <v>92.947000000000003</v>
      </c>
      <c r="S49" s="1">
        <v>38716</v>
      </c>
      <c r="T49">
        <v>268.625</v>
      </c>
      <c r="U49" s="1">
        <v>38168</v>
      </c>
      <c r="V49">
        <v>26</v>
      </c>
      <c r="W49" s="1">
        <v>38168</v>
      </c>
      <c r="X49">
        <v>245.75</v>
      </c>
      <c r="Y49" s="1">
        <v>38168</v>
      </c>
      <c r="Z49">
        <v>120</v>
      </c>
      <c r="AA49" s="1">
        <v>38716</v>
      </c>
      <c r="AB49">
        <v>38.875</v>
      </c>
      <c r="AC49" s="1">
        <v>38168</v>
      </c>
      <c r="AD49">
        <v>546.66700000000003</v>
      </c>
      <c r="AE49" s="1">
        <v>41029</v>
      </c>
      <c r="AF49">
        <v>77.481999999999999</v>
      </c>
      <c r="AG49" s="1">
        <v>39752</v>
      </c>
      <c r="AH49">
        <v>78.591999999999999</v>
      </c>
      <c r="AI49" s="1">
        <v>39051</v>
      </c>
      <c r="AJ49">
        <v>2.2109999999999999</v>
      </c>
      <c r="AK49">
        <v>-1</v>
      </c>
      <c r="AL49">
        <v>-1</v>
      </c>
      <c r="AM49" s="1">
        <v>40816</v>
      </c>
      <c r="AN49">
        <v>143.637</v>
      </c>
      <c r="AO49" s="1">
        <v>40968</v>
      </c>
      <c r="AP49">
        <v>65.822000000000003</v>
      </c>
      <c r="AQ49" s="1">
        <v>39051</v>
      </c>
      <c r="AR49">
        <v>1.875</v>
      </c>
      <c r="AS49" s="1">
        <v>39051</v>
      </c>
      <c r="AT49">
        <v>4.3230000000000004</v>
      </c>
      <c r="AU49" s="1">
        <v>41516</v>
      </c>
      <c r="AV49">
        <v>47.091000000000001</v>
      </c>
      <c r="AW49" s="1">
        <v>39568</v>
      </c>
      <c r="AX49">
        <v>54.162999999999997</v>
      </c>
      <c r="AY49" s="1">
        <v>39051</v>
      </c>
      <c r="AZ49">
        <v>8.4060000000000006</v>
      </c>
      <c r="BA49" s="1">
        <v>38989</v>
      </c>
      <c r="BB49">
        <v>3.625</v>
      </c>
      <c r="BC49" s="1">
        <v>41060</v>
      </c>
      <c r="BD49">
        <v>128.172</v>
      </c>
      <c r="BE49" s="1">
        <v>41305</v>
      </c>
      <c r="BF49">
        <v>46.472000000000001</v>
      </c>
      <c r="BG49" s="1">
        <v>41213</v>
      </c>
      <c r="BH49">
        <v>15.332000000000001</v>
      </c>
      <c r="BI49" s="1">
        <v>39051</v>
      </c>
      <c r="BJ49">
        <v>4.7039999999999997</v>
      </c>
      <c r="BK49">
        <v>-1</v>
      </c>
      <c r="BL49">
        <v>-1</v>
      </c>
      <c r="BM49" s="1">
        <v>39447</v>
      </c>
      <c r="BN49">
        <v>12.706</v>
      </c>
      <c r="BO49" s="1">
        <v>39353</v>
      </c>
      <c r="BP49">
        <v>2.0630000000000002</v>
      </c>
      <c r="BQ49">
        <v>-1</v>
      </c>
      <c r="BR49">
        <v>-1</v>
      </c>
      <c r="BS49" s="1">
        <v>41029</v>
      </c>
      <c r="BT49">
        <v>63.984000000000002</v>
      </c>
      <c r="BU49">
        <v>-1</v>
      </c>
      <c r="BV49">
        <v>-1</v>
      </c>
      <c r="BW49" s="1">
        <v>41060</v>
      </c>
      <c r="BX49">
        <v>120.002</v>
      </c>
      <c r="BY49">
        <v>-1</v>
      </c>
      <c r="BZ49">
        <v>-1</v>
      </c>
      <c r="CA49" s="1">
        <v>40662</v>
      </c>
      <c r="CB49">
        <v>203.07300000000001</v>
      </c>
      <c r="CC49" s="1">
        <v>40877</v>
      </c>
      <c r="CD49">
        <v>345.37299999999999</v>
      </c>
      <c r="CE49" s="1">
        <v>38533</v>
      </c>
      <c r="CF49">
        <v>14.75</v>
      </c>
      <c r="CG49" s="1">
        <v>40235</v>
      </c>
      <c r="CH49">
        <v>91.484999999999999</v>
      </c>
      <c r="CI49" s="1">
        <v>39051</v>
      </c>
      <c r="CJ49">
        <v>7.22</v>
      </c>
      <c r="CK49" s="1">
        <v>38686</v>
      </c>
      <c r="CL49">
        <v>23.834</v>
      </c>
      <c r="CM49">
        <v>-1</v>
      </c>
      <c r="CN49">
        <v>-1</v>
      </c>
    </row>
    <row r="50" spans="1:92" x14ac:dyDescent="0.25">
      <c r="A50" s="1">
        <v>38562</v>
      </c>
      <c r="B50">
        <v>329.82299999999998</v>
      </c>
      <c r="C50" s="1">
        <v>38198</v>
      </c>
      <c r="D50">
        <v>68.125</v>
      </c>
      <c r="E50" s="1">
        <v>39021</v>
      </c>
      <c r="F50">
        <v>21.687999999999999</v>
      </c>
      <c r="G50" s="1">
        <v>39021</v>
      </c>
      <c r="H50">
        <v>17.667000000000002</v>
      </c>
      <c r="I50" s="1">
        <v>39021</v>
      </c>
      <c r="J50">
        <v>126.797</v>
      </c>
      <c r="K50" s="1">
        <v>38198</v>
      </c>
      <c r="L50">
        <v>61.167000000000002</v>
      </c>
      <c r="M50" s="1">
        <v>38686</v>
      </c>
      <c r="N50">
        <v>23.963999999999999</v>
      </c>
      <c r="O50" s="1">
        <v>38562</v>
      </c>
      <c r="P50">
        <v>27.786000000000001</v>
      </c>
      <c r="Q50" s="1">
        <v>38562</v>
      </c>
      <c r="R50">
        <v>83.507999999999996</v>
      </c>
      <c r="S50" s="1">
        <v>38748</v>
      </c>
      <c r="T50">
        <v>231.375</v>
      </c>
      <c r="U50" s="1">
        <v>38198</v>
      </c>
      <c r="V50">
        <v>21.125</v>
      </c>
      <c r="W50" s="1">
        <v>38198</v>
      </c>
      <c r="X50">
        <v>249.5</v>
      </c>
      <c r="Y50" s="1">
        <v>38198</v>
      </c>
      <c r="Z50">
        <v>118.5</v>
      </c>
      <c r="AA50" s="1">
        <v>38748</v>
      </c>
      <c r="AB50">
        <v>31.625</v>
      </c>
      <c r="AC50" s="1">
        <v>38198</v>
      </c>
      <c r="AD50">
        <v>448.83300000000003</v>
      </c>
      <c r="AE50" s="1">
        <v>41060</v>
      </c>
      <c r="AF50">
        <v>85.33</v>
      </c>
      <c r="AG50" s="1">
        <v>39780</v>
      </c>
      <c r="AH50">
        <v>123.003</v>
      </c>
      <c r="AI50" s="1">
        <v>39080</v>
      </c>
      <c r="AJ50">
        <v>2.5</v>
      </c>
      <c r="AK50">
        <v>-1</v>
      </c>
      <c r="AL50">
        <v>-1</v>
      </c>
      <c r="AM50" s="1">
        <v>40847</v>
      </c>
      <c r="AN50">
        <v>95.298000000000002</v>
      </c>
      <c r="AO50" s="1">
        <v>40998</v>
      </c>
      <c r="AP50">
        <v>66.551000000000002</v>
      </c>
      <c r="AQ50" s="1">
        <v>39080</v>
      </c>
      <c r="AR50">
        <v>1.75</v>
      </c>
      <c r="AS50" s="1">
        <v>39080</v>
      </c>
      <c r="AT50">
        <v>3.25</v>
      </c>
      <c r="AU50" s="1">
        <v>41547</v>
      </c>
      <c r="AV50">
        <v>46.667999999999999</v>
      </c>
      <c r="AW50" s="1">
        <v>39598</v>
      </c>
      <c r="AX50">
        <v>54.75</v>
      </c>
      <c r="AY50" s="1">
        <v>39080</v>
      </c>
      <c r="AZ50">
        <v>8.625</v>
      </c>
      <c r="BA50" s="1">
        <v>39021</v>
      </c>
      <c r="BB50">
        <v>3.6</v>
      </c>
      <c r="BC50" s="1">
        <v>41089</v>
      </c>
      <c r="BD50">
        <v>111.271</v>
      </c>
      <c r="BE50" s="1">
        <v>41333</v>
      </c>
      <c r="BF50">
        <v>45.655000000000001</v>
      </c>
      <c r="BG50" s="1">
        <v>41243</v>
      </c>
      <c r="BH50">
        <v>18.713000000000001</v>
      </c>
      <c r="BI50" s="1">
        <v>39080</v>
      </c>
      <c r="BJ50">
        <v>4.8330000000000002</v>
      </c>
      <c r="BK50">
        <v>-1</v>
      </c>
      <c r="BL50">
        <v>-1</v>
      </c>
      <c r="BM50" s="1">
        <v>39478</v>
      </c>
      <c r="BN50">
        <v>29.5</v>
      </c>
      <c r="BO50" s="1">
        <v>39386</v>
      </c>
      <c r="BP50">
        <v>2.0630000000000002</v>
      </c>
      <c r="BQ50">
        <v>-1</v>
      </c>
      <c r="BR50">
        <v>-1</v>
      </c>
      <c r="BS50" s="1">
        <v>41060</v>
      </c>
      <c r="BT50">
        <v>74.206999999999994</v>
      </c>
      <c r="BU50">
        <v>-1</v>
      </c>
      <c r="BV50">
        <v>-1</v>
      </c>
      <c r="BW50" s="1">
        <v>41089</v>
      </c>
      <c r="BX50">
        <v>117.158</v>
      </c>
      <c r="BY50">
        <v>-1</v>
      </c>
      <c r="BZ50">
        <v>-1</v>
      </c>
      <c r="CA50" s="1">
        <v>40694</v>
      </c>
      <c r="CB50">
        <v>202.154</v>
      </c>
      <c r="CC50" s="1">
        <v>40907</v>
      </c>
      <c r="CD50">
        <v>366.92599999999999</v>
      </c>
      <c r="CE50" s="1">
        <v>38562</v>
      </c>
      <c r="CF50">
        <v>14.25</v>
      </c>
      <c r="CG50" s="1">
        <v>40268</v>
      </c>
      <c r="CH50">
        <v>72.13</v>
      </c>
      <c r="CI50" s="1">
        <v>39080</v>
      </c>
      <c r="CJ50">
        <v>7.3330000000000002</v>
      </c>
      <c r="CK50" s="1">
        <v>38716</v>
      </c>
      <c r="CL50">
        <v>26.501000000000001</v>
      </c>
      <c r="CM50">
        <v>-1</v>
      </c>
      <c r="CN50">
        <v>-1</v>
      </c>
    </row>
    <row r="51" spans="1:92" x14ac:dyDescent="0.25">
      <c r="A51" s="1">
        <v>38595</v>
      </c>
      <c r="B51">
        <v>339.61</v>
      </c>
      <c r="C51" s="1">
        <v>38230</v>
      </c>
      <c r="D51">
        <v>61.875</v>
      </c>
      <c r="E51" s="1">
        <v>39051</v>
      </c>
      <c r="F51">
        <v>21</v>
      </c>
      <c r="G51" s="1">
        <v>39051</v>
      </c>
      <c r="H51">
        <v>14.5</v>
      </c>
      <c r="I51" s="1">
        <v>39051</v>
      </c>
      <c r="J51">
        <v>124.867</v>
      </c>
      <c r="K51" s="1">
        <v>38230</v>
      </c>
      <c r="L51">
        <v>51.625</v>
      </c>
      <c r="M51" s="1">
        <v>38716</v>
      </c>
      <c r="N51">
        <v>25.082999999999998</v>
      </c>
      <c r="O51" s="1">
        <v>38595</v>
      </c>
      <c r="P51">
        <v>29</v>
      </c>
      <c r="Q51" s="1">
        <v>38595</v>
      </c>
      <c r="R51">
        <v>78.778000000000006</v>
      </c>
      <c r="S51" s="1">
        <v>38776</v>
      </c>
      <c r="T51">
        <v>192.5</v>
      </c>
      <c r="U51" s="1">
        <v>38230</v>
      </c>
      <c r="V51">
        <v>17.5</v>
      </c>
      <c r="W51" s="1">
        <v>38230</v>
      </c>
      <c r="X51">
        <v>221.333</v>
      </c>
      <c r="Y51" s="1">
        <v>38230</v>
      </c>
      <c r="Z51">
        <v>99.25</v>
      </c>
      <c r="AA51" s="1">
        <v>38776</v>
      </c>
      <c r="AB51">
        <v>36.082999999999998</v>
      </c>
      <c r="AC51" s="1">
        <v>38230</v>
      </c>
      <c r="AD51">
        <v>358</v>
      </c>
      <c r="AE51" s="1">
        <v>41089</v>
      </c>
      <c r="AF51">
        <v>73.721000000000004</v>
      </c>
      <c r="AG51" s="1">
        <v>39813</v>
      </c>
      <c r="AH51">
        <v>84.75</v>
      </c>
      <c r="AI51" s="1">
        <v>39113</v>
      </c>
      <c r="AJ51">
        <v>2.5</v>
      </c>
      <c r="AK51">
        <v>-1</v>
      </c>
      <c r="AL51">
        <v>-1</v>
      </c>
      <c r="AM51" s="1">
        <v>40877</v>
      </c>
      <c r="AN51">
        <v>112.42400000000001</v>
      </c>
      <c r="AO51" s="1">
        <v>41029</v>
      </c>
      <c r="AP51">
        <v>80.381</v>
      </c>
      <c r="AQ51" s="1">
        <v>39113</v>
      </c>
      <c r="AR51">
        <v>1.75</v>
      </c>
      <c r="AS51" s="1">
        <v>39113</v>
      </c>
      <c r="AT51">
        <v>3.25</v>
      </c>
      <c r="AU51" s="1">
        <v>41578</v>
      </c>
      <c r="AV51">
        <v>43.314</v>
      </c>
      <c r="AW51" s="1">
        <v>39629</v>
      </c>
      <c r="AX51">
        <v>79.554000000000002</v>
      </c>
      <c r="AY51" s="1">
        <v>39113</v>
      </c>
      <c r="AZ51">
        <v>7.625</v>
      </c>
      <c r="BA51" s="1">
        <v>39051</v>
      </c>
      <c r="BB51">
        <v>3.45</v>
      </c>
      <c r="BC51" s="1">
        <v>41121</v>
      </c>
      <c r="BD51">
        <v>82.218999999999994</v>
      </c>
      <c r="BE51" s="1">
        <v>41362</v>
      </c>
      <c r="BF51">
        <v>43.395000000000003</v>
      </c>
      <c r="BG51" s="1">
        <v>41274</v>
      </c>
      <c r="BH51">
        <v>18.495000000000001</v>
      </c>
      <c r="BI51" s="1">
        <v>39113</v>
      </c>
      <c r="BJ51">
        <v>4.8330000000000002</v>
      </c>
      <c r="BK51">
        <v>-1</v>
      </c>
      <c r="BL51">
        <v>-1</v>
      </c>
      <c r="BM51" s="1">
        <v>39507</v>
      </c>
      <c r="BN51">
        <v>36.25</v>
      </c>
      <c r="BO51" s="1">
        <v>39416</v>
      </c>
      <c r="BP51">
        <v>3.3130000000000002</v>
      </c>
      <c r="BQ51">
        <v>-1</v>
      </c>
      <c r="BR51">
        <v>-1</v>
      </c>
      <c r="BS51" s="1">
        <v>41089</v>
      </c>
      <c r="BT51">
        <v>69.522000000000006</v>
      </c>
      <c r="BU51">
        <v>-1</v>
      </c>
      <c r="BV51">
        <v>-1</v>
      </c>
      <c r="BW51" s="1">
        <v>41121</v>
      </c>
      <c r="BX51">
        <v>111.688</v>
      </c>
      <c r="BY51">
        <v>-1</v>
      </c>
      <c r="BZ51">
        <v>-1</v>
      </c>
      <c r="CA51" s="1">
        <v>40724</v>
      </c>
      <c r="CB51">
        <v>199.54599999999999</v>
      </c>
      <c r="CC51" s="1">
        <v>40939</v>
      </c>
      <c r="CD51">
        <v>325.988</v>
      </c>
      <c r="CE51" s="1">
        <v>38595</v>
      </c>
      <c r="CF51">
        <v>8</v>
      </c>
      <c r="CG51" s="1">
        <v>40298</v>
      </c>
      <c r="CH51">
        <v>76.468000000000004</v>
      </c>
      <c r="CI51" s="1">
        <v>39113</v>
      </c>
      <c r="CJ51">
        <v>7</v>
      </c>
      <c r="CK51" s="1">
        <v>38748</v>
      </c>
      <c r="CL51">
        <v>30.501999999999999</v>
      </c>
      <c r="CM51">
        <v>-1</v>
      </c>
      <c r="CN51">
        <v>-1</v>
      </c>
    </row>
    <row r="52" spans="1:92" x14ac:dyDescent="0.25">
      <c r="A52" s="1">
        <v>38625</v>
      </c>
      <c r="B52">
        <v>244.25700000000001</v>
      </c>
      <c r="C52" s="1">
        <v>38260</v>
      </c>
      <c r="D52">
        <v>54.832999999999998</v>
      </c>
      <c r="E52" s="1">
        <v>39080</v>
      </c>
      <c r="F52">
        <v>18.5</v>
      </c>
      <c r="G52" s="1">
        <v>39080</v>
      </c>
      <c r="H52">
        <v>12.5</v>
      </c>
      <c r="I52" s="1">
        <v>39080</v>
      </c>
      <c r="J52">
        <v>114.25</v>
      </c>
      <c r="K52" s="1">
        <v>38260</v>
      </c>
      <c r="L52">
        <v>48.375</v>
      </c>
      <c r="M52" s="1">
        <v>38748</v>
      </c>
      <c r="N52">
        <v>22.082999999999998</v>
      </c>
      <c r="O52" s="1">
        <v>38625</v>
      </c>
      <c r="P52">
        <v>26.286000000000001</v>
      </c>
      <c r="Q52" s="1">
        <v>38625</v>
      </c>
      <c r="R52">
        <v>66.25</v>
      </c>
      <c r="S52" s="1">
        <v>38807</v>
      </c>
      <c r="T52">
        <v>190.1</v>
      </c>
      <c r="U52" s="1">
        <v>38260</v>
      </c>
      <c r="V52">
        <v>18.125</v>
      </c>
      <c r="W52" s="1">
        <v>38260</v>
      </c>
      <c r="X52">
        <v>221.5</v>
      </c>
      <c r="Y52" s="1">
        <v>38260</v>
      </c>
      <c r="Z52">
        <v>92.875</v>
      </c>
      <c r="AA52" s="1">
        <v>38807</v>
      </c>
      <c r="AB52">
        <v>43</v>
      </c>
      <c r="AC52" s="1">
        <v>38260</v>
      </c>
      <c r="AD52">
        <v>348.125</v>
      </c>
      <c r="AE52" s="1">
        <v>41121</v>
      </c>
      <c r="AF52">
        <v>66.003</v>
      </c>
      <c r="AG52" s="1">
        <v>39843</v>
      </c>
      <c r="AH52">
        <v>142.995</v>
      </c>
      <c r="AI52" s="1">
        <v>39141</v>
      </c>
      <c r="AJ52">
        <v>2.169</v>
      </c>
      <c r="AK52">
        <v>-1</v>
      </c>
      <c r="AL52">
        <v>-1</v>
      </c>
      <c r="AM52" s="1">
        <v>40907</v>
      </c>
      <c r="AN52">
        <v>137.00399999999999</v>
      </c>
      <c r="AO52" s="1">
        <v>41060</v>
      </c>
      <c r="AP52">
        <v>88.84</v>
      </c>
      <c r="AQ52" s="1">
        <v>39141</v>
      </c>
      <c r="AR52">
        <v>2.5</v>
      </c>
      <c r="AS52" s="1">
        <v>39141</v>
      </c>
      <c r="AT52">
        <v>3.25</v>
      </c>
      <c r="AU52" s="1">
        <v>41607</v>
      </c>
      <c r="AV52">
        <v>45.65</v>
      </c>
      <c r="AW52" s="1">
        <v>39660</v>
      </c>
      <c r="AX52">
        <v>83.777000000000001</v>
      </c>
      <c r="AY52" s="1">
        <v>39141</v>
      </c>
      <c r="AZ52">
        <v>7.7190000000000003</v>
      </c>
      <c r="BA52" s="1">
        <v>39080</v>
      </c>
      <c r="BB52">
        <v>3.4169999999999998</v>
      </c>
      <c r="BC52" s="1">
        <v>41152</v>
      </c>
      <c r="BD52">
        <v>80.608999999999995</v>
      </c>
      <c r="BE52" s="1">
        <v>41394</v>
      </c>
      <c r="BF52">
        <v>41.005000000000003</v>
      </c>
      <c r="BG52" s="1">
        <v>41305</v>
      </c>
      <c r="BH52">
        <v>18.042999999999999</v>
      </c>
      <c r="BI52" s="1">
        <v>39141</v>
      </c>
      <c r="BJ52">
        <v>4.8129999999999997</v>
      </c>
      <c r="BK52">
        <v>-1</v>
      </c>
      <c r="BL52">
        <v>-1</v>
      </c>
      <c r="BM52" s="1">
        <v>39538</v>
      </c>
      <c r="BN52">
        <v>41.5</v>
      </c>
      <c r="BO52" s="1">
        <v>39447</v>
      </c>
      <c r="BP52">
        <v>3.8129999999999997</v>
      </c>
      <c r="BQ52">
        <v>-1</v>
      </c>
      <c r="BR52">
        <v>-1</v>
      </c>
      <c r="BS52" s="1">
        <v>41121</v>
      </c>
      <c r="BT52">
        <v>56.279000000000003</v>
      </c>
      <c r="BU52">
        <v>-1</v>
      </c>
      <c r="BV52">
        <v>-1</v>
      </c>
      <c r="BW52" s="1">
        <v>41152</v>
      </c>
      <c r="BX52">
        <v>109.349</v>
      </c>
      <c r="BY52">
        <v>-1</v>
      </c>
      <c r="BZ52">
        <v>-1</v>
      </c>
      <c r="CA52" s="1">
        <v>40753</v>
      </c>
      <c r="CB52">
        <v>222.21799999999999</v>
      </c>
      <c r="CC52" s="1">
        <v>40968</v>
      </c>
      <c r="CD52">
        <v>270.95299999999997</v>
      </c>
      <c r="CE52" s="1">
        <v>38625</v>
      </c>
      <c r="CF52">
        <v>8</v>
      </c>
      <c r="CG52" s="1">
        <v>40329</v>
      </c>
      <c r="CH52">
        <v>95.234999999999999</v>
      </c>
      <c r="CI52" s="1">
        <v>39141</v>
      </c>
      <c r="CJ52">
        <v>6.9930000000000003</v>
      </c>
      <c r="CK52" s="1">
        <v>38776</v>
      </c>
      <c r="CL52">
        <v>33.17</v>
      </c>
      <c r="CM52">
        <v>-1</v>
      </c>
      <c r="CN52">
        <v>-1</v>
      </c>
    </row>
    <row r="53" spans="1:92" x14ac:dyDescent="0.25">
      <c r="A53" s="1">
        <v>38656</v>
      </c>
      <c r="B53">
        <v>277.79300000000001</v>
      </c>
      <c r="C53" s="1">
        <v>38289</v>
      </c>
      <c r="D53">
        <v>50.5</v>
      </c>
      <c r="E53" s="1">
        <v>39113</v>
      </c>
      <c r="F53">
        <v>17.003</v>
      </c>
      <c r="G53" s="1">
        <v>39113</v>
      </c>
      <c r="H53">
        <v>11</v>
      </c>
      <c r="I53" s="1">
        <v>39113</v>
      </c>
      <c r="J53">
        <v>113.8</v>
      </c>
      <c r="K53" s="1">
        <v>38289</v>
      </c>
      <c r="L53">
        <v>47.667000000000002</v>
      </c>
      <c r="M53" s="1">
        <v>38776</v>
      </c>
      <c r="N53">
        <v>23.042000000000002</v>
      </c>
      <c r="O53" s="1">
        <v>38656</v>
      </c>
      <c r="P53">
        <v>28.25</v>
      </c>
      <c r="Q53" s="1">
        <v>38656</v>
      </c>
      <c r="R53">
        <v>73.314999999999998</v>
      </c>
      <c r="S53" s="1">
        <v>38835</v>
      </c>
      <c r="T53">
        <v>179.5</v>
      </c>
      <c r="U53" s="1">
        <v>38289</v>
      </c>
      <c r="V53">
        <v>17.75</v>
      </c>
      <c r="W53" s="1">
        <v>38289</v>
      </c>
      <c r="X53">
        <v>177.5</v>
      </c>
      <c r="Y53" s="1">
        <v>38289</v>
      </c>
      <c r="Z53">
        <v>76.5</v>
      </c>
      <c r="AA53" s="1">
        <v>38835</v>
      </c>
      <c r="AB53">
        <v>37.332999999999998</v>
      </c>
      <c r="AC53" s="1">
        <v>38289</v>
      </c>
      <c r="AD53">
        <v>337.5</v>
      </c>
      <c r="AE53" s="1">
        <v>41152</v>
      </c>
      <c r="AF53">
        <v>69.798000000000002</v>
      </c>
      <c r="AG53" s="1">
        <v>39871</v>
      </c>
      <c r="AH53">
        <v>233.32499999999999</v>
      </c>
      <c r="AI53" s="1">
        <v>39171</v>
      </c>
      <c r="AJ53">
        <v>2.169</v>
      </c>
      <c r="AK53">
        <v>-1</v>
      </c>
      <c r="AL53">
        <v>-1</v>
      </c>
      <c r="AM53" s="1">
        <v>40939</v>
      </c>
      <c r="AN53">
        <v>125.685</v>
      </c>
      <c r="AO53" s="1">
        <v>41089</v>
      </c>
      <c r="AP53">
        <v>77.834999999999994</v>
      </c>
      <c r="AQ53" s="1">
        <v>39171</v>
      </c>
      <c r="AR53">
        <v>2.375</v>
      </c>
      <c r="AS53" s="1">
        <v>39171</v>
      </c>
      <c r="AT53">
        <v>4.1580000000000004</v>
      </c>
      <c r="AU53">
        <v>-1</v>
      </c>
      <c r="AV53">
        <v>-1</v>
      </c>
      <c r="AW53" s="1">
        <v>39689</v>
      </c>
      <c r="AX53">
        <v>86.757000000000005</v>
      </c>
      <c r="AY53" s="1">
        <v>39171</v>
      </c>
      <c r="AZ53">
        <v>7.133</v>
      </c>
      <c r="BA53" s="1">
        <v>39113</v>
      </c>
      <c r="BB53">
        <v>3</v>
      </c>
      <c r="BC53" s="1">
        <v>41180</v>
      </c>
      <c r="BD53">
        <v>65.814999999999998</v>
      </c>
      <c r="BE53" s="1">
        <v>41425</v>
      </c>
      <c r="BF53">
        <v>42.390999999999998</v>
      </c>
      <c r="BG53" s="1">
        <v>41333</v>
      </c>
      <c r="BH53">
        <v>19.381</v>
      </c>
      <c r="BI53" s="1">
        <v>39171</v>
      </c>
      <c r="BJ53">
        <v>4.3710000000000004</v>
      </c>
      <c r="BK53">
        <v>-1</v>
      </c>
      <c r="BL53">
        <v>-1</v>
      </c>
      <c r="BM53" s="1">
        <v>39568</v>
      </c>
      <c r="BN53">
        <v>24.5</v>
      </c>
      <c r="BO53" s="1">
        <v>39478</v>
      </c>
      <c r="BP53">
        <v>5.4379999999999997</v>
      </c>
      <c r="BQ53">
        <v>-1</v>
      </c>
      <c r="BR53">
        <v>-1</v>
      </c>
      <c r="BS53" s="1">
        <v>41152</v>
      </c>
      <c r="BT53">
        <v>54.192999999999998</v>
      </c>
      <c r="BU53">
        <v>-1</v>
      </c>
      <c r="BV53">
        <v>-1</v>
      </c>
      <c r="BW53" s="1">
        <v>41180</v>
      </c>
      <c r="BX53">
        <v>92.734999999999999</v>
      </c>
      <c r="BY53">
        <v>-1</v>
      </c>
      <c r="BZ53">
        <v>-1</v>
      </c>
      <c r="CA53" s="1">
        <v>40786</v>
      </c>
      <c r="CB53">
        <v>254.35</v>
      </c>
      <c r="CC53" s="1">
        <v>40998</v>
      </c>
      <c r="CD53">
        <v>234.33</v>
      </c>
      <c r="CE53" s="1">
        <v>38656</v>
      </c>
      <c r="CF53">
        <v>7.25</v>
      </c>
      <c r="CG53" s="1">
        <v>40359</v>
      </c>
      <c r="CH53">
        <v>102.77500000000001</v>
      </c>
      <c r="CI53" s="1">
        <v>39171</v>
      </c>
      <c r="CJ53">
        <v>6.1669999999999998</v>
      </c>
      <c r="CK53" s="1">
        <v>38807</v>
      </c>
      <c r="CL53">
        <v>39.500999999999998</v>
      </c>
      <c r="CM53">
        <v>-1</v>
      </c>
      <c r="CN53">
        <v>-1</v>
      </c>
    </row>
    <row r="54" spans="1:92" x14ac:dyDescent="0.25">
      <c r="A54" s="1">
        <v>38686</v>
      </c>
      <c r="B54">
        <v>252.4</v>
      </c>
      <c r="C54" s="1">
        <v>38321</v>
      </c>
      <c r="D54">
        <v>40.082999999999998</v>
      </c>
      <c r="E54" s="1">
        <v>39141</v>
      </c>
      <c r="F54">
        <v>16.795000000000002</v>
      </c>
      <c r="G54" s="1">
        <v>39141</v>
      </c>
      <c r="H54">
        <v>11.143000000000001</v>
      </c>
      <c r="I54" s="1">
        <v>39141</v>
      </c>
      <c r="J54">
        <v>112.25</v>
      </c>
      <c r="K54" s="1">
        <v>38321</v>
      </c>
      <c r="L54">
        <v>40.5</v>
      </c>
      <c r="M54" s="1">
        <v>38807</v>
      </c>
      <c r="N54">
        <v>23.917000000000002</v>
      </c>
      <c r="O54" s="1">
        <v>38686</v>
      </c>
      <c r="P54">
        <v>27.125</v>
      </c>
      <c r="Q54" s="1">
        <v>38686</v>
      </c>
      <c r="R54">
        <v>59.744999999999997</v>
      </c>
      <c r="S54" s="1">
        <v>38868</v>
      </c>
      <c r="T54">
        <v>205.643</v>
      </c>
      <c r="U54" s="1">
        <v>38321</v>
      </c>
      <c r="V54">
        <v>16.375</v>
      </c>
      <c r="W54" s="1">
        <v>38321</v>
      </c>
      <c r="X54">
        <v>158.893</v>
      </c>
      <c r="Y54" s="1">
        <v>38321</v>
      </c>
      <c r="Z54">
        <v>57.375</v>
      </c>
      <c r="AA54" s="1">
        <v>38868</v>
      </c>
      <c r="AB54">
        <v>39.5</v>
      </c>
      <c r="AC54" s="1">
        <v>38321</v>
      </c>
      <c r="AD54">
        <v>286.41699999999997</v>
      </c>
      <c r="AE54" s="1">
        <v>41180</v>
      </c>
      <c r="AF54">
        <v>57.866</v>
      </c>
      <c r="AG54" s="1">
        <v>39903</v>
      </c>
      <c r="AH54">
        <v>175.10900000000001</v>
      </c>
      <c r="AI54" s="1">
        <v>39202</v>
      </c>
      <c r="AJ54">
        <v>2.238</v>
      </c>
      <c r="AK54">
        <v>-1</v>
      </c>
      <c r="AL54">
        <v>-1</v>
      </c>
      <c r="AM54" s="1">
        <v>40968</v>
      </c>
      <c r="AN54">
        <v>117.93600000000001</v>
      </c>
      <c r="AO54" s="1">
        <v>41121</v>
      </c>
      <c r="AP54">
        <v>54.533000000000001</v>
      </c>
      <c r="AQ54" s="1">
        <v>39202</v>
      </c>
      <c r="AR54">
        <v>1.833</v>
      </c>
      <c r="AS54" s="1">
        <v>39202</v>
      </c>
      <c r="AT54">
        <v>3.1669999999999998</v>
      </c>
      <c r="AU54">
        <v>-1</v>
      </c>
      <c r="AV54">
        <v>-1</v>
      </c>
      <c r="AW54" s="1">
        <v>39721</v>
      </c>
      <c r="AX54">
        <v>123.874</v>
      </c>
      <c r="AY54" s="1">
        <v>39202</v>
      </c>
      <c r="AZ54">
        <v>6.58</v>
      </c>
      <c r="BA54" s="1">
        <v>39141</v>
      </c>
      <c r="BB54">
        <v>2.9169999999999998</v>
      </c>
      <c r="BC54" s="1">
        <v>41213</v>
      </c>
      <c r="BD54">
        <v>39.512</v>
      </c>
      <c r="BE54" s="1">
        <v>41453</v>
      </c>
      <c r="BF54">
        <v>56.622</v>
      </c>
      <c r="BG54" s="1">
        <v>41362</v>
      </c>
      <c r="BH54">
        <v>19.672000000000001</v>
      </c>
      <c r="BI54" s="1">
        <v>39202</v>
      </c>
      <c r="BJ54">
        <v>4.2629999999999999</v>
      </c>
      <c r="BK54">
        <v>-1</v>
      </c>
      <c r="BL54">
        <v>-1</v>
      </c>
      <c r="BM54" s="1">
        <v>39598</v>
      </c>
      <c r="BN54">
        <v>24.25</v>
      </c>
      <c r="BO54" s="1">
        <v>39660</v>
      </c>
      <c r="BP54">
        <v>8.125</v>
      </c>
      <c r="BQ54">
        <v>-1</v>
      </c>
      <c r="BR54">
        <v>-1</v>
      </c>
      <c r="BS54" s="1">
        <v>41180</v>
      </c>
      <c r="BT54">
        <v>51.515999999999998</v>
      </c>
      <c r="BU54">
        <v>-1</v>
      </c>
      <c r="BV54">
        <v>-1</v>
      </c>
      <c r="BW54" s="1">
        <v>41213</v>
      </c>
      <c r="BX54">
        <v>89.32</v>
      </c>
      <c r="BY54">
        <v>-1</v>
      </c>
      <c r="BZ54">
        <v>-1</v>
      </c>
      <c r="CA54" s="1">
        <v>40816</v>
      </c>
      <c r="CB54">
        <v>328.04599999999999</v>
      </c>
      <c r="CC54" s="1">
        <v>41029</v>
      </c>
      <c r="CD54">
        <v>250.34200000000001</v>
      </c>
      <c r="CE54" s="1">
        <v>38686</v>
      </c>
      <c r="CF54">
        <v>7.75</v>
      </c>
      <c r="CG54" s="1">
        <v>40389</v>
      </c>
      <c r="CH54">
        <v>94.582999999999998</v>
      </c>
      <c r="CI54" s="1">
        <v>39202</v>
      </c>
      <c r="CJ54">
        <v>5.8129999999999997</v>
      </c>
      <c r="CK54" s="1">
        <v>38835</v>
      </c>
      <c r="CL54">
        <v>35</v>
      </c>
      <c r="CM54">
        <v>-1</v>
      </c>
      <c r="CN54">
        <v>-1</v>
      </c>
    </row>
    <row r="55" spans="1:92" x14ac:dyDescent="0.25">
      <c r="A55" s="1">
        <v>38716</v>
      </c>
      <c r="B55">
        <v>225.071</v>
      </c>
      <c r="C55" s="1">
        <v>38352</v>
      </c>
      <c r="D55">
        <v>32</v>
      </c>
      <c r="E55" s="1">
        <v>39171</v>
      </c>
      <c r="F55">
        <v>15.307</v>
      </c>
      <c r="G55" s="1">
        <v>39171</v>
      </c>
      <c r="H55">
        <v>10.958</v>
      </c>
      <c r="I55" s="1">
        <v>39171</v>
      </c>
      <c r="J55">
        <v>95.677000000000007</v>
      </c>
      <c r="K55" s="1">
        <v>38352</v>
      </c>
      <c r="L55">
        <v>35</v>
      </c>
      <c r="M55" s="1">
        <v>38835</v>
      </c>
      <c r="N55">
        <v>22.667000000000002</v>
      </c>
      <c r="O55" s="1">
        <v>38716</v>
      </c>
      <c r="P55">
        <v>26.25</v>
      </c>
      <c r="Q55" s="1">
        <v>38716</v>
      </c>
      <c r="R55">
        <v>62.694000000000003</v>
      </c>
      <c r="S55" s="1">
        <v>38898</v>
      </c>
      <c r="T55">
        <v>234.68799999999999</v>
      </c>
      <c r="U55" s="1">
        <v>38352</v>
      </c>
      <c r="V55">
        <v>15</v>
      </c>
      <c r="W55" s="1">
        <v>38352</v>
      </c>
      <c r="X55">
        <v>139</v>
      </c>
      <c r="Y55" s="1">
        <v>38352</v>
      </c>
      <c r="Z55">
        <v>56.832999999999998</v>
      </c>
      <c r="AA55" s="1">
        <v>38898</v>
      </c>
      <c r="AB55">
        <v>42.813000000000002</v>
      </c>
      <c r="AC55" s="1">
        <v>38352</v>
      </c>
      <c r="AD55">
        <v>232.214</v>
      </c>
      <c r="AE55" s="1">
        <v>41213</v>
      </c>
      <c r="AF55">
        <v>49.351999999999997</v>
      </c>
      <c r="AG55" s="1">
        <v>39933</v>
      </c>
      <c r="AH55">
        <v>128.53200000000001</v>
      </c>
      <c r="AI55" s="1">
        <v>39233</v>
      </c>
      <c r="AJ55">
        <v>2.1880000000000002</v>
      </c>
      <c r="AK55">
        <v>-1</v>
      </c>
      <c r="AL55">
        <v>-1</v>
      </c>
      <c r="AM55" s="1">
        <v>40998</v>
      </c>
      <c r="AN55">
        <v>113.944</v>
      </c>
      <c r="AO55" s="1">
        <v>41152</v>
      </c>
      <c r="AP55">
        <v>47</v>
      </c>
      <c r="AQ55" s="1">
        <v>39233</v>
      </c>
      <c r="AR55">
        <v>1.8380000000000001</v>
      </c>
      <c r="AS55" s="1">
        <v>39233</v>
      </c>
      <c r="AT55">
        <v>3.8</v>
      </c>
      <c r="AU55">
        <v>-1</v>
      </c>
      <c r="AV55">
        <v>-1</v>
      </c>
      <c r="AW55" s="1">
        <v>39752</v>
      </c>
      <c r="AX55">
        <v>211.07400000000001</v>
      </c>
      <c r="AY55" s="1">
        <v>39233</v>
      </c>
      <c r="AZ55">
        <v>6.24</v>
      </c>
      <c r="BA55" s="1">
        <v>39171</v>
      </c>
      <c r="BB55">
        <v>2.75</v>
      </c>
      <c r="BC55" s="1">
        <v>41243</v>
      </c>
      <c r="BD55">
        <v>41.813000000000002</v>
      </c>
      <c r="BE55" s="1">
        <v>41486</v>
      </c>
      <c r="BF55">
        <v>49.49</v>
      </c>
      <c r="BG55" s="1">
        <v>41394</v>
      </c>
      <c r="BH55">
        <v>19.972000000000001</v>
      </c>
      <c r="BI55" s="1">
        <v>39233</v>
      </c>
      <c r="BJ55">
        <v>4.0880000000000001</v>
      </c>
      <c r="BK55">
        <v>-1</v>
      </c>
      <c r="BL55">
        <v>-1</v>
      </c>
      <c r="BM55" s="1">
        <v>39629</v>
      </c>
      <c r="BN55">
        <v>34.25</v>
      </c>
      <c r="BO55" s="1">
        <v>39689</v>
      </c>
      <c r="BP55">
        <v>9.625</v>
      </c>
      <c r="BQ55">
        <v>-1</v>
      </c>
      <c r="BR55">
        <v>-1</v>
      </c>
      <c r="BS55" s="1">
        <v>41213</v>
      </c>
      <c r="BT55">
        <v>26.231999999999999</v>
      </c>
      <c r="BU55">
        <v>-1</v>
      </c>
      <c r="BV55">
        <v>-1</v>
      </c>
      <c r="BW55" s="1">
        <v>41243</v>
      </c>
      <c r="BX55">
        <v>75.414000000000001</v>
      </c>
      <c r="BY55">
        <v>-1</v>
      </c>
      <c r="BZ55">
        <v>-1</v>
      </c>
      <c r="CA55" s="1">
        <v>40847</v>
      </c>
      <c r="CB55">
        <v>265</v>
      </c>
      <c r="CC55" s="1">
        <v>41060</v>
      </c>
      <c r="CD55">
        <v>308.05799999999999</v>
      </c>
      <c r="CE55" s="1">
        <v>38716</v>
      </c>
      <c r="CF55">
        <v>7.75</v>
      </c>
      <c r="CG55" s="1">
        <v>40421</v>
      </c>
      <c r="CH55">
        <v>100.572</v>
      </c>
      <c r="CI55" s="1">
        <v>39233</v>
      </c>
      <c r="CJ55">
        <v>5.7089999999999996</v>
      </c>
      <c r="CK55" s="1">
        <v>38868</v>
      </c>
      <c r="CL55">
        <v>33.334000000000003</v>
      </c>
      <c r="CM55">
        <v>-1</v>
      </c>
      <c r="CN55">
        <v>-1</v>
      </c>
    </row>
    <row r="56" spans="1:92" x14ac:dyDescent="0.25">
      <c r="A56" s="1">
        <v>38748</v>
      </c>
      <c r="B56">
        <v>177.012</v>
      </c>
      <c r="C56" s="1">
        <v>38383</v>
      </c>
      <c r="D56">
        <v>31.1</v>
      </c>
      <c r="E56" s="1">
        <v>39202</v>
      </c>
      <c r="F56">
        <v>14.3</v>
      </c>
      <c r="G56" s="1">
        <v>39202</v>
      </c>
      <c r="H56">
        <v>10.125</v>
      </c>
      <c r="I56" s="1">
        <v>39202</v>
      </c>
      <c r="J56">
        <v>86.46</v>
      </c>
      <c r="K56" s="1">
        <v>38383</v>
      </c>
      <c r="L56">
        <v>31.167000000000002</v>
      </c>
      <c r="M56" s="1">
        <v>38868</v>
      </c>
      <c r="N56">
        <v>24.062999999999999</v>
      </c>
      <c r="O56" s="1">
        <v>38748</v>
      </c>
      <c r="P56">
        <v>23</v>
      </c>
      <c r="Q56" s="1">
        <v>38748</v>
      </c>
      <c r="R56">
        <v>60.603999999999999</v>
      </c>
      <c r="S56" s="1">
        <v>38929</v>
      </c>
      <c r="T56">
        <v>187.286</v>
      </c>
      <c r="U56" s="1">
        <v>38383</v>
      </c>
      <c r="V56">
        <v>15.417</v>
      </c>
      <c r="W56" s="1">
        <v>38383</v>
      </c>
      <c r="X56">
        <v>134.429</v>
      </c>
      <c r="Y56" s="1">
        <v>38383</v>
      </c>
      <c r="Z56">
        <v>65.25</v>
      </c>
      <c r="AA56" s="1">
        <v>38929</v>
      </c>
      <c r="AB56">
        <v>38.25</v>
      </c>
      <c r="AC56" s="1">
        <v>38383</v>
      </c>
      <c r="AD56">
        <v>254.5</v>
      </c>
      <c r="AE56" s="1">
        <v>41243</v>
      </c>
      <c r="AF56">
        <v>38.972000000000001</v>
      </c>
      <c r="AG56" s="1">
        <v>39962</v>
      </c>
      <c r="AH56">
        <v>107.95399999999999</v>
      </c>
      <c r="AI56" s="1">
        <v>39262</v>
      </c>
      <c r="AJ56">
        <v>2.1629999999999998</v>
      </c>
      <c r="AK56">
        <v>-1</v>
      </c>
      <c r="AL56">
        <v>-1</v>
      </c>
      <c r="AM56" s="1">
        <v>41029</v>
      </c>
      <c r="AN56">
        <v>125.80500000000001</v>
      </c>
      <c r="AO56" s="1">
        <v>41180</v>
      </c>
      <c r="AP56">
        <v>41.853000000000002</v>
      </c>
      <c r="AQ56" s="1">
        <v>39262</v>
      </c>
      <c r="AR56">
        <v>1.833</v>
      </c>
      <c r="AS56" s="1">
        <v>39262</v>
      </c>
      <c r="AT56">
        <v>3.95</v>
      </c>
      <c r="AU56">
        <v>-1</v>
      </c>
      <c r="AV56">
        <v>-1</v>
      </c>
      <c r="AW56" s="1">
        <v>39780</v>
      </c>
      <c r="AX56">
        <v>186.72499999999999</v>
      </c>
      <c r="AY56" s="1">
        <v>39262</v>
      </c>
      <c r="AZ56">
        <v>5.6829999999999998</v>
      </c>
      <c r="BA56" s="1">
        <v>39202</v>
      </c>
      <c r="BB56">
        <v>2.625</v>
      </c>
      <c r="BC56" s="1">
        <v>41274</v>
      </c>
      <c r="BD56">
        <v>46.417999999999999</v>
      </c>
      <c r="BE56">
        <v>-1</v>
      </c>
      <c r="BF56">
        <v>-1</v>
      </c>
      <c r="BG56" s="1">
        <v>41425</v>
      </c>
      <c r="BH56">
        <v>17.891999999999999</v>
      </c>
      <c r="BI56" s="1">
        <v>39262</v>
      </c>
      <c r="BJ56">
        <v>4.1879999999999997</v>
      </c>
      <c r="BK56">
        <v>-1</v>
      </c>
      <c r="BL56">
        <v>-1</v>
      </c>
      <c r="BM56" s="1">
        <v>39660</v>
      </c>
      <c r="BN56">
        <v>35.5</v>
      </c>
      <c r="BO56" s="1">
        <v>39721</v>
      </c>
      <c r="BP56">
        <v>16</v>
      </c>
      <c r="BQ56">
        <v>-1</v>
      </c>
      <c r="BR56">
        <v>-1</v>
      </c>
      <c r="BS56" s="1">
        <v>41243</v>
      </c>
      <c r="BT56">
        <v>29.963999999999999</v>
      </c>
      <c r="BU56">
        <v>-1</v>
      </c>
      <c r="BV56">
        <v>-1</v>
      </c>
      <c r="BW56" s="1">
        <v>41274</v>
      </c>
      <c r="BX56">
        <v>67.596999999999994</v>
      </c>
      <c r="BY56">
        <v>-1</v>
      </c>
      <c r="BZ56">
        <v>-1</v>
      </c>
      <c r="CA56" s="1">
        <v>40877</v>
      </c>
      <c r="CB56">
        <v>338.67099999999999</v>
      </c>
      <c r="CC56" s="1">
        <v>41089</v>
      </c>
      <c r="CD56">
        <v>263.09300000000002</v>
      </c>
      <c r="CE56" s="1">
        <v>38748</v>
      </c>
      <c r="CF56">
        <v>7.3330000000000002</v>
      </c>
      <c r="CG56" s="1">
        <v>40451</v>
      </c>
      <c r="CH56">
        <v>93.019000000000005</v>
      </c>
      <c r="CI56" s="1">
        <v>39262</v>
      </c>
      <c r="CJ56">
        <v>5.5460000000000003</v>
      </c>
      <c r="CK56" s="1">
        <v>38898</v>
      </c>
      <c r="CL56">
        <v>50.875999999999998</v>
      </c>
      <c r="CM56">
        <v>-1</v>
      </c>
      <c r="CN56">
        <v>-1</v>
      </c>
    </row>
    <row r="57" spans="1:92" x14ac:dyDescent="0.25">
      <c r="A57" s="1">
        <v>38776</v>
      </c>
      <c r="B57">
        <v>112.98699999999999</v>
      </c>
      <c r="C57" s="1">
        <v>38411</v>
      </c>
      <c r="D57">
        <v>27.7</v>
      </c>
      <c r="E57" s="1">
        <v>39233</v>
      </c>
      <c r="F57">
        <v>13.234</v>
      </c>
      <c r="G57" s="1">
        <v>39233</v>
      </c>
      <c r="H57">
        <v>12.875</v>
      </c>
      <c r="I57" s="1">
        <v>39233</v>
      </c>
      <c r="J57">
        <v>77.400000000000006</v>
      </c>
      <c r="K57" s="1">
        <v>38411</v>
      </c>
      <c r="L57">
        <v>30.3</v>
      </c>
      <c r="M57" s="1">
        <v>38898</v>
      </c>
      <c r="N57">
        <v>25.312999999999999</v>
      </c>
      <c r="O57" s="1">
        <v>38776</v>
      </c>
      <c r="P57">
        <v>24</v>
      </c>
      <c r="Q57" s="1">
        <v>38776</v>
      </c>
      <c r="R57">
        <v>48.529000000000003</v>
      </c>
      <c r="S57" s="1">
        <v>38960</v>
      </c>
      <c r="T57">
        <v>178</v>
      </c>
      <c r="U57" s="1">
        <v>38411</v>
      </c>
      <c r="V57">
        <v>13.083</v>
      </c>
      <c r="W57" s="1">
        <v>38411</v>
      </c>
      <c r="X57">
        <v>117.167</v>
      </c>
      <c r="Y57" s="1">
        <v>38411</v>
      </c>
      <c r="Z57">
        <v>60.332999999999998</v>
      </c>
      <c r="AA57" s="1">
        <v>38960</v>
      </c>
      <c r="AB57">
        <v>36.875</v>
      </c>
      <c r="AC57" s="1">
        <v>38411</v>
      </c>
      <c r="AD57">
        <v>204.875</v>
      </c>
      <c r="AE57" s="1">
        <v>41274</v>
      </c>
      <c r="AF57">
        <v>46.332999999999998</v>
      </c>
      <c r="AG57" s="1">
        <v>39994</v>
      </c>
      <c r="AH57">
        <v>98.537999999999997</v>
      </c>
      <c r="AI57" s="1">
        <v>39294</v>
      </c>
      <c r="AJ57">
        <v>2.5830000000000002</v>
      </c>
      <c r="AK57">
        <v>-1</v>
      </c>
      <c r="AL57">
        <v>-1</v>
      </c>
      <c r="AM57" s="1">
        <v>41060</v>
      </c>
      <c r="AN57">
        <v>133.75299999999999</v>
      </c>
      <c r="AO57" s="1">
        <v>41213</v>
      </c>
      <c r="AP57">
        <v>26.152999999999999</v>
      </c>
      <c r="AQ57" s="1">
        <v>39294</v>
      </c>
      <c r="AR57">
        <v>2.1030000000000002</v>
      </c>
      <c r="AS57" s="1">
        <v>39294</v>
      </c>
      <c r="AT57">
        <v>4.3</v>
      </c>
      <c r="AU57">
        <v>-1</v>
      </c>
      <c r="AV57">
        <v>-1</v>
      </c>
      <c r="AW57" s="1">
        <v>39813</v>
      </c>
      <c r="AX57">
        <v>164.464</v>
      </c>
      <c r="AY57" s="1">
        <v>39294</v>
      </c>
      <c r="AZ57">
        <v>7.55</v>
      </c>
      <c r="BA57" s="1">
        <v>39233</v>
      </c>
      <c r="BB57">
        <v>2.5</v>
      </c>
      <c r="BC57" s="1">
        <v>41305</v>
      </c>
      <c r="BD57">
        <v>49.994999999999997</v>
      </c>
      <c r="BE57">
        <v>-1</v>
      </c>
      <c r="BF57">
        <v>-1</v>
      </c>
      <c r="BG57" s="1">
        <v>41453</v>
      </c>
      <c r="BH57">
        <v>15.367000000000001</v>
      </c>
      <c r="BI57" s="1">
        <v>39294</v>
      </c>
      <c r="BJ57">
        <v>6.2690000000000001</v>
      </c>
      <c r="BK57">
        <v>-1</v>
      </c>
      <c r="BL57">
        <v>-1</v>
      </c>
      <c r="BM57" s="1">
        <v>39689</v>
      </c>
      <c r="BN57">
        <v>36.917000000000002</v>
      </c>
      <c r="BO57" s="1">
        <v>39752</v>
      </c>
      <c r="BP57">
        <v>46.25</v>
      </c>
      <c r="BQ57">
        <v>-1</v>
      </c>
      <c r="BR57">
        <v>-1</v>
      </c>
      <c r="BS57" s="1">
        <v>41274</v>
      </c>
      <c r="BT57">
        <v>39.131999999999998</v>
      </c>
      <c r="BU57">
        <v>-1</v>
      </c>
      <c r="BV57">
        <v>-1</v>
      </c>
      <c r="BW57" s="1">
        <v>41305</v>
      </c>
      <c r="BX57">
        <v>62.67</v>
      </c>
      <c r="BY57">
        <v>-1</v>
      </c>
      <c r="BZ57">
        <v>-1</v>
      </c>
      <c r="CA57" s="1">
        <v>40907</v>
      </c>
      <c r="CB57">
        <v>364.90600000000001</v>
      </c>
      <c r="CC57" s="1">
        <v>41121</v>
      </c>
      <c r="CD57">
        <v>210.417</v>
      </c>
      <c r="CE57" s="1">
        <v>38776</v>
      </c>
      <c r="CF57">
        <v>6.5</v>
      </c>
      <c r="CG57" s="1">
        <v>40480</v>
      </c>
      <c r="CH57">
        <v>82.966999999999999</v>
      </c>
      <c r="CI57" s="1">
        <v>39294</v>
      </c>
      <c r="CJ57">
        <v>8.0250000000000004</v>
      </c>
      <c r="CK57" s="1">
        <v>38929</v>
      </c>
      <c r="CL57">
        <v>40.500999999999998</v>
      </c>
      <c r="CM57">
        <v>-1</v>
      </c>
      <c r="CN57">
        <v>-1</v>
      </c>
    </row>
    <row r="58" spans="1:92" x14ac:dyDescent="0.25">
      <c r="A58" s="1">
        <v>38807</v>
      </c>
      <c r="B58">
        <v>147.63399999999999</v>
      </c>
      <c r="C58" s="1">
        <v>38442</v>
      </c>
      <c r="D58">
        <v>40.299999999999997</v>
      </c>
      <c r="E58" s="1">
        <v>39262</v>
      </c>
      <c r="F58">
        <v>13.167999999999999</v>
      </c>
      <c r="G58" s="1">
        <v>39262</v>
      </c>
      <c r="H58">
        <v>12.417</v>
      </c>
      <c r="I58" s="1">
        <v>39262</v>
      </c>
      <c r="J58">
        <v>83.712999999999994</v>
      </c>
      <c r="K58" s="1">
        <v>38442</v>
      </c>
      <c r="L58">
        <v>43.2</v>
      </c>
      <c r="M58" s="1">
        <v>38929</v>
      </c>
      <c r="N58">
        <v>23.832999999999998</v>
      </c>
      <c r="O58" s="1">
        <v>38807</v>
      </c>
      <c r="P58">
        <v>28.286000000000001</v>
      </c>
      <c r="Q58" s="1">
        <v>38807</v>
      </c>
      <c r="R58">
        <v>68.567999999999998</v>
      </c>
      <c r="S58" s="1">
        <v>38989</v>
      </c>
      <c r="T58">
        <v>171</v>
      </c>
      <c r="U58" s="1">
        <v>38442</v>
      </c>
      <c r="V58">
        <v>13.917</v>
      </c>
      <c r="W58" s="1">
        <v>38442</v>
      </c>
      <c r="X58">
        <v>145.214</v>
      </c>
      <c r="Y58" s="1">
        <v>38442</v>
      </c>
      <c r="Z58">
        <v>83</v>
      </c>
      <c r="AA58" s="1">
        <v>38989</v>
      </c>
      <c r="AB58">
        <v>43.417000000000002</v>
      </c>
      <c r="AC58" s="1">
        <v>38442</v>
      </c>
      <c r="AD58">
        <v>304.39999999999998</v>
      </c>
      <c r="AE58" s="1">
        <v>41305</v>
      </c>
      <c r="AF58">
        <v>46.67</v>
      </c>
      <c r="AG58" s="1">
        <v>40025</v>
      </c>
      <c r="AH58">
        <v>60.274000000000001</v>
      </c>
      <c r="AI58" s="1">
        <v>39325</v>
      </c>
      <c r="AJ58">
        <v>3.54</v>
      </c>
      <c r="AK58">
        <v>-1</v>
      </c>
      <c r="AL58">
        <v>-1</v>
      </c>
      <c r="AM58" s="1">
        <v>41089</v>
      </c>
      <c r="AN58">
        <v>115.72</v>
      </c>
      <c r="AO58" s="1">
        <v>41243</v>
      </c>
      <c r="AP58">
        <v>28.251999999999999</v>
      </c>
      <c r="AQ58" s="1">
        <v>39325</v>
      </c>
      <c r="AR58">
        <v>2.8279999999999998</v>
      </c>
      <c r="AS58" s="1">
        <v>39325</v>
      </c>
      <c r="AT58">
        <v>3.8069999999999999</v>
      </c>
      <c r="AU58">
        <v>-1</v>
      </c>
      <c r="AV58">
        <v>-1</v>
      </c>
      <c r="AW58" s="1">
        <v>39843</v>
      </c>
      <c r="AX58">
        <v>203.3</v>
      </c>
      <c r="AY58" s="1">
        <v>39325</v>
      </c>
      <c r="AZ58">
        <v>9.3230000000000004</v>
      </c>
      <c r="BA58" s="1">
        <v>39262</v>
      </c>
      <c r="BB58">
        <v>2.1669999999999998</v>
      </c>
      <c r="BC58" s="1">
        <v>41333</v>
      </c>
      <c r="BD58">
        <v>51.825000000000003</v>
      </c>
      <c r="BE58">
        <v>-1</v>
      </c>
      <c r="BF58">
        <v>-1</v>
      </c>
      <c r="BG58" s="1">
        <v>41486</v>
      </c>
      <c r="BH58">
        <v>16.198</v>
      </c>
      <c r="BI58" s="1">
        <v>39325</v>
      </c>
      <c r="BJ58">
        <v>8.1280000000000001</v>
      </c>
      <c r="BK58">
        <v>-1</v>
      </c>
      <c r="BL58">
        <v>-1</v>
      </c>
      <c r="BM58" s="1">
        <v>39721</v>
      </c>
      <c r="BN58">
        <v>50.396000000000001</v>
      </c>
      <c r="BO58" s="1">
        <v>39780</v>
      </c>
      <c r="BP58">
        <v>72.5</v>
      </c>
      <c r="BQ58">
        <v>-1</v>
      </c>
      <c r="BR58">
        <v>-1</v>
      </c>
      <c r="BS58" s="1">
        <v>41305</v>
      </c>
      <c r="BT58">
        <v>48.32</v>
      </c>
      <c r="BU58">
        <v>-1</v>
      </c>
      <c r="BV58">
        <v>-1</v>
      </c>
      <c r="BW58" s="1">
        <v>41333</v>
      </c>
      <c r="BX58">
        <v>63.24</v>
      </c>
      <c r="BY58">
        <v>-1</v>
      </c>
      <c r="BZ58">
        <v>-1</v>
      </c>
      <c r="CA58" s="1">
        <v>40939</v>
      </c>
      <c r="CB58">
        <v>320.108</v>
      </c>
      <c r="CC58" s="1">
        <v>41152</v>
      </c>
      <c r="CD58">
        <v>200</v>
      </c>
      <c r="CE58" s="1">
        <v>38807</v>
      </c>
      <c r="CF58">
        <v>6.5830000000000002</v>
      </c>
      <c r="CG58" s="1">
        <v>40512</v>
      </c>
      <c r="CH58">
        <v>101.447</v>
      </c>
      <c r="CI58" s="1">
        <v>39325</v>
      </c>
      <c r="CJ58">
        <v>9.8339999999999996</v>
      </c>
      <c r="CK58" s="1">
        <v>38960</v>
      </c>
      <c r="CL58">
        <v>42.250999999999998</v>
      </c>
      <c r="CM58">
        <v>-1</v>
      </c>
      <c r="CN58">
        <v>-1</v>
      </c>
    </row>
    <row r="59" spans="1:92" x14ac:dyDescent="0.25">
      <c r="A59" s="1">
        <v>38835</v>
      </c>
      <c r="B59">
        <v>124.322</v>
      </c>
      <c r="C59" s="1">
        <v>38471</v>
      </c>
      <c r="D59">
        <v>50.4</v>
      </c>
      <c r="E59" s="1">
        <v>39294</v>
      </c>
      <c r="F59">
        <v>19.5</v>
      </c>
      <c r="G59" s="1">
        <v>39294</v>
      </c>
      <c r="H59">
        <v>26.207999999999998</v>
      </c>
      <c r="I59" s="1">
        <v>39294</v>
      </c>
      <c r="J59">
        <v>157.71299999999999</v>
      </c>
      <c r="K59" s="1">
        <v>38471</v>
      </c>
      <c r="L59">
        <v>55.4</v>
      </c>
      <c r="M59" s="1">
        <v>38960</v>
      </c>
      <c r="N59">
        <v>25</v>
      </c>
      <c r="O59" s="1">
        <v>38835</v>
      </c>
      <c r="P59">
        <v>26.562999999999999</v>
      </c>
      <c r="Q59" s="1">
        <v>38835</v>
      </c>
      <c r="R59">
        <v>63.820999999999998</v>
      </c>
      <c r="S59" s="1">
        <v>39021</v>
      </c>
      <c r="T59">
        <v>139.93299999999999</v>
      </c>
      <c r="U59" s="1">
        <v>38471</v>
      </c>
      <c r="V59">
        <v>16.3</v>
      </c>
      <c r="W59" s="1">
        <v>38471</v>
      </c>
      <c r="X59">
        <v>127.333</v>
      </c>
      <c r="Y59" s="1">
        <v>38471</v>
      </c>
      <c r="Z59">
        <v>74.332999999999998</v>
      </c>
      <c r="AA59" s="1">
        <v>39021</v>
      </c>
      <c r="AB59">
        <v>36.5</v>
      </c>
      <c r="AC59" s="1">
        <v>38471</v>
      </c>
      <c r="AD59">
        <v>374.125</v>
      </c>
      <c r="AE59" s="1">
        <v>41333</v>
      </c>
      <c r="AF59">
        <v>43.107999999999997</v>
      </c>
      <c r="AG59" s="1">
        <v>40056</v>
      </c>
      <c r="AH59">
        <v>71.703000000000003</v>
      </c>
      <c r="AI59" s="1">
        <v>39353</v>
      </c>
      <c r="AJ59">
        <v>4.0030000000000001</v>
      </c>
      <c r="AK59">
        <v>-1</v>
      </c>
      <c r="AL59">
        <v>-1</v>
      </c>
      <c r="AM59" s="1">
        <v>41121</v>
      </c>
      <c r="AN59">
        <v>87.411000000000001</v>
      </c>
      <c r="AO59" s="1">
        <v>41274</v>
      </c>
      <c r="AP59">
        <v>29.643999999999998</v>
      </c>
      <c r="AQ59" s="1">
        <v>39353</v>
      </c>
      <c r="AR59">
        <v>3.1680000000000001</v>
      </c>
      <c r="AS59" s="1">
        <v>39353</v>
      </c>
      <c r="AT59">
        <v>3.0110000000000001</v>
      </c>
      <c r="AU59">
        <v>-1</v>
      </c>
      <c r="AV59">
        <v>-1</v>
      </c>
      <c r="AW59" s="1">
        <v>39871</v>
      </c>
      <c r="AX59">
        <v>274.89100000000002</v>
      </c>
      <c r="AY59" s="1">
        <v>39353</v>
      </c>
      <c r="AZ59">
        <v>8.7970000000000006</v>
      </c>
      <c r="BA59" s="1">
        <v>39294</v>
      </c>
      <c r="BB59">
        <v>3</v>
      </c>
      <c r="BC59" s="1">
        <v>41362</v>
      </c>
      <c r="BD59">
        <v>55.191000000000003</v>
      </c>
      <c r="BE59">
        <v>-1</v>
      </c>
      <c r="BF59">
        <v>-1</v>
      </c>
      <c r="BG59" s="1">
        <v>41516</v>
      </c>
      <c r="BH59">
        <v>15.333</v>
      </c>
      <c r="BI59" s="1">
        <v>39353</v>
      </c>
      <c r="BJ59">
        <v>8.5689999999999991</v>
      </c>
      <c r="BK59">
        <v>-1</v>
      </c>
      <c r="BL59">
        <v>-1</v>
      </c>
      <c r="BM59" s="1">
        <v>39752</v>
      </c>
      <c r="BN59">
        <v>85.414000000000001</v>
      </c>
      <c r="BO59" s="1">
        <v>39813</v>
      </c>
      <c r="BP59">
        <v>73.75</v>
      </c>
      <c r="BQ59">
        <v>-1</v>
      </c>
      <c r="BR59">
        <v>-1</v>
      </c>
      <c r="BS59" s="1">
        <v>41333</v>
      </c>
      <c r="BT59">
        <v>46.860999999999997</v>
      </c>
      <c r="BU59">
        <v>-1</v>
      </c>
      <c r="BV59">
        <v>-1</v>
      </c>
      <c r="BW59" s="1">
        <v>41362</v>
      </c>
      <c r="BX59">
        <v>62.15</v>
      </c>
      <c r="BY59">
        <v>-1</v>
      </c>
      <c r="BZ59">
        <v>-1</v>
      </c>
      <c r="CA59" s="1">
        <v>40968</v>
      </c>
      <c r="CB59">
        <v>266.78699999999998</v>
      </c>
      <c r="CC59" s="1">
        <v>41180</v>
      </c>
      <c r="CD59">
        <v>175.56299999999999</v>
      </c>
      <c r="CE59" s="1">
        <v>38835</v>
      </c>
      <c r="CF59">
        <v>7.5830000000000002</v>
      </c>
      <c r="CG59" s="1">
        <v>40543</v>
      </c>
      <c r="CH59">
        <v>89.56</v>
      </c>
      <c r="CI59" s="1">
        <v>39353</v>
      </c>
      <c r="CJ59">
        <v>9.3019999999999996</v>
      </c>
      <c r="CK59" s="1">
        <v>38989</v>
      </c>
      <c r="CL59">
        <v>41.625</v>
      </c>
      <c r="CM59">
        <v>-1</v>
      </c>
      <c r="CN59">
        <v>-1</v>
      </c>
    </row>
    <row r="60" spans="1:92" x14ac:dyDescent="0.25">
      <c r="A60" s="1">
        <v>38868</v>
      </c>
      <c r="B60">
        <v>190.417</v>
      </c>
      <c r="C60" s="1">
        <v>38503</v>
      </c>
      <c r="D60">
        <v>48.4</v>
      </c>
      <c r="E60" s="1">
        <v>39325</v>
      </c>
      <c r="F60">
        <v>20.36</v>
      </c>
      <c r="G60" s="1">
        <v>39325</v>
      </c>
      <c r="H60">
        <v>27.167000000000002</v>
      </c>
      <c r="I60" s="1">
        <v>39325</v>
      </c>
      <c r="J60">
        <v>143.53299999999999</v>
      </c>
      <c r="K60" s="1">
        <v>38503</v>
      </c>
      <c r="L60">
        <v>56.6</v>
      </c>
      <c r="M60" s="1">
        <v>38989</v>
      </c>
      <c r="N60">
        <v>23.625</v>
      </c>
      <c r="O60" s="1">
        <v>38868</v>
      </c>
      <c r="P60">
        <v>29.562999999999999</v>
      </c>
      <c r="Q60" s="1">
        <v>38868</v>
      </c>
      <c r="R60">
        <v>86.995999999999995</v>
      </c>
      <c r="S60" s="1">
        <v>39051</v>
      </c>
      <c r="T60">
        <v>130.417</v>
      </c>
      <c r="U60" s="1">
        <v>38503</v>
      </c>
      <c r="V60">
        <v>17.3</v>
      </c>
      <c r="W60" s="1">
        <v>38503</v>
      </c>
      <c r="X60">
        <v>107.417</v>
      </c>
      <c r="Y60" s="1">
        <v>38503</v>
      </c>
      <c r="Z60">
        <v>64.625</v>
      </c>
      <c r="AA60" s="1">
        <v>39051</v>
      </c>
      <c r="AB60">
        <v>30.3</v>
      </c>
      <c r="AC60" s="1">
        <v>38503</v>
      </c>
      <c r="AD60">
        <v>300.625</v>
      </c>
      <c r="AE60" s="1">
        <v>41362</v>
      </c>
      <c r="AF60">
        <v>42.384999999999998</v>
      </c>
      <c r="AG60" s="1">
        <v>40086</v>
      </c>
      <c r="AH60">
        <v>60.838000000000001</v>
      </c>
      <c r="AI60" s="1">
        <v>39386</v>
      </c>
      <c r="AJ60">
        <v>3.8660000000000001</v>
      </c>
      <c r="AK60">
        <v>-1</v>
      </c>
      <c r="AL60">
        <v>-1</v>
      </c>
      <c r="AM60" s="1">
        <v>41152</v>
      </c>
      <c r="AN60">
        <v>73.209999999999994</v>
      </c>
      <c r="AO60" s="1">
        <v>41305</v>
      </c>
      <c r="AP60">
        <v>28.998000000000001</v>
      </c>
      <c r="AQ60" s="1">
        <v>39386</v>
      </c>
      <c r="AR60">
        <v>3.302</v>
      </c>
      <c r="AS60" s="1">
        <v>39386</v>
      </c>
      <c r="AT60">
        <v>3.5789999999999997</v>
      </c>
      <c r="AU60">
        <v>-1</v>
      </c>
      <c r="AV60">
        <v>-1</v>
      </c>
      <c r="AW60" s="1">
        <v>39903</v>
      </c>
      <c r="AX60">
        <v>214.667</v>
      </c>
      <c r="AY60" s="1">
        <v>39386</v>
      </c>
      <c r="AZ60">
        <v>8.6289999999999996</v>
      </c>
      <c r="BA60" s="1">
        <v>39325</v>
      </c>
      <c r="BB60">
        <v>2.9169999999999998</v>
      </c>
      <c r="BC60" s="1">
        <v>41394</v>
      </c>
      <c r="BD60">
        <v>57.530999999999999</v>
      </c>
      <c r="BE60">
        <v>-1</v>
      </c>
      <c r="BF60">
        <v>-1</v>
      </c>
      <c r="BG60" s="1">
        <v>41547</v>
      </c>
      <c r="BH60">
        <v>15.164999999999999</v>
      </c>
      <c r="BI60" s="1">
        <v>39386</v>
      </c>
      <c r="BJ60">
        <v>8.4489999999999998</v>
      </c>
      <c r="BK60">
        <v>-1</v>
      </c>
      <c r="BL60">
        <v>-1</v>
      </c>
      <c r="BM60" s="1">
        <v>39780</v>
      </c>
      <c r="BN60">
        <v>98.427000000000007</v>
      </c>
      <c r="BO60" s="1">
        <v>39843</v>
      </c>
      <c r="BP60">
        <v>93.262</v>
      </c>
      <c r="BQ60">
        <v>-1</v>
      </c>
      <c r="BR60">
        <v>-1</v>
      </c>
      <c r="BS60" s="1">
        <v>41362</v>
      </c>
      <c r="BT60">
        <v>44.31</v>
      </c>
      <c r="BU60">
        <v>-1</v>
      </c>
      <c r="BV60">
        <v>-1</v>
      </c>
      <c r="BW60" s="1">
        <v>41394</v>
      </c>
      <c r="BX60">
        <v>59.591999999999999</v>
      </c>
      <c r="BY60">
        <v>-1</v>
      </c>
      <c r="BZ60">
        <v>-1</v>
      </c>
      <c r="CA60" s="1">
        <v>40998</v>
      </c>
      <c r="CB60">
        <v>233.995</v>
      </c>
      <c r="CC60" s="1">
        <v>41213</v>
      </c>
      <c r="CD60">
        <v>135.23599999999999</v>
      </c>
      <c r="CE60" s="1">
        <v>38868</v>
      </c>
      <c r="CF60">
        <v>7.75</v>
      </c>
      <c r="CG60" s="1">
        <v>40574</v>
      </c>
      <c r="CH60">
        <v>91.063000000000002</v>
      </c>
      <c r="CI60" s="1">
        <v>39386</v>
      </c>
      <c r="CJ60">
        <v>12.396000000000001</v>
      </c>
      <c r="CK60" s="1">
        <v>39021</v>
      </c>
      <c r="CL60">
        <v>28.001000000000001</v>
      </c>
      <c r="CM60">
        <v>-1</v>
      </c>
      <c r="CN60">
        <v>-1</v>
      </c>
    </row>
    <row r="61" spans="1:92" x14ac:dyDescent="0.25">
      <c r="A61" s="1">
        <v>38898</v>
      </c>
      <c r="B61">
        <v>171.79400000000001</v>
      </c>
      <c r="C61" s="1">
        <v>38533</v>
      </c>
      <c r="D61">
        <v>42.25</v>
      </c>
      <c r="E61" s="1">
        <v>39353</v>
      </c>
      <c r="F61">
        <v>18.167999999999999</v>
      </c>
      <c r="G61" s="1">
        <v>39353</v>
      </c>
      <c r="H61">
        <v>19.832999999999998</v>
      </c>
      <c r="I61" s="1">
        <v>39353</v>
      </c>
      <c r="J61">
        <v>115.089</v>
      </c>
      <c r="K61" s="1">
        <v>38533</v>
      </c>
      <c r="L61">
        <v>52.5</v>
      </c>
      <c r="M61" s="1">
        <v>39021</v>
      </c>
      <c r="N61">
        <v>27</v>
      </c>
      <c r="O61" s="1">
        <v>38898</v>
      </c>
      <c r="P61">
        <v>33.213999999999999</v>
      </c>
      <c r="Q61" s="1">
        <v>38898</v>
      </c>
      <c r="R61">
        <v>80.415999999999997</v>
      </c>
      <c r="S61" s="1">
        <v>39080</v>
      </c>
      <c r="T61">
        <v>122.375</v>
      </c>
      <c r="U61" s="1">
        <v>38533</v>
      </c>
      <c r="V61">
        <v>16.832999999999998</v>
      </c>
      <c r="W61" s="1">
        <v>38533</v>
      </c>
      <c r="X61">
        <v>100</v>
      </c>
      <c r="Y61" s="1">
        <v>38533</v>
      </c>
      <c r="Z61">
        <v>59.75</v>
      </c>
      <c r="AA61" s="1">
        <v>39080</v>
      </c>
      <c r="AB61">
        <v>26.832999999999998</v>
      </c>
      <c r="AC61" s="1">
        <v>38533</v>
      </c>
      <c r="AD61">
        <v>261.05</v>
      </c>
      <c r="AE61" s="1">
        <v>41394</v>
      </c>
      <c r="AF61">
        <v>39.5</v>
      </c>
      <c r="AG61" s="1">
        <v>40116</v>
      </c>
      <c r="AH61">
        <v>56.567999999999998</v>
      </c>
      <c r="AI61" s="1">
        <v>39416</v>
      </c>
      <c r="AJ61">
        <v>7.8659999999999997</v>
      </c>
      <c r="AK61">
        <v>-1</v>
      </c>
      <c r="AL61">
        <v>-1</v>
      </c>
      <c r="AM61" s="1">
        <v>41180</v>
      </c>
      <c r="AN61">
        <v>52.972000000000001</v>
      </c>
      <c r="AO61" s="1">
        <v>41333</v>
      </c>
      <c r="AP61">
        <v>29.829000000000001</v>
      </c>
      <c r="AQ61" s="1">
        <v>39416</v>
      </c>
      <c r="AR61">
        <v>5.4820000000000002</v>
      </c>
      <c r="AS61" s="1">
        <v>39416</v>
      </c>
      <c r="AT61">
        <v>4.6349999999999998</v>
      </c>
      <c r="AU61">
        <v>-1</v>
      </c>
      <c r="AV61">
        <v>-1</v>
      </c>
      <c r="AW61" s="1">
        <v>39933</v>
      </c>
      <c r="AX61">
        <v>162.18299999999999</v>
      </c>
      <c r="AY61" s="1">
        <v>39416</v>
      </c>
      <c r="AZ61">
        <v>14.269</v>
      </c>
      <c r="BA61" s="1">
        <v>39353</v>
      </c>
      <c r="BB61">
        <v>3.5419999999999998</v>
      </c>
      <c r="BC61" s="1">
        <v>41425</v>
      </c>
      <c r="BD61">
        <v>50.55</v>
      </c>
      <c r="BE61">
        <v>-1</v>
      </c>
      <c r="BF61">
        <v>-1</v>
      </c>
      <c r="BG61" s="1">
        <v>41578</v>
      </c>
      <c r="BH61">
        <v>15.053000000000001</v>
      </c>
      <c r="BI61" s="1">
        <v>39416</v>
      </c>
      <c r="BJ61">
        <v>13.436999999999999</v>
      </c>
      <c r="BK61">
        <v>-1</v>
      </c>
      <c r="BL61">
        <v>-1</v>
      </c>
      <c r="BM61" s="1">
        <v>39813</v>
      </c>
      <c r="BN61">
        <v>98.962000000000003</v>
      </c>
      <c r="BO61" s="1">
        <v>39871</v>
      </c>
      <c r="BP61">
        <v>138.995</v>
      </c>
      <c r="BQ61">
        <v>-1</v>
      </c>
      <c r="BR61">
        <v>-1</v>
      </c>
      <c r="BS61" s="1">
        <v>41394</v>
      </c>
      <c r="BT61">
        <v>48.319000000000003</v>
      </c>
      <c r="BU61">
        <v>-1</v>
      </c>
      <c r="BV61">
        <v>-1</v>
      </c>
      <c r="BW61" s="1">
        <v>41425</v>
      </c>
      <c r="BX61">
        <v>60.65</v>
      </c>
      <c r="BY61">
        <v>-1</v>
      </c>
      <c r="BZ61">
        <v>-1</v>
      </c>
      <c r="CA61" s="1">
        <v>41029</v>
      </c>
      <c r="CB61">
        <v>260.78100000000001</v>
      </c>
      <c r="CC61" s="1">
        <v>41243</v>
      </c>
      <c r="CD61">
        <v>106.49299999999999</v>
      </c>
      <c r="CE61" s="1">
        <v>38898</v>
      </c>
      <c r="CF61">
        <v>15.333</v>
      </c>
      <c r="CG61" s="1">
        <v>40602</v>
      </c>
      <c r="CH61">
        <v>88.974000000000004</v>
      </c>
      <c r="CI61" s="1">
        <v>39416</v>
      </c>
      <c r="CJ61">
        <v>15.25</v>
      </c>
      <c r="CK61" s="1">
        <v>39051</v>
      </c>
      <c r="CL61">
        <v>27.876999999999999</v>
      </c>
      <c r="CM61">
        <v>-1</v>
      </c>
      <c r="CN61">
        <v>-1</v>
      </c>
    </row>
    <row r="62" spans="1:92" x14ac:dyDescent="0.25">
      <c r="A62" s="1">
        <v>38929</v>
      </c>
      <c r="B62">
        <v>138.26300000000001</v>
      </c>
      <c r="C62" s="1">
        <v>38562</v>
      </c>
      <c r="D62">
        <v>37.125</v>
      </c>
      <c r="E62" s="1">
        <v>39386</v>
      </c>
      <c r="F62">
        <v>19.201000000000001</v>
      </c>
      <c r="G62" s="1">
        <v>39386</v>
      </c>
      <c r="H62">
        <v>19.5</v>
      </c>
      <c r="I62" s="1">
        <v>39386</v>
      </c>
      <c r="J62">
        <v>116.73099999999999</v>
      </c>
      <c r="K62" s="1">
        <v>38562</v>
      </c>
      <c r="L62">
        <v>48.667000000000002</v>
      </c>
      <c r="M62" s="1">
        <v>39051</v>
      </c>
      <c r="N62">
        <v>21.082999999999998</v>
      </c>
      <c r="O62" s="1">
        <v>38929</v>
      </c>
      <c r="P62">
        <v>28</v>
      </c>
      <c r="Q62" s="1">
        <v>38929</v>
      </c>
      <c r="R62">
        <v>57.927</v>
      </c>
      <c r="S62" s="1">
        <v>39113</v>
      </c>
      <c r="T62">
        <v>121.328</v>
      </c>
      <c r="U62" s="1">
        <v>38562</v>
      </c>
      <c r="V62">
        <v>16.5</v>
      </c>
      <c r="W62" s="1">
        <v>38562</v>
      </c>
      <c r="X62">
        <v>82.5</v>
      </c>
      <c r="Y62" s="1">
        <v>38562</v>
      </c>
      <c r="Z62">
        <v>54.332999999999998</v>
      </c>
      <c r="AA62" s="1">
        <v>39113</v>
      </c>
      <c r="AB62">
        <v>35.988999999999997</v>
      </c>
      <c r="AC62" s="1">
        <v>38562</v>
      </c>
      <c r="AD62">
        <v>246.75</v>
      </c>
      <c r="AE62" s="1">
        <v>41425</v>
      </c>
      <c r="AF62">
        <v>43.655000000000001</v>
      </c>
      <c r="AG62" s="1">
        <v>40147</v>
      </c>
      <c r="AH62">
        <v>70.62</v>
      </c>
      <c r="AI62" s="1">
        <v>39447</v>
      </c>
      <c r="AJ62">
        <v>8.6910000000000007</v>
      </c>
      <c r="AK62">
        <v>-1</v>
      </c>
      <c r="AL62">
        <v>-1</v>
      </c>
      <c r="AM62" s="1">
        <v>41213</v>
      </c>
      <c r="AN62">
        <v>27.318000000000001</v>
      </c>
      <c r="AO62" s="1">
        <v>41362</v>
      </c>
      <c r="AP62">
        <v>31.559000000000001</v>
      </c>
      <c r="AQ62" s="1">
        <v>39447</v>
      </c>
      <c r="AR62">
        <v>8.0589999999999993</v>
      </c>
      <c r="AS62" s="1">
        <v>39447</v>
      </c>
      <c r="AT62">
        <v>5.9619999999999997</v>
      </c>
      <c r="AU62">
        <v>-1</v>
      </c>
      <c r="AV62">
        <v>-1</v>
      </c>
      <c r="AW62" s="1">
        <v>39962</v>
      </c>
      <c r="AX62">
        <v>153.30000000000001</v>
      </c>
      <c r="AY62" s="1">
        <v>39447</v>
      </c>
      <c r="AZ62">
        <v>20.602</v>
      </c>
      <c r="BA62" s="1">
        <v>39386</v>
      </c>
      <c r="BB62">
        <v>3.0830000000000002</v>
      </c>
      <c r="BC62" s="1">
        <v>41453</v>
      </c>
      <c r="BD62">
        <v>56.8</v>
      </c>
      <c r="BE62">
        <v>-1</v>
      </c>
      <c r="BF62">
        <v>-1</v>
      </c>
      <c r="BG62" s="1">
        <v>41607</v>
      </c>
      <c r="BH62">
        <v>13.257999999999999</v>
      </c>
      <c r="BI62" s="1">
        <v>39447</v>
      </c>
      <c r="BJ62">
        <v>13.881</v>
      </c>
      <c r="BK62">
        <v>-1</v>
      </c>
      <c r="BL62">
        <v>-1</v>
      </c>
      <c r="BM62" s="1">
        <v>39843</v>
      </c>
      <c r="BN62">
        <v>138.30699999999999</v>
      </c>
      <c r="BO62" s="1">
        <v>39903</v>
      </c>
      <c r="BP62">
        <v>104.68</v>
      </c>
      <c r="BQ62">
        <v>-1</v>
      </c>
      <c r="BR62">
        <v>-1</v>
      </c>
      <c r="BS62" s="1">
        <v>41425</v>
      </c>
      <c r="BT62">
        <v>43.832999999999998</v>
      </c>
      <c r="BU62">
        <v>-1</v>
      </c>
      <c r="BV62">
        <v>-1</v>
      </c>
      <c r="BW62" s="1">
        <v>41453</v>
      </c>
      <c r="BX62">
        <v>71.563999999999993</v>
      </c>
      <c r="BY62">
        <v>-1</v>
      </c>
      <c r="BZ62">
        <v>-1</v>
      </c>
      <c r="CA62" s="1">
        <v>41060</v>
      </c>
      <c r="CB62">
        <v>330.91899999999998</v>
      </c>
      <c r="CC62" s="1">
        <v>41274</v>
      </c>
      <c r="CD62">
        <v>105.16200000000001</v>
      </c>
      <c r="CE62" s="1">
        <v>38929</v>
      </c>
      <c r="CF62">
        <v>17</v>
      </c>
      <c r="CG62" s="1">
        <v>40633</v>
      </c>
      <c r="CH62">
        <v>77.78</v>
      </c>
      <c r="CI62" s="1">
        <v>39447</v>
      </c>
      <c r="CJ62">
        <v>17.678000000000001</v>
      </c>
      <c r="CK62" s="1">
        <v>39080</v>
      </c>
      <c r="CL62">
        <v>21.001000000000001</v>
      </c>
      <c r="CM62">
        <v>-1</v>
      </c>
      <c r="CN62">
        <v>-1</v>
      </c>
    </row>
    <row r="63" spans="1:92" x14ac:dyDescent="0.25">
      <c r="A63" s="1">
        <v>38960</v>
      </c>
      <c r="B63">
        <v>123.25</v>
      </c>
      <c r="C63" s="1">
        <v>38595</v>
      </c>
      <c r="D63">
        <v>38.688000000000002</v>
      </c>
      <c r="E63" s="1">
        <v>39416</v>
      </c>
      <c r="F63">
        <v>35.503</v>
      </c>
      <c r="G63" s="1">
        <v>39416</v>
      </c>
      <c r="H63">
        <v>22.167000000000002</v>
      </c>
      <c r="I63" s="1">
        <v>39416</v>
      </c>
      <c r="J63">
        <v>135.505</v>
      </c>
      <c r="K63" s="1">
        <v>38595</v>
      </c>
      <c r="L63">
        <v>47.2</v>
      </c>
      <c r="M63" s="1">
        <v>39080</v>
      </c>
      <c r="N63">
        <v>17.625</v>
      </c>
      <c r="O63" s="1">
        <v>38960</v>
      </c>
      <c r="P63">
        <v>27.7</v>
      </c>
      <c r="Q63" s="1">
        <v>38960</v>
      </c>
      <c r="R63">
        <v>49</v>
      </c>
      <c r="S63" s="1">
        <v>39141</v>
      </c>
      <c r="T63">
        <v>123.09699999999999</v>
      </c>
      <c r="U63" s="1">
        <v>38595</v>
      </c>
      <c r="V63">
        <v>16.100000000000001</v>
      </c>
      <c r="W63" s="1">
        <v>38595</v>
      </c>
      <c r="X63">
        <v>76.625</v>
      </c>
      <c r="Y63" s="1">
        <v>38595</v>
      </c>
      <c r="Z63">
        <v>50.85</v>
      </c>
      <c r="AA63" s="1">
        <v>39141</v>
      </c>
      <c r="AB63">
        <v>41.107999999999997</v>
      </c>
      <c r="AC63" s="1">
        <v>38595</v>
      </c>
      <c r="AD63">
        <v>264.5</v>
      </c>
      <c r="AE63" s="1">
        <v>41453</v>
      </c>
      <c r="AF63">
        <v>55.783999999999999</v>
      </c>
      <c r="AG63" s="1">
        <v>40178</v>
      </c>
      <c r="AH63">
        <v>84.677999999999997</v>
      </c>
      <c r="AI63" s="1">
        <v>39478</v>
      </c>
      <c r="AJ63">
        <v>17.5</v>
      </c>
      <c r="AK63">
        <v>-1</v>
      </c>
      <c r="AL63">
        <v>-1</v>
      </c>
      <c r="AM63" s="1">
        <v>41243</v>
      </c>
      <c r="AN63">
        <v>29.364999999999998</v>
      </c>
      <c r="AO63" s="1">
        <v>41394</v>
      </c>
      <c r="AP63">
        <v>29.972000000000001</v>
      </c>
      <c r="AQ63" s="1">
        <v>39478</v>
      </c>
      <c r="AR63">
        <v>9.75</v>
      </c>
      <c r="AS63" s="1">
        <v>39478</v>
      </c>
      <c r="AT63">
        <v>7.25</v>
      </c>
      <c r="AU63">
        <v>-1</v>
      </c>
      <c r="AV63">
        <v>-1</v>
      </c>
      <c r="AW63" s="1">
        <v>39994</v>
      </c>
      <c r="AX63">
        <v>177.42</v>
      </c>
      <c r="AY63" s="1">
        <v>39478</v>
      </c>
      <c r="AZ63">
        <v>32.832999999999998</v>
      </c>
      <c r="BA63" s="1">
        <v>39416</v>
      </c>
      <c r="BB63">
        <v>3.7080000000000002</v>
      </c>
      <c r="BC63" s="1">
        <v>41486</v>
      </c>
      <c r="BD63">
        <v>47.723999999999997</v>
      </c>
      <c r="BE63">
        <v>-1</v>
      </c>
      <c r="BF63">
        <v>-1</v>
      </c>
      <c r="BG63" s="1">
        <v>41639</v>
      </c>
      <c r="BH63">
        <v>14.335000000000001</v>
      </c>
      <c r="BI63" s="1">
        <v>39478</v>
      </c>
      <c r="BJ63">
        <v>37.347999999999999</v>
      </c>
      <c r="BK63">
        <v>-1</v>
      </c>
      <c r="BL63">
        <v>-1</v>
      </c>
      <c r="BM63" s="1">
        <v>39871</v>
      </c>
      <c r="BN63">
        <v>142.655</v>
      </c>
      <c r="BO63" s="1">
        <v>39933</v>
      </c>
      <c r="BP63">
        <v>74.34</v>
      </c>
      <c r="BQ63">
        <v>-1</v>
      </c>
      <c r="BR63">
        <v>-1</v>
      </c>
      <c r="BS63" s="1">
        <v>41453</v>
      </c>
      <c r="BT63">
        <v>49.567999999999998</v>
      </c>
      <c r="BU63">
        <v>-1</v>
      </c>
      <c r="BV63">
        <v>-1</v>
      </c>
      <c r="BW63" s="1">
        <v>41486</v>
      </c>
      <c r="BX63">
        <v>69.004999999999995</v>
      </c>
      <c r="BY63">
        <v>-1</v>
      </c>
      <c r="BZ63">
        <v>-1</v>
      </c>
      <c r="CA63" s="1">
        <v>41089</v>
      </c>
      <c r="CB63">
        <v>280.923</v>
      </c>
      <c r="CC63" s="1">
        <v>41305</v>
      </c>
      <c r="CD63">
        <v>104.818</v>
      </c>
      <c r="CE63" s="1">
        <v>38960</v>
      </c>
      <c r="CF63">
        <v>15</v>
      </c>
      <c r="CG63" s="1">
        <v>40662</v>
      </c>
      <c r="CH63">
        <v>78.551000000000002</v>
      </c>
      <c r="CI63" s="1">
        <v>39478</v>
      </c>
      <c r="CJ63">
        <v>44.828000000000003</v>
      </c>
      <c r="CK63" s="1">
        <v>39113</v>
      </c>
      <c r="CL63">
        <v>23.501000000000001</v>
      </c>
      <c r="CM63">
        <v>-1</v>
      </c>
      <c r="CN63">
        <v>-1</v>
      </c>
    </row>
    <row r="64" spans="1:92" x14ac:dyDescent="0.25">
      <c r="A64" s="1">
        <v>38989</v>
      </c>
      <c r="B64">
        <v>134.43799999999999</v>
      </c>
      <c r="C64" s="1">
        <v>38625</v>
      </c>
      <c r="D64">
        <v>27.4</v>
      </c>
      <c r="E64" s="1">
        <v>39447</v>
      </c>
      <c r="F64">
        <v>31.707999999999998</v>
      </c>
      <c r="G64" s="1">
        <v>39447</v>
      </c>
      <c r="H64">
        <v>28.75</v>
      </c>
      <c r="I64" s="1">
        <v>39447</v>
      </c>
      <c r="J64">
        <v>130</v>
      </c>
      <c r="K64" s="1">
        <v>38625</v>
      </c>
      <c r="L64">
        <v>36.5</v>
      </c>
      <c r="M64" s="1">
        <v>39113</v>
      </c>
      <c r="N64">
        <v>18.899999999999999</v>
      </c>
      <c r="O64" s="1">
        <v>38989</v>
      </c>
      <c r="P64">
        <v>26.155999999999999</v>
      </c>
      <c r="Q64" s="1">
        <v>38989</v>
      </c>
      <c r="R64">
        <v>56.688000000000002</v>
      </c>
      <c r="S64" s="1">
        <v>39171</v>
      </c>
      <c r="T64">
        <v>120.476</v>
      </c>
      <c r="U64" s="1">
        <v>38625</v>
      </c>
      <c r="V64">
        <v>13.5</v>
      </c>
      <c r="W64" s="1">
        <v>38625</v>
      </c>
      <c r="X64">
        <v>54.417000000000002</v>
      </c>
      <c r="Y64" s="1">
        <v>38625</v>
      </c>
      <c r="Z64">
        <v>42.5</v>
      </c>
      <c r="AA64" s="1">
        <v>39171</v>
      </c>
      <c r="AB64">
        <v>41.514000000000003</v>
      </c>
      <c r="AC64" s="1">
        <v>38625</v>
      </c>
      <c r="AD64">
        <v>209.81</v>
      </c>
      <c r="AE64" s="1">
        <v>41486</v>
      </c>
      <c r="AF64">
        <v>51.838000000000001</v>
      </c>
      <c r="AG64" s="1">
        <v>40207</v>
      </c>
      <c r="AH64">
        <v>86.063999999999993</v>
      </c>
      <c r="AI64" s="1">
        <v>39507</v>
      </c>
      <c r="AJ64">
        <v>23.844000000000001</v>
      </c>
      <c r="AK64">
        <v>-1</v>
      </c>
      <c r="AL64">
        <v>-1</v>
      </c>
      <c r="AM64" s="1">
        <v>41274</v>
      </c>
      <c r="AN64">
        <v>32.432000000000002</v>
      </c>
      <c r="AO64" s="1">
        <v>41425</v>
      </c>
      <c r="AP64">
        <v>23.994</v>
      </c>
      <c r="AQ64" s="1">
        <v>39507</v>
      </c>
      <c r="AR64">
        <v>12.25</v>
      </c>
      <c r="AS64" s="1">
        <v>39507</v>
      </c>
      <c r="AT64">
        <v>8.4380000000000006</v>
      </c>
      <c r="AU64">
        <v>-1</v>
      </c>
      <c r="AV64">
        <v>-1</v>
      </c>
      <c r="AW64" s="1">
        <v>40025</v>
      </c>
      <c r="AX64">
        <v>112.363</v>
      </c>
      <c r="AY64" s="1">
        <v>39507</v>
      </c>
      <c r="AZ64">
        <v>43.25</v>
      </c>
      <c r="BA64" s="1">
        <v>39447</v>
      </c>
      <c r="BB64">
        <v>7.86</v>
      </c>
      <c r="BC64" s="1">
        <v>41516</v>
      </c>
      <c r="BD64">
        <v>50.997999999999998</v>
      </c>
      <c r="BE64">
        <v>-1</v>
      </c>
      <c r="BF64">
        <v>-1</v>
      </c>
      <c r="BG64" s="1">
        <v>41670</v>
      </c>
      <c r="BH64">
        <v>14.333</v>
      </c>
      <c r="BI64" s="1">
        <v>39507</v>
      </c>
      <c r="BJ64">
        <v>40.75</v>
      </c>
      <c r="BK64">
        <v>-1</v>
      </c>
      <c r="BL64">
        <v>-1</v>
      </c>
      <c r="BM64" s="1">
        <v>39903</v>
      </c>
      <c r="BN64">
        <v>111.90600000000001</v>
      </c>
      <c r="BO64" s="1">
        <v>39962</v>
      </c>
      <c r="BP64">
        <v>61.17</v>
      </c>
      <c r="BQ64">
        <v>-1</v>
      </c>
      <c r="BR64">
        <v>-1</v>
      </c>
      <c r="BS64" s="1">
        <v>41486</v>
      </c>
      <c r="BT64">
        <v>36.566000000000003</v>
      </c>
      <c r="BU64">
        <v>-1</v>
      </c>
      <c r="BV64">
        <v>-1</v>
      </c>
      <c r="BW64" s="1">
        <v>41516</v>
      </c>
      <c r="BX64">
        <v>65.572999999999993</v>
      </c>
      <c r="BY64">
        <v>-1</v>
      </c>
      <c r="BZ64">
        <v>-1</v>
      </c>
      <c r="CA64" s="1">
        <v>41121</v>
      </c>
      <c r="CB64">
        <v>239.124</v>
      </c>
      <c r="CC64" s="1">
        <v>41333</v>
      </c>
      <c r="CD64">
        <v>111.005</v>
      </c>
      <c r="CE64" s="1">
        <v>38989</v>
      </c>
      <c r="CF64">
        <v>12.5</v>
      </c>
      <c r="CG64" s="1">
        <v>40694</v>
      </c>
      <c r="CH64">
        <v>75.576999999999998</v>
      </c>
      <c r="CI64" s="1">
        <v>39507</v>
      </c>
      <c r="CJ64">
        <v>58</v>
      </c>
      <c r="CK64" s="1">
        <v>39141</v>
      </c>
      <c r="CL64">
        <v>23.834</v>
      </c>
      <c r="CM64">
        <v>-1</v>
      </c>
      <c r="CN64">
        <v>-1</v>
      </c>
    </row>
    <row r="65" spans="1:92" x14ac:dyDescent="0.25">
      <c r="A65" s="1">
        <v>39021</v>
      </c>
      <c r="B65">
        <v>113.47799999999999</v>
      </c>
      <c r="C65" s="1">
        <v>38656</v>
      </c>
      <c r="D65">
        <v>38.950000000000003</v>
      </c>
      <c r="E65" s="1">
        <v>39478</v>
      </c>
      <c r="F65">
        <v>65</v>
      </c>
      <c r="G65" s="1">
        <v>39478</v>
      </c>
      <c r="H65">
        <v>55.896000000000001</v>
      </c>
      <c r="I65" s="1">
        <v>39478</v>
      </c>
      <c r="J65">
        <v>181.66</v>
      </c>
      <c r="K65" s="1">
        <v>38656</v>
      </c>
      <c r="L65">
        <v>40.688000000000002</v>
      </c>
      <c r="M65" s="1">
        <v>39141</v>
      </c>
      <c r="N65">
        <v>17.643000000000001</v>
      </c>
      <c r="O65" s="1">
        <v>39021</v>
      </c>
      <c r="P65">
        <v>24</v>
      </c>
      <c r="Q65" s="1">
        <v>39021</v>
      </c>
      <c r="R65">
        <v>45.768000000000001</v>
      </c>
      <c r="S65" s="1">
        <v>39202</v>
      </c>
      <c r="T65">
        <v>108.1</v>
      </c>
      <c r="U65" s="1">
        <v>38656</v>
      </c>
      <c r="V65">
        <v>15.333</v>
      </c>
      <c r="W65" s="1">
        <v>38656</v>
      </c>
      <c r="X65">
        <v>71.2</v>
      </c>
      <c r="Y65" s="1">
        <v>38656</v>
      </c>
      <c r="Z65">
        <v>53.375999999999998</v>
      </c>
      <c r="AA65" s="1">
        <v>39202</v>
      </c>
      <c r="AB65">
        <v>37.35</v>
      </c>
      <c r="AC65" s="1">
        <v>38656</v>
      </c>
      <c r="AD65">
        <v>198.8</v>
      </c>
      <c r="AE65" s="1">
        <v>41578</v>
      </c>
      <c r="AF65">
        <v>38.927</v>
      </c>
      <c r="AG65" s="1">
        <v>40235</v>
      </c>
      <c r="AH65">
        <v>72.475999999999999</v>
      </c>
      <c r="AI65" s="1">
        <v>39538</v>
      </c>
      <c r="AJ65">
        <v>27</v>
      </c>
      <c r="AK65">
        <v>-1</v>
      </c>
      <c r="AL65">
        <v>-1</v>
      </c>
      <c r="AM65" s="1">
        <v>41305</v>
      </c>
      <c r="AN65">
        <v>30.914999999999999</v>
      </c>
      <c r="AO65" s="1">
        <v>41453</v>
      </c>
      <c r="AP65">
        <v>22.587</v>
      </c>
      <c r="AQ65" s="1">
        <v>39538</v>
      </c>
      <c r="AR65">
        <v>12.75</v>
      </c>
      <c r="AS65" s="1">
        <v>39538</v>
      </c>
      <c r="AT65">
        <v>10</v>
      </c>
      <c r="AU65">
        <v>-1</v>
      </c>
      <c r="AV65">
        <v>-1</v>
      </c>
      <c r="AW65" s="1">
        <v>40056</v>
      </c>
      <c r="AX65">
        <v>112.97199999999999</v>
      </c>
      <c r="AY65" s="1">
        <v>39538</v>
      </c>
      <c r="AZ65">
        <v>40.832999999999998</v>
      </c>
      <c r="BA65" s="1">
        <v>39478</v>
      </c>
      <c r="BB65">
        <v>15.420999999999999</v>
      </c>
      <c r="BC65" s="1">
        <v>41547</v>
      </c>
      <c r="BD65">
        <v>49.728000000000002</v>
      </c>
      <c r="BE65">
        <v>-1</v>
      </c>
      <c r="BF65">
        <v>-1</v>
      </c>
      <c r="BG65" s="1">
        <v>41698</v>
      </c>
      <c r="BH65">
        <v>13.997999999999999</v>
      </c>
      <c r="BI65" s="1">
        <v>39538</v>
      </c>
      <c r="BJ65">
        <v>41.097000000000001</v>
      </c>
      <c r="BK65">
        <v>-1</v>
      </c>
      <c r="BL65">
        <v>-1</v>
      </c>
      <c r="BM65" s="1">
        <v>39933</v>
      </c>
      <c r="BN65">
        <v>89.63</v>
      </c>
      <c r="BO65" s="1">
        <v>39994</v>
      </c>
      <c r="BP65">
        <v>64.352000000000004</v>
      </c>
      <c r="BQ65">
        <v>-1</v>
      </c>
      <c r="BR65">
        <v>-1</v>
      </c>
      <c r="BS65" s="1">
        <v>41516</v>
      </c>
      <c r="BT65">
        <v>36.279000000000003</v>
      </c>
      <c r="BU65">
        <v>-1</v>
      </c>
      <c r="BV65">
        <v>-1</v>
      </c>
      <c r="BW65" s="1">
        <v>41547</v>
      </c>
      <c r="BX65">
        <v>65.89</v>
      </c>
      <c r="BY65">
        <v>-1</v>
      </c>
      <c r="BZ65">
        <v>-1</v>
      </c>
      <c r="CA65" s="1">
        <v>41152</v>
      </c>
      <c r="CB65">
        <v>223.553</v>
      </c>
      <c r="CC65" s="1">
        <v>41362</v>
      </c>
      <c r="CD65">
        <v>117.81</v>
      </c>
      <c r="CE65" s="1">
        <v>39021</v>
      </c>
      <c r="CF65">
        <v>11.167</v>
      </c>
      <c r="CG65" s="1">
        <v>40724</v>
      </c>
      <c r="CH65">
        <v>87.465999999999994</v>
      </c>
      <c r="CI65" s="1">
        <v>39538</v>
      </c>
      <c r="CJ65">
        <v>56.466999999999999</v>
      </c>
      <c r="CK65" s="1">
        <v>39171</v>
      </c>
      <c r="CL65">
        <v>22.626999999999999</v>
      </c>
      <c r="CM65">
        <v>-1</v>
      </c>
      <c r="CN65">
        <v>-1</v>
      </c>
    </row>
    <row r="66" spans="1:92" x14ac:dyDescent="0.25">
      <c r="A66" s="1">
        <v>39051</v>
      </c>
      <c r="B66">
        <v>110.05</v>
      </c>
      <c r="C66" s="1">
        <v>38686</v>
      </c>
      <c r="D66">
        <v>36.25</v>
      </c>
      <c r="E66" s="1">
        <v>39507</v>
      </c>
      <c r="F66">
        <v>60.515000000000001</v>
      </c>
      <c r="G66" s="1">
        <v>39507</v>
      </c>
      <c r="H66">
        <v>64.126999999999995</v>
      </c>
      <c r="I66" s="1">
        <v>39507</v>
      </c>
      <c r="J66">
        <v>194.07499999999999</v>
      </c>
      <c r="K66" s="1">
        <v>38686</v>
      </c>
      <c r="L66">
        <v>38.75</v>
      </c>
      <c r="M66" s="1">
        <v>39171</v>
      </c>
      <c r="N66">
        <v>17.178999999999998</v>
      </c>
      <c r="O66" s="1">
        <v>39051</v>
      </c>
      <c r="P66">
        <v>19.042000000000002</v>
      </c>
      <c r="Q66" s="1">
        <v>39051</v>
      </c>
      <c r="R66">
        <v>46.75</v>
      </c>
      <c r="S66" s="1">
        <v>39233</v>
      </c>
      <c r="T66">
        <v>100.643</v>
      </c>
      <c r="U66" s="1">
        <v>38686</v>
      </c>
      <c r="V66">
        <v>16.625</v>
      </c>
      <c r="W66" s="1">
        <v>38686</v>
      </c>
      <c r="X66">
        <v>66.856999999999999</v>
      </c>
      <c r="Y66" s="1">
        <v>38686</v>
      </c>
      <c r="Z66">
        <v>47.417000000000002</v>
      </c>
      <c r="AA66" s="1">
        <v>39233</v>
      </c>
      <c r="AB66">
        <v>37.929000000000002</v>
      </c>
      <c r="AC66" s="1">
        <v>38686</v>
      </c>
      <c r="AD66">
        <v>167.357</v>
      </c>
      <c r="AE66" s="1">
        <v>41607</v>
      </c>
      <c r="AF66">
        <v>39.5</v>
      </c>
      <c r="AG66" s="1">
        <v>40268</v>
      </c>
      <c r="AH66">
        <v>54.78</v>
      </c>
      <c r="AI66" s="1">
        <v>39568</v>
      </c>
      <c r="AJ66">
        <v>21.576000000000001</v>
      </c>
      <c r="AK66">
        <v>-1</v>
      </c>
      <c r="AL66">
        <v>-1</v>
      </c>
      <c r="AM66" s="1">
        <v>41333</v>
      </c>
      <c r="AN66">
        <v>30.998000000000001</v>
      </c>
      <c r="AO66" s="1">
        <v>41486</v>
      </c>
      <c r="AP66">
        <v>22.119</v>
      </c>
      <c r="AQ66" s="1">
        <v>39568</v>
      </c>
      <c r="AR66">
        <v>6.25</v>
      </c>
      <c r="AS66" s="1">
        <v>39568</v>
      </c>
      <c r="AT66">
        <v>16.25</v>
      </c>
      <c r="AU66">
        <v>-1</v>
      </c>
      <c r="AV66">
        <v>-1</v>
      </c>
      <c r="AW66" s="1">
        <v>40086</v>
      </c>
      <c r="AX66">
        <v>104.56</v>
      </c>
      <c r="AY66" s="1">
        <v>39568</v>
      </c>
      <c r="AZ66">
        <v>24.75</v>
      </c>
      <c r="BA66" s="1">
        <v>39507</v>
      </c>
      <c r="BB66">
        <v>17.853999999999999</v>
      </c>
      <c r="BC66" s="1">
        <v>41578</v>
      </c>
      <c r="BD66">
        <v>43.162999999999997</v>
      </c>
      <c r="BE66">
        <v>-1</v>
      </c>
      <c r="BF66">
        <v>-1</v>
      </c>
      <c r="BG66" s="1">
        <v>41729</v>
      </c>
      <c r="BH66">
        <v>13.384</v>
      </c>
      <c r="BI66" s="1">
        <v>39568</v>
      </c>
      <c r="BJ66">
        <v>32.75</v>
      </c>
      <c r="BK66">
        <v>-1</v>
      </c>
      <c r="BL66">
        <v>-1</v>
      </c>
      <c r="BM66" s="1">
        <v>39962</v>
      </c>
      <c r="BN66">
        <v>91.971999999999994</v>
      </c>
      <c r="BO66" s="1">
        <v>40025</v>
      </c>
      <c r="BP66">
        <v>42.116999999999997</v>
      </c>
      <c r="BQ66">
        <v>-1</v>
      </c>
      <c r="BR66">
        <v>-1</v>
      </c>
      <c r="BS66" s="1">
        <v>41547</v>
      </c>
      <c r="BT66">
        <v>34.023000000000003</v>
      </c>
      <c r="BU66">
        <v>-1</v>
      </c>
      <c r="BV66">
        <v>-1</v>
      </c>
      <c r="BW66" s="1">
        <v>41578</v>
      </c>
      <c r="BX66">
        <v>64.364000000000004</v>
      </c>
      <c r="BY66">
        <v>-1</v>
      </c>
      <c r="BZ66">
        <v>-1</v>
      </c>
      <c r="CA66" s="1">
        <v>41180</v>
      </c>
      <c r="CB66">
        <v>181.7</v>
      </c>
      <c r="CC66" s="1">
        <v>41394</v>
      </c>
      <c r="CD66">
        <v>110.34</v>
      </c>
      <c r="CE66" s="1">
        <v>39051</v>
      </c>
      <c r="CF66">
        <v>9.3330000000000002</v>
      </c>
      <c r="CG66" s="1">
        <v>40753</v>
      </c>
      <c r="CH66">
        <v>96.8</v>
      </c>
      <c r="CI66" s="1">
        <v>39568</v>
      </c>
      <c r="CJ66">
        <v>36.5</v>
      </c>
      <c r="CK66" s="1">
        <v>39202</v>
      </c>
      <c r="CL66">
        <v>18.876000000000001</v>
      </c>
      <c r="CM66">
        <v>-1</v>
      </c>
      <c r="CN66">
        <v>-1</v>
      </c>
    </row>
    <row r="67" spans="1:92" x14ac:dyDescent="0.25">
      <c r="A67" s="1">
        <v>39080</v>
      </c>
      <c r="B67">
        <v>99.5</v>
      </c>
      <c r="C67" s="1">
        <v>38716</v>
      </c>
      <c r="D67">
        <v>33.5</v>
      </c>
      <c r="E67" s="1">
        <v>39538</v>
      </c>
      <c r="F67">
        <v>74.929000000000002</v>
      </c>
      <c r="G67" s="1">
        <v>39538</v>
      </c>
      <c r="H67">
        <v>81</v>
      </c>
      <c r="I67" s="1">
        <v>39538</v>
      </c>
      <c r="J67">
        <v>217.73099999999999</v>
      </c>
      <c r="K67" s="1">
        <v>38716</v>
      </c>
      <c r="L67">
        <v>38.167000000000002</v>
      </c>
      <c r="M67" s="1">
        <v>39202</v>
      </c>
      <c r="N67">
        <v>14.282999999999999</v>
      </c>
      <c r="O67" s="1">
        <v>39080</v>
      </c>
      <c r="P67">
        <v>17.25</v>
      </c>
      <c r="Q67" s="1">
        <v>39080</v>
      </c>
      <c r="R67">
        <v>40.5</v>
      </c>
      <c r="S67" s="1">
        <v>39262</v>
      </c>
      <c r="T67">
        <v>110.675</v>
      </c>
      <c r="U67" s="1">
        <v>38716</v>
      </c>
      <c r="V67">
        <v>15.5</v>
      </c>
      <c r="W67" s="1">
        <v>38716</v>
      </c>
      <c r="X67">
        <v>67.667000000000002</v>
      </c>
      <c r="Y67" s="1">
        <v>38716</v>
      </c>
      <c r="Z67">
        <v>40.625</v>
      </c>
      <c r="AA67" s="1">
        <v>39262</v>
      </c>
      <c r="AB67">
        <v>38.314</v>
      </c>
      <c r="AC67" s="1">
        <v>38716</v>
      </c>
      <c r="AD67">
        <v>155.5</v>
      </c>
      <c r="AE67" s="1">
        <v>41639</v>
      </c>
      <c r="AF67">
        <v>39</v>
      </c>
      <c r="AG67" s="1">
        <v>40298</v>
      </c>
      <c r="AH67">
        <v>71.417000000000002</v>
      </c>
      <c r="AI67" s="1">
        <v>39629</v>
      </c>
      <c r="AJ67">
        <v>10.75</v>
      </c>
      <c r="AK67">
        <v>-1</v>
      </c>
      <c r="AL67">
        <v>-1</v>
      </c>
      <c r="AM67" s="1">
        <v>41362</v>
      </c>
      <c r="AN67">
        <v>33.328000000000003</v>
      </c>
      <c r="AO67" s="1">
        <v>41516</v>
      </c>
      <c r="AP67">
        <v>19.917000000000002</v>
      </c>
      <c r="AQ67" s="1">
        <v>39598</v>
      </c>
      <c r="AR67">
        <v>7.75</v>
      </c>
      <c r="AS67" s="1">
        <v>39660</v>
      </c>
      <c r="AT67">
        <v>7</v>
      </c>
      <c r="AU67">
        <v>-1</v>
      </c>
      <c r="AV67">
        <v>-1</v>
      </c>
      <c r="AW67" s="1">
        <v>40116</v>
      </c>
      <c r="AX67">
        <v>102.801</v>
      </c>
      <c r="AY67" s="1">
        <v>39598</v>
      </c>
      <c r="AZ67">
        <v>25.75</v>
      </c>
      <c r="BA67" s="1">
        <v>39538</v>
      </c>
      <c r="BB67">
        <v>25.917000000000002</v>
      </c>
      <c r="BC67" s="1">
        <v>41607</v>
      </c>
      <c r="BD67">
        <v>38.667999999999999</v>
      </c>
      <c r="BE67">
        <v>-1</v>
      </c>
      <c r="BF67">
        <v>-1</v>
      </c>
      <c r="BG67" s="1">
        <v>41759</v>
      </c>
      <c r="BH67">
        <v>13.618</v>
      </c>
      <c r="BI67" s="1">
        <v>39598</v>
      </c>
      <c r="BJ67">
        <v>32.5</v>
      </c>
      <c r="BK67">
        <v>-1</v>
      </c>
      <c r="BL67">
        <v>-1</v>
      </c>
      <c r="BM67" s="1">
        <v>39994</v>
      </c>
      <c r="BN67">
        <v>79.921999999999997</v>
      </c>
      <c r="BO67" s="1">
        <v>40056</v>
      </c>
      <c r="BP67">
        <v>49.905999999999999</v>
      </c>
      <c r="BQ67">
        <v>-1</v>
      </c>
      <c r="BR67">
        <v>-1</v>
      </c>
      <c r="BS67" s="1">
        <v>41578</v>
      </c>
      <c r="BT67">
        <v>28.17</v>
      </c>
      <c r="BU67">
        <v>-1</v>
      </c>
      <c r="BV67">
        <v>-1</v>
      </c>
      <c r="BW67" s="1">
        <v>41607</v>
      </c>
      <c r="BX67">
        <v>60.905999999999999</v>
      </c>
      <c r="BY67">
        <v>-1</v>
      </c>
      <c r="BZ67">
        <v>-1</v>
      </c>
      <c r="CA67" s="1">
        <v>41213</v>
      </c>
      <c r="CB67">
        <v>141.67500000000001</v>
      </c>
      <c r="CC67" s="1">
        <v>41425</v>
      </c>
      <c r="CD67">
        <v>117.73399999999999</v>
      </c>
      <c r="CE67" s="1">
        <v>39080</v>
      </c>
      <c r="CF67">
        <v>9.5</v>
      </c>
      <c r="CG67" s="1">
        <v>40786</v>
      </c>
      <c r="CH67">
        <v>107.58799999999999</v>
      </c>
      <c r="CI67" s="1">
        <v>39598</v>
      </c>
      <c r="CJ67">
        <v>35.5</v>
      </c>
      <c r="CK67" s="1">
        <v>39233</v>
      </c>
      <c r="CL67">
        <v>18.501000000000001</v>
      </c>
      <c r="CM67">
        <v>-1</v>
      </c>
      <c r="CN67">
        <v>-1</v>
      </c>
    </row>
    <row r="68" spans="1:92" x14ac:dyDescent="0.25">
      <c r="A68" s="1">
        <v>39113</v>
      </c>
      <c r="B68">
        <v>98.213999999999999</v>
      </c>
      <c r="C68" s="1">
        <v>38748</v>
      </c>
      <c r="D68">
        <v>36.375</v>
      </c>
      <c r="E68" s="1">
        <v>39568</v>
      </c>
      <c r="F68">
        <v>56.811999999999998</v>
      </c>
      <c r="G68" s="1">
        <v>39568</v>
      </c>
      <c r="H68">
        <v>43.825000000000003</v>
      </c>
      <c r="I68" s="1">
        <v>39568</v>
      </c>
      <c r="J68">
        <v>153.22900000000001</v>
      </c>
      <c r="K68" s="1">
        <v>38748</v>
      </c>
      <c r="L68">
        <v>37.35</v>
      </c>
      <c r="M68" s="1">
        <v>39233</v>
      </c>
      <c r="N68">
        <v>16.062999999999999</v>
      </c>
      <c r="O68" s="1">
        <v>39113</v>
      </c>
      <c r="P68">
        <v>18.132999999999999</v>
      </c>
      <c r="Q68" s="1">
        <v>39113</v>
      </c>
      <c r="R68">
        <v>42.94</v>
      </c>
      <c r="S68" s="1">
        <v>39294</v>
      </c>
      <c r="T68">
        <v>206.3</v>
      </c>
      <c r="U68" s="1">
        <v>38748</v>
      </c>
      <c r="V68">
        <v>16.75</v>
      </c>
      <c r="W68" s="1">
        <v>38748</v>
      </c>
      <c r="X68">
        <v>62.7</v>
      </c>
      <c r="Y68" s="1">
        <v>38748</v>
      </c>
      <c r="Z68">
        <v>40.000999999999998</v>
      </c>
      <c r="AA68" s="1">
        <v>39294</v>
      </c>
      <c r="AB68">
        <v>59.15</v>
      </c>
      <c r="AC68" s="1">
        <v>38748</v>
      </c>
      <c r="AD68">
        <v>156.75</v>
      </c>
      <c r="AE68" s="1">
        <v>41670</v>
      </c>
      <c r="AF68">
        <v>43.16</v>
      </c>
      <c r="AG68" s="1">
        <v>40329</v>
      </c>
      <c r="AH68">
        <v>70.284000000000006</v>
      </c>
      <c r="AI68" s="1">
        <v>39660</v>
      </c>
      <c r="AJ68">
        <v>19</v>
      </c>
      <c r="AK68">
        <v>-1</v>
      </c>
      <c r="AL68">
        <v>-1</v>
      </c>
      <c r="AM68" s="1">
        <v>41394</v>
      </c>
      <c r="AN68">
        <v>32.582999999999998</v>
      </c>
      <c r="AO68" s="1">
        <v>41547</v>
      </c>
      <c r="AP68">
        <v>21.678000000000001</v>
      </c>
      <c r="AQ68" s="1">
        <v>39629</v>
      </c>
      <c r="AR68">
        <v>9.75</v>
      </c>
      <c r="AS68" s="1">
        <v>39689</v>
      </c>
      <c r="AT68">
        <v>7.75</v>
      </c>
      <c r="AU68">
        <v>-1</v>
      </c>
      <c r="AV68">
        <v>-1</v>
      </c>
      <c r="AW68" s="1">
        <v>40147</v>
      </c>
      <c r="AX68">
        <v>133.255</v>
      </c>
      <c r="AY68" s="1">
        <v>39629</v>
      </c>
      <c r="AZ68">
        <v>36.875</v>
      </c>
      <c r="BA68" s="1">
        <v>39568</v>
      </c>
      <c r="BB68">
        <v>13.406000000000001</v>
      </c>
      <c r="BC68" s="1">
        <v>41639</v>
      </c>
      <c r="BD68">
        <v>36.106000000000002</v>
      </c>
      <c r="BE68">
        <v>-1</v>
      </c>
      <c r="BF68">
        <v>-1</v>
      </c>
      <c r="BG68" s="1">
        <v>41789</v>
      </c>
      <c r="BH68">
        <v>13.676</v>
      </c>
      <c r="BI68" s="1">
        <v>39629</v>
      </c>
      <c r="BJ68">
        <v>24.332999999999998</v>
      </c>
      <c r="BK68">
        <v>-1</v>
      </c>
      <c r="BL68">
        <v>-1</v>
      </c>
      <c r="BM68" s="1">
        <v>40025</v>
      </c>
      <c r="BN68">
        <v>58.868000000000002</v>
      </c>
      <c r="BO68" s="1">
        <v>40086</v>
      </c>
      <c r="BP68">
        <v>42.366</v>
      </c>
      <c r="BQ68">
        <v>-1</v>
      </c>
      <c r="BR68">
        <v>-1</v>
      </c>
      <c r="BS68" s="1">
        <v>41607</v>
      </c>
      <c r="BT68">
        <v>26.478000000000002</v>
      </c>
      <c r="BU68">
        <v>-1</v>
      </c>
      <c r="BV68">
        <v>-1</v>
      </c>
      <c r="BW68" s="1">
        <v>41639</v>
      </c>
      <c r="BX68">
        <v>62.34</v>
      </c>
      <c r="BY68">
        <v>-1</v>
      </c>
      <c r="BZ68">
        <v>-1</v>
      </c>
      <c r="CA68" s="1">
        <v>41243</v>
      </c>
      <c r="CB68">
        <v>119.44199999999999</v>
      </c>
      <c r="CC68" s="1">
        <v>41453</v>
      </c>
      <c r="CD68">
        <v>132.44900000000001</v>
      </c>
      <c r="CE68" s="1">
        <v>39113</v>
      </c>
      <c r="CF68">
        <v>9</v>
      </c>
      <c r="CG68" s="1">
        <v>40816</v>
      </c>
      <c r="CH68">
        <v>154</v>
      </c>
      <c r="CI68" s="1">
        <v>39629</v>
      </c>
      <c r="CJ68">
        <v>34.68</v>
      </c>
      <c r="CK68" s="1">
        <v>39262</v>
      </c>
      <c r="CL68">
        <v>19.167999999999999</v>
      </c>
      <c r="CM68">
        <v>-1</v>
      </c>
      <c r="CN68">
        <v>-1</v>
      </c>
    </row>
    <row r="69" spans="1:92" x14ac:dyDescent="0.25">
      <c r="A69" s="1">
        <v>39141</v>
      </c>
      <c r="B69">
        <v>94.978999999999999</v>
      </c>
      <c r="C69" s="1">
        <v>38776</v>
      </c>
      <c r="D69">
        <v>32.1</v>
      </c>
      <c r="E69" s="1">
        <v>39598</v>
      </c>
      <c r="F69">
        <v>46.005000000000003</v>
      </c>
      <c r="G69" s="1">
        <v>39598</v>
      </c>
      <c r="H69">
        <v>49.832999999999998</v>
      </c>
      <c r="I69" s="1">
        <v>39598</v>
      </c>
      <c r="J69">
        <v>115.43899999999999</v>
      </c>
      <c r="K69" s="1">
        <v>38776</v>
      </c>
      <c r="L69">
        <v>34.75</v>
      </c>
      <c r="M69" s="1">
        <v>39262</v>
      </c>
      <c r="N69">
        <v>16.844000000000001</v>
      </c>
      <c r="O69" s="1">
        <v>39141</v>
      </c>
      <c r="P69">
        <v>18</v>
      </c>
      <c r="Q69" s="1">
        <v>39141</v>
      </c>
      <c r="R69">
        <v>43.9</v>
      </c>
      <c r="S69" s="1">
        <v>39325</v>
      </c>
      <c r="T69">
        <v>180.79900000000001</v>
      </c>
      <c r="U69" s="1">
        <v>38776</v>
      </c>
      <c r="V69">
        <v>16.667000000000002</v>
      </c>
      <c r="W69" s="1">
        <v>38776</v>
      </c>
      <c r="X69">
        <v>46.9</v>
      </c>
      <c r="Y69" s="1">
        <v>38776</v>
      </c>
      <c r="Z69">
        <v>33.667000000000002</v>
      </c>
      <c r="AA69" s="1">
        <v>39325</v>
      </c>
      <c r="AB69">
        <v>62.234000000000002</v>
      </c>
      <c r="AC69" s="1">
        <v>38776</v>
      </c>
      <c r="AD69">
        <v>122.938</v>
      </c>
      <c r="AE69" s="1">
        <v>41698</v>
      </c>
      <c r="AF69">
        <v>45.828000000000003</v>
      </c>
      <c r="AG69" s="1">
        <v>40359</v>
      </c>
      <c r="AH69">
        <v>88.966999999999999</v>
      </c>
      <c r="AI69" s="1">
        <v>39689</v>
      </c>
      <c r="AJ69">
        <v>19.5</v>
      </c>
      <c r="AK69">
        <v>-1</v>
      </c>
      <c r="AL69">
        <v>-1</v>
      </c>
      <c r="AM69" s="1">
        <v>41425</v>
      </c>
      <c r="AN69">
        <v>25.55</v>
      </c>
      <c r="AO69" s="1">
        <v>41578</v>
      </c>
      <c r="AP69">
        <v>20.835000000000001</v>
      </c>
      <c r="AQ69" s="1">
        <v>39660</v>
      </c>
      <c r="AR69">
        <v>10.917</v>
      </c>
      <c r="AS69" s="1">
        <v>39721</v>
      </c>
      <c r="AT69">
        <v>11.932</v>
      </c>
      <c r="AU69">
        <v>-1</v>
      </c>
      <c r="AV69">
        <v>-1</v>
      </c>
      <c r="AW69" s="1">
        <v>40178</v>
      </c>
      <c r="AX69">
        <v>125.85299999999999</v>
      </c>
      <c r="AY69" s="1">
        <v>39660</v>
      </c>
      <c r="AZ69">
        <v>37.667000000000002</v>
      </c>
      <c r="BA69" s="1">
        <v>39598</v>
      </c>
      <c r="BB69">
        <v>12.071</v>
      </c>
      <c r="BC69" s="1">
        <v>41670</v>
      </c>
      <c r="BD69">
        <v>37.718000000000004</v>
      </c>
      <c r="BE69">
        <v>-1</v>
      </c>
      <c r="BF69">
        <v>-1</v>
      </c>
      <c r="BG69" s="1">
        <v>41820</v>
      </c>
      <c r="BH69">
        <v>13.121</v>
      </c>
      <c r="BI69" s="1">
        <v>39660</v>
      </c>
      <c r="BJ69">
        <v>36.667000000000002</v>
      </c>
      <c r="BK69">
        <v>-1</v>
      </c>
      <c r="BL69">
        <v>-1</v>
      </c>
      <c r="BM69" s="1">
        <v>40056</v>
      </c>
      <c r="BN69">
        <v>65.807000000000002</v>
      </c>
      <c r="BO69" s="1">
        <v>40116</v>
      </c>
      <c r="BP69">
        <v>47.530999999999999</v>
      </c>
      <c r="BQ69">
        <v>-1</v>
      </c>
      <c r="BR69">
        <v>-1</v>
      </c>
      <c r="BS69" s="1">
        <v>41639</v>
      </c>
      <c r="BT69">
        <v>27.995000000000001</v>
      </c>
      <c r="BU69">
        <v>-1</v>
      </c>
      <c r="BV69">
        <v>-1</v>
      </c>
      <c r="BW69" s="1">
        <v>41670</v>
      </c>
      <c r="BX69">
        <v>65.555999999999997</v>
      </c>
      <c r="BY69">
        <v>-1</v>
      </c>
      <c r="BZ69">
        <v>-1</v>
      </c>
      <c r="CA69" s="1">
        <v>41274</v>
      </c>
      <c r="CB69">
        <v>116.518</v>
      </c>
      <c r="CC69" s="1">
        <v>41486</v>
      </c>
      <c r="CD69">
        <v>127.158</v>
      </c>
      <c r="CE69" s="1">
        <v>39141</v>
      </c>
      <c r="CF69">
        <v>9</v>
      </c>
      <c r="CG69" s="1">
        <v>40847</v>
      </c>
      <c r="CH69">
        <v>112.221</v>
      </c>
      <c r="CI69" s="1">
        <v>39660</v>
      </c>
      <c r="CJ69">
        <v>49.667000000000002</v>
      </c>
      <c r="CK69" s="1">
        <v>39294</v>
      </c>
      <c r="CL69">
        <v>29.584</v>
      </c>
      <c r="CM69">
        <v>-1</v>
      </c>
      <c r="CN69">
        <v>-1</v>
      </c>
    </row>
    <row r="70" spans="1:92" x14ac:dyDescent="0.25">
      <c r="A70" s="1">
        <v>39171</v>
      </c>
      <c r="B70">
        <v>83.299000000000007</v>
      </c>
      <c r="C70" s="1">
        <v>38807</v>
      </c>
      <c r="D70">
        <v>32.6</v>
      </c>
      <c r="E70" s="1">
        <v>39629</v>
      </c>
      <c r="F70">
        <v>58.49</v>
      </c>
      <c r="G70" s="1">
        <v>39629</v>
      </c>
      <c r="H70">
        <v>73.593999999999994</v>
      </c>
      <c r="I70" s="1">
        <v>39629</v>
      </c>
      <c r="J70">
        <v>161.89599999999999</v>
      </c>
      <c r="K70" s="1">
        <v>38807</v>
      </c>
      <c r="L70">
        <v>35.957999999999998</v>
      </c>
      <c r="M70" s="1">
        <v>39294</v>
      </c>
      <c r="N70">
        <v>31.82</v>
      </c>
      <c r="O70" s="1">
        <v>39171</v>
      </c>
      <c r="P70">
        <v>17.055</v>
      </c>
      <c r="Q70" s="1">
        <v>39171</v>
      </c>
      <c r="R70">
        <v>41.258000000000003</v>
      </c>
      <c r="S70" s="1">
        <v>39353</v>
      </c>
      <c r="T70">
        <v>143.05600000000001</v>
      </c>
      <c r="U70" s="1">
        <v>38807</v>
      </c>
      <c r="V70">
        <v>21</v>
      </c>
      <c r="W70" s="1">
        <v>38807</v>
      </c>
      <c r="X70">
        <v>57.5</v>
      </c>
      <c r="Y70" s="1">
        <v>38807</v>
      </c>
      <c r="Z70">
        <v>42.55</v>
      </c>
      <c r="AA70" s="1">
        <v>39353</v>
      </c>
      <c r="AB70">
        <v>43.098999999999997</v>
      </c>
      <c r="AC70" s="1">
        <v>38807</v>
      </c>
      <c r="AD70">
        <v>146.125</v>
      </c>
      <c r="AE70" s="1">
        <v>41820</v>
      </c>
      <c r="AF70">
        <v>32.164999999999999</v>
      </c>
      <c r="AG70" s="1">
        <v>40389</v>
      </c>
      <c r="AH70">
        <v>75.167000000000002</v>
      </c>
      <c r="AI70" s="1">
        <v>39721</v>
      </c>
      <c r="AJ70">
        <v>35.564</v>
      </c>
      <c r="AK70">
        <v>-1</v>
      </c>
      <c r="AL70">
        <v>-1</v>
      </c>
      <c r="AM70" s="1">
        <v>41453</v>
      </c>
      <c r="AN70">
        <v>31.731999999999999</v>
      </c>
      <c r="AO70" s="1">
        <v>41607</v>
      </c>
      <c r="AP70">
        <v>19.934000000000001</v>
      </c>
      <c r="AQ70" s="1">
        <v>39689</v>
      </c>
      <c r="AR70">
        <v>11.375</v>
      </c>
      <c r="AS70" s="1">
        <v>39752</v>
      </c>
      <c r="AT70">
        <v>32.662999999999997</v>
      </c>
      <c r="AU70">
        <v>-1</v>
      </c>
      <c r="AV70">
        <v>-1</v>
      </c>
      <c r="AW70" s="1">
        <v>40207</v>
      </c>
      <c r="AX70">
        <v>123.221</v>
      </c>
      <c r="AY70" s="1">
        <v>39689</v>
      </c>
      <c r="AZ70">
        <v>39.417000000000002</v>
      </c>
      <c r="BA70" s="1">
        <v>39629</v>
      </c>
      <c r="BB70">
        <v>14.994999999999999</v>
      </c>
      <c r="BC70" s="1">
        <v>41698</v>
      </c>
      <c r="BD70">
        <v>35.097999999999999</v>
      </c>
      <c r="BE70">
        <v>-1</v>
      </c>
      <c r="BF70">
        <v>-1</v>
      </c>
      <c r="BG70" s="1">
        <v>41851</v>
      </c>
      <c r="BH70">
        <v>13.327999999999999</v>
      </c>
      <c r="BI70" s="1">
        <v>39689</v>
      </c>
      <c r="BJ70">
        <v>37.832999999999998</v>
      </c>
      <c r="BK70">
        <v>-1</v>
      </c>
      <c r="BL70">
        <v>-1</v>
      </c>
      <c r="BM70" s="1">
        <v>40086</v>
      </c>
      <c r="BN70">
        <v>67.715999999999994</v>
      </c>
      <c r="BO70" s="1">
        <v>40147</v>
      </c>
      <c r="BP70">
        <v>51.761000000000003</v>
      </c>
      <c r="BQ70">
        <v>-1</v>
      </c>
      <c r="BR70">
        <v>-1</v>
      </c>
      <c r="BS70" s="1">
        <v>41670</v>
      </c>
      <c r="BT70">
        <v>27.443999999999999</v>
      </c>
      <c r="BU70">
        <v>-1</v>
      </c>
      <c r="BV70">
        <v>-1</v>
      </c>
      <c r="BW70" s="1">
        <v>41698</v>
      </c>
      <c r="BX70">
        <v>65.040000000000006</v>
      </c>
      <c r="BY70">
        <v>-1</v>
      </c>
      <c r="BZ70">
        <v>-1</v>
      </c>
      <c r="CA70" s="1">
        <v>41305</v>
      </c>
      <c r="CB70">
        <v>111.178</v>
      </c>
      <c r="CC70" s="1">
        <v>41516</v>
      </c>
      <c r="CD70">
        <v>139.09899999999999</v>
      </c>
      <c r="CE70" s="1">
        <v>39171</v>
      </c>
      <c r="CF70">
        <v>9</v>
      </c>
      <c r="CG70" s="1">
        <v>40877</v>
      </c>
      <c r="CH70">
        <v>175.35499999999999</v>
      </c>
      <c r="CI70" s="1">
        <v>39689</v>
      </c>
      <c r="CJ70">
        <v>50.332999999999998</v>
      </c>
      <c r="CK70" s="1">
        <v>39325</v>
      </c>
      <c r="CL70">
        <v>35.835000000000001</v>
      </c>
      <c r="CM70">
        <v>-1</v>
      </c>
      <c r="CN70">
        <v>-1</v>
      </c>
    </row>
    <row r="71" spans="1:92" x14ac:dyDescent="0.25">
      <c r="A71" s="1">
        <v>39202</v>
      </c>
      <c r="B71">
        <v>71.286000000000001</v>
      </c>
      <c r="C71" s="1">
        <v>38835</v>
      </c>
      <c r="D71">
        <v>31.5</v>
      </c>
      <c r="E71" s="1">
        <v>39660</v>
      </c>
      <c r="F71">
        <v>60.875</v>
      </c>
      <c r="G71" s="1">
        <v>39660</v>
      </c>
      <c r="H71">
        <v>55.302</v>
      </c>
      <c r="I71" s="1">
        <v>39660</v>
      </c>
      <c r="J71">
        <v>145.566</v>
      </c>
      <c r="K71" s="1">
        <v>38835</v>
      </c>
      <c r="L71">
        <v>34.9</v>
      </c>
      <c r="M71" s="1">
        <v>39325</v>
      </c>
      <c r="N71">
        <v>33.448</v>
      </c>
      <c r="O71" s="1">
        <v>39202</v>
      </c>
      <c r="P71">
        <v>13</v>
      </c>
      <c r="Q71" s="1">
        <v>39202</v>
      </c>
      <c r="R71">
        <v>33.56</v>
      </c>
      <c r="S71" s="1">
        <v>39386</v>
      </c>
      <c r="T71">
        <v>132.40100000000001</v>
      </c>
      <c r="U71" s="1">
        <v>38835</v>
      </c>
      <c r="V71">
        <v>21</v>
      </c>
      <c r="W71" s="1">
        <v>38835</v>
      </c>
      <c r="X71">
        <v>49.917000000000002</v>
      </c>
      <c r="Y71" s="1">
        <v>38835</v>
      </c>
      <c r="Z71">
        <v>47.451999999999998</v>
      </c>
      <c r="AA71" s="1">
        <v>39386</v>
      </c>
      <c r="AB71">
        <v>41.99</v>
      </c>
      <c r="AC71" s="1">
        <v>38835</v>
      </c>
      <c r="AD71">
        <v>135.833</v>
      </c>
      <c r="AE71" s="1">
        <v>42124</v>
      </c>
      <c r="AF71">
        <v>33.847000000000001</v>
      </c>
      <c r="AG71" s="1">
        <v>40421</v>
      </c>
      <c r="AH71">
        <v>90.093999999999994</v>
      </c>
      <c r="AI71" s="1">
        <v>39752</v>
      </c>
      <c r="AJ71">
        <v>55.399000000000001</v>
      </c>
      <c r="AK71">
        <v>-1</v>
      </c>
      <c r="AL71">
        <v>-1</v>
      </c>
      <c r="AM71" s="1">
        <v>41486</v>
      </c>
      <c r="AN71">
        <v>23.507999999999999</v>
      </c>
      <c r="AO71" s="1">
        <v>41639</v>
      </c>
      <c r="AP71">
        <v>21.588000000000001</v>
      </c>
      <c r="AQ71" s="1">
        <v>39721</v>
      </c>
      <c r="AR71">
        <v>17.908999999999999</v>
      </c>
      <c r="AS71" s="1">
        <v>39780</v>
      </c>
      <c r="AT71">
        <v>36.765999999999998</v>
      </c>
      <c r="AU71">
        <v>-1</v>
      </c>
      <c r="AV71">
        <v>-1</v>
      </c>
      <c r="AW71" s="1">
        <v>40235</v>
      </c>
      <c r="AX71">
        <v>122.649</v>
      </c>
      <c r="AY71" s="1">
        <v>39721</v>
      </c>
      <c r="AZ71">
        <v>52.564</v>
      </c>
      <c r="BA71" s="1">
        <v>39660</v>
      </c>
      <c r="BB71">
        <v>17.329999999999998</v>
      </c>
      <c r="BC71" s="1">
        <v>41729</v>
      </c>
      <c r="BD71">
        <v>32.667999999999999</v>
      </c>
      <c r="BE71">
        <v>-1</v>
      </c>
      <c r="BF71">
        <v>-1</v>
      </c>
      <c r="BG71" s="1">
        <v>41880</v>
      </c>
      <c r="BH71">
        <v>12.5</v>
      </c>
      <c r="BI71" s="1">
        <v>39721</v>
      </c>
      <c r="BJ71">
        <v>50.866</v>
      </c>
      <c r="BK71">
        <v>-1</v>
      </c>
      <c r="BL71">
        <v>-1</v>
      </c>
      <c r="BM71" s="1">
        <v>40116</v>
      </c>
      <c r="BN71">
        <v>70.337999999999994</v>
      </c>
      <c r="BO71" s="1">
        <v>40178</v>
      </c>
      <c r="BP71">
        <v>54.993000000000002</v>
      </c>
      <c r="BQ71">
        <v>-1</v>
      </c>
      <c r="BR71">
        <v>-1</v>
      </c>
      <c r="BS71" s="1">
        <v>41698</v>
      </c>
      <c r="BT71">
        <v>25.175000000000001</v>
      </c>
      <c r="BU71">
        <v>-1</v>
      </c>
      <c r="BV71">
        <v>-1</v>
      </c>
      <c r="BW71" s="1">
        <v>41729</v>
      </c>
      <c r="BX71">
        <v>57.037999999999997</v>
      </c>
      <c r="BY71">
        <v>-1</v>
      </c>
      <c r="BZ71">
        <v>-1</v>
      </c>
      <c r="CA71" s="1">
        <v>41333</v>
      </c>
      <c r="CB71">
        <v>115.813</v>
      </c>
      <c r="CC71" s="1">
        <v>41547</v>
      </c>
      <c r="CD71">
        <v>124.98399999999999</v>
      </c>
      <c r="CE71" s="1">
        <v>39202</v>
      </c>
      <c r="CF71">
        <v>6.3330000000000002</v>
      </c>
      <c r="CG71" s="1">
        <v>40907</v>
      </c>
      <c r="CH71">
        <v>173.767</v>
      </c>
      <c r="CI71" s="1">
        <v>39721</v>
      </c>
      <c r="CJ71">
        <v>61.997999999999998</v>
      </c>
      <c r="CK71" s="1">
        <v>39353</v>
      </c>
      <c r="CL71">
        <v>32.168999999999997</v>
      </c>
      <c r="CM71">
        <v>-1</v>
      </c>
      <c r="CN71">
        <v>-1</v>
      </c>
    </row>
    <row r="72" spans="1:92" x14ac:dyDescent="0.25">
      <c r="A72" s="1">
        <v>39233</v>
      </c>
      <c r="B72">
        <v>62.156999999999996</v>
      </c>
      <c r="C72" s="1">
        <v>38868</v>
      </c>
      <c r="D72">
        <v>36.832999999999998</v>
      </c>
      <c r="E72" s="1">
        <v>39689</v>
      </c>
      <c r="F72">
        <v>62.17</v>
      </c>
      <c r="G72" s="1">
        <v>39689</v>
      </c>
      <c r="H72">
        <v>65.168000000000006</v>
      </c>
      <c r="I72" s="1">
        <v>39689</v>
      </c>
      <c r="J72">
        <v>159.934</v>
      </c>
      <c r="K72" s="1">
        <v>38868</v>
      </c>
      <c r="L72">
        <v>36.417000000000002</v>
      </c>
      <c r="M72" s="1">
        <v>39353</v>
      </c>
      <c r="N72">
        <v>22.998000000000001</v>
      </c>
      <c r="O72" s="1">
        <v>39233</v>
      </c>
      <c r="P72">
        <v>14.257</v>
      </c>
      <c r="Q72" s="1">
        <v>39233</v>
      </c>
      <c r="R72">
        <v>28.437999999999999</v>
      </c>
      <c r="S72" s="1">
        <v>39416</v>
      </c>
      <c r="T72">
        <v>159.63499999999999</v>
      </c>
      <c r="U72" s="1">
        <v>38868</v>
      </c>
      <c r="V72">
        <v>22.75</v>
      </c>
      <c r="W72" s="1">
        <v>38868</v>
      </c>
      <c r="X72">
        <v>70.25</v>
      </c>
      <c r="Y72" s="1">
        <v>38868</v>
      </c>
      <c r="Z72">
        <v>56.625</v>
      </c>
      <c r="AA72" s="1">
        <v>39416</v>
      </c>
      <c r="AB72">
        <v>62.472000000000001</v>
      </c>
      <c r="AC72" s="1">
        <v>38868</v>
      </c>
      <c r="AD72">
        <v>220.5</v>
      </c>
      <c r="AE72" s="1">
        <v>42153</v>
      </c>
      <c r="AF72">
        <v>32.637999999999998</v>
      </c>
      <c r="AG72" s="1">
        <v>40451</v>
      </c>
      <c r="AH72">
        <v>84.061999999999998</v>
      </c>
      <c r="AI72" s="1">
        <v>39780</v>
      </c>
      <c r="AJ72">
        <v>71.837999999999994</v>
      </c>
      <c r="AK72">
        <v>-1</v>
      </c>
      <c r="AL72">
        <v>-1</v>
      </c>
      <c r="AM72" s="1">
        <v>41516</v>
      </c>
      <c r="AN72">
        <v>25.673000000000002</v>
      </c>
      <c r="AO72" s="1">
        <v>41670</v>
      </c>
      <c r="AP72">
        <v>22.388999999999999</v>
      </c>
      <c r="AQ72" s="1">
        <v>39752</v>
      </c>
      <c r="AR72">
        <v>41.432000000000002</v>
      </c>
      <c r="AS72" s="1">
        <v>39813</v>
      </c>
      <c r="AT72">
        <v>46.84</v>
      </c>
      <c r="AU72">
        <v>-1</v>
      </c>
      <c r="AV72">
        <v>-1</v>
      </c>
      <c r="AW72" s="1">
        <v>40268</v>
      </c>
      <c r="AX72">
        <v>112.996</v>
      </c>
      <c r="AY72" s="1">
        <v>39752</v>
      </c>
      <c r="AZ72">
        <v>114.15300000000001</v>
      </c>
      <c r="BA72" s="1">
        <v>39689</v>
      </c>
      <c r="BB72">
        <v>16.033000000000001</v>
      </c>
      <c r="BC72" s="1">
        <v>41759</v>
      </c>
      <c r="BD72">
        <v>30.163</v>
      </c>
      <c r="BE72">
        <v>-1</v>
      </c>
      <c r="BF72">
        <v>-1</v>
      </c>
      <c r="BG72" s="1">
        <v>41912</v>
      </c>
      <c r="BH72">
        <v>12.33</v>
      </c>
      <c r="BI72" s="1">
        <v>39752</v>
      </c>
      <c r="BJ72">
        <v>85.287000000000006</v>
      </c>
      <c r="BK72">
        <v>-1</v>
      </c>
      <c r="BL72">
        <v>-1</v>
      </c>
      <c r="BM72" s="1">
        <v>40147</v>
      </c>
      <c r="BN72">
        <v>86.637</v>
      </c>
      <c r="BO72" s="1">
        <v>40207</v>
      </c>
      <c r="BP72">
        <v>49.707999999999998</v>
      </c>
      <c r="BQ72">
        <v>-1</v>
      </c>
      <c r="BR72">
        <v>-1</v>
      </c>
      <c r="BS72" s="1">
        <v>41729</v>
      </c>
      <c r="BT72">
        <v>24.167999999999999</v>
      </c>
      <c r="BU72">
        <v>-1</v>
      </c>
      <c r="BV72">
        <v>-1</v>
      </c>
      <c r="BW72" s="1">
        <v>41759</v>
      </c>
      <c r="BX72">
        <v>59.912999999999997</v>
      </c>
      <c r="BY72">
        <v>-1</v>
      </c>
      <c r="BZ72">
        <v>-1</v>
      </c>
      <c r="CA72" s="1">
        <v>41362</v>
      </c>
      <c r="CB72">
        <v>121.17</v>
      </c>
      <c r="CC72" s="1">
        <v>41578</v>
      </c>
      <c r="CD72">
        <v>122.551</v>
      </c>
      <c r="CE72" s="1">
        <v>39233</v>
      </c>
      <c r="CF72">
        <v>6</v>
      </c>
      <c r="CG72" s="1">
        <v>40939</v>
      </c>
      <c r="CH72">
        <v>143.233</v>
      </c>
      <c r="CI72" s="1">
        <v>39752</v>
      </c>
      <c r="CJ72">
        <v>135</v>
      </c>
      <c r="CK72" s="1">
        <v>39386</v>
      </c>
      <c r="CL72">
        <v>28.335000000000001</v>
      </c>
      <c r="CM72">
        <v>-1</v>
      </c>
      <c r="CN72">
        <v>-1</v>
      </c>
    </row>
    <row r="73" spans="1:92" x14ac:dyDescent="0.25">
      <c r="A73" s="1">
        <v>39262</v>
      </c>
      <c r="B73">
        <v>75.832999999999998</v>
      </c>
      <c r="C73" s="1">
        <v>38898</v>
      </c>
      <c r="D73">
        <v>44.3</v>
      </c>
      <c r="E73" s="1">
        <v>39721</v>
      </c>
      <c r="F73">
        <v>113.35</v>
      </c>
      <c r="G73" s="1">
        <v>39721</v>
      </c>
      <c r="H73">
        <v>87.093999999999994</v>
      </c>
      <c r="I73" s="1">
        <v>39721</v>
      </c>
      <c r="J73">
        <v>206.44399999999999</v>
      </c>
      <c r="K73" s="1">
        <v>38898</v>
      </c>
      <c r="L73">
        <v>44.7</v>
      </c>
      <c r="M73" s="1">
        <v>39386</v>
      </c>
      <c r="N73">
        <v>24.49</v>
      </c>
      <c r="O73" s="1">
        <v>39262</v>
      </c>
      <c r="P73">
        <v>16.225000000000001</v>
      </c>
      <c r="Q73" s="1">
        <v>39262</v>
      </c>
      <c r="R73">
        <v>35.598999999999997</v>
      </c>
      <c r="S73" s="1">
        <v>39447</v>
      </c>
      <c r="T73">
        <v>153.33500000000001</v>
      </c>
      <c r="U73" s="1">
        <v>38898</v>
      </c>
      <c r="V73">
        <v>27.332999999999998</v>
      </c>
      <c r="W73" s="1">
        <v>38898</v>
      </c>
      <c r="X73">
        <v>68.75</v>
      </c>
      <c r="Y73" s="1">
        <v>38898</v>
      </c>
      <c r="Z73">
        <v>77.001000000000005</v>
      </c>
      <c r="AA73" s="1">
        <v>39447</v>
      </c>
      <c r="AB73">
        <v>54.832999999999998</v>
      </c>
      <c r="AC73" s="1">
        <v>38898</v>
      </c>
      <c r="AD73">
        <v>294.13099999999997</v>
      </c>
      <c r="AE73" s="1">
        <v>42247</v>
      </c>
      <c r="AF73">
        <v>42.988999999999997</v>
      </c>
      <c r="AG73" s="1">
        <v>40480</v>
      </c>
      <c r="AH73">
        <v>69.778999999999996</v>
      </c>
      <c r="AI73" s="1">
        <v>39813</v>
      </c>
      <c r="AJ73">
        <v>63.25</v>
      </c>
      <c r="AK73">
        <v>-1</v>
      </c>
      <c r="AL73">
        <v>-1</v>
      </c>
      <c r="AM73" s="1">
        <v>41547</v>
      </c>
      <c r="AN73">
        <v>23.5</v>
      </c>
      <c r="AO73" s="1">
        <v>41698</v>
      </c>
      <c r="AP73">
        <v>22.832999999999998</v>
      </c>
      <c r="AQ73" s="1">
        <v>39780</v>
      </c>
      <c r="AR73">
        <v>52.101999999999997</v>
      </c>
      <c r="AS73" s="1">
        <v>39843</v>
      </c>
      <c r="AT73">
        <v>57.731000000000002</v>
      </c>
      <c r="AU73">
        <v>-1</v>
      </c>
      <c r="AV73">
        <v>-1</v>
      </c>
      <c r="AW73" s="1">
        <v>40298</v>
      </c>
      <c r="AX73">
        <v>110.443</v>
      </c>
      <c r="AY73" s="1">
        <v>39780</v>
      </c>
      <c r="AZ73">
        <v>142.137</v>
      </c>
      <c r="BA73" s="1">
        <v>39721</v>
      </c>
      <c r="BB73">
        <v>19.163</v>
      </c>
      <c r="BC73" s="1">
        <v>41789</v>
      </c>
      <c r="BD73">
        <v>30.846</v>
      </c>
      <c r="BE73">
        <v>-1</v>
      </c>
      <c r="BF73">
        <v>-1</v>
      </c>
      <c r="BG73" s="1">
        <v>41943</v>
      </c>
      <c r="BH73">
        <v>13.84</v>
      </c>
      <c r="BI73" s="1">
        <v>39780</v>
      </c>
      <c r="BJ73">
        <v>96.102000000000004</v>
      </c>
      <c r="BK73">
        <v>-1</v>
      </c>
      <c r="BL73">
        <v>-1</v>
      </c>
      <c r="BM73" s="1">
        <v>40178</v>
      </c>
      <c r="BN73">
        <v>110.818</v>
      </c>
      <c r="BO73" s="1">
        <v>40235</v>
      </c>
      <c r="BP73">
        <v>42.387</v>
      </c>
      <c r="BQ73">
        <v>-1</v>
      </c>
      <c r="BR73">
        <v>-1</v>
      </c>
      <c r="BS73" s="1">
        <v>41759</v>
      </c>
      <c r="BT73">
        <v>22.844999999999999</v>
      </c>
      <c r="BU73">
        <v>-1</v>
      </c>
      <c r="BV73">
        <v>-1</v>
      </c>
      <c r="BW73" s="1">
        <v>41789</v>
      </c>
      <c r="BX73">
        <v>59.414000000000001</v>
      </c>
      <c r="BY73">
        <v>-1</v>
      </c>
      <c r="BZ73">
        <v>-1</v>
      </c>
      <c r="CA73" s="1">
        <v>41394</v>
      </c>
      <c r="CB73">
        <v>114.09099999999999</v>
      </c>
      <c r="CC73" s="1">
        <v>41607</v>
      </c>
      <c r="CD73">
        <v>124.005</v>
      </c>
      <c r="CE73" s="1">
        <v>39262</v>
      </c>
      <c r="CF73">
        <v>6.3330000000000002</v>
      </c>
      <c r="CG73" s="1">
        <v>40968</v>
      </c>
      <c r="CH73">
        <v>127.453</v>
      </c>
      <c r="CI73" s="1">
        <v>39780</v>
      </c>
      <c r="CJ73">
        <v>211.964</v>
      </c>
      <c r="CK73" s="1">
        <v>39416</v>
      </c>
      <c r="CL73">
        <v>48.335000000000001</v>
      </c>
      <c r="CM73">
        <v>-1</v>
      </c>
      <c r="CN73">
        <v>-1</v>
      </c>
    </row>
    <row r="74" spans="1:92" x14ac:dyDescent="0.25">
      <c r="A74" s="1">
        <v>39294</v>
      </c>
      <c r="B74">
        <v>130.27500000000001</v>
      </c>
      <c r="C74" s="1">
        <v>38929</v>
      </c>
      <c r="D74">
        <v>32.643000000000001</v>
      </c>
      <c r="E74" s="1">
        <v>39752</v>
      </c>
      <c r="F74">
        <v>217.63</v>
      </c>
      <c r="G74" s="1">
        <v>39752</v>
      </c>
      <c r="H74">
        <v>164.43899999999999</v>
      </c>
      <c r="I74" s="1">
        <v>39752</v>
      </c>
      <c r="J74">
        <v>333.375</v>
      </c>
      <c r="K74" s="1">
        <v>38929</v>
      </c>
      <c r="L74">
        <v>36.332999999999998</v>
      </c>
      <c r="M74" s="1">
        <v>39416</v>
      </c>
      <c r="N74">
        <v>39.889000000000003</v>
      </c>
      <c r="O74" s="1">
        <v>39294</v>
      </c>
      <c r="P74">
        <v>36.159999999999997</v>
      </c>
      <c r="Q74" s="1">
        <v>39294</v>
      </c>
      <c r="R74">
        <v>58.738</v>
      </c>
      <c r="S74" s="1">
        <v>39478</v>
      </c>
      <c r="T74">
        <v>209.79499999999999</v>
      </c>
      <c r="U74" s="1">
        <v>38929</v>
      </c>
      <c r="V74">
        <v>20.5</v>
      </c>
      <c r="W74" s="1">
        <v>38929</v>
      </c>
      <c r="X74">
        <v>53.070999999999998</v>
      </c>
      <c r="Y74" s="1">
        <v>38929</v>
      </c>
      <c r="Z74">
        <v>56.167999999999999</v>
      </c>
      <c r="AA74" s="1">
        <v>39478</v>
      </c>
      <c r="AB74">
        <v>89.637</v>
      </c>
      <c r="AC74" s="1">
        <v>38929</v>
      </c>
      <c r="AD74">
        <v>220.25</v>
      </c>
      <c r="AE74" s="1">
        <v>42277</v>
      </c>
      <c r="AF74">
        <v>55.548000000000002</v>
      </c>
      <c r="AG74" s="1">
        <v>40512</v>
      </c>
      <c r="AH74">
        <v>90.143000000000001</v>
      </c>
      <c r="AI74" s="1">
        <v>39843</v>
      </c>
      <c r="AJ74">
        <v>114.691</v>
      </c>
      <c r="AK74">
        <v>-1</v>
      </c>
      <c r="AL74">
        <v>-1</v>
      </c>
      <c r="AM74" s="1">
        <v>41578</v>
      </c>
      <c r="AN74">
        <v>22.449000000000002</v>
      </c>
      <c r="AO74" s="1">
        <v>41729</v>
      </c>
      <c r="AP74">
        <v>22.887</v>
      </c>
      <c r="AQ74" s="1">
        <v>39813</v>
      </c>
      <c r="AR74">
        <v>55.707999999999998</v>
      </c>
      <c r="AS74" s="1">
        <v>39871</v>
      </c>
      <c r="AT74">
        <v>85.953999999999994</v>
      </c>
      <c r="AU74">
        <v>-1</v>
      </c>
      <c r="AV74">
        <v>-1</v>
      </c>
      <c r="AW74" s="1">
        <v>40329</v>
      </c>
      <c r="AX74">
        <v>115.626</v>
      </c>
      <c r="AY74" s="1">
        <v>39813</v>
      </c>
      <c r="AZ74">
        <v>164.03299999999999</v>
      </c>
      <c r="BA74" s="1">
        <v>39752</v>
      </c>
      <c r="BB74">
        <v>40.904000000000003</v>
      </c>
      <c r="BC74" s="1">
        <v>41820</v>
      </c>
      <c r="BD74">
        <v>28.96</v>
      </c>
      <c r="BE74">
        <v>-1</v>
      </c>
      <c r="BF74">
        <v>-1</v>
      </c>
      <c r="BG74" s="1">
        <v>42338</v>
      </c>
      <c r="BH74">
        <v>13.412000000000001</v>
      </c>
      <c r="BI74" s="1">
        <v>39813</v>
      </c>
      <c r="BJ74">
        <v>91.667000000000002</v>
      </c>
      <c r="BK74">
        <v>-1</v>
      </c>
      <c r="BL74">
        <v>-1</v>
      </c>
      <c r="BM74" s="1">
        <v>40207</v>
      </c>
      <c r="BN74">
        <v>123.998</v>
      </c>
      <c r="BO74" s="1">
        <v>40268</v>
      </c>
      <c r="BP74">
        <v>33.656999999999996</v>
      </c>
      <c r="BQ74">
        <v>-1</v>
      </c>
      <c r="BR74">
        <v>-1</v>
      </c>
      <c r="BS74" s="1">
        <v>41789</v>
      </c>
      <c r="BT74">
        <v>22.282</v>
      </c>
      <c r="BU74">
        <v>-1</v>
      </c>
      <c r="BV74">
        <v>-1</v>
      </c>
      <c r="BW74" s="1">
        <v>41820</v>
      </c>
      <c r="BX74">
        <v>57.768999999999998</v>
      </c>
      <c r="BY74">
        <v>-1</v>
      </c>
      <c r="BZ74">
        <v>-1</v>
      </c>
      <c r="CA74" s="1">
        <v>41425</v>
      </c>
      <c r="CB74">
        <v>119.34</v>
      </c>
      <c r="CC74" s="1">
        <v>41639</v>
      </c>
      <c r="CD74">
        <v>119.855</v>
      </c>
      <c r="CE74" s="1">
        <v>39294</v>
      </c>
      <c r="CF74">
        <v>7</v>
      </c>
      <c r="CG74" s="1">
        <v>40998</v>
      </c>
      <c r="CH74">
        <v>113.371</v>
      </c>
      <c r="CI74" s="1">
        <v>39813</v>
      </c>
      <c r="CJ74">
        <v>230</v>
      </c>
      <c r="CK74" s="1">
        <v>39447</v>
      </c>
      <c r="CL74">
        <v>48.500999999999998</v>
      </c>
      <c r="CM74">
        <v>-1</v>
      </c>
      <c r="CN74">
        <v>-1</v>
      </c>
    </row>
    <row r="75" spans="1:92" x14ac:dyDescent="0.25">
      <c r="A75" s="1">
        <v>39325</v>
      </c>
      <c r="B75">
        <v>103.36499999999999</v>
      </c>
      <c r="C75" s="1">
        <v>38960</v>
      </c>
      <c r="D75">
        <v>32.299999999999997</v>
      </c>
      <c r="E75" s="1">
        <v>39780</v>
      </c>
      <c r="F75">
        <v>220.29499999999999</v>
      </c>
      <c r="G75" s="1">
        <v>39780</v>
      </c>
      <c r="H75">
        <v>166.91399999999999</v>
      </c>
      <c r="I75" s="1">
        <v>39780</v>
      </c>
      <c r="J75">
        <v>330.49</v>
      </c>
      <c r="K75" s="1">
        <v>38960</v>
      </c>
      <c r="L75">
        <v>35.5</v>
      </c>
      <c r="M75" s="1">
        <v>39447</v>
      </c>
      <c r="N75">
        <v>45.328000000000003</v>
      </c>
      <c r="O75" s="1">
        <v>39325</v>
      </c>
      <c r="P75">
        <v>37.365000000000002</v>
      </c>
      <c r="Q75" s="1">
        <v>39325</v>
      </c>
      <c r="R75">
        <v>60.662999999999997</v>
      </c>
      <c r="S75" s="1">
        <v>39507</v>
      </c>
      <c r="T75">
        <v>241.726</v>
      </c>
      <c r="U75" s="1">
        <v>38960</v>
      </c>
      <c r="V75">
        <v>18.5</v>
      </c>
      <c r="W75" s="1">
        <v>38960</v>
      </c>
      <c r="X75">
        <v>50.207999999999998</v>
      </c>
      <c r="Y75" s="1">
        <v>38960</v>
      </c>
      <c r="Z75">
        <v>54.002000000000002</v>
      </c>
      <c r="AA75" s="1">
        <v>39507</v>
      </c>
      <c r="AB75">
        <v>102.087</v>
      </c>
      <c r="AC75" s="1">
        <v>38960</v>
      </c>
      <c r="AD75">
        <v>195.875</v>
      </c>
      <c r="AE75" s="1">
        <v>42307</v>
      </c>
      <c r="AF75">
        <v>43.926000000000002</v>
      </c>
      <c r="AG75" s="1">
        <v>40543</v>
      </c>
      <c r="AH75">
        <v>100.307</v>
      </c>
      <c r="AI75" s="1">
        <v>39871</v>
      </c>
      <c r="AJ75">
        <v>136.54900000000001</v>
      </c>
      <c r="AK75">
        <v>-1</v>
      </c>
      <c r="AL75">
        <v>-1</v>
      </c>
      <c r="AM75" s="1">
        <v>41607</v>
      </c>
      <c r="AN75">
        <v>19.934000000000001</v>
      </c>
      <c r="AO75" s="1">
        <v>41759</v>
      </c>
      <c r="AP75">
        <v>23.120999999999999</v>
      </c>
      <c r="AQ75" s="1">
        <v>39843</v>
      </c>
      <c r="AR75">
        <v>67.665000000000006</v>
      </c>
      <c r="AS75" s="1">
        <v>39903</v>
      </c>
      <c r="AT75">
        <v>57.494999999999997</v>
      </c>
      <c r="AU75">
        <v>-1</v>
      </c>
      <c r="AV75">
        <v>-1</v>
      </c>
      <c r="AW75" s="1">
        <v>40359</v>
      </c>
      <c r="AX75">
        <v>120.267</v>
      </c>
      <c r="AY75" s="1">
        <v>39843</v>
      </c>
      <c r="AZ75">
        <v>165.32</v>
      </c>
      <c r="BA75" s="1">
        <v>39780</v>
      </c>
      <c r="BB75">
        <v>46.662999999999997</v>
      </c>
      <c r="BC75" s="1">
        <v>41851</v>
      </c>
      <c r="BD75">
        <v>32.662999999999997</v>
      </c>
      <c r="BE75">
        <v>-1</v>
      </c>
      <c r="BF75">
        <v>-1</v>
      </c>
      <c r="BG75" s="1">
        <v>43189</v>
      </c>
      <c r="BH75">
        <v>10.712</v>
      </c>
      <c r="BI75" s="1">
        <v>39843</v>
      </c>
      <c r="BJ75">
        <v>124.911</v>
      </c>
      <c r="BK75">
        <v>-1</v>
      </c>
      <c r="BL75">
        <v>-1</v>
      </c>
      <c r="BM75" s="1">
        <v>40235</v>
      </c>
      <c r="BN75">
        <v>135.249</v>
      </c>
      <c r="BO75" s="1">
        <v>40298</v>
      </c>
      <c r="BP75">
        <v>35.259</v>
      </c>
      <c r="BQ75">
        <v>-1</v>
      </c>
      <c r="BR75">
        <v>-1</v>
      </c>
      <c r="BS75" s="1">
        <v>41820</v>
      </c>
      <c r="BT75">
        <v>19.079000000000001</v>
      </c>
      <c r="BU75">
        <v>-1</v>
      </c>
      <c r="BV75">
        <v>-1</v>
      </c>
      <c r="BW75" s="1">
        <v>41851</v>
      </c>
      <c r="BX75">
        <v>60.792000000000002</v>
      </c>
      <c r="BY75">
        <v>-1</v>
      </c>
      <c r="BZ75">
        <v>-1</v>
      </c>
      <c r="CA75" s="1">
        <v>41453</v>
      </c>
      <c r="CB75">
        <v>128.77000000000001</v>
      </c>
      <c r="CC75" s="1">
        <v>41670</v>
      </c>
      <c r="CD75">
        <v>114.17</v>
      </c>
      <c r="CE75" s="1">
        <v>39325</v>
      </c>
      <c r="CF75">
        <v>7</v>
      </c>
      <c r="CG75" s="1">
        <v>41029</v>
      </c>
      <c r="CH75">
        <v>118.89400000000001</v>
      </c>
      <c r="CI75" s="1">
        <v>39843</v>
      </c>
      <c r="CJ75">
        <v>251.10400000000001</v>
      </c>
      <c r="CK75" s="1">
        <v>39478</v>
      </c>
      <c r="CL75">
        <v>79.168000000000006</v>
      </c>
      <c r="CM75">
        <v>-1</v>
      </c>
      <c r="CN75">
        <v>-1</v>
      </c>
    </row>
    <row r="76" spans="1:92" x14ac:dyDescent="0.25">
      <c r="A76" s="1">
        <v>39353</v>
      </c>
      <c r="B76">
        <v>85.099000000000004</v>
      </c>
      <c r="C76" s="1">
        <v>38989</v>
      </c>
      <c r="D76">
        <v>30.957999999999998</v>
      </c>
      <c r="E76" s="1">
        <v>39813</v>
      </c>
      <c r="F76">
        <v>203.167</v>
      </c>
      <c r="G76" s="1">
        <v>39813</v>
      </c>
      <c r="H76">
        <v>201.197</v>
      </c>
      <c r="I76" s="1">
        <v>39813</v>
      </c>
      <c r="J76">
        <v>309.17500000000001</v>
      </c>
      <c r="K76" s="1">
        <v>38989</v>
      </c>
      <c r="L76">
        <v>36.549999999999997</v>
      </c>
      <c r="M76" s="1">
        <v>39478</v>
      </c>
      <c r="N76">
        <v>76.099000000000004</v>
      </c>
      <c r="O76" s="1">
        <v>39353</v>
      </c>
      <c r="P76">
        <v>24.498000000000001</v>
      </c>
      <c r="Q76" s="1">
        <v>39353</v>
      </c>
      <c r="R76">
        <v>48.901000000000003</v>
      </c>
      <c r="S76" s="1">
        <v>39538</v>
      </c>
      <c r="T76">
        <v>240.422</v>
      </c>
      <c r="U76" s="1">
        <v>38989</v>
      </c>
      <c r="V76">
        <v>18.2</v>
      </c>
      <c r="W76" s="1">
        <v>38989</v>
      </c>
      <c r="X76">
        <v>57.570999999999998</v>
      </c>
      <c r="Y76" s="1">
        <v>38989</v>
      </c>
      <c r="Z76">
        <v>63.15</v>
      </c>
      <c r="AA76" s="1">
        <v>39538</v>
      </c>
      <c r="AB76">
        <v>110.432</v>
      </c>
      <c r="AC76" s="1">
        <v>38989</v>
      </c>
      <c r="AD76">
        <v>217.946</v>
      </c>
      <c r="AE76" s="1">
        <v>42338</v>
      </c>
      <c r="AF76">
        <v>39.152999999999999</v>
      </c>
      <c r="AG76" s="1">
        <v>40574</v>
      </c>
      <c r="AH76">
        <v>89.960999999999999</v>
      </c>
      <c r="AI76" s="1">
        <v>39903</v>
      </c>
      <c r="AJ76">
        <v>101.526</v>
      </c>
      <c r="AK76">
        <v>-1</v>
      </c>
      <c r="AL76">
        <v>-1</v>
      </c>
      <c r="AM76" s="1">
        <v>41639</v>
      </c>
      <c r="AN76">
        <v>28.35</v>
      </c>
      <c r="AO76" s="1">
        <v>41789</v>
      </c>
      <c r="AP76">
        <v>23.824000000000002</v>
      </c>
      <c r="AQ76" s="1">
        <v>39871</v>
      </c>
      <c r="AR76">
        <v>88.665000000000006</v>
      </c>
      <c r="AS76" s="1">
        <v>39933</v>
      </c>
      <c r="AT76">
        <v>39.088999999999999</v>
      </c>
      <c r="AU76">
        <v>-1</v>
      </c>
      <c r="AV76">
        <v>-1</v>
      </c>
      <c r="AW76" s="1">
        <v>40389</v>
      </c>
      <c r="AX76">
        <v>114.82299999999999</v>
      </c>
      <c r="AY76" s="1">
        <v>39871</v>
      </c>
      <c r="AZ76">
        <v>178.80699999999999</v>
      </c>
      <c r="BA76" s="1">
        <v>39813</v>
      </c>
      <c r="BB76">
        <v>46.411000000000001</v>
      </c>
      <c r="BC76" s="1">
        <v>41880</v>
      </c>
      <c r="BD76">
        <v>28.343</v>
      </c>
      <c r="BE76">
        <v>-1</v>
      </c>
      <c r="BF76">
        <v>-1</v>
      </c>
      <c r="BG76" s="1">
        <v>43738</v>
      </c>
      <c r="BH76">
        <v>3.746</v>
      </c>
      <c r="BI76" s="1">
        <v>39871</v>
      </c>
      <c r="BJ76">
        <v>130.071</v>
      </c>
      <c r="BK76">
        <v>-1</v>
      </c>
      <c r="BL76">
        <v>-1</v>
      </c>
      <c r="BM76" s="1">
        <v>40268</v>
      </c>
      <c r="BN76">
        <v>119.27500000000001</v>
      </c>
      <c r="BO76" s="1">
        <v>40329</v>
      </c>
      <c r="BP76">
        <v>35.323999999999998</v>
      </c>
      <c r="BQ76">
        <v>-1</v>
      </c>
      <c r="BR76">
        <v>-1</v>
      </c>
      <c r="BS76" s="1">
        <v>41851</v>
      </c>
      <c r="BT76">
        <v>20.206</v>
      </c>
      <c r="BU76">
        <v>-1</v>
      </c>
      <c r="BV76">
        <v>-1</v>
      </c>
      <c r="BW76" s="1">
        <v>41880</v>
      </c>
      <c r="BX76">
        <v>60.433999999999997</v>
      </c>
      <c r="BY76">
        <v>-1</v>
      </c>
      <c r="BZ76">
        <v>-1</v>
      </c>
      <c r="CA76" s="1">
        <v>41486</v>
      </c>
      <c r="CB76">
        <v>131.85300000000001</v>
      </c>
      <c r="CC76" s="1">
        <v>41698</v>
      </c>
      <c r="CD76">
        <v>119</v>
      </c>
      <c r="CE76" s="1">
        <v>39353</v>
      </c>
      <c r="CF76">
        <v>7</v>
      </c>
      <c r="CG76" s="1">
        <v>41060</v>
      </c>
      <c r="CH76">
        <v>140.58199999999999</v>
      </c>
      <c r="CI76" s="1">
        <v>39871</v>
      </c>
      <c r="CJ76">
        <v>252.32</v>
      </c>
      <c r="CK76" s="1">
        <v>39507</v>
      </c>
      <c r="CL76">
        <v>139.16800000000001</v>
      </c>
      <c r="CM76">
        <v>-1</v>
      </c>
      <c r="CN76">
        <v>-1</v>
      </c>
    </row>
    <row r="77" spans="1:92" x14ac:dyDescent="0.25">
      <c r="A77" s="1">
        <v>39386</v>
      </c>
      <c r="B77">
        <v>81.33</v>
      </c>
      <c r="C77" s="1">
        <v>39021</v>
      </c>
      <c r="D77">
        <v>20.526</v>
      </c>
      <c r="E77" s="1">
        <v>39843</v>
      </c>
      <c r="F77">
        <v>228.92500000000001</v>
      </c>
      <c r="G77" s="1">
        <v>39843</v>
      </c>
      <c r="H77">
        <v>218.54400000000001</v>
      </c>
      <c r="I77" s="1">
        <v>39843</v>
      </c>
      <c r="J77">
        <v>369.85</v>
      </c>
      <c r="K77" s="1">
        <v>39021</v>
      </c>
      <c r="L77">
        <v>24.143000000000001</v>
      </c>
      <c r="M77" s="1">
        <v>39507</v>
      </c>
      <c r="N77">
        <v>84.200999999999993</v>
      </c>
      <c r="O77" s="1">
        <v>39386</v>
      </c>
      <c r="P77">
        <v>23.927</v>
      </c>
      <c r="Q77" s="1">
        <v>39386</v>
      </c>
      <c r="R77">
        <v>47.231000000000002</v>
      </c>
      <c r="S77" s="1">
        <v>39568</v>
      </c>
      <c r="T77">
        <v>195.09899999999999</v>
      </c>
      <c r="U77" s="1">
        <v>39021</v>
      </c>
      <c r="V77">
        <v>14.625999999999999</v>
      </c>
      <c r="W77" s="1">
        <v>39021</v>
      </c>
      <c r="X77">
        <v>51.125</v>
      </c>
      <c r="Y77" s="1">
        <v>39021</v>
      </c>
      <c r="Z77">
        <v>49</v>
      </c>
      <c r="AA77" s="1">
        <v>39568</v>
      </c>
      <c r="AB77">
        <v>69.796999999999997</v>
      </c>
      <c r="AC77" s="1">
        <v>39021</v>
      </c>
      <c r="AD77">
        <v>183.06299999999999</v>
      </c>
      <c r="AE77" s="1">
        <v>42369</v>
      </c>
      <c r="AF77">
        <v>38.695999999999998</v>
      </c>
      <c r="AG77" s="1">
        <v>40602</v>
      </c>
      <c r="AH77">
        <v>83.623999999999995</v>
      </c>
      <c r="AI77" s="1">
        <v>39933</v>
      </c>
      <c r="AJ77">
        <v>68.393000000000001</v>
      </c>
      <c r="AK77">
        <v>-1</v>
      </c>
      <c r="AL77">
        <v>-1</v>
      </c>
      <c r="AM77" s="1">
        <v>41670</v>
      </c>
      <c r="AN77">
        <v>23.059000000000001</v>
      </c>
      <c r="AO77" s="1">
        <v>41820</v>
      </c>
      <c r="AP77">
        <v>23.664999999999999</v>
      </c>
      <c r="AQ77" s="1">
        <v>39903</v>
      </c>
      <c r="AR77">
        <v>61.456000000000003</v>
      </c>
      <c r="AS77" s="1">
        <v>39962</v>
      </c>
      <c r="AT77">
        <v>39.442</v>
      </c>
      <c r="AU77">
        <v>-1</v>
      </c>
      <c r="AV77">
        <v>-1</v>
      </c>
      <c r="AW77" s="1">
        <v>40421</v>
      </c>
      <c r="AX77">
        <v>125.11499999999999</v>
      </c>
      <c r="AY77" s="1">
        <v>39903</v>
      </c>
      <c r="AZ77">
        <v>150.995</v>
      </c>
      <c r="BA77" s="1">
        <v>39843</v>
      </c>
      <c r="BB77">
        <v>49.432000000000002</v>
      </c>
      <c r="BC77" s="1">
        <v>41912</v>
      </c>
      <c r="BD77">
        <v>23.83</v>
      </c>
      <c r="BE77">
        <v>-1</v>
      </c>
      <c r="BF77">
        <v>-1</v>
      </c>
      <c r="BG77">
        <v>-1</v>
      </c>
      <c r="BH77">
        <v>-1</v>
      </c>
      <c r="BI77" s="1">
        <v>39903</v>
      </c>
      <c r="BJ77">
        <v>105.005</v>
      </c>
      <c r="BK77">
        <v>-1</v>
      </c>
      <c r="BL77">
        <v>-1</v>
      </c>
      <c r="BM77" s="1">
        <v>40298</v>
      </c>
      <c r="BN77">
        <v>159.08600000000001</v>
      </c>
      <c r="BO77" s="1">
        <v>40359</v>
      </c>
      <c r="BP77">
        <v>41.625999999999998</v>
      </c>
      <c r="BQ77">
        <v>-1</v>
      </c>
      <c r="BR77">
        <v>-1</v>
      </c>
      <c r="BS77" s="1">
        <v>41880</v>
      </c>
      <c r="BT77">
        <v>19.667000000000002</v>
      </c>
      <c r="BU77">
        <v>-1</v>
      </c>
      <c r="BV77">
        <v>-1</v>
      </c>
      <c r="BW77" s="1">
        <v>41912</v>
      </c>
      <c r="BX77">
        <v>63.146999999999998</v>
      </c>
      <c r="BY77">
        <v>-1</v>
      </c>
      <c r="BZ77">
        <v>-1</v>
      </c>
      <c r="CA77" s="1">
        <v>41516</v>
      </c>
      <c r="CB77">
        <v>138.12899999999999</v>
      </c>
      <c r="CC77" s="1">
        <v>41729</v>
      </c>
      <c r="CD77">
        <v>128.63499999999999</v>
      </c>
      <c r="CE77" s="1">
        <v>39386</v>
      </c>
      <c r="CF77">
        <v>6</v>
      </c>
      <c r="CG77" s="1">
        <v>41089</v>
      </c>
      <c r="CH77">
        <v>130.495</v>
      </c>
      <c r="CI77" s="1">
        <v>39903</v>
      </c>
      <c r="CJ77">
        <v>195.97200000000001</v>
      </c>
      <c r="CK77" s="1">
        <v>39538</v>
      </c>
      <c r="CL77">
        <v>176.33500000000001</v>
      </c>
      <c r="CM77">
        <v>-1</v>
      </c>
      <c r="CN77">
        <v>-1</v>
      </c>
    </row>
    <row r="78" spans="1:92" x14ac:dyDescent="0.25">
      <c r="A78" s="1">
        <v>39416</v>
      </c>
      <c r="B78">
        <v>98.406000000000006</v>
      </c>
      <c r="C78" s="1">
        <v>39051</v>
      </c>
      <c r="D78">
        <v>20.295999999999999</v>
      </c>
      <c r="E78" s="1">
        <v>39871</v>
      </c>
      <c r="F78">
        <v>266.55500000000001</v>
      </c>
      <c r="G78" s="1">
        <v>39871</v>
      </c>
      <c r="H78">
        <v>248.33799999999999</v>
      </c>
      <c r="I78" s="1">
        <v>39871</v>
      </c>
      <c r="J78">
        <v>473.22</v>
      </c>
      <c r="K78" s="1">
        <v>39051</v>
      </c>
      <c r="L78">
        <v>21.917000000000002</v>
      </c>
      <c r="M78" s="1">
        <v>39538</v>
      </c>
      <c r="N78">
        <v>96.596999999999994</v>
      </c>
      <c r="O78" s="1">
        <v>39416</v>
      </c>
      <c r="P78">
        <v>45.432000000000002</v>
      </c>
      <c r="Q78" s="1">
        <v>39416</v>
      </c>
      <c r="R78">
        <v>68.244</v>
      </c>
      <c r="S78" s="1">
        <v>39598</v>
      </c>
      <c r="T78">
        <v>223.208</v>
      </c>
      <c r="U78" s="1">
        <v>39051</v>
      </c>
      <c r="V78">
        <v>13.500999999999999</v>
      </c>
      <c r="W78" s="1">
        <v>39051</v>
      </c>
      <c r="X78">
        <v>50.944000000000003</v>
      </c>
      <c r="Y78" s="1">
        <v>39051</v>
      </c>
      <c r="Z78">
        <v>50.5</v>
      </c>
      <c r="AA78" s="1">
        <v>39598</v>
      </c>
      <c r="AB78">
        <v>80.039000000000001</v>
      </c>
      <c r="AC78" s="1">
        <v>39051</v>
      </c>
      <c r="AD78">
        <v>183.501</v>
      </c>
      <c r="AE78" s="1">
        <v>42398</v>
      </c>
      <c r="AF78">
        <v>45.185000000000002</v>
      </c>
      <c r="AG78" s="1">
        <v>40633</v>
      </c>
      <c r="AH78">
        <v>59.497999999999998</v>
      </c>
      <c r="AI78" s="1">
        <v>39962</v>
      </c>
      <c r="AJ78">
        <v>67.349999999999994</v>
      </c>
      <c r="AK78">
        <v>-1</v>
      </c>
      <c r="AL78">
        <v>-1</v>
      </c>
      <c r="AM78" s="1">
        <v>41698</v>
      </c>
      <c r="AN78">
        <v>24.594999999999999</v>
      </c>
      <c r="AO78" s="1">
        <v>41851</v>
      </c>
      <c r="AP78">
        <v>26.823</v>
      </c>
      <c r="AQ78" s="1">
        <v>39933</v>
      </c>
      <c r="AR78">
        <v>40.274000000000001</v>
      </c>
      <c r="AS78" s="1">
        <v>39994</v>
      </c>
      <c r="AT78">
        <v>31.257000000000001</v>
      </c>
      <c r="AU78">
        <v>-1</v>
      </c>
      <c r="AV78">
        <v>-1</v>
      </c>
      <c r="AW78" s="1">
        <v>40451</v>
      </c>
      <c r="AX78">
        <v>120.93300000000001</v>
      </c>
      <c r="AY78" s="1">
        <v>39933</v>
      </c>
      <c r="AZ78">
        <v>106.73</v>
      </c>
      <c r="BA78" s="1">
        <v>39871</v>
      </c>
      <c r="BB78">
        <v>97.305000000000007</v>
      </c>
      <c r="BC78" s="1">
        <v>41943</v>
      </c>
      <c r="BD78">
        <v>23.175000000000001</v>
      </c>
      <c r="BE78">
        <v>-1</v>
      </c>
      <c r="BF78">
        <v>-1</v>
      </c>
      <c r="BG78">
        <v>-1</v>
      </c>
      <c r="BH78">
        <v>-1</v>
      </c>
      <c r="BI78" s="1">
        <v>39933</v>
      </c>
      <c r="BJ78">
        <v>78.587999999999994</v>
      </c>
      <c r="BK78">
        <v>-1</v>
      </c>
      <c r="BL78">
        <v>-1</v>
      </c>
      <c r="BM78" s="1">
        <v>40329</v>
      </c>
      <c r="BN78">
        <v>213.94300000000001</v>
      </c>
      <c r="BO78" s="1">
        <v>40389</v>
      </c>
      <c r="BP78">
        <v>34.218000000000004</v>
      </c>
      <c r="BQ78">
        <v>-1</v>
      </c>
      <c r="BR78">
        <v>-1</v>
      </c>
      <c r="BS78" s="1">
        <v>41912</v>
      </c>
      <c r="BT78">
        <v>20.577999999999999</v>
      </c>
      <c r="BU78">
        <v>-1</v>
      </c>
      <c r="BV78">
        <v>-1</v>
      </c>
      <c r="BW78" s="1">
        <v>41943</v>
      </c>
      <c r="BX78">
        <v>63.420999999999999</v>
      </c>
      <c r="BY78">
        <v>-1</v>
      </c>
      <c r="BZ78">
        <v>-1</v>
      </c>
      <c r="CA78" s="1">
        <v>41547</v>
      </c>
      <c r="CB78">
        <v>125.953</v>
      </c>
      <c r="CC78" s="1">
        <v>41971</v>
      </c>
      <c r="CD78">
        <v>105.16500000000001</v>
      </c>
      <c r="CE78" s="1">
        <v>39416</v>
      </c>
      <c r="CF78">
        <v>12.5</v>
      </c>
      <c r="CG78" s="1">
        <v>41121</v>
      </c>
      <c r="CH78">
        <v>120.861</v>
      </c>
      <c r="CI78" s="1">
        <v>39933</v>
      </c>
      <c r="CJ78">
        <v>160.58799999999999</v>
      </c>
      <c r="CK78" s="1">
        <v>39568</v>
      </c>
      <c r="CL78">
        <v>112.33499999999999</v>
      </c>
      <c r="CM78">
        <v>-1</v>
      </c>
      <c r="CN78">
        <v>-1</v>
      </c>
    </row>
    <row r="79" spans="1:92" x14ac:dyDescent="0.25">
      <c r="A79" s="1">
        <v>39447</v>
      </c>
      <c r="B79">
        <v>103</v>
      </c>
      <c r="C79" s="1">
        <v>39080</v>
      </c>
      <c r="D79">
        <v>17.082999999999998</v>
      </c>
      <c r="E79" s="1">
        <v>39903</v>
      </c>
      <c r="F79">
        <v>214.893</v>
      </c>
      <c r="G79" s="1">
        <v>39903</v>
      </c>
      <c r="H79">
        <v>160.464</v>
      </c>
      <c r="I79" s="1">
        <v>39903</v>
      </c>
      <c r="J79">
        <v>400.44099999999997</v>
      </c>
      <c r="K79" s="1">
        <v>39080</v>
      </c>
      <c r="L79">
        <v>20.082999999999998</v>
      </c>
      <c r="M79" s="1">
        <v>39568</v>
      </c>
      <c r="N79">
        <v>64.325000000000003</v>
      </c>
      <c r="O79" s="1">
        <v>39447</v>
      </c>
      <c r="P79">
        <v>41.993000000000002</v>
      </c>
      <c r="Q79" s="1">
        <v>39447</v>
      </c>
      <c r="R79">
        <v>69.498000000000005</v>
      </c>
      <c r="S79" s="1">
        <v>39629</v>
      </c>
      <c r="T79">
        <v>261.64699999999999</v>
      </c>
      <c r="U79" s="1">
        <v>39080</v>
      </c>
      <c r="V79">
        <v>13.127000000000001</v>
      </c>
      <c r="W79" s="1">
        <v>39080</v>
      </c>
      <c r="X79">
        <v>43.9</v>
      </c>
      <c r="Y79" s="1">
        <v>39080</v>
      </c>
      <c r="Z79">
        <v>42.332999999999998</v>
      </c>
      <c r="AA79" s="1">
        <v>39629</v>
      </c>
      <c r="AB79">
        <v>132.25399999999999</v>
      </c>
      <c r="AC79" s="1">
        <v>39080</v>
      </c>
      <c r="AD79">
        <v>160.875</v>
      </c>
      <c r="AE79" s="1">
        <v>42429</v>
      </c>
      <c r="AF79">
        <v>49.223999999999997</v>
      </c>
      <c r="AG79" s="1">
        <v>40662</v>
      </c>
      <c r="AH79">
        <v>63.71</v>
      </c>
      <c r="AI79" s="1">
        <v>39994</v>
      </c>
      <c r="AJ79">
        <v>52.344999999999999</v>
      </c>
      <c r="AK79">
        <v>-1</v>
      </c>
      <c r="AL79">
        <v>-1</v>
      </c>
      <c r="AM79" s="1">
        <v>41729</v>
      </c>
      <c r="AN79">
        <v>24.113</v>
      </c>
      <c r="AO79" s="1">
        <v>41880</v>
      </c>
      <c r="AP79">
        <v>26.327999999999999</v>
      </c>
      <c r="AQ79" s="1">
        <v>39962</v>
      </c>
      <c r="AR79">
        <v>41.164999999999999</v>
      </c>
      <c r="AS79" s="1">
        <v>40025</v>
      </c>
      <c r="AT79">
        <v>24.646000000000001</v>
      </c>
      <c r="AU79">
        <v>-1</v>
      </c>
      <c r="AV79">
        <v>-1</v>
      </c>
      <c r="AW79" s="1">
        <v>40480</v>
      </c>
      <c r="AX79">
        <v>117.169</v>
      </c>
      <c r="AY79" s="1">
        <v>39962</v>
      </c>
      <c r="AZ79">
        <v>106</v>
      </c>
      <c r="BA79" s="1">
        <v>39903</v>
      </c>
      <c r="BB79">
        <v>91.962000000000003</v>
      </c>
      <c r="BC79" s="1">
        <v>41971</v>
      </c>
      <c r="BD79">
        <v>22.916</v>
      </c>
      <c r="BE79">
        <v>-1</v>
      </c>
      <c r="BF79">
        <v>-1</v>
      </c>
      <c r="BG79">
        <v>-1</v>
      </c>
      <c r="BH79">
        <v>-1</v>
      </c>
      <c r="BI79" s="1">
        <v>39962</v>
      </c>
      <c r="BJ79">
        <v>79.948999999999998</v>
      </c>
      <c r="BK79">
        <v>-1</v>
      </c>
      <c r="BL79">
        <v>-1</v>
      </c>
      <c r="BM79" s="1">
        <v>40359</v>
      </c>
      <c r="BN79">
        <v>265.44499999999999</v>
      </c>
      <c r="BO79" s="1">
        <v>40421</v>
      </c>
      <c r="BP79">
        <v>38.411000000000001</v>
      </c>
      <c r="BQ79">
        <v>-1</v>
      </c>
      <c r="BR79">
        <v>-1</v>
      </c>
      <c r="BS79" s="1">
        <v>41943</v>
      </c>
      <c r="BT79">
        <v>19.696999999999999</v>
      </c>
      <c r="BU79">
        <v>-1</v>
      </c>
      <c r="BV79">
        <v>-1</v>
      </c>
      <c r="BW79" s="1">
        <v>41971</v>
      </c>
      <c r="BX79">
        <v>62.595999999999997</v>
      </c>
      <c r="BY79">
        <v>-1</v>
      </c>
      <c r="BZ79">
        <v>-1</v>
      </c>
      <c r="CA79" s="1">
        <v>41578</v>
      </c>
      <c r="CB79">
        <v>124.173</v>
      </c>
      <c r="CC79" s="1">
        <v>42004</v>
      </c>
      <c r="CD79">
        <v>106.66500000000001</v>
      </c>
      <c r="CE79" s="1">
        <v>39447</v>
      </c>
      <c r="CF79">
        <v>16.5</v>
      </c>
      <c r="CG79" s="1">
        <v>41152</v>
      </c>
      <c r="CH79">
        <v>112.503</v>
      </c>
      <c r="CI79" s="1">
        <v>39962</v>
      </c>
      <c r="CJ79">
        <v>150.93600000000001</v>
      </c>
      <c r="CK79" s="1">
        <v>39598</v>
      </c>
      <c r="CL79">
        <v>96.501000000000005</v>
      </c>
      <c r="CM79">
        <v>-1</v>
      </c>
      <c r="CN79">
        <v>-1</v>
      </c>
    </row>
    <row r="80" spans="1:92" x14ac:dyDescent="0.25">
      <c r="A80" s="1">
        <v>39478</v>
      </c>
      <c r="B80">
        <v>135.68700000000001</v>
      </c>
      <c r="C80" s="1">
        <v>39113</v>
      </c>
      <c r="D80">
        <v>18.850000000000001</v>
      </c>
      <c r="E80" s="1">
        <v>39933</v>
      </c>
      <c r="F80">
        <v>152.79599999999999</v>
      </c>
      <c r="G80" s="1">
        <v>39933</v>
      </c>
      <c r="H80">
        <v>126.928</v>
      </c>
      <c r="I80" s="1">
        <v>39933</v>
      </c>
      <c r="J80">
        <v>303.45</v>
      </c>
      <c r="K80" s="1">
        <v>39113</v>
      </c>
      <c r="L80">
        <v>19.625</v>
      </c>
      <c r="M80" s="1">
        <v>39598</v>
      </c>
      <c r="N80">
        <v>75.406999999999996</v>
      </c>
      <c r="O80" s="1">
        <v>39478</v>
      </c>
      <c r="P80">
        <v>72.332999999999998</v>
      </c>
      <c r="Q80" s="1">
        <v>39478</v>
      </c>
      <c r="R80">
        <v>110</v>
      </c>
      <c r="S80" s="1">
        <v>39660</v>
      </c>
      <c r="T80">
        <v>222.495</v>
      </c>
      <c r="U80" s="1">
        <v>39113</v>
      </c>
      <c r="V80">
        <v>13.333</v>
      </c>
      <c r="W80" s="1">
        <v>39113</v>
      </c>
      <c r="X80">
        <v>45.207999999999998</v>
      </c>
      <c r="Y80" s="1">
        <v>39113</v>
      </c>
      <c r="Z80">
        <v>37.25</v>
      </c>
      <c r="AA80" s="1">
        <v>39660</v>
      </c>
      <c r="AB80">
        <v>105.88800000000001</v>
      </c>
      <c r="AC80" s="1">
        <v>39113</v>
      </c>
      <c r="AD80">
        <v>164.185</v>
      </c>
      <c r="AE80" s="1">
        <v>42460</v>
      </c>
      <c r="AF80">
        <v>35.006999999999998</v>
      </c>
      <c r="AG80" s="1">
        <v>40694</v>
      </c>
      <c r="AH80">
        <v>62.23</v>
      </c>
      <c r="AI80" s="1">
        <v>40025</v>
      </c>
      <c r="AJ80">
        <v>35.829000000000001</v>
      </c>
      <c r="AK80">
        <v>-1</v>
      </c>
      <c r="AL80">
        <v>-1</v>
      </c>
      <c r="AM80" s="1">
        <v>41759</v>
      </c>
      <c r="AN80">
        <v>23.675999999999998</v>
      </c>
      <c r="AO80" s="1">
        <v>41912</v>
      </c>
      <c r="AP80">
        <v>27.49</v>
      </c>
      <c r="AQ80" s="1">
        <v>39994</v>
      </c>
      <c r="AR80">
        <v>32.981999999999999</v>
      </c>
      <c r="AS80" s="1">
        <v>40056</v>
      </c>
      <c r="AT80">
        <v>21.099</v>
      </c>
      <c r="AU80">
        <v>-1</v>
      </c>
      <c r="AV80">
        <v>-1</v>
      </c>
      <c r="AW80" s="1">
        <v>40512</v>
      </c>
      <c r="AX80">
        <v>120.503</v>
      </c>
      <c r="AY80" s="1">
        <v>39994</v>
      </c>
      <c r="AZ80">
        <v>83.837999999999994</v>
      </c>
      <c r="BA80" s="1">
        <v>39933</v>
      </c>
      <c r="BB80">
        <v>68.284999999999997</v>
      </c>
      <c r="BC80" s="1">
        <v>42004</v>
      </c>
      <c r="BD80">
        <v>21.021000000000001</v>
      </c>
      <c r="BE80">
        <v>-1</v>
      </c>
      <c r="BF80">
        <v>-1</v>
      </c>
      <c r="BG80">
        <v>-1</v>
      </c>
      <c r="BH80">
        <v>-1</v>
      </c>
      <c r="BI80" s="1">
        <v>39994</v>
      </c>
      <c r="BJ80">
        <v>67.52</v>
      </c>
      <c r="BK80">
        <v>-1</v>
      </c>
      <c r="BL80">
        <v>-1</v>
      </c>
      <c r="BM80" s="1">
        <v>40389</v>
      </c>
      <c r="BN80">
        <v>175.59</v>
      </c>
      <c r="BO80" s="1">
        <v>40451</v>
      </c>
      <c r="BP80">
        <v>33.595999999999997</v>
      </c>
      <c r="BQ80">
        <v>-1</v>
      </c>
      <c r="BR80">
        <v>-1</v>
      </c>
      <c r="BS80" s="1">
        <v>41971</v>
      </c>
      <c r="BT80">
        <v>17.353999999999999</v>
      </c>
      <c r="BU80">
        <v>-1</v>
      </c>
      <c r="BV80">
        <v>-1</v>
      </c>
      <c r="BW80" s="1">
        <v>42004</v>
      </c>
      <c r="BX80">
        <v>69.150999999999996</v>
      </c>
      <c r="BY80">
        <v>-1</v>
      </c>
      <c r="BZ80">
        <v>-1</v>
      </c>
      <c r="CA80" s="1">
        <v>41607</v>
      </c>
      <c r="CB80">
        <v>118.71599999999999</v>
      </c>
      <c r="CC80" s="1">
        <v>42034</v>
      </c>
      <c r="CD80">
        <v>102.672</v>
      </c>
      <c r="CE80" s="1">
        <v>39478</v>
      </c>
      <c r="CF80">
        <v>29.5</v>
      </c>
      <c r="CG80" s="1">
        <v>41180</v>
      </c>
      <c r="CH80">
        <v>90.67</v>
      </c>
      <c r="CI80" s="1">
        <v>39994</v>
      </c>
      <c r="CJ80">
        <v>131.172</v>
      </c>
      <c r="CK80" s="1">
        <v>39629</v>
      </c>
      <c r="CL80">
        <v>133.501</v>
      </c>
      <c r="CM80">
        <v>-1</v>
      </c>
      <c r="CN80">
        <v>-1</v>
      </c>
    </row>
    <row r="81" spans="1:92" x14ac:dyDescent="0.25">
      <c r="A81" s="1">
        <v>39507</v>
      </c>
      <c r="B81">
        <v>152.375</v>
      </c>
      <c r="C81" s="1">
        <v>39141</v>
      </c>
      <c r="D81">
        <v>19.356000000000002</v>
      </c>
      <c r="E81" s="1">
        <v>39962</v>
      </c>
      <c r="F81">
        <v>145.37</v>
      </c>
      <c r="G81" s="1">
        <v>39962</v>
      </c>
      <c r="H81">
        <v>88.117000000000004</v>
      </c>
      <c r="I81" s="1">
        <v>39962</v>
      </c>
      <c r="J81">
        <v>221.06</v>
      </c>
      <c r="K81" s="1">
        <v>39141</v>
      </c>
      <c r="L81">
        <v>18.937999999999999</v>
      </c>
      <c r="M81" s="1">
        <v>39629</v>
      </c>
      <c r="N81">
        <v>103.952</v>
      </c>
      <c r="O81" s="1">
        <v>39507</v>
      </c>
      <c r="P81">
        <v>82.96</v>
      </c>
      <c r="Q81" s="1">
        <v>39507</v>
      </c>
      <c r="R81">
        <v>122.505</v>
      </c>
      <c r="S81" s="1">
        <v>39689</v>
      </c>
      <c r="T81">
        <v>242.76900000000001</v>
      </c>
      <c r="U81" s="1">
        <v>39141</v>
      </c>
      <c r="V81">
        <v>14.000999999999999</v>
      </c>
      <c r="W81" s="1">
        <v>39141</v>
      </c>
      <c r="X81">
        <v>48.77</v>
      </c>
      <c r="Y81" s="1">
        <v>39141</v>
      </c>
      <c r="Z81">
        <v>38.5</v>
      </c>
      <c r="AA81" s="1">
        <v>39689</v>
      </c>
      <c r="AB81">
        <v>135</v>
      </c>
      <c r="AC81" s="1">
        <v>39141</v>
      </c>
      <c r="AD81">
        <v>178.535</v>
      </c>
      <c r="AE81" s="1">
        <v>42489</v>
      </c>
      <c r="AF81">
        <v>35.719000000000001</v>
      </c>
      <c r="AG81" s="1">
        <v>40724</v>
      </c>
      <c r="AH81">
        <v>61.447000000000003</v>
      </c>
      <c r="AI81" s="1">
        <v>40056</v>
      </c>
      <c r="AJ81">
        <v>35.771999999999998</v>
      </c>
      <c r="AK81">
        <v>-1</v>
      </c>
      <c r="AL81">
        <v>-1</v>
      </c>
      <c r="AM81" s="1">
        <v>41789</v>
      </c>
      <c r="AN81">
        <v>24.324000000000002</v>
      </c>
      <c r="AO81" s="1">
        <v>41943</v>
      </c>
      <c r="AP81">
        <v>30.66</v>
      </c>
      <c r="AQ81" s="1">
        <v>40025</v>
      </c>
      <c r="AR81">
        <v>24.021000000000001</v>
      </c>
      <c r="AS81" s="1">
        <v>40086</v>
      </c>
      <c r="AT81">
        <v>20.619</v>
      </c>
      <c r="AU81">
        <v>-1</v>
      </c>
      <c r="AV81">
        <v>-1</v>
      </c>
      <c r="AW81" s="1">
        <v>40543</v>
      </c>
      <c r="AX81">
        <v>115.251</v>
      </c>
      <c r="AY81" s="1">
        <v>40025</v>
      </c>
      <c r="AZ81">
        <v>60.91</v>
      </c>
      <c r="BA81" s="1">
        <v>39962</v>
      </c>
      <c r="BB81">
        <v>38.936999999999998</v>
      </c>
      <c r="BC81" s="1">
        <v>42034</v>
      </c>
      <c r="BD81">
        <v>20.54</v>
      </c>
      <c r="BE81">
        <v>-1</v>
      </c>
      <c r="BF81">
        <v>-1</v>
      </c>
      <c r="BG81">
        <v>-1</v>
      </c>
      <c r="BH81">
        <v>-1</v>
      </c>
      <c r="BI81" s="1">
        <v>40025</v>
      </c>
      <c r="BJ81">
        <v>46.524000000000001</v>
      </c>
      <c r="BK81">
        <v>-1</v>
      </c>
      <c r="BL81">
        <v>-1</v>
      </c>
      <c r="BM81" s="1">
        <v>40421</v>
      </c>
      <c r="BN81">
        <v>244.20599999999999</v>
      </c>
      <c r="BO81" s="1">
        <v>40480</v>
      </c>
      <c r="BP81">
        <v>28.716000000000001</v>
      </c>
      <c r="BQ81">
        <v>-1</v>
      </c>
      <c r="BR81">
        <v>-1</v>
      </c>
      <c r="BS81" s="1">
        <v>42004</v>
      </c>
      <c r="BT81">
        <v>20.484999999999999</v>
      </c>
      <c r="BU81">
        <v>-1</v>
      </c>
      <c r="BV81">
        <v>-1</v>
      </c>
      <c r="BW81" s="1">
        <v>42034</v>
      </c>
      <c r="BX81">
        <v>65.331000000000003</v>
      </c>
      <c r="BY81">
        <v>-1</v>
      </c>
      <c r="BZ81">
        <v>-1</v>
      </c>
      <c r="CA81" s="1">
        <v>41639</v>
      </c>
      <c r="CB81">
        <v>116.279</v>
      </c>
      <c r="CC81" s="1">
        <v>42062</v>
      </c>
      <c r="CD81">
        <v>92.757000000000005</v>
      </c>
      <c r="CE81" s="1">
        <v>39507</v>
      </c>
      <c r="CF81">
        <v>45.5</v>
      </c>
      <c r="CG81" s="1">
        <v>41213</v>
      </c>
      <c r="CH81">
        <v>77.174999999999997</v>
      </c>
      <c r="CI81" s="1">
        <v>40025</v>
      </c>
      <c r="CJ81">
        <v>106.092</v>
      </c>
      <c r="CK81" s="1">
        <v>39660</v>
      </c>
      <c r="CL81">
        <v>107.504</v>
      </c>
      <c r="CM81">
        <v>-1</v>
      </c>
      <c r="CN81">
        <v>-1</v>
      </c>
    </row>
    <row r="82" spans="1:92" x14ac:dyDescent="0.25">
      <c r="A82" s="1">
        <v>39538</v>
      </c>
      <c r="B82">
        <v>177.66499999999999</v>
      </c>
      <c r="C82" s="1">
        <v>39171</v>
      </c>
      <c r="D82">
        <v>17.863</v>
      </c>
      <c r="E82" s="1">
        <v>39994</v>
      </c>
      <c r="F82">
        <v>124.461</v>
      </c>
      <c r="G82" s="1">
        <v>39994</v>
      </c>
      <c r="H82">
        <v>75.831999999999994</v>
      </c>
      <c r="I82" s="1">
        <v>39994</v>
      </c>
      <c r="J82">
        <v>206.40100000000001</v>
      </c>
      <c r="K82" s="1">
        <v>39171</v>
      </c>
      <c r="L82">
        <v>18.75</v>
      </c>
      <c r="M82" s="1">
        <v>39660</v>
      </c>
      <c r="N82">
        <v>86.695999999999998</v>
      </c>
      <c r="O82" s="1">
        <v>39538</v>
      </c>
      <c r="P82">
        <v>98.5</v>
      </c>
      <c r="Q82" s="1">
        <v>39538</v>
      </c>
      <c r="R82">
        <v>130.09899999999999</v>
      </c>
      <c r="S82" s="1">
        <v>39721</v>
      </c>
      <c r="T82">
        <v>286.38299999999998</v>
      </c>
      <c r="U82" s="1">
        <v>39171</v>
      </c>
      <c r="V82">
        <v>12.334</v>
      </c>
      <c r="W82" s="1">
        <v>39171</v>
      </c>
      <c r="X82">
        <v>47.914999999999999</v>
      </c>
      <c r="Y82" s="1">
        <v>39171</v>
      </c>
      <c r="Z82">
        <v>36.479999999999997</v>
      </c>
      <c r="AA82" s="1">
        <v>39721</v>
      </c>
      <c r="AB82">
        <v>169.934</v>
      </c>
      <c r="AC82" s="1">
        <v>39171</v>
      </c>
      <c r="AD82">
        <v>174.75</v>
      </c>
      <c r="AE82" s="1">
        <v>42521</v>
      </c>
      <c r="AF82">
        <v>34.585000000000001</v>
      </c>
      <c r="AG82" s="1">
        <v>40753</v>
      </c>
      <c r="AH82">
        <v>91.956999999999994</v>
      </c>
      <c r="AI82" s="1">
        <v>40086</v>
      </c>
      <c r="AJ82">
        <v>32.798999999999999</v>
      </c>
      <c r="AK82">
        <v>-1</v>
      </c>
      <c r="AL82">
        <v>-1</v>
      </c>
      <c r="AM82" s="1">
        <v>41820</v>
      </c>
      <c r="AN82">
        <v>24.042000000000002</v>
      </c>
      <c r="AO82" s="1">
        <v>42704</v>
      </c>
      <c r="AP82">
        <v>24.221</v>
      </c>
      <c r="AQ82" s="1">
        <v>40056</v>
      </c>
      <c r="AR82">
        <v>20.754000000000001</v>
      </c>
      <c r="AS82" s="1">
        <v>40116</v>
      </c>
      <c r="AT82">
        <v>20.332999999999998</v>
      </c>
      <c r="AU82">
        <v>-1</v>
      </c>
      <c r="AV82">
        <v>-1</v>
      </c>
      <c r="AW82" s="1">
        <v>40574</v>
      </c>
      <c r="AX82">
        <v>144.96299999999999</v>
      </c>
      <c r="AY82" s="1">
        <v>40056</v>
      </c>
      <c r="AZ82">
        <v>74.896000000000001</v>
      </c>
      <c r="BA82" s="1">
        <v>39994</v>
      </c>
      <c r="BB82">
        <v>47.058999999999997</v>
      </c>
      <c r="BC82" s="1">
        <v>42062</v>
      </c>
      <c r="BD82">
        <v>20.163</v>
      </c>
      <c r="BE82">
        <v>-1</v>
      </c>
      <c r="BF82">
        <v>-1</v>
      </c>
      <c r="BG82">
        <v>-1</v>
      </c>
      <c r="BH82">
        <v>-1</v>
      </c>
      <c r="BI82" s="1">
        <v>40056</v>
      </c>
      <c r="BJ82">
        <v>53.588999999999999</v>
      </c>
      <c r="BK82">
        <v>-1</v>
      </c>
      <c r="BL82">
        <v>-1</v>
      </c>
      <c r="BM82" s="1">
        <v>40451</v>
      </c>
      <c r="BN82">
        <v>229.82400000000001</v>
      </c>
      <c r="BO82" s="1">
        <v>40512</v>
      </c>
      <c r="BP82">
        <v>32.619</v>
      </c>
      <c r="BQ82">
        <v>-1</v>
      </c>
      <c r="BR82">
        <v>-1</v>
      </c>
      <c r="BS82" s="1">
        <v>42034</v>
      </c>
      <c r="BT82">
        <v>20.824999999999999</v>
      </c>
      <c r="BU82">
        <v>-1</v>
      </c>
      <c r="BV82">
        <v>-1</v>
      </c>
      <c r="BW82" s="1">
        <v>42062</v>
      </c>
      <c r="BX82">
        <v>65.295000000000002</v>
      </c>
      <c r="BY82">
        <v>-1</v>
      </c>
      <c r="BZ82">
        <v>-1</v>
      </c>
      <c r="CA82" s="1">
        <v>41670</v>
      </c>
      <c r="CB82">
        <v>119.655</v>
      </c>
      <c r="CC82" s="1">
        <v>42094</v>
      </c>
      <c r="CD82">
        <v>89.322999999999993</v>
      </c>
      <c r="CE82" s="1">
        <v>39538</v>
      </c>
      <c r="CF82">
        <v>54</v>
      </c>
      <c r="CG82" s="1">
        <v>41243</v>
      </c>
      <c r="CH82">
        <v>68.239000000000004</v>
      </c>
      <c r="CI82" s="1">
        <v>40056</v>
      </c>
      <c r="CJ82">
        <v>110.599</v>
      </c>
      <c r="CK82" s="1">
        <v>39689</v>
      </c>
      <c r="CL82">
        <v>126.006</v>
      </c>
      <c r="CM82">
        <v>-1</v>
      </c>
      <c r="CN82">
        <v>-1</v>
      </c>
    </row>
    <row r="83" spans="1:92" x14ac:dyDescent="0.25">
      <c r="A83" s="1">
        <v>39568</v>
      </c>
      <c r="B83">
        <v>108.3</v>
      </c>
      <c r="C83" s="1">
        <v>39202</v>
      </c>
      <c r="D83">
        <v>14.54</v>
      </c>
      <c r="E83" s="1">
        <v>40025</v>
      </c>
      <c r="F83">
        <v>91.388000000000005</v>
      </c>
      <c r="G83" s="1">
        <v>40025</v>
      </c>
      <c r="H83">
        <v>58.779000000000003</v>
      </c>
      <c r="I83" s="1">
        <v>40025</v>
      </c>
      <c r="J83">
        <v>171.77500000000001</v>
      </c>
      <c r="K83" s="1">
        <v>39202</v>
      </c>
      <c r="L83">
        <v>16.814</v>
      </c>
      <c r="M83" s="1">
        <v>39689</v>
      </c>
      <c r="N83">
        <v>115.66500000000001</v>
      </c>
      <c r="O83" s="1">
        <v>39568</v>
      </c>
      <c r="P83">
        <v>65.626999999999995</v>
      </c>
      <c r="Q83" s="1">
        <v>39568</v>
      </c>
      <c r="R83">
        <v>84</v>
      </c>
      <c r="S83" s="1">
        <v>39752</v>
      </c>
      <c r="T83">
        <v>482.57499999999999</v>
      </c>
      <c r="U83" s="1">
        <v>39202</v>
      </c>
      <c r="V83">
        <v>8.1679999999999993</v>
      </c>
      <c r="W83" s="1">
        <v>39202</v>
      </c>
      <c r="X83">
        <v>41</v>
      </c>
      <c r="Y83" s="1">
        <v>39202</v>
      </c>
      <c r="Z83">
        <v>30.74</v>
      </c>
      <c r="AA83" s="1">
        <v>39752</v>
      </c>
      <c r="AB83">
        <v>233.32499999999999</v>
      </c>
      <c r="AC83" s="1">
        <v>39202</v>
      </c>
      <c r="AD83">
        <v>165.21799999999999</v>
      </c>
      <c r="AE83" s="1">
        <v>42551</v>
      </c>
      <c r="AF83">
        <v>35.000999999999998</v>
      </c>
      <c r="AG83" s="1">
        <v>40786</v>
      </c>
      <c r="AH83">
        <v>113.52200000000001</v>
      </c>
      <c r="AI83" s="1">
        <v>40116</v>
      </c>
      <c r="AJ83">
        <v>34.439</v>
      </c>
      <c r="AK83">
        <v>-1</v>
      </c>
      <c r="AL83">
        <v>-1</v>
      </c>
      <c r="AM83" s="1">
        <v>41851</v>
      </c>
      <c r="AN83">
        <v>26.658000000000001</v>
      </c>
      <c r="AO83" s="1">
        <v>42734</v>
      </c>
      <c r="AP83">
        <v>24.065000000000001</v>
      </c>
      <c r="AQ83" s="1">
        <v>40086</v>
      </c>
      <c r="AR83">
        <v>23.167999999999999</v>
      </c>
      <c r="AS83" s="1">
        <v>40147</v>
      </c>
      <c r="AT83">
        <v>23.158999999999999</v>
      </c>
      <c r="AU83">
        <v>-1</v>
      </c>
      <c r="AV83">
        <v>-1</v>
      </c>
      <c r="AW83" s="1">
        <v>40602</v>
      </c>
      <c r="AX83">
        <v>168.56700000000001</v>
      </c>
      <c r="AY83" s="1">
        <v>40086</v>
      </c>
      <c r="AZ83">
        <v>67.998000000000005</v>
      </c>
      <c r="BA83" s="1">
        <v>40025</v>
      </c>
      <c r="BB83">
        <v>43.238999999999997</v>
      </c>
      <c r="BC83" s="1">
        <v>42094</v>
      </c>
      <c r="BD83">
        <v>19.338000000000001</v>
      </c>
      <c r="BE83">
        <v>-1</v>
      </c>
      <c r="BF83">
        <v>-1</v>
      </c>
      <c r="BG83">
        <v>-1</v>
      </c>
      <c r="BH83">
        <v>-1</v>
      </c>
      <c r="BI83" s="1">
        <v>40086</v>
      </c>
      <c r="BJ83">
        <v>49.378</v>
      </c>
      <c r="BK83">
        <v>-1</v>
      </c>
      <c r="BL83">
        <v>-1</v>
      </c>
      <c r="BM83" s="1">
        <v>40480</v>
      </c>
      <c r="BN83">
        <v>215.41300000000001</v>
      </c>
      <c r="BO83" s="1">
        <v>40543</v>
      </c>
      <c r="BP83">
        <v>34.020000000000003</v>
      </c>
      <c r="BQ83">
        <v>-1</v>
      </c>
      <c r="BR83">
        <v>-1</v>
      </c>
      <c r="BS83" s="1">
        <v>42062</v>
      </c>
      <c r="BT83">
        <v>19.495000000000001</v>
      </c>
      <c r="BU83">
        <v>-1</v>
      </c>
      <c r="BV83">
        <v>-1</v>
      </c>
      <c r="BW83" s="1">
        <v>42094</v>
      </c>
      <c r="BX83">
        <v>62.625999999999998</v>
      </c>
      <c r="BY83">
        <v>-1</v>
      </c>
      <c r="BZ83">
        <v>-1</v>
      </c>
      <c r="CA83" s="1">
        <v>41698</v>
      </c>
      <c r="CB83">
        <v>116.32</v>
      </c>
      <c r="CC83" s="1">
        <v>42247</v>
      </c>
      <c r="CD83">
        <v>86.74</v>
      </c>
      <c r="CE83" s="1">
        <v>39568</v>
      </c>
      <c r="CF83">
        <v>25.25</v>
      </c>
      <c r="CG83" s="1">
        <v>41274</v>
      </c>
      <c r="CH83">
        <v>67.331999999999994</v>
      </c>
      <c r="CI83" s="1">
        <v>40086</v>
      </c>
      <c r="CJ83">
        <v>119.29</v>
      </c>
      <c r="CK83" s="1">
        <v>39721</v>
      </c>
      <c r="CL83">
        <v>166.33600000000001</v>
      </c>
      <c r="CM83">
        <v>-1</v>
      </c>
      <c r="CN83">
        <v>-1</v>
      </c>
    </row>
    <row r="84" spans="1:92" x14ac:dyDescent="0.25">
      <c r="A84" s="1">
        <v>39598</v>
      </c>
      <c r="B84">
        <v>85.165000000000006</v>
      </c>
      <c r="C84" s="1">
        <v>39233</v>
      </c>
      <c r="D84">
        <v>13.417</v>
      </c>
      <c r="E84" s="1">
        <v>40056</v>
      </c>
      <c r="F84">
        <v>79.608000000000004</v>
      </c>
      <c r="G84" s="1">
        <v>40056</v>
      </c>
      <c r="H84">
        <v>80.402000000000001</v>
      </c>
      <c r="I84" s="1">
        <v>40056</v>
      </c>
      <c r="J84">
        <v>170.20699999999999</v>
      </c>
      <c r="K84" s="1">
        <v>39233</v>
      </c>
      <c r="L84">
        <v>15.9</v>
      </c>
      <c r="M84" s="1">
        <v>39721</v>
      </c>
      <c r="N84">
        <v>174.90899999999999</v>
      </c>
      <c r="O84" s="1">
        <v>39598</v>
      </c>
      <c r="P84">
        <v>77.244</v>
      </c>
      <c r="Q84" s="1">
        <v>39598</v>
      </c>
      <c r="R84">
        <v>76.162999999999997</v>
      </c>
      <c r="S84" s="1">
        <v>39780</v>
      </c>
      <c r="T84">
        <v>417.65699999999998</v>
      </c>
      <c r="U84" s="1">
        <v>39233</v>
      </c>
      <c r="V84">
        <v>8.1259999999999994</v>
      </c>
      <c r="W84" s="1">
        <v>39233</v>
      </c>
      <c r="X84">
        <v>38.732999999999997</v>
      </c>
      <c r="Y84" s="1">
        <v>39233</v>
      </c>
      <c r="Z84">
        <v>25.064</v>
      </c>
      <c r="AA84" s="1">
        <v>39780</v>
      </c>
      <c r="AB84">
        <v>296.64999999999998</v>
      </c>
      <c r="AC84" s="1">
        <v>39233</v>
      </c>
      <c r="AD84">
        <v>146.82499999999999</v>
      </c>
      <c r="AE84" s="1">
        <v>42580</v>
      </c>
      <c r="AF84">
        <v>27.164999999999999</v>
      </c>
      <c r="AG84" s="1">
        <v>40816</v>
      </c>
      <c r="AH84">
        <v>170.95099999999999</v>
      </c>
      <c r="AI84" s="1">
        <v>40147</v>
      </c>
      <c r="AJ84">
        <v>48.207999999999998</v>
      </c>
      <c r="AK84">
        <v>-1</v>
      </c>
      <c r="AL84">
        <v>-1</v>
      </c>
      <c r="AM84" s="1">
        <v>41880</v>
      </c>
      <c r="AN84">
        <v>24</v>
      </c>
      <c r="AO84" s="1">
        <v>43189</v>
      </c>
      <c r="AP84">
        <v>11.897</v>
      </c>
      <c r="AQ84" s="1">
        <v>40116</v>
      </c>
      <c r="AR84">
        <v>22.664999999999999</v>
      </c>
      <c r="AS84" s="1">
        <v>40178</v>
      </c>
      <c r="AT84">
        <v>26.614999999999998</v>
      </c>
      <c r="AU84">
        <v>-1</v>
      </c>
      <c r="AV84">
        <v>-1</v>
      </c>
      <c r="AW84" s="1">
        <v>40633</v>
      </c>
      <c r="AX84">
        <v>151.16800000000001</v>
      </c>
      <c r="AY84" s="1">
        <v>40116</v>
      </c>
      <c r="AZ84">
        <v>72.507999999999996</v>
      </c>
      <c r="BA84" s="1">
        <v>40056</v>
      </c>
      <c r="BB84">
        <v>37.387999999999998</v>
      </c>
      <c r="BC84" s="1">
        <v>42124</v>
      </c>
      <c r="BD84">
        <v>18.006</v>
      </c>
      <c r="BE84">
        <v>-1</v>
      </c>
      <c r="BF84">
        <v>-1</v>
      </c>
      <c r="BG84">
        <v>-1</v>
      </c>
      <c r="BH84">
        <v>-1</v>
      </c>
      <c r="BI84" s="1">
        <v>40116</v>
      </c>
      <c r="BJ84">
        <v>55.993000000000002</v>
      </c>
      <c r="BK84">
        <v>-1</v>
      </c>
      <c r="BL84">
        <v>-1</v>
      </c>
      <c r="BM84" s="1">
        <v>40512</v>
      </c>
      <c r="BN84">
        <v>365.34800000000001</v>
      </c>
      <c r="BO84" s="1">
        <v>40574</v>
      </c>
      <c r="BP84">
        <v>34.481000000000002</v>
      </c>
      <c r="BQ84">
        <v>-1</v>
      </c>
      <c r="BR84">
        <v>-1</v>
      </c>
      <c r="BS84" s="1">
        <v>42094</v>
      </c>
      <c r="BT84">
        <v>20.213000000000001</v>
      </c>
      <c r="BU84">
        <v>-1</v>
      </c>
      <c r="BV84">
        <v>-1</v>
      </c>
      <c r="BW84" s="1">
        <v>42124</v>
      </c>
      <c r="BX84">
        <v>63.814</v>
      </c>
      <c r="BY84">
        <v>-1</v>
      </c>
      <c r="BZ84">
        <v>-1</v>
      </c>
      <c r="CA84" s="1">
        <v>41729</v>
      </c>
      <c r="CB84">
        <v>121.315</v>
      </c>
      <c r="CC84" s="1">
        <v>42460</v>
      </c>
      <c r="CD84">
        <v>90.644999999999996</v>
      </c>
      <c r="CE84" s="1">
        <v>39598</v>
      </c>
      <c r="CF84">
        <v>25.5</v>
      </c>
      <c r="CG84" s="1">
        <v>41305</v>
      </c>
      <c r="CH84">
        <v>60.228999999999999</v>
      </c>
      <c r="CI84" s="1">
        <v>40116</v>
      </c>
      <c r="CJ84">
        <v>140.23599999999999</v>
      </c>
      <c r="CK84" s="1">
        <v>39752</v>
      </c>
      <c r="CL84">
        <v>321.67099999999999</v>
      </c>
      <c r="CM84">
        <v>-1</v>
      </c>
      <c r="CN84">
        <v>-1</v>
      </c>
    </row>
    <row r="85" spans="1:92" x14ac:dyDescent="0.25">
      <c r="A85" s="1">
        <v>39629</v>
      </c>
      <c r="B85">
        <v>120.571</v>
      </c>
      <c r="C85" s="1">
        <v>39262</v>
      </c>
      <c r="D85">
        <v>13.81</v>
      </c>
      <c r="E85" s="1">
        <v>40086</v>
      </c>
      <c r="F85">
        <v>72.295000000000002</v>
      </c>
      <c r="G85" s="1">
        <v>40086</v>
      </c>
      <c r="H85">
        <v>69.391000000000005</v>
      </c>
      <c r="I85" s="1">
        <v>40086</v>
      </c>
      <c r="J85">
        <v>154.167</v>
      </c>
      <c r="K85" s="1">
        <v>39262</v>
      </c>
      <c r="L85">
        <v>15.375999999999999</v>
      </c>
      <c r="M85" s="1">
        <v>39752</v>
      </c>
      <c r="N85">
        <v>380.887</v>
      </c>
      <c r="O85" s="1">
        <v>39629</v>
      </c>
      <c r="P85">
        <v>111.914</v>
      </c>
      <c r="Q85" s="1">
        <v>39629</v>
      </c>
      <c r="R85">
        <v>115.399</v>
      </c>
      <c r="S85" s="1">
        <v>39813</v>
      </c>
      <c r="T85">
        <v>386.21300000000002</v>
      </c>
      <c r="U85" s="1">
        <v>39262</v>
      </c>
      <c r="V85">
        <v>8.6669999999999998</v>
      </c>
      <c r="W85" s="1">
        <v>39262</v>
      </c>
      <c r="X85">
        <v>43.24</v>
      </c>
      <c r="Y85" s="1">
        <v>39262</v>
      </c>
      <c r="Z85">
        <v>28.56</v>
      </c>
      <c r="AA85" s="1">
        <v>39813</v>
      </c>
      <c r="AB85">
        <v>255.26400000000001</v>
      </c>
      <c r="AC85" s="1">
        <v>39262</v>
      </c>
      <c r="AD85">
        <v>145.75200000000001</v>
      </c>
      <c r="AE85" s="1">
        <v>42613</v>
      </c>
      <c r="AF85">
        <v>21.83</v>
      </c>
      <c r="AG85" s="1">
        <v>40847</v>
      </c>
      <c r="AH85">
        <v>140.81800000000001</v>
      </c>
      <c r="AI85" s="1">
        <v>40178</v>
      </c>
      <c r="AJ85">
        <v>53.954000000000001</v>
      </c>
      <c r="AK85">
        <v>-1</v>
      </c>
      <c r="AL85">
        <v>-1</v>
      </c>
      <c r="AM85" s="1">
        <v>41912</v>
      </c>
      <c r="AN85">
        <v>24.82</v>
      </c>
      <c r="AO85" s="1">
        <v>43738</v>
      </c>
      <c r="AP85">
        <v>4.1619999999999999</v>
      </c>
      <c r="AQ85" s="1">
        <v>40147</v>
      </c>
      <c r="AR85">
        <v>27.823</v>
      </c>
      <c r="AS85" s="1">
        <v>40207</v>
      </c>
      <c r="AT85">
        <v>34.253999999999998</v>
      </c>
      <c r="AU85">
        <v>-1</v>
      </c>
      <c r="AV85">
        <v>-1</v>
      </c>
      <c r="AW85" s="1">
        <v>40662</v>
      </c>
      <c r="AX85">
        <v>140.53399999999999</v>
      </c>
      <c r="AY85" s="1">
        <v>40147</v>
      </c>
      <c r="AZ85">
        <v>90.561000000000007</v>
      </c>
      <c r="BA85" s="1">
        <v>40086</v>
      </c>
      <c r="BB85">
        <v>42.795000000000002</v>
      </c>
      <c r="BC85" s="1">
        <v>42153</v>
      </c>
      <c r="BD85">
        <v>16.273</v>
      </c>
      <c r="BE85">
        <v>-1</v>
      </c>
      <c r="BF85">
        <v>-1</v>
      </c>
      <c r="BG85">
        <v>-1</v>
      </c>
      <c r="BH85">
        <v>-1</v>
      </c>
      <c r="BI85" s="1">
        <v>40147</v>
      </c>
      <c r="BJ85">
        <v>70.962000000000003</v>
      </c>
      <c r="BK85">
        <v>-1</v>
      </c>
      <c r="BL85">
        <v>-1</v>
      </c>
      <c r="BM85" s="1">
        <v>40543</v>
      </c>
      <c r="BN85">
        <v>349.51</v>
      </c>
      <c r="BO85" s="1">
        <v>40602</v>
      </c>
      <c r="BP85">
        <v>34.914000000000001</v>
      </c>
      <c r="BQ85">
        <v>-1</v>
      </c>
      <c r="BR85">
        <v>-1</v>
      </c>
      <c r="BS85" s="1">
        <v>42124</v>
      </c>
      <c r="BT85">
        <v>20.824999999999999</v>
      </c>
      <c r="BU85">
        <v>-1</v>
      </c>
      <c r="BV85">
        <v>-1</v>
      </c>
      <c r="BW85" s="1">
        <v>42153</v>
      </c>
      <c r="BX85">
        <v>64.111000000000004</v>
      </c>
      <c r="BY85">
        <v>-1</v>
      </c>
      <c r="BZ85">
        <v>-1</v>
      </c>
      <c r="CA85" s="1">
        <v>41759</v>
      </c>
      <c r="CB85">
        <v>129.876</v>
      </c>
      <c r="CC85" s="1">
        <v>42551</v>
      </c>
      <c r="CD85">
        <v>83.522999999999996</v>
      </c>
      <c r="CE85" s="1">
        <v>39629</v>
      </c>
      <c r="CF85">
        <v>30</v>
      </c>
      <c r="CG85" s="1">
        <v>41333</v>
      </c>
      <c r="CH85">
        <v>58.378</v>
      </c>
      <c r="CI85" s="1">
        <v>40147</v>
      </c>
      <c r="CJ85">
        <v>189.5</v>
      </c>
      <c r="CK85" s="1">
        <v>39780</v>
      </c>
      <c r="CL85">
        <v>410.17</v>
      </c>
      <c r="CM85">
        <v>-1</v>
      </c>
      <c r="CN85">
        <v>-1</v>
      </c>
    </row>
    <row r="86" spans="1:92" x14ac:dyDescent="0.25">
      <c r="A86" s="1">
        <v>39660</v>
      </c>
      <c r="B86">
        <v>117.85899999999999</v>
      </c>
      <c r="C86" s="1">
        <v>39294</v>
      </c>
      <c r="D86">
        <v>26.56</v>
      </c>
      <c r="E86" s="1">
        <v>40116</v>
      </c>
      <c r="F86">
        <v>68.596999999999994</v>
      </c>
      <c r="G86" s="1">
        <v>40116</v>
      </c>
      <c r="H86">
        <v>79.168000000000006</v>
      </c>
      <c r="I86" s="1">
        <v>40116</v>
      </c>
      <c r="J86">
        <v>167.792</v>
      </c>
      <c r="K86" s="1">
        <v>39294</v>
      </c>
      <c r="L86">
        <v>26.626000000000001</v>
      </c>
      <c r="M86" s="1">
        <v>39780</v>
      </c>
      <c r="N86">
        <v>368.61399999999998</v>
      </c>
      <c r="O86" s="1">
        <v>39660</v>
      </c>
      <c r="P86">
        <v>97.759</v>
      </c>
      <c r="Q86" s="1">
        <v>39660</v>
      </c>
      <c r="R86">
        <v>105.76600000000001</v>
      </c>
      <c r="S86" s="1">
        <v>39843</v>
      </c>
      <c r="T86">
        <v>379.92500000000001</v>
      </c>
      <c r="U86" s="1">
        <v>39294</v>
      </c>
      <c r="V86">
        <v>13.752000000000001</v>
      </c>
      <c r="W86" s="1">
        <v>39294</v>
      </c>
      <c r="X86">
        <v>76.087999999999994</v>
      </c>
      <c r="Y86" s="1">
        <v>39294</v>
      </c>
      <c r="Z86">
        <v>63.34</v>
      </c>
      <c r="AA86" s="1">
        <v>39843</v>
      </c>
      <c r="AB86">
        <v>242.58699999999999</v>
      </c>
      <c r="AC86" s="1">
        <v>39294</v>
      </c>
      <c r="AD86">
        <v>203.125</v>
      </c>
      <c r="AE86" s="1">
        <v>42643</v>
      </c>
      <c r="AF86">
        <v>25.664999999999999</v>
      </c>
      <c r="AG86" s="1">
        <v>40877</v>
      </c>
      <c r="AH86">
        <v>197.67</v>
      </c>
      <c r="AI86" s="1">
        <v>40207</v>
      </c>
      <c r="AJ86">
        <v>63.219000000000001</v>
      </c>
      <c r="AK86">
        <v>-1</v>
      </c>
      <c r="AL86">
        <v>-1</v>
      </c>
      <c r="AM86" s="1">
        <v>41943</v>
      </c>
      <c r="AN86">
        <v>24.867000000000001</v>
      </c>
      <c r="AO86" s="1">
        <v>43269</v>
      </c>
      <c r="AP86">
        <v>-1</v>
      </c>
      <c r="AQ86" s="1">
        <v>40178</v>
      </c>
      <c r="AR86">
        <v>30.507000000000001</v>
      </c>
      <c r="AS86" s="1">
        <v>40235</v>
      </c>
      <c r="AT86">
        <v>41.99</v>
      </c>
      <c r="AU86">
        <v>-1</v>
      </c>
      <c r="AV86">
        <v>-1</v>
      </c>
      <c r="AW86" s="1">
        <v>40694</v>
      </c>
      <c r="AX86">
        <v>143.077</v>
      </c>
      <c r="AY86" s="1">
        <v>40178</v>
      </c>
      <c r="AZ86">
        <v>108.736</v>
      </c>
      <c r="BA86" s="1">
        <v>40116</v>
      </c>
      <c r="BB86">
        <v>49.316000000000003</v>
      </c>
      <c r="BC86" s="1">
        <v>42185</v>
      </c>
      <c r="BD86">
        <v>20.545999999999999</v>
      </c>
      <c r="BE86">
        <v>-1</v>
      </c>
      <c r="BF86">
        <v>-1</v>
      </c>
      <c r="BG86">
        <v>-1</v>
      </c>
      <c r="BH86">
        <v>-1</v>
      </c>
      <c r="BI86" s="1">
        <v>40178</v>
      </c>
      <c r="BJ86">
        <v>91.215999999999994</v>
      </c>
      <c r="BK86">
        <v>-1</v>
      </c>
      <c r="BL86">
        <v>-1</v>
      </c>
      <c r="BM86" s="1">
        <v>40574</v>
      </c>
      <c r="BN86">
        <v>248.905</v>
      </c>
      <c r="BO86" s="1">
        <v>40633</v>
      </c>
      <c r="BP86">
        <v>26.83</v>
      </c>
      <c r="BQ86">
        <v>-1</v>
      </c>
      <c r="BR86">
        <v>-1</v>
      </c>
      <c r="BS86" s="1">
        <v>42153</v>
      </c>
      <c r="BT86">
        <v>18.873999999999999</v>
      </c>
      <c r="BU86">
        <v>-1</v>
      </c>
      <c r="BV86">
        <v>-1</v>
      </c>
      <c r="BW86" s="1">
        <v>42185</v>
      </c>
      <c r="BX86">
        <v>67.656999999999996</v>
      </c>
      <c r="BY86">
        <v>-1</v>
      </c>
      <c r="BZ86">
        <v>-1</v>
      </c>
      <c r="CA86" s="1">
        <v>41789</v>
      </c>
      <c r="CB86">
        <v>123.807</v>
      </c>
      <c r="CC86" s="1">
        <v>41757</v>
      </c>
      <c r="CD86">
        <v>-1</v>
      </c>
      <c r="CE86" s="1">
        <v>39660</v>
      </c>
      <c r="CF86">
        <v>34.003</v>
      </c>
      <c r="CG86" s="1">
        <v>41362</v>
      </c>
      <c r="CH86">
        <v>63.387999999999998</v>
      </c>
      <c r="CI86" s="1">
        <v>40178</v>
      </c>
      <c r="CJ86">
        <v>281.10899999999998</v>
      </c>
      <c r="CK86" s="1">
        <v>39813</v>
      </c>
      <c r="CL86">
        <v>425.97500000000002</v>
      </c>
      <c r="CM86">
        <v>-1</v>
      </c>
      <c r="CN86">
        <v>-1</v>
      </c>
    </row>
    <row r="87" spans="1:92" x14ac:dyDescent="0.25">
      <c r="A87" s="1">
        <v>39689</v>
      </c>
      <c r="B87">
        <v>130.30199999999999</v>
      </c>
      <c r="C87" s="1">
        <v>39325</v>
      </c>
      <c r="D87">
        <v>29.08</v>
      </c>
      <c r="E87" s="1">
        <v>40147</v>
      </c>
      <c r="F87">
        <v>75.911000000000001</v>
      </c>
      <c r="G87" s="1">
        <v>40147</v>
      </c>
      <c r="H87">
        <v>84.007000000000005</v>
      </c>
      <c r="I87" s="1">
        <v>40147</v>
      </c>
      <c r="J87">
        <v>153.81800000000001</v>
      </c>
      <c r="K87" s="1">
        <v>39325</v>
      </c>
      <c r="L87">
        <v>32.335999999999999</v>
      </c>
      <c r="M87" s="1">
        <v>39813</v>
      </c>
      <c r="N87">
        <v>332.971</v>
      </c>
      <c r="O87" s="1">
        <v>39689</v>
      </c>
      <c r="P87">
        <v>127.505</v>
      </c>
      <c r="Q87" s="1">
        <v>39689</v>
      </c>
      <c r="R87">
        <v>118.437</v>
      </c>
      <c r="S87" s="1">
        <v>39871</v>
      </c>
      <c r="T87">
        <v>446.65</v>
      </c>
      <c r="U87" s="1">
        <v>39325</v>
      </c>
      <c r="V87">
        <v>14.336</v>
      </c>
      <c r="W87" s="1">
        <v>39325</v>
      </c>
      <c r="X87">
        <v>83.837000000000003</v>
      </c>
      <c r="Y87" s="1">
        <v>39325</v>
      </c>
      <c r="Z87">
        <v>58.445999999999998</v>
      </c>
      <c r="AA87" s="1">
        <v>39871</v>
      </c>
      <c r="AB87">
        <v>298.33699999999999</v>
      </c>
      <c r="AC87" s="1">
        <v>39325</v>
      </c>
      <c r="AD87">
        <v>199.93</v>
      </c>
      <c r="AE87" s="1">
        <v>42674</v>
      </c>
      <c r="AF87">
        <v>25.33</v>
      </c>
      <c r="AG87" s="1">
        <v>40907</v>
      </c>
      <c r="AH87">
        <v>190.36799999999999</v>
      </c>
      <c r="AI87" s="1">
        <v>40235</v>
      </c>
      <c r="AJ87">
        <v>68.302999999999997</v>
      </c>
      <c r="AK87">
        <v>-1</v>
      </c>
      <c r="AL87">
        <v>-1</v>
      </c>
      <c r="AM87" s="1">
        <v>41971</v>
      </c>
      <c r="AN87">
        <v>23.327000000000002</v>
      </c>
      <c r="AO87" s="1">
        <v>43270</v>
      </c>
      <c r="AP87">
        <v>-1</v>
      </c>
      <c r="AQ87" s="1">
        <v>40207</v>
      </c>
      <c r="AR87">
        <v>49.445</v>
      </c>
      <c r="AS87" s="1">
        <v>40268</v>
      </c>
      <c r="AT87">
        <v>31.856000000000002</v>
      </c>
      <c r="AU87">
        <v>-1</v>
      </c>
      <c r="AV87">
        <v>-1</v>
      </c>
      <c r="AW87" s="1">
        <v>40724</v>
      </c>
      <c r="AX87">
        <v>140.20500000000001</v>
      </c>
      <c r="AY87" s="1">
        <v>40207</v>
      </c>
      <c r="AZ87">
        <v>119.834</v>
      </c>
      <c r="BA87" s="1">
        <v>40147</v>
      </c>
      <c r="BB87">
        <v>75.870999999999995</v>
      </c>
      <c r="BC87" s="1">
        <v>42216</v>
      </c>
      <c r="BD87">
        <v>18.439</v>
      </c>
      <c r="BE87">
        <v>-1</v>
      </c>
      <c r="BF87">
        <v>-1</v>
      </c>
      <c r="BG87">
        <v>-1</v>
      </c>
      <c r="BH87">
        <v>-1</v>
      </c>
      <c r="BI87" s="1">
        <v>40207</v>
      </c>
      <c r="BJ87">
        <v>159.55099999999999</v>
      </c>
      <c r="BK87">
        <v>-1</v>
      </c>
      <c r="BL87">
        <v>-1</v>
      </c>
      <c r="BM87" s="1">
        <v>40602</v>
      </c>
      <c r="BN87">
        <v>249.374</v>
      </c>
      <c r="BO87" s="1">
        <v>40662</v>
      </c>
      <c r="BP87">
        <v>24.667999999999999</v>
      </c>
      <c r="BQ87">
        <v>-1</v>
      </c>
      <c r="BR87">
        <v>-1</v>
      </c>
      <c r="BS87" s="1">
        <v>42185</v>
      </c>
      <c r="BT87">
        <v>19.170999999999999</v>
      </c>
      <c r="BU87">
        <v>-1</v>
      </c>
      <c r="BV87">
        <v>-1</v>
      </c>
      <c r="BW87" s="1">
        <v>42216</v>
      </c>
      <c r="BX87">
        <v>64.936000000000007</v>
      </c>
      <c r="BY87">
        <v>-1</v>
      </c>
      <c r="BZ87">
        <v>-1</v>
      </c>
      <c r="CA87" s="1">
        <v>41820</v>
      </c>
      <c r="CB87">
        <v>97.448999999999998</v>
      </c>
      <c r="CC87" s="1">
        <v>41758</v>
      </c>
      <c r="CD87">
        <v>-1</v>
      </c>
      <c r="CE87" s="1">
        <v>39689</v>
      </c>
      <c r="CF87">
        <v>41.503</v>
      </c>
      <c r="CG87" s="1">
        <v>41394</v>
      </c>
      <c r="CH87">
        <v>54.593000000000004</v>
      </c>
      <c r="CI87" s="1">
        <v>40207</v>
      </c>
      <c r="CJ87">
        <v>398.072</v>
      </c>
      <c r="CK87" s="1">
        <v>39843</v>
      </c>
      <c r="CL87">
        <v>441.71800000000002</v>
      </c>
      <c r="CM87">
        <v>-1</v>
      </c>
      <c r="CN87">
        <v>-1</v>
      </c>
    </row>
    <row r="88" spans="1:92" x14ac:dyDescent="0.25">
      <c r="A88" s="1">
        <v>39721</v>
      </c>
      <c r="B88">
        <v>179.3</v>
      </c>
      <c r="C88" s="1">
        <v>39353</v>
      </c>
      <c r="D88">
        <v>29.504999999999999</v>
      </c>
      <c r="E88" s="1">
        <v>40178</v>
      </c>
      <c r="F88">
        <v>68.319999999999993</v>
      </c>
      <c r="G88" s="1">
        <v>40178</v>
      </c>
      <c r="H88">
        <v>72.28</v>
      </c>
      <c r="I88" s="1">
        <v>40178</v>
      </c>
      <c r="J88">
        <v>142.94200000000001</v>
      </c>
      <c r="K88" s="1">
        <v>39353</v>
      </c>
      <c r="L88">
        <v>30.001000000000001</v>
      </c>
      <c r="M88" s="1">
        <v>39843</v>
      </c>
      <c r="N88">
        <v>328.86500000000001</v>
      </c>
      <c r="O88" s="1">
        <v>39721</v>
      </c>
      <c r="P88">
        <v>168.32499999999999</v>
      </c>
      <c r="Q88" s="1">
        <v>39721</v>
      </c>
      <c r="R88">
        <v>144.32</v>
      </c>
      <c r="S88" s="1">
        <v>39903</v>
      </c>
      <c r="T88">
        <v>378.3</v>
      </c>
      <c r="U88" s="1">
        <v>39353</v>
      </c>
      <c r="V88">
        <v>14.336</v>
      </c>
      <c r="W88" s="1">
        <v>39353</v>
      </c>
      <c r="X88">
        <v>70.965000000000003</v>
      </c>
      <c r="Y88" s="1">
        <v>39353</v>
      </c>
      <c r="Z88">
        <v>49.598999999999997</v>
      </c>
      <c r="AA88" s="1">
        <v>39903</v>
      </c>
      <c r="AB88">
        <v>237.839</v>
      </c>
      <c r="AC88" s="1">
        <v>39353</v>
      </c>
      <c r="AD88">
        <v>164.214</v>
      </c>
      <c r="AE88" s="1">
        <v>42704</v>
      </c>
      <c r="AF88">
        <v>25.667000000000002</v>
      </c>
      <c r="AG88" s="1">
        <v>40939</v>
      </c>
      <c r="AH88">
        <v>175.51300000000001</v>
      </c>
      <c r="AI88" s="1">
        <v>40268</v>
      </c>
      <c r="AJ88">
        <v>55.356000000000002</v>
      </c>
      <c r="AK88">
        <v>-1</v>
      </c>
      <c r="AL88">
        <v>-1</v>
      </c>
      <c r="AM88" s="1">
        <v>42004</v>
      </c>
      <c r="AN88">
        <v>21.841999999999999</v>
      </c>
      <c r="AO88" s="1">
        <v>43271</v>
      </c>
      <c r="AP88">
        <v>-1</v>
      </c>
      <c r="AQ88" s="1">
        <v>40235</v>
      </c>
      <c r="AR88">
        <v>58.148000000000003</v>
      </c>
      <c r="AS88" s="1">
        <v>40298</v>
      </c>
      <c r="AT88">
        <v>45.091999999999999</v>
      </c>
      <c r="AU88">
        <v>-1</v>
      </c>
      <c r="AV88">
        <v>-1</v>
      </c>
      <c r="AW88" s="1">
        <v>40753</v>
      </c>
      <c r="AX88">
        <v>141.642</v>
      </c>
      <c r="AY88" s="1">
        <v>40235</v>
      </c>
      <c r="AZ88">
        <v>129.59700000000001</v>
      </c>
      <c r="BA88" s="1">
        <v>40178</v>
      </c>
      <c r="BB88">
        <v>67.738</v>
      </c>
      <c r="BC88" s="1">
        <v>42247</v>
      </c>
      <c r="BD88">
        <v>16.696999999999999</v>
      </c>
      <c r="BE88">
        <v>-1</v>
      </c>
      <c r="BF88">
        <v>-1</v>
      </c>
      <c r="BG88">
        <v>-1</v>
      </c>
      <c r="BH88">
        <v>-1</v>
      </c>
      <c r="BI88" s="1">
        <v>40235</v>
      </c>
      <c r="BJ88">
        <v>164.52199999999999</v>
      </c>
      <c r="BK88">
        <v>-1</v>
      </c>
      <c r="BL88">
        <v>-1</v>
      </c>
      <c r="BM88" s="1">
        <v>40633</v>
      </c>
      <c r="BN88">
        <v>233.46</v>
      </c>
      <c r="BO88" s="1">
        <v>40694</v>
      </c>
      <c r="BP88">
        <v>23.164999999999999</v>
      </c>
      <c r="BQ88">
        <v>-1</v>
      </c>
      <c r="BR88">
        <v>-1</v>
      </c>
      <c r="BS88" s="1">
        <v>42216</v>
      </c>
      <c r="BT88">
        <v>18.786000000000001</v>
      </c>
      <c r="BU88">
        <v>-1</v>
      </c>
      <c r="BV88">
        <v>-1</v>
      </c>
      <c r="BW88" s="1">
        <v>42247</v>
      </c>
      <c r="BX88">
        <v>65.691000000000003</v>
      </c>
      <c r="BY88">
        <v>-1</v>
      </c>
      <c r="BZ88">
        <v>-1</v>
      </c>
      <c r="CA88" s="1">
        <v>42004</v>
      </c>
      <c r="CB88">
        <v>105.596</v>
      </c>
      <c r="CC88" s="1">
        <v>41759</v>
      </c>
      <c r="CD88">
        <v>-1</v>
      </c>
      <c r="CE88" s="1">
        <v>39721</v>
      </c>
      <c r="CF88">
        <v>60.002000000000002</v>
      </c>
      <c r="CG88" s="1">
        <v>41425</v>
      </c>
      <c r="CH88">
        <v>55.658000000000001</v>
      </c>
      <c r="CI88" s="1">
        <v>40235</v>
      </c>
      <c r="CJ88">
        <v>375.73200000000003</v>
      </c>
      <c r="CK88" s="1">
        <v>39871</v>
      </c>
      <c r="CL88">
        <v>564.09799999999996</v>
      </c>
      <c r="CM88">
        <v>-1</v>
      </c>
      <c r="CN88">
        <v>-1</v>
      </c>
    </row>
    <row r="89" spans="1:92" x14ac:dyDescent="0.25">
      <c r="A89" s="1">
        <v>39752</v>
      </c>
      <c r="B89">
        <v>333.07</v>
      </c>
      <c r="C89" s="1">
        <v>39386</v>
      </c>
      <c r="D89">
        <v>30.8</v>
      </c>
      <c r="E89" s="1">
        <v>40207</v>
      </c>
      <c r="F89">
        <v>76.691999999999993</v>
      </c>
      <c r="G89" s="1">
        <v>40207</v>
      </c>
      <c r="H89">
        <v>82.664000000000001</v>
      </c>
      <c r="I89" s="1">
        <v>40207</v>
      </c>
      <c r="J89">
        <v>168.16800000000001</v>
      </c>
      <c r="K89" s="1">
        <v>39386</v>
      </c>
      <c r="L89">
        <v>31.001999999999999</v>
      </c>
      <c r="M89" s="1">
        <v>39871</v>
      </c>
      <c r="N89">
        <v>432.47500000000002</v>
      </c>
      <c r="O89" s="1">
        <v>39752</v>
      </c>
      <c r="P89">
        <v>235</v>
      </c>
      <c r="Q89" s="1">
        <v>39752</v>
      </c>
      <c r="R89">
        <v>315.93400000000003</v>
      </c>
      <c r="S89" s="1">
        <v>39933</v>
      </c>
      <c r="T89">
        <v>294.63</v>
      </c>
      <c r="U89" s="1">
        <v>39386</v>
      </c>
      <c r="V89">
        <v>11.834</v>
      </c>
      <c r="W89" s="1">
        <v>39386</v>
      </c>
      <c r="X89">
        <v>69.466999999999999</v>
      </c>
      <c r="Y89" s="1">
        <v>39386</v>
      </c>
      <c r="Z89">
        <v>38.667999999999999</v>
      </c>
      <c r="AA89" s="1">
        <v>39933</v>
      </c>
      <c r="AB89">
        <v>187.32400000000001</v>
      </c>
      <c r="AC89" s="1">
        <v>39386</v>
      </c>
      <c r="AD89">
        <v>160.52799999999999</v>
      </c>
      <c r="AE89" s="1">
        <v>42734</v>
      </c>
      <c r="AF89">
        <v>24.832000000000001</v>
      </c>
      <c r="AG89" s="1">
        <v>40968</v>
      </c>
      <c r="AH89">
        <v>161.673</v>
      </c>
      <c r="AI89" s="1">
        <v>40298</v>
      </c>
      <c r="AJ89">
        <v>80.647999999999996</v>
      </c>
      <c r="AK89">
        <v>-1</v>
      </c>
      <c r="AL89">
        <v>-1</v>
      </c>
      <c r="AM89" s="1">
        <v>42034</v>
      </c>
      <c r="AN89">
        <v>20.164999999999999</v>
      </c>
      <c r="AO89" s="1">
        <v>43272</v>
      </c>
      <c r="AP89">
        <v>-1</v>
      </c>
      <c r="AQ89" s="1">
        <v>40268</v>
      </c>
      <c r="AR89">
        <v>45.792000000000002</v>
      </c>
      <c r="AS89" s="1">
        <v>40329</v>
      </c>
      <c r="AT89">
        <v>41.326999999999998</v>
      </c>
      <c r="AU89">
        <v>-1</v>
      </c>
      <c r="AV89">
        <v>-1</v>
      </c>
      <c r="AW89" s="1">
        <v>40786</v>
      </c>
      <c r="AX89">
        <v>160.405</v>
      </c>
      <c r="AY89" s="1">
        <v>40268</v>
      </c>
      <c r="AZ89">
        <v>115.29900000000001</v>
      </c>
      <c r="BA89" s="1">
        <v>40207</v>
      </c>
      <c r="BB89">
        <v>84.605000000000004</v>
      </c>
      <c r="BC89" s="1">
        <v>42277</v>
      </c>
      <c r="BD89">
        <v>17.164000000000001</v>
      </c>
      <c r="BE89">
        <v>-1</v>
      </c>
      <c r="BF89">
        <v>-1</v>
      </c>
      <c r="BG89">
        <v>-1</v>
      </c>
      <c r="BH89">
        <v>-1</v>
      </c>
      <c r="BI89" s="1">
        <v>40268</v>
      </c>
      <c r="BJ89">
        <v>142.34700000000001</v>
      </c>
      <c r="BK89">
        <v>-1</v>
      </c>
      <c r="BL89">
        <v>-1</v>
      </c>
      <c r="BM89" s="1">
        <v>40662</v>
      </c>
      <c r="BN89">
        <v>236.88200000000001</v>
      </c>
      <c r="BO89" s="1">
        <v>40724</v>
      </c>
      <c r="BP89">
        <v>27.120999999999999</v>
      </c>
      <c r="BQ89">
        <v>-1</v>
      </c>
      <c r="BR89">
        <v>-1</v>
      </c>
      <c r="BS89" s="1">
        <v>42247</v>
      </c>
      <c r="BT89">
        <v>18.684000000000001</v>
      </c>
      <c r="BU89">
        <v>-1</v>
      </c>
      <c r="BV89">
        <v>-1</v>
      </c>
      <c r="BW89" s="1">
        <v>42277</v>
      </c>
      <c r="BX89">
        <v>67.53</v>
      </c>
      <c r="BY89">
        <v>-1</v>
      </c>
      <c r="BZ89">
        <v>-1</v>
      </c>
      <c r="CA89" s="1">
        <v>42062</v>
      </c>
      <c r="CB89">
        <v>92.168000000000006</v>
      </c>
      <c r="CC89" s="1">
        <v>41760</v>
      </c>
      <c r="CD89">
        <v>-1</v>
      </c>
      <c r="CE89" s="1">
        <v>39752</v>
      </c>
      <c r="CF89">
        <v>155.00200000000001</v>
      </c>
      <c r="CG89" s="1">
        <v>41453</v>
      </c>
      <c r="CH89">
        <v>63.814999999999998</v>
      </c>
      <c r="CI89" s="1">
        <v>40268</v>
      </c>
      <c r="CJ89">
        <v>341.22300000000001</v>
      </c>
      <c r="CK89" s="1">
        <v>39903</v>
      </c>
      <c r="CL89">
        <v>526.45100000000002</v>
      </c>
      <c r="CM89">
        <v>-1</v>
      </c>
      <c r="CN89">
        <v>-1</v>
      </c>
    </row>
    <row r="90" spans="1:92" x14ac:dyDescent="0.25">
      <c r="A90" s="1">
        <v>39780</v>
      </c>
      <c r="B90">
        <v>324.82</v>
      </c>
      <c r="C90" s="1">
        <v>39416</v>
      </c>
      <c r="D90">
        <v>70.233999999999995</v>
      </c>
      <c r="E90" s="1">
        <v>40235</v>
      </c>
      <c r="F90">
        <v>74.183000000000007</v>
      </c>
      <c r="G90" s="1">
        <v>40235</v>
      </c>
      <c r="H90">
        <v>80.119</v>
      </c>
      <c r="I90" s="1">
        <v>40235</v>
      </c>
      <c r="J90">
        <v>156.99199999999999</v>
      </c>
      <c r="K90" s="1">
        <v>39416</v>
      </c>
      <c r="L90">
        <v>63.834000000000003</v>
      </c>
      <c r="M90" s="1">
        <v>39903</v>
      </c>
      <c r="N90">
        <v>332.584</v>
      </c>
      <c r="O90" s="1">
        <v>39780</v>
      </c>
      <c r="P90">
        <v>268.911</v>
      </c>
      <c r="Q90" s="1">
        <v>39780</v>
      </c>
      <c r="R90">
        <v>316.98500000000001</v>
      </c>
      <c r="S90" s="1">
        <v>39962</v>
      </c>
      <c r="T90">
        <v>229.17500000000001</v>
      </c>
      <c r="U90" s="1">
        <v>39416</v>
      </c>
      <c r="V90">
        <v>24.667999999999999</v>
      </c>
      <c r="W90" s="1">
        <v>39416</v>
      </c>
      <c r="X90">
        <v>94.903999999999996</v>
      </c>
      <c r="Y90" s="1">
        <v>39416</v>
      </c>
      <c r="Z90">
        <v>63.066000000000003</v>
      </c>
      <c r="AA90" s="1">
        <v>39962</v>
      </c>
      <c r="AB90">
        <v>121.682</v>
      </c>
      <c r="AC90" s="1">
        <v>39416</v>
      </c>
      <c r="AD90">
        <v>180.09399999999999</v>
      </c>
      <c r="AE90" s="1">
        <v>42766</v>
      </c>
      <c r="AF90">
        <v>23.835000000000001</v>
      </c>
      <c r="AG90" s="1">
        <f>_xll.BDH(CONCATENATE("AUST"," CDS USD SR ",$B$3,"Y D14 CORP"),"PX_LAST",$B$1,$B$2,"Dates","S","Period","M","Array","","cols=2;rows=160")</f>
        <v>37741</v>
      </c>
      <c r="AH90">
        <v>5.625</v>
      </c>
      <c r="AI90" s="1">
        <v>40329</v>
      </c>
      <c r="AJ90">
        <v>101.107</v>
      </c>
      <c r="AK90">
        <v>-1</v>
      </c>
      <c r="AL90">
        <v>-1</v>
      </c>
      <c r="AM90" s="1">
        <v>42062</v>
      </c>
      <c r="AN90">
        <v>20.766999999999999</v>
      </c>
      <c r="AO90" s="1">
        <v>43273</v>
      </c>
      <c r="AP90">
        <v>-1</v>
      </c>
      <c r="AQ90" s="1">
        <v>40298</v>
      </c>
      <c r="AR90">
        <v>61.271999999999998</v>
      </c>
      <c r="AS90" s="1">
        <v>40359</v>
      </c>
      <c r="AT90">
        <v>44.658999999999999</v>
      </c>
      <c r="AU90">
        <v>-1</v>
      </c>
      <c r="AV90">
        <v>-1</v>
      </c>
      <c r="AW90" s="1">
        <v>40816</v>
      </c>
      <c r="AX90">
        <v>204.40600000000001</v>
      </c>
      <c r="AY90" s="1">
        <v>40298</v>
      </c>
      <c r="AZ90">
        <v>141.249</v>
      </c>
      <c r="BA90" s="1">
        <v>40235</v>
      </c>
      <c r="BB90">
        <v>71.492000000000004</v>
      </c>
      <c r="BC90" s="1">
        <v>42307</v>
      </c>
      <c r="BD90">
        <v>15.891999999999999</v>
      </c>
      <c r="BE90">
        <v>-1</v>
      </c>
      <c r="BF90">
        <v>-1</v>
      </c>
      <c r="BG90">
        <v>-1</v>
      </c>
      <c r="BH90">
        <v>-1</v>
      </c>
      <c r="BI90" s="1">
        <v>40298</v>
      </c>
      <c r="BJ90">
        <v>279.84399999999999</v>
      </c>
      <c r="BK90">
        <v>-1</v>
      </c>
      <c r="BL90">
        <v>-1</v>
      </c>
      <c r="BM90" s="1">
        <v>40694</v>
      </c>
      <c r="BN90">
        <v>251.01300000000001</v>
      </c>
      <c r="BO90" s="1">
        <v>40753</v>
      </c>
      <c r="BP90">
        <v>42.582999999999998</v>
      </c>
      <c r="BQ90">
        <v>-1</v>
      </c>
      <c r="BR90">
        <v>-1</v>
      </c>
      <c r="BS90" s="1">
        <v>42277</v>
      </c>
      <c r="BT90">
        <v>15.331</v>
      </c>
      <c r="BU90">
        <v>-1</v>
      </c>
      <c r="BV90">
        <v>-1</v>
      </c>
      <c r="BW90" s="1">
        <v>42307</v>
      </c>
      <c r="BX90">
        <v>65.968000000000004</v>
      </c>
      <c r="BY90">
        <v>-1</v>
      </c>
      <c r="BZ90">
        <v>-1</v>
      </c>
      <c r="CA90" s="1">
        <v>42094</v>
      </c>
      <c r="CB90">
        <v>87.623000000000005</v>
      </c>
      <c r="CC90" s="1">
        <v>41761</v>
      </c>
      <c r="CD90">
        <v>-1</v>
      </c>
      <c r="CE90" s="1">
        <v>39780</v>
      </c>
      <c r="CF90">
        <v>135.66999999999999</v>
      </c>
      <c r="CG90" s="1">
        <v>41486</v>
      </c>
      <c r="CH90">
        <v>61.472000000000001</v>
      </c>
      <c r="CI90" s="1">
        <v>40298</v>
      </c>
      <c r="CJ90">
        <v>721.85699999999997</v>
      </c>
      <c r="CK90" s="1">
        <v>39933</v>
      </c>
      <c r="CL90">
        <v>408.02</v>
      </c>
      <c r="CM90">
        <v>-1</v>
      </c>
      <c r="CN90">
        <v>-1</v>
      </c>
    </row>
    <row r="91" spans="1:92" x14ac:dyDescent="0.25">
      <c r="A91" s="1">
        <v>39813</v>
      </c>
      <c r="B91">
        <v>300.51</v>
      </c>
      <c r="C91" s="1">
        <v>39447</v>
      </c>
      <c r="D91">
        <v>72.001000000000005</v>
      </c>
      <c r="E91" s="1">
        <v>40268</v>
      </c>
      <c r="F91">
        <v>82.861000000000004</v>
      </c>
      <c r="G91" s="1">
        <v>40268</v>
      </c>
      <c r="H91">
        <v>63.74</v>
      </c>
      <c r="I91" s="1">
        <v>40268</v>
      </c>
      <c r="J91">
        <v>150.096</v>
      </c>
      <c r="K91" s="1">
        <v>39447</v>
      </c>
      <c r="L91">
        <v>65.835999999999999</v>
      </c>
      <c r="M91" s="1">
        <v>39933</v>
      </c>
      <c r="N91">
        <v>256.08600000000001</v>
      </c>
      <c r="O91" s="1">
        <v>39813</v>
      </c>
      <c r="P91">
        <v>230.05799999999999</v>
      </c>
      <c r="Q91" s="1">
        <v>39813</v>
      </c>
      <c r="R91">
        <v>292.60399999999998</v>
      </c>
      <c r="S91" s="1">
        <v>39994</v>
      </c>
      <c r="T91">
        <v>216.422</v>
      </c>
      <c r="U91" s="1">
        <v>39447</v>
      </c>
      <c r="V91">
        <v>23.503</v>
      </c>
      <c r="W91" s="1">
        <v>39447</v>
      </c>
      <c r="X91">
        <v>88.17</v>
      </c>
      <c r="Y91" s="1">
        <v>39447</v>
      </c>
      <c r="Z91">
        <v>72.906999999999996</v>
      </c>
      <c r="AA91" s="1">
        <v>39994</v>
      </c>
      <c r="AB91">
        <v>110.69799999999999</v>
      </c>
      <c r="AC91" s="1">
        <v>39447</v>
      </c>
      <c r="AD91">
        <v>167.339</v>
      </c>
      <c r="AE91" s="1">
        <v>42794</v>
      </c>
      <c r="AF91">
        <v>24.210999999999999</v>
      </c>
      <c r="AG91" s="1">
        <f>_xll.BDH(CONCATENATE("AUST"," CDS USD SR ",$B$3,"Y D14 CORP"),"PX_LAST",$B$1,$B$2,"Dates","S","Period","M","Array","","cols=2;rows=160")</f>
        <v>37741</v>
      </c>
      <c r="AH91">
        <v>5.625</v>
      </c>
      <c r="AI91" s="1">
        <v>40359</v>
      </c>
      <c r="AJ91">
        <v>144.452</v>
      </c>
      <c r="AK91">
        <v>-1</v>
      </c>
      <c r="AL91">
        <v>-1</v>
      </c>
      <c r="AM91" s="1">
        <v>42094</v>
      </c>
      <c r="AN91">
        <v>20.085000000000001</v>
      </c>
      <c r="AO91" s="1">
        <v>43274</v>
      </c>
      <c r="AP91">
        <v>-1</v>
      </c>
      <c r="AQ91" s="1">
        <v>40329</v>
      </c>
      <c r="AR91">
        <v>68.299000000000007</v>
      </c>
      <c r="AS91" s="1">
        <v>40389</v>
      </c>
      <c r="AT91">
        <v>37.826999999999998</v>
      </c>
      <c r="AU91">
        <v>-1</v>
      </c>
      <c r="AV91">
        <v>-1</v>
      </c>
      <c r="AW91" s="1">
        <v>40847</v>
      </c>
      <c r="AX91">
        <v>147.16200000000001</v>
      </c>
      <c r="AY91" s="1">
        <v>40329</v>
      </c>
      <c r="AZ91">
        <v>199.03899999999999</v>
      </c>
      <c r="BA91" s="1">
        <v>40268</v>
      </c>
      <c r="BB91">
        <v>66.814999999999998</v>
      </c>
      <c r="BC91" s="1">
        <v>42338</v>
      </c>
      <c r="BD91">
        <v>15.53</v>
      </c>
      <c r="BE91">
        <v>-1</v>
      </c>
      <c r="BF91">
        <v>-1</v>
      </c>
      <c r="BG91">
        <v>-1</v>
      </c>
      <c r="BH91">
        <v>-1</v>
      </c>
      <c r="BI91" s="1">
        <v>40329</v>
      </c>
      <c r="BJ91">
        <v>305.68700000000001</v>
      </c>
      <c r="BK91">
        <v>-1</v>
      </c>
      <c r="BL91">
        <v>-1</v>
      </c>
      <c r="BM91" s="1">
        <v>40724</v>
      </c>
      <c r="BN91">
        <v>269.90899999999999</v>
      </c>
      <c r="BO91" s="1">
        <v>40786</v>
      </c>
      <c r="BP91">
        <v>52.771999999999998</v>
      </c>
      <c r="BQ91">
        <v>-1</v>
      </c>
      <c r="BR91">
        <v>-1</v>
      </c>
      <c r="BS91" s="1">
        <v>42307</v>
      </c>
      <c r="BT91">
        <v>16.832000000000001</v>
      </c>
      <c r="BU91">
        <v>-1</v>
      </c>
      <c r="BV91">
        <v>-1</v>
      </c>
      <c r="BW91" s="1">
        <v>42338</v>
      </c>
      <c r="BX91">
        <v>66.108999999999995</v>
      </c>
      <c r="BY91">
        <v>-1</v>
      </c>
      <c r="BZ91">
        <v>-1</v>
      </c>
      <c r="CA91" s="1">
        <v>42277</v>
      </c>
      <c r="CB91">
        <v>90.302000000000007</v>
      </c>
      <c r="CC91" s="1">
        <v>41762</v>
      </c>
      <c r="CD91">
        <v>-1</v>
      </c>
      <c r="CE91" s="1">
        <v>39813</v>
      </c>
      <c r="CF91">
        <v>156.25299999999999</v>
      </c>
      <c r="CG91" s="1">
        <v>41516</v>
      </c>
      <c r="CH91">
        <v>61.015000000000001</v>
      </c>
      <c r="CI91" s="1">
        <v>40329</v>
      </c>
      <c r="CJ91">
        <v>689.19100000000003</v>
      </c>
      <c r="CK91" s="1">
        <v>39962</v>
      </c>
      <c r="CL91">
        <v>339.16899999999998</v>
      </c>
      <c r="CM91">
        <v>-1</v>
      </c>
      <c r="CN91">
        <v>-1</v>
      </c>
    </row>
    <row r="92" spans="1:92" x14ac:dyDescent="0.25">
      <c r="A92" s="1">
        <v>39843</v>
      </c>
      <c r="B92">
        <v>344.95</v>
      </c>
      <c r="C92" s="1">
        <v>39478</v>
      </c>
      <c r="D92">
        <v>119.328</v>
      </c>
      <c r="E92" s="1">
        <v>40298</v>
      </c>
      <c r="F92">
        <v>84.248999999999995</v>
      </c>
      <c r="G92" s="1">
        <v>40298</v>
      </c>
      <c r="H92">
        <v>66.337000000000003</v>
      </c>
      <c r="I92" s="1">
        <v>40298</v>
      </c>
      <c r="J92">
        <v>146.15</v>
      </c>
      <c r="K92" s="1">
        <v>39478</v>
      </c>
      <c r="L92">
        <v>92.834999999999994</v>
      </c>
      <c r="M92" s="1">
        <v>39962</v>
      </c>
      <c r="N92">
        <v>166.411</v>
      </c>
      <c r="O92" s="1">
        <v>39843</v>
      </c>
      <c r="P92">
        <v>231.32</v>
      </c>
      <c r="Q92" s="1">
        <v>39843</v>
      </c>
      <c r="R92">
        <v>356.03300000000002</v>
      </c>
      <c r="S92" s="1">
        <v>40025</v>
      </c>
      <c r="T92">
        <v>178.96199999999999</v>
      </c>
      <c r="U92" s="1">
        <v>39478</v>
      </c>
      <c r="V92">
        <v>47.500999999999998</v>
      </c>
      <c r="W92" s="1">
        <v>39478</v>
      </c>
      <c r="X92">
        <v>109.96</v>
      </c>
      <c r="Y92" s="1">
        <v>39478</v>
      </c>
      <c r="Z92">
        <v>157.56899999999999</v>
      </c>
      <c r="AA92" s="1">
        <v>40025</v>
      </c>
      <c r="AB92">
        <v>79.832999999999998</v>
      </c>
      <c r="AC92" s="1">
        <v>39478</v>
      </c>
      <c r="AD92">
        <v>206.60599999999999</v>
      </c>
      <c r="AE92" s="1">
        <v>42825</v>
      </c>
      <c r="AF92">
        <v>25.509</v>
      </c>
      <c r="AG92" s="1">
        <f>_xll.BDH(CONCATENATE("AUST"," CDS USD SR ",$B$3,"Y D14 CORP"),"PX_LAST",$B$1,$B$2,"Dates","S","Period","M","Array","","cols=2;rows=160")</f>
        <v>37741</v>
      </c>
      <c r="AH92">
        <v>5.625</v>
      </c>
      <c r="AI92" s="1">
        <v>40389</v>
      </c>
      <c r="AJ92">
        <v>99.450999999999993</v>
      </c>
      <c r="AK92">
        <v>-1</v>
      </c>
      <c r="AL92">
        <v>-1</v>
      </c>
      <c r="AM92" s="1">
        <v>42124</v>
      </c>
      <c r="AN92">
        <v>19.864000000000001</v>
      </c>
      <c r="AO92" s="1">
        <v>43275</v>
      </c>
      <c r="AP92">
        <v>-1</v>
      </c>
      <c r="AQ92" s="1">
        <v>40359</v>
      </c>
      <c r="AR92">
        <v>92.896000000000001</v>
      </c>
      <c r="AS92" s="1">
        <v>40421</v>
      </c>
      <c r="AT92">
        <v>43.997999999999998</v>
      </c>
      <c r="AU92">
        <v>-1</v>
      </c>
      <c r="AV92">
        <v>-1</v>
      </c>
      <c r="AW92" s="1">
        <v>40877</v>
      </c>
      <c r="AX92">
        <v>196.142</v>
      </c>
      <c r="AY92" s="1">
        <v>40359</v>
      </c>
      <c r="AZ92">
        <v>190.28800000000001</v>
      </c>
      <c r="BA92" s="1">
        <v>40298</v>
      </c>
      <c r="BB92">
        <v>70.412999999999997</v>
      </c>
      <c r="BC92" s="1">
        <v>42369</v>
      </c>
      <c r="BD92">
        <v>15.879</v>
      </c>
      <c r="BE92">
        <v>-1</v>
      </c>
      <c r="BF92">
        <v>-1</v>
      </c>
      <c r="BG92">
        <v>-1</v>
      </c>
      <c r="BH92">
        <v>-1</v>
      </c>
      <c r="BI92" s="1">
        <v>40359</v>
      </c>
      <c r="BJ92">
        <v>311.31299999999999</v>
      </c>
      <c r="BK92">
        <v>-1</v>
      </c>
      <c r="BL92">
        <v>-1</v>
      </c>
      <c r="BM92" s="1">
        <v>40753</v>
      </c>
      <c r="BN92">
        <v>362.99</v>
      </c>
      <c r="BO92" s="1">
        <v>40816</v>
      </c>
      <c r="BP92">
        <v>61.488999999999997</v>
      </c>
      <c r="BQ92">
        <v>-1</v>
      </c>
      <c r="BR92">
        <v>-1</v>
      </c>
      <c r="BS92" s="1">
        <v>42338</v>
      </c>
      <c r="BT92">
        <v>16.826999999999998</v>
      </c>
      <c r="BU92">
        <v>-1</v>
      </c>
      <c r="BV92">
        <v>-1</v>
      </c>
      <c r="BW92" s="1">
        <v>42369</v>
      </c>
      <c r="BX92">
        <v>64.808000000000007</v>
      </c>
      <c r="BY92">
        <v>-1</v>
      </c>
      <c r="BZ92">
        <v>-1</v>
      </c>
      <c r="CA92" s="1">
        <v>42307</v>
      </c>
      <c r="CB92">
        <v>90.260999999999996</v>
      </c>
      <c r="CC92" s="1">
        <v>41763</v>
      </c>
      <c r="CD92">
        <v>-1</v>
      </c>
      <c r="CE92" s="1">
        <v>39843</v>
      </c>
      <c r="CF92">
        <v>175.33500000000001</v>
      </c>
      <c r="CG92" s="1">
        <v>41547</v>
      </c>
      <c r="CH92">
        <v>60.238999999999997</v>
      </c>
      <c r="CI92" s="1">
        <v>40359</v>
      </c>
      <c r="CJ92">
        <v>910.29100000000005</v>
      </c>
      <c r="CK92" s="1">
        <v>39994</v>
      </c>
      <c r="CL92">
        <v>357.33499999999998</v>
      </c>
      <c r="CM92">
        <v>-1</v>
      </c>
      <c r="CN92">
        <v>-1</v>
      </c>
    </row>
    <row r="93" spans="1:92" x14ac:dyDescent="0.25">
      <c r="A93" s="1">
        <v>39871</v>
      </c>
      <c r="B93">
        <v>400.577</v>
      </c>
      <c r="C93" s="1">
        <v>39507</v>
      </c>
      <c r="D93">
        <v>163.279</v>
      </c>
      <c r="E93" s="1">
        <v>40329</v>
      </c>
      <c r="F93">
        <v>103.44199999999999</v>
      </c>
      <c r="G93" s="1">
        <v>40329</v>
      </c>
      <c r="H93">
        <v>82.994</v>
      </c>
      <c r="I93" s="1">
        <v>40329</v>
      </c>
      <c r="J93">
        <v>163.43</v>
      </c>
      <c r="K93" s="1">
        <v>39507</v>
      </c>
      <c r="L93">
        <v>108.001</v>
      </c>
      <c r="M93" s="1">
        <v>39994</v>
      </c>
      <c r="N93">
        <v>183.98400000000001</v>
      </c>
      <c r="O93" s="1">
        <v>39871</v>
      </c>
      <c r="P93">
        <v>296.38900000000001</v>
      </c>
      <c r="Q93" s="1">
        <v>39871</v>
      </c>
      <c r="R93">
        <v>462.096</v>
      </c>
      <c r="S93" s="1">
        <v>40056</v>
      </c>
      <c r="T93">
        <v>188.65299999999999</v>
      </c>
      <c r="U93" s="1">
        <v>39507</v>
      </c>
      <c r="V93">
        <v>64.834999999999994</v>
      </c>
      <c r="W93" s="1">
        <v>39507</v>
      </c>
      <c r="X93">
        <v>134.26900000000001</v>
      </c>
      <c r="Y93" s="1">
        <v>39507</v>
      </c>
      <c r="Z93">
        <v>200.904</v>
      </c>
      <c r="AA93" s="1">
        <v>40056</v>
      </c>
      <c r="AB93">
        <v>93.972999999999999</v>
      </c>
      <c r="AC93" s="1">
        <v>39507</v>
      </c>
      <c r="AD93">
        <v>248.59399999999999</v>
      </c>
      <c r="AE93" s="1">
        <v>42853</v>
      </c>
      <c r="AF93">
        <v>25.181000000000001</v>
      </c>
      <c r="AG93" s="1">
        <f>_xll.BDH(CONCATENATE("AUST"," CDS USD SR ",$B$3,"Y D14 CORP"),"PX_LAST",$B$1,$B$2,"Dates","S","Period","M","Array","","cols=2;rows=160")</f>
        <v>37741</v>
      </c>
      <c r="AH93">
        <v>5.625</v>
      </c>
      <c r="AI93" s="1">
        <v>40421</v>
      </c>
      <c r="AJ93">
        <v>127.95399999999999</v>
      </c>
      <c r="AK93">
        <v>-1</v>
      </c>
      <c r="AL93">
        <v>-1</v>
      </c>
      <c r="AM93" s="1">
        <v>42153</v>
      </c>
      <c r="AN93">
        <v>20.244</v>
      </c>
      <c r="AO93" s="1">
        <v>43276</v>
      </c>
      <c r="AP93">
        <v>-1</v>
      </c>
      <c r="AQ93" s="1">
        <v>40389</v>
      </c>
      <c r="AR93">
        <v>65.575999999999993</v>
      </c>
      <c r="AS93" s="1">
        <v>40451</v>
      </c>
      <c r="AT93">
        <v>38.999000000000002</v>
      </c>
      <c r="AU93">
        <v>-1</v>
      </c>
      <c r="AV93">
        <v>-1</v>
      </c>
      <c r="AW93" s="1">
        <v>40907</v>
      </c>
      <c r="AX93">
        <v>198</v>
      </c>
      <c r="AY93" s="1">
        <v>40389</v>
      </c>
      <c r="AZ93">
        <v>136.33199999999999</v>
      </c>
      <c r="BA93" s="1">
        <v>40329</v>
      </c>
      <c r="BB93">
        <v>90.504000000000005</v>
      </c>
      <c r="BC93" s="1">
        <v>42398</v>
      </c>
      <c r="BD93">
        <v>17.036000000000001</v>
      </c>
      <c r="BE93">
        <v>-1</v>
      </c>
      <c r="BF93">
        <v>-1</v>
      </c>
      <c r="BG93">
        <v>-1</v>
      </c>
      <c r="BH93">
        <v>-1</v>
      </c>
      <c r="BI93" s="1">
        <v>40389</v>
      </c>
      <c r="BJ93">
        <v>224.96700000000001</v>
      </c>
      <c r="BK93">
        <v>-1</v>
      </c>
      <c r="BL93">
        <v>-1</v>
      </c>
      <c r="BM93" s="1">
        <v>40786</v>
      </c>
      <c r="BN93">
        <v>357.55700000000002</v>
      </c>
      <c r="BO93" s="1">
        <v>40847</v>
      </c>
      <c r="BP93">
        <v>48.33</v>
      </c>
      <c r="BQ93">
        <v>-1</v>
      </c>
      <c r="BR93">
        <v>-1</v>
      </c>
      <c r="BS93" s="1">
        <v>42369</v>
      </c>
      <c r="BT93">
        <v>19.11</v>
      </c>
      <c r="BU93">
        <v>-1</v>
      </c>
      <c r="BV93">
        <v>-1</v>
      </c>
      <c r="BW93" s="1">
        <v>42398</v>
      </c>
      <c r="BX93">
        <v>65.697999999999993</v>
      </c>
      <c r="BY93">
        <v>-1</v>
      </c>
      <c r="BZ93">
        <v>-1</v>
      </c>
      <c r="CA93" s="1">
        <v>42460</v>
      </c>
      <c r="CB93">
        <v>88.57</v>
      </c>
      <c r="CC93" s="1">
        <v>41764</v>
      </c>
      <c r="CD93">
        <v>-1</v>
      </c>
      <c r="CE93" s="1">
        <v>39871</v>
      </c>
      <c r="CF93">
        <v>211.667</v>
      </c>
      <c r="CG93" s="1">
        <v>41578</v>
      </c>
      <c r="CH93">
        <v>59.127000000000002</v>
      </c>
      <c r="CI93" s="1">
        <v>40389</v>
      </c>
      <c r="CJ93">
        <v>758.779</v>
      </c>
      <c r="CK93" s="1">
        <v>40025</v>
      </c>
      <c r="CL93">
        <v>254.60300000000001</v>
      </c>
      <c r="CM93">
        <v>-1</v>
      </c>
      <c r="CN93">
        <v>-1</v>
      </c>
    </row>
    <row r="94" spans="1:92" x14ac:dyDescent="0.25">
      <c r="A94" s="1">
        <v>39903</v>
      </c>
      <c r="B94">
        <v>325.25700000000001</v>
      </c>
      <c r="C94" s="1">
        <v>39538</v>
      </c>
      <c r="D94">
        <v>179.899</v>
      </c>
      <c r="E94" s="1">
        <v>40359</v>
      </c>
      <c r="F94">
        <v>104.503</v>
      </c>
      <c r="G94" s="1">
        <v>40359</v>
      </c>
      <c r="H94">
        <v>88.959000000000003</v>
      </c>
      <c r="I94" s="1">
        <v>40359</v>
      </c>
      <c r="J94">
        <v>152.22300000000001</v>
      </c>
      <c r="K94" s="1">
        <v>39538</v>
      </c>
      <c r="L94">
        <v>132.667</v>
      </c>
      <c r="M94" s="1">
        <v>40025</v>
      </c>
      <c r="N94">
        <v>128.267</v>
      </c>
      <c r="O94" s="1">
        <v>39903</v>
      </c>
      <c r="P94">
        <v>240.85</v>
      </c>
      <c r="Q94" s="1">
        <v>39903</v>
      </c>
      <c r="R94">
        <v>380.4</v>
      </c>
      <c r="S94" s="1">
        <v>40086</v>
      </c>
      <c r="T94">
        <v>180.357</v>
      </c>
      <c r="U94" s="1">
        <v>39538</v>
      </c>
      <c r="V94">
        <v>74.168999999999997</v>
      </c>
      <c r="W94" s="1">
        <v>39538</v>
      </c>
      <c r="X94">
        <v>148.34</v>
      </c>
      <c r="Y94" s="1">
        <v>39538</v>
      </c>
      <c r="Z94">
        <v>207.43199999999999</v>
      </c>
      <c r="AA94" s="1">
        <v>40086</v>
      </c>
      <c r="AB94">
        <v>87.113</v>
      </c>
      <c r="AC94" s="1">
        <v>39538</v>
      </c>
      <c r="AD94">
        <v>309.50700000000001</v>
      </c>
      <c r="AE94" s="1">
        <v>42886</v>
      </c>
      <c r="AF94">
        <v>26.215</v>
      </c>
      <c r="AG94" s="1">
        <f>_xll.BDH(CONCATENATE("AUST"," CDS USD SR ",$B$3,"Y D14 CORP"),"PX_LAST",$B$1,$B$2,"Dates","S","Period","M","Array","","cols=2;rows=160")</f>
        <v>37741</v>
      </c>
      <c r="AH94">
        <v>5.625</v>
      </c>
      <c r="AI94" s="1">
        <v>40451</v>
      </c>
      <c r="AJ94">
        <v>125.84699999999999</v>
      </c>
      <c r="AK94">
        <v>-1</v>
      </c>
      <c r="AL94">
        <v>-1</v>
      </c>
      <c r="AM94" s="1">
        <v>42185</v>
      </c>
      <c r="AN94">
        <v>21.248999999999999</v>
      </c>
      <c r="AO94" s="1">
        <v>43277</v>
      </c>
      <c r="AP94">
        <v>-1</v>
      </c>
      <c r="AQ94" s="1">
        <v>40421</v>
      </c>
      <c r="AR94">
        <v>81.132000000000005</v>
      </c>
      <c r="AS94" s="1">
        <v>40480</v>
      </c>
      <c r="AT94">
        <v>34.234000000000002</v>
      </c>
      <c r="AU94">
        <v>-1</v>
      </c>
      <c r="AV94">
        <v>-1</v>
      </c>
      <c r="AW94" s="1">
        <v>40939</v>
      </c>
      <c r="AX94">
        <v>192.922</v>
      </c>
      <c r="AY94" s="1">
        <v>40421</v>
      </c>
      <c r="AZ94">
        <v>230.33199999999999</v>
      </c>
      <c r="BA94" s="1">
        <v>40359</v>
      </c>
      <c r="BB94">
        <v>92.525000000000006</v>
      </c>
      <c r="BC94" s="1">
        <v>42429</v>
      </c>
      <c r="BD94">
        <v>26.571999999999999</v>
      </c>
      <c r="BE94">
        <v>-1</v>
      </c>
      <c r="BF94">
        <v>-1</v>
      </c>
      <c r="BG94">
        <v>-1</v>
      </c>
      <c r="BH94">
        <v>-1</v>
      </c>
      <c r="BI94" s="1">
        <v>40421</v>
      </c>
      <c r="BJ94">
        <v>334.02300000000002</v>
      </c>
      <c r="BK94">
        <v>-1</v>
      </c>
      <c r="BL94">
        <v>-1</v>
      </c>
      <c r="BM94" s="1">
        <v>40816</v>
      </c>
      <c r="BN94">
        <v>382.24099999999999</v>
      </c>
      <c r="BO94" s="1">
        <v>40877</v>
      </c>
      <c r="BP94">
        <v>72.284999999999997</v>
      </c>
      <c r="BQ94">
        <v>-1</v>
      </c>
      <c r="BR94">
        <v>-1</v>
      </c>
      <c r="BS94" s="1">
        <v>42398</v>
      </c>
      <c r="BT94">
        <v>27.411000000000001</v>
      </c>
      <c r="BU94">
        <v>-1</v>
      </c>
      <c r="BV94">
        <v>-1</v>
      </c>
      <c r="BW94" s="1">
        <v>42429</v>
      </c>
      <c r="BX94">
        <v>66.460999999999999</v>
      </c>
      <c r="BY94">
        <v>-1</v>
      </c>
      <c r="BZ94">
        <v>-1</v>
      </c>
      <c r="CA94" s="1">
        <v>42551</v>
      </c>
      <c r="CB94">
        <v>81.816000000000003</v>
      </c>
      <c r="CC94" s="1">
        <v>41765</v>
      </c>
      <c r="CD94">
        <v>-1</v>
      </c>
      <c r="CE94" s="1">
        <v>39903</v>
      </c>
      <c r="CF94">
        <v>123.002</v>
      </c>
      <c r="CG94" s="1">
        <v>41607</v>
      </c>
      <c r="CH94">
        <v>59.220999999999997</v>
      </c>
      <c r="CI94" s="1">
        <v>40421</v>
      </c>
      <c r="CJ94">
        <v>942.83500000000004</v>
      </c>
      <c r="CK94" s="1">
        <v>40056</v>
      </c>
      <c r="CL94">
        <v>241.74600000000001</v>
      </c>
      <c r="CM94">
        <v>-1</v>
      </c>
      <c r="CN94">
        <v>-1</v>
      </c>
    </row>
    <row r="95" spans="1:92" x14ac:dyDescent="0.25">
      <c r="A95" s="1">
        <v>39933</v>
      </c>
      <c r="B95">
        <v>274.06900000000002</v>
      </c>
      <c r="C95" s="1">
        <v>39568</v>
      </c>
      <c r="D95">
        <v>124.899</v>
      </c>
      <c r="E95" s="1">
        <v>40389</v>
      </c>
      <c r="F95">
        <v>77.896000000000001</v>
      </c>
      <c r="G95" s="1">
        <v>40389</v>
      </c>
      <c r="H95">
        <v>79.691999999999993</v>
      </c>
      <c r="I95" s="1">
        <v>40389</v>
      </c>
      <c r="J95">
        <v>123.751</v>
      </c>
      <c r="K95" s="1">
        <v>39568</v>
      </c>
      <c r="L95">
        <v>80.168999999999997</v>
      </c>
      <c r="M95" s="1">
        <v>40056</v>
      </c>
      <c r="N95">
        <v>136.80600000000001</v>
      </c>
      <c r="O95" s="1">
        <v>39933</v>
      </c>
      <c r="P95">
        <v>176.7</v>
      </c>
      <c r="Q95" s="1">
        <v>39933</v>
      </c>
      <c r="R95">
        <v>299.78699999999998</v>
      </c>
      <c r="S95" s="1">
        <v>40116</v>
      </c>
      <c r="T95">
        <v>179.30799999999999</v>
      </c>
      <c r="U95" s="1">
        <v>39568</v>
      </c>
      <c r="V95">
        <v>36.502000000000002</v>
      </c>
      <c r="W95" s="1">
        <v>39568</v>
      </c>
      <c r="X95">
        <v>101.505</v>
      </c>
      <c r="Y95" s="1">
        <v>39568</v>
      </c>
      <c r="Z95">
        <v>135.56899999999999</v>
      </c>
      <c r="AA95" s="1">
        <v>40116</v>
      </c>
      <c r="AB95">
        <v>100.129</v>
      </c>
      <c r="AC95" s="1">
        <v>39568</v>
      </c>
      <c r="AD95">
        <v>238.94</v>
      </c>
      <c r="AE95" s="1">
        <v>42916</v>
      </c>
      <c r="AF95">
        <v>21.934999999999999</v>
      </c>
      <c r="AG95" s="1">
        <f>_xll.BDH(CONCATENATE("AUST"," CDS USD SR ",$B$3,"Y D14 CORP"),"PX_LAST",$B$1,$B$2,"Dates","S","Period","M","Array","","cols=2;rows=160")</f>
        <v>37741</v>
      </c>
      <c r="AH95">
        <v>5.625</v>
      </c>
      <c r="AI95" s="1">
        <v>40480</v>
      </c>
      <c r="AJ95">
        <v>117.43600000000001</v>
      </c>
      <c r="AK95">
        <v>-1</v>
      </c>
      <c r="AL95">
        <v>-1</v>
      </c>
      <c r="AM95" s="1">
        <v>42216</v>
      </c>
      <c r="AN95">
        <v>20.780999999999999</v>
      </c>
      <c r="AO95" s="1">
        <v>43278</v>
      </c>
      <c r="AP95">
        <v>-1</v>
      </c>
      <c r="AQ95" s="1">
        <v>40451</v>
      </c>
      <c r="AR95">
        <v>78.956000000000003</v>
      </c>
      <c r="AS95" s="1">
        <v>40512</v>
      </c>
      <c r="AT95">
        <v>55.329000000000001</v>
      </c>
      <c r="AU95">
        <v>-1</v>
      </c>
      <c r="AV95">
        <v>-1</v>
      </c>
      <c r="AW95" s="1">
        <v>40968</v>
      </c>
      <c r="AX95">
        <v>187.756</v>
      </c>
      <c r="AY95" s="1">
        <v>40451</v>
      </c>
      <c r="AZ95">
        <v>194.874</v>
      </c>
      <c r="BA95" s="1">
        <v>40389</v>
      </c>
      <c r="BB95">
        <v>70.393000000000001</v>
      </c>
      <c r="BC95" s="1">
        <v>42460</v>
      </c>
      <c r="BD95">
        <v>25.596</v>
      </c>
      <c r="BE95">
        <v>-1</v>
      </c>
      <c r="BF95">
        <v>-1</v>
      </c>
      <c r="BG95">
        <v>-1</v>
      </c>
      <c r="BH95">
        <v>-1</v>
      </c>
      <c r="BI95" s="1">
        <v>40451</v>
      </c>
      <c r="BJ95">
        <v>409.37299999999999</v>
      </c>
      <c r="BK95">
        <v>-1</v>
      </c>
      <c r="BL95">
        <v>-1</v>
      </c>
      <c r="BM95" s="1">
        <v>40847</v>
      </c>
      <c r="BN95">
        <v>339.637</v>
      </c>
      <c r="BO95" s="1">
        <v>40907</v>
      </c>
      <c r="BP95">
        <v>77.834999999999994</v>
      </c>
      <c r="BQ95">
        <v>-1</v>
      </c>
      <c r="BR95">
        <v>-1</v>
      </c>
      <c r="BS95" s="1">
        <v>42429</v>
      </c>
      <c r="BT95">
        <v>38.74</v>
      </c>
      <c r="BU95">
        <v>-1</v>
      </c>
      <c r="BV95">
        <v>-1</v>
      </c>
      <c r="BW95" s="1">
        <v>42460</v>
      </c>
      <c r="BX95">
        <v>66.316000000000003</v>
      </c>
      <c r="BY95">
        <v>-1</v>
      </c>
      <c r="BZ95">
        <v>-1</v>
      </c>
      <c r="CA95" s="1">
        <v>41765</v>
      </c>
      <c r="CB95">
        <v>-1</v>
      </c>
      <c r="CC95" s="1">
        <v>41766</v>
      </c>
      <c r="CD95">
        <v>-1</v>
      </c>
      <c r="CE95" s="1">
        <v>39933</v>
      </c>
      <c r="CF95">
        <v>101.66800000000001</v>
      </c>
      <c r="CG95" s="1">
        <v>41639</v>
      </c>
      <c r="CH95">
        <v>61.220999999999997</v>
      </c>
      <c r="CI95" s="1">
        <v>40451</v>
      </c>
      <c r="CJ95">
        <v>792.54899999999998</v>
      </c>
      <c r="CK95" s="1">
        <v>40086</v>
      </c>
      <c r="CL95">
        <v>215.001</v>
      </c>
      <c r="CM95">
        <v>-1</v>
      </c>
      <c r="CN95">
        <v>-1</v>
      </c>
    </row>
    <row r="96" spans="1:92" x14ac:dyDescent="0.25">
      <c r="A96" s="1">
        <v>39962</v>
      </c>
      <c r="B96">
        <v>191.023</v>
      </c>
      <c r="C96" s="1">
        <v>39598</v>
      </c>
      <c r="D96">
        <v>125.26600000000001</v>
      </c>
      <c r="E96" s="1">
        <v>40421</v>
      </c>
      <c r="F96">
        <v>77.888000000000005</v>
      </c>
      <c r="G96" s="1">
        <v>40421</v>
      </c>
      <c r="H96">
        <v>84.194999999999993</v>
      </c>
      <c r="I96" s="1">
        <v>40421</v>
      </c>
      <c r="J96">
        <v>137.82</v>
      </c>
      <c r="K96" s="1">
        <v>39598</v>
      </c>
      <c r="L96">
        <v>74.668999999999997</v>
      </c>
      <c r="M96" s="1">
        <v>40086</v>
      </c>
      <c r="N96">
        <v>103.456</v>
      </c>
      <c r="O96" s="1">
        <v>39962</v>
      </c>
      <c r="P96">
        <v>115.99</v>
      </c>
      <c r="Q96" s="1">
        <v>39962</v>
      </c>
      <c r="R96">
        <v>219.20699999999999</v>
      </c>
      <c r="S96" s="1">
        <v>40147</v>
      </c>
      <c r="T96">
        <v>191.46100000000001</v>
      </c>
      <c r="U96" s="1">
        <v>39598</v>
      </c>
      <c r="V96">
        <v>39.337000000000003</v>
      </c>
      <c r="W96" s="1">
        <v>39598</v>
      </c>
      <c r="X96">
        <v>85.35</v>
      </c>
      <c r="Y96" s="1">
        <v>39598</v>
      </c>
      <c r="Z96">
        <v>160.066</v>
      </c>
      <c r="AA96" s="1">
        <v>40147</v>
      </c>
      <c r="AB96">
        <v>111.004</v>
      </c>
      <c r="AC96" s="1">
        <v>39598</v>
      </c>
      <c r="AD96">
        <v>242.76900000000001</v>
      </c>
      <c r="AE96" s="1">
        <v>42947</v>
      </c>
      <c r="AF96">
        <v>20.651</v>
      </c>
      <c r="AG96" s="1">
        <f>_xll.BDH(CONCATENATE("AUST"," CDS USD SR ",$B$3,"Y D14 CORP"),"PX_LAST",$B$1,$B$2,"Dates","S","Period","M","Array","","cols=2;rows=160")</f>
        <v>37741</v>
      </c>
      <c r="AH96">
        <v>5.625</v>
      </c>
      <c r="AI96" s="1">
        <v>40512</v>
      </c>
      <c r="AJ96">
        <v>201.15600000000001</v>
      </c>
      <c r="AK96">
        <v>-1</v>
      </c>
      <c r="AL96">
        <v>-1</v>
      </c>
      <c r="AM96" s="1">
        <v>42247</v>
      </c>
      <c r="AN96">
        <v>18.756</v>
      </c>
      <c r="AO96" s="1">
        <v>43279</v>
      </c>
      <c r="AP96">
        <v>-1</v>
      </c>
      <c r="AQ96" s="1">
        <v>40480</v>
      </c>
      <c r="AR96">
        <v>69.600999999999999</v>
      </c>
      <c r="AS96" s="1">
        <v>40543</v>
      </c>
      <c r="AT96">
        <v>58.44</v>
      </c>
      <c r="AU96">
        <v>-1</v>
      </c>
      <c r="AV96">
        <v>-1</v>
      </c>
      <c r="AW96" s="1">
        <v>40998</v>
      </c>
      <c r="AX96">
        <v>180.56800000000001</v>
      </c>
      <c r="AY96" s="1">
        <v>40480</v>
      </c>
      <c r="AZ96">
        <v>171.12899999999999</v>
      </c>
      <c r="BA96" s="1">
        <v>40421</v>
      </c>
      <c r="BB96">
        <v>69.298000000000002</v>
      </c>
      <c r="BC96" s="1">
        <v>42489</v>
      </c>
      <c r="BD96">
        <v>25.591000000000001</v>
      </c>
      <c r="BE96">
        <v>-1</v>
      </c>
      <c r="BF96">
        <v>-1</v>
      </c>
      <c r="BG96">
        <v>-1</v>
      </c>
      <c r="BH96">
        <v>-1</v>
      </c>
      <c r="BI96" s="1">
        <v>40480</v>
      </c>
      <c r="BJ96">
        <v>378.07900000000001</v>
      </c>
      <c r="BK96">
        <v>-1</v>
      </c>
      <c r="BL96">
        <v>-1</v>
      </c>
      <c r="BM96" s="1">
        <v>40877</v>
      </c>
      <c r="BN96">
        <v>408.27199999999999</v>
      </c>
      <c r="BO96" s="1">
        <v>40939</v>
      </c>
      <c r="BP96">
        <v>59.494999999999997</v>
      </c>
      <c r="BQ96">
        <v>-1</v>
      </c>
      <c r="BR96">
        <v>-1</v>
      </c>
      <c r="BS96" s="1">
        <v>42460</v>
      </c>
      <c r="BT96">
        <v>38.81</v>
      </c>
      <c r="BU96">
        <v>-1</v>
      </c>
      <c r="BV96">
        <v>-1</v>
      </c>
      <c r="BW96" s="1">
        <v>42489</v>
      </c>
      <c r="BX96">
        <v>66.662000000000006</v>
      </c>
      <c r="BY96">
        <v>-1</v>
      </c>
      <c r="BZ96">
        <v>-1</v>
      </c>
      <c r="CA96" s="1">
        <v>41766</v>
      </c>
      <c r="CB96">
        <v>-1</v>
      </c>
      <c r="CC96" s="1">
        <v>41767</v>
      </c>
      <c r="CD96">
        <v>-1</v>
      </c>
      <c r="CE96" s="1">
        <v>39962</v>
      </c>
      <c r="CF96">
        <v>92.17</v>
      </c>
      <c r="CG96" s="1">
        <v>41670</v>
      </c>
      <c r="CH96">
        <v>57.984000000000002</v>
      </c>
      <c r="CI96" s="1">
        <v>40480</v>
      </c>
      <c r="CJ96">
        <v>804.89599999999996</v>
      </c>
      <c r="CK96" s="1">
        <v>40116</v>
      </c>
      <c r="CL96">
        <v>206.833</v>
      </c>
      <c r="CM96">
        <v>-1</v>
      </c>
      <c r="CN96">
        <v>-1</v>
      </c>
    </row>
    <row r="97" spans="1:92" x14ac:dyDescent="0.25">
      <c r="A97" s="1">
        <v>39994</v>
      </c>
      <c r="B97">
        <v>176.48099999999999</v>
      </c>
      <c r="C97" s="1">
        <v>39629</v>
      </c>
      <c r="D97">
        <v>159.167</v>
      </c>
      <c r="E97" s="1">
        <v>40451</v>
      </c>
      <c r="F97">
        <v>73.927000000000007</v>
      </c>
      <c r="G97" s="1">
        <v>40451</v>
      </c>
      <c r="H97">
        <v>71.317999999999998</v>
      </c>
      <c r="I97" s="1">
        <v>40451</v>
      </c>
      <c r="J97">
        <v>117.833</v>
      </c>
      <c r="K97" s="1">
        <v>39629</v>
      </c>
      <c r="L97">
        <v>94.501999999999995</v>
      </c>
      <c r="M97" s="1">
        <v>40116</v>
      </c>
      <c r="N97">
        <v>95.253</v>
      </c>
      <c r="O97" s="1">
        <v>39994</v>
      </c>
      <c r="P97">
        <v>108.452</v>
      </c>
      <c r="Q97" s="1">
        <v>39994</v>
      </c>
      <c r="R97">
        <v>207.16499999999999</v>
      </c>
      <c r="S97" s="1">
        <v>40178</v>
      </c>
      <c r="T97">
        <v>173.06700000000001</v>
      </c>
      <c r="U97" s="1">
        <v>39629</v>
      </c>
      <c r="V97">
        <v>50.503</v>
      </c>
      <c r="W97" s="1">
        <v>39629</v>
      </c>
      <c r="X97">
        <v>107.73099999999999</v>
      </c>
      <c r="Y97" s="1">
        <v>39629</v>
      </c>
      <c r="Z97">
        <v>190.703</v>
      </c>
      <c r="AA97" s="1">
        <v>40178</v>
      </c>
      <c r="AB97">
        <v>94.6</v>
      </c>
      <c r="AC97" s="1">
        <v>39629</v>
      </c>
      <c r="AD97">
        <v>309.16800000000001</v>
      </c>
      <c r="AE97" s="1">
        <v>42978</v>
      </c>
      <c r="AF97">
        <v>22.16</v>
      </c>
      <c r="AG97" s="1">
        <f>_xll.BDH(CONCATENATE("AUST"," CDS USD SR ",$B$3,"Y D14 CORP"),"PX_LAST",$B$1,$B$2,"Dates","S","Period","M","Array","","cols=2;rows=160")</f>
        <v>37741</v>
      </c>
      <c r="AH97">
        <v>5.625</v>
      </c>
      <c r="AI97" s="1">
        <v>40543</v>
      </c>
      <c r="AJ97">
        <v>217.93299999999999</v>
      </c>
      <c r="AK97">
        <v>-1</v>
      </c>
      <c r="AL97">
        <v>-1</v>
      </c>
      <c r="AM97" s="1">
        <v>42277</v>
      </c>
      <c r="AN97">
        <v>16.715</v>
      </c>
      <c r="AO97" s="1">
        <v>43280</v>
      </c>
      <c r="AP97">
        <v>-1</v>
      </c>
      <c r="AQ97" s="1">
        <v>40512</v>
      </c>
      <c r="AR97">
        <v>104.738</v>
      </c>
      <c r="AS97" s="1">
        <v>40574</v>
      </c>
      <c r="AT97">
        <v>59.369</v>
      </c>
      <c r="AU97">
        <v>-1</v>
      </c>
      <c r="AV97">
        <v>-1</v>
      </c>
      <c r="AW97" s="1">
        <v>41029</v>
      </c>
      <c r="AX97">
        <v>187.791</v>
      </c>
      <c r="AY97" s="1">
        <v>40512</v>
      </c>
      <c r="AZ97">
        <v>268.995</v>
      </c>
      <c r="BA97" s="1">
        <v>40451</v>
      </c>
      <c r="BB97">
        <v>61.661999999999999</v>
      </c>
      <c r="BC97" s="1">
        <v>42521</v>
      </c>
      <c r="BD97">
        <v>25.54</v>
      </c>
      <c r="BE97">
        <v>-1</v>
      </c>
      <c r="BF97">
        <v>-1</v>
      </c>
      <c r="BG97">
        <v>-1</v>
      </c>
      <c r="BH97">
        <v>-1</v>
      </c>
      <c r="BI97" s="1">
        <v>40512</v>
      </c>
      <c r="BJ97">
        <v>543.19500000000005</v>
      </c>
      <c r="BK97">
        <v>-1</v>
      </c>
      <c r="BL97">
        <v>-1</v>
      </c>
      <c r="BM97" s="1">
        <v>40907</v>
      </c>
      <c r="BN97">
        <v>393.51499999999999</v>
      </c>
      <c r="BO97" s="1">
        <v>40968</v>
      </c>
      <c r="BP97">
        <v>51.430999999999997</v>
      </c>
      <c r="BQ97">
        <v>-1</v>
      </c>
      <c r="BR97">
        <v>-1</v>
      </c>
      <c r="BS97" s="1">
        <v>42489</v>
      </c>
      <c r="BT97">
        <v>35.893000000000001</v>
      </c>
      <c r="BU97">
        <v>-1</v>
      </c>
      <c r="BV97">
        <v>-1</v>
      </c>
      <c r="BW97" s="1">
        <v>42521</v>
      </c>
      <c r="BX97">
        <v>65.933999999999997</v>
      </c>
      <c r="BY97">
        <v>-1</v>
      </c>
      <c r="BZ97">
        <v>-1</v>
      </c>
      <c r="CA97" s="1">
        <v>41767</v>
      </c>
      <c r="CB97">
        <v>-1</v>
      </c>
      <c r="CC97" s="1">
        <v>41768</v>
      </c>
      <c r="CD97">
        <v>-1</v>
      </c>
      <c r="CE97" s="1">
        <v>39994</v>
      </c>
      <c r="CF97">
        <v>81.503</v>
      </c>
      <c r="CG97" s="1">
        <v>41698</v>
      </c>
      <c r="CH97">
        <v>57.505000000000003</v>
      </c>
      <c r="CI97" s="1">
        <v>40512</v>
      </c>
      <c r="CJ97">
        <v>975.89400000000001</v>
      </c>
      <c r="CK97" s="1">
        <v>40147</v>
      </c>
      <c r="CL97">
        <v>241.00200000000001</v>
      </c>
      <c r="CM97">
        <v>-1</v>
      </c>
      <c r="CN97">
        <v>-1</v>
      </c>
    </row>
    <row r="98" spans="1:92" x14ac:dyDescent="0.25">
      <c r="A98" s="1">
        <v>40025</v>
      </c>
      <c r="B98">
        <v>133.75700000000001</v>
      </c>
      <c r="C98" s="1">
        <v>39660</v>
      </c>
      <c r="D98">
        <v>158.434</v>
      </c>
      <c r="E98" s="1">
        <v>40480</v>
      </c>
      <c r="F98">
        <v>67.923000000000002</v>
      </c>
      <c r="G98" s="1">
        <v>40480</v>
      </c>
      <c r="H98">
        <v>63.365000000000002</v>
      </c>
      <c r="I98" s="1">
        <v>40480</v>
      </c>
      <c r="J98">
        <v>100.32299999999999</v>
      </c>
      <c r="K98" s="1">
        <v>39660</v>
      </c>
      <c r="L98">
        <v>82.334999999999994</v>
      </c>
      <c r="M98" s="1">
        <v>40147</v>
      </c>
      <c r="N98">
        <v>106.23699999999999</v>
      </c>
      <c r="O98" s="1">
        <v>40025</v>
      </c>
      <c r="P98">
        <v>75.989999999999995</v>
      </c>
      <c r="Q98" s="1">
        <v>40025</v>
      </c>
      <c r="R98">
        <v>161.99799999999999</v>
      </c>
      <c r="S98" s="1">
        <v>40207</v>
      </c>
      <c r="T98">
        <v>181.286</v>
      </c>
      <c r="U98" s="1">
        <v>39660</v>
      </c>
      <c r="V98">
        <v>51.335999999999999</v>
      </c>
      <c r="W98" s="1">
        <v>39660</v>
      </c>
      <c r="X98">
        <v>98.863</v>
      </c>
      <c r="Y98" s="1">
        <v>39660</v>
      </c>
      <c r="Z98">
        <v>159.267</v>
      </c>
      <c r="AA98" s="1">
        <v>40207</v>
      </c>
      <c r="AB98">
        <v>113.492</v>
      </c>
      <c r="AC98" s="1">
        <v>39660</v>
      </c>
      <c r="AD98">
        <v>257.74900000000002</v>
      </c>
      <c r="AE98" s="1">
        <v>43007</v>
      </c>
      <c r="AF98">
        <v>23.097000000000001</v>
      </c>
      <c r="AG98" s="1">
        <f>_xll.BDH(CONCATENATE("AUST"," CDS USD SR ",$B$3,"Y D14 CORP"),"PX_LAST",$B$1,$B$2,"Dates","S","Period","M","Array","","cols=2;rows=160")</f>
        <v>37741</v>
      </c>
      <c r="AH98">
        <v>5.625</v>
      </c>
      <c r="AI98" s="1">
        <v>40574</v>
      </c>
      <c r="AJ98">
        <v>173.09700000000001</v>
      </c>
      <c r="AK98">
        <v>-1</v>
      </c>
      <c r="AL98">
        <v>-1</v>
      </c>
      <c r="AM98" s="1">
        <v>42307</v>
      </c>
      <c r="AN98">
        <v>16.629000000000001</v>
      </c>
      <c r="AO98" s="1">
        <v>43281</v>
      </c>
      <c r="AP98">
        <v>-1</v>
      </c>
      <c r="AQ98" s="1">
        <v>40543</v>
      </c>
      <c r="AR98">
        <v>101.02200000000001</v>
      </c>
      <c r="AS98" s="1">
        <v>40602</v>
      </c>
      <c r="AT98">
        <v>53.133000000000003</v>
      </c>
      <c r="AU98">
        <v>-1</v>
      </c>
      <c r="AV98">
        <v>-1</v>
      </c>
      <c r="AW98" s="1">
        <v>41060</v>
      </c>
      <c r="AX98">
        <v>193.286</v>
      </c>
      <c r="AY98" s="1">
        <v>40543</v>
      </c>
      <c r="AZ98">
        <v>238.46799999999999</v>
      </c>
      <c r="BA98" s="1">
        <v>40480</v>
      </c>
      <c r="BB98">
        <v>55.116999999999997</v>
      </c>
      <c r="BC98" s="1">
        <v>42551</v>
      </c>
      <c r="BD98">
        <v>26.666</v>
      </c>
      <c r="BE98">
        <v>-1</v>
      </c>
      <c r="BF98">
        <v>-1</v>
      </c>
      <c r="BG98">
        <v>-1</v>
      </c>
      <c r="BH98">
        <v>-1</v>
      </c>
      <c r="BI98" s="1">
        <v>40543</v>
      </c>
      <c r="BJ98">
        <v>499.58499999999998</v>
      </c>
      <c r="BK98">
        <v>-1</v>
      </c>
      <c r="BL98">
        <v>-1</v>
      </c>
      <c r="BM98" s="1">
        <v>40939</v>
      </c>
      <c r="BN98">
        <v>375.78399999999999</v>
      </c>
      <c r="BO98" s="1">
        <v>40998</v>
      </c>
      <c r="BP98">
        <v>42.912999999999997</v>
      </c>
      <c r="BQ98">
        <v>-1</v>
      </c>
      <c r="BR98">
        <v>-1</v>
      </c>
      <c r="BS98" s="1">
        <v>42521</v>
      </c>
      <c r="BT98">
        <v>31.047999999999998</v>
      </c>
      <c r="BU98">
        <v>-1</v>
      </c>
      <c r="BV98">
        <v>-1</v>
      </c>
      <c r="BW98" s="1">
        <v>42551</v>
      </c>
      <c r="BX98">
        <v>64.120999999999995</v>
      </c>
      <c r="BY98">
        <v>-1</v>
      </c>
      <c r="BZ98">
        <v>-1</v>
      </c>
      <c r="CA98" s="1">
        <v>41768</v>
      </c>
      <c r="CB98">
        <v>-1</v>
      </c>
      <c r="CC98" s="1">
        <v>41769</v>
      </c>
      <c r="CD98">
        <v>-1</v>
      </c>
      <c r="CE98" s="1">
        <v>40025</v>
      </c>
      <c r="CF98">
        <v>72.001999999999995</v>
      </c>
      <c r="CG98" s="1">
        <v>41729</v>
      </c>
      <c r="CH98">
        <v>55.658000000000001</v>
      </c>
      <c r="CI98" s="1">
        <v>40543</v>
      </c>
      <c r="CJ98">
        <v>1074.085</v>
      </c>
      <c r="CK98" s="1">
        <v>40178</v>
      </c>
      <c r="CL98">
        <v>242.17</v>
      </c>
      <c r="CM98">
        <v>-1</v>
      </c>
      <c r="CN98">
        <v>-1</v>
      </c>
    </row>
    <row r="99" spans="1:92" x14ac:dyDescent="0.25">
      <c r="A99" s="1">
        <v>40056</v>
      </c>
      <c r="B99">
        <v>137.755</v>
      </c>
      <c r="C99" s="1">
        <v>39689</v>
      </c>
      <c r="D99">
        <v>185.53299999999999</v>
      </c>
      <c r="E99" s="1">
        <v>40512</v>
      </c>
      <c r="F99">
        <v>93.641999999999996</v>
      </c>
      <c r="G99" s="1">
        <v>40512</v>
      </c>
      <c r="H99">
        <v>76.143000000000001</v>
      </c>
      <c r="I99" s="1">
        <v>40512</v>
      </c>
      <c r="J99">
        <v>125.71899999999999</v>
      </c>
      <c r="K99" s="1">
        <v>39689</v>
      </c>
      <c r="L99">
        <v>90.834999999999994</v>
      </c>
      <c r="M99" s="1">
        <v>40178</v>
      </c>
      <c r="N99">
        <v>87.162000000000006</v>
      </c>
      <c r="O99" s="1">
        <v>40056</v>
      </c>
      <c r="P99">
        <v>96.998000000000005</v>
      </c>
      <c r="Q99" s="1">
        <v>40056</v>
      </c>
      <c r="R99">
        <v>177.95</v>
      </c>
      <c r="S99" s="1">
        <v>40235</v>
      </c>
      <c r="T99">
        <v>187.09299999999999</v>
      </c>
      <c r="U99" s="1">
        <v>39689</v>
      </c>
      <c r="V99">
        <v>67.668999999999997</v>
      </c>
      <c r="W99" s="1">
        <v>39689</v>
      </c>
      <c r="X99">
        <v>132.804</v>
      </c>
      <c r="Y99" s="1">
        <v>39689</v>
      </c>
      <c r="Z99">
        <v>173.31700000000001</v>
      </c>
      <c r="AA99" s="1">
        <v>40235</v>
      </c>
      <c r="AB99">
        <v>118.54300000000001</v>
      </c>
      <c r="AC99" s="1">
        <v>39689</v>
      </c>
      <c r="AD99">
        <v>265.101</v>
      </c>
      <c r="AE99" s="1">
        <v>43039</v>
      </c>
      <c r="AF99">
        <v>19.614000000000001</v>
      </c>
      <c r="AG99" s="1">
        <f>_xll.BDH(CONCATENATE("AUST"," CDS USD SR ",$B$3,"Y D14 CORP"),"PX_LAST",$B$1,$B$2,"Dates","S","Period","M","Array","","cols=2;rows=160")</f>
        <v>37741</v>
      </c>
      <c r="AH99">
        <v>5.625</v>
      </c>
      <c r="AI99" s="1">
        <v>40602</v>
      </c>
      <c r="AJ99">
        <v>173.696</v>
      </c>
      <c r="AK99">
        <v>-1</v>
      </c>
      <c r="AL99">
        <v>-1</v>
      </c>
      <c r="AM99" s="1">
        <v>42338</v>
      </c>
      <c r="AN99">
        <v>15.806000000000001</v>
      </c>
      <c r="AO99" s="1">
        <v>43282</v>
      </c>
      <c r="AP99">
        <v>-1</v>
      </c>
      <c r="AQ99" s="1">
        <v>40574</v>
      </c>
      <c r="AR99">
        <v>98.905000000000001</v>
      </c>
      <c r="AS99" s="1">
        <v>40633</v>
      </c>
      <c r="AT99">
        <v>45</v>
      </c>
      <c r="AU99">
        <v>-1</v>
      </c>
      <c r="AV99">
        <v>-1</v>
      </c>
      <c r="AW99" s="1">
        <v>41089</v>
      </c>
      <c r="AX99">
        <v>171.327</v>
      </c>
      <c r="AY99" s="1">
        <v>40574</v>
      </c>
      <c r="AZ99">
        <v>180.00200000000001</v>
      </c>
      <c r="BA99" s="1">
        <v>40512</v>
      </c>
      <c r="BB99">
        <v>70.878</v>
      </c>
      <c r="BC99" s="1">
        <v>42580</v>
      </c>
      <c r="BD99">
        <v>28.337</v>
      </c>
      <c r="BE99">
        <v>-1</v>
      </c>
      <c r="BF99">
        <v>-1</v>
      </c>
      <c r="BG99">
        <v>-1</v>
      </c>
      <c r="BH99">
        <v>-1</v>
      </c>
      <c r="BI99" s="1">
        <v>40574</v>
      </c>
      <c r="BJ99">
        <v>433.35300000000001</v>
      </c>
      <c r="BK99">
        <v>-1</v>
      </c>
      <c r="BL99">
        <v>-1</v>
      </c>
      <c r="BM99" s="1">
        <v>40968</v>
      </c>
      <c r="BN99">
        <v>367.99</v>
      </c>
      <c r="BO99" s="1">
        <v>41029</v>
      </c>
      <c r="BP99">
        <v>58.396000000000001</v>
      </c>
      <c r="BQ99">
        <v>-1</v>
      </c>
      <c r="BR99">
        <v>-1</v>
      </c>
      <c r="BS99" s="1">
        <v>42551</v>
      </c>
      <c r="BT99">
        <v>43.252000000000002</v>
      </c>
      <c r="BU99">
        <v>-1</v>
      </c>
      <c r="BV99">
        <v>-1</v>
      </c>
      <c r="BW99" s="1">
        <v>42580</v>
      </c>
      <c r="BX99">
        <v>66.120999999999995</v>
      </c>
      <c r="BY99">
        <v>-1</v>
      </c>
      <c r="BZ99">
        <v>-1</v>
      </c>
      <c r="CA99" s="1">
        <v>41769</v>
      </c>
      <c r="CB99">
        <v>-1</v>
      </c>
      <c r="CC99" s="1">
        <v>41770</v>
      </c>
      <c r="CD99">
        <v>-1</v>
      </c>
      <c r="CE99" s="1">
        <v>40056</v>
      </c>
      <c r="CF99">
        <v>74.5</v>
      </c>
      <c r="CG99" s="1">
        <v>41759</v>
      </c>
      <c r="CH99">
        <v>58.296999999999997</v>
      </c>
      <c r="CI99" s="1">
        <v>40574</v>
      </c>
      <c r="CJ99">
        <v>869.40099999999995</v>
      </c>
      <c r="CK99" s="1">
        <v>40207</v>
      </c>
      <c r="CL99">
        <v>246.345</v>
      </c>
      <c r="CM99">
        <v>-1</v>
      </c>
      <c r="CN99">
        <v>-1</v>
      </c>
    </row>
    <row r="100" spans="1:92" x14ac:dyDescent="0.25">
      <c r="A100" s="1">
        <v>40086</v>
      </c>
      <c r="B100">
        <v>126.631</v>
      </c>
      <c r="C100" s="1">
        <v>39721</v>
      </c>
      <c r="D100">
        <v>224.90100000000001</v>
      </c>
      <c r="E100" s="1">
        <v>40543</v>
      </c>
      <c r="F100">
        <v>84.417000000000002</v>
      </c>
      <c r="G100" s="1">
        <v>40543</v>
      </c>
      <c r="H100">
        <v>69.349999999999994</v>
      </c>
      <c r="I100" s="1">
        <v>40543</v>
      </c>
      <c r="J100">
        <v>112.672</v>
      </c>
      <c r="K100" s="1">
        <v>39721</v>
      </c>
      <c r="L100">
        <v>138.33500000000001</v>
      </c>
      <c r="M100" s="1">
        <v>40207</v>
      </c>
      <c r="N100">
        <v>105.614</v>
      </c>
      <c r="O100" s="1">
        <v>40086</v>
      </c>
      <c r="P100">
        <v>83.686999999999998</v>
      </c>
      <c r="Q100" s="1">
        <v>40086</v>
      </c>
      <c r="R100">
        <v>157.33500000000001</v>
      </c>
      <c r="S100" s="1">
        <v>40268</v>
      </c>
      <c r="T100">
        <v>171.16</v>
      </c>
      <c r="U100" s="1">
        <v>39721</v>
      </c>
      <c r="V100">
        <v>73.668000000000006</v>
      </c>
      <c r="W100" s="1">
        <v>39721</v>
      </c>
      <c r="X100">
        <v>261.49099999999999</v>
      </c>
      <c r="Y100" s="1">
        <v>39721</v>
      </c>
      <c r="Z100">
        <v>210.68299999999999</v>
      </c>
      <c r="AA100" s="1">
        <v>40268</v>
      </c>
      <c r="AB100">
        <v>99.799000000000007</v>
      </c>
      <c r="AC100" s="1">
        <v>39721</v>
      </c>
      <c r="AD100">
        <v>297.08499999999998</v>
      </c>
      <c r="AE100" s="1">
        <v>43069</v>
      </c>
      <c r="AF100">
        <v>17.597000000000001</v>
      </c>
      <c r="AG100" s="1">
        <v>37771</v>
      </c>
      <c r="AH100">
        <v>5.5</v>
      </c>
      <c r="AI100" s="1">
        <v>40633</v>
      </c>
      <c r="AJ100">
        <v>139.37</v>
      </c>
      <c r="AK100">
        <v>-1</v>
      </c>
      <c r="AL100">
        <v>-1</v>
      </c>
      <c r="AM100" s="1">
        <v>42369</v>
      </c>
      <c r="AN100">
        <v>14.33</v>
      </c>
      <c r="AO100" s="1">
        <v>43283</v>
      </c>
      <c r="AP100">
        <v>-1</v>
      </c>
      <c r="AQ100" s="1">
        <v>40602</v>
      </c>
      <c r="AR100">
        <v>90.5</v>
      </c>
      <c r="AS100" s="1">
        <v>40662</v>
      </c>
      <c r="AT100">
        <v>43.414999999999999</v>
      </c>
      <c r="AU100">
        <v>-1</v>
      </c>
      <c r="AV100">
        <v>-1</v>
      </c>
      <c r="AW100" s="1">
        <v>41121</v>
      </c>
      <c r="AX100">
        <v>145.708</v>
      </c>
      <c r="AY100" s="1">
        <v>40602</v>
      </c>
      <c r="AZ100">
        <v>183.36799999999999</v>
      </c>
      <c r="BA100" s="1">
        <v>40543</v>
      </c>
      <c r="BB100">
        <v>72.421999999999997</v>
      </c>
      <c r="BC100" s="1">
        <v>42613</v>
      </c>
      <c r="BD100">
        <v>25.349</v>
      </c>
      <c r="BE100">
        <v>-1</v>
      </c>
      <c r="BF100">
        <v>-1</v>
      </c>
      <c r="BG100">
        <v>-1</v>
      </c>
      <c r="BH100">
        <v>-1</v>
      </c>
      <c r="BI100" s="1">
        <v>40602</v>
      </c>
      <c r="BJ100">
        <v>465.16800000000001</v>
      </c>
      <c r="BK100">
        <v>-1</v>
      </c>
      <c r="BL100">
        <v>-1</v>
      </c>
      <c r="BM100" s="1">
        <v>40998</v>
      </c>
      <c r="BN100">
        <v>436.642</v>
      </c>
      <c r="BO100" s="1">
        <v>41060</v>
      </c>
      <c r="BP100">
        <v>69.540999999999997</v>
      </c>
      <c r="BQ100">
        <v>-1</v>
      </c>
      <c r="BR100">
        <v>-1</v>
      </c>
      <c r="BS100" s="1">
        <v>42580</v>
      </c>
      <c r="BT100">
        <v>35.840000000000003</v>
      </c>
      <c r="BU100">
        <v>-1</v>
      </c>
      <c r="BV100">
        <v>-1</v>
      </c>
      <c r="BW100" s="1">
        <v>42613</v>
      </c>
      <c r="BX100">
        <v>65.655000000000001</v>
      </c>
      <c r="BY100">
        <v>-1</v>
      </c>
      <c r="BZ100">
        <v>-1</v>
      </c>
      <c r="CA100" s="1">
        <v>41770</v>
      </c>
      <c r="CB100">
        <v>-1</v>
      </c>
      <c r="CC100" s="1">
        <v>41771</v>
      </c>
      <c r="CD100">
        <v>-1</v>
      </c>
      <c r="CE100" s="1">
        <v>40086</v>
      </c>
      <c r="CF100">
        <v>56.002000000000002</v>
      </c>
      <c r="CG100" s="1">
        <v>41789</v>
      </c>
      <c r="CH100">
        <v>52.646999999999998</v>
      </c>
      <c r="CI100" s="1">
        <v>40602</v>
      </c>
      <c r="CJ100">
        <v>940.69</v>
      </c>
      <c r="CK100" s="1">
        <v>40235</v>
      </c>
      <c r="CL100">
        <v>238.06399999999999</v>
      </c>
      <c r="CM100">
        <v>-1</v>
      </c>
      <c r="CN100">
        <v>-1</v>
      </c>
    </row>
    <row r="101" spans="1:92" x14ac:dyDescent="0.25">
      <c r="A101" s="1">
        <v>40116</v>
      </c>
      <c r="B101">
        <v>137.51300000000001</v>
      </c>
      <c r="C101" s="1">
        <v>39752</v>
      </c>
      <c r="D101">
        <v>417.23599999999999</v>
      </c>
      <c r="E101" s="1">
        <v>40574</v>
      </c>
      <c r="F101">
        <v>82.179000000000002</v>
      </c>
      <c r="G101" s="1">
        <v>40574</v>
      </c>
      <c r="H101">
        <v>78.688999999999993</v>
      </c>
      <c r="I101" s="1">
        <v>40574</v>
      </c>
      <c r="J101">
        <v>119.998</v>
      </c>
      <c r="K101" s="1">
        <v>39752</v>
      </c>
      <c r="L101">
        <v>308.334</v>
      </c>
      <c r="M101" s="1">
        <v>40235</v>
      </c>
      <c r="N101">
        <v>107.227</v>
      </c>
      <c r="O101" s="1">
        <v>40116</v>
      </c>
      <c r="P101">
        <v>94.616</v>
      </c>
      <c r="Q101" s="1">
        <v>40116</v>
      </c>
      <c r="R101">
        <v>169.756</v>
      </c>
      <c r="S101" s="1">
        <v>40298</v>
      </c>
      <c r="T101">
        <v>169.67099999999999</v>
      </c>
      <c r="U101" s="1">
        <v>39752</v>
      </c>
      <c r="V101">
        <v>185.167</v>
      </c>
      <c r="W101" s="1">
        <v>39752</v>
      </c>
      <c r="X101">
        <v>656.71600000000001</v>
      </c>
      <c r="Y101" s="1">
        <v>39752</v>
      </c>
      <c r="Z101">
        <v>386.608</v>
      </c>
      <c r="AA101" s="1">
        <v>40298</v>
      </c>
      <c r="AB101">
        <v>131.846</v>
      </c>
      <c r="AC101" s="1">
        <v>39752</v>
      </c>
      <c r="AD101">
        <v>497.613</v>
      </c>
      <c r="AE101" s="1">
        <v>43131</v>
      </c>
      <c r="AF101">
        <v>13.198</v>
      </c>
      <c r="AG101" s="1">
        <v>37802</v>
      </c>
      <c r="AH101">
        <v>5.75</v>
      </c>
      <c r="AI101" s="1">
        <v>40662</v>
      </c>
      <c r="AJ101">
        <v>143.41</v>
      </c>
      <c r="AK101">
        <v>-1</v>
      </c>
      <c r="AL101">
        <v>-1</v>
      </c>
      <c r="AM101" s="1">
        <v>42398</v>
      </c>
      <c r="AN101">
        <v>15.843</v>
      </c>
      <c r="AO101" s="1">
        <v>43284</v>
      </c>
      <c r="AP101">
        <v>-1</v>
      </c>
      <c r="AQ101" s="1">
        <v>40633</v>
      </c>
      <c r="AR101">
        <v>74.447999999999993</v>
      </c>
      <c r="AS101" s="1">
        <v>40694</v>
      </c>
      <c r="AT101">
        <v>39.164999999999999</v>
      </c>
      <c r="AU101">
        <v>-1</v>
      </c>
      <c r="AV101">
        <v>-1</v>
      </c>
      <c r="AW101" s="1">
        <v>41152</v>
      </c>
      <c r="AX101">
        <v>165.911</v>
      </c>
      <c r="AY101" s="1">
        <v>40633</v>
      </c>
      <c r="AZ101">
        <v>150.94200000000001</v>
      </c>
      <c r="BA101" s="1">
        <v>40574</v>
      </c>
      <c r="BB101">
        <v>84.188000000000002</v>
      </c>
      <c r="BC101" s="1">
        <v>42643</v>
      </c>
      <c r="BD101">
        <v>25.111999999999998</v>
      </c>
      <c r="BE101">
        <v>-1</v>
      </c>
      <c r="BF101">
        <v>-1</v>
      </c>
      <c r="BG101">
        <v>-1</v>
      </c>
      <c r="BH101">
        <v>-1</v>
      </c>
      <c r="BI101" s="1">
        <v>40633</v>
      </c>
      <c r="BJ101">
        <v>579.56200000000001</v>
      </c>
      <c r="BK101">
        <v>-1</v>
      </c>
      <c r="BL101">
        <v>-1</v>
      </c>
      <c r="BM101" s="1">
        <v>41029</v>
      </c>
      <c r="BN101">
        <v>475.55599999999998</v>
      </c>
      <c r="BO101" s="1">
        <v>41089</v>
      </c>
      <c r="BP101">
        <v>59.494999999999997</v>
      </c>
      <c r="BQ101">
        <v>-1</v>
      </c>
      <c r="BR101">
        <v>-1</v>
      </c>
      <c r="BS101" s="1">
        <v>42613</v>
      </c>
      <c r="BT101">
        <v>33.829000000000001</v>
      </c>
      <c r="BU101">
        <v>-1</v>
      </c>
      <c r="BV101">
        <v>-1</v>
      </c>
      <c r="BW101" s="1">
        <v>43189</v>
      </c>
      <c r="BX101">
        <v>58.238</v>
      </c>
      <c r="BY101">
        <v>-1</v>
      </c>
      <c r="BZ101">
        <v>-1</v>
      </c>
      <c r="CA101" s="1">
        <v>41771</v>
      </c>
      <c r="CB101">
        <v>-1</v>
      </c>
      <c r="CC101" s="1">
        <v>41772</v>
      </c>
      <c r="CD101">
        <v>-1</v>
      </c>
      <c r="CE101" s="1">
        <v>40116</v>
      </c>
      <c r="CF101">
        <v>64.5</v>
      </c>
      <c r="CG101" s="1">
        <v>41820</v>
      </c>
      <c r="CH101">
        <v>43.174999999999997</v>
      </c>
      <c r="CI101" s="1">
        <v>40633</v>
      </c>
      <c r="CJ101">
        <v>1003.129</v>
      </c>
      <c r="CK101" s="1">
        <v>40268</v>
      </c>
      <c r="CL101">
        <v>186.833</v>
      </c>
      <c r="CM101">
        <v>-1</v>
      </c>
      <c r="CN101">
        <v>-1</v>
      </c>
    </row>
    <row r="102" spans="1:92" x14ac:dyDescent="0.25">
      <c r="A102" s="1">
        <v>40147</v>
      </c>
      <c r="B102">
        <v>129.149</v>
      </c>
      <c r="C102" s="1">
        <v>39780</v>
      </c>
      <c r="D102">
        <v>500.33499999999998</v>
      </c>
      <c r="E102" s="1">
        <v>40602</v>
      </c>
      <c r="F102">
        <v>78.375</v>
      </c>
      <c r="G102" s="1">
        <v>40602</v>
      </c>
      <c r="H102">
        <v>78.024000000000001</v>
      </c>
      <c r="I102" s="1">
        <v>40602</v>
      </c>
      <c r="J102">
        <v>119.911</v>
      </c>
      <c r="K102" s="1">
        <v>39780</v>
      </c>
      <c r="L102">
        <v>412.50299999999999</v>
      </c>
      <c r="M102" s="1">
        <v>40268</v>
      </c>
      <c r="N102">
        <v>79.893000000000001</v>
      </c>
      <c r="O102" s="1">
        <v>40147</v>
      </c>
      <c r="P102">
        <v>110.74</v>
      </c>
      <c r="Q102" s="1">
        <v>40147</v>
      </c>
      <c r="R102">
        <v>148.17400000000001</v>
      </c>
      <c r="S102" s="1">
        <v>40329</v>
      </c>
      <c r="T102">
        <v>169.68</v>
      </c>
      <c r="U102" s="1">
        <v>39780</v>
      </c>
      <c r="V102">
        <v>221.00200000000001</v>
      </c>
      <c r="W102" s="1">
        <v>39780</v>
      </c>
      <c r="X102">
        <v>708.303</v>
      </c>
      <c r="Y102" s="1">
        <v>39780</v>
      </c>
      <c r="Z102">
        <v>407.512</v>
      </c>
      <c r="AA102" s="1">
        <v>40329</v>
      </c>
      <c r="AB102">
        <v>134.893</v>
      </c>
      <c r="AC102" s="1">
        <v>39780</v>
      </c>
      <c r="AD102">
        <v>419.01799999999997</v>
      </c>
      <c r="AE102" s="1">
        <v>43159</v>
      </c>
      <c r="AF102">
        <v>14.691000000000001</v>
      </c>
      <c r="AG102" s="1">
        <v>37833</v>
      </c>
      <c r="AH102">
        <v>5.625</v>
      </c>
      <c r="AI102" s="1">
        <v>40694</v>
      </c>
      <c r="AJ102">
        <v>151.39500000000001</v>
      </c>
      <c r="AK102">
        <v>-1</v>
      </c>
      <c r="AL102">
        <v>-1</v>
      </c>
      <c r="AM102" s="1">
        <v>42429</v>
      </c>
      <c r="AN102">
        <v>21.664000000000001</v>
      </c>
      <c r="AO102" s="1">
        <v>43285</v>
      </c>
      <c r="AP102">
        <v>-1</v>
      </c>
      <c r="AQ102" s="1">
        <v>40662</v>
      </c>
      <c r="AR102">
        <v>74.168000000000006</v>
      </c>
      <c r="AS102" s="1">
        <v>40724</v>
      </c>
      <c r="AT102">
        <v>42.843000000000004</v>
      </c>
      <c r="AU102">
        <v>-1</v>
      </c>
      <c r="AV102">
        <v>-1</v>
      </c>
      <c r="AW102" s="1">
        <v>41180</v>
      </c>
      <c r="AX102">
        <v>154.55500000000001</v>
      </c>
      <c r="AY102" s="1">
        <v>40662</v>
      </c>
      <c r="AZ102">
        <v>148.05000000000001</v>
      </c>
      <c r="BA102" s="1">
        <v>40602</v>
      </c>
      <c r="BB102">
        <v>81.391999999999996</v>
      </c>
      <c r="BC102" s="1">
        <v>42674</v>
      </c>
      <c r="BD102">
        <v>25.504000000000001</v>
      </c>
      <c r="BE102">
        <v>-1</v>
      </c>
      <c r="BF102">
        <v>-1</v>
      </c>
      <c r="BG102">
        <v>-1</v>
      </c>
      <c r="BH102">
        <v>-1</v>
      </c>
      <c r="BI102" s="1">
        <v>40662</v>
      </c>
      <c r="BJ102">
        <v>652.84500000000003</v>
      </c>
      <c r="BK102">
        <v>-1</v>
      </c>
      <c r="BL102">
        <v>-1</v>
      </c>
      <c r="BM102" s="1">
        <v>41060</v>
      </c>
      <c r="BN102">
        <v>599.27599999999995</v>
      </c>
      <c r="BO102" s="1">
        <v>41121</v>
      </c>
      <c r="BP102">
        <v>46.32</v>
      </c>
      <c r="BQ102">
        <v>-1</v>
      </c>
      <c r="BR102">
        <v>-1</v>
      </c>
      <c r="BS102" s="1">
        <v>42643</v>
      </c>
      <c r="BT102">
        <v>32.447000000000003</v>
      </c>
      <c r="BU102">
        <v>-1</v>
      </c>
      <c r="BV102">
        <v>-1</v>
      </c>
      <c r="BW102" s="1">
        <v>41776</v>
      </c>
      <c r="BX102">
        <v>-1</v>
      </c>
      <c r="BY102">
        <v>-1</v>
      </c>
      <c r="BZ102">
        <v>-1</v>
      </c>
      <c r="CA102" s="1">
        <v>41772</v>
      </c>
      <c r="CB102">
        <v>-1</v>
      </c>
      <c r="CC102" s="1">
        <v>41773</v>
      </c>
      <c r="CD102">
        <v>-1</v>
      </c>
      <c r="CE102" s="1">
        <v>40147</v>
      </c>
      <c r="CF102">
        <v>76.837000000000003</v>
      </c>
      <c r="CG102" s="1">
        <v>42062</v>
      </c>
      <c r="CH102">
        <v>45.844999999999999</v>
      </c>
      <c r="CI102" s="1">
        <v>40662</v>
      </c>
      <c r="CJ102">
        <v>1350.3820000000001</v>
      </c>
      <c r="CK102" s="1">
        <v>40298</v>
      </c>
      <c r="CL102">
        <v>195.982</v>
      </c>
      <c r="CM102">
        <v>-1</v>
      </c>
      <c r="CN102">
        <v>-1</v>
      </c>
    </row>
    <row r="103" spans="1:92" x14ac:dyDescent="0.25">
      <c r="A103" s="1">
        <v>40178</v>
      </c>
      <c r="B103">
        <v>122.52</v>
      </c>
      <c r="C103" s="1">
        <v>39813</v>
      </c>
      <c r="D103">
        <v>514.03899999999999</v>
      </c>
      <c r="E103" s="1">
        <v>40633</v>
      </c>
      <c r="F103">
        <v>61.26</v>
      </c>
      <c r="G103" s="1">
        <v>40633</v>
      </c>
      <c r="H103">
        <v>73.772000000000006</v>
      </c>
      <c r="I103" s="1">
        <v>40633</v>
      </c>
      <c r="J103">
        <v>108.495</v>
      </c>
      <c r="K103" s="1">
        <v>39813</v>
      </c>
      <c r="L103">
        <v>441.16699999999997</v>
      </c>
      <c r="M103" s="1">
        <v>40298</v>
      </c>
      <c r="N103">
        <v>88.292000000000002</v>
      </c>
      <c r="O103" s="1">
        <v>40178</v>
      </c>
      <c r="P103">
        <v>88.372</v>
      </c>
      <c r="Q103" s="1">
        <v>40178</v>
      </c>
      <c r="R103">
        <v>133.78200000000001</v>
      </c>
      <c r="S103" s="1">
        <v>40359</v>
      </c>
      <c r="T103">
        <v>174.101</v>
      </c>
      <c r="U103" s="1">
        <v>39813</v>
      </c>
      <c r="V103">
        <v>256.00200000000001</v>
      </c>
      <c r="W103" s="1">
        <v>39813</v>
      </c>
      <c r="X103">
        <v>741.15499999999997</v>
      </c>
      <c r="Y103" s="1">
        <v>39813</v>
      </c>
      <c r="Z103">
        <v>393.55599999999998</v>
      </c>
      <c r="AA103" s="1">
        <v>40359</v>
      </c>
      <c r="AB103">
        <v>133.71</v>
      </c>
      <c r="AC103" s="1">
        <v>39813</v>
      </c>
      <c r="AD103">
        <v>408.68799999999999</v>
      </c>
      <c r="AE103" s="1">
        <v>43189</v>
      </c>
      <c r="AF103">
        <v>14.475</v>
      </c>
      <c r="AG103" s="1">
        <v>37862</v>
      </c>
      <c r="AH103">
        <v>5.375</v>
      </c>
      <c r="AI103" s="1">
        <v>40724</v>
      </c>
      <c r="AJ103">
        <v>143.113</v>
      </c>
      <c r="AK103">
        <v>-1</v>
      </c>
      <c r="AL103">
        <v>-1</v>
      </c>
      <c r="AM103" s="1">
        <v>42460</v>
      </c>
      <c r="AN103">
        <v>21.683</v>
      </c>
      <c r="AO103" s="1">
        <v>43286</v>
      </c>
      <c r="AP103">
        <v>-1</v>
      </c>
      <c r="AQ103" s="1">
        <v>40694</v>
      </c>
      <c r="AR103">
        <v>73.397000000000006</v>
      </c>
      <c r="AS103" s="1">
        <v>40753</v>
      </c>
      <c r="AT103">
        <v>64.248000000000005</v>
      </c>
      <c r="AU103">
        <v>-1</v>
      </c>
      <c r="AV103">
        <v>-1</v>
      </c>
      <c r="AW103" s="1">
        <v>41213</v>
      </c>
      <c r="AX103">
        <v>147.172</v>
      </c>
      <c r="AY103" s="1">
        <v>40694</v>
      </c>
      <c r="AZ103">
        <v>163.55799999999999</v>
      </c>
      <c r="BA103" s="1">
        <v>40633</v>
      </c>
      <c r="BB103">
        <v>99.745000000000005</v>
      </c>
      <c r="BC103" s="1">
        <v>42704</v>
      </c>
      <c r="BD103">
        <v>27.709</v>
      </c>
      <c r="BE103">
        <v>-1</v>
      </c>
      <c r="BF103">
        <v>-1</v>
      </c>
      <c r="BG103">
        <v>-1</v>
      </c>
      <c r="BH103">
        <v>-1</v>
      </c>
      <c r="BI103" s="1">
        <v>40694</v>
      </c>
      <c r="BJ103">
        <v>679.31399999999996</v>
      </c>
      <c r="BK103">
        <v>-1</v>
      </c>
      <c r="BL103">
        <v>-1</v>
      </c>
      <c r="BM103" s="1">
        <v>41089</v>
      </c>
      <c r="BN103">
        <v>531.21199999999999</v>
      </c>
      <c r="BO103" s="1">
        <v>41152</v>
      </c>
      <c r="BP103">
        <v>35.335000000000001</v>
      </c>
      <c r="BQ103">
        <v>-1</v>
      </c>
      <c r="BR103">
        <v>-1</v>
      </c>
      <c r="BS103" s="1">
        <v>42674</v>
      </c>
      <c r="BT103">
        <v>35.76</v>
      </c>
      <c r="BU103">
        <v>-1</v>
      </c>
      <c r="BV103">
        <v>-1</v>
      </c>
      <c r="BW103" s="1">
        <v>41777</v>
      </c>
      <c r="BX103">
        <v>-1</v>
      </c>
      <c r="BY103">
        <v>-1</v>
      </c>
      <c r="BZ103">
        <v>-1</v>
      </c>
      <c r="CA103" s="1">
        <v>41773</v>
      </c>
      <c r="CB103">
        <v>-1</v>
      </c>
      <c r="CC103" s="1">
        <v>41774</v>
      </c>
      <c r="CD103">
        <v>-1</v>
      </c>
      <c r="CE103" s="1">
        <v>40178</v>
      </c>
      <c r="CF103">
        <v>78.667000000000002</v>
      </c>
      <c r="CG103" s="1">
        <v>42094</v>
      </c>
      <c r="CH103">
        <v>47.372</v>
      </c>
      <c r="CI103" s="1">
        <v>40694</v>
      </c>
      <c r="CJ103">
        <v>1420.431</v>
      </c>
      <c r="CK103" s="1">
        <v>40329</v>
      </c>
      <c r="CL103">
        <v>244.82599999999999</v>
      </c>
      <c r="CM103">
        <v>-1</v>
      </c>
      <c r="CN103">
        <v>-1</v>
      </c>
    </row>
    <row r="104" spans="1:92" x14ac:dyDescent="0.25">
      <c r="A104" s="1">
        <v>40207</v>
      </c>
      <c r="B104">
        <v>144.02000000000001</v>
      </c>
      <c r="C104" s="1">
        <v>39843</v>
      </c>
      <c r="D104">
        <v>494.27499999999998</v>
      </c>
      <c r="E104" s="1">
        <v>40662</v>
      </c>
      <c r="F104">
        <v>59.41</v>
      </c>
      <c r="G104" s="1">
        <v>40662</v>
      </c>
      <c r="H104">
        <v>70.031000000000006</v>
      </c>
      <c r="I104" s="1">
        <v>40662</v>
      </c>
      <c r="J104">
        <v>100.178</v>
      </c>
      <c r="K104" s="1">
        <v>39843</v>
      </c>
      <c r="L104">
        <v>415.38</v>
      </c>
      <c r="M104" s="1">
        <v>40329</v>
      </c>
      <c r="N104">
        <v>134.709</v>
      </c>
      <c r="O104" s="1">
        <v>40207</v>
      </c>
      <c r="P104">
        <v>103.88500000000001</v>
      </c>
      <c r="Q104" s="1">
        <v>40207</v>
      </c>
      <c r="R104">
        <v>150.33799999999999</v>
      </c>
      <c r="S104" s="1">
        <v>40389</v>
      </c>
      <c r="T104">
        <v>144.40100000000001</v>
      </c>
      <c r="U104" s="1">
        <v>39843</v>
      </c>
      <c r="V104">
        <v>276.66699999999997</v>
      </c>
      <c r="W104" s="1">
        <v>39843</v>
      </c>
      <c r="X104">
        <v>724.06200000000001</v>
      </c>
      <c r="Y104" s="1">
        <v>39843</v>
      </c>
      <c r="Z104">
        <v>422.68400000000003</v>
      </c>
      <c r="AA104" s="1">
        <v>40389</v>
      </c>
      <c r="AB104">
        <v>110.97</v>
      </c>
      <c r="AC104" s="1">
        <v>39843</v>
      </c>
      <c r="AD104">
        <v>428.23500000000001</v>
      </c>
      <c r="AE104" s="1">
        <v>43312</v>
      </c>
      <c r="AF104">
        <v>18.683</v>
      </c>
      <c r="AG104" s="1">
        <v>37894</v>
      </c>
      <c r="AH104">
        <v>4.625</v>
      </c>
      <c r="AI104" s="1">
        <v>40753</v>
      </c>
      <c r="AJ104">
        <v>199.26300000000001</v>
      </c>
      <c r="AK104">
        <v>-1</v>
      </c>
      <c r="AL104">
        <v>-1</v>
      </c>
      <c r="AM104" s="1">
        <v>42489</v>
      </c>
      <c r="AN104">
        <v>21.986999999999998</v>
      </c>
      <c r="AO104" s="1">
        <v>43287</v>
      </c>
      <c r="AP104">
        <v>-1</v>
      </c>
      <c r="AQ104" s="1">
        <v>40724</v>
      </c>
      <c r="AR104">
        <v>80.165000000000006</v>
      </c>
      <c r="AS104" s="1">
        <v>40786</v>
      </c>
      <c r="AT104">
        <v>74.748000000000005</v>
      </c>
      <c r="AU104">
        <v>-1</v>
      </c>
      <c r="AV104">
        <v>-1</v>
      </c>
      <c r="AW104" s="1">
        <v>41243</v>
      </c>
      <c r="AX104">
        <v>140</v>
      </c>
      <c r="AY104" s="1">
        <v>40724</v>
      </c>
      <c r="AZ104">
        <v>171.03899999999999</v>
      </c>
      <c r="BA104" s="1">
        <v>40662</v>
      </c>
      <c r="BB104">
        <v>78.5</v>
      </c>
      <c r="BC104" s="1">
        <v>42734</v>
      </c>
      <c r="BD104">
        <v>27.649000000000001</v>
      </c>
      <c r="BE104">
        <v>-1</v>
      </c>
      <c r="BF104">
        <v>-1</v>
      </c>
      <c r="BG104">
        <v>-1</v>
      </c>
      <c r="BH104">
        <v>-1</v>
      </c>
      <c r="BI104" s="1">
        <v>40724</v>
      </c>
      <c r="BJ104">
        <v>744.78099999999995</v>
      </c>
      <c r="BK104">
        <v>-1</v>
      </c>
      <c r="BL104">
        <v>-1</v>
      </c>
      <c r="BM104" s="1">
        <v>41121</v>
      </c>
      <c r="BN104">
        <v>534.32399999999996</v>
      </c>
      <c r="BO104" s="1">
        <v>41180</v>
      </c>
      <c r="BP104">
        <v>31.117000000000001</v>
      </c>
      <c r="BQ104">
        <v>-1</v>
      </c>
      <c r="BR104">
        <v>-1</v>
      </c>
      <c r="BS104" s="1">
        <v>42734</v>
      </c>
      <c r="BT104">
        <v>30.727</v>
      </c>
      <c r="BU104">
        <v>-1</v>
      </c>
      <c r="BV104">
        <v>-1</v>
      </c>
      <c r="BW104" s="1">
        <v>41778</v>
      </c>
      <c r="BX104">
        <v>-1</v>
      </c>
      <c r="BY104">
        <v>-1</v>
      </c>
      <c r="BZ104">
        <v>-1</v>
      </c>
      <c r="CA104" s="1">
        <v>41774</v>
      </c>
      <c r="CB104">
        <v>-1</v>
      </c>
      <c r="CC104" s="1">
        <v>41775</v>
      </c>
      <c r="CD104">
        <v>-1</v>
      </c>
      <c r="CE104" s="1">
        <v>40207</v>
      </c>
      <c r="CF104">
        <v>82.832999999999998</v>
      </c>
      <c r="CG104" s="1">
        <v>42277</v>
      </c>
      <c r="CH104">
        <v>45.994999999999997</v>
      </c>
      <c r="CI104" s="1">
        <v>40724</v>
      </c>
      <c r="CJ104">
        <v>1952.3620000000001</v>
      </c>
      <c r="CK104" s="1">
        <v>40359</v>
      </c>
      <c r="CL104">
        <v>338.86200000000002</v>
      </c>
      <c r="CM104">
        <v>-1</v>
      </c>
      <c r="CN104">
        <v>-1</v>
      </c>
    </row>
    <row r="105" spans="1:92" x14ac:dyDescent="0.25">
      <c r="A105" s="1">
        <v>40235</v>
      </c>
      <c r="B105">
        <v>130.15700000000001</v>
      </c>
      <c r="C105" s="1">
        <v>39871</v>
      </c>
      <c r="D105">
        <v>597.39</v>
      </c>
      <c r="E105" s="1">
        <v>40694</v>
      </c>
      <c r="F105">
        <v>67.867999999999995</v>
      </c>
      <c r="G105" s="1">
        <v>40694</v>
      </c>
      <c r="H105">
        <v>72.665000000000006</v>
      </c>
      <c r="I105" s="1">
        <v>40694</v>
      </c>
      <c r="J105">
        <v>100.518</v>
      </c>
      <c r="K105" s="1">
        <v>39871</v>
      </c>
      <c r="L105">
        <v>527.36800000000005</v>
      </c>
      <c r="M105" s="1">
        <v>40359</v>
      </c>
      <c r="N105">
        <v>131.68</v>
      </c>
      <c r="O105" s="1">
        <v>40235</v>
      </c>
      <c r="P105">
        <v>104.22</v>
      </c>
      <c r="Q105" s="1">
        <v>40235</v>
      </c>
      <c r="R105">
        <v>126.83799999999999</v>
      </c>
      <c r="S105" s="1">
        <v>40421</v>
      </c>
      <c r="T105">
        <v>162.93</v>
      </c>
      <c r="U105" s="1">
        <v>39871</v>
      </c>
      <c r="V105">
        <v>366</v>
      </c>
      <c r="W105" s="1">
        <v>39871</v>
      </c>
      <c r="X105">
        <v>761.10900000000004</v>
      </c>
      <c r="Y105" s="1">
        <v>39871</v>
      </c>
      <c r="Z105">
        <v>459.93400000000003</v>
      </c>
      <c r="AA105" s="1">
        <v>40421</v>
      </c>
      <c r="AB105">
        <v>126.19799999999999</v>
      </c>
      <c r="AC105" s="1">
        <v>39871</v>
      </c>
      <c r="AD105">
        <v>487.39299999999997</v>
      </c>
      <c r="AE105" s="1">
        <v>43343</v>
      </c>
      <c r="AF105">
        <v>16.626000000000001</v>
      </c>
      <c r="AG105" s="1">
        <v>38016</v>
      </c>
      <c r="AH105">
        <v>3</v>
      </c>
      <c r="AI105" s="1">
        <v>40786</v>
      </c>
      <c r="AJ105">
        <v>230.25899999999999</v>
      </c>
      <c r="AK105">
        <v>-1</v>
      </c>
      <c r="AL105">
        <v>-1</v>
      </c>
      <c r="AM105" s="1">
        <v>42521</v>
      </c>
      <c r="AN105">
        <v>22.006</v>
      </c>
      <c r="AO105" s="1">
        <v>43288</v>
      </c>
      <c r="AP105">
        <v>-1</v>
      </c>
      <c r="AQ105" s="1">
        <v>40753</v>
      </c>
      <c r="AR105">
        <v>122.054</v>
      </c>
      <c r="AS105" s="1">
        <v>40816</v>
      </c>
      <c r="AT105">
        <v>112.229</v>
      </c>
      <c r="AU105">
        <v>-1</v>
      </c>
      <c r="AV105">
        <v>-1</v>
      </c>
      <c r="AW105" s="1">
        <v>41274</v>
      </c>
      <c r="AX105">
        <v>135</v>
      </c>
      <c r="AY105" s="1">
        <v>40753</v>
      </c>
      <c r="AZ105">
        <v>310.23700000000002</v>
      </c>
      <c r="BA105" s="1">
        <v>40694</v>
      </c>
      <c r="BB105">
        <v>86.834999999999994</v>
      </c>
      <c r="BC105" s="1">
        <v>42766</v>
      </c>
      <c r="BD105">
        <v>24.437000000000001</v>
      </c>
      <c r="BE105">
        <v>-1</v>
      </c>
      <c r="BF105">
        <v>-1</v>
      </c>
      <c r="BG105">
        <v>-1</v>
      </c>
      <c r="BH105">
        <v>-1</v>
      </c>
      <c r="BI105" s="1">
        <v>40753</v>
      </c>
      <c r="BJ105">
        <v>924.06299999999999</v>
      </c>
      <c r="BK105">
        <v>-1</v>
      </c>
      <c r="BL105">
        <v>-1</v>
      </c>
      <c r="BM105" s="1">
        <v>41152</v>
      </c>
      <c r="BN105">
        <v>518.18899999999996</v>
      </c>
      <c r="BO105" s="1">
        <v>41213</v>
      </c>
      <c r="BP105">
        <v>17.838000000000001</v>
      </c>
      <c r="BQ105">
        <v>-1</v>
      </c>
      <c r="BR105">
        <v>-1</v>
      </c>
      <c r="BS105" s="1">
        <v>42886</v>
      </c>
      <c r="BT105">
        <v>21.59</v>
      </c>
      <c r="BU105">
        <v>-1</v>
      </c>
      <c r="BV105">
        <v>-1</v>
      </c>
      <c r="BW105" s="1">
        <v>41779</v>
      </c>
      <c r="BX105">
        <v>-1</v>
      </c>
      <c r="BY105">
        <v>-1</v>
      </c>
      <c r="BZ105">
        <v>-1</v>
      </c>
      <c r="CA105" s="1">
        <v>41775</v>
      </c>
      <c r="CB105">
        <v>-1</v>
      </c>
      <c r="CC105" s="1">
        <v>41776</v>
      </c>
      <c r="CD105">
        <v>-1</v>
      </c>
      <c r="CE105" s="1">
        <v>40235</v>
      </c>
      <c r="CF105">
        <v>86.474000000000004</v>
      </c>
      <c r="CG105" s="1">
        <v>42551</v>
      </c>
      <c r="CH105">
        <v>43.338999999999999</v>
      </c>
      <c r="CI105" s="1">
        <v>40753</v>
      </c>
      <c r="CJ105">
        <v>1721.77</v>
      </c>
      <c r="CK105" s="1">
        <v>40389</v>
      </c>
      <c r="CL105">
        <v>323.303</v>
      </c>
      <c r="CM105">
        <v>-1</v>
      </c>
      <c r="CN105">
        <v>-1</v>
      </c>
    </row>
    <row r="106" spans="1:92" x14ac:dyDescent="0.25">
      <c r="A106" s="1">
        <v>40268</v>
      </c>
      <c r="B106">
        <v>130.536</v>
      </c>
      <c r="C106" s="1">
        <v>39903</v>
      </c>
      <c r="D106">
        <v>492.04599999999999</v>
      </c>
      <c r="E106" s="1">
        <v>40724</v>
      </c>
      <c r="F106">
        <v>75.661000000000001</v>
      </c>
      <c r="G106" s="1">
        <v>40724</v>
      </c>
      <c r="H106">
        <v>85.445999999999998</v>
      </c>
      <c r="I106" s="1">
        <v>40724</v>
      </c>
      <c r="J106">
        <v>108.143</v>
      </c>
      <c r="K106" s="1">
        <v>39903</v>
      </c>
      <c r="L106">
        <v>391.50200000000001</v>
      </c>
      <c r="M106" s="1">
        <v>40389</v>
      </c>
      <c r="N106">
        <v>105.548</v>
      </c>
      <c r="O106" s="1">
        <v>40268</v>
      </c>
      <c r="P106">
        <v>79.596999999999994</v>
      </c>
      <c r="Q106" s="1">
        <v>40268</v>
      </c>
      <c r="R106">
        <v>116.229</v>
      </c>
      <c r="S106" s="1">
        <v>40451</v>
      </c>
      <c r="T106">
        <v>139.261</v>
      </c>
      <c r="U106" s="1">
        <v>39903</v>
      </c>
      <c r="V106">
        <v>286.00200000000001</v>
      </c>
      <c r="W106" s="1">
        <v>39903</v>
      </c>
      <c r="X106">
        <v>501.11799999999999</v>
      </c>
      <c r="Y106" s="1">
        <v>39903</v>
      </c>
      <c r="Z106">
        <v>363.255</v>
      </c>
      <c r="AA106" s="1">
        <v>40451</v>
      </c>
      <c r="AB106">
        <v>102.399</v>
      </c>
      <c r="AC106" s="1">
        <v>39903</v>
      </c>
      <c r="AD106">
        <v>401.62799999999999</v>
      </c>
      <c r="AE106" s="1">
        <v>43371</v>
      </c>
      <c r="AF106">
        <v>16.603999999999999</v>
      </c>
      <c r="AG106" s="1">
        <v>38077</v>
      </c>
      <c r="AH106">
        <v>2.5</v>
      </c>
      <c r="AI106" s="1">
        <v>40816</v>
      </c>
      <c r="AJ106">
        <v>260.04300000000001</v>
      </c>
      <c r="AK106">
        <v>-1</v>
      </c>
      <c r="AL106">
        <v>-1</v>
      </c>
      <c r="AM106" s="1">
        <v>42551</v>
      </c>
      <c r="AN106">
        <v>23.155000000000001</v>
      </c>
      <c r="AO106" s="1">
        <v>43289</v>
      </c>
      <c r="AP106">
        <v>-1</v>
      </c>
      <c r="AQ106" s="1">
        <v>40786</v>
      </c>
      <c r="AR106">
        <v>154.17099999999999</v>
      </c>
      <c r="AS106" s="1">
        <v>40847</v>
      </c>
      <c r="AT106">
        <v>84.536000000000001</v>
      </c>
      <c r="AU106">
        <v>-1</v>
      </c>
      <c r="AV106">
        <v>-1</v>
      </c>
      <c r="AW106" s="1">
        <v>41305</v>
      </c>
      <c r="AX106">
        <v>138.78399999999999</v>
      </c>
      <c r="AY106" s="1">
        <v>40786</v>
      </c>
      <c r="AZ106">
        <v>360.541</v>
      </c>
      <c r="BA106" s="1">
        <v>40724</v>
      </c>
      <c r="BB106">
        <v>90.772999999999996</v>
      </c>
      <c r="BC106" s="1">
        <v>42794</v>
      </c>
      <c r="BD106">
        <v>29.253</v>
      </c>
      <c r="BE106">
        <v>-1</v>
      </c>
      <c r="BF106">
        <v>-1</v>
      </c>
      <c r="BG106">
        <v>-1</v>
      </c>
      <c r="BH106">
        <v>-1</v>
      </c>
      <c r="BI106" s="1">
        <v>40786</v>
      </c>
      <c r="BJ106">
        <v>917.88499999999999</v>
      </c>
      <c r="BK106">
        <v>-1</v>
      </c>
      <c r="BL106">
        <v>-1</v>
      </c>
      <c r="BM106" s="1">
        <v>41180</v>
      </c>
      <c r="BN106">
        <v>387.45400000000001</v>
      </c>
      <c r="BO106" s="1">
        <v>41243</v>
      </c>
      <c r="BP106">
        <v>19.908999999999999</v>
      </c>
      <c r="BQ106">
        <v>-1</v>
      </c>
      <c r="BR106">
        <v>-1</v>
      </c>
      <c r="BS106" s="1">
        <v>42916</v>
      </c>
      <c r="BT106">
        <v>19.943000000000001</v>
      </c>
      <c r="BU106">
        <v>-1</v>
      </c>
      <c r="BV106">
        <v>-1</v>
      </c>
      <c r="BW106" s="1">
        <v>41780</v>
      </c>
      <c r="BX106">
        <v>-1</v>
      </c>
      <c r="BY106">
        <v>-1</v>
      </c>
      <c r="BZ106">
        <v>-1</v>
      </c>
      <c r="CA106" s="1">
        <v>41776</v>
      </c>
      <c r="CB106">
        <v>-1</v>
      </c>
      <c r="CC106" s="1">
        <v>41777</v>
      </c>
      <c r="CD106">
        <v>-1</v>
      </c>
      <c r="CE106" s="1">
        <v>40268</v>
      </c>
      <c r="CF106">
        <v>64.194999999999993</v>
      </c>
      <c r="CG106" s="1">
        <v>43921</v>
      </c>
      <c r="CH106">
        <v>40.851999999999997</v>
      </c>
      <c r="CI106" s="1">
        <v>40786</v>
      </c>
      <c r="CJ106">
        <v>2261.11</v>
      </c>
      <c r="CK106" s="1">
        <v>40421</v>
      </c>
      <c r="CL106">
        <v>368.01600000000002</v>
      </c>
      <c r="CM106">
        <v>-1</v>
      </c>
      <c r="CN106">
        <v>-1</v>
      </c>
    </row>
    <row r="107" spans="1:92" x14ac:dyDescent="0.25">
      <c r="A107" s="1">
        <v>40298</v>
      </c>
      <c r="B107">
        <v>123.68300000000001</v>
      </c>
      <c r="C107" s="1">
        <v>39933</v>
      </c>
      <c r="D107">
        <v>387.62900000000002</v>
      </c>
      <c r="E107" s="1">
        <v>40753</v>
      </c>
      <c r="F107">
        <v>71.212999999999994</v>
      </c>
      <c r="G107" s="1">
        <v>40753</v>
      </c>
      <c r="H107">
        <v>86.632000000000005</v>
      </c>
      <c r="I107" s="1">
        <v>40753</v>
      </c>
      <c r="J107">
        <v>111.771</v>
      </c>
      <c r="K107" s="1">
        <v>39933</v>
      </c>
      <c r="L107">
        <v>294.17599999999999</v>
      </c>
      <c r="M107" s="1">
        <v>40421</v>
      </c>
      <c r="N107">
        <v>123.72</v>
      </c>
      <c r="O107" s="1">
        <v>40298</v>
      </c>
      <c r="P107">
        <v>82.994</v>
      </c>
      <c r="Q107" s="1">
        <v>40298</v>
      </c>
      <c r="R107">
        <v>115.128</v>
      </c>
      <c r="S107" s="1">
        <v>40480</v>
      </c>
      <c r="T107">
        <v>131.77099999999999</v>
      </c>
      <c r="U107" s="1">
        <v>39933</v>
      </c>
      <c r="V107">
        <v>202.00200000000001</v>
      </c>
      <c r="W107" s="1">
        <v>39933</v>
      </c>
      <c r="X107">
        <v>359.81200000000001</v>
      </c>
      <c r="Y107" s="1">
        <v>39933</v>
      </c>
      <c r="Z107">
        <v>250.22399999999999</v>
      </c>
      <c r="AA107" s="1">
        <v>40480</v>
      </c>
      <c r="AB107">
        <v>91.025999999999996</v>
      </c>
      <c r="AC107" s="1">
        <v>39933</v>
      </c>
      <c r="AD107">
        <v>300.87900000000002</v>
      </c>
      <c r="AE107" s="1">
        <v>43404</v>
      </c>
      <c r="AF107">
        <v>17.867000000000001</v>
      </c>
      <c r="AG107" s="1">
        <v>38107</v>
      </c>
      <c r="AH107">
        <v>2.5</v>
      </c>
      <c r="AI107" s="1">
        <v>40847</v>
      </c>
      <c r="AJ107">
        <v>269.39999999999998</v>
      </c>
      <c r="AK107">
        <v>-1</v>
      </c>
      <c r="AL107">
        <v>-1</v>
      </c>
      <c r="AM107" s="1">
        <v>42580</v>
      </c>
      <c r="AN107">
        <v>24.663</v>
      </c>
      <c r="AO107" s="1">
        <v>43290</v>
      </c>
      <c r="AP107">
        <v>-1</v>
      </c>
      <c r="AQ107" s="1">
        <v>40816</v>
      </c>
      <c r="AR107">
        <v>187.31399999999999</v>
      </c>
      <c r="AS107" s="1">
        <v>40877</v>
      </c>
      <c r="AT107">
        <v>99.48</v>
      </c>
      <c r="AU107">
        <v>-1</v>
      </c>
      <c r="AV107">
        <v>-1</v>
      </c>
      <c r="AW107" s="1">
        <v>41333</v>
      </c>
      <c r="AX107">
        <v>123.465</v>
      </c>
      <c r="AY107" s="1">
        <v>40816</v>
      </c>
      <c r="AZ107">
        <v>469.97500000000002</v>
      </c>
      <c r="BA107" s="1">
        <v>40753</v>
      </c>
      <c r="BB107">
        <v>90.638999999999996</v>
      </c>
      <c r="BC107" s="1">
        <v>42825</v>
      </c>
      <c r="BD107">
        <v>21.306000000000001</v>
      </c>
      <c r="BE107">
        <v>-1</v>
      </c>
      <c r="BF107">
        <v>-1</v>
      </c>
      <c r="BG107">
        <v>-1</v>
      </c>
      <c r="BH107">
        <v>-1</v>
      </c>
      <c r="BI107" s="1">
        <v>40816</v>
      </c>
      <c r="BJ107">
        <v>1109.5740000000001</v>
      </c>
      <c r="BK107">
        <v>-1</v>
      </c>
      <c r="BL107">
        <v>-1</v>
      </c>
      <c r="BM107" s="1">
        <v>41213</v>
      </c>
      <c r="BN107">
        <v>298.32499999999999</v>
      </c>
      <c r="BO107" s="1">
        <v>41274</v>
      </c>
      <c r="BP107">
        <v>19.504999999999999</v>
      </c>
      <c r="BQ107">
        <v>-1</v>
      </c>
      <c r="BR107">
        <v>-1</v>
      </c>
      <c r="BS107" s="1">
        <v>42947</v>
      </c>
      <c r="BT107">
        <v>16.811</v>
      </c>
      <c r="BU107">
        <v>-1</v>
      </c>
      <c r="BV107">
        <v>-1</v>
      </c>
      <c r="BW107" s="1">
        <v>41781</v>
      </c>
      <c r="BX107">
        <v>-1</v>
      </c>
      <c r="BY107">
        <v>-1</v>
      </c>
      <c r="BZ107">
        <v>-1</v>
      </c>
      <c r="CA107" s="1">
        <v>41777</v>
      </c>
      <c r="CB107">
        <v>-1</v>
      </c>
      <c r="CC107" s="1">
        <v>41778</v>
      </c>
      <c r="CD107">
        <v>-1</v>
      </c>
      <c r="CE107" s="1">
        <v>40298</v>
      </c>
      <c r="CF107">
        <v>69.775999999999996</v>
      </c>
      <c r="CG107" s="1">
        <v>43951</v>
      </c>
      <c r="CH107">
        <v>44.914999999999999</v>
      </c>
      <c r="CI107" s="1">
        <v>40816</v>
      </c>
      <c r="CJ107">
        <v>3535.6610000000001</v>
      </c>
      <c r="CK107" s="1">
        <v>40451</v>
      </c>
      <c r="CL107">
        <v>324.791</v>
      </c>
      <c r="CM107">
        <v>-1</v>
      </c>
      <c r="CN107">
        <v>-1</v>
      </c>
    </row>
    <row r="108" spans="1:92" x14ac:dyDescent="0.25">
      <c r="A108" s="1">
        <v>40329</v>
      </c>
      <c r="B108">
        <v>135.833</v>
      </c>
      <c r="C108" s="1">
        <v>39962</v>
      </c>
      <c r="D108">
        <v>316.89299999999997</v>
      </c>
      <c r="E108" s="1">
        <v>40786</v>
      </c>
      <c r="F108">
        <v>95.936000000000007</v>
      </c>
      <c r="G108" s="1">
        <v>40786</v>
      </c>
      <c r="H108">
        <v>110.557</v>
      </c>
      <c r="I108" s="1">
        <v>40786</v>
      </c>
      <c r="J108">
        <v>141.738</v>
      </c>
      <c r="K108" s="1">
        <v>39962</v>
      </c>
      <c r="L108">
        <v>238.745</v>
      </c>
      <c r="M108" s="1">
        <v>40451</v>
      </c>
      <c r="N108">
        <v>100.831</v>
      </c>
      <c r="O108" s="1">
        <v>40329</v>
      </c>
      <c r="P108">
        <v>102.143</v>
      </c>
      <c r="Q108" s="1">
        <v>40329</v>
      </c>
      <c r="R108">
        <v>133.56100000000001</v>
      </c>
      <c r="S108" s="1">
        <v>40512</v>
      </c>
      <c r="T108">
        <v>143.89400000000001</v>
      </c>
      <c r="U108" s="1">
        <v>39962</v>
      </c>
      <c r="V108">
        <v>180.00200000000001</v>
      </c>
      <c r="W108" s="1">
        <v>39962</v>
      </c>
      <c r="X108">
        <v>304.892</v>
      </c>
      <c r="Y108" s="1">
        <v>39962</v>
      </c>
      <c r="Z108">
        <v>234.54599999999999</v>
      </c>
      <c r="AA108" s="1">
        <v>40512</v>
      </c>
      <c r="AB108">
        <v>115.407</v>
      </c>
      <c r="AC108" s="1">
        <v>39962</v>
      </c>
      <c r="AD108">
        <v>269.06400000000002</v>
      </c>
      <c r="AE108" s="1">
        <v>43434</v>
      </c>
      <c r="AF108">
        <v>18.291</v>
      </c>
      <c r="AG108" s="1">
        <v>38138</v>
      </c>
      <c r="AH108">
        <v>2.5</v>
      </c>
      <c r="AI108" s="1">
        <v>40877</v>
      </c>
      <c r="AJ108">
        <v>304.41699999999997</v>
      </c>
      <c r="AK108">
        <v>-1</v>
      </c>
      <c r="AL108">
        <v>-1</v>
      </c>
      <c r="AM108" s="1">
        <v>42613</v>
      </c>
      <c r="AN108">
        <v>24.349</v>
      </c>
      <c r="AO108" s="1">
        <v>43291</v>
      </c>
      <c r="AP108">
        <v>-1</v>
      </c>
      <c r="AQ108" s="1">
        <v>40847</v>
      </c>
      <c r="AR108">
        <v>175.941</v>
      </c>
      <c r="AS108" s="1">
        <v>40907</v>
      </c>
      <c r="AT108">
        <v>103.73099999999999</v>
      </c>
      <c r="AU108">
        <v>-1</v>
      </c>
      <c r="AV108">
        <v>-1</v>
      </c>
      <c r="AW108" s="1">
        <v>41362</v>
      </c>
      <c r="AX108">
        <v>124.574</v>
      </c>
      <c r="AY108" s="1">
        <v>40847</v>
      </c>
      <c r="AZ108">
        <v>444.62799999999999</v>
      </c>
      <c r="BA108" s="1">
        <v>40786</v>
      </c>
      <c r="BB108">
        <v>104.55500000000001</v>
      </c>
      <c r="BC108" s="1">
        <v>42853</v>
      </c>
      <c r="BD108">
        <v>22.728000000000002</v>
      </c>
      <c r="BE108">
        <v>-1</v>
      </c>
      <c r="BF108">
        <v>-1</v>
      </c>
      <c r="BG108">
        <v>-1</v>
      </c>
      <c r="BH108">
        <v>-1</v>
      </c>
      <c r="BI108" s="1">
        <v>40847</v>
      </c>
      <c r="BJ108">
        <v>970.14499999999998</v>
      </c>
      <c r="BK108">
        <v>-1</v>
      </c>
      <c r="BL108">
        <v>-1</v>
      </c>
      <c r="BM108" s="1">
        <v>41243</v>
      </c>
      <c r="BN108">
        <v>283.803</v>
      </c>
      <c r="BO108" s="1">
        <v>41305</v>
      </c>
      <c r="BP108">
        <v>18.98</v>
      </c>
      <c r="BQ108">
        <v>-1</v>
      </c>
      <c r="BR108">
        <v>-1</v>
      </c>
      <c r="BS108" s="1">
        <v>42978</v>
      </c>
      <c r="BT108">
        <v>19.829999999999998</v>
      </c>
      <c r="BU108">
        <v>-1</v>
      </c>
      <c r="BV108">
        <v>-1</v>
      </c>
      <c r="BW108" s="1">
        <v>41782</v>
      </c>
      <c r="BX108">
        <v>-1</v>
      </c>
      <c r="BY108">
        <v>-1</v>
      </c>
      <c r="BZ108">
        <v>-1</v>
      </c>
      <c r="CA108" s="1">
        <v>41778</v>
      </c>
      <c r="CB108">
        <v>-1</v>
      </c>
      <c r="CC108" s="1">
        <v>41779</v>
      </c>
      <c r="CD108">
        <v>-1</v>
      </c>
      <c r="CE108" s="1">
        <v>40329</v>
      </c>
      <c r="CF108">
        <v>85.167000000000002</v>
      </c>
      <c r="CG108" s="1">
        <v>44377</v>
      </c>
      <c r="CH108">
        <v>34.478999999999999</v>
      </c>
      <c r="CI108" s="1">
        <v>41547</v>
      </c>
      <c r="CJ108">
        <v>1064.528</v>
      </c>
      <c r="CK108" s="1">
        <v>40480</v>
      </c>
      <c r="CL108">
        <v>293.41699999999997</v>
      </c>
      <c r="CM108">
        <v>-1</v>
      </c>
      <c r="CN108">
        <v>-1</v>
      </c>
    </row>
    <row r="109" spans="1:92" x14ac:dyDescent="0.25">
      <c r="A109" s="1">
        <v>40359</v>
      </c>
      <c r="B109">
        <v>139.94800000000001</v>
      </c>
      <c r="C109" s="1">
        <v>39994</v>
      </c>
      <c r="D109">
        <v>396.39699999999999</v>
      </c>
      <c r="E109" s="1">
        <v>40816</v>
      </c>
      <c r="F109">
        <v>154.47399999999999</v>
      </c>
      <c r="G109" s="1">
        <v>40816</v>
      </c>
      <c r="H109">
        <v>190.25200000000001</v>
      </c>
      <c r="I109" s="1">
        <v>40816</v>
      </c>
      <c r="J109">
        <v>199.125</v>
      </c>
      <c r="K109" s="1">
        <v>39994</v>
      </c>
      <c r="L109">
        <v>295.05700000000002</v>
      </c>
      <c r="M109" s="1">
        <v>40480</v>
      </c>
      <c r="N109">
        <v>82.201999999999998</v>
      </c>
      <c r="O109" s="1">
        <v>40359</v>
      </c>
      <c r="P109">
        <v>103.746</v>
      </c>
      <c r="Q109" s="1">
        <v>40359</v>
      </c>
      <c r="R109">
        <v>137.53</v>
      </c>
      <c r="S109" s="1">
        <v>40543</v>
      </c>
      <c r="T109">
        <v>127.55500000000001</v>
      </c>
      <c r="U109" s="1">
        <v>39994</v>
      </c>
      <c r="V109">
        <v>169.33500000000001</v>
      </c>
      <c r="W109" s="1">
        <v>39994</v>
      </c>
      <c r="X109">
        <v>343.61700000000002</v>
      </c>
      <c r="Y109" s="1">
        <v>39994</v>
      </c>
      <c r="Z109">
        <v>218.53399999999999</v>
      </c>
      <c r="AA109" s="1">
        <v>40543</v>
      </c>
      <c r="AB109">
        <v>97.498000000000005</v>
      </c>
      <c r="AC109" s="1">
        <v>39994</v>
      </c>
      <c r="AD109">
        <v>264.12700000000001</v>
      </c>
      <c r="AE109" s="1">
        <v>43465</v>
      </c>
      <c r="AF109">
        <v>21.456</v>
      </c>
      <c r="AG109" s="1">
        <v>38168</v>
      </c>
      <c r="AH109">
        <v>1</v>
      </c>
      <c r="AI109" s="1">
        <v>40907</v>
      </c>
      <c r="AJ109">
        <v>316.24799999999999</v>
      </c>
      <c r="AK109">
        <v>-1</v>
      </c>
      <c r="AL109">
        <v>-1</v>
      </c>
      <c r="AM109" s="1">
        <v>42643</v>
      </c>
      <c r="AN109">
        <v>23.690999999999999</v>
      </c>
      <c r="AO109" s="1">
        <v>43292</v>
      </c>
      <c r="AP109">
        <v>-1</v>
      </c>
      <c r="AQ109" s="1">
        <v>40877</v>
      </c>
      <c r="AR109">
        <v>200</v>
      </c>
      <c r="AS109" s="1">
        <v>40939</v>
      </c>
      <c r="AT109">
        <v>90.965000000000003</v>
      </c>
      <c r="AU109">
        <v>-1</v>
      </c>
      <c r="AV109">
        <v>-1</v>
      </c>
      <c r="AW109" s="1">
        <v>41394</v>
      </c>
      <c r="AX109">
        <v>111.345</v>
      </c>
      <c r="AY109" s="1">
        <v>40877</v>
      </c>
      <c r="AZ109">
        <v>486.822</v>
      </c>
      <c r="BA109" s="1">
        <v>40816</v>
      </c>
      <c r="BB109">
        <v>146.471</v>
      </c>
      <c r="BC109" s="1">
        <v>42886</v>
      </c>
      <c r="BD109">
        <v>21.132000000000001</v>
      </c>
      <c r="BE109">
        <v>-1</v>
      </c>
      <c r="BF109">
        <v>-1</v>
      </c>
      <c r="BG109">
        <v>-1</v>
      </c>
      <c r="BH109">
        <v>-1</v>
      </c>
      <c r="BI109" s="1">
        <v>40877</v>
      </c>
      <c r="BJ109">
        <v>1060.1990000000001</v>
      </c>
      <c r="BK109">
        <v>-1</v>
      </c>
      <c r="BL109">
        <v>-1</v>
      </c>
      <c r="BM109" s="1">
        <v>41274</v>
      </c>
      <c r="BN109">
        <v>294.81</v>
      </c>
      <c r="BO109" s="1">
        <v>41333</v>
      </c>
      <c r="BP109">
        <v>20.390999999999998</v>
      </c>
      <c r="BQ109">
        <v>-1</v>
      </c>
      <c r="BR109">
        <v>-1</v>
      </c>
      <c r="BS109" s="1">
        <v>43007</v>
      </c>
      <c r="BT109">
        <v>23.725999999999999</v>
      </c>
      <c r="BU109">
        <v>-1</v>
      </c>
      <c r="BV109">
        <v>-1</v>
      </c>
      <c r="BW109" s="1">
        <v>41783</v>
      </c>
      <c r="BX109">
        <v>-1</v>
      </c>
      <c r="BY109">
        <v>-1</v>
      </c>
      <c r="BZ109">
        <v>-1</v>
      </c>
      <c r="CA109" s="1">
        <v>41779</v>
      </c>
      <c r="CB109">
        <v>-1</v>
      </c>
      <c r="CC109" s="1">
        <v>41780</v>
      </c>
      <c r="CD109">
        <v>-1</v>
      </c>
      <c r="CE109" s="1">
        <v>40359</v>
      </c>
      <c r="CF109">
        <v>92.956999999999994</v>
      </c>
      <c r="CG109" s="1">
        <v>44407</v>
      </c>
      <c r="CH109">
        <v>33.195</v>
      </c>
      <c r="CI109" s="1">
        <v>41789</v>
      </c>
      <c r="CJ109">
        <v>538.06100000000004</v>
      </c>
      <c r="CK109" s="1">
        <v>40512</v>
      </c>
      <c r="CL109">
        <v>383.77100000000002</v>
      </c>
      <c r="CM109">
        <v>-1</v>
      </c>
      <c r="CN109">
        <v>-1</v>
      </c>
    </row>
    <row r="110" spans="1:92" x14ac:dyDescent="0.25">
      <c r="A110" s="1">
        <v>40389</v>
      </c>
      <c r="B110">
        <v>116.90900000000001</v>
      </c>
      <c r="C110" s="1">
        <v>40025</v>
      </c>
      <c r="D110">
        <v>268.33</v>
      </c>
      <c r="E110" s="1">
        <v>40847</v>
      </c>
      <c r="F110">
        <v>107.883</v>
      </c>
      <c r="G110" s="1">
        <v>40847</v>
      </c>
      <c r="H110">
        <v>125.90900000000001</v>
      </c>
      <c r="I110" s="1">
        <v>40847</v>
      </c>
      <c r="J110">
        <v>139.465</v>
      </c>
      <c r="K110" s="1">
        <v>40025</v>
      </c>
      <c r="L110">
        <v>244.13</v>
      </c>
      <c r="M110" s="1">
        <v>40512</v>
      </c>
      <c r="N110">
        <v>121.498</v>
      </c>
      <c r="O110" s="1">
        <v>40389</v>
      </c>
      <c r="P110">
        <v>90.927999999999997</v>
      </c>
      <c r="Q110" s="1">
        <v>40389</v>
      </c>
      <c r="R110">
        <v>116.854</v>
      </c>
      <c r="S110" s="1">
        <v>40574</v>
      </c>
      <c r="T110">
        <v>141.928</v>
      </c>
      <c r="U110" s="1">
        <v>40025</v>
      </c>
      <c r="V110">
        <v>126.66800000000001</v>
      </c>
      <c r="W110" s="1">
        <v>40025</v>
      </c>
      <c r="X110">
        <v>265.315</v>
      </c>
      <c r="Y110" s="1">
        <v>40025</v>
      </c>
      <c r="Z110">
        <v>159.65899999999999</v>
      </c>
      <c r="AA110" s="1">
        <v>40574</v>
      </c>
      <c r="AB110">
        <v>116.718</v>
      </c>
      <c r="AC110" s="1">
        <v>40025</v>
      </c>
      <c r="AD110">
        <v>212.137</v>
      </c>
      <c r="AE110" s="1">
        <v>43496</v>
      </c>
      <c r="AF110">
        <v>19.547000000000001</v>
      </c>
      <c r="AG110" s="1">
        <v>38198</v>
      </c>
      <c r="AH110">
        <v>1</v>
      </c>
      <c r="AI110" s="1">
        <v>40939</v>
      </c>
      <c r="AJ110">
        <v>245.09800000000001</v>
      </c>
      <c r="AK110">
        <v>-1</v>
      </c>
      <c r="AL110">
        <v>-1</v>
      </c>
      <c r="AM110" s="1">
        <v>42674</v>
      </c>
      <c r="AN110">
        <v>24.411000000000001</v>
      </c>
      <c r="AO110" s="1">
        <v>43293</v>
      </c>
      <c r="AP110">
        <v>-1</v>
      </c>
      <c r="AQ110" s="1">
        <v>40907</v>
      </c>
      <c r="AR110">
        <v>222.29599999999999</v>
      </c>
      <c r="AS110" s="1">
        <v>40968</v>
      </c>
      <c r="AT110">
        <v>78.763999999999996</v>
      </c>
      <c r="AU110">
        <v>-1</v>
      </c>
      <c r="AV110">
        <v>-1</v>
      </c>
      <c r="AW110" s="1">
        <v>41425</v>
      </c>
      <c r="AX110">
        <v>119.66500000000001</v>
      </c>
      <c r="AY110" s="1">
        <v>40907</v>
      </c>
      <c r="AZ110">
        <v>503.21100000000001</v>
      </c>
      <c r="BA110" s="1">
        <v>40847</v>
      </c>
      <c r="BB110">
        <v>98.516999999999996</v>
      </c>
      <c r="BC110" s="1">
        <v>42916</v>
      </c>
      <c r="BD110">
        <v>19.542999999999999</v>
      </c>
      <c r="BE110">
        <v>-1</v>
      </c>
      <c r="BF110">
        <v>-1</v>
      </c>
      <c r="BG110">
        <v>-1</v>
      </c>
      <c r="BH110">
        <v>-1</v>
      </c>
      <c r="BI110" s="1">
        <v>40907</v>
      </c>
      <c r="BJ110">
        <v>1092.6769999999999</v>
      </c>
      <c r="BK110">
        <v>-1</v>
      </c>
      <c r="BL110">
        <v>-1</v>
      </c>
      <c r="BM110" s="1">
        <v>41305</v>
      </c>
      <c r="BN110">
        <v>269.70600000000002</v>
      </c>
      <c r="BO110" s="1">
        <v>41362</v>
      </c>
      <c r="BP110">
        <v>21.518000000000001</v>
      </c>
      <c r="BQ110">
        <v>-1</v>
      </c>
      <c r="BR110">
        <v>-1</v>
      </c>
      <c r="BS110" s="1">
        <v>43039</v>
      </c>
      <c r="BT110">
        <v>23.818999999999999</v>
      </c>
      <c r="BU110">
        <v>-1</v>
      </c>
      <c r="BV110">
        <v>-1</v>
      </c>
      <c r="BW110" s="1">
        <v>41784</v>
      </c>
      <c r="BX110">
        <v>-1</v>
      </c>
      <c r="BY110">
        <v>-1</v>
      </c>
      <c r="BZ110">
        <v>-1</v>
      </c>
      <c r="CA110" s="1">
        <v>41780</v>
      </c>
      <c r="CB110">
        <v>-1</v>
      </c>
      <c r="CC110" s="1">
        <v>41781</v>
      </c>
      <c r="CD110">
        <v>-1</v>
      </c>
      <c r="CE110" s="1">
        <v>40389</v>
      </c>
      <c r="CF110">
        <v>82.206000000000003</v>
      </c>
      <c r="CG110" s="1">
        <v>41762</v>
      </c>
      <c r="CH110">
        <v>-1</v>
      </c>
      <c r="CI110" s="1">
        <v>41820</v>
      </c>
      <c r="CJ110">
        <v>441.00700000000001</v>
      </c>
      <c r="CK110" s="1">
        <v>40543</v>
      </c>
      <c r="CL110">
        <v>383.76799999999997</v>
      </c>
      <c r="CM110">
        <v>-1</v>
      </c>
      <c r="CN110">
        <v>-1</v>
      </c>
    </row>
    <row r="111" spans="1:92" x14ac:dyDescent="0.25">
      <c r="A111" s="1">
        <v>40421</v>
      </c>
      <c r="B111">
        <v>131.46199999999999</v>
      </c>
      <c r="C111" s="1">
        <v>40056</v>
      </c>
      <c r="D111">
        <v>249.637</v>
      </c>
      <c r="E111" s="1">
        <v>40877</v>
      </c>
      <c r="F111">
        <v>126.851</v>
      </c>
      <c r="G111" s="1">
        <v>40877</v>
      </c>
      <c r="H111">
        <v>146.06</v>
      </c>
      <c r="I111" s="1">
        <v>40877</v>
      </c>
      <c r="J111">
        <v>162.41499999999999</v>
      </c>
      <c r="K111" s="1">
        <v>40056</v>
      </c>
      <c r="L111">
        <v>231.66800000000001</v>
      </c>
      <c r="M111" s="1">
        <v>40543</v>
      </c>
      <c r="N111">
        <v>95.649000000000001</v>
      </c>
      <c r="O111" s="1">
        <v>40421</v>
      </c>
      <c r="P111">
        <v>98.721000000000004</v>
      </c>
      <c r="Q111" s="1">
        <v>40421</v>
      </c>
      <c r="R111">
        <v>143.821</v>
      </c>
      <c r="S111" s="1">
        <v>40602</v>
      </c>
      <c r="T111">
        <v>141.011</v>
      </c>
      <c r="U111" s="1">
        <v>40056</v>
      </c>
      <c r="V111">
        <v>123.336</v>
      </c>
      <c r="W111" s="1">
        <v>40056</v>
      </c>
      <c r="X111">
        <v>272.46100000000001</v>
      </c>
      <c r="Y111" s="1">
        <v>40056</v>
      </c>
      <c r="Z111">
        <v>164.767</v>
      </c>
      <c r="AA111" s="1">
        <v>40602</v>
      </c>
      <c r="AB111">
        <v>116.508</v>
      </c>
      <c r="AC111" s="1">
        <v>40056</v>
      </c>
      <c r="AD111">
        <v>211.596</v>
      </c>
      <c r="AE111" s="1">
        <v>43524</v>
      </c>
      <c r="AF111">
        <v>15.051</v>
      </c>
      <c r="AG111" s="1">
        <v>38230</v>
      </c>
      <c r="AH111">
        <v>1</v>
      </c>
      <c r="AI111" s="1">
        <v>40968</v>
      </c>
      <c r="AJ111">
        <v>237.54900000000001</v>
      </c>
      <c r="AK111">
        <v>-1</v>
      </c>
      <c r="AL111">
        <v>-1</v>
      </c>
      <c r="AM111" s="1">
        <v>42704</v>
      </c>
      <c r="AN111">
        <v>25.556000000000001</v>
      </c>
      <c r="AO111" s="1">
        <v>43294</v>
      </c>
      <c r="AP111">
        <v>-1</v>
      </c>
      <c r="AQ111" s="1">
        <v>40939</v>
      </c>
      <c r="AR111">
        <v>181.21600000000001</v>
      </c>
      <c r="AS111" s="1">
        <v>40998</v>
      </c>
      <c r="AT111">
        <v>73.665000000000006</v>
      </c>
      <c r="AU111">
        <v>-1</v>
      </c>
      <c r="AV111">
        <v>-1</v>
      </c>
      <c r="AW111" s="1">
        <v>41453</v>
      </c>
      <c r="AX111">
        <v>127.67</v>
      </c>
      <c r="AY111" s="1">
        <v>40939</v>
      </c>
      <c r="AZ111">
        <v>416.44</v>
      </c>
      <c r="BA111" s="1">
        <v>40877</v>
      </c>
      <c r="BB111">
        <v>131.73599999999999</v>
      </c>
      <c r="BC111" s="1">
        <v>42947</v>
      </c>
      <c r="BD111">
        <v>16.407</v>
      </c>
      <c r="BE111">
        <v>-1</v>
      </c>
      <c r="BF111">
        <v>-1</v>
      </c>
      <c r="BG111">
        <v>-1</v>
      </c>
      <c r="BH111">
        <v>-1</v>
      </c>
      <c r="BI111" s="1">
        <v>40939</v>
      </c>
      <c r="BJ111">
        <v>1483.846</v>
      </c>
      <c r="BK111">
        <v>-1</v>
      </c>
      <c r="BL111">
        <v>-1</v>
      </c>
      <c r="BM111" s="1">
        <v>41333</v>
      </c>
      <c r="BN111">
        <v>269.56799999999998</v>
      </c>
      <c r="BO111" s="1">
        <v>41394</v>
      </c>
      <c r="BP111">
        <v>21.806999999999999</v>
      </c>
      <c r="BQ111">
        <v>-1</v>
      </c>
      <c r="BR111">
        <v>-1</v>
      </c>
      <c r="BS111" s="1">
        <v>43069</v>
      </c>
      <c r="BT111">
        <v>20.654</v>
      </c>
      <c r="BU111">
        <v>-1</v>
      </c>
      <c r="BV111">
        <v>-1</v>
      </c>
      <c r="BW111" s="1">
        <v>41785</v>
      </c>
      <c r="BX111">
        <v>-1</v>
      </c>
      <c r="BY111">
        <v>-1</v>
      </c>
      <c r="BZ111">
        <v>-1</v>
      </c>
      <c r="CA111" s="1">
        <v>41781</v>
      </c>
      <c r="CB111">
        <v>-1</v>
      </c>
      <c r="CC111" s="1">
        <v>41782</v>
      </c>
      <c r="CD111">
        <v>-1</v>
      </c>
      <c r="CE111" s="1">
        <v>40421</v>
      </c>
      <c r="CF111">
        <v>82.442999999999998</v>
      </c>
      <c r="CG111" s="1">
        <v>41763</v>
      </c>
      <c r="CH111">
        <v>-1</v>
      </c>
      <c r="CI111" s="1">
        <v>41851</v>
      </c>
      <c r="CJ111">
        <v>447.69</v>
      </c>
      <c r="CK111" s="1">
        <v>40574</v>
      </c>
      <c r="CL111">
        <v>342.38499999999999</v>
      </c>
      <c r="CM111">
        <v>-1</v>
      </c>
      <c r="CN111">
        <v>-1</v>
      </c>
    </row>
    <row r="112" spans="1:92" x14ac:dyDescent="0.25">
      <c r="A112" s="1">
        <v>40451</v>
      </c>
      <c r="B112">
        <v>115.902</v>
      </c>
      <c r="C112" s="1">
        <v>40086</v>
      </c>
      <c r="D112">
        <v>181.67500000000001</v>
      </c>
      <c r="E112" s="1">
        <v>40907</v>
      </c>
      <c r="F112">
        <v>132.12899999999999</v>
      </c>
      <c r="G112" s="1">
        <v>40907</v>
      </c>
      <c r="H112">
        <v>148.74299999999999</v>
      </c>
      <c r="I112" s="1">
        <v>40907</v>
      </c>
      <c r="J112">
        <v>156.089</v>
      </c>
      <c r="K112" s="1">
        <v>40086</v>
      </c>
      <c r="L112">
        <v>193.33500000000001</v>
      </c>
      <c r="M112" s="1">
        <v>40574</v>
      </c>
      <c r="N112">
        <v>103.20399999999999</v>
      </c>
      <c r="O112" s="1">
        <v>40451</v>
      </c>
      <c r="P112">
        <v>80.144999999999996</v>
      </c>
      <c r="Q112" s="1">
        <v>40451</v>
      </c>
      <c r="R112">
        <v>122.04600000000001</v>
      </c>
      <c r="S112" s="1">
        <v>40633</v>
      </c>
      <c r="T112">
        <v>133.11199999999999</v>
      </c>
      <c r="U112" s="1">
        <v>40086</v>
      </c>
      <c r="V112">
        <v>123.16800000000001</v>
      </c>
      <c r="W112" s="1">
        <v>40086</v>
      </c>
      <c r="X112">
        <v>210.26900000000001</v>
      </c>
      <c r="Y112" s="1">
        <v>40086</v>
      </c>
      <c r="Z112">
        <v>142.101</v>
      </c>
      <c r="AA112" s="1">
        <v>40633</v>
      </c>
      <c r="AB112">
        <v>115.384</v>
      </c>
      <c r="AC112" s="1">
        <v>40086</v>
      </c>
      <c r="AD112">
        <v>194.16300000000001</v>
      </c>
      <c r="AE112" s="1">
        <v>43553</v>
      </c>
      <c r="AF112">
        <v>16.443999999999999</v>
      </c>
      <c r="AG112" s="1">
        <v>38289</v>
      </c>
      <c r="AH112">
        <v>2</v>
      </c>
      <c r="AI112" s="1">
        <v>40998</v>
      </c>
      <c r="AJ112">
        <v>232.67</v>
      </c>
      <c r="AK112">
        <v>-1</v>
      </c>
      <c r="AL112">
        <v>-1</v>
      </c>
      <c r="AM112" s="1">
        <v>42734</v>
      </c>
      <c r="AN112">
        <v>22.690999999999999</v>
      </c>
      <c r="AO112" s="1">
        <v>43295</v>
      </c>
      <c r="AP112">
        <v>-1</v>
      </c>
      <c r="AQ112" s="1">
        <v>40968</v>
      </c>
      <c r="AR112">
        <v>175.804</v>
      </c>
      <c r="AS112" s="1">
        <v>41029</v>
      </c>
      <c r="AT112">
        <v>85.736000000000004</v>
      </c>
      <c r="AU112">
        <v>-1</v>
      </c>
      <c r="AV112">
        <v>-1</v>
      </c>
      <c r="AW112" s="1">
        <v>41486</v>
      </c>
      <c r="AX112">
        <v>107.328</v>
      </c>
      <c r="AY112" s="1">
        <v>40968</v>
      </c>
      <c r="AZ112">
        <v>380.54300000000001</v>
      </c>
      <c r="BA112" s="1">
        <v>40907</v>
      </c>
      <c r="BB112">
        <v>143.071</v>
      </c>
      <c r="BC112" s="1">
        <v>42978</v>
      </c>
      <c r="BD112">
        <v>15.432</v>
      </c>
      <c r="BE112">
        <v>-1</v>
      </c>
      <c r="BF112">
        <v>-1</v>
      </c>
      <c r="BG112">
        <v>-1</v>
      </c>
      <c r="BH112">
        <v>-1</v>
      </c>
      <c r="BI112" s="1">
        <v>40968</v>
      </c>
      <c r="BJ112">
        <v>1175.2570000000001</v>
      </c>
      <c r="BK112">
        <v>-1</v>
      </c>
      <c r="BL112">
        <v>-1</v>
      </c>
      <c r="BM112" s="1">
        <v>41362</v>
      </c>
      <c r="BN112">
        <v>302.26100000000002</v>
      </c>
      <c r="BO112" s="1">
        <v>41425</v>
      </c>
      <c r="BP112">
        <v>21.4</v>
      </c>
      <c r="BQ112">
        <v>-1</v>
      </c>
      <c r="BR112">
        <v>-1</v>
      </c>
      <c r="BS112" s="1">
        <v>43098</v>
      </c>
      <c r="BT112">
        <v>18.260999999999999</v>
      </c>
      <c r="BU112">
        <v>-1</v>
      </c>
      <c r="BV112">
        <v>-1</v>
      </c>
      <c r="BW112" s="1">
        <v>41786</v>
      </c>
      <c r="BX112">
        <v>-1</v>
      </c>
      <c r="BY112">
        <v>-1</v>
      </c>
      <c r="BZ112">
        <v>-1</v>
      </c>
      <c r="CA112" s="1">
        <v>41782</v>
      </c>
      <c r="CB112">
        <v>-1</v>
      </c>
      <c r="CC112" s="1">
        <v>41783</v>
      </c>
      <c r="CD112">
        <v>-1</v>
      </c>
      <c r="CE112" s="1">
        <v>40451</v>
      </c>
      <c r="CF112">
        <v>84.236999999999995</v>
      </c>
      <c r="CG112" s="1">
        <v>41764</v>
      </c>
      <c r="CH112">
        <v>-1</v>
      </c>
      <c r="CI112" s="1">
        <v>41880</v>
      </c>
      <c r="CJ112">
        <v>484.18</v>
      </c>
      <c r="CK112" s="1">
        <v>40602</v>
      </c>
      <c r="CL112">
        <v>301.375</v>
      </c>
      <c r="CM112">
        <v>-1</v>
      </c>
      <c r="CN112">
        <v>-1</v>
      </c>
    </row>
    <row r="113" spans="1:92" x14ac:dyDescent="0.25">
      <c r="A113" s="1">
        <v>40480</v>
      </c>
      <c r="B113">
        <v>99.832999999999998</v>
      </c>
      <c r="C113" s="1">
        <v>40116</v>
      </c>
      <c r="D113">
        <v>207.416</v>
      </c>
      <c r="E113" s="1">
        <v>40939</v>
      </c>
      <c r="F113">
        <v>112.621</v>
      </c>
      <c r="G113" s="1">
        <v>40939</v>
      </c>
      <c r="H113">
        <v>146.65299999999999</v>
      </c>
      <c r="I113" s="1">
        <v>40939</v>
      </c>
      <c r="J113">
        <v>137.83500000000001</v>
      </c>
      <c r="K113" s="1">
        <v>40116</v>
      </c>
      <c r="L113">
        <v>258.66899999999998</v>
      </c>
      <c r="M113" s="1">
        <v>40602</v>
      </c>
      <c r="N113">
        <v>101.92400000000001</v>
      </c>
      <c r="O113" s="1">
        <v>40480</v>
      </c>
      <c r="P113">
        <v>70.762</v>
      </c>
      <c r="Q113" s="1">
        <v>40480</v>
      </c>
      <c r="R113">
        <v>105.783</v>
      </c>
      <c r="S113" s="1">
        <v>40662</v>
      </c>
      <c r="T113">
        <v>127.646</v>
      </c>
      <c r="U113" s="1">
        <v>40116</v>
      </c>
      <c r="V113">
        <v>114.66800000000001</v>
      </c>
      <c r="W113" s="1">
        <v>40116</v>
      </c>
      <c r="X113">
        <v>190.24199999999999</v>
      </c>
      <c r="Y113" s="1">
        <v>40116</v>
      </c>
      <c r="Z113">
        <v>141.655</v>
      </c>
      <c r="AA113" s="1">
        <v>40662</v>
      </c>
      <c r="AB113">
        <v>113.706</v>
      </c>
      <c r="AC113" s="1">
        <v>40116</v>
      </c>
      <c r="AD113">
        <v>188.74799999999999</v>
      </c>
      <c r="AE113" s="1">
        <v>43585</v>
      </c>
      <c r="AF113">
        <v>17.023</v>
      </c>
      <c r="AG113" s="1">
        <v>38321</v>
      </c>
      <c r="AH113">
        <v>2</v>
      </c>
      <c r="AI113" s="1">
        <v>41029</v>
      </c>
      <c r="AJ113">
        <v>252.447</v>
      </c>
      <c r="AK113">
        <v>-1</v>
      </c>
      <c r="AL113">
        <v>-1</v>
      </c>
      <c r="AM113" s="1">
        <v>42766</v>
      </c>
      <c r="AN113">
        <v>20.744</v>
      </c>
      <c r="AO113" s="1">
        <v>43296</v>
      </c>
      <c r="AP113">
        <v>-1</v>
      </c>
      <c r="AQ113" s="1">
        <v>40998</v>
      </c>
      <c r="AR113">
        <v>169.40600000000001</v>
      </c>
      <c r="AS113" s="1">
        <v>41060</v>
      </c>
      <c r="AT113">
        <v>102.39400000000001</v>
      </c>
      <c r="AU113">
        <v>-1</v>
      </c>
      <c r="AV113">
        <v>-1</v>
      </c>
      <c r="AW113" s="1">
        <v>41516</v>
      </c>
      <c r="AX113">
        <v>141.226</v>
      </c>
      <c r="AY113" s="1">
        <v>40998</v>
      </c>
      <c r="AZ113">
        <v>396.76400000000001</v>
      </c>
      <c r="BA113" s="1">
        <v>40939</v>
      </c>
      <c r="BB113">
        <v>138.22499999999999</v>
      </c>
      <c r="BC113" s="1">
        <v>43007</v>
      </c>
      <c r="BD113">
        <v>17.207000000000001</v>
      </c>
      <c r="BE113">
        <v>-1</v>
      </c>
      <c r="BF113">
        <v>-1</v>
      </c>
      <c r="BG113">
        <v>-1</v>
      </c>
      <c r="BH113">
        <v>-1</v>
      </c>
      <c r="BI113" s="1">
        <v>40998</v>
      </c>
      <c r="BJ113">
        <v>1075.6310000000001</v>
      </c>
      <c r="BK113">
        <v>-1</v>
      </c>
      <c r="BL113">
        <v>-1</v>
      </c>
      <c r="BM113" s="1">
        <v>41394</v>
      </c>
      <c r="BN113">
        <v>241.036</v>
      </c>
      <c r="BO113" s="1">
        <v>41453</v>
      </c>
      <c r="BP113">
        <v>22.605</v>
      </c>
      <c r="BQ113">
        <v>-1</v>
      </c>
      <c r="BR113">
        <v>-1</v>
      </c>
      <c r="BS113" s="1">
        <v>43131</v>
      </c>
      <c r="BT113">
        <v>14.955</v>
      </c>
      <c r="BU113">
        <v>-1</v>
      </c>
      <c r="BV113">
        <v>-1</v>
      </c>
      <c r="BW113" s="1">
        <v>41787</v>
      </c>
      <c r="BX113">
        <v>-1</v>
      </c>
      <c r="BY113">
        <v>-1</v>
      </c>
      <c r="BZ113">
        <v>-1</v>
      </c>
      <c r="CA113" s="1">
        <v>41783</v>
      </c>
      <c r="CB113">
        <v>-1</v>
      </c>
      <c r="CC113" s="1">
        <v>41784</v>
      </c>
      <c r="CD113">
        <v>-1</v>
      </c>
      <c r="CE113" s="1">
        <v>40480</v>
      </c>
      <c r="CF113">
        <v>76.744</v>
      </c>
      <c r="CG113" s="1">
        <v>41765</v>
      </c>
      <c r="CH113">
        <v>-1</v>
      </c>
      <c r="CI113" s="1">
        <v>41912</v>
      </c>
      <c r="CJ113">
        <v>451.61</v>
      </c>
      <c r="CK113" s="1">
        <v>40633</v>
      </c>
      <c r="CL113">
        <v>258.012</v>
      </c>
      <c r="CM113">
        <v>-1</v>
      </c>
      <c r="CN113">
        <v>-1</v>
      </c>
    </row>
    <row r="114" spans="1:92" x14ac:dyDescent="0.25">
      <c r="A114" s="1">
        <v>40512</v>
      </c>
      <c r="B114">
        <v>123.375</v>
      </c>
      <c r="C114" s="1">
        <v>40147</v>
      </c>
      <c r="D114">
        <v>238.822</v>
      </c>
      <c r="E114" s="1">
        <v>40968</v>
      </c>
      <c r="F114">
        <v>97.662999999999997</v>
      </c>
      <c r="G114" s="1">
        <v>40968</v>
      </c>
      <c r="H114">
        <v>127.54</v>
      </c>
      <c r="I114" s="1">
        <v>40968</v>
      </c>
      <c r="J114">
        <v>130.63200000000001</v>
      </c>
      <c r="K114" s="1">
        <v>40147</v>
      </c>
      <c r="L114">
        <v>233.149</v>
      </c>
      <c r="M114" s="1">
        <v>40633</v>
      </c>
      <c r="N114">
        <v>101.07899999999999</v>
      </c>
      <c r="O114" s="1">
        <v>40512</v>
      </c>
      <c r="P114">
        <v>90.192999999999998</v>
      </c>
      <c r="Q114" s="1">
        <v>40512</v>
      </c>
      <c r="R114">
        <v>125.76</v>
      </c>
      <c r="S114" s="1">
        <v>40694</v>
      </c>
      <c r="T114">
        <v>131.947</v>
      </c>
      <c r="U114" s="1">
        <v>40147</v>
      </c>
      <c r="V114">
        <v>132.93</v>
      </c>
      <c r="W114" s="1">
        <v>40147</v>
      </c>
      <c r="X114">
        <v>212.41399999999999</v>
      </c>
      <c r="Y114" s="1">
        <v>40147</v>
      </c>
      <c r="Z114">
        <v>170.655</v>
      </c>
      <c r="AA114" s="1">
        <v>40694</v>
      </c>
      <c r="AB114">
        <v>120.28700000000001</v>
      </c>
      <c r="AC114" s="1">
        <v>40147</v>
      </c>
      <c r="AD114">
        <v>210.68199999999999</v>
      </c>
      <c r="AE114" s="1">
        <v>43616</v>
      </c>
      <c r="AF114">
        <v>20.933</v>
      </c>
      <c r="AG114" s="1">
        <v>38352</v>
      </c>
      <c r="AH114">
        <v>2</v>
      </c>
      <c r="AI114" s="1">
        <v>41060</v>
      </c>
      <c r="AJ114">
        <v>281.97899999999998</v>
      </c>
      <c r="AK114">
        <v>-1</v>
      </c>
      <c r="AL114">
        <v>-1</v>
      </c>
      <c r="AM114" s="1">
        <v>42794</v>
      </c>
      <c r="AN114">
        <v>20.498999999999999</v>
      </c>
      <c r="AO114" s="1">
        <v>43297</v>
      </c>
      <c r="AP114">
        <v>-1</v>
      </c>
      <c r="AQ114" s="1">
        <v>41029</v>
      </c>
      <c r="AR114">
        <v>193.20500000000001</v>
      </c>
      <c r="AS114" s="1">
        <v>41089</v>
      </c>
      <c r="AT114">
        <v>102.19</v>
      </c>
      <c r="AU114">
        <v>-1</v>
      </c>
      <c r="AV114">
        <v>-1</v>
      </c>
      <c r="AW114" s="1">
        <v>41547</v>
      </c>
      <c r="AX114">
        <v>120.553</v>
      </c>
      <c r="AY114" s="1">
        <v>41029</v>
      </c>
      <c r="AZ114">
        <v>444.96699999999998</v>
      </c>
      <c r="BA114" s="1">
        <v>40968</v>
      </c>
      <c r="BB114">
        <v>118.53</v>
      </c>
      <c r="BC114" s="1">
        <v>43039</v>
      </c>
      <c r="BD114">
        <v>15.928000000000001</v>
      </c>
      <c r="BE114">
        <v>-1</v>
      </c>
      <c r="BF114">
        <v>-1</v>
      </c>
      <c r="BG114">
        <v>-1</v>
      </c>
      <c r="BH114">
        <v>-1</v>
      </c>
      <c r="BI114" s="1">
        <v>41029</v>
      </c>
      <c r="BJ114">
        <v>960.63800000000003</v>
      </c>
      <c r="BK114">
        <v>-1</v>
      </c>
      <c r="BL114">
        <v>-1</v>
      </c>
      <c r="BM114" s="1">
        <v>41425</v>
      </c>
      <c r="BN114">
        <v>234.547</v>
      </c>
      <c r="BO114" s="1">
        <v>41486</v>
      </c>
      <c r="BP114">
        <v>20.399000000000001</v>
      </c>
      <c r="BQ114">
        <v>-1</v>
      </c>
      <c r="BR114">
        <v>-1</v>
      </c>
      <c r="BS114" s="1">
        <v>43159</v>
      </c>
      <c r="BT114">
        <v>15.906000000000001</v>
      </c>
      <c r="BU114">
        <v>-1</v>
      </c>
      <c r="BV114">
        <v>-1</v>
      </c>
      <c r="BW114" s="1">
        <v>41788</v>
      </c>
      <c r="BX114">
        <v>-1</v>
      </c>
      <c r="BY114">
        <v>-1</v>
      </c>
      <c r="BZ114">
        <v>-1</v>
      </c>
      <c r="CA114" s="1">
        <v>41784</v>
      </c>
      <c r="CB114">
        <v>-1</v>
      </c>
      <c r="CC114" s="1">
        <v>41785</v>
      </c>
      <c r="CD114">
        <v>-1</v>
      </c>
      <c r="CE114" s="1">
        <v>40512</v>
      </c>
      <c r="CF114">
        <v>89.471999999999994</v>
      </c>
      <c r="CG114" s="1">
        <v>41766</v>
      </c>
      <c r="CH114">
        <v>-1</v>
      </c>
      <c r="CI114" s="1">
        <v>42185</v>
      </c>
      <c r="CJ114">
        <v>2984.433</v>
      </c>
      <c r="CK114" s="1">
        <v>40662</v>
      </c>
      <c r="CL114">
        <v>246.911</v>
      </c>
      <c r="CM114">
        <v>-1</v>
      </c>
      <c r="CN114">
        <v>-1</v>
      </c>
    </row>
    <row r="115" spans="1:92" x14ac:dyDescent="0.25">
      <c r="A115" s="1">
        <v>40543</v>
      </c>
      <c r="B115">
        <v>111.277</v>
      </c>
      <c r="C115" s="1">
        <v>40178</v>
      </c>
      <c r="D115">
        <v>231.55500000000001</v>
      </c>
      <c r="E115" s="1">
        <v>40998</v>
      </c>
      <c r="F115">
        <v>91.844999999999999</v>
      </c>
      <c r="G115" s="1">
        <v>40998</v>
      </c>
      <c r="H115">
        <v>112.249</v>
      </c>
      <c r="I115" s="1">
        <v>40998</v>
      </c>
      <c r="J115">
        <v>109.994</v>
      </c>
      <c r="K115" s="1">
        <v>40178</v>
      </c>
      <c r="L115">
        <v>233.00200000000001</v>
      </c>
      <c r="M115" s="1">
        <v>40662</v>
      </c>
      <c r="N115">
        <v>95.754999999999995</v>
      </c>
      <c r="O115" s="1">
        <v>40543</v>
      </c>
      <c r="P115">
        <v>74.507000000000005</v>
      </c>
      <c r="Q115" s="1">
        <v>40543</v>
      </c>
      <c r="R115">
        <v>113.556</v>
      </c>
      <c r="S115" s="1">
        <v>40724</v>
      </c>
      <c r="T115">
        <v>138.70599999999999</v>
      </c>
      <c r="U115" s="1">
        <v>40178</v>
      </c>
      <c r="V115">
        <v>132.00200000000001</v>
      </c>
      <c r="W115" s="1">
        <v>40178</v>
      </c>
      <c r="X115">
        <v>185.52</v>
      </c>
      <c r="Y115" s="1">
        <v>40178</v>
      </c>
      <c r="Z115">
        <v>142.411</v>
      </c>
      <c r="AA115" s="1">
        <v>40724</v>
      </c>
      <c r="AB115">
        <v>132.38900000000001</v>
      </c>
      <c r="AC115" s="1">
        <v>40178</v>
      </c>
      <c r="AD115">
        <v>183.44</v>
      </c>
      <c r="AE115" s="1">
        <v>43644</v>
      </c>
      <c r="AF115">
        <v>19.157</v>
      </c>
      <c r="AG115" s="1">
        <v>38383</v>
      </c>
      <c r="AH115">
        <v>2</v>
      </c>
      <c r="AI115" s="1">
        <v>41089</v>
      </c>
      <c r="AJ115">
        <v>240.428</v>
      </c>
      <c r="AK115">
        <v>-1</v>
      </c>
      <c r="AL115">
        <v>-1</v>
      </c>
      <c r="AM115" s="1">
        <v>42825</v>
      </c>
      <c r="AN115">
        <v>17.042999999999999</v>
      </c>
      <c r="AO115" s="1">
        <v>43298</v>
      </c>
      <c r="AP115">
        <v>-1</v>
      </c>
      <c r="AQ115" s="1">
        <v>41060</v>
      </c>
      <c r="AR115">
        <v>218.54</v>
      </c>
      <c r="AS115" s="1">
        <v>41121</v>
      </c>
      <c r="AT115">
        <v>70.653999999999996</v>
      </c>
      <c r="AU115">
        <v>-1</v>
      </c>
      <c r="AV115">
        <v>-1</v>
      </c>
      <c r="AW115" s="1">
        <v>41578</v>
      </c>
      <c r="AX115">
        <v>112.85</v>
      </c>
      <c r="AY115" s="1">
        <v>41060</v>
      </c>
      <c r="AZ115">
        <v>562.71199999999999</v>
      </c>
      <c r="BA115" s="1">
        <v>40998</v>
      </c>
      <c r="BB115">
        <v>99.944000000000003</v>
      </c>
      <c r="BC115" s="1">
        <v>43069</v>
      </c>
      <c r="BD115">
        <v>14.691000000000001</v>
      </c>
      <c r="BE115">
        <v>-1</v>
      </c>
      <c r="BF115">
        <v>-1</v>
      </c>
      <c r="BG115">
        <v>-1</v>
      </c>
      <c r="BH115">
        <v>-1</v>
      </c>
      <c r="BI115" s="1">
        <v>41060</v>
      </c>
      <c r="BJ115">
        <v>1184.6369999999999</v>
      </c>
      <c r="BK115">
        <v>-1</v>
      </c>
      <c r="BL115">
        <v>-1</v>
      </c>
      <c r="BM115" s="1">
        <v>41453</v>
      </c>
      <c r="BN115">
        <v>281.46899999999999</v>
      </c>
      <c r="BO115" s="1">
        <v>41516</v>
      </c>
      <c r="BP115">
        <v>21.692</v>
      </c>
      <c r="BQ115">
        <v>-1</v>
      </c>
      <c r="BR115">
        <v>-1</v>
      </c>
      <c r="BS115" s="1">
        <v>43189</v>
      </c>
      <c r="BT115">
        <v>16.311</v>
      </c>
      <c r="BU115">
        <v>-1</v>
      </c>
      <c r="BV115">
        <v>-1</v>
      </c>
      <c r="BW115" s="1">
        <v>41789</v>
      </c>
      <c r="BX115">
        <v>-1</v>
      </c>
      <c r="BY115">
        <v>-1</v>
      </c>
      <c r="BZ115">
        <v>-1</v>
      </c>
      <c r="CA115" s="1">
        <v>41785</v>
      </c>
      <c r="CB115">
        <v>-1</v>
      </c>
      <c r="CC115" s="1">
        <v>41786</v>
      </c>
      <c r="CD115">
        <v>-1</v>
      </c>
      <c r="CE115" s="1">
        <v>40543</v>
      </c>
      <c r="CF115">
        <v>81.932000000000002</v>
      </c>
      <c r="CG115" s="1">
        <v>41767</v>
      </c>
      <c r="CH115">
        <v>-1</v>
      </c>
      <c r="CI115" s="1">
        <v>42216</v>
      </c>
      <c r="CJ115">
        <v>5124.6729999999998</v>
      </c>
      <c r="CK115" s="1">
        <v>40694</v>
      </c>
      <c r="CL115">
        <v>258.79000000000002</v>
      </c>
      <c r="CM115">
        <v>-1</v>
      </c>
      <c r="CN115">
        <v>-1</v>
      </c>
    </row>
    <row r="116" spans="1:92" x14ac:dyDescent="0.25">
      <c r="A116" s="1">
        <v>40574</v>
      </c>
      <c r="B116">
        <v>118.919</v>
      </c>
      <c r="C116" s="1">
        <v>40207</v>
      </c>
      <c r="D116">
        <v>248.74700000000001</v>
      </c>
      <c r="E116" s="1">
        <v>41029</v>
      </c>
      <c r="F116">
        <v>93.75</v>
      </c>
      <c r="G116" s="1">
        <v>41029</v>
      </c>
      <c r="H116">
        <v>112.07</v>
      </c>
      <c r="I116" s="1">
        <v>41029</v>
      </c>
      <c r="J116">
        <v>111.813</v>
      </c>
      <c r="K116" s="1">
        <v>40207</v>
      </c>
      <c r="L116">
        <v>246.661</v>
      </c>
      <c r="M116" s="1">
        <v>40694</v>
      </c>
      <c r="N116">
        <v>96.274000000000001</v>
      </c>
      <c r="O116" s="1">
        <v>40574</v>
      </c>
      <c r="P116">
        <v>82.105999999999995</v>
      </c>
      <c r="Q116" s="1">
        <v>40574</v>
      </c>
      <c r="R116">
        <v>122.01600000000001</v>
      </c>
      <c r="S116" s="1">
        <v>40753</v>
      </c>
      <c r="T116">
        <v>132.33500000000001</v>
      </c>
      <c r="U116" s="1">
        <v>40207</v>
      </c>
      <c r="V116">
        <v>135.333</v>
      </c>
      <c r="W116" s="1">
        <v>40207</v>
      </c>
      <c r="X116">
        <v>191.67599999999999</v>
      </c>
      <c r="Y116" s="1">
        <v>40207</v>
      </c>
      <c r="Z116">
        <v>160.30500000000001</v>
      </c>
      <c r="AA116" s="1">
        <v>40753</v>
      </c>
      <c r="AB116">
        <v>122.645</v>
      </c>
      <c r="AC116" s="1">
        <v>40207</v>
      </c>
      <c r="AD116">
        <v>193.108</v>
      </c>
      <c r="AE116" s="1">
        <v>43677</v>
      </c>
      <c r="AF116">
        <v>19.719000000000001</v>
      </c>
      <c r="AG116" s="1">
        <v>38411</v>
      </c>
      <c r="AH116">
        <v>2</v>
      </c>
      <c r="AI116" s="1">
        <v>41121</v>
      </c>
      <c r="AJ116">
        <v>177.14099999999999</v>
      </c>
      <c r="AK116">
        <v>-1</v>
      </c>
      <c r="AL116">
        <v>-1</v>
      </c>
      <c r="AM116" s="1">
        <v>42853</v>
      </c>
      <c r="AN116">
        <v>19.873999999999999</v>
      </c>
      <c r="AO116" s="1">
        <v>43299</v>
      </c>
      <c r="AP116">
        <v>-1</v>
      </c>
      <c r="AQ116" s="1">
        <v>41089</v>
      </c>
      <c r="AR116">
        <v>188.83500000000001</v>
      </c>
      <c r="AS116" s="1">
        <v>41152</v>
      </c>
      <c r="AT116">
        <v>63.003</v>
      </c>
      <c r="AU116">
        <v>-1</v>
      </c>
      <c r="AV116">
        <v>-1</v>
      </c>
      <c r="AW116" s="1">
        <v>41607</v>
      </c>
      <c r="AX116">
        <v>108.485</v>
      </c>
      <c r="AY116" s="1">
        <v>41089</v>
      </c>
      <c r="AZ116">
        <v>487.786</v>
      </c>
      <c r="BA116" s="1">
        <v>41029</v>
      </c>
      <c r="BB116">
        <v>94.504999999999995</v>
      </c>
      <c r="BC116" s="1">
        <v>43098</v>
      </c>
      <c r="BD116">
        <v>13.271000000000001</v>
      </c>
      <c r="BE116">
        <v>-1</v>
      </c>
      <c r="BF116">
        <v>-1</v>
      </c>
      <c r="BG116">
        <v>-1</v>
      </c>
      <c r="BH116">
        <v>-1</v>
      </c>
      <c r="BI116" s="1">
        <v>41089</v>
      </c>
      <c r="BJ116">
        <v>804.91399999999999</v>
      </c>
      <c r="BK116">
        <v>-1</v>
      </c>
      <c r="BL116">
        <v>-1</v>
      </c>
      <c r="BM116" s="1">
        <v>41486</v>
      </c>
      <c r="BN116">
        <v>251.72800000000001</v>
      </c>
      <c r="BO116" s="1">
        <v>41547</v>
      </c>
      <c r="BP116">
        <v>17.109000000000002</v>
      </c>
      <c r="BQ116">
        <v>-1</v>
      </c>
      <c r="BR116">
        <v>-1</v>
      </c>
      <c r="BS116" s="1">
        <v>43738</v>
      </c>
      <c r="BT116">
        <v>10.85</v>
      </c>
      <c r="BU116">
        <v>-1</v>
      </c>
      <c r="BV116">
        <v>-1</v>
      </c>
      <c r="BW116" s="1">
        <v>41790</v>
      </c>
      <c r="BX116">
        <v>-1</v>
      </c>
      <c r="BY116">
        <v>-1</v>
      </c>
      <c r="BZ116">
        <v>-1</v>
      </c>
      <c r="CA116" s="1">
        <v>41786</v>
      </c>
      <c r="CB116">
        <v>-1</v>
      </c>
      <c r="CC116" s="1">
        <v>41787</v>
      </c>
      <c r="CD116">
        <v>-1</v>
      </c>
      <c r="CE116" s="1">
        <v>40574</v>
      </c>
      <c r="CF116">
        <v>89.036000000000001</v>
      </c>
      <c r="CG116" s="1">
        <v>41768</v>
      </c>
      <c r="CH116">
        <v>-1</v>
      </c>
      <c r="CI116" s="1">
        <v>43189</v>
      </c>
      <c r="CJ116">
        <v>317.43400000000003</v>
      </c>
      <c r="CK116" s="1">
        <v>40724</v>
      </c>
      <c r="CL116">
        <v>268.83</v>
      </c>
      <c r="CM116">
        <v>-1</v>
      </c>
      <c r="CN116">
        <v>-1</v>
      </c>
    </row>
    <row r="117" spans="1:92" x14ac:dyDescent="0.25">
      <c r="A117" s="1">
        <v>40602</v>
      </c>
      <c r="B117">
        <v>118</v>
      </c>
      <c r="C117" s="1">
        <v>40235</v>
      </c>
      <c r="D117">
        <v>247.27699999999999</v>
      </c>
      <c r="E117" s="1">
        <v>41060</v>
      </c>
      <c r="F117">
        <v>128.874</v>
      </c>
      <c r="G117" s="1">
        <v>41060</v>
      </c>
      <c r="H117">
        <v>134.488</v>
      </c>
      <c r="I117" s="1">
        <v>41060</v>
      </c>
      <c r="J117">
        <v>162.34100000000001</v>
      </c>
      <c r="K117" s="1">
        <v>40235</v>
      </c>
      <c r="L117">
        <v>239.96899999999999</v>
      </c>
      <c r="M117" s="1">
        <v>40724</v>
      </c>
      <c r="N117">
        <v>102.85899999999999</v>
      </c>
      <c r="O117" s="1">
        <v>40602</v>
      </c>
      <c r="P117">
        <v>79.834999999999994</v>
      </c>
      <c r="Q117" s="1">
        <v>40602</v>
      </c>
      <c r="R117">
        <v>114.47</v>
      </c>
      <c r="S117" s="1">
        <v>40786</v>
      </c>
      <c r="T117">
        <v>161.708</v>
      </c>
      <c r="U117" s="1">
        <v>40235</v>
      </c>
      <c r="V117">
        <v>130.05799999999999</v>
      </c>
      <c r="W117" s="1">
        <v>40235</v>
      </c>
      <c r="X117">
        <v>177.58699999999999</v>
      </c>
      <c r="Y117" s="1">
        <v>40235</v>
      </c>
      <c r="Z117">
        <v>154.59399999999999</v>
      </c>
      <c r="AA117" s="1">
        <v>40786</v>
      </c>
      <c r="AB117">
        <v>136.05600000000001</v>
      </c>
      <c r="AC117" s="1">
        <v>40235</v>
      </c>
      <c r="AD117">
        <v>192.04</v>
      </c>
      <c r="AE117" s="1">
        <v>43707</v>
      </c>
      <c r="AF117">
        <v>18.548000000000002</v>
      </c>
      <c r="AG117" s="1">
        <v>38442</v>
      </c>
      <c r="AH117">
        <v>3</v>
      </c>
      <c r="AI117" s="1">
        <v>41152</v>
      </c>
      <c r="AJ117">
        <v>160.33799999999999</v>
      </c>
      <c r="AK117">
        <v>-1</v>
      </c>
      <c r="AL117">
        <v>-1</v>
      </c>
      <c r="AM117" s="1">
        <v>42886</v>
      </c>
      <c r="AN117">
        <v>20.623999999999999</v>
      </c>
      <c r="AO117" s="1">
        <v>43300</v>
      </c>
      <c r="AP117">
        <v>-1</v>
      </c>
      <c r="AQ117" s="1">
        <v>41121</v>
      </c>
      <c r="AR117">
        <v>160.75899999999999</v>
      </c>
      <c r="AS117" s="1">
        <v>41180</v>
      </c>
      <c r="AT117">
        <v>54.061</v>
      </c>
      <c r="AU117">
        <v>-1</v>
      </c>
      <c r="AV117">
        <v>-1</v>
      </c>
      <c r="AW117" s="1">
        <v>41639</v>
      </c>
      <c r="AX117">
        <v>100.408</v>
      </c>
      <c r="AY117" s="1">
        <v>41121</v>
      </c>
      <c r="AZ117">
        <v>485.339</v>
      </c>
      <c r="BA117" s="1">
        <v>41060</v>
      </c>
      <c r="BB117">
        <v>103.333</v>
      </c>
      <c r="BC117" s="1">
        <v>43131</v>
      </c>
      <c r="BD117">
        <v>11.266</v>
      </c>
      <c r="BE117">
        <v>-1</v>
      </c>
      <c r="BF117">
        <v>-1</v>
      </c>
      <c r="BG117">
        <v>-1</v>
      </c>
      <c r="BH117">
        <v>-1</v>
      </c>
      <c r="BI117" s="1">
        <v>41121</v>
      </c>
      <c r="BJ117">
        <v>834.28099999999995</v>
      </c>
      <c r="BK117">
        <v>-1</v>
      </c>
      <c r="BL117">
        <v>-1</v>
      </c>
      <c r="BM117" s="1">
        <v>41516</v>
      </c>
      <c r="BN117">
        <v>233.33799999999999</v>
      </c>
      <c r="BO117" s="1">
        <v>41578</v>
      </c>
      <c r="BP117">
        <v>16.449000000000002</v>
      </c>
      <c r="BQ117">
        <v>-1</v>
      </c>
      <c r="BR117">
        <v>-1</v>
      </c>
      <c r="BS117" s="1">
        <v>43921</v>
      </c>
      <c r="BT117">
        <v>30.667999999999999</v>
      </c>
      <c r="BU117">
        <v>-1</v>
      </c>
      <c r="BV117">
        <v>-1</v>
      </c>
      <c r="BW117" s="1">
        <v>41791</v>
      </c>
      <c r="BX117">
        <v>-1</v>
      </c>
      <c r="BY117">
        <v>-1</v>
      </c>
      <c r="BZ117">
        <v>-1</v>
      </c>
      <c r="CA117" s="1">
        <v>41787</v>
      </c>
      <c r="CB117">
        <v>-1</v>
      </c>
      <c r="CC117" s="1">
        <v>41788</v>
      </c>
      <c r="CD117">
        <v>-1</v>
      </c>
      <c r="CE117" s="1">
        <v>40602</v>
      </c>
      <c r="CF117">
        <v>89.572000000000003</v>
      </c>
      <c r="CG117" s="1">
        <v>41769</v>
      </c>
      <c r="CH117">
        <v>-1</v>
      </c>
      <c r="CI117" s="1">
        <v>43738</v>
      </c>
      <c r="CJ117">
        <v>70.013999999999996</v>
      </c>
      <c r="CK117" s="1">
        <v>40753</v>
      </c>
      <c r="CL117">
        <v>311.27999999999997</v>
      </c>
      <c r="CM117">
        <v>-1</v>
      </c>
      <c r="CN117">
        <v>-1</v>
      </c>
    </row>
    <row r="118" spans="1:92" x14ac:dyDescent="0.25">
      <c r="A118" s="1">
        <v>40633</v>
      </c>
      <c r="B118">
        <v>111.238</v>
      </c>
      <c r="C118" s="1">
        <v>40268</v>
      </c>
      <c r="D118">
        <v>196.45599999999999</v>
      </c>
      <c r="E118" s="1">
        <v>41089</v>
      </c>
      <c r="F118">
        <v>115.851</v>
      </c>
      <c r="G118" s="1">
        <v>41089</v>
      </c>
      <c r="H118">
        <v>119.821</v>
      </c>
      <c r="I118" s="1">
        <v>41089</v>
      </c>
      <c r="J118">
        <v>143.03899999999999</v>
      </c>
      <c r="K118" s="1">
        <v>40268</v>
      </c>
      <c r="L118">
        <v>192.001</v>
      </c>
      <c r="M118" s="1">
        <v>40753</v>
      </c>
      <c r="N118">
        <v>102.998</v>
      </c>
      <c r="O118" s="1">
        <v>40633</v>
      </c>
      <c r="P118">
        <v>75.003</v>
      </c>
      <c r="Q118" s="1">
        <v>40633</v>
      </c>
      <c r="R118">
        <v>105.35599999999999</v>
      </c>
      <c r="S118" s="1">
        <v>40816</v>
      </c>
      <c r="T118">
        <v>256.63499999999999</v>
      </c>
      <c r="U118" s="1">
        <v>40268</v>
      </c>
      <c r="V118">
        <v>98.168000000000006</v>
      </c>
      <c r="W118" s="1">
        <v>40268</v>
      </c>
      <c r="X118">
        <v>144.47900000000001</v>
      </c>
      <c r="Y118" s="1">
        <v>40268</v>
      </c>
      <c r="Z118">
        <v>135.74299999999999</v>
      </c>
      <c r="AA118" s="1">
        <v>40816</v>
      </c>
      <c r="AB118">
        <v>236.958</v>
      </c>
      <c r="AC118" s="1">
        <v>40268</v>
      </c>
      <c r="AD118">
        <v>173.935</v>
      </c>
      <c r="AE118" s="1">
        <v>43738</v>
      </c>
      <c r="AF118">
        <v>19.623000000000001</v>
      </c>
      <c r="AG118" s="1">
        <v>38960</v>
      </c>
      <c r="AH118">
        <v>2.5</v>
      </c>
      <c r="AI118" s="1">
        <v>41180</v>
      </c>
      <c r="AJ118">
        <v>127.736</v>
      </c>
      <c r="AK118">
        <v>-1</v>
      </c>
      <c r="AL118">
        <v>-1</v>
      </c>
      <c r="AM118" s="1">
        <v>42916</v>
      </c>
      <c r="AN118">
        <v>18.353000000000002</v>
      </c>
      <c r="AO118" s="1">
        <v>43301</v>
      </c>
      <c r="AP118">
        <v>-1</v>
      </c>
      <c r="AQ118" s="1">
        <v>41152</v>
      </c>
      <c r="AR118">
        <v>140.262</v>
      </c>
      <c r="AS118" s="1">
        <v>41213</v>
      </c>
      <c r="AT118">
        <v>26.018000000000001</v>
      </c>
      <c r="AU118">
        <v>-1</v>
      </c>
      <c r="AV118">
        <v>-1</v>
      </c>
      <c r="AW118" s="1">
        <v>41670</v>
      </c>
      <c r="AX118">
        <v>96.51</v>
      </c>
      <c r="AY118" s="1">
        <v>41152</v>
      </c>
      <c r="AZ118">
        <v>466.327</v>
      </c>
      <c r="BA118" s="1">
        <v>41089</v>
      </c>
      <c r="BB118">
        <v>94.66</v>
      </c>
      <c r="BC118" s="1">
        <v>43159</v>
      </c>
      <c r="BD118">
        <v>11.38</v>
      </c>
      <c r="BE118">
        <v>-1</v>
      </c>
      <c r="BF118">
        <v>-1</v>
      </c>
      <c r="BG118">
        <v>-1</v>
      </c>
      <c r="BH118">
        <v>-1</v>
      </c>
      <c r="BI118" s="1">
        <v>41152</v>
      </c>
      <c r="BJ118">
        <v>662.31700000000001</v>
      </c>
      <c r="BK118">
        <v>-1</v>
      </c>
      <c r="BL118">
        <v>-1</v>
      </c>
      <c r="BM118" s="1">
        <v>41547</v>
      </c>
      <c r="BN118">
        <v>228.22499999999999</v>
      </c>
      <c r="BO118" s="1">
        <v>41607</v>
      </c>
      <c r="BP118">
        <v>14.904</v>
      </c>
      <c r="BQ118">
        <v>-1</v>
      </c>
      <c r="BR118">
        <v>-1</v>
      </c>
      <c r="BS118" s="1">
        <v>43951</v>
      </c>
      <c r="BT118">
        <v>35.127000000000002</v>
      </c>
      <c r="BU118">
        <v>-1</v>
      </c>
      <c r="BV118">
        <v>-1</v>
      </c>
      <c r="BW118" s="1">
        <v>41792</v>
      </c>
      <c r="BX118">
        <v>-1</v>
      </c>
      <c r="BY118">
        <v>-1</v>
      </c>
      <c r="BZ118">
        <v>-1</v>
      </c>
      <c r="CA118" s="1">
        <v>41788</v>
      </c>
      <c r="CB118">
        <v>-1</v>
      </c>
      <c r="CC118" s="1">
        <v>41789</v>
      </c>
      <c r="CD118">
        <v>-1</v>
      </c>
      <c r="CE118" s="1">
        <v>40633</v>
      </c>
      <c r="CF118">
        <v>80.337999999999994</v>
      </c>
      <c r="CG118" s="1">
        <v>41770</v>
      </c>
      <c r="CH118">
        <v>-1</v>
      </c>
      <c r="CI118">
        <v>-1</v>
      </c>
      <c r="CJ118">
        <v>-1</v>
      </c>
      <c r="CK118" s="1">
        <v>40786</v>
      </c>
      <c r="CL118">
        <v>411.33</v>
      </c>
      <c r="CM118">
        <v>-1</v>
      </c>
      <c r="CN118">
        <v>-1</v>
      </c>
    </row>
    <row r="119" spans="1:92" x14ac:dyDescent="0.25">
      <c r="A119" s="1">
        <v>40662</v>
      </c>
      <c r="B119">
        <v>105.431</v>
      </c>
      <c r="C119" s="1">
        <v>40298</v>
      </c>
      <c r="D119">
        <v>214.83099999999999</v>
      </c>
      <c r="E119" s="1">
        <v>41121</v>
      </c>
      <c r="F119">
        <v>102.5</v>
      </c>
      <c r="G119" s="1">
        <v>41121</v>
      </c>
      <c r="H119">
        <v>113.15300000000001</v>
      </c>
      <c r="I119" s="1">
        <v>41121</v>
      </c>
      <c r="J119">
        <v>119.188</v>
      </c>
      <c r="K119" s="1">
        <v>40298</v>
      </c>
      <c r="L119">
        <v>207.61</v>
      </c>
      <c r="M119" s="1">
        <v>40786</v>
      </c>
      <c r="N119">
        <v>130.352</v>
      </c>
      <c r="O119" s="1">
        <v>40662</v>
      </c>
      <c r="P119">
        <v>74.587999999999994</v>
      </c>
      <c r="Q119" s="1">
        <v>40662</v>
      </c>
      <c r="R119">
        <v>98.516000000000005</v>
      </c>
      <c r="S119" s="1">
        <v>40847</v>
      </c>
      <c r="T119">
        <v>171.15600000000001</v>
      </c>
      <c r="U119" s="1">
        <v>40298</v>
      </c>
      <c r="V119">
        <v>104.179</v>
      </c>
      <c r="W119" s="1">
        <v>40298</v>
      </c>
      <c r="X119">
        <v>144.36500000000001</v>
      </c>
      <c r="Y119" s="1">
        <v>40298</v>
      </c>
      <c r="Z119">
        <v>131.18199999999999</v>
      </c>
      <c r="AA119" s="1">
        <v>40847</v>
      </c>
      <c r="AB119">
        <v>174.691</v>
      </c>
      <c r="AC119" s="1">
        <v>40298</v>
      </c>
      <c r="AD119">
        <v>170.72800000000001</v>
      </c>
      <c r="AE119" s="1">
        <v>43769</v>
      </c>
      <c r="AF119">
        <v>17.303000000000001</v>
      </c>
      <c r="AG119" s="1">
        <v>39021</v>
      </c>
      <c r="AH119">
        <v>2.0009999999999999</v>
      </c>
      <c r="AI119" s="1">
        <v>41213</v>
      </c>
      <c r="AJ119">
        <v>73.152000000000001</v>
      </c>
      <c r="AK119">
        <v>-1</v>
      </c>
      <c r="AL119">
        <v>-1</v>
      </c>
      <c r="AM119" s="1">
        <v>42947</v>
      </c>
      <c r="AN119">
        <v>16.867000000000001</v>
      </c>
      <c r="AO119" s="1">
        <v>43302</v>
      </c>
      <c r="AP119">
        <v>-1</v>
      </c>
      <c r="AQ119" s="1">
        <v>41180</v>
      </c>
      <c r="AR119">
        <v>114.01</v>
      </c>
      <c r="AS119" s="1">
        <v>41243</v>
      </c>
      <c r="AT119">
        <v>30.388000000000002</v>
      </c>
      <c r="AU119">
        <v>-1</v>
      </c>
      <c r="AV119">
        <v>-1</v>
      </c>
      <c r="AW119" s="1">
        <v>41698</v>
      </c>
      <c r="AX119">
        <v>94.015000000000001</v>
      </c>
      <c r="AY119" s="1">
        <v>41180</v>
      </c>
      <c r="AZ119">
        <v>356.20299999999997</v>
      </c>
      <c r="BA119" s="1">
        <v>41121</v>
      </c>
      <c r="BB119">
        <v>90.83</v>
      </c>
      <c r="BC119" s="1">
        <v>43189</v>
      </c>
      <c r="BD119">
        <v>11.106999999999999</v>
      </c>
      <c r="BE119">
        <v>-1</v>
      </c>
      <c r="BF119">
        <v>-1</v>
      </c>
      <c r="BG119">
        <v>-1</v>
      </c>
      <c r="BH119">
        <v>-1</v>
      </c>
      <c r="BI119" s="1">
        <v>41180</v>
      </c>
      <c r="BJ119">
        <v>515.05700000000002</v>
      </c>
      <c r="BK119">
        <v>-1</v>
      </c>
      <c r="BL119">
        <v>-1</v>
      </c>
      <c r="BM119" s="1">
        <v>41578</v>
      </c>
      <c r="BN119">
        <v>184.56100000000001</v>
      </c>
      <c r="BO119" s="1">
        <v>41639</v>
      </c>
      <c r="BP119">
        <v>16.670999999999999</v>
      </c>
      <c r="BQ119">
        <v>-1</v>
      </c>
      <c r="BR119">
        <v>-1</v>
      </c>
      <c r="BS119" s="1">
        <v>44377</v>
      </c>
      <c r="BT119">
        <v>9.7750000000000004</v>
      </c>
      <c r="BU119">
        <v>-1</v>
      </c>
      <c r="BV119">
        <v>-1</v>
      </c>
      <c r="BW119" s="1">
        <v>41793</v>
      </c>
      <c r="BX119">
        <v>-1</v>
      </c>
      <c r="BY119">
        <v>-1</v>
      </c>
      <c r="BZ119">
        <v>-1</v>
      </c>
      <c r="CA119" s="1">
        <v>41789</v>
      </c>
      <c r="CB119">
        <v>-1</v>
      </c>
      <c r="CC119" s="1">
        <v>41790</v>
      </c>
      <c r="CD119">
        <v>-1</v>
      </c>
      <c r="CE119" s="1">
        <v>40662</v>
      </c>
      <c r="CF119">
        <v>79.197999999999993</v>
      </c>
      <c r="CG119" s="1">
        <v>41771</v>
      </c>
      <c r="CH119">
        <v>-1</v>
      </c>
      <c r="CI119">
        <v>-1</v>
      </c>
      <c r="CJ119">
        <v>-1</v>
      </c>
      <c r="CK119" s="1">
        <v>40816</v>
      </c>
      <c r="CL119">
        <v>530.54899999999998</v>
      </c>
      <c r="CM119">
        <v>-1</v>
      </c>
      <c r="CN119">
        <v>-1</v>
      </c>
    </row>
    <row r="120" spans="1:92" x14ac:dyDescent="0.25">
      <c r="A120" s="1">
        <v>40694</v>
      </c>
      <c r="B120">
        <v>104.068</v>
      </c>
      <c r="C120" s="1">
        <v>40329</v>
      </c>
      <c r="D120">
        <v>251.48599999999999</v>
      </c>
      <c r="E120" s="1">
        <v>41152</v>
      </c>
      <c r="F120">
        <v>95.197999999999993</v>
      </c>
      <c r="G120" s="1">
        <v>41152</v>
      </c>
      <c r="H120">
        <v>107.38500000000001</v>
      </c>
      <c r="I120" s="1">
        <v>41152</v>
      </c>
      <c r="J120">
        <v>114.86499999999999</v>
      </c>
      <c r="K120" s="1">
        <v>40329</v>
      </c>
      <c r="L120">
        <v>235.43600000000001</v>
      </c>
      <c r="M120" s="1">
        <v>40816</v>
      </c>
      <c r="N120">
        <v>215.24199999999999</v>
      </c>
      <c r="O120" s="1">
        <v>40694</v>
      </c>
      <c r="P120">
        <v>78.421000000000006</v>
      </c>
      <c r="Q120" s="1">
        <v>40694</v>
      </c>
      <c r="R120">
        <v>102.949</v>
      </c>
      <c r="S120" s="1">
        <v>40877</v>
      </c>
      <c r="T120">
        <v>206.09100000000001</v>
      </c>
      <c r="U120" s="1">
        <v>40329</v>
      </c>
      <c r="V120">
        <v>138.702</v>
      </c>
      <c r="W120" s="1">
        <v>40329</v>
      </c>
      <c r="X120">
        <v>172.203</v>
      </c>
      <c r="Y120" s="1">
        <v>40329</v>
      </c>
      <c r="Z120">
        <v>161.63300000000001</v>
      </c>
      <c r="AA120" s="1">
        <v>40877</v>
      </c>
      <c r="AB120">
        <v>196.38800000000001</v>
      </c>
      <c r="AC120" s="1">
        <v>40329</v>
      </c>
      <c r="AD120">
        <v>173.94399999999999</v>
      </c>
      <c r="AE120" s="1">
        <v>43798</v>
      </c>
      <c r="AF120">
        <v>17.629000000000001</v>
      </c>
      <c r="AG120" s="1">
        <v>39051</v>
      </c>
      <c r="AH120">
        <v>1.919</v>
      </c>
      <c r="AI120" s="1">
        <v>41243</v>
      </c>
      <c r="AJ120">
        <v>75.834999999999994</v>
      </c>
      <c r="AK120">
        <v>-1</v>
      </c>
      <c r="AL120">
        <v>-1</v>
      </c>
      <c r="AM120" s="1">
        <v>43007</v>
      </c>
      <c r="AN120">
        <v>15.391</v>
      </c>
      <c r="AO120" s="1">
        <v>43303</v>
      </c>
      <c r="AP120">
        <v>-1</v>
      </c>
      <c r="AQ120" s="1">
        <v>41213</v>
      </c>
      <c r="AR120">
        <v>67.590999999999994</v>
      </c>
      <c r="AS120" s="1">
        <v>41274</v>
      </c>
      <c r="AT120">
        <v>39.588999999999999</v>
      </c>
      <c r="AU120">
        <v>-1</v>
      </c>
      <c r="AV120">
        <v>-1</v>
      </c>
      <c r="AW120" s="1">
        <v>41729</v>
      </c>
      <c r="AX120">
        <v>87.436999999999998</v>
      </c>
      <c r="AY120" s="1">
        <v>41213</v>
      </c>
      <c r="AZ120">
        <v>272.995</v>
      </c>
      <c r="BA120" s="1">
        <v>41152</v>
      </c>
      <c r="BB120">
        <v>85.305999999999997</v>
      </c>
      <c r="BC120" s="1">
        <v>43738</v>
      </c>
      <c r="BD120">
        <v>4.7560000000000002</v>
      </c>
      <c r="BE120">
        <v>-1</v>
      </c>
      <c r="BF120">
        <v>-1</v>
      </c>
      <c r="BG120">
        <v>-1</v>
      </c>
      <c r="BH120">
        <v>-1</v>
      </c>
      <c r="BI120" s="1">
        <v>41213</v>
      </c>
      <c r="BJ120">
        <v>498.27499999999998</v>
      </c>
      <c r="BK120">
        <v>-1</v>
      </c>
      <c r="BL120">
        <v>-1</v>
      </c>
      <c r="BM120" s="1">
        <v>41607</v>
      </c>
      <c r="BN120">
        <v>153.333</v>
      </c>
      <c r="BO120" s="1">
        <v>41670</v>
      </c>
      <c r="BP120">
        <v>16.945</v>
      </c>
      <c r="BQ120">
        <v>-1</v>
      </c>
      <c r="BR120">
        <v>-1</v>
      </c>
      <c r="BS120" s="1">
        <v>44407</v>
      </c>
      <c r="BT120">
        <v>12.177</v>
      </c>
      <c r="BU120">
        <v>-1</v>
      </c>
      <c r="BV120">
        <v>-1</v>
      </c>
      <c r="BW120" s="1">
        <v>41794</v>
      </c>
      <c r="BX120">
        <v>-1</v>
      </c>
      <c r="BY120">
        <v>-1</v>
      </c>
      <c r="BZ120">
        <v>-1</v>
      </c>
      <c r="CA120" s="1">
        <v>41790</v>
      </c>
      <c r="CB120">
        <v>-1</v>
      </c>
      <c r="CC120" s="1">
        <v>41791</v>
      </c>
      <c r="CD120">
        <v>-1</v>
      </c>
      <c r="CE120" s="1">
        <v>40694</v>
      </c>
      <c r="CF120">
        <v>80.885000000000005</v>
      </c>
      <c r="CG120" s="1">
        <v>41772</v>
      </c>
      <c r="CH120">
        <v>-1</v>
      </c>
      <c r="CI120">
        <v>-1</v>
      </c>
      <c r="CJ120">
        <v>-1</v>
      </c>
      <c r="CK120" s="1">
        <v>40847</v>
      </c>
      <c r="CL120">
        <v>519.14</v>
      </c>
      <c r="CM120">
        <v>-1</v>
      </c>
      <c r="CN120">
        <v>-1</v>
      </c>
    </row>
    <row r="121" spans="1:92" x14ac:dyDescent="0.25">
      <c r="A121" s="1">
        <v>40724</v>
      </c>
      <c r="B121">
        <v>110.005</v>
      </c>
      <c r="C121" s="1">
        <v>40359</v>
      </c>
      <c r="D121">
        <v>373.77699999999999</v>
      </c>
      <c r="E121" s="1">
        <v>41180</v>
      </c>
      <c r="F121">
        <v>83.438999999999993</v>
      </c>
      <c r="G121" s="1">
        <v>41180</v>
      </c>
      <c r="H121">
        <v>79.34</v>
      </c>
      <c r="I121" s="1">
        <v>41180</v>
      </c>
      <c r="J121">
        <v>102.5</v>
      </c>
      <c r="K121" s="1">
        <v>40359</v>
      </c>
      <c r="L121">
        <v>329.35300000000001</v>
      </c>
      <c r="M121" s="1">
        <v>40847</v>
      </c>
      <c r="N121">
        <v>136.369</v>
      </c>
      <c r="O121" s="1">
        <v>40724</v>
      </c>
      <c r="P121">
        <v>90.683000000000007</v>
      </c>
      <c r="Q121" s="1">
        <v>40724</v>
      </c>
      <c r="R121">
        <v>107.491</v>
      </c>
      <c r="S121" s="1">
        <v>40907</v>
      </c>
      <c r="T121">
        <v>193.49199999999999</v>
      </c>
      <c r="U121" s="1">
        <v>40359</v>
      </c>
      <c r="V121">
        <v>154.773</v>
      </c>
      <c r="W121" s="1">
        <v>40359</v>
      </c>
      <c r="X121">
        <v>196.75200000000001</v>
      </c>
      <c r="Y121" s="1">
        <v>40359</v>
      </c>
      <c r="Z121">
        <v>174.63800000000001</v>
      </c>
      <c r="AA121" s="1">
        <v>40907</v>
      </c>
      <c r="AB121">
        <v>182</v>
      </c>
      <c r="AC121" s="1">
        <v>40359</v>
      </c>
      <c r="AD121">
        <v>195.66399999999999</v>
      </c>
      <c r="AE121" s="1">
        <v>43830</v>
      </c>
      <c r="AF121">
        <v>16.661000000000001</v>
      </c>
      <c r="AG121" s="1">
        <v>39080</v>
      </c>
      <c r="AH121">
        <v>2.125</v>
      </c>
      <c r="AI121" s="1">
        <v>41274</v>
      </c>
      <c r="AJ121">
        <v>83.066000000000003</v>
      </c>
      <c r="AK121">
        <v>-1</v>
      </c>
      <c r="AL121">
        <v>-1</v>
      </c>
      <c r="AM121" s="1">
        <v>43039</v>
      </c>
      <c r="AN121">
        <v>15.298999999999999</v>
      </c>
      <c r="AO121" s="1">
        <v>43304</v>
      </c>
      <c r="AP121">
        <v>-1</v>
      </c>
      <c r="AQ121" s="1">
        <v>41243</v>
      </c>
      <c r="AR121">
        <v>80.483999999999995</v>
      </c>
      <c r="AS121" s="1">
        <v>41305</v>
      </c>
      <c r="AT121">
        <v>42.12</v>
      </c>
      <c r="AU121">
        <v>-1</v>
      </c>
      <c r="AV121">
        <v>-1</v>
      </c>
      <c r="AW121" s="1">
        <v>41759</v>
      </c>
      <c r="AX121">
        <v>89.344999999999999</v>
      </c>
      <c r="AY121" s="1">
        <v>41243</v>
      </c>
      <c r="AZ121">
        <v>243.65100000000001</v>
      </c>
      <c r="BA121" s="1">
        <v>41180</v>
      </c>
      <c r="BB121">
        <v>84.566999999999993</v>
      </c>
      <c r="BC121" s="1">
        <v>41602</v>
      </c>
      <c r="BD121">
        <v>-1</v>
      </c>
      <c r="BE121">
        <v>-1</v>
      </c>
      <c r="BF121">
        <v>-1</v>
      </c>
      <c r="BG121">
        <v>-1</v>
      </c>
      <c r="BH121">
        <v>-1</v>
      </c>
      <c r="BI121" s="1">
        <v>41243</v>
      </c>
      <c r="BJ121">
        <v>498.1</v>
      </c>
      <c r="BK121">
        <v>-1</v>
      </c>
      <c r="BL121">
        <v>-1</v>
      </c>
      <c r="BM121" s="1">
        <v>41639</v>
      </c>
      <c r="BN121">
        <v>157.48099999999999</v>
      </c>
      <c r="BO121" s="1">
        <v>41698</v>
      </c>
      <c r="BP121">
        <v>16.277000000000001</v>
      </c>
      <c r="BQ121">
        <v>-1</v>
      </c>
      <c r="BR121">
        <v>-1</v>
      </c>
      <c r="BS121" s="1">
        <v>43306</v>
      </c>
      <c r="BT121">
        <v>-1</v>
      </c>
      <c r="BU121">
        <v>-1</v>
      </c>
      <c r="BV121">
        <v>-1</v>
      </c>
      <c r="BW121" s="1">
        <v>41795</v>
      </c>
      <c r="BX121">
        <v>-1</v>
      </c>
      <c r="BY121">
        <v>-1</v>
      </c>
      <c r="BZ121">
        <v>-1</v>
      </c>
      <c r="CA121" s="1">
        <v>41791</v>
      </c>
      <c r="CB121">
        <v>-1</v>
      </c>
      <c r="CC121" s="1">
        <v>41792</v>
      </c>
      <c r="CD121">
        <v>-1</v>
      </c>
      <c r="CE121" s="1">
        <v>40724</v>
      </c>
      <c r="CF121">
        <v>105.429</v>
      </c>
      <c r="CG121" s="1">
        <v>41773</v>
      </c>
      <c r="CH121">
        <v>-1</v>
      </c>
      <c r="CI121">
        <v>-1</v>
      </c>
      <c r="CJ121">
        <v>-1</v>
      </c>
      <c r="CK121" s="1">
        <v>40877</v>
      </c>
      <c r="CL121">
        <v>583.51400000000001</v>
      </c>
      <c r="CM121">
        <v>-1</v>
      </c>
      <c r="CN121">
        <v>-1</v>
      </c>
    </row>
    <row r="122" spans="1:92" x14ac:dyDescent="0.25">
      <c r="A122" s="1">
        <v>40753</v>
      </c>
      <c r="B122">
        <v>113.553</v>
      </c>
      <c r="C122" s="1">
        <v>40389</v>
      </c>
      <c r="D122">
        <v>286.09699999999998</v>
      </c>
      <c r="E122" s="1">
        <v>41213</v>
      </c>
      <c r="F122">
        <v>81.352999999999994</v>
      </c>
      <c r="G122" s="1">
        <v>41213</v>
      </c>
      <c r="H122">
        <v>71.793000000000006</v>
      </c>
      <c r="I122" s="1">
        <v>41213</v>
      </c>
      <c r="J122">
        <v>103.163</v>
      </c>
      <c r="K122" s="1">
        <v>40389</v>
      </c>
      <c r="L122">
        <v>266.95800000000003</v>
      </c>
      <c r="M122" s="1">
        <v>40877</v>
      </c>
      <c r="N122">
        <v>156.26300000000001</v>
      </c>
      <c r="O122" s="1">
        <v>40753</v>
      </c>
      <c r="P122">
        <v>92.331999999999994</v>
      </c>
      <c r="Q122" s="1">
        <v>40753</v>
      </c>
      <c r="R122">
        <v>111</v>
      </c>
      <c r="S122" s="1">
        <v>40939</v>
      </c>
      <c r="T122">
        <v>175.36799999999999</v>
      </c>
      <c r="U122" s="1">
        <v>40389</v>
      </c>
      <c r="V122">
        <v>132.691</v>
      </c>
      <c r="W122" s="1">
        <v>40389</v>
      </c>
      <c r="X122">
        <v>161.767</v>
      </c>
      <c r="Y122" s="1">
        <v>40389</v>
      </c>
      <c r="Z122">
        <v>138.14500000000001</v>
      </c>
      <c r="AA122" s="1">
        <v>40939</v>
      </c>
      <c r="AB122">
        <v>187.893</v>
      </c>
      <c r="AC122" s="1">
        <v>40389</v>
      </c>
      <c r="AD122">
        <v>162.50800000000001</v>
      </c>
      <c r="AE122" s="1">
        <v>43861</v>
      </c>
      <c r="AF122">
        <v>17.433</v>
      </c>
      <c r="AG122" s="1">
        <v>39113</v>
      </c>
      <c r="AH122">
        <v>2.125</v>
      </c>
      <c r="AI122" s="1">
        <v>41305</v>
      </c>
      <c r="AJ122">
        <v>75.817999999999998</v>
      </c>
      <c r="AK122">
        <v>-1</v>
      </c>
      <c r="AL122">
        <v>-1</v>
      </c>
      <c r="AM122" s="1">
        <v>43069</v>
      </c>
      <c r="AN122">
        <v>14.478</v>
      </c>
      <c r="AO122" s="1">
        <v>43305</v>
      </c>
      <c r="AP122">
        <v>-1</v>
      </c>
      <c r="AQ122" s="1">
        <v>41274</v>
      </c>
      <c r="AR122">
        <v>91.14</v>
      </c>
      <c r="AS122" s="1">
        <v>41333</v>
      </c>
      <c r="AT122">
        <v>39.67</v>
      </c>
      <c r="AU122">
        <v>-1</v>
      </c>
      <c r="AV122">
        <v>-1</v>
      </c>
      <c r="AW122" s="1">
        <v>41789</v>
      </c>
      <c r="AX122">
        <v>85.025000000000006</v>
      </c>
      <c r="AY122" s="1">
        <v>41274</v>
      </c>
      <c r="AZ122">
        <v>278.27999999999997</v>
      </c>
      <c r="BA122" s="1">
        <v>41213</v>
      </c>
      <c r="BB122">
        <v>75.974000000000004</v>
      </c>
      <c r="BC122" s="1">
        <v>41603</v>
      </c>
      <c r="BD122">
        <v>-1</v>
      </c>
      <c r="BE122">
        <v>-1</v>
      </c>
      <c r="BF122">
        <v>-1</v>
      </c>
      <c r="BG122">
        <v>-1</v>
      </c>
      <c r="BH122">
        <v>-1</v>
      </c>
      <c r="BI122" s="1">
        <v>41274</v>
      </c>
      <c r="BJ122">
        <v>448.62</v>
      </c>
      <c r="BK122">
        <v>-1</v>
      </c>
      <c r="BL122">
        <v>-1</v>
      </c>
      <c r="BM122" s="1">
        <v>41670</v>
      </c>
      <c r="BN122">
        <v>132.845</v>
      </c>
      <c r="BO122" s="1">
        <v>41729</v>
      </c>
      <c r="BP122">
        <v>15.718</v>
      </c>
      <c r="BQ122">
        <v>-1</v>
      </c>
      <c r="BR122">
        <v>-1</v>
      </c>
      <c r="BS122" s="1">
        <v>43307</v>
      </c>
      <c r="BT122">
        <v>-1</v>
      </c>
      <c r="BU122">
        <v>-1</v>
      </c>
      <c r="BV122">
        <v>-1</v>
      </c>
      <c r="BW122" s="1">
        <v>41796</v>
      </c>
      <c r="BX122">
        <v>-1</v>
      </c>
      <c r="BY122">
        <v>-1</v>
      </c>
      <c r="BZ122">
        <v>-1</v>
      </c>
      <c r="CA122" s="1">
        <v>41792</v>
      </c>
      <c r="CB122">
        <v>-1</v>
      </c>
      <c r="CC122" s="1">
        <v>41793</v>
      </c>
      <c r="CD122">
        <v>-1</v>
      </c>
      <c r="CE122" s="1">
        <v>40753</v>
      </c>
      <c r="CF122">
        <v>122.54900000000001</v>
      </c>
      <c r="CG122" s="1">
        <v>41774</v>
      </c>
      <c r="CH122">
        <v>-1</v>
      </c>
      <c r="CI122">
        <v>-1</v>
      </c>
      <c r="CJ122">
        <v>-1</v>
      </c>
      <c r="CK122" s="1">
        <v>40907</v>
      </c>
      <c r="CL122">
        <v>623.19600000000003</v>
      </c>
      <c r="CM122">
        <v>-1</v>
      </c>
      <c r="CN122">
        <v>-1</v>
      </c>
    </row>
    <row r="123" spans="1:92" x14ac:dyDescent="0.25">
      <c r="A123" s="1">
        <v>40786</v>
      </c>
      <c r="B123">
        <v>143.17599999999999</v>
      </c>
      <c r="C123" s="1">
        <v>40421</v>
      </c>
      <c r="D123">
        <v>322.06400000000002</v>
      </c>
      <c r="E123" s="1">
        <v>41243</v>
      </c>
      <c r="F123">
        <v>76.507000000000005</v>
      </c>
      <c r="G123" s="1">
        <v>41274</v>
      </c>
      <c r="H123">
        <v>59.335000000000001</v>
      </c>
      <c r="I123" s="1">
        <v>41243</v>
      </c>
      <c r="J123">
        <v>99.424999999999997</v>
      </c>
      <c r="K123" s="1">
        <v>40421</v>
      </c>
      <c r="L123">
        <v>271.10199999999998</v>
      </c>
      <c r="M123" s="1">
        <v>40907</v>
      </c>
      <c r="N123">
        <v>169.38</v>
      </c>
      <c r="O123" s="1">
        <v>40786</v>
      </c>
      <c r="P123">
        <v>118.739</v>
      </c>
      <c r="Q123" s="1">
        <v>40786</v>
      </c>
      <c r="R123">
        <v>142.053</v>
      </c>
      <c r="S123" s="1">
        <v>40968</v>
      </c>
      <c r="T123">
        <v>155.49</v>
      </c>
      <c r="U123" s="1">
        <v>40421</v>
      </c>
      <c r="V123">
        <v>156.524</v>
      </c>
      <c r="W123" s="1">
        <v>40421</v>
      </c>
      <c r="X123">
        <v>180.173</v>
      </c>
      <c r="Y123" s="1">
        <v>40421</v>
      </c>
      <c r="Z123">
        <v>155.37</v>
      </c>
      <c r="AA123" s="1">
        <v>40998</v>
      </c>
      <c r="AB123">
        <v>126.83799999999999</v>
      </c>
      <c r="AC123" s="1">
        <v>40421</v>
      </c>
      <c r="AD123">
        <v>181.02500000000001</v>
      </c>
      <c r="AE123" s="1">
        <v>43889</v>
      </c>
      <c r="AF123">
        <v>22.442</v>
      </c>
      <c r="AG123" s="1">
        <v>39202</v>
      </c>
      <c r="AH123">
        <v>2.2919999999999998</v>
      </c>
      <c r="AI123" s="1">
        <v>41333</v>
      </c>
      <c r="AJ123">
        <v>74.016000000000005</v>
      </c>
      <c r="AK123">
        <v>-1</v>
      </c>
      <c r="AL123">
        <v>-1</v>
      </c>
      <c r="AM123" s="1">
        <v>43098</v>
      </c>
      <c r="AN123">
        <v>12.862</v>
      </c>
      <c r="AO123" s="1">
        <v>43306</v>
      </c>
      <c r="AP123">
        <v>-1</v>
      </c>
      <c r="AQ123" s="1">
        <v>41305</v>
      </c>
      <c r="AR123">
        <v>87.132999999999996</v>
      </c>
      <c r="AS123" s="1">
        <v>41362</v>
      </c>
      <c r="AT123">
        <v>36.932000000000002</v>
      </c>
      <c r="AU123">
        <v>-1</v>
      </c>
      <c r="AV123">
        <v>-1</v>
      </c>
      <c r="AW123" s="1">
        <v>41820</v>
      </c>
      <c r="AX123">
        <v>81.593000000000004</v>
      </c>
      <c r="AY123" s="1">
        <v>41305</v>
      </c>
      <c r="AZ123">
        <v>251.59299999999999</v>
      </c>
      <c r="BA123" s="1">
        <v>41243</v>
      </c>
      <c r="BB123">
        <v>67.218999999999994</v>
      </c>
      <c r="BC123" s="1">
        <v>41604</v>
      </c>
      <c r="BD123">
        <v>-1</v>
      </c>
      <c r="BE123">
        <v>-1</v>
      </c>
      <c r="BF123">
        <v>-1</v>
      </c>
      <c r="BG123">
        <v>-1</v>
      </c>
      <c r="BH123">
        <v>-1</v>
      </c>
      <c r="BI123" s="1">
        <v>41305</v>
      </c>
      <c r="BJ123">
        <v>393.91699999999997</v>
      </c>
      <c r="BK123">
        <v>-1</v>
      </c>
      <c r="BL123">
        <v>-1</v>
      </c>
      <c r="BM123" s="1">
        <v>41698</v>
      </c>
      <c r="BN123">
        <v>125.66800000000001</v>
      </c>
      <c r="BO123" s="1">
        <v>41759</v>
      </c>
      <c r="BP123">
        <v>15.417999999999999</v>
      </c>
      <c r="BQ123">
        <v>-1</v>
      </c>
      <c r="BR123">
        <v>-1</v>
      </c>
      <c r="BS123" s="1">
        <v>43308</v>
      </c>
      <c r="BT123">
        <v>-1</v>
      </c>
      <c r="BU123">
        <v>-1</v>
      </c>
      <c r="BV123">
        <v>-1</v>
      </c>
      <c r="BW123" s="1">
        <v>41797</v>
      </c>
      <c r="BX123">
        <v>-1</v>
      </c>
      <c r="BY123">
        <v>-1</v>
      </c>
      <c r="BZ123">
        <v>-1</v>
      </c>
      <c r="CA123" s="1">
        <v>41793</v>
      </c>
      <c r="CB123">
        <v>-1</v>
      </c>
      <c r="CC123" s="1">
        <v>41794</v>
      </c>
      <c r="CD123">
        <v>-1</v>
      </c>
      <c r="CE123" s="1">
        <v>40786</v>
      </c>
      <c r="CF123">
        <v>159.18600000000001</v>
      </c>
      <c r="CG123" s="1">
        <v>41775</v>
      </c>
      <c r="CH123">
        <v>-1</v>
      </c>
      <c r="CI123">
        <v>-1</v>
      </c>
      <c r="CJ123">
        <v>-1</v>
      </c>
      <c r="CK123" s="1">
        <v>40939</v>
      </c>
      <c r="CL123">
        <v>585.01900000000001</v>
      </c>
      <c r="CM123">
        <v>-1</v>
      </c>
      <c r="CN123">
        <v>-1</v>
      </c>
    </row>
    <row r="124" spans="1:92" x14ac:dyDescent="0.25">
      <c r="A124" s="1">
        <v>40816</v>
      </c>
      <c r="B124">
        <v>201.755</v>
      </c>
      <c r="C124" s="1">
        <v>40451</v>
      </c>
      <c r="D124">
        <v>279.24700000000001</v>
      </c>
      <c r="E124" s="1">
        <v>41274</v>
      </c>
      <c r="F124">
        <v>72.478999999999999</v>
      </c>
      <c r="G124" s="1">
        <v>41305</v>
      </c>
      <c r="H124">
        <v>68.263000000000005</v>
      </c>
      <c r="I124" s="1">
        <v>41274</v>
      </c>
      <c r="J124">
        <v>96.21</v>
      </c>
      <c r="K124" s="1">
        <v>40451</v>
      </c>
      <c r="L124">
        <v>256.90699999999998</v>
      </c>
      <c r="M124" s="1">
        <v>40939</v>
      </c>
      <c r="N124">
        <v>164.727</v>
      </c>
      <c r="O124" s="1">
        <v>40816</v>
      </c>
      <c r="P124">
        <v>196.84800000000001</v>
      </c>
      <c r="Q124" s="1">
        <v>40816</v>
      </c>
      <c r="R124">
        <v>197.315</v>
      </c>
      <c r="S124" s="1">
        <v>40998</v>
      </c>
      <c r="T124">
        <v>146.304</v>
      </c>
      <c r="U124" s="1">
        <v>40451</v>
      </c>
      <c r="V124">
        <v>141.91499999999999</v>
      </c>
      <c r="W124" s="1">
        <v>40451</v>
      </c>
      <c r="X124">
        <v>160.84100000000001</v>
      </c>
      <c r="Y124" s="1">
        <v>40451</v>
      </c>
      <c r="Z124">
        <v>145.08199999999999</v>
      </c>
      <c r="AA124" s="1">
        <v>41029</v>
      </c>
      <c r="AB124">
        <v>133.48099999999999</v>
      </c>
      <c r="AC124" s="1">
        <v>40451</v>
      </c>
      <c r="AD124">
        <v>160.066</v>
      </c>
      <c r="AE124" s="1">
        <v>43921</v>
      </c>
      <c r="AF124">
        <v>36.887999999999998</v>
      </c>
      <c r="AG124" s="1">
        <v>39233</v>
      </c>
      <c r="AH124">
        <v>2.0609999999999999</v>
      </c>
      <c r="AI124" s="1">
        <v>41362</v>
      </c>
      <c r="AJ124">
        <v>76.313000000000002</v>
      </c>
      <c r="AK124">
        <v>-1</v>
      </c>
      <c r="AL124">
        <v>-1</v>
      </c>
      <c r="AM124" s="1">
        <v>43131</v>
      </c>
      <c r="AN124">
        <v>11.474</v>
      </c>
      <c r="AO124" s="1">
        <v>43307</v>
      </c>
      <c r="AP124">
        <v>-1</v>
      </c>
      <c r="AQ124" s="1">
        <v>41333</v>
      </c>
      <c r="AR124">
        <v>80.683000000000007</v>
      </c>
      <c r="AS124" s="1">
        <v>41394</v>
      </c>
      <c r="AT124">
        <v>34.691000000000003</v>
      </c>
      <c r="AU124">
        <v>-1</v>
      </c>
      <c r="AV124">
        <v>-1</v>
      </c>
      <c r="AW124" s="1">
        <v>41851</v>
      </c>
      <c r="AX124">
        <v>93.99</v>
      </c>
      <c r="AY124" s="1">
        <v>41333</v>
      </c>
      <c r="AZ124">
        <v>278.32299999999998</v>
      </c>
      <c r="BA124" s="1">
        <v>41274</v>
      </c>
      <c r="BB124">
        <v>76.275999999999996</v>
      </c>
      <c r="BC124" s="1">
        <v>41605</v>
      </c>
      <c r="BD124">
        <v>-1</v>
      </c>
      <c r="BE124">
        <v>-1</v>
      </c>
      <c r="BF124">
        <v>-1</v>
      </c>
      <c r="BG124">
        <v>-1</v>
      </c>
      <c r="BH124">
        <v>-1</v>
      </c>
      <c r="BI124" s="1">
        <v>41333</v>
      </c>
      <c r="BJ124">
        <v>391.65699999999998</v>
      </c>
      <c r="BK124">
        <v>-1</v>
      </c>
      <c r="BL124">
        <v>-1</v>
      </c>
      <c r="BM124" s="1">
        <v>41729</v>
      </c>
      <c r="BN124">
        <v>104.175</v>
      </c>
      <c r="BO124" s="1">
        <v>41789</v>
      </c>
      <c r="BP124">
        <v>15.667999999999999</v>
      </c>
      <c r="BQ124">
        <v>-1</v>
      </c>
      <c r="BR124">
        <v>-1</v>
      </c>
      <c r="BS124" s="1">
        <v>43309</v>
      </c>
      <c r="BT124">
        <v>-1</v>
      </c>
      <c r="BU124">
        <v>-1</v>
      </c>
      <c r="BV124">
        <v>-1</v>
      </c>
      <c r="BW124" s="1">
        <v>41798</v>
      </c>
      <c r="BX124">
        <v>-1</v>
      </c>
      <c r="BY124">
        <v>-1</v>
      </c>
      <c r="BZ124">
        <v>-1</v>
      </c>
      <c r="CA124" s="1">
        <v>41794</v>
      </c>
      <c r="CB124">
        <v>-1</v>
      </c>
      <c r="CC124" s="1">
        <v>41795</v>
      </c>
      <c r="CD124">
        <v>-1</v>
      </c>
      <c r="CE124" s="1">
        <v>40816</v>
      </c>
      <c r="CF124">
        <v>246.464</v>
      </c>
      <c r="CG124" s="1">
        <v>41776</v>
      </c>
      <c r="CH124">
        <v>-1</v>
      </c>
      <c r="CI124">
        <v>-1</v>
      </c>
      <c r="CJ124">
        <v>-1</v>
      </c>
      <c r="CK124" s="1">
        <v>40968</v>
      </c>
      <c r="CL124">
        <v>510</v>
      </c>
      <c r="CM124">
        <v>-1</v>
      </c>
      <c r="CN124">
        <v>-1</v>
      </c>
    </row>
    <row r="125" spans="1:92" x14ac:dyDescent="0.25">
      <c r="A125" s="1">
        <v>40847</v>
      </c>
      <c r="B125">
        <v>140.91499999999999</v>
      </c>
      <c r="C125" s="1">
        <v>40480</v>
      </c>
      <c r="D125">
        <v>224.99299999999999</v>
      </c>
      <c r="E125" s="1">
        <v>41305</v>
      </c>
      <c r="F125">
        <v>70.5</v>
      </c>
      <c r="G125" s="1">
        <v>41333</v>
      </c>
      <c r="H125">
        <v>64.055999999999997</v>
      </c>
      <c r="I125" s="1">
        <v>41305</v>
      </c>
      <c r="J125">
        <v>97.247</v>
      </c>
      <c r="K125" s="1">
        <v>40480</v>
      </c>
      <c r="L125">
        <v>219.62899999999999</v>
      </c>
      <c r="M125" s="1">
        <v>40998</v>
      </c>
      <c r="N125">
        <v>123.745</v>
      </c>
      <c r="O125" s="1">
        <v>40847</v>
      </c>
      <c r="P125">
        <v>132.22999999999999</v>
      </c>
      <c r="Q125" s="1">
        <v>40847</v>
      </c>
      <c r="R125">
        <v>138.798</v>
      </c>
      <c r="S125" s="1">
        <v>41029</v>
      </c>
      <c r="T125">
        <v>153.33000000000001</v>
      </c>
      <c r="U125" s="1">
        <v>40480</v>
      </c>
      <c r="V125">
        <v>116.658</v>
      </c>
      <c r="W125" s="1">
        <v>40480</v>
      </c>
      <c r="X125">
        <v>144.84299999999999</v>
      </c>
      <c r="Y125" s="1">
        <v>40480</v>
      </c>
      <c r="Z125">
        <v>117.98699999999999</v>
      </c>
      <c r="AA125" s="1">
        <v>41060</v>
      </c>
      <c r="AB125">
        <v>159.18299999999999</v>
      </c>
      <c r="AC125" s="1">
        <v>40480</v>
      </c>
      <c r="AD125">
        <v>132.96299999999999</v>
      </c>
      <c r="AE125" s="1">
        <v>43951</v>
      </c>
      <c r="AF125">
        <v>27.797000000000001</v>
      </c>
      <c r="AG125" s="1">
        <v>39262</v>
      </c>
      <c r="AH125">
        <v>2.2919999999999998</v>
      </c>
      <c r="AI125" s="1">
        <v>41394</v>
      </c>
      <c r="AJ125">
        <v>69.695999999999998</v>
      </c>
      <c r="AK125">
        <v>-1</v>
      </c>
      <c r="AL125">
        <v>-1</v>
      </c>
      <c r="AM125" s="1">
        <v>43159</v>
      </c>
      <c r="AN125">
        <v>11.432</v>
      </c>
      <c r="AO125" s="1">
        <v>43308</v>
      </c>
      <c r="AP125">
        <v>-1</v>
      </c>
      <c r="AQ125" s="1">
        <v>41362</v>
      </c>
      <c r="AR125">
        <v>76.936000000000007</v>
      </c>
      <c r="AS125" s="1">
        <v>41425</v>
      </c>
      <c r="AT125">
        <v>27.832999999999998</v>
      </c>
      <c r="AU125">
        <v>-1</v>
      </c>
      <c r="AV125">
        <v>-1</v>
      </c>
      <c r="AW125" s="1">
        <v>41880</v>
      </c>
      <c r="AX125">
        <v>85.515000000000001</v>
      </c>
      <c r="AY125" s="1">
        <v>41362</v>
      </c>
      <c r="AZ125">
        <v>304.50400000000002</v>
      </c>
      <c r="BA125" s="1">
        <v>41305</v>
      </c>
      <c r="BB125">
        <v>75.564999999999998</v>
      </c>
      <c r="BC125" s="1">
        <v>41606</v>
      </c>
      <c r="BD125">
        <v>-1</v>
      </c>
      <c r="BE125">
        <v>-1</v>
      </c>
      <c r="BF125">
        <v>-1</v>
      </c>
      <c r="BG125">
        <v>-1</v>
      </c>
      <c r="BH125">
        <v>-1</v>
      </c>
      <c r="BI125" s="1">
        <v>41362</v>
      </c>
      <c r="BJ125">
        <v>403.14400000000001</v>
      </c>
      <c r="BK125">
        <v>-1</v>
      </c>
      <c r="BL125">
        <v>-1</v>
      </c>
      <c r="BM125" s="1">
        <v>41759</v>
      </c>
      <c r="BN125">
        <v>90.781000000000006</v>
      </c>
      <c r="BO125" s="1">
        <v>41820</v>
      </c>
      <c r="BP125">
        <v>14.503</v>
      </c>
      <c r="BQ125">
        <v>-1</v>
      </c>
      <c r="BR125">
        <v>-1</v>
      </c>
      <c r="BS125" s="1">
        <v>43310</v>
      </c>
      <c r="BT125">
        <v>-1</v>
      </c>
      <c r="BU125">
        <v>-1</v>
      </c>
      <c r="BV125">
        <v>-1</v>
      </c>
      <c r="BW125" s="1">
        <v>41799</v>
      </c>
      <c r="BX125">
        <v>-1</v>
      </c>
      <c r="BY125">
        <v>-1</v>
      </c>
      <c r="BZ125">
        <v>-1</v>
      </c>
      <c r="CA125" s="1">
        <v>41795</v>
      </c>
      <c r="CB125">
        <v>-1</v>
      </c>
      <c r="CC125" s="1">
        <v>41796</v>
      </c>
      <c r="CD125">
        <v>-1</v>
      </c>
      <c r="CE125" s="1">
        <v>40847</v>
      </c>
      <c r="CF125">
        <v>203.875</v>
      </c>
      <c r="CG125" s="1">
        <v>41777</v>
      </c>
      <c r="CH125">
        <v>-1</v>
      </c>
      <c r="CI125">
        <v>-1</v>
      </c>
      <c r="CJ125">
        <v>-1</v>
      </c>
      <c r="CK125" s="1">
        <v>40998</v>
      </c>
      <c r="CL125">
        <v>549.84500000000003</v>
      </c>
      <c r="CM125">
        <v>-1</v>
      </c>
      <c r="CN125">
        <v>-1</v>
      </c>
    </row>
    <row r="126" spans="1:92" x14ac:dyDescent="0.25">
      <c r="A126" s="1">
        <v>40877</v>
      </c>
      <c r="B126">
        <v>163.49700000000001</v>
      </c>
      <c r="C126" s="1">
        <v>40512</v>
      </c>
      <c r="D126">
        <v>271.85399999999998</v>
      </c>
      <c r="E126" s="1">
        <v>41333</v>
      </c>
      <c r="F126">
        <v>68.924999999999997</v>
      </c>
      <c r="G126" s="1">
        <v>41362</v>
      </c>
      <c r="H126">
        <v>71.266000000000005</v>
      </c>
      <c r="I126" s="1">
        <v>41333</v>
      </c>
      <c r="J126">
        <v>98.875</v>
      </c>
      <c r="K126" s="1">
        <v>40512</v>
      </c>
      <c r="L126">
        <v>272.90499999999997</v>
      </c>
      <c r="M126" s="1">
        <v>41029</v>
      </c>
      <c r="N126">
        <v>120.5</v>
      </c>
      <c r="O126" s="1">
        <v>40877</v>
      </c>
      <c r="P126">
        <v>147.39599999999999</v>
      </c>
      <c r="Q126" s="1">
        <v>40877</v>
      </c>
      <c r="R126">
        <v>161.06299999999999</v>
      </c>
      <c r="S126" s="1">
        <v>41060</v>
      </c>
      <c r="T126">
        <v>197.99799999999999</v>
      </c>
      <c r="U126" s="1">
        <v>40512</v>
      </c>
      <c r="V126">
        <v>168.11500000000001</v>
      </c>
      <c r="W126" s="1">
        <v>40512</v>
      </c>
      <c r="X126">
        <v>175.42699999999999</v>
      </c>
      <c r="Y126" s="1">
        <v>40512</v>
      </c>
      <c r="Z126">
        <v>144.27199999999999</v>
      </c>
      <c r="AA126" s="1">
        <v>41089</v>
      </c>
      <c r="AB126">
        <v>150.655</v>
      </c>
      <c r="AC126" s="1">
        <v>40512</v>
      </c>
      <c r="AD126">
        <v>153.87200000000001</v>
      </c>
      <c r="AE126" s="1">
        <v>43980</v>
      </c>
      <c r="AF126">
        <v>28.606999999999999</v>
      </c>
      <c r="AG126" s="1">
        <v>39294</v>
      </c>
      <c r="AH126">
        <v>2.4900000000000002</v>
      </c>
      <c r="AI126" s="1">
        <v>41425</v>
      </c>
      <c r="AJ126">
        <v>63.595999999999997</v>
      </c>
      <c r="AK126">
        <v>-1</v>
      </c>
      <c r="AL126">
        <v>-1</v>
      </c>
      <c r="AM126" s="1">
        <v>43189</v>
      </c>
      <c r="AN126">
        <v>11.468999999999999</v>
      </c>
      <c r="AO126" s="1">
        <v>43309</v>
      </c>
      <c r="AP126">
        <v>-1</v>
      </c>
      <c r="AQ126" s="1">
        <v>41394</v>
      </c>
      <c r="AR126">
        <v>74.834999999999994</v>
      </c>
      <c r="AS126" s="1">
        <v>41453</v>
      </c>
      <c r="AT126">
        <v>32.335000000000001</v>
      </c>
      <c r="AU126">
        <v>-1</v>
      </c>
      <c r="AV126">
        <v>-1</v>
      </c>
      <c r="AW126" s="1">
        <v>41912</v>
      </c>
      <c r="AX126">
        <v>87.17</v>
      </c>
      <c r="AY126" s="1">
        <v>41394</v>
      </c>
      <c r="AZ126">
        <v>252.18600000000001</v>
      </c>
      <c r="BA126" s="1">
        <v>41333</v>
      </c>
      <c r="BB126">
        <v>70.692999999999998</v>
      </c>
      <c r="BC126" s="1">
        <v>41607</v>
      </c>
      <c r="BD126">
        <v>-1</v>
      </c>
      <c r="BE126">
        <v>-1</v>
      </c>
      <c r="BF126">
        <v>-1</v>
      </c>
      <c r="BG126">
        <v>-1</v>
      </c>
      <c r="BH126">
        <v>-1</v>
      </c>
      <c r="BI126" s="1">
        <v>41394</v>
      </c>
      <c r="BJ126">
        <v>361.78399999999999</v>
      </c>
      <c r="BK126">
        <v>-1</v>
      </c>
      <c r="BL126">
        <v>-1</v>
      </c>
      <c r="BM126" s="1">
        <v>41789</v>
      </c>
      <c r="BN126">
        <v>82.003</v>
      </c>
      <c r="BO126" s="1">
        <v>41851</v>
      </c>
      <c r="BP126">
        <v>15.993</v>
      </c>
      <c r="BQ126">
        <v>-1</v>
      </c>
      <c r="BR126">
        <v>-1</v>
      </c>
      <c r="BS126" s="1">
        <v>43311</v>
      </c>
      <c r="BT126">
        <v>-1</v>
      </c>
      <c r="BU126">
        <v>-1</v>
      </c>
      <c r="BV126">
        <v>-1</v>
      </c>
      <c r="BW126" s="1">
        <v>41800</v>
      </c>
      <c r="BX126">
        <v>-1</v>
      </c>
      <c r="BY126">
        <v>-1</v>
      </c>
      <c r="BZ126">
        <v>-1</v>
      </c>
      <c r="CA126" s="1">
        <v>41796</v>
      </c>
      <c r="CB126">
        <v>-1</v>
      </c>
      <c r="CC126" s="1">
        <v>41797</v>
      </c>
      <c r="CD126">
        <v>-1</v>
      </c>
      <c r="CE126" s="1">
        <v>40877</v>
      </c>
      <c r="CF126">
        <v>290.50900000000001</v>
      </c>
      <c r="CG126" s="1">
        <v>41778</v>
      </c>
      <c r="CH126">
        <v>-1</v>
      </c>
      <c r="CI126">
        <v>-1</v>
      </c>
      <c r="CJ126">
        <v>-1</v>
      </c>
      <c r="CK126" s="1">
        <v>41029</v>
      </c>
      <c r="CL126">
        <v>517.44100000000003</v>
      </c>
      <c r="CM126">
        <v>-1</v>
      </c>
      <c r="CN126">
        <v>-1</v>
      </c>
    </row>
    <row r="127" spans="1:92" x14ac:dyDescent="0.25">
      <c r="A127" s="1">
        <v>40907</v>
      </c>
      <c r="B127">
        <v>161.58799999999999</v>
      </c>
      <c r="C127" s="1">
        <v>40543</v>
      </c>
      <c r="D127">
        <v>247.416</v>
      </c>
      <c r="E127" s="1">
        <v>41362</v>
      </c>
      <c r="F127">
        <v>65.936000000000007</v>
      </c>
      <c r="G127" s="1">
        <v>41394</v>
      </c>
      <c r="H127">
        <v>72.266000000000005</v>
      </c>
      <c r="I127" s="1">
        <v>41362</v>
      </c>
      <c r="J127">
        <v>98.33</v>
      </c>
      <c r="K127" s="1">
        <v>40543</v>
      </c>
      <c r="L127">
        <v>257.59100000000001</v>
      </c>
      <c r="M127" s="1">
        <v>41060</v>
      </c>
      <c r="N127">
        <v>141.482</v>
      </c>
      <c r="O127" s="1">
        <v>40907</v>
      </c>
      <c r="P127">
        <v>142.74199999999999</v>
      </c>
      <c r="Q127" s="1">
        <v>40907</v>
      </c>
      <c r="R127">
        <v>153.53299999999999</v>
      </c>
      <c r="S127" s="1">
        <v>41089</v>
      </c>
      <c r="T127">
        <v>161.261</v>
      </c>
      <c r="U127" s="1">
        <v>40543</v>
      </c>
      <c r="V127">
        <v>141.56700000000001</v>
      </c>
      <c r="W127" s="1">
        <v>40543</v>
      </c>
      <c r="X127">
        <v>145.65799999999999</v>
      </c>
      <c r="Y127" s="1">
        <v>40543</v>
      </c>
      <c r="Z127">
        <v>126.116</v>
      </c>
      <c r="AA127" s="1">
        <v>41121</v>
      </c>
      <c r="AB127">
        <v>140.273</v>
      </c>
      <c r="AC127" s="1">
        <v>40543</v>
      </c>
      <c r="AD127">
        <v>140.82300000000001</v>
      </c>
      <c r="AE127" s="1">
        <v>44012</v>
      </c>
      <c r="AF127">
        <v>26.984000000000002</v>
      </c>
      <c r="AG127" s="1">
        <v>39325</v>
      </c>
      <c r="AH127">
        <v>2.7970000000000002</v>
      </c>
      <c r="AI127" s="1">
        <v>41453</v>
      </c>
      <c r="AJ127">
        <v>72.582999999999998</v>
      </c>
      <c r="AK127">
        <v>-1</v>
      </c>
      <c r="AL127">
        <v>-1</v>
      </c>
      <c r="AM127" s="1">
        <v>43738</v>
      </c>
      <c r="AN127">
        <v>3.7010000000000001</v>
      </c>
      <c r="AO127" s="1">
        <v>43310</v>
      </c>
      <c r="AP127">
        <v>-1</v>
      </c>
      <c r="AQ127" s="1">
        <v>41425</v>
      </c>
      <c r="AR127">
        <v>67.712999999999994</v>
      </c>
      <c r="AS127" s="1">
        <v>41486</v>
      </c>
      <c r="AT127">
        <v>26.861000000000001</v>
      </c>
      <c r="AU127">
        <v>-1</v>
      </c>
      <c r="AV127">
        <v>-1</v>
      </c>
      <c r="AW127" s="1">
        <v>41943</v>
      </c>
      <c r="AX127">
        <v>84.18</v>
      </c>
      <c r="AY127" s="1">
        <v>41425</v>
      </c>
      <c r="AZ127">
        <v>254.798</v>
      </c>
      <c r="BA127" s="1">
        <v>41362</v>
      </c>
      <c r="BB127">
        <v>74.56</v>
      </c>
      <c r="BC127" s="1">
        <v>41608</v>
      </c>
      <c r="BD127">
        <v>-1</v>
      </c>
      <c r="BE127">
        <v>-1</v>
      </c>
      <c r="BF127">
        <v>-1</v>
      </c>
      <c r="BG127">
        <v>-1</v>
      </c>
      <c r="BH127">
        <v>-1</v>
      </c>
      <c r="BI127" s="1">
        <v>41425</v>
      </c>
      <c r="BJ127">
        <v>327.81299999999999</v>
      </c>
      <c r="BK127">
        <v>-1</v>
      </c>
      <c r="BL127">
        <v>-1</v>
      </c>
      <c r="BM127" s="1">
        <v>41820</v>
      </c>
      <c r="BN127">
        <v>66.332999999999998</v>
      </c>
      <c r="BO127" s="1">
        <v>41880</v>
      </c>
      <c r="BP127">
        <v>14.494999999999999</v>
      </c>
      <c r="BQ127">
        <v>-1</v>
      </c>
      <c r="BR127">
        <v>-1</v>
      </c>
      <c r="BS127" s="1">
        <v>43312</v>
      </c>
      <c r="BT127">
        <v>-1</v>
      </c>
      <c r="BU127">
        <v>-1</v>
      </c>
      <c r="BV127">
        <v>-1</v>
      </c>
      <c r="BW127" s="1">
        <v>41801</v>
      </c>
      <c r="BX127">
        <v>-1</v>
      </c>
      <c r="BY127">
        <v>-1</v>
      </c>
      <c r="BZ127">
        <v>-1</v>
      </c>
      <c r="CA127" s="1">
        <v>41797</v>
      </c>
      <c r="CB127">
        <v>-1</v>
      </c>
      <c r="CC127" s="1">
        <v>41798</v>
      </c>
      <c r="CD127">
        <v>-1</v>
      </c>
      <c r="CE127" s="1">
        <v>40907</v>
      </c>
      <c r="CF127">
        <v>298.28899999999999</v>
      </c>
      <c r="CG127" s="1">
        <v>41779</v>
      </c>
      <c r="CH127">
        <v>-1</v>
      </c>
      <c r="CI127">
        <v>-1</v>
      </c>
      <c r="CJ127">
        <v>-1</v>
      </c>
      <c r="CK127" s="1">
        <v>41060</v>
      </c>
      <c r="CL127">
        <v>614.82000000000005</v>
      </c>
      <c r="CM127">
        <v>-1</v>
      </c>
      <c r="CN127">
        <v>-1</v>
      </c>
    </row>
    <row r="128" spans="1:92" x14ac:dyDescent="0.25">
      <c r="A128" s="1">
        <v>40939</v>
      </c>
      <c r="B128">
        <v>144.982</v>
      </c>
      <c r="C128" s="1">
        <v>40574</v>
      </c>
      <c r="D128">
        <v>261.27300000000002</v>
      </c>
      <c r="E128" s="1">
        <v>41394</v>
      </c>
      <c r="F128">
        <v>64.936999999999998</v>
      </c>
      <c r="G128" s="1">
        <v>41425</v>
      </c>
      <c r="H128">
        <v>83.721999999999994</v>
      </c>
      <c r="I128" s="1">
        <v>41394</v>
      </c>
      <c r="J128">
        <v>82.025000000000006</v>
      </c>
      <c r="K128" s="1">
        <v>40574</v>
      </c>
      <c r="L128">
        <v>290.24299999999999</v>
      </c>
      <c r="M128" s="1">
        <v>41089</v>
      </c>
      <c r="N128">
        <v>121.151</v>
      </c>
      <c r="O128" s="1">
        <v>40939</v>
      </c>
      <c r="P128">
        <v>137.01599999999999</v>
      </c>
      <c r="Q128" s="1">
        <v>40939</v>
      </c>
      <c r="R128">
        <v>141.44200000000001</v>
      </c>
      <c r="S128" s="1">
        <v>41121</v>
      </c>
      <c r="T128">
        <v>148.11799999999999</v>
      </c>
      <c r="U128" s="1">
        <v>40574</v>
      </c>
      <c r="V128">
        <v>155.62</v>
      </c>
      <c r="W128" s="1">
        <v>40574</v>
      </c>
      <c r="X128">
        <v>152.79499999999999</v>
      </c>
      <c r="Y128" s="1">
        <v>40574</v>
      </c>
      <c r="Z128">
        <v>137.65100000000001</v>
      </c>
      <c r="AA128" s="1">
        <v>41152</v>
      </c>
      <c r="AB128">
        <v>135.398</v>
      </c>
      <c r="AC128" s="1">
        <v>40574</v>
      </c>
      <c r="AD128">
        <v>165.25299999999999</v>
      </c>
      <c r="AE128" s="1">
        <v>44253</v>
      </c>
      <c r="AF128">
        <v>14.785</v>
      </c>
      <c r="AG128" s="1">
        <v>39353</v>
      </c>
      <c r="AH128">
        <v>2.8079999999999998</v>
      </c>
      <c r="AI128" s="1">
        <v>41486</v>
      </c>
      <c r="AJ128">
        <v>58.25</v>
      </c>
      <c r="AK128">
        <v>-1</v>
      </c>
      <c r="AL128">
        <v>-1</v>
      </c>
      <c r="AM128">
        <v>-1</v>
      </c>
      <c r="AN128">
        <v>-1</v>
      </c>
      <c r="AO128" s="1">
        <v>43311</v>
      </c>
      <c r="AP128">
        <v>-1</v>
      </c>
      <c r="AQ128" s="1">
        <v>41453</v>
      </c>
      <c r="AR128">
        <v>80.489999999999995</v>
      </c>
      <c r="AS128" s="1">
        <v>41516</v>
      </c>
      <c r="AT128">
        <v>28</v>
      </c>
      <c r="AU128">
        <v>-1</v>
      </c>
      <c r="AV128">
        <v>-1</v>
      </c>
      <c r="AW128" s="1">
        <v>41971</v>
      </c>
      <c r="AX128">
        <v>74.769000000000005</v>
      </c>
      <c r="AY128" s="1">
        <v>41453</v>
      </c>
      <c r="AZ128">
        <v>280.53100000000001</v>
      </c>
      <c r="BA128" s="1">
        <v>41394</v>
      </c>
      <c r="BB128">
        <v>65.879000000000005</v>
      </c>
      <c r="BC128" s="1">
        <v>41609</v>
      </c>
      <c r="BD128">
        <v>-1</v>
      </c>
      <c r="BE128">
        <v>-1</v>
      </c>
      <c r="BF128">
        <v>-1</v>
      </c>
      <c r="BG128">
        <v>-1</v>
      </c>
      <c r="BH128">
        <v>-1</v>
      </c>
      <c r="BI128" s="1">
        <v>41453</v>
      </c>
      <c r="BJ128">
        <v>400.37799999999999</v>
      </c>
      <c r="BK128">
        <v>-1</v>
      </c>
      <c r="BL128">
        <v>-1</v>
      </c>
      <c r="BM128" s="1">
        <v>41851</v>
      </c>
      <c r="BN128">
        <v>67.328000000000003</v>
      </c>
      <c r="BO128" s="1">
        <v>41912</v>
      </c>
      <c r="BP128">
        <v>14.631</v>
      </c>
      <c r="BQ128">
        <v>-1</v>
      </c>
      <c r="BR128">
        <v>-1</v>
      </c>
      <c r="BS128" s="1">
        <v>43313</v>
      </c>
      <c r="BT128">
        <v>-1</v>
      </c>
      <c r="BU128">
        <v>-1</v>
      </c>
      <c r="BV128">
        <v>-1</v>
      </c>
      <c r="BW128" s="1">
        <v>41802</v>
      </c>
      <c r="BX128">
        <v>-1</v>
      </c>
      <c r="BY128">
        <v>-1</v>
      </c>
      <c r="BZ128">
        <v>-1</v>
      </c>
      <c r="CA128" s="1">
        <v>41798</v>
      </c>
      <c r="CB128">
        <v>-1</v>
      </c>
      <c r="CC128" s="1">
        <v>41799</v>
      </c>
      <c r="CD128">
        <v>-1</v>
      </c>
      <c r="CE128" s="1">
        <v>40939</v>
      </c>
      <c r="CF128">
        <v>282.26799999999997</v>
      </c>
      <c r="CG128" s="1">
        <v>41780</v>
      </c>
      <c r="CH128">
        <v>-1</v>
      </c>
      <c r="CI128">
        <v>-1</v>
      </c>
      <c r="CJ128">
        <v>-1</v>
      </c>
      <c r="CK128" s="1">
        <v>41089</v>
      </c>
      <c r="CL128">
        <v>501.548</v>
      </c>
      <c r="CM128">
        <v>-1</v>
      </c>
      <c r="CN128">
        <v>-1</v>
      </c>
    </row>
    <row r="129" spans="1:92" x14ac:dyDescent="0.25">
      <c r="A129" s="1">
        <v>40968</v>
      </c>
      <c r="B129">
        <v>141.005</v>
      </c>
      <c r="C129" s="1">
        <v>40602</v>
      </c>
      <c r="D129">
        <v>257.09199999999998</v>
      </c>
      <c r="E129" s="1">
        <v>41425</v>
      </c>
      <c r="F129">
        <v>76.728999999999999</v>
      </c>
      <c r="G129" s="1">
        <v>41453</v>
      </c>
      <c r="H129">
        <v>138.29</v>
      </c>
      <c r="I129" s="1">
        <v>41425</v>
      </c>
      <c r="J129">
        <v>104.49299999999999</v>
      </c>
      <c r="K129" s="1">
        <v>40602</v>
      </c>
      <c r="L129">
        <v>286.476</v>
      </c>
      <c r="M129" s="1">
        <v>41121</v>
      </c>
      <c r="N129">
        <v>117.389</v>
      </c>
      <c r="O129" s="1">
        <v>40968</v>
      </c>
      <c r="P129">
        <v>115.587</v>
      </c>
      <c r="Q129" s="1">
        <v>40968</v>
      </c>
      <c r="R129">
        <v>136.577</v>
      </c>
      <c r="S129" s="1">
        <v>41152</v>
      </c>
      <c r="T129">
        <v>151.02600000000001</v>
      </c>
      <c r="U129" s="1">
        <v>40602</v>
      </c>
      <c r="V129">
        <v>151.108</v>
      </c>
      <c r="W129" s="1">
        <v>40602</v>
      </c>
      <c r="X129">
        <v>139.49799999999999</v>
      </c>
      <c r="Y129" s="1">
        <v>40602</v>
      </c>
      <c r="Z129">
        <v>134.46</v>
      </c>
      <c r="AA129" s="1">
        <v>41180</v>
      </c>
      <c r="AB129">
        <v>132.65899999999999</v>
      </c>
      <c r="AC129" s="1">
        <v>40602</v>
      </c>
      <c r="AD129">
        <v>173.66499999999999</v>
      </c>
      <c r="AE129" s="1">
        <v>44286</v>
      </c>
      <c r="AF129">
        <v>15.372999999999999</v>
      </c>
      <c r="AG129" s="1">
        <v>39386</v>
      </c>
      <c r="AH129">
        <v>2.5</v>
      </c>
      <c r="AI129" s="1">
        <v>41516</v>
      </c>
      <c r="AJ129">
        <v>62.164999999999999</v>
      </c>
      <c r="AK129">
        <v>-1</v>
      </c>
      <c r="AL129">
        <v>-1</v>
      </c>
      <c r="AM129">
        <v>-1</v>
      </c>
      <c r="AN129">
        <v>-1</v>
      </c>
      <c r="AO129" s="1">
        <v>43312</v>
      </c>
      <c r="AP129">
        <v>-1</v>
      </c>
      <c r="AQ129" s="1">
        <v>41486</v>
      </c>
      <c r="AR129">
        <v>64.361000000000004</v>
      </c>
      <c r="AS129" s="1">
        <v>41547</v>
      </c>
      <c r="AT129">
        <v>24.335000000000001</v>
      </c>
      <c r="AU129">
        <v>-1</v>
      </c>
      <c r="AV129">
        <v>-1</v>
      </c>
      <c r="AW129" s="1">
        <v>42004</v>
      </c>
      <c r="AX129">
        <v>77.793999999999997</v>
      </c>
      <c r="AY129" s="1">
        <v>41486</v>
      </c>
      <c r="AZ129">
        <v>253.583</v>
      </c>
      <c r="BA129" s="1">
        <v>41425</v>
      </c>
      <c r="BB129">
        <v>77.518000000000001</v>
      </c>
      <c r="BC129" s="1">
        <v>41610</v>
      </c>
      <c r="BD129">
        <v>-1</v>
      </c>
      <c r="BE129">
        <v>-1</v>
      </c>
      <c r="BF129">
        <v>-1</v>
      </c>
      <c r="BG129">
        <v>-1</v>
      </c>
      <c r="BH129">
        <v>-1</v>
      </c>
      <c r="BI129" s="1">
        <v>41486</v>
      </c>
      <c r="BJ129">
        <v>441.38400000000001</v>
      </c>
      <c r="BK129">
        <v>-1</v>
      </c>
      <c r="BL129">
        <v>-1</v>
      </c>
      <c r="BM129" s="1">
        <v>41880</v>
      </c>
      <c r="BN129">
        <v>63.664999999999999</v>
      </c>
      <c r="BO129" s="1">
        <v>41943</v>
      </c>
      <c r="BP129">
        <v>16.495000000000001</v>
      </c>
      <c r="BQ129">
        <v>-1</v>
      </c>
      <c r="BR129">
        <v>-1</v>
      </c>
      <c r="BS129" s="1">
        <v>43314</v>
      </c>
      <c r="BT129">
        <v>-1</v>
      </c>
      <c r="BU129">
        <v>-1</v>
      </c>
      <c r="BV129">
        <v>-1</v>
      </c>
      <c r="BW129" s="1">
        <v>41803</v>
      </c>
      <c r="BX129">
        <v>-1</v>
      </c>
      <c r="BY129">
        <v>-1</v>
      </c>
      <c r="BZ129">
        <v>-1</v>
      </c>
      <c r="CA129" s="1">
        <v>41799</v>
      </c>
      <c r="CB129">
        <v>-1</v>
      </c>
      <c r="CC129" s="1">
        <v>41800</v>
      </c>
      <c r="CD129">
        <v>-1</v>
      </c>
      <c r="CE129" s="1">
        <v>40968</v>
      </c>
      <c r="CF129">
        <v>257.488</v>
      </c>
      <c r="CG129" s="1">
        <v>41781</v>
      </c>
      <c r="CH129">
        <v>-1</v>
      </c>
      <c r="CI129">
        <v>-1</v>
      </c>
      <c r="CJ129">
        <v>-1</v>
      </c>
      <c r="CK129" s="1">
        <v>41121</v>
      </c>
      <c r="CL129">
        <v>462.06400000000002</v>
      </c>
      <c r="CM129">
        <v>-1</v>
      </c>
      <c r="CN129">
        <v>-1</v>
      </c>
    </row>
    <row r="130" spans="1:92" x14ac:dyDescent="0.25">
      <c r="A130" s="1">
        <v>40998</v>
      </c>
      <c r="B130">
        <v>122.005</v>
      </c>
      <c r="C130" s="1">
        <v>40633</v>
      </c>
      <c r="D130">
        <v>205.71700000000001</v>
      </c>
      <c r="E130" s="1">
        <v>41453</v>
      </c>
      <c r="F130">
        <v>98.034999999999997</v>
      </c>
      <c r="G130" s="1">
        <v>41486</v>
      </c>
      <c r="H130">
        <v>127.01</v>
      </c>
      <c r="I130" s="1">
        <v>41453</v>
      </c>
      <c r="J130">
        <v>141.32499999999999</v>
      </c>
      <c r="K130" s="1">
        <v>40633</v>
      </c>
      <c r="L130">
        <v>238.20699999999999</v>
      </c>
      <c r="M130" s="1">
        <v>41152</v>
      </c>
      <c r="N130">
        <v>108.128</v>
      </c>
      <c r="O130" s="1">
        <v>40998</v>
      </c>
      <c r="P130">
        <v>100.25700000000001</v>
      </c>
      <c r="Q130" s="1">
        <v>40998</v>
      </c>
      <c r="R130">
        <v>117.675</v>
      </c>
      <c r="S130" s="1">
        <v>41180</v>
      </c>
      <c r="T130">
        <v>129.89500000000001</v>
      </c>
      <c r="U130" s="1">
        <v>40633</v>
      </c>
      <c r="V130">
        <v>145.19900000000001</v>
      </c>
      <c r="W130" s="1">
        <v>40633</v>
      </c>
      <c r="X130">
        <v>128.33500000000001</v>
      </c>
      <c r="Y130" s="1">
        <v>40633</v>
      </c>
      <c r="Z130">
        <v>120.375</v>
      </c>
      <c r="AA130" s="1">
        <v>41274</v>
      </c>
      <c r="AB130">
        <v>87.316999999999993</v>
      </c>
      <c r="AC130" s="1">
        <v>40633</v>
      </c>
      <c r="AD130">
        <v>158.25</v>
      </c>
      <c r="AE130" s="1">
        <v>44316</v>
      </c>
      <c r="AF130">
        <v>14.866</v>
      </c>
      <c r="AG130" s="1">
        <v>39416</v>
      </c>
      <c r="AH130">
        <v>4.4050000000000002</v>
      </c>
      <c r="AI130" s="1">
        <v>41547</v>
      </c>
      <c r="AJ130">
        <v>60.71</v>
      </c>
      <c r="AK130">
        <v>-1</v>
      </c>
      <c r="AL130">
        <v>-1</v>
      </c>
      <c r="AM130">
        <v>-1</v>
      </c>
      <c r="AN130">
        <v>-1</v>
      </c>
      <c r="AO130" s="1">
        <v>43313</v>
      </c>
      <c r="AP130">
        <v>-1</v>
      </c>
      <c r="AQ130" s="1">
        <v>41516</v>
      </c>
      <c r="AR130">
        <v>70.275999999999996</v>
      </c>
      <c r="AS130" s="1">
        <v>41578</v>
      </c>
      <c r="AT130">
        <v>23.443999999999999</v>
      </c>
      <c r="AU130">
        <v>-1</v>
      </c>
      <c r="AV130">
        <v>-1</v>
      </c>
      <c r="AW130" s="1">
        <v>42034</v>
      </c>
      <c r="AX130">
        <v>77.177000000000007</v>
      </c>
      <c r="AY130" s="1">
        <v>41516</v>
      </c>
      <c r="AZ130">
        <v>240.47200000000001</v>
      </c>
      <c r="BA130" s="1">
        <v>41453</v>
      </c>
      <c r="BB130">
        <v>78.117000000000004</v>
      </c>
      <c r="BC130" s="1">
        <v>41611</v>
      </c>
      <c r="BD130">
        <v>-1</v>
      </c>
      <c r="BE130">
        <v>-1</v>
      </c>
      <c r="BF130">
        <v>-1</v>
      </c>
      <c r="BG130">
        <v>-1</v>
      </c>
      <c r="BH130">
        <v>-1</v>
      </c>
      <c r="BI130" s="1">
        <v>41516</v>
      </c>
      <c r="BJ130">
        <v>511.34</v>
      </c>
      <c r="BK130">
        <v>-1</v>
      </c>
      <c r="BL130">
        <v>-1</v>
      </c>
      <c r="BM130" s="1">
        <v>41912</v>
      </c>
      <c r="BN130">
        <v>74</v>
      </c>
      <c r="BO130" s="1">
        <v>42004</v>
      </c>
      <c r="BP130">
        <v>13.519</v>
      </c>
      <c r="BQ130">
        <v>-1</v>
      </c>
      <c r="BR130">
        <v>-1</v>
      </c>
      <c r="BS130" s="1">
        <v>43315</v>
      </c>
      <c r="BT130">
        <v>-1</v>
      </c>
      <c r="BU130">
        <v>-1</v>
      </c>
      <c r="BV130">
        <v>-1</v>
      </c>
      <c r="BW130" s="1">
        <v>41804</v>
      </c>
      <c r="BX130">
        <v>-1</v>
      </c>
      <c r="BY130">
        <v>-1</v>
      </c>
      <c r="BZ130">
        <v>-1</v>
      </c>
      <c r="CA130" s="1">
        <v>41800</v>
      </c>
      <c r="CB130">
        <v>-1</v>
      </c>
      <c r="CC130" s="1">
        <v>41801</v>
      </c>
      <c r="CD130">
        <v>-1</v>
      </c>
      <c r="CE130" s="1">
        <v>40998</v>
      </c>
      <c r="CF130">
        <v>214.93199999999999</v>
      </c>
      <c r="CG130" s="1">
        <v>41782</v>
      </c>
      <c r="CH130">
        <v>-1</v>
      </c>
      <c r="CI130">
        <v>-1</v>
      </c>
      <c r="CJ130">
        <v>-1</v>
      </c>
      <c r="CK130" s="1">
        <v>41152</v>
      </c>
      <c r="CL130">
        <v>424.79199999999997</v>
      </c>
      <c r="CM130">
        <v>-1</v>
      </c>
      <c r="CN130">
        <v>-1</v>
      </c>
    </row>
    <row r="131" spans="1:92" x14ac:dyDescent="0.25">
      <c r="A131" s="1">
        <v>41029</v>
      </c>
      <c r="B131">
        <v>123.041</v>
      </c>
      <c r="C131" s="1">
        <v>40662</v>
      </c>
      <c r="D131">
        <v>208.02500000000001</v>
      </c>
      <c r="E131" s="1">
        <v>41486</v>
      </c>
      <c r="F131">
        <v>96.652000000000001</v>
      </c>
      <c r="G131" s="1">
        <v>41516</v>
      </c>
      <c r="H131">
        <v>110.705</v>
      </c>
      <c r="I131" s="1">
        <v>41486</v>
      </c>
      <c r="J131">
        <v>130.02500000000001</v>
      </c>
      <c r="K131" s="1">
        <v>40662</v>
      </c>
      <c r="L131">
        <v>252.40700000000001</v>
      </c>
      <c r="M131" s="1">
        <v>41180</v>
      </c>
      <c r="N131">
        <v>87.903000000000006</v>
      </c>
      <c r="O131" s="1">
        <v>41029</v>
      </c>
      <c r="P131">
        <v>111.173</v>
      </c>
      <c r="Q131" s="1">
        <v>41029</v>
      </c>
      <c r="R131">
        <v>118.065</v>
      </c>
      <c r="S131" s="1">
        <v>41274</v>
      </c>
      <c r="T131">
        <v>99.781000000000006</v>
      </c>
      <c r="U131" s="1">
        <v>40662</v>
      </c>
      <c r="V131">
        <v>146.696</v>
      </c>
      <c r="W131" s="1">
        <v>40662</v>
      </c>
      <c r="X131">
        <v>128.012</v>
      </c>
      <c r="Y131" s="1">
        <v>40662</v>
      </c>
      <c r="Z131">
        <v>117.637</v>
      </c>
      <c r="AA131" s="1">
        <v>41305</v>
      </c>
      <c r="AB131">
        <v>99.813000000000002</v>
      </c>
      <c r="AC131" s="1">
        <v>40662</v>
      </c>
      <c r="AD131">
        <v>147.46899999999999</v>
      </c>
      <c r="AE131" s="1">
        <v>44347</v>
      </c>
      <c r="AF131">
        <v>14.42</v>
      </c>
      <c r="AG131" s="1">
        <v>39447</v>
      </c>
      <c r="AH131">
        <v>4.5</v>
      </c>
      <c r="AI131" s="1">
        <v>41578</v>
      </c>
      <c r="AJ131">
        <v>52.823999999999998</v>
      </c>
      <c r="AK131">
        <v>-1</v>
      </c>
      <c r="AL131">
        <v>-1</v>
      </c>
      <c r="AM131">
        <v>-1</v>
      </c>
      <c r="AN131">
        <v>-1</v>
      </c>
      <c r="AO131" s="1">
        <v>43314</v>
      </c>
      <c r="AP131">
        <v>-1</v>
      </c>
      <c r="AQ131" s="1">
        <v>41547</v>
      </c>
      <c r="AR131">
        <v>68.373000000000005</v>
      </c>
      <c r="AS131" s="1">
        <v>41607</v>
      </c>
      <c r="AT131">
        <v>22.681999999999999</v>
      </c>
      <c r="AU131">
        <v>-1</v>
      </c>
      <c r="AV131">
        <v>-1</v>
      </c>
      <c r="AW131" s="1">
        <v>42062</v>
      </c>
      <c r="AX131">
        <v>74.704999999999998</v>
      </c>
      <c r="AY131" s="1">
        <v>41547</v>
      </c>
      <c r="AZ131">
        <v>268.00700000000001</v>
      </c>
      <c r="BA131" s="1">
        <v>41486</v>
      </c>
      <c r="BB131">
        <v>64.343000000000004</v>
      </c>
      <c r="BC131" s="1">
        <v>41612</v>
      </c>
      <c r="BD131">
        <v>-1</v>
      </c>
      <c r="BE131">
        <v>-1</v>
      </c>
      <c r="BF131">
        <v>-1</v>
      </c>
      <c r="BG131">
        <v>-1</v>
      </c>
      <c r="BH131">
        <v>-1</v>
      </c>
      <c r="BI131" s="1">
        <v>41547</v>
      </c>
      <c r="BJ131">
        <v>494.65300000000002</v>
      </c>
      <c r="BK131">
        <v>-1</v>
      </c>
      <c r="BL131">
        <v>-1</v>
      </c>
      <c r="BM131" s="1">
        <v>41943</v>
      </c>
      <c r="BN131">
        <v>94.230999999999995</v>
      </c>
      <c r="BO131" s="1">
        <v>42369</v>
      </c>
      <c r="BP131">
        <v>13.308</v>
      </c>
      <c r="BQ131">
        <v>-1</v>
      </c>
      <c r="BR131">
        <v>-1</v>
      </c>
      <c r="BS131" s="1">
        <v>43316</v>
      </c>
      <c r="BT131">
        <v>-1</v>
      </c>
      <c r="BU131">
        <v>-1</v>
      </c>
      <c r="BV131">
        <v>-1</v>
      </c>
      <c r="BW131" s="1">
        <v>41805</v>
      </c>
      <c r="BX131">
        <v>-1</v>
      </c>
      <c r="BY131">
        <v>-1</v>
      </c>
      <c r="BZ131">
        <v>-1</v>
      </c>
      <c r="CA131" s="1">
        <v>41801</v>
      </c>
      <c r="CB131">
        <v>-1</v>
      </c>
      <c r="CC131" s="1">
        <v>41802</v>
      </c>
      <c r="CD131">
        <v>-1</v>
      </c>
      <c r="CE131" s="1">
        <v>41029</v>
      </c>
      <c r="CF131">
        <v>243.43700000000001</v>
      </c>
      <c r="CG131" s="1">
        <v>41783</v>
      </c>
      <c r="CH131">
        <v>-1</v>
      </c>
      <c r="CI131">
        <v>-1</v>
      </c>
      <c r="CJ131">
        <v>-1</v>
      </c>
      <c r="CK131" s="1">
        <v>41180</v>
      </c>
      <c r="CL131">
        <v>386.67500000000001</v>
      </c>
      <c r="CM131">
        <v>-1</v>
      </c>
      <c r="CN131">
        <v>-1</v>
      </c>
    </row>
    <row r="132" spans="1:92" x14ac:dyDescent="0.25">
      <c r="A132" s="1">
        <v>41060</v>
      </c>
      <c r="B132">
        <v>171.285</v>
      </c>
      <c r="C132" s="1">
        <v>40694</v>
      </c>
      <c r="D132">
        <v>201.83799999999999</v>
      </c>
      <c r="E132" s="1">
        <v>41516</v>
      </c>
      <c r="F132">
        <v>102</v>
      </c>
      <c r="G132" s="1">
        <v>41547</v>
      </c>
      <c r="H132">
        <v>86.498000000000005</v>
      </c>
      <c r="I132" s="1">
        <v>41516</v>
      </c>
      <c r="J132">
        <v>138.655</v>
      </c>
      <c r="K132" s="1">
        <v>40694</v>
      </c>
      <c r="L132">
        <v>260.83800000000002</v>
      </c>
      <c r="M132" s="1">
        <v>41213</v>
      </c>
      <c r="N132">
        <v>71.168000000000006</v>
      </c>
      <c r="O132" s="1">
        <v>41060</v>
      </c>
      <c r="P132">
        <v>134.977</v>
      </c>
      <c r="Q132" s="1">
        <v>41060</v>
      </c>
      <c r="R132">
        <v>162.31</v>
      </c>
      <c r="S132" s="1">
        <v>41305</v>
      </c>
      <c r="T132">
        <v>107.114</v>
      </c>
      <c r="U132" s="1">
        <v>40694</v>
      </c>
      <c r="V132">
        <v>140.41900000000001</v>
      </c>
      <c r="W132" s="1">
        <v>40694</v>
      </c>
      <c r="X132">
        <v>138.63499999999999</v>
      </c>
      <c r="Y132" s="1">
        <v>40694</v>
      </c>
      <c r="Z132">
        <v>120.956</v>
      </c>
      <c r="AA132" s="1">
        <v>41333</v>
      </c>
      <c r="AB132">
        <v>90.701999999999998</v>
      </c>
      <c r="AC132" s="1">
        <v>40694</v>
      </c>
      <c r="AD132">
        <v>163.995</v>
      </c>
      <c r="AE132" s="1">
        <v>44377</v>
      </c>
      <c r="AF132">
        <v>14.525</v>
      </c>
      <c r="AG132" s="1">
        <v>39478</v>
      </c>
      <c r="AH132">
        <v>8.1020000000000003</v>
      </c>
      <c r="AI132" s="1">
        <v>41607</v>
      </c>
      <c r="AJ132">
        <v>47.570999999999998</v>
      </c>
      <c r="AK132">
        <v>-1</v>
      </c>
      <c r="AL132">
        <v>-1</v>
      </c>
      <c r="AM132">
        <v>-1</v>
      </c>
      <c r="AN132">
        <v>-1</v>
      </c>
      <c r="AO132" s="1">
        <v>43315</v>
      </c>
      <c r="AP132">
        <v>-1</v>
      </c>
      <c r="AQ132" s="1">
        <v>41578</v>
      </c>
      <c r="AR132">
        <v>58.779000000000003</v>
      </c>
      <c r="AS132" s="1">
        <v>41639</v>
      </c>
      <c r="AT132">
        <v>25.053999999999998</v>
      </c>
      <c r="AU132">
        <v>-1</v>
      </c>
      <c r="AV132">
        <v>-1</v>
      </c>
      <c r="AW132" s="1">
        <v>42094</v>
      </c>
      <c r="AX132">
        <v>76.385000000000005</v>
      </c>
      <c r="AY132" s="1">
        <v>41578</v>
      </c>
      <c r="AZ132">
        <v>207.21299999999999</v>
      </c>
      <c r="BA132" s="1">
        <v>41516</v>
      </c>
      <c r="BB132">
        <v>68.47</v>
      </c>
      <c r="BC132" s="1">
        <v>41613</v>
      </c>
      <c r="BD132">
        <v>-1</v>
      </c>
      <c r="BE132">
        <v>-1</v>
      </c>
      <c r="BF132">
        <v>-1</v>
      </c>
      <c r="BG132">
        <v>-1</v>
      </c>
      <c r="BH132">
        <v>-1</v>
      </c>
      <c r="BI132" s="1">
        <v>41578</v>
      </c>
      <c r="BJ132">
        <v>380</v>
      </c>
      <c r="BK132">
        <v>-1</v>
      </c>
      <c r="BL132">
        <v>-1</v>
      </c>
      <c r="BM132" s="1">
        <v>41971</v>
      </c>
      <c r="BN132">
        <v>88.549000000000007</v>
      </c>
      <c r="BO132" s="1">
        <v>42398</v>
      </c>
      <c r="BP132">
        <v>13.698</v>
      </c>
      <c r="BQ132">
        <v>-1</v>
      </c>
      <c r="BR132">
        <v>-1</v>
      </c>
      <c r="BS132" s="1">
        <v>43317</v>
      </c>
      <c r="BT132">
        <v>-1</v>
      </c>
      <c r="BU132">
        <v>-1</v>
      </c>
      <c r="BV132">
        <v>-1</v>
      </c>
      <c r="BW132" s="1">
        <v>41806</v>
      </c>
      <c r="BX132">
        <v>-1</v>
      </c>
      <c r="BY132">
        <v>-1</v>
      </c>
      <c r="BZ132">
        <v>-1</v>
      </c>
      <c r="CA132" s="1">
        <v>41802</v>
      </c>
      <c r="CB132">
        <v>-1</v>
      </c>
      <c r="CC132" s="1">
        <v>41803</v>
      </c>
      <c r="CD132">
        <v>-1</v>
      </c>
      <c r="CE132" s="1">
        <v>41060</v>
      </c>
      <c r="CF132">
        <v>275.31</v>
      </c>
      <c r="CG132" s="1">
        <v>41784</v>
      </c>
      <c r="CH132">
        <v>-1</v>
      </c>
      <c r="CI132">
        <v>-1</v>
      </c>
      <c r="CJ132">
        <v>-1</v>
      </c>
      <c r="CK132" s="1">
        <v>41213</v>
      </c>
      <c r="CL132">
        <v>275.95999999999998</v>
      </c>
      <c r="CM132">
        <v>-1</v>
      </c>
      <c r="CN132">
        <v>-1</v>
      </c>
    </row>
    <row r="133" spans="1:92" x14ac:dyDescent="0.25">
      <c r="A133" s="1">
        <v>41089</v>
      </c>
      <c r="B133">
        <v>157.32300000000001</v>
      </c>
      <c r="C133" s="1">
        <v>40724</v>
      </c>
      <c r="D133">
        <v>216.376</v>
      </c>
      <c r="E133" s="1">
        <v>41547</v>
      </c>
      <c r="F133">
        <v>89.625</v>
      </c>
      <c r="G133" s="1">
        <v>41578</v>
      </c>
      <c r="H133">
        <v>79.668000000000006</v>
      </c>
      <c r="I133" s="1">
        <v>41547</v>
      </c>
      <c r="J133">
        <v>134.66300000000001</v>
      </c>
      <c r="K133" s="1">
        <v>40724</v>
      </c>
      <c r="L133">
        <v>275</v>
      </c>
      <c r="M133" s="1">
        <v>41274</v>
      </c>
      <c r="N133">
        <v>63.503</v>
      </c>
      <c r="O133" s="1">
        <v>41089</v>
      </c>
      <c r="P133">
        <v>124.42100000000001</v>
      </c>
      <c r="Q133" s="1">
        <v>41089</v>
      </c>
      <c r="R133">
        <v>140.42400000000001</v>
      </c>
      <c r="S133" s="1">
        <v>41333</v>
      </c>
      <c r="T133">
        <v>100.575</v>
      </c>
      <c r="U133" s="1">
        <v>40724</v>
      </c>
      <c r="V133">
        <v>145.31800000000001</v>
      </c>
      <c r="W133" s="1">
        <v>40724</v>
      </c>
      <c r="X133">
        <v>142.375</v>
      </c>
      <c r="Y133" s="1">
        <v>40724</v>
      </c>
      <c r="Z133">
        <v>123.866</v>
      </c>
      <c r="AA133" s="1">
        <v>41362</v>
      </c>
      <c r="AB133">
        <v>92.042000000000002</v>
      </c>
      <c r="AC133" s="1">
        <v>40724</v>
      </c>
      <c r="AD133">
        <v>175.684</v>
      </c>
      <c r="AE133" s="1">
        <v>44407</v>
      </c>
      <c r="AF133">
        <v>14.920999999999999</v>
      </c>
      <c r="AG133" s="1">
        <v>39507</v>
      </c>
      <c r="AH133">
        <v>8</v>
      </c>
      <c r="AI133" s="1">
        <v>41639</v>
      </c>
      <c r="AJ133">
        <v>47.338000000000001</v>
      </c>
      <c r="AK133">
        <v>-1</v>
      </c>
      <c r="AL133">
        <v>-1</v>
      </c>
      <c r="AM133">
        <v>-1</v>
      </c>
      <c r="AN133">
        <v>-1</v>
      </c>
      <c r="AO133" s="1">
        <v>43316</v>
      </c>
      <c r="AP133">
        <v>-1</v>
      </c>
      <c r="AQ133" s="1">
        <v>41607</v>
      </c>
      <c r="AR133">
        <v>51.497999999999998</v>
      </c>
      <c r="AS133" s="1">
        <v>41670</v>
      </c>
      <c r="AT133">
        <v>24.163</v>
      </c>
      <c r="AU133">
        <v>-1</v>
      </c>
      <c r="AV133">
        <v>-1</v>
      </c>
      <c r="AW133" s="1">
        <v>42124</v>
      </c>
      <c r="AX133">
        <v>71.078000000000003</v>
      </c>
      <c r="AY133" s="1">
        <v>41607</v>
      </c>
      <c r="AZ133">
        <v>178.14500000000001</v>
      </c>
      <c r="BA133" s="1">
        <v>41547</v>
      </c>
      <c r="BB133">
        <v>62.375</v>
      </c>
      <c r="BC133" s="1">
        <v>41614</v>
      </c>
      <c r="BD133">
        <v>-1</v>
      </c>
      <c r="BE133">
        <v>-1</v>
      </c>
      <c r="BF133">
        <v>-1</v>
      </c>
      <c r="BG133">
        <v>-1</v>
      </c>
      <c r="BH133">
        <v>-1</v>
      </c>
      <c r="BI133" s="1">
        <v>41607</v>
      </c>
      <c r="BJ133">
        <v>342.303</v>
      </c>
      <c r="BK133">
        <v>-1</v>
      </c>
      <c r="BL133">
        <v>-1</v>
      </c>
      <c r="BM133" s="1">
        <v>42004</v>
      </c>
      <c r="BN133">
        <v>96.929000000000002</v>
      </c>
      <c r="BO133" s="1">
        <v>42429</v>
      </c>
      <c r="BP133">
        <v>17.155999999999999</v>
      </c>
      <c r="BQ133">
        <v>-1</v>
      </c>
      <c r="BR133">
        <v>-1</v>
      </c>
      <c r="BS133" s="1">
        <v>43318</v>
      </c>
      <c r="BT133">
        <v>-1</v>
      </c>
      <c r="BU133">
        <v>-1</v>
      </c>
      <c r="BV133">
        <v>-1</v>
      </c>
      <c r="BW133" s="1">
        <v>41807</v>
      </c>
      <c r="BX133">
        <v>-1</v>
      </c>
      <c r="BY133">
        <v>-1</v>
      </c>
      <c r="BZ133">
        <v>-1</v>
      </c>
      <c r="CA133" s="1">
        <v>41803</v>
      </c>
      <c r="CB133">
        <v>-1</v>
      </c>
      <c r="CC133" s="1">
        <v>41804</v>
      </c>
      <c r="CD133">
        <v>-1</v>
      </c>
      <c r="CE133" s="1">
        <v>41089</v>
      </c>
      <c r="CF133">
        <v>234.452</v>
      </c>
      <c r="CG133" s="1">
        <v>41785</v>
      </c>
      <c r="CH133">
        <v>-1</v>
      </c>
      <c r="CI133">
        <v>-1</v>
      </c>
      <c r="CJ133">
        <v>-1</v>
      </c>
      <c r="CK133" s="1">
        <v>41243</v>
      </c>
      <c r="CL133">
        <v>290.613</v>
      </c>
      <c r="CM133">
        <v>-1</v>
      </c>
      <c r="CN133">
        <v>-1</v>
      </c>
    </row>
    <row r="134" spans="1:92" x14ac:dyDescent="0.25">
      <c r="A134" s="1">
        <v>41121</v>
      </c>
      <c r="B134">
        <v>134.113</v>
      </c>
      <c r="C134" s="1">
        <v>40753</v>
      </c>
      <c r="D134">
        <v>222.518</v>
      </c>
      <c r="E134" s="1">
        <v>41578</v>
      </c>
      <c r="F134">
        <v>79.876000000000005</v>
      </c>
      <c r="G134" s="1">
        <v>41607</v>
      </c>
      <c r="H134">
        <v>65.456999999999994</v>
      </c>
      <c r="I134" s="1">
        <v>41578</v>
      </c>
      <c r="J134">
        <v>123.49</v>
      </c>
      <c r="K134" s="1">
        <v>40753</v>
      </c>
      <c r="L134">
        <v>313.35700000000003</v>
      </c>
      <c r="M134" s="1">
        <v>41305</v>
      </c>
      <c r="N134">
        <v>71.766000000000005</v>
      </c>
      <c r="O134" s="1">
        <v>41121</v>
      </c>
      <c r="P134">
        <v>117.60899999999999</v>
      </c>
      <c r="Q134" s="1">
        <v>41121</v>
      </c>
      <c r="R134">
        <v>113.625</v>
      </c>
      <c r="S134" s="1">
        <v>41362</v>
      </c>
      <c r="T134">
        <v>108.69</v>
      </c>
      <c r="U134" s="1">
        <v>40753</v>
      </c>
      <c r="V134">
        <v>166.22399999999999</v>
      </c>
      <c r="W134" s="1">
        <v>40753</v>
      </c>
      <c r="X134">
        <v>141.86600000000001</v>
      </c>
      <c r="Y134" s="1">
        <v>40753</v>
      </c>
      <c r="Z134">
        <v>125.45</v>
      </c>
      <c r="AA134" s="1">
        <v>41394</v>
      </c>
      <c r="AB134">
        <v>90.647000000000006</v>
      </c>
      <c r="AC134" s="1">
        <v>40753</v>
      </c>
      <c r="AD134">
        <v>192.72800000000001</v>
      </c>
      <c r="AE134" s="1">
        <v>41042</v>
      </c>
      <c r="AF134">
        <v>-1</v>
      </c>
      <c r="AG134" s="1">
        <v>39538</v>
      </c>
      <c r="AH134">
        <v>12</v>
      </c>
      <c r="AI134" s="1">
        <v>41670</v>
      </c>
      <c r="AJ134">
        <v>45.332999999999998</v>
      </c>
      <c r="AK134">
        <v>-1</v>
      </c>
      <c r="AL134">
        <v>-1</v>
      </c>
      <c r="AM134">
        <v>-1</v>
      </c>
      <c r="AN134">
        <v>-1</v>
      </c>
      <c r="AO134" s="1">
        <v>43317</v>
      </c>
      <c r="AP134">
        <v>-1</v>
      </c>
      <c r="AQ134" s="1">
        <v>41639</v>
      </c>
      <c r="AR134">
        <v>53.762999999999998</v>
      </c>
      <c r="AS134" s="1">
        <v>41698</v>
      </c>
      <c r="AT134">
        <v>24.335000000000001</v>
      </c>
      <c r="AU134">
        <v>-1</v>
      </c>
      <c r="AV134">
        <v>-1</v>
      </c>
      <c r="AW134" s="1">
        <v>42153</v>
      </c>
      <c r="AX134">
        <v>70.025000000000006</v>
      </c>
      <c r="AY134" s="1">
        <v>41639</v>
      </c>
      <c r="AZ134">
        <v>168.452</v>
      </c>
      <c r="BA134" s="1">
        <v>41578</v>
      </c>
      <c r="BB134">
        <v>54.737000000000002</v>
      </c>
      <c r="BC134" s="1">
        <v>41615</v>
      </c>
      <c r="BD134">
        <v>-1</v>
      </c>
      <c r="BE134">
        <v>-1</v>
      </c>
      <c r="BF134">
        <v>-1</v>
      </c>
      <c r="BG134">
        <v>-1</v>
      </c>
      <c r="BH134">
        <v>-1</v>
      </c>
      <c r="BI134" s="1">
        <v>41639</v>
      </c>
      <c r="BJ134">
        <v>351.67500000000001</v>
      </c>
      <c r="BK134">
        <v>-1</v>
      </c>
      <c r="BL134">
        <v>-1</v>
      </c>
      <c r="BM134" s="1">
        <v>42034</v>
      </c>
      <c r="BN134">
        <v>87.16</v>
      </c>
      <c r="BO134" s="1">
        <v>42460</v>
      </c>
      <c r="BP134">
        <v>17.573</v>
      </c>
      <c r="BQ134">
        <v>-1</v>
      </c>
      <c r="BR134">
        <v>-1</v>
      </c>
      <c r="BS134" s="1">
        <v>43319</v>
      </c>
      <c r="BT134">
        <v>-1</v>
      </c>
      <c r="BU134">
        <v>-1</v>
      </c>
      <c r="BV134">
        <v>-1</v>
      </c>
      <c r="BW134" s="1">
        <v>41808</v>
      </c>
      <c r="BX134">
        <v>-1</v>
      </c>
      <c r="BY134">
        <v>-1</v>
      </c>
      <c r="BZ134">
        <v>-1</v>
      </c>
      <c r="CA134" s="1">
        <v>41804</v>
      </c>
      <c r="CB134">
        <v>-1</v>
      </c>
      <c r="CC134" s="1">
        <v>41805</v>
      </c>
      <c r="CD134">
        <v>-1</v>
      </c>
      <c r="CE134" s="1">
        <v>41121</v>
      </c>
      <c r="CF134">
        <v>202.49799999999999</v>
      </c>
      <c r="CG134" s="1">
        <v>41786</v>
      </c>
      <c r="CH134">
        <v>-1</v>
      </c>
      <c r="CI134">
        <v>-1</v>
      </c>
      <c r="CJ134">
        <v>-1</v>
      </c>
      <c r="CK134" s="1">
        <v>41274</v>
      </c>
      <c r="CL134">
        <v>279.483</v>
      </c>
      <c r="CM134">
        <v>-1</v>
      </c>
      <c r="CN134">
        <v>-1</v>
      </c>
    </row>
    <row r="135" spans="1:92" x14ac:dyDescent="0.25">
      <c r="A135" s="1">
        <v>41152</v>
      </c>
      <c r="B135">
        <v>131.01900000000001</v>
      </c>
      <c r="C135" s="1">
        <v>40786</v>
      </c>
      <c r="D135">
        <v>264.77199999999999</v>
      </c>
      <c r="E135" s="1">
        <v>41607</v>
      </c>
      <c r="F135">
        <v>84.004999999999995</v>
      </c>
      <c r="G135" s="1">
        <v>41639</v>
      </c>
      <c r="H135">
        <v>79.832999999999998</v>
      </c>
      <c r="I135" s="1">
        <v>41607</v>
      </c>
      <c r="J135">
        <v>128.327</v>
      </c>
      <c r="K135" s="1">
        <v>40786</v>
      </c>
      <c r="L135">
        <v>405.73399999999998</v>
      </c>
      <c r="M135" s="1">
        <v>41333</v>
      </c>
      <c r="N135">
        <v>66.063999999999993</v>
      </c>
      <c r="O135" s="1">
        <v>41152</v>
      </c>
      <c r="P135">
        <v>111.324</v>
      </c>
      <c r="Q135" s="1">
        <v>41152</v>
      </c>
      <c r="R135">
        <v>111.178</v>
      </c>
      <c r="S135" s="1">
        <v>41394</v>
      </c>
      <c r="T135">
        <v>93.513000000000005</v>
      </c>
      <c r="U135" s="1">
        <v>40786</v>
      </c>
      <c r="V135">
        <v>216.45699999999999</v>
      </c>
      <c r="W135" s="1">
        <v>40786</v>
      </c>
      <c r="X135">
        <v>189.79900000000001</v>
      </c>
      <c r="Y135" s="1">
        <v>40786</v>
      </c>
      <c r="Z135">
        <v>152.13499999999999</v>
      </c>
      <c r="AA135" s="1">
        <v>41425</v>
      </c>
      <c r="AB135">
        <v>86.662999999999997</v>
      </c>
      <c r="AC135" s="1">
        <v>40786</v>
      </c>
      <c r="AD135">
        <v>226.58099999999999</v>
      </c>
      <c r="AE135" s="1">
        <v>41043</v>
      </c>
      <c r="AF135">
        <v>-1</v>
      </c>
      <c r="AG135" s="1">
        <v>39568</v>
      </c>
      <c r="AH135">
        <v>10.089</v>
      </c>
      <c r="AI135" s="1">
        <v>41698</v>
      </c>
      <c r="AJ135">
        <v>43.997999999999998</v>
      </c>
      <c r="AK135">
        <v>-1</v>
      </c>
      <c r="AL135">
        <v>-1</v>
      </c>
      <c r="AM135">
        <v>-1</v>
      </c>
      <c r="AN135">
        <v>-1</v>
      </c>
      <c r="AO135" s="1">
        <v>43318</v>
      </c>
      <c r="AP135">
        <v>-1</v>
      </c>
      <c r="AQ135" s="1">
        <v>41670</v>
      </c>
      <c r="AR135">
        <v>55.162999999999997</v>
      </c>
      <c r="AS135" s="1">
        <v>41729</v>
      </c>
      <c r="AT135">
        <v>22.332999999999998</v>
      </c>
      <c r="AU135">
        <v>-1</v>
      </c>
      <c r="AV135">
        <v>-1</v>
      </c>
      <c r="AW135" s="1">
        <v>42185</v>
      </c>
      <c r="AX135">
        <v>70.144999999999996</v>
      </c>
      <c r="AY135" s="1">
        <v>41670</v>
      </c>
      <c r="AZ135">
        <v>172.779</v>
      </c>
      <c r="BA135" s="1">
        <v>41607</v>
      </c>
      <c r="BB135">
        <v>49.073</v>
      </c>
      <c r="BC135" s="1">
        <v>41616</v>
      </c>
      <c r="BD135">
        <v>-1</v>
      </c>
      <c r="BE135">
        <v>-1</v>
      </c>
      <c r="BF135">
        <v>-1</v>
      </c>
      <c r="BG135">
        <v>-1</v>
      </c>
      <c r="BH135">
        <v>-1</v>
      </c>
      <c r="BI135" s="1">
        <v>41670</v>
      </c>
      <c r="BJ135">
        <v>288.35000000000002</v>
      </c>
      <c r="BK135">
        <v>-1</v>
      </c>
      <c r="BL135">
        <v>-1</v>
      </c>
      <c r="BM135" s="1">
        <v>42062</v>
      </c>
      <c r="BN135">
        <v>96.647999999999996</v>
      </c>
      <c r="BO135" s="1">
        <v>42489</v>
      </c>
      <c r="BP135">
        <v>18.783000000000001</v>
      </c>
      <c r="BQ135">
        <v>-1</v>
      </c>
      <c r="BR135">
        <v>-1</v>
      </c>
      <c r="BS135" s="1">
        <v>43320</v>
      </c>
      <c r="BT135">
        <v>-1</v>
      </c>
      <c r="BU135">
        <v>-1</v>
      </c>
      <c r="BV135">
        <v>-1</v>
      </c>
      <c r="BW135" s="1">
        <v>41809</v>
      </c>
      <c r="BX135">
        <v>-1</v>
      </c>
      <c r="BY135">
        <v>-1</v>
      </c>
      <c r="BZ135">
        <v>-1</v>
      </c>
      <c r="CA135" s="1">
        <v>41805</v>
      </c>
      <c r="CB135">
        <v>-1</v>
      </c>
      <c r="CC135" s="1">
        <v>41806</v>
      </c>
      <c r="CD135">
        <v>-1</v>
      </c>
      <c r="CE135" s="1">
        <v>41152</v>
      </c>
      <c r="CF135">
        <v>177.83799999999999</v>
      </c>
      <c r="CG135" s="1">
        <v>41787</v>
      </c>
      <c r="CH135">
        <v>-1</v>
      </c>
      <c r="CI135">
        <v>-1</v>
      </c>
      <c r="CJ135">
        <v>-1</v>
      </c>
      <c r="CK135" s="1">
        <v>41305</v>
      </c>
      <c r="CL135">
        <v>296.13099999999997</v>
      </c>
      <c r="CM135">
        <v>-1</v>
      </c>
      <c r="CN135">
        <v>-1</v>
      </c>
    </row>
    <row r="136" spans="1:92" x14ac:dyDescent="0.25">
      <c r="A136" s="1">
        <v>41180</v>
      </c>
      <c r="B136">
        <v>111.83499999999999</v>
      </c>
      <c r="C136" s="1">
        <v>40816</v>
      </c>
      <c r="D136">
        <v>401.14299999999997</v>
      </c>
      <c r="E136" s="1">
        <v>41639</v>
      </c>
      <c r="F136">
        <v>79.55</v>
      </c>
      <c r="G136" s="1">
        <v>41670</v>
      </c>
      <c r="H136">
        <v>98.174999999999997</v>
      </c>
      <c r="I136" s="1">
        <v>41639</v>
      </c>
      <c r="J136">
        <v>118.658</v>
      </c>
      <c r="K136" s="1">
        <v>40816</v>
      </c>
      <c r="L136">
        <v>504.72300000000001</v>
      </c>
      <c r="M136" s="1">
        <v>41362</v>
      </c>
      <c r="N136">
        <v>76.731999999999999</v>
      </c>
      <c r="O136" s="1">
        <v>41180</v>
      </c>
      <c r="P136">
        <v>95.266000000000005</v>
      </c>
      <c r="Q136" s="1">
        <v>41180</v>
      </c>
      <c r="R136">
        <v>101.16500000000001</v>
      </c>
      <c r="S136" s="1">
        <v>41425</v>
      </c>
      <c r="T136">
        <v>96.843999999999994</v>
      </c>
      <c r="U136" s="1">
        <v>40816</v>
      </c>
      <c r="V136">
        <v>295.58199999999999</v>
      </c>
      <c r="W136" s="1">
        <v>40816</v>
      </c>
      <c r="X136">
        <v>309.36500000000001</v>
      </c>
      <c r="Y136" s="1">
        <v>40816</v>
      </c>
      <c r="Z136">
        <v>211.505</v>
      </c>
      <c r="AA136" s="1">
        <v>41453</v>
      </c>
      <c r="AB136">
        <v>130.58500000000001</v>
      </c>
      <c r="AC136" s="1">
        <v>40816</v>
      </c>
      <c r="AD136">
        <v>294.464</v>
      </c>
      <c r="AE136" s="1">
        <v>41044</v>
      </c>
      <c r="AF136">
        <v>-1</v>
      </c>
      <c r="AG136" s="1">
        <v>39660</v>
      </c>
      <c r="AH136">
        <v>10.625</v>
      </c>
      <c r="AI136" s="1">
        <v>41729</v>
      </c>
      <c r="AJ136">
        <v>43.003</v>
      </c>
      <c r="AK136">
        <v>-1</v>
      </c>
      <c r="AL136">
        <v>-1</v>
      </c>
      <c r="AM136">
        <v>-1</v>
      </c>
      <c r="AN136">
        <v>-1</v>
      </c>
      <c r="AO136" s="1">
        <v>43319</v>
      </c>
      <c r="AP136">
        <v>-1</v>
      </c>
      <c r="AQ136" s="1">
        <v>41698</v>
      </c>
      <c r="AR136">
        <v>52</v>
      </c>
      <c r="AS136" s="1">
        <v>41759</v>
      </c>
      <c r="AT136">
        <v>20.788</v>
      </c>
      <c r="AU136">
        <v>-1</v>
      </c>
      <c r="AV136">
        <v>-1</v>
      </c>
      <c r="AW136" s="1">
        <v>42216</v>
      </c>
      <c r="AX136">
        <v>69.268000000000001</v>
      </c>
      <c r="AY136" s="1">
        <v>41698</v>
      </c>
      <c r="AZ136">
        <v>146.05000000000001</v>
      </c>
      <c r="BA136" s="1">
        <v>41639</v>
      </c>
      <c r="BB136">
        <v>39.292999999999999</v>
      </c>
      <c r="BC136" s="1">
        <v>41617</v>
      </c>
      <c r="BD136">
        <v>-1</v>
      </c>
      <c r="BE136">
        <v>-1</v>
      </c>
      <c r="BF136">
        <v>-1</v>
      </c>
      <c r="BG136">
        <v>-1</v>
      </c>
      <c r="BH136">
        <v>-1</v>
      </c>
      <c r="BI136" s="1">
        <v>41698</v>
      </c>
      <c r="BJ136">
        <v>229.06800000000001</v>
      </c>
      <c r="BK136">
        <v>-1</v>
      </c>
      <c r="BL136">
        <v>-1</v>
      </c>
      <c r="BM136" s="1">
        <v>42094</v>
      </c>
      <c r="BN136">
        <v>85.447000000000003</v>
      </c>
      <c r="BO136" s="1">
        <v>42521</v>
      </c>
      <c r="BP136">
        <v>21.033000000000001</v>
      </c>
      <c r="BQ136">
        <v>-1</v>
      </c>
      <c r="BR136">
        <v>-1</v>
      </c>
      <c r="BS136" s="1">
        <v>43321</v>
      </c>
      <c r="BT136">
        <v>-1</v>
      </c>
      <c r="BU136">
        <v>-1</v>
      </c>
      <c r="BV136">
        <v>-1</v>
      </c>
      <c r="BW136" s="1">
        <v>41810</v>
      </c>
      <c r="BX136">
        <v>-1</v>
      </c>
      <c r="BY136">
        <v>-1</v>
      </c>
      <c r="BZ136">
        <v>-1</v>
      </c>
      <c r="CA136" s="1">
        <v>41806</v>
      </c>
      <c r="CB136">
        <v>-1</v>
      </c>
      <c r="CC136" s="1">
        <v>41807</v>
      </c>
      <c r="CD136">
        <v>-1</v>
      </c>
      <c r="CE136" s="1">
        <v>41180</v>
      </c>
      <c r="CF136">
        <v>144.97</v>
      </c>
      <c r="CG136" s="1">
        <v>41788</v>
      </c>
      <c r="CH136">
        <v>-1</v>
      </c>
      <c r="CI136">
        <v>-1</v>
      </c>
      <c r="CJ136">
        <v>-1</v>
      </c>
      <c r="CK136" s="1">
        <v>41333</v>
      </c>
      <c r="CL136">
        <v>311.67500000000001</v>
      </c>
      <c r="CM136">
        <v>-1</v>
      </c>
      <c r="CN136">
        <v>-1</v>
      </c>
    </row>
    <row r="137" spans="1:92" x14ac:dyDescent="0.25">
      <c r="A137" s="1">
        <v>41213</v>
      </c>
      <c r="B137">
        <v>112.32299999999999</v>
      </c>
      <c r="C137" s="1">
        <v>40847</v>
      </c>
      <c r="D137">
        <v>312.12299999999999</v>
      </c>
      <c r="E137" s="1">
        <v>41670</v>
      </c>
      <c r="F137">
        <v>87.341999999999999</v>
      </c>
      <c r="G137" s="1">
        <v>41698</v>
      </c>
      <c r="H137">
        <v>89.677999999999997</v>
      </c>
      <c r="I137" s="1">
        <v>41670</v>
      </c>
      <c r="J137">
        <v>131.83000000000001</v>
      </c>
      <c r="K137" s="1">
        <v>40847</v>
      </c>
      <c r="L137">
        <v>441.56400000000002</v>
      </c>
      <c r="M137" s="1">
        <v>41394</v>
      </c>
      <c r="N137">
        <v>72.072000000000003</v>
      </c>
      <c r="O137" s="1">
        <v>41274</v>
      </c>
      <c r="P137">
        <v>70.403999999999996</v>
      </c>
      <c r="Q137" s="1">
        <v>41213</v>
      </c>
      <c r="R137">
        <v>102.49299999999999</v>
      </c>
      <c r="S137" s="1">
        <v>41453</v>
      </c>
      <c r="T137">
        <v>126.173</v>
      </c>
      <c r="U137" s="1">
        <v>40847</v>
      </c>
      <c r="V137">
        <v>232.31299999999999</v>
      </c>
      <c r="W137" s="1">
        <v>40847</v>
      </c>
      <c r="X137">
        <v>199.125</v>
      </c>
      <c r="Y137" s="1">
        <v>40847</v>
      </c>
      <c r="Z137">
        <v>168.03</v>
      </c>
      <c r="AA137" s="1">
        <v>41486</v>
      </c>
      <c r="AB137">
        <v>127.33499999999999</v>
      </c>
      <c r="AC137" s="1">
        <v>40847</v>
      </c>
      <c r="AD137">
        <v>236.17</v>
      </c>
      <c r="AE137" s="1">
        <v>41045</v>
      </c>
      <c r="AF137">
        <v>-1</v>
      </c>
      <c r="AG137" s="1">
        <v>39689</v>
      </c>
      <c r="AH137">
        <v>10.875</v>
      </c>
      <c r="AI137" s="1">
        <v>41759</v>
      </c>
      <c r="AJ137">
        <v>39.871000000000002</v>
      </c>
      <c r="AK137">
        <v>-1</v>
      </c>
      <c r="AL137">
        <v>-1</v>
      </c>
      <c r="AM137">
        <v>-1</v>
      </c>
      <c r="AN137">
        <v>-1</v>
      </c>
      <c r="AO137" s="1">
        <v>43320</v>
      </c>
      <c r="AP137">
        <v>-1</v>
      </c>
      <c r="AQ137" s="1">
        <v>41729</v>
      </c>
      <c r="AR137">
        <v>49.25</v>
      </c>
      <c r="AS137" s="1">
        <v>41789</v>
      </c>
      <c r="AT137">
        <v>21.747</v>
      </c>
      <c r="AU137">
        <v>-1</v>
      </c>
      <c r="AV137">
        <v>-1</v>
      </c>
      <c r="AW137" s="1">
        <v>42247</v>
      </c>
      <c r="AX137">
        <v>72.864999999999995</v>
      </c>
      <c r="AY137" s="1">
        <v>41729</v>
      </c>
      <c r="AZ137">
        <v>130.66</v>
      </c>
      <c r="BA137" s="1">
        <v>41670</v>
      </c>
      <c r="BB137">
        <v>52.335000000000001</v>
      </c>
      <c r="BC137" s="1">
        <v>41618</v>
      </c>
      <c r="BD137">
        <v>-1</v>
      </c>
      <c r="BE137">
        <v>-1</v>
      </c>
      <c r="BF137">
        <v>-1</v>
      </c>
      <c r="BG137">
        <v>-1</v>
      </c>
      <c r="BH137">
        <v>-1</v>
      </c>
      <c r="BI137" s="1">
        <v>41729</v>
      </c>
      <c r="BJ137">
        <v>183.55</v>
      </c>
      <c r="BK137">
        <v>-1</v>
      </c>
      <c r="BL137">
        <v>-1</v>
      </c>
      <c r="BM137" s="1">
        <v>42124</v>
      </c>
      <c r="BN137">
        <v>92.096999999999994</v>
      </c>
      <c r="BO137" s="1">
        <v>43189</v>
      </c>
      <c r="BP137">
        <v>10.55</v>
      </c>
      <c r="BQ137">
        <v>-1</v>
      </c>
      <c r="BR137">
        <v>-1</v>
      </c>
      <c r="BS137" s="1">
        <v>43322</v>
      </c>
      <c r="BT137">
        <v>-1</v>
      </c>
      <c r="BU137">
        <v>-1</v>
      </c>
      <c r="BV137">
        <v>-1</v>
      </c>
      <c r="BW137" s="1">
        <v>41811</v>
      </c>
      <c r="BX137">
        <v>-1</v>
      </c>
      <c r="BY137">
        <v>-1</v>
      </c>
      <c r="BZ137">
        <v>-1</v>
      </c>
      <c r="CA137" s="1">
        <v>41807</v>
      </c>
      <c r="CB137">
        <v>-1</v>
      </c>
      <c r="CC137" s="1">
        <v>41808</v>
      </c>
      <c r="CD137">
        <v>-1</v>
      </c>
      <c r="CE137" s="1">
        <v>41213</v>
      </c>
      <c r="CF137">
        <v>111.229</v>
      </c>
      <c r="CG137" s="1">
        <v>41789</v>
      </c>
      <c r="CH137">
        <v>-1</v>
      </c>
      <c r="CI137">
        <v>-1</v>
      </c>
      <c r="CJ137">
        <v>-1</v>
      </c>
      <c r="CK137" s="1">
        <v>41362</v>
      </c>
      <c r="CL137">
        <v>383.3</v>
      </c>
      <c r="CM137">
        <v>-1</v>
      </c>
      <c r="CN137">
        <v>-1</v>
      </c>
    </row>
    <row r="138" spans="1:92" x14ac:dyDescent="0.25">
      <c r="A138" s="1">
        <v>41243</v>
      </c>
      <c r="B138">
        <v>109.825</v>
      </c>
      <c r="C138" s="1">
        <v>40877</v>
      </c>
      <c r="D138">
        <v>400.5</v>
      </c>
      <c r="E138" s="1">
        <v>41698</v>
      </c>
      <c r="F138">
        <v>77.563000000000002</v>
      </c>
      <c r="G138" s="1">
        <v>41729</v>
      </c>
      <c r="H138">
        <v>92.328000000000003</v>
      </c>
      <c r="I138" s="1">
        <v>41698</v>
      </c>
      <c r="J138">
        <v>113.66</v>
      </c>
      <c r="K138" s="1">
        <v>40877</v>
      </c>
      <c r="L138">
        <v>545.49800000000005</v>
      </c>
      <c r="M138" s="1">
        <v>41425</v>
      </c>
      <c r="N138">
        <v>74.221000000000004</v>
      </c>
      <c r="O138" s="1">
        <v>41305</v>
      </c>
      <c r="P138">
        <v>93.840999999999994</v>
      </c>
      <c r="Q138" s="1">
        <v>41243</v>
      </c>
      <c r="R138">
        <v>100.50700000000001</v>
      </c>
      <c r="S138" s="1">
        <v>41486</v>
      </c>
      <c r="T138">
        <v>112.104</v>
      </c>
      <c r="U138" s="1">
        <v>40877</v>
      </c>
      <c r="V138">
        <v>275.161</v>
      </c>
      <c r="W138" s="1">
        <v>40877</v>
      </c>
      <c r="X138">
        <v>244.196</v>
      </c>
      <c r="Y138" s="1">
        <v>40877</v>
      </c>
      <c r="Z138">
        <v>197.23699999999999</v>
      </c>
      <c r="AA138" s="1">
        <v>41516</v>
      </c>
      <c r="AB138">
        <v>118.85299999999999</v>
      </c>
      <c r="AC138" s="1">
        <v>40877</v>
      </c>
      <c r="AD138">
        <v>277.47199999999998</v>
      </c>
      <c r="AE138" s="1">
        <v>41046</v>
      </c>
      <c r="AF138">
        <v>-1</v>
      </c>
      <c r="AG138" s="1">
        <v>39721</v>
      </c>
      <c r="AH138">
        <v>18.167999999999999</v>
      </c>
      <c r="AI138" s="1">
        <v>41789</v>
      </c>
      <c r="AJ138">
        <v>38.332999999999998</v>
      </c>
      <c r="AK138">
        <v>-1</v>
      </c>
      <c r="AL138">
        <v>-1</v>
      </c>
      <c r="AM138">
        <v>-1</v>
      </c>
      <c r="AN138">
        <v>-1</v>
      </c>
      <c r="AO138" s="1">
        <v>43321</v>
      </c>
      <c r="AP138">
        <v>-1</v>
      </c>
      <c r="AQ138" s="1">
        <v>41759</v>
      </c>
      <c r="AR138">
        <v>45.33</v>
      </c>
      <c r="AS138" s="1">
        <v>41820</v>
      </c>
      <c r="AT138">
        <v>20.03</v>
      </c>
      <c r="AU138">
        <v>-1</v>
      </c>
      <c r="AV138">
        <v>-1</v>
      </c>
      <c r="AW138" s="1">
        <v>42277</v>
      </c>
      <c r="AX138">
        <v>72.953000000000003</v>
      </c>
      <c r="AY138" s="1">
        <v>41759</v>
      </c>
      <c r="AZ138">
        <v>112.995</v>
      </c>
      <c r="BA138" s="1">
        <v>41698</v>
      </c>
      <c r="BB138">
        <v>47.17</v>
      </c>
      <c r="BC138" s="1">
        <v>41619</v>
      </c>
      <c r="BD138">
        <v>-1</v>
      </c>
      <c r="BE138">
        <v>-1</v>
      </c>
      <c r="BF138">
        <v>-1</v>
      </c>
      <c r="BG138">
        <v>-1</v>
      </c>
      <c r="BH138">
        <v>-1</v>
      </c>
      <c r="BI138" s="1">
        <v>41759</v>
      </c>
      <c r="BJ138">
        <v>169.95599999999999</v>
      </c>
      <c r="BK138">
        <v>-1</v>
      </c>
      <c r="BL138">
        <v>-1</v>
      </c>
      <c r="BM138" s="1">
        <v>42153</v>
      </c>
      <c r="BN138">
        <v>87.99</v>
      </c>
      <c r="BO138" s="1">
        <v>43738</v>
      </c>
      <c r="BP138">
        <v>3.6240000000000001</v>
      </c>
      <c r="BQ138">
        <v>-1</v>
      </c>
      <c r="BR138">
        <v>-1</v>
      </c>
      <c r="BS138" s="1">
        <v>43323</v>
      </c>
      <c r="BT138">
        <v>-1</v>
      </c>
      <c r="BU138">
        <v>-1</v>
      </c>
      <c r="BV138">
        <v>-1</v>
      </c>
      <c r="BW138" s="1">
        <v>41812</v>
      </c>
      <c r="BX138">
        <v>-1</v>
      </c>
      <c r="BY138">
        <v>-1</v>
      </c>
      <c r="BZ138">
        <v>-1</v>
      </c>
      <c r="CA138" s="1">
        <v>41808</v>
      </c>
      <c r="CB138">
        <v>-1</v>
      </c>
      <c r="CC138" s="1">
        <v>41809</v>
      </c>
      <c r="CD138">
        <v>-1</v>
      </c>
      <c r="CE138" s="1">
        <v>41243</v>
      </c>
      <c r="CF138">
        <v>99.02</v>
      </c>
      <c r="CG138" s="1">
        <v>41790</v>
      </c>
      <c r="CH138">
        <v>-1</v>
      </c>
      <c r="CI138">
        <v>-1</v>
      </c>
      <c r="CJ138">
        <v>-1</v>
      </c>
      <c r="CK138" s="1">
        <v>41394</v>
      </c>
      <c r="CL138">
        <v>290.41899999999998</v>
      </c>
      <c r="CM138">
        <v>-1</v>
      </c>
      <c r="CN138">
        <v>-1</v>
      </c>
    </row>
    <row r="139" spans="1:92" x14ac:dyDescent="0.25">
      <c r="A139" s="1">
        <v>41274</v>
      </c>
      <c r="B139">
        <v>108.449</v>
      </c>
      <c r="C139" s="1">
        <v>40907</v>
      </c>
      <c r="D139">
        <v>413.72899999999998</v>
      </c>
      <c r="E139" s="1">
        <v>41729</v>
      </c>
      <c r="F139">
        <v>77.34</v>
      </c>
      <c r="G139" s="1">
        <v>41759</v>
      </c>
      <c r="H139">
        <v>88.948999999999998</v>
      </c>
      <c r="I139" s="1">
        <v>41729</v>
      </c>
      <c r="J139">
        <v>106.015</v>
      </c>
      <c r="K139" s="1">
        <v>40907</v>
      </c>
      <c r="L139">
        <v>546.59699999999998</v>
      </c>
      <c r="M139" s="1">
        <v>41453</v>
      </c>
      <c r="N139">
        <v>108.142</v>
      </c>
      <c r="O139" s="1">
        <v>41333</v>
      </c>
      <c r="P139">
        <v>76.072000000000003</v>
      </c>
      <c r="Q139" s="1">
        <v>41274</v>
      </c>
      <c r="R139">
        <v>97.817999999999998</v>
      </c>
      <c r="S139" s="1">
        <v>41516</v>
      </c>
      <c r="T139">
        <v>150.149</v>
      </c>
      <c r="U139" s="1">
        <v>40907</v>
      </c>
      <c r="V139">
        <v>280.178</v>
      </c>
      <c r="W139" s="1">
        <v>40907</v>
      </c>
      <c r="X139">
        <v>275.12200000000001</v>
      </c>
      <c r="Y139" s="1">
        <v>40907</v>
      </c>
      <c r="Z139">
        <v>202.06700000000001</v>
      </c>
      <c r="AA139" s="1">
        <v>41578</v>
      </c>
      <c r="AB139">
        <v>105.66800000000001</v>
      </c>
      <c r="AC139" s="1">
        <v>40907</v>
      </c>
      <c r="AD139">
        <v>287.08699999999999</v>
      </c>
      <c r="AE139" s="1">
        <v>41047</v>
      </c>
      <c r="AF139">
        <v>-1</v>
      </c>
      <c r="AG139" s="1">
        <v>39752</v>
      </c>
      <c r="AH139">
        <v>78.591999999999999</v>
      </c>
      <c r="AI139" s="1">
        <v>41820</v>
      </c>
      <c r="AJ139">
        <v>40.811</v>
      </c>
      <c r="AK139">
        <v>-1</v>
      </c>
      <c r="AL139">
        <v>-1</v>
      </c>
      <c r="AM139">
        <v>-1</v>
      </c>
      <c r="AN139">
        <v>-1</v>
      </c>
      <c r="AO139" s="1">
        <v>43322</v>
      </c>
      <c r="AP139">
        <v>-1</v>
      </c>
      <c r="AQ139" s="1">
        <v>41789</v>
      </c>
      <c r="AR139">
        <v>43.726999999999997</v>
      </c>
      <c r="AS139" s="1">
        <v>41851</v>
      </c>
      <c r="AT139">
        <v>22.576000000000001</v>
      </c>
      <c r="AU139">
        <v>-1</v>
      </c>
      <c r="AV139">
        <v>-1</v>
      </c>
      <c r="AW139" s="1">
        <v>42307</v>
      </c>
      <c r="AX139">
        <v>77.72</v>
      </c>
      <c r="AY139" s="1">
        <v>41789</v>
      </c>
      <c r="AZ139">
        <v>110.173</v>
      </c>
      <c r="BA139" s="1">
        <v>41729</v>
      </c>
      <c r="BB139">
        <v>49.177999999999997</v>
      </c>
      <c r="BC139" s="1">
        <v>41620</v>
      </c>
      <c r="BD139">
        <v>-1</v>
      </c>
      <c r="BE139">
        <v>-1</v>
      </c>
      <c r="BF139">
        <v>-1</v>
      </c>
      <c r="BG139">
        <v>-1</v>
      </c>
      <c r="BH139">
        <v>-1</v>
      </c>
      <c r="BI139" s="1">
        <v>41789</v>
      </c>
      <c r="BJ139">
        <v>174.90100000000001</v>
      </c>
      <c r="BK139">
        <v>-1</v>
      </c>
      <c r="BL139">
        <v>-1</v>
      </c>
      <c r="BM139" s="1">
        <v>42185</v>
      </c>
      <c r="BN139">
        <v>109.97799999999999</v>
      </c>
      <c r="BO139" s="1">
        <v>43324</v>
      </c>
      <c r="BP139">
        <v>-1</v>
      </c>
      <c r="BQ139">
        <v>-1</v>
      </c>
      <c r="BR139">
        <v>-1</v>
      </c>
      <c r="BS139" s="1">
        <v>43324</v>
      </c>
      <c r="BT139">
        <v>-1</v>
      </c>
      <c r="BU139">
        <v>-1</v>
      </c>
      <c r="BV139">
        <v>-1</v>
      </c>
      <c r="BW139" s="1">
        <v>41813</v>
      </c>
      <c r="BX139">
        <v>-1</v>
      </c>
      <c r="BY139">
        <v>-1</v>
      </c>
      <c r="BZ139">
        <v>-1</v>
      </c>
      <c r="CA139" s="1">
        <v>41809</v>
      </c>
      <c r="CB139">
        <v>-1</v>
      </c>
      <c r="CC139" s="1">
        <v>41810</v>
      </c>
      <c r="CD139">
        <v>-1</v>
      </c>
      <c r="CE139" s="1">
        <v>41274</v>
      </c>
      <c r="CF139">
        <v>97.091999999999999</v>
      </c>
      <c r="CG139" s="1">
        <v>41791</v>
      </c>
      <c r="CH139">
        <v>-1</v>
      </c>
      <c r="CI139">
        <v>-1</v>
      </c>
      <c r="CJ139">
        <v>-1</v>
      </c>
      <c r="CK139" s="1">
        <v>41425</v>
      </c>
      <c r="CL139">
        <v>292.32</v>
      </c>
      <c r="CM139">
        <v>-1</v>
      </c>
      <c r="CN139">
        <v>-1</v>
      </c>
    </row>
    <row r="140" spans="1:92" x14ac:dyDescent="0.25">
      <c r="A140" s="1">
        <v>41305</v>
      </c>
      <c r="B140">
        <v>117.5</v>
      </c>
      <c r="C140" s="1">
        <v>40939</v>
      </c>
      <c r="D140">
        <v>344.79500000000002</v>
      </c>
      <c r="E140" s="1">
        <v>41759</v>
      </c>
      <c r="F140">
        <v>75.518000000000001</v>
      </c>
      <c r="G140" s="1">
        <v>41789</v>
      </c>
      <c r="H140">
        <v>73.248000000000005</v>
      </c>
      <c r="I140" s="1">
        <v>41759</v>
      </c>
      <c r="J140">
        <v>96.352999999999994</v>
      </c>
      <c r="K140" s="1">
        <v>40939</v>
      </c>
      <c r="L140">
        <v>492.20600000000002</v>
      </c>
      <c r="M140" s="1">
        <v>41486</v>
      </c>
      <c r="N140">
        <v>92.507000000000005</v>
      </c>
      <c r="O140" s="1">
        <v>41362</v>
      </c>
      <c r="P140">
        <v>86.039000000000001</v>
      </c>
      <c r="Q140" s="1">
        <v>41305</v>
      </c>
      <c r="R140">
        <v>99.037999999999997</v>
      </c>
      <c r="S140" s="1">
        <v>41547</v>
      </c>
      <c r="T140">
        <v>106.792</v>
      </c>
      <c r="U140" s="1">
        <v>40939</v>
      </c>
      <c r="V140">
        <v>241.035</v>
      </c>
      <c r="W140" s="1">
        <v>40939</v>
      </c>
      <c r="X140">
        <v>224.64400000000001</v>
      </c>
      <c r="Y140" s="1">
        <v>40939</v>
      </c>
      <c r="Z140">
        <v>189.70400000000001</v>
      </c>
      <c r="AA140" s="1">
        <v>41607</v>
      </c>
      <c r="AB140">
        <v>125.495</v>
      </c>
      <c r="AC140" s="1">
        <v>40939</v>
      </c>
      <c r="AD140">
        <v>277.04300000000001</v>
      </c>
      <c r="AE140" s="1">
        <v>41048</v>
      </c>
      <c r="AF140">
        <v>-1</v>
      </c>
      <c r="AG140" s="1">
        <v>39780</v>
      </c>
      <c r="AH140">
        <v>123.003</v>
      </c>
      <c r="AI140" s="1">
        <v>41851</v>
      </c>
      <c r="AJ140">
        <v>45.158000000000001</v>
      </c>
      <c r="AK140">
        <v>-1</v>
      </c>
      <c r="AL140">
        <v>-1</v>
      </c>
      <c r="AM140">
        <v>-1</v>
      </c>
      <c r="AN140">
        <v>-1</v>
      </c>
      <c r="AO140" s="1">
        <v>43323</v>
      </c>
      <c r="AP140">
        <v>-1</v>
      </c>
      <c r="AQ140" s="1">
        <v>41820</v>
      </c>
      <c r="AR140">
        <v>39.713999999999999</v>
      </c>
      <c r="AS140" s="1">
        <v>41880</v>
      </c>
      <c r="AT140">
        <v>20.498000000000001</v>
      </c>
      <c r="AU140">
        <v>-1</v>
      </c>
      <c r="AV140">
        <v>-1</v>
      </c>
      <c r="AW140" s="1">
        <v>42369</v>
      </c>
      <c r="AX140">
        <v>79.405000000000001</v>
      </c>
      <c r="AY140" s="1">
        <v>41820</v>
      </c>
      <c r="AZ140">
        <v>94.513999999999996</v>
      </c>
      <c r="BA140" s="1">
        <v>41759</v>
      </c>
      <c r="BB140">
        <v>45.387999999999998</v>
      </c>
      <c r="BC140" s="1">
        <v>41621</v>
      </c>
      <c r="BD140">
        <v>-1</v>
      </c>
      <c r="BE140">
        <v>-1</v>
      </c>
      <c r="BF140">
        <v>-1</v>
      </c>
      <c r="BG140">
        <v>-1</v>
      </c>
      <c r="BH140">
        <v>-1</v>
      </c>
      <c r="BI140" s="1">
        <v>41820</v>
      </c>
      <c r="BJ140">
        <v>163.66999999999999</v>
      </c>
      <c r="BK140">
        <v>-1</v>
      </c>
      <c r="BL140">
        <v>-1</v>
      </c>
      <c r="BM140" s="1">
        <v>42216</v>
      </c>
      <c r="BN140">
        <v>95.320999999999998</v>
      </c>
      <c r="BO140" s="1">
        <v>43325</v>
      </c>
      <c r="BP140">
        <v>-1</v>
      </c>
      <c r="BQ140">
        <v>-1</v>
      </c>
      <c r="BR140">
        <v>-1</v>
      </c>
      <c r="BS140" s="1">
        <v>43325</v>
      </c>
      <c r="BT140">
        <v>-1</v>
      </c>
      <c r="BU140">
        <v>-1</v>
      </c>
      <c r="BV140">
        <v>-1</v>
      </c>
      <c r="BW140" s="1">
        <v>41814</v>
      </c>
      <c r="BX140">
        <v>-1</v>
      </c>
      <c r="BY140">
        <v>-1</v>
      </c>
      <c r="BZ140">
        <v>-1</v>
      </c>
      <c r="CA140" s="1">
        <v>41810</v>
      </c>
      <c r="CB140">
        <v>-1</v>
      </c>
      <c r="CC140" s="1">
        <v>41811</v>
      </c>
      <c r="CD140">
        <v>-1</v>
      </c>
      <c r="CE140" s="1">
        <v>41305</v>
      </c>
      <c r="CF140">
        <v>91.668999999999997</v>
      </c>
      <c r="CG140" s="1">
        <v>41792</v>
      </c>
      <c r="CH140">
        <v>-1</v>
      </c>
      <c r="CI140">
        <v>-1</v>
      </c>
      <c r="CJ140">
        <v>-1</v>
      </c>
      <c r="CK140" s="1">
        <v>41453</v>
      </c>
      <c r="CL140">
        <v>318.49</v>
      </c>
      <c r="CM140">
        <v>-1</v>
      </c>
      <c r="CN140">
        <v>-1</v>
      </c>
    </row>
    <row r="141" spans="1:92" x14ac:dyDescent="0.25">
      <c r="A141" s="1">
        <v>41333</v>
      </c>
      <c r="B141">
        <v>132.767</v>
      </c>
      <c r="C141" s="1">
        <v>40968</v>
      </c>
      <c r="D141">
        <v>283.32499999999999</v>
      </c>
      <c r="E141" s="1">
        <v>41789</v>
      </c>
      <c r="F141">
        <v>67.837999999999994</v>
      </c>
      <c r="G141" s="1">
        <v>41820</v>
      </c>
      <c r="H141">
        <v>77.001999999999995</v>
      </c>
      <c r="I141" s="1">
        <v>41789</v>
      </c>
      <c r="J141">
        <v>81.843000000000004</v>
      </c>
      <c r="K141" s="1">
        <v>40968</v>
      </c>
      <c r="L141">
        <v>450</v>
      </c>
      <c r="M141" s="1">
        <v>41516</v>
      </c>
      <c r="N141">
        <v>82.875</v>
      </c>
      <c r="O141" s="1">
        <v>41394</v>
      </c>
      <c r="P141">
        <v>82.23</v>
      </c>
      <c r="Q141" s="1">
        <v>41333</v>
      </c>
      <c r="R141">
        <v>102.79900000000001</v>
      </c>
      <c r="S141" s="1">
        <v>41578</v>
      </c>
      <c r="T141">
        <v>94.17</v>
      </c>
      <c r="U141" s="1">
        <v>40968</v>
      </c>
      <c r="V141">
        <v>196.01499999999999</v>
      </c>
      <c r="W141" s="1">
        <v>40968</v>
      </c>
      <c r="X141">
        <v>185.74799999999999</v>
      </c>
      <c r="Y141" s="1">
        <v>40968</v>
      </c>
      <c r="Z141">
        <v>159.31800000000001</v>
      </c>
      <c r="AA141" s="1">
        <v>41639</v>
      </c>
      <c r="AB141">
        <v>129.893</v>
      </c>
      <c r="AC141" s="1">
        <v>40968</v>
      </c>
      <c r="AD141">
        <v>242.18600000000001</v>
      </c>
      <c r="AE141" s="1">
        <v>41049</v>
      </c>
      <c r="AF141">
        <v>-1</v>
      </c>
      <c r="AG141" s="1">
        <v>39813</v>
      </c>
      <c r="AH141">
        <v>84.75</v>
      </c>
      <c r="AI141" s="1">
        <v>41880</v>
      </c>
      <c r="AJ141">
        <v>43.667000000000002</v>
      </c>
      <c r="AK141">
        <v>-1</v>
      </c>
      <c r="AL141">
        <v>-1</v>
      </c>
      <c r="AM141">
        <v>-1</v>
      </c>
      <c r="AN141">
        <v>-1</v>
      </c>
      <c r="AO141" s="1">
        <v>43324</v>
      </c>
      <c r="AP141">
        <v>-1</v>
      </c>
      <c r="AQ141" s="1">
        <v>41851</v>
      </c>
      <c r="AR141">
        <v>43.66</v>
      </c>
      <c r="AS141" s="1">
        <v>41912</v>
      </c>
      <c r="AT141">
        <v>18.004999999999999</v>
      </c>
      <c r="AU141">
        <v>-1</v>
      </c>
      <c r="AV141">
        <v>-1</v>
      </c>
      <c r="AW141" s="1">
        <v>42398</v>
      </c>
      <c r="AX141">
        <v>86.957999999999998</v>
      </c>
      <c r="AY141" s="1">
        <v>41851</v>
      </c>
      <c r="AZ141">
        <v>102.155</v>
      </c>
      <c r="BA141" s="1">
        <v>41789</v>
      </c>
      <c r="BB141">
        <v>39.5</v>
      </c>
      <c r="BC141" s="1">
        <v>41622</v>
      </c>
      <c r="BD141">
        <v>-1</v>
      </c>
      <c r="BE141">
        <v>-1</v>
      </c>
      <c r="BF141">
        <v>-1</v>
      </c>
      <c r="BG141">
        <v>-1</v>
      </c>
      <c r="BH141">
        <v>-1</v>
      </c>
      <c r="BI141" s="1">
        <v>41851</v>
      </c>
      <c r="BJ141">
        <v>193.81800000000001</v>
      </c>
      <c r="BK141">
        <v>-1</v>
      </c>
      <c r="BL141">
        <v>-1</v>
      </c>
      <c r="BM141" s="1">
        <v>42247</v>
      </c>
      <c r="BN141">
        <v>100.676</v>
      </c>
      <c r="BO141" s="1">
        <v>43326</v>
      </c>
      <c r="BP141">
        <v>-1</v>
      </c>
      <c r="BQ141">
        <v>-1</v>
      </c>
      <c r="BR141">
        <v>-1</v>
      </c>
      <c r="BS141" s="1">
        <v>43326</v>
      </c>
      <c r="BT141">
        <v>-1</v>
      </c>
      <c r="BU141">
        <v>-1</v>
      </c>
      <c r="BV141">
        <v>-1</v>
      </c>
      <c r="BW141" s="1">
        <v>41815</v>
      </c>
      <c r="BX141">
        <v>-1</v>
      </c>
      <c r="BY141">
        <v>-1</v>
      </c>
      <c r="BZ141">
        <v>-1</v>
      </c>
      <c r="CA141" s="1">
        <v>41811</v>
      </c>
      <c r="CB141">
        <v>-1</v>
      </c>
      <c r="CC141" s="1">
        <v>41812</v>
      </c>
      <c r="CD141">
        <v>-1</v>
      </c>
      <c r="CE141" s="1">
        <v>41333</v>
      </c>
      <c r="CF141">
        <v>90.983000000000004</v>
      </c>
      <c r="CG141" s="1">
        <v>41793</v>
      </c>
      <c r="CH141">
        <v>-1</v>
      </c>
      <c r="CI141">
        <v>-1</v>
      </c>
      <c r="CJ141">
        <v>-1</v>
      </c>
      <c r="CK141" s="1">
        <v>41486</v>
      </c>
      <c r="CL141">
        <v>306.62299999999999</v>
      </c>
      <c r="CM141">
        <v>-1</v>
      </c>
      <c r="CN141">
        <v>-1</v>
      </c>
    </row>
    <row r="142" spans="1:92" x14ac:dyDescent="0.25">
      <c r="A142" s="1">
        <v>41362</v>
      </c>
      <c r="B142">
        <v>137.22</v>
      </c>
      <c r="C142" s="1">
        <v>40998</v>
      </c>
      <c r="D142">
        <v>263.995</v>
      </c>
      <c r="E142" s="1">
        <v>41820</v>
      </c>
      <c r="F142">
        <v>63.625</v>
      </c>
      <c r="G142" s="1">
        <v>41851</v>
      </c>
      <c r="H142">
        <v>79.665000000000006</v>
      </c>
      <c r="I142" s="1">
        <v>41820</v>
      </c>
      <c r="J142">
        <v>80.875</v>
      </c>
      <c r="K142" s="1">
        <v>40998</v>
      </c>
      <c r="L142">
        <v>407.767</v>
      </c>
      <c r="M142" s="1">
        <v>41578</v>
      </c>
      <c r="N142">
        <v>60.470999999999997</v>
      </c>
      <c r="O142" s="1">
        <v>41425</v>
      </c>
      <c r="P142">
        <v>84.71</v>
      </c>
      <c r="Q142" s="1">
        <v>41362</v>
      </c>
      <c r="R142">
        <v>97.165999999999997</v>
      </c>
      <c r="S142" s="1">
        <v>41607</v>
      </c>
      <c r="T142">
        <v>105.46</v>
      </c>
      <c r="U142" s="1">
        <v>40998</v>
      </c>
      <c r="V142">
        <v>181.34</v>
      </c>
      <c r="W142" s="1">
        <v>40998</v>
      </c>
      <c r="X142">
        <v>184.19499999999999</v>
      </c>
      <c r="Y142" s="1">
        <v>40998</v>
      </c>
      <c r="Z142">
        <v>160.39400000000001</v>
      </c>
      <c r="AA142" s="1">
        <v>41670</v>
      </c>
      <c r="AB142">
        <v>165.15799999999999</v>
      </c>
      <c r="AC142" s="1">
        <v>40998</v>
      </c>
      <c r="AD142">
        <v>228.40100000000001</v>
      </c>
      <c r="AE142" s="1">
        <v>41050</v>
      </c>
      <c r="AF142">
        <v>-1</v>
      </c>
      <c r="AG142" s="1">
        <v>39843</v>
      </c>
      <c r="AH142">
        <v>142.995</v>
      </c>
      <c r="AI142" s="1">
        <v>41912</v>
      </c>
      <c r="AJ142">
        <v>44.984999999999999</v>
      </c>
      <c r="AK142">
        <v>-1</v>
      </c>
      <c r="AL142">
        <v>-1</v>
      </c>
      <c r="AM142">
        <v>-1</v>
      </c>
      <c r="AN142">
        <v>-1</v>
      </c>
      <c r="AO142" s="1">
        <v>43325</v>
      </c>
      <c r="AP142">
        <v>-1</v>
      </c>
      <c r="AQ142" s="1">
        <v>41880</v>
      </c>
      <c r="AR142">
        <v>40.414000000000001</v>
      </c>
      <c r="AS142" s="1">
        <v>41943</v>
      </c>
      <c r="AT142">
        <v>19.844000000000001</v>
      </c>
      <c r="AU142">
        <v>-1</v>
      </c>
      <c r="AV142">
        <v>-1</v>
      </c>
      <c r="AW142" s="1">
        <v>42429</v>
      </c>
      <c r="AX142">
        <v>79.902000000000001</v>
      </c>
      <c r="AY142" s="1">
        <v>41880</v>
      </c>
      <c r="AZ142">
        <v>96.911000000000001</v>
      </c>
      <c r="BA142" s="1">
        <v>41820</v>
      </c>
      <c r="BB142">
        <v>36.5</v>
      </c>
      <c r="BC142" s="1">
        <v>41623</v>
      </c>
      <c r="BD142">
        <v>-1</v>
      </c>
      <c r="BE142">
        <v>-1</v>
      </c>
      <c r="BF142">
        <v>-1</v>
      </c>
      <c r="BG142">
        <v>-1</v>
      </c>
      <c r="BH142">
        <v>-1</v>
      </c>
      <c r="BI142" s="1">
        <v>41880</v>
      </c>
      <c r="BJ142">
        <v>162.16999999999999</v>
      </c>
      <c r="BK142">
        <v>-1</v>
      </c>
      <c r="BL142">
        <v>-1</v>
      </c>
      <c r="BM142" s="1">
        <v>42277</v>
      </c>
      <c r="BN142">
        <v>109.245</v>
      </c>
      <c r="BO142" s="1">
        <v>43327</v>
      </c>
      <c r="BP142">
        <v>-1</v>
      </c>
      <c r="BQ142">
        <v>-1</v>
      </c>
      <c r="BR142">
        <v>-1</v>
      </c>
      <c r="BS142" s="1">
        <v>43327</v>
      </c>
      <c r="BT142">
        <v>-1</v>
      </c>
      <c r="BU142">
        <v>-1</v>
      </c>
      <c r="BV142">
        <v>-1</v>
      </c>
      <c r="BW142" s="1">
        <v>41816</v>
      </c>
      <c r="BX142">
        <v>-1</v>
      </c>
      <c r="BY142">
        <v>-1</v>
      </c>
      <c r="BZ142">
        <v>-1</v>
      </c>
      <c r="CA142" s="1">
        <v>41812</v>
      </c>
      <c r="CB142">
        <v>-1</v>
      </c>
      <c r="CC142" s="1">
        <v>41813</v>
      </c>
      <c r="CD142">
        <v>-1</v>
      </c>
      <c r="CE142" s="1">
        <v>41362</v>
      </c>
      <c r="CF142">
        <v>91.828999999999994</v>
      </c>
      <c r="CG142" s="1">
        <v>41794</v>
      </c>
      <c r="CH142">
        <v>-1</v>
      </c>
      <c r="CI142">
        <v>-1</v>
      </c>
      <c r="CJ142">
        <v>-1</v>
      </c>
      <c r="CK142" s="1">
        <v>41516</v>
      </c>
      <c r="CL142">
        <v>325.89800000000002</v>
      </c>
      <c r="CM142">
        <v>-1</v>
      </c>
      <c r="CN142">
        <v>-1</v>
      </c>
    </row>
    <row r="143" spans="1:92" x14ac:dyDescent="0.25">
      <c r="A143" s="1">
        <v>41394</v>
      </c>
      <c r="B143">
        <v>109.702</v>
      </c>
      <c r="C143" s="1">
        <v>41029</v>
      </c>
      <c r="D143">
        <v>288.92899999999997</v>
      </c>
      <c r="E143" s="1">
        <v>41851</v>
      </c>
      <c r="F143">
        <v>75.498000000000005</v>
      </c>
      <c r="G143" s="1">
        <v>41880</v>
      </c>
      <c r="H143">
        <v>70.158000000000001</v>
      </c>
      <c r="I143" s="1">
        <v>41851</v>
      </c>
      <c r="J143">
        <v>92.495999999999995</v>
      </c>
      <c r="K143" s="1">
        <v>41029</v>
      </c>
      <c r="L143">
        <v>438.46699999999998</v>
      </c>
      <c r="M143" s="1">
        <v>41607</v>
      </c>
      <c r="N143">
        <v>56.61</v>
      </c>
      <c r="O143" s="1">
        <v>41453</v>
      </c>
      <c r="P143">
        <v>118.565</v>
      </c>
      <c r="Q143" s="1">
        <v>41394</v>
      </c>
      <c r="R143">
        <v>82.632999999999996</v>
      </c>
      <c r="S143" s="1">
        <v>41639</v>
      </c>
      <c r="T143">
        <v>114.16800000000001</v>
      </c>
      <c r="U143" s="1">
        <v>41029</v>
      </c>
      <c r="V143">
        <v>203.018</v>
      </c>
      <c r="W143" s="1">
        <v>41029</v>
      </c>
      <c r="X143">
        <v>195.07300000000001</v>
      </c>
      <c r="Y143" s="1">
        <v>41029</v>
      </c>
      <c r="Z143">
        <v>156.43899999999999</v>
      </c>
      <c r="AA143" s="1">
        <v>41698</v>
      </c>
      <c r="AB143">
        <v>147.178</v>
      </c>
      <c r="AC143" s="1">
        <v>41029</v>
      </c>
      <c r="AD143">
        <v>231.8</v>
      </c>
      <c r="AE143" s="1">
        <v>41051</v>
      </c>
      <c r="AF143">
        <v>-1</v>
      </c>
      <c r="AG143" s="1">
        <v>39871</v>
      </c>
      <c r="AH143">
        <v>233.32499999999999</v>
      </c>
      <c r="AI143" s="1">
        <v>41943</v>
      </c>
      <c r="AJ143">
        <v>53.5</v>
      </c>
      <c r="AK143">
        <v>-1</v>
      </c>
      <c r="AL143">
        <v>-1</v>
      </c>
      <c r="AM143">
        <v>-1</v>
      </c>
      <c r="AN143">
        <v>-1</v>
      </c>
      <c r="AO143" s="1">
        <v>43326</v>
      </c>
      <c r="AP143">
        <v>-1</v>
      </c>
      <c r="AQ143" s="1">
        <v>41912</v>
      </c>
      <c r="AR143">
        <v>42.825000000000003</v>
      </c>
      <c r="AS143" s="1">
        <v>41971</v>
      </c>
      <c r="AT143">
        <v>18.018999999999998</v>
      </c>
      <c r="AU143">
        <v>-1</v>
      </c>
      <c r="AV143">
        <v>-1</v>
      </c>
      <c r="AW143" s="1">
        <v>42460</v>
      </c>
      <c r="AX143">
        <v>79.594999999999999</v>
      </c>
      <c r="AY143" s="1">
        <v>41912</v>
      </c>
      <c r="AZ143">
        <v>105.955</v>
      </c>
      <c r="BA143" s="1">
        <v>41851</v>
      </c>
      <c r="BB143">
        <v>35.664999999999999</v>
      </c>
      <c r="BC143" s="1">
        <v>41624</v>
      </c>
      <c r="BD143">
        <v>-1</v>
      </c>
      <c r="BE143">
        <v>-1</v>
      </c>
      <c r="BF143">
        <v>-1</v>
      </c>
      <c r="BG143">
        <v>-1</v>
      </c>
      <c r="BH143">
        <v>-1</v>
      </c>
      <c r="BI143" s="1">
        <v>41912</v>
      </c>
      <c r="BJ143">
        <v>165.32</v>
      </c>
      <c r="BK143">
        <v>-1</v>
      </c>
      <c r="BL143">
        <v>-1</v>
      </c>
      <c r="BM143" s="1">
        <v>42307</v>
      </c>
      <c r="BN143">
        <v>88.543000000000006</v>
      </c>
      <c r="BO143" s="1">
        <v>43328</v>
      </c>
      <c r="BP143">
        <v>-1</v>
      </c>
      <c r="BQ143">
        <v>-1</v>
      </c>
      <c r="BR143">
        <v>-1</v>
      </c>
      <c r="BS143" s="1">
        <v>43328</v>
      </c>
      <c r="BT143">
        <v>-1</v>
      </c>
      <c r="BU143">
        <v>-1</v>
      </c>
      <c r="BV143">
        <v>-1</v>
      </c>
      <c r="BW143" s="1">
        <v>41817</v>
      </c>
      <c r="BX143">
        <v>-1</v>
      </c>
      <c r="BY143">
        <v>-1</v>
      </c>
      <c r="BZ143">
        <v>-1</v>
      </c>
      <c r="CA143" s="1">
        <v>41813</v>
      </c>
      <c r="CB143">
        <v>-1</v>
      </c>
      <c r="CC143" s="1">
        <v>41814</v>
      </c>
      <c r="CD143">
        <v>-1</v>
      </c>
      <c r="CE143" s="1">
        <v>41394</v>
      </c>
      <c r="CF143">
        <v>86.992999999999995</v>
      </c>
      <c r="CG143" s="1">
        <v>41795</v>
      </c>
      <c r="CH143">
        <v>-1</v>
      </c>
      <c r="CI143">
        <v>-1</v>
      </c>
      <c r="CJ143">
        <v>-1</v>
      </c>
      <c r="CK143" s="1">
        <v>41547</v>
      </c>
      <c r="CL143">
        <v>277.85599999999999</v>
      </c>
      <c r="CM143">
        <v>-1</v>
      </c>
      <c r="CN143">
        <v>-1</v>
      </c>
    </row>
    <row r="144" spans="1:92" x14ac:dyDescent="0.25">
      <c r="A144" s="1">
        <v>41425</v>
      </c>
      <c r="B144">
        <v>146.32499999999999</v>
      </c>
      <c r="C144" s="1">
        <v>41060</v>
      </c>
      <c r="D144">
        <v>381.262</v>
      </c>
      <c r="E144" s="1">
        <v>41880</v>
      </c>
      <c r="F144">
        <v>62</v>
      </c>
      <c r="G144" s="1">
        <v>41912</v>
      </c>
      <c r="H144">
        <v>88.817999999999998</v>
      </c>
      <c r="I144" s="1">
        <v>41880</v>
      </c>
      <c r="J144">
        <v>78.128</v>
      </c>
      <c r="K144" s="1">
        <v>41060</v>
      </c>
      <c r="L144">
        <v>563.32500000000005</v>
      </c>
      <c r="M144" s="1">
        <v>41639</v>
      </c>
      <c r="N144">
        <v>65.945999999999998</v>
      </c>
      <c r="O144" s="1">
        <v>41486</v>
      </c>
      <c r="P144">
        <v>111.282</v>
      </c>
      <c r="Q144" s="1">
        <v>41425</v>
      </c>
      <c r="R144">
        <v>101.663</v>
      </c>
      <c r="S144" s="1">
        <v>41670</v>
      </c>
      <c r="T144">
        <v>125.78700000000001</v>
      </c>
      <c r="U144" s="1">
        <v>41060</v>
      </c>
      <c r="V144">
        <v>275.5</v>
      </c>
      <c r="W144" s="1">
        <v>41060</v>
      </c>
      <c r="X144">
        <v>267.88299999999998</v>
      </c>
      <c r="Y144" s="1">
        <v>41060</v>
      </c>
      <c r="Z144">
        <v>197.36500000000001</v>
      </c>
      <c r="AA144" s="1">
        <v>41729</v>
      </c>
      <c r="AB144">
        <v>123.67</v>
      </c>
      <c r="AC144" s="1">
        <v>41060</v>
      </c>
      <c r="AD144">
        <v>292.95499999999998</v>
      </c>
      <c r="AE144" s="1">
        <v>41052</v>
      </c>
      <c r="AF144">
        <v>-1</v>
      </c>
      <c r="AG144" s="1">
        <v>39903</v>
      </c>
      <c r="AH144">
        <v>175.10900000000001</v>
      </c>
      <c r="AI144" s="1">
        <v>41971</v>
      </c>
      <c r="AJ144">
        <v>50.444000000000003</v>
      </c>
      <c r="AK144">
        <v>-1</v>
      </c>
      <c r="AL144">
        <v>-1</v>
      </c>
      <c r="AM144">
        <v>-1</v>
      </c>
      <c r="AN144">
        <v>-1</v>
      </c>
      <c r="AO144" s="1">
        <v>43327</v>
      </c>
      <c r="AP144">
        <v>-1</v>
      </c>
      <c r="AQ144" s="1">
        <v>41943</v>
      </c>
      <c r="AR144">
        <v>51.984999999999999</v>
      </c>
      <c r="AS144" s="1">
        <v>42004</v>
      </c>
      <c r="AT144">
        <v>13.507999999999999</v>
      </c>
      <c r="AU144">
        <v>-1</v>
      </c>
      <c r="AV144">
        <v>-1</v>
      </c>
      <c r="AW144" s="1">
        <v>42489</v>
      </c>
      <c r="AX144">
        <v>75.721000000000004</v>
      </c>
      <c r="AY144" s="1">
        <v>41943</v>
      </c>
      <c r="AZ144">
        <v>128.482</v>
      </c>
      <c r="BA144" s="1">
        <v>41880</v>
      </c>
      <c r="BB144">
        <v>35.674999999999997</v>
      </c>
      <c r="BC144" s="1">
        <v>41625</v>
      </c>
      <c r="BD144">
        <v>-1</v>
      </c>
      <c r="BE144">
        <v>-1</v>
      </c>
      <c r="BF144">
        <v>-1</v>
      </c>
      <c r="BG144">
        <v>-1</v>
      </c>
      <c r="BH144">
        <v>-1</v>
      </c>
      <c r="BI144" s="1">
        <v>41943</v>
      </c>
      <c r="BJ144">
        <v>208.55600000000001</v>
      </c>
      <c r="BK144">
        <v>-1</v>
      </c>
      <c r="BL144">
        <v>-1</v>
      </c>
      <c r="BM144" s="1">
        <v>42338</v>
      </c>
      <c r="BN144">
        <v>82.543999999999997</v>
      </c>
      <c r="BO144" s="1">
        <v>43329</v>
      </c>
      <c r="BP144">
        <v>-1</v>
      </c>
      <c r="BQ144">
        <v>-1</v>
      </c>
      <c r="BR144">
        <v>-1</v>
      </c>
      <c r="BS144" s="1">
        <v>43329</v>
      </c>
      <c r="BT144">
        <v>-1</v>
      </c>
      <c r="BU144">
        <v>-1</v>
      </c>
      <c r="BV144">
        <v>-1</v>
      </c>
      <c r="BW144" s="1">
        <v>41818</v>
      </c>
      <c r="BX144">
        <v>-1</v>
      </c>
      <c r="BY144">
        <v>-1</v>
      </c>
      <c r="BZ144">
        <v>-1</v>
      </c>
      <c r="CA144" s="1">
        <v>41814</v>
      </c>
      <c r="CB144">
        <v>-1</v>
      </c>
      <c r="CC144" s="1">
        <v>41815</v>
      </c>
      <c r="CD144">
        <v>-1</v>
      </c>
      <c r="CE144" s="1">
        <v>41425</v>
      </c>
      <c r="CF144">
        <v>82.792000000000002</v>
      </c>
      <c r="CG144" s="1">
        <v>41796</v>
      </c>
      <c r="CH144">
        <v>-1</v>
      </c>
      <c r="CI144">
        <v>-1</v>
      </c>
      <c r="CJ144">
        <v>-1</v>
      </c>
      <c r="CK144" s="1">
        <v>41578</v>
      </c>
      <c r="CL144">
        <v>265.10199999999998</v>
      </c>
      <c r="CM144">
        <v>-1</v>
      </c>
      <c r="CN144">
        <v>-1</v>
      </c>
    </row>
    <row r="145" spans="1:92" x14ac:dyDescent="0.25">
      <c r="A145" s="1">
        <v>41453</v>
      </c>
      <c r="B145">
        <v>185.239</v>
      </c>
      <c r="C145" s="1">
        <v>41089</v>
      </c>
      <c r="D145">
        <v>320.80399999999997</v>
      </c>
      <c r="E145" s="1">
        <v>41912</v>
      </c>
      <c r="F145">
        <v>77.662000000000006</v>
      </c>
      <c r="G145" s="1">
        <v>41943</v>
      </c>
      <c r="H145">
        <v>78.995000000000005</v>
      </c>
      <c r="I145" s="1">
        <v>41912</v>
      </c>
      <c r="J145">
        <v>99.578000000000003</v>
      </c>
      <c r="K145" s="1">
        <v>41089</v>
      </c>
      <c r="L145">
        <v>511.38400000000001</v>
      </c>
      <c r="M145" s="1">
        <v>41670</v>
      </c>
      <c r="N145">
        <v>70.912000000000006</v>
      </c>
      <c r="O145" s="1">
        <v>41516</v>
      </c>
      <c r="P145">
        <v>158.08199999999999</v>
      </c>
      <c r="Q145" s="1">
        <v>41453</v>
      </c>
      <c r="R145">
        <v>131.49299999999999</v>
      </c>
      <c r="S145" s="1">
        <v>41698</v>
      </c>
      <c r="T145">
        <v>100.66500000000001</v>
      </c>
      <c r="U145" s="1">
        <v>41089</v>
      </c>
      <c r="V145">
        <v>216.66499999999999</v>
      </c>
      <c r="W145" s="1">
        <v>41089</v>
      </c>
      <c r="X145">
        <v>230.56399999999999</v>
      </c>
      <c r="Y145" s="1">
        <v>41089</v>
      </c>
      <c r="Z145">
        <v>163</v>
      </c>
      <c r="AA145" s="1">
        <v>41759</v>
      </c>
      <c r="AB145">
        <v>122.55800000000001</v>
      </c>
      <c r="AC145" s="1">
        <v>41089</v>
      </c>
      <c r="AD145">
        <v>241.02500000000001</v>
      </c>
      <c r="AE145" s="1">
        <v>41053</v>
      </c>
      <c r="AF145">
        <v>-1</v>
      </c>
      <c r="AG145" s="1">
        <v>39933</v>
      </c>
      <c r="AH145">
        <v>128.53200000000001</v>
      </c>
      <c r="AI145" s="1">
        <v>42004</v>
      </c>
      <c r="AJ145">
        <v>47.680999999999997</v>
      </c>
      <c r="AK145">
        <v>-1</v>
      </c>
      <c r="AL145">
        <v>-1</v>
      </c>
      <c r="AM145">
        <v>-1</v>
      </c>
      <c r="AN145">
        <v>-1</v>
      </c>
      <c r="AO145" s="1">
        <v>43328</v>
      </c>
      <c r="AP145">
        <v>-1</v>
      </c>
      <c r="AQ145" s="1">
        <v>41971</v>
      </c>
      <c r="AR145">
        <v>48.069000000000003</v>
      </c>
      <c r="AS145" s="1">
        <v>42034</v>
      </c>
      <c r="AT145">
        <v>18.119</v>
      </c>
      <c r="AU145">
        <v>-1</v>
      </c>
      <c r="AV145">
        <v>-1</v>
      </c>
      <c r="AW145" s="1">
        <v>43921</v>
      </c>
      <c r="AX145">
        <v>64.007000000000005</v>
      </c>
      <c r="AY145" s="1">
        <v>41971</v>
      </c>
      <c r="AZ145">
        <v>129.327</v>
      </c>
      <c r="BA145" s="1">
        <v>41912</v>
      </c>
      <c r="BB145">
        <v>44.243000000000002</v>
      </c>
      <c r="BC145" s="1">
        <v>41626</v>
      </c>
      <c r="BD145">
        <v>-1</v>
      </c>
      <c r="BE145">
        <v>-1</v>
      </c>
      <c r="BF145">
        <v>-1</v>
      </c>
      <c r="BG145">
        <v>-1</v>
      </c>
      <c r="BH145">
        <v>-1</v>
      </c>
      <c r="BI145" s="1">
        <v>41971</v>
      </c>
      <c r="BJ145">
        <v>182.369</v>
      </c>
      <c r="BK145">
        <v>-1</v>
      </c>
      <c r="BL145">
        <v>-1</v>
      </c>
      <c r="BM145" s="1">
        <v>42369</v>
      </c>
      <c r="BN145">
        <v>89.884</v>
      </c>
      <c r="BO145" s="1">
        <v>43330</v>
      </c>
      <c r="BP145">
        <v>-1</v>
      </c>
      <c r="BQ145">
        <v>-1</v>
      </c>
      <c r="BR145">
        <v>-1</v>
      </c>
      <c r="BS145" s="1">
        <v>43330</v>
      </c>
      <c r="BT145">
        <v>-1</v>
      </c>
      <c r="BU145">
        <v>-1</v>
      </c>
      <c r="BV145">
        <v>-1</v>
      </c>
      <c r="BW145" s="1">
        <v>41819</v>
      </c>
      <c r="BX145">
        <v>-1</v>
      </c>
      <c r="BY145">
        <v>-1</v>
      </c>
      <c r="BZ145">
        <v>-1</v>
      </c>
      <c r="CA145" s="1">
        <v>41815</v>
      </c>
      <c r="CB145">
        <v>-1</v>
      </c>
      <c r="CC145" s="1">
        <v>41816</v>
      </c>
      <c r="CD145">
        <v>-1</v>
      </c>
      <c r="CE145" s="1">
        <v>41453</v>
      </c>
      <c r="CF145">
        <v>101.545</v>
      </c>
      <c r="CG145" s="1">
        <v>41797</v>
      </c>
      <c r="CH145">
        <v>-1</v>
      </c>
      <c r="CI145">
        <v>-1</v>
      </c>
      <c r="CJ145">
        <v>-1</v>
      </c>
      <c r="CK145" s="1">
        <v>41607</v>
      </c>
      <c r="CL145">
        <v>276.83499999999998</v>
      </c>
      <c r="CM145">
        <v>-1</v>
      </c>
      <c r="CN145">
        <v>-1</v>
      </c>
    </row>
    <row r="146" spans="1:92" x14ac:dyDescent="0.25">
      <c r="A146" s="1">
        <v>41486</v>
      </c>
      <c r="B146">
        <v>186.61699999999999</v>
      </c>
      <c r="C146" s="1">
        <v>41121</v>
      </c>
      <c r="D146">
        <v>271.673</v>
      </c>
      <c r="E146" s="1">
        <v>41943</v>
      </c>
      <c r="F146">
        <v>68.375</v>
      </c>
      <c r="G146" s="1">
        <v>41971</v>
      </c>
      <c r="H146">
        <v>77.33</v>
      </c>
      <c r="I146" s="1">
        <v>41943</v>
      </c>
      <c r="J146">
        <v>88.25</v>
      </c>
      <c r="K146" s="1">
        <v>41121</v>
      </c>
      <c r="L146">
        <v>455.25799999999998</v>
      </c>
      <c r="M146" s="1">
        <v>41698</v>
      </c>
      <c r="N146">
        <v>64.83</v>
      </c>
      <c r="O146" s="1">
        <v>41547</v>
      </c>
      <c r="P146">
        <v>104.825</v>
      </c>
      <c r="Q146" s="1">
        <v>41486</v>
      </c>
      <c r="R146">
        <v>125.825</v>
      </c>
      <c r="S146" s="1">
        <v>41729</v>
      </c>
      <c r="T146">
        <v>104.82299999999999</v>
      </c>
      <c r="U146" s="1">
        <v>41121</v>
      </c>
      <c r="V146">
        <v>164.71</v>
      </c>
      <c r="W146" s="1">
        <v>41121</v>
      </c>
      <c r="X146">
        <v>174.04</v>
      </c>
      <c r="Y146" s="1">
        <v>41121</v>
      </c>
      <c r="Z146">
        <v>131.29499999999999</v>
      </c>
      <c r="AA146" s="1">
        <v>41789</v>
      </c>
      <c r="AB146">
        <v>120.66</v>
      </c>
      <c r="AC146" s="1">
        <v>41121</v>
      </c>
      <c r="AD146">
        <v>185.49799999999999</v>
      </c>
      <c r="AE146" s="1">
        <v>41054</v>
      </c>
      <c r="AF146">
        <v>-1</v>
      </c>
      <c r="AG146" s="1">
        <v>39962</v>
      </c>
      <c r="AH146">
        <v>107.95399999999999</v>
      </c>
      <c r="AI146" s="1">
        <v>42034</v>
      </c>
      <c r="AJ146">
        <v>47.177999999999997</v>
      </c>
      <c r="AK146">
        <v>-1</v>
      </c>
      <c r="AL146">
        <v>-1</v>
      </c>
      <c r="AM146">
        <v>-1</v>
      </c>
      <c r="AN146">
        <v>-1</v>
      </c>
      <c r="AO146" s="1">
        <v>43329</v>
      </c>
      <c r="AP146">
        <v>-1</v>
      </c>
      <c r="AQ146" s="1">
        <v>42004</v>
      </c>
      <c r="AR146">
        <v>47.658000000000001</v>
      </c>
      <c r="AS146" s="1">
        <v>42062</v>
      </c>
      <c r="AT146">
        <v>17.143000000000001</v>
      </c>
      <c r="AU146">
        <v>-1</v>
      </c>
      <c r="AV146">
        <v>-1</v>
      </c>
      <c r="AW146" s="1">
        <v>43951</v>
      </c>
      <c r="AX146">
        <v>73.412999999999997</v>
      </c>
      <c r="AY146" s="1">
        <v>42004</v>
      </c>
      <c r="AZ146">
        <v>136.929</v>
      </c>
      <c r="BA146" s="1">
        <v>41943</v>
      </c>
      <c r="BB146">
        <v>47.658000000000001</v>
      </c>
      <c r="BC146" s="1">
        <v>41627</v>
      </c>
      <c r="BD146">
        <v>-1</v>
      </c>
      <c r="BE146">
        <v>-1</v>
      </c>
      <c r="BF146">
        <v>-1</v>
      </c>
      <c r="BG146">
        <v>-1</v>
      </c>
      <c r="BH146">
        <v>-1</v>
      </c>
      <c r="BI146" s="1">
        <v>42004</v>
      </c>
      <c r="BJ146">
        <v>202.46299999999999</v>
      </c>
      <c r="BK146">
        <v>-1</v>
      </c>
      <c r="BL146">
        <v>-1</v>
      </c>
      <c r="BM146" s="1">
        <v>42398</v>
      </c>
      <c r="BN146">
        <v>92.045000000000002</v>
      </c>
      <c r="BO146" s="1">
        <v>43331</v>
      </c>
      <c r="BP146">
        <v>-1</v>
      </c>
      <c r="BQ146">
        <v>-1</v>
      </c>
      <c r="BR146">
        <v>-1</v>
      </c>
      <c r="BS146" s="1">
        <v>43331</v>
      </c>
      <c r="BT146">
        <v>-1</v>
      </c>
      <c r="BU146">
        <v>-1</v>
      </c>
      <c r="BV146">
        <v>-1</v>
      </c>
      <c r="BW146" s="1">
        <v>41820</v>
      </c>
      <c r="BX146">
        <v>-1</v>
      </c>
      <c r="BY146">
        <v>-1</v>
      </c>
      <c r="BZ146">
        <v>-1</v>
      </c>
      <c r="CA146" s="1">
        <v>41816</v>
      </c>
      <c r="CB146">
        <v>-1</v>
      </c>
      <c r="CC146" s="1">
        <v>41817</v>
      </c>
      <c r="CD146">
        <v>-1</v>
      </c>
      <c r="CE146" s="1">
        <v>41486</v>
      </c>
      <c r="CF146">
        <v>88.83</v>
      </c>
      <c r="CG146" s="1">
        <v>41798</v>
      </c>
      <c r="CH146">
        <v>-1</v>
      </c>
      <c r="CI146">
        <v>-1</v>
      </c>
      <c r="CJ146">
        <v>-1</v>
      </c>
      <c r="CK146" s="1">
        <v>41639</v>
      </c>
      <c r="CL146">
        <v>260</v>
      </c>
      <c r="CM146">
        <v>-1</v>
      </c>
      <c r="CN146">
        <v>-1</v>
      </c>
    </row>
    <row r="147" spans="1:92" x14ac:dyDescent="0.25">
      <c r="A147" s="1">
        <v>41516</v>
      </c>
      <c r="B147">
        <v>206.85499999999999</v>
      </c>
      <c r="C147" s="1">
        <v>41152</v>
      </c>
      <c r="D147">
        <v>254.99199999999999</v>
      </c>
      <c r="E147" s="1">
        <v>41971</v>
      </c>
      <c r="F147">
        <v>72.501999999999995</v>
      </c>
      <c r="G147" s="1">
        <v>42004</v>
      </c>
      <c r="H147">
        <v>94.832999999999998</v>
      </c>
      <c r="I147" s="1">
        <v>41971</v>
      </c>
      <c r="J147">
        <v>99.165999999999997</v>
      </c>
      <c r="K147" s="1">
        <v>41152</v>
      </c>
      <c r="L147">
        <v>435.67</v>
      </c>
      <c r="M147" s="1">
        <v>41729</v>
      </c>
      <c r="N147">
        <v>60.994999999999997</v>
      </c>
      <c r="O147" s="1">
        <v>41578</v>
      </c>
      <c r="P147">
        <v>102.797</v>
      </c>
      <c r="Q147" s="1">
        <v>41516</v>
      </c>
      <c r="R147">
        <v>132.41</v>
      </c>
      <c r="S147" s="1">
        <v>41759</v>
      </c>
      <c r="T147">
        <v>101.536</v>
      </c>
      <c r="U147" s="1">
        <v>41152</v>
      </c>
      <c r="V147">
        <v>151.66999999999999</v>
      </c>
      <c r="W147" s="1">
        <v>41152</v>
      </c>
      <c r="X147">
        <v>164.751</v>
      </c>
      <c r="Y147" s="1">
        <v>41152</v>
      </c>
      <c r="Z147">
        <v>151.934</v>
      </c>
      <c r="AA147" s="1">
        <v>41820</v>
      </c>
      <c r="AB147">
        <v>111.911</v>
      </c>
      <c r="AC147" s="1">
        <v>41152</v>
      </c>
      <c r="AD147">
        <v>179.81399999999999</v>
      </c>
      <c r="AE147" s="1">
        <v>41055</v>
      </c>
      <c r="AF147">
        <v>-1</v>
      </c>
      <c r="AG147" s="1">
        <v>39994</v>
      </c>
      <c r="AH147">
        <v>98.537999999999997</v>
      </c>
      <c r="AI147" s="1">
        <v>42062</v>
      </c>
      <c r="AJ147">
        <v>45.832999999999998</v>
      </c>
      <c r="AK147">
        <v>-1</v>
      </c>
      <c r="AL147">
        <v>-1</v>
      </c>
      <c r="AM147">
        <v>-1</v>
      </c>
      <c r="AN147">
        <v>-1</v>
      </c>
      <c r="AO147" s="1">
        <v>43330</v>
      </c>
      <c r="AP147">
        <v>-1</v>
      </c>
      <c r="AQ147" s="1">
        <v>42034</v>
      </c>
      <c r="AR147">
        <v>47.396000000000001</v>
      </c>
      <c r="AS147" s="1">
        <v>42094</v>
      </c>
      <c r="AT147">
        <v>17.117000000000001</v>
      </c>
      <c r="AU147">
        <v>-1</v>
      </c>
      <c r="AV147">
        <v>-1</v>
      </c>
      <c r="AW147" s="1">
        <v>44377</v>
      </c>
      <c r="AX147">
        <v>40.737000000000002</v>
      </c>
      <c r="AY147" s="1">
        <v>42034</v>
      </c>
      <c r="AZ147">
        <v>110.03700000000001</v>
      </c>
      <c r="BA147" s="1">
        <v>41971</v>
      </c>
      <c r="BB147">
        <v>57.335000000000001</v>
      </c>
      <c r="BC147" s="1">
        <v>41628</v>
      </c>
      <c r="BD147">
        <v>-1</v>
      </c>
      <c r="BE147">
        <v>-1</v>
      </c>
      <c r="BF147">
        <v>-1</v>
      </c>
      <c r="BG147">
        <v>-1</v>
      </c>
      <c r="BH147">
        <v>-1</v>
      </c>
      <c r="BI147" s="1">
        <v>42034</v>
      </c>
      <c r="BJ147">
        <v>183.083</v>
      </c>
      <c r="BK147">
        <v>-1</v>
      </c>
      <c r="BL147">
        <v>-1</v>
      </c>
      <c r="BM147" s="1">
        <v>42429</v>
      </c>
      <c r="BN147">
        <v>111.629</v>
      </c>
      <c r="BO147" s="1">
        <v>43332</v>
      </c>
      <c r="BP147">
        <v>-1</v>
      </c>
      <c r="BQ147">
        <v>-1</v>
      </c>
      <c r="BR147">
        <v>-1</v>
      </c>
      <c r="BS147" s="1">
        <v>43332</v>
      </c>
      <c r="BT147">
        <v>-1</v>
      </c>
      <c r="BU147">
        <v>-1</v>
      </c>
      <c r="BV147">
        <v>-1</v>
      </c>
      <c r="BW147" s="1">
        <v>41821</v>
      </c>
      <c r="BX147">
        <v>-1</v>
      </c>
      <c r="BY147">
        <v>-1</v>
      </c>
      <c r="BZ147">
        <v>-1</v>
      </c>
      <c r="CA147" s="1">
        <v>41817</v>
      </c>
      <c r="CB147">
        <v>-1</v>
      </c>
      <c r="CC147" s="1">
        <v>41818</v>
      </c>
      <c r="CD147">
        <v>-1</v>
      </c>
      <c r="CE147" s="1">
        <v>41516</v>
      </c>
      <c r="CF147">
        <v>88.835999999999999</v>
      </c>
      <c r="CG147" s="1">
        <v>41799</v>
      </c>
      <c r="CH147">
        <v>-1</v>
      </c>
      <c r="CI147">
        <v>-1</v>
      </c>
      <c r="CJ147">
        <v>-1</v>
      </c>
      <c r="CK147" s="1">
        <v>41670</v>
      </c>
      <c r="CL147">
        <v>281.66000000000003</v>
      </c>
      <c r="CM147">
        <v>-1</v>
      </c>
      <c r="CN147">
        <v>-1</v>
      </c>
    </row>
    <row r="148" spans="1:92" x14ac:dyDescent="0.25">
      <c r="A148" s="1">
        <v>41547</v>
      </c>
      <c r="B148">
        <v>176.74100000000001</v>
      </c>
      <c r="C148" s="1">
        <v>41180</v>
      </c>
      <c r="D148">
        <v>185.33500000000001</v>
      </c>
      <c r="E148" s="1">
        <v>42004</v>
      </c>
      <c r="F148">
        <v>94.007999999999996</v>
      </c>
      <c r="G148" s="1">
        <v>42034</v>
      </c>
      <c r="H148">
        <v>92.082999999999998</v>
      </c>
      <c r="I148" s="1">
        <v>42004</v>
      </c>
      <c r="J148">
        <v>140.965</v>
      </c>
      <c r="K148" s="1">
        <v>41180</v>
      </c>
      <c r="L148">
        <v>353.678</v>
      </c>
      <c r="M148" s="1">
        <v>41759</v>
      </c>
      <c r="N148">
        <v>60.781999999999996</v>
      </c>
      <c r="O148" s="1">
        <v>41607</v>
      </c>
      <c r="P148">
        <v>103.71</v>
      </c>
      <c r="Q148" s="1">
        <v>41547</v>
      </c>
      <c r="R148">
        <v>123.32299999999999</v>
      </c>
      <c r="S148" s="1">
        <v>41789</v>
      </c>
      <c r="T148">
        <v>86.673000000000002</v>
      </c>
      <c r="U148" s="1">
        <v>41180</v>
      </c>
      <c r="V148">
        <v>120.16200000000001</v>
      </c>
      <c r="W148" s="1">
        <v>41180</v>
      </c>
      <c r="X148">
        <v>150.34299999999999</v>
      </c>
      <c r="Y148" s="1">
        <v>41180</v>
      </c>
      <c r="Z148">
        <v>149.28899999999999</v>
      </c>
      <c r="AA148" s="1">
        <v>41851</v>
      </c>
      <c r="AB148">
        <v>102.663</v>
      </c>
      <c r="AC148" s="1">
        <v>41180</v>
      </c>
      <c r="AD148">
        <v>160.667</v>
      </c>
      <c r="AE148" s="1">
        <v>41056</v>
      </c>
      <c r="AF148">
        <v>-1</v>
      </c>
      <c r="AG148" s="1">
        <v>40025</v>
      </c>
      <c r="AH148">
        <v>60.274000000000001</v>
      </c>
      <c r="AI148" s="1">
        <v>42094</v>
      </c>
      <c r="AJ148">
        <v>42.86</v>
      </c>
      <c r="AK148">
        <v>-1</v>
      </c>
      <c r="AL148">
        <v>-1</v>
      </c>
      <c r="AM148">
        <v>-1</v>
      </c>
      <c r="AN148">
        <v>-1</v>
      </c>
      <c r="AO148" s="1">
        <v>43331</v>
      </c>
      <c r="AP148">
        <v>-1</v>
      </c>
      <c r="AQ148" s="1">
        <v>42062</v>
      </c>
      <c r="AR148">
        <v>41.935000000000002</v>
      </c>
      <c r="AS148" s="1">
        <v>42124</v>
      </c>
      <c r="AT148">
        <v>16.805</v>
      </c>
      <c r="AU148">
        <v>-1</v>
      </c>
      <c r="AV148">
        <v>-1</v>
      </c>
      <c r="AW148" s="1">
        <v>44407</v>
      </c>
      <c r="AX148">
        <v>40.554000000000002</v>
      </c>
      <c r="AY148" s="1">
        <v>42062</v>
      </c>
      <c r="AZ148">
        <v>110.33</v>
      </c>
      <c r="BA148" s="1">
        <v>42004</v>
      </c>
      <c r="BB148">
        <v>66.328999999999994</v>
      </c>
      <c r="BC148" s="1">
        <v>41629</v>
      </c>
      <c r="BD148">
        <v>-1</v>
      </c>
      <c r="BE148">
        <v>-1</v>
      </c>
      <c r="BF148">
        <v>-1</v>
      </c>
      <c r="BG148">
        <v>-1</v>
      </c>
      <c r="BH148">
        <v>-1</v>
      </c>
      <c r="BI148" s="1">
        <v>42062</v>
      </c>
      <c r="BJ148">
        <v>134.583</v>
      </c>
      <c r="BK148">
        <v>-1</v>
      </c>
      <c r="BL148">
        <v>-1</v>
      </c>
      <c r="BM148" s="1">
        <v>42460</v>
      </c>
      <c r="BN148">
        <v>94.561000000000007</v>
      </c>
      <c r="BO148" s="1">
        <v>43333</v>
      </c>
      <c r="BP148">
        <v>-1</v>
      </c>
      <c r="BQ148">
        <v>-1</v>
      </c>
      <c r="BR148">
        <v>-1</v>
      </c>
      <c r="BS148" s="1">
        <v>43333</v>
      </c>
      <c r="BT148">
        <v>-1</v>
      </c>
      <c r="BU148">
        <v>-1</v>
      </c>
      <c r="BV148">
        <v>-1</v>
      </c>
      <c r="BW148" s="1">
        <v>41822</v>
      </c>
      <c r="BX148">
        <v>-1</v>
      </c>
      <c r="BY148">
        <v>-1</v>
      </c>
      <c r="BZ148">
        <v>-1</v>
      </c>
      <c r="CA148" s="1">
        <v>41818</v>
      </c>
      <c r="CB148">
        <v>-1</v>
      </c>
      <c r="CC148" s="1">
        <v>41819</v>
      </c>
      <c r="CD148">
        <v>-1</v>
      </c>
      <c r="CE148" s="1">
        <v>41547</v>
      </c>
      <c r="CF148">
        <v>85</v>
      </c>
      <c r="CG148" s="1">
        <v>41800</v>
      </c>
      <c r="CH148">
        <v>-1</v>
      </c>
      <c r="CI148">
        <v>-1</v>
      </c>
      <c r="CJ148">
        <v>-1</v>
      </c>
      <c r="CK148" s="1">
        <v>41698</v>
      </c>
      <c r="CL148">
        <v>243.35</v>
      </c>
      <c r="CM148">
        <v>-1</v>
      </c>
      <c r="CN148">
        <v>-1</v>
      </c>
    </row>
    <row r="149" spans="1:92" x14ac:dyDescent="0.25">
      <c r="A149" s="1">
        <v>41578</v>
      </c>
      <c r="B149">
        <v>168.14</v>
      </c>
      <c r="C149" s="1">
        <v>41213</v>
      </c>
      <c r="D149">
        <v>118.55</v>
      </c>
      <c r="E149" s="1">
        <v>42034</v>
      </c>
      <c r="F149">
        <v>107.917</v>
      </c>
      <c r="G149" s="1">
        <v>42062</v>
      </c>
      <c r="H149">
        <v>82.167000000000002</v>
      </c>
      <c r="I149" s="1">
        <v>42034</v>
      </c>
      <c r="J149">
        <v>167.79400000000001</v>
      </c>
      <c r="K149" s="1">
        <v>41213</v>
      </c>
      <c r="L149">
        <v>247.983</v>
      </c>
      <c r="M149" s="1">
        <v>41789</v>
      </c>
      <c r="N149">
        <v>52.664999999999999</v>
      </c>
      <c r="O149" s="1">
        <v>41639</v>
      </c>
      <c r="P149">
        <v>109.444</v>
      </c>
      <c r="Q149" s="1">
        <v>41578</v>
      </c>
      <c r="R149">
        <v>104.155</v>
      </c>
      <c r="S149" s="1">
        <v>41820</v>
      </c>
      <c r="T149">
        <v>87.177999999999997</v>
      </c>
      <c r="U149" s="1">
        <v>41213</v>
      </c>
      <c r="V149">
        <v>91.186000000000007</v>
      </c>
      <c r="W149" s="1">
        <v>41213</v>
      </c>
      <c r="X149">
        <v>153.81200000000001</v>
      </c>
      <c r="Y149" s="1">
        <v>41213</v>
      </c>
      <c r="Z149">
        <v>150.251</v>
      </c>
      <c r="AA149" s="1">
        <v>41880</v>
      </c>
      <c r="AB149">
        <v>85.84</v>
      </c>
      <c r="AC149" s="1">
        <v>41213</v>
      </c>
      <c r="AD149">
        <v>162.32300000000001</v>
      </c>
      <c r="AE149" s="1">
        <v>41057</v>
      </c>
      <c r="AF149">
        <v>-1</v>
      </c>
      <c r="AG149" s="1">
        <v>40056</v>
      </c>
      <c r="AH149">
        <v>71.703000000000003</v>
      </c>
      <c r="AI149" s="1">
        <v>42124</v>
      </c>
      <c r="AJ149">
        <v>45.728000000000002</v>
      </c>
      <c r="AK149">
        <v>-1</v>
      </c>
      <c r="AL149">
        <v>-1</v>
      </c>
      <c r="AM149">
        <v>-1</v>
      </c>
      <c r="AN149">
        <v>-1</v>
      </c>
      <c r="AO149" s="1">
        <v>43332</v>
      </c>
      <c r="AP149">
        <v>-1</v>
      </c>
      <c r="AQ149" s="1">
        <v>42094</v>
      </c>
      <c r="AR149">
        <v>40.552999999999997</v>
      </c>
      <c r="AS149" s="1">
        <v>42153</v>
      </c>
      <c r="AT149">
        <v>17.077999999999999</v>
      </c>
      <c r="AU149">
        <v>-1</v>
      </c>
      <c r="AV149">
        <v>-1</v>
      </c>
      <c r="AW149" s="1">
        <v>41771</v>
      </c>
      <c r="AX149">
        <v>-1</v>
      </c>
      <c r="AY149" s="1">
        <v>42094</v>
      </c>
      <c r="AZ149">
        <v>108.206</v>
      </c>
      <c r="BA149" s="1">
        <v>42034</v>
      </c>
      <c r="BB149">
        <v>51.66</v>
      </c>
      <c r="BC149" s="1">
        <v>41630</v>
      </c>
      <c r="BD149">
        <v>-1</v>
      </c>
      <c r="BE149">
        <v>-1</v>
      </c>
      <c r="BF149">
        <v>-1</v>
      </c>
      <c r="BG149">
        <v>-1</v>
      </c>
      <c r="BH149">
        <v>-1</v>
      </c>
      <c r="BI149" s="1">
        <v>42094</v>
      </c>
      <c r="BJ149">
        <v>126.92400000000001</v>
      </c>
      <c r="BK149">
        <v>-1</v>
      </c>
      <c r="BL149">
        <v>-1</v>
      </c>
      <c r="BM149" s="1">
        <v>42489</v>
      </c>
      <c r="BN149">
        <v>86.873000000000005</v>
      </c>
      <c r="BO149" s="1">
        <v>43334</v>
      </c>
      <c r="BP149">
        <v>-1</v>
      </c>
      <c r="BQ149">
        <v>-1</v>
      </c>
      <c r="BR149">
        <v>-1</v>
      </c>
      <c r="BS149" s="1">
        <v>43334</v>
      </c>
      <c r="BT149">
        <v>-1</v>
      </c>
      <c r="BU149">
        <v>-1</v>
      </c>
      <c r="BV149">
        <v>-1</v>
      </c>
      <c r="BW149" s="1">
        <v>41823</v>
      </c>
      <c r="BX149">
        <v>-1</v>
      </c>
      <c r="BY149">
        <v>-1</v>
      </c>
      <c r="BZ149">
        <v>-1</v>
      </c>
      <c r="CA149" s="1">
        <v>41819</v>
      </c>
      <c r="CB149">
        <v>-1</v>
      </c>
      <c r="CC149" s="1">
        <v>41820</v>
      </c>
      <c r="CD149">
        <v>-1</v>
      </c>
      <c r="CE149" s="1">
        <v>41578</v>
      </c>
      <c r="CF149">
        <v>81.275000000000006</v>
      </c>
      <c r="CG149" s="1">
        <v>41801</v>
      </c>
      <c r="CH149">
        <v>-1</v>
      </c>
      <c r="CI149">
        <v>-1</v>
      </c>
      <c r="CJ149">
        <v>-1</v>
      </c>
      <c r="CK149" s="1">
        <v>41729</v>
      </c>
      <c r="CL149">
        <v>235.602</v>
      </c>
      <c r="CM149">
        <v>-1</v>
      </c>
      <c r="CN149">
        <v>-1</v>
      </c>
    </row>
    <row r="150" spans="1:92" x14ac:dyDescent="0.25">
      <c r="A150" s="1">
        <v>41607</v>
      </c>
      <c r="B150">
        <v>205</v>
      </c>
      <c r="C150" s="1">
        <v>41243</v>
      </c>
      <c r="D150">
        <v>107.32</v>
      </c>
      <c r="E150" s="1">
        <v>42062</v>
      </c>
      <c r="F150">
        <v>88.716999999999999</v>
      </c>
      <c r="G150" s="1">
        <v>42094</v>
      </c>
      <c r="H150">
        <v>90.716999999999999</v>
      </c>
      <c r="I150" s="1">
        <v>42062</v>
      </c>
      <c r="J150">
        <v>134.65199999999999</v>
      </c>
      <c r="K150" s="1">
        <v>41243</v>
      </c>
      <c r="L150">
        <v>247.47499999999999</v>
      </c>
      <c r="M150" s="1">
        <v>41820</v>
      </c>
      <c r="N150">
        <v>53.165999999999997</v>
      </c>
      <c r="O150" s="1">
        <v>41670</v>
      </c>
      <c r="P150">
        <v>121.76300000000001</v>
      </c>
      <c r="Q150" s="1">
        <v>41607</v>
      </c>
      <c r="R150">
        <v>103</v>
      </c>
      <c r="S150" s="1">
        <v>41851</v>
      </c>
      <c r="T150">
        <v>89.322999999999993</v>
      </c>
      <c r="U150" s="1">
        <v>41243</v>
      </c>
      <c r="V150">
        <v>85.381</v>
      </c>
      <c r="W150" s="1">
        <v>41243</v>
      </c>
      <c r="X150">
        <v>136.47</v>
      </c>
      <c r="Y150" s="1">
        <v>41243</v>
      </c>
      <c r="Z150">
        <v>149.52199999999999</v>
      </c>
      <c r="AA150" s="1">
        <v>41912</v>
      </c>
      <c r="AB150">
        <v>92.998000000000005</v>
      </c>
      <c r="AC150" s="1">
        <v>41243</v>
      </c>
      <c r="AD150">
        <v>130.79900000000001</v>
      </c>
      <c r="AE150" s="1">
        <v>41058</v>
      </c>
      <c r="AF150">
        <v>-1</v>
      </c>
      <c r="AG150" s="1">
        <v>40086</v>
      </c>
      <c r="AH150">
        <v>60.838000000000001</v>
      </c>
      <c r="AI150" s="1">
        <v>42153</v>
      </c>
      <c r="AJ150">
        <v>39.462000000000003</v>
      </c>
      <c r="AK150">
        <v>-1</v>
      </c>
      <c r="AL150">
        <v>-1</v>
      </c>
      <c r="AM150">
        <v>-1</v>
      </c>
      <c r="AN150">
        <v>-1</v>
      </c>
      <c r="AO150" s="1">
        <v>43333</v>
      </c>
      <c r="AP150">
        <v>-1</v>
      </c>
      <c r="AQ150" s="1">
        <v>42124</v>
      </c>
      <c r="AR150">
        <v>37.335000000000001</v>
      </c>
      <c r="AS150" s="1">
        <v>42185</v>
      </c>
      <c r="AT150">
        <v>15.994999999999999</v>
      </c>
      <c r="AU150">
        <v>-1</v>
      </c>
      <c r="AV150">
        <v>-1</v>
      </c>
      <c r="AW150" s="1">
        <v>41772</v>
      </c>
      <c r="AX150">
        <v>-1</v>
      </c>
      <c r="AY150" s="1">
        <v>42124</v>
      </c>
      <c r="AZ150">
        <v>123.31699999999999</v>
      </c>
      <c r="BA150" s="1">
        <v>42062</v>
      </c>
      <c r="BB150">
        <v>45.170999999999999</v>
      </c>
      <c r="BC150" s="1">
        <v>41631</v>
      </c>
      <c r="BD150">
        <v>-1</v>
      </c>
      <c r="BE150">
        <v>-1</v>
      </c>
      <c r="BF150">
        <v>-1</v>
      </c>
      <c r="BG150">
        <v>-1</v>
      </c>
      <c r="BH150">
        <v>-1</v>
      </c>
      <c r="BI150" s="1">
        <v>42124</v>
      </c>
      <c r="BJ150">
        <v>149.92500000000001</v>
      </c>
      <c r="BK150">
        <v>-1</v>
      </c>
      <c r="BL150">
        <v>-1</v>
      </c>
      <c r="BM150" s="1">
        <v>42521</v>
      </c>
      <c r="BN150">
        <v>95.039000000000001</v>
      </c>
      <c r="BO150" s="1">
        <v>43335</v>
      </c>
      <c r="BP150">
        <v>-1</v>
      </c>
      <c r="BQ150">
        <v>-1</v>
      </c>
      <c r="BR150">
        <v>-1</v>
      </c>
      <c r="BS150" s="1">
        <v>43335</v>
      </c>
      <c r="BT150">
        <v>-1</v>
      </c>
      <c r="BU150">
        <v>-1</v>
      </c>
      <c r="BV150">
        <v>-1</v>
      </c>
      <c r="BW150" s="1">
        <v>41824</v>
      </c>
      <c r="BX150">
        <v>-1</v>
      </c>
      <c r="BY150">
        <v>-1</v>
      </c>
      <c r="BZ150">
        <v>-1</v>
      </c>
      <c r="CA150" s="1">
        <v>41820</v>
      </c>
      <c r="CB150">
        <v>-1</v>
      </c>
      <c r="CC150" s="1">
        <v>41821</v>
      </c>
      <c r="CD150">
        <v>-1</v>
      </c>
      <c r="CE150" s="1">
        <v>41607</v>
      </c>
      <c r="CF150">
        <v>84.15</v>
      </c>
      <c r="CG150" s="1">
        <v>41802</v>
      </c>
      <c r="CH150">
        <v>-1</v>
      </c>
      <c r="CI150">
        <v>-1</v>
      </c>
      <c r="CJ150">
        <v>-1</v>
      </c>
      <c r="CK150" s="1">
        <v>41759</v>
      </c>
      <c r="CL150">
        <v>206.005</v>
      </c>
      <c r="CM150">
        <v>-1</v>
      </c>
      <c r="CN150">
        <v>-1</v>
      </c>
    </row>
    <row r="151" spans="1:92" x14ac:dyDescent="0.25">
      <c r="A151" s="1">
        <v>41639</v>
      </c>
      <c r="B151">
        <v>193.77099999999999</v>
      </c>
      <c r="C151" s="1">
        <v>41274</v>
      </c>
      <c r="D151">
        <v>99.174999999999997</v>
      </c>
      <c r="E151" s="1">
        <v>42094</v>
      </c>
      <c r="F151">
        <v>83.463999999999999</v>
      </c>
      <c r="G151" s="1">
        <v>42124</v>
      </c>
      <c r="H151">
        <v>90.837999999999994</v>
      </c>
      <c r="I151" s="1">
        <v>42094</v>
      </c>
      <c r="J151">
        <v>159.46</v>
      </c>
      <c r="K151" s="1">
        <v>41274</v>
      </c>
      <c r="L151">
        <v>252.05799999999999</v>
      </c>
      <c r="M151" s="1">
        <v>41851</v>
      </c>
      <c r="N151">
        <v>53.17</v>
      </c>
      <c r="O151" s="1">
        <v>41698</v>
      </c>
      <c r="P151">
        <v>101.16500000000001</v>
      </c>
      <c r="Q151" s="1">
        <v>41639</v>
      </c>
      <c r="R151">
        <v>91.51</v>
      </c>
      <c r="S151" s="1">
        <v>41880</v>
      </c>
      <c r="T151">
        <v>82.162999999999997</v>
      </c>
      <c r="U151" s="1">
        <v>41274</v>
      </c>
      <c r="V151">
        <v>80.673000000000002</v>
      </c>
      <c r="W151" s="1">
        <v>41274</v>
      </c>
      <c r="X151">
        <v>131.624</v>
      </c>
      <c r="Y151" s="1">
        <v>41274</v>
      </c>
      <c r="Z151">
        <v>142.82300000000001</v>
      </c>
      <c r="AA151" s="1">
        <v>41943</v>
      </c>
      <c r="AB151">
        <v>84.825000000000003</v>
      </c>
      <c r="AC151" s="1">
        <v>41274</v>
      </c>
      <c r="AD151">
        <v>127.026</v>
      </c>
      <c r="AE151" s="1">
        <v>41059</v>
      </c>
      <c r="AF151">
        <v>-1</v>
      </c>
      <c r="AG151" s="1">
        <v>40116</v>
      </c>
      <c r="AH151">
        <v>56.567999999999998</v>
      </c>
      <c r="AI151" s="1">
        <v>42185</v>
      </c>
      <c r="AJ151">
        <v>43.18</v>
      </c>
      <c r="AK151">
        <v>-1</v>
      </c>
      <c r="AL151">
        <v>-1</v>
      </c>
      <c r="AM151">
        <v>-1</v>
      </c>
      <c r="AN151">
        <v>-1</v>
      </c>
      <c r="AO151" s="1">
        <v>43334</v>
      </c>
      <c r="AP151">
        <v>-1</v>
      </c>
      <c r="AQ151" s="1">
        <v>42153</v>
      </c>
      <c r="AR151">
        <v>31.079000000000001</v>
      </c>
      <c r="AS151" s="1">
        <v>42216</v>
      </c>
      <c r="AT151">
        <v>13.768000000000001</v>
      </c>
      <c r="AU151">
        <v>-1</v>
      </c>
      <c r="AV151">
        <v>-1</v>
      </c>
      <c r="AW151" s="1">
        <v>41773</v>
      </c>
      <c r="AX151">
        <v>-1</v>
      </c>
      <c r="AY151" s="1">
        <v>42153</v>
      </c>
      <c r="AZ151">
        <v>112.40600000000001</v>
      </c>
      <c r="BA151" s="1">
        <v>42094</v>
      </c>
      <c r="BB151">
        <v>34.828000000000003</v>
      </c>
      <c r="BC151" s="1">
        <v>41632</v>
      </c>
      <c r="BD151">
        <v>-1</v>
      </c>
      <c r="BE151">
        <v>-1</v>
      </c>
      <c r="BF151">
        <v>-1</v>
      </c>
      <c r="BG151">
        <v>-1</v>
      </c>
      <c r="BH151">
        <v>-1</v>
      </c>
      <c r="BI151" s="1">
        <v>42153</v>
      </c>
      <c r="BJ151">
        <v>162.47200000000001</v>
      </c>
      <c r="BK151">
        <v>-1</v>
      </c>
      <c r="BL151">
        <v>-1</v>
      </c>
      <c r="BM151" s="1">
        <v>42551</v>
      </c>
      <c r="BN151">
        <v>111.304</v>
      </c>
      <c r="BO151" s="1">
        <v>43336</v>
      </c>
      <c r="BP151">
        <v>-1</v>
      </c>
      <c r="BQ151">
        <v>-1</v>
      </c>
      <c r="BR151">
        <v>-1</v>
      </c>
      <c r="BS151" s="1">
        <v>43336</v>
      </c>
      <c r="BT151">
        <v>-1</v>
      </c>
      <c r="BU151">
        <v>-1</v>
      </c>
      <c r="BV151">
        <v>-1</v>
      </c>
      <c r="BW151" s="1">
        <v>41825</v>
      </c>
      <c r="BX151">
        <v>-1</v>
      </c>
      <c r="BY151">
        <v>-1</v>
      </c>
      <c r="BZ151">
        <v>-1</v>
      </c>
      <c r="CA151" s="1">
        <v>41821</v>
      </c>
      <c r="CB151">
        <v>-1</v>
      </c>
      <c r="CC151" s="1">
        <v>41822</v>
      </c>
      <c r="CD151">
        <v>-1</v>
      </c>
      <c r="CE151" s="1">
        <v>41639</v>
      </c>
      <c r="CF151">
        <v>83.847999999999999</v>
      </c>
      <c r="CG151" s="1">
        <v>41803</v>
      </c>
      <c r="CH151">
        <v>-1</v>
      </c>
      <c r="CI151">
        <v>-1</v>
      </c>
      <c r="CJ151">
        <v>-1</v>
      </c>
      <c r="CK151" s="1">
        <v>41789</v>
      </c>
      <c r="CL151">
        <v>187.655</v>
      </c>
      <c r="CM151">
        <v>-1</v>
      </c>
      <c r="CN151">
        <v>-1</v>
      </c>
    </row>
    <row r="152" spans="1:92" x14ac:dyDescent="0.25">
      <c r="A152" s="1">
        <v>41670</v>
      </c>
      <c r="B152">
        <v>206.423</v>
      </c>
      <c r="C152" s="1">
        <v>41305</v>
      </c>
      <c r="D152">
        <v>95.781999999999996</v>
      </c>
      <c r="E152" s="1">
        <v>42124</v>
      </c>
      <c r="F152">
        <v>87.614000000000004</v>
      </c>
      <c r="G152" s="1">
        <v>42153</v>
      </c>
      <c r="H152">
        <v>87.582999999999998</v>
      </c>
      <c r="I152" s="1">
        <v>42124</v>
      </c>
      <c r="J152">
        <v>143.55000000000001</v>
      </c>
      <c r="K152" s="1">
        <v>41305</v>
      </c>
      <c r="L152">
        <v>266.83600000000001</v>
      </c>
      <c r="M152" s="1">
        <v>41880</v>
      </c>
      <c r="N152">
        <v>51.155000000000001</v>
      </c>
      <c r="O152" s="1">
        <v>41729</v>
      </c>
      <c r="P152">
        <v>101.825</v>
      </c>
      <c r="Q152" s="1">
        <v>41670</v>
      </c>
      <c r="R152">
        <v>108.42</v>
      </c>
      <c r="S152" s="1">
        <v>41912</v>
      </c>
      <c r="T152">
        <v>99.484999999999999</v>
      </c>
      <c r="U152" s="1">
        <v>41305</v>
      </c>
      <c r="V152">
        <v>89.933999999999997</v>
      </c>
      <c r="W152" s="1">
        <v>41305</v>
      </c>
      <c r="X152">
        <v>146.62700000000001</v>
      </c>
      <c r="Y152" s="1">
        <v>41305</v>
      </c>
      <c r="Z152">
        <v>173.57900000000001</v>
      </c>
      <c r="AA152" s="1">
        <v>41971</v>
      </c>
      <c r="AB152">
        <v>82.165000000000006</v>
      </c>
      <c r="AC152" s="1">
        <v>41305</v>
      </c>
      <c r="AD152">
        <v>135.26400000000001</v>
      </c>
      <c r="AE152" s="1">
        <v>41060</v>
      </c>
      <c r="AF152">
        <v>-1</v>
      </c>
      <c r="AG152" s="1">
        <v>40147</v>
      </c>
      <c r="AH152">
        <v>70.62</v>
      </c>
      <c r="AI152" s="1">
        <v>42216</v>
      </c>
      <c r="AJ152">
        <v>38.35</v>
      </c>
      <c r="AK152">
        <v>-1</v>
      </c>
      <c r="AL152">
        <v>-1</v>
      </c>
      <c r="AM152">
        <v>-1</v>
      </c>
      <c r="AN152">
        <v>-1</v>
      </c>
      <c r="AO152" s="1">
        <v>43335</v>
      </c>
      <c r="AP152">
        <v>-1</v>
      </c>
      <c r="AQ152" s="1">
        <v>42185</v>
      </c>
      <c r="AR152">
        <v>36.155999999999999</v>
      </c>
      <c r="AS152" s="1">
        <v>42247</v>
      </c>
      <c r="AT152">
        <v>13.678000000000001</v>
      </c>
      <c r="AU152">
        <v>-1</v>
      </c>
      <c r="AV152">
        <v>-1</v>
      </c>
      <c r="AW152" s="1">
        <v>41774</v>
      </c>
      <c r="AX152">
        <v>-1</v>
      </c>
      <c r="AY152" s="1">
        <v>42185</v>
      </c>
      <c r="AZ152">
        <v>136.30799999999999</v>
      </c>
      <c r="BA152" s="1">
        <v>42124</v>
      </c>
      <c r="BB152">
        <v>36.167000000000002</v>
      </c>
      <c r="BC152" s="1">
        <v>41633</v>
      </c>
      <c r="BD152">
        <v>-1</v>
      </c>
      <c r="BE152">
        <v>-1</v>
      </c>
      <c r="BF152">
        <v>-1</v>
      </c>
      <c r="BG152">
        <v>-1</v>
      </c>
      <c r="BH152">
        <v>-1</v>
      </c>
      <c r="BI152" s="1">
        <v>42185</v>
      </c>
      <c r="BJ152">
        <v>195.048</v>
      </c>
      <c r="BK152">
        <v>-1</v>
      </c>
      <c r="BL152">
        <v>-1</v>
      </c>
      <c r="BM152" s="1">
        <v>42580</v>
      </c>
      <c r="BN152">
        <v>86.575999999999993</v>
      </c>
      <c r="BO152" s="1">
        <v>43337</v>
      </c>
      <c r="BP152">
        <v>-1</v>
      </c>
      <c r="BQ152">
        <v>-1</v>
      </c>
      <c r="BR152">
        <v>-1</v>
      </c>
      <c r="BS152" s="1">
        <v>43337</v>
      </c>
      <c r="BT152">
        <v>-1</v>
      </c>
      <c r="BU152">
        <v>-1</v>
      </c>
      <c r="BV152">
        <v>-1</v>
      </c>
      <c r="BW152" s="1">
        <v>41826</v>
      </c>
      <c r="BX152">
        <v>-1</v>
      </c>
      <c r="BY152">
        <v>-1</v>
      </c>
      <c r="BZ152">
        <v>-1</v>
      </c>
      <c r="CA152" s="1">
        <v>41822</v>
      </c>
      <c r="CB152">
        <v>-1</v>
      </c>
      <c r="CC152" s="1">
        <v>41823</v>
      </c>
      <c r="CD152">
        <v>-1</v>
      </c>
      <c r="CE152" s="1">
        <v>41670</v>
      </c>
      <c r="CF152">
        <v>82.15</v>
      </c>
      <c r="CG152" s="1">
        <v>41804</v>
      </c>
      <c r="CH152">
        <v>-1</v>
      </c>
      <c r="CI152">
        <v>-1</v>
      </c>
      <c r="CJ152">
        <v>-1</v>
      </c>
      <c r="CK152" s="1">
        <v>41820</v>
      </c>
      <c r="CL152">
        <v>167.07400000000001</v>
      </c>
      <c r="CM152">
        <v>-1</v>
      </c>
      <c r="CN152">
        <v>-1</v>
      </c>
    </row>
    <row r="153" spans="1:92" x14ac:dyDescent="0.25">
      <c r="A153" s="1">
        <v>41698</v>
      </c>
      <c r="B153">
        <v>171.536</v>
      </c>
      <c r="C153" s="1">
        <v>41333</v>
      </c>
      <c r="D153">
        <v>135.34</v>
      </c>
      <c r="E153" s="1">
        <v>42153</v>
      </c>
      <c r="F153">
        <v>80.478999999999999</v>
      </c>
      <c r="G153" s="1">
        <v>42185</v>
      </c>
      <c r="H153">
        <v>94.334999999999994</v>
      </c>
      <c r="I153" s="1">
        <v>42153</v>
      </c>
      <c r="J153">
        <v>147.12</v>
      </c>
      <c r="K153" s="1">
        <v>41333</v>
      </c>
      <c r="L153">
        <v>291.43400000000003</v>
      </c>
      <c r="M153" s="1">
        <v>41912</v>
      </c>
      <c r="N153">
        <v>59.482999999999997</v>
      </c>
      <c r="O153" s="1">
        <v>41759</v>
      </c>
      <c r="P153">
        <v>100.724</v>
      </c>
      <c r="Q153" s="1">
        <v>41698</v>
      </c>
      <c r="R153">
        <v>89.665000000000006</v>
      </c>
      <c r="S153" s="1">
        <v>41943</v>
      </c>
      <c r="T153">
        <v>88.813000000000002</v>
      </c>
      <c r="U153" s="1">
        <v>41333</v>
      </c>
      <c r="V153">
        <v>95.322999999999993</v>
      </c>
      <c r="W153" s="1">
        <v>41333</v>
      </c>
      <c r="X153">
        <v>146.83500000000001</v>
      </c>
      <c r="Y153" s="1">
        <v>41333</v>
      </c>
      <c r="Z153">
        <v>172.751</v>
      </c>
      <c r="AA153" s="1">
        <v>42004</v>
      </c>
      <c r="AB153">
        <v>106.997</v>
      </c>
      <c r="AC153" s="1">
        <v>41333</v>
      </c>
      <c r="AD153">
        <v>138.33799999999999</v>
      </c>
      <c r="AE153" s="1">
        <v>41061</v>
      </c>
      <c r="AF153">
        <v>-1</v>
      </c>
      <c r="AG153" s="1">
        <v>40178</v>
      </c>
      <c r="AH153">
        <v>84.677999999999997</v>
      </c>
      <c r="AI153" s="1">
        <v>42247</v>
      </c>
      <c r="AJ153">
        <v>38.850999999999999</v>
      </c>
      <c r="AK153">
        <v>-1</v>
      </c>
      <c r="AL153">
        <v>-1</v>
      </c>
      <c r="AM153">
        <v>-1</v>
      </c>
      <c r="AN153">
        <v>-1</v>
      </c>
      <c r="AO153" s="1">
        <v>43336</v>
      </c>
      <c r="AP153">
        <v>-1</v>
      </c>
      <c r="AQ153" s="1">
        <v>42216</v>
      </c>
      <c r="AR153">
        <v>33.049999999999997</v>
      </c>
      <c r="AS153" s="1">
        <v>42277</v>
      </c>
      <c r="AT153">
        <v>14.439</v>
      </c>
      <c r="AU153">
        <v>-1</v>
      </c>
      <c r="AV153">
        <v>-1</v>
      </c>
      <c r="AW153" s="1">
        <v>41775</v>
      </c>
      <c r="AX153">
        <v>-1</v>
      </c>
      <c r="AY153" s="1">
        <v>42216</v>
      </c>
      <c r="AZ153">
        <v>115.58</v>
      </c>
      <c r="BA153" s="1">
        <v>42153</v>
      </c>
      <c r="BB153">
        <v>38.331000000000003</v>
      </c>
      <c r="BC153" s="1">
        <v>41634</v>
      </c>
      <c r="BD153">
        <v>-1</v>
      </c>
      <c r="BE153">
        <v>-1</v>
      </c>
      <c r="BF153">
        <v>-1</v>
      </c>
      <c r="BG153">
        <v>-1</v>
      </c>
      <c r="BH153">
        <v>-1</v>
      </c>
      <c r="BI153" s="1">
        <v>42216</v>
      </c>
      <c r="BJ153">
        <v>168.66300000000001</v>
      </c>
      <c r="BK153">
        <v>-1</v>
      </c>
      <c r="BL153">
        <v>-1</v>
      </c>
      <c r="BM153" s="1">
        <v>42613</v>
      </c>
      <c r="BN153">
        <v>82.834000000000003</v>
      </c>
      <c r="BO153" s="1">
        <v>43338</v>
      </c>
      <c r="BP153">
        <v>-1</v>
      </c>
      <c r="BQ153">
        <v>-1</v>
      </c>
      <c r="BR153">
        <v>-1</v>
      </c>
      <c r="BS153" s="1">
        <v>43338</v>
      </c>
      <c r="BT153">
        <v>-1</v>
      </c>
      <c r="BU153">
        <v>-1</v>
      </c>
      <c r="BV153">
        <v>-1</v>
      </c>
      <c r="BW153" s="1">
        <v>41827</v>
      </c>
      <c r="BX153">
        <v>-1</v>
      </c>
      <c r="BY153">
        <v>-1</v>
      </c>
      <c r="BZ153">
        <v>-1</v>
      </c>
      <c r="CA153" s="1">
        <v>41823</v>
      </c>
      <c r="CB153">
        <v>-1</v>
      </c>
      <c r="CC153" s="1">
        <v>41824</v>
      </c>
      <c r="CD153">
        <v>-1</v>
      </c>
      <c r="CE153" s="1">
        <v>41698</v>
      </c>
      <c r="CF153">
        <v>80.864999999999995</v>
      </c>
      <c r="CG153" s="1">
        <v>41805</v>
      </c>
      <c r="CH153">
        <v>-1</v>
      </c>
      <c r="CI153">
        <v>-1</v>
      </c>
      <c r="CJ153">
        <v>-1</v>
      </c>
      <c r="CK153" s="1">
        <v>41851</v>
      </c>
      <c r="CL153">
        <v>176.98500000000001</v>
      </c>
      <c r="CM153">
        <v>-1</v>
      </c>
      <c r="CN153">
        <v>-1</v>
      </c>
    </row>
    <row r="154" spans="1:92" x14ac:dyDescent="0.25">
      <c r="A154" s="1">
        <v>41729</v>
      </c>
      <c r="B154">
        <v>169</v>
      </c>
      <c r="C154" s="1">
        <v>41362</v>
      </c>
      <c r="D154">
        <v>119.82</v>
      </c>
      <c r="E154" s="1">
        <v>42185</v>
      </c>
      <c r="F154">
        <v>86.885000000000005</v>
      </c>
      <c r="G154" s="1">
        <v>42216</v>
      </c>
      <c r="H154">
        <v>100.169</v>
      </c>
      <c r="I154" s="1">
        <v>42185</v>
      </c>
      <c r="J154">
        <v>169.268</v>
      </c>
      <c r="K154" s="1">
        <v>41362</v>
      </c>
      <c r="L154">
        <v>333.75700000000001</v>
      </c>
      <c r="M154" s="1">
        <v>41943</v>
      </c>
      <c r="N154">
        <v>51.835000000000001</v>
      </c>
      <c r="O154" s="1">
        <v>41789</v>
      </c>
      <c r="P154">
        <v>87.337999999999994</v>
      </c>
      <c r="Q154" s="1">
        <v>41729</v>
      </c>
      <c r="R154">
        <v>87.498000000000005</v>
      </c>
      <c r="S154" s="1">
        <v>41971</v>
      </c>
      <c r="T154">
        <v>82.662999999999997</v>
      </c>
      <c r="U154" s="1">
        <v>41362</v>
      </c>
      <c r="V154">
        <v>94.644999999999996</v>
      </c>
      <c r="W154" s="1">
        <v>41362</v>
      </c>
      <c r="X154">
        <v>164.32499999999999</v>
      </c>
      <c r="Y154" s="1">
        <v>41362</v>
      </c>
      <c r="Z154">
        <v>181.32499999999999</v>
      </c>
      <c r="AA154" s="1">
        <v>42034</v>
      </c>
      <c r="AB154">
        <v>108.848</v>
      </c>
      <c r="AC154" s="1">
        <v>41362</v>
      </c>
      <c r="AD154">
        <v>146.58799999999999</v>
      </c>
      <c r="AE154" s="1">
        <v>41062</v>
      </c>
      <c r="AF154">
        <v>-1</v>
      </c>
      <c r="AG154" s="1">
        <v>40207</v>
      </c>
      <c r="AH154">
        <v>86.063999999999993</v>
      </c>
      <c r="AI154" s="1">
        <v>42277</v>
      </c>
      <c r="AJ154">
        <v>39.045000000000002</v>
      </c>
      <c r="AK154">
        <v>-1</v>
      </c>
      <c r="AL154">
        <v>-1</v>
      </c>
      <c r="AM154">
        <v>-1</v>
      </c>
      <c r="AN154">
        <v>-1</v>
      </c>
      <c r="AO154" s="1">
        <v>43337</v>
      </c>
      <c r="AP154">
        <v>-1</v>
      </c>
      <c r="AQ154" s="1">
        <v>42247</v>
      </c>
      <c r="AR154">
        <v>33.668999999999997</v>
      </c>
      <c r="AS154" s="1">
        <v>42307</v>
      </c>
      <c r="AT154">
        <v>12.885999999999999</v>
      </c>
      <c r="AU154">
        <v>-1</v>
      </c>
      <c r="AV154">
        <v>-1</v>
      </c>
      <c r="AW154" s="1">
        <v>41776</v>
      </c>
      <c r="AX154">
        <v>-1</v>
      </c>
      <c r="AY154" s="1">
        <v>42247</v>
      </c>
      <c r="AZ154">
        <v>114.877</v>
      </c>
      <c r="BA154" s="1">
        <v>42185</v>
      </c>
      <c r="BB154">
        <v>43.238999999999997</v>
      </c>
      <c r="BC154" s="1">
        <v>41635</v>
      </c>
      <c r="BD154">
        <v>-1</v>
      </c>
      <c r="BE154">
        <v>-1</v>
      </c>
      <c r="BF154">
        <v>-1</v>
      </c>
      <c r="BG154">
        <v>-1</v>
      </c>
      <c r="BH154">
        <v>-1</v>
      </c>
      <c r="BI154" s="1">
        <v>42247</v>
      </c>
      <c r="BJ154">
        <v>173.44</v>
      </c>
      <c r="BK154">
        <v>-1</v>
      </c>
      <c r="BL154">
        <v>-1</v>
      </c>
      <c r="BM154" s="1">
        <v>42643</v>
      </c>
      <c r="BN154">
        <v>83.61</v>
      </c>
      <c r="BO154" s="1">
        <v>43339</v>
      </c>
      <c r="BP154">
        <v>-1</v>
      </c>
      <c r="BQ154">
        <v>-1</v>
      </c>
      <c r="BR154">
        <v>-1</v>
      </c>
      <c r="BS154" s="1">
        <v>43339</v>
      </c>
      <c r="BT154">
        <v>-1</v>
      </c>
      <c r="BU154">
        <v>-1</v>
      </c>
      <c r="BV154">
        <v>-1</v>
      </c>
      <c r="BW154" s="1">
        <v>41828</v>
      </c>
      <c r="BX154">
        <v>-1</v>
      </c>
      <c r="BY154">
        <v>-1</v>
      </c>
      <c r="BZ154">
        <v>-1</v>
      </c>
      <c r="CA154" s="1">
        <v>41824</v>
      </c>
      <c r="CB154">
        <v>-1</v>
      </c>
      <c r="CC154" s="1">
        <v>41825</v>
      </c>
      <c r="CD154">
        <v>-1</v>
      </c>
      <c r="CE154" s="1">
        <v>41729</v>
      </c>
      <c r="CF154">
        <v>71.83</v>
      </c>
      <c r="CG154" s="1">
        <v>41806</v>
      </c>
      <c r="CH154">
        <v>-1</v>
      </c>
      <c r="CI154">
        <v>-1</v>
      </c>
      <c r="CJ154">
        <v>-1</v>
      </c>
      <c r="CK154" s="1">
        <v>41880</v>
      </c>
      <c r="CL154">
        <v>161.34</v>
      </c>
      <c r="CM154">
        <v>-1</v>
      </c>
      <c r="CN154">
        <v>-1</v>
      </c>
    </row>
    <row r="155" spans="1:92" x14ac:dyDescent="0.25">
      <c r="A155" s="1">
        <v>41759</v>
      </c>
      <c r="B155">
        <v>146.345</v>
      </c>
      <c r="C155" s="1">
        <v>41394</v>
      </c>
      <c r="D155">
        <v>98.941000000000003</v>
      </c>
      <c r="E155" s="1">
        <v>42216</v>
      </c>
      <c r="F155">
        <v>102.61799999999999</v>
      </c>
      <c r="G155" s="1">
        <v>42247</v>
      </c>
      <c r="H155">
        <v>114.5</v>
      </c>
      <c r="I155" s="1">
        <v>42216</v>
      </c>
      <c r="J155">
        <v>182.714</v>
      </c>
      <c r="K155" s="1">
        <v>41394</v>
      </c>
      <c r="L155">
        <v>291.995</v>
      </c>
      <c r="M155" s="1">
        <v>41971</v>
      </c>
      <c r="N155">
        <v>49.664999999999999</v>
      </c>
      <c r="O155" s="1">
        <v>41820</v>
      </c>
      <c r="P155">
        <v>84.835999999999999</v>
      </c>
      <c r="Q155" s="1">
        <v>41759</v>
      </c>
      <c r="R155">
        <v>83.683000000000007</v>
      </c>
      <c r="S155" s="1">
        <v>42004</v>
      </c>
      <c r="T155">
        <v>101.5</v>
      </c>
      <c r="U155" s="1">
        <v>41394</v>
      </c>
      <c r="V155">
        <v>78.896000000000001</v>
      </c>
      <c r="W155" s="1">
        <v>41394</v>
      </c>
      <c r="X155">
        <v>137.11699999999999</v>
      </c>
      <c r="Y155" s="1">
        <v>41394</v>
      </c>
      <c r="Z155">
        <v>157.286</v>
      </c>
      <c r="AA155" s="1">
        <v>42062</v>
      </c>
      <c r="AB155">
        <v>99.724999999999994</v>
      </c>
      <c r="AC155" s="1">
        <v>41394</v>
      </c>
      <c r="AD155">
        <v>117.809</v>
      </c>
      <c r="AE155" s="1">
        <v>41063</v>
      </c>
      <c r="AF155">
        <v>-1</v>
      </c>
      <c r="AG155" s="1">
        <v>40235</v>
      </c>
      <c r="AH155">
        <v>72.475999999999999</v>
      </c>
      <c r="AI155" s="1">
        <v>42307</v>
      </c>
      <c r="AJ155">
        <v>35.238</v>
      </c>
      <c r="AK155">
        <v>-1</v>
      </c>
      <c r="AL155">
        <v>-1</v>
      </c>
      <c r="AM155">
        <v>-1</v>
      </c>
      <c r="AN155">
        <v>-1</v>
      </c>
      <c r="AO155" s="1">
        <v>43338</v>
      </c>
      <c r="AP155">
        <v>-1</v>
      </c>
      <c r="AQ155" s="1">
        <v>42277</v>
      </c>
      <c r="AR155">
        <v>32.198999999999998</v>
      </c>
      <c r="AS155" s="1">
        <v>42338</v>
      </c>
      <c r="AT155">
        <v>12.781000000000001</v>
      </c>
      <c r="AU155">
        <v>-1</v>
      </c>
      <c r="AV155">
        <v>-1</v>
      </c>
      <c r="AW155" s="1">
        <v>41777</v>
      </c>
      <c r="AX155">
        <v>-1</v>
      </c>
      <c r="AY155" s="1">
        <v>42277</v>
      </c>
      <c r="AZ155">
        <v>121.622</v>
      </c>
      <c r="BA155" s="1">
        <v>42216</v>
      </c>
      <c r="BB155">
        <v>40</v>
      </c>
      <c r="BC155" s="1">
        <v>41636</v>
      </c>
      <c r="BD155">
        <v>-1</v>
      </c>
      <c r="BE155">
        <v>-1</v>
      </c>
      <c r="BF155">
        <v>-1</v>
      </c>
      <c r="BG155">
        <v>-1</v>
      </c>
      <c r="BH155">
        <v>-1</v>
      </c>
      <c r="BI155" s="1">
        <v>42277</v>
      </c>
      <c r="BJ155">
        <v>173.17400000000001</v>
      </c>
      <c r="BK155">
        <v>-1</v>
      </c>
      <c r="BL155">
        <v>-1</v>
      </c>
      <c r="BM155" s="1">
        <v>42674</v>
      </c>
      <c r="BN155">
        <v>72.081000000000003</v>
      </c>
      <c r="BO155" s="1">
        <v>43340</v>
      </c>
      <c r="BP155">
        <v>-1</v>
      </c>
      <c r="BQ155">
        <v>-1</v>
      </c>
      <c r="BR155">
        <v>-1</v>
      </c>
      <c r="BS155" s="1">
        <v>43340</v>
      </c>
      <c r="BT155">
        <v>-1</v>
      </c>
      <c r="BU155">
        <v>-1</v>
      </c>
      <c r="BV155">
        <v>-1</v>
      </c>
      <c r="BW155" s="1">
        <v>41829</v>
      </c>
      <c r="BX155">
        <v>-1</v>
      </c>
      <c r="BY155">
        <v>-1</v>
      </c>
      <c r="BZ155">
        <v>-1</v>
      </c>
      <c r="CA155" s="1">
        <v>41825</v>
      </c>
      <c r="CB155">
        <v>-1</v>
      </c>
      <c r="CC155" s="1">
        <v>41826</v>
      </c>
      <c r="CD155">
        <v>-1</v>
      </c>
      <c r="CE155" s="1">
        <v>41759</v>
      </c>
      <c r="CF155">
        <v>52.005000000000003</v>
      </c>
      <c r="CG155" s="1">
        <v>41807</v>
      </c>
      <c r="CH155">
        <v>-1</v>
      </c>
      <c r="CI155">
        <v>-1</v>
      </c>
      <c r="CJ155">
        <v>-1</v>
      </c>
      <c r="CK155" s="1">
        <v>41912</v>
      </c>
      <c r="CL155">
        <v>170.66499999999999</v>
      </c>
      <c r="CM155">
        <v>-1</v>
      </c>
      <c r="CN155">
        <v>-1</v>
      </c>
    </row>
    <row r="156" spans="1:92" x14ac:dyDescent="0.25">
      <c r="A156" s="1">
        <v>41789</v>
      </c>
      <c r="B156">
        <v>142.32499999999999</v>
      </c>
      <c r="C156" s="1">
        <v>41425</v>
      </c>
      <c r="D156">
        <v>112.059</v>
      </c>
      <c r="E156" s="1">
        <v>42247</v>
      </c>
      <c r="F156">
        <v>120.259</v>
      </c>
      <c r="G156" s="1">
        <v>42277</v>
      </c>
      <c r="H156">
        <v>128.166</v>
      </c>
      <c r="I156" s="1">
        <v>42247</v>
      </c>
      <c r="J156">
        <v>217.715</v>
      </c>
      <c r="K156" s="1">
        <v>41425</v>
      </c>
      <c r="L156">
        <v>310</v>
      </c>
      <c r="M156" s="1">
        <v>42004</v>
      </c>
      <c r="N156">
        <v>54.167000000000002</v>
      </c>
      <c r="O156" s="1">
        <v>41851</v>
      </c>
      <c r="P156">
        <v>85.322999999999993</v>
      </c>
      <c r="Q156" s="1">
        <v>41789</v>
      </c>
      <c r="R156">
        <v>74.332999999999998</v>
      </c>
      <c r="S156" s="1">
        <v>42034</v>
      </c>
      <c r="T156">
        <v>93.16</v>
      </c>
      <c r="U156" s="1">
        <v>41425</v>
      </c>
      <c r="V156">
        <v>76.103999999999999</v>
      </c>
      <c r="W156" s="1">
        <v>41425</v>
      </c>
      <c r="X156">
        <v>155.45099999999999</v>
      </c>
      <c r="Y156" s="1">
        <v>41425</v>
      </c>
      <c r="Z156">
        <v>191.65299999999999</v>
      </c>
      <c r="AA156" s="1">
        <v>42094</v>
      </c>
      <c r="AB156">
        <v>104.15300000000001</v>
      </c>
      <c r="AC156" s="1">
        <v>41425</v>
      </c>
      <c r="AD156">
        <v>130.94800000000001</v>
      </c>
      <c r="AE156" s="1">
        <v>41064</v>
      </c>
      <c r="AF156">
        <v>-1</v>
      </c>
      <c r="AG156" s="1">
        <v>40268</v>
      </c>
      <c r="AH156">
        <v>54.78</v>
      </c>
      <c r="AI156" s="1">
        <v>42338</v>
      </c>
      <c r="AJ156">
        <v>33.835999999999999</v>
      </c>
      <c r="AK156">
        <v>-1</v>
      </c>
      <c r="AL156">
        <v>-1</v>
      </c>
      <c r="AM156">
        <v>-1</v>
      </c>
      <c r="AN156">
        <v>-1</v>
      </c>
      <c r="AO156" s="1">
        <v>43339</v>
      </c>
      <c r="AP156">
        <v>-1</v>
      </c>
      <c r="AQ156" s="1">
        <v>42307</v>
      </c>
      <c r="AR156">
        <v>29.388999999999999</v>
      </c>
      <c r="AS156" s="1">
        <v>42369</v>
      </c>
      <c r="AT156">
        <v>12.872</v>
      </c>
      <c r="AU156">
        <v>-1</v>
      </c>
      <c r="AV156">
        <v>-1</v>
      </c>
      <c r="AW156" s="1">
        <v>41778</v>
      </c>
      <c r="AX156">
        <v>-1</v>
      </c>
      <c r="AY156" s="1">
        <v>42307</v>
      </c>
      <c r="AZ156">
        <v>102.574</v>
      </c>
      <c r="BA156" s="1">
        <v>42247</v>
      </c>
      <c r="BB156">
        <v>39.027000000000001</v>
      </c>
      <c r="BC156" s="1">
        <v>41637</v>
      </c>
      <c r="BD156">
        <v>-1</v>
      </c>
      <c r="BE156">
        <v>-1</v>
      </c>
      <c r="BF156">
        <v>-1</v>
      </c>
      <c r="BG156">
        <v>-1</v>
      </c>
      <c r="BH156">
        <v>-1</v>
      </c>
      <c r="BI156" s="1">
        <v>42307</v>
      </c>
      <c r="BJ156">
        <v>170.715</v>
      </c>
      <c r="BK156">
        <v>-1</v>
      </c>
      <c r="BL156">
        <v>-1</v>
      </c>
      <c r="BM156" s="1">
        <v>42704</v>
      </c>
      <c r="BN156">
        <v>85.444999999999993</v>
      </c>
      <c r="BO156" s="1">
        <v>43341</v>
      </c>
      <c r="BP156">
        <v>-1</v>
      </c>
      <c r="BQ156">
        <v>-1</v>
      </c>
      <c r="BR156">
        <v>-1</v>
      </c>
      <c r="BS156" s="1">
        <v>43341</v>
      </c>
      <c r="BT156">
        <v>-1</v>
      </c>
      <c r="BU156">
        <v>-1</v>
      </c>
      <c r="BV156">
        <v>-1</v>
      </c>
      <c r="BW156" s="1">
        <v>41830</v>
      </c>
      <c r="BX156">
        <v>-1</v>
      </c>
      <c r="BY156">
        <v>-1</v>
      </c>
      <c r="BZ156">
        <v>-1</v>
      </c>
      <c r="CA156" s="1">
        <v>41826</v>
      </c>
      <c r="CB156">
        <v>-1</v>
      </c>
      <c r="CC156" s="1">
        <v>41827</v>
      </c>
      <c r="CD156">
        <v>-1</v>
      </c>
      <c r="CE156" s="1">
        <v>41789</v>
      </c>
      <c r="CF156">
        <v>50.84</v>
      </c>
      <c r="CG156" s="1">
        <v>41808</v>
      </c>
      <c r="CH156">
        <v>-1</v>
      </c>
      <c r="CI156">
        <v>-1</v>
      </c>
      <c r="CJ156">
        <v>-1</v>
      </c>
      <c r="CK156" s="1">
        <v>41943</v>
      </c>
      <c r="CL156">
        <v>179.33</v>
      </c>
      <c r="CM156">
        <v>-1</v>
      </c>
      <c r="CN156">
        <v>-1</v>
      </c>
    </row>
    <row r="157" spans="1:92" x14ac:dyDescent="0.25">
      <c r="A157" s="1">
        <v>41820</v>
      </c>
      <c r="B157">
        <v>144.5</v>
      </c>
      <c r="C157" s="1">
        <v>41453</v>
      </c>
      <c r="D157">
        <v>123.325</v>
      </c>
      <c r="E157" s="1">
        <v>42277</v>
      </c>
      <c r="F157">
        <v>145.03299999999999</v>
      </c>
      <c r="G157" s="1">
        <v>42307</v>
      </c>
      <c r="H157">
        <v>105.833</v>
      </c>
      <c r="I157" s="1">
        <v>42277</v>
      </c>
      <c r="J157">
        <v>249.29900000000001</v>
      </c>
      <c r="K157" s="1">
        <v>41453</v>
      </c>
      <c r="L157">
        <v>335.85</v>
      </c>
      <c r="M157" s="1">
        <v>42034</v>
      </c>
      <c r="N157">
        <v>62.999000000000002</v>
      </c>
      <c r="O157" s="1">
        <v>41880</v>
      </c>
      <c r="P157">
        <v>76.007000000000005</v>
      </c>
      <c r="Q157" s="1">
        <v>41820</v>
      </c>
      <c r="R157">
        <v>67.063000000000002</v>
      </c>
      <c r="S157" s="1">
        <v>42062</v>
      </c>
      <c r="T157">
        <v>82.832999999999998</v>
      </c>
      <c r="U157" s="1">
        <v>41453</v>
      </c>
      <c r="V157">
        <v>104.47799999999999</v>
      </c>
      <c r="W157" s="1">
        <v>41453</v>
      </c>
      <c r="X157">
        <v>195.244</v>
      </c>
      <c r="Y157" s="1">
        <v>41453</v>
      </c>
      <c r="Z157">
        <v>216.327</v>
      </c>
      <c r="AA157" s="1">
        <v>42124</v>
      </c>
      <c r="AB157">
        <v>105.17</v>
      </c>
      <c r="AC157" s="1">
        <v>41453</v>
      </c>
      <c r="AD157">
        <v>190.833</v>
      </c>
      <c r="AE157" s="1">
        <v>41065</v>
      </c>
      <c r="AF157">
        <v>-1</v>
      </c>
      <c r="AG157" s="1">
        <v>40298</v>
      </c>
      <c r="AH157">
        <v>71.417000000000002</v>
      </c>
      <c r="AI157" s="1">
        <v>42369</v>
      </c>
      <c r="AJ157">
        <v>32.497999999999998</v>
      </c>
      <c r="AK157">
        <v>-1</v>
      </c>
      <c r="AL157">
        <v>-1</v>
      </c>
      <c r="AM157">
        <v>-1</v>
      </c>
      <c r="AN157">
        <v>-1</v>
      </c>
      <c r="AO157" s="1">
        <v>43340</v>
      </c>
      <c r="AP157">
        <v>-1</v>
      </c>
      <c r="AQ157" s="1">
        <v>42338</v>
      </c>
      <c r="AR157">
        <v>27.385999999999999</v>
      </c>
      <c r="AS157" s="1">
        <v>42398</v>
      </c>
      <c r="AT157">
        <v>13.706</v>
      </c>
      <c r="AU157">
        <v>-1</v>
      </c>
      <c r="AV157">
        <v>-1</v>
      </c>
      <c r="AW157" s="1">
        <v>41779</v>
      </c>
      <c r="AX157">
        <v>-1</v>
      </c>
      <c r="AY157" s="1">
        <v>42338</v>
      </c>
      <c r="AZ157">
        <v>94.234999999999999</v>
      </c>
      <c r="BA157" s="1">
        <v>42277</v>
      </c>
      <c r="BB157">
        <v>45.613</v>
      </c>
      <c r="BC157" s="1">
        <v>41638</v>
      </c>
      <c r="BD157">
        <v>-1</v>
      </c>
      <c r="BE157">
        <v>-1</v>
      </c>
      <c r="BF157">
        <v>-1</v>
      </c>
      <c r="BG157">
        <v>-1</v>
      </c>
      <c r="BH157">
        <v>-1</v>
      </c>
      <c r="BI157" s="1">
        <v>42338</v>
      </c>
      <c r="BJ157">
        <v>183.36799999999999</v>
      </c>
      <c r="BK157">
        <v>-1</v>
      </c>
      <c r="BL157">
        <v>-1</v>
      </c>
      <c r="BM157" s="1">
        <v>42734</v>
      </c>
      <c r="BN157">
        <v>75.616</v>
      </c>
      <c r="BO157" s="1">
        <v>43342</v>
      </c>
      <c r="BP157">
        <v>-1</v>
      </c>
      <c r="BQ157">
        <v>-1</v>
      </c>
      <c r="BR157">
        <v>-1</v>
      </c>
      <c r="BS157" s="1">
        <v>43342</v>
      </c>
      <c r="BT157">
        <v>-1</v>
      </c>
      <c r="BU157">
        <v>-1</v>
      </c>
      <c r="BV157">
        <v>-1</v>
      </c>
      <c r="BW157" s="1">
        <v>41831</v>
      </c>
      <c r="BX157">
        <v>-1</v>
      </c>
      <c r="BY157">
        <v>-1</v>
      </c>
      <c r="BZ157">
        <v>-1</v>
      </c>
      <c r="CA157" s="1">
        <v>41827</v>
      </c>
      <c r="CB157">
        <v>-1</v>
      </c>
      <c r="CC157" s="1">
        <v>41828</v>
      </c>
      <c r="CD157">
        <v>-1</v>
      </c>
      <c r="CE157" s="1">
        <v>41820</v>
      </c>
      <c r="CF157">
        <v>50.003999999999998</v>
      </c>
      <c r="CG157" s="1">
        <v>41809</v>
      </c>
      <c r="CH157">
        <v>-1</v>
      </c>
      <c r="CI157">
        <v>-1</v>
      </c>
      <c r="CJ157">
        <v>-1</v>
      </c>
      <c r="CK157" s="1">
        <v>41971</v>
      </c>
      <c r="CL157">
        <v>164.33799999999999</v>
      </c>
      <c r="CM157">
        <v>-1</v>
      </c>
      <c r="CN157">
        <v>-1</v>
      </c>
    </row>
    <row r="158" spans="1:92" x14ac:dyDescent="0.25">
      <c r="A158" s="1">
        <v>41851</v>
      </c>
      <c r="B158">
        <v>156.63999999999999</v>
      </c>
      <c r="C158" s="1">
        <v>41486</v>
      </c>
      <c r="D158">
        <v>116.121</v>
      </c>
      <c r="E158" s="1">
        <v>42307</v>
      </c>
      <c r="F158">
        <v>122.345</v>
      </c>
      <c r="G158" s="1">
        <v>42338</v>
      </c>
      <c r="H158">
        <v>100.48</v>
      </c>
      <c r="I158" s="1">
        <v>42307</v>
      </c>
      <c r="J158">
        <v>210.17500000000001</v>
      </c>
      <c r="K158" s="1">
        <v>41486</v>
      </c>
      <c r="L158">
        <v>325.59699999999998</v>
      </c>
      <c r="M158" s="1">
        <v>42062</v>
      </c>
      <c r="N158">
        <v>52.334000000000003</v>
      </c>
      <c r="O158" s="1">
        <v>41912</v>
      </c>
      <c r="P158">
        <v>89.998000000000005</v>
      </c>
      <c r="Q158" s="1">
        <v>41851</v>
      </c>
      <c r="R158">
        <v>85.658000000000001</v>
      </c>
      <c r="S158" s="1">
        <v>42094</v>
      </c>
      <c r="T158">
        <v>92.590999999999994</v>
      </c>
      <c r="U158" s="1">
        <v>41486</v>
      </c>
      <c r="V158">
        <v>89.498000000000005</v>
      </c>
      <c r="W158" s="1">
        <v>41486</v>
      </c>
      <c r="X158">
        <v>187.89699999999999</v>
      </c>
      <c r="Y158" s="1">
        <v>41486</v>
      </c>
      <c r="Z158">
        <v>222.18600000000001</v>
      </c>
      <c r="AA158" s="1">
        <v>42153</v>
      </c>
      <c r="AB158">
        <v>102.83199999999999</v>
      </c>
      <c r="AC158" s="1">
        <v>41486</v>
      </c>
      <c r="AD158">
        <v>206.99100000000001</v>
      </c>
      <c r="AE158" s="1">
        <v>41066</v>
      </c>
      <c r="AF158">
        <v>-1</v>
      </c>
      <c r="AG158" s="1">
        <v>40329</v>
      </c>
      <c r="AH158">
        <v>70.284000000000006</v>
      </c>
      <c r="AI158" s="1">
        <v>42398</v>
      </c>
      <c r="AJ158">
        <v>35.130000000000003</v>
      </c>
      <c r="AK158">
        <v>-1</v>
      </c>
      <c r="AL158">
        <v>-1</v>
      </c>
      <c r="AM158">
        <v>-1</v>
      </c>
      <c r="AN158">
        <v>-1</v>
      </c>
      <c r="AO158" s="1">
        <v>43341</v>
      </c>
      <c r="AP158">
        <v>-1</v>
      </c>
      <c r="AQ158" s="1">
        <v>42369</v>
      </c>
      <c r="AR158">
        <v>26.356000000000002</v>
      </c>
      <c r="AS158" s="1">
        <v>42429</v>
      </c>
      <c r="AT158">
        <v>22.289000000000001</v>
      </c>
      <c r="AU158">
        <v>-1</v>
      </c>
      <c r="AV158">
        <v>-1</v>
      </c>
      <c r="AW158" s="1">
        <v>41780</v>
      </c>
      <c r="AX158">
        <v>-1</v>
      </c>
      <c r="AY158" s="1">
        <v>42369</v>
      </c>
      <c r="AZ158">
        <v>97.23</v>
      </c>
      <c r="BA158" s="1">
        <v>42307</v>
      </c>
      <c r="BB158">
        <v>42.484999999999999</v>
      </c>
      <c r="BC158" s="1">
        <v>41639</v>
      </c>
      <c r="BD158">
        <v>-1</v>
      </c>
      <c r="BE158">
        <v>-1</v>
      </c>
      <c r="BF158">
        <v>-1</v>
      </c>
      <c r="BG158">
        <v>-1</v>
      </c>
      <c r="BH158">
        <v>-1</v>
      </c>
      <c r="BI158" s="1">
        <v>42369</v>
      </c>
      <c r="BJ158">
        <v>170.50700000000001</v>
      </c>
      <c r="BK158">
        <v>-1</v>
      </c>
      <c r="BL158">
        <v>-1</v>
      </c>
      <c r="BM158" s="1">
        <v>42766</v>
      </c>
      <c r="BN158">
        <v>72.275000000000006</v>
      </c>
      <c r="BO158" s="1">
        <v>43343</v>
      </c>
      <c r="BP158">
        <v>-1</v>
      </c>
      <c r="BQ158">
        <v>-1</v>
      </c>
      <c r="BR158">
        <v>-1</v>
      </c>
      <c r="BS158" s="1">
        <v>43343</v>
      </c>
      <c r="BT158">
        <v>-1</v>
      </c>
      <c r="BU158">
        <v>-1</v>
      </c>
      <c r="BV158">
        <v>-1</v>
      </c>
      <c r="BW158" s="1">
        <v>41832</v>
      </c>
      <c r="BX158">
        <v>-1</v>
      </c>
      <c r="BY158">
        <v>-1</v>
      </c>
      <c r="BZ158">
        <v>-1</v>
      </c>
      <c r="CA158" s="1">
        <v>41828</v>
      </c>
      <c r="CB158">
        <v>-1</v>
      </c>
      <c r="CC158" s="1">
        <v>41829</v>
      </c>
      <c r="CD158">
        <v>-1</v>
      </c>
      <c r="CE158" s="1">
        <v>41851</v>
      </c>
      <c r="CF158">
        <v>42.69</v>
      </c>
      <c r="CG158" s="1">
        <v>41810</v>
      </c>
      <c r="CH158">
        <v>-1</v>
      </c>
      <c r="CI158">
        <v>-1</v>
      </c>
      <c r="CJ158">
        <v>-1</v>
      </c>
      <c r="CK158" s="1">
        <v>42004</v>
      </c>
      <c r="CL158">
        <v>179.779</v>
      </c>
      <c r="CM158">
        <v>-1</v>
      </c>
      <c r="CN158">
        <v>-1</v>
      </c>
    </row>
    <row r="159" spans="1:92" x14ac:dyDescent="0.25">
      <c r="A159" s="1">
        <v>41880</v>
      </c>
      <c r="B159">
        <v>127</v>
      </c>
      <c r="C159" s="1">
        <v>41516</v>
      </c>
      <c r="D159">
        <v>124.928</v>
      </c>
      <c r="E159" s="1">
        <v>42338</v>
      </c>
      <c r="F159">
        <v>126.523</v>
      </c>
      <c r="G159" s="1">
        <v>42369</v>
      </c>
      <c r="H159">
        <v>109.282</v>
      </c>
      <c r="I159" s="1">
        <v>42338</v>
      </c>
      <c r="J159">
        <v>221.941</v>
      </c>
      <c r="K159" s="1">
        <v>41516</v>
      </c>
      <c r="L159">
        <v>338.20400000000001</v>
      </c>
      <c r="M159" s="1">
        <v>42094</v>
      </c>
      <c r="N159">
        <v>51.85</v>
      </c>
      <c r="O159" s="1">
        <v>41943</v>
      </c>
      <c r="P159">
        <v>81.003</v>
      </c>
      <c r="Q159" s="1">
        <v>41880</v>
      </c>
      <c r="R159">
        <v>68.503</v>
      </c>
      <c r="S159" s="1">
        <v>42124</v>
      </c>
      <c r="T159">
        <v>92.352000000000004</v>
      </c>
      <c r="U159" s="1">
        <v>41516</v>
      </c>
      <c r="V159">
        <v>90.454999999999998</v>
      </c>
      <c r="W159" s="1">
        <v>41516</v>
      </c>
      <c r="X159">
        <v>199.59299999999999</v>
      </c>
      <c r="Y159" s="1">
        <v>41516</v>
      </c>
      <c r="Z159">
        <v>239.791</v>
      </c>
      <c r="AA159" s="1">
        <v>42185</v>
      </c>
      <c r="AB159">
        <v>105.483</v>
      </c>
      <c r="AC159" s="1">
        <v>41516</v>
      </c>
      <c r="AD159">
        <v>239.94499999999999</v>
      </c>
      <c r="AE159" s="1">
        <v>41067</v>
      </c>
      <c r="AF159">
        <v>-1</v>
      </c>
      <c r="AG159" s="1">
        <v>40359</v>
      </c>
      <c r="AH159">
        <v>88.966999999999999</v>
      </c>
      <c r="AI159" s="1">
        <v>42429</v>
      </c>
      <c r="AJ159">
        <v>46.194000000000003</v>
      </c>
      <c r="AK159">
        <v>-1</v>
      </c>
      <c r="AL159">
        <v>-1</v>
      </c>
      <c r="AM159">
        <v>-1</v>
      </c>
      <c r="AN159">
        <v>-1</v>
      </c>
      <c r="AO159" s="1">
        <v>43342</v>
      </c>
      <c r="AP159">
        <v>-1</v>
      </c>
      <c r="AQ159" s="1">
        <v>42398</v>
      </c>
      <c r="AR159">
        <v>27.343</v>
      </c>
      <c r="AS159" s="1">
        <v>42460</v>
      </c>
      <c r="AT159">
        <v>18.689</v>
      </c>
      <c r="AU159">
        <v>-1</v>
      </c>
      <c r="AV159">
        <v>-1</v>
      </c>
      <c r="AW159" s="1">
        <v>41781</v>
      </c>
      <c r="AX159">
        <v>-1</v>
      </c>
      <c r="AY159" s="1">
        <v>42398</v>
      </c>
      <c r="AZ159">
        <v>114.142</v>
      </c>
      <c r="BA159" s="1">
        <v>42338</v>
      </c>
      <c r="BB159">
        <v>47.722999999999999</v>
      </c>
      <c r="BC159" s="1">
        <v>41640</v>
      </c>
      <c r="BD159">
        <v>-1</v>
      </c>
      <c r="BE159">
        <v>-1</v>
      </c>
      <c r="BF159">
        <v>-1</v>
      </c>
      <c r="BG159">
        <v>-1</v>
      </c>
      <c r="BH159">
        <v>-1</v>
      </c>
      <c r="BI159" s="1">
        <v>42398</v>
      </c>
      <c r="BJ159">
        <v>218.10599999999999</v>
      </c>
      <c r="BK159">
        <v>-1</v>
      </c>
      <c r="BL159">
        <v>-1</v>
      </c>
      <c r="BM159" s="1">
        <v>42794</v>
      </c>
      <c r="BN159">
        <v>77.176000000000002</v>
      </c>
      <c r="BO159" s="1">
        <v>43344</v>
      </c>
      <c r="BP159">
        <v>-1</v>
      </c>
      <c r="BQ159">
        <v>-1</v>
      </c>
      <c r="BR159">
        <v>-1</v>
      </c>
      <c r="BS159" s="1">
        <v>43344</v>
      </c>
      <c r="BT159">
        <v>-1</v>
      </c>
      <c r="BU159">
        <v>-1</v>
      </c>
      <c r="BV159">
        <v>-1</v>
      </c>
      <c r="BW159" s="1">
        <v>41833</v>
      </c>
      <c r="BX159">
        <v>-1</v>
      </c>
      <c r="BY159">
        <v>-1</v>
      </c>
      <c r="BZ159">
        <v>-1</v>
      </c>
      <c r="CA159" s="1">
        <v>41829</v>
      </c>
      <c r="CB159">
        <v>-1</v>
      </c>
      <c r="CC159" s="1">
        <v>41830</v>
      </c>
      <c r="CD159">
        <v>-1</v>
      </c>
      <c r="CE159" s="1">
        <v>41880</v>
      </c>
      <c r="CF159">
        <v>46.185000000000002</v>
      </c>
      <c r="CG159" s="1">
        <v>41811</v>
      </c>
      <c r="CH159">
        <v>-1</v>
      </c>
      <c r="CI159">
        <v>-1</v>
      </c>
      <c r="CJ159">
        <v>-1</v>
      </c>
      <c r="CK159" s="1">
        <v>42034</v>
      </c>
      <c r="CL159">
        <v>145.745</v>
      </c>
      <c r="CM159">
        <v>-1</v>
      </c>
      <c r="CN159">
        <v>-1</v>
      </c>
    </row>
    <row r="160" spans="1:92" x14ac:dyDescent="0.25">
      <c r="A160" s="1">
        <v>41912</v>
      </c>
      <c r="B160">
        <v>174.124</v>
      </c>
      <c r="C160" s="1">
        <v>41547</v>
      </c>
      <c r="D160">
        <v>116.51600000000001</v>
      </c>
      <c r="E160" s="1">
        <v>42369</v>
      </c>
      <c r="F160">
        <v>128.648</v>
      </c>
      <c r="G160" s="1">
        <v>42398</v>
      </c>
      <c r="H160">
        <v>124.333</v>
      </c>
      <c r="I160" s="1">
        <v>42369</v>
      </c>
      <c r="J160">
        <v>244.76400000000001</v>
      </c>
      <c r="K160" s="1">
        <v>41547</v>
      </c>
      <c r="L160">
        <v>331.90199999999999</v>
      </c>
      <c r="M160" s="1">
        <v>42124</v>
      </c>
      <c r="N160">
        <v>48.67</v>
      </c>
      <c r="O160" s="1">
        <v>41971</v>
      </c>
      <c r="P160">
        <v>81.83</v>
      </c>
      <c r="Q160" s="1">
        <v>41912</v>
      </c>
      <c r="R160">
        <v>87.126999999999995</v>
      </c>
      <c r="S160" s="1">
        <v>42153</v>
      </c>
      <c r="T160">
        <v>86.66</v>
      </c>
      <c r="U160" s="1">
        <v>41547</v>
      </c>
      <c r="V160">
        <v>86.423000000000002</v>
      </c>
      <c r="W160" s="1">
        <v>41547</v>
      </c>
      <c r="X160">
        <v>172.642</v>
      </c>
      <c r="Y160" s="1">
        <v>41547</v>
      </c>
      <c r="Z160">
        <v>197.226</v>
      </c>
      <c r="AA160" s="1">
        <v>42216</v>
      </c>
      <c r="AB160">
        <v>106.669</v>
      </c>
      <c r="AC160" s="1">
        <v>41547</v>
      </c>
      <c r="AD160">
        <v>213.584</v>
      </c>
      <c r="AE160" s="1">
        <v>41068</v>
      </c>
      <c r="AF160">
        <v>-1</v>
      </c>
      <c r="AG160" s="1">
        <v>40389</v>
      </c>
      <c r="AH160">
        <v>75.167000000000002</v>
      </c>
      <c r="AI160" s="1">
        <v>42460</v>
      </c>
      <c r="AJ160">
        <v>45.573999999999998</v>
      </c>
      <c r="AK160">
        <v>-1</v>
      </c>
      <c r="AL160">
        <v>-1</v>
      </c>
      <c r="AM160">
        <v>-1</v>
      </c>
      <c r="AN160">
        <v>-1</v>
      </c>
      <c r="AO160" s="1">
        <v>43343</v>
      </c>
      <c r="AP160">
        <v>-1</v>
      </c>
      <c r="AQ160" s="1">
        <v>42429</v>
      </c>
      <c r="AR160">
        <v>38.017000000000003</v>
      </c>
      <c r="AS160" s="1">
        <v>42489</v>
      </c>
      <c r="AT160">
        <v>16.600999999999999</v>
      </c>
      <c r="AU160">
        <v>-1</v>
      </c>
      <c r="AV160">
        <v>-1</v>
      </c>
      <c r="AW160" s="1">
        <v>41782</v>
      </c>
      <c r="AX160">
        <v>-1</v>
      </c>
      <c r="AY160" s="1">
        <v>42429</v>
      </c>
      <c r="AZ160">
        <v>142.113</v>
      </c>
      <c r="BA160" s="1">
        <v>42369</v>
      </c>
      <c r="BB160">
        <v>46.744</v>
      </c>
      <c r="BC160" s="1">
        <v>41641</v>
      </c>
      <c r="BD160">
        <v>-1</v>
      </c>
      <c r="BE160">
        <v>-1</v>
      </c>
      <c r="BF160">
        <v>-1</v>
      </c>
      <c r="BG160">
        <v>-1</v>
      </c>
      <c r="BH160">
        <v>-1</v>
      </c>
      <c r="BI160" s="1">
        <v>42429</v>
      </c>
      <c r="BJ160">
        <v>303.95600000000002</v>
      </c>
      <c r="BK160">
        <v>-1</v>
      </c>
      <c r="BL160">
        <v>-1</v>
      </c>
      <c r="BM160" s="1">
        <v>42825</v>
      </c>
      <c r="BN160">
        <v>77.956000000000003</v>
      </c>
      <c r="BO160" s="1">
        <v>43345</v>
      </c>
      <c r="BP160">
        <v>-1</v>
      </c>
      <c r="BQ160">
        <v>-1</v>
      </c>
      <c r="BR160">
        <v>-1</v>
      </c>
      <c r="BS160" s="1">
        <v>43345</v>
      </c>
      <c r="BT160">
        <v>-1</v>
      </c>
      <c r="BU160">
        <v>-1</v>
      </c>
      <c r="BV160">
        <v>-1</v>
      </c>
      <c r="BW160" s="1">
        <v>41834</v>
      </c>
      <c r="BX160">
        <v>-1</v>
      </c>
      <c r="BY160">
        <v>-1</v>
      </c>
      <c r="BZ160">
        <v>-1</v>
      </c>
      <c r="CA160" s="1">
        <v>41830</v>
      </c>
      <c r="CB160">
        <v>-1</v>
      </c>
      <c r="CC160" s="1">
        <v>41831</v>
      </c>
      <c r="CD160">
        <v>-1</v>
      </c>
      <c r="CE160" s="1">
        <v>41912</v>
      </c>
      <c r="CF160">
        <v>49.31</v>
      </c>
      <c r="CG160" s="1">
        <v>41812</v>
      </c>
      <c r="CH160">
        <v>-1</v>
      </c>
      <c r="CI160">
        <v>-1</v>
      </c>
      <c r="CJ160">
        <v>-1</v>
      </c>
      <c r="CK160" s="1">
        <v>42062</v>
      </c>
      <c r="CL160">
        <v>118.137</v>
      </c>
      <c r="CM160">
        <v>-1</v>
      </c>
      <c r="CN160">
        <v>-1</v>
      </c>
    </row>
    <row r="161" spans="1:92" x14ac:dyDescent="0.25">
      <c r="A161" s="1">
        <v>41943</v>
      </c>
      <c r="B161">
        <v>151.75</v>
      </c>
      <c r="C161" s="1">
        <v>41578</v>
      </c>
      <c r="D161">
        <v>118.64</v>
      </c>
      <c r="E161" s="1">
        <v>42398</v>
      </c>
      <c r="F161">
        <v>135.923</v>
      </c>
      <c r="G161" s="1">
        <v>42429</v>
      </c>
      <c r="H161">
        <v>136.83199999999999</v>
      </c>
      <c r="I161" s="1">
        <v>42398</v>
      </c>
      <c r="J161">
        <v>283.38900000000001</v>
      </c>
      <c r="K161" s="1">
        <v>41578</v>
      </c>
      <c r="L161">
        <v>323.62</v>
      </c>
      <c r="M161" s="1">
        <v>42153</v>
      </c>
      <c r="N161">
        <v>47.5</v>
      </c>
      <c r="O161" s="1">
        <v>42004</v>
      </c>
      <c r="P161">
        <v>112.995</v>
      </c>
      <c r="Q161" s="1">
        <v>41943</v>
      </c>
      <c r="R161">
        <v>79.003</v>
      </c>
      <c r="S161" s="1">
        <v>42185</v>
      </c>
      <c r="T161">
        <v>93.165999999999997</v>
      </c>
      <c r="U161" s="1">
        <v>41578</v>
      </c>
      <c r="V161">
        <v>83.673000000000002</v>
      </c>
      <c r="W161" s="1">
        <v>41578</v>
      </c>
      <c r="X161">
        <v>161.428</v>
      </c>
      <c r="Y161" s="1">
        <v>41578</v>
      </c>
      <c r="Z161">
        <v>184.75200000000001</v>
      </c>
      <c r="AA161" s="1">
        <v>42247</v>
      </c>
      <c r="AB161">
        <v>144.02000000000001</v>
      </c>
      <c r="AC161" s="1">
        <v>41578</v>
      </c>
      <c r="AD161">
        <v>184.99299999999999</v>
      </c>
      <c r="AE161" s="1">
        <v>41069</v>
      </c>
      <c r="AF161">
        <v>-1</v>
      </c>
      <c r="AG161" s="1">
        <v>40421</v>
      </c>
      <c r="AH161">
        <v>90.093999999999994</v>
      </c>
      <c r="AI161" s="1">
        <v>42489</v>
      </c>
      <c r="AJ161">
        <v>48.768999999999998</v>
      </c>
      <c r="AK161">
        <v>-1</v>
      </c>
      <c r="AL161">
        <v>-1</v>
      </c>
      <c r="AM161">
        <v>-1</v>
      </c>
      <c r="AN161">
        <v>-1</v>
      </c>
      <c r="AO161" s="1">
        <v>43344</v>
      </c>
      <c r="AP161">
        <v>-1</v>
      </c>
      <c r="AQ161" s="1">
        <v>42460</v>
      </c>
      <c r="AR161">
        <v>33.322000000000003</v>
      </c>
      <c r="AS161" s="1">
        <v>42521</v>
      </c>
      <c r="AT161">
        <v>18.271000000000001</v>
      </c>
      <c r="AU161">
        <v>-1</v>
      </c>
      <c r="AV161">
        <v>-1</v>
      </c>
      <c r="AW161" s="1">
        <v>41783</v>
      </c>
      <c r="AX161">
        <v>-1</v>
      </c>
      <c r="AY161" s="1">
        <v>42460</v>
      </c>
      <c r="AZ161">
        <v>126.70399999999999</v>
      </c>
      <c r="BA161" s="1">
        <v>42398</v>
      </c>
      <c r="BB161">
        <v>47.146999999999998</v>
      </c>
      <c r="BC161" s="1">
        <v>41642</v>
      </c>
      <c r="BD161">
        <v>-1</v>
      </c>
      <c r="BE161">
        <v>-1</v>
      </c>
      <c r="BF161">
        <v>-1</v>
      </c>
      <c r="BG161">
        <v>-1</v>
      </c>
      <c r="BH161">
        <v>-1</v>
      </c>
      <c r="BI161" s="1">
        <v>42460</v>
      </c>
      <c r="BJ161">
        <v>264.39600000000002</v>
      </c>
      <c r="BK161">
        <v>-1</v>
      </c>
      <c r="BL161">
        <v>-1</v>
      </c>
      <c r="BM161" s="1">
        <v>42853</v>
      </c>
      <c r="BN161">
        <v>71.254999999999995</v>
      </c>
      <c r="BO161" s="1">
        <v>43346</v>
      </c>
      <c r="BP161">
        <v>-1</v>
      </c>
      <c r="BQ161">
        <v>-1</v>
      </c>
      <c r="BR161">
        <v>-1</v>
      </c>
      <c r="BS161" s="1">
        <v>43346</v>
      </c>
      <c r="BT161">
        <v>-1</v>
      </c>
      <c r="BU161">
        <v>-1</v>
      </c>
      <c r="BV161">
        <v>-1</v>
      </c>
      <c r="BW161" s="1">
        <v>41835</v>
      </c>
      <c r="BX161">
        <v>-1</v>
      </c>
      <c r="BY161">
        <v>-1</v>
      </c>
      <c r="BZ161">
        <v>-1</v>
      </c>
      <c r="CA161" s="1">
        <v>41831</v>
      </c>
      <c r="CB161">
        <v>-1</v>
      </c>
      <c r="CC161" s="1">
        <v>41832</v>
      </c>
      <c r="CD161">
        <v>-1</v>
      </c>
      <c r="CE161" s="1">
        <v>41943</v>
      </c>
      <c r="CF161">
        <v>51.16</v>
      </c>
      <c r="CG161" s="1">
        <v>41813</v>
      </c>
      <c r="CH161">
        <v>-1</v>
      </c>
      <c r="CI161">
        <v>-1</v>
      </c>
      <c r="CJ161">
        <v>-1</v>
      </c>
      <c r="CK161" s="1">
        <v>42094</v>
      </c>
      <c r="CL161">
        <v>136.65</v>
      </c>
      <c r="CM161">
        <v>-1</v>
      </c>
      <c r="CN161">
        <v>-1</v>
      </c>
    </row>
    <row r="162" spans="1:92" x14ac:dyDescent="0.25">
      <c r="A162" s="1">
        <v>41971</v>
      </c>
      <c r="B162">
        <v>153.517</v>
      </c>
      <c r="C162" s="1">
        <v>41607</v>
      </c>
      <c r="D162">
        <v>126.13500000000001</v>
      </c>
      <c r="E162" s="1">
        <v>42429</v>
      </c>
      <c r="F162">
        <v>119.67400000000001</v>
      </c>
      <c r="G162" s="1">
        <v>42460</v>
      </c>
      <c r="H162">
        <v>120.83199999999999</v>
      </c>
      <c r="I162" s="1">
        <v>42429</v>
      </c>
      <c r="J162">
        <v>274.21899999999999</v>
      </c>
      <c r="K162" s="1">
        <v>41607</v>
      </c>
      <c r="L162">
        <v>370.82499999999999</v>
      </c>
      <c r="M162" s="1">
        <v>42185</v>
      </c>
      <c r="N162">
        <v>51.4</v>
      </c>
      <c r="O162" s="1">
        <v>42034</v>
      </c>
      <c r="P162">
        <v>130.834</v>
      </c>
      <c r="Q162" s="1">
        <v>41971</v>
      </c>
      <c r="R162">
        <v>83.158000000000001</v>
      </c>
      <c r="S162" s="1">
        <v>42216</v>
      </c>
      <c r="T162">
        <v>98.718000000000004</v>
      </c>
      <c r="U162" s="1">
        <v>41607</v>
      </c>
      <c r="V162">
        <v>83.332999999999998</v>
      </c>
      <c r="W162" s="1">
        <v>41607</v>
      </c>
      <c r="X162">
        <v>171.49799999999999</v>
      </c>
      <c r="Y162" s="1">
        <v>41607</v>
      </c>
      <c r="Z162">
        <v>210.649</v>
      </c>
      <c r="AA162" s="1">
        <v>42277</v>
      </c>
      <c r="AB162">
        <v>168</v>
      </c>
      <c r="AC162" s="1">
        <v>41607</v>
      </c>
      <c r="AD162">
        <v>207.143</v>
      </c>
      <c r="AE162" s="1">
        <v>41070</v>
      </c>
      <c r="AF162">
        <v>-1</v>
      </c>
      <c r="AG162" s="1">
        <v>40451</v>
      </c>
      <c r="AH162">
        <v>84.061999999999998</v>
      </c>
      <c r="AI162" s="1">
        <v>42521</v>
      </c>
      <c r="AJ162">
        <v>49.215000000000003</v>
      </c>
      <c r="AK162">
        <v>-1</v>
      </c>
      <c r="AL162">
        <v>-1</v>
      </c>
      <c r="AM162">
        <v>-1</v>
      </c>
      <c r="AN162">
        <v>-1</v>
      </c>
      <c r="AO162" s="1">
        <v>43345</v>
      </c>
      <c r="AP162">
        <v>-1</v>
      </c>
      <c r="AQ162" s="1">
        <v>42489</v>
      </c>
      <c r="AR162">
        <v>41.935000000000002</v>
      </c>
      <c r="AS162" s="1">
        <v>42551</v>
      </c>
      <c r="AT162">
        <v>22.271000000000001</v>
      </c>
      <c r="AU162">
        <v>-1</v>
      </c>
      <c r="AV162">
        <v>-1</v>
      </c>
      <c r="AW162" s="1">
        <v>41784</v>
      </c>
      <c r="AX162">
        <v>-1</v>
      </c>
      <c r="AY162" s="1">
        <v>42489</v>
      </c>
      <c r="AZ162">
        <v>118.54</v>
      </c>
      <c r="BA162" s="1">
        <v>42460</v>
      </c>
      <c r="BB162">
        <v>45.786000000000001</v>
      </c>
      <c r="BC162" s="1">
        <v>41643</v>
      </c>
      <c r="BD162">
        <v>-1</v>
      </c>
      <c r="BE162">
        <v>-1</v>
      </c>
      <c r="BF162">
        <v>-1</v>
      </c>
      <c r="BG162">
        <v>-1</v>
      </c>
      <c r="BH162">
        <v>-1</v>
      </c>
      <c r="BI162" s="1">
        <v>42489</v>
      </c>
      <c r="BJ162">
        <v>253.76900000000001</v>
      </c>
      <c r="BK162">
        <v>-1</v>
      </c>
      <c r="BL162">
        <v>-1</v>
      </c>
      <c r="BM162" s="1">
        <v>42886</v>
      </c>
      <c r="BN162">
        <v>74.745000000000005</v>
      </c>
      <c r="BO162" s="1">
        <v>43347</v>
      </c>
      <c r="BP162">
        <v>-1</v>
      </c>
      <c r="BQ162">
        <v>-1</v>
      </c>
      <c r="BR162">
        <v>-1</v>
      </c>
      <c r="BS162" s="1">
        <v>43347</v>
      </c>
      <c r="BT162">
        <v>-1</v>
      </c>
      <c r="BU162">
        <v>-1</v>
      </c>
      <c r="BV162">
        <v>-1</v>
      </c>
      <c r="BW162" s="1">
        <v>41836</v>
      </c>
      <c r="BX162">
        <v>-1</v>
      </c>
      <c r="BY162">
        <v>-1</v>
      </c>
      <c r="BZ162">
        <v>-1</v>
      </c>
      <c r="CA162" s="1">
        <v>41832</v>
      </c>
      <c r="CB162">
        <v>-1</v>
      </c>
      <c r="CC162" s="1">
        <v>41833</v>
      </c>
      <c r="CD162">
        <v>-1</v>
      </c>
      <c r="CE162" s="1">
        <v>41971</v>
      </c>
      <c r="CF162">
        <v>51.695999999999998</v>
      </c>
      <c r="CG162" s="1">
        <v>41814</v>
      </c>
      <c r="CH162">
        <v>-1</v>
      </c>
      <c r="CI162">
        <v>-1</v>
      </c>
      <c r="CJ162">
        <v>-1</v>
      </c>
      <c r="CK162" s="1">
        <v>42124</v>
      </c>
      <c r="CL162">
        <v>137.53</v>
      </c>
      <c r="CM162">
        <v>-1</v>
      </c>
      <c r="CN162">
        <v>-1</v>
      </c>
    </row>
    <row r="163" spans="1:92" x14ac:dyDescent="0.25">
      <c r="A163" s="1">
        <v>42004</v>
      </c>
      <c r="B163">
        <v>200.755</v>
      </c>
      <c r="C163" s="1">
        <v>41639</v>
      </c>
      <c r="D163">
        <v>123.508</v>
      </c>
      <c r="E163" s="1">
        <v>42460</v>
      </c>
      <c r="F163">
        <v>94.998999999999995</v>
      </c>
      <c r="G163" s="1">
        <v>42489</v>
      </c>
      <c r="H163">
        <v>127.5</v>
      </c>
      <c r="I163" s="1">
        <v>42460</v>
      </c>
      <c r="J163">
        <v>215.65899999999999</v>
      </c>
      <c r="K163" s="1">
        <v>41639</v>
      </c>
      <c r="L163">
        <v>343.86599999999999</v>
      </c>
      <c r="M163" s="1">
        <v>42216</v>
      </c>
      <c r="N163">
        <v>53.834000000000003</v>
      </c>
      <c r="O163" s="1">
        <v>42062</v>
      </c>
      <c r="P163">
        <v>116.673</v>
      </c>
      <c r="Q163" s="1">
        <v>42004</v>
      </c>
      <c r="R163">
        <v>103.48699999999999</v>
      </c>
      <c r="S163" s="1">
        <v>42247</v>
      </c>
      <c r="T163">
        <v>117.004</v>
      </c>
      <c r="U163" s="1">
        <v>41639</v>
      </c>
      <c r="V163">
        <v>79.701999999999998</v>
      </c>
      <c r="W163" s="1">
        <v>41639</v>
      </c>
      <c r="X163">
        <v>165.16499999999999</v>
      </c>
      <c r="Y163" s="1">
        <v>41639</v>
      </c>
      <c r="Z163">
        <v>204.10900000000001</v>
      </c>
      <c r="AA163" s="1">
        <v>42307</v>
      </c>
      <c r="AB163">
        <v>132.154</v>
      </c>
      <c r="AC163" s="1">
        <v>41639</v>
      </c>
      <c r="AD163">
        <v>244.72</v>
      </c>
      <c r="AE163" s="1">
        <v>41071</v>
      </c>
      <c r="AF163">
        <v>-1</v>
      </c>
      <c r="AG163" s="1">
        <v>40480</v>
      </c>
      <c r="AH163">
        <v>69.778999999999996</v>
      </c>
      <c r="AI163" s="1">
        <v>42704</v>
      </c>
      <c r="AJ163">
        <v>33.698999999999998</v>
      </c>
      <c r="AK163">
        <v>-1</v>
      </c>
      <c r="AL163">
        <v>-1</v>
      </c>
      <c r="AM163">
        <v>-1</v>
      </c>
      <c r="AN163">
        <v>-1</v>
      </c>
      <c r="AO163" s="1">
        <v>43346</v>
      </c>
      <c r="AP163">
        <v>-1</v>
      </c>
      <c r="AQ163" s="1">
        <v>42521</v>
      </c>
      <c r="AR163">
        <v>40.46</v>
      </c>
      <c r="AS163" s="1">
        <v>42580</v>
      </c>
      <c r="AT163">
        <v>16.834</v>
      </c>
      <c r="AU163">
        <v>-1</v>
      </c>
      <c r="AV163">
        <v>-1</v>
      </c>
      <c r="AW163" s="1">
        <v>41785</v>
      </c>
      <c r="AX163">
        <v>-1</v>
      </c>
      <c r="AY163" s="1">
        <v>42521</v>
      </c>
      <c r="AZ163">
        <v>127.202</v>
      </c>
      <c r="BA163" s="1">
        <v>42947</v>
      </c>
      <c r="BB163">
        <v>25.166</v>
      </c>
      <c r="BC163" s="1">
        <v>41644</v>
      </c>
      <c r="BD163">
        <v>-1</v>
      </c>
      <c r="BE163">
        <v>-1</v>
      </c>
      <c r="BF163">
        <v>-1</v>
      </c>
      <c r="BG163">
        <v>-1</v>
      </c>
      <c r="BH163">
        <v>-1</v>
      </c>
      <c r="BI163" s="1">
        <v>42521</v>
      </c>
      <c r="BJ163">
        <v>263.572</v>
      </c>
      <c r="BK163">
        <v>-1</v>
      </c>
      <c r="BL163">
        <v>-1</v>
      </c>
      <c r="BM163" s="1">
        <v>42916</v>
      </c>
      <c r="BN163">
        <v>64.992000000000004</v>
      </c>
      <c r="BO163" s="1">
        <v>43348</v>
      </c>
      <c r="BP163">
        <v>-1</v>
      </c>
      <c r="BQ163">
        <v>-1</v>
      </c>
      <c r="BR163">
        <v>-1</v>
      </c>
      <c r="BS163" s="1">
        <v>43348</v>
      </c>
      <c r="BT163">
        <v>-1</v>
      </c>
      <c r="BU163">
        <v>-1</v>
      </c>
      <c r="BV163">
        <v>-1</v>
      </c>
      <c r="BW163" s="1">
        <v>41837</v>
      </c>
      <c r="BX163">
        <v>-1</v>
      </c>
      <c r="BY163">
        <v>-1</v>
      </c>
      <c r="BZ163">
        <v>-1</v>
      </c>
      <c r="CA163" s="1">
        <v>41833</v>
      </c>
      <c r="CB163">
        <v>-1</v>
      </c>
      <c r="CC163" s="1">
        <v>41834</v>
      </c>
      <c r="CD163">
        <v>-1</v>
      </c>
      <c r="CE163" s="1">
        <v>42004</v>
      </c>
      <c r="CF163">
        <v>54.639000000000003</v>
      </c>
      <c r="CG163" s="1">
        <v>41815</v>
      </c>
      <c r="CH163">
        <v>-1</v>
      </c>
      <c r="CI163">
        <v>-1</v>
      </c>
      <c r="CJ163">
        <v>-1</v>
      </c>
      <c r="CK163" s="1">
        <v>42153</v>
      </c>
      <c r="CL163">
        <v>138.94499999999999</v>
      </c>
      <c r="CM163">
        <v>-1</v>
      </c>
      <c r="CN163">
        <v>-1</v>
      </c>
    </row>
    <row r="164" spans="1:92" x14ac:dyDescent="0.25">
      <c r="A164" s="1">
        <v>42034</v>
      </c>
      <c r="B164">
        <v>226.62700000000001</v>
      </c>
      <c r="C164" s="1">
        <v>41670</v>
      </c>
      <c r="D164">
        <v>130.33799999999999</v>
      </c>
      <c r="E164" s="1">
        <v>42489</v>
      </c>
      <c r="F164">
        <v>98.628</v>
      </c>
      <c r="G164" s="1">
        <v>42521</v>
      </c>
      <c r="H164">
        <v>124.5</v>
      </c>
      <c r="I164" s="1">
        <v>42489</v>
      </c>
      <c r="J164">
        <v>218.98</v>
      </c>
      <c r="K164" s="1">
        <v>41670</v>
      </c>
      <c r="L164">
        <v>358.32499999999999</v>
      </c>
      <c r="M164" s="1">
        <v>42247</v>
      </c>
      <c r="N164">
        <v>66.656999999999996</v>
      </c>
      <c r="O164" s="1">
        <v>42094</v>
      </c>
      <c r="P164">
        <v>132.48699999999999</v>
      </c>
      <c r="Q164" s="1">
        <v>42034</v>
      </c>
      <c r="R164">
        <v>117.75700000000001</v>
      </c>
      <c r="S164" s="1">
        <v>42277</v>
      </c>
      <c r="T164">
        <v>134.64699999999999</v>
      </c>
      <c r="U164" s="1">
        <v>41670</v>
      </c>
      <c r="V164">
        <v>84.332999999999998</v>
      </c>
      <c r="W164" s="1">
        <v>41670</v>
      </c>
      <c r="X164">
        <v>202.845</v>
      </c>
      <c r="Y164" s="1">
        <v>41670</v>
      </c>
      <c r="Z164">
        <v>233.018</v>
      </c>
      <c r="AA164" s="1">
        <v>42338</v>
      </c>
      <c r="AB164">
        <v>127.175</v>
      </c>
      <c r="AC164" s="1">
        <v>41670</v>
      </c>
      <c r="AD164">
        <v>270.33199999999999</v>
      </c>
      <c r="AE164" s="1">
        <v>41072</v>
      </c>
      <c r="AF164">
        <v>-1</v>
      </c>
      <c r="AG164" s="1">
        <v>40512</v>
      </c>
      <c r="AH164">
        <v>90.143000000000001</v>
      </c>
      <c r="AI164" s="1">
        <v>42734</v>
      </c>
      <c r="AJ164">
        <v>33.659999999999997</v>
      </c>
      <c r="AK164">
        <v>-1</v>
      </c>
      <c r="AL164">
        <v>-1</v>
      </c>
      <c r="AM164">
        <v>-1</v>
      </c>
      <c r="AN164">
        <v>-1</v>
      </c>
      <c r="AO164" s="1">
        <v>43347</v>
      </c>
      <c r="AP164">
        <v>-1</v>
      </c>
      <c r="AQ164" s="1">
        <v>42551</v>
      </c>
      <c r="AR164">
        <v>50.529000000000003</v>
      </c>
      <c r="AS164" s="1">
        <v>42613</v>
      </c>
      <c r="AT164">
        <v>16.329999999999998</v>
      </c>
      <c r="AU164">
        <v>-1</v>
      </c>
      <c r="AV164">
        <v>-1</v>
      </c>
      <c r="AW164" s="1">
        <v>41786</v>
      </c>
      <c r="AX164">
        <v>-1</v>
      </c>
      <c r="AY164" s="1">
        <v>42551</v>
      </c>
      <c r="AZ164">
        <v>152.054</v>
      </c>
      <c r="BA164" s="1">
        <v>43707</v>
      </c>
      <c r="BB164">
        <v>22.725999999999999</v>
      </c>
      <c r="BC164" s="1">
        <v>41645</v>
      </c>
      <c r="BD164">
        <v>-1</v>
      </c>
      <c r="BE164">
        <v>-1</v>
      </c>
      <c r="BF164">
        <v>-1</v>
      </c>
      <c r="BG164">
        <v>-1</v>
      </c>
      <c r="BH164">
        <v>-1</v>
      </c>
      <c r="BI164" s="1">
        <v>42551</v>
      </c>
      <c r="BJ164">
        <v>310.71199999999999</v>
      </c>
      <c r="BK164">
        <v>-1</v>
      </c>
      <c r="BL164">
        <v>-1</v>
      </c>
      <c r="BM164" s="1">
        <v>42947</v>
      </c>
      <c r="BN164">
        <v>63.103999999999999</v>
      </c>
      <c r="BO164" s="1">
        <v>43349</v>
      </c>
      <c r="BP164">
        <v>-1</v>
      </c>
      <c r="BQ164">
        <v>-1</v>
      </c>
      <c r="BR164">
        <v>-1</v>
      </c>
      <c r="BS164" s="1">
        <v>43349</v>
      </c>
      <c r="BT164">
        <v>-1</v>
      </c>
      <c r="BU164">
        <v>-1</v>
      </c>
      <c r="BV164">
        <v>-1</v>
      </c>
      <c r="BW164" s="1">
        <v>41838</v>
      </c>
      <c r="BX164">
        <v>-1</v>
      </c>
      <c r="BY164">
        <v>-1</v>
      </c>
      <c r="BZ164">
        <v>-1</v>
      </c>
      <c r="CA164" s="1">
        <v>41834</v>
      </c>
      <c r="CB164">
        <v>-1</v>
      </c>
      <c r="CC164" s="1">
        <v>41835</v>
      </c>
      <c r="CD164">
        <v>-1</v>
      </c>
      <c r="CE164" s="1">
        <v>42034</v>
      </c>
      <c r="CF164">
        <v>50.804000000000002</v>
      </c>
      <c r="CG164" s="1">
        <v>41816</v>
      </c>
      <c r="CH164">
        <v>-1</v>
      </c>
      <c r="CI164">
        <v>-1</v>
      </c>
      <c r="CJ164">
        <v>-1</v>
      </c>
      <c r="CK164" s="1">
        <v>42185</v>
      </c>
      <c r="CL164">
        <v>159.233</v>
      </c>
      <c r="CM164">
        <v>-1</v>
      </c>
      <c r="CN164">
        <v>-1</v>
      </c>
    </row>
    <row r="165" spans="1:92" x14ac:dyDescent="0.25">
      <c r="A165" s="1">
        <v>42062</v>
      </c>
      <c r="B165">
        <v>242.90899999999999</v>
      </c>
      <c r="C165" s="1">
        <v>41698</v>
      </c>
      <c r="D165">
        <v>123.34699999999999</v>
      </c>
      <c r="E165" s="1">
        <v>42521</v>
      </c>
      <c r="F165">
        <v>109.18</v>
      </c>
      <c r="G165" s="1">
        <v>42551</v>
      </c>
      <c r="H165">
        <v>122.227</v>
      </c>
      <c r="I165" s="1">
        <v>42521</v>
      </c>
      <c r="J165">
        <v>233.93799999999999</v>
      </c>
      <c r="K165" s="1">
        <v>41698</v>
      </c>
      <c r="L165">
        <v>321.53800000000001</v>
      </c>
      <c r="M165" s="1">
        <v>42277</v>
      </c>
      <c r="N165">
        <v>78.501000000000005</v>
      </c>
      <c r="O165" s="1">
        <v>42124</v>
      </c>
      <c r="P165">
        <v>122.196</v>
      </c>
      <c r="Q165" s="1">
        <v>42062</v>
      </c>
      <c r="R165">
        <v>102.745</v>
      </c>
      <c r="S165" s="1">
        <v>42307</v>
      </c>
      <c r="T165">
        <v>105.613</v>
      </c>
      <c r="U165" s="1">
        <v>41698</v>
      </c>
      <c r="V165">
        <v>78.099000000000004</v>
      </c>
      <c r="W165" s="1">
        <v>41698</v>
      </c>
      <c r="X165">
        <v>191.35900000000001</v>
      </c>
      <c r="Y165" s="1">
        <v>41698</v>
      </c>
      <c r="Z165">
        <v>203.62</v>
      </c>
      <c r="AA165" s="1">
        <v>42369</v>
      </c>
      <c r="AB165">
        <v>136.84</v>
      </c>
      <c r="AC165" s="1">
        <v>41698</v>
      </c>
      <c r="AD165">
        <v>229.953</v>
      </c>
      <c r="AE165" s="1">
        <v>41073</v>
      </c>
      <c r="AF165">
        <v>-1</v>
      </c>
      <c r="AG165" s="1">
        <v>40543</v>
      </c>
      <c r="AH165">
        <v>100.307</v>
      </c>
      <c r="AI165" s="1">
        <v>42766</v>
      </c>
      <c r="AJ165">
        <v>31.088000000000001</v>
      </c>
      <c r="AK165">
        <v>-1</v>
      </c>
      <c r="AL165">
        <v>-1</v>
      </c>
      <c r="AM165">
        <v>-1</v>
      </c>
      <c r="AN165">
        <v>-1</v>
      </c>
      <c r="AO165" s="1">
        <v>43348</v>
      </c>
      <c r="AP165">
        <v>-1</v>
      </c>
      <c r="AQ165" s="1">
        <v>42580</v>
      </c>
      <c r="AR165">
        <v>32.994999999999997</v>
      </c>
      <c r="AS165" s="1">
        <v>42643</v>
      </c>
      <c r="AT165">
        <v>19.178000000000001</v>
      </c>
      <c r="AU165">
        <v>-1</v>
      </c>
      <c r="AV165">
        <v>-1</v>
      </c>
      <c r="AW165" s="1">
        <v>41787</v>
      </c>
      <c r="AX165">
        <v>-1</v>
      </c>
      <c r="AY165" s="1">
        <v>42580</v>
      </c>
      <c r="AZ165">
        <v>133.83099999999999</v>
      </c>
      <c r="BA165" s="1">
        <v>43738</v>
      </c>
      <c r="BB165">
        <v>23.510999999999999</v>
      </c>
      <c r="BC165" s="1">
        <v>41646</v>
      </c>
      <c r="BD165">
        <v>-1</v>
      </c>
      <c r="BE165">
        <v>-1</v>
      </c>
      <c r="BF165">
        <v>-1</v>
      </c>
      <c r="BG165">
        <v>-1</v>
      </c>
      <c r="BH165">
        <v>-1</v>
      </c>
      <c r="BI165" s="1">
        <v>42580</v>
      </c>
      <c r="BJ165">
        <v>270.041</v>
      </c>
      <c r="BK165">
        <v>-1</v>
      </c>
      <c r="BL165">
        <v>-1</v>
      </c>
      <c r="BM165" s="1">
        <v>42978</v>
      </c>
      <c r="BN165">
        <v>68.203000000000003</v>
      </c>
      <c r="BO165" s="1">
        <v>43350</v>
      </c>
      <c r="BP165">
        <v>-1</v>
      </c>
      <c r="BQ165">
        <v>-1</v>
      </c>
      <c r="BR165">
        <v>-1</v>
      </c>
      <c r="BS165" s="1">
        <v>43350</v>
      </c>
      <c r="BT165">
        <v>-1</v>
      </c>
      <c r="BU165">
        <v>-1</v>
      </c>
      <c r="BV165">
        <v>-1</v>
      </c>
      <c r="BW165" s="1">
        <v>41839</v>
      </c>
      <c r="BX165">
        <v>-1</v>
      </c>
      <c r="BY165">
        <v>-1</v>
      </c>
      <c r="BZ165">
        <v>-1</v>
      </c>
      <c r="CA165" s="1">
        <v>41835</v>
      </c>
      <c r="CB165">
        <v>-1</v>
      </c>
      <c r="CC165" s="1">
        <v>41836</v>
      </c>
      <c r="CD165">
        <v>-1</v>
      </c>
      <c r="CE165" s="1">
        <v>42062</v>
      </c>
      <c r="CF165">
        <v>48.698</v>
      </c>
      <c r="CG165" s="1">
        <v>41817</v>
      </c>
      <c r="CH165">
        <v>-1</v>
      </c>
      <c r="CI165">
        <v>-1</v>
      </c>
      <c r="CJ165">
        <v>-1</v>
      </c>
      <c r="CK165" s="1">
        <v>42216</v>
      </c>
      <c r="CL165">
        <v>150.16999999999999</v>
      </c>
      <c r="CM165">
        <v>-1</v>
      </c>
      <c r="CN165">
        <v>-1</v>
      </c>
    </row>
    <row r="166" spans="1:92" x14ac:dyDescent="0.25">
      <c r="A166" s="1">
        <v>42094</v>
      </c>
      <c r="B166">
        <v>282.82</v>
      </c>
      <c r="C166" s="1">
        <v>41729</v>
      </c>
      <c r="D166">
        <v>127.31699999999999</v>
      </c>
      <c r="E166" s="1">
        <v>42551</v>
      </c>
      <c r="F166">
        <v>94.498000000000005</v>
      </c>
      <c r="G166" s="1">
        <v>42580</v>
      </c>
      <c r="H166">
        <v>110.88800000000001</v>
      </c>
      <c r="I166" s="1">
        <v>42551</v>
      </c>
      <c r="J166">
        <v>205.423</v>
      </c>
      <c r="K166" s="1">
        <v>41729</v>
      </c>
      <c r="L166">
        <v>305.00099999999998</v>
      </c>
      <c r="M166" s="1">
        <v>42307</v>
      </c>
      <c r="N166">
        <v>61.667000000000002</v>
      </c>
      <c r="O166" s="1">
        <v>42153</v>
      </c>
      <c r="P166">
        <v>113.883</v>
      </c>
      <c r="Q166" s="1">
        <v>42094</v>
      </c>
      <c r="R166">
        <v>125.60899999999999</v>
      </c>
      <c r="S166" s="1">
        <v>42338</v>
      </c>
      <c r="T166">
        <v>100.41800000000001</v>
      </c>
      <c r="U166" s="1">
        <v>41729</v>
      </c>
      <c r="V166">
        <v>70.703000000000003</v>
      </c>
      <c r="W166" s="1">
        <v>41729</v>
      </c>
      <c r="X166">
        <v>222.07499999999999</v>
      </c>
      <c r="Y166" s="1">
        <v>41729</v>
      </c>
      <c r="Z166">
        <v>194.798</v>
      </c>
      <c r="AA166" s="1">
        <v>42398</v>
      </c>
      <c r="AB166">
        <v>153.30000000000001</v>
      </c>
      <c r="AC166" s="1">
        <v>41729</v>
      </c>
      <c r="AD166">
        <v>219.80099999999999</v>
      </c>
      <c r="AE166" s="1">
        <v>41074</v>
      </c>
      <c r="AF166">
        <v>-1</v>
      </c>
      <c r="AG166" s="1">
        <v>40574</v>
      </c>
      <c r="AH166">
        <v>89.960999999999999</v>
      </c>
      <c r="AI166" s="1">
        <v>42794</v>
      </c>
      <c r="AJ166">
        <v>33.369</v>
      </c>
      <c r="AK166">
        <v>-1</v>
      </c>
      <c r="AL166">
        <v>-1</v>
      </c>
      <c r="AM166">
        <v>-1</v>
      </c>
      <c r="AN166">
        <v>-1</v>
      </c>
      <c r="AO166" s="1">
        <v>43349</v>
      </c>
      <c r="AP166">
        <v>-1</v>
      </c>
      <c r="AQ166" s="1">
        <v>42613</v>
      </c>
      <c r="AR166">
        <v>29.414999999999999</v>
      </c>
      <c r="AS166" s="1">
        <v>42674</v>
      </c>
      <c r="AT166">
        <v>19.402000000000001</v>
      </c>
      <c r="AU166">
        <v>-1</v>
      </c>
      <c r="AV166">
        <v>-1</v>
      </c>
      <c r="AW166" s="1">
        <v>41788</v>
      </c>
      <c r="AX166">
        <v>-1</v>
      </c>
      <c r="AY166" s="1">
        <v>42613</v>
      </c>
      <c r="AZ166">
        <v>136.161</v>
      </c>
      <c r="BA166" s="1">
        <v>43769</v>
      </c>
      <c r="BB166">
        <v>22.13</v>
      </c>
      <c r="BC166" s="1">
        <v>41647</v>
      </c>
      <c r="BD166">
        <v>-1</v>
      </c>
      <c r="BE166">
        <v>-1</v>
      </c>
      <c r="BF166">
        <v>-1</v>
      </c>
      <c r="BG166">
        <v>-1</v>
      </c>
      <c r="BH166">
        <v>-1</v>
      </c>
      <c r="BI166" s="1">
        <v>42613</v>
      </c>
      <c r="BJ166">
        <v>285.76</v>
      </c>
      <c r="BK166">
        <v>-1</v>
      </c>
      <c r="BL166">
        <v>-1</v>
      </c>
      <c r="BM166" s="1">
        <v>43007</v>
      </c>
      <c r="BN166">
        <v>63.55</v>
      </c>
      <c r="BO166" s="1">
        <v>43351</v>
      </c>
      <c r="BP166">
        <v>-1</v>
      </c>
      <c r="BQ166">
        <v>-1</v>
      </c>
      <c r="BR166">
        <v>-1</v>
      </c>
      <c r="BS166" s="1">
        <v>43351</v>
      </c>
      <c r="BT166">
        <v>-1</v>
      </c>
      <c r="BU166">
        <v>-1</v>
      </c>
      <c r="BV166">
        <v>-1</v>
      </c>
      <c r="BW166" s="1">
        <v>41840</v>
      </c>
      <c r="BX166">
        <v>-1</v>
      </c>
      <c r="BY166">
        <v>-1</v>
      </c>
      <c r="BZ166">
        <v>-1</v>
      </c>
      <c r="CA166" s="1">
        <v>41836</v>
      </c>
      <c r="CB166">
        <v>-1</v>
      </c>
      <c r="CC166" s="1">
        <v>41837</v>
      </c>
      <c r="CD166">
        <v>-1</v>
      </c>
      <c r="CE166" s="1">
        <v>42094</v>
      </c>
      <c r="CF166">
        <v>47.183999999999997</v>
      </c>
      <c r="CG166" s="1">
        <v>41818</v>
      </c>
      <c r="CH166">
        <v>-1</v>
      </c>
      <c r="CI166">
        <v>-1</v>
      </c>
      <c r="CJ166">
        <v>-1</v>
      </c>
      <c r="CK166" s="1">
        <v>42247</v>
      </c>
      <c r="CL166">
        <v>161.98400000000001</v>
      </c>
      <c r="CM166">
        <v>-1</v>
      </c>
      <c r="CN166">
        <v>-1</v>
      </c>
    </row>
    <row r="167" spans="1:92" x14ac:dyDescent="0.25">
      <c r="A167" s="1">
        <v>42124</v>
      </c>
      <c r="B167">
        <v>234.34</v>
      </c>
      <c r="C167" s="1">
        <v>41759</v>
      </c>
      <c r="D167">
        <v>124.20099999999999</v>
      </c>
      <c r="E167" s="1">
        <v>42580</v>
      </c>
      <c r="F167">
        <v>86.236000000000004</v>
      </c>
      <c r="G167" s="1">
        <v>42613</v>
      </c>
      <c r="H167">
        <v>99.33</v>
      </c>
      <c r="I167" s="1">
        <v>42580</v>
      </c>
      <c r="J167">
        <v>196.98</v>
      </c>
      <c r="K167" s="1">
        <v>41759</v>
      </c>
      <c r="L167">
        <v>319.28199999999998</v>
      </c>
      <c r="M167" s="1">
        <v>42338</v>
      </c>
      <c r="N167">
        <v>53.488999999999997</v>
      </c>
      <c r="O167" s="1">
        <v>42185</v>
      </c>
      <c r="P167">
        <v>137.83500000000001</v>
      </c>
      <c r="Q167" s="1">
        <v>42124</v>
      </c>
      <c r="R167">
        <v>120.849</v>
      </c>
      <c r="S167" s="1">
        <v>42369</v>
      </c>
      <c r="T167">
        <v>107.673</v>
      </c>
      <c r="U167" s="1">
        <v>41759</v>
      </c>
      <c r="V167">
        <v>71.715000000000003</v>
      </c>
      <c r="W167" s="1">
        <v>41759</v>
      </c>
      <c r="X167">
        <v>259.79899999999998</v>
      </c>
      <c r="Y167" s="1">
        <v>41759</v>
      </c>
      <c r="Z167">
        <v>185.75</v>
      </c>
      <c r="AA167" s="1">
        <v>42429</v>
      </c>
      <c r="AB167">
        <v>155.227</v>
      </c>
      <c r="AC167" s="1">
        <v>41759</v>
      </c>
      <c r="AD167">
        <v>199.196</v>
      </c>
      <c r="AE167" s="1">
        <v>41075</v>
      </c>
      <c r="AF167">
        <v>-1</v>
      </c>
      <c r="AG167" s="1">
        <v>40602</v>
      </c>
      <c r="AH167">
        <v>83.623999999999995</v>
      </c>
      <c r="AI167" s="1">
        <v>42825</v>
      </c>
      <c r="AJ167">
        <v>27.047999999999998</v>
      </c>
      <c r="AK167">
        <v>-1</v>
      </c>
      <c r="AL167">
        <v>-1</v>
      </c>
      <c r="AM167">
        <v>-1</v>
      </c>
      <c r="AN167">
        <v>-1</v>
      </c>
      <c r="AO167" s="1">
        <v>43350</v>
      </c>
      <c r="AP167">
        <v>-1</v>
      </c>
      <c r="AQ167" s="1">
        <v>42643</v>
      </c>
      <c r="AR167">
        <v>29.202999999999999</v>
      </c>
      <c r="AS167" s="1">
        <v>42704</v>
      </c>
      <c r="AT167">
        <v>22.59</v>
      </c>
      <c r="AU167">
        <v>-1</v>
      </c>
      <c r="AV167">
        <v>-1</v>
      </c>
      <c r="AW167" s="1">
        <v>41789</v>
      </c>
      <c r="AX167">
        <v>-1</v>
      </c>
      <c r="AY167" s="1">
        <v>42643</v>
      </c>
      <c r="AZ167">
        <v>150.816</v>
      </c>
      <c r="BA167" s="1">
        <v>43798</v>
      </c>
      <c r="BB167">
        <v>22.14</v>
      </c>
      <c r="BC167" s="1">
        <v>41648</v>
      </c>
      <c r="BD167">
        <v>-1</v>
      </c>
      <c r="BE167">
        <v>-1</v>
      </c>
      <c r="BF167">
        <v>-1</v>
      </c>
      <c r="BG167">
        <v>-1</v>
      </c>
      <c r="BH167">
        <v>-1</v>
      </c>
      <c r="BI167" s="1">
        <v>42643</v>
      </c>
      <c r="BJ167">
        <v>302.69600000000003</v>
      </c>
      <c r="BK167">
        <v>-1</v>
      </c>
      <c r="BL167">
        <v>-1</v>
      </c>
      <c r="BM167" s="1">
        <v>43039</v>
      </c>
      <c r="BN167">
        <v>66.197000000000003</v>
      </c>
      <c r="BO167" s="1">
        <v>43352</v>
      </c>
      <c r="BP167">
        <v>-1</v>
      </c>
      <c r="BQ167">
        <v>-1</v>
      </c>
      <c r="BR167">
        <v>-1</v>
      </c>
      <c r="BS167" s="1">
        <v>43352</v>
      </c>
      <c r="BT167">
        <v>-1</v>
      </c>
      <c r="BU167">
        <v>-1</v>
      </c>
      <c r="BV167">
        <v>-1</v>
      </c>
      <c r="BW167" s="1">
        <v>41841</v>
      </c>
      <c r="BX167">
        <v>-1</v>
      </c>
      <c r="BY167">
        <v>-1</v>
      </c>
      <c r="BZ167">
        <v>-1</v>
      </c>
      <c r="CA167" s="1">
        <v>41837</v>
      </c>
      <c r="CB167">
        <v>-1</v>
      </c>
      <c r="CC167" s="1">
        <v>41838</v>
      </c>
      <c r="CD167">
        <v>-1</v>
      </c>
      <c r="CE167" s="1">
        <v>42124</v>
      </c>
      <c r="CF167">
        <v>47.637</v>
      </c>
      <c r="CG167" s="1">
        <v>41819</v>
      </c>
      <c r="CH167">
        <v>-1</v>
      </c>
      <c r="CI167">
        <v>-1</v>
      </c>
      <c r="CJ167">
        <v>-1</v>
      </c>
      <c r="CK167" s="1">
        <v>42277</v>
      </c>
      <c r="CL167">
        <v>169.50700000000001</v>
      </c>
      <c r="CM167">
        <v>-1</v>
      </c>
      <c r="CN167">
        <v>-1</v>
      </c>
    </row>
    <row r="168" spans="1:92" x14ac:dyDescent="0.25">
      <c r="A168" s="1">
        <v>42153</v>
      </c>
      <c r="B168">
        <v>235.5</v>
      </c>
      <c r="C168" s="1">
        <v>41789</v>
      </c>
      <c r="D168">
        <v>122.423</v>
      </c>
      <c r="E168" s="1">
        <v>42613</v>
      </c>
      <c r="F168">
        <v>75.406000000000006</v>
      </c>
      <c r="G168" s="1">
        <v>42643</v>
      </c>
      <c r="H168">
        <v>106.5</v>
      </c>
      <c r="I168" s="1">
        <v>42613</v>
      </c>
      <c r="J168">
        <v>170.167</v>
      </c>
      <c r="K168" s="1">
        <v>41789</v>
      </c>
      <c r="L168">
        <v>268.54300000000001</v>
      </c>
      <c r="M168" s="1">
        <v>42369</v>
      </c>
      <c r="N168">
        <v>56.563000000000002</v>
      </c>
      <c r="O168" s="1">
        <v>42216</v>
      </c>
      <c r="P168">
        <v>147.98599999999999</v>
      </c>
      <c r="Q168" s="1">
        <v>42153</v>
      </c>
      <c r="R168">
        <v>116.38500000000001</v>
      </c>
      <c r="S168" s="1">
        <v>42398</v>
      </c>
      <c r="T168">
        <v>124.155</v>
      </c>
      <c r="U168" s="1">
        <v>41789</v>
      </c>
      <c r="V168">
        <v>59.228000000000002</v>
      </c>
      <c r="W168" s="1">
        <v>41789</v>
      </c>
      <c r="X168">
        <v>193.34200000000001</v>
      </c>
      <c r="Y168" s="1">
        <v>41789</v>
      </c>
      <c r="Z168">
        <v>171.69800000000001</v>
      </c>
      <c r="AA168" s="1">
        <v>42460</v>
      </c>
      <c r="AB168">
        <v>131.34399999999999</v>
      </c>
      <c r="AC168" s="1">
        <v>41789</v>
      </c>
      <c r="AD168">
        <v>179.53</v>
      </c>
      <c r="AE168" s="1">
        <v>41076</v>
      </c>
      <c r="AF168">
        <v>-1</v>
      </c>
      <c r="AG168" s="1">
        <v>40633</v>
      </c>
      <c r="AH168">
        <v>59.497999999999998</v>
      </c>
      <c r="AI168" s="1">
        <v>42853</v>
      </c>
      <c r="AJ168">
        <v>24.776</v>
      </c>
      <c r="AK168">
        <v>-1</v>
      </c>
      <c r="AL168">
        <v>-1</v>
      </c>
      <c r="AM168">
        <v>-1</v>
      </c>
      <c r="AN168">
        <v>-1</v>
      </c>
      <c r="AO168" s="1">
        <v>43351</v>
      </c>
      <c r="AP168">
        <v>-1</v>
      </c>
      <c r="AQ168" s="1">
        <v>42674</v>
      </c>
      <c r="AR168">
        <v>30.916</v>
      </c>
      <c r="AS168" s="1">
        <v>42734</v>
      </c>
      <c r="AT168">
        <v>21.783999999999999</v>
      </c>
      <c r="AU168">
        <v>-1</v>
      </c>
      <c r="AV168">
        <v>-1</v>
      </c>
      <c r="AW168" s="1">
        <v>41790</v>
      </c>
      <c r="AX168">
        <v>-1</v>
      </c>
      <c r="AY168" s="1">
        <v>42674</v>
      </c>
      <c r="AZ168">
        <v>143.416</v>
      </c>
      <c r="BA168" s="1">
        <v>43830</v>
      </c>
      <c r="BB168">
        <v>21.042000000000002</v>
      </c>
      <c r="BC168" s="1">
        <v>41649</v>
      </c>
      <c r="BD168">
        <v>-1</v>
      </c>
      <c r="BE168">
        <v>-1</v>
      </c>
      <c r="BF168">
        <v>-1</v>
      </c>
      <c r="BG168">
        <v>-1</v>
      </c>
      <c r="BH168">
        <v>-1</v>
      </c>
      <c r="BI168" s="1">
        <v>42674</v>
      </c>
      <c r="BJ168">
        <v>274.16399999999999</v>
      </c>
      <c r="BK168">
        <v>-1</v>
      </c>
      <c r="BL168">
        <v>-1</v>
      </c>
      <c r="BM168" s="1">
        <v>43069</v>
      </c>
      <c r="BN168">
        <v>55.662999999999997</v>
      </c>
      <c r="BO168" s="1">
        <v>43353</v>
      </c>
      <c r="BP168">
        <v>-1</v>
      </c>
      <c r="BQ168">
        <v>-1</v>
      </c>
      <c r="BR168">
        <v>-1</v>
      </c>
      <c r="BS168" s="1">
        <v>43353</v>
      </c>
      <c r="BT168">
        <v>-1</v>
      </c>
      <c r="BU168">
        <v>-1</v>
      </c>
      <c r="BV168">
        <v>-1</v>
      </c>
      <c r="BW168" s="1">
        <v>41842</v>
      </c>
      <c r="BX168">
        <v>-1</v>
      </c>
      <c r="BY168">
        <v>-1</v>
      </c>
      <c r="BZ168">
        <v>-1</v>
      </c>
      <c r="CA168" s="1">
        <v>41838</v>
      </c>
      <c r="CB168">
        <v>-1</v>
      </c>
      <c r="CC168" s="1">
        <v>41839</v>
      </c>
      <c r="CD168">
        <v>-1</v>
      </c>
      <c r="CE168" s="1">
        <v>42153</v>
      </c>
      <c r="CF168">
        <v>48.331000000000003</v>
      </c>
      <c r="CG168" s="1">
        <v>41820</v>
      </c>
      <c r="CH168">
        <v>-1</v>
      </c>
      <c r="CI168">
        <v>-1</v>
      </c>
      <c r="CJ168">
        <v>-1</v>
      </c>
      <c r="CK168" s="1">
        <v>42307</v>
      </c>
      <c r="CL168">
        <v>163</v>
      </c>
      <c r="CM168">
        <v>-1</v>
      </c>
      <c r="CN168">
        <v>-1</v>
      </c>
    </row>
    <row r="169" spans="1:92" x14ac:dyDescent="0.25">
      <c r="A169" s="1">
        <v>42185</v>
      </c>
      <c r="B169">
        <v>259.899</v>
      </c>
      <c r="C169" s="1">
        <v>41820</v>
      </c>
      <c r="D169">
        <v>118.663</v>
      </c>
      <c r="E169" s="1">
        <v>42643</v>
      </c>
      <c r="F169">
        <v>86.433000000000007</v>
      </c>
      <c r="G169" s="1">
        <v>42674</v>
      </c>
      <c r="H169">
        <v>109.836</v>
      </c>
      <c r="I169" s="1">
        <v>42643</v>
      </c>
      <c r="J169">
        <v>169.928</v>
      </c>
      <c r="K169" s="1">
        <v>41820</v>
      </c>
      <c r="L169">
        <v>240.54300000000001</v>
      </c>
      <c r="M169" s="1">
        <v>42398</v>
      </c>
      <c r="N169">
        <v>63.165999999999997</v>
      </c>
      <c r="O169" s="1">
        <v>42247</v>
      </c>
      <c r="P169">
        <v>175.5</v>
      </c>
      <c r="Q169" s="1">
        <v>42185</v>
      </c>
      <c r="R169">
        <v>131.15100000000001</v>
      </c>
      <c r="S169" s="1">
        <v>42429</v>
      </c>
      <c r="T169">
        <v>119.16500000000001</v>
      </c>
      <c r="U169" s="1">
        <v>41820</v>
      </c>
      <c r="V169">
        <v>59.862000000000002</v>
      </c>
      <c r="W169" s="1">
        <v>41820</v>
      </c>
      <c r="X169">
        <v>183.69300000000001</v>
      </c>
      <c r="Y169" s="1">
        <v>41820</v>
      </c>
      <c r="Z169">
        <v>176.625</v>
      </c>
      <c r="AA169" s="1">
        <v>42489</v>
      </c>
      <c r="AB169">
        <v>124.44499999999999</v>
      </c>
      <c r="AC169" s="1">
        <v>41820</v>
      </c>
      <c r="AD169">
        <v>176.81299999999999</v>
      </c>
      <c r="AE169" s="1">
        <v>41077</v>
      </c>
      <c r="AF169">
        <v>-1</v>
      </c>
      <c r="AG169" s="1">
        <v>40662</v>
      </c>
      <c r="AH169">
        <v>63.71</v>
      </c>
      <c r="AI169" s="1">
        <v>42886</v>
      </c>
      <c r="AJ169">
        <v>23.457999999999998</v>
      </c>
      <c r="AK169">
        <v>-1</v>
      </c>
      <c r="AL169">
        <v>-1</v>
      </c>
      <c r="AM169">
        <v>-1</v>
      </c>
      <c r="AN169">
        <v>-1</v>
      </c>
      <c r="AO169" s="1">
        <v>43352</v>
      </c>
      <c r="AP169">
        <v>-1</v>
      </c>
      <c r="AQ169" s="1">
        <v>42704</v>
      </c>
      <c r="AR169">
        <v>39.17</v>
      </c>
      <c r="AS169" s="1">
        <v>42766</v>
      </c>
      <c r="AT169">
        <v>18.884</v>
      </c>
      <c r="AU169">
        <v>-1</v>
      </c>
      <c r="AV169">
        <v>-1</v>
      </c>
      <c r="AW169" s="1">
        <v>41791</v>
      </c>
      <c r="AX169">
        <v>-1</v>
      </c>
      <c r="AY169" s="1">
        <v>42704</v>
      </c>
      <c r="AZ169">
        <v>172.904</v>
      </c>
      <c r="BA169" s="1">
        <v>43861</v>
      </c>
      <c r="BB169">
        <v>19.423999999999999</v>
      </c>
      <c r="BC169" s="1">
        <v>41650</v>
      </c>
      <c r="BD169">
        <v>-1</v>
      </c>
      <c r="BE169">
        <v>-1</v>
      </c>
      <c r="BF169">
        <v>-1</v>
      </c>
      <c r="BG169">
        <v>-1</v>
      </c>
      <c r="BH169">
        <v>-1</v>
      </c>
      <c r="BI169" s="1">
        <v>42704</v>
      </c>
      <c r="BJ169">
        <v>274.142</v>
      </c>
      <c r="BK169">
        <v>-1</v>
      </c>
      <c r="BL169">
        <v>-1</v>
      </c>
      <c r="BM169" s="1">
        <v>43098</v>
      </c>
      <c r="BN169">
        <v>55.762</v>
      </c>
      <c r="BO169" s="1">
        <v>43354</v>
      </c>
      <c r="BP169">
        <v>-1</v>
      </c>
      <c r="BQ169">
        <v>-1</v>
      </c>
      <c r="BR169">
        <v>-1</v>
      </c>
      <c r="BS169" s="1">
        <v>43354</v>
      </c>
      <c r="BT169">
        <v>-1</v>
      </c>
      <c r="BU169">
        <v>-1</v>
      </c>
      <c r="BV169">
        <v>-1</v>
      </c>
      <c r="BW169" s="1">
        <v>41843</v>
      </c>
      <c r="BX169">
        <v>-1</v>
      </c>
      <c r="BY169">
        <v>-1</v>
      </c>
      <c r="BZ169">
        <v>-1</v>
      </c>
      <c r="CA169" s="1">
        <v>41839</v>
      </c>
      <c r="CB169">
        <v>-1</v>
      </c>
      <c r="CC169" s="1">
        <v>41840</v>
      </c>
      <c r="CD169">
        <v>-1</v>
      </c>
      <c r="CE169" s="1">
        <v>42185</v>
      </c>
      <c r="CF169">
        <v>49.011000000000003</v>
      </c>
      <c r="CG169" s="1">
        <v>41821</v>
      </c>
      <c r="CH169">
        <v>-1</v>
      </c>
      <c r="CI169">
        <v>-1</v>
      </c>
      <c r="CJ169">
        <v>-1</v>
      </c>
      <c r="CK169" s="1">
        <v>42338</v>
      </c>
      <c r="CL169">
        <v>155.923</v>
      </c>
      <c r="CM169">
        <v>-1</v>
      </c>
      <c r="CN169">
        <v>-1</v>
      </c>
    </row>
    <row r="170" spans="1:92" x14ac:dyDescent="0.25">
      <c r="A170" s="1">
        <v>42216</v>
      </c>
      <c r="B170">
        <v>292.66300000000001</v>
      </c>
      <c r="C170" s="1">
        <v>41880</v>
      </c>
      <c r="D170">
        <v>133.19</v>
      </c>
      <c r="E170" s="1">
        <v>42674</v>
      </c>
      <c r="F170">
        <v>88.85</v>
      </c>
      <c r="G170" s="1">
        <v>42704</v>
      </c>
      <c r="H170">
        <v>117</v>
      </c>
      <c r="I170" s="1">
        <v>42674</v>
      </c>
      <c r="J170">
        <v>176.221</v>
      </c>
      <c r="K170" s="1">
        <v>41851</v>
      </c>
      <c r="L170">
        <v>273.97300000000001</v>
      </c>
      <c r="M170" s="1">
        <v>42429</v>
      </c>
      <c r="N170">
        <v>69.165999999999997</v>
      </c>
      <c r="O170" s="1">
        <v>42277</v>
      </c>
      <c r="P170">
        <v>238.82300000000001</v>
      </c>
      <c r="Q170" s="1">
        <v>42216</v>
      </c>
      <c r="R170">
        <v>135.91499999999999</v>
      </c>
      <c r="S170" s="1">
        <v>42460</v>
      </c>
      <c r="T170">
        <v>105.316</v>
      </c>
      <c r="U170" s="1">
        <v>41851</v>
      </c>
      <c r="V170">
        <v>58.103000000000002</v>
      </c>
      <c r="W170" s="1">
        <v>41851</v>
      </c>
      <c r="X170">
        <v>238.80500000000001</v>
      </c>
      <c r="Y170" s="1">
        <v>41851</v>
      </c>
      <c r="Z170">
        <v>188.81800000000001</v>
      </c>
      <c r="AA170" s="1">
        <v>42521</v>
      </c>
      <c r="AB170">
        <v>118.16800000000001</v>
      </c>
      <c r="AC170" s="1">
        <v>41851</v>
      </c>
      <c r="AD170">
        <v>185.322</v>
      </c>
      <c r="AE170" s="1">
        <v>41078</v>
      </c>
      <c r="AF170">
        <v>-1</v>
      </c>
      <c r="AG170" s="1">
        <v>40694</v>
      </c>
      <c r="AH170">
        <v>62.23</v>
      </c>
      <c r="AI170" s="1">
        <v>42916</v>
      </c>
      <c r="AJ170">
        <v>19.556000000000001</v>
      </c>
      <c r="AK170">
        <v>-1</v>
      </c>
      <c r="AL170">
        <v>-1</v>
      </c>
      <c r="AM170">
        <v>-1</v>
      </c>
      <c r="AN170">
        <v>-1</v>
      </c>
      <c r="AO170" s="1">
        <v>43353</v>
      </c>
      <c r="AP170">
        <v>-1</v>
      </c>
      <c r="AQ170" s="1">
        <v>42734</v>
      </c>
      <c r="AR170">
        <v>37.01</v>
      </c>
      <c r="AS170" s="1">
        <v>42794</v>
      </c>
      <c r="AT170">
        <v>22.01</v>
      </c>
      <c r="AU170">
        <v>-1</v>
      </c>
      <c r="AV170">
        <v>-1</v>
      </c>
      <c r="AW170" s="1">
        <v>41792</v>
      </c>
      <c r="AX170">
        <v>-1</v>
      </c>
      <c r="AY170" s="1">
        <v>42734</v>
      </c>
      <c r="AZ170">
        <v>157.21700000000001</v>
      </c>
      <c r="BA170" s="1">
        <v>43889</v>
      </c>
      <c r="BB170">
        <v>22.335000000000001</v>
      </c>
      <c r="BC170" s="1">
        <v>41651</v>
      </c>
      <c r="BD170">
        <v>-1</v>
      </c>
      <c r="BE170">
        <v>-1</v>
      </c>
      <c r="BF170">
        <v>-1</v>
      </c>
      <c r="BG170">
        <v>-1</v>
      </c>
      <c r="BH170">
        <v>-1</v>
      </c>
      <c r="BI170" s="1">
        <v>42734</v>
      </c>
      <c r="BJ170">
        <v>274.01299999999998</v>
      </c>
      <c r="BK170">
        <v>-1</v>
      </c>
      <c r="BL170">
        <v>-1</v>
      </c>
      <c r="BM170" s="1">
        <v>43131</v>
      </c>
      <c r="BN170">
        <v>42.304000000000002</v>
      </c>
      <c r="BO170" s="1">
        <v>43355</v>
      </c>
      <c r="BP170">
        <v>-1</v>
      </c>
      <c r="BQ170">
        <v>-1</v>
      </c>
      <c r="BR170">
        <v>-1</v>
      </c>
      <c r="BS170" s="1">
        <v>43355</v>
      </c>
      <c r="BT170">
        <v>-1</v>
      </c>
      <c r="BU170">
        <v>-1</v>
      </c>
      <c r="BV170">
        <v>-1</v>
      </c>
      <c r="BW170" s="1">
        <v>41844</v>
      </c>
      <c r="BX170">
        <v>-1</v>
      </c>
      <c r="BY170">
        <v>-1</v>
      </c>
      <c r="BZ170">
        <v>-1</v>
      </c>
      <c r="CA170" s="1">
        <v>41840</v>
      </c>
      <c r="CB170">
        <v>-1</v>
      </c>
      <c r="CC170" s="1">
        <v>41841</v>
      </c>
      <c r="CD170">
        <v>-1</v>
      </c>
      <c r="CE170" s="1">
        <v>42216</v>
      </c>
      <c r="CF170">
        <v>49.860999999999997</v>
      </c>
      <c r="CG170" s="1">
        <v>41822</v>
      </c>
      <c r="CH170">
        <v>-1</v>
      </c>
      <c r="CI170">
        <v>-1</v>
      </c>
      <c r="CJ170">
        <v>-1</v>
      </c>
      <c r="CK170" s="1">
        <v>42369</v>
      </c>
      <c r="CL170">
        <v>164.524</v>
      </c>
      <c r="CM170">
        <v>-1</v>
      </c>
      <c r="CN170">
        <v>-1</v>
      </c>
    </row>
    <row r="171" spans="1:92" x14ac:dyDescent="0.25">
      <c r="A171" s="1">
        <v>42247</v>
      </c>
      <c r="B171">
        <v>350.57299999999998</v>
      </c>
      <c r="C171" s="1">
        <v>41912</v>
      </c>
      <c r="D171">
        <v>140.29</v>
      </c>
      <c r="E171" s="1">
        <v>42704</v>
      </c>
      <c r="F171">
        <v>88.540999999999997</v>
      </c>
      <c r="G171" s="1">
        <v>42734</v>
      </c>
      <c r="H171">
        <v>113.666</v>
      </c>
      <c r="I171" s="1">
        <v>42704</v>
      </c>
      <c r="J171">
        <v>190.68100000000001</v>
      </c>
      <c r="K171" s="1">
        <v>41880</v>
      </c>
      <c r="L171">
        <v>255.33</v>
      </c>
      <c r="M171" s="1">
        <v>42460</v>
      </c>
      <c r="N171">
        <v>63.999000000000002</v>
      </c>
      <c r="O171" s="1">
        <v>42307</v>
      </c>
      <c r="P171">
        <v>200.54900000000001</v>
      </c>
      <c r="Q171" s="1">
        <v>42247</v>
      </c>
      <c r="R171">
        <v>145.49799999999999</v>
      </c>
      <c r="S171" s="1">
        <v>42489</v>
      </c>
      <c r="T171">
        <v>109.849</v>
      </c>
      <c r="U171" s="1">
        <v>41880</v>
      </c>
      <c r="V171">
        <v>65.02</v>
      </c>
      <c r="W171" s="1">
        <v>41880</v>
      </c>
      <c r="X171">
        <v>257.83499999999998</v>
      </c>
      <c r="Y171" s="1">
        <v>41880</v>
      </c>
      <c r="Z171">
        <v>167.33500000000001</v>
      </c>
      <c r="AA171" s="1">
        <v>42551</v>
      </c>
      <c r="AB171">
        <v>114.497</v>
      </c>
      <c r="AC171" s="1">
        <v>41880</v>
      </c>
      <c r="AD171">
        <v>178.322</v>
      </c>
      <c r="AE171" s="1">
        <v>41079</v>
      </c>
      <c r="AF171">
        <v>-1</v>
      </c>
      <c r="AG171" s="1">
        <v>40724</v>
      </c>
      <c r="AH171">
        <v>61.447000000000003</v>
      </c>
      <c r="AI171" s="1">
        <v>42947</v>
      </c>
      <c r="AJ171">
        <v>17.756</v>
      </c>
      <c r="AK171">
        <v>-1</v>
      </c>
      <c r="AL171">
        <v>-1</v>
      </c>
      <c r="AM171">
        <v>-1</v>
      </c>
      <c r="AN171">
        <v>-1</v>
      </c>
      <c r="AO171" s="1">
        <v>43354</v>
      </c>
      <c r="AP171">
        <v>-1</v>
      </c>
      <c r="AQ171" s="1">
        <v>42766</v>
      </c>
      <c r="AR171">
        <v>39.759</v>
      </c>
      <c r="AS171" s="1">
        <v>42825</v>
      </c>
      <c r="AT171">
        <v>17.149000000000001</v>
      </c>
      <c r="AU171">
        <v>-1</v>
      </c>
      <c r="AV171">
        <v>-1</v>
      </c>
      <c r="AW171" s="1">
        <v>41793</v>
      </c>
      <c r="AX171">
        <v>-1</v>
      </c>
      <c r="AY171" s="1">
        <v>42766</v>
      </c>
      <c r="AZ171">
        <v>168.40199999999999</v>
      </c>
      <c r="BA171" s="1">
        <v>43921</v>
      </c>
      <c r="BB171">
        <v>43.987000000000002</v>
      </c>
      <c r="BC171" s="1">
        <v>41652</v>
      </c>
      <c r="BD171">
        <v>-1</v>
      </c>
      <c r="BE171">
        <v>-1</v>
      </c>
      <c r="BF171">
        <v>-1</v>
      </c>
      <c r="BG171">
        <v>-1</v>
      </c>
      <c r="BH171">
        <v>-1</v>
      </c>
      <c r="BI171" s="1">
        <v>42766</v>
      </c>
      <c r="BJ171">
        <v>274.51799999999997</v>
      </c>
      <c r="BK171">
        <v>-1</v>
      </c>
      <c r="BL171">
        <v>-1</v>
      </c>
      <c r="BM171" s="1">
        <v>43159</v>
      </c>
      <c r="BN171">
        <v>44.856000000000002</v>
      </c>
      <c r="BO171" s="1">
        <v>43356</v>
      </c>
      <c r="BP171">
        <v>-1</v>
      </c>
      <c r="BQ171">
        <v>-1</v>
      </c>
      <c r="BR171">
        <v>-1</v>
      </c>
      <c r="BS171" s="1">
        <v>43356</v>
      </c>
      <c r="BT171">
        <v>-1</v>
      </c>
      <c r="BU171">
        <v>-1</v>
      </c>
      <c r="BV171">
        <v>-1</v>
      </c>
      <c r="BW171" s="1">
        <v>41845</v>
      </c>
      <c r="BX171">
        <v>-1</v>
      </c>
      <c r="BY171">
        <v>-1</v>
      </c>
      <c r="BZ171">
        <v>-1</v>
      </c>
      <c r="CA171" s="1">
        <v>41841</v>
      </c>
      <c r="CB171">
        <v>-1</v>
      </c>
      <c r="CC171" s="1">
        <v>41842</v>
      </c>
      <c r="CD171">
        <v>-1</v>
      </c>
      <c r="CE171" s="1">
        <v>42247</v>
      </c>
      <c r="CF171">
        <v>50.67</v>
      </c>
      <c r="CG171" s="1">
        <v>41823</v>
      </c>
      <c r="CH171">
        <v>-1</v>
      </c>
      <c r="CI171">
        <v>-1</v>
      </c>
      <c r="CJ171">
        <v>-1</v>
      </c>
      <c r="CK171" s="1">
        <v>42398</v>
      </c>
      <c r="CL171">
        <v>159.274</v>
      </c>
      <c r="CM171">
        <v>-1</v>
      </c>
      <c r="CN171">
        <v>-1</v>
      </c>
    </row>
    <row r="172" spans="1:92" x14ac:dyDescent="0.25">
      <c r="A172" s="1">
        <v>42277</v>
      </c>
      <c r="B172">
        <v>476.42899999999997</v>
      </c>
      <c r="C172" s="1">
        <v>41943</v>
      </c>
      <c r="D172">
        <v>143.07599999999999</v>
      </c>
      <c r="E172" s="1">
        <v>42734</v>
      </c>
      <c r="F172">
        <v>83.245000000000005</v>
      </c>
      <c r="G172" s="1">
        <v>42766</v>
      </c>
      <c r="H172">
        <v>109.66</v>
      </c>
      <c r="I172" s="1">
        <v>42734</v>
      </c>
      <c r="J172">
        <v>164.22300000000001</v>
      </c>
      <c r="K172" s="1">
        <v>41912</v>
      </c>
      <c r="L172">
        <v>262.14499999999998</v>
      </c>
      <c r="M172" s="1">
        <v>42489</v>
      </c>
      <c r="N172">
        <v>64.332999999999998</v>
      </c>
      <c r="O172" s="1">
        <v>42338</v>
      </c>
      <c r="P172">
        <v>171.571</v>
      </c>
      <c r="Q172" s="1">
        <v>42277</v>
      </c>
      <c r="R172">
        <v>175.99299999999999</v>
      </c>
      <c r="S172" s="1">
        <v>42521</v>
      </c>
      <c r="T172">
        <v>112.67</v>
      </c>
      <c r="U172" s="1">
        <v>41912</v>
      </c>
      <c r="V172">
        <v>70.319999999999993</v>
      </c>
      <c r="W172" s="1">
        <v>41912</v>
      </c>
      <c r="X172">
        <v>248.512</v>
      </c>
      <c r="Y172" s="1">
        <v>41912</v>
      </c>
      <c r="Z172">
        <v>195.322</v>
      </c>
      <c r="AA172" s="1">
        <v>42580</v>
      </c>
      <c r="AB172">
        <v>93.501999999999995</v>
      </c>
      <c r="AC172" s="1">
        <v>41912</v>
      </c>
      <c r="AD172">
        <v>207.66300000000001</v>
      </c>
      <c r="AE172" s="1">
        <v>41080</v>
      </c>
      <c r="AF172">
        <v>-1</v>
      </c>
      <c r="AG172" s="1">
        <v>40753</v>
      </c>
      <c r="AH172">
        <v>91.956999999999994</v>
      </c>
      <c r="AI172" s="1">
        <v>42978</v>
      </c>
      <c r="AJ172">
        <v>17.736000000000001</v>
      </c>
      <c r="AK172">
        <v>-1</v>
      </c>
      <c r="AL172">
        <v>-1</v>
      </c>
      <c r="AM172">
        <v>-1</v>
      </c>
      <c r="AN172">
        <v>-1</v>
      </c>
      <c r="AO172" s="1">
        <v>43355</v>
      </c>
      <c r="AP172">
        <v>-1</v>
      </c>
      <c r="AQ172" s="1">
        <v>42794</v>
      </c>
      <c r="AR172">
        <v>57.564999999999998</v>
      </c>
      <c r="AS172" s="1">
        <v>42853</v>
      </c>
      <c r="AT172">
        <v>16.975000000000001</v>
      </c>
      <c r="AU172">
        <v>-1</v>
      </c>
      <c r="AV172">
        <v>-1</v>
      </c>
      <c r="AW172" s="1">
        <v>41794</v>
      </c>
      <c r="AX172">
        <v>-1</v>
      </c>
      <c r="AY172" s="1">
        <v>42794</v>
      </c>
      <c r="AZ172">
        <v>187.41900000000001</v>
      </c>
      <c r="BA172" s="1">
        <v>43951</v>
      </c>
      <c r="BB172">
        <v>33.902999999999999</v>
      </c>
      <c r="BC172" s="1">
        <v>41653</v>
      </c>
      <c r="BD172">
        <v>-1</v>
      </c>
      <c r="BE172">
        <v>-1</v>
      </c>
      <c r="BF172">
        <v>-1</v>
      </c>
      <c r="BG172">
        <v>-1</v>
      </c>
      <c r="BH172">
        <v>-1</v>
      </c>
      <c r="BI172" s="1">
        <v>42794</v>
      </c>
      <c r="BJ172">
        <v>288.666</v>
      </c>
      <c r="BK172">
        <v>-1</v>
      </c>
      <c r="BL172">
        <v>-1</v>
      </c>
      <c r="BM172" s="1">
        <v>43189</v>
      </c>
      <c r="BN172">
        <v>40.898000000000003</v>
      </c>
      <c r="BO172" s="1">
        <v>43357</v>
      </c>
      <c r="BP172">
        <v>-1</v>
      </c>
      <c r="BQ172">
        <v>-1</v>
      </c>
      <c r="BR172">
        <v>-1</v>
      </c>
      <c r="BS172" s="1">
        <v>43357</v>
      </c>
      <c r="BT172">
        <v>-1</v>
      </c>
      <c r="BU172">
        <v>-1</v>
      </c>
      <c r="BV172">
        <v>-1</v>
      </c>
      <c r="BW172" s="1">
        <v>41846</v>
      </c>
      <c r="BX172">
        <v>-1</v>
      </c>
      <c r="BY172">
        <v>-1</v>
      </c>
      <c r="BZ172">
        <v>-1</v>
      </c>
      <c r="CA172" s="1">
        <v>41842</v>
      </c>
      <c r="CB172">
        <v>-1</v>
      </c>
      <c r="CC172" s="1">
        <v>41843</v>
      </c>
      <c r="CD172">
        <v>-1</v>
      </c>
      <c r="CE172" s="1">
        <v>42277</v>
      </c>
      <c r="CF172">
        <v>50.460999999999999</v>
      </c>
      <c r="CG172" s="1">
        <v>41824</v>
      </c>
      <c r="CH172">
        <v>-1</v>
      </c>
      <c r="CI172">
        <v>-1</v>
      </c>
      <c r="CJ172">
        <v>-1</v>
      </c>
      <c r="CK172" s="1">
        <v>42429</v>
      </c>
      <c r="CL172">
        <v>164.286</v>
      </c>
      <c r="CM172">
        <v>-1</v>
      </c>
      <c r="CN172">
        <v>-1</v>
      </c>
    </row>
    <row r="173" spans="1:92" x14ac:dyDescent="0.25">
      <c r="A173" s="1">
        <v>42307</v>
      </c>
      <c r="B173">
        <v>440.50900000000001</v>
      </c>
      <c r="C173" s="1">
        <v>41971</v>
      </c>
      <c r="D173">
        <v>143.33500000000001</v>
      </c>
      <c r="E173" s="1">
        <v>42766</v>
      </c>
      <c r="F173">
        <v>82.378</v>
      </c>
      <c r="G173" s="1">
        <v>42794</v>
      </c>
      <c r="H173">
        <v>91.203999999999994</v>
      </c>
      <c r="I173" s="1">
        <v>42766</v>
      </c>
      <c r="J173">
        <v>153.69</v>
      </c>
      <c r="K173" s="1">
        <v>41943</v>
      </c>
      <c r="L173">
        <v>265.33999999999997</v>
      </c>
      <c r="M173" s="1">
        <v>42521</v>
      </c>
      <c r="N173">
        <v>59</v>
      </c>
      <c r="O173" s="1">
        <v>42369</v>
      </c>
      <c r="P173">
        <v>180.21899999999999</v>
      </c>
      <c r="Q173" s="1">
        <v>42307</v>
      </c>
      <c r="R173">
        <v>151.935</v>
      </c>
      <c r="S173" s="1">
        <v>42551</v>
      </c>
      <c r="T173">
        <v>114.17</v>
      </c>
      <c r="U173" s="1">
        <v>41943</v>
      </c>
      <c r="V173">
        <v>67.825000000000003</v>
      </c>
      <c r="W173" s="1">
        <v>41943</v>
      </c>
      <c r="X173">
        <v>244.495</v>
      </c>
      <c r="Y173" s="1">
        <v>41943</v>
      </c>
      <c r="Z173">
        <v>170.505</v>
      </c>
      <c r="AA173" s="1">
        <v>42613</v>
      </c>
      <c r="AB173">
        <v>83.69</v>
      </c>
      <c r="AC173" s="1">
        <v>41943</v>
      </c>
      <c r="AD173">
        <v>173.49299999999999</v>
      </c>
      <c r="AE173" s="1">
        <v>41081</v>
      </c>
      <c r="AF173">
        <v>-1</v>
      </c>
      <c r="AG173" s="1">
        <v>40786</v>
      </c>
      <c r="AH173">
        <v>113.52200000000001</v>
      </c>
      <c r="AI173" s="1">
        <v>43007</v>
      </c>
      <c r="AJ173">
        <v>18.376000000000001</v>
      </c>
      <c r="AK173">
        <v>-1</v>
      </c>
      <c r="AL173">
        <v>-1</v>
      </c>
      <c r="AM173">
        <v>-1</v>
      </c>
      <c r="AN173">
        <v>-1</v>
      </c>
      <c r="AO173" s="1">
        <v>43356</v>
      </c>
      <c r="AP173">
        <v>-1</v>
      </c>
      <c r="AQ173" s="1">
        <v>42825</v>
      </c>
      <c r="AR173">
        <v>50.366</v>
      </c>
      <c r="AS173" s="1">
        <v>42886</v>
      </c>
      <c r="AT173">
        <v>14.896000000000001</v>
      </c>
      <c r="AU173">
        <v>-1</v>
      </c>
      <c r="AV173">
        <v>-1</v>
      </c>
      <c r="AW173" s="1">
        <v>41795</v>
      </c>
      <c r="AX173">
        <v>-1</v>
      </c>
      <c r="AY173" s="1">
        <v>42825</v>
      </c>
      <c r="AZ173">
        <v>170.08799999999999</v>
      </c>
      <c r="BA173" s="1">
        <v>43980</v>
      </c>
      <c r="BB173">
        <v>24.157</v>
      </c>
      <c r="BC173" s="1">
        <v>41654</v>
      </c>
      <c r="BD173">
        <v>-1</v>
      </c>
      <c r="BE173">
        <v>-1</v>
      </c>
      <c r="BF173">
        <v>-1</v>
      </c>
      <c r="BG173">
        <v>-1</v>
      </c>
      <c r="BH173">
        <v>-1</v>
      </c>
      <c r="BI173" s="1">
        <v>42825</v>
      </c>
      <c r="BJ173">
        <v>238.703</v>
      </c>
      <c r="BK173">
        <v>-1</v>
      </c>
      <c r="BL173">
        <v>-1</v>
      </c>
      <c r="BM173" s="1">
        <v>43220</v>
      </c>
      <c r="BN173">
        <v>36.573</v>
      </c>
      <c r="BO173" s="1">
        <v>43358</v>
      </c>
      <c r="BP173">
        <v>-1</v>
      </c>
      <c r="BQ173">
        <v>-1</v>
      </c>
      <c r="BR173">
        <v>-1</v>
      </c>
      <c r="BS173" s="1">
        <v>43358</v>
      </c>
      <c r="BT173">
        <v>-1</v>
      </c>
      <c r="BU173">
        <v>-1</v>
      </c>
      <c r="BV173">
        <v>-1</v>
      </c>
      <c r="BW173" s="1">
        <v>41847</v>
      </c>
      <c r="BX173">
        <v>-1</v>
      </c>
      <c r="BY173">
        <v>-1</v>
      </c>
      <c r="BZ173">
        <v>-1</v>
      </c>
      <c r="CA173" s="1">
        <v>41843</v>
      </c>
      <c r="CB173">
        <v>-1</v>
      </c>
      <c r="CC173" s="1">
        <v>41844</v>
      </c>
      <c r="CD173">
        <v>-1</v>
      </c>
      <c r="CE173" s="1">
        <v>42307</v>
      </c>
      <c r="CF173">
        <v>50.375999999999998</v>
      </c>
      <c r="CG173" s="1">
        <v>41825</v>
      </c>
      <c r="CH173">
        <v>-1</v>
      </c>
      <c r="CI173">
        <v>-1</v>
      </c>
      <c r="CJ173">
        <v>-1</v>
      </c>
      <c r="CK173" s="1">
        <v>42460</v>
      </c>
      <c r="CL173">
        <v>151.84100000000001</v>
      </c>
      <c r="CM173">
        <v>-1</v>
      </c>
      <c r="CN173">
        <v>-1</v>
      </c>
    </row>
    <row r="174" spans="1:92" x14ac:dyDescent="0.25">
      <c r="A174" s="1">
        <v>42338</v>
      </c>
      <c r="B174">
        <v>444.13200000000001</v>
      </c>
      <c r="C174" s="1">
        <v>42004</v>
      </c>
      <c r="D174">
        <v>189.44499999999999</v>
      </c>
      <c r="E174" s="1">
        <v>42794</v>
      </c>
      <c r="F174">
        <v>73.364999999999995</v>
      </c>
      <c r="G174" s="1">
        <v>42825</v>
      </c>
      <c r="H174">
        <v>81.989000000000004</v>
      </c>
      <c r="I174" s="1">
        <v>42794</v>
      </c>
      <c r="J174">
        <v>140.505</v>
      </c>
      <c r="K174" s="1">
        <v>41971</v>
      </c>
      <c r="L174">
        <v>251.673</v>
      </c>
      <c r="M174" s="1">
        <v>42551</v>
      </c>
      <c r="N174">
        <v>56.131999999999998</v>
      </c>
      <c r="O174" s="1">
        <v>42398</v>
      </c>
      <c r="P174">
        <v>182.833</v>
      </c>
      <c r="Q174" s="1">
        <v>42338</v>
      </c>
      <c r="R174">
        <v>155.23500000000001</v>
      </c>
      <c r="S174" s="1">
        <v>42580</v>
      </c>
      <c r="T174">
        <v>99.644999999999996</v>
      </c>
      <c r="U174" s="1">
        <v>41971</v>
      </c>
      <c r="V174">
        <v>62.164999999999999</v>
      </c>
      <c r="W174" s="1">
        <v>41971</v>
      </c>
      <c r="X174">
        <v>314.31299999999999</v>
      </c>
      <c r="Y174" s="1">
        <v>41971</v>
      </c>
      <c r="Z174">
        <v>165.16499999999999</v>
      </c>
      <c r="AA174" s="1">
        <v>42643</v>
      </c>
      <c r="AB174">
        <v>86.683000000000007</v>
      </c>
      <c r="AC174" s="1">
        <v>41971</v>
      </c>
      <c r="AD174">
        <v>163</v>
      </c>
      <c r="AE174" s="1">
        <v>41082</v>
      </c>
      <c r="AF174">
        <v>-1</v>
      </c>
      <c r="AG174" s="1">
        <v>40816</v>
      </c>
      <c r="AH174">
        <v>170.95099999999999</v>
      </c>
      <c r="AI174" s="1">
        <v>43039</v>
      </c>
      <c r="AJ174">
        <v>17.055</v>
      </c>
      <c r="AK174">
        <v>-1</v>
      </c>
      <c r="AL174">
        <v>-1</v>
      </c>
      <c r="AM174">
        <v>-1</v>
      </c>
      <c r="AN174">
        <v>-1</v>
      </c>
      <c r="AO174" s="1">
        <v>43357</v>
      </c>
      <c r="AP174">
        <v>-1</v>
      </c>
      <c r="AQ174" s="1">
        <v>42853</v>
      </c>
      <c r="AR174">
        <v>33.457999999999998</v>
      </c>
      <c r="AS174" s="1">
        <v>42916</v>
      </c>
      <c r="AT174">
        <v>15.494999999999999</v>
      </c>
      <c r="AU174">
        <v>-1</v>
      </c>
      <c r="AV174">
        <v>-1</v>
      </c>
      <c r="AW174" s="1">
        <v>41796</v>
      </c>
      <c r="AX174">
        <v>-1</v>
      </c>
      <c r="AY174" s="1">
        <v>42853</v>
      </c>
      <c r="AZ174">
        <v>168.12299999999999</v>
      </c>
      <c r="BA174" s="1">
        <v>44012</v>
      </c>
      <c r="BB174">
        <v>18.538</v>
      </c>
      <c r="BC174" s="1">
        <v>41655</v>
      </c>
      <c r="BD174">
        <v>-1</v>
      </c>
      <c r="BE174">
        <v>-1</v>
      </c>
      <c r="BF174">
        <v>-1</v>
      </c>
      <c r="BG174">
        <v>-1</v>
      </c>
      <c r="BH174">
        <v>-1</v>
      </c>
      <c r="BI174" s="1">
        <v>42853</v>
      </c>
      <c r="BJ174">
        <v>225.38200000000001</v>
      </c>
      <c r="BK174">
        <v>-1</v>
      </c>
      <c r="BL174">
        <v>-1</v>
      </c>
      <c r="BM174" s="1">
        <v>43251</v>
      </c>
      <c r="BN174">
        <v>83.647999999999996</v>
      </c>
      <c r="BO174" s="1">
        <v>43359</v>
      </c>
      <c r="BP174">
        <v>-1</v>
      </c>
      <c r="BQ174">
        <v>-1</v>
      </c>
      <c r="BR174">
        <v>-1</v>
      </c>
      <c r="BS174" s="1">
        <v>43359</v>
      </c>
      <c r="BT174">
        <v>-1</v>
      </c>
      <c r="BU174">
        <v>-1</v>
      </c>
      <c r="BV174">
        <v>-1</v>
      </c>
      <c r="BW174" s="1">
        <v>41848</v>
      </c>
      <c r="BX174">
        <v>-1</v>
      </c>
      <c r="BY174">
        <v>-1</v>
      </c>
      <c r="BZ174">
        <v>-1</v>
      </c>
      <c r="CA174" s="1">
        <v>41844</v>
      </c>
      <c r="CB174">
        <v>-1</v>
      </c>
      <c r="CC174" s="1">
        <v>41845</v>
      </c>
      <c r="CD174">
        <v>-1</v>
      </c>
      <c r="CE174" s="1">
        <v>42338</v>
      </c>
      <c r="CF174">
        <v>48.921999999999997</v>
      </c>
      <c r="CG174" s="1">
        <v>41826</v>
      </c>
      <c r="CH174">
        <v>-1</v>
      </c>
      <c r="CI174">
        <v>-1</v>
      </c>
      <c r="CJ174">
        <v>-1</v>
      </c>
      <c r="CK174" s="1">
        <v>42489</v>
      </c>
      <c r="CL174">
        <v>144.601</v>
      </c>
      <c r="CM174">
        <v>-1</v>
      </c>
      <c r="CN174">
        <v>-1</v>
      </c>
    </row>
    <row r="175" spans="1:92" x14ac:dyDescent="0.25">
      <c r="A175" s="1">
        <v>42369</v>
      </c>
      <c r="B175">
        <v>494.952</v>
      </c>
      <c r="C175" s="1">
        <v>42034</v>
      </c>
      <c r="D175">
        <v>193.90899999999999</v>
      </c>
      <c r="E175" s="1">
        <v>42825</v>
      </c>
      <c r="F175">
        <v>72.156999999999996</v>
      </c>
      <c r="G175" s="1">
        <v>42853</v>
      </c>
      <c r="H175">
        <v>81.427999999999997</v>
      </c>
      <c r="I175" s="1">
        <v>42825</v>
      </c>
      <c r="J175">
        <v>133.99299999999999</v>
      </c>
      <c r="K175" s="1">
        <v>42004</v>
      </c>
      <c r="L175">
        <v>264.351</v>
      </c>
      <c r="M175" s="1">
        <v>42580</v>
      </c>
      <c r="N175">
        <v>49.664999999999999</v>
      </c>
      <c r="O175" s="1">
        <v>42429</v>
      </c>
      <c r="P175">
        <v>177.203</v>
      </c>
      <c r="Q175" s="1">
        <v>42369</v>
      </c>
      <c r="R175">
        <v>170.131</v>
      </c>
      <c r="S175" s="1">
        <v>42613</v>
      </c>
      <c r="T175">
        <v>87.66</v>
      </c>
      <c r="U175" s="1">
        <v>42004</v>
      </c>
      <c r="V175">
        <v>66.864000000000004</v>
      </c>
      <c r="W175" s="1">
        <v>42004</v>
      </c>
      <c r="X175">
        <v>476.09100000000001</v>
      </c>
      <c r="Y175" s="1">
        <v>42004</v>
      </c>
      <c r="Z175">
        <v>191.79499999999999</v>
      </c>
      <c r="AA175" s="1">
        <v>42674</v>
      </c>
      <c r="AB175">
        <v>96.022000000000006</v>
      </c>
      <c r="AC175" s="1">
        <v>42004</v>
      </c>
      <c r="AD175">
        <v>184.393</v>
      </c>
      <c r="AE175" s="1">
        <v>41083</v>
      </c>
      <c r="AF175">
        <v>-1</v>
      </c>
      <c r="AG175" s="1">
        <v>40847</v>
      </c>
      <c r="AH175">
        <v>140.81800000000001</v>
      </c>
      <c r="AI175" s="1">
        <v>43069</v>
      </c>
      <c r="AJ175">
        <v>14.917999999999999</v>
      </c>
      <c r="AK175">
        <v>-1</v>
      </c>
      <c r="AL175">
        <v>-1</v>
      </c>
      <c r="AM175">
        <v>-1</v>
      </c>
      <c r="AN175">
        <v>-1</v>
      </c>
      <c r="AO175" s="1">
        <v>43358</v>
      </c>
      <c r="AP175">
        <v>-1</v>
      </c>
      <c r="AQ175" s="1">
        <v>42886</v>
      </c>
      <c r="AR175">
        <v>27.974</v>
      </c>
      <c r="AS175" s="1">
        <v>42947</v>
      </c>
      <c r="AT175">
        <v>13.15</v>
      </c>
      <c r="AU175">
        <v>-1</v>
      </c>
      <c r="AV175">
        <v>-1</v>
      </c>
      <c r="AW175" s="1">
        <v>41797</v>
      </c>
      <c r="AX175">
        <v>-1</v>
      </c>
      <c r="AY175" s="1">
        <v>42886</v>
      </c>
      <c r="AZ175">
        <v>169.227</v>
      </c>
      <c r="BA175" s="1">
        <v>44043</v>
      </c>
      <c r="BB175">
        <v>18.059999999999999</v>
      </c>
      <c r="BC175" s="1">
        <v>41656</v>
      </c>
      <c r="BD175">
        <v>-1</v>
      </c>
      <c r="BE175">
        <v>-1</v>
      </c>
      <c r="BF175">
        <v>-1</v>
      </c>
      <c r="BG175">
        <v>-1</v>
      </c>
      <c r="BH175">
        <v>-1</v>
      </c>
      <c r="BI175" s="1">
        <v>42886</v>
      </c>
      <c r="BJ175">
        <v>198.86500000000001</v>
      </c>
      <c r="BK175">
        <v>-1</v>
      </c>
      <c r="BL175">
        <v>-1</v>
      </c>
      <c r="BM175" s="1">
        <v>43280</v>
      </c>
      <c r="BN175">
        <v>69.256</v>
      </c>
      <c r="BO175" s="1">
        <v>43360</v>
      </c>
      <c r="BP175">
        <v>-1</v>
      </c>
      <c r="BQ175">
        <v>-1</v>
      </c>
      <c r="BR175">
        <v>-1</v>
      </c>
      <c r="BS175" s="1">
        <v>43360</v>
      </c>
      <c r="BT175">
        <v>-1</v>
      </c>
      <c r="BU175">
        <v>-1</v>
      </c>
      <c r="BV175">
        <v>-1</v>
      </c>
      <c r="BW175" s="1">
        <v>41849</v>
      </c>
      <c r="BX175">
        <v>-1</v>
      </c>
      <c r="BY175">
        <v>-1</v>
      </c>
      <c r="BZ175">
        <v>-1</v>
      </c>
      <c r="CA175" s="1">
        <v>41845</v>
      </c>
      <c r="CB175">
        <v>-1</v>
      </c>
      <c r="CC175" s="1">
        <v>41846</v>
      </c>
      <c r="CD175">
        <v>-1</v>
      </c>
      <c r="CE175" s="1">
        <v>42369</v>
      </c>
      <c r="CF175">
        <v>48.488999999999997</v>
      </c>
      <c r="CG175" s="1">
        <v>41827</v>
      </c>
      <c r="CH175">
        <v>-1</v>
      </c>
      <c r="CI175">
        <v>-1</v>
      </c>
      <c r="CJ175">
        <v>-1</v>
      </c>
      <c r="CK175" s="1">
        <v>42521</v>
      </c>
      <c r="CL175">
        <v>142.173</v>
      </c>
      <c r="CM175">
        <v>-1</v>
      </c>
      <c r="CN175">
        <v>-1</v>
      </c>
    </row>
    <row r="176" spans="1:92" x14ac:dyDescent="0.25">
      <c r="A176" s="1">
        <v>42398</v>
      </c>
      <c r="B176">
        <v>473.45699999999999</v>
      </c>
      <c r="C176" s="1">
        <v>42062</v>
      </c>
      <c r="D176">
        <v>169.26599999999999</v>
      </c>
      <c r="E176" s="1">
        <v>42853</v>
      </c>
      <c r="F176">
        <v>72.465999999999994</v>
      </c>
      <c r="G176" s="1">
        <v>42886</v>
      </c>
      <c r="H176">
        <v>77.311999999999998</v>
      </c>
      <c r="I176" s="1">
        <v>42853</v>
      </c>
      <c r="J176">
        <v>126.413</v>
      </c>
      <c r="K176" s="1">
        <v>42034</v>
      </c>
      <c r="L176">
        <v>279.66300000000001</v>
      </c>
      <c r="M176" s="1">
        <v>42613</v>
      </c>
      <c r="N176">
        <v>42.912999999999997</v>
      </c>
      <c r="O176" s="1">
        <v>42460</v>
      </c>
      <c r="P176">
        <v>152.999</v>
      </c>
      <c r="Q176" s="1">
        <v>42398</v>
      </c>
      <c r="R176">
        <v>196.011</v>
      </c>
      <c r="S176" s="1">
        <v>42643</v>
      </c>
      <c r="T176">
        <v>116.824</v>
      </c>
      <c r="U176" s="1">
        <v>42034</v>
      </c>
      <c r="V176">
        <v>64.620999999999995</v>
      </c>
      <c r="W176" s="1">
        <v>42034</v>
      </c>
      <c r="X176">
        <v>628.39099999999996</v>
      </c>
      <c r="Y176" s="1">
        <v>42034</v>
      </c>
      <c r="Z176">
        <v>211.244</v>
      </c>
      <c r="AA176" s="1">
        <v>42704</v>
      </c>
      <c r="AB176">
        <v>89.858999999999995</v>
      </c>
      <c r="AC176" s="1">
        <v>42034</v>
      </c>
      <c r="AD176">
        <v>192.31</v>
      </c>
      <c r="AE176" s="1">
        <v>41084</v>
      </c>
      <c r="AF176">
        <v>-1</v>
      </c>
      <c r="AG176" s="1">
        <v>40877</v>
      </c>
      <c r="AH176">
        <v>197.67</v>
      </c>
      <c r="AI176" s="1">
        <v>43098</v>
      </c>
      <c r="AJ176">
        <v>13.553000000000001</v>
      </c>
      <c r="AK176">
        <v>-1</v>
      </c>
      <c r="AL176">
        <v>-1</v>
      </c>
      <c r="AM176">
        <v>-1</v>
      </c>
      <c r="AN176">
        <v>-1</v>
      </c>
      <c r="AO176" s="1">
        <v>43359</v>
      </c>
      <c r="AP176">
        <v>-1</v>
      </c>
      <c r="AQ176" s="1">
        <v>42916</v>
      </c>
      <c r="AR176">
        <v>21.814</v>
      </c>
      <c r="AS176" s="1">
        <v>42978</v>
      </c>
      <c r="AT176">
        <v>13.647</v>
      </c>
      <c r="AU176">
        <v>-1</v>
      </c>
      <c r="AV176">
        <v>-1</v>
      </c>
      <c r="AW176" s="1">
        <v>41798</v>
      </c>
      <c r="AX176">
        <v>-1</v>
      </c>
      <c r="AY176" s="1">
        <v>42916</v>
      </c>
      <c r="AZ176">
        <v>145.61600000000001</v>
      </c>
      <c r="BA176" s="1">
        <v>44074</v>
      </c>
      <c r="BB176">
        <v>17.411999999999999</v>
      </c>
      <c r="BC176" s="1">
        <v>41657</v>
      </c>
      <c r="BD176">
        <v>-1</v>
      </c>
      <c r="BE176">
        <v>-1</v>
      </c>
      <c r="BF176">
        <v>-1</v>
      </c>
      <c r="BG176">
        <v>-1</v>
      </c>
      <c r="BH176">
        <v>-1</v>
      </c>
      <c r="BI176" s="1">
        <v>42916</v>
      </c>
      <c r="BJ176">
        <v>196.399</v>
      </c>
      <c r="BK176">
        <v>-1</v>
      </c>
      <c r="BL176">
        <v>-1</v>
      </c>
      <c r="BM176" s="1">
        <v>43312</v>
      </c>
      <c r="BN176">
        <v>66.332999999999998</v>
      </c>
      <c r="BO176" s="1">
        <v>43361</v>
      </c>
      <c r="BP176">
        <v>-1</v>
      </c>
      <c r="BQ176">
        <v>-1</v>
      </c>
      <c r="BR176">
        <v>-1</v>
      </c>
      <c r="BS176" s="1">
        <v>43361</v>
      </c>
      <c r="BT176">
        <v>-1</v>
      </c>
      <c r="BU176">
        <v>-1</v>
      </c>
      <c r="BV176">
        <v>-1</v>
      </c>
      <c r="BW176" s="1">
        <v>41850</v>
      </c>
      <c r="BX176">
        <v>-1</v>
      </c>
      <c r="BY176">
        <v>-1</v>
      </c>
      <c r="BZ176">
        <v>-1</v>
      </c>
      <c r="CA176" s="1">
        <v>41846</v>
      </c>
      <c r="CB176">
        <v>-1</v>
      </c>
      <c r="CC176" s="1">
        <v>41847</v>
      </c>
      <c r="CD176">
        <v>-1</v>
      </c>
      <c r="CE176" s="1">
        <v>42398</v>
      </c>
      <c r="CF176">
        <v>46.738999999999997</v>
      </c>
      <c r="CG176" s="1">
        <v>41828</v>
      </c>
      <c r="CH176">
        <v>-1</v>
      </c>
      <c r="CI176">
        <v>-1</v>
      </c>
      <c r="CJ176">
        <v>-1</v>
      </c>
      <c r="CK176" s="1">
        <v>42551</v>
      </c>
      <c r="CL176">
        <v>158.68600000000001</v>
      </c>
      <c r="CM176">
        <v>-1</v>
      </c>
      <c r="CN176">
        <v>-1</v>
      </c>
    </row>
    <row r="177" spans="1:92" x14ac:dyDescent="0.25">
      <c r="A177" s="1">
        <v>42429</v>
      </c>
      <c r="B177">
        <v>459.649</v>
      </c>
      <c r="C177" s="1">
        <v>42094</v>
      </c>
      <c r="D177">
        <v>161.791</v>
      </c>
      <c r="E177" s="1">
        <v>42886</v>
      </c>
      <c r="F177">
        <v>70.5</v>
      </c>
      <c r="G177" s="1">
        <v>42916</v>
      </c>
      <c r="H177">
        <v>69.426000000000002</v>
      </c>
      <c r="I177" s="1">
        <v>42886</v>
      </c>
      <c r="J177">
        <v>127.61499999999999</v>
      </c>
      <c r="K177" s="1">
        <v>42062</v>
      </c>
      <c r="L177">
        <v>260.077</v>
      </c>
      <c r="M177" s="1">
        <v>42643</v>
      </c>
      <c r="N177">
        <v>41.838000000000001</v>
      </c>
      <c r="O177" s="1">
        <v>42489</v>
      </c>
      <c r="P177">
        <v>165.49700000000001</v>
      </c>
      <c r="Q177" s="1">
        <v>42429</v>
      </c>
      <c r="R177">
        <v>198.345</v>
      </c>
      <c r="S177" s="1">
        <v>42674</v>
      </c>
      <c r="T177">
        <v>115.495</v>
      </c>
      <c r="U177" s="1">
        <v>42062</v>
      </c>
      <c r="V177">
        <v>60.655999999999999</v>
      </c>
      <c r="W177" s="1">
        <v>42062</v>
      </c>
      <c r="X177">
        <v>479.49099999999999</v>
      </c>
      <c r="Y177" s="1">
        <v>42062</v>
      </c>
      <c r="Z177">
        <v>192.38800000000001</v>
      </c>
      <c r="AA177" s="1">
        <v>42734</v>
      </c>
      <c r="AB177">
        <v>81.594999999999999</v>
      </c>
      <c r="AC177" s="1">
        <v>42062</v>
      </c>
      <c r="AD177">
        <v>202.999</v>
      </c>
      <c r="AE177" s="1">
        <v>41085</v>
      </c>
      <c r="AF177">
        <v>-1</v>
      </c>
      <c r="AG177" s="1">
        <v>40907</v>
      </c>
      <c r="AH177">
        <v>190.36799999999999</v>
      </c>
      <c r="AI177" s="1">
        <v>43131</v>
      </c>
      <c r="AJ177">
        <v>13.933999999999999</v>
      </c>
      <c r="AK177">
        <v>-1</v>
      </c>
      <c r="AL177">
        <v>-1</v>
      </c>
      <c r="AM177">
        <v>-1</v>
      </c>
      <c r="AN177">
        <v>-1</v>
      </c>
      <c r="AO177" s="1">
        <v>43360</v>
      </c>
      <c r="AP177">
        <v>-1</v>
      </c>
      <c r="AQ177" s="1">
        <v>42947</v>
      </c>
      <c r="AR177">
        <v>17.917999999999999</v>
      </c>
      <c r="AS177" s="1">
        <v>43007</v>
      </c>
      <c r="AT177">
        <v>12.462999999999999</v>
      </c>
      <c r="AU177">
        <v>-1</v>
      </c>
      <c r="AV177">
        <v>-1</v>
      </c>
      <c r="AW177" s="1">
        <v>41799</v>
      </c>
      <c r="AX177">
        <v>-1</v>
      </c>
      <c r="AY177" s="1">
        <v>42947</v>
      </c>
      <c r="AZ177">
        <v>133.62</v>
      </c>
      <c r="BA177" s="1">
        <v>44104</v>
      </c>
      <c r="BB177">
        <v>18.126999999999999</v>
      </c>
      <c r="BC177" s="1">
        <v>41658</v>
      </c>
      <c r="BD177">
        <v>-1</v>
      </c>
      <c r="BE177">
        <v>-1</v>
      </c>
      <c r="BF177">
        <v>-1</v>
      </c>
      <c r="BG177">
        <v>-1</v>
      </c>
      <c r="BH177">
        <v>-1</v>
      </c>
      <c r="BI177" s="1">
        <v>42947</v>
      </c>
      <c r="BJ177">
        <v>167.167</v>
      </c>
      <c r="BK177">
        <v>-1</v>
      </c>
      <c r="BL177">
        <v>-1</v>
      </c>
      <c r="BM177" s="1">
        <v>43343</v>
      </c>
      <c r="BN177">
        <v>69.463999999999999</v>
      </c>
      <c r="BO177" s="1">
        <v>43362</v>
      </c>
      <c r="BP177">
        <v>-1</v>
      </c>
      <c r="BQ177">
        <v>-1</v>
      </c>
      <c r="BR177">
        <v>-1</v>
      </c>
      <c r="BS177" s="1">
        <v>43362</v>
      </c>
      <c r="BT177">
        <v>-1</v>
      </c>
      <c r="BU177">
        <v>-1</v>
      </c>
      <c r="BV177">
        <v>-1</v>
      </c>
      <c r="BW177" s="1">
        <v>41851</v>
      </c>
      <c r="BX177">
        <v>-1</v>
      </c>
      <c r="BY177">
        <v>-1</v>
      </c>
      <c r="BZ177">
        <v>-1</v>
      </c>
      <c r="CA177" s="1">
        <v>41847</v>
      </c>
      <c r="CB177">
        <v>-1</v>
      </c>
      <c r="CC177" s="1">
        <v>41848</v>
      </c>
      <c r="CD177">
        <v>-1</v>
      </c>
      <c r="CE177" s="1">
        <v>42429</v>
      </c>
      <c r="CF177">
        <v>47.026000000000003</v>
      </c>
      <c r="CG177" s="1">
        <v>41829</v>
      </c>
      <c r="CH177">
        <v>-1</v>
      </c>
      <c r="CI177">
        <v>-1</v>
      </c>
      <c r="CJ177">
        <v>-1</v>
      </c>
      <c r="CK177" s="1">
        <v>42580</v>
      </c>
      <c r="CL177">
        <v>139.55600000000001</v>
      </c>
      <c r="CM177">
        <v>-1</v>
      </c>
      <c r="CN177">
        <v>-1</v>
      </c>
    </row>
    <row r="178" spans="1:92" x14ac:dyDescent="0.25">
      <c r="A178" s="1">
        <v>42460</v>
      </c>
      <c r="B178">
        <v>365.74200000000002</v>
      </c>
      <c r="C178" s="1">
        <v>42124</v>
      </c>
      <c r="D178">
        <v>159.44499999999999</v>
      </c>
      <c r="E178" s="1">
        <v>42916</v>
      </c>
      <c r="F178">
        <v>65.853999999999999</v>
      </c>
      <c r="G178" s="1">
        <v>42947</v>
      </c>
      <c r="H178">
        <v>64.385999999999996</v>
      </c>
      <c r="I178" s="1">
        <v>42916</v>
      </c>
      <c r="J178">
        <v>136.101</v>
      </c>
      <c r="K178" s="1">
        <v>42094</v>
      </c>
      <c r="L178">
        <v>265.29199999999997</v>
      </c>
      <c r="M178" s="1">
        <v>42674</v>
      </c>
      <c r="N178">
        <v>41.753999999999998</v>
      </c>
      <c r="O178" s="1">
        <v>42521</v>
      </c>
      <c r="P178">
        <v>162.167</v>
      </c>
      <c r="Q178" s="1">
        <v>42460</v>
      </c>
      <c r="R178">
        <v>162.358</v>
      </c>
      <c r="S178" s="1">
        <v>42704</v>
      </c>
      <c r="T178">
        <v>120.23699999999999</v>
      </c>
      <c r="U178" s="1">
        <v>42094</v>
      </c>
      <c r="V178">
        <v>59.119</v>
      </c>
      <c r="W178" s="1">
        <v>42094</v>
      </c>
      <c r="X178">
        <v>407.85899999999998</v>
      </c>
      <c r="Y178" s="1">
        <v>42094</v>
      </c>
      <c r="Z178">
        <v>208.739</v>
      </c>
      <c r="AA178" s="1">
        <v>42766</v>
      </c>
      <c r="AB178">
        <v>72.221000000000004</v>
      </c>
      <c r="AC178" s="1">
        <v>42094</v>
      </c>
      <c r="AD178">
        <v>217.2</v>
      </c>
      <c r="AE178" s="1">
        <v>41086</v>
      </c>
      <c r="AF178">
        <v>-1</v>
      </c>
      <c r="AG178" s="1">
        <v>40939</v>
      </c>
      <c r="AH178">
        <v>175.51300000000001</v>
      </c>
      <c r="AI178" s="1">
        <v>43159</v>
      </c>
      <c r="AJ178">
        <v>14.196</v>
      </c>
      <c r="AK178">
        <v>-1</v>
      </c>
      <c r="AL178">
        <v>-1</v>
      </c>
      <c r="AM178">
        <v>-1</v>
      </c>
      <c r="AN178">
        <v>-1</v>
      </c>
      <c r="AO178" s="1">
        <v>43361</v>
      </c>
      <c r="AP178">
        <v>-1</v>
      </c>
      <c r="AQ178" s="1">
        <v>42978</v>
      </c>
      <c r="AR178">
        <v>20.887</v>
      </c>
      <c r="AS178" s="1">
        <v>43039</v>
      </c>
      <c r="AT178">
        <v>11.206</v>
      </c>
      <c r="AU178">
        <v>-1</v>
      </c>
      <c r="AV178">
        <v>-1</v>
      </c>
      <c r="AW178" s="1">
        <v>41800</v>
      </c>
      <c r="AX178">
        <v>-1</v>
      </c>
      <c r="AY178" s="1">
        <v>42978</v>
      </c>
      <c r="AZ178">
        <v>145.18600000000001</v>
      </c>
      <c r="BA178" s="1">
        <v>44134</v>
      </c>
      <c r="BB178">
        <v>17.916</v>
      </c>
      <c r="BC178" s="1">
        <v>41659</v>
      </c>
      <c r="BD178">
        <v>-1</v>
      </c>
      <c r="BE178">
        <v>-1</v>
      </c>
      <c r="BF178">
        <v>-1</v>
      </c>
      <c r="BG178">
        <v>-1</v>
      </c>
      <c r="BH178">
        <v>-1</v>
      </c>
      <c r="BI178" s="1">
        <v>42978</v>
      </c>
      <c r="BJ178">
        <v>165.459</v>
      </c>
      <c r="BK178">
        <v>-1</v>
      </c>
      <c r="BL178">
        <v>-1</v>
      </c>
      <c r="BM178" s="1">
        <v>43371</v>
      </c>
      <c r="BN178">
        <v>64.867999999999995</v>
      </c>
      <c r="BO178" s="1">
        <v>43363</v>
      </c>
      <c r="BP178">
        <v>-1</v>
      </c>
      <c r="BQ178">
        <v>-1</v>
      </c>
      <c r="BR178">
        <v>-1</v>
      </c>
      <c r="BS178" s="1">
        <v>43363</v>
      </c>
      <c r="BT178">
        <v>-1</v>
      </c>
      <c r="BU178">
        <v>-1</v>
      </c>
      <c r="BV178">
        <v>-1</v>
      </c>
      <c r="BW178" s="1">
        <v>41852</v>
      </c>
      <c r="BX178">
        <v>-1</v>
      </c>
      <c r="BY178">
        <v>-1</v>
      </c>
      <c r="BZ178">
        <v>-1</v>
      </c>
      <c r="CA178" s="1">
        <v>41848</v>
      </c>
      <c r="CB178">
        <v>-1</v>
      </c>
      <c r="CC178" s="1">
        <v>41849</v>
      </c>
      <c r="CD178">
        <v>-1</v>
      </c>
      <c r="CE178" s="1">
        <v>42460</v>
      </c>
      <c r="CF178">
        <v>45.561999999999998</v>
      </c>
      <c r="CG178" s="1">
        <v>41830</v>
      </c>
      <c r="CH178">
        <v>-1</v>
      </c>
      <c r="CI178">
        <v>-1</v>
      </c>
      <c r="CJ178">
        <v>-1</v>
      </c>
      <c r="CK178" s="1">
        <v>42613</v>
      </c>
      <c r="CL178">
        <v>133.35</v>
      </c>
      <c r="CM178">
        <v>-1</v>
      </c>
      <c r="CN178">
        <v>-1</v>
      </c>
    </row>
    <row r="179" spans="1:92" x14ac:dyDescent="0.25">
      <c r="A179" s="1">
        <v>42489</v>
      </c>
      <c r="B179">
        <v>339.75700000000001</v>
      </c>
      <c r="C179" s="1">
        <v>42153</v>
      </c>
      <c r="D179">
        <v>167.30500000000001</v>
      </c>
      <c r="E179" s="1">
        <v>42947</v>
      </c>
      <c r="F179">
        <v>64.819000000000003</v>
      </c>
      <c r="G179" s="1">
        <v>42978</v>
      </c>
      <c r="H179">
        <v>56.472000000000001</v>
      </c>
      <c r="I179" s="1">
        <v>42947</v>
      </c>
      <c r="J179">
        <v>125.21599999999999</v>
      </c>
      <c r="K179" s="1">
        <v>42124</v>
      </c>
      <c r="L179">
        <v>269.11</v>
      </c>
      <c r="M179" s="1">
        <v>42704</v>
      </c>
      <c r="N179">
        <v>49.793999999999997</v>
      </c>
      <c r="O179" s="1">
        <v>42551</v>
      </c>
      <c r="P179">
        <v>154.51</v>
      </c>
      <c r="Q179" s="1">
        <v>42489</v>
      </c>
      <c r="R179">
        <v>161.60499999999999</v>
      </c>
      <c r="S179" s="1">
        <v>42734</v>
      </c>
      <c r="T179">
        <v>109.67</v>
      </c>
      <c r="U179" s="1">
        <v>42124</v>
      </c>
      <c r="V179">
        <v>57.677</v>
      </c>
      <c r="W179" s="1">
        <v>42124</v>
      </c>
      <c r="X179">
        <v>358.85300000000001</v>
      </c>
      <c r="Y179" s="1">
        <v>42124</v>
      </c>
      <c r="Z179">
        <v>209.495</v>
      </c>
      <c r="AA179" s="1">
        <v>42794</v>
      </c>
      <c r="AB179">
        <v>55.131</v>
      </c>
      <c r="AC179" s="1">
        <v>42124</v>
      </c>
      <c r="AD179">
        <v>224.49700000000001</v>
      </c>
      <c r="AE179" s="1">
        <v>41087</v>
      </c>
      <c r="AF179">
        <v>-1</v>
      </c>
      <c r="AG179" s="1">
        <v>40968</v>
      </c>
      <c r="AH179">
        <v>161.673</v>
      </c>
      <c r="AI179" s="1">
        <v>43189</v>
      </c>
      <c r="AJ179">
        <v>14.052</v>
      </c>
      <c r="AK179">
        <v>-1</v>
      </c>
      <c r="AL179">
        <v>-1</v>
      </c>
      <c r="AM179">
        <v>-1</v>
      </c>
      <c r="AN179">
        <v>-1</v>
      </c>
      <c r="AO179" s="1">
        <v>43362</v>
      </c>
      <c r="AP179">
        <v>-1</v>
      </c>
      <c r="AQ179" s="1">
        <v>43007</v>
      </c>
      <c r="AR179">
        <v>20.417999999999999</v>
      </c>
      <c r="AS179" s="1">
        <v>43069</v>
      </c>
      <c r="AT179">
        <v>10.202999999999999</v>
      </c>
      <c r="AU179">
        <v>-1</v>
      </c>
      <c r="AV179">
        <v>-1</v>
      </c>
      <c r="AW179" s="1">
        <v>41801</v>
      </c>
      <c r="AX179">
        <v>-1</v>
      </c>
      <c r="AY179" s="1">
        <v>43007</v>
      </c>
      <c r="AZ179">
        <v>138.29</v>
      </c>
      <c r="BA179" s="1">
        <v>44165</v>
      </c>
      <c r="BB179">
        <v>16.510000000000002</v>
      </c>
      <c r="BC179" s="1">
        <v>41660</v>
      </c>
      <c r="BD179">
        <v>-1</v>
      </c>
      <c r="BE179">
        <v>-1</v>
      </c>
      <c r="BF179">
        <v>-1</v>
      </c>
      <c r="BG179">
        <v>-1</v>
      </c>
      <c r="BH179">
        <v>-1</v>
      </c>
      <c r="BI179" s="1">
        <v>43007</v>
      </c>
      <c r="BJ179">
        <v>127.88200000000001</v>
      </c>
      <c r="BK179">
        <v>-1</v>
      </c>
      <c r="BL179">
        <v>-1</v>
      </c>
      <c r="BM179" s="1">
        <v>43921</v>
      </c>
      <c r="BN179">
        <v>111.806</v>
      </c>
      <c r="BO179" s="1">
        <v>43364</v>
      </c>
      <c r="BP179">
        <v>-1</v>
      </c>
      <c r="BQ179">
        <v>-1</v>
      </c>
      <c r="BR179">
        <v>-1</v>
      </c>
      <c r="BS179" s="1">
        <v>43364</v>
      </c>
      <c r="BT179">
        <v>-1</v>
      </c>
      <c r="BU179">
        <v>-1</v>
      </c>
      <c r="BV179">
        <v>-1</v>
      </c>
      <c r="BW179" s="1">
        <v>41853</v>
      </c>
      <c r="BX179">
        <v>-1</v>
      </c>
      <c r="BY179">
        <v>-1</v>
      </c>
      <c r="BZ179">
        <v>-1</v>
      </c>
      <c r="CA179" s="1">
        <v>41849</v>
      </c>
      <c r="CB179">
        <v>-1</v>
      </c>
      <c r="CC179" s="1">
        <v>41850</v>
      </c>
      <c r="CD179">
        <v>-1</v>
      </c>
      <c r="CE179" s="1">
        <v>42489</v>
      </c>
      <c r="CF179">
        <v>45.030999999999999</v>
      </c>
      <c r="CG179" s="1">
        <v>41831</v>
      </c>
      <c r="CH179">
        <v>-1</v>
      </c>
      <c r="CI179">
        <v>-1</v>
      </c>
      <c r="CJ179">
        <v>-1</v>
      </c>
      <c r="CK179" s="1">
        <v>42643</v>
      </c>
      <c r="CL179">
        <v>115.107</v>
      </c>
      <c r="CM179">
        <v>-1</v>
      </c>
      <c r="CN179">
        <v>-1</v>
      </c>
    </row>
    <row r="180" spans="1:92" x14ac:dyDescent="0.25">
      <c r="A180" s="1">
        <v>42521</v>
      </c>
      <c r="B180">
        <v>362.61799999999999</v>
      </c>
      <c r="C180" s="1">
        <v>42185</v>
      </c>
      <c r="D180">
        <v>182.29900000000001</v>
      </c>
      <c r="E180" s="1">
        <v>42978</v>
      </c>
      <c r="F180">
        <v>58.167000000000002</v>
      </c>
      <c r="G180" s="1">
        <v>43007</v>
      </c>
      <c r="H180">
        <v>61.997999999999998</v>
      </c>
      <c r="I180" s="1">
        <v>42978</v>
      </c>
      <c r="J180">
        <v>122.93</v>
      </c>
      <c r="K180" s="1">
        <v>42153</v>
      </c>
      <c r="L180">
        <v>265.255</v>
      </c>
      <c r="M180" s="1">
        <v>42734</v>
      </c>
      <c r="N180">
        <v>44</v>
      </c>
      <c r="O180" s="1">
        <v>42580</v>
      </c>
      <c r="P180">
        <v>139.565</v>
      </c>
      <c r="Q180" s="1">
        <v>42521</v>
      </c>
      <c r="R180">
        <v>172.084</v>
      </c>
      <c r="S180" s="1">
        <v>42766</v>
      </c>
      <c r="T180">
        <v>97.850999999999999</v>
      </c>
      <c r="U180" s="1">
        <v>42153</v>
      </c>
      <c r="V180">
        <v>65.286000000000001</v>
      </c>
      <c r="W180" s="1">
        <v>42153</v>
      </c>
      <c r="X180">
        <v>309.49</v>
      </c>
      <c r="Y180" s="1">
        <v>42153</v>
      </c>
      <c r="Z180">
        <v>206.51300000000001</v>
      </c>
      <c r="AA180" s="1">
        <v>42825</v>
      </c>
      <c r="AB180">
        <v>54.235999999999997</v>
      </c>
      <c r="AC180" s="1">
        <v>42153</v>
      </c>
      <c r="AD180">
        <v>211.31800000000001</v>
      </c>
      <c r="AE180" s="1">
        <v>41088</v>
      </c>
      <c r="AF180">
        <v>-1</v>
      </c>
      <c r="AG180" s="1">
        <v>40998</v>
      </c>
      <c r="AH180">
        <v>154.703</v>
      </c>
      <c r="AI180" s="1">
        <v>43738</v>
      </c>
      <c r="AJ180">
        <v>6.2240000000000002</v>
      </c>
      <c r="AK180">
        <v>-1</v>
      </c>
      <c r="AL180">
        <v>-1</v>
      </c>
      <c r="AM180">
        <v>-1</v>
      </c>
      <c r="AN180">
        <v>-1</v>
      </c>
      <c r="AO180" s="1">
        <v>43363</v>
      </c>
      <c r="AP180">
        <v>-1</v>
      </c>
      <c r="AQ180" s="1">
        <v>43039</v>
      </c>
      <c r="AR180">
        <v>19.728999999999999</v>
      </c>
      <c r="AS180" s="1">
        <v>43098</v>
      </c>
      <c r="AT180">
        <v>9.5</v>
      </c>
      <c r="AU180">
        <v>-1</v>
      </c>
      <c r="AV180">
        <v>-1</v>
      </c>
      <c r="AW180" s="1">
        <v>41802</v>
      </c>
      <c r="AX180">
        <v>-1</v>
      </c>
      <c r="AY180" s="1">
        <v>43039</v>
      </c>
      <c r="AZ180">
        <v>124.57899999999999</v>
      </c>
      <c r="BA180" s="1">
        <v>44196</v>
      </c>
      <c r="BB180">
        <v>16.266999999999999</v>
      </c>
      <c r="BC180" s="1">
        <v>41661</v>
      </c>
      <c r="BD180">
        <v>-1</v>
      </c>
      <c r="BE180">
        <v>-1</v>
      </c>
      <c r="BF180">
        <v>-1</v>
      </c>
      <c r="BG180">
        <v>-1</v>
      </c>
      <c r="BH180">
        <v>-1</v>
      </c>
      <c r="BI180" s="1">
        <v>43039</v>
      </c>
      <c r="BJ180">
        <v>118.93300000000001</v>
      </c>
      <c r="BK180">
        <v>-1</v>
      </c>
      <c r="BL180">
        <v>-1</v>
      </c>
      <c r="BM180" s="1">
        <v>43951</v>
      </c>
      <c r="BN180">
        <v>122.836</v>
      </c>
      <c r="BO180" s="1">
        <v>43365</v>
      </c>
      <c r="BP180">
        <v>-1</v>
      </c>
      <c r="BQ180">
        <v>-1</v>
      </c>
      <c r="BR180">
        <v>-1</v>
      </c>
      <c r="BS180" s="1">
        <v>43365</v>
      </c>
      <c r="BT180">
        <v>-1</v>
      </c>
      <c r="BU180">
        <v>-1</v>
      </c>
      <c r="BV180">
        <v>-1</v>
      </c>
      <c r="BW180" s="1">
        <v>41854</v>
      </c>
      <c r="BX180">
        <v>-1</v>
      </c>
      <c r="BY180">
        <v>-1</v>
      </c>
      <c r="BZ180">
        <v>-1</v>
      </c>
      <c r="CA180" s="1">
        <v>41850</v>
      </c>
      <c r="CB180">
        <v>-1</v>
      </c>
      <c r="CC180" s="1">
        <v>41851</v>
      </c>
      <c r="CD180">
        <v>-1</v>
      </c>
      <c r="CE180" s="1">
        <v>42521</v>
      </c>
      <c r="CF180">
        <v>44.137</v>
      </c>
      <c r="CG180" s="1">
        <v>41832</v>
      </c>
      <c r="CH180">
        <v>-1</v>
      </c>
      <c r="CI180">
        <v>-1</v>
      </c>
      <c r="CJ180">
        <v>-1</v>
      </c>
      <c r="CK180" s="1">
        <v>41783</v>
      </c>
      <c r="CL180">
        <v>-1</v>
      </c>
      <c r="CM180">
        <v>-1</v>
      </c>
      <c r="CN180">
        <v>-1</v>
      </c>
    </row>
    <row r="181" spans="1:92" x14ac:dyDescent="0.25">
      <c r="A181" s="1">
        <v>42551</v>
      </c>
      <c r="B181">
        <v>316.92200000000003</v>
      </c>
      <c r="C181" s="1">
        <v>42216</v>
      </c>
      <c r="D181">
        <v>170.38200000000001</v>
      </c>
      <c r="E181" s="1">
        <v>43007</v>
      </c>
      <c r="F181">
        <v>58.784999999999997</v>
      </c>
      <c r="G181" s="1">
        <v>43039</v>
      </c>
      <c r="H181">
        <v>52.18</v>
      </c>
      <c r="I181" s="1">
        <v>43007</v>
      </c>
      <c r="J181">
        <v>122.21299999999999</v>
      </c>
      <c r="K181" s="1">
        <v>42185</v>
      </c>
      <c r="L181">
        <v>273.61700000000002</v>
      </c>
      <c r="M181" s="1">
        <v>42766</v>
      </c>
      <c r="N181">
        <v>46.773000000000003</v>
      </c>
      <c r="O181" s="1">
        <v>42613</v>
      </c>
      <c r="P181">
        <v>118.646</v>
      </c>
      <c r="Q181" s="1">
        <v>42551</v>
      </c>
      <c r="R181">
        <v>159.11699999999999</v>
      </c>
      <c r="S181" s="1">
        <v>42794</v>
      </c>
      <c r="T181">
        <v>85.167000000000002</v>
      </c>
      <c r="U181" s="1">
        <v>42185</v>
      </c>
      <c r="V181">
        <v>74.986999999999995</v>
      </c>
      <c r="W181" s="1">
        <v>42185</v>
      </c>
      <c r="X181">
        <v>341.87200000000001</v>
      </c>
      <c r="Y181" s="1">
        <v>42185</v>
      </c>
      <c r="Z181">
        <v>209.387</v>
      </c>
      <c r="AA181" s="1">
        <v>42853</v>
      </c>
      <c r="AB181">
        <v>56.488999999999997</v>
      </c>
      <c r="AC181" s="1">
        <v>42185</v>
      </c>
      <c r="AD181">
        <v>225.12</v>
      </c>
      <c r="AE181" s="1">
        <v>41089</v>
      </c>
      <c r="AF181">
        <v>-1</v>
      </c>
      <c r="AG181" s="1">
        <v>41029</v>
      </c>
      <c r="AH181">
        <v>169.48</v>
      </c>
      <c r="AI181">
        <v>-1</v>
      </c>
      <c r="AJ181">
        <v>-1</v>
      </c>
      <c r="AK181">
        <v>-1</v>
      </c>
      <c r="AL181">
        <v>-1</v>
      </c>
      <c r="AM181">
        <v>-1</v>
      </c>
      <c r="AN181">
        <v>-1</v>
      </c>
      <c r="AO181" s="1">
        <v>43364</v>
      </c>
      <c r="AP181">
        <v>-1</v>
      </c>
      <c r="AQ181" s="1">
        <v>43069</v>
      </c>
      <c r="AR181">
        <v>17.103000000000002</v>
      </c>
      <c r="AS181" s="1">
        <v>43131</v>
      </c>
      <c r="AT181">
        <v>8.2249999999999996</v>
      </c>
      <c r="AU181">
        <v>-1</v>
      </c>
      <c r="AV181">
        <v>-1</v>
      </c>
      <c r="AW181" s="1">
        <v>41803</v>
      </c>
      <c r="AX181">
        <v>-1</v>
      </c>
      <c r="AY181" s="1">
        <v>43069</v>
      </c>
      <c r="AZ181">
        <v>114.67700000000001</v>
      </c>
      <c r="BA181" s="1">
        <v>44225</v>
      </c>
      <c r="BB181">
        <v>16.18</v>
      </c>
      <c r="BC181" s="1">
        <v>41662</v>
      </c>
      <c r="BD181">
        <v>-1</v>
      </c>
      <c r="BE181">
        <v>-1</v>
      </c>
      <c r="BF181">
        <v>-1</v>
      </c>
      <c r="BG181">
        <v>-1</v>
      </c>
      <c r="BH181">
        <v>-1</v>
      </c>
      <c r="BI181" s="1">
        <v>43069</v>
      </c>
      <c r="BJ181">
        <v>99.445999999999998</v>
      </c>
      <c r="BK181">
        <v>-1</v>
      </c>
      <c r="BL181">
        <v>-1</v>
      </c>
      <c r="BM181" s="1">
        <v>44377</v>
      </c>
      <c r="BN181">
        <v>31.623999999999999</v>
      </c>
      <c r="BO181" s="1">
        <v>43366</v>
      </c>
      <c r="BP181">
        <v>-1</v>
      </c>
      <c r="BQ181">
        <v>-1</v>
      </c>
      <c r="BR181">
        <v>-1</v>
      </c>
      <c r="BS181" s="1">
        <v>43366</v>
      </c>
      <c r="BT181">
        <v>-1</v>
      </c>
      <c r="BU181">
        <v>-1</v>
      </c>
      <c r="BV181">
        <v>-1</v>
      </c>
      <c r="BW181" s="1">
        <v>41855</v>
      </c>
      <c r="BX181">
        <v>-1</v>
      </c>
      <c r="BY181">
        <v>-1</v>
      </c>
      <c r="BZ181">
        <v>-1</v>
      </c>
      <c r="CA181" s="1">
        <v>41851</v>
      </c>
      <c r="CB181">
        <v>-1</v>
      </c>
      <c r="CC181" s="1">
        <v>41852</v>
      </c>
      <c r="CD181">
        <v>-1</v>
      </c>
      <c r="CE181" s="1">
        <v>42551</v>
      </c>
      <c r="CF181">
        <v>43.914000000000001</v>
      </c>
      <c r="CG181" s="1">
        <v>41833</v>
      </c>
      <c r="CH181">
        <v>-1</v>
      </c>
      <c r="CI181">
        <v>-1</v>
      </c>
      <c r="CJ181">
        <v>-1</v>
      </c>
      <c r="CK181" s="1">
        <v>41784</v>
      </c>
      <c r="CL181">
        <v>-1</v>
      </c>
      <c r="CM181">
        <v>-1</v>
      </c>
      <c r="CN181">
        <v>-1</v>
      </c>
    </row>
    <row r="182" spans="1:92" x14ac:dyDescent="0.25">
      <c r="A182" s="1">
        <v>42580</v>
      </c>
      <c r="B182">
        <v>291.012</v>
      </c>
      <c r="C182" s="1">
        <v>42247</v>
      </c>
      <c r="D182">
        <v>171.08500000000001</v>
      </c>
      <c r="E182" s="1">
        <v>43039</v>
      </c>
      <c r="F182">
        <v>50.938000000000002</v>
      </c>
      <c r="G182" s="1">
        <v>43069</v>
      </c>
      <c r="H182">
        <v>57.7</v>
      </c>
      <c r="I182" s="1">
        <v>43039</v>
      </c>
      <c r="J182">
        <v>110.261</v>
      </c>
      <c r="K182" s="1">
        <v>42216</v>
      </c>
      <c r="L182">
        <v>268.88900000000001</v>
      </c>
      <c r="M182" s="1">
        <v>42794</v>
      </c>
      <c r="N182">
        <v>45</v>
      </c>
      <c r="O182" s="1">
        <v>42643</v>
      </c>
      <c r="P182">
        <v>120.83799999999999</v>
      </c>
      <c r="Q182" s="1">
        <v>42580</v>
      </c>
      <c r="R182">
        <v>151.739</v>
      </c>
      <c r="S182" s="1">
        <v>42825</v>
      </c>
      <c r="T182">
        <v>81.796999999999997</v>
      </c>
      <c r="U182" s="1">
        <v>42216</v>
      </c>
      <c r="V182">
        <v>66.86</v>
      </c>
      <c r="W182" s="1">
        <v>42216</v>
      </c>
      <c r="X182">
        <v>337.49900000000002</v>
      </c>
      <c r="Y182" s="1">
        <v>42216</v>
      </c>
      <c r="Z182">
        <v>218.398</v>
      </c>
      <c r="AA182" s="1">
        <v>42886</v>
      </c>
      <c r="AB182">
        <v>56.758000000000003</v>
      </c>
      <c r="AC182" s="1">
        <v>42216</v>
      </c>
      <c r="AD182">
        <v>236.09700000000001</v>
      </c>
      <c r="AE182" s="1">
        <v>41090</v>
      </c>
      <c r="AF182">
        <v>-1</v>
      </c>
      <c r="AG182" s="1">
        <v>41060</v>
      </c>
      <c r="AH182">
        <v>195.89099999999999</v>
      </c>
      <c r="AI182">
        <v>-1</v>
      </c>
      <c r="AJ182">
        <v>-1</v>
      </c>
      <c r="AK182">
        <v>-1</v>
      </c>
      <c r="AL182">
        <v>-1</v>
      </c>
      <c r="AM182">
        <v>-1</v>
      </c>
      <c r="AN182">
        <v>-1</v>
      </c>
      <c r="AO182" s="1">
        <v>43365</v>
      </c>
      <c r="AP182">
        <v>-1</v>
      </c>
      <c r="AQ182" s="1">
        <v>43098</v>
      </c>
      <c r="AR182">
        <v>17.352</v>
      </c>
      <c r="AS182" s="1">
        <v>43159</v>
      </c>
      <c r="AT182">
        <v>9.6199999999999992</v>
      </c>
      <c r="AU182">
        <v>-1</v>
      </c>
      <c r="AV182">
        <v>-1</v>
      </c>
      <c r="AW182" s="1">
        <v>41804</v>
      </c>
      <c r="AX182">
        <v>-1</v>
      </c>
      <c r="AY182" s="1">
        <v>43098</v>
      </c>
      <c r="AZ182">
        <v>117.369</v>
      </c>
      <c r="BA182" s="1">
        <v>44253</v>
      </c>
      <c r="BB182">
        <v>16.268000000000001</v>
      </c>
      <c r="BC182" s="1">
        <v>41663</v>
      </c>
      <c r="BD182">
        <v>-1</v>
      </c>
      <c r="BE182">
        <v>-1</v>
      </c>
      <c r="BF182">
        <v>-1</v>
      </c>
      <c r="BG182">
        <v>-1</v>
      </c>
      <c r="BH182">
        <v>-1</v>
      </c>
      <c r="BI182" s="1">
        <v>43098</v>
      </c>
      <c r="BJ182">
        <v>80.638000000000005</v>
      </c>
      <c r="BK182">
        <v>-1</v>
      </c>
      <c r="BL182">
        <v>-1</v>
      </c>
      <c r="BM182" s="1">
        <v>44407</v>
      </c>
      <c r="BN182">
        <v>31.099</v>
      </c>
      <c r="BO182" s="1">
        <v>43367</v>
      </c>
      <c r="BP182">
        <v>-1</v>
      </c>
      <c r="BQ182">
        <v>-1</v>
      </c>
      <c r="BR182">
        <v>-1</v>
      </c>
      <c r="BS182" s="1">
        <v>43367</v>
      </c>
      <c r="BT182">
        <v>-1</v>
      </c>
      <c r="BU182">
        <v>-1</v>
      </c>
      <c r="BV182">
        <v>-1</v>
      </c>
      <c r="BW182" s="1">
        <v>41856</v>
      </c>
      <c r="BX182">
        <v>-1</v>
      </c>
      <c r="BY182">
        <v>-1</v>
      </c>
      <c r="BZ182">
        <v>-1</v>
      </c>
      <c r="CA182" s="1">
        <v>41852</v>
      </c>
      <c r="CB182">
        <v>-1</v>
      </c>
      <c r="CC182" s="1">
        <v>41853</v>
      </c>
      <c r="CD182">
        <v>-1</v>
      </c>
      <c r="CE182" s="1">
        <v>42580</v>
      </c>
      <c r="CF182">
        <v>43.841000000000001</v>
      </c>
      <c r="CG182" s="1">
        <v>41834</v>
      </c>
      <c r="CH182">
        <v>-1</v>
      </c>
      <c r="CI182">
        <v>-1</v>
      </c>
      <c r="CJ182">
        <v>-1</v>
      </c>
      <c r="CK182" s="1">
        <v>41785</v>
      </c>
      <c r="CL182">
        <v>-1</v>
      </c>
      <c r="CM182">
        <v>-1</v>
      </c>
      <c r="CN182">
        <v>-1</v>
      </c>
    </row>
    <row r="183" spans="1:92" x14ac:dyDescent="0.25">
      <c r="A183" s="1">
        <v>42613</v>
      </c>
      <c r="B183">
        <v>259.59800000000001</v>
      </c>
      <c r="C183" s="1">
        <v>42277</v>
      </c>
      <c r="D183">
        <v>179.524</v>
      </c>
      <c r="E183" s="1">
        <v>43069</v>
      </c>
      <c r="F183">
        <v>54.930999999999997</v>
      </c>
      <c r="G183" s="1">
        <v>43098</v>
      </c>
      <c r="H183">
        <v>50.088000000000001</v>
      </c>
      <c r="I183" s="1">
        <v>43069</v>
      </c>
      <c r="J183">
        <v>112.536</v>
      </c>
      <c r="K183" s="1">
        <v>42247</v>
      </c>
      <c r="L183">
        <v>267.52300000000002</v>
      </c>
      <c r="M183" s="1">
        <v>42825</v>
      </c>
      <c r="N183">
        <v>50.765000000000001</v>
      </c>
      <c r="O183" s="1">
        <v>42674</v>
      </c>
      <c r="P183">
        <v>124.333</v>
      </c>
      <c r="Q183" s="1">
        <v>42613</v>
      </c>
      <c r="R183">
        <v>137.94800000000001</v>
      </c>
      <c r="S183" s="1">
        <v>42853</v>
      </c>
      <c r="T183">
        <v>79.492999999999995</v>
      </c>
      <c r="U183" s="1">
        <v>42247</v>
      </c>
      <c r="V183">
        <v>71.900999999999996</v>
      </c>
      <c r="W183" s="1">
        <v>42247</v>
      </c>
      <c r="X183">
        <v>370.43099999999998</v>
      </c>
      <c r="Y183" s="1">
        <v>42247</v>
      </c>
      <c r="Z183">
        <v>247.79599999999999</v>
      </c>
      <c r="AA183" s="1">
        <v>42916</v>
      </c>
      <c r="AB183">
        <v>61.884</v>
      </c>
      <c r="AC183" s="1">
        <v>42247</v>
      </c>
      <c r="AD183">
        <v>262.20699999999999</v>
      </c>
      <c r="AE183" s="1">
        <v>41091</v>
      </c>
      <c r="AF183">
        <v>-1</v>
      </c>
      <c r="AG183" s="1">
        <v>41089</v>
      </c>
      <c r="AH183">
        <v>168.05</v>
      </c>
      <c r="AI183">
        <v>-1</v>
      </c>
      <c r="AJ183">
        <v>-1</v>
      </c>
      <c r="AK183">
        <v>-1</v>
      </c>
      <c r="AL183">
        <v>-1</v>
      </c>
      <c r="AM183">
        <v>-1</v>
      </c>
      <c r="AN183">
        <v>-1</v>
      </c>
      <c r="AO183" s="1">
        <v>43366</v>
      </c>
      <c r="AP183">
        <v>-1</v>
      </c>
      <c r="AQ183" s="1">
        <v>43131</v>
      </c>
      <c r="AR183">
        <v>15.282</v>
      </c>
      <c r="AS183" s="1">
        <v>43189</v>
      </c>
      <c r="AT183">
        <v>10.468</v>
      </c>
      <c r="AU183">
        <v>-1</v>
      </c>
      <c r="AV183">
        <v>-1</v>
      </c>
      <c r="AW183" s="1">
        <v>41805</v>
      </c>
      <c r="AX183">
        <v>-1</v>
      </c>
      <c r="AY183" s="1">
        <v>43131</v>
      </c>
      <c r="AZ183">
        <v>96.622</v>
      </c>
      <c r="BA183" s="1">
        <v>44286</v>
      </c>
      <c r="BB183">
        <v>17.282</v>
      </c>
      <c r="BC183" s="1">
        <v>41664</v>
      </c>
      <c r="BD183">
        <v>-1</v>
      </c>
      <c r="BE183">
        <v>-1</v>
      </c>
      <c r="BF183">
        <v>-1</v>
      </c>
      <c r="BG183">
        <v>-1</v>
      </c>
      <c r="BH183">
        <v>-1</v>
      </c>
      <c r="BI183" s="1">
        <v>43131</v>
      </c>
      <c r="BJ183">
        <v>65.501999999999995</v>
      </c>
      <c r="BK183">
        <v>-1</v>
      </c>
      <c r="BL183">
        <v>-1</v>
      </c>
      <c r="BM183" s="1">
        <v>43366</v>
      </c>
      <c r="BN183">
        <v>-1</v>
      </c>
      <c r="BO183" s="1">
        <v>43368</v>
      </c>
      <c r="BP183">
        <v>-1</v>
      </c>
      <c r="BQ183">
        <v>-1</v>
      </c>
      <c r="BR183">
        <v>-1</v>
      </c>
      <c r="BS183" s="1">
        <v>43368</v>
      </c>
      <c r="BT183">
        <v>-1</v>
      </c>
      <c r="BU183">
        <v>-1</v>
      </c>
      <c r="BV183">
        <v>-1</v>
      </c>
      <c r="BW183" s="1">
        <v>41857</v>
      </c>
      <c r="BX183">
        <v>-1</v>
      </c>
      <c r="BY183">
        <v>-1</v>
      </c>
      <c r="BZ183">
        <v>-1</v>
      </c>
      <c r="CA183" s="1">
        <v>41853</v>
      </c>
      <c r="CB183">
        <v>-1</v>
      </c>
      <c r="CC183" s="1">
        <v>41854</v>
      </c>
      <c r="CD183">
        <v>-1</v>
      </c>
      <c r="CE183" s="1">
        <v>42613</v>
      </c>
      <c r="CF183">
        <v>42.363999999999997</v>
      </c>
      <c r="CG183" s="1">
        <v>41835</v>
      </c>
      <c r="CH183">
        <v>-1</v>
      </c>
      <c r="CI183">
        <v>-1</v>
      </c>
      <c r="CJ183">
        <v>-1</v>
      </c>
      <c r="CK183" s="1">
        <v>41786</v>
      </c>
      <c r="CL183">
        <v>-1</v>
      </c>
      <c r="CM183">
        <v>-1</v>
      </c>
      <c r="CN183">
        <v>-1</v>
      </c>
    </row>
    <row r="184" spans="1:92" x14ac:dyDescent="0.25">
      <c r="A184" s="1">
        <v>42643</v>
      </c>
      <c r="B184">
        <v>272.81200000000001</v>
      </c>
      <c r="C184" s="1">
        <v>42307</v>
      </c>
      <c r="D184">
        <v>169.65899999999999</v>
      </c>
      <c r="E184" s="1">
        <v>43098</v>
      </c>
      <c r="F184">
        <v>48.902000000000001</v>
      </c>
      <c r="G184" s="1">
        <v>43131</v>
      </c>
      <c r="H184">
        <v>54.094999999999999</v>
      </c>
      <c r="I184" s="1">
        <v>43098</v>
      </c>
      <c r="J184">
        <v>104.70699999999999</v>
      </c>
      <c r="K184" s="1">
        <v>42277</v>
      </c>
      <c r="L184">
        <v>290.19099999999997</v>
      </c>
      <c r="M184" s="1">
        <v>42853</v>
      </c>
      <c r="N184">
        <v>56.375</v>
      </c>
      <c r="O184" s="1">
        <v>42704</v>
      </c>
      <c r="P184">
        <v>164.28899999999999</v>
      </c>
      <c r="Q184" s="1">
        <v>42643</v>
      </c>
      <c r="R184">
        <v>166.80699999999999</v>
      </c>
      <c r="S184" s="1">
        <v>42886</v>
      </c>
      <c r="T184">
        <v>81.289000000000001</v>
      </c>
      <c r="U184" s="1">
        <v>42277</v>
      </c>
      <c r="V184">
        <v>79.67</v>
      </c>
      <c r="W184" s="1">
        <v>42277</v>
      </c>
      <c r="X184">
        <v>361.13200000000001</v>
      </c>
      <c r="Y184" s="1">
        <v>42277</v>
      </c>
      <c r="Z184">
        <v>292.49599999999998</v>
      </c>
      <c r="AA184" s="1">
        <v>42947</v>
      </c>
      <c r="AB184">
        <v>61.218000000000004</v>
      </c>
      <c r="AC184" s="1">
        <v>42277</v>
      </c>
      <c r="AD184">
        <v>312.39699999999999</v>
      </c>
      <c r="AE184" s="1">
        <v>41092</v>
      </c>
      <c r="AF184">
        <v>-1</v>
      </c>
      <c r="AG184" s="1">
        <v>41121</v>
      </c>
      <c r="AH184">
        <v>120.175</v>
      </c>
      <c r="AI184">
        <v>-1</v>
      </c>
      <c r="AJ184">
        <v>-1</v>
      </c>
      <c r="AK184">
        <v>-1</v>
      </c>
      <c r="AL184">
        <v>-1</v>
      </c>
      <c r="AM184">
        <v>-1</v>
      </c>
      <c r="AN184">
        <v>-1</v>
      </c>
      <c r="AO184" s="1">
        <v>43367</v>
      </c>
      <c r="AP184">
        <v>-1</v>
      </c>
      <c r="AQ184" s="1">
        <v>43159</v>
      </c>
      <c r="AR184">
        <v>16.963999999999999</v>
      </c>
      <c r="AS184" s="1">
        <v>43220</v>
      </c>
      <c r="AT184">
        <v>9.9920000000000009</v>
      </c>
      <c r="AU184">
        <v>-1</v>
      </c>
      <c r="AV184">
        <v>-1</v>
      </c>
      <c r="AW184" s="1">
        <v>41806</v>
      </c>
      <c r="AX184">
        <v>-1</v>
      </c>
      <c r="AY184" s="1">
        <v>43159</v>
      </c>
      <c r="AZ184">
        <v>98.992000000000004</v>
      </c>
      <c r="BA184" s="1">
        <v>44316</v>
      </c>
      <c r="BB184">
        <v>17.675000000000001</v>
      </c>
      <c r="BC184" s="1">
        <v>41665</v>
      </c>
      <c r="BD184">
        <v>-1</v>
      </c>
      <c r="BE184">
        <v>-1</v>
      </c>
      <c r="BF184">
        <v>-1</v>
      </c>
      <c r="BG184">
        <v>-1</v>
      </c>
      <c r="BH184">
        <v>-1</v>
      </c>
      <c r="BI184" s="1">
        <v>43159</v>
      </c>
      <c r="BJ184">
        <v>66.206999999999994</v>
      </c>
      <c r="BK184">
        <v>-1</v>
      </c>
      <c r="BL184">
        <v>-1</v>
      </c>
      <c r="BM184" s="1">
        <v>43367</v>
      </c>
      <c r="BN184">
        <v>-1</v>
      </c>
      <c r="BO184" s="1">
        <v>43369</v>
      </c>
      <c r="BP184">
        <v>-1</v>
      </c>
      <c r="BQ184">
        <v>-1</v>
      </c>
      <c r="BR184">
        <v>-1</v>
      </c>
      <c r="BS184" s="1">
        <v>43369</v>
      </c>
      <c r="BT184">
        <v>-1</v>
      </c>
      <c r="BU184">
        <v>-1</v>
      </c>
      <c r="BV184">
        <v>-1</v>
      </c>
      <c r="BW184" s="1">
        <v>41858</v>
      </c>
      <c r="BX184">
        <v>-1</v>
      </c>
      <c r="BY184">
        <v>-1</v>
      </c>
      <c r="BZ184">
        <v>-1</v>
      </c>
      <c r="CA184" s="1">
        <v>41854</v>
      </c>
      <c r="CB184">
        <v>-1</v>
      </c>
      <c r="CC184" s="1">
        <v>41855</v>
      </c>
      <c r="CD184">
        <v>-1</v>
      </c>
      <c r="CE184" s="1">
        <v>42643</v>
      </c>
      <c r="CF184">
        <v>44.213999999999999</v>
      </c>
      <c r="CG184" s="1">
        <v>41836</v>
      </c>
      <c r="CH184">
        <v>-1</v>
      </c>
      <c r="CI184">
        <v>-1</v>
      </c>
      <c r="CJ184">
        <v>-1</v>
      </c>
      <c r="CK184" s="1">
        <v>41787</v>
      </c>
      <c r="CL184">
        <v>-1</v>
      </c>
      <c r="CM184">
        <v>-1</v>
      </c>
      <c r="CN184">
        <v>-1</v>
      </c>
    </row>
    <row r="185" spans="1:92" x14ac:dyDescent="0.25">
      <c r="A185" s="1">
        <v>42674</v>
      </c>
      <c r="B185">
        <v>273.95999999999998</v>
      </c>
      <c r="C185" s="1">
        <v>42338</v>
      </c>
      <c r="D185">
        <v>164.72</v>
      </c>
      <c r="E185" s="1">
        <v>43131</v>
      </c>
      <c r="F185">
        <v>41.924999999999997</v>
      </c>
      <c r="G185" s="1">
        <v>43159</v>
      </c>
      <c r="H185">
        <v>55.395000000000003</v>
      </c>
      <c r="I185" s="1">
        <v>43131</v>
      </c>
      <c r="J185">
        <v>89.897000000000006</v>
      </c>
      <c r="K185" s="1">
        <v>42307</v>
      </c>
      <c r="L185">
        <v>288.20299999999997</v>
      </c>
      <c r="M185" s="1">
        <v>42886</v>
      </c>
      <c r="N185">
        <v>56.151000000000003</v>
      </c>
      <c r="O185" s="1">
        <v>42734</v>
      </c>
      <c r="P185">
        <v>138.38200000000001</v>
      </c>
      <c r="Q185" s="1">
        <v>42674</v>
      </c>
      <c r="R185">
        <v>155.351</v>
      </c>
      <c r="S185" s="1">
        <v>42916</v>
      </c>
      <c r="T185">
        <v>77.369</v>
      </c>
      <c r="U185" s="1">
        <v>42307</v>
      </c>
      <c r="V185">
        <v>74.625</v>
      </c>
      <c r="W185" s="1">
        <v>42307</v>
      </c>
      <c r="X185">
        <v>272.88799999999998</v>
      </c>
      <c r="Y185" s="1">
        <v>42307</v>
      </c>
      <c r="Z185">
        <v>252.64</v>
      </c>
      <c r="AA185" s="1">
        <v>42978</v>
      </c>
      <c r="AB185">
        <v>55.619</v>
      </c>
      <c r="AC185" s="1">
        <v>42307</v>
      </c>
      <c r="AD185">
        <v>253.19300000000001</v>
      </c>
      <c r="AE185" s="1">
        <v>41093</v>
      </c>
      <c r="AF185">
        <v>-1</v>
      </c>
      <c r="AG185" s="1">
        <v>41152</v>
      </c>
      <c r="AH185">
        <v>92.003</v>
      </c>
      <c r="AI185">
        <v>-1</v>
      </c>
      <c r="AJ185">
        <v>-1</v>
      </c>
      <c r="AK185">
        <v>-1</v>
      </c>
      <c r="AL185">
        <v>-1</v>
      </c>
      <c r="AM185">
        <v>-1</v>
      </c>
      <c r="AN185">
        <v>-1</v>
      </c>
      <c r="AO185" s="1">
        <v>43368</v>
      </c>
      <c r="AP185">
        <v>-1</v>
      </c>
      <c r="AQ185" s="1">
        <v>43189</v>
      </c>
      <c r="AR185">
        <v>17.338999999999999</v>
      </c>
      <c r="AS185" s="1">
        <v>43251</v>
      </c>
      <c r="AT185">
        <v>13.539</v>
      </c>
      <c r="AU185">
        <v>-1</v>
      </c>
      <c r="AV185">
        <v>-1</v>
      </c>
      <c r="AW185" s="1">
        <v>41807</v>
      </c>
      <c r="AX185">
        <v>-1</v>
      </c>
      <c r="AY185" s="1">
        <v>43189</v>
      </c>
      <c r="AZ185">
        <v>102.31100000000001</v>
      </c>
      <c r="BA185" s="1">
        <v>44347</v>
      </c>
      <c r="BB185">
        <v>17.422999999999998</v>
      </c>
      <c r="BC185" s="1">
        <v>41666</v>
      </c>
      <c r="BD185">
        <v>-1</v>
      </c>
      <c r="BE185">
        <v>-1</v>
      </c>
      <c r="BF185">
        <v>-1</v>
      </c>
      <c r="BG185">
        <v>-1</v>
      </c>
      <c r="BH185">
        <v>-1</v>
      </c>
      <c r="BI185" s="1">
        <v>43189</v>
      </c>
      <c r="BJ185">
        <v>63.210999999999999</v>
      </c>
      <c r="BK185">
        <v>-1</v>
      </c>
      <c r="BL185">
        <v>-1</v>
      </c>
      <c r="BM185" s="1">
        <v>43368</v>
      </c>
      <c r="BN185">
        <v>-1</v>
      </c>
      <c r="BO185" s="1">
        <v>43370</v>
      </c>
      <c r="BP185">
        <v>-1</v>
      </c>
      <c r="BQ185">
        <v>-1</v>
      </c>
      <c r="BR185">
        <v>-1</v>
      </c>
      <c r="BS185" s="1">
        <v>43370</v>
      </c>
      <c r="BT185">
        <v>-1</v>
      </c>
      <c r="BU185">
        <v>-1</v>
      </c>
      <c r="BV185">
        <v>-1</v>
      </c>
      <c r="BW185" s="1">
        <v>41859</v>
      </c>
      <c r="BX185">
        <v>-1</v>
      </c>
      <c r="BY185">
        <v>-1</v>
      </c>
      <c r="BZ185">
        <v>-1</v>
      </c>
      <c r="CA185" s="1">
        <v>41855</v>
      </c>
      <c r="CB185">
        <v>-1</v>
      </c>
      <c r="CC185" s="1">
        <v>41856</v>
      </c>
      <c r="CD185">
        <v>-1</v>
      </c>
      <c r="CE185" s="1">
        <v>42916</v>
      </c>
      <c r="CF185">
        <v>43.46</v>
      </c>
      <c r="CG185" s="1">
        <v>41837</v>
      </c>
      <c r="CH185">
        <v>-1</v>
      </c>
      <c r="CI185">
        <v>-1</v>
      </c>
      <c r="CJ185">
        <v>-1</v>
      </c>
      <c r="CK185" s="1">
        <v>41788</v>
      </c>
      <c r="CL185">
        <v>-1</v>
      </c>
      <c r="CM185">
        <v>-1</v>
      </c>
      <c r="CN185">
        <v>-1</v>
      </c>
    </row>
    <row r="186" spans="1:92" x14ac:dyDescent="0.25">
      <c r="A186" s="1">
        <v>42704</v>
      </c>
      <c r="B186">
        <v>297.20400000000001</v>
      </c>
      <c r="C186" s="1">
        <v>42369</v>
      </c>
      <c r="D186">
        <v>171.98500000000001</v>
      </c>
      <c r="E186" s="1">
        <v>43159</v>
      </c>
      <c r="F186">
        <v>44.930999999999997</v>
      </c>
      <c r="G186" s="1">
        <v>43189</v>
      </c>
      <c r="H186">
        <v>63.798000000000002</v>
      </c>
      <c r="I186" s="1">
        <v>43159</v>
      </c>
      <c r="J186">
        <v>102.11499999999999</v>
      </c>
      <c r="K186" s="1">
        <v>42338</v>
      </c>
      <c r="L186">
        <v>290.935</v>
      </c>
      <c r="M186" s="1">
        <v>42916</v>
      </c>
      <c r="N186">
        <v>52.677</v>
      </c>
      <c r="O186" s="1">
        <v>42766</v>
      </c>
      <c r="P186">
        <v>130.16399999999999</v>
      </c>
      <c r="Q186" s="1">
        <v>42704</v>
      </c>
      <c r="R186">
        <v>180.547</v>
      </c>
      <c r="S186" s="1">
        <v>42947</v>
      </c>
      <c r="T186">
        <v>69.819999999999993</v>
      </c>
      <c r="U186" s="1">
        <v>42338</v>
      </c>
      <c r="V186">
        <v>72.147000000000006</v>
      </c>
      <c r="W186" s="1">
        <v>42338</v>
      </c>
      <c r="X186">
        <v>271.88400000000001</v>
      </c>
      <c r="Y186" s="1">
        <v>42338</v>
      </c>
      <c r="Z186">
        <v>264.14499999999998</v>
      </c>
      <c r="AA186" s="1">
        <v>43007</v>
      </c>
      <c r="AB186">
        <v>50.465000000000003</v>
      </c>
      <c r="AC186" s="1">
        <v>42338</v>
      </c>
      <c r="AD186">
        <v>261.04300000000001</v>
      </c>
      <c r="AE186" s="1">
        <v>41094</v>
      </c>
      <c r="AF186">
        <v>-1</v>
      </c>
      <c r="AG186" s="1">
        <v>41180</v>
      </c>
      <c r="AH186">
        <v>69.052999999999997</v>
      </c>
      <c r="AI186">
        <v>-1</v>
      </c>
      <c r="AJ186">
        <v>-1</v>
      </c>
      <c r="AK186">
        <v>-1</v>
      </c>
      <c r="AL186">
        <v>-1</v>
      </c>
      <c r="AM186">
        <v>-1</v>
      </c>
      <c r="AN186">
        <v>-1</v>
      </c>
      <c r="AO186" s="1">
        <v>43369</v>
      </c>
      <c r="AP186">
        <v>-1</v>
      </c>
      <c r="AQ186" s="1">
        <v>43220</v>
      </c>
      <c r="AR186">
        <v>16.7</v>
      </c>
      <c r="AS186" s="1">
        <v>43280</v>
      </c>
      <c r="AT186">
        <v>11.557</v>
      </c>
      <c r="AU186">
        <v>-1</v>
      </c>
      <c r="AV186">
        <v>-1</v>
      </c>
      <c r="AW186" s="1">
        <v>41808</v>
      </c>
      <c r="AX186">
        <v>-1</v>
      </c>
      <c r="AY186" s="1">
        <v>43220</v>
      </c>
      <c r="AZ186">
        <v>86.004000000000005</v>
      </c>
      <c r="BA186" s="1">
        <v>44377</v>
      </c>
      <c r="BB186">
        <v>17.407</v>
      </c>
      <c r="BC186" s="1">
        <v>41667</v>
      </c>
      <c r="BD186">
        <v>-1</v>
      </c>
      <c r="BE186">
        <v>-1</v>
      </c>
      <c r="BF186">
        <v>-1</v>
      </c>
      <c r="BG186">
        <v>-1</v>
      </c>
      <c r="BH186">
        <v>-1</v>
      </c>
      <c r="BI186" s="1">
        <v>43738</v>
      </c>
      <c r="BJ186">
        <v>13.734999999999999</v>
      </c>
      <c r="BK186">
        <v>-1</v>
      </c>
      <c r="BL186">
        <v>-1</v>
      </c>
      <c r="BM186" s="1">
        <v>43369</v>
      </c>
      <c r="BN186">
        <v>-1</v>
      </c>
      <c r="BO186" s="1">
        <v>43371</v>
      </c>
      <c r="BP186">
        <v>-1</v>
      </c>
      <c r="BQ186">
        <v>-1</v>
      </c>
      <c r="BR186">
        <v>-1</v>
      </c>
      <c r="BS186" s="1">
        <v>43371</v>
      </c>
      <c r="BT186">
        <v>-1</v>
      </c>
      <c r="BU186">
        <v>-1</v>
      </c>
      <c r="BV186">
        <v>-1</v>
      </c>
      <c r="BW186" s="1">
        <v>41860</v>
      </c>
      <c r="BX186">
        <v>-1</v>
      </c>
      <c r="BY186">
        <v>-1</v>
      </c>
      <c r="BZ186">
        <v>-1</v>
      </c>
      <c r="CA186" s="1">
        <v>41856</v>
      </c>
      <c r="CB186">
        <v>-1</v>
      </c>
      <c r="CC186" s="1">
        <v>41857</v>
      </c>
      <c r="CD186">
        <v>-1</v>
      </c>
      <c r="CE186" s="1">
        <v>43069</v>
      </c>
      <c r="CF186">
        <v>43.762999999999998</v>
      </c>
      <c r="CG186" s="1">
        <v>41838</v>
      </c>
      <c r="CH186">
        <v>-1</v>
      </c>
      <c r="CI186">
        <v>-1</v>
      </c>
      <c r="CJ186">
        <v>-1</v>
      </c>
      <c r="CK186" s="1">
        <v>41789</v>
      </c>
      <c r="CL186">
        <v>-1</v>
      </c>
      <c r="CM186">
        <v>-1</v>
      </c>
      <c r="CN186">
        <v>-1</v>
      </c>
    </row>
    <row r="187" spans="1:92" x14ac:dyDescent="0.25">
      <c r="A187" s="1">
        <v>42734</v>
      </c>
      <c r="B187">
        <v>280.75799999999998</v>
      </c>
      <c r="C187" s="1">
        <v>42398</v>
      </c>
      <c r="D187">
        <v>168.56200000000001</v>
      </c>
      <c r="E187" s="1">
        <v>43189</v>
      </c>
      <c r="F187">
        <v>51.061</v>
      </c>
      <c r="G187" s="1">
        <v>43220</v>
      </c>
      <c r="H187">
        <v>57.491</v>
      </c>
      <c r="I187" s="1">
        <v>43189</v>
      </c>
      <c r="J187">
        <v>106.714</v>
      </c>
      <c r="K187" s="1">
        <v>42369</v>
      </c>
      <c r="L187">
        <v>298.90100000000001</v>
      </c>
      <c r="M187" s="1">
        <v>42947</v>
      </c>
      <c r="N187">
        <v>57.118000000000002</v>
      </c>
      <c r="O187" s="1">
        <v>42794</v>
      </c>
      <c r="P187">
        <v>109.08799999999999</v>
      </c>
      <c r="Q187" s="1">
        <v>42734</v>
      </c>
      <c r="R187">
        <v>155.91300000000001</v>
      </c>
      <c r="S187" s="1">
        <v>42978</v>
      </c>
      <c r="T187">
        <v>60.935000000000002</v>
      </c>
      <c r="U187" s="1">
        <v>42369</v>
      </c>
      <c r="V187">
        <v>74.165999999999997</v>
      </c>
      <c r="W187" s="1">
        <v>42369</v>
      </c>
      <c r="X187">
        <v>308.971</v>
      </c>
      <c r="Y187" s="1">
        <v>42369</v>
      </c>
      <c r="Z187">
        <v>335.84399999999999</v>
      </c>
      <c r="AA187" s="1">
        <v>43039</v>
      </c>
      <c r="AB187">
        <v>46.363999999999997</v>
      </c>
      <c r="AC187" s="1">
        <v>42369</v>
      </c>
      <c r="AD187">
        <v>273.56299999999999</v>
      </c>
      <c r="AE187" s="1">
        <v>41095</v>
      </c>
      <c r="AF187">
        <v>-1</v>
      </c>
      <c r="AG187" s="1">
        <v>41213</v>
      </c>
      <c r="AH187">
        <v>40</v>
      </c>
      <c r="AI187">
        <v>-1</v>
      </c>
      <c r="AJ187">
        <v>-1</v>
      </c>
      <c r="AK187">
        <v>-1</v>
      </c>
      <c r="AL187">
        <v>-1</v>
      </c>
      <c r="AM187">
        <v>-1</v>
      </c>
      <c r="AN187">
        <v>-1</v>
      </c>
      <c r="AO187" s="1">
        <v>43370</v>
      </c>
      <c r="AP187">
        <v>-1</v>
      </c>
      <c r="AQ187" s="1">
        <v>43251</v>
      </c>
      <c r="AR187">
        <v>26.827999999999999</v>
      </c>
      <c r="AS187" s="1">
        <v>43312</v>
      </c>
      <c r="AT187">
        <v>10.8</v>
      </c>
      <c r="AU187">
        <v>-1</v>
      </c>
      <c r="AV187">
        <v>-1</v>
      </c>
      <c r="AW187" s="1">
        <v>41809</v>
      </c>
      <c r="AX187">
        <v>-1</v>
      </c>
      <c r="AY187" s="1">
        <v>43251</v>
      </c>
      <c r="AZ187">
        <v>249.93799999999999</v>
      </c>
      <c r="BA187" s="1">
        <v>44407</v>
      </c>
      <c r="BB187">
        <v>17.640999999999998</v>
      </c>
      <c r="BC187" s="1">
        <v>41668</v>
      </c>
      <c r="BD187">
        <v>-1</v>
      </c>
      <c r="BE187">
        <v>-1</v>
      </c>
      <c r="BF187">
        <v>-1</v>
      </c>
      <c r="BG187">
        <v>-1</v>
      </c>
      <c r="BH187">
        <v>-1</v>
      </c>
      <c r="BI187" s="1">
        <v>43370</v>
      </c>
      <c r="BJ187">
        <v>-1</v>
      </c>
      <c r="BK187">
        <v>-1</v>
      </c>
      <c r="BL187">
        <v>-1</v>
      </c>
      <c r="BM187" s="1">
        <v>43370</v>
      </c>
      <c r="BN187">
        <v>-1</v>
      </c>
      <c r="BO187" s="1">
        <v>43372</v>
      </c>
      <c r="BP187">
        <v>-1</v>
      </c>
      <c r="BQ187">
        <v>-1</v>
      </c>
      <c r="BR187">
        <v>-1</v>
      </c>
      <c r="BS187" s="1">
        <v>43372</v>
      </c>
      <c r="BT187">
        <v>-1</v>
      </c>
      <c r="BU187">
        <v>-1</v>
      </c>
      <c r="BV187">
        <v>-1</v>
      </c>
      <c r="BW187" s="1">
        <v>41861</v>
      </c>
      <c r="BX187">
        <v>-1</v>
      </c>
      <c r="BY187">
        <v>-1</v>
      </c>
      <c r="BZ187">
        <v>-1</v>
      </c>
      <c r="CA187" s="1">
        <v>41857</v>
      </c>
      <c r="CB187">
        <v>-1</v>
      </c>
      <c r="CC187" s="1">
        <v>41858</v>
      </c>
      <c r="CD187">
        <v>-1</v>
      </c>
      <c r="CE187" s="1">
        <v>43159</v>
      </c>
      <c r="CF187">
        <v>39.226999999999997</v>
      </c>
      <c r="CG187" s="1">
        <v>41839</v>
      </c>
      <c r="CH187">
        <v>-1</v>
      </c>
      <c r="CI187">
        <v>-1</v>
      </c>
      <c r="CJ187">
        <v>-1</v>
      </c>
      <c r="CK187" s="1">
        <v>41790</v>
      </c>
      <c r="CL187">
        <v>-1</v>
      </c>
      <c r="CM187">
        <v>-1</v>
      </c>
      <c r="CN187">
        <v>-1</v>
      </c>
    </row>
    <row r="188" spans="1:92" x14ac:dyDescent="0.25">
      <c r="A188" s="1">
        <v>42766</v>
      </c>
      <c r="B188">
        <v>251.18899999999999</v>
      </c>
      <c r="C188" s="1">
        <v>42429</v>
      </c>
      <c r="D188">
        <v>174.52699999999999</v>
      </c>
      <c r="E188" s="1">
        <v>43220</v>
      </c>
      <c r="F188">
        <v>50.984000000000002</v>
      </c>
      <c r="G188" s="1">
        <v>43251</v>
      </c>
      <c r="H188">
        <v>56.558</v>
      </c>
      <c r="I188" s="1">
        <v>43220</v>
      </c>
      <c r="J188">
        <v>106.667</v>
      </c>
      <c r="K188" s="1">
        <v>42398</v>
      </c>
      <c r="L188">
        <v>291.28199999999998</v>
      </c>
      <c r="M188" s="1">
        <v>42978</v>
      </c>
      <c r="N188">
        <v>60.460999999999999</v>
      </c>
      <c r="O188" s="1">
        <v>42825</v>
      </c>
      <c r="P188">
        <v>105.208</v>
      </c>
      <c r="Q188" s="1">
        <v>42766</v>
      </c>
      <c r="R188">
        <v>167.00200000000001</v>
      </c>
      <c r="S188" s="1">
        <v>43007</v>
      </c>
      <c r="T188">
        <v>65.14</v>
      </c>
      <c r="U188" s="1">
        <v>42398</v>
      </c>
      <c r="V188">
        <v>76.975999999999999</v>
      </c>
      <c r="W188" s="1">
        <v>42398</v>
      </c>
      <c r="X188">
        <v>332.55500000000001</v>
      </c>
      <c r="Y188" s="1">
        <v>42398</v>
      </c>
      <c r="Z188">
        <v>349.16</v>
      </c>
      <c r="AA188" s="1">
        <v>43069</v>
      </c>
      <c r="AB188">
        <v>47.584000000000003</v>
      </c>
      <c r="AC188" s="1">
        <v>42398</v>
      </c>
      <c r="AD188">
        <v>279.851</v>
      </c>
      <c r="AE188" s="1">
        <v>41096</v>
      </c>
      <c r="AF188">
        <v>-1</v>
      </c>
      <c r="AG188" s="1">
        <v>41243</v>
      </c>
      <c r="AH188">
        <v>39.664000000000001</v>
      </c>
      <c r="AI188">
        <v>-1</v>
      </c>
      <c r="AJ188">
        <v>-1</v>
      </c>
      <c r="AK188">
        <v>-1</v>
      </c>
      <c r="AL188">
        <v>-1</v>
      </c>
      <c r="AM188">
        <v>-1</v>
      </c>
      <c r="AN188">
        <v>-1</v>
      </c>
      <c r="AO188" s="1">
        <v>43371</v>
      </c>
      <c r="AP188">
        <v>-1</v>
      </c>
      <c r="AQ188" s="1">
        <v>43280</v>
      </c>
      <c r="AR188">
        <v>26.673000000000002</v>
      </c>
      <c r="AS188" s="1">
        <v>43343</v>
      </c>
      <c r="AT188">
        <v>10.634</v>
      </c>
      <c r="AU188">
        <v>-1</v>
      </c>
      <c r="AV188">
        <v>-1</v>
      </c>
      <c r="AW188" s="1">
        <v>41810</v>
      </c>
      <c r="AX188">
        <v>-1</v>
      </c>
      <c r="AY188" s="1">
        <v>43280</v>
      </c>
      <c r="AZ188">
        <v>228.995</v>
      </c>
      <c r="BA188">
        <v>-1</v>
      </c>
      <c r="BB188">
        <v>-1</v>
      </c>
      <c r="BC188" s="1">
        <v>41669</v>
      </c>
      <c r="BD188">
        <v>-1</v>
      </c>
      <c r="BE188">
        <v>-1</v>
      </c>
      <c r="BF188">
        <v>-1</v>
      </c>
      <c r="BG188">
        <v>-1</v>
      </c>
      <c r="BH188">
        <v>-1</v>
      </c>
      <c r="BI188" s="1">
        <v>43371</v>
      </c>
      <c r="BJ188">
        <v>-1</v>
      </c>
      <c r="BK188">
        <v>-1</v>
      </c>
      <c r="BL188">
        <v>-1</v>
      </c>
      <c r="BM188" s="1">
        <v>43371</v>
      </c>
      <c r="BN188">
        <v>-1</v>
      </c>
      <c r="BO188" s="1">
        <v>43373</v>
      </c>
      <c r="BP188">
        <v>-1</v>
      </c>
      <c r="BQ188">
        <v>-1</v>
      </c>
      <c r="BR188">
        <v>-1</v>
      </c>
      <c r="BS188" s="1">
        <v>43373</v>
      </c>
      <c r="BT188">
        <v>-1</v>
      </c>
      <c r="BU188">
        <v>-1</v>
      </c>
      <c r="BV188">
        <v>-1</v>
      </c>
      <c r="BW188" s="1">
        <v>41862</v>
      </c>
      <c r="BX188">
        <v>-1</v>
      </c>
      <c r="BY188">
        <v>-1</v>
      </c>
      <c r="BZ188">
        <v>-1</v>
      </c>
      <c r="CA188" s="1">
        <v>41858</v>
      </c>
      <c r="CB188">
        <v>-1</v>
      </c>
      <c r="CC188" s="1">
        <v>41859</v>
      </c>
      <c r="CD188">
        <v>-1</v>
      </c>
      <c r="CE188" s="1">
        <v>43189</v>
      </c>
      <c r="CF188">
        <v>37.899000000000001</v>
      </c>
      <c r="CG188" s="1">
        <v>41840</v>
      </c>
      <c r="CH188">
        <v>-1</v>
      </c>
      <c r="CI188">
        <v>-1</v>
      </c>
      <c r="CJ188">
        <v>-1</v>
      </c>
      <c r="CK188" s="1">
        <v>41791</v>
      </c>
      <c r="CL188">
        <v>-1</v>
      </c>
      <c r="CM188">
        <v>-1</v>
      </c>
      <c r="CN188">
        <v>-1</v>
      </c>
    </row>
    <row r="189" spans="1:92" x14ac:dyDescent="0.25">
      <c r="A189" s="1">
        <v>42794</v>
      </c>
      <c r="B189">
        <v>223.73599999999999</v>
      </c>
      <c r="C189" s="1">
        <v>42460</v>
      </c>
      <c r="D189">
        <v>161.42099999999999</v>
      </c>
      <c r="E189" s="1">
        <v>43251</v>
      </c>
      <c r="F189">
        <v>58.47</v>
      </c>
      <c r="G189" s="1">
        <v>43280</v>
      </c>
      <c r="H189">
        <v>67.643000000000001</v>
      </c>
      <c r="I189" s="1">
        <v>43251</v>
      </c>
      <c r="J189">
        <v>124.84099999999999</v>
      </c>
      <c r="K189" s="1">
        <v>42429</v>
      </c>
      <c r="L189">
        <v>291.33999999999997</v>
      </c>
      <c r="M189" s="1">
        <v>43007</v>
      </c>
      <c r="N189">
        <v>73.944000000000003</v>
      </c>
      <c r="O189" s="1">
        <v>42853</v>
      </c>
      <c r="P189">
        <v>108.374</v>
      </c>
      <c r="Q189" s="1">
        <v>42794</v>
      </c>
      <c r="R189">
        <v>141.57300000000001</v>
      </c>
      <c r="S189" s="1">
        <v>43039</v>
      </c>
      <c r="T189">
        <v>63.173999999999999</v>
      </c>
      <c r="U189" s="1">
        <v>42429</v>
      </c>
      <c r="V189">
        <v>91.998999999999995</v>
      </c>
      <c r="W189" s="1">
        <v>42429</v>
      </c>
      <c r="X189">
        <v>323.87</v>
      </c>
      <c r="Y189" s="1">
        <v>42429</v>
      </c>
      <c r="Z189">
        <v>354.51600000000002</v>
      </c>
      <c r="AA189" s="1">
        <v>43098</v>
      </c>
      <c r="AB189">
        <v>45</v>
      </c>
      <c r="AC189" s="1">
        <v>42429</v>
      </c>
      <c r="AD189">
        <v>296.59399999999999</v>
      </c>
      <c r="AE189" s="1">
        <v>41097</v>
      </c>
      <c r="AF189">
        <v>-1</v>
      </c>
      <c r="AG189" s="1">
        <v>41274</v>
      </c>
      <c r="AH189">
        <v>44.597000000000001</v>
      </c>
      <c r="AI189">
        <v>-1</v>
      </c>
      <c r="AJ189">
        <v>-1</v>
      </c>
      <c r="AK189">
        <v>-1</v>
      </c>
      <c r="AL189">
        <v>-1</v>
      </c>
      <c r="AM189">
        <v>-1</v>
      </c>
      <c r="AN189">
        <v>-1</v>
      </c>
      <c r="AO189" s="1">
        <v>43372</v>
      </c>
      <c r="AP189">
        <v>-1</v>
      </c>
      <c r="AQ189" s="1">
        <v>43312</v>
      </c>
      <c r="AR189">
        <v>25.757999999999999</v>
      </c>
      <c r="AS189" s="1">
        <v>43371</v>
      </c>
      <c r="AT189">
        <v>10.625</v>
      </c>
      <c r="AU189">
        <v>-1</v>
      </c>
      <c r="AV189">
        <v>-1</v>
      </c>
      <c r="AW189" s="1">
        <v>41811</v>
      </c>
      <c r="AX189">
        <v>-1</v>
      </c>
      <c r="AY189" s="1">
        <v>43312</v>
      </c>
      <c r="AZ189">
        <v>212.49600000000001</v>
      </c>
      <c r="BA189">
        <v>-1</v>
      </c>
      <c r="BB189">
        <v>-1</v>
      </c>
      <c r="BC189" s="1">
        <v>41670</v>
      </c>
      <c r="BD189">
        <v>-1</v>
      </c>
      <c r="BE189">
        <v>-1</v>
      </c>
      <c r="BF189">
        <v>-1</v>
      </c>
      <c r="BG189">
        <v>-1</v>
      </c>
      <c r="BH189">
        <v>-1</v>
      </c>
      <c r="BI189" s="1">
        <v>43372</v>
      </c>
      <c r="BJ189">
        <v>-1</v>
      </c>
      <c r="BK189">
        <v>-1</v>
      </c>
      <c r="BL189">
        <v>-1</v>
      </c>
      <c r="BM189" s="1">
        <v>43372</v>
      </c>
      <c r="BN189">
        <v>-1</v>
      </c>
      <c r="BO189" s="1">
        <v>43374</v>
      </c>
      <c r="BP189">
        <v>-1</v>
      </c>
      <c r="BQ189">
        <v>-1</v>
      </c>
      <c r="BR189">
        <v>-1</v>
      </c>
      <c r="BS189" s="1">
        <v>43374</v>
      </c>
      <c r="BT189">
        <v>-1</v>
      </c>
      <c r="BU189">
        <v>-1</v>
      </c>
      <c r="BV189">
        <v>-1</v>
      </c>
      <c r="BW189" s="1">
        <v>41863</v>
      </c>
      <c r="BX189">
        <v>-1</v>
      </c>
      <c r="BY189">
        <v>-1</v>
      </c>
      <c r="BZ189">
        <v>-1</v>
      </c>
      <c r="CA189" s="1">
        <v>41859</v>
      </c>
      <c r="CB189">
        <v>-1</v>
      </c>
      <c r="CC189" s="1">
        <v>41860</v>
      </c>
      <c r="CD189">
        <v>-1</v>
      </c>
      <c r="CE189" s="1">
        <v>43738</v>
      </c>
      <c r="CF189">
        <v>16.109000000000002</v>
      </c>
      <c r="CG189" s="1">
        <v>41841</v>
      </c>
      <c r="CH189">
        <v>-1</v>
      </c>
      <c r="CI189">
        <v>-1</v>
      </c>
      <c r="CJ189">
        <v>-1</v>
      </c>
      <c r="CK189" s="1">
        <v>41792</v>
      </c>
      <c r="CL189">
        <v>-1</v>
      </c>
      <c r="CM189">
        <v>-1</v>
      </c>
      <c r="CN189">
        <v>-1</v>
      </c>
    </row>
    <row r="190" spans="1:92" x14ac:dyDescent="0.25">
      <c r="A190" s="1">
        <v>42825</v>
      </c>
      <c r="B190">
        <v>226.435</v>
      </c>
      <c r="C190" s="1">
        <v>42489</v>
      </c>
      <c r="D190">
        <v>158.49100000000001</v>
      </c>
      <c r="E190" s="1">
        <v>43280</v>
      </c>
      <c r="F190">
        <v>60.784999999999997</v>
      </c>
      <c r="G190" s="1">
        <v>43312</v>
      </c>
      <c r="H190">
        <v>57.828000000000003</v>
      </c>
      <c r="I190" s="1">
        <v>43280</v>
      </c>
      <c r="J190">
        <v>125.161</v>
      </c>
      <c r="K190" s="1">
        <v>42460</v>
      </c>
      <c r="L190">
        <v>270</v>
      </c>
      <c r="M190" s="1">
        <v>43039</v>
      </c>
      <c r="N190">
        <v>72.805999999999997</v>
      </c>
      <c r="O190" s="1">
        <v>42886</v>
      </c>
      <c r="P190">
        <v>99.495999999999995</v>
      </c>
      <c r="Q190" s="1">
        <v>42825</v>
      </c>
      <c r="R190">
        <v>130.27799999999999</v>
      </c>
      <c r="S190" s="1">
        <v>43069</v>
      </c>
      <c r="T190">
        <v>63.027999999999999</v>
      </c>
      <c r="U190" s="1">
        <v>42460</v>
      </c>
      <c r="V190">
        <v>87.14</v>
      </c>
      <c r="W190" s="1">
        <v>42460</v>
      </c>
      <c r="X190">
        <v>283.19299999999998</v>
      </c>
      <c r="Y190" s="1">
        <v>42460</v>
      </c>
      <c r="Z190">
        <v>298.89800000000002</v>
      </c>
      <c r="AA190" s="1">
        <v>43131</v>
      </c>
      <c r="AB190">
        <v>41.177999999999997</v>
      </c>
      <c r="AC190" s="1">
        <v>42460</v>
      </c>
      <c r="AD190">
        <v>254.58099999999999</v>
      </c>
      <c r="AE190" s="1">
        <v>41098</v>
      </c>
      <c r="AF190">
        <v>-1</v>
      </c>
      <c r="AG190" s="1">
        <v>41305</v>
      </c>
      <c r="AH190">
        <v>44.125</v>
      </c>
      <c r="AI190">
        <v>-1</v>
      </c>
      <c r="AJ190">
        <v>-1</v>
      </c>
      <c r="AK190">
        <v>-1</v>
      </c>
      <c r="AL190">
        <v>-1</v>
      </c>
      <c r="AM190">
        <v>-1</v>
      </c>
      <c r="AN190">
        <v>-1</v>
      </c>
      <c r="AO190" s="1">
        <v>43373</v>
      </c>
      <c r="AP190">
        <v>-1</v>
      </c>
      <c r="AQ190" s="1">
        <v>43343</v>
      </c>
      <c r="AR190">
        <v>26.262</v>
      </c>
      <c r="AS190" s="1">
        <v>43921</v>
      </c>
      <c r="AT190">
        <v>22.65</v>
      </c>
      <c r="AU190">
        <v>-1</v>
      </c>
      <c r="AV190">
        <v>-1</v>
      </c>
      <c r="AW190" s="1">
        <v>41812</v>
      </c>
      <c r="AX190">
        <v>-1</v>
      </c>
      <c r="AY190" s="1">
        <v>43343</v>
      </c>
      <c r="AZ190">
        <v>253.42400000000001</v>
      </c>
      <c r="BA190">
        <v>-1</v>
      </c>
      <c r="BB190">
        <v>-1</v>
      </c>
      <c r="BC190" s="1">
        <v>41671</v>
      </c>
      <c r="BD190">
        <v>-1</v>
      </c>
      <c r="BE190">
        <v>-1</v>
      </c>
      <c r="BF190">
        <v>-1</v>
      </c>
      <c r="BG190">
        <v>-1</v>
      </c>
      <c r="BH190">
        <v>-1</v>
      </c>
      <c r="BI190" s="1">
        <v>43373</v>
      </c>
      <c r="BJ190">
        <v>-1</v>
      </c>
      <c r="BK190">
        <v>-1</v>
      </c>
      <c r="BL190">
        <v>-1</v>
      </c>
      <c r="BM190" s="1">
        <v>43373</v>
      </c>
      <c r="BN190">
        <v>-1</v>
      </c>
      <c r="BO190" s="1">
        <v>43375</v>
      </c>
      <c r="BP190">
        <v>-1</v>
      </c>
      <c r="BQ190">
        <v>-1</v>
      </c>
      <c r="BR190">
        <v>-1</v>
      </c>
      <c r="BS190" s="1">
        <v>43375</v>
      </c>
      <c r="BT190">
        <v>-1</v>
      </c>
      <c r="BU190">
        <v>-1</v>
      </c>
      <c r="BV190">
        <v>-1</v>
      </c>
      <c r="BW190" s="1">
        <v>41864</v>
      </c>
      <c r="BX190">
        <v>-1</v>
      </c>
      <c r="BY190">
        <v>-1</v>
      </c>
      <c r="BZ190">
        <v>-1</v>
      </c>
      <c r="CA190" s="1">
        <v>41860</v>
      </c>
      <c r="CB190">
        <v>-1</v>
      </c>
      <c r="CC190" s="1">
        <v>41861</v>
      </c>
      <c r="CD190">
        <v>-1</v>
      </c>
      <c r="CE190" s="1">
        <v>43281</v>
      </c>
      <c r="CF190">
        <v>-1</v>
      </c>
      <c r="CG190" s="1">
        <v>41842</v>
      </c>
      <c r="CH190">
        <v>-1</v>
      </c>
      <c r="CI190">
        <v>-1</v>
      </c>
      <c r="CJ190">
        <v>-1</v>
      </c>
      <c r="CK190" s="1">
        <v>41793</v>
      </c>
      <c r="CL190">
        <v>-1</v>
      </c>
      <c r="CM190">
        <v>-1</v>
      </c>
      <c r="CN190">
        <v>-1</v>
      </c>
    </row>
    <row r="191" spans="1:92" x14ac:dyDescent="0.25">
      <c r="A191" s="1">
        <v>42853</v>
      </c>
      <c r="B191">
        <v>217.66399999999999</v>
      </c>
      <c r="C191" s="1">
        <v>42521</v>
      </c>
      <c r="D191">
        <v>153.155</v>
      </c>
      <c r="E191" s="1">
        <v>43312</v>
      </c>
      <c r="F191">
        <v>48.353999999999999</v>
      </c>
      <c r="G191" s="1">
        <v>43343</v>
      </c>
      <c r="H191">
        <v>59.036999999999999</v>
      </c>
      <c r="I191" s="1">
        <v>43312</v>
      </c>
      <c r="J191">
        <v>105.645</v>
      </c>
      <c r="K191" s="1">
        <v>42489</v>
      </c>
      <c r="L191">
        <v>257.51400000000001</v>
      </c>
      <c r="M191" s="1">
        <v>43069</v>
      </c>
      <c r="N191">
        <v>58.393000000000001</v>
      </c>
      <c r="O191" s="1">
        <v>42916</v>
      </c>
      <c r="P191">
        <v>85.45</v>
      </c>
      <c r="Q191" s="1">
        <v>42853</v>
      </c>
      <c r="R191">
        <v>119.09</v>
      </c>
      <c r="S191" s="1">
        <v>43098</v>
      </c>
      <c r="T191">
        <v>67.275999999999996</v>
      </c>
      <c r="U191" s="1">
        <v>42489</v>
      </c>
      <c r="V191">
        <v>83.16</v>
      </c>
      <c r="W191" s="1">
        <v>42489</v>
      </c>
      <c r="X191">
        <v>245.87799999999999</v>
      </c>
      <c r="Y191" s="1">
        <v>42489</v>
      </c>
      <c r="Z191">
        <v>285.51100000000002</v>
      </c>
      <c r="AA191" s="1">
        <v>43159</v>
      </c>
      <c r="AB191">
        <v>40.287999999999997</v>
      </c>
      <c r="AC191" s="1">
        <v>42489</v>
      </c>
      <c r="AD191">
        <v>239.52699999999999</v>
      </c>
      <c r="AE191" s="1">
        <v>41099</v>
      </c>
      <c r="AF191">
        <v>-1</v>
      </c>
      <c r="AG191" s="1">
        <v>41333</v>
      </c>
      <c r="AH191">
        <v>43.002000000000002</v>
      </c>
      <c r="AI191">
        <v>-1</v>
      </c>
      <c r="AJ191">
        <v>-1</v>
      </c>
      <c r="AK191">
        <v>-1</v>
      </c>
      <c r="AL191">
        <v>-1</v>
      </c>
      <c r="AM191">
        <v>-1</v>
      </c>
      <c r="AN191">
        <v>-1</v>
      </c>
      <c r="AO191" s="1">
        <v>43374</v>
      </c>
      <c r="AP191">
        <v>-1</v>
      </c>
      <c r="AQ191" s="1">
        <v>43371</v>
      </c>
      <c r="AR191">
        <v>25.167999999999999</v>
      </c>
      <c r="AS191" s="1">
        <v>43951</v>
      </c>
      <c r="AT191">
        <v>23.504000000000001</v>
      </c>
      <c r="AU191">
        <v>-1</v>
      </c>
      <c r="AV191">
        <v>-1</v>
      </c>
      <c r="AW191" s="1">
        <v>41813</v>
      </c>
      <c r="AX191">
        <v>-1</v>
      </c>
      <c r="AY191" s="1">
        <v>43371</v>
      </c>
      <c r="AZ191">
        <v>221.21899999999999</v>
      </c>
      <c r="BA191">
        <v>-1</v>
      </c>
      <c r="BB191">
        <v>-1</v>
      </c>
      <c r="BC191" s="1">
        <v>41672</v>
      </c>
      <c r="BD191">
        <v>-1</v>
      </c>
      <c r="BE191">
        <v>-1</v>
      </c>
      <c r="BF191">
        <v>-1</v>
      </c>
      <c r="BG191">
        <v>-1</v>
      </c>
      <c r="BH191">
        <v>-1</v>
      </c>
      <c r="BI191" s="1">
        <v>43374</v>
      </c>
      <c r="BJ191">
        <v>-1</v>
      </c>
      <c r="BK191">
        <v>-1</v>
      </c>
      <c r="BL191">
        <v>-1</v>
      </c>
      <c r="BM191" s="1">
        <v>43374</v>
      </c>
      <c r="BN191">
        <v>-1</v>
      </c>
      <c r="BO191" s="1">
        <v>43376</v>
      </c>
      <c r="BP191">
        <v>-1</v>
      </c>
      <c r="BQ191">
        <v>-1</v>
      </c>
      <c r="BR191">
        <v>-1</v>
      </c>
      <c r="BS191" s="1">
        <v>43376</v>
      </c>
      <c r="BT191">
        <v>-1</v>
      </c>
      <c r="BU191">
        <v>-1</v>
      </c>
      <c r="BV191">
        <v>-1</v>
      </c>
      <c r="BW191" s="1">
        <v>41865</v>
      </c>
      <c r="BX191">
        <v>-1</v>
      </c>
      <c r="BY191">
        <v>-1</v>
      </c>
      <c r="BZ191">
        <v>-1</v>
      </c>
      <c r="CA191" s="1">
        <v>41861</v>
      </c>
      <c r="CB191">
        <v>-1</v>
      </c>
      <c r="CC191" s="1">
        <v>41862</v>
      </c>
      <c r="CD191">
        <v>-1</v>
      </c>
      <c r="CE191" s="1">
        <v>43282</v>
      </c>
      <c r="CF191">
        <v>-1</v>
      </c>
      <c r="CG191" s="1">
        <v>41843</v>
      </c>
      <c r="CH191">
        <v>-1</v>
      </c>
      <c r="CI191">
        <v>-1</v>
      </c>
      <c r="CJ191">
        <v>-1</v>
      </c>
      <c r="CK191" s="1">
        <v>41794</v>
      </c>
      <c r="CL191">
        <v>-1</v>
      </c>
      <c r="CM191">
        <v>-1</v>
      </c>
      <c r="CN191">
        <v>-1</v>
      </c>
    </row>
    <row r="192" spans="1:92" x14ac:dyDescent="0.25">
      <c r="A192" s="1">
        <v>42886</v>
      </c>
      <c r="B192">
        <v>235.875</v>
      </c>
      <c r="C192" s="1">
        <v>42551</v>
      </c>
      <c r="D192">
        <v>162.709</v>
      </c>
      <c r="E192" s="1">
        <v>43343</v>
      </c>
      <c r="F192">
        <v>55.622999999999998</v>
      </c>
      <c r="G192" s="1">
        <v>43371</v>
      </c>
      <c r="H192">
        <v>55.959000000000003</v>
      </c>
      <c r="I192" s="1">
        <v>43343</v>
      </c>
      <c r="J192">
        <v>111.741</v>
      </c>
      <c r="K192" s="1">
        <v>42521</v>
      </c>
      <c r="L192">
        <v>253.785</v>
      </c>
      <c r="M192" s="1">
        <v>43098</v>
      </c>
      <c r="N192">
        <v>52.226999999999997</v>
      </c>
      <c r="O192" s="1">
        <v>42947</v>
      </c>
      <c r="P192">
        <v>80.299000000000007</v>
      </c>
      <c r="Q192" s="1">
        <v>42886</v>
      </c>
      <c r="R192">
        <v>118.752</v>
      </c>
      <c r="S192" s="1">
        <v>43131</v>
      </c>
      <c r="T192">
        <v>59.194000000000003</v>
      </c>
      <c r="U192" s="1">
        <v>42521</v>
      </c>
      <c r="V192">
        <v>85.084999999999994</v>
      </c>
      <c r="W192" s="1">
        <v>42521</v>
      </c>
      <c r="X192">
        <v>260.45299999999997</v>
      </c>
      <c r="Y192" s="1">
        <v>42521</v>
      </c>
      <c r="Z192">
        <v>318.47000000000003</v>
      </c>
      <c r="AA192" s="1">
        <v>43189</v>
      </c>
      <c r="AB192">
        <v>47.06</v>
      </c>
      <c r="AC192" s="1">
        <v>42521</v>
      </c>
      <c r="AD192">
        <v>273.30500000000001</v>
      </c>
      <c r="AE192" s="1">
        <v>41100</v>
      </c>
      <c r="AF192">
        <v>-1</v>
      </c>
      <c r="AG192" s="1">
        <v>41362</v>
      </c>
      <c r="AH192">
        <v>42.267000000000003</v>
      </c>
      <c r="AI192">
        <v>-1</v>
      </c>
      <c r="AJ192">
        <v>-1</v>
      </c>
      <c r="AK192">
        <v>-1</v>
      </c>
      <c r="AL192">
        <v>-1</v>
      </c>
      <c r="AM192">
        <v>-1</v>
      </c>
      <c r="AN192">
        <v>-1</v>
      </c>
      <c r="AO192" s="1">
        <v>43375</v>
      </c>
      <c r="AP192">
        <v>-1</v>
      </c>
      <c r="AQ192" s="1">
        <v>43921</v>
      </c>
      <c r="AR192">
        <v>40.058999999999997</v>
      </c>
      <c r="AS192" s="1">
        <v>43980</v>
      </c>
      <c r="AT192">
        <v>20.527999999999999</v>
      </c>
      <c r="AU192">
        <v>-1</v>
      </c>
      <c r="AV192">
        <v>-1</v>
      </c>
      <c r="AW192" s="1">
        <v>41814</v>
      </c>
      <c r="AX192">
        <v>-1</v>
      </c>
      <c r="AY192" s="1">
        <v>43677</v>
      </c>
      <c r="AZ192">
        <v>164.58799999999999</v>
      </c>
      <c r="BA192">
        <v>-1</v>
      </c>
      <c r="BB192">
        <v>-1</v>
      </c>
      <c r="BC192" s="1">
        <v>41673</v>
      </c>
      <c r="BD192">
        <v>-1</v>
      </c>
      <c r="BE192">
        <v>-1</v>
      </c>
      <c r="BF192">
        <v>-1</v>
      </c>
      <c r="BG192">
        <v>-1</v>
      </c>
      <c r="BH192">
        <v>-1</v>
      </c>
      <c r="BI192" s="1">
        <v>43375</v>
      </c>
      <c r="BJ192">
        <v>-1</v>
      </c>
      <c r="BK192">
        <v>-1</v>
      </c>
      <c r="BL192">
        <v>-1</v>
      </c>
      <c r="BM192" s="1">
        <v>43375</v>
      </c>
      <c r="BN192">
        <v>-1</v>
      </c>
      <c r="BO192" s="1">
        <v>43377</v>
      </c>
      <c r="BP192">
        <v>-1</v>
      </c>
      <c r="BQ192">
        <v>-1</v>
      </c>
      <c r="BR192">
        <v>-1</v>
      </c>
      <c r="BS192" s="1">
        <v>43377</v>
      </c>
      <c r="BT192">
        <v>-1</v>
      </c>
      <c r="BU192">
        <v>-1</v>
      </c>
      <c r="BV192">
        <v>-1</v>
      </c>
      <c r="BW192" s="1">
        <v>41866</v>
      </c>
      <c r="BX192">
        <v>-1</v>
      </c>
      <c r="BY192">
        <v>-1</v>
      </c>
      <c r="BZ192">
        <v>-1</v>
      </c>
      <c r="CA192" s="1">
        <v>41862</v>
      </c>
      <c r="CB192">
        <v>-1</v>
      </c>
      <c r="CC192" s="1">
        <v>41863</v>
      </c>
      <c r="CD192">
        <v>-1</v>
      </c>
      <c r="CE192" s="1">
        <v>43283</v>
      </c>
      <c r="CF192">
        <v>-1</v>
      </c>
      <c r="CG192" s="1">
        <v>41844</v>
      </c>
      <c r="CH192">
        <v>-1</v>
      </c>
      <c r="CI192">
        <v>-1</v>
      </c>
      <c r="CJ192">
        <v>-1</v>
      </c>
      <c r="CK192" s="1">
        <v>41795</v>
      </c>
      <c r="CL192">
        <v>-1</v>
      </c>
      <c r="CM192">
        <v>-1</v>
      </c>
      <c r="CN192">
        <v>-1</v>
      </c>
    </row>
    <row r="193" spans="1:92" x14ac:dyDescent="0.25">
      <c r="A193" s="1">
        <v>42916</v>
      </c>
      <c r="B193">
        <v>242.29</v>
      </c>
      <c r="C193" s="1">
        <v>42580</v>
      </c>
      <c r="D193">
        <v>153.03100000000001</v>
      </c>
      <c r="E193" s="1">
        <v>43371</v>
      </c>
      <c r="F193">
        <v>44.231999999999999</v>
      </c>
      <c r="G193" s="1">
        <v>43404</v>
      </c>
      <c r="H193">
        <v>71.616</v>
      </c>
      <c r="I193" s="1">
        <v>43371</v>
      </c>
      <c r="J193">
        <v>110.101</v>
      </c>
      <c r="K193" s="1">
        <v>42551</v>
      </c>
      <c r="L193">
        <v>253.32499999999999</v>
      </c>
      <c r="M193" s="1">
        <v>43131</v>
      </c>
      <c r="N193">
        <v>49.265999999999998</v>
      </c>
      <c r="O193" s="1">
        <v>42978</v>
      </c>
      <c r="P193">
        <v>70.581999999999994</v>
      </c>
      <c r="Q193" s="1">
        <v>42916</v>
      </c>
      <c r="R193">
        <v>112.633</v>
      </c>
      <c r="S193" s="1">
        <v>43159</v>
      </c>
      <c r="T193">
        <v>63.13</v>
      </c>
      <c r="U193" s="1">
        <v>42551</v>
      </c>
      <c r="V193">
        <v>85.918999999999997</v>
      </c>
      <c r="W193" s="1">
        <v>42551</v>
      </c>
      <c r="X193">
        <v>232.87299999999999</v>
      </c>
      <c r="Y193" s="1">
        <v>42551</v>
      </c>
      <c r="Z193">
        <v>281.03699999999998</v>
      </c>
      <c r="AA193" s="1">
        <v>43220</v>
      </c>
      <c r="AB193">
        <v>43.804000000000002</v>
      </c>
      <c r="AC193" s="1">
        <v>42551</v>
      </c>
      <c r="AD193">
        <v>242.87299999999999</v>
      </c>
      <c r="AE193" s="1">
        <v>41101</v>
      </c>
      <c r="AF193">
        <v>-1</v>
      </c>
      <c r="AG193" s="1">
        <v>41394</v>
      </c>
      <c r="AH193">
        <v>39.026000000000003</v>
      </c>
      <c r="AI193">
        <v>-1</v>
      </c>
      <c r="AJ193">
        <v>-1</v>
      </c>
      <c r="AK193">
        <v>-1</v>
      </c>
      <c r="AL193">
        <v>-1</v>
      </c>
      <c r="AM193">
        <v>-1</v>
      </c>
      <c r="AN193">
        <v>-1</v>
      </c>
      <c r="AO193" s="1">
        <v>43376</v>
      </c>
      <c r="AP193">
        <v>-1</v>
      </c>
      <c r="AQ193" s="1">
        <v>43951</v>
      </c>
      <c r="AR193">
        <v>41.523000000000003</v>
      </c>
      <c r="AS193" s="1">
        <v>44012</v>
      </c>
      <c r="AT193">
        <v>16.565000000000001</v>
      </c>
      <c r="AU193">
        <v>-1</v>
      </c>
      <c r="AV193">
        <v>-1</v>
      </c>
      <c r="AW193" s="1">
        <v>41815</v>
      </c>
      <c r="AX193">
        <v>-1</v>
      </c>
      <c r="AY193" s="1">
        <v>43707</v>
      </c>
      <c r="AZ193">
        <v>165.685</v>
      </c>
      <c r="BA193">
        <v>-1</v>
      </c>
      <c r="BB193">
        <v>-1</v>
      </c>
      <c r="BC193" s="1">
        <v>41674</v>
      </c>
      <c r="BD193">
        <v>-1</v>
      </c>
      <c r="BE193">
        <v>-1</v>
      </c>
      <c r="BF193">
        <v>-1</v>
      </c>
      <c r="BG193">
        <v>-1</v>
      </c>
      <c r="BH193">
        <v>-1</v>
      </c>
      <c r="BI193" s="1">
        <v>43376</v>
      </c>
      <c r="BJ193">
        <v>-1</v>
      </c>
      <c r="BK193">
        <v>-1</v>
      </c>
      <c r="BL193">
        <v>-1</v>
      </c>
      <c r="BM193" s="1">
        <v>43376</v>
      </c>
      <c r="BN193">
        <v>-1</v>
      </c>
      <c r="BO193" s="1">
        <v>43378</v>
      </c>
      <c r="BP193">
        <v>-1</v>
      </c>
      <c r="BQ193">
        <v>-1</v>
      </c>
      <c r="BR193">
        <v>-1</v>
      </c>
      <c r="BS193" s="1">
        <v>43378</v>
      </c>
      <c r="BT193">
        <v>-1</v>
      </c>
      <c r="BU193">
        <v>-1</v>
      </c>
      <c r="BV193">
        <v>-1</v>
      </c>
      <c r="BW193" s="1">
        <v>41867</v>
      </c>
      <c r="BX193">
        <v>-1</v>
      </c>
      <c r="BY193">
        <v>-1</v>
      </c>
      <c r="BZ193">
        <v>-1</v>
      </c>
      <c r="CA193" s="1">
        <v>41863</v>
      </c>
      <c r="CB193">
        <v>-1</v>
      </c>
      <c r="CC193" s="1">
        <v>41864</v>
      </c>
      <c r="CD193">
        <v>-1</v>
      </c>
      <c r="CE193" s="1">
        <v>43284</v>
      </c>
      <c r="CF193">
        <v>-1</v>
      </c>
      <c r="CG193" s="1">
        <v>41845</v>
      </c>
      <c r="CH193">
        <v>-1</v>
      </c>
      <c r="CI193">
        <v>-1</v>
      </c>
      <c r="CJ193">
        <v>-1</v>
      </c>
      <c r="CK193" s="1">
        <v>41796</v>
      </c>
      <c r="CL193">
        <v>-1</v>
      </c>
      <c r="CM193">
        <v>-1</v>
      </c>
      <c r="CN193">
        <v>-1</v>
      </c>
    </row>
    <row r="194" spans="1:92" x14ac:dyDescent="0.25">
      <c r="A194" s="1">
        <v>42947</v>
      </c>
      <c r="B194">
        <v>209.73099999999999</v>
      </c>
      <c r="C194" s="1">
        <v>42613</v>
      </c>
      <c r="D194">
        <v>142.88499999999999</v>
      </c>
      <c r="E194" s="1">
        <v>43404</v>
      </c>
      <c r="F194">
        <v>52.868000000000002</v>
      </c>
      <c r="G194" s="1">
        <v>43434</v>
      </c>
      <c r="H194">
        <v>69.262</v>
      </c>
      <c r="I194" s="1">
        <v>43404</v>
      </c>
      <c r="J194">
        <v>128.363</v>
      </c>
      <c r="K194" s="1">
        <v>42580</v>
      </c>
      <c r="L194">
        <v>237.92699999999999</v>
      </c>
      <c r="M194" s="1">
        <v>43159</v>
      </c>
      <c r="N194">
        <v>50.042999999999999</v>
      </c>
      <c r="O194" s="1">
        <v>43007</v>
      </c>
      <c r="P194">
        <v>68.992999999999995</v>
      </c>
      <c r="Q194" s="1">
        <v>42947</v>
      </c>
      <c r="R194">
        <v>101.65900000000001</v>
      </c>
      <c r="S194" s="1">
        <v>43189</v>
      </c>
      <c r="T194">
        <v>74.094999999999999</v>
      </c>
      <c r="U194" s="1">
        <v>42580</v>
      </c>
      <c r="V194">
        <v>88.144000000000005</v>
      </c>
      <c r="W194" s="1">
        <v>42580</v>
      </c>
      <c r="X194">
        <v>239.316</v>
      </c>
      <c r="Y194" s="1">
        <v>42580</v>
      </c>
      <c r="Z194">
        <v>252.494</v>
      </c>
      <c r="AA194" s="1">
        <v>43251</v>
      </c>
      <c r="AB194">
        <v>45.512999999999998</v>
      </c>
      <c r="AC194" s="1">
        <v>42580</v>
      </c>
      <c r="AD194">
        <v>274.62200000000001</v>
      </c>
      <c r="AE194" s="1">
        <v>41102</v>
      </c>
      <c r="AF194">
        <v>-1</v>
      </c>
      <c r="AG194" s="1">
        <v>41425</v>
      </c>
      <c r="AH194">
        <v>32.459000000000003</v>
      </c>
      <c r="AI194">
        <v>-1</v>
      </c>
      <c r="AJ194">
        <v>-1</v>
      </c>
      <c r="AK194">
        <v>-1</v>
      </c>
      <c r="AL194">
        <v>-1</v>
      </c>
      <c r="AM194">
        <v>-1</v>
      </c>
      <c r="AN194">
        <v>-1</v>
      </c>
      <c r="AO194" s="1">
        <v>43377</v>
      </c>
      <c r="AP194">
        <v>-1</v>
      </c>
      <c r="AQ194" s="1">
        <v>43980</v>
      </c>
      <c r="AR194">
        <v>34.018000000000001</v>
      </c>
      <c r="AS194" s="1">
        <v>44043</v>
      </c>
      <c r="AT194">
        <v>12.099</v>
      </c>
      <c r="AU194">
        <v>-1</v>
      </c>
      <c r="AV194">
        <v>-1</v>
      </c>
      <c r="AW194" s="1">
        <v>41816</v>
      </c>
      <c r="AX194">
        <v>-1</v>
      </c>
      <c r="AY194" s="1">
        <v>43738</v>
      </c>
      <c r="AZ194">
        <v>131.16999999999999</v>
      </c>
      <c r="BA194">
        <v>-1</v>
      </c>
      <c r="BB194">
        <v>-1</v>
      </c>
      <c r="BC194" s="1">
        <v>41675</v>
      </c>
      <c r="BD194">
        <v>-1</v>
      </c>
      <c r="BE194">
        <v>-1</v>
      </c>
      <c r="BF194">
        <v>-1</v>
      </c>
      <c r="BG194">
        <v>-1</v>
      </c>
      <c r="BH194">
        <v>-1</v>
      </c>
      <c r="BI194" s="1">
        <v>43377</v>
      </c>
      <c r="BJ194">
        <v>-1</v>
      </c>
      <c r="BK194">
        <v>-1</v>
      </c>
      <c r="BL194">
        <v>-1</v>
      </c>
      <c r="BM194" s="1">
        <v>43377</v>
      </c>
      <c r="BN194">
        <v>-1</v>
      </c>
      <c r="BO194" s="1">
        <v>43379</v>
      </c>
      <c r="BP194">
        <v>-1</v>
      </c>
      <c r="BQ194">
        <v>-1</v>
      </c>
      <c r="BR194">
        <v>-1</v>
      </c>
      <c r="BS194" s="1">
        <v>43379</v>
      </c>
      <c r="BT194">
        <v>-1</v>
      </c>
      <c r="BU194">
        <v>-1</v>
      </c>
      <c r="BV194">
        <v>-1</v>
      </c>
      <c r="BW194" s="1">
        <v>41868</v>
      </c>
      <c r="BX194">
        <v>-1</v>
      </c>
      <c r="BY194">
        <v>-1</v>
      </c>
      <c r="BZ194">
        <v>-1</v>
      </c>
      <c r="CA194" s="1">
        <v>41864</v>
      </c>
      <c r="CB194">
        <v>-1</v>
      </c>
      <c r="CC194" s="1">
        <v>41865</v>
      </c>
      <c r="CD194">
        <v>-1</v>
      </c>
      <c r="CE194" s="1">
        <v>43285</v>
      </c>
      <c r="CF194">
        <v>-1</v>
      </c>
      <c r="CG194" s="1">
        <v>41846</v>
      </c>
      <c r="CH194">
        <v>-1</v>
      </c>
      <c r="CI194">
        <v>-1</v>
      </c>
      <c r="CJ194">
        <v>-1</v>
      </c>
      <c r="CK194" s="1">
        <v>41797</v>
      </c>
      <c r="CL194">
        <v>-1</v>
      </c>
      <c r="CM194">
        <v>-1</v>
      </c>
      <c r="CN194">
        <v>-1</v>
      </c>
    </row>
    <row r="195" spans="1:92" x14ac:dyDescent="0.25">
      <c r="A195" s="1">
        <v>42978</v>
      </c>
      <c r="B195">
        <v>195.76</v>
      </c>
      <c r="C195" s="1">
        <v>43921</v>
      </c>
      <c r="D195">
        <v>51.89</v>
      </c>
      <c r="E195" s="1">
        <v>43434</v>
      </c>
      <c r="F195">
        <v>56.628999999999998</v>
      </c>
      <c r="G195" s="1">
        <v>43465</v>
      </c>
      <c r="H195">
        <v>66.846999999999994</v>
      </c>
      <c r="I195" s="1">
        <v>43434</v>
      </c>
      <c r="J195">
        <v>141.16800000000001</v>
      </c>
      <c r="K195" s="1">
        <v>42613</v>
      </c>
      <c r="L195">
        <v>218.78299999999999</v>
      </c>
      <c r="M195" s="1">
        <v>43189</v>
      </c>
      <c r="N195">
        <v>54.917000000000002</v>
      </c>
      <c r="O195" s="1">
        <v>43039</v>
      </c>
      <c r="P195">
        <v>63.109000000000002</v>
      </c>
      <c r="Q195" s="1">
        <v>42978</v>
      </c>
      <c r="R195">
        <v>101.571</v>
      </c>
      <c r="S195" s="1">
        <v>43220</v>
      </c>
      <c r="T195">
        <v>72.25</v>
      </c>
      <c r="U195" s="1">
        <v>42613</v>
      </c>
      <c r="V195">
        <v>74.736999999999995</v>
      </c>
      <c r="W195" s="1">
        <v>42613</v>
      </c>
      <c r="X195">
        <v>220.33</v>
      </c>
      <c r="Y195" s="1">
        <v>42613</v>
      </c>
      <c r="Z195">
        <v>261.00299999999999</v>
      </c>
      <c r="AA195" s="1">
        <v>43280</v>
      </c>
      <c r="AB195">
        <v>49.38</v>
      </c>
      <c r="AC195" s="1">
        <v>42613</v>
      </c>
      <c r="AD195">
        <v>245.404</v>
      </c>
      <c r="AE195" s="1">
        <v>41103</v>
      </c>
      <c r="AF195">
        <v>-1</v>
      </c>
      <c r="AG195" s="1">
        <v>41453</v>
      </c>
      <c r="AH195">
        <v>39.125</v>
      </c>
      <c r="AI195">
        <v>-1</v>
      </c>
      <c r="AJ195">
        <v>-1</v>
      </c>
      <c r="AK195">
        <v>-1</v>
      </c>
      <c r="AL195">
        <v>-1</v>
      </c>
      <c r="AM195">
        <v>-1</v>
      </c>
      <c r="AN195">
        <v>-1</v>
      </c>
      <c r="AO195" s="1">
        <v>43378</v>
      </c>
      <c r="AP195">
        <v>-1</v>
      </c>
      <c r="AQ195" s="1">
        <v>44012</v>
      </c>
      <c r="AR195">
        <v>22.861999999999998</v>
      </c>
      <c r="AS195" s="1">
        <v>44074</v>
      </c>
      <c r="AT195">
        <v>11.247999999999999</v>
      </c>
      <c r="AU195">
        <v>-1</v>
      </c>
      <c r="AV195">
        <v>-1</v>
      </c>
      <c r="AW195" s="1">
        <v>41817</v>
      </c>
      <c r="AX195">
        <v>-1</v>
      </c>
      <c r="AY195" s="1">
        <v>43769</v>
      </c>
      <c r="AZ195">
        <v>115.078</v>
      </c>
      <c r="BA195">
        <v>-1</v>
      </c>
      <c r="BB195">
        <v>-1</v>
      </c>
      <c r="BC195" s="1">
        <v>41676</v>
      </c>
      <c r="BD195">
        <v>-1</v>
      </c>
      <c r="BE195">
        <v>-1</v>
      </c>
      <c r="BF195">
        <v>-1</v>
      </c>
      <c r="BG195">
        <v>-1</v>
      </c>
      <c r="BH195">
        <v>-1</v>
      </c>
      <c r="BI195" s="1">
        <v>43378</v>
      </c>
      <c r="BJ195">
        <v>-1</v>
      </c>
      <c r="BK195">
        <v>-1</v>
      </c>
      <c r="BL195">
        <v>-1</v>
      </c>
      <c r="BM195" s="1">
        <v>43378</v>
      </c>
      <c r="BN195">
        <v>-1</v>
      </c>
      <c r="BO195" s="1">
        <v>43380</v>
      </c>
      <c r="BP195">
        <v>-1</v>
      </c>
      <c r="BQ195">
        <v>-1</v>
      </c>
      <c r="BR195">
        <v>-1</v>
      </c>
      <c r="BS195" s="1">
        <v>43380</v>
      </c>
      <c r="BT195">
        <v>-1</v>
      </c>
      <c r="BU195">
        <v>-1</v>
      </c>
      <c r="BV195">
        <v>-1</v>
      </c>
      <c r="BW195" s="1">
        <v>41869</v>
      </c>
      <c r="BX195">
        <v>-1</v>
      </c>
      <c r="BY195">
        <v>-1</v>
      </c>
      <c r="BZ195">
        <v>-1</v>
      </c>
      <c r="CA195" s="1">
        <v>41865</v>
      </c>
      <c r="CB195">
        <v>-1</v>
      </c>
      <c r="CC195" s="1">
        <v>41866</v>
      </c>
      <c r="CD195">
        <v>-1</v>
      </c>
      <c r="CE195" s="1">
        <v>43286</v>
      </c>
      <c r="CF195">
        <v>-1</v>
      </c>
      <c r="CG195" s="1">
        <v>41847</v>
      </c>
      <c r="CH195">
        <v>-1</v>
      </c>
      <c r="CI195">
        <v>-1</v>
      </c>
      <c r="CJ195">
        <v>-1</v>
      </c>
      <c r="CK195" s="1">
        <v>41798</v>
      </c>
      <c r="CL195">
        <v>-1</v>
      </c>
      <c r="CM195">
        <v>-1</v>
      </c>
      <c r="CN195">
        <v>-1</v>
      </c>
    </row>
    <row r="196" spans="1:92" x14ac:dyDescent="0.25">
      <c r="A196" s="1">
        <v>43007</v>
      </c>
      <c r="B196">
        <v>195.905</v>
      </c>
      <c r="C196" s="1">
        <v>43951</v>
      </c>
      <c r="D196">
        <v>55.433999999999997</v>
      </c>
      <c r="E196" s="1">
        <v>43465</v>
      </c>
      <c r="F196">
        <v>62.707999999999998</v>
      </c>
      <c r="G196" s="1">
        <v>43496</v>
      </c>
      <c r="H196">
        <v>53.835000000000001</v>
      </c>
      <c r="I196" s="1">
        <v>43465</v>
      </c>
      <c r="J196">
        <v>157.089</v>
      </c>
      <c r="K196" s="1">
        <v>42643</v>
      </c>
      <c r="L196">
        <v>225.89599999999999</v>
      </c>
      <c r="M196" s="1">
        <v>43220</v>
      </c>
      <c r="N196">
        <v>44.347999999999999</v>
      </c>
      <c r="O196" s="1">
        <v>43069</v>
      </c>
      <c r="P196">
        <v>62.972000000000001</v>
      </c>
      <c r="Q196" s="1">
        <v>43007</v>
      </c>
      <c r="R196">
        <v>110.307</v>
      </c>
      <c r="S196" s="1">
        <v>43251</v>
      </c>
      <c r="T196">
        <v>83.933000000000007</v>
      </c>
      <c r="U196" s="1">
        <v>42643</v>
      </c>
      <c r="V196">
        <v>70.501000000000005</v>
      </c>
      <c r="W196" s="1">
        <v>42643</v>
      </c>
      <c r="X196">
        <v>219.66499999999999</v>
      </c>
      <c r="Y196" s="1">
        <v>42643</v>
      </c>
      <c r="Z196">
        <v>256.33499999999998</v>
      </c>
      <c r="AA196" s="1">
        <v>43312</v>
      </c>
      <c r="AB196">
        <v>47.942999999999998</v>
      </c>
      <c r="AC196" s="1">
        <v>42643</v>
      </c>
      <c r="AD196">
        <v>261.62400000000002</v>
      </c>
      <c r="AE196" s="1">
        <v>41104</v>
      </c>
      <c r="AF196">
        <v>-1</v>
      </c>
      <c r="AG196" s="1">
        <v>41486</v>
      </c>
      <c r="AH196">
        <v>30.143999999999998</v>
      </c>
      <c r="AI196">
        <v>-1</v>
      </c>
      <c r="AJ196">
        <v>-1</v>
      </c>
      <c r="AK196">
        <v>-1</v>
      </c>
      <c r="AL196">
        <v>-1</v>
      </c>
      <c r="AM196">
        <v>-1</v>
      </c>
      <c r="AN196">
        <v>-1</v>
      </c>
      <c r="AO196" s="1">
        <v>43379</v>
      </c>
      <c r="AP196">
        <v>-1</v>
      </c>
      <c r="AQ196" s="1">
        <v>44043</v>
      </c>
      <c r="AR196">
        <v>19.198</v>
      </c>
      <c r="AS196" s="1">
        <v>44104</v>
      </c>
      <c r="AT196">
        <v>12.154</v>
      </c>
      <c r="AU196">
        <v>-1</v>
      </c>
      <c r="AV196">
        <v>-1</v>
      </c>
      <c r="AW196" s="1">
        <v>41818</v>
      </c>
      <c r="AX196">
        <v>-1</v>
      </c>
      <c r="AY196" s="1">
        <v>43798</v>
      </c>
      <c r="AZ196">
        <v>135.59299999999999</v>
      </c>
      <c r="BA196">
        <v>-1</v>
      </c>
      <c r="BB196">
        <v>-1</v>
      </c>
      <c r="BC196" s="1">
        <v>41677</v>
      </c>
      <c r="BD196">
        <v>-1</v>
      </c>
      <c r="BE196">
        <v>-1</v>
      </c>
      <c r="BF196">
        <v>-1</v>
      </c>
      <c r="BG196">
        <v>-1</v>
      </c>
      <c r="BH196">
        <v>-1</v>
      </c>
      <c r="BI196" s="1">
        <v>43379</v>
      </c>
      <c r="BJ196">
        <v>-1</v>
      </c>
      <c r="BK196">
        <v>-1</v>
      </c>
      <c r="BL196">
        <v>-1</v>
      </c>
      <c r="BM196" s="1">
        <v>43379</v>
      </c>
      <c r="BN196">
        <v>-1</v>
      </c>
      <c r="BO196" s="1">
        <v>43381</v>
      </c>
      <c r="BP196">
        <v>-1</v>
      </c>
      <c r="BQ196">
        <v>-1</v>
      </c>
      <c r="BR196">
        <v>-1</v>
      </c>
      <c r="BS196" s="1">
        <v>43381</v>
      </c>
      <c r="BT196">
        <v>-1</v>
      </c>
      <c r="BU196">
        <v>-1</v>
      </c>
      <c r="BV196">
        <v>-1</v>
      </c>
      <c r="BW196" s="1">
        <v>41870</v>
      </c>
      <c r="BX196">
        <v>-1</v>
      </c>
      <c r="BY196">
        <v>-1</v>
      </c>
      <c r="BZ196">
        <v>-1</v>
      </c>
      <c r="CA196" s="1">
        <v>41866</v>
      </c>
      <c r="CB196">
        <v>-1</v>
      </c>
      <c r="CC196" s="1">
        <v>41867</v>
      </c>
      <c r="CD196">
        <v>-1</v>
      </c>
      <c r="CE196" s="1">
        <v>43287</v>
      </c>
      <c r="CF196">
        <v>-1</v>
      </c>
      <c r="CG196" s="1">
        <v>41848</v>
      </c>
      <c r="CH196">
        <v>-1</v>
      </c>
      <c r="CI196">
        <v>-1</v>
      </c>
      <c r="CJ196">
        <v>-1</v>
      </c>
      <c r="CK196" s="1">
        <v>41799</v>
      </c>
      <c r="CL196">
        <v>-1</v>
      </c>
      <c r="CM196">
        <v>-1</v>
      </c>
      <c r="CN196">
        <v>-1</v>
      </c>
    </row>
    <row r="197" spans="1:92" x14ac:dyDescent="0.25">
      <c r="A197" s="1">
        <v>43039</v>
      </c>
      <c r="B197">
        <v>171.76900000000001</v>
      </c>
      <c r="C197" s="1">
        <v>44377</v>
      </c>
      <c r="D197">
        <v>44.936</v>
      </c>
      <c r="E197" s="1">
        <v>43496</v>
      </c>
      <c r="F197">
        <v>46.412999999999997</v>
      </c>
      <c r="G197" s="1">
        <v>43524</v>
      </c>
      <c r="H197">
        <v>49.594000000000001</v>
      </c>
      <c r="I197" s="1">
        <v>43496</v>
      </c>
      <c r="J197">
        <v>124.73</v>
      </c>
      <c r="K197" s="1">
        <v>41775</v>
      </c>
      <c r="L197">
        <v>-1</v>
      </c>
      <c r="M197" s="1">
        <v>43251</v>
      </c>
      <c r="N197">
        <v>42.741999999999997</v>
      </c>
      <c r="O197" s="1">
        <v>43098</v>
      </c>
      <c r="P197">
        <v>58.372999999999998</v>
      </c>
      <c r="Q197" s="1">
        <v>43039</v>
      </c>
      <c r="R197">
        <v>106.88200000000001</v>
      </c>
      <c r="S197" s="1">
        <v>43280</v>
      </c>
      <c r="T197">
        <v>91.308000000000007</v>
      </c>
      <c r="U197" s="1">
        <v>42018</v>
      </c>
      <c r="V197">
        <v>-1</v>
      </c>
      <c r="W197" s="1">
        <v>42674</v>
      </c>
      <c r="X197">
        <v>223.66</v>
      </c>
      <c r="Y197" s="1">
        <v>42674</v>
      </c>
      <c r="Z197">
        <v>243.66399999999999</v>
      </c>
      <c r="AA197" s="1">
        <v>43343</v>
      </c>
      <c r="AB197">
        <v>41.213999999999999</v>
      </c>
      <c r="AC197" s="1">
        <v>42674</v>
      </c>
      <c r="AD197">
        <v>255.13499999999999</v>
      </c>
      <c r="AE197" s="1">
        <v>41105</v>
      </c>
      <c r="AF197">
        <v>-1</v>
      </c>
      <c r="AG197" s="1">
        <v>41516</v>
      </c>
      <c r="AH197">
        <v>31.78</v>
      </c>
      <c r="AI197">
        <v>-1</v>
      </c>
      <c r="AJ197">
        <v>-1</v>
      </c>
      <c r="AK197">
        <v>-1</v>
      </c>
      <c r="AL197">
        <v>-1</v>
      </c>
      <c r="AM197">
        <v>-1</v>
      </c>
      <c r="AN197">
        <v>-1</v>
      </c>
      <c r="AO197" s="1">
        <v>43380</v>
      </c>
      <c r="AP197">
        <v>-1</v>
      </c>
      <c r="AQ197" s="1">
        <v>44074</v>
      </c>
      <c r="AR197">
        <v>18.164999999999999</v>
      </c>
      <c r="AS197" s="1">
        <v>44134</v>
      </c>
      <c r="AT197">
        <v>11.27</v>
      </c>
      <c r="AU197">
        <v>-1</v>
      </c>
      <c r="AV197">
        <v>-1</v>
      </c>
      <c r="AW197" s="1">
        <v>41819</v>
      </c>
      <c r="AX197">
        <v>-1</v>
      </c>
      <c r="AY197" s="1">
        <v>43830</v>
      </c>
      <c r="AZ197">
        <v>123.14100000000001</v>
      </c>
      <c r="BA197">
        <v>-1</v>
      </c>
      <c r="BB197">
        <v>-1</v>
      </c>
      <c r="BC197" s="1">
        <v>41678</v>
      </c>
      <c r="BD197">
        <v>-1</v>
      </c>
      <c r="BE197">
        <v>-1</v>
      </c>
      <c r="BF197">
        <v>-1</v>
      </c>
      <c r="BG197">
        <v>-1</v>
      </c>
      <c r="BH197">
        <v>-1</v>
      </c>
      <c r="BI197" s="1">
        <v>43380</v>
      </c>
      <c r="BJ197">
        <v>-1</v>
      </c>
      <c r="BK197">
        <v>-1</v>
      </c>
      <c r="BL197">
        <v>-1</v>
      </c>
      <c r="BM197" s="1">
        <v>43380</v>
      </c>
      <c r="BN197">
        <v>-1</v>
      </c>
      <c r="BO197" s="1">
        <v>43382</v>
      </c>
      <c r="BP197">
        <v>-1</v>
      </c>
      <c r="BQ197">
        <v>-1</v>
      </c>
      <c r="BR197">
        <v>-1</v>
      </c>
      <c r="BS197" s="1">
        <v>43382</v>
      </c>
      <c r="BT197">
        <v>-1</v>
      </c>
      <c r="BU197">
        <v>-1</v>
      </c>
      <c r="BV197">
        <v>-1</v>
      </c>
      <c r="BW197" s="1">
        <v>41871</v>
      </c>
      <c r="BX197">
        <v>-1</v>
      </c>
      <c r="BY197">
        <v>-1</v>
      </c>
      <c r="BZ197">
        <v>-1</v>
      </c>
      <c r="CA197" s="1">
        <v>41867</v>
      </c>
      <c r="CB197">
        <v>-1</v>
      </c>
      <c r="CC197" s="1">
        <v>41868</v>
      </c>
      <c r="CD197">
        <v>-1</v>
      </c>
      <c r="CE197" s="1">
        <v>43288</v>
      </c>
      <c r="CF197">
        <v>-1</v>
      </c>
      <c r="CG197" s="1">
        <v>41849</v>
      </c>
      <c r="CH197">
        <v>-1</v>
      </c>
      <c r="CI197">
        <v>-1</v>
      </c>
      <c r="CJ197">
        <v>-1</v>
      </c>
      <c r="CK197" s="1">
        <v>41800</v>
      </c>
      <c r="CL197">
        <v>-1</v>
      </c>
      <c r="CM197">
        <v>-1</v>
      </c>
      <c r="CN197">
        <v>-1</v>
      </c>
    </row>
    <row r="198" spans="1:92" x14ac:dyDescent="0.25">
      <c r="A198" s="1">
        <v>43069</v>
      </c>
      <c r="B198">
        <v>170.83099999999999</v>
      </c>
      <c r="C198" s="1">
        <v>44407</v>
      </c>
      <c r="D198">
        <v>44.944000000000003</v>
      </c>
      <c r="E198" s="1">
        <v>43524</v>
      </c>
      <c r="F198">
        <v>45.401000000000003</v>
      </c>
      <c r="G198" s="1">
        <v>43553</v>
      </c>
      <c r="H198">
        <v>49.805</v>
      </c>
      <c r="I198" s="1">
        <v>43524</v>
      </c>
      <c r="J198">
        <v>107.15600000000001</v>
      </c>
      <c r="K198" s="1">
        <v>41776</v>
      </c>
      <c r="L198">
        <v>-1</v>
      </c>
      <c r="M198" s="1">
        <v>43280</v>
      </c>
      <c r="N198">
        <v>49.677</v>
      </c>
      <c r="O198" s="1">
        <v>43131</v>
      </c>
      <c r="P198">
        <v>57.774000000000001</v>
      </c>
      <c r="Q198" s="1">
        <v>43069</v>
      </c>
      <c r="R198">
        <v>102.46899999999999</v>
      </c>
      <c r="S198" s="1">
        <v>43312</v>
      </c>
      <c r="T198">
        <v>73.052000000000007</v>
      </c>
      <c r="U198" s="1">
        <v>42019</v>
      </c>
      <c r="V198">
        <v>-1</v>
      </c>
      <c r="W198" s="1">
        <v>42704</v>
      </c>
      <c r="X198">
        <v>231.34700000000001</v>
      </c>
      <c r="Y198" s="1">
        <v>42704</v>
      </c>
      <c r="Z198">
        <v>255.666</v>
      </c>
      <c r="AA198" s="1">
        <v>43371</v>
      </c>
      <c r="AB198">
        <v>41.276000000000003</v>
      </c>
      <c r="AC198" s="1">
        <v>42704</v>
      </c>
      <c r="AD198">
        <v>290.16899999999998</v>
      </c>
      <c r="AE198" s="1">
        <v>41106</v>
      </c>
      <c r="AF198">
        <v>-1</v>
      </c>
      <c r="AG198" s="1">
        <v>41547</v>
      </c>
      <c r="AH198">
        <v>29.221</v>
      </c>
      <c r="AI198">
        <v>-1</v>
      </c>
      <c r="AJ198">
        <v>-1</v>
      </c>
      <c r="AK198">
        <v>-1</v>
      </c>
      <c r="AL198">
        <v>-1</v>
      </c>
      <c r="AM198">
        <v>-1</v>
      </c>
      <c r="AN198">
        <v>-1</v>
      </c>
      <c r="AO198" s="1">
        <v>43381</v>
      </c>
      <c r="AP198">
        <v>-1</v>
      </c>
      <c r="AQ198" s="1">
        <v>44104</v>
      </c>
      <c r="AR198">
        <v>18.34</v>
      </c>
      <c r="AS198" s="1">
        <v>44165</v>
      </c>
      <c r="AT198">
        <v>10.797000000000001</v>
      </c>
      <c r="AU198">
        <v>-1</v>
      </c>
      <c r="AV198">
        <v>-1</v>
      </c>
      <c r="AW198" s="1">
        <v>41820</v>
      </c>
      <c r="AX198">
        <v>-1</v>
      </c>
      <c r="AY198" s="1">
        <v>43861</v>
      </c>
      <c r="AZ198">
        <v>107.22199999999999</v>
      </c>
      <c r="BA198">
        <v>-1</v>
      </c>
      <c r="BB198">
        <v>-1</v>
      </c>
      <c r="BC198" s="1">
        <v>41679</v>
      </c>
      <c r="BD198">
        <v>-1</v>
      </c>
      <c r="BE198">
        <v>-1</v>
      </c>
      <c r="BF198">
        <v>-1</v>
      </c>
      <c r="BG198">
        <v>-1</v>
      </c>
      <c r="BH198">
        <v>-1</v>
      </c>
      <c r="BI198" s="1">
        <v>43381</v>
      </c>
      <c r="BJ198">
        <v>-1</v>
      </c>
      <c r="BK198">
        <v>-1</v>
      </c>
      <c r="BL198">
        <v>-1</v>
      </c>
      <c r="BM198" s="1">
        <v>43381</v>
      </c>
      <c r="BN198">
        <v>-1</v>
      </c>
      <c r="BO198" s="1">
        <v>43383</v>
      </c>
      <c r="BP198">
        <v>-1</v>
      </c>
      <c r="BQ198">
        <v>-1</v>
      </c>
      <c r="BR198">
        <v>-1</v>
      </c>
      <c r="BS198" s="1">
        <v>43383</v>
      </c>
      <c r="BT198">
        <v>-1</v>
      </c>
      <c r="BU198">
        <v>-1</v>
      </c>
      <c r="BV198">
        <v>-1</v>
      </c>
      <c r="BW198" s="1">
        <v>41872</v>
      </c>
      <c r="BX198">
        <v>-1</v>
      </c>
      <c r="BY198">
        <v>-1</v>
      </c>
      <c r="BZ198">
        <v>-1</v>
      </c>
      <c r="CA198" s="1">
        <v>41868</v>
      </c>
      <c r="CB198">
        <v>-1</v>
      </c>
      <c r="CC198" s="1">
        <v>41869</v>
      </c>
      <c r="CD198">
        <v>-1</v>
      </c>
      <c r="CE198" s="1">
        <v>43289</v>
      </c>
      <c r="CF198">
        <v>-1</v>
      </c>
      <c r="CG198" s="1">
        <v>41850</v>
      </c>
      <c r="CH198">
        <v>-1</v>
      </c>
      <c r="CI198">
        <v>-1</v>
      </c>
      <c r="CJ198">
        <v>-1</v>
      </c>
      <c r="CK198" s="1">
        <v>41801</v>
      </c>
      <c r="CL198">
        <v>-1</v>
      </c>
      <c r="CM198">
        <v>-1</v>
      </c>
      <c r="CN198">
        <v>-1</v>
      </c>
    </row>
    <row r="199" spans="1:92" x14ac:dyDescent="0.25">
      <c r="A199" s="1">
        <v>43098</v>
      </c>
      <c r="B199">
        <v>161.96700000000001</v>
      </c>
      <c r="C199" s="1">
        <v>41789</v>
      </c>
      <c r="D199">
        <v>-1</v>
      </c>
      <c r="E199" s="1">
        <v>43553</v>
      </c>
      <c r="F199">
        <v>45.396000000000001</v>
      </c>
      <c r="G199" s="1">
        <v>43585</v>
      </c>
      <c r="H199">
        <v>40.978000000000002</v>
      </c>
      <c r="I199" s="1">
        <v>43553</v>
      </c>
      <c r="J199">
        <v>110.922</v>
      </c>
      <c r="K199" s="1">
        <v>41777</v>
      </c>
      <c r="L199">
        <v>-1</v>
      </c>
      <c r="M199" s="1">
        <v>43312</v>
      </c>
      <c r="N199">
        <v>45.555</v>
      </c>
      <c r="O199" s="1">
        <v>43159</v>
      </c>
      <c r="P199">
        <v>60.793999999999997</v>
      </c>
      <c r="Q199" s="1">
        <v>43098</v>
      </c>
      <c r="R199">
        <v>106.107</v>
      </c>
      <c r="S199" s="1">
        <v>43343</v>
      </c>
      <c r="T199">
        <v>79.591999999999999</v>
      </c>
      <c r="U199" s="1">
        <v>42020</v>
      </c>
      <c r="V199">
        <v>-1</v>
      </c>
      <c r="W199" s="1">
        <v>42766</v>
      </c>
      <c r="X199">
        <v>184.33099999999999</v>
      </c>
      <c r="Y199" s="1">
        <v>42766</v>
      </c>
      <c r="Z199">
        <v>213.16499999999999</v>
      </c>
      <c r="AA199" s="1">
        <v>43404</v>
      </c>
      <c r="AB199">
        <v>42.734999999999999</v>
      </c>
      <c r="AC199" s="1">
        <v>42734</v>
      </c>
      <c r="AD199">
        <v>273.16500000000002</v>
      </c>
      <c r="AE199" s="1">
        <v>41107</v>
      </c>
      <c r="AF199">
        <v>-1</v>
      </c>
      <c r="AG199" s="1">
        <v>41578</v>
      </c>
      <c r="AH199">
        <v>28.17</v>
      </c>
      <c r="AI199">
        <v>-1</v>
      </c>
      <c r="AJ199">
        <v>-1</v>
      </c>
      <c r="AK199">
        <v>-1</v>
      </c>
      <c r="AL199">
        <v>-1</v>
      </c>
      <c r="AM199">
        <v>-1</v>
      </c>
      <c r="AN199">
        <v>-1</v>
      </c>
      <c r="AO199" s="1">
        <v>43382</v>
      </c>
      <c r="AP199">
        <v>-1</v>
      </c>
      <c r="AQ199" s="1">
        <v>44134</v>
      </c>
      <c r="AR199">
        <v>18.372</v>
      </c>
      <c r="AS199" s="1">
        <v>44196</v>
      </c>
      <c r="AT199">
        <v>10.754</v>
      </c>
      <c r="AU199">
        <v>-1</v>
      </c>
      <c r="AV199">
        <v>-1</v>
      </c>
      <c r="AW199" s="1">
        <v>41821</v>
      </c>
      <c r="AX199">
        <v>-1</v>
      </c>
      <c r="AY199" s="1">
        <v>43889</v>
      </c>
      <c r="AZ199">
        <v>151.39099999999999</v>
      </c>
      <c r="BA199">
        <v>-1</v>
      </c>
      <c r="BB199">
        <v>-1</v>
      </c>
      <c r="BC199" s="1">
        <v>41680</v>
      </c>
      <c r="BD199">
        <v>-1</v>
      </c>
      <c r="BE199">
        <v>-1</v>
      </c>
      <c r="BF199">
        <v>-1</v>
      </c>
      <c r="BG199">
        <v>-1</v>
      </c>
      <c r="BH199">
        <v>-1</v>
      </c>
      <c r="BI199" s="1">
        <v>43382</v>
      </c>
      <c r="BJ199">
        <v>-1</v>
      </c>
      <c r="BK199">
        <v>-1</v>
      </c>
      <c r="BL199">
        <v>-1</v>
      </c>
      <c r="BM199" s="1">
        <v>43382</v>
      </c>
      <c r="BN199">
        <v>-1</v>
      </c>
      <c r="BO199" s="1">
        <v>43384</v>
      </c>
      <c r="BP199">
        <v>-1</v>
      </c>
      <c r="BQ199">
        <v>-1</v>
      </c>
      <c r="BR199">
        <v>-1</v>
      </c>
      <c r="BS199" s="1">
        <v>43384</v>
      </c>
      <c r="BT199">
        <v>-1</v>
      </c>
      <c r="BU199">
        <v>-1</v>
      </c>
      <c r="BV199">
        <v>-1</v>
      </c>
      <c r="BW199" s="1">
        <v>41873</v>
      </c>
      <c r="BX199">
        <v>-1</v>
      </c>
      <c r="BY199">
        <v>-1</v>
      </c>
      <c r="BZ199">
        <v>-1</v>
      </c>
      <c r="CA199" s="1">
        <v>41869</v>
      </c>
      <c r="CB199">
        <v>-1</v>
      </c>
      <c r="CC199" s="1">
        <v>41870</v>
      </c>
      <c r="CD199">
        <v>-1</v>
      </c>
      <c r="CE199" s="1">
        <v>43290</v>
      </c>
      <c r="CF199">
        <v>-1</v>
      </c>
      <c r="CG199" s="1">
        <v>41851</v>
      </c>
      <c r="CH199">
        <v>-1</v>
      </c>
      <c r="CI199">
        <v>-1</v>
      </c>
      <c r="CJ199">
        <v>-1</v>
      </c>
      <c r="CK199" s="1">
        <v>41802</v>
      </c>
      <c r="CL199">
        <v>-1</v>
      </c>
      <c r="CM199">
        <v>-1</v>
      </c>
      <c r="CN199">
        <v>-1</v>
      </c>
    </row>
    <row r="200" spans="1:92" x14ac:dyDescent="0.25">
      <c r="A200" s="1">
        <v>43131</v>
      </c>
      <c r="B200">
        <v>144.505</v>
      </c>
      <c r="C200" s="1">
        <v>41790</v>
      </c>
      <c r="D200">
        <v>-1</v>
      </c>
      <c r="E200" s="1">
        <v>43585</v>
      </c>
      <c r="F200">
        <v>38.524000000000001</v>
      </c>
      <c r="G200" s="1">
        <v>43616</v>
      </c>
      <c r="H200">
        <v>58.17</v>
      </c>
      <c r="I200" s="1">
        <v>43585</v>
      </c>
      <c r="J200">
        <v>96.932000000000002</v>
      </c>
      <c r="K200" s="1">
        <v>41778</v>
      </c>
      <c r="L200">
        <v>-1</v>
      </c>
      <c r="M200" s="1">
        <v>43343</v>
      </c>
      <c r="N200">
        <v>40.39</v>
      </c>
      <c r="O200" s="1">
        <v>43189</v>
      </c>
      <c r="P200">
        <v>73.094999999999999</v>
      </c>
      <c r="Q200" s="1">
        <v>43131</v>
      </c>
      <c r="R200">
        <v>97.649000000000001</v>
      </c>
      <c r="S200" s="1">
        <v>43371</v>
      </c>
      <c r="T200">
        <v>76.69</v>
      </c>
      <c r="U200" s="1">
        <v>42021</v>
      </c>
      <c r="V200">
        <v>-1</v>
      </c>
      <c r="W200" s="1">
        <v>42794</v>
      </c>
      <c r="X200">
        <v>168.31899999999999</v>
      </c>
      <c r="Y200" s="1">
        <v>42794</v>
      </c>
      <c r="Z200">
        <v>191.29599999999999</v>
      </c>
      <c r="AA200" s="1">
        <v>43434</v>
      </c>
      <c r="AB200">
        <v>42.546999999999997</v>
      </c>
      <c r="AC200" s="1">
        <v>42766</v>
      </c>
      <c r="AD200">
        <v>267.49900000000002</v>
      </c>
      <c r="AE200" s="1">
        <v>41108</v>
      </c>
      <c r="AF200">
        <v>-1</v>
      </c>
      <c r="AG200" s="1">
        <v>41607</v>
      </c>
      <c r="AH200">
        <v>30.501999999999999</v>
      </c>
      <c r="AI200">
        <v>-1</v>
      </c>
      <c r="AJ200">
        <v>-1</v>
      </c>
      <c r="AK200">
        <v>-1</v>
      </c>
      <c r="AL200">
        <v>-1</v>
      </c>
      <c r="AM200">
        <v>-1</v>
      </c>
      <c r="AN200">
        <v>-1</v>
      </c>
      <c r="AO200" s="1">
        <v>43383</v>
      </c>
      <c r="AP200">
        <v>-1</v>
      </c>
      <c r="AQ200" s="1">
        <v>44165</v>
      </c>
      <c r="AR200">
        <v>17.190000000000001</v>
      </c>
      <c r="AS200" s="1">
        <v>44225</v>
      </c>
      <c r="AT200">
        <v>11.196</v>
      </c>
      <c r="AU200">
        <v>-1</v>
      </c>
      <c r="AV200">
        <v>-1</v>
      </c>
      <c r="AW200" s="1">
        <v>41822</v>
      </c>
      <c r="AX200">
        <v>-1</v>
      </c>
      <c r="AY200" s="1">
        <v>43921</v>
      </c>
      <c r="AZ200">
        <v>176.858</v>
      </c>
      <c r="BA200">
        <v>-1</v>
      </c>
      <c r="BB200">
        <v>-1</v>
      </c>
      <c r="BC200" s="1">
        <v>41681</v>
      </c>
      <c r="BD200">
        <v>-1</v>
      </c>
      <c r="BE200">
        <v>-1</v>
      </c>
      <c r="BF200">
        <v>-1</v>
      </c>
      <c r="BG200">
        <v>-1</v>
      </c>
      <c r="BH200">
        <v>-1</v>
      </c>
      <c r="BI200" s="1">
        <v>43383</v>
      </c>
      <c r="BJ200">
        <v>-1</v>
      </c>
      <c r="BK200">
        <v>-1</v>
      </c>
      <c r="BL200">
        <v>-1</v>
      </c>
      <c r="BM200" s="1">
        <v>43383</v>
      </c>
      <c r="BN200">
        <v>-1</v>
      </c>
      <c r="BO200" s="1">
        <v>43385</v>
      </c>
      <c r="BP200">
        <v>-1</v>
      </c>
      <c r="BQ200">
        <v>-1</v>
      </c>
      <c r="BR200">
        <v>-1</v>
      </c>
      <c r="BS200" s="1">
        <v>43385</v>
      </c>
      <c r="BT200">
        <v>-1</v>
      </c>
      <c r="BU200">
        <v>-1</v>
      </c>
      <c r="BV200">
        <v>-1</v>
      </c>
      <c r="BW200" s="1">
        <v>41874</v>
      </c>
      <c r="BX200">
        <v>-1</v>
      </c>
      <c r="BY200">
        <v>-1</v>
      </c>
      <c r="BZ200">
        <v>-1</v>
      </c>
      <c r="CA200" s="1">
        <v>41870</v>
      </c>
      <c r="CB200">
        <v>-1</v>
      </c>
      <c r="CC200" s="1">
        <v>41871</v>
      </c>
      <c r="CD200">
        <v>-1</v>
      </c>
      <c r="CE200" s="1">
        <v>43291</v>
      </c>
      <c r="CF200">
        <v>-1</v>
      </c>
      <c r="CG200" s="1">
        <v>41852</v>
      </c>
      <c r="CH200">
        <v>-1</v>
      </c>
      <c r="CI200">
        <v>-1</v>
      </c>
      <c r="CJ200">
        <v>-1</v>
      </c>
      <c r="CK200" s="1">
        <v>41803</v>
      </c>
      <c r="CL200">
        <v>-1</v>
      </c>
      <c r="CM200">
        <v>-1</v>
      </c>
      <c r="CN200">
        <v>-1</v>
      </c>
    </row>
    <row r="201" spans="1:92" x14ac:dyDescent="0.25">
      <c r="A201" s="1">
        <v>43159</v>
      </c>
      <c r="B201">
        <v>156.32400000000001</v>
      </c>
      <c r="C201" s="1">
        <v>41791</v>
      </c>
      <c r="D201">
        <v>-1</v>
      </c>
      <c r="E201" s="1">
        <v>43616</v>
      </c>
      <c r="F201">
        <v>50.93</v>
      </c>
      <c r="G201" s="1">
        <v>43644</v>
      </c>
      <c r="H201">
        <v>43.52</v>
      </c>
      <c r="I201" s="1">
        <v>43616</v>
      </c>
      <c r="J201">
        <v>116.849</v>
      </c>
      <c r="K201" s="1">
        <v>41779</v>
      </c>
      <c r="L201">
        <v>-1</v>
      </c>
      <c r="M201" s="1">
        <v>43371</v>
      </c>
      <c r="N201">
        <v>38.357999999999997</v>
      </c>
      <c r="O201" s="1">
        <v>43220</v>
      </c>
      <c r="P201">
        <v>71.870999999999995</v>
      </c>
      <c r="Q201" s="1">
        <v>43159</v>
      </c>
      <c r="R201">
        <v>105.71599999999999</v>
      </c>
      <c r="S201" s="1">
        <v>43404</v>
      </c>
      <c r="T201">
        <v>97.694999999999993</v>
      </c>
      <c r="U201" s="1">
        <v>42022</v>
      </c>
      <c r="V201">
        <v>-1</v>
      </c>
      <c r="W201" s="1">
        <v>42825</v>
      </c>
      <c r="X201">
        <v>166.69900000000001</v>
      </c>
      <c r="Y201" s="1">
        <v>42825</v>
      </c>
      <c r="Z201">
        <v>191.017</v>
      </c>
      <c r="AA201" s="1">
        <v>43465</v>
      </c>
      <c r="AB201">
        <v>43.997999999999998</v>
      </c>
      <c r="AC201" s="1">
        <v>42794</v>
      </c>
      <c r="AD201">
        <v>240.89099999999999</v>
      </c>
      <c r="AE201" s="1">
        <v>41109</v>
      </c>
      <c r="AF201">
        <v>-1</v>
      </c>
      <c r="AG201" s="1">
        <v>41639</v>
      </c>
      <c r="AH201">
        <v>37.314</v>
      </c>
      <c r="AI201">
        <v>-1</v>
      </c>
      <c r="AJ201">
        <v>-1</v>
      </c>
      <c r="AK201">
        <v>-1</v>
      </c>
      <c r="AL201">
        <v>-1</v>
      </c>
      <c r="AM201">
        <v>-1</v>
      </c>
      <c r="AN201">
        <v>-1</v>
      </c>
      <c r="AO201" s="1">
        <v>43384</v>
      </c>
      <c r="AP201">
        <v>-1</v>
      </c>
      <c r="AQ201" s="1">
        <v>44196</v>
      </c>
      <c r="AR201">
        <v>16.145</v>
      </c>
      <c r="AS201" s="1">
        <v>44253</v>
      </c>
      <c r="AT201">
        <v>10.407999999999999</v>
      </c>
      <c r="AU201">
        <v>-1</v>
      </c>
      <c r="AV201">
        <v>-1</v>
      </c>
      <c r="AW201" s="1">
        <v>41823</v>
      </c>
      <c r="AX201">
        <v>-1</v>
      </c>
      <c r="AY201" s="1">
        <v>43951</v>
      </c>
      <c r="AZ201">
        <v>218.142</v>
      </c>
      <c r="BA201">
        <v>-1</v>
      </c>
      <c r="BB201">
        <v>-1</v>
      </c>
      <c r="BC201" s="1">
        <v>41682</v>
      </c>
      <c r="BD201">
        <v>-1</v>
      </c>
      <c r="BE201">
        <v>-1</v>
      </c>
      <c r="BF201">
        <v>-1</v>
      </c>
      <c r="BG201">
        <v>-1</v>
      </c>
      <c r="BH201">
        <v>-1</v>
      </c>
      <c r="BI201" s="1">
        <v>43384</v>
      </c>
      <c r="BJ201">
        <v>-1</v>
      </c>
      <c r="BK201">
        <v>-1</v>
      </c>
      <c r="BL201">
        <v>-1</v>
      </c>
      <c r="BM201" s="1">
        <v>43384</v>
      </c>
      <c r="BN201">
        <v>-1</v>
      </c>
      <c r="BO201" s="1">
        <v>43386</v>
      </c>
      <c r="BP201">
        <v>-1</v>
      </c>
      <c r="BQ201">
        <v>-1</v>
      </c>
      <c r="BR201">
        <v>-1</v>
      </c>
      <c r="BS201" s="1">
        <v>43386</v>
      </c>
      <c r="BT201">
        <v>-1</v>
      </c>
      <c r="BU201">
        <v>-1</v>
      </c>
      <c r="BV201">
        <v>-1</v>
      </c>
      <c r="BW201" s="1">
        <v>41875</v>
      </c>
      <c r="BX201">
        <v>-1</v>
      </c>
      <c r="BY201">
        <v>-1</v>
      </c>
      <c r="BZ201">
        <v>-1</v>
      </c>
      <c r="CA201" s="1">
        <v>41871</v>
      </c>
      <c r="CB201">
        <v>-1</v>
      </c>
      <c r="CC201" s="1">
        <v>41872</v>
      </c>
      <c r="CD201">
        <v>-1</v>
      </c>
      <c r="CE201" s="1">
        <v>43292</v>
      </c>
      <c r="CF201">
        <v>-1</v>
      </c>
      <c r="CG201" s="1">
        <v>41853</v>
      </c>
      <c r="CH201">
        <v>-1</v>
      </c>
      <c r="CI201">
        <v>-1</v>
      </c>
      <c r="CJ201">
        <v>-1</v>
      </c>
      <c r="CK201" s="1">
        <v>41804</v>
      </c>
      <c r="CL201">
        <v>-1</v>
      </c>
      <c r="CM201">
        <v>-1</v>
      </c>
      <c r="CN201">
        <v>-1</v>
      </c>
    </row>
    <row r="202" spans="1:92" x14ac:dyDescent="0.25">
      <c r="A202" s="1">
        <v>43189</v>
      </c>
      <c r="B202">
        <v>164.19900000000001</v>
      </c>
      <c r="C202" s="1">
        <v>41792</v>
      </c>
      <c r="D202">
        <v>-1</v>
      </c>
      <c r="E202" s="1">
        <v>43644</v>
      </c>
      <c r="F202">
        <v>38.392000000000003</v>
      </c>
      <c r="G202" s="1">
        <v>43677</v>
      </c>
      <c r="H202">
        <v>40.353000000000002</v>
      </c>
      <c r="I202" s="1">
        <v>43644</v>
      </c>
      <c r="J202">
        <v>91.891999999999996</v>
      </c>
      <c r="K202" s="1">
        <v>41780</v>
      </c>
      <c r="L202">
        <v>-1</v>
      </c>
      <c r="M202" s="1">
        <v>43404</v>
      </c>
      <c r="N202">
        <v>40.414999999999999</v>
      </c>
      <c r="O202" s="1">
        <v>43251</v>
      </c>
      <c r="P202">
        <v>89.759</v>
      </c>
      <c r="Q202" s="1">
        <v>43189</v>
      </c>
      <c r="R202">
        <v>109.346</v>
      </c>
      <c r="S202" s="1">
        <v>43434</v>
      </c>
      <c r="T202">
        <v>93.406999999999996</v>
      </c>
      <c r="U202" s="1">
        <v>42023</v>
      </c>
      <c r="V202">
        <v>-1</v>
      </c>
      <c r="W202" s="1">
        <v>42853</v>
      </c>
      <c r="X202">
        <v>153.49799999999999</v>
      </c>
      <c r="Y202" s="1">
        <v>42853</v>
      </c>
      <c r="Z202">
        <v>193.167</v>
      </c>
      <c r="AA202" s="1">
        <v>43496</v>
      </c>
      <c r="AB202">
        <v>40.716999999999999</v>
      </c>
      <c r="AC202" s="1">
        <v>42825</v>
      </c>
      <c r="AD202">
        <v>239.28100000000001</v>
      </c>
      <c r="AE202" s="1">
        <v>41110</v>
      </c>
      <c r="AF202">
        <v>-1</v>
      </c>
      <c r="AG202" s="1">
        <v>41670</v>
      </c>
      <c r="AH202">
        <v>42.889000000000003</v>
      </c>
      <c r="AI202">
        <v>-1</v>
      </c>
      <c r="AJ202">
        <v>-1</v>
      </c>
      <c r="AK202">
        <v>-1</v>
      </c>
      <c r="AL202">
        <v>-1</v>
      </c>
      <c r="AM202">
        <v>-1</v>
      </c>
      <c r="AN202">
        <v>-1</v>
      </c>
      <c r="AO202" s="1">
        <v>43385</v>
      </c>
      <c r="AP202">
        <v>-1</v>
      </c>
      <c r="AQ202" s="1">
        <v>44225</v>
      </c>
      <c r="AR202">
        <v>16.114999999999998</v>
      </c>
      <c r="AS202" s="1">
        <v>44286</v>
      </c>
      <c r="AT202">
        <v>10.42</v>
      </c>
      <c r="AU202">
        <v>-1</v>
      </c>
      <c r="AV202">
        <v>-1</v>
      </c>
      <c r="AW202" s="1">
        <v>41824</v>
      </c>
      <c r="AX202">
        <v>-1</v>
      </c>
      <c r="AY202" s="1">
        <v>43980</v>
      </c>
      <c r="AZ202">
        <v>197.834</v>
      </c>
      <c r="BA202">
        <v>-1</v>
      </c>
      <c r="BB202">
        <v>-1</v>
      </c>
      <c r="BC202" s="1">
        <v>41683</v>
      </c>
      <c r="BD202">
        <v>-1</v>
      </c>
      <c r="BE202">
        <v>-1</v>
      </c>
      <c r="BF202">
        <v>-1</v>
      </c>
      <c r="BG202">
        <v>-1</v>
      </c>
      <c r="BH202">
        <v>-1</v>
      </c>
      <c r="BI202" s="1">
        <v>43385</v>
      </c>
      <c r="BJ202">
        <v>-1</v>
      </c>
      <c r="BK202">
        <v>-1</v>
      </c>
      <c r="BL202">
        <v>-1</v>
      </c>
      <c r="BM202" s="1">
        <v>43385</v>
      </c>
      <c r="BN202">
        <v>-1</v>
      </c>
      <c r="BO202" s="1">
        <v>43387</v>
      </c>
      <c r="BP202">
        <v>-1</v>
      </c>
      <c r="BQ202">
        <v>-1</v>
      </c>
      <c r="BR202">
        <v>-1</v>
      </c>
      <c r="BS202" s="1">
        <v>43387</v>
      </c>
      <c r="BT202">
        <v>-1</v>
      </c>
      <c r="BU202">
        <v>-1</v>
      </c>
      <c r="BV202">
        <v>-1</v>
      </c>
      <c r="BW202" s="1">
        <v>41876</v>
      </c>
      <c r="BX202">
        <v>-1</v>
      </c>
      <c r="BY202">
        <v>-1</v>
      </c>
      <c r="BZ202">
        <v>-1</v>
      </c>
      <c r="CA202" s="1">
        <v>41872</v>
      </c>
      <c r="CB202">
        <v>-1</v>
      </c>
      <c r="CC202" s="1">
        <v>41873</v>
      </c>
      <c r="CD202">
        <v>-1</v>
      </c>
      <c r="CE202" s="1">
        <v>43293</v>
      </c>
      <c r="CF202">
        <v>-1</v>
      </c>
      <c r="CG202" s="1">
        <v>41854</v>
      </c>
      <c r="CH202">
        <v>-1</v>
      </c>
      <c r="CI202">
        <v>-1</v>
      </c>
      <c r="CJ202">
        <v>-1</v>
      </c>
      <c r="CK202" s="1">
        <v>41805</v>
      </c>
      <c r="CL202">
        <v>-1</v>
      </c>
      <c r="CM202">
        <v>-1</v>
      </c>
      <c r="CN202">
        <v>-1</v>
      </c>
    </row>
    <row r="203" spans="1:92" x14ac:dyDescent="0.25">
      <c r="A203" s="1">
        <v>43220</v>
      </c>
      <c r="B203">
        <v>173.84800000000001</v>
      </c>
      <c r="C203" s="1">
        <v>41793</v>
      </c>
      <c r="D203">
        <v>-1</v>
      </c>
      <c r="E203" s="1">
        <v>43677</v>
      </c>
      <c r="F203">
        <v>35.209000000000003</v>
      </c>
      <c r="G203" s="1">
        <v>43707</v>
      </c>
      <c r="H203">
        <v>46.183</v>
      </c>
      <c r="I203" s="1">
        <v>43677</v>
      </c>
      <c r="J203">
        <v>85.947999999999993</v>
      </c>
      <c r="K203" s="1">
        <v>41781</v>
      </c>
      <c r="L203">
        <v>-1</v>
      </c>
      <c r="M203" s="1">
        <v>43434</v>
      </c>
      <c r="N203">
        <v>40.722000000000001</v>
      </c>
      <c r="O203" s="1">
        <v>43280</v>
      </c>
      <c r="P203">
        <v>107.55500000000001</v>
      </c>
      <c r="Q203" s="1">
        <v>43220</v>
      </c>
      <c r="R203">
        <v>113.72499999999999</v>
      </c>
      <c r="S203" s="1">
        <v>43465</v>
      </c>
      <c r="T203">
        <v>88.230999999999995</v>
      </c>
      <c r="U203" s="1">
        <v>42024</v>
      </c>
      <c r="V203">
        <v>-1</v>
      </c>
      <c r="W203" s="1">
        <v>42886</v>
      </c>
      <c r="X203">
        <v>153.244</v>
      </c>
      <c r="Y203" s="1">
        <v>42886</v>
      </c>
      <c r="Z203">
        <v>191.33199999999999</v>
      </c>
      <c r="AA203" s="1">
        <v>43524</v>
      </c>
      <c r="AB203">
        <v>45.621000000000002</v>
      </c>
      <c r="AC203" s="1">
        <v>42853</v>
      </c>
      <c r="AD203">
        <v>208.50800000000001</v>
      </c>
      <c r="AE203" s="1">
        <v>41111</v>
      </c>
      <c r="AF203">
        <v>-1</v>
      </c>
      <c r="AG203" s="1">
        <v>41698</v>
      </c>
      <c r="AH203">
        <v>44.793999999999997</v>
      </c>
      <c r="AI203">
        <v>-1</v>
      </c>
      <c r="AJ203">
        <v>-1</v>
      </c>
      <c r="AK203">
        <v>-1</v>
      </c>
      <c r="AL203">
        <v>-1</v>
      </c>
      <c r="AM203">
        <v>-1</v>
      </c>
      <c r="AN203">
        <v>-1</v>
      </c>
      <c r="AO203" s="1">
        <v>43386</v>
      </c>
      <c r="AP203">
        <v>-1</v>
      </c>
      <c r="AQ203" s="1">
        <v>44253</v>
      </c>
      <c r="AR203">
        <v>15.368</v>
      </c>
      <c r="AS203" s="1">
        <v>44316</v>
      </c>
      <c r="AT203">
        <v>11.067</v>
      </c>
      <c r="AU203">
        <v>-1</v>
      </c>
      <c r="AV203">
        <v>-1</v>
      </c>
      <c r="AW203" s="1">
        <v>41825</v>
      </c>
      <c r="AX203">
        <v>-1</v>
      </c>
      <c r="AY203" s="1">
        <v>44012</v>
      </c>
      <c r="AZ203">
        <v>167.9</v>
      </c>
      <c r="BA203">
        <v>-1</v>
      </c>
      <c r="BB203">
        <v>-1</v>
      </c>
      <c r="BC203" s="1">
        <v>41684</v>
      </c>
      <c r="BD203">
        <v>-1</v>
      </c>
      <c r="BE203">
        <v>-1</v>
      </c>
      <c r="BF203">
        <v>-1</v>
      </c>
      <c r="BG203">
        <v>-1</v>
      </c>
      <c r="BH203">
        <v>-1</v>
      </c>
      <c r="BI203" s="1">
        <v>43386</v>
      </c>
      <c r="BJ203">
        <v>-1</v>
      </c>
      <c r="BK203">
        <v>-1</v>
      </c>
      <c r="BL203">
        <v>-1</v>
      </c>
      <c r="BM203" s="1">
        <v>43386</v>
      </c>
      <c r="BN203">
        <v>-1</v>
      </c>
      <c r="BO203" s="1">
        <v>43388</v>
      </c>
      <c r="BP203">
        <v>-1</v>
      </c>
      <c r="BQ203">
        <v>-1</v>
      </c>
      <c r="BR203">
        <v>-1</v>
      </c>
      <c r="BS203" s="1">
        <v>43388</v>
      </c>
      <c r="BT203">
        <v>-1</v>
      </c>
      <c r="BU203">
        <v>-1</v>
      </c>
      <c r="BV203">
        <v>-1</v>
      </c>
      <c r="BW203" s="1">
        <v>41877</v>
      </c>
      <c r="BX203">
        <v>-1</v>
      </c>
      <c r="BY203">
        <v>-1</v>
      </c>
      <c r="BZ203">
        <v>-1</v>
      </c>
      <c r="CA203" s="1">
        <v>41873</v>
      </c>
      <c r="CB203">
        <v>-1</v>
      </c>
      <c r="CC203" s="1">
        <v>41874</v>
      </c>
      <c r="CD203">
        <v>-1</v>
      </c>
      <c r="CE203" s="1">
        <v>43294</v>
      </c>
      <c r="CF203">
        <v>-1</v>
      </c>
      <c r="CG203" s="1">
        <v>41855</v>
      </c>
      <c r="CH203">
        <v>-1</v>
      </c>
      <c r="CI203">
        <v>-1</v>
      </c>
      <c r="CJ203">
        <v>-1</v>
      </c>
      <c r="CK203" s="1">
        <v>41806</v>
      </c>
      <c r="CL203">
        <v>-1</v>
      </c>
      <c r="CM203">
        <v>-1</v>
      </c>
      <c r="CN203">
        <v>-1</v>
      </c>
    </row>
    <row r="204" spans="1:92" x14ac:dyDescent="0.25">
      <c r="A204" s="1">
        <v>43251</v>
      </c>
      <c r="B204">
        <v>227.21299999999999</v>
      </c>
      <c r="C204" s="1">
        <v>41794</v>
      </c>
      <c r="D204">
        <v>-1</v>
      </c>
      <c r="E204" s="1">
        <v>43707</v>
      </c>
      <c r="F204">
        <v>36.003</v>
      </c>
      <c r="G204" s="1">
        <v>43738</v>
      </c>
      <c r="H204">
        <v>47.703000000000003</v>
      </c>
      <c r="I204" s="1">
        <v>43707</v>
      </c>
      <c r="J204">
        <v>94.311000000000007</v>
      </c>
      <c r="K204" s="1">
        <v>41782</v>
      </c>
      <c r="L204">
        <v>-1</v>
      </c>
      <c r="M204" s="1">
        <v>43465</v>
      </c>
      <c r="N204">
        <v>39.030999999999999</v>
      </c>
      <c r="O204" s="1">
        <v>43312</v>
      </c>
      <c r="P204">
        <v>82.658000000000001</v>
      </c>
      <c r="Q204" s="1">
        <v>43251</v>
      </c>
      <c r="R204">
        <v>136.28299999999999</v>
      </c>
      <c r="S204" s="1">
        <v>43496</v>
      </c>
      <c r="T204">
        <v>70.257000000000005</v>
      </c>
      <c r="U204" s="1">
        <v>42025</v>
      </c>
      <c r="V204">
        <v>-1</v>
      </c>
      <c r="W204" s="1">
        <v>42916</v>
      </c>
      <c r="X204">
        <v>169.233</v>
      </c>
      <c r="Y204" s="1">
        <v>42916</v>
      </c>
      <c r="Z204">
        <v>200.48099999999999</v>
      </c>
      <c r="AA204" s="1">
        <v>43553</v>
      </c>
      <c r="AB204">
        <v>42.585999999999999</v>
      </c>
      <c r="AC204" s="1">
        <v>42886</v>
      </c>
      <c r="AD204">
        <v>198.15299999999999</v>
      </c>
      <c r="AE204" s="1">
        <v>41112</v>
      </c>
      <c r="AF204">
        <v>-1</v>
      </c>
      <c r="AG204" s="1">
        <v>41729</v>
      </c>
      <c r="AH204">
        <v>38.942999999999998</v>
      </c>
      <c r="AI204">
        <v>-1</v>
      </c>
      <c r="AJ204">
        <v>-1</v>
      </c>
      <c r="AK204">
        <v>-1</v>
      </c>
      <c r="AL204">
        <v>-1</v>
      </c>
      <c r="AM204">
        <v>-1</v>
      </c>
      <c r="AN204">
        <v>-1</v>
      </c>
      <c r="AO204" s="1">
        <v>43387</v>
      </c>
      <c r="AP204">
        <v>-1</v>
      </c>
      <c r="AQ204" s="1">
        <v>44286</v>
      </c>
      <c r="AR204">
        <v>17.423999999999999</v>
      </c>
      <c r="AS204" s="1">
        <v>44347</v>
      </c>
      <c r="AT204">
        <v>10.413</v>
      </c>
      <c r="AU204">
        <v>-1</v>
      </c>
      <c r="AV204">
        <v>-1</v>
      </c>
      <c r="AW204" s="1">
        <v>41826</v>
      </c>
      <c r="AX204">
        <v>-1</v>
      </c>
      <c r="AY204" s="1">
        <v>44043</v>
      </c>
      <c r="AZ204">
        <v>150.53700000000001</v>
      </c>
      <c r="BA204">
        <v>-1</v>
      </c>
      <c r="BB204">
        <v>-1</v>
      </c>
      <c r="BC204" s="1">
        <v>41685</v>
      </c>
      <c r="BD204">
        <v>-1</v>
      </c>
      <c r="BE204">
        <v>-1</v>
      </c>
      <c r="BF204">
        <v>-1</v>
      </c>
      <c r="BG204">
        <v>-1</v>
      </c>
      <c r="BH204">
        <v>-1</v>
      </c>
      <c r="BI204" s="1">
        <v>43387</v>
      </c>
      <c r="BJ204">
        <v>-1</v>
      </c>
      <c r="BK204">
        <v>-1</v>
      </c>
      <c r="BL204">
        <v>-1</v>
      </c>
      <c r="BM204" s="1">
        <v>43387</v>
      </c>
      <c r="BN204">
        <v>-1</v>
      </c>
      <c r="BO204" s="1">
        <v>43389</v>
      </c>
      <c r="BP204">
        <v>-1</v>
      </c>
      <c r="BQ204">
        <v>-1</v>
      </c>
      <c r="BR204">
        <v>-1</v>
      </c>
      <c r="BS204" s="1">
        <v>43389</v>
      </c>
      <c r="BT204">
        <v>-1</v>
      </c>
      <c r="BU204">
        <v>-1</v>
      </c>
      <c r="BV204">
        <v>-1</v>
      </c>
      <c r="BW204" s="1">
        <v>41878</v>
      </c>
      <c r="BX204">
        <v>-1</v>
      </c>
      <c r="BY204">
        <v>-1</v>
      </c>
      <c r="BZ204">
        <v>-1</v>
      </c>
      <c r="CA204" s="1">
        <v>41874</v>
      </c>
      <c r="CB204">
        <v>-1</v>
      </c>
      <c r="CC204" s="1">
        <v>41875</v>
      </c>
      <c r="CD204">
        <v>-1</v>
      </c>
      <c r="CE204" s="1">
        <v>43295</v>
      </c>
      <c r="CF204">
        <v>-1</v>
      </c>
      <c r="CG204" s="1">
        <v>41856</v>
      </c>
      <c r="CH204">
        <v>-1</v>
      </c>
      <c r="CI204">
        <v>-1</v>
      </c>
      <c r="CJ204">
        <v>-1</v>
      </c>
      <c r="CK204" s="1">
        <v>41807</v>
      </c>
      <c r="CL204">
        <v>-1</v>
      </c>
      <c r="CM204">
        <v>-1</v>
      </c>
      <c r="CN204">
        <v>-1</v>
      </c>
    </row>
    <row r="205" spans="1:92" x14ac:dyDescent="0.25">
      <c r="A205" s="1">
        <v>43280</v>
      </c>
      <c r="B205">
        <v>269.959</v>
      </c>
      <c r="C205" s="1">
        <v>41795</v>
      </c>
      <c r="D205">
        <v>-1</v>
      </c>
      <c r="E205" s="1">
        <v>43738</v>
      </c>
      <c r="F205">
        <v>36.128999999999998</v>
      </c>
      <c r="G205" s="1">
        <v>43769</v>
      </c>
      <c r="H205">
        <v>39.877000000000002</v>
      </c>
      <c r="I205" s="1">
        <v>43738</v>
      </c>
      <c r="J205">
        <v>93.695999999999998</v>
      </c>
      <c r="K205" s="1">
        <v>41783</v>
      </c>
      <c r="L205">
        <v>-1</v>
      </c>
      <c r="M205" s="1">
        <v>43496</v>
      </c>
      <c r="N205">
        <v>32.773000000000003</v>
      </c>
      <c r="O205" s="1">
        <v>43343</v>
      </c>
      <c r="P205">
        <v>91.903000000000006</v>
      </c>
      <c r="Q205" s="1">
        <v>43280</v>
      </c>
      <c r="R205">
        <v>134.227</v>
      </c>
      <c r="S205" s="1">
        <v>43524</v>
      </c>
      <c r="T205">
        <v>61.051000000000002</v>
      </c>
      <c r="U205" s="1">
        <v>42026</v>
      </c>
      <c r="V205">
        <v>-1</v>
      </c>
      <c r="W205" s="1">
        <v>42947</v>
      </c>
      <c r="X205">
        <v>164.161</v>
      </c>
      <c r="Y205" s="1">
        <v>42947</v>
      </c>
      <c r="Z205">
        <v>183.70500000000001</v>
      </c>
      <c r="AA205" s="1">
        <v>43585</v>
      </c>
      <c r="AB205">
        <v>36.128</v>
      </c>
      <c r="AC205" s="1">
        <v>42916</v>
      </c>
      <c r="AD205">
        <v>194.71799999999999</v>
      </c>
      <c r="AE205" s="1">
        <v>41113</v>
      </c>
      <c r="AF205">
        <v>-1</v>
      </c>
      <c r="AG205" s="1">
        <v>41759</v>
      </c>
      <c r="AH205">
        <v>32.039000000000001</v>
      </c>
      <c r="AI205">
        <v>-1</v>
      </c>
      <c r="AJ205">
        <v>-1</v>
      </c>
      <c r="AK205">
        <v>-1</v>
      </c>
      <c r="AL205">
        <v>-1</v>
      </c>
      <c r="AM205">
        <v>-1</v>
      </c>
      <c r="AN205">
        <v>-1</v>
      </c>
      <c r="AO205" s="1">
        <v>43388</v>
      </c>
      <c r="AP205">
        <v>-1</v>
      </c>
      <c r="AQ205" s="1">
        <v>44316</v>
      </c>
      <c r="AR205">
        <v>21.914999999999999</v>
      </c>
      <c r="AS205" s="1">
        <v>44377</v>
      </c>
      <c r="AT205">
        <v>10.241</v>
      </c>
      <c r="AU205">
        <v>-1</v>
      </c>
      <c r="AV205">
        <v>-1</v>
      </c>
      <c r="AW205" s="1">
        <v>41827</v>
      </c>
      <c r="AX205">
        <v>-1</v>
      </c>
      <c r="AY205" s="1">
        <v>44074</v>
      </c>
      <c r="AZ205">
        <v>133.35499999999999</v>
      </c>
      <c r="BA205">
        <v>-1</v>
      </c>
      <c r="BB205">
        <v>-1</v>
      </c>
      <c r="BC205" s="1">
        <v>41686</v>
      </c>
      <c r="BD205">
        <v>-1</v>
      </c>
      <c r="BE205">
        <v>-1</v>
      </c>
      <c r="BF205">
        <v>-1</v>
      </c>
      <c r="BG205">
        <v>-1</v>
      </c>
      <c r="BH205">
        <v>-1</v>
      </c>
      <c r="BI205" s="1">
        <v>43388</v>
      </c>
      <c r="BJ205">
        <v>-1</v>
      </c>
      <c r="BK205">
        <v>-1</v>
      </c>
      <c r="BL205">
        <v>-1</v>
      </c>
      <c r="BM205" s="1">
        <v>43388</v>
      </c>
      <c r="BN205">
        <v>-1</v>
      </c>
      <c r="BO205" s="1">
        <v>43390</v>
      </c>
      <c r="BP205">
        <v>-1</v>
      </c>
      <c r="BQ205">
        <v>-1</v>
      </c>
      <c r="BR205">
        <v>-1</v>
      </c>
      <c r="BS205" s="1">
        <v>43390</v>
      </c>
      <c r="BT205">
        <v>-1</v>
      </c>
      <c r="BU205">
        <v>-1</v>
      </c>
      <c r="BV205">
        <v>-1</v>
      </c>
      <c r="BW205" s="1">
        <v>41879</v>
      </c>
      <c r="BX205">
        <v>-1</v>
      </c>
      <c r="BY205">
        <v>-1</v>
      </c>
      <c r="BZ205">
        <v>-1</v>
      </c>
      <c r="CA205" s="1">
        <v>41875</v>
      </c>
      <c r="CB205">
        <v>-1</v>
      </c>
      <c r="CC205" s="1">
        <v>41876</v>
      </c>
      <c r="CD205">
        <v>-1</v>
      </c>
      <c r="CE205" s="1">
        <v>43296</v>
      </c>
      <c r="CF205">
        <v>-1</v>
      </c>
      <c r="CG205" s="1">
        <v>41857</v>
      </c>
      <c r="CH205">
        <v>-1</v>
      </c>
      <c r="CI205">
        <v>-1</v>
      </c>
      <c r="CJ205">
        <v>-1</v>
      </c>
      <c r="CK205" s="1">
        <v>41808</v>
      </c>
      <c r="CL205">
        <v>-1</v>
      </c>
      <c r="CM205">
        <v>-1</v>
      </c>
      <c r="CN205">
        <v>-1</v>
      </c>
    </row>
    <row r="206" spans="1:92" x14ac:dyDescent="0.25">
      <c r="A206" s="1">
        <v>43312</v>
      </c>
      <c r="B206">
        <v>214.38900000000001</v>
      </c>
      <c r="C206" s="1">
        <v>41796</v>
      </c>
      <c r="D206">
        <v>-1</v>
      </c>
      <c r="E206" s="1">
        <v>43769</v>
      </c>
      <c r="F206">
        <v>42.898000000000003</v>
      </c>
      <c r="G206" s="1">
        <v>43798</v>
      </c>
      <c r="H206">
        <v>38.555999999999997</v>
      </c>
      <c r="I206" s="1">
        <v>43769</v>
      </c>
      <c r="J206">
        <v>80.730999999999995</v>
      </c>
      <c r="K206" s="1">
        <v>41784</v>
      </c>
      <c r="L206">
        <v>-1</v>
      </c>
      <c r="M206" s="1">
        <v>43524</v>
      </c>
      <c r="N206">
        <v>29.594000000000001</v>
      </c>
      <c r="O206" s="1">
        <v>43371</v>
      </c>
      <c r="P206">
        <v>92.566000000000003</v>
      </c>
      <c r="Q206" s="1">
        <v>43312</v>
      </c>
      <c r="R206">
        <v>114.128</v>
      </c>
      <c r="S206" s="1">
        <v>43553</v>
      </c>
      <c r="T206">
        <v>58.381999999999998</v>
      </c>
      <c r="U206" s="1">
        <v>42027</v>
      </c>
      <c r="V206">
        <v>-1</v>
      </c>
      <c r="W206" s="1">
        <v>42978</v>
      </c>
      <c r="X206">
        <v>140.66999999999999</v>
      </c>
      <c r="Y206" s="1">
        <v>42978</v>
      </c>
      <c r="Z206">
        <v>169.67500000000001</v>
      </c>
      <c r="AA206" s="1">
        <v>43616</v>
      </c>
      <c r="AB206">
        <v>37.386000000000003</v>
      </c>
      <c r="AC206" s="1">
        <v>42947</v>
      </c>
      <c r="AD206">
        <v>182.643</v>
      </c>
      <c r="AE206" s="1">
        <v>41114</v>
      </c>
      <c r="AF206">
        <v>-1</v>
      </c>
      <c r="AG206" s="1">
        <v>41789</v>
      </c>
      <c r="AH206">
        <v>30.151</v>
      </c>
      <c r="AI206">
        <v>-1</v>
      </c>
      <c r="AJ206">
        <v>-1</v>
      </c>
      <c r="AK206">
        <v>-1</v>
      </c>
      <c r="AL206">
        <v>-1</v>
      </c>
      <c r="AM206">
        <v>-1</v>
      </c>
      <c r="AN206">
        <v>-1</v>
      </c>
      <c r="AO206" s="1">
        <v>43389</v>
      </c>
      <c r="AP206">
        <v>-1</v>
      </c>
      <c r="AQ206" s="1">
        <v>44347</v>
      </c>
      <c r="AR206">
        <v>22.306000000000001</v>
      </c>
      <c r="AS206" s="1">
        <v>44407</v>
      </c>
      <c r="AT206">
        <v>9.67</v>
      </c>
      <c r="AU206">
        <v>-1</v>
      </c>
      <c r="AV206">
        <v>-1</v>
      </c>
      <c r="AW206" s="1">
        <v>41828</v>
      </c>
      <c r="AX206">
        <v>-1</v>
      </c>
      <c r="AY206" s="1">
        <v>44104</v>
      </c>
      <c r="AZ206">
        <v>135.76300000000001</v>
      </c>
      <c r="BA206">
        <v>-1</v>
      </c>
      <c r="BB206">
        <v>-1</v>
      </c>
      <c r="BC206" s="1">
        <v>41687</v>
      </c>
      <c r="BD206">
        <v>-1</v>
      </c>
      <c r="BE206">
        <v>-1</v>
      </c>
      <c r="BF206">
        <v>-1</v>
      </c>
      <c r="BG206">
        <v>-1</v>
      </c>
      <c r="BH206">
        <v>-1</v>
      </c>
      <c r="BI206" s="1">
        <v>43389</v>
      </c>
      <c r="BJ206">
        <v>-1</v>
      </c>
      <c r="BK206">
        <v>-1</v>
      </c>
      <c r="BL206">
        <v>-1</v>
      </c>
      <c r="BM206" s="1">
        <v>43389</v>
      </c>
      <c r="BN206">
        <v>-1</v>
      </c>
      <c r="BO206" s="1">
        <v>43391</v>
      </c>
      <c r="BP206">
        <v>-1</v>
      </c>
      <c r="BQ206">
        <v>-1</v>
      </c>
      <c r="BR206">
        <v>-1</v>
      </c>
      <c r="BS206" s="1">
        <v>43391</v>
      </c>
      <c r="BT206">
        <v>-1</v>
      </c>
      <c r="BU206">
        <v>-1</v>
      </c>
      <c r="BV206">
        <v>-1</v>
      </c>
      <c r="BW206" s="1">
        <v>41880</v>
      </c>
      <c r="BX206">
        <v>-1</v>
      </c>
      <c r="BY206">
        <v>-1</v>
      </c>
      <c r="BZ206">
        <v>-1</v>
      </c>
      <c r="CA206" s="1">
        <v>41876</v>
      </c>
      <c r="CB206">
        <v>-1</v>
      </c>
      <c r="CC206" s="1">
        <v>41877</v>
      </c>
      <c r="CD206">
        <v>-1</v>
      </c>
      <c r="CE206" s="1">
        <v>43297</v>
      </c>
      <c r="CF206">
        <v>-1</v>
      </c>
      <c r="CG206" s="1">
        <v>41858</v>
      </c>
      <c r="CH206">
        <v>-1</v>
      </c>
      <c r="CI206">
        <v>-1</v>
      </c>
      <c r="CJ206">
        <v>-1</v>
      </c>
      <c r="CK206" s="1">
        <v>41809</v>
      </c>
      <c r="CL206">
        <v>-1</v>
      </c>
      <c r="CM206">
        <v>-1</v>
      </c>
      <c r="CN206">
        <v>-1</v>
      </c>
    </row>
    <row r="207" spans="1:92" x14ac:dyDescent="0.25">
      <c r="A207" s="1">
        <v>43343</v>
      </c>
      <c r="B207">
        <v>302.03399999999999</v>
      </c>
      <c r="C207" s="1">
        <v>41797</v>
      </c>
      <c r="D207">
        <v>-1</v>
      </c>
      <c r="E207" s="1">
        <v>43798</v>
      </c>
      <c r="F207">
        <v>56.463999999999999</v>
      </c>
      <c r="G207" s="1">
        <v>43830</v>
      </c>
      <c r="H207">
        <v>31.204999999999998</v>
      </c>
      <c r="I207" s="1">
        <v>43798</v>
      </c>
      <c r="J207">
        <v>90.119</v>
      </c>
      <c r="K207" s="1">
        <v>41785</v>
      </c>
      <c r="L207">
        <v>-1</v>
      </c>
      <c r="M207" s="1">
        <v>43553</v>
      </c>
      <c r="N207">
        <v>32.098999999999997</v>
      </c>
      <c r="O207" s="1">
        <v>43404</v>
      </c>
      <c r="P207">
        <v>113.545</v>
      </c>
      <c r="Q207" s="1">
        <v>43343</v>
      </c>
      <c r="R207">
        <v>120.614</v>
      </c>
      <c r="S207" s="1">
        <v>43585</v>
      </c>
      <c r="T207">
        <v>50.74</v>
      </c>
      <c r="U207" s="1">
        <v>42028</v>
      </c>
      <c r="V207">
        <v>-1</v>
      </c>
      <c r="W207" s="1">
        <v>43007</v>
      </c>
      <c r="X207">
        <v>142.08000000000001</v>
      </c>
      <c r="Y207" s="1">
        <v>43007</v>
      </c>
      <c r="Z207">
        <v>186.333</v>
      </c>
      <c r="AA207" s="1">
        <v>43644</v>
      </c>
      <c r="AB207">
        <v>35.719000000000001</v>
      </c>
      <c r="AC207" s="1">
        <v>42978</v>
      </c>
      <c r="AD207">
        <v>161.69</v>
      </c>
      <c r="AE207" s="1">
        <v>41115</v>
      </c>
      <c r="AF207">
        <v>-1</v>
      </c>
      <c r="AG207" s="1">
        <v>41820</v>
      </c>
      <c r="AH207">
        <v>29.309000000000001</v>
      </c>
      <c r="AI207">
        <v>-1</v>
      </c>
      <c r="AJ207">
        <v>-1</v>
      </c>
      <c r="AK207">
        <v>-1</v>
      </c>
      <c r="AL207">
        <v>-1</v>
      </c>
      <c r="AM207">
        <v>-1</v>
      </c>
      <c r="AN207">
        <v>-1</v>
      </c>
      <c r="AO207" s="1">
        <v>43390</v>
      </c>
      <c r="AP207">
        <v>-1</v>
      </c>
      <c r="AQ207" s="1">
        <v>44377</v>
      </c>
      <c r="AR207">
        <v>21.501999999999999</v>
      </c>
      <c r="AS207" s="1">
        <v>44592</v>
      </c>
      <c r="AT207">
        <v>-1</v>
      </c>
      <c r="AU207">
        <v>-1</v>
      </c>
      <c r="AV207">
        <v>-1</v>
      </c>
      <c r="AW207" s="1">
        <v>41829</v>
      </c>
      <c r="AX207">
        <v>-1</v>
      </c>
      <c r="AY207" s="1">
        <v>44377</v>
      </c>
      <c r="AZ207">
        <v>75.272000000000006</v>
      </c>
      <c r="BA207">
        <v>-1</v>
      </c>
      <c r="BB207">
        <v>-1</v>
      </c>
      <c r="BC207" s="1">
        <v>41688</v>
      </c>
      <c r="BD207">
        <v>-1</v>
      </c>
      <c r="BE207">
        <v>-1</v>
      </c>
      <c r="BF207">
        <v>-1</v>
      </c>
      <c r="BG207">
        <v>-1</v>
      </c>
      <c r="BH207">
        <v>-1</v>
      </c>
      <c r="BI207" s="1">
        <v>43390</v>
      </c>
      <c r="BJ207">
        <v>-1</v>
      </c>
      <c r="BK207">
        <v>-1</v>
      </c>
      <c r="BL207">
        <v>-1</v>
      </c>
      <c r="BM207" s="1">
        <v>43390</v>
      </c>
      <c r="BN207">
        <v>-1</v>
      </c>
      <c r="BO207" s="1">
        <v>43392</v>
      </c>
      <c r="BP207">
        <v>-1</v>
      </c>
      <c r="BQ207">
        <v>-1</v>
      </c>
      <c r="BR207">
        <v>-1</v>
      </c>
      <c r="BS207" s="1">
        <v>43392</v>
      </c>
      <c r="BT207">
        <v>-1</v>
      </c>
      <c r="BU207">
        <v>-1</v>
      </c>
      <c r="BV207">
        <v>-1</v>
      </c>
      <c r="BW207" s="1">
        <v>41881</v>
      </c>
      <c r="BX207">
        <v>-1</v>
      </c>
      <c r="BY207">
        <v>-1</v>
      </c>
      <c r="BZ207">
        <v>-1</v>
      </c>
      <c r="CA207" s="1">
        <v>41877</v>
      </c>
      <c r="CB207">
        <v>-1</v>
      </c>
      <c r="CC207" s="1">
        <v>41878</v>
      </c>
      <c r="CD207">
        <v>-1</v>
      </c>
      <c r="CE207" s="1">
        <v>43298</v>
      </c>
      <c r="CF207">
        <v>-1</v>
      </c>
      <c r="CG207" s="1">
        <v>41859</v>
      </c>
      <c r="CH207">
        <v>-1</v>
      </c>
      <c r="CI207">
        <v>-1</v>
      </c>
      <c r="CJ207">
        <v>-1</v>
      </c>
      <c r="CK207" s="1">
        <v>41810</v>
      </c>
      <c r="CL207">
        <v>-1</v>
      </c>
      <c r="CM207">
        <v>-1</v>
      </c>
      <c r="CN207">
        <v>-1</v>
      </c>
    </row>
    <row r="208" spans="1:92" x14ac:dyDescent="0.25">
      <c r="A208" s="1">
        <v>43371</v>
      </c>
      <c r="B208">
        <v>262.964</v>
      </c>
      <c r="C208" s="1">
        <v>41798</v>
      </c>
      <c r="D208">
        <v>-1</v>
      </c>
      <c r="E208" s="1">
        <v>43830</v>
      </c>
      <c r="F208">
        <v>42.347000000000001</v>
      </c>
      <c r="G208" s="1">
        <v>43861</v>
      </c>
      <c r="H208">
        <v>42.003</v>
      </c>
      <c r="I208" s="1">
        <v>43830</v>
      </c>
      <c r="J208">
        <v>72.224999999999994</v>
      </c>
      <c r="K208" s="1">
        <v>41786</v>
      </c>
      <c r="L208">
        <v>-1</v>
      </c>
      <c r="M208" s="1">
        <v>43585</v>
      </c>
      <c r="N208">
        <v>31.704000000000001</v>
      </c>
      <c r="O208" s="1">
        <v>43434</v>
      </c>
      <c r="P208">
        <v>111.48099999999999</v>
      </c>
      <c r="Q208" s="1">
        <v>43371</v>
      </c>
      <c r="R208">
        <v>112.967</v>
      </c>
      <c r="S208" s="1">
        <v>43616</v>
      </c>
      <c r="T208">
        <v>62.878999999999998</v>
      </c>
      <c r="U208" s="1">
        <v>42029</v>
      </c>
      <c r="V208">
        <v>-1</v>
      </c>
      <c r="W208" s="1">
        <v>43039</v>
      </c>
      <c r="X208">
        <v>129.41</v>
      </c>
      <c r="Y208" s="1">
        <v>43039</v>
      </c>
      <c r="Z208">
        <v>185.02199999999999</v>
      </c>
      <c r="AA208" s="1">
        <v>43677</v>
      </c>
      <c r="AB208">
        <v>32.588000000000001</v>
      </c>
      <c r="AC208" s="1">
        <v>43007</v>
      </c>
      <c r="AD208">
        <v>187.51</v>
      </c>
      <c r="AE208" s="1">
        <v>41116</v>
      </c>
      <c r="AF208">
        <v>-1</v>
      </c>
      <c r="AG208" s="1">
        <v>41851</v>
      </c>
      <c r="AH208">
        <v>33.75</v>
      </c>
      <c r="AI208">
        <v>-1</v>
      </c>
      <c r="AJ208">
        <v>-1</v>
      </c>
      <c r="AK208">
        <v>-1</v>
      </c>
      <c r="AL208">
        <v>-1</v>
      </c>
      <c r="AM208">
        <v>-1</v>
      </c>
      <c r="AN208">
        <v>-1</v>
      </c>
      <c r="AO208" s="1">
        <v>43391</v>
      </c>
      <c r="AP208">
        <v>-1</v>
      </c>
      <c r="AQ208" s="1">
        <v>44407</v>
      </c>
      <c r="AR208">
        <v>20.442</v>
      </c>
      <c r="AS208" s="1">
        <v>44593</v>
      </c>
      <c r="AT208">
        <v>-1</v>
      </c>
      <c r="AU208">
        <v>-1</v>
      </c>
      <c r="AV208">
        <v>-1</v>
      </c>
      <c r="AW208" s="1">
        <v>41830</v>
      </c>
      <c r="AX208">
        <v>-1</v>
      </c>
      <c r="AY208" s="1">
        <v>44407</v>
      </c>
      <c r="AZ208">
        <v>75.141000000000005</v>
      </c>
      <c r="BA208">
        <v>-1</v>
      </c>
      <c r="BB208">
        <v>-1</v>
      </c>
      <c r="BC208" s="1">
        <v>41689</v>
      </c>
      <c r="BD208">
        <v>-1</v>
      </c>
      <c r="BE208">
        <v>-1</v>
      </c>
      <c r="BF208">
        <v>-1</v>
      </c>
      <c r="BG208">
        <v>-1</v>
      </c>
      <c r="BH208">
        <v>-1</v>
      </c>
      <c r="BI208" s="1">
        <v>43391</v>
      </c>
      <c r="BJ208">
        <v>-1</v>
      </c>
      <c r="BK208">
        <v>-1</v>
      </c>
      <c r="BL208">
        <v>-1</v>
      </c>
      <c r="BM208" s="1">
        <v>43391</v>
      </c>
      <c r="BN208">
        <v>-1</v>
      </c>
      <c r="BO208" s="1">
        <v>43393</v>
      </c>
      <c r="BP208">
        <v>-1</v>
      </c>
      <c r="BQ208">
        <v>-1</v>
      </c>
      <c r="BR208">
        <v>-1</v>
      </c>
      <c r="BS208" s="1">
        <v>43393</v>
      </c>
      <c r="BT208">
        <v>-1</v>
      </c>
      <c r="BU208">
        <v>-1</v>
      </c>
      <c r="BV208">
        <v>-1</v>
      </c>
      <c r="BW208" s="1">
        <v>41882</v>
      </c>
      <c r="BX208">
        <v>-1</v>
      </c>
      <c r="BY208">
        <v>-1</v>
      </c>
      <c r="BZ208">
        <v>-1</v>
      </c>
      <c r="CA208" s="1">
        <v>41878</v>
      </c>
      <c r="CB208">
        <v>-1</v>
      </c>
      <c r="CC208" s="1">
        <v>41879</v>
      </c>
      <c r="CD208">
        <v>-1</v>
      </c>
      <c r="CE208" s="1">
        <v>43299</v>
      </c>
      <c r="CF208">
        <v>-1</v>
      </c>
      <c r="CG208" s="1">
        <v>41860</v>
      </c>
      <c r="CH208">
        <v>-1</v>
      </c>
      <c r="CI208">
        <v>-1</v>
      </c>
      <c r="CJ208">
        <v>-1</v>
      </c>
      <c r="CK208" s="1">
        <v>41811</v>
      </c>
      <c r="CL208">
        <v>-1</v>
      </c>
      <c r="CM208">
        <v>-1</v>
      </c>
      <c r="CN208">
        <v>-1</v>
      </c>
    </row>
    <row r="209" spans="1:92" x14ac:dyDescent="0.25">
      <c r="A209" s="1">
        <v>43404</v>
      </c>
      <c r="B209">
        <v>204.42400000000001</v>
      </c>
      <c r="C209" s="1">
        <v>41799</v>
      </c>
      <c r="D209">
        <v>-1</v>
      </c>
      <c r="E209" s="1">
        <v>43861</v>
      </c>
      <c r="F209">
        <v>51.465000000000003</v>
      </c>
      <c r="G209" s="1">
        <v>43889</v>
      </c>
      <c r="H209">
        <v>51.213000000000001</v>
      </c>
      <c r="I209" s="1">
        <v>43861</v>
      </c>
      <c r="J209">
        <v>80.350999999999999</v>
      </c>
      <c r="K209" s="1">
        <v>41787</v>
      </c>
      <c r="L209">
        <v>-1</v>
      </c>
      <c r="M209" s="1">
        <v>43616</v>
      </c>
      <c r="N209">
        <v>36.286999999999999</v>
      </c>
      <c r="O209" s="1">
        <v>43465</v>
      </c>
      <c r="P209">
        <v>109.80500000000001</v>
      </c>
      <c r="Q209" s="1">
        <v>43404</v>
      </c>
      <c r="R209">
        <v>144.374</v>
      </c>
      <c r="S209" s="1">
        <v>43644</v>
      </c>
      <c r="T209">
        <v>48.984000000000002</v>
      </c>
      <c r="U209" s="1">
        <v>42030</v>
      </c>
      <c r="V209">
        <v>-1</v>
      </c>
      <c r="W209" s="1">
        <v>43069</v>
      </c>
      <c r="X209">
        <v>127.16500000000001</v>
      </c>
      <c r="Y209" s="1">
        <v>43069</v>
      </c>
      <c r="Z209">
        <v>181.07900000000001</v>
      </c>
      <c r="AA209" s="1">
        <v>43707</v>
      </c>
      <c r="AB209">
        <v>32.768000000000001</v>
      </c>
      <c r="AC209" s="1">
        <v>43039</v>
      </c>
      <c r="AD209">
        <v>185.65700000000001</v>
      </c>
      <c r="AE209" s="1">
        <v>41117</v>
      </c>
      <c r="AF209">
        <v>-1</v>
      </c>
      <c r="AG209" s="1">
        <v>41880</v>
      </c>
      <c r="AH209">
        <v>31.170999999999999</v>
      </c>
      <c r="AI209">
        <v>-1</v>
      </c>
      <c r="AJ209">
        <v>-1</v>
      </c>
      <c r="AK209">
        <v>-1</v>
      </c>
      <c r="AL209">
        <v>-1</v>
      </c>
      <c r="AM209">
        <v>-1</v>
      </c>
      <c r="AN209">
        <v>-1</v>
      </c>
      <c r="AO209" s="1">
        <v>43392</v>
      </c>
      <c r="AP209">
        <v>-1</v>
      </c>
      <c r="AQ209" s="1">
        <v>44593</v>
      </c>
      <c r="AR209">
        <v>-1</v>
      </c>
      <c r="AS209" s="1">
        <v>44594</v>
      </c>
      <c r="AT209">
        <v>-1</v>
      </c>
      <c r="AU209">
        <v>-1</v>
      </c>
      <c r="AV209">
        <v>-1</v>
      </c>
      <c r="AW209" s="1">
        <v>41831</v>
      </c>
      <c r="AX209">
        <v>-1</v>
      </c>
      <c r="AY209" s="1">
        <v>43370</v>
      </c>
      <c r="AZ209">
        <v>-1</v>
      </c>
      <c r="BA209">
        <v>-1</v>
      </c>
      <c r="BB209">
        <v>-1</v>
      </c>
      <c r="BC209" s="1">
        <v>41690</v>
      </c>
      <c r="BD209">
        <v>-1</v>
      </c>
      <c r="BE209">
        <v>-1</v>
      </c>
      <c r="BF209">
        <v>-1</v>
      </c>
      <c r="BG209">
        <v>-1</v>
      </c>
      <c r="BH209">
        <v>-1</v>
      </c>
      <c r="BI209" s="1">
        <v>43392</v>
      </c>
      <c r="BJ209">
        <v>-1</v>
      </c>
      <c r="BK209">
        <v>-1</v>
      </c>
      <c r="BL209">
        <v>-1</v>
      </c>
      <c r="BM209" s="1">
        <v>43392</v>
      </c>
      <c r="BN209">
        <v>-1</v>
      </c>
      <c r="BO209" s="1">
        <v>43394</v>
      </c>
      <c r="BP209">
        <v>-1</v>
      </c>
      <c r="BQ209">
        <v>-1</v>
      </c>
      <c r="BR209">
        <v>-1</v>
      </c>
      <c r="BS209" s="1">
        <v>43394</v>
      </c>
      <c r="BT209">
        <v>-1</v>
      </c>
      <c r="BU209">
        <v>-1</v>
      </c>
      <c r="BV209">
        <v>-1</v>
      </c>
      <c r="BW209" s="1">
        <v>41883</v>
      </c>
      <c r="BX209">
        <v>-1</v>
      </c>
      <c r="BY209">
        <v>-1</v>
      </c>
      <c r="BZ209">
        <v>-1</v>
      </c>
      <c r="CA209" s="1">
        <v>41879</v>
      </c>
      <c r="CB209">
        <v>-1</v>
      </c>
      <c r="CC209" s="1">
        <v>41880</v>
      </c>
      <c r="CD209">
        <v>-1</v>
      </c>
      <c r="CE209" s="1">
        <v>43300</v>
      </c>
      <c r="CF209">
        <v>-1</v>
      </c>
      <c r="CG209" s="1">
        <v>41861</v>
      </c>
      <c r="CH209">
        <v>-1</v>
      </c>
      <c r="CI209">
        <v>-1</v>
      </c>
      <c r="CJ209">
        <v>-1</v>
      </c>
      <c r="CK209" s="1">
        <v>41812</v>
      </c>
      <c r="CL209">
        <v>-1</v>
      </c>
      <c r="CM209">
        <v>-1</v>
      </c>
      <c r="CN209">
        <v>-1</v>
      </c>
    </row>
    <row r="210" spans="1:92" x14ac:dyDescent="0.25">
      <c r="A210" s="1">
        <v>43434</v>
      </c>
      <c r="B210">
        <v>210.36500000000001</v>
      </c>
      <c r="C210" s="1">
        <v>41800</v>
      </c>
      <c r="D210">
        <v>-1</v>
      </c>
      <c r="E210" s="1">
        <v>43889</v>
      </c>
      <c r="F210">
        <v>65.295000000000002</v>
      </c>
      <c r="G210" s="1">
        <v>43921</v>
      </c>
      <c r="H210">
        <v>51.637999999999998</v>
      </c>
      <c r="I210" s="1">
        <v>43889</v>
      </c>
      <c r="J210">
        <v>103.34</v>
      </c>
      <c r="K210" s="1">
        <v>41788</v>
      </c>
      <c r="L210">
        <v>-1</v>
      </c>
      <c r="M210" s="1">
        <v>43644</v>
      </c>
      <c r="N210">
        <v>33.030999999999999</v>
      </c>
      <c r="O210" s="1">
        <v>43496</v>
      </c>
      <c r="P210">
        <v>79.731999999999999</v>
      </c>
      <c r="Q210" s="1">
        <v>43434</v>
      </c>
      <c r="R210">
        <v>149.733</v>
      </c>
      <c r="S210" s="1">
        <v>43677</v>
      </c>
      <c r="T210">
        <v>45.19</v>
      </c>
      <c r="U210" s="1">
        <v>42031</v>
      </c>
      <c r="V210">
        <v>-1</v>
      </c>
      <c r="W210" s="1">
        <v>43098</v>
      </c>
      <c r="X210">
        <v>127.57899999999999</v>
      </c>
      <c r="Y210" s="1">
        <v>43098</v>
      </c>
      <c r="Z210">
        <v>156.97499999999999</v>
      </c>
      <c r="AA210" s="1">
        <v>43738</v>
      </c>
      <c r="AB210">
        <v>30.338000000000001</v>
      </c>
      <c r="AC210" s="1">
        <v>43069</v>
      </c>
      <c r="AD210">
        <v>202.178</v>
      </c>
      <c r="AE210" s="1">
        <v>41118</v>
      </c>
      <c r="AF210">
        <v>-1</v>
      </c>
      <c r="AG210" s="1">
        <v>41912</v>
      </c>
      <c r="AH210">
        <v>24.25</v>
      </c>
      <c r="AI210">
        <v>-1</v>
      </c>
      <c r="AJ210">
        <v>-1</v>
      </c>
      <c r="AK210">
        <v>-1</v>
      </c>
      <c r="AL210">
        <v>-1</v>
      </c>
      <c r="AM210">
        <v>-1</v>
      </c>
      <c r="AN210">
        <v>-1</v>
      </c>
      <c r="AO210" s="1">
        <v>43393</v>
      </c>
      <c r="AP210">
        <v>-1</v>
      </c>
      <c r="AQ210" s="1">
        <v>44594</v>
      </c>
      <c r="AR210">
        <v>-1</v>
      </c>
      <c r="AS210" s="1">
        <v>44595</v>
      </c>
      <c r="AT210">
        <v>-1</v>
      </c>
      <c r="AU210">
        <v>-1</v>
      </c>
      <c r="AV210">
        <v>-1</v>
      </c>
      <c r="AW210" s="1">
        <v>41832</v>
      </c>
      <c r="AX210">
        <v>-1</v>
      </c>
      <c r="AY210" s="1">
        <v>43371</v>
      </c>
      <c r="AZ210">
        <v>-1</v>
      </c>
      <c r="BA210">
        <v>-1</v>
      </c>
      <c r="BB210">
        <v>-1</v>
      </c>
      <c r="BC210" s="1">
        <v>41691</v>
      </c>
      <c r="BD210">
        <v>-1</v>
      </c>
      <c r="BE210">
        <v>-1</v>
      </c>
      <c r="BF210">
        <v>-1</v>
      </c>
      <c r="BG210">
        <v>-1</v>
      </c>
      <c r="BH210">
        <v>-1</v>
      </c>
      <c r="BI210" s="1">
        <v>43393</v>
      </c>
      <c r="BJ210">
        <v>-1</v>
      </c>
      <c r="BK210">
        <v>-1</v>
      </c>
      <c r="BL210">
        <v>-1</v>
      </c>
      <c r="BM210" s="1">
        <v>43393</v>
      </c>
      <c r="BN210">
        <v>-1</v>
      </c>
      <c r="BO210" s="1">
        <v>43395</v>
      </c>
      <c r="BP210">
        <v>-1</v>
      </c>
      <c r="BQ210">
        <v>-1</v>
      </c>
      <c r="BR210">
        <v>-1</v>
      </c>
      <c r="BS210" s="1">
        <v>43395</v>
      </c>
      <c r="BT210">
        <v>-1</v>
      </c>
      <c r="BU210">
        <v>-1</v>
      </c>
      <c r="BV210">
        <v>-1</v>
      </c>
      <c r="BW210" s="1">
        <v>41884</v>
      </c>
      <c r="BX210">
        <v>-1</v>
      </c>
      <c r="BY210">
        <v>-1</v>
      </c>
      <c r="BZ210">
        <v>-1</v>
      </c>
      <c r="CA210" s="1">
        <v>41880</v>
      </c>
      <c r="CB210">
        <v>-1</v>
      </c>
      <c r="CC210" s="1">
        <v>41881</v>
      </c>
      <c r="CD210">
        <v>-1</v>
      </c>
      <c r="CE210" s="1">
        <v>43301</v>
      </c>
      <c r="CF210">
        <v>-1</v>
      </c>
      <c r="CG210" s="1">
        <v>41862</v>
      </c>
      <c r="CH210">
        <v>-1</v>
      </c>
      <c r="CI210">
        <v>-1</v>
      </c>
      <c r="CJ210">
        <v>-1</v>
      </c>
      <c r="CK210" s="1">
        <v>41813</v>
      </c>
      <c r="CL210">
        <v>-1</v>
      </c>
      <c r="CM210">
        <v>-1</v>
      </c>
      <c r="CN210">
        <v>-1</v>
      </c>
    </row>
    <row r="211" spans="1:92" x14ac:dyDescent="0.25">
      <c r="A211" s="1">
        <v>43465</v>
      </c>
      <c r="B211">
        <v>207.517</v>
      </c>
      <c r="C211" s="1">
        <v>41801</v>
      </c>
      <c r="D211">
        <v>-1</v>
      </c>
      <c r="E211" s="1">
        <v>43921</v>
      </c>
      <c r="F211">
        <v>130.18</v>
      </c>
      <c r="G211" s="1">
        <v>43951</v>
      </c>
      <c r="H211">
        <v>45.170999999999999</v>
      </c>
      <c r="I211" s="1">
        <v>43921</v>
      </c>
      <c r="J211">
        <v>233.601</v>
      </c>
      <c r="K211" s="1">
        <v>41789</v>
      </c>
      <c r="L211">
        <v>-1</v>
      </c>
      <c r="M211" s="1">
        <v>43677</v>
      </c>
      <c r="N211">
        <v>29.039000000000001</v>
      </c>
      <c r="O211" s="1">
        <v>43524</v>
      </c>
      <c r="P211">
        <v>64.272000000000006</v>
      </c>
      <c r="Q211" s="1">
        <v>43465</v>
      </c>
      <c r="R211">
        <v>154.727</v>
      </c>
      <c r="S211" s="1">
        <v>43707</v>
      </c>
      <c r="T211">
        <v>48.207999999999998</v>
      </c>
      <c r="U211" s="1">
        <v>42032</v>
      </c>
      <c r="V211">
        <v>-1</v>
      </c>
      <c r="W211" s="1">
        <v>43131</v>
      </c>
      <c r="X211">
        <v>106.55500000000001</v>
      </c>
      <c r="Y211" s="1">
        <v>43131</v>
      </c>
      <c r="Z211">
        <v>143.77699999999999</v>
      </c>
      <c r="AA211" s="1">
        <v>43769</v>
      </c>
      <c r="AB211">
        <v>28.106999999999999</v>
      </c>
      <c r="AC211" s="1">
        <v>43098</v>
      </c>
      <c r="AD211">
        <v>164.79499999999999</v>
      </c>
      <c r="AE211" s="1">
        <v>41119</v>
      </c>
      <c r="AF211">
        <v>-1</v>
      </c>
      <c r="AG211" s="1">
        <v>41943</v>
      </c>
      <c r="AH211">
        <v>27.411000000000001</v>
      </c>
      <c r="AI211">
        <v>-1</v>
      </c>
      <c r="AJ211">
        <v>-1</v>
      </c>
      <c r="AK211">
        <v>-1</v>
      </c>
      <c r="AL211">
        <v>-1</v>
      </c>
      <c r="AM211">
        <v>-1</v>
      </c>
      <c r="AN211">
        <v>-1</v>
      </c>
      <c r="AO211" s="1">
        <v>43394</v>
      </c>
      <c r="AP211">
        <v>-1</v>
      </c>
      <c r="AQ211" s="1">
        <v>44595</v>
      </c>
      <c r="AR211">
        <v>-1</v>
      </c>
      <c r="AS211" s="1">
        <v>44596</v>
      </c>
      <c r="AT211">
        <v>-1</v>
      </c>
      <c r="AU211">
        <v>-1</v>
      </c>
      <c r="AV211">
        <v>-1</v>
      </c>
      <c r="AW211" s="1">
        <v>41833</v>
      </c>
      <c r="AX211">
        <v>-1</v>
      </c>
      <c r="AY211" s="1">
        <v>43372</v>
      </c>
      <c r="AZ211">
        <v>-1</v>
      </c>
      <c r="BA211">
        <v>-1</v>
      </c>
      <c r="BB211">
        <v>-1</v>
      </c>
      <c r="BC211" s="1">
        <v>41692</v>
      </c>
      <c r="BD211">
        <v>-1</v>
      </c>
      <c r="BE211">
        <v>-1</v>
      </c>
      <c r="BF211">
        <v>-1</v>
      </c>
      <c r="BG211">
        <v>-1</v>
      </c>
      <c r="BH211">
        <v>-1</v>
      </c>
      <c r="BI211" s="1">
        <v>43394</v>
      </c>
      <c r="BJ211">
        <v>-1</v>
      </c>
      <c r="BK211">
        <v>-1</v>
      </c>
      <c r="BL211">
        <v>-1</v>
      </c>
      <c r="BM211" s="1">
        <v>43394</v>
      </c>
      <c r="BN211">
        <v>-1</v>
      </c>
      <c r="BO211" s="1">
        <v>43396</v>
      </c>
      <c r="BP211">
        <v>-1</v>
      </c>
      <c r="BQ211">
        <v>-1</v>
      </c>
      <c r="BR211">
        <v>-1</v>
      </c>
      <c r="BS211" s="1">
        <v>43396</v>
      </c>
      <c r="BT211">
        <v>-1</v>
      </c>
      <c r="BU211">
        <v>-1</v>
      </c>
      <c r="BV211">
        <v>-1</v>
      </c>
      <c r="BW211" s="1">
        <v>41885</v>
      </c>
      <c r="BX211">
        <v>-1</v>
      </c>
      <c r="BY211">
        <v>-1</v>
      </c>
      <c r="BZ211">
        <v>-1</v>
      </c>
      <c r="CA211" s="1">
        <v>41881</v>
      </c>
      <c r="CB211">
        <v>-1</v>
      </c>
      <c r="CC211" s="1">
        <v>41882</v>
      </c>
      <c r="CD211">
        <v>-1</v>
      </c>
      <c r="CE211" s="1">
        <v>43302</v>
      </c>
      <c r="CF211">
        <v>-1</v>
      </c>
      <c r="CG211" s="1">
        <v>41863</v>
      </c>
      <c r="CH211">
        <v>-1</v>
      </c>
      <c r="CI211">
        <v>-1</v>
      </c>
      <c r="CJ211">
        <v>-1</v>
      </c>
      <c r="CK211" s="1">
        <v>41814</v>
      </c>
      <c r="CL211">
        <v>-1</v>
      </c>
      <c r="CM211">
        <v>-1</v>
      </c>
      <c r="CN211">
        <v>-1</v>
      </c>
    </row>
    <row r="212" spans="1:92" x14ac:dyDescent="0.25">
      <c r="A212" s="1">
        <v>43496</v>
      </c>
      <c r="B212">
        <v>166.26900000000001</v>
      </c>
      <c r="C212" s="1">
        <v>41802</v>
      </c>
      <c r="D212">
        <v>-1</v>
      </c>
      <c r="E212" s="1">
        <v>43951</v>
      </c>
      <c r="F212">
        <v>105.532</v>
      </c>
      <c r="G212" s="1">
        <v>43980</v>
      </c>
      <c r="H212">
        <v>56.927999999999997</v>
      </c>
      <c r="I212" s="1">
        <v>43951</v>
      </c>
      <c r="J212">
        <v>243.00800000000001</v>
      </c>
      <c r="K212" s="1">
        <v>41790</v>
      </c>
      <c r="L212">
        <v>-1</v>
      </c>
      <c r="M212" s="1">
        <v>43707</v>
      </c>
      <c r="N212">
        <v>32.887</v>
      </c>
      <c r="O212" s="1">
        <v>43553</v>
      </c>
      <c r="P212">
        <v>65.899000000000001</v>
      </c>
      <c r="Q212" s="1">
        <v>43496</v>
      </c>
      <c r="R212">
        <v>135.33000000000001</v>
      </c>
      <c r="S212" s="1">
        <v>43738</v>
      </c>
      <c r="T212">
        <v>48.076999999999998</v>
      </c>
      <c r="U212" s="1">
        <v>42033</v>
      </c>
      <c r="V212">
        <v>-1</v>
      </c>
      <c r="W212" s="1">
        <v>43159</v>
      </c>
      <c r="X212">
        <v>103.512</v>
      </c>
      <c r="Y212" s="1">
        <v>43159</v>
      </c>
      <c r="Z212">
        <v>145.23099999999999</v>
      </c>
      <c r="AA212" s="1">
        <v>43798</v>
      </c>
      <c r="AB212">
        <v>27.731999999999999</v>
      </c>
      <c r="AC212" s="1">
        <v>43131</v>
      </c>
      <c r="AD212">
        <v>165.834</v>
      </c>
      <c r="AE212" s="1">
        <v>41120</v>
      </c>
      <c r="AF212">
        <v>-1</v>
      </c>
      <c r="AG212" s="1">
        <v>41971</v>
      </c>
      <c r="AH212">
        <v>23.824999999999999</v>
      </c>
      <c r="AI212">
        <v>-1</v>
      </c>
      <c r="AJ212">
        <v>-1</v>
      </c>
      <c r="AK212">
        <v>-1</v>
      </c>
      <c r="AL212">
        <v>-1</v>
      </c>
      <c r="AM212">
        <v>-1</v>
      </c>
      <c r="AN212">
        <v>-1</v>
      </c>
      <c r="AO212" s="1">
        <v>43395</v>
      </c>
      <c r="AP212">
        <v>-1</v>
      </c>
      <c r="AQ212" s="1">
        <v>44596</v>
      </c>
      <c r="AR212">
        <v>-1</v>
      </c>
      <c r="AS212" s="1">
        <v>44597</v>
      </c>
      <c r="AT212">
        <v>-1</v>
      </c>
      <c r="AU212">
        <v>-1</v>
      </c>
      <c r="AV212">
        <v>-1</v>
      </c>
      <c r="AW212" s="1">
        <v>41834</v>
      </c>
      <c r="AX212">
        <v>-1</v>
      </c>
      <c r="AY212" s="1">
        <v>43373</v>
      </c>
      <c r="AZ212">
        <v>-1</v>
      </c>
      <c r="BA212">
        <v>-1</v>
      </c>
      <c r="BB212">
        <v>-1</v>
      </c>
      <c r="BC212" s="1">
        <v>41693</v>
      </c>
      <c r="BD212">
        <v>-1</v>
      </c>
      <c r="BE212">
        <v>-1</v>
      </c>
      <c r="BF212">
        <v>-1</v>
      </c>
      <c r="BG212">
        <v>-1</v>
      </c>
      <c r="BH212">
        <v>-1</v>
      </c>
      <c r="BI212" s="1">
        <v>43395</v>
      </c>
      <c r="BJ212">
        <v>-1</v>
      </c>
      <c r="BK212">
        <v>-1</v>
      </c>
      <c r="BL212">
        <v>-1</v>
      </c>
      <c r="BM212" s="1">
        <v>43395</v>
      </c>
      <c r="BN212">
        <v>-1</v>
      </c>
      <c r="BO212" s="1">
        <v>43397</v>
      </c>
      <c r="BP212">
        <v>-1</v>
      </c>
      <c r="BQ212">
        <v>-1</v>
      </c>
      <c r="BR212">
        <v>-1</v>
      </c>
      <c r="BS212" s="1">
        <v>43397</v>
      </c>
      <c r="BT212">
        <v>-1</v>
      </c>
      <c r="BU212">
        <v>-1</v>
      </c>
      <c r="BV212">
        <v>-1</v>
      </c>
      <c r="BW212" s="1">
        <v>41886</v>
      </c>
      <c r="BX212">
        <v>-1</v>
      </c>
      <c r="BY212">
        <v>-1</v>
      </c>
      <c r="BZ212">
        <v>-1</v>
      </c>
      <c r="CA212" s="1">
        <v>41882</v>
      </c>
      <c r="CB212">
        <v>-1</v>
      </c>
      <c r="CC212" s="1">
        <v>41883</v>
      </c>
      <c r="CD212">
        <v>-1</v>
      </c>
      <c r="CE212" s="1">
        <v>43303</v>
      </c>
      <c r="CF212">
        <v>-1</v>
      </c>
      <c r="CG212" s="1">
        <v>41864</v>
      </c>
      <c r="CH212">
        <v>-1</v>
      </c>
      <c r="CI212">
        <v>-1</v>
      </c>
      <c r="CJ212">
        <v>-1</v>
      </c>
      <c r="CK212" s="1">
        <v>41815</v>
      </c>
      <c r="CL212">
        <v>-1</v>
      </c>
      <c r="CM212">
        <v>-1</v>
      </c>
      <c r="CN212">
        <v>-1</v>
      </c>
    </row>
    <row r="213" spans="1:92" x14ac:dyDescent="0.25">
      <c r="A213" s="1">
        <v>43524</v>
      </c>
      <c r="B213">
        <v>156.23599999999999</v>
      </c>
      <c r="C213" s="1">
        <v>41803</v>
      </c>
      <c r="D213">
        <v>-1</v>
      </c>
      <c r="E213" s="1">
        <v>43980</v>
      </c>
      <c r="F213">
        <v>92.772999999999996</v>
      </c>
      <c r="G213" s="1">
        <v>44012</v>
      </c>
      <c r="H213">
        <v>50.372</v>
      </c>
      <c r="I213" s="1">
        <v>43980</v>
      </c>
      <c r="J213">
        <v>172.79300000000001</v>
      </c>
      <c r="K213" s="1">
        <v>41791</v>
      </c>
      <c r="L213">
        <v>-1</v>
      </c>
      <c r="M213" s="1">
        <v>43738</v>
      </c>
      <c r="N213">
        <v>28.981000000000002</v>
      </c>
      <c r="O213" s="1">
        <v>43585</v>
      </c>
      <c r="P213">
        <v>54.098999999999997</v>
      </c>
      <c r="Q213" s="1">
        <v>43524</v>
      </c>
      <c r="R213">
        <v>124.33199999999999</v>
      </c>
      <c r="S213" s="1">
        <v>43769</v>
      </c>
      <c r="T213">
        <v>39.835999999999999</v>
      </c>
      <c r="U213" s="1">
        <v>42034</v>
      </c>
      <c r="V213">
        <v>-1</v>
      </c>
      <c r="W213" s="1">
        <v>43189</v>
      </c>
      <c r="X213">
        <v>123.52500000000001</v>
      </c>
      <c r="Y213" s="1">
        <v>43189</v>
      </c>
      <c r="Z213">
        <v>151.91499999999999</v>
      </c>
      <c r="AA213" s="1">
        <v>43830</v>
      </c>
      <c r="AB213">
        <v>25.303000000000001</v>
      </c>
      <c r="AC213" s="1">
        <v>43159</v>
      </c>
      <c r="AD213">
        <v>167.86099999999999</v>
      </c>
      <c r="AE213" s="1">
        <v>41121</v>
      </c>
      <c r="AF213">
        <v>-1</v>
      </c>
      <c r="AG213" s="1">
        <v>42004</v>
      </c>
      <c r="AH213">
        <v>22.529</v>
      </c>
      <c r="AI213">
        <v>-1</v>
      </c>
      <c r="AJ213">
        <v>-1</v>
      </c>
      <c r="AK213">
        <v>-1</v>
      </c>
      <c r="AL213">
        <v>-1</v>
      </c>
      <c r="AM213">
        <v>-1</v>
      </c>
      <c r="AN213">
        <v>-1</v>
      </c>
      <c r="AO213" s="1">
        <v>43396</v>
      </c>
      <c r="AP213">
        <v>-1</v>
      </c>
      <c r="AQ213" s="1">
        <v>44597</v>
      </c>
      <c r="AR213">
        <v>-1</v>
      </c>
      <c r="AS213" s="1">
        <v>44598</v>
      </c>
      <c r="AT213">
        <v>-1</v>
      </c>
      <c r="AU213">
        <v>-1</v>
      </c>
      <c r="AV213">
        <v>-1</v>
      </c>
      <c r="AW213" s="1">
        <v>41835</v>
      </c>
      <c r="AX213">
        <v>-1</v>
      </c>
      <c r="AY213" s="1">
        <v>43374</v>
      </c>
      <c r="AZ213">
        <v>-1</v>
      </c>
      <c r="BA213">
        <v>-1</v>
      </c>
      <c r="BB213">
        <v>-1</v>
      </c>
      <c r="BC213" s="1">
        <v>41694</v>
      </c>
      <c r="BD213">
        <v>-1</v>
      </c>
      <c r="BE213">
        <v>-1</v>
      </c>
      <c r="BF213">
        <v>-1</v>
      </c>
      <c r="BG213">
        <v>-1</v>
      </c>
      <c r="BH213">
        <v>-1</v>
      </c>
      <c r="BI213" s="1">
        <v>43396</v>
      </c>
      <c r="BJ213">
        <v>-1</v>
      </c>
      <c r="BK213">
        <v>-1</v>
      </c>
      <c r="BL213">
        <v>-1</v>
      </c>
      <c r="BM213" s="1">
        <v>43396</v>
      </c>
      <c r="BN213">
        <v>-1</v>
      </c>
      <c r="BO213" s="1">
        <v>43398</v>
      </c>
      <c r="BP213">
        <v>-1</v>
      </c>
      <c r="BQ213">
        <v>-1</v>
      </c>
      <c r="BR213">
        <v>-1</v>
      </c>
      <c r="BS213" s="1">
        <v>43398</v>
      </c>
      <c r="BT213">
        <v>-1</v>
      </c>
      <c r="BU213">
        <v>-1</v>
      </c>
      <c r="BV213">
        <v>-1</v>
      </c>
      <c r="BW213" s="1">
        <v>41887</v>
      </c>
      <c r="BX213">
        <v>-1</v>
      </c>
      <c r="BY213">
        <v>-1</v>
      </c>
      <c r="BZ213">
        <v>-1</v>
      </c>
      <c r="CA213" s="1">
        <v>41883</v>
      </c>
      <c r="CB213">
        <v>-1</v>
      </c>
      <c r="CC213" s="1">
        <v>41884</v>
      </c>
      <c r="CD213">
        <v>-1</v>
      </c>
      <c r="CE213" s="1">
        <v>43304</v>
      </c>
      <c r="CF213">
        <v>-1</v>
      </c>
      <c r="CG213" s="1">
        <v>41865</v>
      </c>
      <c r="CH213">
        <v>-1</v>
      </c>
      <c r="CI213">
        <v>-1</v>
      </c>
      <c r="CJ213">
        <v>-1</v>
      </c>
      <c r="CK213" s="1">
        <v>41816</v>
      </c>
      <c r="CL213">
        <v>-1</v>
      </c>
      <c r="CM213">
        <v>-1</v>
      </c>
      <c r="CN213">
        <v>-1</v>
      </c>
    </row>
    <row r="214" spans="1:92" x14ac:dyDescent="0.25">
      <c r="A214" s="1">
        <v>43553</v>
      </c>
      <c r="B214">
        <v>179.98099999999999</v>
      </c>
      <c r="C214" s="1">
        <v>41804</v>
      </c>
      <c r="D214">
        <v>-1</v>
      </c>
      <c r="E214" s="1">
        <v>44012</v>
      </c>
      <c r="F214">
        <v>86.561000000000007</v>
      </c>
      <c r="G214" s="1">
        <v>44043</v>
      </c>
      <c r="H214">
        <v>43.127000000000002</v>
      </c>
      <c r="I214" s="1">
        <v>44012</v>
      </c>
      <c r="J214">
        <v>160.184</v>
      </c>
      <c r="K214" s="1">
        <v>41792</v>
      </c>
      <c r="L214">
        <v>-1</v>
      </c>
      <c r="M214" s="1">
        <v>43769</v>
      </c>
      <c r="N214">
        <v>29.111000000000001</v>
      </c>
      <c r="O214" s="1">
        <v>43616</v>
      </c>
      <c r="P214">
        <v>71.694999999999993</v>
      </c>
      <c r="Q214" s="1">
        <v>43553</v>
      </c>
      <c r="R214">
        <v>124.813</v>
      </c>
      <c r="S214" s="1">
        <v>43798</v>
      </c>
      <c r="T214">
        <v>40.152000000000001</v>
      </c>
      <c r="U214" s="1">
        <v>42035</v>
      </c>
      <c r="V214">
        <v>-1</v>
      </c>
      <c r="W214" s="1">
        <v>43220</v>
      </c>
      <c r="X214">
        <v>133.202</v>
      </c>
      <c r="Y214" s="1">
        <v>43220</v>
      </c>
      <c r="Z214">
        <v>161.916</v>
      </c>
      <c r="AA214" s="1">
        <v>43861</v>
      </c>
      <c r="AB214">
        <v>25.033999999999999</v>
      </c>
      <c r="AC214" s="1">
        <v>43189</v>
      </c>
      <c r="AD214">
        <v>195.738</v>
      </c>
      <c r="AE214" s="1">
        <v>41122</v>
      </c>
      <c r="AF214">
        <v>-1</v>
      </c>
      <c r="AG214" s="1">
        <v>42034</v>
      </c>
      <c r="AH214">
        <v>22.893999999999998</v>
      </c>
      <c r="AI214">
        <v>-1</v>
      </c>
      <c r="AJ214">
        <v>-1</v>
      </c>
      <c r="AK214">
        <v>-1</v>
      </c>
      <c r="AL214">
        <v>-1</v>
      </c>
      <c r="AM214">
        <v>-1</v>
      </c>
      <c r="AN214">
        <v>-1</v>
      </c>
      <c r="AO214" s="1">
        <v>43397</v>
      </c>
      <c r="AP214">
        <v>-1</v>
      </c>
      <c r="AQ214" s="1">
        <v>44598</v>
      </c>
      <c r="AR214">
        <v>-1</v>
      </c>
      <c r="AS214" s="1">
        <v>44599</v>
      </c>
      <c r="AT214">
        <v>-1</v>
      </c>
      <c r="AU214">
        <v>-1</v>
      </c>
      <c r="AV214">
        <v>-1</v>
      </c>
      <c r="AW214" s="1">
        <v>41836</v>
      </c>
      <c r="AX214">
        <v>-1</v>
      </c>
      <c r="AY214" s="1">
        <v>43375</v>
      </c>
      <c r="AZ214">
        <v>-1</v>
      </c>
      <c r="BA214">
        <v>-1</v>
      </c>
      <c r="BB214">
        <v>-1</v>
      </c>
      <c r="BC214" s="1">
        <v>41695</v>
      </c>
      <c r="BD214">
        <v>-1</v>
      </c>
      <c r="BE214">
        <v>-1</v>
      </c>
      <c r="BF214">
        <v>-1</v>
      </c>
      <c r="BG214">
        <v>-1</v>
      </c>
      <c r="BH214">
        <v>-1</v>
      </c>
      <c r="BI214" s="1">
        <v>43397</v>
      </c>
      <c r="BJ214">
        <v>-1</v>
      </c>
      <c r="BK214">
        <v>-1</v>
      </c>
      <c r="BL214">
        <v>-1</v>
      </c>
      <c r="BM214" s="1">
        <v>43397</v>
      </c>
      <c r="BN214">
        <v>-1</v>
      </c>
      <c r="BO214" s="1">
        <v>43399</v>
      </c>
      <c r="BP214">
        <v>-1</v>
      </c>
      <c r="BQ214">
        <v>-1</v>
      </c>
      <c r="BR214">
        <v>-1</v>
      </c>
      <c r="BS214" s="1">
        <v>43399</v>
      </c>
      <c r="BT214">
        <v>-1</v>
      </c>
      <c r="BU214">
        <v>-1</v>
      </c>
      <c r="BV214">
        <v>-1</v>
      </c>
      <c r="BW214" s="1">
        <v>41888</v>
      </c>
      <c r="BX214">
        <v>-1</v>
      </c>
      <c r="BY214">
        <v>-1</v>
      </c>
      <c r="BZ214">
        <v>-1</v>
      </c>
      <c r="CA214" s="1">
        <v>41884</v>
      </c>
      <c r="CB214">
        <v>-1</v>
      </c>
      <c r="CC214" s="1">
        <v>41885</v>
      </c>
      <c r="CD214">
        <v>-1</v>
      </c>
      <c r="CE214" s="1">
        <v>43305</v>
      </c>
      <c r="CF214">
        <v>-1</v>
      </c>
      <c r="CG214" s="1">
        <v>41866</v>
      </c>
      <c r="CH214">
        <v>-1</v>
      </c>
      <c r="CI214">
        <v>-1</v>
      </c>
      <c r="CJ214">
        <v>-1</v>
      </c>
      <c r="CK214" s="1">
        <v>41817</v>
      </c>
      <c r="CL214">
        <v>-1</v>
      </c>
      <c r="CM214">
        <v>-1</v>
      </c>
      <c r="CN214">
        <v>-1</v>
      </c>
    </row>
    <row r="215" spans="1:92" x14ac:dyDescent="0.25">
      <c r="A215" s="1">
        <v>43585</v>
      </c>
      <c r="B215">
        <v>172.61199999999999</v>
      </c>
      <c r="C215" s="1">
        <v>41805</v>
      </c>
      <c r="D215">
        <v>-1</v>
      </c>
      <c r="E215" s="1">
        <v>44043</v>
      </c>
      <c r="F215">
        <v>70.445999999999998</v>
      </c>
      <c r="G215" s="1">
        <v>44074</v>
      </c>
      <c r="H215">
        <v>34.466999999999999</v>
      </c>
      <c r="I215" s="1">
        <v>44043</v>
      </c>
      <c r="J215">
        <v>128.86699999999999</v>
      </c>
      <c r="K215" s="1">
        <v>41793</v>
      </c>
      <c r="L215">
        <v>-1</v>
      </c>
      <c r="M215" s="1">
        <v>43798</v>
      </c>
      <c r="N215">
        <v>27.234999999999999</v>
      </c>
      <c r="O215" s="1">
        <v>43644</v>
      </c>
      <c r="P215">
        <v>54.814999999999998</v>
      </c>
      <c r="Q215" s="1">
        <v>43585</v>
      </c>
      <c r="R215">
        <v>112.31399999999999</v>
      </c>
      <c r="S215" s="1">
        <v>43830</v>
      </c>
      <c r="T215">
        <v>33.54</v>
      </c>
      <c r="U215" s="1">
        <v>42036</v>
      </c>
      <c r="V215">
        <v>-1</v>
      </c>
      <c r="W215" s="1">
        <v>43251</v>
      </c>
      <c r="X215">
        <v>136.625</v>
      </c>
      <c r="Y215" s="1">
        <v>43251</v>
      </c>
      <c r="Z215">
        <v>176.26400000000001</v>
      </c>
      <c r="AA215" s="1">
        <v>43889</v>
      </c>
      <c r="AB215">
        <v>38.393999999999998</v>
      </c>
      <c r="AC215" s="1">
        <v>43220</v>
      </c>
      <c r="AD215">
        <v>197.02500000000001</v>
      </c>
      <c r="AE215" s="1">
        <v>41123</v>
      </c>
      <c r="AF215">
        <v>-1</v>
      </c>
      <c r="AG215" s="1">
        <v>42062</v>
      </c>
      <c r="AH215">
        <v>22.745000000000001</v>
      </c>
      <c r="AI215">
        <v>-1</v>
      </c>
      <c r="AJ215">
        <v>-1</v>
      </c>
      <c r="AK215">
        <v>-1</v>
      </c>
      <c r="AL215">
        <v>-1</v>
      </c>
      <c r="AM215">
        <v>-1</v>
      </c>
      <c r="AN215">
        <v>-1</v>
      </c>
      <c r="AO215" s="1">
        <v>43398</v>
      </c>
      <c r="AP215">
        <v>-1</v>
      </c>
      <c r="AQ215" s="1">
        <v>44599</v>
      </c>
      <c r="AR215">
        <v>-1</v>
      </c>
      <c r="AS215" s="1">
        <v>44600</v>
      </c>
      <c r="AT215">
        <v>-1</v>
      </c>
      <c r="AU215">
        <v>-1</v>
      </c>
      <c r="AV215">
        <v>-1</v>
      </c>
      <c r="AW215" s="1">
        <v>41837</v>
      </c>
      <c r="AX215">
        <v>-1</v>
      </c>
      <c r="AY215" s="1">
        <v>43376</v>
      </c>
      <c r="AZ215">
        <v>-1</v>
      </c>
      <c r="BA215">
        <v>-1</v>
      </c>
      <c r="BB215">
        <v>-1</v>
      </c>
      <c r="BC215" s="1">
        <v>41696</v>
      </c>
      <c r="BD215">
        <v>-1</v>
      </c>
      <c r="BE215">
        <v>-1</v>
      </c>
      <c r="BF215">
        <v>-1</v>
      </c>
      <c r="BG215">
        <v>-1</v>
      </c>
      <c r="BH215">
        <v>-1</v>
      </c>
      <c r="BI215" s="1">
        <v>43398</v>
      </c>
      <c r="BJ215">
        <v>-1</v>
      </c>
      <c r="BK215">
        <v>-1</v>
      </c>
      <c r="BL215">
        <v>-1</v>
      </c>
      <c r="BM215" s="1">
        <v>43398</v>
      </c>
      <c r="BN215">
        <v>-1</v>
      </c>
      <c r="BO215" s="1">
        <v>43400</v>
      </c>
      <c r="BP215">
        <v>-1</v>
      </c>
      <c r="BQ215">
        <v>-1</v>
      </c>
      <c r="BR215">
        <v>-1</v>
      </c>
      <c r="BS215" s="1">
        <v>43400</v>
      </c>
      <c r="BT215">
        <v>-1</v>
      </c>
      <c r="BU215">
        <v>-1</v>
      </c>
      <c r="BV215">
        <v>-1</v>
      </c>
      <c r="BW215" s="1">
        <v>41889</v>
      </c>
      <c r="BX215">
        <v>-1</v>
      </c>
      <c r="BY215">
        <v>-1</v>
      </c>
      <c r="BZ215">
        <v>-1</v>
      </c>
      <c r="CA215" s="1">
        <v>41885</v>
      </c>
      <c r="CB215">
        <v>-1</v>
      </c>
      <c r="CC215" s="1">
        <v>41886</v>
      </c>
      <c r="CD215">
        <v>-1</v>
      </c>
      <c r="CE215" s="1">
        <v>43306</v>
      </c>
      <c r="CF215">
        <v>-1</v>
      </c>
      <c r="CG215" s="1">
        <v>41867</v>
      </c>
      <c r="CH215">
        <v>-1</v>
      </c>
      <c r="CI215">
        <v>-1</v>
      </c>
      <c r="CJ215">
        <v>-1</v>
      </c>
      <c r="CK215" s="1">
        <v>41818</v>
      </c>
      <c r="CL215">
        <v>-1</v>
      </c>
      <c r="CM215">
        <v>-1</v>
      </c>
      <c r="CN215">
        <v>-1</v>
      </c>
    </row>
    <row r="216" spans="1:92" x14ac:dyDescent="0.25">
      <c r="A216" s="1">
        <v>43616</v>
      </c>
      <c r="B216">
        <v>181.328</v>
      </c>
      <c r="C216" s="1">
        <v>41806</v>
      </c>
      <c r="D216">
        <v>-1</v>
      </c>
      <c r="E216" s="1">
        <v>44074</v>
      </c>
      <c r="F216">
        <v>59.728000000000002</v>
      </c>
      <c r="G216" s="1">
        <v>44104</v>
      </c>
      <c r="H216">
        <v>49.055999999999997</v>
      </c>
      <c r="I216" s="1">
        <v>44074</v>
      </c>
      <c r="J216">
        <v>116.324</v>
      </c>
      <c r="K216" s="1">
        <v>41794</v>
      </c>
      <c r="L216">
        <v>-1</v>
      </c>
      <c r="M216" s="1">
        <v>43830</v>
      </c>
      <c r="N216">
        <v>24.177</v>
      </c>
      <c r="O216" s="1">
        <v>43677</v>
      </c>
      <c r="P216">
        <v>47.954000000000001</v>
      </c>
      <c r="Q216" s="1">
        <v>43616</v>
      </c>
      <c r="R216">
        <v>131.55000000000001</v>
      </c>
      <c r="S216" s="1">
        <v>43861</v>
      </c>
      <c r="T216">
        <v>41.524000000000001</v>
      </c>
      <c r="U216" s="1">
        <v>42037</v>
      </c>
      <c r="V216">
        <v>-1</v>
      </c>
      <c r="W216" s="1">
        <v>43280</v>
      </c>
      <c r="X216">
        <v>141.215</v>
      </c>
      <c r="Y216" s="1">
        <v>43280</v>
      </c>
      <c r="Z216">
        <v>216.09299999999999</v>
      </c>
      <c r="AA216" s="1">
        <v>43921</v>
      </c>
      <c r="AB216">
        <v>65.069000000000003</v>
      </c>
      <c r="AC216" s="1">
        <v>43251</v>
      </c>
      <c r="AD216">
        <v>266.54300000000001</v>
      </c>
      <c r="AE216" s="1">
        <v>41124</v>
      </c>
      <c r="AF216">
        <v>-1</v>
      </c>
      <c r="AG216" s="1">
        <v>42094</v>
      </c>
      <c r="AH216">
        <v>26.495000000000001</v>
      </c>
      <c r="AI216">
        <v>-1</v>
      </c>
      <c r="AJ216">
        <v>-1</v>
      </c>
      <c r="AK216">
        <v>-1</v>
      </c>
      <c r="AL216">
        <v>-1</v>
      </c>
      <c r="AM216">
        <v>-1</v>
      </c>
      <c r="AN216">
        <v>-1</v>
      </c>
      <c r="AO216" s="1">
        <v>43399</v>
      </c>
      <c r="AP216">
        <v>-1</v>
      </c>
      <c r="AQ216" s="1">
        <v>44600</v>
      </c>
      <c r="AR216">
        <v>-1</v>
      </c>
      <c r="AS216" s="1">
        <v>44601</v>
      </c>
      <c r="AT216">
        <v>-1</v>
      </c>
      <c r="AU216">
        <v>-1</v>
      </c>
      <c r="AV216">
        <v>-1</v>
      </c>
      <c r="AW216" s="1">
        <v>41838</v>
      </c>
      <c r="AX216">
        <v>-1</v>
      </c>
      <c r="AY216" s="1">
        <v>43377</v>
      </c>
      <c r="AZ216">
        <v>-1</v>
      </c>
      <c r="BA216">
        <v>-1</v>
      </c>
      <c r="BB216">
        <v>-1</v>
      </c>
      <c r="BC216" s="1">
        <v>41697</v>
      </c>
      <c r="BD216">
        <v>-1</v>
      </c>
      <c r="BE216">
        <v>-1</v>
      </c>
      <c r="BF216">
        <v>-1</v>
      </c>
      <c r="BG216">
        <v>-1</v>
      </c>
      <c r="BH216">
        <v>-1</v>
      </c>
      <c r="BI216" s="1">
        <v>43399</v>
      </c>
      <c r="BJ216">
        <v>-1</v>
      </c>
      <c r="BK216">
        <v>-1</v>
      </c>
      <c r="BL216">
        <v>-1</v>
      </c>
      <c r="BM216" s="1">
        <v>43399</v>
      </c>
      <c r="BN216">
        <v>-1</v>
      </c>
      <c r="BO216" s="1">
        <v>43401</v>
      </c>
      <c r="BP216">
        <v>-1</v>
      </c>
      <c r="BQ216">
        <v>-1</v>
      </c>
      <c r="BR216">
        <v>-1</v>
      </c>
      <c r="BS216" s="1">
        <v>43401</v>
      </c>
      <c r="BT216">
        <v>-1</v>
      </c>
      <c r="BU216">
        <v>-1</v>
      </c>
      <c r="BV216">
        <v>-1</v>
      </c>
      <c r="BW216" s="1">
        <v>41890</v>
      </c>
      <c r="BX216">
        <v>-1</v>
      </c>
      <c r="BY216">
        <v>-1</v>
      </c>
      <c r="BZ216">
        <v>-1</v>
      </c>
      <c r="CA216" s="1">
        <v>41886</v>
      </c>
      <c r="CB216">
        <v>-1</v>
      </c>
      <c r="CC216" s="1">
        <v>41887</v>
      </c>
      <c r="CD216">
        <v>-1</v>
      </c>
      <c r="CE216" s="1">
        <v>43307</v>
      </c>
      <c r="CF216">
        <v>-1</v>
      </c>
      <c r="CG216" s="1">
        <v>41868</v>
      </c>
      <c r="CH216">
        <v>-1</v>
      </c>
      <c r="CI216">
        <v>-1</v>
      </c>
      <c r="CJ216">
        <v>-1</v>
      </c>
      <c r="CK216" s="1">
        <v>41819</v>
      </c>
      <c r="CL216">
        <v>-1</v>
      </c>
      <c r="CM216">
        <v>-1</v>
      </c>
      <c r="CN216">
        <v>-1</v>
      </c>
    </row>
    <row r="217" spans="1:92" x14ac:dyDescent="0.25">
      <c r="A217" s="1">
        <v>43644</v>
      </c>
      <c r="B217">
        <v>150.196</v>
      </c>
      <c r="C217" s="1">
        <v>41807</v>
      </c>
      <c r="D217">
        <v>-1</v>
      </c>
      <c r="E217" s="1">
        <v>44104</v>
      </c>
      <c r="F217">
        <v>68.543999999999997</v>
      </c>
      <c r="G217" s="1">
        <v>44134</v>
      </c>
      <c r="H217">
        <v>40.177</v>
      </c>
      <c r="I217" s="1">
        <v>44104</v>
      </c>
      <c r="J217">
        <v>151.72900000000001</v>
      </c>
      <c r="K217" s="1">
        <v>41795</v>
      </c>
      <c r="L217">
        <v>-1</v>
      </c>
      <c r="M217" s="1">
        <v>43861</v>
      </c>
      <c r="N217">
        <v>26.741</v>
      </c>
      <c r="O217" s="1">
        <v>43707</v>
      </c>
      <c r="P217">
        <v>51.204000000000001</v>
      </c>
      <c r="Q217" s="1">
        <v>43644</v>
      </c>
      <c r="R217">
        <v>111.825</v>
      </c>
      <c r="S217" s="1">
        <v>43889</v>
      </c>
      <c r="T217">
        <v>54.88</v>
      </c>
      <c r="U217" s="1">
        <v>42038</v>
      </c>
      <c r="V217">
        <v>-1</v>
      </c>
      <c r="W217" s="1">
        <v>43312</v>
      </c>
      <c r="X217">
        <v>131.583</v>
      </c>
      <c r="Y217" s="1">
        <v>43312</v>
      </c>
      <c r="Z217">
        <v>181.458</v>
      </c>
      <c r="AA217" s="1">
        <v>43951</v>
      </c>
      <c r="AB217">
        <v>59.866</v>
      </c>
      <c r="AC217" s="1">
        <v>43280</v>
      </c>
      <c r="AD217">
        <v>299.911</v>
      </c>
      <c r="AE217" s="1">
        <v>41125</v>
      </c>
      <c r="AF217">
        <v>-1</v>
      </c>
      <c r="AG217" s="1">
        <v>42124</v>
      </c>
      <c r="AH217">
        <v>25.835999999999999</v>
      </c>
      <c r="AI217">
        <v>-1</v>
      </c>
      <c r="AJ217">
        <v>-1</v>
      </c>
      <c r="AK217">
        <v>-1</v>
      </c>
      <c r="AL217">
        <v>-1</v>
      </c>
      <c r="AM217">
        <v>-1</v>
      </c>
      <c r="AN217">
        <v>-1</v>
      </c>
      <c r="AO217" s="1">
        <v>43400</v>
      </c>
      <c r="AP217">
        <v>-1</v>
      </c>
      <c r="AQ217" s="1">
        <v>44601</v>
      </c>
      <c r="AR217">
        <v>-1</v>
      </c>
      <c r="AS217" s="1">
        <v>44602</v>
      </c>
      <c r="AT217">
        <v>-1</v>
      </c>
      <c r="AU217">
        <v>-1</v>
      </c>
      <c r="AV217">
        <v>-1</v>
      </c>
      <c r="AW217" s="1">
        <v>41839</v>
      </c>
      <c r="AX217">
        <v>-1</v>
      </c>
      <c r="AY217" s="1">
        <v>43378</v>
      </c>
      <c r="AZ217">
        <v>-1</v>
      </c>
      <c r="BA217">
        <v>-1</v>
      </c>
      <c r="BB217">
        <v>-1</v>
      </c>
      <c r="BC217" s="1">
        <v>41698</v>
      </c>
      <c r="BD217">
        <v>-1</v>
      </c>
      <c r="BE217">
        <v>-1</v>
      </c>
      <c r="BF217">
        <v>-1</v>
      </c>
      <c r="BG217">
        <v>-1</v>
      </c>
      <c r="BH217">
        <v>-1</v>
      </c>
      <c r="BI217" s="1">
        <v>43400</v>
      </c>
      <c r="BJ217">
        <v>-1</v>
      </c>
      <c r="BK217">
        <v>-1</v>
      </c>
      <c r="BL217">
        <v>-1</v>
      </c>
      <c r="BM217" s="1">
        <v>43400</v>
      </c>
      <c r="BN217">
        <v>-1</v>
      </c>
      <c r="BO217" s="1">
        <v>43402</v>
      </c>
      <c r="BP217">
        <v>-1</v>
      </c>
      <c r="BQ217">
        <v>-1</v>
      </c>
      <c r="BR217">
        <v>-1</v>
      </c>
      <c r="BS217" s="1">
        <v>43402</v>
      </c>
      <c r="BT217">
        <v>-1</v>
      </c>
      <c r="BU217">
        <v>-1</v>
      </c>
      <c r="BV217">
        <v>-1</v>
      </c>
      <c r="BW217" s="1">
        <v>41891</v>
      </c>
      <c r="BX217">
        <v>-1</v>
      </c>
      <c r="BY217">
        <v>-1</v>
      </c>
      <c r="BZ217">
        <v>-1</v>
      </c>
      <c r="CA217" s="1">
        <v>41887</v>
      </c>
      <c r="CB217">
        <v>-1</v>
      </c>
      <c r="CC217" s="1">
        <v>41888</v>
      </c>
      <c r="CD217">
        <v>-1</v>
      </c>
      <c r="CE217" s="1">
        <v>43308</v>
      </c>
      <c r="CF217">
        <v>-1</v>
      </c>
      <c r="CG217" s="1">
        <v>41869</v>
      </c>
      <c r="CH217">
        <v>-1</v>
      </c>
      <c r="CI217">
        <v>-1</v>
      </c>
      <c r="CJ217">
        <v>-1</v>
      </c>
      <c r="CK217" s="1">
        <v>41820</v>
      </c>
      <c r="CL217">
        <v>-1</v>
      </c>
      <c r="CM217">
        <v>-1</v>
      </c>
      <c r="CN217">
        <v>-1</v>
      </c>
    </row>
    <row r="218" spans="1:92" x14ac:dyDescent="0.25">
      <c r="A218" s="1">
        <v>43677</v>
      </c>
      <c r="B218">
        <v>127.02200000000001</v>
      </c>
      <c r="C218" s="1">
        <v>41808</v>
      </c>
      <c r="D218">
        <v>-1</v>
      </c>
      <c r="E218" s="1">
        <v>44134</v>
      </c>
      <c r="F218">
        <v>57.02</v>
      </c>
      <c r="G218" s="1">
        <v>44165</v>
      </c>
      <c r="H218">
        <v>31.041</v>
      </c>
      <c r="I218" s="1">
        <v>44134</v>
      </c>
      <c r="J218">
        <v>125.267</v>
      </c>
      <c r="K218" s="1">
        <v>41796</v>
      </c>
      <c r="L218">
        <v>-1</v>
      </c>
      <c r="M218" s="1">
        <v>43889</v>
      </c>
      <c r="N218">
        <v>34.430999999999997</v>
      </c>
      <c r="O218" s="1">
        <v>43738</v>
      </c>
      <c r="P218">
        <v>51.981999999999999</v>
      </c>
      <c r="Q218" s="1">
        <v>43677</v>
      </c>
      <c r="R218">
        <v>117.285</v>
      </c>
      <c r="S218" s="1">
        <v>43921</v>
      </c>
      <c r="T218">
        <v>104.411</v>
      </c>
      <c r="U218" s="1">
        <v>42039</v>
      </c>
      <c r="V218">
        <v>-1</v>
      </c>
      <c r="W218" s="1">
        <v>43343</v>
      </c>
      <c r="X218">
        <v>167.54900000000001</v>
      </c>
      <c r="Y218" s="1">
        <v>43343</v>
      </c>
      <c r="Z218">
        <v>230.37100000000001</v>
      </c>
      <c r="AA218" s="1">
        <v>43980</v>
      </c>
      <c r="AB218">
        <v>48.86</v>
      </c>
      <c r="AC218" s="1">
        <v>43312</v>
      </c>
      <c r="AD218">
        <v>321.23899999999998</v>
      </c>
      <c r="AE218" s="1">
        <v>41126</v>
      </c>
      <c r="AF218">
        <v>-1</v>
      </c>
      <c r="AG218" s="1">
        <v>42153</v>
      </c>
      <c r="AH218">
        <v>23.885999999999999</v>
      </c>
      <c r="AI218">
        <v>-1</v>
      </c>
      <c r="AJ218">
        <v>-1</v>
      </c>
      <c r="AK218">
        <v>-1</v>
      </c>
      <c r="AL218">
        <v>-1</v>
      </c>
      <c r="AM218">
        <v>-1</v>
      </c>
      <c r="AN218">
        <v>-1</v>
      </c>
      <c r="AO218" s="1">
        <v>43401</v>
      </c>
      <c r="AP218">
        <v>-1</v>
      </c>
      <c r="AQ218" s="1">
        <v>44602</v>
      </c>
      <c r="AR218">
        <v>-1</v>
      </c>
      <c r="AS218" s="1">
        <v>44603</v>
      </c>
      <c r="AT218">
        <v>-1</v>
      </c>
      <c r="AU218">
        <v>-1</v>
      </c>
      <c r="AV218">
        <v>-1</v>
      </c>
      <c r="AW218" s="1">
        <v>41840</v>
      </c>
      <c r="AX218">
        <v>-1</v>
      </c>
      <c r="AY218" s="1">
        <v>43379</v>
      </c>
      <c r="AZ218">
        <v>-1</v>
      </c>
      <c r="BA218">
        <v>-1</v>
      </c>
      <c r="BB218">
        <v>-1</v>
      </c>
      <c r="BC218" s="1">
        <v>41699</v>
      </c>
      <c r="BD218">
        <v>-1</v>
      </c>
      <c r="BE218">
        <v>-1</v>
      </c>
      <c r="BF218">
        <v>-1</v>
      </c>
      <c r="BG218">
        <v>-1</v>
      </c>
      <c r="BH218">
        <v>-1</v>
      </c>
      <c r="BI218" s="1">
        <v>43401</v>
      </c>
      <c r="BJ218">
        <v>-1</v>
      </c>
      <c r="BK218">
        <v>-1</v>
      </c>
      <c r="BL218">
        <v>-1</v>
      </c>
      <c r="BM218" s="1">
        <v>43401</v>
      </c>
      <c r="BN218">
        <v>-1</v>
      </c>
      <c r="BO218" s="1">
        <v>43403</v>
      </c>
      <c r="BP218">
        <v>-1</v>
      </c>
      <c r="BQ218">
        <v>-1</v>
      </c>
      <c r="BR218">
        <v>-1</v>
      </c>
      <c r="BS218" s="1">
        <v>43403</v>
      </c>
      <c r="BT218">
        <v>-1</v>
      </c>
      <c r="BU218">
        <v>-1</v>
      </c>
      <c r="BV218">
        <v>-1</v>
      </c>
      <c r="BW218" s="1">
        <v>41892</v>
      </c>
      <c r="BX218">
        <v>-1</v>
      </c>
      <c r="BY218">
        <v>-1</v>
      </c>
      <c r="BZ218">
        <v>-1</v>
      </c>
      <c r="CA218" s="1">
        <v>41888</v>
      </c>
      <c r="CB218">
        <v>-1</v>
      </c>
      <c r="CC218" s="1">
        <v>41889</v>
      </c>
      <c r="CD218">
        <v>-1</v>
      </c>
      <c r="CE218" s="1">
        <v>43309</v>
      </c>
      <c r="CF218">
        <v>-1</v>
      </c>
      <c r="CG218" s="1">
        <v>41870</v>
      </c>
      <c r="CH218">
        <v>-1</v>
      </c>
      <c r="CI218">
        <v>-1</v>
      </c>
      <c r="CJ218">
        <v>-1</v>
      </c>
      <c r="CK218" s="1">
        <v>41821</v>
      </c>
      <c r="CL218">
        <v>-1</v>
      </c>
      <c r="CM218">
        <v>-1</v>
      </c>
      <c r="CN218">
        <v>-1</v>
      </c>
    </row>
    <row r="219" spans="1:92" x14ac:dyDescent="0.25">
      <c r="A219" s="1">
        <v>43707</v>
      </c>
      <c r="B219">
        <v>135.55000000000001</v>
      </c>
      <c r="C219" s="1">
        <v>41809</v>
      </c>
      <c r="D219">
        <v>-1</v>
      </c>
      <c r="E219" s="1">
        <v>44165</v>
      </c>
      <c r="F219">
        <v>49.305</v>
      </c>
      <c r="G219" s="1">
        <v>44196</v>
      </c>
      <c r="H219">
        <v>27.956</v>
      </c>
      <c r="I219" s="1">
        <v>44165</v>
      </c>
      <c r="J219">
        <v>88.774000000000001</v>
      </c>
      <c r="K219" s="1">
        <v>41797</v>
      </c>
      <c r="L219">
        <v>-1</v>
      </c>
      <c r="M219" s="1">
        <v>43921</v>
      </c>
      <c r="N219">
        <v>36.601999999999997</v>
      </c>
      <c r="O219" s="1">
        <v>43769</v>
      </c>
      <c r="P219">
        <v>42.984999999999999</v>
      </c>
      <c r="Q219" s="1">
        <v>43707</v>
      </c>
      <c r="R219">
        <v>113.401</v>
      </c>
      <c r="S219" s="1">
        <v>43951</v>
      </c>
      <c r="T219">
        <v>80.480999999999995</v>
      </c>
      <c r="U219" s="1">
        <v>42040</v>
      </c>
      <c r="V219">
        <v>-1</v>
      </c>
      <c r="W219" s="1">
        <v>43371</v>
      </c>
      <c r="X219">
        <v>143.29300000000001</v>
      </c>
      <c r="Y219" s="1">
        <v>43371</v>
      </c>
      <c r="Z219">
        <v>203.374</v>
      </c>
      <c r="AA219" s="1">
        <v>44012</v>
      </c>
      <c r="AB219">
        <v>44.207999999999998</v>
      </c>
      <c r="AC219" s="1">
        <v>43343</v>
      </c>
      <c r="AD219">
        <v>562.71100000000001</v>
      </c>
      <c r="AE219" s="1">
        <v>41127</v>
      </c>
      <c r="AF219">
        <v>-1</v>
      </c>
      <c r="AG219" s="1">
        <v>42185</v>
      </c>
      <c r="AH219">
        <v>29.91</v>
      </c>
      <c r="AI219">
        <v>-1</v>
      </c>
      <c r="AJ219">
        <v>-1</v>
      </c>
      <c r="AK219">
        <v>-1</v>
      </c>
      <c r="AL219">
        <v>-1</v>
      </c>
      <c r="AM219">
        <v>-1</v>
      </c>
      <c r="AN219">
        <v>-1</v>
      </c>
      <c r="AO219" s="1">
        <v>43402</v>
      </c>
      <c r="AP219">
        <v>-1</v>
      </c>
      <c r="AQ219" s="1">
        <v>44603</v>
      </c>
      <c r="AR219">
        <v>-1</v>
      </c>
      <c r="AS219" s="1">
        <v>44604</v>
      </c>
      <c r="AT219">
        <v>-1</v>
      </c>
      <c r="AU219">
        <v>-1</v>
      </c>
      <c r="AV219">
        <v>-1</v>
      </c>
      <c r="AW219" s="1">
        <v>41841</v>
      </c>
      <c r="AX219">
        <v>-1</v>
      </c>
      <c r="AY219" s="1">
        <v>43380</v>
      </c>
      <c r="AZ219">
        <v>-1</v>
      </c>
      <c r="BA219">
        <v>-1</v>
      </c>
      <c r="BB219">
        <v>-1</v>
      </c>
      <c r="BC219" s="1">
        <v>41700</v>
      </c>
      <c r="BD219">
        <v>-1</v>
      </c>
      <c r="BE219">
        <v>-1</v>
      </c>
      <c r="BF219">
        <v>-1</v>
      </c>
      <c r="BG219">
        <v>-1</v>
      </c>
      <c r="BH219">
        <v>-1</v>
      </c>
      <c r="BI219" s="1">
        <v>43402</v>
      </c>
      <c r="BJ219">
        <v>-1</v>
      </c>
      <c r="BK219">
        <v>-1</v>
      </c>
      <c r="BL219">
        <v>-1</v>
      </c>
      <c r="BM219" s="1">
        <v>43402</v>
      </c>
      <c r="BN219">
        <v>-1</v>
      </c>
      <c r="BO219" s="1">
        <v>43404</v>
      </c>
      <c r="BP219">
        <v>-1</v>
      </c>
      <c r="BQ219">
        <v>-1</v>
      </c>
      <c r="BR219">
        <v>-1</v>
      </c>
      <c r="BS219" s="1">
        <v>43404</v>
      </c>
      <c r="BT219">
        <v>-1</v>
      </c>
      <c r="BU219">
        <v>-1</v>
      </c>
      <c r="BV219">
        <v>-1</v>
      </c>
      <c r="BW219" s="1">
        <v>41893</v>
      </c>
      <c r="BX219">
        <v>-1</v>
      </c>
      <c r="BY219">
        <v>-1</v>
      </c>
      <c r="BZ219">
        <v>-1</v>
      </c>
      <c r="CA219" s="1">
        <v>41889</v>
      </c>
      <c r="CB219">
        <v>-1</v>
      </c>
      <c r="CC219" s="1">
        <v>41890</v>
      </c>
      <c r="CD219">
        <v>-1</v>
      </c>
      <c r="CE219" s="1">
        <v>43310</v>
      </c>
      <c r="CF219">
        <v>-1</v>
      </c>
      <c r="CG219" s="1">
        <v>41871</v>
      </c>
      <c r="CH219">
        <v>-1</v>
      </c>
      <c r="CI219">
        <v>-1</v>
      </c>
      <c r="CJ219">
        <v>-1</v>
      </c>
      <c r="CK219" s="1">
        <v>41822</v>
      </c>
      <c r="CL219">
        <v>-1</v>
      </c>
      <c r="CM219">
        <v>-1</v>
      </c>
      <c r="CN219">
        <v>-1</v>
      </c>
    </row>
    <row r="220" spans="1:92" x14ac:dyDescent="0.25">
      <c r="A220" s="1">
        <v>43738</v>
      </c>
      <c r="B220">
        <v>136.536</v>
      </c>
      <c r="C220" s="1">
        <v>41810</v>
      </c>
      <c r="D220">
        <v>-1</v>
      </c>
      <c r="E220" s="1">
        <v>44196</v>
      </c>
      <c r="F220">
        <v>44.802</v>
      </c>
      <c r="G220" s="1">
        <v>44225</v>
      </c>
      <c r="H220">
        <v>32.021000000000001</v>
      </c>
      <c r="I220" s="1">
        <v>44196</v>
      </c>
      <c r="J220">
        <v>88.656999999999996</v>
      </c>
      <c r="K220" s="1">
        <v>41798</v>
      </c>
      <c r="L220">
        <v>-1</v>
      </c>
      <c r="M220" s="1">
        <v>43951</v>
      </c>
      <c r="N220">
        <v>33.469000000000001</v>
      </c>
      <c r="O220" s="1">
        <v>43798</v>
      </c>
      <c r="P220">
        <v>41.34</v>
      </c>
      <c r="Q220" s="1">
        <v>43738</v>
      </c>
      <c r="R220">
        <v>115.925</v>
      </c>
      <c r="S220" s="1">
        <v>43980</v>
      </c>
      <c r="T220">
        <v>74.953999999999994</v>
      </c>
      <c r="U220" s="1">
        <v>42041</v>
      </c>
      <c r="V220">
        <v>-1</v>
      </c>
      <c r="W220" s="1">
        <v>43404</v>
      </c>
      <c r="X220">
        <v>147.38999999999999</v>
      </c>
      <c r="Y220" s="1">
        <v>43404</v>
      </c>
      <c r="Z220">
        <v>237.5</v>
      </c>
      <c r="AA220" s="1">
        <v>44043</v>
      </c>
      <c r="AB220">
        <v>41.524000000000001</v>
      </c>
      <c r="AC220" s="1">
        <v>43371</v>
      </c>
      <c r="AD220">
        <v>377.036</v>
      </c>
      <c r="AE220" s="1">
        <v>41128</v>
      </c>
      <c r="AF220">
        <v>-1</v>
      </c>
      <c r="AG220" s="1">
        <v>42216</v>
      </c>
      <c r="AH220">
        <v>28.335999999999999</v>
      </c>
      <c r="AI220">
        <v>-1</v>
      </c>
      <c r="AJ220">
        <v>-1</v>
      </c>
      <c r="AK220">
        <v>-1</v>
      </c>
      <c r="AL220">
        <v>-1</v>
      </c>
      <c r="AM220">
        <v>-1</v>
      </c>
      <c r="AN220">
        <v>-1</v>
      </c>
      <c r="AO220" s="1">
        <v>43403</v>
      </c>
      <c r="AP220">
        <v>-1</v>
      </c>
      <c r="AQ220" s="1">
        <v>44604</v>
      </c>
      <c r="AR220">
        <v>-1</v>
      </c>
      <c r="AS220" s="1">
        <v>44605</v>
      </c>
      <c r="AT220">
        <v>-1</v>
      </c>
      <c r="AU220">
        <v>-1</v>
      </c>
      <c r="AV220">
        <v>-1</v>
      </c>
      <c r="AW220" s="1">
        <v>41842</v>
      </c>
      <c r="AX220">
        <v>-1</v>
      </c>
      <c r="AY220" s="1">
        <v>43381</v>
      </c>
      <c r="AZ220">
        <v>-1</v>
      </c>
      <c r="BA220">
        <v>-1</v>
      </c>
      <c r="BB220">
        <v>-1</v>
      </c>
      <c r="BC220" s="1">
        <v>41701</v>
      </c>
      <c r="BD220">
        <v>-1</v>
      </c>
      <c r="BE220">
        <v>-1</v>
      </c>
      <c r="BF220">
        <v>-1</v>
      </c>
      <c r="BG220">
        <v>-1</v>
      </c>
      <c r="BH220">
        <v>-1</v>
      </c>
      <c r="BI220" s="1">
        <v>43403</v>
      </c>
      <c r="BJ220">
        <v>-1</v>
      </c>
      <c r="BK220">
        <v>-1</v>
      </c>
      <c r="BL220">
        <v>-1</v>
      </c>
      <c r="BM220" s="1">
        <v>43403</v>
      </c>
      <c r="BN220">
        <v>-1</v>
      </c>
      <c r="BO220" s="1">
        <v>43405</v>
      </c>
      <c r="BP220">
        <v>-1</v>
      </c>
      <c r="BQ220">
        <v>-1</v>
      </c>
      <c r="BR220">
        <v>-1</v>
      </c>
      <c r="BS220" s="1">
        <v>43405</v>
      </c>
      <c r="BT220">
        <v>-1</v>
      </c>
      <c r="BU220">
        <v>-1</v>
      </c>
      <c r="BV220">
        <v>-1</v>
      </c>
      <c r="BW220" s="1">
        <v>41894</v>
      </c>
      <c r="BX220">
        <v>-1</v>
      </c>
      <c r="BY220">
        <v>-1</v>
      </c>
      <c r="BZ220">
        <v>-1</v>
      </c>
      <c r="CA220" s="1">
        <v>41890</v>
      </c>
      <c r="CB220">
        <v>-1</v>
      </c>
      <c r="CC220" s="1">
        <v>41891</v>
      </c>
      <c r="CD220">
        <v>-1</v>
      </c>
      <c r="CE220" s="1">
        <v>43311</v>
      </c>
      <c r="CF220">
        <v>-1</v>
      </c>
      <c r="CG220" s="1">
        <v>41872</v>
      </c>
      <c r="CH220">
        <v>-1</v>
      </c>
      <c r="CI220">
        <v>-1</v>
      </c>
      <c r="CJ220">
        <v>-1</v>
      </c>
      <c r="CK220" s="1">
        <v>41823</v>
      </c>
      <c r="CL220">
        <v>-1</v>
      </c>
      <c r="CM220">
        <v>-1</v>
      </c>
      <c r="CN220">
        <v>-1</v>
      </c>
    </row>
    <row r="221" spans="1:92" x14ac:dyDescent="0.25">
      <c r="A221" s="1">
        <v>43769</v>
      </c>
      <c r="B221">
        <v>120.43</v>
      </c>
      <c r="C221" s="1">
        <v>41811</v>
      </c>
      <c r="D221">
        <v>-1</v>
      </c>
      <c r="E221" s="1">
        <v>44225</v>
      </c>
      <c r="F221">
        <v>54.1</v>
      </c>
      <c r="G221" s="1">
        <v>44253</v>
      </c>
      <c r="H221">
        <v>31.678000000000001</v>
      </c>
      <c r="I221" s="1">
        <v>44225</v>
      </c>
      <c r="J221">
        <v>112.895</v>
      </c>
      <c r="K221" s="1">
        <v>41799</v>
      </c>
      <c r="L221">
        <v>-1</v>
      </c>
      <c r="M221" s="1">
        <v>43980</v>
      </c>
      <c r="N221">
        <v>28.713000000000001</v>
      </c>
      <c r="O221" s="1">
        <v>43830</v>
      </c>
      <c r="P221">
        <v>34.758000000000003</v>
      </c>
      <c r="Q221" s="1">
        <v>43769</v>
      </c>
      <c r="R221">
        <v>91.73</v>
      </c>
      <c r="S221" s="1">
        <v>44012</v>
      </c>
      <c r="T221">
        <v>65.582999999999998</v>
      </c>
      <c r="U221" s="1">
        <v>42042</v>
      </c>
      <c r="V221">
        <v>-1</v>
      </c>
      <c r="W221" s="1">
        <v>43434</v>
      </c>
      <c r="X221">
        <v>166.393</v>
      </c>
      <c r="Y221" s="1">
        <v>43434</v>
      </c>
      <c r="Z221">
        <v>230.18100000000001</v>
      </c>
      <c r="AA221" s="1">
        <v>44074</v>
      </c>
      <c r="AB221">
        <v>39.747999999999998</v>
      </c>
      <c r="AC221" s="1">
        <v>43404</v>
      </c>
      <c r="AD221">
        <v>389.44099999999997</v>
      </c>
      <c r="AE221" s="1">
        <v>41129</v>
      </c>
      <c r="AF221">
        <v>-1</v>
      </c>
      <c r="AG221" s="1">
        <v>42247</v>
      </c>
      <c r="AH221">
        <v>25.821999999999999</v>
      </c>
      <c r="AI221">
        <v>-1</v>
      </c>
      <c r="AJ221">
        <v>-1</v>
      </c>
      <c r="AK221">
        <v>-1</v>
      </c>
      <c r="AL221">
        <v>-1</v>
      </c>
      <c r="AM221">
        <v>-1</v>
      </c>
      <c r="AN221">
        <v>-1</v>
      </c>
      <c r="AO221" s="1">
        <v>43404</v>
      </c>
      <c r="AP221">
        <v>-1</v>
      </c>
      <c r="AQ221" s="1">
        <v>44605</v>
      </c>
      <c r="AR221">
        <v>-1</v>
      </c>
      <c r="AS221" s="1">
        <v>44606</v>
      </c>
      <c r="AT221">
        <v>-1</v>
      </c>
      <c r="AU221">
        <v>-1</v>
      </c>
      <c r="AV221">
        <v>-1</v>
      </c>
      <c r="AW221" s="1">
        <v>41843</v>
      </c>
      <c r="AX221">
        <v>-1</v>
      </c>
      <c r="AY221" s="1">
        <v>43382</v>
      </c>
      <c r="AZ221">
        <v>-1</v>
      </c>
      <c r="BA221">
        <v>-1</v>
      </c>
      <c r="BB221">
        <v>-1</v>
      </c>
      <c r="BC221" s="1">
        <v>41702</v>
      </c>
      <c r="BD221">
        <v>-1</v>
      </c>
      <c r="BE221">
        <v>-1</v>
      </c>
      <c r="BF221">
        <v>-1</v>
      </c>
      <c r="BG221">
        <v>-1</v>
      </c>
      <c r="BH221">
        <v>-1</v>
      </c>
      <c r="BI221" s="1">
        <v>43404</v>
      </c>
      <c r="BJ221">
        <v>-1</v>
      </c>
      <c r="BK221">
        <v>-1</v>
      </c>
      <c r="BL221">
        <v>-1</v>
      </c>
      <c r="BM221" s="1">
        <v>43404</v>
      </c>
      <c r="BN221">
        <v>-1</v>
      </c>
      <c r="BO221" s="1">
        <v>43406</v>
      </c>
      <c r="BP221">
        <v>-1</v>
      </c>
      <c r="BQ221">
        <v>-1</v>
      </c>
      <c r="BR221">
        <v>-1</v>
      </c>
      <c r="BS221" s="1">
        <v>43406</v>
      </c>
      <c r="BT221">
        <v>-1</v>
      </c>
      <c r="BU221">
        <v>-1</v>
      </c>
      <c r="BV221">
        <v>-1</v>
      </c>
      <c r="BW221" s="1">
        <v>41895</v>
      </c>
      <c r="BX221">
        <v>-1</v>
      </c>
      <c r="BY221">
        <v>-1</v>
      </c>
      <c r="BZ221">
        <v>-1</v>
      </c>
      <c r="CA221" s="1">
        <v>41891</v>
      </c>
      <c r="CB221">
        <v>-1</v>
      </c>
      <c r="CC221" s="1">
        <v>41892</v>
      </c>
      <c r="CD221">
        <v>-1</v>
      </c>
      <c r="CE221" s="1">
        <v>43312</v>
      </c>
      <c r="CF221">
        <v>-1</v>
      </c>
      <c r="CG221" s="1">
        <v>41873</v>
      </c>
      <c r="CH221">
        <v>-1</v>
      </c>
      <c r="CI221">
        <v>-1</v>
      </c>
      <c r="CJ221">
        <v>-1</v>
      </c>
      <c r="CK221" s="1">
        <v>41824</v>
      </c>
      <c r="CL221">
        <v>-1</v>
      </c>
      <c r="CM221">
        <v>-1</v>
      </c>
      <c r="CN221">
        <v>-1</v>
      </c>
    </row>
    <row r="222" spans="1:92" x14ac:dyDescent="0.25">
      <c r="A222" s="1">
        <v>43798</v>
      </c>
      <c r="B222">
        <v>124.73099999999999</v>
      </c>
      <c r="C222" s="1">
        <v>41812</v>
      </c>
      <c r="D222">
        <v>-1</v>
      </c>
      <c r="E222" s="1">
        <v>44253</v>
      </c>
      <c r="F222">
        <v>54.106999999999999</v>
      </c>
      <c r="G222" s="1">
        <v>44286</v>
      </c>
      <c r="H222">
        <v>34.655999999999999</v>
      </c>
      <c r="I222" s="1">
        <v>44253</v>
      </c>
      <c r="J222">
        <v>121.285</v>
      </c>
      <c r="K222" s="1">
        <v>41800</v>
      </c>
      <c r="L222">
        <v>-1</v>
      </c>
      <c r="M222" s="1">
        <v>44012</v>
      </c>
      <c r="N222">
        <v>27.934999999999999</v>
      </c>
      <c r="O222" s="1">
        <v>43861</v>
      </c>
      <c r="P222">
        <v>41.792000000000002</v>
      </c>
      <c r="Q222" s="1">
        <v>43798</v>
      </c>
      <c r="R222">
        <v>91.861000000000004</v>
      </c>
      <c r="S222" s="1">
        <v>44043</v>
      </c>
      <c r="T222">
        <v>55.652999999999999</v>
      </c>
      <c r="U222" s="1">
        <v>42043</v>
      </c>
      <c r="V222">
        <v>-1</v>
      </c>
      <c r="W222" s="1">
        <v>43465</v>
      </c>
      <c r="X222">
        <v>153.12899999999999</v>
      </c>
      <c r="Y222" s="1">
        <v>43465</v>
      </c>
      <c r="Z222">
        <v>222.93899999999999</v>
      </c>
      <c r="AA222" s="1">
        <v>44104</v>
      </c>
      <c r="AB222">
        <v>47.771000000000001</v>
      </c>
      <c r="AC222" s="1">
        <v>43434</v>
      </c>
      <c r="AD222">
        <v>384.78</v>
      </c>
      <c r="AE222" s="1">
        <v>41130</v>
      </c>
      <c r="AF222">
        <v>-1</v>
      </c>
      <c r="AG222" s="1">
        <v>42277</v>
      </c>
      <c r="AH222">
        <v>26.481999999999999</v>
      </c>
      <c r="AI222">
        <v>-1</v>
      </c>
      <c r="AJ222">
        <v>-1</v>
      </c>
      <c r="AK222">
        <v>-1</v>
      </c>
      <c r="AL222">
        <v>-1</v>
      </c>
      <c r="AM222">
        <v>-1</v>
      </c>
      <c r="AN222">
        <v>-1</v>
      </c>
      <c r="AO222" s="1">
        <v>43405</v>
      </c>
      <c r="AP222">
        <v>-1</v>
      </c>
      <c r="AQ222" s="1">
        <v>44606</v>
      </c>
      <c r="AR222">
        <v>-1</v>
      </c>
      <c r="AS222" s="1">
        <v>44607</v>
      </c>
      <c r="AT222">
        <v>-1</v>
      </c>
      <c r="AU222">
        <v>-1</v>
      </c>
      <c r="AV222">
        <v>-1</v>
      </c>
      <c r="AW222" s="1">
        <v>41844</v>
      </c>
      <c r="AX222">
        <v>-1</v>
      </c>
      <c r="AY222" s="1">
        <v>43383</v>
      </c>
      <c r="AZ222">
        <v>-1</v>
      </c>
      <c r="BA222">
        <v>-1</v>
      </c>
      <c r="BB222">
        <v>-1</v>
      </c>
      <c r="BC222" s="1">
        <v>41703</v>
      </c>
      <c r="BD222">
        <v>-1</v>
      </c>
      <c r="BE222">
        <v>-1</v>
      </c>
      <c r="BF222">
        <v>-1</v>
      </c>
      <c r="BG222">
        <v>-1</v>
      </c>
      <c r="BH222">
        <v>-1</v>
      </c>
      <c r="BI222" s="1">
        <v>43405</v>
      </c>
      <c r="BJ222">
        <v>-1</v>
      </c>
      <c r="BK222">
        <v>-1</v>
      </c>
      <c r="BL222">
        <v>-1</v>
      </c>
      <c r="BM222" s="1">
        <v>43405</v>
      </c>
      <c r="BN222">
        <v>-1</v>
      </c>
      <c r="BO222" s="1">
        <v>43407</v>
      </c>
      <c r="BP222">
        <v>-1</v>
      </c>
      <c r="BQ222">
        <v>-1</v>
      </c>
      <c r="BR222">
        <v>-1</v>
      </c>
      <c r="BS222" s="1">
        <v>43407</v>
      </c>
      <c r="BT222">
        <v>-1</v>
      </c>
      <c r="BU222">
        <v>-1</v>
      </c>
      <c r="BV222">
        <v>-1</v>
      </c>
      <c r="BW222" s="1">
        <v>41896</v>
      </c>
      <c r="BX222">
        <v>-1</v>
      </c>
      <c r="BY222">
        <v>-1</v>
      </c>
      <c r="BZ222">
        <v>-1</v>
      </c>
      <c r="CA222" s="1">
        <v>41892</v>
      </c>
      <c r="CB222">
        <v>-1</v>
      </c>
      <c r="CC222" s="1">
        <v>41893</v>
      </c>
      <c r="CD222">
        <v>-1</v>
      </c>
      <c r="CE222" s="1">
        <v>43313</v>
      </c>
      <c r="CF222">
        <v>-1</v>
      </c>
      <c r="CG222" s="1">
        <v>41874</v>
      </c>
      <c r="CH222">
        <v>-1</v>
      </c>
      <c r="CI222">
        <v>-1</v>
      </c>
      <c r="CJ222">
        <v>-1</v>
      </c>
      <c r="CK222" s="1">
        <v>41825</v>
      </c>
      <c r="CL222">
        <v>-1</v>
      </c>
      <c r="CM222">
        <v>-1</v>
      </c>
      <c r="CN222">
        <v>-1</v>
      </c>
    </row>
    <row r="223" spans="1:92" x14ac:dyDescent="0.25">
      <c r="A223" s="1">
        <v>43830</v>
      </c>
      <c r="B223">
        <v>99.45</v>
      </c>
      <c r="C223" s="1">
        <v>41813</v>
      </c>
      <c r="D223">
        <v>-1</v>
      </c>
      <c r="E223" s="1">
        <v>44286</v>
      </c>
      <c r="F223">
        <v>59.040999999999997</v>
      </c>
      <c r="G223" s="1">
        <v>44316</v>
      </c>
      <c r="H223">
        <v>37.512999999999998</v>
      </c>
      <c r="I223" s="1">
        <v>44286</v>
      </c>
      <c r="J223">
        <v>134.66499999999999</v>
      </c>
      <c r="K223" s="1">
        <v>41801</v>
      </c>
      <c r="L223">
        <v>-1</v>
      </c>
      <c r="M223" s="1">
        <v>44043</v>
      </c>
      <c r="N223">
        <v>23.481000000000002</v>
      </c>
      <c r="O223" s="1">
        <v>43889</v>
      </c>
      <c r="P223">
        <v>59.048999999999999</v>
      </c>
      <c r="Q223" s="1">
        <v>43830</v>
      </c>
      <c r="R223">
        <v>78.8</v>
      </c>
      <c r="S223" s="1">
        <v>44074</v>
      </c>
      <c r="T223">
        <v>44.805999999999997</v>
      </c>
      <c r="U223" s="1">
        <v>42044</v>
      </c>
      <c r="V223">
        <v>-1</v>
      </c>
      <c r="W223" s="1">
        <v>43496</v>
      </c>
      <c r="X223">
        <v>130.715</v>
      </c>
      <c r="Y223" s="1">
        <v>43496</v>
      </c>
      <c r="Z223">
        <v>176.113</v>
      </c>
      <c r="AA223" s="1">
        <v>44134</v>
      </c>
      <c r="AB223">
        <v>47.061999999999998</v>
      </c>
      <c r="AC223" s="1">
        <v>43465</v>
      </c>
      <c r="AD223">
        <v>361.565</v>
      </c>
      <c r="AE223" s="1">
        <v>41131</v>
      </c>
      <c r="AF223">
        <v>-1</v>
      </c>
      <c r="AG223" s="1">
        <v>42307</v>
      </c>
      <c r="AH223">
        <v>25.64</v>
      </c>
      <c r="AI223">
        <v>-1</v>
      </c>
      <c r="AJ223">
        <v>-1</v>
      </c>
      <c r="AK223">
        <v>-1</v>
      </c>
      <c r="AL223">
        <v>-1</v>
      </c>
      <c r="AM223">
        <v>-1</v>
      </c>
      <c r="AN223">
        <v>-1</v>
      </c>
      <c r="AO223" s="1">
        <v>43406</v>
      </c>
      <c r="AP223">
        <v>-1</v>
      </c>
      <c r="AQ223" s="1">
        <v>44607</v>
      </c>
      <c r="AR223">
        <v>-1</v>
      </c>
      <c r="AS223" s="1">
        <v>44608</v>
      </c>
      <c r="AT223">
        <v>-1</v>
      </c>
      <c r="AU223">
        <v>-1</v>
      </c>
      <c r="AV223">
        <v>-1</v>
      </c>
      <c r="AW223" s="1">
        <v>41845</v>
      </c>
      <c r="AX223">
        <v>-1</v>
      </c>
      <c r="AY223" s="1">
        <v>43384</v>
      </c>
      <c r="AZ223">
        <v>-1</v>
      </c>
      <c r="BA223">
        <v>-1</v>
      </c>
      <c r="BB223">
        <v>-1</v>
      </c>
      <c r="BC223" s="1">
        <v>41704</v>
      </c>
      <c r="BD223">
        <v>-1</v>
      </c>
      <c r="BE223">
        <v>-1</v>
      </c>
      <c r="BF223">
        <v>-1</v>
      </c>
      <c r="BG223">
        <v>-1</v>
      </c>
      <c r="BH223">
        <v>-1</v>
      </c>
      <c r="BI223" s="1">
        <v>43406</v>
      </c>
      <c r="BJ223">
        <v>-1</v>
      </c>
      <c r="BK223">
        <v>-1</v>
      </c>
      <c r="BL223">
        <v>-1</v>
      </c>
      <c r="BM223" s="1">
        <v>43406</v>
      </c>
      <c r="BN223">
        <v>-1</v>
      </c>
      <c r="BO223" s="1">
        <v>43408</v>
      </c>
      <c r="BP223">
        <v>-1</v>
      </c>
      <c r="BQ223">
        <v>-1</v>
      </c>
      <c r="BR223">
        <v>-1</v>
      </c>
      <c r="BS223" s="1">
        <v>43408</v>
      </c>
      <c r="BT223">
        <v>-1</v>
      </c>
      <c r="BU223">
        <v>-1</v>
      </c>
      <c r="BV223">
        <v>-1</v>
      </c>
      <c r="BW223" s="1">
        <v>41897</v>
      </c>
      <c r="BX223">
        <v>-1</v>
      </c>
      <c r="BY223">
        <v>-1</v>
      </c>
      <c r="BZ223">
        <v>-1</v>
      </c>
      <c r="CA223" s="1">
        <v>41893</v>
      </c>
      <c r="CB223">
        <v>-1</v>
      </c>
      <c r="CC223" s="1">
        <v>41894</v>
      </c>
      <c r="CD223">
        <v>-1</v>
      </c>
      <c r="CE223" s="1">
        <v>43314</v>
      </c>
      <c r="CF223">
        <v>-1</v>
      </c>
      <c r="CG223" s="1">
        <v>41875</v>
      </c>
      <c r="CH223">
        <v>-1</v>
      </c>
      <c r="CI223">
        <v>-1</v>
      </c>
      <c r="CJ223">
        <v>-1</v>
      </c>
      <c r="CK223" s="1">
        <v>41826</v>
      </c>
      <c r="CL223">
        <v>-1</v>
      </c>
      <c r="CM223">
        <v>-1</v>
      </c>
      <c r="CN223">
        <v>-1</v>
      </c>
    </row>
    <row r="224" spans="1:92" x14ac:dyDescent="0.25">
      <c r="A224" s="1">
        <v>43861</v>
      </c>
      <c r="B224">
        <v>102.652</v>
      </c>
      <c r="C224" s="1">
        <v>41814</v>
      </c>
      <c r="D224">
        <v>-1</v>
      </c>
      <c r="E224" s="1">
        <v>44316</v>
      </c>
      <c r="F224">
        <v>52.463000000000001</v>
      </c>
      <c r="G224" s="1">
        <v>44347</v>
      </c>
      <c r="H224">
        <v>36.960999999999999</v>
      </c>
      <c r="I224" s="1">
        <v>44316</v>
      </c>
      <c r="J224">
        <v>125.239</v>
      </c>
      <c r="K224" s="1">
        <v>41802</v>
      </c>
      <c r="L224">
        <v>-1</v>
      </c>
      <c r="M224" s="1">
        <v>44074</v>
      </c>
      <c r="N224">
        <v>21.948</v>
      </c>
      <c r="O224" s="1">
        <v>43921</v>
      </c>
      <c r="P224">
        <v>115.224</v>
      </c>
      <c r="Q224" s="1">
        <v>43861</v>
      </c>
      <c r="R224">
        <v>81.762</v>
      </c>
      <c r="S224" s="1">
        <v>44104</v>
      </c>
      <c r="T224">
        <v>55.95</v>
      </c>
      <c r="U224" s="1">
        <v>42045</v>
      </c>
      <c r="V224">
        <v>-1</v>
      </c>
      <c r="W224" s="1">
        <v>43524</v>
      </c>
      <c r="X224">
        <v>129.11000000000001</v>
      </c>
      <c r="Y224" s="1">
        <v>43524</v>
      </c>
      <c r="Z224">
        <v>176.09800000000001</v>
      </c>
      <c r="AA224" s="1">
        <v>44165</v>
      </c>
      <c r="AB224">
        <v>38.6</v>
      </c>
      <c r="AC224" s="1">
        <v>43496</v>
      </c>
      <c r="AD224">
        <v>304.23</v>
      </c>
      <c r="AE224" s="1">
        <v>41132</v>
      </c>
      <c r="AF224">
        <v>-1</v>
      </c>
      <c r="AG224" s="1">
        <v>42338</v>
      </c>
      <c r="AH224">
        <v>24.164000000000001</v>
      </c>
      <c r="AI224">
        <v>-1</v>
      </c>
      <c r="AJ224">
        <v>-1</v>
      </c>
      <c r="AK224">
        <v>-1</v>
      </c>
      <c r="AL224">
        <v>-1</v>
      </c>
      <c r="AM224">
        <v>-1</v>
      </c>
      <c r="AN224">
        <v>-1</v>
      </c>
      <c r="AO224" s="1">
        <v>43407</v>
      </c>
      <c r="AP224">
        <v>-1</v>
      </c>
      <c r="AQ224" s="1">
        <v>44608</v>
      </c>
      <c r="AR224">
        <v>-1</v>
      </c>
      <c r="AS224" s="1">
        <v>44609</v>
      </c>
      <c r="AT224">
        <v>-1</v>
      </c>
      <c r="AU224">
        <v>-1</v>
      </c>
      <c r="AV224">
        <v>-1</v>
      </c>
      <c r="AW224" s="1">
        <v>41846</v>
      </c>
      <c r="AX224">
        <v>-1</v>
      </c>
      <c r="AY224" s="1">
        <v>43385</v>
      </c>
      <c r="AZ224">
        <v>-1</v>
      </c>
      <c r="BA224">
        <v>-1</v>
      </c>
      <c r="BB224">
        <v>-1</v>
      </c>
      <c r="BC224" s="1">
        <v>41705</v>
      </c>
      <c r="BD224">
        <v>-1</v>
      </c>
      <c r="BE224">
        <v>-1</v>
      </c>
      <c r="BF224">
        <v>-1</v>
      </c>
      <c r="BG224">
        <v>-1</v>
      </c>
      <c r="BH224">
        <v>-1</v>
      </c>
      <c r="BI224" s="1">
        <v>43407</v>
      </c>
      <c r="BJ224">
        <v>-1</v>
      </c>
      <c r="BK224">
        <v>-1</v>
      </c>
      <c r="BL224">
        <v>-1</v>
      </c>
      <c r="BM224" s="1">
        <v>43407</v>
      </c>
      <c r="BN224">
        <v>-1</v>
      </c>
      <c r="BO224" s="1">
        <v>43409</v>
      </c>
      <c r="BP224">
        <v>-1</v>
      </c>
      <c r="BQ224">
        <v>-1</v>
      </c>
      <c r="BR224">
        <v>-1</v>
      </c>
      <c r="BS224" s="1">
        <v>43409</v>
      </c>
      <c r="BT224">
        <v>-1</v>
      </c>
      <c r="BU224">
        <v>-1</v>
      </c>
      <c r="BV224">
        <v>-1</v>
      </c>
      <c r="BW224" s="1">
        <v>41898</v>
      </c>
      <c r="BX224">
        <v>-1</v>
      </c>
      <c r="BY224">
        <v>-1</v>
      </c>
      <c r="BZ224">
        <v>-1</v>
      </c>
      <c r="CA224" s="1">
        <v>41894</v>
      </c>
      <c r="CB224">
        <v>-1</v>
      </c>
      <c r="CC224" s="1">
        <v>41895</v>
      </c>
      <c r="CD224">
        <v>-1</v>
      </c>
      <c r="CE224" s="1">
        <v>43315</v>
      </c>
      <c r="CF224">
        <v>-1</v>
      </c>
      <c r="CG224" s="1">
        <v>41876</v>
      </c>
      <c r="CH224">
        <v>-1</v>
      </c>
      <c r="CI224">
        <v>-1</v>
      </c>
      <c r="CJ224">
        <v>-1</v>
      </c>
      <c r="CK224" s="1">
        <v>41827</v>
      </c>
      <c r="CL224">
        <v>-1</v>
      </c>
      <c r="CM224">
        <v>-1</v>
      </c>
      <c r="CN224">
        <v>-1</v>
      </c>
    </row>
    <row r="225" spans="1:92" x14ac:dyDescent="0.25">
      <c r="A225" s="1">
        <v>43889</v>
      </c>
      <c r="B225">
        <v>131.97499999999999</v>
      </c>
      <c r="C225" s="1">
        <v>41815</v>
      </c>
      <c r="D225">
        <v>-1</v>
      </c>
      <c r="E225" s="1">
        <v>44347</v>
      </c>
      <c r="F225">
        <v>67.855999999999995</v>
      </c>
      <c r="G225" s="1">
        <v>44377</v>
      </c>
      <c r="H225">
        <v>36.18</v>
      </c>
      <c r="I225" s="1">
        <v>44347</v>
      </c>
      <c r="J225">
        <v>141.821</v>
      </c>
      <c r="K225" s="1">
        <v>41803</v>
      </c>
      <c r="L225">
        <v>-1</v>
      </c>
      <c r="M225" s="1">
        <v>44104</v>
      </c>
      <c r="N225">
        <v>26.745999999999999</v>
      </c>
      <c r="O225" s="1">
        <v>43951</v>
      </c>
      <c r="P225">
        <v>105.911</v>
      </c>
      <c r="Q225" s="1">
        <v>43889</v>
      </c>
      <c r="R225">
        <v>104.149</v>
      </c>
      <c r="S225" s="1">
        <v>44134</v>
      </c>
      <c r="T225">
        <v>47.07</v>
      </c>
      <c r="U225" s="1">
        <v>42046</v>
      </c>
      <c r="V225">
        <v>-1</v>
      </c>
      <c r="W225" s="1">
        <v>43553</v>
      </c>
      <c r="X225">
        <v>134.41900000000001</v>
      </c>
      <c r="Y225" s="1">
        <v>43553</v>
      </c>
      <c r="Z225">
        <v>202.83</v>
      </c>
      <c r="AA225" s="1">
        <v>44196</v>
      </c>
      <c r="AB225">
        <v>36.796999999999997</v>
      </c>
      <c r="AC225" s="1">
        <v>43524</v>
      </c>
      <c r="AD225">
        <v>305.46499999999997</v>
      </c>
      <c r="AE225" s="1">
        <v>41133</v>
      </c>
      <c r="AF225">
        <v>-1</v>
      </c>
      <c r="AG225" s="1">
        <v>42369</v>
      </c>
      <c r="AH225">
        <v>22.17</v>
      </c>
      <c r="AI225">
        <v>-1</v>
      </c>
      <c r="AJ225">
        <v>-1</v>
      </c>
      <c r="AK225">
        <v>-1</v>
      </c>
      <c r="AL225">
        <v>-1</v>
      </c>
      <c r="AM225">
        <v>-1</v>
      </c>
      <c r="AN225">
        <v>-1</v>
      </c>
      <c r="AO225" s="1">
        <v>43408</v>
      </c>
      <c r="AP225">
        <v>-1</v>
      </c>
      <c r="AQ225" s="1">
        <v>44609</v>
      </c>
      <c r="AR225">
        <v>-1</v>
      </c>
      <c r="AS225" s="1">
        <v>44610</v>
      </c>
      <c r="AT225">
        <v>-1</v>
      </c>
      <c r="AU225">
        <v>-1</v>
      </c>
      <c r="AV225">
        <v>-1</v>
      </c>
      <c r="AW225" s="1">
        <v>41847</v>
      </c>
      <c r="AX225">
        <v>-1</v>
      </c>
      <c r="AY225" s="1">
        <v>43386</v>
      </c>
      <c r="AZ225">
        <v>-1</v>
      </c>
      <c r="BA225">
        <v>-1</v>
      </c>
      <c r="BB225">
        <v>-1</v>
      </c>
      <c r="BC225" s="1">
        <v>41706</v>
      </c>
      <c r="BD225">
        <v>-1</v>
      </c>
      <c r="BE225">
        <v>-1</v>
      </c>
      <c r="BF225">
        <v>-1</v>
      </c>
      <c r="BG225">
        <v>-1</v>
      </c>
      <c r="BH225">
        <v>-1</v>
      </c>
      <c r="BI225" s="1">
        <v>43408</v>
      </c>
      <c r="BJ225">
        <v>-1</v>
      </c>
      <c r="BK225">
        <v>-1</v>
      </c>
      <c r="BL225">
        <v>-1</v>
      </c>
      <c r="BM225" s="1">
        <v>43408</v>
      </c>
      <c r="BN225">
        <v>-1</v>
      </c>
      <c r="BO225" s="1">
        <v>43410</v>
      </c>
      <c r="BP225">
        <v>-1</v>
      </c>
      <c r="BQ225">
        <v>-1</v>
      </c>
      <c r="BR225">
        <v>-1</v>
      </c>
      <c r="BS225" s="1">
        <v>43410</v>
      </c>
      <c r="BT225">
        <v>-1</v>
      </c>
      <c r="BU225">
        <v>-1</v>
      </c>
      <c r="BV225">
        <v>-1</v>
      </c>
      <c r="BW225" s="1">
        <v>41899</v>
      </c>
      <c r="BX225">
        <v>-1</v>
      </c>
      <c r="BY225">
        <v>-1</v>
      </c>
      <c r="BZ225">
        <v>-1</v>
      </c>
      <c r="CA225" s="1">
        <v>41895</v>
      </c>
      <c r="CB225">
        <v>-1</v>
      </c>
      <c r="CC225" s="1">
        <v>41896</v>
      </c>
      <c r="CD225">
        <v>-1</v>
      </c>
      <c r="CE225" s="1">
        <v>43316</v>
      </c>
      <c r="CF225">
        <v>-1</v>
      </c>
      <c r="CG225" s="1">
        <v>41877</v>
      </c>
      <c r="CH225">
        <v>-1</v>
      </c>
      <c r="CI225">
        <v>-1</v>
      </c>
      <c r="CJ225">
        <v>-1</v>
      </c>
      <c r="CK225" s="1">
        <v>41828</v>
      </c>
      <c r="CL225">
        <v>-1</v>
      </c>
      <c r="CM225">
        <v>-1</v>
      </c>
      <c r="CN225">
        <v>-1</v>
      </c>
    </row>
    <row r="226" spans="1:92" x14ac:dyDescent="0.25">
      <c r="A226" s="1">
        <v>43921</v>
      </c>
      <c r="B226">
        <v>275.94900000000001</v>
      </c>
      <c r="C226" s="1">
        <v>41816</v>
      </c>
      <c r="D226">
        <v>-1</v>
      </c>
      <c r="E226" s="1">
        <v>44377</v>
      </c>
      <c r="F226">
        <v>58.325000000000003</v>
      </c>
      <c r="G226" s="1">
        <v>44407</v>
      </c>
      <c r="H226">
        <v>39.192</v>
      </c>
      <c r="I226" s="1">
        <v>44377</v>
      </c>
      <c r="J226">
        <v>136.09100000000001</v>
      </c>
      <c r="K226" s="1">
        <v>41804</v>
      </c>
      <c r="L226">
        <v>-1</v>
      </c>
      <c r="M226" s="1">
        <v>44134</v>
      </c>
      <c r="N226">
        <v>26.128</v>
      </c>
      <c r="O226" s="1">
        <v>43980</v>
      </c>
      <c r="P226">
        <v>89.575999999999993</v>
      </c>
      <c r="Q226" s="1">
        <v>43921</v>
      </c>
      <c r="R226">
        <v>240.85499999999999</v>
      </c>
      <c r="S226" s="1">
        <v>44165</v>
      </c>
      <c r="T226">
        <v>35.966000000000001</v>
      </c>
      <c r="U226" s="1">
        <v>42047</v>
      </c>
      <c r="V226">
        <v>-1</v>
      </c>
      <c r="W226" s="1">
        <v>43585</v>
      </c>
      <c r="X226">
        <v>124.744</v>
      </c>
      <c r="Y226" s="1">
        <v>43585</v>
      </c>
      <c r="Z226">
        <v>187.76599999999999</v>
      </c>
      <c r="AA226" s="1">
        <v>44225</v>
      </c>
      <c r="AB226">
        <v>40.292000000000002</v>
      </c>
      <c r="AC226" s="1">
        <v>43553</v>
      </c>
      <c r="AD226">
        <v>434.68400000000003</v>
      </c>
      <c r="AE226" s="1">
        <v>41134</v>
      </c>
      <c r="AF226">
        <v>-1</v>
      </c>
      <c r="AG226" s="1">
        <v>42398</v>
      </c>
      <c r="AH226">
        <v>23.667999999999999</v>
      </c>
      <c r="AI226">
        <v>-1</v>
      </c>
      <c r="AJ226">
        <v>-1</v>
      </c>
      <c r="AK226">
        <v>-1</v>
      </c>
      <c r="AL226">
        <v>-1</v>
      </c>
      <c r="AM226">
        <v>-1</v>
      </c>
      <c r="AN226">
        <v>-1</v>
      </c>
      <c r="AO226" s="1">
        <v>43409</v>
      </c>
      <c r="AP226">
        <v>-1</v>
      </c>
      <c r="AQ226" s="1">
        <v>44610</v>
      </c>
      <c r="AR226">
        <v>-1</v>
      </c>
      <c r="AS226" s="1">
        <v>44611</v>
      </c>
      <c r="AT226">
        <v>-1</v>
      </c>
      <c r="AU226">
        <v>-1</v>
      </c>
      <c r="AV226">
        <v>-1</v>
      </c>
      <c r="AW226" s="1">
        <v>41848</v>
      </c>
      <c r="AX226">
        <v>-1</v>
      </c>
      <c r="AY226" s="1">
        <v>43387</v>
      </c>
      <c r="AZ226">
        <v>-1</v>
      </c>
      <c r="BA226">
        <v>-1</v>
      </c>
      <c r="BB226">
        <v>-1</v>
      </c>
      <c r="BC226" s="1">
        <v>41707</v>
      </c>
      <c r="BD226">
        <v>-1</v>
      </c>
      <c r="BE226">
        <v>-1</v>
      </c>
      <c r="BF226">
        <v>-1</v>
      </c>
      <c r="BG226">
        <v>-1</v>
      </c>
      <c r="BH226">
        <v>-1</v>
      </c>
      <c r="BI226" s="1">
        <v>43409</v>
      </c>
      <c r="BJ226">
        <v>-1</v>
      </c>
      <c r="BK226">
        <v>-1</v>
      </c>
      <c r="BL226">
        <v>-1</v>
      </c>
      <c r="BM226" s="1">
        <v>43409</v>
      </c>
      <c r="BN226">
        <v>-1</v>
      </c>
      <c r="BO226" s="1">
        <v>43411</v>
      </c>
      <c r="BP226">
        <v>-1</v>
      </c>
      <c r="BQ226">
        <v>-1</v>
      </c>
      <c r="BR226">
        <v>-1</v>
      </c>
      <c r="BS226" s="1">
        <v>43411</v>
      </c>
      <c r="BT226">
        <v>-1</v>
      </c>
      <c r="BU226">
        <v>-1</v>
      </c>
      <c r="BV226">
        <v>-1</v>
      </c>
      <c r="BW226" s="1">
        <v>41900</v>
      </c>
      <c r="BX226">
        <v>-1</v>
      </c>
      <c r="BY226">
        <v>-1</v>
      </c>
      <c r="BZ226">
        <v>-1</v>
      </c>
      <c r="CA226" s="1">
        <v>41896</v>
      </c>
      <c r="CB226">
        <v>-1</v>
      </c>
      <c r="CC226" s="1">
        <v>41897</v>
      </c>
      <c r="CD226">
        <v>-1</v>
      </c>
      <c r="CE226" s="1">
        <v>43317</v>
      </c>
      <c r="CF226">
        <v>-1</v>
      </c>
      <c r="CG226" s="1">
        <v>41878</v>
      </c>
      <c r="CH226">
        <v>-1</v>
      </c>
      <c r="CI226">
        <v>-1</v>
      </c>
      <c r="CJ226">
        <v>-1</v>
      </c>
      <c r="CK226" s="1">
        <v>41829</v>
      </c>
      <c r="CL226">
        <v>-1</v>
      </c>
      <c r="CM226">
        <v>-1</v>
      </c>
      <c r="CN226">
        <v>-1</v>
      </c>
    </row>
    <row r="227" spans="1:92" x14ac:dyDescent="0.25">
      <c r="A227" s="1">
        <v>43951</v>
      </c>
      <c r="B227">
        <v>308.18299999999999</v>
      </c>
      <c r="C227" s="1">
        <v>41817</v>
      </c>
      <c r="D227">
        <v>-1</v>
      </c>
      <c r="E227" s="1">
        <v>44407</v>
      </c>
      <c r="F227">
        <v>69.644000000000005</v>
      </c>
      <c r="G227" s="1">
        <v>40346</v>
      </c>
      <c r="H227">
        <v>-1</v>
      </c>
      <c r="I227" s="1">
        <v>44407</v>
      </c>
      <c r="J227">
        <v>147.255</v>
      </c>
      <c r="K227" s="1">
        <v>41805</v>
      </c>
      <c r="L227">
        <v>-1</v>
      </c>
      <c r="M227" s="1">
        <v>44165</v>
      </c>
      <c r="N227">
        <v>21.484999999999999</v>
      </c>
      <c r="O227" s="1">
        <v>44012</v>
      </c>
      <c r="P227">
        <v>72.855000000000004</v>
      </c>
      <c r="Q227" s="1">
        <v>43951</v>
      </c>
      <c r="R227">
        <v>255.58</v>
      </c>
      <c r="S227" s="1">
        <v>44196</v>
      </c>
      <c r="T227">
        <v>35.554000000000002</v>
      </c>
      <c r="U227" s="1">
        <v>42048</v>
      </c>
      <c r="V227">
        <v>-1</v>
      </c>
      <c r="W227" s="1">
        <v>43616</v>
      </c>
      <c r="X227">
        <v>130.708</v>
      </c>
      <c r="Y227" s="1">
        <v>43616</v>
      </c>
      <c r="Z227">
        <v>201.875</v>
      </c>
      <c r="AA227" s="1">
        <v>44253</v>
      </c>
      <c r="AB227">
        <v>39.411000000000001</v>
      </c>
      <c r="AC227" s="1">
        <v>43585</v>
      </c>
      <c r="AD227">
        <v>451.72300000000001</v>
      </c>
      <c r="AE227" s="1">
        <v>41135</v>
      </c>
      <c r="AF227">
        <v>-1</v>
      </c>
      <c r="AG227" s="1">
        <v>42429</v>
      </c>
      <c r="AH227">
        <v>32.506999999999998</v>
      </c>
      <c r="AI227">
        <v>-1</v>
      </c>
      <c r="AJ227">
        <v>-1</v>
      </c>
      <c r="AK227">
        <v>-1</v>
      </c>
      <c r="AL227">
        <v>-1</v>
      </c>
      <c r="AM227">
        <v>-1</v>
      </c>
      <c r="AN227">
        <v>-1</v>
      </c>
      <c r="AO227" s="1">
        <v>43410</v>
      </c>
      <c r="AP227">
        <v>-1</v>
      </c>
      <c r="AQ227" s="1">
        <v>44611</v>
      </c>
      <c r="AR227">
        <v>-1</v>
      </c>
      <c r="AS227" s="1">
        <v>44612</v>
      </c>
      <c r="AT227">
        <v>-1</v>
      </c>
      <c r="AU227">
        <v>-1</v>
      </c>
      <c r="AV227">
        <v>-1</v>
      </c>
      <c r="AW227" s="1">
        <v>41849</v>
      </c>
      <c r="AX227">
        <v>-1</v>
      </c>
      <c r="AY227" s="1">
        <v>43388</v>
      </c>
      <c r="AZ227">
        <v>-1</v>
      </c>
      <c r="BA227">
        <v>-1</v>
      </c>
      <c r="BB227">
        <v>-1</v>
      </c>
      <c r="BC227" s="1">
        <v>41708</v>
      </c>
      <c r="BD227">
        <v>-1</v>
      </c>
      <c r="BE227">
        <v>-1</v>
      </c>
      <c r="BF227">
        <v>-1</v>
      </c>
      <c r="BG227">
        <v>-1</v>
      </c>
      <c r="BH227">
        <v>-1</v>
      </c>
      <c r="BI227" s="1">
        <v>43410</v>
      </c>
      <c r="BJ227">
        <v>-1</v>
      </c>
      <c r="BK227">
        <v>-1</v>
      </c>
      <c r="BL227">
        <v>-1</v>
      </c>
      <c r="BM227" s="1">
        <v>43410</v>
      </c>
      <c r="BN227">
        <v>-1</v>
      </c>
      <c r="BO227" s="1">
        <v>43412</v>
      </c>
      <c r="BP227">
        <v>-1</v>
      </c>
      <c r="BQ227">
        <v>-1</v>
      </c>
      <c r="BR227">
        <v>-1</v>
      </c>
      <c r="BS227" s="1">
        <v>43412</v>
      </c>
      <c r="BT227">
        <v>-1</v>
      </c>
      <c r="BU227">
        <v>-1</v>
      </c>
      <c r="BV227">
        <v>-1</v>
      </c>
      <c r="BW227" s="1">
        <v>41901</v>
      </c>
      <c r="BX227">
        <v>-1</v>
      </c>
      <c r="BY227">
        <v>-1</v>
      </c>
      <c r="BZ227">
        <v>-1</v>
      </c>
      <c r="CA227" s="1">
        <v>41897</v>
      </c>
      <c r="CB227">
        <v>-1</v>
      </c>
      <c r="CC227" s="1">
        <v>41898</v>
      </c>
      <c r="CD227">
        <v>-1</v>
      </c>
      <c r="CE227" s="1">
        <v>43318</v>
      </c>
      <c r="CF227">
        <v>-1</v>
      </c>
      <c r="CG227" s="1">
        <v>41879</v>
      </c>
      <c r="CH227">
        <v>-1</v>
      </c>
      <c r="CI227">
        <v>-1</v>
      </c>
      <c r="CJ227">
        <v>-1</v>
      </c>
      <c r="CK227" s="1">
        <v>41830</v>
      </c>
      <c r="CL227">
        <v>-1</v>
      </c>
      <c r="CM227">
        <v>-1</v>
      </c>
      <c r="CN227">
        <v>-1</v>
      </c>
    </row>
    <row r="228" spans="1:92" x14ac:dyDescent="0.25">
      <c r="A228" s="1">
        <v>43980</v>
      </c>
      <c r="B228">
        <v>283.93400000000003</v>
      </c>
      <c r="C228" s="1">
        <v>41818</v>
      </c>
      <c r="D228">
        <v>-1</v>
      </c>
      <c r="E228" s="1">
        <v>44499</v>
      </c>
      <c r="F228">
        <v>-1</v>
      </c>
      <c r="G228" s="1">
        <v>40347</v>
      </c>
      <c r="H228">
        <v>-1</v>
      </c>
      <c r="I228" s="1">
        <v>44438</v>
      </c>
      <c r="J228">
        <v>-1</v>
      </c>
      <c r="K228" s="1">
        <v>41806</v>
      </c>
      <c r="L228">
        <v>-1</v>
      </c>
      <c r="M228" s="1">
        <v>44196</v>
      </c>
      <c r="N228">
        <v>21.911999999999999</v>
      </c>
      <c r="O228" s="1">
        <v>44043</v>
      </c>
      <c r="P228">
        <v>58.024000000000001</v>
      </c>
      <c r="Q228" s="1">
        <v>43980</v>
      </c>
      <c r="R228">
        <v>177.56800000000001</v>
      </c>
      <c r="S228" s="1">
        <v>44225</v>
      </c>
      <c r="T228">
        <v>41.843000000000004</v>
      </c>
      <c r="U228" s="1">
        <v>42049</v>
      </c>
      <c r="V228">
        <v>-1</v>
      </c>
      <c r="W228" s="1">
        <v>43644</v>
      </c>
      <c r="X228">
        <v>113.41500000000001</v>
      </c>
      <c r="Y228" s="1">
        <v>43644</v>
      </c>
      <c r="Z228">
        <v>168.166</v>
      </c>
      <c r="AA228" s="1">
        <v>44286</v>
      </c>
      <c r="AB228">
        <v>40.564999999999998</v>
      </c>
      <c r="AC228" s="1">
        <v>43616</v>
      </c>
      <c r="AD228">
        <v>487.67700000000002</v>
      </c>
      <c r="AE228" s="1">
        <v>41136</v>
      </c>
      <c r="AF228">
        <v>-1</v>
      </c>
      <c r="AG228" s="1">
        <v>42460</v>
      </c>
      <c r="AH228">
        <v>29.425999999999998</v>
      </c>
      <c r="AI228">
        <v>-1</v>
      </c>
      <c r="AJ228">
        <v>-1</v>
      </c>
      <c r="AK228">
        <v>-1</v>
      </c>
      <c r="AL228">
        <v>-1</v>
      </c>
      <c r="AM228">
        <v>-1</v>
      </c>
      <c r="AN228">
        <v>-1</v>
      </c>
      <c r="AO228" s="1">
        <v>43411</v>
      </c>
      <c r="AP228">
        <v>-1</v>
      </c>
      <c r="AQ228" s="1">
        <v>44612</v>
      </c>
      <c r="AR228">
        <v>-1</v>
      </c>
      <c r="AS228" s="1">
        <v>44613</v>
      </c>
      <c r="AT228">
        <v>-1</v>
      </c>
      <c r="AU228">
        <v>-1</v>
      </c>
      <c r="AV228">
        <v>-1</v>
      </c>
      <c r="AW228" s="1">
        <v>41850</v>
      </c>
      <c r="AX228">
        <v>-1</v>
      </c>
      <c r="AY228" s="1">
        <v>43389</v>
      </c>
      <c r="AZ228">
        <v>-1</v>
      </c>
      <c r="BA228">
        <v>-1</v>
      </c>
      <c r="BB228">
        <v>-1</v>
      </c>
      <c r="BC228" s="1">
        <v>41709</v>
      </c>
      <c r="BD228">
        <v>-1</v>
      </c>
      <c r="BE228">
        <v>-1</v>
      </c>
      <c r="BF228">
        <v>-1</v>
      </c>
      <c r="BG228">
        <v>-1</v>
      </c>
      <c r="BH228">
        <v>-1</v>
      </c>
      <c r="BI228" s="1">
        <v>43411</v>
      </c>
      <c r="BJ228">
        <v>-1</v>
      </c>
      <c r="BK228">
        <v>-1</v>
      </c>
      <c r="BL228">
        <v>-1</v>
      </c>
      <c r="BM228" s="1">
        <v>43411</v>
      </c>
      <c r="BN228">
        <v>-1</v>
      </c>
      <c r="BO228" s="1">
        <v>43413</v>
      </c>
      <c r="BP228">
        <v>-1</v>
      </c>
      <c r="BQ228">
        <v>-1</v>
      </c>
      <c r="BR228">
        <v>-1</v>
      </c>
      <c r="BS228" s="1">
        <v>43413</v>
      </c>
      <c r="BT228">
        <v>-1</v>
      </c>
      <c r="BU228">
        <v>-1</v>
      </c>
      <c r="BV228">
        <v>-1</v>
      </c>
      <c r="BW228" s="1">
        <v>41902</v>
      </c>
      <c r="BX228">
        <v>-1</v>
      </c>
      <c r="BY228">
        <v>-1</v>
      </c>
      <c r="BZ228">
        <v>-1</v>
      </c>
      <c r="CA228" s="1">
        <v>41898</v>
      </c>
      <c r="CB228">
        <v>-1</v>
      </c>
      <c r="CC228" s="1">
        <v>41899</v>
      </c>
      <c r="CD228">
        <v>-1</v>
      </c>
      <c r="CE228" s="1">
        <v>43319</v>
      </c>
      <c r="CF228">
        <v>-1</v>
      </c>
      <c r="CG228" s="1">
        <v>41880</v>
      </c>
      <c r="CH228">
        <v>-1</v>
      </c>
      <c r="CI228">
        <v>-1</v>
      </c>
      <c r="CJ228">
        <v>-1</v>
      </c>
      <c r="CK228" s="1">
        <v>41831</v>
      </c>
      <c r="CL228">
        <v>-1</v>
      </c>
      <c r="CM228">
        <v>-1</v>
      </c>
      <c r="CN228">
        <v>-1</v>
      </c>
    </row>
    <row r="229" spans="1:92" x14ac:dyDescent="0.25">
      <c r="A229" s="1">
        <v>44012</v>
      </c>
      <c r="B229">
        <v>255.59</v>
      </c>
      <c r="C229" s="1">
        <v>41819</v>
      </c>
      <c r="D229">
        <v>-1</v>
      </c>
      <c r="E229" s="1">
        <v>44530</v>
      </c>
      <c r="F229">
        <v>-1</v>
      </c>
      <c r="G229" s="1">
        <v>40348</v>
      </c>
      <c r="H229">
        <v>-1</v>
      </c>
      <c r="I229" s="1">
        <v>44469</v>
      </c>
      <c r="J229">
        <v>-1</v>
      </c>
      <c r="K229" s="1">
        <v>41807</v>
      </c>
      <c r="L229">
        <v>-1</v>
      </c>
      <c r="M229" s="1">
        <v>44225</v>
      </c>
      <c r="N229">
        <v>24.373000000000001</v>
      </c>
      <c r="O229" s="1">
        <v>44074</v>
      </c>
      <c r="P229">
        <v>45.646000000000001</v>
      </c>
      <c r="Q229" s="1">
        <v>44012</v>
      </c>
      <c r="R229">
        <v>158.07400000000001</v>
      </c>
      <c r="S229" s="1">
        <v>44253</v>
      </c>
      <c r="T229">
        <v>40.835999999999999</v>
      </c>
      <c r="U229" s="1">
        <v>42050</v>
      </c>
      <c r="V229">
        <v>-1</v>
      </c>
      <c r="W229" s="1">
        <v>43677</v>
      </c>
      <c r="X229">
        <v>98.725999999999999</v>
      </c>
      <c r="Y229" s="1">
        <v>43677</v>
      </c>
      <c r="Z229">
        <v>174.227</v>
      </c>
      <c r="AA229" s="1">
        <v>44377</v>
      </c>
      <c r="AB229">
        <v>38.942999999999998</v>
      </c>
      <c r="AC229" s="1">
        <v>43644</v>
      </c>
      <c r="AD229">
        <v>397.625</v>
      </c>
      <c r="AE229" s="1">
        <v>41137</v>
      </c>
      <c r="AF229">
        <v>-1</v>
      </c>
      <c r="AG229" s="1">
        <v>42489</v>
      </c>
      <c r="AH229">
        <v>28.48</v>
      </c>
      <c r="AI229">
        <v>-1</v>
      </c>
      <c r="AJ229">
        <v>-1</v>
      </c>
      <c r="AK229">
        <v>-1</v>
      </c>
      <c r="AL229">
        <v>-1</v>
      </c>
      <c r="AM229">
        <v>-1</v>
      </c>
      <c r="AN229">
        <v>-1</v>
      </c>
      <c r="AO229" s="1">
        <v>43412</v>
      </c>
      <c r="AP229">
        <v>-1</v>
      </c>
      <c r="AQ229" s="1">
        <v>44613</v>
      </c>
      <c r="AR229">
        <v>-1</v>
      </c>
      <c r="AS229" s="1">
        <v>44614</v>
      </c>
      <c r="AT229">
        <v>-1</v>
      </c>
      <c r="AU229">
        <v>-1</v>
      </c>
      <c r="AV229">
        <v>-1</v>
      </c>
      <c r="AW229" s="1">
        <v>41851</v>
      </c>
      <c r="AX229">
        <v>-1</v>
      </c>
      <c r="AY229" s="1">
        <v>43390</v>
      </c>
      <c r="AZ229">
        <v>-1</v>
      </c>
      <c r="BA229">
        <v>-1</v>
      </c>
      <c r="BB229">
        <v>-1</v>
      </c>
      <c r="BC229" s="1">
        <v>41710</v>
      </c>
      <c r="BD229">
        <v>-1</v>
      </c>
      <c r="BE229">
        <v>-1</v>
      </c>
      <c r="BF229">
        <v>-1</v>
      </c>
      <c r="BG229">
        <v>-1</v>
      </c>
      <c r="BH229">
        <v>-1</v>
      </c>
      <c r="BI229" s="1">
        <v>43412</v>
      </c>
      <c r="BJ229">
        <v>-1</v>
      </c>
      <c r="BK229">
        <v>-1</v>
      </c>
      <c r="BL229">
        <v>-1</v>
      </c>
      <c r="BM229" s="1">
        <v>43412</v>
      </c>
      <c r="BN229">
        <v>-1</v>
      </c>
      <c r="BO229" s="1">
        <v>43414</v>
      </c>
      <c r="BP229">
        <v>-1</v>
      </c>
      <c r="BQ229">
        <v>-1</v>
      </c>
      <c r="BR229">
        <v>-1</v>
      </c>
      <c r="BS229" s="1">
        <v>43414</v>
      </c>
      <c r="BT229">
        <v>-1</v>
      </c>
      <c r="BU229">
        <v>-1</v>
      </c>
      <c r="BV229">
        <v>-1</v>
      </c>
      <c r="BW229" s="1">
        <v>41903</v>
      </c>
      <c r="BX229">
        <v>-1</v>
      </c>
      <c r="BY229">
        <v>-1</v>
      </c>
      <c r="BZ229">
        <v>-1</v>
      </c>
      <c r="CA229" s="1">
        <v>41899</v>
      </c>
      <c r="CB229">
        <v>-1</v>
      </c>
      <c r="CC229" s="1">
        <v>41900</v>
      </c>
      <c r="CD229">
        <v>-1</v>
      </c>
      <c r="CE229" s="1">
        <v>43320</v>
      </c>
      <c r="CF229">
        <v>-1</v>
      </c>
      <c r="CG229" s="1">
        <v>41881</v>
      </c>
      <c r="CH229">
        <v>-1</v>
      </c>
      <c r="CI229">
        <v>-1</v>
      </c>
      <c r="CJ229">
        <v>-1</v>
      </c>
      <c r="CK229" s="1">
        <v>41832</v>
      </c>
      <c r="CL229">
        <v>-1</v>
      </c>
      <c r="CM229">
        <v>-1</v>
      </c>
      <c r="CN229">
        <v>-1</v>
      </c>
    </row>
    <row r="230" spans="1:92" x14ac:dyDescent="0.25">
      <c r="A230" s="1">
        <v>44043</v>
      </c>
      <c r="B230">
        <v>217.80600000000001</v>
      </c>
      <c r="C230" s="1">
        <v>41820</v>
      </c>
      <c r="D230">
        <v>-1</v>
      </c>
      <c r="E230" s="1">
        <v>44560</v>
      </c>
      <c r="F230">
        <v>-1</v>
      </c>
      <c r="G230" s="1">
        <v>40349</v>
      </c>
      <c r="H230">
        <v>-1</v>
      </c>
      <c r="I230" s="1">
        <v>44499</v>
      </c>
      <c r="J230">
        <v>-1</v>
      </c>
      <c r="K230" s="1">
        <v>41808</v>
      </c>
      <c r="L230">
        <v>-1</v>
      </c>
      <c r="M230" s="1">
        <v>44253</v>
      </c>
      <c r="N230">
        <v>23.533000000000001</v>
      </c>
      <c r="O230" s="1">
        <v>44104</v>
      </c>
      <c r="P230">
        <v>55.223999999999997</v>
      </c>
      <c r="Q230" s="1">
        <v>44043</v>
      </c>
      <c r="R230">
        <v>143.447</v>
      </c>
      <c r="S230" s="1">
        <v>44286</v>
      </c>
      <c r="T230">
        <v>44.933</v>
      </c>
      <c r="U230" s="1">
        <v>42051</v>
      </c>
      <c r="V230">
        <v>-1</v>
      </c>
      <c r="W230" s="1">
        <v>43707</v>
      </c>
      <c r="X230">
        <v>98.198999999999998</v>
      </c>
      <c r="Y230" s="1">
        <v>43707</v>
      </c>
      <c r="Z230">
        <v>179.69</v>
      </c>
      <c r="AA230" s="1">
        <v>44407</v>
      </c>
      <c r="AB230">
        <v>40.822000000000003</v>
      </c>
      <c r="AC230" s="1">
        <v>43677</v>
      </c>
      <c r="AD230">
        <v>361.43799999999999</v>
      </c>
      <c r="AE230" s="1">
        <v>41138</v>
      </c>
      <c r="AF230">
        <v>-1</v>
      </c>
      <c r="AG230" s="1">
        <v>42521</v>
      </c>
      <c r="AH230">
        <v>28.335000000000001</v>
      </c>
      <c r="AI230">
        <v>-1</v>
      </c>
      <c r="AJ230">
        <v>-1</v>
      </c>
      <c r="AK230">
        <v>-1</v>
      </c>
      <c r="AL230">
        <v>-1</v>
      </c>
      <c r="AM230">
        <v>-1</v>
      </c>
      <c r="AN230">
        <v>-1</v>
      </c>
      <c r="AO230" s="1">
        <v>43413</v>
      </c>
      <c r="AP230">
        <v>-1</v>
      </c>
      <c r="AQ230" s="1">
        <v>44614</v>
      </c>
      <c r="AR230">
        <v>-1</v>
      </c>
      <c r="AS230" s="1">
        <v>44615</v>
      </c>
      <c r="AT230">
        <v>-1</v>
      </c>
      <c r="AU230">
        <v>-1</v>
      </c>
      <c r="AV230">
        <v>-1</v>
      </c>
      <c r="AW230" s="1">
        <v>41852</v>
      </c>
      <c r="AX230">
        <v>-1</v>
      </c>
      <c r="AY230" s="1">
        <v>43391</v>
      </c>
      <c r="AZ230">
        <v>-1</v>
      </c>
      <c r="BA230">
        <v>-1</v>
      </c>
      <c r="BB230">
        <v>-1</v>
      </c>
      <c r="BC230" s="1">
        <v>41711</v>
      </c>
      <c r="BD230">
        <v>-1</v>
      </c>
      <c r="BE230">
        <v>-1</v>
      </c>
      <c r="BF230">
        <v>-1</v>
      </c>
      <c r="BG230">
        <v>-1</v>
      </c>
      <c r="BH230">
        <v>-1</v>
      </c>
      <c r="BI230" s="1">
        <v>43413</v>
      </c>
      <c r="BJ230">
        <v>-1</v>
      </c>
      <c r="BK230">
        <v>-1</v>
      </c>
      <c r="BL230">
        <v>-1</v>
      </c>
      <c r="BM230" s="1">
        <v>43413</v>
      </c>
      <c r="BN230">
        <v>-1</v>
      </c>
      <c r="BO230" s="1">
        <v>43415</v>
      </c>
      <c r="BP230">
        <v>-1</v>
      </c>
      <c r="BQ230">
        <v>-1</v>
      </c>
      <c r="BR230">
        <v>-1</v>
      </c>
      <c r="BS230" s="1">
        <v>43415</v>
      </c>
      <c r="BT230">
        <v>-1</v>
      </c>
      <c r="BU230">
        <v>-1</v>
      </c>
      <c r="BV230">
        <v>-1</v>
      </c>
      <c r="BW230" s="1">
        <v>41904</v>
      </c>
      <c r="BX230">
        <v>-1</v>
      </c>
      <c r="BY230">
        <v>-1</v>
      </c>
      <c r="BZ230">
        <v>-1</v>
      </c>
      <c r="CA230" s="1">
        <v>41900</v>
      </c>
      <c r="CB230">
        <v>-1</v>
      </c>
      <c r="CC230" s="1">
        <v>41901</v>
      </c>
      <c r="CD230">
        <v>-1</v>
      </c>
      <c r="CE230" s="1">
        <v>43321</v>
      </c>
      <c r="CF230">
        <v>-1</v>
      </c>
      <c r="CG230" s="1">
        <v>41882</v>
      </c>
      <c r="CH230">
        <v>-1</v>
      </c>
      <c r="CI230">
        <v>-1</v>
      </c>
      <c r="CJ230">
        <v>-1</v>
      </c>
      <c r="CK230" s="1">
        <v>41833</v>
      </c>
      <c r="CL230">
        <v>-1</v>
      </c>
      <c r="CM230">
        <v>-1</v>
      </c>
      <c r="CN230">
        <v>-1</v>
      </c>
    </row>
    <row r="231" spans="1:92" x14ac:dyDescent="0.25">
      <c r="A231" s="1">
        <v>44074</v>
      </c>
      <c r="B231">
        <v>214.93700000000001</v>
      </c>
      <c r="C231" s="1">
        <v>41821</v>
      </c>
      <c r="D231">
        <v>-1</v>
      </c>
      <c r="E231" s="1">
        <v>44591</v>
      </c>
      <c r="F231">
        <v>-1</v>
      </c>
      <c r="G231" s="1">
        <v>40350</v>
      </c>
      <c r="H231">
        <v>-1</v>
      </c>
      <c r="I231" s="1">
        <v>44530</v>
      </c>
      <c r="J231">
        <v>-1</v>
      </c>
      <c r="K231" s="1">
        <v>41809</v>
      </c>
      <c r="L231">
        <v>-1</v>
      </c>
      <c r="M231" s="1">
        <v>44286</v>
      </c>
      <c r="N231">
        <v>22.475999999999999</v>
      </c>
      <c r="O231" s="1">
        <v>44134</v>
      </c>
      <c r="P231">
        <v>47.191000000000003</v>
      </c>
      <c r="Q231" s="1">
        <v>44074</v>
      </c>
      <c r="R231">
        <v>117.38200000000001</v>
      </c>
      <c r="S231" s="1">
        <v>44316</v>
      </c>
      <c r="T231">
        <v>46.326000000000001</v>
      </c>
      <c r="U231" s="1">
        <v>42052</v>
      </c>
      <c r="V231">
        <v>-1</v>
      </c>
      <c r="W231" s="1">
        <v>43738</v>
      </c>
      <c r="X231">
        <v>85.944000000000003</v>
      </c>
      <c r="Y231" s="1">
        <v>43738</v>
      </c>
      <c r="Z231">
        <v>193.42599999999999</v>
      </c>
      <c r="AA231" s="1">
        <v>40471</v>
      </c>
      <c r="AB231">
        <v>-1</v>
      </c>
      <c r="AC231" s="1">
        <v>43707</v>
      </c>
      <c r="AD231">
        <v>429.86700000000002</v>
      </c>
      <c r="AE231" s="1">
        <v>41139</v>
      </c>
      <c r="AF231">
        <v>-1</v>
      </c>
      <c r="AG231" s="1">
        <v>42551</v>
      </c>
      <c r="AH231">
        <v>31.006</v>
      </c>
      <c r="AI231">
        <v>-1</v>
      </c>
      <c r="AJ231">
        <v>-1</v>
      </c>
      <c r="AK231">
        <v>-1</v>
      </c>
      <c r="AL231">
        <v>-1</v>
      </c>
      <c r="AM231">
        <v>-1</v>
      </c>
      <c r="AN231">
        <v>-1</v>
      </c>
      <c r="AO231" s="1">
        <v>43414</v>
      </c>
      <c r="AP231">
        <v>-1</v>
      </c>
      <c r="AQ231" s="1">
        <v>44615</v>
      </c>
      <c r="AR231">
        <v>-1</v>
      </c>
      <c r="AS231" s="1">
        <v>44616</v>
      </c>
      <c r="AT231">
        <v>-1</v>
      </c>
      <c r="AU231">
        <v>-1</v>
      </c>
      <c r="AV231">
        <v>-1</v>
      </c>
      <c r="AW231" s="1">
        <v>41853</v>
      </c>
      <c r="AX231">
        <v>-1</v>
      </c>
      <c r="AY231" s="1">
        <v>43392</v>
      </c>
      <c r="AZ231">
        <v>-1</v>
      </c>
      <c r="BA231">
        <v>-1</v>
      </c>
      <c r="BB231">
        <v>-1</v>
      </c>
      <c r="BC231" s="1">
        <v>41712</v>
      </c>
      <c r="BD231">
        <v>-1</v>
      </c>
      <c r="BE231">
        <v>-1</v>
      </c>
      <c r="BF231">
        <v>-1</v>
      </c>
      <c r="BG231">
        <v>-1</v>
      </c>
      <c r="BH231">
        <v>-1</v>
      </c>
      <c r="BI231" s="1">
        <v>43414</v>
      </c>
      <c r="BJ231">
        <v>-1</v>
      </c>
      <c r="BK231">
        <v>-1</v>
      </c>
      <c r="BL231">
        <v>-1</v>
      </c>
      <c r="BM231" s="1">
        <v>43414</v>
      </c>
      <c r="BN231">
        <v>-1</v>
      </c>
      <c r="BO231" s="1">
        <v>43416</v>
      </c>
      <c r="BP231">
        <v>-1</v>
      </c>
      <c r="BQ231">
        <v>-1</v>
      </c>
      <c r="BR231">
        <v>-1</v>
      </c>
      <c r="BS231" s="1">
        <v>43416</v>
      </c>
      <c r="BT231">
        <v>-1</v>
      </c>
      <c r="BU231">
        <v>-1</v>
      </c>
      <c r="BV231">
        <v>-1</v>
      </c>
      <c r="BW231" s="1">
        <v>41905</v>
      </c>
      <c r="BX231">
        <v>-1</v>
      </c>
      <c r="BY231">
        <v>-1</v>
      </c>
      <c r="BZ231">
        <v>-1</v>
      </c>
      <c r="CA231" s="1">
        <v>41901</v>
      </c>
      <c r="CB231">
        <v>-1</v>
      </c>
      <c r="CC231" s="1">
        <v>41902</v>
      </c>
      <c r="CD231">
        <v>-1</v>
      </c>
      <c r="CE231" s="1">
        <v>43322</v>
      </c>
      <c r="CF231">
        <v>-1</v>
      </c>
      <c r="CG231" s="1">
        <v>41883</v>
      </c>
      <c r="CH231">
        <v>-1</v>
      </c>
      <c r="CI231">
        <v>-1</v>
      </c>
      <c r="CJ231">
        <v>-1</v>
      </c>
      <c r="CK231" s="1">
        <v>41834</v>
      </c>
      <c r="CL231">
        <v>-1</v>
      </c>
      <c r="CM231">
        <v>-1</v>
      </c>
      <c r="CN231">
        <v>-1</v>
      </c>
    </row>
    <row r="232" spans="1:92" x14ac:dyDescent="0.25">
      <c r="A232" s="1">
        <v>44104</v>
      </c>
      <c r="B232">
        <v>249.48699999999999</v>
      </c>
      <c r="C232" s="1">
        <v>41822</v>
      </c>
      <c r="D232">
        <v>-1</v>
      </c>
      <c r="E232" s="1">
        <v>44620</v>
      </c>
      <c r="F232">
        <v>-1</v>
      </c>
      <c r="G232" s="1">
        <v>40351</v>
      </c>
      <c r="H232">
        <v>-1</v>
      </c>
      <c r="I232" s="1">
        <v>44560</v>
      </c>
      <c r="J232">
        <v>-1</v>
      </c>
      <c r="K232" s="1">
        <v>41810</v>
      </c>
      <c r="L232">
        <v>-1</v>
      </c>
      <c r="M232" s="1">
        <v>44316</v>
      </c>
      <c r="N232">
        <v>19.664999999999999</v>
      </c>
      <c r="O232" s="1">
        <v>44165</v>
      </c>
      <c r="P232">
        <v>36.493000000000002</v>
      </c>
      <c r="Q232" s="1">
        <v>44104</v>
      </c>
      <c r="R232">
        <v>151.68</v>
      </c>
      <c r="S232" s="1">
        <v>44347</v>
      </c>
      <c r="T232">
        <v>46.223999999999997</v>
      </c>
      <c r="U232" s="1">
        <v>42053</v>
      </c>
      <c r="V232">
        <v>-1</v>
      </c>
      <c r="W232" s="1">
        <v>43769</v>
      </c>
      <c r="X232">
        <v>75.713999999999999</v>
      </c>
      <c r="Y232" s="1">
        <v>43769</v>
      </c>
      <c r="Z232">
        <v>189.14500000000001</v>
      </c>
      <c r="AA232" s="1">
        <v>40472</v>
      </c>
      <c r="AB232">
        <v>-1</v>
      </c>
      <c r="AC232" s="1">
        <v>43738</v>
      </c>
      <c r="AD232">
        <v>357.97500000000002</v>
      </c>
      <c r="AE232" s="1">
        <v>41140</v>
      </c>
      <c r="AF232">
        <v>-1</v>
      </c>
      <c r="AG232" s="1">
        <v>42580</v>
      </c>
      <c r="AH232">
        <v>27.501999999999999</v>
      </c>
      <c r="AI232">
        <v>-1</v>
      </c>
      <c r="AJ232">
        <v>-1</v>
      </c>
      <c r="AK232">
        <v>-1</v>
      </c>
      <c r="AL232">
        <v>-1</v>
      </c>
      <c r="AM232">
        <v>-1</v>
      </c>
      <c r="AN232">
        <v>-1</v>
      </c>
      <c r="AO232" s="1">
        <v>43415</v>
      </c>
      <c r="AP232">
        <v>-1</v>
      </c>
      <c r="AQ232" s="1">
        <v>44616</v>
      </c>
      <c r="AR232">
        <v>-1</v>
      </c>
      <c r="AS232" s="1">
        <v>44617</v>
      </c>
      <c r="AT232">
        <v>-1</v>
      </c>
      <c r="AU232">
        <v>-1</v>
      </c>
      <c r="AV232">
        <v>-1</v>
      </c>
      <c r="AW232" s="1">
        <v>41854</v>
      </c>
      <c r="AX232">
        <v>-1</v>
      </c>
      <c r="AY232" s="1">
        <v>43393</v>
      </c>
      <c r="AZ232">
        <v>-1</v>
      </c>
      <c r="BA232">
        <v>-1</v>
      </c>
      <c r="BB232">
        <v>-1</v>
      </c>
      <c r="BC232" s="1">
        <v>41713</v>
      </c>
      <c r="BD232">
        <v>-1</v>
      </c>
      <c r="BE232">
        <v>-1</v>
      </c>
      <c r="BF232">
        <v>-1</v>
      </c>
      <c r="BG232">
        <v>-1</v>
      </c>
      <c r="BH232">
        <v>-1</v>
      </c>
      <c r="BI232" s="1">
        <v>43415</v>
      </c>
      <c r="BJ232">
        <v>-1</v>
      </c>
      <c r="BK232">
        <v>-1</v>
      </c>
      <c r="BL232">
        <v>-1</v>
      </c>
      <c r="BM232" s="1">
        <v>43415</v>
      </c>
      <c r="BN232">
        <v>-1</v>
      </c>
      <c r="BO232" s="1">
        <v>43417</v>
      </c>
      <c r="BP232">
        <v>-1</v>
      </c>
      <c r="BQ232">
        <v>-1</v>
      </c>
      <c r="BR232">
        <v>-1</v>
      </c>
      <c r="BS232" s="1">
        <v>43417</v>
      </c>
      <c r="BT232">
        <v>-1</v>
      </c>
      <c r="BU232">
        <v>-1</v>
      </c>
      <c r="BV232">
        <v>-1</v>
      </c>
      <c r="BW232" s="1">
        <v>41906</v>
      </c>
      <c r="BX232">
        <v>-1</v>
      </c>
      <c r="BY232">
        <v>-1</v>
      </c>
      <c r="BZ232">
        <v>-1</v>
      </c>
      <c r="CA232" s="1">
        <v>41902</v>
      </c>
      <c r="CB232">
        <v>-1</v>
      </c>
      <c r="CC232" s="1">
        <v>41903</v>
      </c>
      <c r="CD232">
        <v>-1</v>
      </c>
      <c r="CE232" s="1">
        <v>43323</v>
      </c>
      <c r="CF232">
        <v>-1</v>
      </c>
      <c r="CG232" s="1">
        <v>41884</v>
      </c>
      <c r="CH232">
        <v>-1</v>
      </c>
      <c r="CI232">
        <v>-1</v>
      </c>
      <c r="CJ232">
        <v>-1</v>
      </c>
      <c r="CK232" s="1">
        <v>41835</v>
      </c>
      <c r="CL232">
        <v>-1</v>
      </c>
      <c r="CM232">
        <v>-1</v>
      </c>
      <c r="CN232">
        <v>-1</v>
      </c>
    </row>
    <row r="233" spans="1:92" x14ac:dyDescent="0.25">
      <c r="A233" s="1">
        <v>44134</v>
      </c>
      <c r="B233">
        <v>218.416</v>
      </c>
      <c r="C233" s="1">
        <v>41823</v>
      </c>
      <c r="D233">
        <v>-1</v>
      </c>
      <c r="E233" s="1">
        <v>44650</v>
      </c>
      <c r="F233">
        <v>-1</v>
      </c>
      <c r="G233" s="1">
        <v>40352</v>
      </c>
      <c r="H233">
        <v>-1</v>
      </c>
      <c r="I233" s="1">
        <v>44591</v>
      </c>
      <c r="J233">
        <v>-1</v>
      </c>
      <c r="K233" s="1">
        <v>41811</v>
      </c>
      <c r="L233">
        <v>-1</v>
      </c>
      <c r="M233" s="1">
        <v>44347</v>
      </c>
      <c r="N233">
        <v>18.646999999999998</v>
      </c>
      <c r="O233" s="1">
        <v>44196</v>
      </c>
      <c r="P233">
        <v>37.523000000000003</v>
      </c>
      <c r="Q233" s="1">
        <v>44134</v>
      </c>
      <c r="R233">
        <v>128.202</v>
      </c>
      <c r="S233" s="1">
        <v>44377</v>
      </c>
      <c r="T233">
        <v>43.561999999999998</v>
      </c>
      <c r="U233" s="1">
        <v>42054</v>
      </c>
      <c r="V233">
        <v>-1</v>
      </c>
      <c r="W233" s="1">
        <v>43798</v>
      </c>
      <c r="X233">
        <v>69.043000000000006</v>
      </c>
      <c r="Y233" s="1">
        <v>43798</v>
      </c>
      <c r="Z233">
        <v>187.57300000000001</v>
      </c>
      <c r="AA233" s="1">
        <v>40473</v>
      </c>
      <c r="AB233">
        <v>-1</v>
      </c>
      <c r="AC233" s="1">
        <v>43769</v>
      </c>
      <c r="AD233">
        <v>339.37900000000002</v>
      </c>
      <c r="AE233" s="1">
        <v>41141</v>
      </c>
      <c r="AF233">
        <v>-1</v>
      </c>
      <c r="AG233" s="1">
        <v>42613</v>
      </c>
      <c r="AH233">
        <v>26.581</v>
      </c>
      <c r="AI233">
        <v>-1</v>
      </c>
      <c r="AJ233">
        <v>-1</v>
      </c>
      <c r="AK233">
        <v>-1</v>
      </c>
      <c r="AL233">
        <v>-1</v>
      </c>
      <c r="AM233">
        <v>-1</v>
      </c>
      <c r="AN233">
        <v>-1</v>
      </c>
      <c r="AO233" s="1">
        <v>43416</v>
      </c>
      <c r="AP233">
        <v>-1</v>
      </c>
      <c r="AQ233" s="1">
        <v>44617</v>
      </c>
      <c r="AR233">
        <v>-1</v>
      </c>
      <c r="AS233" s="1">
        <v>44618</v>
      </c>
      <c r="AT233">
        <v>-1</v>
      </c>
      <c r="AU233">
        <v>-1</v>
      </c>
      <c r="AV233">
        <v>-1</v>
      </c>
      <c r="AW233" s="1">
        <v>41855</v>
      </c>
      <c r="AX233">
        <v>-1</v>
      </c>
      <c r="AY233" s="1">
        <v>43394</v>
      </c>
      <c r="AZ233">
        <v>-1</v>
      </c>
      <c r="BA233">
        <v>-1</v>
      </c>
      <c r="BB233">
        <v>-1</v>
      </c>
      <c r="BC233" s="1">
        <v>41714</v>
      </c>
      <c r="BD233">
        <v>-1</v>
      </c>
      <c r="BE233">
        <v>-1</v>
      </c>
      <c r="BF233">
        <v>-1</v>
      </c>
      <c r="BG233">
        <v>-1</v>
      </c>
      <c r="BH233">
        <v>-1</v>
      </c>
      <c r="BI233" s="1">
        <v>43416</v>
      </c>
      <c r="BJ233">
        <v>-1</v>
      </c>
      <c r="BK233">
        <v>-1</v>
      </c>
      <c r="BL233">
        <v>-1</v>
      </c>
      <c r="BM233" s="1">
        <v>43416</v>
      </c>
      <c r="BN233">
        <v>-1</v>
      </c>
      <c r="BO233" s="1">
        <v>43418</v>
      </c>
      <c r="BP233">
        <v>-1</v>
      </c>
      <c r="BQ233">
        <v>-1</v>
      </c>
      <c r="BR233">
        <v>-1</v>
      </c>
      <c r="BS233" s="1">
        <v>43418</v>
      </c>
      <c r="BT233">
        <v>-1</v>
      </c>
      <c r="BU233">
        <v>-1</v>
      </c>
      <c r="BV233">
        <v>-1</v>
      </c>
      <c r="BW233" s="1">
        <v>41907</v>
      </c>
      <c r="BX233">
        <v>-1</v>
      </c>
      <c r="BY233">
        <v>-1</v>
      </c>
      <c r="BZ233">
        <v>-1</v>
      </c>
      <c r="CA233" s="1">
        <v>41903</v>
      </c>
      <c r="CB233">
        <v>-1</v>
      </c>
      <c r="CC233" s="1">
        <v>41904</v>
      </c>
      <c r="CD233">
        <v>-1</v>
      </c>
      <c r="CE233" s="1">
        <v>43324</v>
      </c>
      <c r="CF233">
        <v>-1</v>
      </c>
      <c r="CG233" s="1">
        <v>41885</v>
      </c>
      <c r="CH233">
        <v>-1</v>
      </c>
      <c r="CI233">
        <v>-1</v>
      </c>
      <c r="CJ233">
        <v>-1</v>
      </c>
      <c r="CK233" s="1">
        <v>41836</v>
      </c>
      <c r="CL233">
        <v>-1</v>
      </c>
      <c r="CM233">
        <v>-1</v>
      </c>
      <c r="CN233">
        <v>-1</v>
      </c>
    </row>
    <row r="234" spans="1:92" x14ac:dyDescent="0.25">
      <c r="A234" s="1">
        <v>44165</v>
      </c>
      <c r="B234">
        <v>166.114</v>
      </c>
      <c r="C234" s="1">
        <v>41824</v>
      </c>
      <c r="D234">
        <v>-1</v>
      </c>
      <c r="E234" s="1">
        <v>44681</v>
      </c>
      <c r="F234">
        <v>-1</v>
      </c>
      <c r="G234" s="1">
        <v>40353</v>
      </c>
      <c r="H234">
        <v>-1</v>
      </c>
      <c r="I234" s="1">
        <v>44620</v>
      </c>
      <c r="J234">
        <v>-1</v>
      </c>
      <c r="K234" s="1">
        <v>41812</v>
      </c>
      <c r="L234">
        <v>-1</v>
      </c>
      <c r="M234" s="1">
        <v>44377</v>
      </c>
      <c r="N234">
        <v>18.044</v>
      </c>
      <c r="O234" s="1">
        <v>44225</v>
      </c>
      <c r="P234">
        <v>42.77</v>
      </c>
      <c r="Q234" s="1">
        <v>44165</v>
      </c>
      <c r="R234">
        <v>87.65</v>
      </c>
      <c r="S234" s="1">
        <v>44407</v>
      </c>
      <c r="T234">
        <v>50.953000000000003</v>
      </c>
      <c r="U234" s="1">
        <v>42055</v>
      </c>
      <c r="V234">
        <v>-1</v>
      </c>
      <c r="W234" s="1">
        <v>43830</v>
      </c>
      <c r="X234">
        <v>55.133000000000003</v>
      </c>
      <c r="Y234" s="1">
        <v>43830</v>
      </c>
      <c r="Z234">
        <v>163.33199999999999</v>
      </c>
      <c r="AA234" s="1">
        <v>40474</v>
      </c>
      <c r="AB234">
        <v>-1</v>
      </c>
      <c r="AC234" s="1">
        <v>43798</v>
      </c>
      <c r="AD234">
        <v>319.54500000000002</v>
      </c>
      <c r="AE234" s="1">
        <v>41142</v>
      </c>
      <c r="AF234">
        <v>-1</v>
      </c>
      <c r="AG234" s="1">
        <v>42643</v>
      </c>
      <c r="AH234">
        <v>25.911000000000001</v>
      </c>
      <c r="AI234">
        <v>-1</v>
      </c>
      <c r="AJ234">
        <v>-1</v>
      </c>
      <c r="AK234">
        <v>-1</v>
      </c>
      <c r="AL234">
        <v>-1</v>
      </c>
      <c r="AM234">
        <v>-1</v>
      </c>
      <c r="AN234">
        <v>-1</v>
      </c>
      <c r="AO234" s="1">
        <v>43417</v>
      </c>
      <c r="AP234">
        <v>-1</v>
      </c>
      <c r="AQ234" s="1">
        <v>44618</v>
      </c>
      <c r="AR234">
        <v>-1</v>
      </c>
      <c r="AS234" s="1">
        <v>44619</v>
      </c>
      <c r="AT234">
        <v>-1</v>
      </c>
      <c r="AU234">
        <v>-1</v>
      </c>
      <c r="AV234">
        <v>-1</v>
      </c>
      <c r="AW234" s="1">
        <v>41856</v>
      </c>
      <c r="AX234">
        <v>-1</v>
      </c>
      <c r="AY234" s="1">
        <v>43395</v>
      </c>
      <c r="AZ234">
        <v>-1</v>
      </c>
      <c r="BA234">
        <v>-1</v>
      </c>
      <c r="BB234">
        <v>-1</v>
      </c>
      <c r="BC234" s="1">
        <v>41715</v>
      </c>
      <c r="BD234">
        <v>-1</v>
      </c>
      <c r="BE234">
        <v>-1</v>
      </c>
      <c r="BF234">
        <v>-1</v>
      </c>
      <c r="BG234">
        <v>-1</v>
      </c>
      <c r="BH234">
        <v>-1</v>
      </c>
      <c r="BI234" s="1">
        <v>43417</v>
      </c>
      <c r="BJ234">
        <v>-1</v>
      </c>
      <c r="BK234">
        <v>-1</v>
      </c>
      <c r="BL234">
        <v>-1</v>
      </c>
      <c r="BM234" s="1">
        <v>43417</v>
      </c>
      <c r="BN234">
        <v>-1</v>
      </c>
      <c r="BO234" s="1">
        <v>43419</v>
      </c>
      <c r="BP234">
        <v>-1</v>
      </c>
      <c r="BQ234">
        <v>-1</v>
      </c>
      <c r="BR234">
        <v>-1</v>
      </c>
      <c r="BS234" s="1">
        <v>43419</v>
      </c>
      <c r="BT234">
        <v>-1</v>
      </c>
      <c r="BU234">
        <v>-1</v>
      </c>
      <c r="BV234">
        <v>-1</v>
      </c>
      <c r="BW234" s="1">
        <v>41908</v>
      </c>
      <c r="BX234">
        <v>-1</v>
      </c>
      <c r="BY234">
        <v>-1</v>
      </c>
      <c r="BZ234">
        <v>-1</v>
      </c>
      <c r="CA234" s="1">
        <v>41904</v>
      </c>
      <c r="CB234">
        <v>-1</v>
      </c>
      <c r="CC234" s="1">
        <v>41905</v>
      </c>
      <c r="CD234">
        <v>-1</v>
      </c>
      <c r="CE234" s="1">
        <v>43325</v>
      </c>
      <c r="CF234">
        <v>-1</v>
      </c>
      <c r="CG234" s="1">
        <v>41886</v>
      </c>
      <c r="CH234">
        <v>-1</v>
      </c>
      <c r="CI234">
        <v>-1</v>
      </c>
      <c r="CJ234">
        <v>-1</v>
      </c>
      <c r="CK234" s="1">
        <v>41837</v>
      </c>
      <c r="CL234">
        <v>-1</v>
      </c>
      <c r="CM234">
        <v>-1</v>
      </c>
      <c r="CN234">
        <v>-1</v>
      </c>
    </row>
    <row r="235" spans="1:92" x14ac:dyDescent="0.25">
      <c r="A235" s="1">
        <v>44196</v>
      </c>
      <c r="B235">
        <v>142.852</v>
      </c>
      <c r="C235" s="1">
        <v>41825</v>
      </c>
      <c r="D235">
        <v>-1</v>
      </c>
      <c r="E235" s="1">
        <v>44711</v>
      </c>
      <c r="F235">
        <v>-1</v>
      </c>
      <c r="G235" s="1">
        <v>40354</v>
      </c>
      <c r="H235">
        <v>-1</v>
      </c>
      <c r="I235" s="1">
        <v>44650</v>
      </c>
      <c r="J235">
        <v>-1</v>
      </c>
      <c r="K235" s="1">
        <v>41813</v>
      </c>
      <c r="L235">
        <v>-1</v>
      </c>
      <c r="M235" s="1">
        <v>44407</v>
      </c>
      <c r="N235">
        <v>18.449000000000002</v>
      </c>
      <c r="O235" s="1">
        <v>44253</v>
      </c>
      <c r="P235">
        <v>40.985999999999997</v>
      </c>
      <c r="Q235" s="1">
        <v>44196</v>
      </c>
      <c r="R235">
        <v>81.494</v>
      </c>
      <c r="S235" s="1">
        <v>43331</v>
      </c>
      <c r="T235">
        <v>-1</v>
      </c>
      <c r="U235" s="1">
        <v>42056</v>
      </c>
      <c r="V235">
        <v>-1</v>
      </c>
      <c r="W235" s="1">
        <v>43861</v>
      </c>
      <c r="X235">
        <v>64.09</v>
      </c>
      <c r="Y235" s="1">
        <v>43861</v>
      </c>
      <c r="Z235">
        <v>186.07499999999999</v>
      </c>
      <c r="AA235" s="1">
        <v>40475</v>
      </c>
      <c r="AB235">
        <v>-1</v>
      </c>
      <c r="AC235" s="1">
        <v>43830</v>
      </c>
      <c r="AD235">
        <v>282.13</v>
      </c>
      <c r="AE235" s="1">
        <v>41143</v>
      </c>
      <c r="AF235">
        <v>-1</v>
      </c>
      <c r="AG235" s="1">
        <v>42674</v>
      </c>
      <c r="AH235">
        <v>27.413</v>
      </c>
      <c r="AI235">
        <v>-1</v>
      </c>
      <c r="AJ235">
        <v>-1</v>
      </c>
      <c r="AK235">
        <v>-1</v>
      </c>
      <c r="AL235">
        <v>-1</v>
      </c>
      <c r="AM235">
        <v>-1</v>
      </c>
      <c r="AN235">
        <v>-1</v>
      </c>
      <c r="AO235" s="1">
        <v>43418</v>
      </c>
      <c r="AP235">
        <v>-1</v>
      </c>
      <c r="AQ235" s="1">
        <v>44619</v>
      </c>
      <c r="AR235">
        <v>-1</v>
      </c>
      <c r="AS235" s="1">
        <v>44620</v>
      </c>
      <c r="AT235">
        <v>-1</v>
      </c>
      <c r="AU235">
        <v>-1</v>
      </c>
      <c r="AV235">
        <v>-1</v>
      </c>
      <c r="AW235" s="1">
        <v>41857</v>
      </c>
      <c r="AX235">
        <v>-1</v>
      </c>
      <c r="AY235" s="1">
        <v>43396</v>
      </c>
      <c r="AZ235">
        <v>-1</v>
      </c>
      <c r="BA235">
        <v>-1</v>
      </c>
      <c r="BB235">
        <v>-1</v>
      </c>
      <c r="BC235" s="1">
        <v>41716</v>
      </c>
      <c r="BD235">
        <v>-1</v>
      </c>
      <c r="BE235">
        <v>-1</v>
      </c>
      <c r="BF235">
        <v>-1</v>
      </c>
      <c r="BG235">
        <v>-1</v>
      </c>
      <c r="BH235">
        <v>-1</v>
      </c>
      <c r="BI235" s="1">
        <v>43418</v>
      </c>
      <c r="BJ235">
        <v>-1</v>
      </c>
      <c r="BK235">
        <v>-1</v>
      </c>
      <c r="BL235">
        <v>-1</v>
      </c>
      <c r="BM235" s="1">
        <v>43418</v>
      </c>
      <c r="BN235">
        <v>-1</v>
      </c>
      <c r="BO235" s="1">
        <v>43420</v>
      </c>
      <c r="BP235">
        <v>-1</v>
      </c>
      <c r="BQ235">
        <v>-1</v>
      </c>
      <c r="BR235">
        <v>-1</v>
      </c>
      <c r="BS235" s="1">
        <v>43420</v>
      </c>
      <c r="BT235">
        <v>-1</v>
      </c>
      <c r="BU235">
        <v>-1</v>
      </c>
      <c r="BV235">
        <v>-1</v>
      </c>
      <c r="BW235" s="1">
        <v>41909</v>
      </c>
      <c r="BX235">
        <v>-1</v>
      </c>
      <c r="BY235">
        <v>-1</v>
      </c>
      <c r="BZ235">
        <v>-1</v>
      </c>
      <c r="CA235" s="1">
        <v>41905</v>
      </c>
      <c r="CB235">
        <v>-1</v>
      </c>
      <c r="CC235" s="1">
        <v>41906</v>
      </c>
      <c r="CD235">
        <v>-1</v>
      </c>
      <c r="CE235" s="1">
        <v>43326</v>
      </c>
      <c r="CF235">
        <v>-1</v>
      </c>
      <c r="CG235" s="1">
        <v>41887</v>
      </c>
      <c r="CH235">
        <v>-1</v>
      </c>
      <c r="CI235">
        <v>-1</v>
      </c>
      <c r="CJ235">
        <v>-1</v>
      </c>
      <c r="CK235" s="1">
        <v>41838</v>
      </c>
      <c r="CL235">
        <v>-1</v>
      </c>
      <c r="CM235">
        <v>-1</v>
      </c>
      <c r="CN235">
        <v>-1</v>
      </c>
    </row>
    <row r="236" spans="1:92" x14ac:dyDescent="0.25">
      <c r="A236" s="1">
        <v>44225</v>
      </c>
      <c r="B236">
        <v>173.96299999999999</v>
      </c>
      <c r="C236" s="1">
        <v>41826</v>
      </c>
      <c r="D236">
        <v>-1</v>
      </c>
      <c r="E236" s="1">
        <v>44742</v>
      </c>
      <c r="F236">
        <v>-1</v>
      </c>
      <c r="G236" s="1">
        <v>40355</v>
      </c>
      <c r="H236">
        <v>-1</v>
      </c>
      <c r="I236" s="1">
        <v>44681</v>
      </c>
      <c r="J236">
        <v>-1</v>
      </c>
      <c r="K236" s="1">
        <v>41814</v>
      </c>
      <c r="L236">
        <v>-1</v>
      </c>
      <c r="M236" s="1">
        <v>40464</v>
      </c>
      <c r="N236">
        <v>-1</v>
      </c>
      <c r="O236" s="1">
        <v>44286</v>
      </c>
      <c r="P236">
        <v>44.814</v>
      </c>
      <c r="Q236" s="1">
        <v>44225</v>
      </c>
      <c r="R236">
        <v>95.456000000000003</v>
      </c>
      <c r="S236" s="1">
        <v>43332</v>
      </c>
      <c r="T236">
        <v>-1</v>
      </c>
      <c r="U236" s="1">
        <v>42057</v>
      </c>
      <c r="V236">
        <v>-1</v>
      </c>
      <c r="W236" s="1">
        <v>43889</v>
      </c>
      <c r="X236">
        <v>64.599000000000004</v>
      </c>
      <c r="Y236" s="1">
        <v>43889</v>
      </c>
      <c r="Z236">
        <v>178.58699999999999</v>
      </c>
      <c r="AA236" s="1">
        <v>40476</v>
      </c>
      <c r="AB236">
        <v>-1</v>
      </c>
      <c r="AC236" s="1">
        <v>43861</v>
      </c>
      <c r="AD236">
        <v>240.56200000000001</v>
      </c>
      <c r="AE236" s="1">
        <v>41144</v>
      </c>
      <c r="AF236">
        <v>-1</v>
      </c>
      <c r="AG236" s="1">
        <v>42704</v>
      </c>
      <c r="AH236">
        <v>31.468</v>
      </c>
      <c r="AI236">
        <v>-1</v>
      </c>
      <c r="AJ236">
        <v>-1</v>
      </c>
      <c r="AK236">
        <v>-1</v>
      </c>
      <c r="AL236">
        <v>-1</v>
      </c>
      <c r="AM236">
        <v>-1</v>
      </c>
      <c r="AN236">
        <v>-1</v>
      </c>
      <c r="AO236" s="1">
        <v>43419</v>
      </c>
      <c r="AP236">
        <v>-1</v>
      </c>
      <c r="AQ236" s="1">
        <v>44620</v>
      </c>
      <c r="AR236">
        <v>-1</v>
      </c>
      <c r="AS236" s="1">
        <v>44621</v>
      </c>
      <c r="AT236">
        <v>-1</v>
      </c>
      <c r="AU236">
        <v>-1</v>
      </c>
      <c r="AV236">
        <v>-1</v>
      </c>
      <c r="AW236" s="1">
        <v>41858</v>
      </c>
      <c r="AX236">
        <v>-1</v>
      </c>
      <c r="AY236" s="1">
        <v>43397</v>
      </c>
      <c r="AZ236">
        <v>-1</v>
      </c>
      <c r="BA236">
        <v>-1</v>
      </c>
      <c r="BB236">
        <v>-1</v>
      </c>
      <c r="BC236" s="1">
        <v>41717</v>
      </c>
      <c r="BD236">
        <v>-1</v>
      </c>
      <c r="BE236">
        <v>-1</v>
      </c>
      <c r="BF236">
        <v>-1</v>
      </c>
      <c r="BG236">
        <v>-1</v>
      </c>
      <c r="BH236">
        <v>-1</v>
      </c>
      <c r="BI236" s="1">
        <v>43419</v>
      </c>
      <c r="BJ236">
        <v>-1</v>
      </c>
      <c r="BK236">
        <v>-1</v>
      </c>
      <c r="BL236">
        <v>-1</v>
      </c>
      <c r="BM236" s="1">
        <v>43419</v>
      </c>
      <c r="BN236">
        <v>-1</v>
      </c>
      <c r="BO236" s="1">
        <v>43421</v>
      </c>
      <c r="BP236">
        <v>-1</v>
      </c>
      <c r="BQ236">
        <v>-1</v>
      </c>
      <c r="BR236">
        <v>-1</v>
      </c>
      <c r="BS236" s="1">
        <v>43421</v>
      </c>
      <c r="BT236">
        <v>-1</v>
      </c>
      <c r="BU236">
        <v>-1</v>
      </c>
      <c r="BV236">
        <v>-1</v>
      </c>
      <c r="BW236" s="1">
        <v>41910</v>
      </c>
      <c r="BX236">
        <v>-1</v>
      </c>
      <c r="BY236">
        <v>-1</v>
      </c>
      <c r="BZ236">
        <v>-1</v>
      </c>
      <c r="CA236" s="1">
        <v>41906</v>
      </c>
      <c r="CB236">
        <v>-1</v>
      </c>
      <c r="CC236" s="1">
        <v>41907</v>
      </c>
      <c r="CD236">
        <v>-1</v>
      </c>
      <c r="CE236" s="1">
        <v>43327</v>
      </c>
      <c r="CF236">
        <v>-1</v>
      </c>
      <c r="CG236" s="1">
        <v>41888</v>
      </c>
      <c r="CH236">
        <v>-1</v>
      </c>
      <c r="CI236">
        <v>-1</v>
      </c>
      <c r="CJ236">
        <v>-1</v>
      </c>
      <c r="CK236" s="1">
        <v>41839</v>
      </c>
      <c r="CL236">
        <v>-1</v>
      </c>
      <c r="CM236">
        <v>-1</v>
      </c>
      <c r="CN236">
        <v>-1</v>
      </c>
    </row>
    <row r="237" spans="1:92" x14ac:dyDescent="0.25">
      <c r="A237" s="1">
        <v>44253</v>
      </c>
      <c r="B237">
        <v>190.87200000000001</v>
      </c>
      <c r="C237" s="1">
        <v>41827</v>
      </c>
      <c r="D237">
        <v>-1</v>
      </c>
      <c r="E237" s="1">
        <v>44772</v>
      </c>
      <c r="F237">
        <v>-1</v>
      </c>
      <c r="G237" s="1">
        <v>40356</v>
      </c>
      <c r="H237">
        <v>-1</v>
      </c>
      <c r="I237" s="1">
        <v>44711</v>
      </c>
      <c r="J237">
        <v>-1</v>
      </c>
      <c r="K237" s="1">
        <v>41815</v>
      </c>
      <c r="L237">
        <v>-1</v>
      </c>
      <c r="M237" s="1">
        <v>40465</v>
      </c>
      <c r="N237">
        <v>-1</v>
      </c>
      <c r="O237" s="1">
        <v>44316</v>
      </c>
      <c r="P237">
        <v>45.746000000000002</v>
      </c>
      <c r="Q237" s="1">
        <v>44253</v>
      </c>
      <c r="R237">
        <v>107.13200000000001</v>
      </c>
      <c r="S237" s="1">
        <v>43333</v>
      </c>
      <c r="T237">
        <v>-1</v>
      </c>
      <c r="U237" s="1">
        <v>42058</v>
      </c>
      <c r="V237">
        <v>-1</v>
      </c>
      <c r="W237" s="1">
        <v>43921</v>
      </c>
      <c r="X237">
        <v>202.447</v>
      </c>
      <c r="Y237" s="1">
        <v>43921</v>
      </c>
      <c r="Z237">
        <v>418.58600000000001</v>
      </c>
      <c r="AA237" s="1">
        <v>40477</v>
      </c>
      <c r="AB237">
        <v>-1</v>
      </c>
      <c r="AC237" s="1">
        <v>43889</v>
      </c>
      <c r="AD237">
        <v>299.601</v>
      </c>
      <c r="AE237" s="1">
        <v>41145</v>
      </c>
      <c r="AF237">
        <v>-1</v>
      </c>
      <c r="AG237" s="1">
        <v>42734</v>
      </c>
      <c r="AH237">
        <v>28.055</v>
      </c>
      <c r="AI237">
        <v>-1</v>
      </c>
      <c r="AJ237">
        <v>-1</v>
      </c>
      <c r="AK237">
        <v>-1</v>
      </c>
      <c r="AL237">
        <v>-1</v>
      </c>
      <c r="AM237">
        <v>-1</v>
      </c>
      <c r="AN237">
        <v>-1</v>
      </c>
      <c r="AO237" s="1">
        <v>43420</v>
      </c>
      <c r="AP237">
        <v>-1</v>
      </c>
      <c r="AQ237" s="1">
        <v>44621</v>
      </c>
      <c r="AR237">
        <v>-1</v>
      </c>
      <c r="AS237" s="1">
        <v>44622</v>
      </c>
      <c r="AT237">
        <v>-1</v>
      </c>
      <c r="AU237">
        <v>-1</v>
      </c>
      <c r="AV237">
        <v>-1</v>
      </c>
      <c r="AW237" s="1">
        <v>41859</v>
      </c>
      <c r="AX237">
        <v>-1</v>
      </c>
      <c r="AY237" s="1">
        <v>43398</v>
      </c>
      <c r="AZ237">
        <v>-1</v>
      </c>
      <c r="BA237">
        <v>-1</v>
      </c>
      <c r="BB237">
        <v>-1</v>
      </c>
      <c r="BC237" s="1">
        <v>41718</v>
      </c>
      <c r="BD237">
        <v>-1</v>
      </c>
      <c r="BE237">
        <v>-1</v>
      </c>
      <c r="BF237">
        <v>-1</v>
      </c>
      <c r="BG237">
        <v>-1</v>
      </c>
      <c r="BH237">
        <v>-1</v>
      </c>
      <c r="BI237" s="1">
        <v>43420</v>
      </c>
      <c r="BJ237">
        <v>-1</v>
      </c>
      <c r="BK237">
        <v>-1</v>
      </c>
      <c r="BL237">
        <v>-1</v>
      </c>
      <c r="BM237" s="1">
        <v>43420</v>
      </c>
      <c r="BN237">
        <v>-1</v>
      </c>
      <c r="BO237" s="1">
        <v>43422</v>
      </c>
      <c r="BP237">
        <v>-1</v>
      </c>
      <c r="BQ237">
        <v>-1</v>
      </c>
      <c r="BR237">
        <v>-1</v>
      </c>
      <c r="BS237" s="1">
        <v>43422</v>
      </c>
      <c r="BT237">
        <v>-1</v>
      </c>
      <c r="BU237">
        <v>-1</v>
      </c>
      <c r="BV237">
        <v>-1</v>
      </c>
      <c r="BW237" s="1">
        <v>41911</v>
      </c>
      <c r="BX237">
        <v>-1</v>
      </c>
      <c r="BY237">
        <v>-1</v>
      </c>
      <c r="BZ237">
        <v>-1</v>
      </c>
      <c r="CA237" s="1">
        <v>41907</v>
      </c>
      <c r="CB237">
        <v>-1</v>
      </c>
      <c r="CC237" s="1">
        <v>41908</v>
      </c>
      <c r="CD237">
        <v>-1</v>
      </c>
      <c r="CE237" s="1">
        <v>43328</v>
      </c>
      <c r="CF237">
        <v>-1</v>
      </c>
      <c r="CG237" s="1">
        <v>41889</v>
      </c>
      <c r="CH237">
        <v>-1</v>
      </c>
      <c r="CI237">
        <v>-1</v>
      </c>
      <c r="CJ237">
        <v>-1</v>
      </c>
      <c r="CK237" s="1">
        <v>41840</v>
      </c>
      <c r="CL237">
        <v>-1</v>
      </c>
      <c r="CM237">
        <v>-1</v>
      </c>
      <c r="CN237">
        <v>-1</v>
      </c>
    </row>
    <row r="238" spans="1:92" x14ac:dyDescent="0.25">
      <c r="A238" s="1">
        <v>44286</v>
      </c>
      <c r="B238">
        <v>225.45400000000001</v>
      </c>
      <c r="C238" s="1">
        <v>41828</v>
      </c>
      <c r="D238">
        <v>-1</v>
      </c>
      <c r="E238" s="1">
        <v>44803</v>
      </c>
      <c r="F238">
        <v>-1</v>
      </c>
      <c r="G238" s="1">
        <v>40357</v>
      </c>
      <c r="H238">
        <v>-1</v>
      </c>
      <c r="I238" s="1">
        <v>44742</v>
      </c>
      <c r="J238">
        <v>-1</v>
      </c>
      <c r="K238" s="1">
        <v>41816</v>
      </c>
      <c r="L238">
        <v>-1</v>
      </c>
      <c r="M238" s="1">
        <v>40466</v>
      </c>
      <c r="N238">
        <v>-1</v>
      </c>
      <c r="O238" s="1">
        <v>44347</v>
      </c>
      <c r="P238">
        <v>45.817</v>
      </c>
      <c r="Q238" s="1">
        <v>44286</v>
      </c>
      <c r="R238">
        <v>113.907</v>
      </c>
      <c r="S238" s="1">
        <v>43334</v>
      </c>
      <c r="T238">
        <v>-1</v>
      </c>
      <c r="U238" s="1">
        <v>42059</v>
      </c>
      <c r="V238">
        <v>-1</v>
      </c>
      <c r="W238" s="1">
        <v>43951</v>
      </c>
      <c r="X238">
        <v>179.346</v>
      </c>
      <c r="Y238" s="1">
        <v>43951</v>
      </c>
      <c r="Z238">
        <v>423.50900000000001</v>
      </c>
      <c r="AA238" s="1">
        <v>40478</v>
      </c>
      <c r="AB238">
        <v>-1</v>
      </c>
      <c r="AC238" s="1">
        <v>43921</v>
      </c>
      <c r="AD238">
        <v>468.92099999999999</v>
      </c>
      <c r="AE238" s="1">
        <v>41146</v>
      </c>
      <c r="AF238">
        <v>-1</v>
      </c>
      <c r="AG238" s="1">
        <v>42766</v>
      </c>
      <c r="AH238">
        <v>26.521000000000001</v>
      </c>
      <c r="AI238">
        <v>-1</v>
      </c>
      <c r="AJ238">
        <v>-1</v>
      </c>
      <c r="AK238">
        <v>-1</v>
      </c>
      <c r="AL238">
        <v>-1</v>
      </c>
      <c r="AM238">
        <v>-1</v>
      </c>
      <c r="AN238">
        <v>-1</v>
      </c>
      <c r="AO238" s="1">
        <v>43421</v>
      </c>
      <c r="AP238">
        <v>-1</v>
      </c>
      <c r="AQ238" s="1">
        <v>44622</v>
      </c>
      <c r="AR238">
        <v>-1</v>
      </c>
      <c r="AS238" s="1">
        <v>44623</v>
      </c>
      <c r="AT238">
        <v>-1</v>
      </c>
      <c r="AU238">
        <v>-1</v>
      </c>
      <c r="AV238">
        <v>-1</v>
      </c>
      <c r="AW238" s="1">
        <v>41860</v>
      </c>
      <c r="AX238">
        <v>-1</v>
      </c>
      <c r="AY238" s="1">
        <v>43399</v>
      </c>
      <c r="AZ238">
        <v>-1</v>
      </c>
      <c r="BA238">
        <v>-1</v>
      </c>
      <c r="BB238">
        <v>-1</v>
      </c>
      <c r="BC238" s="1">
        <v>41719</v>
      </c>
      <c r="BD238">
        <v>-1</v>
      </c>
      <c r="BE238">
        <v>-1</v>
      </c>
      <c r="BF238">
        <v>-1</v>
      </c>
      <c r="BG238">
        <v>-1</v>
      </c>
      <c r="BH238">
        <v>-1</v>
      </c>
      <c r="BI238" s="1">
        <v>43421</v>
      </c>
      <c r="BJ238">
        <v>-1</v>
      </c>
      <c r="BK238">
        <v>-1</v>
      </c>
      <c r="BL238">
        <v>-1</v>
      </c>
      <c r="BM238" s="1">
        <v>43421</v>
      </c>
      <c r="BN238">
        <v>-1</v>
      </c>
      <c r="BO238" s="1">
        <v>43423</v>
      </c>
      <c r="BP238">
        <v>-1</v>
      </c>
      <c r="BQ238">
        <v>-1</v>
      </c>
      <c r="BR238">
        <v>-1</v>
      </c>
      <c r="BS238" s="1">
        <v>43423</v>
      </c>
      <c r="BT238">
        <v>-1</v>
      </c>
      <c r="BU238">
        <v>-1</v>
      </c>
      <c r="BV238">
        <v>-1</v>
      </c>
      <c r="BW238" s="1">
        <v>41912</v>
      </c>
      <c r="BX238">
        <v>-1</v>
      </c>
      <c r="BY238">
        <v>-1</v>
      </c>
      <c r="BZ238">
        <v>-1</v>
      </c>
      <c r="CA238" s="1">
        <v>41908</v>
      </c>
      <c r="CB238">
        <v>-1</v>
      </c>
      <c r="CC238" s="1">
        <v>41909</v>
      </c>
      <c r="CD238">
        <v>-1</v>
      </c>
      <c r="CE238" s="1">
        <v>43329</v>
      </c>
      <c r="CF238">
        <v>-1</v>
      </c>
      <c r="CG238" s="1">
        <v>41890</v>
      </c>
      <c r="CH238">
        <v>-1</v>
      </c>
      <c r="CI238">
        <v>-1</v>
      </c>
      <c r="CJ238">
        <v>-1</v>
      </c>
      <c r="CK238" s="1">
        <v>41841</v>
      </c>
      <c r="CL238">
        <v>-1</v>
      </c>
      <c r="CM238">
        <v>-1</v>
      </c>
      <c r="CN238">
        <v>-1</v>
      </c>
    </row>
    <row r="239" spans="1:92" x14ac:dyDescent="0.25">
      <c r="A239" s="1">
        <v>44316</v>
      </c>
      <c r="B239">
        <v>192.05699999999999</v>
      </c>
      <c r="C239" s="1">
        <v>41829</v>
      </c>
      <c r="D239">
        <v>-1</v>
      </c>
      <c r="E239" s="1">
        <v>44834</v>
      </c>
      <c r="F239">
        <v>-1</v>
      </c>
      <c r="G239" s="1">
        <v>40358</v>
      </c>
      <c r="H239">
        <v>-1</v>
      </c>
      <c r="I239" s="1">
        <v>44772</v>
      </c>
      <c r="J239">
        <v>-1</v>
      </c>
      <c r="K239" s="1">
        <v>41817</v>
      </c>
      <c r="L239">
        <v>-1</v>
      </c>
      <c r="M239" s="1">
        <v>40467</v>
      </c>
      <c r="N239">
        <v>-1</v>
      </c>
      <c r="O239" s="1">
        <v>44377</v>
      </c>
      <c r="P239">
        <v>43.494</v>
      </c>
      <c r="Q239" s="1">
        <v>44316</v>
      </c>
      <c r="R239">
        <v>94.352999999999994</v>
      </c>
      <c r="S239" s="1">
        <v>43335</v>
      </c>
      <c r="T239">
        <v>-1</v>
      </c>
      <c r="U239" s="1">
        <v>42060</v>
      </c>
      <c r="V239">
        <v>-1</v>
      </c>
      <c r="W239" s="1">
        <v>44012</v>
      </c>
      <c r="X239">
        <v>110.843</v>
      </c>
      <c r="Y239" s="1">
        <v>43980</v>
      </c>
      <c r="Z239">
        <v>347.96199999999999</v>
      </c>
      <c r="AA239" s="1">
        <v>40479</v>
      </c>
      <c r="AB239">
        <v>-1</v>
      </c>
      <c r="AC239" s="1">
        <v>43951</v>
      </c>
      <c r="AD239">
        <v>592.28800000000001</v>
      </c>
      <c r="AE239" s="1">
        <v>41147</v>
      </c>
      <c r="AF239">
        <v>-1</v>
      </c>
      <c r="AG239" s="1">
        <v>42794</v>
      </c>
      <c r="AH239">
        <v>27.948</v>
      </c>
      <c r="AI239">
        <v>-1</v>
      </c>
      <c r="AJ239">
        <v>-1</v>
      </c>
      <c r="AK239">
        <v>-1</v>
      </c>
      <c r="AL239">
        <v>-1</v>
      </c>
      <c r="AM239">
        <v>-1</v>
      </c>
      <c r="AN239">
        <v>-1</v>
      </c>
      <c r="AO239" s="1">
        <v>43422</v>
      </c>
      <c r="AP239">
        <v>-1</v>
      </c>
      <c r="AQ239" s="1">
        <v>44623</v>
      </c>
      <c r="AR239">
        <v>-1</v>
      </c>
      <c r="AS239" s="1">
        <v>44624</v>
      </c>
      <c r="AT239">
        <v>-1</v>
      </c>
      <c r="AU239">
        <v>-1</v>
      </c>
      <c r="AV239">
        <v>-1</v>
      </c>
      <c r="AW239" s="1">
        <v>41861</v>
      </c>
      <c r="AX239">
        <v>-1</v>
      </c>
      <c r="AY239" s="1">
        <v>43400</v>
      </c>
      <c r="AZ239">
        <v>-1</v>
      </c>
      <c r="BA239">
        <v>-1</v>
      </c>
      <c r="BB239">
        <v>-1</v>
      </c>
      <c r="BC239" s="1">
        <v>41720</v>
      </c>
      <c r="BD239">
        <v>-1</v>
      </c>
      <c r="BE239">
        <v>-1</v>
      </c>
      <c r="BF239">
        <v>-1</v>
      </c>
      <c r="BG239">
        <v>-1</v>
      </c>
      <c r="BH239">
        <v>-1</v>
      </c>
      <c r="BI239" s="1">
        <v>43422</v>
      </c>
      <c r="BJ239">
        <v>-1</v>
      </c>
      <c r="BK239">
        <v>-1</v>
      </c>
      <c r="BL239">
        <v>-1</v>
      </c>
      <c r="BM239" s="1">
        <v>43422</v>
      </c>
      <c r="BN239">
        <v>-1</v>
      </c>
      <c r="BO239" s="1">
        <v>43424</v>
      </c>
      <c r="BP239">
        <v>-1</v>
      </c>
      <c r="BQ239">
        <v>-1</v>
      </c>
      <c r="BR239">
        <v>-1</v>
      </c>
      <c r="BS239" s="1">
        <v>43424</v>
      </c>
      <c r="BT239">
        <v>-1</v>
      </c>
      <c r="BU239">
        <v>-1</v>
      </c>
      <c r="BV239">
        <v>-1</v>
      </c>
      <c r="BW239" s="1">
        <v>41913</v>
      </c>
      <c r="BX239">
        <v>-1</v>
      </c>
      <c r="BY239">
        <v>-1</v>
      </c>
      <c r="BZ239">
        <v>-1</v>
      </c>
      <c r="CA239" s="1">
        <v>41909</v>
      </c>
      <c r="CB239">
        <v>-1</v>
      </c>
      <c r="CC239" s="1">
        <v>41910</v>
      </c>
      <c r="CD239">
        <v>-1</v>
      </c>
      <c r="CE239" s="1">
        <v>43330</v>
      </c>
      <c r="CF239">
        <v>-1</v>
      </c>
      <c r="CG239" s="1">
        <v>41891</v>
      </c>
      <c r="CH239">
        <v>-1</v>
      </c>
      <c r="CI239">
        <v>-1</v>
      </c>
      <c r="CJ239">
        <v>-1</v>
      </c>
      <c r="CK239" s="1">
        <v>41842</v>
      </c>
      <c r="CL239">
        <v>-1</v>
      </c>
      <c r="CM239">
        <v>-1</v>
      </c>
      <c r="CN239">
        <v>-1</v>
      </c>
    </row>
    <row r="240" spans="1:92" x14ac:dyDescent="0.25">
      <c r="A240" s="1">
        <v>44347</v>
      </c>
      <c r="B240">
        <v>171.768</v>
      </c>
      <c r="C240" s="1">
        <v>41830</v>
      </c>
      <c r="D240">
        <v>-1</v>
      </c>
      <c r="E240" s="1">
        <v>44864</v>
      </c>
      <c r="F240">
        <v>-1</v>
      </c>
      <c r="G240" s="1">
        <v>40359</v>
      </c>
      <c r="H240">
        <v>-1</v>
      </c>
      <c r="I240" s="1">
        <v>44803</v>
      </c>
      <c r="J240">
        <v>-1</v>
      </c>
      <c r="K240" s="1">
        <v>41818</v>
      </c>
      <c r="L240">
        <v>-1</v>
      </c>
      <c r="M240" s="1">
        <v>40468</v>
      </c>
      <c r="N240">
        <v>-1</v>
      </c>
      <c r="O240" s="1">
        <v>44407</v>
      </c>
      <c r="P240">
        <v>51.5</v>
      </c>
      <c r="Q240" s="1">
        <v>44347</v>
      </c>
      <c r="R240">
        <v>93.885000000000005</v>
      </c>
      <c r="S240" s="1">
        <v>43336</v>
      </c>
      <c r="T240">
        <v>-1</v>
      </c>
      <c r="U240" s="1">
        <v>42061</v>
      </c>
      <c r="V240">
        <v>-1</v>
      </c>
      <c r="W240" s="1">
        <v>44043</v>
      </c>
      <c r="X240">
        <v>104.6</v>
      </c>
      <c r="Y240" s="1">
        <v>44012</v>
      </c>
      <c r="Z240">
        <v>306.90600000000001</v>
      </c>
      <c r="AA240" s="1">
        <v>40480</v>
      </c>
      <c r="AB240">
        <v>-1</v>
      </c>
      <c r="AC240" s="1">
        <v>44012</v>
      </c>
      <c r="AD240">
        <v>490.80900000000003</v>
      </c>
      <c r="AE240" s="1">
        <v>41148</v>
      </c>
      <c r="AF240">
        <v>-1</v>
      </c>
      <c r="AG240" s="1">
        <v>42825</v>
      </c>
      <c r="AH240">
        <v>22.483000000000001</v>
      </c>
      <c r="AI240">
        <v>-1</v>
      </c>
      <c r="AJ240">
        <v>-1</v>
      </c>
      <c r="AK240">
        <v>-1</v>
      </c>
      <c r="AL240">
        <v>-1</v>
      </c>
      <c r="AM240">
        <v>-1</v>
      </c>
      <c r="AN240">
        <v>-1</v>
      </c>
      <c r="AO240" s="1">
        <v>43423</v>
      </c>
      <c r="AP240">
        <v>-1</v>
      </c>
      <c r="AQ240" s="1">
        <v>44624</v>
      </c>
      <c r="AR240">
        <v>-1</v>
      </c>
      <c r="AS240" s="1">
        <v>44625</v>
      </c>
      <c r="AT240">
        <v>-1</v>
      </c>
      <c r="AU240">
        <v>-1</v>
      </c>
      <c r="AV240">
        <v>-1</v>
      </c>
      <c r="AW240" s="1">
        <v>41862</v>
      </c>
      <c r="AX240">
        <v>-1</v>
      </c>
      <c r="AY240" s="1">
        <v>43401</v>
      </c>
      <c r="AZ240">
        <v>-1</v>
      </c>
      <c r="BA240">
        <v>-1</v>
      </c>
      <c r="BB240">
        <v>-1</v>
      </c>
      <c r="BC240" s="1">
        <v>41721</v>
      </c>
      <c r="BD240">
        <v>-1</v>
      </c>
      <c r="BE240">
        <v>-1</v>
      </c>
      <c r="BF240">
        <v>-1</v>
      </c>
      <c r="BG240">
        <v>-1</v>
      </c>
      <c r="BH240">
        <v>-1</v>
      </c>
      <c r="BI240" s="1">
        <v>43423</v>
      </c>
      <c r="BJ240">
        <v>-1</v>
      </c>
      <c r="BK240">
        <v>-1</v>
      </c>
      <c r="BL240">
        <v>-1</v>
      </c>
      <c r="BM240" s="1">
        <v>43423</v>
      </c>
      <c r="BN240">
        <v>-1</v>
      </c>
      <c r="BO240" s="1">
        <v>43425</v>
      </c>
      <c r="BP240">
        <v>-1</v>
      </c>
      <c r="BQ240">
        <v>-1</v>
      </c>
      <c r="BR240">
        <v>-1</v>
      </c>
      <c r="BS240" s="1">
        <v>43425</v>
      </c>
      <c r="BT240">
        <v>-1</v>
      </c>
      <c r="BU240">
        <v>-1</v>
      </c>
      <c r="BV240">
        <v>-1</v>
      </c>
      <c r="BW240" s="1">
        <v>41914</v>
      </c>
      <c r="BX240">
        <v>-1</v>
      </c>
      <c r="BY240">
        <v>-1</v>
      </c>
      <c r="BZ240">
        <v>-1</v>
      </c>
      <c r="CA240" s="1">
        <v>41910</v>
      </c>
      <c r="CB240">
        <v>-1</v>
      </c>
      <c r="CC240" s="1">
        <v>41911</v>
      </c>
      <c r="CD240">
        <v>-1</v>
      </c>
      <c r="CE240" s="1">
        <v>43331</v>
      </c>
      <c r="CF240">
        <v>-1</v>
      </c>
      <c r="CG240" s="1">
        <v>41892</v>
      </c>
      <c r="CH240">
        <v>-1</v>
      </c>
      <c r="CI240">
        <v>-1</v>
      </c>
      <c r="CJ240">
        <v>-1</v>
      </c>
      <c r="CK240" s="1">
        <v>41843</v>
      </c>
      <c r="CL240">
        <v>-1</v>
      </c>
      <c r="CM240">
        <v>-1</v>
      </c>
      <c r="CN240">
        <v>-1</v>
      </c>
    </row>
    <row r="241" spans="1:92" x14ac:dyDescent="0.25">
      <c r="A241" s="1">
        <v>44377</v>
      </c>
      <c r="B241">
        <v>164.77099999999999</v>
      </c>
      <c r="C241" s="1">
        <v>41831</v>
      </c>
      <c r="D241">
        <v>-1</v>
      </c>
      <c r="E241" s="1">
        <v>44895</v>
      </c>
      <c r="F241">
        <v>-1</v>
      </c>
      <c r="G241" s="1">
        <v>40360</v>
      </c>
      <c r="H241">
        <v>-1</v>
      </c>
      <c r="I241" s="1">
        <v>44834</v>
      </c>
      <c r="J241">
        <v>-1</v>
      </c>
      <c r="K241" s="1">
        <v>41819</v>
      </c>
      <c r="L241">
        <v>-1</v>
      </c>
      <c r="M241" s="1">
        <v>40469</v>
      </c>
      <c r="N241">
        <v>-1</v>
      </c>
      <c r="O241" s="1">
        <v>40289</v>
      </c>
      <c r="P241">
        <v>-1</v>
      </c>
      <c r="Q241" s="1">
        <v>44377</v>
      </c>
      <c r="R241">
        <v>93.2</v>
      </c>
      <c r="S241" s="1">
        <v>43337</v>
      </c>
      <c r="T241">
        <v>-1</v>
      </c>
      <c r="U241" s="1">
        <v>42062</v>
      </c>
      <c r="V241">
        <v>-1</v>
      </c>
      <c r="W241" s="1">
        <v>44074</v>
      </c>
      <c r="X241">
        <v>100.538</v>
      </c>
      <c r="Y241" s="1">
        <v>44043</v>
      </c>
      <c r="Z241">
        <v>312.06099999999998</v>
      </c>
      <c r="AA241" s="1">
        <v>40481</v>
      </c>
      <c r="AB241">
        <v>-1</v>
      </c>
      <c r="AC241" s="1">
        <v>44043</v>
      </c>
      <c r="AD241">
        <v>568.73599999999999</v>
      </c>
      <c r="AE241" s="1">
        <v>41149</v>
      </c>
      <c r="AF241">
        <v>-1</v>
      </c>
      <c r="AG241" s="1">
        <v>42853</v>
      </c>
      <c r="AH241">
        <v>23.484999999999999</v>
      </c>
      <c r="AI241">
        <v>-1</v>
      </c>
      <c r="AJ241">
        <v>-1</v>
      </c>
      <c r="AK241">
        <v>-1</v>
      </c>
      <c r="AL241">
        <v>-1</v>
      </c>
      <c r="AM241">
        <v>-1</v>
      </c>
      <c r="AN241">
        <v>-1</v>
      </c>
      <c r="AO241" s="1">
        <v>43424</v>
      </c>
      <c r="AP241">
        <v>-1</v>
      </c>
      <c r="AQ241" s="1">
        <v>44625</v>
      </c>
      <c r="AR241">
        <v>-1</v>
      </c>
      <c r="AS241" s="1">
        <v>44626</v>
      </c>
      <c r="AT241">
        <v>-1</v>
      </c>
      <c r="AU241">
        <v>-1</v>
      </c>
      <c r="AV241">
        <v>-1</v>
      </c>
      <c r="AW241" s="1">
        <v>41863</v>
      </c>
      <c r="AX241">
        <v>-1</v>
      </c>
      <c r="AY241" s="1">
        <v>43402</v>
      </c>
      <c r="AZ241">
        <v>-1</v>
      </c>
      <c r="BA241">
        <v>-1</v>
      </c>
      <c r="BB241">
        <v>-1</v>
      </c>
      <c r="BC241" s="1">
        <v>41722</v>
      </c>
      <c r="BD241">
        <v>-1</v>
      </c>
      <c r="BE241">
        <v>-1</v>
      </c>
      <c r="BF241">
        <v>-1</v>
      </c>
      <c r="BG241">
        <v>-1</v>
      </c>
      <c r="BH241">
        <v>-1</v>
      </c>
      <c r="BI241" s="1">
        <v>43424</v>
      </c>
      <c r="BJ241">
        <v>-1</v>
      </c>
      <c r="BK241">
        <v>-1</v>
      </c>
      <c r="BL241">
        <v>-1</v>
      </c>
      <c r="BM241" s="1">
        <v>43424</v>
      </c>
      <c r="BN241">
        <v>-1</v>
      </c>
      <c r="BO241" s="1">
        <v>43426</v>
      </c>
      <c r="BP241">
        <v>-1</v>
      </c>
      <c r="BQ241">
        <v>-1</v>
      </c>
      <c r="BR241">
        <v>-1</v>
      </c>
      <c r="BS241" s="1">
        <v>43426</v>
      </c>
      <c r="BT241">
        <v>-1</v>
      </c>
      <c r="BU241">
        <v>-1</v>
      </c>
      <c r="BV241">
        <v>-1</v>
      </c>
      <c r="BW241" s="1">
        <v>41915</v>
      </c>
      <c r="BX241">
        <v>-1</v>
      </c>
      <c r="BY241">
        <v>-1</v>
      </c>
      <c r="BZ241">
        <v>-1</v>
      </c>
      <c r="CA241" s="1">
        <v>41911</v>
      </c>
      <c r="CB241">
        <v>-1</v>
      </c>
      <c r="CC241" s="1">
        <v>41912</v>
      </c>
      <c r="CD241">
        <v>-1</v>
      </c>
      <c r="CE241" s="1">
        <v>43332</v>
      </c>
      <c r="CF241">
        <v>-1</v>
      </c>
      <c r="CG241" s="1">
        <v>41893</v>
      </c>
      <c r="CH241">
        <v>-1</v>
      </c>
      <c r="CI241">
        <v>-1</v>
      </c>
      <c r="CJ241">
        <v>-1</v>
      </c>
      <c r="CK241" s="1">
        <v>41844</v>
      </c>
      <c r="CL241">
        <v>-1</v>
      </c>
      <c r="CM241">
        <v>-1</v>
      </c>
      <c r="CN241">
        <v>-1</v>
      </c>
    </row>
    <row r="242" spans="1:92" x14ac:dyDescent="0.25">
      <c r="A242" s="1">
        <v>44407</v>
      </c>
      <c r="B242">
        <v>176.596</v>
      </c>
      <c r="Q242" s="1">
        <v>44407</v>
      </c>
      <c r="R242">
        <v>95.602000000000004</v>
      </c>
      <c r="W242" s="1">
        <v>44104</v>
      </c>
      <c r="X242">
        <v>122.53100000000001</v>
      </c>
      <c r="Y242" s="1">
        <v>44074</v>
      </c>
      <c r="Z242">
        <v>288.56099999999998</v>
      </c>
      <c r="AC242" s="1">
        <v>44074</v>
      </c>
      <c r="AD242">
        <v>526.75599999999997</v>
      </c>
      <c r="AG242" s="1">
        <v>42886</v>
      </c>
      <c r="AH242">
        <v>20.988</v>
      </c>
    </row>
    <row r="243" spans="1:92" x14ac:dyDescent="0.25">
      <c r="W243" s="1">
        <v>44134</v>
      </c>
      <c r="X243">
        <v>105.797</v>
      </c>
      <c r="Y243" s="1">
        <v>44104</v>
      </c>
      <c r="Z243">
        <v>318.58699999999999</v>
      </c>
      <c r="AC243" s="1">
        <v>44104</v>
      </c>
      <c r="AD243">
        <v>532.505</v>
      </c>
      <c r="AG243" s="1">
        <v>42916</v>
      </c>
      <c r="AH243">
        <v>20.108000000000001</v>
      </c>
    </row>
    <row r="244" spans="1:92" x14ac:dyDescent="0.25">
      <c r="W244" s="1">
        <v>44165</v>
      </c>
      <c r="X244">
        <v>80.525999999999996</v>
      </c>
      <c r="Y244" s="1">
        <v>44134</v>
      </c>
      <c r="Z244">
        <v>280.80200000000002</v>
      </c>
      <c r="AC244" s="1">
        <v>44134</v>
      </c>
      <c r="AD244">
        <v>558.47500000000002</v>
      </c>
      <c r="AG244" s="1">
        <v>42947</v>
      </c>
      <c r="AH244">
        <v>16.876000000000001</v>
      </c>
    </row>
    <row r="245" spans="1:92" x14ac:dyDescent="0.25">
      <c r="W245" s="1">
        <v>44196</v>
      </c>
      <c r="X245">
        <v>85.962999999999994</v>
      </c>
      <c r="Y245" s="1">
        <v>44165</v>
      </c>
      <c r="Z245">
        <v>231.49100000000001</v>
      </c>
      <c r="AC245" s="1">
        <v>44165</v>
      </c>
      <c r="AD245">
        <v>386.00900000000001</v>
      </c>
      <c r="AG245" s="1">
        <v>42978</v>
      </c>
      <c r="AH245">
        <v>18.134</v>
      </c>
    </row>
    <row r="246" spans="1:92" x14ac:dyDescent="0.25">
      <c r="W246" s="1">
        <v>44225</v>
      </c>
      <c r="X246">
        <v>95.722999999999999</v>
      </c>
      <c r="Y246" s="1">
        <v>44196</v>
      </c>
      <c r="Z246">
        <v>204.81800000000001</v>
      </c>
      <c r="AC246" s="1">
        <v>44196</v>
      </c>
      <c r="AD246">
        <v>306.096</v>
      </c>
      <c r="AG246" s="1">
        <v>43007</v>
      </c>
      <c r="AH246">
        <v>18.527000000000001</v>
      </c>
    </row>
    <row r="247" spans="1:92" x14ac:dyDescent="0.25">
      <c r="W247" s="1">
        <v>44253</v>
      </c>
      <c r="X247">
        <v>95.301000000000002</v>
      </c>
      <c r="Y247" s="1">
        <v>44225</v>
      </c>
      <c r="Z247">
        <v>226.95500000000001</v>
      </c>
      <c r="AC247" s="1">
        <v>44225</v>
      </c>
      <c r="AD247">
        <v>310.79899999999998</v>
      </c>
      <c r="AG247" s="1">
        <v>43039</v>
      </c>
      <c r="AH247">
        <v>14.904999999999999</v>
      </c>
    </row>
    <row r="248" spans="1:92" x14ac:dyDescent="0.25">
      <c r="W248" s="1">
        <v>44286</v>
      </c>
      <c r="X248">
        <v>110.629</v>
      </c>
      <c r="Y248" s="1">
        <v>44253</v>
      </c>
      <c r="Z248">
        <v>237.626</v>
      </c>
      <c r="AC248" s="1">
        <v>44253</v>
      </c>
      <c r="AD248">
        <v>321.66000000000003</v>
      </c>
      <c r="AG248" s="1">
        <v>43069</v>
      </c>
      <c r="AH248">
        <v>13.657</v>
      </c>
    </row>
    <row r="249" spans="1:92" x14ac:dyDescent="0.25">
      <c r="W249" s="1">
        <v>44316</v>
      </c>
      <c r="X249">
        <v>98.271000000000001</v>
      </c>
      <c r="Y249" s="1">
        <v>44286</v>
      </c>
      <c r="Z249">
        <v>236.66800000000001</v>
      </c>
      <c r="AC249" s="1">
        <v>44286</v>
      </c>
      <c r="AD249">
        <v>474.52300000000002</v>
      </c>
      <c r="AG249" s="1">
        <v>43098</v>
      </c>
      <c r="AH249">
        <v>13.061999999999999</v>
      </c>
    </row>
    <row r="250" spans="1:92" x14ac:dyDescent="0.25">
      <c r="W250" s="1">
        <v>44347</v>
      </c>
      <c r="X250">
        <v>97.581999999999994</v>
      </c>
      <c r="Y250" s="1">
        <v>44316</v>
      </c>
      <c r="Z250">
        <v>216.667</v>
      </c>
      <c r="AC250" s="1">
        <v>44316</v>
      </c>
      <c r="AD250">
        <v>418.096</v>
      </c>
      <c r="AG250" s="1">
        <v>43131</v>
      </c>
      <c r="AH250">
        <v>11.847</v>
      </c>
    </row>
    <row r="251" spans="1:92" x14ac:dyDescent="0.25">
      <c r="W251" s="1">
        <v>44377</v>
      </c>
      <c r="X251">
        <v>83.447000000000003</v>
      </c>
      <c r="Y251" s="1">
        <v>44347</v>
      </c>
      <c r="Z251">
        <v>191.06100000000001</v>
      </c>
      <c r="AC251" s="1">
        <v>44347</v>
      </c>
      <c r="AD251">
        <v>410.21499999999997</v>
      </c>
      <c r="AG251" s="1">
        <v>43159</v>
      </c>
      <c r="AH251">
        <v>11.582000000000001</v>
      </c>
    </row>
    <row r="252" spans="1:92" x14ac:dyDescent="0.25">
      <c r="W252" s="1">
        <v>44407</v>
      </c>
      <c r="X252">
        <v>87.344999999999999</v>
      </c>
      <c r="Y252" s="1">
        <v>44377</v>
      </c>
      <c r="Z252">
        <v>186.065</v>
      </c>
      <c r="AC252" s="1">
        <v>44377</v>
      </c>
      <c r="AD252">
        <v>383.82299999999998</v>
      </c>
      <c r="AG252" s="1">
        <v>43189</v>
      </c>
      <c r="AH252">
        <v>12.148</v>
      </c>
    </row>
    <row r="253" spans="1:92" x14ac:dyDescent="0.25">
      <c r="Y253" s="1">
        <v>44407</v>
      </c>
      <c r="Z253">
        <v>205.05600000000001</v>
      </c>
      <c r="AC253" s="1">
        <v>44407</v>
      </c>
      <c r="AD253">
        <v>383.83100000000002</v>
      </c>
      <c r="AG253" s="1">
        <v>43220</v>
      </c>
      <c r="AH253">
        <v>12.17</v>
      </c>
    </row>
    <row r="254" spans="1:92" x14ac:dyDescent="0.25">
      <c r="AG254" s="1">
        <v>43251</v>
      </c>
      <c r="AH254">
        <v>11.099</v>
      </c>
    </row>
    <row r="255" spans="1:92" x14ac:dyDescent="0.25">
      <c r="AG255" s="1">
        <v>43280</v>
      </c>
      <c r="AH255">
        <v>14.029</v>
      </c>
    </row>
    <row r="256" spans="1:92" x14ac:dyDescent="0.25">
      <c r="AG256" s="1">
        <v>43312</v>
      </c>
      <c r="AH256">
        <v>13.4</v>
      </c>
    </row>
    <row r="257" spans="33:34" x14ac:dyDescent="0.25">
      <c r="AG257" s="1">
        <v>43371</v>
      </c>
      <c r="AH257">
        <v>13.366</v>
      </c>
    </row>
    <row r="258" spans="33:34" x14ac:dyDescent="0.25">
      <c r="AG258" s="1">
        <v>43738</v>
      </c>
      <c r="AH258">
        <v>4.1849999999999996</v>
      </c>
    </row>
    <row r="259" spans="33:34" x14ac:dyDescent="0.25">
      <c r="AG259" s="1">
        <v>38442</v>
      </c>
      <c r="AH259">
        <v>3</v>
      </c>
    </row>
    <row r="260" spans="33:34" x14ac:dyDescent="0.25">
      <c r="AG260" s="1">
        <v>38960</v>
      </c>
      <c r="AH260">
        <v>2.5</v>
      </c>
    </row>
    <row r="261" spans="33:34" x14ac:dyDescent="0.25">
      <c r="AG261" s="1">
        <v>39021</v>
      </c>
      <c r="AH261">
        <v>2.0009999999999999</v>
      </c>
    </row>
    <row r="262" spans="33:34" x14ac:dyDescent="0.25">
      <c r="AG262" s="1">
        <v>39051</v>
      </c>
      <c r="AH262">
        <v>1.919</v>
      </c>
    </row>
    <row r="263" spans="33:34" x14ac:dyDescent="0.25">
      <c r="AG263" s="1">
        <v>39080</v>
      </c>
      <c r="AH263">
        <v>2.125</v>
      </c>
    </row>
    <row r="264" spans="33:34" x14ac:dyDescent="0.25">
      <c r="AG264" s="1">
        <v>39113</v>
      </c>
      <c r="AH264">
        <v>2.125</v>
      </c>
    </row>
    <row r="265" spans="33:34" x14ac:dyDescent="0.25">
      <c r="AG265" s="1">
        <v>39202</v>
      </c>
      <c r="AH265">
        <v>2.2919999999999998</v>
      </c>
    </row>
    <row r="266" spans="33:34" x14ac:dyDescent="0.25">
      <c r="AG266" s="1">
        <v>39233</v>
      </c>
      <c r="AH266">
        <v>2.0609999999999999</v>
      </c>
    </row>
    <row r="267" spans="33:34" x14ac:dyDescent="0.25">
      <c r="AG267" s="1">
        <v>39262</v>
      </c>
      <c r="AH267">
        <v>2.2919999999999998</v>
      </c>
    </row>
    <row r="268" spans="33:34" x14ac:dyDescent="0.25">
      <c r="AG268" s="1">
        <v>39294</v>
      </c>
      <c r="AH268">
        <v>2.4900000000000002</v>
      </c>
    </row>
    <row r="269" spans="33:34" x14ac:dyDescent="0.25">
      <c r="AG269" s="1">
        <v>39325</v>
      </c>
      <c r="AH269">
        <v>2.7970000000000002</v>
      </c>
    </row>
    <row r="270" spans="33:34" x14ac:dyDescent="0.25">
      <c r="AG270" s="1">
        <v>39353</v>
      </c>
      <c r="AH270">
        <v>2.8079999999999998</v>
      </c>
    </row>
    <row r="271" spans="33:34" x14ac:dyDescent="0.25">
      <c r="AG271" s="1">
        <v>39386</v>
      </c>
      <c r="AH271">
        <v>2.5</v>
      </c>
    </row>
    <row r="272" spans="33:34" x14ac:dyDescent="0.25">
      <c r="AG272" s="1">
        <v>39416</v>
      </c>
      <c r="AH272">
        <v>4.4050000000000002</v>
      </c>
    </row>
    <row r="273" spans="33:34" x14ac:dyDescent="0.25">
      <c r="AG273" s="1">
        <v>39447</v>
      </c>
      <c r="AH273">
        <v>4.5</v>
      </c>
    </row>
    <row r="274" spans="33:34" x14ac:dyDescent="0.25">
      <c r="AG274" s="1">
        <v>39478</v>
      </c>
      <c r="AH274">
        <v>8.1020000000000003</v>
      </c>
    </row>
    <row r="275" spans="33:34" x14ac:dyDescent="0.25">
      <c r="AG275" s="1">
        <v>39507</v>
      </c>
      <c r="AH275">
        <v>8</v>
      </c>
    </row>
    <row r="276" spans="33:34" x14ac:dyDescent="0.25">
      <c r="AG276" s="1">
        <v>39538</v>
      </c>
      <c r="AH276">
        <v>12</v>
      </c>
    </row>
    <row r="277" spans="33:34" x14ac:dyDescent="0.25">
      <c r="AG277" s="1">
        <v>39568</v>
      </c>
      <c r="AH277">
        <v>10.089</v>
      </c>
    </row>
    <row r="278" spans="33:34" x14ac:dyDescent="0.25">
      <c r="AG278" s="1">
        <v>39660</v>
      </c>
      <c r="AH278">
        <v>10.625</v>
      </c>
    </row>
    <row r="279" spans="33:34" x14ac:dyDescent="0.25">
      <c r="AG279" s="1">
        <v>39689</v>
      </c>
      <c r="AH279">
        <v>10.875</v>
      </c>
    </row>
    <row r="280" spans="33:34" x14ac:dyDescent="0.25">
      <c r="AG280" s="1">
        <v>39721</v>
      </c>
      <c r="AH280">
        <v>18.167999999999999</v>
      </c>
    </row>
    <row r="281" spans="33:34" x14ac:dyDescent="0.25">
      <c r="AG281" s="1">
        <v>39752</v>
      </c>
      <c r="AH281">
        <v>78.591999999999999</v>
      </c>
    </row>
    <row r="282" spans="33:34" x14ac:dyDescent="0.25">
      <c r="AG282" s="1">
        <v>39780</v>
      </c>
      <c r="AH282">
        <v>123.003</v>
      </c>
    </row>
    <row r="283" spans="33:34" x14ac:dyDescent="0.25">
      <c r="AG283" s="1">
        <v>39813</v>
      </c>
      <c r="AH283">
        <v>84.75</v>
      </c>
    </row>
    <row r="284" spans="33:34" x14ac:dyDescent="0.25">
      <c r="AG284" s="1">
        <v>39843</v>
      </c>
      <c r="AH284">
        <v>142.995</v>
      </c>
    </row>
    <row r="285" spans="33:34" x14ac:dyDescent="0.25">
      <c r="AG285" s="1">
        <v>39871</v>
      </c>
      <c r="AH285">
        <v>233.32499999999999</v>
      </c>
    </row>
    <row r="286" spans="33:34" x14ac:dyDescent="0.25">
      <c r="AG286" s="1">
        <v>39903</v>
      </c>
      <c r="AH286">
        <v>175.10900000000001</v>
      </c>
    </row>
    <row r="287" spans="33:34" x14ac:dyDescent="0.25">
      <c r="AG287" s="1">
        <v>39933</v>
      </c>
      <c r="AH287">
        <v>128.53200000000001</v>
      </c>
    </row>
    <row r="288" spans="33:34" x14ac:dyDescent="0.25">
      <c r="AG288" s="1">
        <v>39962</v>
      </c>
      <c r="AH288">
        <v>107.95399999999999</v>
      </c>
    </row>
    <row r="289" spans="33:34" x14ac:dyDescent="0.25">
      <c r="AG289" s="1">
        <v>39994</v>
      </c>
      <c r="AH289">
        <v>98.537999999999997</v>
      </c>
    </row>
    <row r="290" spans="33:34" x14ac:dyDescent="0.25">
      <c r="AG290" s="1">
        <v>40025</v>
      </c>
      <c r="AH290">
        <v>60.274000000000001</v>
      </c>
    </row>
    <row r="291" spans="33:34" x14ac:dyDescent="0.25">
      <c r="AG291" s="1">
        <v>40056</v>
      </c>
      <c r="AH291">
        <v>71.703000000000003</v>
      </c>
    </row>
    <row r="292" spans="33:34" x14ac:dyDescent="0.25">
      <c r="AG292" s="1">
        <v>40086</v>
      </c>
      <c r="AH292">
        <v>60.838000000000001</v>
      </c>
    </row>
    <row r="293" spans="33:34" x14ac:dyDescent="0.25">
      <c r="AG293" s="1">
        <v>40116</v>
      </c>
      <c r="AH293">
        <v>56.567999999999998</v>
      </c>
    </row>
    <row r="294" spans="33:34" x14ac:dyDescent="0.25">
      <c r="AG294" s="1">
        <v>40147</v>
      </c>
      <c r="AH294">
        <v>70.62</v>
      </c>
    </row>
    <row r="295" spans="33:34" x14ac:dyDescent="0.25">
      <c r="AG295" s="1">
        <v>40178</v>
      </c>
      <c r="AH295">
        <v>84.677999999999997</v>
      </c>
    </row>
    <row r="296" spans="33:34" x14ac:dyDescent="0.25">
      <c r="AG296" s="1">
        <v>40207</v>
      </c>
      <c r="AH296">
        <v>86.063999999999993</v>
      </c>
    </row>
    <row r="297" spans="33:34" x14ac:dyDescent="0.25">
      <c r="AG297" s="1">
        <v>40235</v>
      </c>
      <c r="AH297">
        <v>72.475999999999999</v>
      </c>
    </row>
    <row r="298" spans="33:34" x14ac:dyDescent="0.25">
      <c r="AG298" s="1">
        <v>40268</v>
      </c>
      <c r="AH298">
        <v>54.78</v>
      </c>
    </row>
    <row r="299" spans="33:34" x14ac:dyDescent="0.25">
      <c r="AG299" s="1">
        <v>40298</v>
      </c>
      <c r="AH299">
        <v>71.417000000000002</v>
      </c>
    </row>
    <row r="300" spans="33:34" x14ac:dyDescent="0.25">
      <c r="AG300" s="1">
        <v>40329</v>
      </c>
      <c r="AH300">
        <v>70.284000000000006</v>
      </c>
    </row>
    <row r="301" spans="33:34" x14ac:dyDescent="0.25">
      <c r="AG301" s="1">
        <v>40359</v>
      </c>
      <c r="AH301">
        <v>88.966999999999999</v>
      </c>
    </row>
    <row r="302" spans="33:34" x14ac:dyDescent="0.25">
      <c r="AG302" s="1">
        <v>40389</v>
      </c>
      <c r="AH302">
        <v>75.167000000000002</v>
      </c>
    </row>
    <row r="303" spans="33:34" x14ac:dyDescent="0.25">
      <c r="AG303" s="1">
        <v>40421</v>
      </c>
      <c r="AH303">
        <v>90.093999999999994</v>
      </c>
    </row>
    <row r="304" spans="33:34" x14ac:dyDescent="0.25">
      <c r="AG304" s="1">
        <v>40451</v>
      </c>
      <c r="AH304">
        <v>84.061999999999998</v>
      </c>
    </row>
    <row r="305" spans="33:34" x14ac:dyDescent="0.25">
      <c r="AG305" s="1">
        <v>40480</v>
      </c>
      <c r="AH305">
        <v>69.778999999999996</v>
      </c>
    </row>
    <row r="306" spans="33:34" x14ac:dyDescent="0.25">
      <c r="AG306" s="1">
        <v>40512</v>
      </c>
      <c r="AH306">
        <v>90.143000000000001</v>
      </c>
    </row>
    <row r="307" spans="33:34" x14ac:dyDescent="0.25">
      <c r="AG307" s="1">
        <v>40543</v>
      </c>
      <c r="AH307">
        <v>100.307</v>
      </c>
    </row>
    <row r="308" spans="33:34" x14ac:dyDescent="0.25">
      <c r="AG308" s="1">
        <v>40574</v>
      </c>
      <c r="AH308">
        <v>89.960999999999999</v>
      </c>
    </row>
    <row r="309" spans="33:34" x14ac:dyDescent="0.25">
      <c r="AG309" s="1">
        <v>40602</v>
      </c>
      <c r="AH309">
        <v>83.623999999999995</v>
      </c>
    </row>
    <row r="310" spans="33:34" x14ac:dyDescent="0.25">
      <c r="AG310" s="1">
        <v>40633</v>
      </c>
      <c r="AH310">
        <v>59.497999999999998</v>
      </c>
    </row>
    <row r="311" spans="33:34" x14ac:dyDescent="0.25">
      <c r="AG311" s="1">
        <v>40662</v>
      </c>
      <c r="AH311">
        <v>63.71</v>
      </c>
    </row>
    <row r="312" spans="33:34" x14ac:dyDescent="0.25">
      <c r="AG312" s="1">
        <v>40694</v>
      </c>
      <c r="AH312">
        <v>62.23</v>
      </c>
    </row>
    <row r="313" spans="33:34" x14ac:dyDescent="0.25">
      <c r="AG313" s="1">
        <v>40724</v>
      </c>
      <c r="AH313">
        <v>61.447000000000003</v>
      </c>
    </row>
    <row r="314" spans="33:34" x14ac:dyDescent="0.25">
      <c r="AG314" s="1">
        <v>40753</v>
      </c>
      <c r="AH314">
        <v>91.956999999999994</v>
      </c>
    </row>
    <row r="315" spans="33:34" x14ac:dyDescent="0.25">
      <c r="AG315" s="1">
        <v>40786</v>
      </c>
      <c r="AH315">
        <v>113.52200000000001</v>
      </c>
    </row>
    <row r="316" spans="33:34" x14ac:dyDescent="0.25">
      <c r="AG316" s="1">
        <v>40816</v>
      </c>
      <c r="AH316">
        <v>170.95099999999999</v>
      </c>
    </row>
    <row r="317" spans="33:34" x14ac:dyDescent="0.25">
      <c r="AG317" s="1">
        <v>40847</v>
      </c>
      <c r="AH317">
        <v>140.81800000000001</v>
      </c>
    </row>
    <row r="318" spans="33:34" x14ac:dyDescent="0.25">
      <c r="AG318" s="1">
        <v>40877</v>
      </c>
      <c r="AH318">
        <v>197.67</v>
      </c>
    </row>
    <row r="319" spans="33:34" x14ac:dyDescent="0.25">
      <c r="AG319" s="1">
        <v>40907</v>
      </c>
      <c r="AH319">
        <v>190.36799999999999</v>
      </c>
    </row>
    <row r="320" spans="33:34" x14ac:dyDescent="0.25">
      <c r="AG320" s="1">
        <v>40939</v>
      </c>
      <c r="AH320">
        <v>175.51300000000001</v>
      </c>
    </row>
    <row r="321" spans="33:34" x14ac:dyDescent="0.25">
      <c r="AG321" s="1">
        <v>40968</v>
      </c>
      <c r="AH321">
        <v>161.673</v>
      </c>
    </row>
    <row r="322" spans="33:34" x14ac:dyDescent="0.25">
      <c r="AG322" s="1">
        <v>40998</v>
      </c>
      <c r="AH322">
        <v>154.703</v>
      </c>
    </row>
    <row r="323" spans="33:34" x14ac:dyDescent="0.25">
      <c r="AG323" s="1">
        <v>41029</v>
      </c>
      <c r="AH323">
        <v>169.48</v>
      </c>
    </row>
    <row r="324" spans="33:34" x14ac:dyDescent="0.25">
      <c r="AG324" s="1">
        <v>41060</v>
      </c>
      <c r="AH324">
        <v>195.89099999999999</v>
      </c>
    </row>
    <row r="325" spans="33:34" x14ac:dyDescent="0.25">
      <c r="AG325" s="1">
        <v>41089</v>
      </c>
      <c r="AH325">
        <v>168.05</v>
      </c>
    </row>
    <row r="326" spans="33:34" x14ac:dyDescent="0.25">
      <c r="AG326" s="1">
        <v>41121</v>
      </c>
      <c r="AH326">
        <v>120.175</v>
      </c>
    </row>
    <row r="327" spans="33:34" x14ac:dyDescent="0.25">
      <c r="AG327" s="1">
        <v>41152</v>
      </c>
      <c r="AH327">
        <v>92.003</v>
      </c>
    </row>
    <row r="328" spans="33:34" x14ac:dyDescent="0.25">
      <c r="AG328" s="1">
        <v>41180</v>
      </c>
      <c r="AH328">
        <v>69.052999999999997</v>
      </c>
    </row>
    <row r="329" spans="33:34" x14ac:dyDescent="0.25">
      <c r="AG329" s="1">
        <v>41213</v>
      </c>
      <c r="AH329">
        <v>40</v>
      </c>
    </row>
    <row r="330" spans="33:34" x14ac:dyDescent="0.25">
      <c r="AG330" s="1">
        <v>41243</v>
      </c>
      <c r="AH330">
        <v>39.664000000000001</v>
      </c>
    </row>
    <row r="331" spans="33:34" x14ac:dyDescent="0.25">
      <c r="AG331" s="1">
        <v>41274</v>
      </c>
      <c r="AH331">
        <v>44.597000000000001</v>
      </c>
    </row>
    <row r="332" spans="33:34" x14ac:dyDescent="0.25">
      <c r="AG332" s="1">
        <v>41305</v>
      </c>
      <c r="AH332">
        <v>44.125</v>
      </c>
    </row>
    <row r="333" spans="33:34" x14ac:dyDescent="0.25">
      <c r="AG333" s="1">
        <v>41333</v>
      </c>
      <c r="AH333">
        <v>43.002000000000002</v>
      </c>
    </row>
    <row r="334" spans="33:34" x14ac:dyDescent="0.25">
      <c r="AG334" s="1">
        <v>41362</v>
      </c>
      <c r="AH334">
        <v>42.267000000000003</v>
      </c>
    </row>
    <row r="335" spans="33:34" x14ac:dyDescent="0.25">
      <c r="AG335" s="1">
        <v>41394</v>
      </c>
      <c r="AH335">
        <v>39.026000000000003</v>
      </c>
    </row>
    <row r="336" spans="33:34" x14ac:dyDescent="0.25">
      <c r="AG336" s="1">
        <v>41425</v>
      </c>
      <c r="AH336">
        <v>32.459000000000003</v>
      </c>
    </row>
    <row r="337" spans="33:34" x14ac:dyDescent="0.25">
      <c r="AG337" s="1">
        <v>41453</v>
      </c>
      <c r="AH337">
        <v>39.125</v>
      </c>
    </row>
    <row r="338" spans="33:34" x14ac:dyDescent="0.25">
      <c r="AG338" s="1">
        <v>41486</v>
      </c>
      <c r="AH338">
        <v>30.143999999999998</v>
      </c>
    </row>
    <row r="339" spans="33:34" x14ac:dyDescent="0.25">
      <c r="AG339" s="1">
        <v>41516</v>
      </c>
      <c r="AH339">
        <v>31.78</v>
      </c>
    </row>
    <row r="340" spans="33:34" x14ac:dyDescent="0.25">
      <c r="AG340" s="1">
        <v>41547</v>
      </c>
      <c r="AH340">
        <v>29.221</v>
      </c>
    </row>
    <row r="341" spans="33:34" x14ac:dyDescent="0.25">
      <c r="AG341" s="1">
        <v>41578</v>
      </c>
      <c r="AH341">
        <v>28.17</v>
      </c>
    </row>
    <row r="342" spans="33:34" x14ac:dyDescent="0.25">
      <c r="AG342" s="1">
        <v>41607</v>
      </c>
      <c r="AH342">
        <v>30.501999999999999</v>
      </c>
    </row>
    <row r="343" spans="33:34" x14ac:dyDescent="0.25">
      <c r="AG343" s="1">
        <v>41639</v>
      </c>
      <c r="AH343">
        <v>37.314</v>
      </c>
    </row>
    <row r="344" spans="33:34" x14ac:dyDescent="0.25">
      <c r="AG344" s="1">
        <v>41670</v>
      </c>
      <c r="AH344">
        <v>42.889000000000003</v>
      </c>
    </row>
    <row r="345" spans="33:34" x14ac:dyDescent="0.25">
      <c r="AG345" s="1">
        <v>41698</v>
      </c>
      <c r="AH345">
        <v>44.793999999999997</v>
      </c>
    </row>
    <row r="346" spans="33:34" x14ac:dyDescent="0.25">
      <c r="AG346" s="1">
        <v>41729</v>
      </c>
      <c r="AH346">
        <v>38.942999999999998</v>
      </c>
    </row>
    <row r="347" spans="33:34" x14ac:dyDescent="0.25">
      <c r="AG347" s="1">
        <v>41759</v>
      </c>
      <c r="AH347">
        <v>32.039000000000001</v>
      </c>
    </row>
    <row r="348" spans="33:34" x14ac:dyDescent="0.25">
      <c r="AG348" s="1">
        <v>41789</v>
      </c>
      <c r="AH348">
        <v>30.151</v>
      </c>
    </row>
    <row r="349" spans="33:34" x14ac:dyDescent="0.25">
      <c r="AG349" s="1">
        <v>41820</v>
      </c>
      <c r="AH349">
        <v>29.309000000000001</v>
      </c>
    </row>
    <row r="350" spans="33:34" x14ac:dyDescent="0.25">
      <c r="AG350" s="1">
        <v>41851</v>
      </c>
      <c r="AH350">
        <v>33.75</v>
      </c>
    </row>
    <row r="351" spans="33:34" x14ac:dyDescent="0.25">
      <c r="AG351" s="1">
        <v>41880</v>
      </c>
      <c r="AH351">
        <v>31.170999999999999</v>
      </c>
    </row>
    <row r="352" spans="33:34" x14ac:dyDescent="0.25">
      <c r="AG352" s="1">
        <v>41912</v>
      </c>
      <c r="AH352">
        <v>24.25</v>
      </c>
    </row>
    <row r="353" spans="33:34" x14ac:dyDescent="0.25">
      <c r="AG353" s="1">
        <v>41943</v>
      </c>
      <c r="AH353">
        <v>27.411000000000001</v>
      </c>
    </row>
    <row r="354" spans="33:34" x14ac:dyDescent="0.25">
      <c r="AG354" s="1">
        <v>41971</v>
      </c>
      <c r="AH354">
        <v>23.824999999999999</v>
      </c>
    </row>
    <row r="355" spans="33:34" x14ac:dyDescent="0.25">
      <c r="AG355" s="1">
        <v>42004</v>
      </c>
      <c r="AH355">
        <v>22.529</v>
      </c>
    </row>
    <row r="356" spans="33:34" x14ac:dyDescent="0.25">
      <c r="AG356" s="1">
        <v>42034</v>
      </c>
      <c r="AH356">
        <v>22.893999999999998</v>
      </c>
    </row>
    <row r="357" spans="33:34" x14ac:dyDescent="0.25">
      <c r="AG357" s="1">
        <v>42062</v>
      </c>
      <c r="AH357">
        <v>22.745000000000001</v>
      </c>
    </row>
    <row r="358" spans="33:34" x14ac:dyDescent="0.25">
      <c r="AG358" s="1">
        <v>42094</v>
      </c>
      <c r="AH358">
        <v>26.495000000000001</v>
      </c>
    </row>
    <row r="359" spans="33:34" x14ac:dyDescent="0.25">
      <c r="AG359" s="1">
        <v>42124</v>
      </c>
      <c r="AH359">
        <v>25.835999999999999</v>
      </c>
    </row>
    <row r="360" spans="33:34" x14ac:dyDescent="0.25">
      <c r="AG360" s="1">
        <v>42153</v>
      </c>
      <c r="AH360">
        <v>23.885999999999999</v>
      </c>
    </row>
    <row r="361" spans="33:34" x14ac:dyDescent="0.25">
      <c r="AG361" s="1">
        <v>42185</v>
      </c>
      <c r="AH361">
        <v>29.91</v>
      </c>
    </row>
    <row r="362" spans="33:34" x14ac:dyDescent="0.25">
      <c r="AG362" s="1">
        <v>42216</v>
      </c>
      <c r="AH362">
        <v>28.335999999999999</v>
      </c>
    </row>
    <row r="363" spans="33:34" x14ac:dyDescent="0.25">
      <c r="AG363" s="1">
        <v>42247</v>
      </c>
      <c r="AH363">
        <v>25.821999999999999</v>
      </c>
    </row>
    <row r="364" spans="33:34" x14ac:dyDescent="0.25">
      <c r="AG364" s="1">
        <v>42277</v>
      </c>
      <c r="AH364">
        <v>26.481999999999999</v>
      </c>
    </row>
    <row r="365" spans="33:34" x14ac:dyDescent="0.25">
      <c r="AG365" s="1">
        <v>42307</v>
      </c>
      <c r="AH365">
        <v>25.64</v>
      </c>
    </row>
    <row r="366" spans="33:34" x14ac:dyDescent="0.25">
      <c r="AG366" s="1">
        <v>42338</v>
      </c>
      <c r="AH366">
        <v>24.164000000000001</v>
      </c>
    </row>
    <row r="367" spans="33:34" x14ac:dyDescent="0.25">
      <c r="AG367" s="1">
        <v>42369</v>
      </c>
      <c r="AH367">
        <v>22.17</v>
      </c>
    </row>
    <row r="368" spans="33:34" x14ac:dyDescent="0.25">
      <c r="AG368" s="1">
        <v>42398</v>
      </c>
      <c r="AH368">
        <v>23.667999999999999</v>
      </c>
    </row>
    <row r="369" spans="33:34" x14ac:dyDescent="0.25">
      <c r="AG369" s="1">
        <v>42429</v>
      </c>
      <c r="AH369">
        <v>32.506999999999998</v>
      </c>
    </row>
    <row r="370" spans="33:34" x14ac:dyDescent="0.25">
      <c r="AG370" s="1">
        <v>42460</v>
      </c>
      <c r="AH370">
        <v>29.425999999999998</v>
      </c>
    </row>
    <row r="371" spans="33:34" x14ac:dyDescent="0.25">
      <c r="AG371" s="1">
        <v>42489</v>
      </c>
      <c r="AH371">
        <v>28.48</v>
      </c>
    </row>
    <row r="372" spans="33:34" x14ac:dyDescent="0.25">
      <c r="AG372" s="1">
        <v>42521</v>
      </c>
      <c r="AH372">
        <v>28.335000000000001</v>
      </c>
    </row>
    <row r="373" spans="33:34" x14ac:dyDescent="0.25">
      <c r="AG373" s="1">
        <v>42551</v>
      </c>
      <c r="AH373">
        <v>31.006</v>
      </c>
    </row>
    <row r="374" spans="33:34" x14ac:dyDescent="0.25">
      <c r="AG374" s="1">
        <v>42580</v>
      </c>
      <c r="AH374">
        <v>27.501999999999999</v>
      </c>
    </row>
    <row r="375" spans="33:34" x14ac:dyDescent="0.25">
      <c r="AG375" s="1">
        <v>42613</v>
      </c>
      <c r="AH375">
        <v>26.581</v>
      </c>
    </row>
    <row r="376" spans="33:34" x14ac:dyDescent="0.25">
      <c r="AG376" s="1">
        <v>42643</v>
      </c>
      <c r="AH376">
        <v>25.911000000000001</v>
      </c>
    </row>
    <row r="377" spans="33:34" x14ac:dyDescent="0.25">
      <c r="AG377" s="1">
        <v>42674</v>
      </c>
      <c r="AH377">
        <v>27.413</v>
      </c>
    </row>
    <row r="378" spans="33:34" x14ac:dyDescent="0.25">
      <c r="AG378" s="1">
        <v>42704</v>
      </c>
      <c r="AH378">
        <v>31.468</v>
      </c>
    </row>
    <row r="379" spans="33:34" x14ac:dyDescent="0.25">
      <c r="AG379" s="1">
        <v>42734</v>
      </c>
      <c r="AH379">
        <v>28.055</v>
      </c>
    </row>
    <row r="380" spans="33:34" x14ac:dyDescent="0.25">
      <c r="AG380" s="1">
        <v>42766</v>
      </c>
      <c r="AH380">
        <v>26.521000000000001</v>
      </c>
    </row>
    <row r="381" spans="33:34" x14ac:dyDescent="0.25">
      <c r="AG381" s="1">
        <v>42794</v>
      </c>
      <c r="AH381">
        <v>27.948</v>
      </c>
    </row>
    <row r="382" spans="33:34" x14ac:dyDescent="0.25">
      <c r="AG382" s="1">
        <v>42825</v>
      </c>
      <c r="AH382">
        <v>22.483000000000001</v>
      </c>
    </row>
    <row r="383" spans="33:34" x14ac:dyDescent="0.25">
      <c r="AG383" s="1">
        <v>42853</v>
      </c>
      <c r="AH383">
        <v>23.484999999999999</v>
      </c>
    </row>
    <row r="384" spans="33:34" x14ac:dyDescent="0.25">
      <c r="AG384" s="1">
        <v>42886</v>
      </c>
      <c r="AH384">
        <v>20.988</v>
      </c>
    </row>
    <row r="385" spans="33:34" x14ac:dyDescent="0.25">
      <c r="AG385" s="1">
        <v>42916</v>
      </c>
      <c r="AH385">
        <v>20.108000000000001</v>
      </c>
    </row>
    <row r="386" spans="33:34" x14ac:dyDescent="0.25">
      <c r="AG386" s="1">
        <v>42947</v>
      </c>
      <c r="AH386">
        <v>16.876000000000001</v>
      </c>
    </row>
    <row r="387" spans="33:34" x14ac:dyDescent="0.25">
      <c r="AG387" s="1">
        <v>42978</v>
      </c>
      <c r="AH387">
        <v>18.134</v>
      </c>
    </row>
    <row r="388" spans="33:34" x14ac:dyDescent="0.25">
      <c r="AG388" s="1">
        <v>43007</v>
      </c>
      <c r="AH388">
        <v>18.527000000000001</v>
      </c>
    </row>
    <row r="389" spans="33:34" x14ac:dyDescent="0.25">
      <c r="AG389" s="1">
        <v>43039</v>
      </c>
      <c r="AH389">
        <v>14.904999999999999</v>
      </c>
    </row>
    <row r="390" spans="33:34" x14ac:dyDescent="0.25">
      <c r="AG390" s="1">
        <v>43069</v>
      </c>
      <c r="AH390">
        <v>13.657</v>
      </c>
    </row>
    <row r="391" spans="33:34" x14ac:dyDescent="0.25">
      <c r="AG391" s="1">
        <v>43098</v>
      </c>
      <c r="AH391">
        <v>13.061999999999999</v>
      </c>
    </row>
    <row r="392" spans="33:34" x14ac:dyDescent="0.25">
      <c r="AG392" s="1">
        <v>43131</v>
      </c>
      <c r="AH392">
        <v>11.847</v>
      </c>
    </row>
    <row r="393" spans="33:34" x14ac:dyDescent="0.25">
      <c r="AG393" s="1">
        <v>43159</v>
      </c>
      <c r="AH393">
        <v>11.582000000000001</v>
      </c>
    </row>
    <row r="394" spans="33:34" x14ac:dyDescent="0.25">
      <c r="AG394" s="1">
        <v>43189</v>
      </c>
      <c r="AH394">
        <v>12.148</v>
      </c>
    </row>
    <row r="395" spans="33:34" x14ac:dyDescent="0.25">
      <c r="AG395" s="1">
        <v>43220</v>
      </c>
      <c r="AH395">
        <v>12.17</v>
      </c>
    </row>
    <row r="396" spans="33:34" x14ac:dyDescent="0.25">
      <c r="AG396" s="1">
        <v>43251</v>
      </c>
      <c r="AH396">
        <v>11.099</v>
      </c>
    </row>
    <row r="397" spans="33:34" x14ac:dyDescent="0.25">
      <c r="AG397" s="1">
        <v>43280</v>
      </c>
      <c r="AH397">
        <v>14.029</v>
      </c>
    </row>
    <row r="398" spans="33:34" x14ac:dyDescent="0.25">
      <c r="AG398" s="1">
        <v>43312</v>
      </c>
      <c r="AH398">
        <v>13.4</v>
      </c>
    </row>
    <row r="399" spans="33:34" x14ac:dyDescent="0.25">
      <c r="AG399" s="1">
        <v>43371</v>
      </c>
      <c r="AH399">
        <v>13.366</v>
      </c>
    </row>
    <row r="400" spans="33:34" x14ac:dyDescent="0.25">
      <c r="AG400" s="1">
        <v>43738</v>
      </c>
      <c r="AH400">
        <v>4.1849999999999996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260"/>
  <sheetViews>
    <sheetView topLeftCell="A20" workbookViewId="0">
      <selection activeCell="K20" sqref="A1:CN260"/>
    </sheetView>
  </sheetViews>
  <sheetFormatPr defaultRowHeight="15" x14ac:dyDescent="0.25"/>
  <cols>
    <col min="1" max="1" width="10.7109375" bestFit="1" customWidth="1"/>
  </cols>
  <sheetData>
    <row r="1" spans="1:92" x14ac:dyDescent="0.25">
      <c r="A1" t="s">
        <v>2</v>
      </c>
      <c r="B1" t="str">
        <f>CDS1Y_bbg!B4</f>
        <v>Brazil</v>
      </c>
      <c r="C1">
        <f>CDS1Y_bbg!C4</f>
        <v>0</v>
      </c>
      <c r="D1" t="str">
        <f>CDS1Y_bbg!D4</f>
        <v>Bulgaria</v>
      </c>
      <c r="E1">
        <f>CDS1Y_bbg!E4</f>
        <v>0</v>
      </c>
      <c r="F1" t="str">
        <f>CDS1Y_bbg!F4</f>
        <v>Chile</v>
      </c>
      <c r="G1">
        <f>CDS1Y_bbg!G4</f>
        <v>0</v>
      </c>
      <c r="H1" t="str">
        <f>CDS1Y_bbg!H4</f>
        <v>China</v>
      </c>
      <c r="I1">
        <f>CDS1Y_bbg!I4</f>
        <v>0</v>
      </c>
      <c r="J1" t="str">
        <f>CDS1Y_bbg!J4</f>
        <v>Colombia</v>
      </c>
      <c r="K1">
        <f>CDS1Y_bbg!K4</f>
        <v>0</v>
      </c>
      <c r="L1" t="str">
        <f>CDS1Y_bbg!L4</f>
        <v>Croatia</v>
      </c>
      <c r="M1">
        <f>CDS1Y_bbg!M4</f>
        <v>0</v>
      </c>
      <c r="N1" t="str">
        <f>CDS1Y_bbg!N4</f>
        <v>Korea</v>
      </c>
      <c r="O1">
        <f>CDS1Y_bbg!O4</f>
        <v>0</v>
      </c>
      <c r="P1" t="str">
        <f>CDS1Y_bbg!P4</f>
        <v>Malaysia</v>
      </c>
      <c r="Q1">
        <f>CDS1Y_bbg!Q4</f>
        <v>0</v>
      </c>
      <c r="R1" t="str">
        <f>CDS1Y_bbg!R4</f>
        <v>Mexico</v>
      </c>
      <c r="S1">
        <f>CDS1Y_bbg!S4</f>
        <v>0</v>
      </c>
      <c r="T1" t="str">
        <f>CDS1Y_bbg!T4</f>
        <v>Philippines</v>
      </c>
      <c r="U1">
        <f>CDS1Y_bbg!U4</f>
        <v>0</v>
      </c>
      <c r="V1" t="str">
        <f>CDS1Y_bbg!V4</f>
        <v>Poland</v>
      </c>
      <c r="W1">
        <f>CDS1Y_bbg!W4</f>
        <v>0</v>
      </c>
      <c r="X1" t="str">
        <f>CDS1Y_bbg!X4</f>
        <v>Russia</v>
      </c>
      <c r="Y1">
        <f>CDS1Y_bbg!Y4</f>
        <v>0</v>
      </c>
      <c r="Z1" t="str">
        <f>CDS1Y_bbg!Z4</f>
        <v>S.Africa</v>
      </c>
      <c r="AA1">
        <f>CDS1Y_bbg!AA4</f>
        <v>0</v>
      </c>
      <c r="AB1" t="str">
        <f>CDS1Y_bbg!AB4</f>
        <v>Thailand</v>
      </c>
      <c r="AC1">
        <f>CDS1Y_bbg!AC4</f>
        <v>0</v>
      </c>
      <c r="AD1" t="str">
        <f>CDS1Y_bbg!AD4</f>
        <v>Turkey</v>
      </c>
      <c r="AE1">
        <f>CDS1Y_bbg!AE4</f>
        <v>0</v>
      </c>
      <c r="AF1" t="str">
        <f>CDS1Y_bbg!AF4</f>
        <v>Australia</v>
      </c>
      <c r="AG1">
        <f>CDS1Y_bbg!AG4</f>
        <v>0</v>
      </c>
      <c r="AH1" t="str">
        <f>CDS1Y_bbg!AH4</f>
        <v>Austria</v>
      </c>
      <c r="AI1">
        <f>CDS1Y_bbg!AI4</f>
        <v>0</v>
      </c>
      <c r="AJ1" t="str">
        <f>CDS1Y_bbg!AJ4</f>
        <v>Belgium</v>
      </c>
      <c r="AK1">
        <f>CDS1Y_bbg!AK4</f>
        <v>0</v>
      </c>
      <c r="AL1" t="str">
        <f>CDS1Y_bbg!AL4</f>
        <v>Canada</v>
      </c>
      <c r="AM1">
        <f>CDS1Y_bbg!AM4</f>
        <v>0</v>
      </c>
      <c r="AN1" t="str">
        <f>CDS1Y_bbg!AN4</f>
        <v>Denmark</v>
      </c>
      <c r="AO1">
        <f>CDS1Y_bbg!AO4</f>
        <v>0</v>
      </c>
      <c r="AP1" t="str">
        <f>CDS1Y_bbg!AP4</f>
        <v>Finland</v>
      </c>
      <c r="AQ1">
        <f>CDS1Y_bbg!AQ4</f>
        <v>0</v>
      </c>
      <c r="AR1" t="str">
        <f>CDS1Y_bbg!AR4</f>
        <v>France</v>
      </c>
      <c r="AS1">
        <f>CDS1Y_bbg!AS4</f>
        <v>0</v>
      </c>
      <c r="AT1" t="str">
        <f>CDS1Y_bbg!AT4</f>
        <v>Germany</v>
      </c>
      <c r="AU1">
        <f>CDS1Y_bbg!AU4</f>
        <v>0</v>
      </c>
      <c r="AV1" t="str">
        <f>CDS1Y_bbg!AV4</f>
        <v>Hong Kong</v>
      </c>
      <c r="AW1">
        <f>CDS1Y_bbg!AW4</f>
        <v>0</v>
      </c>
      <c r="AX1" t="str">
        <f>CDS1Y_bbg!AX4</f>
        <v>Israel</v>
      </c>
      <c r="AY1">
        <f>CDS1Y_bbg!AY4</f>
        <v>0</v>
      </c>
      <c r="AZ1" t="str">
        <f>CDS1Y_bbg!AZ4</f>
        <v>Italy</v>
      </c>
      <c r="BA1">
        <f>CDS1Y_bbg!BA4</f>
        <v>0</v>
      </c>
      <c r="BB1" t="str">
        <f>CDS1Y_bbg!BB4</f>
        <v>Japan</v>
      </c>
      <c r="BC1">
        <f>CDS1Y_bbg!BC4</f>
        <v>0</v>
      </c>
      <c r="BD1" t="str">
        <f>CDS1Y_bbg!BD4</f>
        <v>Netherlands</v>
      </c>
      <c r="BE1">
        <f>CDS1Y_bbg!BE4</f>
        <v>0</v>
      </c>
      <c r="BF1" t="str">
        <f>CDS1Y_bbg!BF4</f>
        <v>New Zealand</v>
      </c>
      <c r="BG1">
        <f>CDS1Y_bbg!BG4</f>
        <v>0</v>
      </c>
      <c r="BH1" t="str">
        <f>CDS1Y_bbg!BH4</f>
        <v>Norway</v>
      </c>
      <c r="BI1">
        <f>CDS1Y_bbg!BI4</f>
        <v>0</v>
      </c>
      <c r="BJ1" t="str">
        <f>CDS1Y_bbg!BJ4</f>
        <v>Portugal</v>
      </c>
      <c r="BK1">
        <f>CDS1Y_bbg!BK4</f>
        <v>0</v>
      </c>
      <c r="BL1" t="str">
        <f>CDS1Y_bbg!BL4</f>
        <v>Singapore</v>
      </c>
      <c r="BM1">
        <f>CDS1Y_bbg!BM4</f>
        <v>0</v>
      </c>
      <c r="BN1" t="str">
        <f>CDS1Y_bbg!BN4</f>
        <v>Spain</v>
      </c>
      <c r="BO1">
        <f>CDS1Y_bbg!BO4</f>
        <v>0</v>
      </c>
      <c r="BP1" t="str">
        <f>CDS1Y_bbg!BP4</f>
        <v>Sweden</v>
      </c>
      <c r="BQ1">
        <f>CDS1Y_bbg!BQ4</f>
        <v>0</v>
      </c>
      <c r="BR1" t="str">
        <f>CDS1Y_bbg!BR4</f>
        <v>Switzerland</v>
      </c>
      <c r="BS1">
        <f>CDS1Y_bbg!BS4</f>
        <v>0</v>
      </c>
      <c r="BT1" t="str">
        <f>CDS1Y_bbg!BT4</f>
        <v>UK</v>
      </c>
      <c r="BU1">
        <f>CDS1Y_bbg!BU4</f>
        <v>0</v>
      </c>
      <c r="BV1" t="str">
        <f>CDS1Y_bbg!BV4</f>
        <v>US</v>
      </c>
      <c r="BW1">
        <f>CDS1Y_bbg!BW4</f>
        <v>0</v>
      </c>
      <c r="BX1" t="str">
        <f>CDS1Y_bbg!BX4</f>
        <v>Estonia</v>
      </c>
      <c r="BY1">
        <f>CDS1Y_bbg!BY4</f>
        <v>0</v>
      </c>
      <c r="BZ1" t="str">
        <f>CDS1Y_bbg!BZ4</f>
        <v>Iceland</v>
      </c>
      <c r="CA1">
        <f>CDS1Y_bbg!CA4</f>
        <v>0</v>
      </c>
      <c r="CB1" t="str">
        <f>CDS1Y_bbg!CB4</f>
        <v>Latvia</v>
      </c>
      <c r="CC1">
        <f>CDS1Y_bbg!CC4</f>
        <v>0</v>
      </c>
      <c r="CD1" t="str">
        <f>CDS1Y_bbg!CD4</f>
        <v>Lithuania</v>
      </c>
      <c r="CE1">
        <f>CDS1Y_bbg!CE4</f>
        <v>0</v>
      </c>
      <c r="CF1" t="str">
        <f>CDS1Y_bbg!CF4</f>
        <v>Slovakia</v>
      </c>
      <c r="CG1">
        <f>CDS1Y_bbg!CG4</f>
        <v>0</v>
      </c>
      <c r="CH1" t="str">
        <f>CDS1Y_bbg!CH4</f>
        <v>Czech Republic</v>
      </c>
      <c r="CI1">
        <f>CDS1Y_bbg!CI4</f>
        <v>0</v>
      </c>
      <c r="CJ1" t="str">
        <f>CDS1Y_bbg!CJ4</f>
        <v>Greece</v>
      </c>
      <c r="CK1">
        <f>CDS1Y_bbg!CK4</f>
        <v>0</v>
      </c>
      <c r="CL1" t="str">
        <f>CDS1Y_bbg!CL4</f>
        <v>Hungary</v>
      </c>
      <c r="CM1">
        <f>CDS1Y_bbg!CM4</f>
        <v>0</v>
      </c>
      <c r="CN1" t="str">
        <f>CDS1Y_bbg!CN4</f>
        <v>India</v>
      </c>
    </row>
    <row r="2" spans="1:92" x14ac:dyDescent="0.25">
      <c r="A2" s="1">
        <v>36556</v>
      </c>
      <c r="B2">
        <f>IFERROR(VLOOKUP($A2, CDS5Y_bbg!A$5:B$241,2), -1)</f>
        <v>-1</v>
      </c>
      <c r="C2">
        <f>IFERROR(VLOOKUP($A2, CDS5Y_bbg!B$5:C$241,2), -1)</f>
        <v>41831</v>
      </c>
      <c r="D2">
        <f>IFERROR(VLOOKUP($A2, CDS5Y_bbg!C$5:D$241,2), -1)</f>
        <v>-1</v>
      </c>
      <c r="E2">
        <f>IFERROR(VLOOKUP($A2, CDS5Y_bbg!D$5:E$241,2), -1)</f>
        <v>44895</v>
      </c>
      <c r="F2">
        <f>IFERROR(VLOOKUP($A2, CDS5Y_bbg!E$5:F$241,2), -1)</f>
        <v>-1</v>
      </c>
      <c r="G2">
        <f>IFERROR(VLOOKUP($A2, CDS5Y_bbg!F$5:G$241,2), -1)</f>
        <v>40360</v>
      </c>
      <c r="H2">
        <f>IFERROR(VLOOKUP($A2, CDS5Y_bbg!G$5:H$241,2), -1)</f>
        <v>-1</v>
      </c>
      <c r="I2">
        <f>IFERROR(VLOOKUP($A2, CDS5Y_bbg!H$5:I$241,2), -1)</f>
        <v>44834</v>
      </c>
      <c r="J2">
        <f>IFERROR(VLOOKUP($A2, CDS5Y_bbg!I$5:J$241,2), -1)</f>
        <v>-1</v>
      </c>
      <c r="K2">
        <f>IFERROR(VLOOKUP($A2, CDS5Y_bbg!J$5:K$241,2), -1)</f>
        <v>41819</v>
      </c>
      <c r="L2">
        <f>IFERROR(VLOOKUP($A2, CDS5Y_bbg!K$5:L$241,2), -1)</f>
        <v>-1</v>
      </c>
      <c r="M2">
        <f>IFERROR(VLOOKUP($A2, CDS5Y_bbg!L$5:M$241,2), -1)</f>
        <v>40469</v>
      </c>
      <c r="N2">
        <f>IFERROR(VLOOKUP($A2, CDS5Y_bbg!M$5:N$241,2), -1)</f>
        <v>-1</v>
      </c>
      <c r="O2">
        <f>IFERROR(VLOOKUP($A2, CDS5Y_bbg!N$5:O$241,2), -1)</f>
        <v>40289</v>
      </c>
      <c r="P2">
        <f>IFERROR(VLOOKUP($A2, CDS5Y_bbg!O$5:P$241,2), -1)</f>
        <v>-1</v>
      </c>
      <c r="Q2">
        <f>IFERROR(VLOOKUP($A2, CDS5Y_bbg!P$5:Q$241,2), -1)</f>
        <v>44377</v>
      </c>
      <c r="R2">
        <f>IFERROR(VLOOKUP($A2, CDS5Y_bbg!Q$5:R$241,2), -1)</f>
        <v>-1</v>
      </c>
      <c r="S2">
        <f>IFERROR(VLOOKUP($A2, CDS5Y_bbg!R$5:S$241,2), -1)</f>
        <v>43337</v>
      </c>
      <c r="T2">
        <f>IFERROR(VLOOKUP($A2, CDS5Y_bbg!S$5:T$241,2), -1)</f>
        <v>-1</v>
      </c>
      <c r="U2">
        <f>IFERROR(VLOOKUP($A2, CDS5Y_bbg!T$5:U$241,2), -1)</f>
        <v>42062</v>
      </c>
      <c r="V2">
        <f>IFERROR(VLOOKUP($A2, CDS5Y_bbg!U$5:V$241,2), -1)</f>
        <v>-1</v>
      </c>
      <c r="W2">
        <f>IFERROR(VLOOKUP($A2, CDS5Y_bbg!V$5:W$241,2), -1)</f>
        <v>44074</v>
      </c>
      <c r="X2">
        <f>IFERROR(VLOOKUP($A2, CDS5Y_bbg!W$5:X$241,2), -1)</f>
        <v>-1</v>
      </c>
      <c r="Y2">
        <f>IFERROR(VLOOKUP($A2, CDS5Y_bbg!X$5:Y$241,2), -1)</f>
        <v>44043</v>
      </c>
      <c r="Z2">
        <f>IFERROR(VLOOKUP($A2, CDS5Y_bbg!Y$5:Z$241,2), -1)</f>
        <v>-1</v>
      </c>
      <c r="AA2">
        <f>IFERROR(VLOOKUP($A2, CDS5Y_bbg!Z$5:AA$241,2), -1)</f>
        <v>40481</v>
      </c>
      <c r="AB2">
        <f>IFERROR(VLOOKUP($A2, CDS5Y_bbg!AA$5:AB$241,2), -1)</f>
        <v>-1</v>
      </c>
      <c r="AC2">
        <f>IFERROR(VLOOKUP($A2, CDS5Y_bbg!AB$5:AC$241,2), -1)</f>
        <v>44043</v>
      </c>
      <c r="AD2">
        <f>IFERROR(VLOOKUP($A2, CDS5Y_bbg!AC$5:AD$241,2), -1)</f>
        <v>-1</v>
      </c>
      <c r="AE2">
        <f>IFERROR(VLOOKUP($A2, CDS5Y_bbg!AD$5:AE$241,2), -1)</f>
        <v>41149</v>
      </c>
      <c r="AF2">
        <f>IFERROR(VLOOKUP($A2, CDS5Y_bbg!AE$5:AF$241,2), -1)</f>
        <v>-1</v>
      </c>
      <c r="AG2">
        <f>IFERROR(VLOOKUP($A2, CDS5Y_bbg!AF$5:AG$241,2), -1)</f>
        <v>42853</v>
      </c>
      <c r="AH2">
        <f>IFERROR(VLOOKUP($A2, CDS5Y_bbg!AG$5:AH$241,2), -1)</f>
        <v>-1</v>
      </c>
      <c r="AI2">
        <f>IFERROR(VLOOKUP($A2, CDS5Y_bbg!AH$5:AI$241,2), -1)</f>
        <v>-1</v>
      </c>
      <c r="AJ2">
        <f>IFERROR(VLOOKUP($A2, CDS5Y_bbg!AI$5:AJ$241,2), -1)</f>
        <v>-1</v>
      </c>
      <c r="AK2">
        <f>IFERROR(VLOOKUP($A2, CDS5Y_bbg!AJ$5:AK$241,2), -1)</f>
        <v>-1</v>
      </c>
      <c r="AL2">
        <f>IFERROR(VLOOKUP($A2, CDS5Y_bbg!AK$5:AL$241,2), -1)</f>
        <v>-1</v>
      </c>
      <c r="AM2">
        <f>IFERROR(VLOOKUP($A2, CDS5Y_bbg!AL$5:AM$241,2), -1)</f>
        <v>-1</v>
      </c>
      <c r="AN2">
        <f>IFERROR(VLOOKUP($A2, CDS5Y_bbg!AM$5:AN$241,2), -1)</f>
        <v>-1</v>
      </c>
      <c r="AO2">
        <f>IFERROR(VLOOKUP($A2, CDS5Y_bbg!AN$5:AO$241,2), -1)</f>
        <v>43424</v>
      </c>
      <c r="AP2">
        <f>IFERROR(VLOOKUP($A2, CDS5Y_bbg!AO$5:AP$241,2), -1)</f>
        <v>-1</v>
      </c>
      <c r="AQ2">
        <f>IFERROR(VLOOKUP($A2, CDS5Y_bbg!AP$5:AQ$241,2), -1)</f>
        <v>44625</v>
      </c>
      <c r="AR2">
        <f>IFERROR(VLOOKUP($A2, CDS5Y_bbg!AQ$5:AR$241,2), -1)</f>
        <v>-1</v>
      </c>
      <c r="AS2">
        <f>IFERROR(VLOOKUP($A2, CDS5Y_bbg!AR$5:AS$241,2), -1)</f>
        <v>44626</v>
      </c>
      <c r="AT2">
        <f>IFERROR(VLOOKUP($A2, CDS5Y_bbg!AS$5:AT$241,2), -1)</f>
        <v>-1</v>
      </c>
      <c r="AU2">
        <f>IFERROR(VLOOKUP($A2, CDS5Y_bbg!AT$5:AU$241,2), -1)</f>
        <v>-1</v>
      </c>
      <c r="AV2">
        <f>IFERROR(VLOOKUP($A2, CDS5Y_bbg!AU$5:AV$241,2), -1)</f>
        <v>-1</v>
      </c>
      <c r="AW2">
        <f>IFERROR(VLOOKUP($A2, CDS5Y_bbg!AV$5:AW$241,2), -1)</f>
        <v>41863</v>
      </c>
      <c r="AX2">
        <f>IFERROR(VLOOKUP($A2, CDS5Y_bbg!AW$5:AX$241,2), -1)</f>
        <v>-1</v>
      </c>
      <c r="AY2">
        <f>IFERROR(VLOOKUP($A2, CDS5Y_bbg!AX$5:AY$241,2), -1)</f>
        <v>43402</v>
      </c>
      <c r="AZ2">
        <f>IFERROR(VLOOKUP($A2, CDS5Y_bbg!AY$5:AZ$241,2), -1)</f>
        <v>-1</v>
      </c>
      <c r="BA2">
        <f>IFERROR(VLOOKUP($A2, CDS5Y_bbg!AZ$5:BA$241,2), -1)</f>
        <v>-1</v>
      </c>
      <c r="BB2">
        <f>IFERROR(VLOOKUP($A2, CDS5Y_bbg!BA$5:BB$241,2), -1)</f>
        <v>-1</v>
      </c>
      <c r="BC2">
        <f>IFERROR(VLOOKUP($A2, CDS5Y_bbg!BB$5:BC$241,2), -1)</f>
        <v>41722</v>
      </c>
      <c r="BD2">
        <f>IFERROR(VLOOKUP($A2, CDS5Y_bbg!BC$5:BD$241,2), -1)</f>
        <v>-1</v>
      </c>
      <c r="BE2">
        <f>IFERROR(VLOOKUP($A2, CDS5Y_bbg!BD$5:BE$241,2), -1)</f>
        <v>-1</v>
      </c>
      <c r="BF2">
        <f>IFERROR(VLOOKUP($A2, CDS5Y_bbg!BE$5:BF$241,2), -1)</f>
        <v>-1</v>
      </c>
      <c r="BG2">
        <f>IFERROR(VLOOKUP($A2, CDS5Y_bbg!BF$5:BG$241,2), -1)</f>
        <v>-1</v>
      </c>
      <c r="BH2">
        <f>IFERROR(VLOOKUP($A2, CDS5Y_bbg!BG$5:BH$241,2), -1)</f>
        <v>-1</v>
      </c>
      <c r="BI2">
        <f>IFERROR(VLOOKUP($A2, CDS5Y_bbg!BH$5:BI$241,2), -1)</f>
        <v>43424</v>
      </c>
      <c r="BJ2">
        <f>IFERROR(VLOOKUP($A2, CDS5Y_bbg!BI$5:BJ$241,2), -1)</f>
        <v>-1</v>
      </c>
      <c r="BK2">
        <f>IFERROR(VLOOKUP($A2, CDS5Y_bbg!BJ$5:BK$241,2), -1)</f>
        <v>-1</v>
      </c>
      <c r="BL2">
        <f>IFERROR(VLOOKUP($A2, CDS5Y_bbg!BK$5:BL$241,2), -1)</f>
        <v>-1</v>
      </c>
      <c r="BM2">
        <f>IFERROR(VLOOKUP($A2, CDS5Y_bbg!BL$5:BM$241,2), -1)</f>
        <v>43424</v>
      </c>
      <c r="BN2">
        <f>IFERROR(VLOOKUP($A2, CDS5Y_bbg!BM$5:BN$241,2), -1)</f>
        <v>-1</v>
      </c>
      <c r="BO2">
        <f>IFERROR(VLOOKUP($A2, CDS5Y_bbg!BN$5:BO$241,2), -1)</f>
        <v>43426</v>
      </c>
      <c r="BP2">
        <f>IFERROR(VLOOKUP($A2, CDS5Y_bbg!BO$5:BP$241,2), -1)</f>
        <v>-1</v>
      </c>
      <c r="BQ2">
        <f>IFERROR(VLOOKUP($A2, CDS5Y_bbg!BP$5:BQ$241,2), -1)</f>
        <v>-1</v>
      </c>
      <c r="BR2">
        <f>IFERROR(VLOOKUP($A2, CDS5Y_bbg!BQ$5:BR$241,2), -1)</f>
        <v>-1</v>
      </c>
      <c r="BS2">
        <f>IFERROR(VLOOKUP($A2, CDS5Y_bbg!BR$5:BS$241,2), -1)</f>
        <v>43426</v>
      </c>
      <c r="BT2">
        <f>IFERROR(VLOOKUP($A2, CDS5Y_bbg!BS$5:BT$241,2), -1)</f>
        <v>-1</v>
      </c>
      <c r="BU2">
        <f>IFERROR(VLOOKUP($A2, CDS5Y_bbg!BT$5:BU$241,2), -1)</f>
        <v>-1</v>
      </c>
      <c r="BV2">
        <f>IFERROR(VLOOKUP($A2, CDS5Y_bbg!BU$5:BV$241,2), -1)</f>
        <v>-1</v>
      </c>
      <c r="BW2">
        <f>IFERROR(VLOOKUP($A2, CDS5Y_bbg!BV$5:BW$241,2), -1)</f>
        <v>41915</v>
      </c>
      <c r="BX2">
        <f>IFERROR(VLOOKUP($A2, CDS5Y_bbg!BW$5:BX$241,2), -1)</f>
        <v>-1</v>
      </c>
      <c r="BY2">
        <f>IFERROR(VLOOKUP($A2, CDS5Y_bbg!BX$5:BY$241,2), -1)</f>
        <v>-1</v>
      </c>
      <c r="BZ2">
        <f>IFERROR(VLOOKUP($A2, CDS5Y_bbg!BY$5:BZ$241,2), -1)</f>
        <v>-1</v>
      </c>
      <c r="CA2">
        <f>IFERROR(VLOOKUP($A2, CDS5Y_bbg!BZ$5:CA$241,2), -1)</f>
        <v>41911</v>
      </c>
      <c r="CB2">
        <f>IFERROR(VLOOKUP($A2, CDS5Y_bbg!CA$5:CB$241,2), -1)</f>
        <v>-1</v>
      </c>
      <c r="CC2">
        <f>IFERROR(VLOOKUP($A2, CDS5Y_bbg!CB$5:CC$241,2), -1)</f>
        <v>41912</v>
      </c>
      <c r="CD2">
        <f>IFERROR(VLOOKUP($A2, CDS5Y_bbg!CC$5:CD$241,2), -1)</f>
        <v>-1</v>
      </c>
      <c r="CE2">
        <f>IFERROR(VLOOKUP($A2, CDS5Y_bbg!CD$5:CE$241,2), -1)</f>
        <v>43332</v>
      </c>
      <c r="CF2">
        <f>IFERROR(VLOOKUP($A2, CDS5Y_bbg!CE$5:CF$241,2), -1)</f>
        <v>-1</v>
      </c>
      <c r="CG2">
        <f>IFERROR(VLOOKUP($A2, CDS5Y_bbg!CF$5:CG$241,2), -1)</f>
        <v>41893</v>
      </c>
      <c r="CH2">
        <f>IFERROR(VLOOKUP($A2, CDS5Y_bbg!CG$5:CH$241,2), -1)</f>
        <v>-1</v>
      </c>
      <c r="CI2">
        <f>IFERROR(VLOOKUP($A2, CDS5Y_bbg!CH$5:CI$241,2), -1)</f>
        <v>-1</v>
      </c>
      <c r="CJ2">
        <f>IFERROR(VLOOKUP($A2, CDS5Y_bbg!CI$5:CJ$241,2), -1)</f>
        <v>-1</v>
      </c>
      <c r="CK2">
        <f>IFERROR(VLOOKUP($A2, CDS5Y_bbg!CJ$5:CK$241,2), -1)</f>
        <v>41844</v>
      </c>
      <c r="CL2">
        <f>IFERROR(VLOOKUP($A2, CDS5Y_bbg!CK$5:CL$241,2), -1)</f>
        <v>-1</v>
      </c>
      <c r="CM2">
        <f>IFERROR(VLOOKUP($A2, CDS5Y_bbg!CL$5:CM$241,2), -1)</f>
        <v>-1</v>
      </c>
      <c r="CN2">
        <f>IFERROR(VLOOKUP($A2, CDS5Y_bbg!CM$5:CN$241,2), -1)</f>
        <v>-1</v>
      </c>
    </row>
    <row r="3" spans="1:92" x14ac:dyDescent="0.25">
      <c r="A3" s="1">
        <v>36585</v>
      </c>
      <c r="B3">
        <f>IFERROR(VLOOKUP($A3, CDS5Y_bbg!A$5:B$241,2), -1)</f>
        <v>-1</v>
      </c>
      <c r="C3">
        <f>IFERROR(VLOOKUP($A3, CDS5Y_bbg!B$5:C$241,2), -1)</f>
        <v>41831</v>
      </c>
      <c r="D3">
        <f>IFERROR(VLOOKUP($A3, CDS5Y_bbg!C$5:D$241,2), -1)</f>
        <v>-1</v>
      </c>
      <c r="E3">
        <f>IFERROR(VLOOKUP($A3, CDS5Y_bbg!D$5:E$241,2), -1)</f>
        <v>44895</v>
      </c>
      <c r="F3">
        <f>IFERROR(VLOOKUP($A3, CDS5Y_bbg!E$5:F$241,2), -1)</f>
        <v>-1</v>
      </c>
      <c r="G3">
        <f>IFERROR(VLOOKUP($A3, CDS5Y_bbg!F$5:G$241,2), -1)</f>
        <v>40360</v>
      </c>
      <c r="H3">
        <f>IFERROR(VLOOKUP($A3, CDS5Y_bbg!G$5:H$241,2), -1)</f>
        <v>-1</v>
      </c>
      <c r="I3">
        <f>IFERROR(VLOOKUP($A3, CDS5Y_bbg!H$5:I$241,2), -1)</f>
        <v>44834</v>
      </c>
      <c r="J3">
        <f>IFERROR(VLOOKUP($A3, CDS5Y_bbg!I$5:J$241,2), -1)</f>
        <v>-1</v>
      </c>
      <c r="K3">
        <f>IFERROR(VLOOKUP($A3, CDS5Y_bbg!J$5:K$241,2), -1)</f>
        <v>41819</v>
      </c>
      <c r="L3">
        <f>IFERROR(VLOOKUP($A3, CDS5Y_bbg!K$5:L$241,2), -1)</f>
        <v>-1</v>
      </c>
      <c r="M3">
        <f>IFERROR(VLOOKUP($A3, CDS5Y_bbg!L$5:M$241,2), -1)</f>
        <v>40469</v>
      </c>
      <c r="N3">
        <f>IFERROR(VLOOKUP($A3, CDS5Y_bbg!M$5:N$241,2), -1)</f>
        <v>-1</v>
      </c>
      <c r="O3">
        <f>IFERROR(VLOOKUP($A3, CDS5Y_bbg!N$5:O$241,2), -1)</f>
        <v>40289</v>
      </c>
      <c r="P3">
        <f>IFERROR(VLOOKUP($A3, CDS5Y_bbg!O$5:P$241,2), -1)</f>
        <v>-1</v>
      </c>
      <c r="Q3">
        <f>IFERROR(VLOOKUP($A3, CDS5Y_bbg!P$5:Q$241,2), -1)</f>
        <v>44377</v>
      </c>
      <c r="R3">
        <f>IFERROR(VLOOKUP($A3, CDS5Y_bbg!Q$5:R$241,2), -1)</f>
        <v>-1</v>
      </c>
      <c r="S3">
        <f>IFERROR(VLOOKUP($A3, CDS5Y_bbg!R$5:S$241,2), -1)</f>
        <v>43337</v>
      </c>
      <c r="T3">
        <f>IFERROR(VLOOKUP($A3, CDS5Y_bbg!S$5:T$241,2), -1)</f>
        <v>-1</v>
      </c>
      <c r="U3">
        <f>IFERROR(VLOOKUP($A3, CDS5Y_bbg!T$5:U$241,2), -1)</f>
        <v>42062</v>
      </c>
      <c r="V3">
        <f>IFERROR(VLOOKUP($A3, CDS5Y_bbg!U$5:V$241,2), -1)</f>
        <v>-1</v>
      </c>
      <c r="W3">
        <f>IFERROR(VLOOKUP($A3, CDS5Y_bbg!V$5:W$241,2), -1)</f>
        <v>44074</v>
      </c>
      <c r="X3">
        <f>IFERROR(VLOOKUP($A3, CDS5Y_bbg!W$5:X$241,2), -1)</f>
        <v>-1</v>
      </c>
      <c r="Y3">
        <f>IFERROR(VLOOKUP($A3, CDS5Y_bbg!X$5:Y$241,2), -1)</f>
        <v>44043</v>
      </c>
      <c r="Z3">
        <f>IFERROR(VLOOKUP($A3, CDS5Y_bbg!Y$5:Z$241,2), -1)</f>
        <v>-1</v>
      </c>
      <c r="AA3">
        <f>IFERROR(VLOOKUP($A3, CDS5Y_bbg!Z$5:AA$241,2), -1)</f>
        <v>40481</v>
      </c>
      <c r="AB3">
        <f>IFERROR(VLOOKUP($A3, CDS5Y_bbg!AA$5:AB$241,2), -1)</f>
        <v>-1</v>
      </c>
      <c r="AC3">
        <f>IFERROR(VLOOKUP($A3, CDS5Y_bbg!AB$5:AC$241,2), -1)</f>
        <v>44043</v>
      </c>
      <c r="AD3">
        <f>IFERROR(VLOOKUP($A3, CDS5Y_bbg!AC$5:AD$241,2), -1)</f>
        <v>-1</v>
      </c>
      <c r="AE3">
        <f>IFERROR(VLOOKUP($A3, CDS5Y_bbg!AD$5:AE$241,2), -1)</f>
        <v>41149</v>
      </c>
      <c r="AF3">
        <f>IFERROR(VLOOKUP($A3, CDS5Y_bbg!AE$5:AF$241,2), -1)</f>
        <v>-1</v>
      </c>
      <c r="AG3">
        <f>IFERROR(VLOOKUP($A3, CDS5Y_bbg!AF$5:AG$241,2), -1)</f>
        <v>42853</v>
      </c>
      <c r="AH3">
        <f>IFERROR(VLOOKUP($A3, CDS5Y_bbg!AG$5:AH$241,2), -1)</f>
        <v>-1</v>
      </c>
      <c r="AI3">
        <f>IFERROR(VLOOKUP($A3, CDS5Y_bbg!AH$5:AI$241,2), -1)</f>
        <v>-1</v>
      </c>
      <c r="AJ3">
        <f>IFERROR(VLOOKUP($A3, CDS5Y_bbg!AI$5:AJ$241,2), -1)</f>
        <v>-1</v>
      </c>
      <c r="AK3">
        <f>IFERROR(VLOOKUP($A3, CDS5Y_bbg!AJ$5:AK$241,2), -1)</f>
        <v>-1</v>
      </c>
      <c r="AL3">
        <f>IFERROR(VLOOKUP($A3, CDS5Y_bbg!AK$5:AL$241,2), -1)</f>
        <v>-1</v>
      </c>
      <c r="AM3">
        <f>IFERROR(VLOOKUP($A3, CDS5Y_bbg!AL$5:AM$241,2), -1)</f>
        <v>-1</v>
      </c>
      <c r="AN3">
        <f>IFERROR(VLOOKUP($A3, CDS5Y_bbg!AM$5:AN$241,2), -1)</f>
        <v>-1</v>
      </c>
      <c r="AO3">
        <f>IFERROR(VLOOKUP($A3, CDS5Y_bbg!AN$5:AO$241,2), -1)</f>
        <v>43424</v>
      </c>
      <c r="AP3">
        <f>IFERROR(VLOOKUP($A3, CDS5Y_bbg!AO$5:AP$241,2), -1)</f>
        <v>-1</v>
      </c>
      <c r="AQ3">
        <f>IFERROR(VLOOKUP($A3, CDS5Y_bbg!AP$5:AQ$241,2), -1)</f>
        <v>44625</v>
      </c>
      <c r="AR3">
        <f>IFERROR(VLOOKUP($A3, CDS5Y_bbg!AQ$5:AR$241,2), -1)</f>
        <v>-1</v>
      </c>
      <c r="AS3">
        <f>IFERROR(VLOOKUP($A3, CDS5Y_bbg!AR$5:AS$241,2), -1)</f>
        <v>44626</v>
      </c>
      <c r="AT3">
        <f>IFERROR(VLOOKUP($A3, CDS5Y_bbg!AS$5:AT$241,2), -1)</f>
        <v>-1</v>
      </c>
      <c r="AU3">
        <f>IFERROR(VLOOKUP($A3, CDS5Y_bbg!AT$5:AU$241,2), -1)</f>
        <v>-1</v>
      </c>
      <c r="AV3">
        <f>IFERROR(VLOOKUP($A3, CDS5Y_bbg!AU$5:AV$241,2), -1)</f>
        <v>-1</v>
      </c>
      <c r="AW3">
        <f>IFERROR(VLOOKUP($A3, CDS5Y_bbg!AV$5:AW$241,2), -1)</f>
        <v>41863</v>
      </c>
      <c r="AX3">
        <f>IFERROR(VLOOKUP($A3, CDS5Y_bbg!AW$5:AX$241,2), -1)</f>
        <v>-1</v>
      </c>
      <c r="AY3">
        <f>IFERROR(VLOOKUP($A3, CDS5Y_bbg!AX$5:AY$241,2), -1)</f>
        <v>43402</v>
      </c>
      <c r="AZ3">
        <f>IFERROR(VLOOKUP($A3, CDS5Y_bbg!AY$5:AZ$241,2), -1)</f>
        <v>-1</v>
      </c>
      <c r="BA3">
        <f>IFERROR(VLOOKUP($A3, CDS5Y_bbg!AZ$5:BA$241,2), -1)</f>
        <v>-1</v>
      </c>
      <c r="BB3">
        <f>IFERROR(VLOOKUP($A3, CDS5Y_bbg!BA$5:BB$241,2), -1)</f>
        <v>-1</v>
      </c>
      <c r="BC3">
        <f>IFERROR(VLOOKUP($A3, CDS5Y_bbg!BB$5:BC$241,2), -1)</f>
        <v>41722</v>
      </c>
      <c r="BD3">
        <f>IFERROR(VLOOKUP($A3, CDS5Y_bbg!BC$5:BD$241,2), -1)</f>
        <v>-1</v>
      </c>
      <c r="BE3">
        <f>IFERROR(VLOOKUP($A3, CDS5Y_bbg!BD$5:BE$241,2), -1)</f>
        <v>-1</v>
      </c>
      <c r="BF3">
        <f>IFERROR(VLOOKUP($A3, CDS5Y_bbg!BE$5:BF$241,2), -1)</f>
        <v>-1</v>
      </c>
      <c r="BG3">
        <f>IFERROR(VLOOKUP($A3, CDS5Y_bbg!BF$5:BG$241,2), -1)</f>
        <v>-1</v>
      </c>
      <c r="BH3">
        <f>IFERROR(VLOOKUP($A3, CDS5Y_bbg!BG$5:BH$241,2), -1)</f>
        <v>-1</v>
      </c>
      <c r="BI3">
        <f>IFERROR(VLOOKUP($A3, CDS5Y_bbg!BH$5:BI$241,2), -1)</f>
        <v>43424</v>
      </c>
      <c r="BJ3">
        <f>IFERROR(VLOOKUP($A3, CDS5Y_bbg!BI$5:BJ$241,2), -1)</f>
        <v>-1</v>
      </c>
      <c r="BK3">
        <f>IFERROR(VLOOKUP($A3, CDS5Y_bbg!BJ$5:BK$241,2), -1)</f>
        <v>-1</v>
      </c>
      <c r="BL3">
        <f>IFERROR(VLOOKUP($A3, CDS5Y_bbg!BK$5:BL$241,2), -1)</f>
        <v>-1</v>
      </c>
      <c r="BM3">
        <f>IFERROR(VLOOKUP($A3, CDS5Y_bbg!BL$5:BM$241,2), -1)</f>
        <v>43424</v>
      </c>
      <c r="BN3">
        <f>IFERROR(VLOOKUP($A3, CDS5Y_bbg!BM$5:BN$241,2), -1)</f>
        <v>-1</v>
      </c>
      <c r="BO3">
        <f>IFERROR(VLOOKUP($A3, CDS5Y_bbg!BN$5:BO$241,2), -1)</f>
        <v>43426</v>
      </c>
      <c r="BP3">
        <f>IFERROR(VLOOKUP($A3, CDS5Y_bbg!BO$5:BP$241,2), -1)</f>
        <v>-1</v>
      </c>
      <c r="BQ3">
        <f>IFERROR(VLOOKUP($A3, CDS5Y_bbg!BP$5:BQ$241,2), -1)</f>
        <v>-1</v>
      </c>
      <c r="BR3">
        <f>IFERROR(VLOOKUP($A3, CDS5Y_bbg!BQ$5:BR$241,2), -1)</f>
        <v>-1</v>
      </c>
      <c r="BS3">
        <f>IFERROR(VLOOKUP($A3, CDS5Y_bbg!BR$5:BS$241,2), -1)</f>
        <v>43426</v>
      </c>
      <c r="BT3">
        <f>IFERROR(VLOOKUP($A3, CDS5Y_bbg!BS$5:BT$241,2), -1)</f>
        <v>-1</v>
      </c>
      <c r="BU3">
        <f>IFERROR(VLOOKUP($A3, CDS5Y_bbg!BT$5:BU$241,2), -1)</f>
        <v>-1</v>
      </c>
      <c r="BV3">
        <f>IFERROR(VLOOKUP($A3, CDS5Y_bbg!BU$5:BV$241,2), -1)</f>
        <v>-1</v>
      </c>
      <c r="BW3">
        <f>IFERROR(VLOOKUP($A3, CDS5Y_bbg!BV$5:BW$241,2), -1)</f>
        <v>41915</v>
      </c>
      <c r="BX3">
        <f>IFERROR(VLOOKUP($A3, CDS5Y_bbg!BW$5:BX$241,2), -1)</f>
        <v>-1</v>
      </c>
      <c r="BY3">
        <f>IFERROR(VLOOKUP($A3, CDS5Y_bbg!BX$5:BY$241,2), -1)</f>
        <v>-1</v>
      </c>
      <c r="BZ3">
        <f>IFERROR(VLOOKUP($A3, CDS5Y_bbg!BY$5:BZ$241,2), -1)</f>
        <v>-1</v>
      </c>
      <c r="CA3">
        <f>IFERROR(VLOOKUP($A3, CDS5Y_bbg!BZ$5:CA$241,2), -1)</f>
        <v>41911</v>
      </c>
      <c r="CB3">
        <f>IFERROR(VLOOKUP($A3, CDS5Y_bbg!CA$5:CB$241,2), -1)</f>
        <v>-1</v>
      </c>
      <c r="CC3">
        <f>IFERROR(VLOOKUP($A3, CDS5Y_bbg!CB$5:CC$241,2), -1)</f>
        <v>41912</v>
      </c>
      <c r="CD3">
        <f>IFERROR(VLOOKUP($A3, CDS5Y_bbg!CC$5:CD$241,2), -1)</f>
        <v>-1</v>
      </c>
      <c r="CE3">
        <f>IFERROR(VLOOKUP($A3, CDS5Y_bbg!CD$5:CE$241,2), -1)</f>
        <v>43332</v>
      </c>
      <c r="CF3">
        <f>IFERROR(VLOOKUP($A3, CDS5Y_bbg!CE$5:CF$241,2), -1)</f>
        <v>-1</v>
      </c>
      <c r="CG3">
        <f>IFERROR(VLOOKUP($A3, CDS5Y_bbg!CF$5:CG$241,2), -1)</f>
        <v>41893</v>
      </c>
      <c r="CH3">
        <f>IFERROR(VLOOKUP($A3, CDS5Y_bbg!CG$5:CH$241,2), -1)</f>
        <v>-1</v>
      </c>
      <c r="CI3">
        <f>IFERROR(VLOOKUP($A3, CDS5Y_bbg!CH$5:CI$241,2), -1)</f>
        <v>-1</v>
      </c>
      <c r="CJ3">
        <f>IFERROR(VLOOKUP($A3, CDS5Y_bbg!CI$5:CJ$241,2), -1)</f>
        <v>-1</v>
      </c>
      <c r="CK3">
        <f>IFERROR(VLOOKUP($A3, CDS5Y_bbg!CJ$5:CK$241,2), -1)</f>
        <v>41844</v>
      </c>
      <c r="CL3">
        <f>IFERROR(VLOOKUP($A3, CDS5Y_bbg!CK$5:CL$241,2), -1)</f>
        <v>-1</v>
      </c>
      <c r="CM3">
        <f>IFERROR(VLOOKUP($A3, CDS5Y_bbg!CL$5:CM$241,2), -1)</f>
        <v>-1</v>
      </c>
      <c r="CN3">
        <f>IFERROR(VLOOKUP($A3, CDS5Y_bbg!CM$5:CN$241,2), -1)</f>
        <v>-1</v>
      </c>
    </row>
    <row r="4" spans="1:92" x14ac:dyDescent="0.25">
      <c r="A4" s="1">
        <v>36616</v>
      </c>
      <c r="B4">
        <f>IFERROR(VLOOKUP($A4, CDS5Y_bbg!A$5:B$241,2), -1)</f>
        <v>-1</v>
      </c>
      <c r="C4">
        <f>IFERROR(VLOOKUP($A4, CDS5Y_bbg!B$5:C$241,2), -1)</f>
        <v>41831</v>
      </c>
      <c r="D4">
        <f>IFERROR(VLOOKUP($A4, CDS5Y_bbg!C$5:D$241,2), -1)</f>
        <v>-1</v>
      </c>
      <c r="E4">
        <f>IFERROR(VLOOKUP($A4, CDS5Y_bbg!D$5:E$241,2), -1)</f>
        <v>44895</v>
      </c>
      <c r="F4">
        <f>IFERROR(VLOOKUP($A4, CDS5Y_bbg!E$5:F$241,2), -1)</f>
        <v>-1</v>
      </c>
      <c r="G4">
        <f>IFERROR(VLOOKUP($A4, CDS5Y_bbg!F$5:G$241,2), -1)</f>
        <v>40360</v>
      </c>
      <c r="H4">
        <f>IFERROR(VLOOKUP($A4, CDS5Y_bbg!G$5:H$241,2), -1)</f>
        <v>-1</v>
      </c>
      <c r="I4">
        <f>IFERROR(VLOOKUP($A4, CDS5Y_bbg!H$5:I$241,2), -1)</f>
        <v>44834</v>
      </c>
      <c r="J4">
        <f>IFERROR(VLOOKUP($A4, CDS5Y_bbg!I$5:J$241,2), -1)</f>
        <v>-1</v>
      </c>
      <c r="K4">
        <f>IFERROR(VLOOKUP($A4, CDS5Y_bbg!J$5:K$241,2), -1)</f>
        <v>41819</v>
      </c>
      <c r="L4">
        <f>IFERROR(VLOOKUP($A4, CDS5Y_bbg!K$5:L$241,2), -1)</f>
        <v>-1</v>
      </c>
      <c r="M4">
        <f>IFERROR(VLOOKUP($A4, CDS5Y_bbg!L$5:M$241,2), -1)</f>
        <v>40469</v>
      </c>
      <c r="N4">
        <f>IFERROR(VLOOKUP($A4, CDS5Y_bbg!M$5:N$241,2), -1)</f>
        <v>-1</v>
      </c>
      <c r="O4">
        <f>IFERROR(VLOOKUP($A4, CDS5Y_bbg!N$5:O$241,2), -1)</f>
        <v>40289</v>
      </c>
      <c r="P4">
        <f>IFERROR(VLOOKUP($A4, CDS5Y_bbg!O$5:P$241,2), -1)</f>
        <v>-1</v>
      </c>
      <c r="Q4">
        <f>IFERROR(VLOOKUP($A4, CDS5Y_bbg!P$5:Q$241,2), -1)</f>
        <v>44377</v>
      </c>
      <c r="R4">
        <f>IFERROR(VLOOKUP($A4, CDS5Y_bbg!Q$5:R$241,2), -1)</f>
        <v>-1</v>
      </c>
      <c r="S4">
        <f>IFERROR(VLOOKUP($A4, CDS5Y_bbg!R$5:S$241,2), -1)</f>
        <v>43337</v>
      </c>
      <c r="T4">
        <f>IFERROR(VLOOKUP($A4, CDS5Y_bbg!S$5:T$241,2), -1)</f>
        <v>-1</v>
      </c>
      <c r="U4">
        <f>IFERROR(VLOOKUP($A4, CDS5Y_bbg!T$5:U$241,2), -1)</f>
        <v>42062</v>
      </c>
      <c r="V4">
        <f>IFERROR(VLOOKUP($A4, CDS5Y_bbg!U$5:V$241,2), -1)</f>
        <v>-1</v>
      </c>
      <c r="W4">
        <f>IFERROR(VLOOKUP($A4, CDS5Y_bbg!V$5:W$241,2), -1)</f>
        <v>44074</v>
      </c>
      <c r="X4">
        <f>IFERROR(VLOOKUP($A4, CDS5Y_bbg!W$5:X$241,2), -1)</f>
        <v>-1</v>
      </c>
      <c r="Y4">
        <f>IFERROR(VLOOKUP($A4, CDS5Y_bbg!X$5:Y$241,2), -1)</f>
        <v>44043</v>
      </c>
      <c r="Z4">
        <f>IFERROR(VLOOKUP($A4, CDS5Y_bbg!Y$5:Z$241,2), -1)</f>
        <v>-1</v>
      </c>
      <c r="AA4">
        <f>IFERROR(VLOOKUP($A4, CDS5Y_bbg!Z$5:AA$241,2), -1)</f>
        <v>40481</v>
      </c>
      <c r="AB4">
        <f>IFERROR(VLOOKUP($A4, CDS5Y_bbg!AA$5:AB$241,2), -1)</f>
        <v>-1</v>
      </c>
      <c r="AC4">
        <f>IFERROR(VLOOKUP($A4, CDS5Y_bbg!AB$5:AC$241,2), -1)</f>
        <v>44043</v>
      </c>
      <c r="AD4">
        <f>IFERROR(VLOOKUP($A4, CDS5Y_bbg!AC$5:AD$241,2), -1)</f>
        <v>-1</v>
      </c>
      <c r="AE4">
        <f>IFERROR(VLOOKUP($A4, CDS5Y_bbg!AD$5:AE$241,2), -1)</f>
        <v>41149</v>
      </c>
      <c r="AF4">
        <f>IFERROR(VLOOKUP($A4, CDS5Y_bbg!AE$5:AF$241,2), -1)</f>
        <v>-1</v>
      </c>
      <c r="AG4">
        <f>IFERROR(VLOOKUP($A4, CDS5Y_bbg!AF$5:AG$241,2), -1)</f>
        <v>42853</v>
      </c>
      <c r="AH4">
        <f>IFERROR(VLOOKUP($A4, CDS5Y_bbg!AG$5:AH$241,2), -1)</f>
        <v>-1</v>
      </c>
      <c r="AI4">
        <f>IFERROR(VLOOKUP($A4, CDS5Y_bbg!AH$5:AI$241,2), -1)</f>
        <v>-1</v>
      </c>
      <c r="AJ4">
        <f>IFERROR(VLOOKUP($A4, CDS5Y_bbg!AI$5:AJ$241,2), -1)</f>
        <v>-1</v>
      </c>
      <c r="AK4">
        <f>IFERROR(VLOOKUP($A4, CDS5Y_bbg!AJ$5:AK$241,2), -1)</f>
        <v>-1</v>
      </c>
      <c r="AL4">
        <f>IFERROR(VLOOKUP($A4, CDS5Y_bbg!AK$5:AL$241,2), -1)</f>
        <v>-1</v>
      </c>
      <c r="AM4">
        <f>IFERROR(VLOOKUP($A4, CDS5Y_bbg!AL$5:AM$241,2), -1)</f>
        <v>-1</v>
      </c>
      <c r="AN4">
        <f>IFERROR(VLOOKUP($A4, CDS5Y_bbg!AM$5:AN$241,2), -1)</f>
        <v>-1</v>
      </c>
      <c r="AO4">
        <f>IFERROR(VLOOKUP($A4, CDS5Y_bbg!AN$5:AO$241,2), -1)</f>
        <v>43424</v>
      </c>
      <c r="AP4">
        <f>IFERROR(VLOOKUP($A4, CDS5Y_bbg!AO$5:AP$241,2), -1)</f>
        <v>-1</v>
      </c>
      <c r="AQ4">
        <f>IFERROR(VLOOKUP($A4, CDS5Y_bbg!AP$5:AQ$241,2), -1)</f>
        <v>44625</v>
      </c>
      <c r="AR4">
        <f>IFERROR(VLOOKUP($A4, CDS5Y_bbg!AQ$5:AR$241,2), -1)</f>
        <v>-1</v>
      </c>
      <c r="AS4">
        <f>IFERROR(VLOOKUP($A4, CDS5Y_bbg!AR$5:AS$241,2), -1)</f>
        <v>44626</v>
      </c>
      <c r="AT4">
        <f>IFERROR(VLOOKUP($A4, CDS5Y_bbg!AS$5:AT$241,2), -1)</f>
        <v>-1</v>
      </c>
      <c r="AU4">
        <f>IFERROR(VLOOKUP($A4, CDS5Y_bbg!AT$5:AU$241,2), -1)</f>
        <v>-1</v>
      </c>
      <c r="AV4">
        <f>IFERROR(VLOOKUP($A4, CDS5Y_bbg!AU$5:AV$241,2), -1)</f>
        <v>-1</v>
      </c>
      <c r="AW4">
        <f>IFERROR(VLOOKUP($A4, CDS5Y_bbg!AV$5:AW$241,2), -1)</f>
        <v>41863</v>
      </c>
      <c r="AX4">
        <f>IFERROR(VLOOKUP($A4, CDS5Y_bbg!AW$5:AX$241,2), -1)</f>
        <v>-1</v>
      </c>
      <c r="AY4">
        <f>IFERROR(VLOOKUP($A4, CDS5Y_bbg!AX$5:AY$241,2), -1)</f>
        <v>43402</v>
      </c>
      <c r="AZ4">
        <f>IFERROR(VLOOKUP($A4, CDS5Y_bbg!AY$5:AZ$241,2), -1)</f>
        <v>-1</v>
      </c>
      <c r="BA4">
        <f>IFERROR(VLOOKUP($A4, CDS5Y_bbg!AZ$5:BA$241,2), -1)</f>
        <v>-1</v>
      </c>
      <c r="BB4">
        <f>IFERROR(VLOOKUP($A4, CDS5Y_bbg!BA$5:BB$241,2), -1)</f>
        <v>-1</v>
      </c>
      <c r="BC4">
        <f>IFERROR(VLOOKUP($A4, CDS5Y_bbg!BB$5:BC$241,2), -1)</f>
        <v>41722</v>
      </c>
      <c r="BD4">
        <f>IFERROR(VLOOKUP($A4, CDS5Y_bbg!BC$5:BD$241,2), -1)</f>
        <v>-1</v>
      </c>
      <c r="BE4">
        <f>IFERROR(VLOOKUP($A4, CDS5Y_bbg!BD$5:BE$241,2), -1)</f>
        <v>-1</v>
      </c>
      <c r="BF4">
        <f>IFERROR(VLOOKUP($A4, CDS5Y_bbg!BE$5:BF$241,2), -1)</f>
        <v>-1</v>
      </c>
      <c r="BG4">
        <f>IFERROR(VLOOKUP($A4, CDS5Y_bbg!BF$5:BG$241,2), -1)</f>
        <v>-1</v>
      </c>
      <c r="BH4">
        <f>IFERROR(VLOOKUP($A4, CDS5Y_bbg!BG$5:BH$241,2), -1)</f>
        <v>-1</v>
      </c>
      <c r="BI4">
        <f>IFERROR(VLOOKUP($A4, CDS5Y_bbg!BH$5:BI$241,2), -1)</f>
        <v>43424</v>
      </c>
      <c r="BJ4">
        <f>IFERROR(VLOOKUP($A4, CDS5Y_bbg!BI$5:BJ$241,2), -1)</f>
        <v>-1</v>
      </c>
      <c r="BK4">
        <f>IFERROR(VLOOKUP($A4, CDS5Y_bbg!BJ$5:BK$241,2), -1)</f>
        <v>-1</v>
      </c>
      <c r="BL4">
        <f>IFERROR(VLOOKUP($A4, CDS5Y_bbg!BK$5:BL$241,2), -1)</f>
        <v>-1</v>
      </c>
      <c r="BM4">
        <f>IFERROR(VLOOKUP($A4, CDS5Y_bbg!BL$5:BM$241,2), -1)</f>
        <v>43424</v>
      </c>
      <c r="BN4">
        <f>IFERROR(VLOOKUP($A4, CDS5Y_bbg!BM$5:BN$241,2), -1)</f>
        <v>-1</v>
      </c>
      <c r="BO4">
        <f>IFERROR(VLOOKUP($A4, CDS5Y_bbg!BN$5:BO$241,2), -1)</f>
        <v>43426</v>
      </c>
      <c r="BP4">
        <f>IFERROR(VLOOKUP($A4, CDS5Y_bbg!BO$5:BP$241,2), -1)</f>
        <v>-1</v>
      </c>
      <c r="BQ4">
        <f>IFERROR(VLOOKUP($A4, CDS5Y_bbg!BP$5:BQ$241,2), -1)</f>
        <v>-1</v>
      </c>
      <c r="BR4">
        <f>IFERROR(VLOOKUP($A4, CDS5Y_bbg!BQ$5:BR$241,2), -1)</f>
        <v>-1</v>
      </c>
      <c r="BS4">
        <f>IFERROR(VLOOKUP($A4, CDS5Y_bbg!BR$5:BS$241,2), -1)</f>
        <v>43426</v>
      </c>
      <c r="BT4">
        <f>IFERROR(VLOOKUP($A4, CDS5Y_bbg!BS$5:BT$241,2), -1)</f>
        <v>-1</v>
      </c>
      <c r="BU4">
        <f>IFERROR(VLOOKUP($A4, CDS5Y_bbg!BT$5:BU$241,2), -1)</f>
        <v>-1</v>
      </c>
      <c r="BV4">
        <f>IFERROR(VLOOKUP($A4, CDS5Y_bbg!BU$5:BV$241,2), -1)</f>
        <v>-1</v>
      </c>
      <c r="BW4">
        <f>IFERROR(VLOOKUP($A4, CDS5Y_bbg!BV$5:BW$241,2), -1)</f>
        <v>41915</v>
      </c>
      <c r="BX4">
        <f>IFERROR(VLOOKUP($A4, CDS5Y_bbg!BW$5:BX$241,2), -1)</f>
        <v>-1</v>
      </c>
      <c r="BY4">
        <f>IFERROR(VLOOKUP($A4, CDS5Y_bbg!BX$5:BY$241,2), -1)</f>
        <v>-1</v>
      </c>
      <c r="BZ4">
        <f>IFERROR(VLOOKUP($A4, CDS5Y_bbg!BY$5:BZ$241,2), -1)</f>
        <v>-1</v>
      </c>
      <c r="CA4">
        <f>IFERROR(VLOOKUP($A4, CDS5Y_bbg!BZ$5:CA$241,2), -1)</f>
        <v>41911</v>
      </c>
      <c r="CB4">
        <f>IFERROR(VLOOKUP($A4, CDS5Y_bbg!CA$5:CB$241,2), -1)</f>
        <v>-1</v>
      </c>
      <c r="CC4">
        <f>IFERROR(VLOOKUP($A4, CDS5Y_bbg!CB$5:CC$241,2), -1)</f>
        <v>41912</v>
      </c>
      <c r="CD4">
        <f>IFERROR(VLOOKUP($A4, CDS5Y_bbg!CC$5:CD$241,2), -1)</f>
        <v>-1</v>
      </c>
      <c r="CE4">
        <f>IFERROR(VLOOKUP($A4, CDS5Y_bbg!CD$5:CE$241,2), -1)</f>
        <v>43332</v>
      </c>
      <c r="CF4">
        <f>IFERROR(VLOOKUP($A4, CDS5Y_bbg!CE$5:CF$241,2), -1)</f>
        <v>-1</v>
      </c>
      <c r="CG4">
        <f>IFERROR(VLOOKUP($A4, CDS5Y_bbg!CF$5:CG$241,2), -1)</f>
        <v>41893</v>
      </c>
      <c r="CH4">
        <f>IFERROR(VLOOKUP($A4, CDS5Y_bbg!CG$5:CH$241,2), -1)</f>
        <v>-1</v>
      </c>
      <c r="CI4">
        <f>IFERROR(VLOOKUP($A4, CDS5Y_bbg!CH$5:CI$241,2), -1)</f>
        <v>-1</v>
      </c>
      <c r="CJ4">
        <f>IFERROR(VLOOKUP($A4, CDS5Y_bbg!CI$5:CJ$241,2), -1)</f>
        <v>-1</v>
      </c>
      <c r="CK4">
        <f>IFERROR(VLOOKUP($A4, CDS5Y_bbg!CJ$5:CK$241,2), -1)</f>
        <v>41844</v>
      </c>
      <c r="CL4">
        <f>IFERROR(VLOOKUP($A4, CDS5Y_bbg!CK$5:CL$241,2), -1)</f>
        <v>-1</v>
      </c>
      <c r="CM4">
        <f>IFERROR(VLOOKUP($A4, CDS5Y_bbg!CL$5:CM$241,2), -1)</f>
        <v>-1</v>
      </c>
      <c r="CN4">
        <f>IFERROR(VLOOKUP($A4, CDS5Y_bbg!CM$5:CN$241,2), -1)</f>
        <v>-1</v>
      </c>
    </row>
    <row r="5" spans="1:92" x14ac:dyDescent="0.25">
      <c r="A5" s="1">
        <v>36646</v>
      </c>
      <c r="B5">
        <f>IFERROR(VLOOKUP($A5, CDS5Y_bbg!A$5:B$241,2), -1)</f>
        <v>-1</v>
      </c>
      <c r="C5">
        <f>IFERROR(VLOOKUP($A5, CDS5Y_bbg!B$5:C$241,2), -1)</f>
        <v>41831</v>
      </c>
      <c r="D5">
        <f>IFERROR(VLOOKUP($A5, CDS5Y_bbg!C$5:D$241,2), -1)</f>
        <v>-1</v>
      </c>
      <c r="E5">
        <f>IFERROR(VLOOKUP($A5, CDS5Y_bbg!D$5:E$241,2), -1)</f>
        <v>44895</v>
      </c>
      <c r="F5">
        <f>IFERROR(VLOOKUP($A5, CDS5Y_bbg!E$5:F$241,2), -1)</f>
        <v>-1</v>
      </c>
      <c r="G5">
        <f>IFERROR(VLOOKUP($A5, CDS5Y_bbg!F$5:G$241,2), -1)</f>
        <v>40360</v>
      </c>
      <c r="H5">
        <f>IFERROR(VLOOKUP($A5, CDS5Y_bbg!G$5:H$241,2), -1)</f>
        <v>-1</v>
      </c>
      <c r="I5">
        <f>IFERROR(VLOOKUP($A5, CDS5Y_bbg!H$5:I$241,2), -1)</f>
        <v>44834</v>
      </c>
      <c r="J5">
        <f>IFERROR(VLOOKUP($A5, CDS5Y_bbg!I$5:J$241,2), -1)</f>
        <v>-1</v>
      </c>
      <c r="K5">
        <f>IFERROR(VLOOKUP($A5, CDS5Y_bbg!J$5:K$241,2), -1)</f>
        <v>41819</v>
      </c>
      <c r="L5">
        <f>IFERROR(VLOOKUP($A5, CDS5Y_bbg!K$5:L$241,2), -1)</f>
        <v>-1</v>
      </c>
      <c r="M5">
        <f>IFERROR(VLOOKUP($A5, CDS5Y_bbg!L$5:M$241,2), -1)</f>
        <v>40469</v>
      </c>
      <c r="N5">
        <f>IFERROR(VLOOKUP($A5, CDS5Y_bbg!M$5:N$241,2), -1)</f>
        <v>-1</v>
      </c>
      <c r="O5">
        <f>IFERROR(VLOOKUP($A5, CDS5Y_bbg!N$5:O$241,2), -1)</f>
        <v>40289</v>
      </c>
      <c r="P5">
        <f>IFERROR(VLOOKUP($A5, CDS5Y_bbg!O$5:P$241,2), -1)</f>
        <v>-1</v>
      </c>
      <c r="Q5">
        <f>IFERROR(VLOOKUP($A5, CDS5Y_bbg!P$5:Q$241,2), -1)</f>
        <v>44377</v>
      </c>
      <c r="R5">
        <f>IFERROR(VLOOKUP($A5, CDS5Y_bbg!Q$5:R$241,2), -1)</f>
        <v>-1</v>
      </c>
      <c r="S5">
        <f>IFERROR(VLOOKUP($A5, CDS5Y_bbg!R$5:S$241,2), -1)</f>
        <v>43337</v>
      </c>
      <c r="T5">
        <f>IFERROR(VLOOKUP($A5, CDS5Y_bbg!S$5:T$241,2), -1)</f>
        <v>-1</v>
      </c>
      <c r="U5">
        <f>IFERROR(VLOOKUP($A5, CDS5Y_bbg!T$5:U$241,2), -1)</f>
        <v>42062</v>
      </c>
      <c r="V5">
        <f>IFERROR(VLOOKUP($A5, CDS5Y_bbg!U$5:V$241,2), -1)</f>
        <v>-1</v>
      </c>
      <c r="W5">
        <f>IFERROR(VLOOKUP($A5, CDS5Y_bbg!V$5:W$241,2), -1)</f>
        <v>44074</v>
      </c>
      <c r="X5">
        <f>IFERROR(VLOOKUP($A5, CDS5Y_bbg!W$5:X$241,2), -1)</f>
        <v>-1</v>
      </c>
      <c r="Y5">
        <f>IFERROR(VLOOKUP($A5, CDS5Y_bbg!X$5:Y$241,2), -1)</f>
        <v>44043</v>
      </c>
      <c r="Z5">
        <f>IFERROR(VLOOKUP($A5, CDS5Y_bbg!Y$5:Z$241,2), -1)</f>
        <v>-1</v>
      </c>
      <c r="AA5">
        <f>IFERROR(VLOOKUP($A5, CDS5Y_bbg!Z$5:AA$241,2), -1)</f>
        <v>40481</v>
      </c>
      <c r="AB5">
        <f>IFERROR(VLOOKUP($A5, CDS5Y_bbg!AA$5:AB$241,2), -1)</f>
        <v>-1</v>
      </c>
      <c r="AC5">
        <f>IFERROR(VLOOKUP($A5, CDS5Y_bbg!AB$5:AC$241,2), -1)</f>
        <v>44043</v>
      </c>
      <c r="AD5">
        <f>IFERROR(VLOOKUP($A5, CDS5Y_bbg!AC$5:AD$241,2), -1)</f>
        <v>-1</v>
      </c>
      <c r="AE5">
        <f>IFERROR(VLOOKUP($A5, CDS5Y_bbg!AD$5:AE$241,2), -1)</f>
        <v>41149</v>
      </c>
      <c r="AF5">
        <f>IFERROR(VLOOKUP($A5, CDS5Y_bbg!AE$5:AF$241,2), -1)</f>
        <v>-1</v>
      </c>
      <c r="AG5">
        <f>IFERROR(VLOOKUP($A5, CDS5Y_bbg!AF$5:AG$241,2), -1)</f>
        <v>42853</v>
      </c>
      <c r="AH5">
        <f>IFERROR(VLOOKUP($A5, CDS5Y_bbg!AG$5:AH$241,2), -1)</f>
        <v>-1</v>
      </c>
      <c r="AI5">
        <f>IFERROR(VLOOKUP($A5, CDS5Y_bbg!AH$5:AI$241,2), -1)</f>
        <v>-1</v>
      </c>
      <c r="AJ5">
        <f>IFERROR(VLOOKUP($A5, CDS5Y_bbg!AI$5:AJ$241,2), -1)</f>
        <v>-1</v>
      </c>
      <c r="AK5">
        <f>IFERROR(VLOOKUP($A5, CDS5Y_bbg!AJ$5:AK$241,2), -1)</f>
        <v>-1</v>
      </c>
      <c r="AL5">
        <f>IFERROR(VLOOKUP($A5, CDS5Y_bbg!AK$5:AL$241,2), -1)</f>
        <v>-1</v>
      </c>
      <c r="AM5">
        <f>IFERROR(VLOOKUP($A5, CDS5Y_bbg!AL$5:AM$241,2), -1)</f>
        <v>-1</v>
      </c>
      <c r="AN5">
        <f>IFERROR(VLOOKUP($A5, CDS5Y_bbg!AM$5:AN$241,2), -1)</f>
        <v>-1</v>
      </c>
      <c r="AO5">
        <f>IFERROR(VLOOKUP($A5, CDS5Y_bbg!AN$5:AO$241,2), -1)</f>
        <v>43424</v>
      </c>
      <c r="AP5">
        <f>IFERROR(VLOOKUP($A5, CDS5Y_bbg!AO$5:AP$241,2), -1)</f>
        <v>-1</v>
      </c>
      <c r="AQ5">
        <f>IFERROR(VLOOKUP($A5, CDS5Y_bbg!AP$5:AQ$241,2), -1)</f>
        <v>44625</v>
      </c>
      <c r="AR5">
        <f>IFERROR(VLOOKUP($A5, CDS5Y_bbg!AQ$5:AR$241,2), -1)</f>
        <v>-1</v>
      </c>
      <c r="AS5">
        <f>IFERROR(VLOOKUP($A5, CDS5Y_bbg!AR$5:AS$241,2), -1)</f>
        <v>44626</v>
      </c>
      <c r="AT5">
        <f>IFERROR(VLOOKUP($A5, CDS5Y_bbg!AS$5:AT$241,2), -1)</f>
        <v>-1</v>
      </c>
      <c r="AU5">
        <f>IFERROR(VLOOKUP($A5, CDS5Y_bbg!AT$5:AU$241,2), -1)</f>
        <v>-1</v>
      </c>
      <c r="AV5">
        <f>IFERROR(VLOOKUP($A5, CDS5Y_bbg!AU$5:AV$241,2), -1)</f>
        <v>-1</v>
      </c>
      <c r="AW5">
        <f>IFERROR(VLOOKUP($A5, CDS5Y_bbg!AV$5:AW$241,2), -1)</f>
        <v>41863</v>
      </c>
      <c r="AX5">
        <f>IFERROR(VLOOKUP($A5, CDS5Y_bbg!AW$5:AX$241,2), -1)</f>
        <v>-1</v>
      </c>
      <c r="AY5">
        <f>IFERROR(VLOOKUP($A5, CDS5Y_bbg!AX$5:AY$241,2), -1)</f>
        <v>43402</v>
      </c>
      <c r="AZ5">
        <f>IFERROR(VLOOKUP($A5, CDS5Y_bbg!AY$5:AZ$241,2), -1)</f>
        <v>-1</v>
      </c>
      <c r="BA5">
        <f>IFERROR(VLOOKUP($A5, CDS5Y_bbg!AZ$5:BA$241,2), -1)</f>
        <v>-1</v>
      </c>
      <c r="BB5">
        <f>IFERROR(VLOOKUP($A5, CDS5Y_bbg!BA$5:BB$241,2), -1)</f>
        <v>-1</v>
      </c>
      <c r="BC5">
        <f>IFERROR(VLOOKUP($A5, CDS5Y_bbg!BB$5:BC$241,2), -1)</f>
        <v>41722</v>
      </c>
      <c r="BD5">
        <f>IFERROR(VLOOKUP($A5, CDS5Y_bbg!BC$5:BD$241,2), -1)</f>
        <v>-1</v>
      </c>
      <c r="BE5">
        <f>IFERROR(VLOOKUP($A5, CDS5Y_bbg!BD$5:BE$241,2), -1)</f>
        <v>-1</v>
      </c>
      <c r="BF5">
        <f>IFERROR(VLOOKUP($A5, CDS5Y_bbg!BE$5:BF$241,2), -1)</f>
        <v>-1</v>
      </c>
      <c r="BG5">
        <f>IFERROR(VLOOKUP($A5, CDS5Y_bbg!BF$5:BG$241,2), -1)</f>
        <v>-1</v>
      </c>
      <c r="BH5">
        <f>IFERROR(VLOOKUP($A5, CDS5Y_bbg!BG$5:BH$241,2), -1)</f>
        <v>-1</v>
      </c>
      <c r="BI5">
        <f>IFERROR(VLOOKUP($A5, CDS5Y_bbg!BH$5:BI$241,2), -1)</f>
        <v>43424</v>
      </c>
      <c r="BJ5">
        <f>IFERROR(VLOOKUP($A5, CDS5Y_bbg!BI$5:BJ$241,2), -1)</f>
        <v>-1</v>
      </c>
      <c r="BK5">
        <f>IFERROR(VLOOKUP($A5, CDS5Y_bbg!BJ$5:BK$241,2), -1)</f>
        <v>-1</v>
      </c>
      <c r="BL5">
        <f>IFERROR(VLOOKUP($A5, CDS5Y_bbg!BK$5:BL$241,2), -1)</f>
        <v>-1</v>
      </c>
      <c r="BM5">
        <f>IFERROR(VLOOKUP($A5, CDS5Y_bbg!BL$5:BM$241,2), -1)</f>
        <v>43424</v>
      </c>
      <c r="BN5">
        <f>IFERROR(VLOOKUP($A5, CDS5Y_bbg!BM$5:BN$241,2), -1)</f>
        <v>-1</v>
      </c>
      <c r="BO5">
        <f>IFERROR(VLOOKUP($A5, CDS5Y_bbg!BN$5:BO$241,2), -1)</f>
        <v>43426</v>
      </c>
      <c r="BP5">
        <f>IFERROR(VLOOKUP($A5, CDS5Y_bbg!BO$5:BP$241,2), -1)</f>
        <v>-1</v>
      </c>
      <c r="BQ5">
        <f>IFERROR(VLOOKUP($A5, CDS5Y_bbg!BP$5:BQ$241,2), -1)</f>
        <v>-1</v>
      </c>
      <c r="BR5">
        <f>IFERROR(VLOOKUP($A5, CDS5Y_bbg!BQ$5:BR$241,2), -1)</f>
        <v>-1</v>
      </c>
      <c r="BS5">
        <f>IFERROR(VLOOKUP($A5, CDS5Y_bbg!BR$5:BS$241,2), -1)</f>
        <v>43426</v>
      </c>
      <c r="BT5">
        <f>IFERROR(VLOOKUP($A5, CDS5Y_bbg!BS$5:BT$241,2), -1)</f>
        <v>-1</v>
      </c>
      <c r="BU5">
        <f>IFERROR(VLOOKUP($A5, CDS5Y_bbg!BT$5:BU$241,2), -1)</f>
        <v>-1</v>
      </c>
      <c r="BV5">
        <f>IFERROR(VLOOKUP($A5, CDS5Y_bbg!BU$5:BV$241,2), -1)</f>
        <v>-1</v>
      </c>
      <c r="BW5">
        <f>IFERROR(VLOOKUP($A5, CDS5Y_bbg!BV$5:BW$241,2), -1)</f>
        <v>41915</v>
      </c>
      <c r="BX5">
        <f>IFERROR(VLOOKUP($A5, CDS5Y_bbg!BW$5:BX$241,2), -1)</f>
        <v>-1</v>
      </c>
      <c r="BY5">
        <f>IFERROR(VLOOKUP($A5, CDS5Y_bbg!BX$5:BY$241,2), -1)</f>
        <v>-1</v>
      </c>
      <c r="BZ5">
        <f>IFERROR(VLOOKUP($A5, CDS5Y_bbg!BY$5:BZ$241,2), -1)</f>
        <v>-1</v>
      </c>
      <c r="CA5">
        <f>IFERROR(VLOOKUP($A5, CDS5Y_bbg!BZ$5:CA$241,2), -1)</f>
        <v>41911</v>
      </c>
      <c r="CB5">
        <f>IFERROR(VLOOKUP($A5, CDS5Y_bbg!CA$5:CB$241,2), -1)</f>
        <v>-1</v>
      </c>
      <c r="CC5">
        <f>IFERROR(VLOOKUP($A5, CDS5Y_bbg!CB$5:CC$241,2), -1)</f>
        <v>41912</v>
      </c>
      <c r="CD5">
        <f>IFERROR(VLOOKUP($A5, CDS5Y_bbg!CC$5:CD$241,2), -1)</f>
        <v>-1</v>
      </c>
      <c r="CE5">
        <f>IFERROR(VLOOKUP($A5, CDS5Y_bbg!CD$5:CE$241,2), -1)</f>
        <v>43332</v>
      </c>
      <c r="CF5">
        <f>IFERROR(VLOOKUP($A5, CDS5Y_bbg!CE$5:CF$241,2), -1)</f>
        <v>-1</v>
      </c>
      <c r="CG5">
        <f>IFERROR(VLOOKUP($A5, CDS5Y_bbg!CF$5:CG$241,2), -1)</f>
        <v>41893</v>
      </c>
      <c r="CH5">
        <f>IFERROR(VLOOKUP($A5, CDS5Y_bbg!CG$5:CH$241,2), -1)</f>
        <v>-1</v>
      </c>
      <c r="CI5">
        <f>IFERROR(VLOOKUP($A5, CDS5Y_bbg!CH$5:CI$241,2), -1)</f>
        <v>-1</v>
      </c>
      <c r="CJ5">
        <f>IFERROR(VLOOKUP($A5, CDS5Y_bbg!CI$5:CJ$241,2), -1)</f>
        <v>-1</v>
      </c>
      <c r="CK5">
        <f>IFERROR(VLOOKUP($A5, CDS5Y_bbg!CJ$5:CK$241,2), -1)</f>
        <v>41844</v>
      </c>
      <c r="CL5">
        <f>IFERROR(VLOOKUP($A5, CDS5Y_bbg!CK$5:CL$241,2), -1)</f>
        <v>-1</v>
      </c>
      <c r="CM5">
        <f>IFERROR(VLOOKUP($A5, CDS5Y_bbg!CL$5:CM$241,2), -1)</f>
        <v>-1</v>
      </c>
      <c r="CN5">
        <f>IFERROR(VLOOKUP($A5, CDS5Y_bbg!CM$5:CN$241,2), -1)</f>
        <v>-1</v>
      </c>
    </row>
    <row r="6" spans="1:92" x14ac:dyDescent="0.25">
      <c r="A6" s="1">
        <v>36677</v>
      </c>
      <c r="B6">
        <f>IFERROR(VLOOKUP($A6, CDS5Y_bbg!A$5:B$241,2), -1)</f>
        <v>-1</v>
      </c>
      <c r="C6">
        <f>IFERROR(VLOOKUP($A6, CDS5Y_bbg!B$5:C$241,2), -1)</f>
        <v>41831</v>
      </c>
      <c r="D6">
        <f>IFERROR(VLOOKUP($A6, CDS5Y_bbg!C$5:D$241,2), -1)</f>
        <v>-1</v>
      </c>
      <c r="E6">
        <f>IFERROR(VLOOKUP($A6, CDS5Y_bbg!D$5:E$241,2), -1)</f>
        <v>44895</v>
      </c>
      <c r="F6">
        <f>IFERROR(VLOOKUP($A6, CDS5Y_bbg!E$5:F$241,2), -1)</f>
        <v>-1</v>
      </c>
      <c r="G6">
        <f>IFERROR(VLOOKUP($A6, CDS5Y_bbg!F$5:G$241,2), -1)</f>
        <v>40360</v>
      </c>
      <c r="H6">
        <f>IFERROR(VLOOKUP($A6, CDS5Y_bbg!G$5:H$241,2), -1)</f>
        <v>-1</v>
      </c>
      <c r="I6">
        <f>IFERROR(VLOOKUP($A6, CDS5Y_bbg!H$5:I$241,2), -1)</f>
        <v>44834</v>
      </c>
      <c r="J6">
        <f>IFERROR(VLOOKUP($A6, CDS5Y_bbg!I$5:J$241,2), -1)</f>
        <v>-1</v>
      </c>
      <c r="K6">
        <f>IFERROR(VLOOKUP($A6, CDS5Y_bbg!J$5:K$241,2), -1)</f>
        <v>41819</v>
      </c>
      <c r="L6">
        <f>IFERROR(VLOOKUP($A6, CDS5Y_bbg!K$5:L$241,2), -1)</f>
        <v>-1</v>
      </c>
      <c r="M6">
        <f>IFERROR(VLOOKUP($A6, CDS5Y_bbg!L$5:M$241,2), -1)</f>
        <v>40469</v>
      </c>
      <c r="N6">
        <f>IFERROR(VLOOKUP($A6, CDS5Y_bbg!M$5:N$241,2), -1)</f>
        <v>-1</v>
      </c>
      <c r="O6">
        <f>IFERROR(VLOOKUP($A6, CDS5Y_bbg!N$5:O$241,2), -1)</f>
        <v>40289</v>
      </c>
      <c r="P6">
        <f>IFERROR(VLOOKUP($A6, CDS5Y_bbg!O$5:P$241,2), -1)</f>
        <v>-1</v>
      </c>
      <c r="Q6">
        <f>IFERROR(VLOOKUP($A6, CDS5Y_bbg!P$5:Q$241,2), -1)</f>
        <v>44377</v>
      </c>
      <c r="R6">
        <f>IFERROR(VLOOKUP($A6, CDS5Y_bbg!Q$5:R$241,2), -1)</f>
        <v>-1</v>
      </c>
      <c r="S6">
        <f>IFERROR(VLOOKUP($A6, CDS5Y_bbg!R$5:S$241,2), -1)</f>
        <v>43337</v>
      </c>
      <c r="T6">
        <f>IFERROR(VLOOKUP($A6, CDS5Y_bbg!S$5:T$241,2), -1)</f>
        <v>-1</v>
      </c>
      <c r="U6">
        <f>IFERROR(VLOOKUP($A6, CDS5Y_bbg!T$5:U$241,2), -1)</f>
        <v>42062</v>
      </c>
      <c r="V6">
        <f>IFERROR(VLOOKUP($A6, CDS5Y_bbg!U$5:V$241,2), -1)</f>
        <v>-1</v>
      </c>
      <c r="W6">
        <f>IFERROR(VLOOKUP($A6, CDS5Y_bbg!V$5:W$241,2), -1)</f>
        <v>44074</v>
      </c>
      <c r="X6">
        <f>IFERROR(VLOOKUP($A6, CDS5Y_bbg!W$5:X$241,2), -1)</f>
        <v>-1</v>
      </c>
      <c r="Y6">
        <f>IFERROR(VLOOKUP($A6, CDS5Y_bbg!X$5:Y$241,2), -1)</f>
        <v>44043</v>
      </c>
      <c r="Z6">
        <f>IFERROR(VLOOKUP($A6, CDS5Y_bbg!Y$5:Z$241,2), -1)</f>
        <v>-1</v>
      </c>
      <c r="AA6">
        <f>IFERROR(VLOOKUP($A6, CDS5Y_bbg!Z$5:AA$241,2), -1)</f>
        <v>40481</v>
      </c>
      <c r="AB6">
        <f>IFERROR(VLOOKUP($A6, CDS5Y_bbg!AA$5:AB$241,2), -1)</f>
        <v>-1</v>
      </c>
      <c r="AC6">
        <f>IFERROR(VLOOKUP($A6, CDS5Y_bbg!AB$5:AC$241,2), -1)</f>
        <v>44043</v>
      </c>
      <c r="AD6">
        <f>IFERROR(VLOOKUP($A6, CDS5Y_bbg!AC$5:AD$241,2), -1)</f>
        <v>-1</v>
      </c>
      <c r="AE6">
        <f>IFERROR(VLOOKUP($A6, CDS5Y_bbg!AD$5:AE$241,2), -1)</f>
        <v>41149</v>
      </c>
      <c r="AF6">
        <f>IFERROR(VLOOKUP($A6, CDS5Y_bbg!AE$5:AF$241,2), -1)</f>
        <v>-1</v>
      </c>
      <c r="AG6">
        <f>IFERROR(VLOOKUP($A6, CDS5Y_bbg!AF$5:AG$241,2), -1)</f>
        <v>42853</v>
      </c>
      <c r="AH6">
        <f>IFERROR(VLOOKUP($A6, CDS5Y_bbg!AG$5:AH$241,2), -1)</f>
        <v>-1</v>
      </c>
      <c r="AI6">
        <f>IFERROR(VLOOKUP($A6, CDS5Y_bbg!AH$5:AI$241,2), -1)</f>
        <v>-1</v>
      </c>
      <c r="AJ6">
        <f>IFERROR(VLOOKUP($A6, CDS5Y_bbg!AI$5:AJ$241,2), -1)</f>
        <v>-1</v>
      </c>
      <c r="AK6">
        <f>IFERROR(VLOOKUP($A6, CDS5Y_bbg!AJ$5:AK$241,2), -1)</f>
        <v>-1</v>
      </c>
      <c r="AL6">
        <f>IFERROR(VLOOKUP($A6, CDS5Y_bbg!AK$5:AL$241,2), -1)</f>
        <v>-1</v>
      </c>
      <c r="AM6">
        <f>IFERROR(VLOOKUP($A6, CDS5Y_bbg!AL$5:AM$241,2), -1)</f>
        <v>-1</v>
      </c>
      <c r="AN6">
        <f>IFERROR(VLOOKUP($A6, CDS5Y_bbg!AM$5:AN$241,2), -1)</f>
        <v>-1</v>
      </c>
      <c r="AO6">
        <f>IFERROR(VLOOKUP($A6, CDS5Y_bbg!AN$5:AO$241,2), -1)</f>
        <v>43424</v>
      </c>
      <c r="AP6">
        <f>IFERROR(VLOOKUP($A6, CDS5Y_bbg!AO$5:AP$241,2), -1)</f>
        <v>-1</v>
      </c>
      <c r="AQ6">
        <f>IFERROR(VLOOKUP($A6, CDS5Y_bbg!AP$5:AQ$241,2), -1)</f>
        <v>44625</v>
      </c>
      <c r="AR6">
        <f>IFERROR(VLOOKUP($A6, CDS5Y_bbg!AQ$5:AR$241,2), -1)</f>
        <v>-1</v>
      </c>
      <c r="AS6">
        <f>IFERROR(VLOOKUP($A6, CDS5Y_bbg!AR$5:AS$241,2), -1)</f>
        <v>44626</v>
      </c>
      <c r="AT6">
        <f>IFERROR(VLOOKUP($A6, CDS5Y_bbg!AS$5:AT$241,2), -1)</f>
        <v>-1</v>
      </c>
      <c r="AU6">
        <f>IFERROR(VLOOKUP($A6, CDS5Y_bbg!AT$5:AU$241,2), -1)</f>
        <v>-1</v>
      </c>
      <c r="AV6">
        <f>IFERROR(VLOOKUP($A6, CDS5Y_bbg!AU$5:AV$241,2), -1)</f>
        <v>-1</v>
      </c>
      <c r="AW6">
        <f>IFERROR(VLOOKUP($A6, CDS5Y_bbg!AV$5:AW$241,2), -1)</f>
        <v>41863</v>
      </c>
      <c r="AX6">
        <f>IFERROR(VLOOKUP($A6, CDS5Y_bbg!AW$5:AX$241,2), -1)</f>
        <v>-1</v>
      </c>
      <c r="AY6">
        <f>IFERROR(VLOOKUP($A6, CDS5Y_bbg!AX$5:AY$241,2), -1)</f>
        <v>43402</v>
      </c>
      <c r="AZ6">
        <f>IFERROR(VLOOKUP($A6, CDS5Y_bbg!AY$5:AZ$241,2), -1)</f>
        <v>-1</v>
      </c>
      <c r="BA6">
        <f>IFERROR(VLOOKUP($A6, CDS5Y_bbg!AZ$5:BA$241,2), -1)</f>
        <v>-1</v>
      </c>
      <c r="BB6">
        <f>IFERROR(VLOOKUP($A6, CDS5Y_bbg!BA$5:BB$241,2), -1)</f>
        <v>-1</v>
      </c>
      <c r="BC6">
        <f>IFERROR(VLOOKUP($A6, CDS5Y_bbg!BB$5:BC$241,2), -1)</f>
        <v>41722</v>
      </c>
      <c r="BD6">
        <f>IFERROR(VLOOKUP($A6, CDS5Y_bbg!BC$5:BD$241,2), -1)</f>
        <v>-1</v>
      </c>
      <c r="BE6">
        <f>IFERROR(VLOOKUP($A6, CDS5Y_bbg!BD$5:BE$241,2), -1)</f>
        <v>-1</v>
      </c>
      <c r="BF6">
        <f>IFERROR(VLOOKUP($A6, CDS5Y_bbg!BE$5:BF$241,2), -1)</f>
        <v>-1</v>
      </c>
      <c r="BG6">
        <f>IFERROR(VLOOKUP($A6, CDS5Y_bbg!BF$5:BG$241,2), -1)</f>
        <v>-1</v>
      </c>
      <c r="BH6">
        <f>IFERROR(VLOOKUP($A6, CDS5Y_bbg!BG$5:BH$241,2), -1)</f>
        <v>-1</v>
      </c>
      <c r="BI6">
        <f>IFERROR(VLOOKUP($A6, CDS5Y_bbg!BH$5:BI$241,2), -1)</f>
        <v>43424</v>
      </c>
      <c r="BJ6">
        <f>IFERROR(VLOOKUP($A6, CDS5Y_bbg!BI$5:BJ$241,2), -1)</f>
        <v>-1</v>
      </c>
      <c r="BK6">
        <f>IFERROR(VLOOKUP($A6, CDS5Y_bbg!BJ$5:BK$241,2), -1)</f>
        <v>-1</v>
      </c>
      <c r="BL6">
        <f>IFERROR(VLOOKUP($A6, CDS5Y_bbg!BK$5:BL$241,2), -1)</f>
        <v>-1</v>
      </c>
      <c r="BM6">
        <f>IFERROR(VLOOKUP($A6, CDS5Y_bbg!BL$5:BM$241,2), -1)</f>
        <v>43424</v>
      </c>
      <c r="BN6">
        <f>IFERROR(VLOOKUP($A6, CDS5Y_bbg!BM$5:BN$241,2), -1)</f>
        <v>-1</v>
      </c>
      <c r="BO6">
        <f>IFERROR(VLOOKUP($A6, CDS5Y_bbg!BN$5:BO$241,2), -1)</f>
        <v>43426</v>
      </c>
      <c r="BP6">
        <f>IFERROR(VLOOKUP($A6, CDS5Y_bbg!BO$5:BP$241,2), -1)</f>
        <v>-1</v>
      </c>
      <c r="BQ6">
        <f>IFERROR(VLOOKUP($A6, CDS5Y_bbg!BP$5:BQ$241,2), -1)</f>
        <v>-1</v>
      </c>
      <c r="BR6">
        <f>IFERROR(VLOOKUP($A6, CDS5Y_bbg!BQ$5:BR$241,2), -1)</f>
        <v>-1</v>
      </c>
      <c r="BS6">
        <f>IFERROR(VLOOKUP($A6, CDS5Y_bbg!BR$5:BS$241,2), -1)</f>
        <v>43426</v>
      </c>
      <c r="BT6">
        <f>IFERROR(VLOOKUP($A6, CDS5Y_bbg!BS$5:BT$241,2), -1)</f>
        <v>-1</v>
      </c>
      <c r="BU6">
        <f>IFERROR(VLOOKUP($A6, CDS5Y_bbg!BT$5:BU$241,2), -1)</f>
        <v>-1</v>
      </c>
      <c r="BV6">
        <f>IFERROR(VLOOKUP($A6, CDS5Y_bbg!BU$5:BV$241,2), -1)</f>
        <v>-1</v>
      </c>
      <c r="BW6">
        <f>IFERROR(VLOOKUP($A6, CDS5Y_bbg!BV$5:BW$241,2), -1)</f>
        <v>41915</v>
      </c>
      <c r="BX6">
        <f>IFERROR(VLOOKUP($A6, CDS5Y_bbg!BW$5:BX$241,2), -1)</f>
        <v>-1</v>
      </c>
      <c r="BY6">
        <f>IFERROR(VLOOKUP($A6, CDS5Y_bbg!BX$5:BY$241,2), -1)</f>
        <v>-1</v>
      </c>
      <c r="BZ6">
        <f>IFERROR(VLOOKUP($A6, CDS5Y_bbg!BY$5:BZ$241,2), -1)</f>
        <v>-1</v>
      </c>
      <c r="CA6">
        <f>IFERROR(VLOOKUP($A6, CDS5Y_bbg!BZ$5:CA$241,2), -1)</f>
        <v>41911</v>
      </c>
      <c r="CB6">
        <f>IFERROR(VLOOKUP($A6, CDS5Y_bbg!CA$5:CB$241,2), -1)</f>
        <v>-1</v>
      </c>
      <c r="CC6">
        <f>IFERROR(VLOOKUP($A6, CDS5Y_bbg!CB$5:CC$241,2), -1)</f>
        <v>41912</v>
      </c>
      <c r="CD6">
        <f>IFERROR(VLOOKUP($A6, CDS5Y_bbg!CC$5:CD$241,2), -1)</f>
        <v>-1</v>
      </c>
      <c r="CE6">
        <f>IFERROR(VLOOKUP($A6, CDS5Y_bbg!CD$5:CE$241,2), -1)</f>
        <v>43332</v>
      </c>
      <c r="CF6">
        <f>IFERROR(VLOOKUP($A6, CDS5Y_bbg!CE$5:CF$241,2), -1)</f>
        <v>-1</v>
      </c>
      <c r="CG6">
        <f>IFERROR(VLOOKUP($A6, CDS5Y_bbg!CF$5:CG$241,2), -1)</f>
        <v>41893</v>
      </c>
      <c r="CH6">
        <f>IFERROR(VLOOKUP($A6, CDS5Y_bbg!CG$5:CH$241,2), -1)</f>
        <v>-1</v>
      </c>
      <c r="CI6">
        <f>IFERROR(VLOOKUP($A6, CDS5Y_bbg!CH$5:CI$241,2), -1)</f>
        <v>-1</v>
      </c>
      <c r="CJ6">
        <f>IFERROR(VLOOKUP($A6, CDS5Y_bbg!CI$5:CJ$241,2), -1)</f>
        <v>-1</v>
      </c>
      <c r="CK6">
        <f>IFERROR(VLOOKUP($A6, CDS5Y_bbg!CJ$5:CK$241,2), -1)</f>
        <v>41844</v>
      </c>
      <c r="CL6">
        <f>IFERROR(VLOOKUP($A6, CDS5Y_bbg!CK$5:CL$241,2), -1)</f>
        <v>-1</v>
      </c>
      <c r="CM6">
        <f>IFERROR(VLOOKUP($A6, CDS5Y_bbg!CL$5:CM$241,2), -1)</f>
        <v>-1</v>
      </c>
      <c r="CN6">
        <f>IFERROR(VLOOKUP($A6, CDS5Y_bbg!CM$5:CN$241,2), -1)</f>
        <v>-1</v>
      </c>
    </row>
    <row r="7" spans="1:92" x14ac:dyDescent="0.25">
      <c r="A7" s="1">
        <v>36707</v>
      </c>
      <c r="B7">
        <f>IFERROR(VLOOKUP($A7, CDS5Y_bbg!A$5:B$241,2), -1)</f>
        <v>-1</v>
      </c>
      <c r="C7">
        <f>IFERROR(VLOOKUP($A7, CDS5Y_bbg!B$5:C$241,2), -1)</f>
        <v>41831</v>
      </c>
      <c r="D7">
        <f>IFERROR(VLOOKUP($A7, CDS5Y_bbg!C$5:D$241,2), -1)</f>
        <v>-1</v>
      </c>
      <c r="E7">
        <f>IFERROR(VLOOKUP($A7, CDS5Y_bbg!D$5:E$241,2), -1)</f>
        <v>44895</v>
      </c>
      <c r="F7">
        <f>IFERROR(VLOOKUP($A7, CDS5Y_bbg!E$5:F$241,2), -1)</f>
        <v>-1</v>
      </c>
      <c r="G7">
        <f>IFERROR(VLOOKUP($A7, CDS5Y_bbg!F$5:G$241,2), -1)</f>
        <v>40360</v>
      </c>
      <c r="H7">
        <f>IFERROR(VLOOKUP($A7, CDS5Y_bbg!G$5:H$241,2), -1)</f>
        <v>-1</v>
      </c>
      <c r="I7">
        <f>IFERROR(VLOOKUP($A7, CDS5Y_bbg!H$5:I$241,2), -1)</f>
        <v>44834</v>
      </c>
      <c r="J7">
        <f>IFERROR(VLOOKUP($A7, CDS5Y_bbg!I$5:J$241,2), -1)</f>
        <v>-1</v>
      </c>
      <c r="K7">
        <f>IFERROR(VLOOKUP($A7, CDS5Y_bbg!J$5:K$241,2), -1)</f>
        <v>41819</v>
      </c>
      <c r="L7">
        <f>IFERROR(VLOOKUP($A7, CDS5Y_bbg!K$5:L$241,2), -1)</f>
        <v>-1</v>
      </c>
      <c r="M7">
        <f>IFERROR(VLOOKUP($A7, CDS5Y_bbg!L$5:M$241,2), -1)</f>
        <v>40469</v>
      </c>
      <c r="N7">
        <f>IFERROR(VLOOKUP($A7, CDS5Y_bbg!M$5:N$241,2), -1)</f>
        <v>-1</v>
      </c>
      <c r="O7">
        <f>IFERROR(VLOOKUP($A7, CDS5Y_bbg!N$5:O$241,2), -1)</f>
        <v>40289</v>
      </c>
      <c r="P7">
        <f>IFERROR(VLOOKUP($A7, CDS5Y_bbg!O$5:P$241,2), -1)</f>
        <v>-1</v>
      </c>
      <c r="Q7">
        <f>IFERROR(VLOOKUP($A7, CDS5Y_bbg!P$5:Q$241,2), -1)</f>
        <v>44377</v>
      </c>
      <c r="R7">
        <f>IFERROR(VLOOKUP($A7, CDS5Y_bbg!Q$5:R$241,2), -1)</f>
        <v>-1</v>
      </c>
      <c r="S7">
        <f>IFERROR(VLOOKUP($A7, CDS5Y_bbg!R$5:S$241,2), -1)</f>
        <v>43337</v>
      </c>
      <c r="T7">
        <f>IFERROR(VLOOKUP($A7, CDS5Y_bbg!S$5:T$241,2), -1)</f>
        <v>-1</v>
      </c>
      <c r="U7">
        <f>IFERROR(VLOOKUP($A7, CDS5Y_bbg!T$5:U$241,2), -1)</f>
        <v>42062</v>
      </c>
      <c r="V7">
        <f>IFERROR(VLOOKUP($A7, CDS5Y_bbg!U$5:V$241,2), -1)</f>
        <v>-1</v>
      </c>
      <c r="W7">
        <f>IFERROR(VLOOKUP($A7, CDS5Y_bbg!V$5:W$241,2), -1)</f>
        <v>44074</v>
      </c>
      <c r="X7">
        <f>IFERROR(VLOOKUP($A7, CDS5Y_bbg!W$5:X$241,2), -1)</f>
        <v>-1</v>
      </c>
      <c r="Y7">
        <f>IFERROR(VLOOKUP($A7, CDS5Y_bbg!X$5:Y$241,2), -1)</f>
        <v>44043</v>
      </c>
      <c r="Z7">
        <f>IFERROR(VLOOKUP($A7, CDS5Y_bbg!Y$5:Z$241,2), -1)</f>
        <v>-1</v>
      </c>
      <c r="AA7">
        <f>IFERROR(VLOOKUP($A7, CDS5Y_bbg!Z$5:AA$241,2), -1)</f>
        <v>40481</v>
      </c>
      <c r="AB7">
        <f>IFERROR(VLOOKUP($A7, CDS5Y_bbg!AA$5:AB$241,2), -1)</f>
        <v>-1</v>
      </c>
      <c r="AC7">
        <f>IFERROR(VLOOKUP($A7, CDS5Y_bbg!AB$5:AC$241,2), -1)</f>
        <v>44043</v>
      </c>
      <c r="AD7">
        <f>IFERROR(VLOOKUP($A7, CDS5Y_bbg!AC$5:AD$241,2), -1)</f>
        <v>-1</v>
      </c>
      <c r="AE7">
        <f>IFERROR(VLOOKUP($A7, CDS5Y_bbg!AD$5:AE$241,2), -1)</f>
        <v>41149</v>
      </c>
      <c r="AF7">
        <f>IFERROR(VLOOKUP($A7, CDS5Y_bbg!AE$5:AF$241,2), -1)</f>
        <v>-1</v>
      </c>
      <c r="AG7">
        <f>IFERROR(VLOOKUP($A7, CDS5Y_bbg!AF$5:AG$241,2), -1)</f>
        <v>42853</v>
      </c>
      <c r="AH7">
        <f>IFERROR(VLOOKUP($A7, CDS5Y_bbg!AG$5:AH$241,2), -1)</f>
        <v>-1</v>
      </c>
      <c r="AI7">
        <f>IFERROR(VLOOKUP($A7, CDS5Y_bbg!AH$5:AI$241,2), -1)</f>
        <v>-1</v>
      </c>
      <c r="AJ7">
        <f>IFERROR(VLOOKUP($A7, CDS5Y_bbg!AI$5:AJ$241,2), -1)</f>
        <v>-1</v>
      </c>
      <c r="AK7">
        <f>IFERROR(VLOOKUP($A7, CDS5Y_bbg!AJ$5:AK$241,2), -1)</f>
        <v>-1</v>
      </c>
      <c r="AL7">
        <f>IFERROR(VLOOKUP($A7, CDS5Y_bbg!AK$5:AL$241,2), -1)</f>
        <v>-1</v>
      </c>
      <c r="AM7">
        <f>IFERROR(VLOOKUP($A7, CDS5Y_bbg!AL$5:AM$241,2), -1)</f>
        <v>-1</v>
      </c>
      <c r="AN7">
        <f>IFERROR(VLOOKUP($A7, CDS5Y_bbg!AM$5:AN$241,2), -1)</f>
        <v>-1</v>
      </c>
      <c r="AO7">
        <f>IFERROR(VLOOKUP($A7, CDS5Y_bbg!AN$5:AO$241,2), -1)</f>
        <v>43424</v>
      </c>
      <c r="AP7">
        <f>IFERROR(VLOOKUP($A7, CDS5Y_bbg!AO$5:AP$241,2), -1)</f>
        <v>-1</v>
      </c>
      <c r="AQ7">
        <f>IFERROR(VLOOKUP($A7, CDS5Y_bbg!AP$5:AQ$241,2), -1)</f>
        <v>44625</v>
      </c>
      <c r="AR7">
        <f>IFERROR(VLOOKUP($A7, CDS5Y_bbg!AQ$5:AR$241,2), -1)</f>
        <v>-1</v>
      </c>
      <c r="AS7">
        <f>IFERROR(VLOOKUP($A7, CDS5Y_bbg!AR$5:AS$241,2), -1)</f>
        <v>44626</v>
      </c>
      <c r="AT7">
        <f>IFERROR(VLOOKUP($A7, CDS5Y_bbg!AS$5:AT$241,2), -1)</f>
        <v>-1</v>
      </c>
      <c r="AU7">
        <f>IFERROR(VLOOKUP($A7, CDS5Y_bbg!AT$5:AU$241,2), -1)</f>
        <v>-1</v>
      </c>
      <c r="AV7">
        <f>IFERROR(VLOOKUP($A7, CDS5Y_bbg!AU$5:AV$241,2), -1)</f>
        <v>-1</v>
      </c>
      <c r="AW7">
        <f>IFERROR(VLOOKUP($A7, CDS5Y_bbg!AV$5:AW$241,2), -1)</f>
        <v>41863</v>
      </c>
      <c r="AX7">
        <f>IFERROR(VLOOKUP($A7, CDS5Y_bbg!AW$5:AX$241,2), -1)</f>
        <v>-1</v>
      </c>
      <c r="AY7">
        <f>IFERROR(VLOOKUP($A7, CDS5Y_bbg!AX$5:AY$241,2), -1)</f>
        <v>43402</v>
      </c>
      <c r="AZ7">
        <f>IFERROR(VLOOKUP($A7, CDS5Y_bbg!AY$5:AZ$241,2), -1)</f>
        <v>-1</v>
      </c>
      <c r="BA7">
        <f>IFERROR(VLOOKUP($A7, CDS5Y_bbg!AZ$5:BA$241,2), -1)</f>
        <v>-1</v>
      </c>
      <c r="BB7">
        <f>IFERROR(VLOOKUP($A7, CDS5Y_bbg!BA$5:BB$241,2), -1)</f>
        <v>-1</v>
      </c>
      <c r="BC7">
        <f>IFERROR(VLOOKUP($A7, CDS5Y_bbg!BB$5:BC$241,2), -1)</f>
        <v>41722</v>
      </c>
      <c r="BD7">
        <f>IFERROR(VLOOKUP($A7, CDS5Y_bbg!BC$5:BD$241,2), -1)</f>
        <v>-1</v>
      </c>
      <c r="BE7">
        <f>IFERROR(VLOOKUP($A7, CDS5Y_bbg!BD$5:BE$241,2), -1)</f>
        <v>-1</v>
      </c>
      <c r="BF7">
        <f>IFERROR(VLOOKUP($A7, CDS5Y_bbg!BE$5:BF$241,2), -1)</f>
        <v>-1</v>
      </c>
      <c r="BG7">
        <f>IFERROR(VLOOKUP($A7, CDS5Y_bbg!BF$5:BG$241,2), -1)</f>
        <v>-1</v>
      </c>
      <c r="BH7">
        <f>IFERROR(VLOOKUP($A7, CDS5Y_bbg!BG$5:BH$241,2), -1)</f>
        <v>-1</v>
      </c>
      <c r="BI7">
        <f>IFERROR(VLOOKUP($A7, CDS5Y_bbg!BH$5:BI$241,2), -1)</f>
        <v>43424</v>
      </c>
      <c r="BJ7">
        <f>IFERROR(VLOOKUP($A7, CDS5Y_bbg!BI$5:BJ$241,2), -1)</f>
        <v>-1</v>
      </c>
      <c r="BK7">
        <f>IFERROR(VLOOKUP($A7, CDS5Y_bbg!BJ$5:BK$241,2), -1)</f>
        <v>-1</v>
      </c>
      <c r="BL7">
        <f>IFERROR(VLOOKUP($A7, CDS5Y_bbg!BK$5:BL$241,2), -1)</f>
        <v>-1</v>
      </c>
      <c r="BM7">
        <f>IFERROR(VLOOKUP($A7, CDS5Y_bbg!BL$5:BM$241,2), -1)</f>
        <v>43424</v>
      </c>
      <c r="BN7">
        <f>IFERROR(VLOOKUP($A7, CDS5Y_bbg!BM$5:BN$241,2), -1)</f>
        <v>-1</v>
      </c>
      <c r="BO7">
        <f>IFERROR(VLOOKUP($A7, CDS5Y_bbg!BN$5:BO$241,2), -1)</f>
        <v>43426</v>
      </c>
      <c r="BP7">
        <f>IFERROR(VLOOKUP($A7, CDS5Y_bbg!BO$5:BP$241,2), -1)</f>
        <v>-1</v>
      </c>
      <c r="BQ7">
        <f>IFERROR(VLOOKUP($A7, CDS5Y_bbg!BP$5:BQ$241,2), -1)</f>
        <v>-1</v>
      </c>
      <c r="BR7">
        <f>IFERROR(VLOOKUP($A7, CDS5Y_bbg!BQ$5:BR$241,2), -1)</f>
        <v>-1</v>
      </c>
      <c r="BS7">
        <f>IFERROR(VLOOKUP($A7, CDS5Y_bbg!BR$5:BS$241,2), -1)</f>
        <v>43426</v>
      </c>
      <c r="BT7">
        <f>IFERROR(VLOOKUP($A7, CDS5Y_bbg!BS$5:BT$241,2), -1)</f>
        <v>-1</v>
      </c>
      <c r="BU7">
        <f>IFERROR(VLOOKUP($A7, CDS5Y_bbg!BT$5:BU$241,2), -1)</f>
        <v>-1</v>
      </c>
      <c r="BV7">
        <f>IFERROR(VLOOKUP($A7, CDS5Y_bbg!BU$5:BV$241,2), -1)</f>
        <v>-1</v>
      </c>
      <c r="BW7">
        <f>IFERROR(VLOOKUP($A7, CDS5Y_bbg!BV$5:BW$241,2), -1)</f>
        <v>41915</v>
      </c>
      <c r="BX7">
        <f>IFERROR(VLOOKUP($A7, CDS5Y_bbg!BW$5:BX$241,2), -1)</f>
        <v>-1</v>
      </c>
      <c r="BY7">
        <f>IFERROR(VLOOKUP($A7, CDS5Y_bbg!BX$5:BY$241,2), -1)</f>
        <v>-1</v>
      </c>
      <c r="BZ7">
        <f>IFERROR(VLOOKUP($A7, CDS5Y_bbg!BY$5:BZ$241,2), -1)</f>
        <v>-1</v>
      </c>
      <c r="CA7">
        <f>IFERROR(VLOOKUP($A7, CDS5Y_bbg!BZ$5:CA$241,2), -1)</f>
        <v>41911</v>
      </c>
      <c r="CB7">
        <f>IFERROR(VLOOKUP($A7, CDS5Y_bbg!CA$5:CB$241,2), -1)</f>
        <v>-1</v>
      </c>
      <c r="CC7">
        <f>IFERROR(VLOOKUP($A7, CDS5Y_bbg!CB$5:CC$241,2), -1)</f>
        <v>41912</v>
      </c>
      <c r="CD7">
        <f>IFERROR(VLOOKUP($A7, CDS5Y_bbg!CC$5:CD$241,2), -1)</f>
        <v>-1</v>
      </c>
      <c r="CE7">
        <f>IFERROR(VLOOKUP($A7, CDS5Y_bbg!CD$5:CE$241,2), -1)</f>
        <v>43332</v>
      </c>
      <c r="CF7">
        <f>IFERROR(VLOOKUP($A7, CDS5Y_bbg!CE$5:CF$241,2), -1)</f>
        <v>-1</v>
      </c>
      <c r="CG7">
        <f>IFERROR(VLOOKUP($A7, CDS5Y_bbg!CF$5:CG$241,2), -1)</f>
        <v>41893</v>
      </c>
      <c r="CH7">
        <f>IFERROR(VLOOKUP($A7, CDS5Y_bbg!CG$5:CH$241,2), -1)</f>
        <v>-1</v>
      </c>
      <c r="CI7">
        <f>IFERROR(VLOOKUP($A7, CDS5Y_bbg!CH$5:CI$241,2), -1)</f>
        <v>-1</v>
      </c>
      <c r="CJ7">
        <f>IFERROR(VLOOKUP($A7, CDS5Y_bbg!CI$5:CJ$241,2), -1)</f>
        <v>-1</v>
      </c>
      <c r="CK7">
        <f>IFERROR(VLOOKUP($A7, CDS5Y_bbg!CJ$5:CK$241,2), -1)</f>
        <v>41844</v>
      </c>
      <c r="CL7">
        <f>IFERROR(VLOOKUP($A7, CDS5Y_bbg!CK$5:CL$241,2), -1)</f>
        <v>-1</v>
      </c>
      <c r="CM7">
        <f>IFERROR(VLOOKUP($A7, CDS5Y_bbg!CL$5:CM$241,2), -1)</f>
        <v>-1</v>
      </c>
      <c r="CN7">
        <f>IFERROR(VLOOKUP($A7, CDS5Y_bbg!CM$5:CN$241,2), -1)</f>
        <v>-1</v>
      </c>
    </row>
    <row r="8" spans="1:92" x14ac:dyDescent="0.25">
      <c r="A8" s="1">
        <v>36738</v>
      </c>
      <c r="B8">
        <f>IFERROR(VLOOKUP($A8, CDS5Y_bbg!A$5:B$241,2), -1)</f>
        <v>-1</v>
      </c>
      <c r="C8">
        <f>IFERROR(VLOOKUP($A8, CDS5Y_bbg!B$5:C$241,2), -1)</f>
        <v>41831</v>
      </c>
      <c r="D8">
        <f>IFERROR(VLOOKUP($A8, CDS5Y_bbg!C$5:D$241,2), -1)</f>
        <v>-1</v>
      </c>
      <c r="E8">
        <f>IFERROR(VLOOKUP($A8, CDS5Y_bbg!D$5:E$241,2), -1)</f>
        <v>44895</v>
      </c>
      <c r="F8">
        <f>IFERROR(VLOOKUP($A8, CDS5Y_bbg!E$5:F$241,2), -1)</f>
        <v>-1</v>
      </c>
      <c r="G8">
        <f>IFERROR(VLOOKUP($A8, CDS5Y_bbg!F$5:G$241,2), -1)</f>
        <v>40360</v>
      </c>
      <c r="H8">
        <f>IFERROR(VLOOKUP($A8, CDS5Y_bbg!G$5:H$241,2), -1)</f>
        <v>-1</v>
      </c>
      <c r="I8">
        <f>IFERROR(VLOOKUP($A8, CDS5Y_bbg!H$5:I$241,2), -1)</f>
        <v>44834</v>
      </c>
      <c r="J8">
        <f>IFERROR(VLOOKUP($A8, CDS5Y_bbg!I$5:J$241,2), -1)</f>
        <v>-1</v>
      </c>
      <c r="K8">
        <f>IFERROR(VLOOKUP($A8, CDS5Y_bbg!J$5:K$241,2), -1)</f>
        <v>41819</v>
      </c>
      <c r="L8">
        <f>IFERROR(VLOOKUP($A8, CDS5Y_bbg!K$5:L$241,2), -1)</f>
        <v>-1</v>
      </c>
      <c r="M8">
        <f>IFERROR(VLOOKUP($A8, CDS5Y_bbg!L$5:M$241,2), -1)</f>
        <v>40469</v>
      </c>
      <c r="N8">
        <f>IFERROR(VLOOKUP($A8, CDS5Y_bbg!M$5:N$241,2), -1)</f>
        <v>-1</v>
      </c>
      <c r="O8">
        <f>IFERROR(VLOOKUP($A8, CDS5Y_bbg!N$5:O$241,2), -1)</f>
        <v>40289</v>
      </c>
      <c r="P8">
        <f>IFERROR(VLOOKUP($A8, CDS5Y_bbg!O$5:P$241,2), -1)</f>
        <v>-1</v>
      </c>
      <c r="Q8">
        <f>IFERROR(VLOOKUP($A8, CDS5Y_bbg!P$5:Q$241,2), -1)</f>
        <v>44377</v>
      </c>
      <c r="R8">
        <f>IFERROR(VLOOKUP($A8, CDS5Y_bbg!Q$5:R$241,2), -1)</f>
        <v>-1</v>
      </c>
      <c r="S8">
        <f>IFERROR(VLOOKUP($A8, CDS5Y_bbg!R$5:S$241,2), -1)</f>
        <v>43337</v>
      </c>
      <c r="T8">
        <f>IFERROR(VLOOKUP($A8, CDS5Y_bbg!S$5:T$241,2), -1)</f>
        <v>-1</v>
      </c>
      <c r="U8">
        <f>IFERROR(VLOOKUP($A8, CDS5Y_bbg!T$5:U$241,2), -1)</f>
        <v>42062</v>
      </c>
      <c r="V8">
        <f>IFERROR(VLOOKUP($A8, CDS5Y_bbg!U$5:V$241,2), -1)</f>
        <v>-1</v>
      </c>
      <c r="W8">
        <f>IFERROR(VLOOKUP($A8, CDS5Y_bbg!V$5:W$241,2), -1)</f>
        <v>44074</v>
      </c>
      <c r="X8">
        <f>IFERROR(VLOOKUP($A8, CDS5Y_bbg!W$5:X$241,2), -1)</f>
        <v>-1</v>
      </c>
      <c r="Y8">
        <f>IFERROR(VLOOKUP($A8, CDS5Y_bbg!X$5:Y$241,2), -1)</f>
        <v>44043</v>
      </c>
      <c r="Z8">
        <f>IFERROR(VLOOKUP($A8, CDS5Y_bbg!Y$5:Z$241,2), -1)</f>
        <v>-1</v>
      </c>
      <c r="AA8">
        <f>IFERROR(VLOOKUP($A8, CDS5Y_bbg!Z$5:AA$241,2), -1)</f>
        <v>40481</v>
      </c>
      <c r="AB8">
        <f>IFERROR(VLOOKUP($A8, CDS5Y_bbg!AA$5:AB$241,2), -1)</f>
        <v>-1</v>
      </c>
      <c r="AC8">
        <f>IFERROR(VLOOKUP($A8, CDS5Y_bbg!AB$5:AC$241,2), -1)</f>
        <v>44043</v>
      </c>
      <c r="AD8">
        <f>IFERROR(VLOOKUP($A8, CDS5Y_bbg!AC$5:AD$241,2), -1)</f>
        <v>-1</v>
      </c>
      <c r="AE8">
        <f>IFERROR(VLOOKUP($A8, CDS5Y_bbg!AD$5:AE$241,2), -1)</f>
        <v>41149</v>
      </c>
      <c r="AF8">
        <f>IFERROR(VLOOKUP($A8, CDS5Y_bbg!AE$5:AF$241,2), -1)</f>
        <v>-1</v>
      </c>
      <c r="AG8">
        <f>IFERROR(VLOOKUP($A8, CDS5Y_bbg!AF$5:AG$241,2), -1)</f>
        <v>42853</v>
      </c>
      <c r="AH8">
        <f>IFERROR(VLOOKUP($A8, CDS5Y_bbg!AG$5:AH$241,2), -1)</f>
        <v>-1</v>
      </c>
      <c r="AI8">
        <f>IFERROR(VLOOKUP($A8, CDS5Y_bbg!AH$5:AI$241,2), -1)</f>
        <v>-1</v>
      </c>
      <c r="AJ8">
        <f>IFERROR(VLOOKUP($A8, CDS5Y_bbg!AI$5:AJ$241,2), -1)</f>
        <v>-1</v>
      </c>
      <c r="AK8">
        <f>IFERROR(VLOOKUP($A8, CDS5Y_bbg!AJ$5:AK$241,2), -1)</f>
        <v>-1</v>
      </c>
      <c r="AL8">
        <f>IFERROR(VLOOKUP($A8, CDS5Y_bbg!AK$5:AL$241,2), -1)</f>
        <v>-1</v>
      </c>
      <c r="AM8">
        <f>IFERROR(VLOOKUP($A8, CDS5Y_bbg!AL$5:AM$241,2), -1)</f>
        <v>-1</v>
      </c>
      <c r="AN8">
        <f>IFERROR(VLOOKUP($A8, CDS5Y_bbg!AM$5:AN$241,2), -1)</f>
        <v>-1</v>
      </c>
      <c r="AO8">
        <f>IFERROR(VLOOKUP($A8, CDS5Y_bbg!AN$5:AO$241,2), -1)</f>
        <v>43424</v>
      </c>
      <c r="AP8">
        <f>IFERROR(VLOOKUP($A8, CDS5Y_bbg!AO$5:AP$241,2), -1)</f>
        <v>-1</v>
      </c>
      <c r="AQ8">
        <f>IFERROR(VLOOKUP($A8, CDS5Y_bbg!AP$5:AQ$241,2), -1)</f>
        <v>44625</v>
      </c>
      <c r="AR8">
        <f>IFERROR(VLOOKUP($A8, CDS5Y_bbg!AQ$5:AR$241,2), -1)</f>
        <v>-1</v>
      </c>
      <c r="AS8">
        <f>IFERROR(VLOOKUP($A8, CDS5Y_bbg!AR$5:AS$241,2), -1)</f>
        <v>44626</v>
      </c>
      <c r="AT8">
        <f>IFERROR(VLOOKUP($A8, CDS5Y_bbg!AS$5:AT$241,2), -1)</f>
        <v>-1</v>
      </c>
      <c r="AU8">
        <f>IFERROR(VLOOKUP($A8, CDS5Y_bbg!AT$5:AU$241,2), -1)</f>
        <v>-1</v>
      </c>
      <c r="AV8">
        <f>IFERROR(VLOOKUP($A8, CDS5Y_bbg!AU$5:AV$241,2), -1)</f>
        <v>-1</v>
      </c>
      <c r="AW8">
        <f>IFERROR(VLOOKUP($A8, CDS5Y_bbg!AV$5:AW$241,2), -1)</f>
        <v>41863</v>
      </c>
      <c r="AX8">
        <f>IFERROR(VLOOKUP($A8, CDS5Y_bbg!AW$5:AX$241,2), -1)</f>
        <v>-1</v>
      </c>
      <c r="AY8">
        <f>IFERROR(VLOOKUP($A8, CDS5Y_bbg!AX$5:AY$241,2), -1)</f>
        <v>43402</v>
      </c>
      <c r="AZ8">
        <f>IFERROR(VLOOKUP($A8, CDS5Y_bbg!AY$5:AZ$241,2), -1)</f>
        <v>-1</v>
      </c>
      <c r="BA8">
        <f>IFERROR(VLOOKUP($A8, CDS5Y_bbg!AZ$5:BA$241,2), -1)</f>
        <v>-1</v>
      </c>
      <c r="BB8">
        <f>IFERROR(VLOOKUP($A8, CDS5Y_bbg!BA$5:BB$241,2), -1)</f>
        <v>-1</v>
      </c>
      <c r="BC8">
        <f>IFERROR(VLOOKUP($A8, CDS5Y_bbg!BB$5:BC$241,2), -1)</f>
        <v>41722</v>
      </c>
      <c r="BD8">
        <f>IFERROR(VLOOKUP($A8, CDS5Y_bbg!BC$5:BD$241,2), -1)</f>
        <v>-1</v>
      </c>
      <c r="BE8">
        <f>IFERROR(VLOOKUP($A8, CDS5Y_bbg!BD$5:BE$241,2), -1)</f>
        <v>-1</v>
      </c>
      <c r="BF8">
        <f>IFERROR(VLOOKUP($A8, CDS5Y_bbg!BE$5:BF$241,2), -1)</f>
        <v>-1</v>
      </c>
      <c r="BG8">
        <f>IFERROR(VLOOKUP($A8, CDS5Y_bbg!BF$5:BG$241,2), -1)</f>
        <v>-1</v>
      </c>
      <c r="BH8">
        <f>IFERROR(VLOOKUP($A8, CDS5Y_bbg!BG$5:BH$241,2), -1)</f>
        <v>-1</v>
      </c>
      <c r="BI8">
        <f>IFERROR(VLOOKUP($A8, CDS5Y_bbg!BH$5:BI$241,2), -1)</f>
        <v>43424</v>
      </c>
      <c r="BJ8">
        <f>IFERROR(VLOOKUP($A8, CDS5Y_bbg!BI$5:BJ$241,2), -1)</f>
        <v>-1</v>
      </c>
      <c r="BK8">
        <f>IFERROR(VLOOKUP($A8, CDS5Y_bbg!BJ$5:BK$241,2), -1)</f>
        <v>-1</v>
      </c>
      <c r="BL8">
        <f>IFERROR(VLOOKUP($A8, CDS5Y_bbg!BK$5:BL$241,2), -1)</f>
        <v>-1</v>
      </c>
      <c r="BM8">
        <f>IFERROR(VLOOKUP($A8, CDS5Y_bbg!BL$5:BM$241,2), -1)</f>
        <v>43424</v>
      </c>
      <c r="BN8">
        <f>IFERROR(VLOOKUP($A8, CDS5Y_bbg!BM$5:BN$241,2), -1)</f>
        <v>-1</v>
      </c>
      <c r="BO8">
        <f>IFERROR(VLOOKUP($A8, CDS5Y_bbg!BN$5:BO$241,2), -1)</f>
        <v>43426</v>
      </c>
      <c r="BP8">
        <f>IFERROR(VLOOKUP($A8, CDS5Y_bbg!BO$5:BP$241,2), -1)</f>
        <v>-1</v>
      </c>
      <c r="BQ8">
        <f>IFERROR(VLOOKUP($A8, CDS5Y_bbg!BP$5:BQ$241,2), -1)</f>
        <v>-1</v>
      </c>
      <c r="BR8">
        <f>IFERROR(VLOOKUP($A8, CDS5Y_bbg!BQ$5:BR$241,2), -1)</f>
        <v>-1</v>
      </c>
      <c r="BS8">
        <f>IFERROR(VLOOKUP($A8, CDS5Y_bbg!BR$5:BS$241,2), -1)</f>
        <v>43426</v>
      </c>
      <c r="BT8">
        <f>IFERROR(VLOOKUP($A8, CDS5Y_bbg!BS$5:BT$241,2), -1)</f>
        <v>-1</v>
      </c>
      <c r="BU8">
        <f>IFERROR(VLOOKUP($A8, CDS5Y_bbg!BT$5:BU$241,2), -1)</f>
        <v>-1</v>
      </c>
      <c r="BV8">
        <f>IFERROR(VLOOKUP($A8, CDS5Y_bbg!BU$5:BV$241,2), -1)</f>
        <v>-1</v>
      </c>
      <c r="BW8">
        <f>IFERROR(VLOOKUP($A8, CDS5Y_bbg!BV$5:BW$241,2), -1)</f>
        <v>41915</v>
      </c>
      <c r="BX8">
        <f>IFERROR(VLOOKUP($A8, CDS5Y_bbg!BW$5:BX$241,2), -1)</f>
        <v>-1</v>
      </c>
      <c r="BY8">
        <f>IFERROR(VLOOKUP($A8, CDS5Y_bbg!BX$5:BY$241,2), -1)</f>
        <v>-1</v>
      </c>
      <c r="BZ8">
        <f>IFERROR(VLOOKUP($A8, CDS5Y_bbg!BY$5:BZ$241,2), -1)</f>
        <v>-1</v>
      </c>
      <c r="CA8">
        <f>IFERROR(VLOOKUP($A8, CDS5Y_bbg!BZ$5:CA$241,2), -1)</f>
        <v>41911</v>
      </c>
      <c r="CB8">
        <f>IFERROR(VLOOKUP($A8, CDS5Y_bbg!CA$5:CB$241,2), -1)</f>
        <v>-1</v>
      </c>
      <c r="CC8">
        <f>IFERROR(VLOOKUP($A8, CDS5Y_bbg!CB$5:CC$241,2), -1)</f>
        <v>41912</v>
      </c>
      <c r="CD8">
        <f>IFERROR(VLOOKUP($A8, CDS5Y_bbg!CC$5:CD$241,2), -1)</f>
        <v>-1</v>
      </c>
      <c r="CE8">
        <f>IFERROR(VLOOKUP($A8, CDS5Y_bbg!CD$5:CE$241,2), -1)</f>
        <v>43332</v>
      </c>
      <c r="CF8">
        <f>IFERROR(VLOOKUP($A8, CDS5Y_bbg!CE$5:CF$241,2), -1)</f>
        <v>-1</v>
      </c>
      <c r="CG8">
        <f>IFERROR(VLOOKUP($A8, CDS5Y_bbg!CF$5:CG$241,2), -1)</f>
        <v>41893</v>
      </c>
      <c r="CH8">
        <f>IFERROR(VLOOKUP($A8, CDS5Y_bbg!CG$5:CH$241,2), -1)</f>
        <v>-1</v>
      </c>
      <c r="CI8">
        <f>IFERROR(VLOOKUP($A8, CDS5Y_bbg!CH$5:CI$241,2), -1)</f>
        <v>-1</v>
      </c>
      <c r="CJ8">
        <f>IFERROR(VLOOKUP($A8, CDS5Y_bbg!CI$5:CJ$241,2), -1)</f>
        <v>-1</v>
      </c>
      <c r="CK8">
        <f>IFERROR(VLOOKUP($A8, CDS5Y_bbg!CJ$5:CK$241,2), -1)</f>
        <v>41844</v>
      </c>
      <c r="CL8">
        <f>IFERROR(VLOOKUP($A8, CDS5Y_bbg!CK$5:CL$241,2), -1)</f>
        <v>-1</v>
      </c>
      <c r="CM8">
        <f>IFERROR(VLOOKUP($A8, CDS5Y_bbg!CL$5:CM$241,2), -1)</f>
        <v>-1</v>
      </c>
      <c r="CN8">
        <f>IFERROR(VLOOKUP($A8, CDS5Y_bbg!CM$5:CN$241,2), -1)</f>
        <v>-1</v>
      </c>
    </row>
    <row r="9" spans="1:92" x14ac:dyDescent="0.25">
      <c r="A9" s="1">
        <v>36769</v>
      </c>
      <c r="B9">
        <f>IFERROR(VLOOKUP($A9, CDS5Y_bbg!A$5:B$241,2), -1)</f>
        <v>-1</v>
      </c>
      <c r="C9">
        <f>IFERROR(VLOOKUP($A9, CDS5Y_bbg!B$5:C$241,2), -1)</f>
        <v>41831</v>
      </c>
      <c r="D9">
        <f>IFERROR(VLOOKUP($A9, CDS5Y_bbg!C$5:D$241,2), -1)</f>
        <v>-1</v>
      </c>
      <c r="E9">
        <f>IFERROR(VLOOKUP($A9, CDS5Y_bbg!D$5:E$241,2), -1)</f>
        <v>44895</v>
      </c>
      <c r="F9">
        <f>IFERROR(VLOOKUP($A9, CDS5Y_bbg!E$5:F$241,2), -1)</f>
        <v>-1</v>
      </c>
      <c r="G9">
        <f>IFERROR(VLOOKUP($A9, CDS5Y_bbg!F$5:G$241,2), -1)</f>
        <v>40360</v>
      </c>
      <c r="H9">
        <f>IFERROR(VLOOKUP($A9, CDS5Y_bbg!G$5:H$241,2), -1)</f>
        <v>-1</v>
      </c>
      <c r="I9">
        <f>IFERROR(VLOOKUP($A9, CDS5Y_bbg!H$5:I$241,2), -1)</f>
        <v>44834</v>
      </c>
      <c r="J9">
        <f>IFERROR(VLOOKUP($A9, CDS5Y_bbg!I$5:J$241,2), -1)</f>
        <v>-1</v>
      </c>
      <c r="K9">
        <f>IFERROR(VLOOKUP($A9, CDS5Y_bbg!J$5:K$241,2), -1)</f>
        <v>41819</v>
      </c>
      <c r="L9">
        <f>IFERROR(VLOOKUP($A9, CDS5Y_bbg!K$5:L$241,2), -1)</f>
        <v>-1</v>
      </c>
      <c r="M9">
        <f>IFERROR(VLOOKUP($A9, CDS5Y_bbg!L$5:M$241,2), -1)</f>
        <v>40469</v>
      </c>
      <c r="N9">
        <f>IFERROR(VLOOKUP($A9, CDS5Y_bbg!M$5:N$241,2), -1)</f>
        <v>-1</v>
      </c>
      <c r="O9">
        <f>IFERROR(VLOOKUP($A9, CDS5Y_bbg!N$5:O$241,2), -1)</f>
        <v>40289</v>
      </c>
      <c r="P9">
        <f>IFERROR(VLOOKUP($A9, CDS5Y_bbg!O$5:P$241,2), -1)</f>
        <v>-1</v>
      </c>
      <c r="Q9">
        <f>IFERROR(VLOOKUP($A9, CDS5Y_bbg!P$5:Q$241,2), -1)</f>
        <v>44377</v>
      </c>
      <c r="R9">
        <f>IFERROR(VLOOKUP($A9, CDS5Y_bbg!Q$5:R$241,2), -1)</f>
        <v>-1</v>
      </c>
      <c r="S9">
        <f>IFERROR(VLOOKUP($A9, CDS5Y_bbg!R$5:S$241,2), -1)</f>
        <v>43337</v>
      </c>
      <c r="T9">
        <f>IFERROR(VLOOKUP($A9, CDS5Y_bbg!S$5:T$241,2), -1)</f>
        <v>-1</v>
      </c>
      <c r="U9">
        <f>IFERROR(VLOOKUP($A9, CDS5Y_bbg!T$5:U$241,2), -1)</f>
        <v>42062</v>
      </c>
      <c r="V9">
        <f>IFERROR(VLOOKUP($A9, CDS5Y_bbg!U$5:V$241,2), -1)</f>
        <v>-1</v>
      </c>
      <c r="W9">
        <f>IFERROR(VLOOKUP($A9, CDS5Y_bbg!V$5:W$241,2), -1)</f>
        <v>44074</v>
      </c>
      <c r="X9">
        <f>IFERROR(VLOOKUP($A9, CDS5Y_bbg!W$5:X$241,2), -1)</f>
        <v>-1</v>
      </c>
      <c r="Y9">
        <f>IFERROR(VLOOKUP($A9, CDS5Y_bbg!X$5:Y$241,2), -1)</f>
        <v>44043</v>
      </c>
      <c r="Z9">
        <f>IFERROR(VLOOKUP($A9, CDS5Y_bbg!Y$5:Z$241,2), -1)</f>
        <v>-1</v>
      </c>
      <c r="AA9">
        <f>IFERROR(VLOOKUP($A9, CDS5Y_bbg!Z$5:AA$241,2), -1)</f>
        <v>40481</v>
      </c>
      <c r="AB9">
        <f>IFERROR(VLOOKUP($A9, CDS5Y_bbg!AA$5:AB$241,2), -1)</f>
        <v>-1</v>
      </c>
      <c r="AC9">
        <f>IFERROR(VLOOKUP($A9, CDS5Y_bbg!AB$5:AC$241,2), -1)</f>
        <v>44043</v>
      </c>
      <c r="AD9">
        <f>IFERROR(VLOOKUP($A9, CDS5Y_bbg!AC$5:AD$241,2), -1)</f>
        <v>-1</v>
      </c>
      <c r="AE9">
        <f>IFERROR(VLOOKUP($A9, CDS5Y_bbg!AD$5:AE$241,2), -1)</f>
        <v>41149</v>
      </c>
      <c r="AF9">
        <f>IFERROR(VLOOKUP($A9, CDS5Y_bbg!AE$5:AF$241,2), -1)</f>
        <v>-1</v>
      </c>
      <c r="AG9">
        <f>IFERROR(VLOOKUP($A9, CDS5Y_bbg!AF$5:AG$241,2), -1)</f>
        <v>42853</v>
      </c>
      <c r="AH9">
        <f>IFERROR(VLOOKUP($A9, CDS5Y_bbg!AG$5:AH$241,2), -1)</f>
        <v>-1</v>
      </c>
      <c r="AI9">
        <f>IFERROR(VLOOKUP($A9, CDS5Y_bbg!AH$5:AI$241,2), -1)</f>
        <v>-1</v>
      </c>
      <c r="AJ9">
        <f>IFERROR(VLOOKUP($A9, CDS5Y_bbg!AI$5:AJ$241,2), -1)</f>
        <v>-1</v>
      </c>
      <c r="AK9">
        <f>IFERROR(VLOOKUP($A9, CDS5Y_bbg!AJ$5:AK$241,2), -1)</f>
        <v>-1</v>
      </c>
      <c r="AL9">
        <f>IFERROR(VLOOKUP($A9, CDS5Y_bbg!AK$5:AL$241,2), -1)</f>
        <v>-1</v>
      </c>
      <c r="AM9">
        <f>IFERROR(VLOOKUP($A9, CDS5Y_bbg!AL$5:AM$241,2), -1)</f>
        <v>-1</v>
      </c>
      <c r="AN9">
        <f>IFERROR(VLOOKUP($A9, CDS5Y_bbg!AM$5:AN$241,2), -1)</f>
        <v>-1</v>
      </c>
      <c r="AO9">
        <f>IFERROR(VLOOKUP($A9, CDS5Y_bbg!AN$5:AO$241,2), -1)</f>
        <v>43424</v>
      </c>
      <c r="AP9">
        <f>IFERROR(VLOOKUP($A9, CDS5Y_bbg!AO$5:AP$241,2), -1)</f>
        <v>-1</v>
      </c>
      <c r="AQ9">
        <f>IFERROR(VLOOKUP($A9, CDS5Y_bbg!AP$5:AQ$241,2), -1)</f>
        <v>44625</v>
      </c>
      <c r="AR9">
        <f>IFERROR(VLOOKUP($A9, CDS5Y_bbg!AQ$5:AR$241,2), -1)</f>
        <v>-1</v>
      </c>
      <c r="AS9">
        <f>IFERROR(VLOOKUP($A9, CDS5Y_bbg!AR$5:AS$241,2), -1)</f>
        <v>44626</v>
      </c>
      <c r="AT9">
        <f>IFERROR(VLOOKUP($A9, CDS5Y_bbg!AS$5:AT$241,2), -1)</f>
        <v>-1</v>
      </c>
      <c r="AU9">
        <f>IFERROR(VLOOKUP($A9, CDS5Y_bbg!AT$5:AU$241,2), -1)</f>
        <v>-1</v>
      </c>
      <c r="AV9">
        <f>IFERROR(VLOOKUP($A9, CDS5Y_bbg!AU$5:AV$241,2), -1)</f>
        <v>-1</v>
      </c>
      <c r="AW9">
        <f>IFERROR(VLOOKUP($A9, CDS5Y_bbg!AV$5:AW$241,2), -1)</f>
        <v>41863</v>
      </c>
      <c r="AX9">
        <f>IFERROR(VLOOKUP($A9, CDS5Y_bbg!AW$5:AX$241,2), -1)</f>
        <v>-1</v>
      </c>
      <c r="AY9">
        <f>IFERROR(VLOOKUP($A9, CDS5Y_bbg!AX$5:AY$241,2), -1)</f>
        <v>43402</v>
      </c>
      <c r="AZ9">
        <f>IFERROR(VLOOKUP($A9, CDS5Y_bbg!AY$5:AZ$241,2), -1)</f>
        <v>-1</v>
      </c>
      <c r="BA9">
        <f>IFERROR(VLOOKUP($A9, CDS5Y_bbg!AZ$5:BA$241,2), -1)</f>
        <v>-1</v>
      </c>
      <c r="BB9">
        <f>IFERROR(VLOOKUP($A9, CDS5Y_bbg!BA$5:BB$241,2), -1)</f>
        <v>-1</v>
      </c>
      <c r="BC9">
        <f>IFERROR(VLOOKUP($A9, CDS5Y_bbg!BB$5:BC$241,2), -1)</f>
        <v>41722</v>
      </c>
      <c r="BD9">
        <f>IFERROR(VLOOKUP($A9, CDS5Y_bbg!BC$5:BD$241,2), -1)</f>
        <v>-1</v>
      </c>
      <c r="BE9">
        <f>IFERROR(VLOOKUP($A9, CDS5Y_bbg!BD$5:BE$241,2), -1)</f>
        <v>-1</v>
      </c>
      <c r="BF9">
        <f>IFERROR(VLOOKUP($A9, CDS5Y_bbg!BE$5:BF$241,2), -1)</f>
        <v>-1</v>
      </c>
      <c r="BG9">
        <f>IFERROR(VLOOKUP($A9, CDS5Y_bbg!BF$5:BG$241,2), -1)</f>
        <v>-1</v>
      </c>
      <c r="BH9">
        <f>IFERROR(VLOOKUP($A9, CDS5Y_bbg!BG$5:BH$241,2), -1)</f>
        <v>-1</v>
      </c>
      <c r="BI9">
        <f>IFERROR(VLOOKUP($A9, CDS5Y_bbg!BH$5:BI$241,2), -1)</f>
        <v>43424</v>
      </c>
      <c r="BJ9">
        <f>IFERROR(VLOOKUP($A9, CDS5Y_bbg!BI$5:BJ$241,2), -1)</f>
        <v>-1</v>
      </c>
      <c r="BK9">
        <f>IFERROR(VLOOKUP($A9, CDS5Y_bbg!BJ$5:BK$241,2), -1)</f>
        <v>-1</v>
      </c>
      <c r="BL9">
        <f>IFERROR(VLOOKUP($A9, CDS5Y_bbg!BK$5:BL$241,2), -1)</f>
        <v>-1</v>
      </c>
      <c r="BM9">
        <f>IFERROR(VLOOKUP($A9, CDS5Y_bbg!BL$5:BM$241,2), -1)</f>
        <v>43424</v>
      </c>
      <c r="BN9">
        <f>IFERROR(VLOOKUP($A9, CDS5Y_bbg!BM$5:BN$241,2), -1)</f>
        <v>-1</v>
      </c>
      <c r="BO9">
        <f>IFERROR(VLOOKUP($A9, CDS5Y_bbg!BN$5:BO$241,2), -1)</f>
        <v>43426</v>
      </c>
      <c r="BP9">
        <f>IFERROR(VLOOKUP($A9, CDS5Y_bbg!BO$5:BP$241,2), -1)</f>
        <v>-1</v>
      </c>
      <c r="BQ9">
        <f>IFERROR(VLOOKUP($A9, CDS5Y_bbg!BP$5:BQ$241,2), -1)</f>
        <v>-1</v>
      </c>
      <c r="BR9">
        <f>IFERROR(VLOOKUP($A9, CDS5Y_bbg!BQ$5:BR$241,2), -1)</f>
        <v>-1</v>
      </c>
      <c r="BS9">
        <f>IFERROR(VLOOKUP($A9, CDS5Y_bbg!BR$5:BS$241,2), -1)</f>
        <v>43426</v>
      </c>
      <c r="BT9">
        <f>IFERROR(VLOOKUP($A9, CDS5Y_bbg!BS$5:BT$241,2), -1)</f>
        <v>-1</v>
      </c>
      <c r="BU9">
        <f>IFERROR(VLOOKUP($A9, CDS5Y_bbg!BT$5:BU$241,2), -1)</f>
        <v>-1</v>
      </c>
      <c r="BV9">
        <f>IFERROR(VLOOKUP($A9, CDS5Y_bbg!BU$5:BV$241,2), -1)</f>
        <v>-1</v>
      </c>
      <c r="BW9">
        <f>IFERROR(VLOOKUP($A9, CDS5Y_bbg!BV$5:BW$241,2), -1)</f>
        <v>41915</v>
      </c>
      <c r="BX9">
        <f>IFERROR(VLOOKUP($A9, CDS5Y_bbg!BW$5:BX$241,2), -1)</f>
        <v>-1</v>
      </c>
      <c r="BY9">
        <f>IFERROR(VLOOKUP($A9, CDS5Y_bbg!BX$5:BY$241,2), -1)</f>
        <v>-1</v>
      </c>
      <c r="BZ9">
        <f>IFERROR(VLOOKUP($A9, CDS5Y_bbg!BY$5:BZ$241,2), -1)</f>
        <v>-1</v>
      </c>
      <c r="CA9">
        <f>IFERROR(VLOOKUP($A9, CDS5Y_bbg!BZ$5:CA$241,2), -1)</f>
        <v>41911</v>
      </c>
      <c r="CB9">
        <f>IFERROR(VLOOKUP($A9, CDS5Y_bbg!CA$5:CB$241,2), -1)</f>
        <v>-1</v>
      </c>
      <c r="CC9">
        <f>IFERROR(VLOOKUP($A9, CDS5Y_bbg!CB$5:CC$241,2), -1)</f>
        <v>41912</v>
      </c>
      <c r="CD9">
        <f>IFERROR(VLOOKUP($A9, CDS5Y_bbg!CC$5:CD$241,2), -1)</f>
        <v>-1</v>
      </c>
      <c r="CE9">
        <f>IFERROR(VLOOKUP($A9, CDS5Y_bbg!CD$5:CE$241,2), -1)</f>
        <v>43332</v>
      </c>
      <c r="CF9">
        <f>IFERROR(VLOOKUP($A9, CDS5Y_bbg!CE$5:CF$241,2), -1)</f>
        <v>-1</v>
      </c>
      <c r="CG9">
        <f>IFERROR(VLOOKUP($A9, CDS5Y_bbg!CF$5:CG$241,2), -1)</f>
        <v>41893</v>
      </c>
      <c r="CH9">
        <f>IFERROR(VLOOKUP($A9, CDS5Y_bbg!CG$5:CH$241,2), -1)</f>
        <v>-1</v>
      </c>
      <c r="CI9">
        <f>IFERROR(VLOOKUP($A9, CDS5Y_bbg!CH$5:CI$241,2), -1)</f>
        <v>-1</v>
      </c>
      <c r="CJ9">
        <f>IFERROR(VLOOKUP($A9, CDS5Y_bbg!CI$5:CJ$241,2), -1)</f>
        <v>-1</v>
      </c>
      <c r="CK9">
        <f>IFERROR(VLOOKUP($A9, CDS5Y_bbg!CJ$5:CK$241,2), -1)</f>
        <v>41844</v>
      </c>
      <c r="CL9">
        <f>IFERROR(VLOOKUP($A9, CDS5Y_bbg!CK$5:CL$241,2), -1)</f>
        <v>-1</v>
      </c>
      <c r="CM9">
        <f>IFERROR(VLOOKUP($A9, CDS5Y_bbg!CL$5:CM$241,2), -1)</f>
        <v>-1</v>
      </c>
      <c r="CN9">
        <f>IFERROR(VLOOKUP($A9, CDS5Y_bbg!CM$5:CN$241,2), -1)</f>
        <v>-1</v>
      </c>
    </row>
    <row r="10" spans="1:92" x14ac:dyDescent="0.25">
      <c r="A10" s="1">
        <v>36799</v>
      </c>
      <c r="B10">
        <f>IFERROR(VLOOKUP($A10, CDS5Y_bbg!A$5:B$241,2), -1)</f>
        <v>-1</v>
      </c>
      <c r="C10">
        <f>IFERROR(VLOOKUP($A10, CDS5Y_bbg!B$5:C$241,2), -1)</f>
        <v>41831</v>
      </c>
      <c r="D10">
        <f>IFERROR(VLOOKUP($A10, CDS5Y_bbg!C$5:D$241,2), -1)</f>
        <v>-1</v>
      </c>
      <c r="E10">
        <f>IFERROR(VLOOKUP($A10, CDS5Y_bbg!D$5:E$241,2), -1)</f>
        <v>44895</v>
      </c>
      <c r="F10">
        <f>IFERROR(VLOOKUP($A10, CDS5Y_bbg!E$5:F$241,2), -1)</f>
        <v>-1</v>
      </c>
      <c r="G10">
        <f>IFERROR(VLOOKUP($A10, CDS5Y_bbg!F$5:G$241,2), -1)</f>
        <v>40360</v>
      </c>
      <c r="H10">
        <f>IFERROR(VLOOKUP($A10, CDS5Y_bbg!G$5:H$241,2), -1)</f>
        <v>-1</v>
      </c>
      <c r="I10">
        <f>IFERROR(VLOOKUP($A10, CDS5Y_bbg!H$5:I$241,2), -1)</f>
        <v>44834</v>
      </c>
      <c r="J10">
        <f>IFERROR(VLOOKUP($A10, CDS5Y_bbg!I$5:J$241,2), -1)</f>
        <v>-1</v>
      </c>
      <c r="K10">
        <f>IFERROR(VLOOKUP($A10, CDS5Y_bbg!J$5:K$241,2), -1)</f>
        <v>41819</v>
      </c>
      <c r="L10">
        <f>IFERROR(VLOOKUP($A10, CDS5Y_bbg!K$5:L$241,2), -1)</f>
        <v>-1</v>
      </c>
      <c r="M10">
        <f>IFERROR(VLOOKUP($A10, CDS5Y_bbg!L$5:M$241,2), -1)</f>
        <v>40469</v>
      </c>
      <c r="N10">
        <f>IFERROR(VLOOKUP($A10, CDS5Y_bbg!M$5:N$241,2), -1)</f>
        <v>-1</v>
      </c>
      <c r="O10">
        <f>IFERROR(VLOOKUP($A10, CDS5Y_bbg!N$5:O$241,2), -1)</f>
        <v>40289</v>
      </c>
      <c r="P10">
        <f>IFERROR(VLOOKUP($A10, CDS5Y_bbg!O$5:P$241,2), -1)</f>
        <v>-1</v>
      </c>
      <c r="Q10">
        <f>IFERROR(VLOOKUP($A10, CDS5Y_bbg!P$5:Q$241,2), -1)</f>
        <v>44377</v>
      </c>
      <c r="R10">
        <f>IFERROR(VLOOKUP($A10, CDS5Y_bbg!Q$5:R$241,2), -1)</f>
        <v>-1</v>
      </c>
      <c r="S10">
        <f>IFERROR(VLOOKUP($A10, CDS5Y_bbg!R$5:S$241,2), -1)</f>
        <v>43337</v>
      </c>
      <c r="T10">
        <f>IFERROR(VLOOKUP($A10, CDS5Y_bbg!S$5:T$241,2), -1)</f>
        <v>-1</v>
      </c>
      <c r="U10">
        <f>IFERROR(VLOOKUP($A10, CDS5Y_bbg!T$5:U$241,2), -1)</f>
        <v>42062</v>
      </c>
      <c r="V10">
        <f>IFERROR(VLOOKUP($A10, CDS5Y_bbg!U$5:V$241,2), -1)</f>
        <v>-1</v>
      </c>
      <c r="W10">
        <f>IFERROR(VLOOKUP($A10, CDS5Y_bbg!V$5:W$241,2), -1)</f>
        <v>44074</v>
      </c>
      <c r="X10">
        <f>IFERROR(VLOOKUP($A10, CDS5Y_bbg!W$5:X$241,2), -1)</f>
        <v>-1</v>
      </c>
      <c r="Y10">
        <f>IFERROR(VLOOKUP($A10, CDS5Y_bbg!X$5:Y$241,2), -1)</f>
        <v>44043</v>
      </c>
      <c r="Z10">
        <f>IFERROR(VLOOKUP($A10, CDS5Y_bbg!Y$5:Z$241,2), -1)</f>
        <v>-1</v>
      </c>
      <c r="AA10">
        <f>IFERROR(VLOOKUP($A10, CDS5Y_bbg!Z$5:AA$241,2), -1)</f>
        <v>40481</v>
      </c>
      <c r="AB10">
        <f>IFERROR(VLOOKUP($A10, CDS5Y_bbg!AA$5:AB$241,2), -1)</f>
        <v>-1</v>
      </c>
      <c r="AC10">
        <f>IFERROR(VLOOKUP($A10, CDS5Y_bbg!AB$5:AC$241,2), -1)</f>
        <v>44043</v>
      </c>
      <c r="AD10">
        <f>IFERROR(VLOOKUP($A10, CDS5Y_bbg!AC$5:AD$241,2), -1)</f>
        <v>-1</v>
      </c>
      <c r="AE10">
        <f>IFERROR(VLOOKUP($A10, CDS5Y_bbg!AD$5:AE$241,2), -1)</f>
        <v>41149</v>
      </c>
      <c r="AF10">
        <f>IFERROR(VLOOKUP($A10, CDS5Y_bbg!AE$5:AF$241,2), -1)</f>
        <v>-1</v>
      </c>
      <c r="AG10">
        <f>IFERROR(VLOOKUP($A10, CDS5Y_bbg!AF$5:AG$241,2), -1)</f>
        <v>42853</v>
      </c>
      <c r="AH10">
        <f>IFERROR(VLOOKUP($A10, CDS5Y_bbg!AG$5:AH$241,2), -1)</f>
        <v>-1</v>
      </c>
      <c r="AI10">
        <f>IFERROR(VLOOKUP($A10, CDS5Y_bbg!AH$5:AI$241,2), -1)</f>
        <v>-1</v>
      </c>
      <c r="AJ10">
        <f>IFERROR(VLOOKUP($A10, CDS5Y_bbg!AI$5:AJ$241,2), -1)</f>
        <v>-1</v>
      </c>
      <c r="AK10">
        <f>IFERROR(VLOOKUP($A10, CDS5Y_bbg!AJ$5:AK$241,2), -1)</f>
        <v>-1</v>
      </c>
      <c r="AL10">
        <f>IFERROR(VLOOKUP($A10, CDS5Y_bbg!AK$5:AL$241,2), -1)</f>
        <v>-1</v>
      </c>
      <c r="AM10">
        <f>IFERROR(VLOOKUP($A10, CDS5Y_bbg!AL$5:AM$241,2), -1)</f>
        <v>-1</v>
      </c>
      <c r="AN10">
        <f>IFERROR(VLOOKUP($A10, CDS5Y_bbg!AM$5:AN$241,2), -1)</f>
        <v>-1</v>
      </c>
      <c r="AO10">
        <f>IFERROR(VLOOKUP($A10, CDS5Y_bbg!AN$5:AO$241,2), -1)</f>
        <v>43424</v>
      </c>
      <c r="AP10">
        <f>IFERROR(VLOOKUP($A10, CDS5Y_bbg!AO$5:AP$241,2), -1)</f>
        <v>-1</v>
      </c>
      <c r="AQ10">
        <f>IFERROR(VLOOKUP($A10, CDS5Y_bbg!AP$5:AQ$241,2), -1)</f>
        <v>44625</v>
      </c>
      <c r="AR10">
        <f>IFERROR(VLOOKUP($A10, CDS5Y_bbg!AQ$5:AR$241,2), -1)</f>
        <v>-1</v>
      </c>
      <c r="AS10">
        <f>IFERROR(VLOOKUP($A10, CDS5Y_bbg!AR$5:AS$241,2), -1)</f>
        <v>44626</v>
      </c>
      <c r="AT10">
        <f>IFERROR(VLOOKUP($A10, CDS5Y_bbg!AS$5:AT$241,2), -1)</f>
        <v>-1</v>
      </c>
      <c r="AU10">
        <f>IFERROR(VLOOKUP($A10, CDS5Y_bbg!AT$5:AU$241,2), -1)</f>
        <v>-1</v>
      </c>
      <c r="AV10">
        <f>IFERROR(VLOOKUP($A10, CDS5Y_bbg!AU$5:AV$241,2), -1)</f>
        <v>-1</v>
      </c>
      <c r="AW10">
        <f>IFERROR(VLOOKUP($A10, CDS5Y_bbg!AV$5:AW$241,2), -1)</f>
        <v>41863</v>
      </c>
      <c r="AX10">
        <f>IFERROR(VLOOKUP($A10, CDS5Y_bbg!AW$5:AX$241,2), -1)</f>
        <v>-1</v>
      </c>
      <c r="AY10">
        <f>IFERROR(VLOOKUP($A10, CDS5Y_bbg!AX$5:AY$241,2), -1)</f>
        <v>43402</v>
      </c>
      <c r="AZ10">
        <f>IFERROR(VLOOKUP($A10, CDS5Y_bbg!AY$5:AZ$241,2), -1)</f>
        <v>-1</v>
      </c>
      <c r="BA10">
        <f>IFERROR(VLOOKUP($A10, CDS5Y_bbg!AZ$5:BA$241,2), -1)</f>
        <v>-1</v>
      </c>
      <c r="BB10">
        <f>IFERROR(VLOOKUP($A10, CDS5Y_bbg!BA$5:BB$241,2), -1)</f>
        <v>-1</v>
      </c>
      <c r="BC10">
        <f>IFERROR(VLOOKUP($A10, CDS5Y_bbg!BB$5:BC$241,2), -1)</f>
        <v>41722</v>
      </c>
      <c r="BD10">
        <f>IFERROR(VLOOKUP($A10, CDS5Y_bbg!BC$5:BD$241,2), -1)</f>
        <v>-1</v>
      </c>
      <c r="BE10">
        <f>IFERROR(VLOOKUP($A10, CDS5Y_bbg!BD$5:BE$241,2), -1)</f>
        <v>-1</v>
      </c>
      <c r="BF10">
        <f>IFERROR(VLOOKUP($A10, CDS5Y_bbg!BE$5:BF$241,2), -1)</f>
        <v>-1</v>
      </c>
      <c r="BG10">
        <f>IFERROR(VLOOKUP($A10, CDS5Y_bbg!BF$5:BG$241,2), -1)</f>
        <v>-1</v>
      </c>
      <c r="BH10">
        <f>IFERROR(VLOOKUP($A10, CDS5Y_bbg!BG$5:BH$241,2), -1)</f>
        <v>-1</v>
      </c>
      <c r="BI10">
        <f>IFERROR(VLOOKUP($A10, CDS5Y_bbg!BH$5:BI$241,2), -1)</f>
        <v>43424</v>
      </c>
      <c r="BJ10">
        <f>IFERROR(VLOOKUP($A10, CDS5Y_bbg!BI$5:BJ$241,2), -1)</f>
        <v>-1</v>
      </c>
      <c r="BK10">
        <f>IFERROR(VLOOKUP($A10, CDS5Y_bbg!BJ$5:BK$241,2), -1)</f>
        <v>-1</v>
      </c>
      <c r="BL10">
        <f>IFERROR(VLOOKUP($A10, CDS5Y_bbg!BK$5:BL$241,2), -1)</f>
        <v>-1</v>
      </c>
      <c r="BM10">
        <f>IFERROR(VLOOKUP($A10, CDS5Y_bbg!BL$5:BM$241,2), -1)</f>
        <v>43424</v>
      </c>
      <c r="BN10">
        <f>IFERROR(VLOOKUP($A10, CDS5Y_bbg!BM$5:BN$241,2), -1)</f>
        <v>-1</v>
      </c>
      <c r="BO10">
        <f>IFERROR(VLOOKUP($A10, CDS5Y_bbg!BN$5:BO$241,2), -1)</f>
        <v>43426</v>
      </c>
      <c r="BP10">
        <f>IFERROR(VLOOKUP($A10, CDS5Y_bbg!BO$5:BP$241,2), -1)</f>
        <v>-1</v>
      </c>
      <c r="BQ10">
        <f>IFERROR(VLOOKUP($A10, CDS5Y_bbg!BP$5:BQ$241,2), -1)</f>
        <v>-1</v>
      </c>
      <c r="BR10">
        <f>IFERROR(VLOOKUP($A10, CDS5Y_bbg!BQ$5:BR$241,2), -1)</f>
        <v>-1</v>
      </c>
      <c r="BS10">
        <f>IFERROR(VLOOKUP($A10, CDS5Y_bbg!BR$5:BS$241,2), -1)</f>
        <v>43426</v>
      </c>
      <c r="BT10">
        <f>IFERROR(VLOOKUP($A10, CDS5Y_bbg!BS$5:BT$241,2), -1)</f>
        <v>-1</v>
      </c>
      <c r="BU10">
        <f>IFERROR(VLOOKUP($A10, CDS5Y_bbg!BT$5:BU$241,2), -1)</f>
        <v>-1</v>
      </c>
      <c r="BV10">
        <f>IFERROR(VLOOKUP($A10, CDS5Y_bbg!BU$5:BV$241,2), -1)</f>
        <v>-1</v>
      </c>
      <c r="BW10">
        <f>IFERROR(VLOOKUP($A10, CDS5Y_bbg!BV$5:BW$241,2), -1)</f>
        <v>41915</v>
      </c>
      <c r="BX10">
        <f>IFERROR(VLOOKUP($A10, CDS5Y_bbg!BW$5:BX$241,2), -1)</f>
        <v>-1</v>
      </c>
      <c r="BY10">
        <f>IFERROR(VLOOKUP($A10, CDS5Y_bbg!BX$5:BY$241,2), -1)</f>
        <v>-1</v>
      </c>
      <c r="BZ10">
        <f>IFERROR(VLOOKUP($A10, CDS5Y_bbg!BY$5:BZ$241,2), -1)</f>
        <v>-1</v>
      </c>
      <c r="CA10">
        <f>IFERROR(VLOOKUP($A10, CDS5Y_bbg!BZ$5:CA$241,2), -1)</f>
        <v>41911</v>
      </c>
      <c r="CB10">
        <f>IFERROR(VLOOKUP($A10, CDS5Y_bbg!CA$5:CB$241,2), -1)</f>
        <v>-1</v>
      </c>
      <c r="CC10">
        <f>IFERROR(VLOOKUP($A10, CDS5Y_bbg!CB$5:CC$241,2), -1)</f>
        <v>41912</v>
      </c>
      <c r="CD10">
        <f>IFERROR(VLOOKUP($A10, CDS5Y_bbg!CC$5:CD$241,2), -1)</f>
        <v>-1</v>
      </c>
      <c r="CE10">
        <f>IFERROR(VLOOKUP($A10, CDS5Y_bbg!CD$5:CE$241,2), -1)</f>
        <v>43332</v>
      </c>
      <c r="CF10">
        <f>IFERROR(VLOOKUP($A10, CDS5Y_bbg!CE$5:CF$241,2), -1)</f>
        <v>-1</v>
      </c>
      <c r="CG10">
        <f>IFERROR(VLOOKUP($A10, CDS5Y_bbg!CF$5:CG$241,2), -1)</f>
        <v>41893</v>
      </c>
      <c r="CH10">
        <f>IFERROR(VLOOKUP($A10, CDS5Y_bbg!CG$5:CH$241,2), -1)</f>
        <v>-1</v>
      </c>
      <c r="CI10">
        <f>IFERROR(VLOOKUP($A10, CDS5Y_bbg!CH$5:CI$241,2), -1)</f>
        <v>-1</v>
      </c>
      <c r="CJ10">
        <f>IFERROR(VLOOKUP($A10, CDS5Y_bbg!CI$5:CJ$241,2), -1)</f>
        <v>-1</v>
      </c>
      <c r="CK10">
        <f>IFERROR(VLOOKUP($A10, CDS5Y_bbg!CJ$5:CK$241,2), -1)</f>
        <v>41844</v>
      </c>
      <c r="CL10">
        <f>IFERROR(VLOOKUP($A10, CDS5Y_bbg!CK$5:CL$241,2), -1)</f>
        <v>-1</v>
      </c>
      <c r="CM10">
        <f>IFERROR(VLOOKUP($A10, CDS5Y_bbg!CL$5:CM$241,2), -1)</f>
        <v>-1</v>
      </c>
      <c r="CN10">
        <f>IFERROR(VLOOKUP($A10, CDS5Y_bbg!CM$5:CN$241,2), -1)</f>
        <v>-1</v>
      </c>
    </row>
    <row r="11" spans="1:92" x14ac:dyDescent="0.25">
      <c r="A11" s="1">
        <v>36830</v>
      </c>
      <c r="B11">
        <f>IFERROR(VLOOKUP($A11, CDS5Y_bbg!A$5:B$241,2), -1)</f>
        <v>-1</v>
      </c>
      <c r="C11">
        <f>IFERROR(VLOOKUP($A11, CDS5Y_bbg!B$5:C$241,2), -1)</f>
        <v>41831</v>
      </c>
      <c r="D11">
        <f>IFERROR(VLOOKUP($A11, CDS5Y_bbg!C$5:D$241,2), -1)</f>
        <v>562.5</v>
      </c>
      <c r="E11">
        <f>IFERROR(VLOOKUP($A11, CDS5Y_bbg!D$5:E$241,2), -1)</f>
        <v>44895</v>
      </c>
      <c r="F11">
        <f>IFERROR(VLOOKUP($A11, CDS5Y_bbg!E$5:F$241,2), -1)</f>
        <v>-1</v>
      </c>
      <c r="G11">
        <f>IFERROR(VLOOKUP($A11, CDS5Y_bbg!F$5:G$241,2), -1)</f>
        <v>40360</v>
      </c>
      <c r="H11">
        <f>IFERROR(VLOOKUP($A11, CDS5Y_bbg!G$5:H$241,2), -1)</f>
        <v>-1</v>
      </c>
      <c r="I11">
        <f>IFERROR(VLOOKUP($A11, CDS5Y_bbg!H$5:I$241,2), -1)</f>
        <v>44834</v>
      </c>
      <c r="J11">
        <f>IFERROR(VLOOKUP($A11, CDS5Y_bbg!I$5:J$241,2), -1)</f>
        <v>-1</v>
      </c>
      <c r="K11">
        <f>IFERROR(VLOOKUP($A11, CDS5Y_bbg!J$5:K$241,2), -1)</f>
        <v>41819</v>
      </c>
      <c r="L11">
        <f>IFERROR(VLOOKUP($A11, CDS5Y_bbg!K$5:L$241,2), -1)</f>
        <v>362.5</v>
      </c>
      <c r="M11">
        <f>IFERROR(VLOOKUP($A11, CDS5Y_bbg!L$5:M$241,2), -1)</f>
        <v>40469</v>
      </c>
      <c r="N11">
        <f>IFERROR(VLOOKUP($A11, CDS5Y_bbg!M$5:N$241,2), -1)</f>
        <v>-1</v>
      </c>
      <c r="O11">
        <f>IFERROR(VLOOKUP($A11, CDS5Y_bbg!N$5:O$241,2), -1)</f>
        <v>40289</v>
      </c>
      <c r="P11">
        <f>IFERROR(VLOOKUP($A11, CDS5Y_bbg!O$5:P$241,2), -1)</f>
        <v>-1</v>
      </c>
      <c r="Q11">
        <f>IFERROR(VLOOKUP($A11, CDS5Y_bbg!P$5:Q$241,2), -1)</f>
        <v>44377</v>
      </c>
      <c r="R11">
        <f>IFERROR(VLOOKUP($A11, CDS5Y_bbg!Q$5:R$241,2), -1)</f>
        <v>-1</v>
      </c>
      <c r="S11">
        <f>IFERROR(VLOOKUP($A11, CDS5Y_bbg!R$5:S$241,2), -1)</f>
        <v>43337</v>
      </c>
      <c r="T11">
        <f>IFERROR(VLOOKUP($A11, CDS5Y_bbg!S$5:T$241,2), -1)</f>
        <v>-1</v>
      </c>
      <c r="U11">
        <f>IFERROR(VLOOKUP($A11, CDS5Y_bbg!T$5:U$241,2), -1)</f>
        <v>42062</v>
      </c>
      <c r="V11">
        <f>IFERROR(VLOOKUP($A11, CDS5Y_bbg!U$5:V$241,2), -1)</f>
        <v>49</v>
      </c>
      <c r="W11">
        <f>IFERROR(VLOOKUP($A11, CDS5Y_bbg!V$5:W$241,2), -1)</f>
        <v>44074</v>
      </c>
      <c r="X11">
        <f>IFERROR(VLOOKUP($A11, CDS5Y_bbg!W$5:X$241,2), -1)</f>
        <v>902.5</v>
      </c>
      <c r="Y11">
        <f>IFERROR(VLOOKUP($A11, CDS5Y_bbg!X$5:Y$241,2), -1)</f>
        <v>44043</v>
      </c>
      <c r="Z11">
        <f>IFERROR(VLOOKUP($A11, CDS5Y_bbg!Y$5:Z$241,2), -1)</f>
        <v>190</v>
      </c>
      <c r="AA11">
        <f>IFERROR(VLOOKUP($A11, CDS5Y_bbg!Z$5:AA$241,2), -1)</f>
        <v>40481</v>
      </c>
      <c r="AB11">
        <f>IFERROR(VLOOKUP($A11, CDS5Y_bbg!AA$5:AB$241,2), -1)</f>
        <v>-1</v>
      </c>
      <c r="AC11">
        <f>IFERROR(VLOOKUP($A11, CDS5Y_bbg!AB$5:AC$241,2), -1)</f>
        <v>44043</v>
      </c>
      <c r="AD11">
        <f>IFERROR(VLOOKUP($A11, CDS5Y_bbg!AC$5:AD$241,2), -1)</f>
        <v>470</v>
      </c>
      <c r="AE11">
        <f>IFERROR(VLOOKUP($A11, CDS5Y_bbg!AD$5:AE$241,2), -1)</f>
        <v>41149</v>
      </c>
      <c r="AF11">
        <f>IFERROR(VLOOKUP($A11, CDS5Y_bbg!AE$5:AF$241,2), -1)</f>
        <v>-1</v>
      </c>
      <c r="AG11">
        <f>IFERROR(VLOOKUP($A11, CDS5Y_bbg!AF$5:AG$241,2), -1)</f>
        <v>42853</v>
      </c>
      <c r="AH11">
        <f>IFERROR(VLOOKUP($A11, CDS5Y_bbg!AG$5:AH$241,2), -1)</f>
        <v>-1</v>
      </c>
      <c r="AI11">
        <f>IFERROR(VLOOKUP($A11, CDS5Y_bbg!AH$5:AI$241,2), -1)</f>
        <v>-1</v>
      </c>
      <c r="AJ11">
        <f>IFERROR(VLOOKUP($A11, CDS5Y_bbg!AI$5:AJ$241,2), -1)</f>
        <v>-1</v>
      </c>
      <c r="AK11">
        <f>IFERROR(VLOOKUP($A11, CDS5Y_bbg!AJ$5:AK$241,2), -1)</f>
        <v>-1</v>
      </c>
      <c r="AL11">
        <f>IFERROR(VLOOKUP($A11, CDS5Y_bbg!AK$5:AL$241,2), -1)</f>
        <v>-1</v>
      </c>
      <c r="AM11">
        <f>IFERROR(VLOOKUP($A11, CDS5Y_bbg!AL$5:AM$241,2), -1)</f>
        <v>-1</v>
      </c>
      <c r="AN11">
        <f>IFERROR(VLOOKUP($A11, CDS5Y_bbg!AM$5:AN$241,2), -1)</f>
        <v>-1</v>
      </c>
      <c r="AO11">
        <f>IFERROR(VLOOKUP($A11, CDS5Y_bbg!AN$5:AO$241,2), -1)</f>
        <v>43424</v>
      </c>
      <c r="AP11">
        <f>IFERROR(VLOOKUP($A11, CDS5Y_bbg!AO$5:AP$241,2), -1)</f>
        <v>-1</v>
      </c>
      <c r="AQ11">
        <f>IFERROR(VLOOKUP($A11, CDS5Y_bbg!AP$5:AQ$241,2), -1)</f>
        <v>44625</v>
      </c>
      <c r="AR11">
        <f>IFERROR(VLOOKUP($A11, CDS5Y_bbg!AQ$5:AR$241,2), -1)</f>
        <v>-1</v>
      </c>
      <c r="AS11">
        <f>IFERROR(VLOOKUP($A11, CDS5Y_bbg!AR$5:AS$241,2), -1)</f>
        <v>44626</v>
      </c>
      <c r="AT11">
        <f>IFERROR(VLOOKUP($A11, CDS5Y_bbg!AS$5:AT$241,2), -1)</f>
        <v>-1</v>
      </c>
      <c r="AU11">
        <f>IFERROR(VLOOKUP($A11, CDS5Y_bbg!AT$5:AU$241,2), -1)</f>
        <v>-1</v>
      </c>
      <c r="AV11">
        <f>IFERROR(VLOOKUP($A11, CDS5Y_bbg!AU$5:AV$241,2), -1)</f>
        <v>-1</v>
      </c>
      <c r="AW11">
        <f>IFERROR(VLOOKUP($A11, CDS5Y_bbg!AV$5:AW$241,2), -1)</f>
        <v>41863</v>
      </c>
      <c r="AX11">
        <f>IFERROR(VLOOKUP($A11, CDS5Y_bbg!AW$5:AX$241,2), -1)</f>
        <v>-1</v>
      </c>
      <c r="AY11">
        <f>IFERROR(VLOOKUP($A11, CDS5Y_bbg!AX$5:AY$241,2), -1)</f>
        <v>43402</v>
      </c>
      <c r="AZ11">
        <f>IFERROR(VLOOKUP($A11, CDS5Y_bbg!AY$5:AZ$241,2), -1)</f>
        <v>-1</v>
      </c>
      <c r="BA11">
        <f>IFERROR(VLOOKUP($A11, CDS5Y_bbg!AZ$5:BA$241,2), -1)</f>
        <v>-1</v>
      </c>
      <c r="BB11">
        <f>IFERROR(VLOOKUP($A11, CDS5Y_bbg!BA$5:BB$241,2), -1)</f>
        <v>-1</v>
      </c>
      <c r="BC11">
        <f>IFERROR(VLOOKUP($A11, CDS5Y_bbg!BB$5:BC$241,2), -1)</f>
        <v>41722</v>
      </c>
      <c r="BD11">
        <f>IFERROR(VLOOKUP($A11, CDS5Y_bbg!BC$5:BD$241,2), -1)</f>
        <v>-1</v>
      </c>
      <c r="BE11">
        <f>IFERROR(VLOOKUP($A11, CDS5Y_bbg!BD$5:BE$241,2), -1)</f>
        <v>-1</v>
      </c>
      <c r="BF11">
        <f>IFERROR(VLOOKUP($A11, CDS5Y_bbg!BE$5:BF$241,2), -1)</f>
        <v>-1</v>
      </c>
      <c r="BG11">
        <f>IFERROR(VLOOKUP($A11, CDS5Y_bbg!BF$5:BG$241,2), -1)</f>
        <v>-1</v>
      </c>
      <c r="BH11">
        <f>IFERROR(VLOOKUP($A11, CDS5Y_bbg!BG$5:BH$241,2), -1)</f>
        <v>-1</v>
      </c>
      <c r="BI11">
        <f>IFERROR(VLOOKUP($A11, CDS5Y_bbg!BH$5:BI$241,2), -1)</f>
        <v>43424</v>
      </c>
      <c r="BJ11">
        <f>IFERROR(VLOOKUP($A11, CDS5Y_bbg!BI$5:BJ$241,2), -1)</f>
        <v>-1</v>
      </c>
      <c r="BK11">
        <f>IFERROR(VLOOKUP($A11, CDS5Y_bbg!BJ$5:BK$241,2), -1)</f>
        <v>-1</v>
      </c>
      <c r="BL11">
        <f>IFERROR(VLOOKUP($A11, CDS5Y_bbg!BK$5:BL$241,2), -1)</f>
        <v>-1</v>
      </c>
      <c r="BM11">
        <f>IFERROR(VLOOKUP($A11, CDS5Y_bbg!BL$5:BM$241,2), -1)</f>
        <v>43424</v>
      </c>
      <c r="BN11">
        <f>IFERROR(VLOOKUP($A11, CDS5Y_bbg!BM$5:BN$241,2), -1)</f>
        <v>-1</v>
      </c>
      <c r="BO11">
        <f>IFERROR(VLOOKUP($A11, CDS5Y_bbg!BN$5:BO$241,2), -1)</f>
        <v>43426</v>
      </c>
      <c r="BP11">
        <f>IFERROR(VLOOKUP($A11, CDS5Y_bbg!BO$5:BP$241,2), -1)</f>
        <v>-1</v>
      </c>
      <c r="BQ11">
        <f>IFERROR(VLOOKUP($A11, CDS5Y_bbg!BP$5:BQ$241,2), -1)</f>
        <v>-1</v>
      </c>
      <c r="BR11">
        <f>IFERROR(VLOOKUP($A11, CDS5Y_bbg!BQ$5:BR$241,2), -1)</f>
        <v>-1</v>
      </c>
      <c r="BS11">
        <f>IFERROR(VLOOKUP($A11, CDS5Y_bbg!BR$5:BS$241,2), -1)</f>
        <v>43426</v>
      </c>
      <c r="BT11">
        <f>IFERROR(VLOOKUP($A11, CDS5Y_bbg!BS$5:BT$241,2), -1)</f>
        <v>-1</v>
      </c>
      <c r="BU11">
        <f>IFERROR(VLOOKUP($A11, CDS5Y_bbg!BT$5:BU$241,2), -1)</f>
        <v>-1</v>
      </c>
      <c r="BV11">
        <f>IFERROR(VLOOKUP($A11, CDS5Y_bbg!BU$5:BV$241,2), -1)</f>
        <v>-1</v>
      </c>
      <c r="BW11">
        <f>IFERROR(VLOOKUP($A11, CDS5Y_bbg!BV$5:BW$241,2), -1)</f>
        <v>41915</v>
      </c>
      <c r="BX11">
        <f>IFERROR(VLOOKUP($A11, CDS5Y_bbg!BW$5:BX$241,2), -1)</f>
        <v>-1</v>
      </c>
      <c r="BY11">
        <f>IFERROR(VLOOKUP($A11, CDS5Y_bbg!BX$5:BY$241,2), -1)</f>
        <v>-1</v>
      </c>
      <c r="BZ11">
        <f>IFERROR(VLOOKUP($A11, CDS5Y_bbg!BY$5:BZ$241,2), -1)</f>
        <v>-1</v>
      </c>
      <c r="CA11">
        <f>IFERROR(VLOOKUP($A11, CDS5Y_bbg!BZ$5:CA$241,2), -1)</f>
        <v>41911</v>
      </c>
      <c r="CB11">
        <f>IFERROR(VLOOKUP($A11, CDS5Y_bbg!CA$5:CB$241,2), -1)</f>
        <v>-1</v>
      </c>
      <c r="CC11">
        <f>IFERROR(VLOOKUP($A11, CDS5Y_bbg!CB$5:CC$241,2), -1)</f>
        <v>41912</v>
      </c>
      <c r="CD11">
        <f>IFERROR(VLOOKUP($A11, CDS5Y_bbg!CC$5:CD$241,2), -1)</f>
        <v>-1</v>
      </c>
      <c r="CE11">
        <f>IFERROR(VLOOKUP($A11, CDS5Y_bbg!CD$5:CE$241,2), -1)</f>
        <v>43332</v>
      </c>
      <c r="CF11">
        <f>IFERROR(VLOOKUP($A11, CDS5Y_bbg!CE$5:CF$241,2), -1)</f>
        <v>-1</v>
      </c>
      <c r="CG11">
        <f>IFERROR(VLOOKUP($A11, CDS5Y_bbg!CF$5:CG$241,2), -1)</f>
        <v>41893</v>
      </c>
      <c r="CH11">
        <f>IFERROR(VLOOKUP($A11, CDS5Y_bbg!CG$5:CH$241,2), -1)</f>
        <v>-1</v>
      </c>
      <c r="CI11">
        <f>IFERROR(VLOOKUP($A11, CDS5Y_bbg!CH$5:CI$241,2), -1)</f>
        <v>-1</v>
      </c>
      <c r="CJ11">
        <f>IFERROR(VLOOKUP($A11, CDS5Y_bbg!CI$5:CJ$241,2), -1)</f>
        <v>-1</v>
      </c>
      <c r="CK11">
        <f>IFERROR(VLOOKUP($A11, CDS5Y_bbg!CJ$5:CK$241,2), -1)</f>
        <v>41844</v>
      </c>
      <c r="CL11">
        <f>IFERROR(VLOOKUP($A11, CDS5Y_bbg!CK$5:CL$241,2), -1)</f>
        <v>-1</v>
      </c>
      <c r="CM11">
        <f>IFERROR(VLOOKUP($A11, CDS5Y_bbg!CL$5:CM$241,2), -1)</f>
        <v>-1</v>
      </c>
      <c r="CN11">
        <f>IFERROR(VLOOKUP($A11, CDS5Y_bbg!CM$5:CN$241,2), -1)</f>
        <v>-1</v>
      </c>
    </row>
    <row r="12" spans="1:92" x14ac:dyDescent="0.25">
      <c r="A12" s="1">
        <v>36860</v>
      </c>
      <c r="B12">
        <f>IFERROR(VLOOKUP($A12, CDS5Y_bbg!A$5:B$241,2), -1)</f>
        <v>-1</v>
      </c>
      <c r="C12">
        <f>IFERROR(VLOOKUP($A12, CDS5Y_bbg!B$5:C$241,2), -1)</f>
        <v>41831</v>
      </c>
      <c r="D12">
        <f>IFERROR(VLOOKUP($A12, CDS5Y_bbg!C$5:D$241,2), -1)</f>
        <v>697.5</v>
      </c>
      <c r="E12">
        <f>IFERROR(VLOOKUP($A12, CDS5Y_bbg!D$5:E$241,2), -1)</f>
        <v>44895</v>
      </c>
      <c r="F12">
        <f>IFERROR(VLOOKUP($A12, CDS5Y_bbg!E$5:F$241,2), -1)</f>
        <v>-1</v>
      </c>
      <c r="G12">
        <f>IFERROR(VLOOKUP($A12, CDS5Y_bbg!F$5:G$241,2), -1)</f>
        <v>40360</v>
      </c>
      <c r="H12">
        <f>IFERROR(VLOOKUP($A12, CDS5Y_bbg!G$5:H$241,2), -1)</f>
        <v>-1</v>
      </c>
      <c r="I12">
        <f>IFERROR(VLOOKUP($A12, CDS5Y_bbg!H$5:I$241,2), -1)</f>
        <v>44834</v>
      </c>
      <c r="J12">
        <f>IFERROR(VLOOKUP($A12, CDS5Y_bbg!I$5:J$241,2), -1)</f>
        <v>-1</v>
      </c>
      <c r="K12">
        <f>IFERROR(VLOOKUP($A12, CDS5Y_bbg!J$5:K$241,2), -1)</f>
        <v>41819</v>
      </c>
      <c r="L12">
        <f>IFERROR(VLOOKUP($A12, CDS5Y_bbg!K$5:L$241,2), -1)</f>
        <v>382.5</v>
      </c>
      <c r="M12">
        <f>IFERROR(VLOOKUP($A12, CDS5Y_bbg!L$5:M$241,2), -1)</f>
        <v>40469</v>
      </c>
      <c r="N12">
        <f>IFERROR(VLOOKUP($A12, CDS5Y_bbg!M$5:N$241,2), -1)</f>
        <v>-1</v>
      </c>
      <c r="O12">
        <f>IFERROR(VLOOKUP($A12, CDS5Y_bbg!N$5:O$241,2), -1)</f>
        <v>40289</v>
      </c>
      <c r="P12">
        <f>IFERROR(VLOOKUP($A12, CDS5Y_bbg!O$5:P$241,2), -1)</f>
        <v>-1</v>
      </c>
      <c r="Q12">
        <f>IFERROR(VLOOKUP($A12, CDS5Y_bbg!P$5:Q$241,2), -1)</f>
        <v>44377</v>
      </c>
      <c r="R12">
        <f>IFERROR(VLOOKUP($A12, CDS5Y_bbg!Q$5:R$241,2), -1)</f>
        <v>-1</v>
      </c>
      <c r="S12">
        <f>IFERROR(VLOOKUP($A12, CDS5Y_bbg!R$5:S$241,2), -1)</f>
        <v>43337</v>
      </c>
      <c r="T12">
        <f>IFERROR(VLOOKUP($A12, CDS5Y_bbg!S$5:T$241,2), -1)</f>
        <v>-1</v>
      </c>
      <c r="U12">
        <f>IFERROR(VLOOKUP($A12, CDS5Y_bbg!T$5:U$241,2), -1)</f>
        <v>42062</v>
      </c>
      <c r="V12">
        <f>IFERROR(VLOOKUP($A12, CDS5Y_bbg!U$5:V$241,2), -1)</f>
        <v>42.75</v>
      </c>
      <c r="W12">
        <f>IFERROR(VLOOKUP($A12, CDS5Y_bbg!V$5:W$241,2), -1)</f>
        <v>44074</v>
      </c>
      <c r="X12">
        <f>IFERROR(VLOOKUP($A12, CDS5Y_bbg!W$5:X$241,2), -1)</f>
        <v>1017.5</v>
      </c>
      <c r="Y12">
        <f>IFERROR(VLOOKUP($A12, CDS5Y_bbg!X$5:Y$241,2), -1)</f>
        <v>44043</v>
      </c>
      <c r="Z12">
        <f>IFERROR(VLOOKUP($A12, CDS5Y_bbg!Y$5:Z$241,2), -1)</f>
        <v>200</v>
      </c>
      <c r="AA12">
        <f>IFERROR(VLOOKUP($A12, CDS5Y_bbg!Z$5:AA$241,2), -1)</f>
        <v>40481</v>
      </c>
      <c r="AB12">
        <f>IFERROR(VLOOKUP($A12, CDS5Y_bbg!AA$5:AB$241,2), -1)</f>
        <v>-1</v>
      </c>
      <c r="AC12">
        <f>IFERROR(VLOOKUP($A12, CDS5Y_bbg!AB$5:AC$241,2), -1)</f>
        <v>44043</v>
      </c>
      <c r="AD12">
        <f>IFERROR(VLOOKUP($A12, CDS5Y_bbg!AC$5:AD$241,2), -1)</f>
        <v>800</v>
      </c>
      <c r="AE12">
        <f>IFERROR(VLOOKUP($A12, CDS5Y_bbg!AD$5:AE$241,2), -1)</f>
        <v>41149</v>
      </c>
      <c r="AF12">
        <f>IFERROR(VLOOKUP($A12, CDS5Y_bbg!AE$5:AF$241,2), -1)</f>
        <v>-1</v>
      </c>
      <c r="AG12">
        <f>IFERROR(VLOOKUP($A12, CDS5Y_bbg!AF$5:AG$241,2), -1)</f>
        <v>42853</v>
      </c>
      <c r="AH12">
        <f>IFERROR(VLOOKUP($A12, CDS5Y_bbg!AG$5:AH$241,2), -1)</f>
        <v>-1</v>
      </c>
      <c r="AI12">
        <f>IFERROR(VLOOKUP($A12, CDS5Y_bbg!AH$5:AI$241,2), -1)</f>
        <v>-1</v>
      </c>
      <c r="AJ12">
        <f>IFERROR(VLOOKUP($A12, CDS5Y_bbg!AI$5:AJ$241,2), -1)</f>
        <v>-1</v>
      </c>
      <c r="AK12">
        <f>IFERROR(VLOOKUP($A12, CDS5Y_bbg!AJ$5:AK$241,2), -1)</f>
        <v>-1</v>
      </c>
      <c r="AL12">
        <f>IFERROR(VLOOKUP($A12, CDS5Y_bbg!AK$5:AL$241,2), -1)</f>
        <v>-1</v>
      </c>
      <c r="AM12">
        <f>IFERROR(VLOOKUP($A12, CDS5Y_bbg!AL$5:AM$241,2), -1)</f>
        <v>-1</v>
      </c>
      <c r="AN12">
        <f>IFERROR(VLOOKUP($A12, CDS5Y_bbg!AM$5:AN$241,2), -1)</f>
        <v>-1</v>
      </c>
      <c r="AO12">
        <f>IFERROR(VLOOKUP($A12, CDS5Y_bbg!AN$5:AO$241,2), -1)</f>
        <v>43424</v>
      </c>
      <c r="AP12">
        <f>IFERROR(VLOOKUP($A12, CDS5Y_bbg!AO$5:AP$241,2), -1)</f>
        <v>-1</v>
      </c>
      <c r="AQ12">
        <f>IFERROR(VLOOKUP($A12, CDS5Y_bbg!AP$5:AQ$241,2), -1)</f>
        <v>44625</v>
      </c>
      <c r="AR12">
        <f>IFERROR(VLOOKUP($A12, CDS5Y_bbg!AQ$5:AR$241,2), -1)</f>
        <v>-1</v>
      </c>
      <c r="AS12">
        <f>IFERROR(VLOOKUP($A12, CDS5Y_bbg!AR$5:AS$241,2), -1)</f>
        <v>44626</v>
      </c>
      <c r="AT12">
        <f>IFERROR(VLOOKUP($A12, CDS5Y_bbg!AS$5:AT$241,2), -1)</f>
        <v>-1</v>
      </c>
      <c r="AU12">
        <f>IFERROR(VLOOKUP($A12, CDS5Y_bbg!AT$5:AU$241,2), -1)</f>
        <v>-1</v>
      </c>
      <c r="AV12">
        <f>IFERROR(VLOOKUP($A12, CDS5Y_bbg!AU$5:AV$241,2), -1)</f>
        <v>-1</v>
      </c>
      <c r="AW12">
        <f>IFERROR(VLOOKUP($A12, CDS5Y_bbg!AV$5:AW$241,2), -1)</f>
        <v>41863</v>
      </c>
      <c r="AX12">
        <f>IFERROR(VLOOKUP($A12, CDS5Y_bbg!AW$5:AX$241,2), -1)</f>
        <v>-1</v>
      </c>
      <c r="AY12">
        <f>IFERROR(VLOOKUP($A12, CDS5Y_bbg!AX$5:AY$241,2), -1)</f>
        <v>43402</v>
      </c>
      <c r="AZ12">
        <f>IFERROR(VLOOKUP($A12, CDS5Y_bbg!AY$5:AZ$241,2), -1)</f>
        <v>-1</v>
      </c>
      <c r="BA12">
        <f>IFERROR(VLOOKUP($A12, CDS5Y_bbg!AZ$5:BA$241,2), -1)</f>
        <v>-1</v>
      </c>
      <c r="BB12">
        <f>IFERROR(VLOOKUP($A12, CDS5Y_bbg!BA$5:BB$241,2), -1)</f>
        <v>-1</v>
      </c>
      <c r="BC12">
        <f>IFERROR(VLOOKUP($A12, CDS5Y_bbg!BB$5:BC$241,2), -1)</f>
        <v>41722</v>
      </c>
      <c r="BD12">
        <f>IFERROR(VLOOKUP($A12, CDS5Y_bbg!BC$5:BD$241,2), -1)</f>
        <v>-1</v>
      </c>
      <c r="BE12">
        <f>IFERROR(VLOOKUP($A12, CDS5Y_bbg!BD$5:BE$241,2), -1)</f>
        <v>-1</v>
      </c>
      <c r="BF12">
        <f>IFERROR(VLOOKUP($A12, CDS5Y_bbg!BE$5:BF$241,2), -1)</f>
        <v>-1</v>
      </c>
      <c r="BG12">
        <f>IFERROR(VLOOKUP($A12, CDS5Y_bbg!BF$5:BG$241,2), -1)</f>
        <v>-1</v>
      </c>
      <c r="BH12">
        <f>IFERROR(VLOOKUP($A12, CDS5Y_bbg!BG$5:BH$241,2), -1)</f>
        <v>-1</v>
      </c>
      <c r="BI12">
        <f>IFERROR(VLOOKUP($A12, CDS5Y_bbg!BH$5:BI$241,2), -1)</f>
        <v>43424</v>
      </c>
      <c r="BJ12">
        <f>IFERROR(VLOOKUP($A12, CDS5Y_bbg!BI$5:BJ$241,2), -1)</f>
        <v>-1</v>
      </c>
      <c r="BK12">
        <f>IFERROR(VLOOKUP($A12, CDS5Y_bbg!BJ$5:BK$241,2), -1)</f>
        <v>-1</v>
      </c>
      <c r="BL12">
        <f>IFERROR(VLOOKUP($A12, CDS5Y_bbg!BK$5:BL$241,2), -1)</f>
        <v>-1</v>
      </c>
      <c r="BM12">
        <f>IFERROR(VLOOKUP($A12, CDS5Y_bbg!BL$5:BM$241,2), -1)</f>
        <v>43424</v>
      </c>
      <c r="BN12">
        <f>IFERROR(VLOOKUP($A12, CDS5Y_bbg!BM$5:BN$241,2), -1)</f>
        <v>-1</v>
      </c>
      <c r="BO12">
        <f>IFERROR(VLOOKUP($A12, CDS5Y_bbg!BN$5:BO$241,2), -1)</f>
        <v>43426</v>
      </c>
      <c r="BP12">
        <f>IFERROR(VLOOKUP($A12, CDS5Y_bbg!BO$5:BP$241,2), -1)</f>
        <v>-1</v>
      </c>
      <c r="BQ12">
        <f>IFERROR(VLOOKUP($A12, CDS5Y_bbg!BP$5:BQ$241,2), -1)</f>
        <v>-1</v>
      </c>
      <c r="BR12">
        <f>IFERROR(VLOOKUP($A12, CDS5Y_bbg!BQ$5:BR$241,2), -1)</f>
        <v>-1</v>
      </c>
      <c r="BS12">
        <f>IFERROR(VLOOKUP($A12, CDS5Y_bbg!BR$5:BS$241,2), -1)</f>
        <v>43426</v>
      </c>
      <c r="BT12">
        <f>IFERROR(VLOOKUP($A12, CDS5Y_bbg!BS$5:BT$241,2), -1)</f>
        <v>-1</v>
      </c>
      <c r="BU12">
        <f>IFERROR(VLOOKUP($A12, CDS5Y_bbg!BT$5:BU$241,2), -1)</f>
        <v>-1</v>
      </c>
      <c r="BV12">
        <f>IFERROR(VLOOKUP($A12, CDS5Y_bbg!BU$5:BV$241,2), -1)</f>
        <v>-1</v>
      </c>
      <c r="BW12">
        <f>IFERROR(VLOOKUP($A12, CDS5Y_bbg!BV$5:BW$241,2), -1)</f>
        <v>41915</v>
      </c>
      <c r="BX12">
        <f>IFERROR(VLOOKUP($A12, CDS5Y_bbg!BW$5:BX$241,2), -1)</f>
        <v>-1</v>
      </c>
      <c r="BY12">
        <f>IFERROR(VLOOKUP($A12, CDS5Y_bbg!BX$5:BY$241,2), -1)</f>
        <v>-1</v>
      </c>
      <c r="BZ12">
        <f>IFERROR(VLOOKUP($A12, CDS5Y_bbg!BY$5:BZ$241,2), -1)</f>
        <v>-1</v>
      </c>
      <c r="CA12">
        <f>IFERROR(VLOOKUP($A12, CDS5Y_bbg!BZ$5:CA$241,2), -1)</f>
        <v>41911</v>
      </c>
      <c r="CB12">
        <f>IFERROR(VLOOKUP($A12, CDS5Y_bbg!CA$5:CB$241,2), -1)</f>
        <v>-1</v>
      </c>
      <c r="CC12">
        <f>IFERROR(VLOOKUP($A12, CDS5Y_bbg!CB$5:CC$241,2), -1)</f>
        <v>41912</v>
      </c>
      <c r="CD12">
        <f>IFERROR(VLOOKUP($A12, CDS5Y_bbg!CC$5:CD$241,2), -1)</f>
        <v>-1</v>
      </c>
      <c r="CE12">
        <f>IFERROR(VLOOKUP($A12, CDS5Y_bbg!CD$5:CE$241,2), -1)</f>
        <v>43332</v>
      </c>
      <c r="CF12">
        <f>IFERROR(VLOOKUP($A12, CDS5Y_bbg!CE$5:CF$241,2), -1)</f>
        <v>-1</v>
      </c>
      <c r="CG12">
        <f>IFERROR(VLOOKUP($A12, CDS5Y_bbg!CF$5:CG$241,2), -1)</f>
        <v>41893</v>
      </c>
      <c r="CH12">
        <f>IFERROR(VLOOKUP($A12, CDS5Y_bbg!CG$5:CH$241,2), -1)</f>
        <v>-1</v>
      </c>
      <c r="CI12">
        <f>IFERROR(VLOOKUP($A12, CDS5Y_bbg!CH$5:CI$241,2), -1)</f>
        <v>-1</v>
      </c>
      <c r="CJ12">
        <f>IFERROR(VLOOKUP($A12, CDS5Y_bbg!CI$5:CJ$241,2), -1)</f>
        <v>-1</v>
      </c>
      <c r="CK12">
        <f>IFERROR(VLOOKUP($A12, CDS5Y_bbg!CJ$5:CK$241,2), -1)</f>
        <v>41844</v>
      </c>
      <c r="CL12">
        <f>IFERROR(VLOOKUP($A12, CDS5Y_bbg!CK$5:CL$241,2), -1)</f>
        <v>-1</v>
      </c>
      <c r="CM12">
        <f>IFERROR(VLOOKUP($A12, CDS5Y_bbg!CL$5:CM$241,2), -1)</f>
        <v>-1</v>
      </c>
      <c r="CN12">
        <f>IFERROR(VLOOKUP($A12, CDS5Y_bbg!CM$5:CN$241,2), -1)</f>
        <v>-1</v>
      </c>
    </row>
    <row r="13" spans="1:92" x14ac:dyDescent="0.25">
      <c r="A13" s="1">
        <v>36891</v>
      </c>
      <c r="B13">
        <f>IFERROR(VLOOKUP($A13, CDS5Y_bbg!A$5:B$241,2), -1)</f>
        <v>-1</v>
      </c>
      <c r="C13">
        <f>IFERROR(VLOOKUP($A13, CDS5Y_bbg!B$5:C$241,2), -1)</f>
        <v>41831</v>
      </c>
      <c r="D13">
        <f>IFERROR(VLOOKUP($A13, CDS5Y_bbg!C$5:D$241,2), -1)</f>
        <v>622.5</v>
      </c>
      <c r="E13">
        <f>IFERROR(VLOOKUP($A13, CDS5Y_bbg!D$5:E$241,2), -1)</f>
        <v>44895</v>
      </c>
      <c r="F13">
        <f>IFERROR(VLOOKUP($A13, CDS5Y_bbg!E$5:F$241,2), -1)</f>
        <v>-1</v>
      </c>
      <c r="G13">
        <f>IFERROR(VLOOKUP($A13, CDS5Y_bbg!F$5:G$241,2), -1)</f>
        <v>40360</v>
      </c>
      <c r="H13">
        <f>IFERROR(VLOOKUP($A13, CDS5Y_bbg!G$5:H$241,2), -1)</f>
        <v>-1</v>
      </c>
      <c r="I13">
        <f>IFERROR(VLOOKUP($A13, CDS5Y_bbg!H$5:I$241,2), -1)</f>
        <v>44834</v>
      </c>
      <c r="J13">
        <f>IFERROR(VLOOKUP($A13, CDS5Y_bbg!I$5:J$241,2), -1)</f>
        <v>-1</v>
      </c>
      <c r="K13">
        <f>IFERROR(VLOOKUP($A13, CDS5Y_bbg!J$5:K$241,2), -1)</f>
        <v>41819</v>
      </c>
      <c r="L13">
        <f>IFERROR(VLOOKUP($A13, CDS5Y_bbg!K$5:L$241,2), -1)</f>
        <v>382.5</v>
      </c>
      <c r="M13">
        <f>IFERROR(VLOOKUP($A13, CDS5Y_bbg!L$5:M$241,2), -1)</f>
        <v>40469</v>
      </c>
      <c r="N13">
        <f>IFERROR(VLOOKUP($A13, CDS5Y_bbg!M$5:N$241,2), -1)</f>
        <v>-1</v>
      </c>
      <c r="O13">
        <f>IFERROR(VLOOKUP($A13, CDS5Y_bbg!N$5:O$241,2), -1)</f>
        <v>40289</v>
      </c>
      <c r="P13">
        <f>IFERROR(VLOOKUP($A13, CDS5Y_bbg!O$5:P$241,2), -1)</f>
        <v>-1</v>
      </c>
      <c r="Q13">
        <f>IFERROR(VLOOKUP($A13, CDS5Y_bbg!P$5:Q$241,2), -1)</f>
        <v>44377</v>
      </c>
      <c r="R13">
        <f>IFERROR(VLOOKUP($A13, CDS5Y_bbg!Q$5:R$241,2), -1)</f>
        <v>-1</v>
      </c>
      <c r="S13">
        <f>IFERROR(VLOOKUP($A13, CDS5Y_bbg!R$5:S$241,2), -1)</f>
        <v>43337</v>
      </c>
      <c r="T13">
        <f>IFERROR(VLOOKUP($A13, CDS5Y_bbg!S$5:T$241,2), -1)</f>
        <v>-1</v>
      </c>
      <c r="U13">
        <f>IFERROR(VLOOKUP($A13, CDS5Y_bbg!T$5:U$241,2), -1)</f>
        <v>42062</v>
      </c>
      <c r="V13">
        <f>IFERROR(VLOOKUP($A13, CDS5Y_bbg!U$5:V$241,2), -1)</f>
        <v>42</v>
      </c>
      <c r="W13">
        <f>IFERROR(VLOOKUP($A13, CDS5Y_bbg!V$5:W$241,2), -1)</f>
        <v>44074</v>
      </c>
      <c r="X13">
        <f>IFERROR(VLOOKUP($A13, CDS5Y_bbg!W$5:X$241,2), -1)</f>
        <v>1015</v>
      </c>
      <c r="Y13">
        <f>IFERROR(VLOOKUP($A13, CDS5Y_bbg!X$5:Y$241,2), -1)</f>
        <v>44043</v>
      </c>
      <c r="Z13">
        <f>IFERROR(VLOOKUP($A13, CDS5Y_bbg!Y$5:Z$241,2), -1)</f>
        <v>202.5</v>
      </c>
      <c r="AA13">
        <f>IFERROR(VLOOKUP($A13, CDS5Y_bbg!Z$5:AA$241,2), -1)</f>
        <v>40481</v>
      </c>
      <c r="AB13">
        <f>IFERROR(VLOOKUP($A13, CDS5Y_bbg!AA$5:AB$241,2), -1)</f>
        <v>-1</v>
      </c>
      <c r="AC13">
        <f>IFERROR(VLOOKUP($A13, CDS5Y_bbg!AB$5:AC$241,2), -1)</f>
        <v>44043</v>
      </c>
      <c r="AD13">
        <f>IFERROR(VLOOKUP($A13, CDS5Y_bbg!AC$5:AD$241,2), -1)</f>
        <v>750</v>
      </c>
      <c r="AE13">
        <f>IFERROR(VLOOKUP($A13, CDS5Y_bbg!AD$5:AE$241,2), -1)</f>
        <v>41149</v>
      </c>
      <c r="AF13">
        <f>IFERROR(VLOOKUP($A13, CDS5Y_bbg!AE$5:AF$241,2), -1)</f>
        <v>-1</v>
      </c>
      <c r="AG13">
        <f>IFERROR(VLOOKUP($A13, CDS5Y_bbg!AF$5:AG$241,2), -1)</f>
        <v>42853</v>
      </c>
      <c r="AH13">
        <f>IFERROR(VLOOKUP($A13, CDS5Y_bbg!AG$5:AH$241,2), -1)</f>
        <v>-1</v>
      </c>
      <c r="AI13">
        <f>IFERROR(VLOOKUP($A13, CDS5Y_bbg!AH$5:AI$241,2), -1)</f>
        <v>-1</v>
      </c>
      <c r="AJ13">
        <f>IFERROR(VLOOKUP($A13, CDS5Y_bbg!AI$5:AJ$241,2), -1)</f>
        <v>-1</v>
      </c>
      <c r="AK13">
        <f>IFERROR(VLOOKUP($A13, CDS5Y_bbg!AJ$5:AK$241,2), -1)</f>
        <v>-1</v>
      </c>
      <c r="AL13">
        <f>IFERROR(VLOOKUP($A13, CDS5Y_bbg!AK$5:AL$241,2), -1)</f>
        <v>-1</v>
      </c>
      <c r="AM13">
        <f>IFERROR(VLOOKUP($A13, CDS5Y_bbg!AL$5:AM$241,2), -1)</f>
        <v>-1</v>
      </c>
      <c r="AN13">
        <f>IFERROR(VLOOKUP($A13, CDS5Y_bbg!AM$5:AN$241,2), -1)</f>
        <v>-1</v>
      </c>
      <c r="AO13">
        <f>IFERROR(VLOOKUP($A13, CDS5Y_bbg!AN$5:AO$241,2), -1)</f>
        <v>43424</v>
      </c>
      <c r="AP13">
        <f>IFERROR(VLOOKUP($A13, CDS5Y_bbg!AO$5:AP$241,2), -1)</f>
        <v>-1</v>
      </c>
      <c r="AQ13">
        <f>IFERROR(VLOOKUP($A13, CDS5Y_bbg!AP$5:AQ$241,2), -1)</f>
        <v>44625</v>
      </c>
      <c r="AR13">
        <f>IFERROR(VLOOKUP($A13, CDS5Y_bbg!AQ$5:AR$241,2), -1)</f>
        <v>-1</v>
      </c>
      <c r="AS13">
        <f>IFERROR(VLOOKUP($A13, CDS5Y_bbg!AR$5:AS$241,2), -1)</f>
        <v>44626</v>
      </c>
      <c r="AT13">
        <f>IFERROR(VLOOKUP($A13, CDS5Y_bbg!AS$5:AT$241,2), -1)</f>
        <v>-1</v>
      </c>
      <c r="AU13">
        <f>IFERROR(VLOOKUP($A13, CDS5Y_bbg!AT$5:AU$241,2), -1)</f>
        <v>-1</v>
      </c>
      <c r="AV13">
        <f>IFERROR(VLOOKUP($A13, CDS5Y_bbg!AU$5:AV$241,2), -1)</f>
        <v>-1</v>
      </c>
      <c r="AW13">
        <f>IFERROR(VLOOKUP($A13, CDS5Y_bbg!AV$5:AW$241,2), -1)</f>
        <v>41863</v>
      </c>
      <c r="AX13">
        <f>IFERROR(VLOOKUP($A13, CDS5Y_bbg!AW$5:AX$241,2), -1)</f>
        <v>-1</v>
      </c>
      <c r="AY13">
        <f>IFERROR(VLOOKUP($A13, CDS5Y_bbg!AX$5:AY$241,2), -1)</f>
        <v>43402</v>
      </c>
      <c r="AZ13">
        <f>IFERROR(VLOOKUP($A13, CDS5Y_bbg!AY$5:AZ$241,2), -1)</f>
        <v>-1</v>
      </c>
      <c r="BA13">
        <f>IFERROR(VLOOKUP($A13, CDS5Y_bbg!AZ$5:BA$241,2), -1)</f>
        <v>-1</v>
      </c>
      <c r="BB13">
        <f>IFERROR(VLOOKUP($A13, CDS5Y_bbg!BA$5:BB$241,2), -1)</f>
        <v>-1</v>
      </c>
      <c r="BC13">
        <f>IFERROR(VLOOKUP($A13, CDS5Y_bbg!BB$5:BC$241,2), -1)</f>
        <v>41722</v>
      </c>
      <c r="BD13">
        <f>IFERROR(VLOOKUP($A13, CDS5Y_bbg!BC$5:BD$241,2), -1)</f>
        <v>-1</v>
      </c>
      <c r="BE13">
        <f>IFERROR(VLOOKUP($A13, CDS5Y_bbg!BD$5:BE$241,2), -1)</f>
        <v>-1</v>
      </c>
      <c r="BF13">
        <f>IFERROR(VLOOKUP($A13, CDS5Y_bbg!BE$5:BF$241,2), -1)</f>
        <v>-1</v>
      </c>
      <c r="BG13">
        <f>IFERROR(VLOOKUP($A13, CDS5Y_bbg!BF$5:BG$241,2), -1)</f>
        <v>-1</v>
      </c>
      <c r="BH13">
        <f>IFERROR(VLOOKUP($A13, CDS5Y_bbg!BG$5:BH$241,2), -1)</f>
        <v>-1</v>
      </c>
      <c r="BI13">
        <f>IFERROR(VLOOKUP($A13, CDS5Y_bbg!BH$5:BI$241,2), -1)</f>
        <v>43424</v>
      </c>
      <c r="BJ13">
        <f>IFERROR(VLOOKUP($A13, CDS5Y_bbg!BI$5:BJ$241,2), -1)</f>
        <v>-1</v>
      </c>
      <c r="BK13">
        <f>IFERROR(VLOOKUP($A13, CDS5Y_bbg!BJ$5:BK$241,2), -1)</f>
        <v>-1</v>
      </c>
      <c r="BL13">
        <f>IFERROR(VLOOKUP($A13, CDS5Y_bbg!BK$5:BL$241,2), -1)</f>
        <v>-1</v>
      </c>
      <c r="BM13">
        <f>IFERROR(VLOOKUP($A13, CDS5Y_bbg!BL$5:BM$241,2), -1)</f>
        <v>43424</v>
      </c>
      <c r="BN13">
        <f>IFERROR(VLOOKUP($A13, CDS5Y_bbg!BM$5:BN$241,2), -1)</f>
        <v>-1</v>
      </c>
      <c r="BO13">
        <f>IFERROR(VLOOKUP($A13, CDS5Y_bbg!BN$5:BO$241,2), -1)</f>
        <v>43426</v>
      </c>
      <c r="BP13">
        <f>IFERROR(VLOOKUP($A13, CDS5Y_bbg!BO$5:BP$241,2), -1)</f>
        <v>-1</v>
      </c>
      <c r="BQ13">
        <f>IFERROR(VLOOKUP($A13, CDS5Y_bbg!BP$5:BQ$241,2), -1)</f>
        <v>-1</v>
      </c>
      <c r="BR13">
        <f>IFERROR(VLOOKUP($A13, CDS5Y_bbg!BQ$5:BR$241,2), -1)</f>
        <v>-1</v>
      </c>
      <c r="BS13">
        <f>IFERROR(VLOOKUP($A13, CDS5Y_bbg!BR$5:BS$241,2), -1)</f>
        <v>43426</v>
      </c>
      <c r="BT13">
        <f>IFERROR(VLOOKUP($A13, CDS5Y_bbg!BS$5:BT$241,2), -1)</f>
        <v>-1</v>
      </c>
      <c r="BU13">
        <f>IFERROR(VLOOKUP($A13, CDS5Y_bbg!BT$5:BU$241,2), -1)</f>
        <v>-1</v>
      </c>
      <c r="BV13">
        <f>IFERROR(VLOOKUP($A13, CDS5Y_bbg!BU$5:BV$241,2), -1)</f>
        <v>-1</v>
      </c>
      <c r="BW13">
        <f>IFERROR(VLOOKUP($A13, CDS5Y_bbg!BV$5:BW$241,2), -1)</f>
        <v>41915</v>
      </c>
      <c r="BX13">
        <f>IFERROR(VLOOKUP($A13, CDS5Y_bbg!BW$5:BX$241,2), -1)</f>
        <v>-1</v>
      </c>
      <c r="BY13">
        <f>IFERROR(VLOOKUP($A13, CDS5Y_bbg!BX$5:BY$241,2), -1)</f>
        <v>-1</v>
      </c>
      <c r="BZ13">
        <f>IFERROR(VLOOKUP($A13, CDS5Y_bbg!BY$5:BZ$241,2), -1)</f>
        <v>-1</v>
      </c>
      <c r="CA13">
        <f>IFERROR(VLOOKUP($A13, CDS5Y_bbg!BZ$5:CA$241,2), -1)</f>
        <v>41911</v>
      </c>
      <c r="CB13">
        <f>IFERROR(VLOOKUP($A13, CDS5Y_bbg!CA$5:CB$241,2), -1)</f>
        <v>-1</v>
      </c>
      <c r="CC13">
        <f>IFERROR(VLOOKUP($A13, CDS5Y_bbg!CB$5:CC$241,2), -1)</f>
        <v>41912</v>
      </c>
      <c r="CD13">
        <f>IFERROR(VLOOKUP($A13, CDS5Y_bbg!CC$5:CD$241,2), -1)</f>
        <v>-1</v>
      </c>
      <c r="CE13">
        <f>IFERROR(VLOOKUP($A13, CDS5Y_bbg!CD$5:CE$241,2), -1)</f>
        <v>43332</v>
      </c>
      <c r="CF13">
        <f>IFERROR(VLOOKUP($A13, CDS5Y_bbg!CE$5:CF$241,2), -1)</f>
        <v>-1</v>
      </c>
      <c r="CG13">
        <f>IFERROR(VLOOKUP($A13, CDS5Y_bbg!CF$5:CG$241,2), -1)</f>
        <v>41893</v>
      </c>
      <c r="CH13">
        <f>IFERROR(VLOOKUP($A13, CDS5Y_bbg!CG$5:CH$241,2), -1)</f>
        <v>-1</v>
      </c>
      <c r="CI13">
        <f>IFERROR(VLOOKUP($A13, CDS5Y_bbg!CH$5:CI$241,2), -1)</f>
        <v>-1</v>
      </c>
      <c r="CJ13">
        <f>IFERROR(VLOOKUP($A13, CDS5Y_bbg!CI$5:CJ$241,2), -1)</f>
        <v>-1</v>
      </c>
      <c r="CK13">
        <f>IFERROR(VLOOKUP($A13, CDS5Y_bbg!CJ$5:CK$241,2), -1)</f>
        <v>41844</v>
      </c>
      <c r="CL13">
        <f>IFERROR(VLOOKUP($A13, CDS5Y_bbg!CK$5:CL$241,2), -1)</f>
        <v>-1</v>
      </c>
      <c r="CM13">
        <f>IFERROR(VLOOKUP($A13, CDS5Y_bbg!CL$5:CM$241,2), -1)</f>
        <v>-1</v>
      </c>
      <c r="CN13">
        <f>IFERROR(VLOOKUP($A13, CDS5Y_bbg!CM$5:CN$241,2), -1)</f>
        <v>-1</v>
      </c>
    </row>
    <row r="14" spans="1:92" x14ac:dyDescent="0.25">
      <c r="A14" s="1">
        <v>36922</v>
      </c>
      <c r="B14">
        <f>IFERROR(VLOOKUP($A14, CDS5Y_bbg!A$5:B$241,2), -1)</f>
        <v>-1</v>
      </c>
      <c r="C14">
        <f>IFERROR(VLOOKUP($A14, CDS5Y_bbg!B$5:C$241,2), -1)</f>
        <v>41831</v>
      </c>
      <c r="D14">
        <f>IFERROR(VLOOKUP($A14, CDS5Y_bbg!C$5:D$241,2), -1)</f>
        <v>525.5</v>
      </c>
      <c r="E14">
        <f>IFERROR(VLOOKUP($A14, CDS5Y_bbg!D$5:E$241,2), -1)</f>
        <v>44895</v>
      </c>
      <c r="F14">
        <f>IFERROR(VLOOKUP($A14, CDS5Y_bbg!E$5:F$241,2), -1)</f>
        <v>-1</v>
      </c>
      <c r="G14">
        <f>IFERROR(VLOOKUP($A14, CDS5Y_bbg!F$5:G$241,2), -1)</f>
        <v>40360</v>
      </c>
      <c r="H14">
        <f>IFERROR(VLOOKUP($A14, CDS5Y_bbg!G$5:H$241,2), -1)</f>
        <v>-1</v>
      </c>
      <c r="I14">
        <f>IFERROR(VLOOKUP($A14, CDS5Y_bbg!H$5:I$241,2), -1)</f>
        <v>44834</v>
      </c>
      <c r="J14">
        <f>IFERROR(VLOOKUP($A14, CDS5Y_bbg!I$5:J$241,2), -1)</f>
        <v>-1</v>
      </c>
      <c r="K14">
        <f>IFERROR(VLOOKUP($A14, CDS5Y_bbg!J$5:K$241,2), -1)</f>
        <v>41819</v>
      </c>
      <c r="L14">
        <f>IFERROR(VLOOKUP($A14, CDS5Y_bbg!K$5:L$241,2), -1)</f>
        <v>377.5</v>
      </c>
      <c r="M14">
        <f>IFERROR(VLOOKUP($A14, CDS5Y_bbg!L$5:M$241,2), -1)</f>
        <v>40469</v>
      </c>
      <c r="N14">
        <f>IFERROR(VLOOKUP($A14, CDS5Y_bbg!M$5:N$241,2), -1)</f>
        <v>-1</v>
      </c>
      <c r="O14">
        <f>IFERROR(VLOOKUP($A14, CDS5Y_bbg!N$5:O$241,2), -1)</f>
        <v>40289</v>
      </c>
      <c r="P14">
        <f>IFERROR(VLOOKUP($A14, CDS5Y_bbg!O$5:P$241,2), -1)</f>
        <v>-1</v>
      </c>
      <c r="Q14">
        <f>IFERROR(VLOOKUP($A14, CDS5Y_bbg!P$5:Q$241,2), -1)</f>
        <v>44377</v>
      </c>
      <c r="R14">
        <f>IFERROR(VLOOKUP($A14, CDS5Y_bbg!Q$5:R$241,2), -1)</f>
        <v>-1</v>
      </c>
      <c r="S14">
        <f>IFERROR(VLOOKUP($A14, CDS5Y_bbg!R$5:S$241,2), -1)</f>
        <v>43337</v>
      </c>
      <c r="T14">
        <f>IFERROR(VLOOKUP($A14, CDS5Y_bbg!S$5:T$241,2), -1)</f>
        <v>-1</v>
      </c>
      <c r="U14">
        <f>IFERROR(VLOOKUP($A14, CDS5Y_bbg!T$5:U$241,2), -1)</f>
        <v>42062</v>
      </c>
      <c r="V14">
        <f>IFERROR(VLOOKUP($A14, CDS5Y_bbg!U$5:V$241,2), -1)</f>
        <v>34.5</v>
      </c>
      <c r="W14">
        <f>IFERROR(VLOOKUP($A14, CDS5Y_bbg!V$5:W$241,2), -1)</f>
        <v>44074</v>
      </c>
      <c r="X14">
        <f>IFERROR(VLOOKUP($A14, CDS5Y_bbg!W$5:X$241,2), -1)</f>
        <v>915</v>
      </c>
      <c r="Y14">
        <f>IFERROR(VLOOKUP($A14, CDS5Y_bbg!X$5:Y$241,2), -1)</f>
        <v>44043</v>
      </c>
      <c r="Z14">
        <f>IFERROR(VLOOKUP($A14, CDS5Y_bbg!Y$5:Z$241,2), -1)</f>
        <v>202.5</v>
      </c>
      <c r="AA14">
        <f>IFERROR(VLOOKUP($A14, CDS5Y_bbg!Z$5:AA$241,2), -1)</f>
        <v>40481</v>
      </c>
      <c r="AB14">
        <f>IFERROR(VLOOKUP($A14, CDS5Y_bbg!AA$5:AB$241,2), -1)</f>
        <v>-1</v>
      </c>
      <c r="AC14">
        <f>IFERROR(VLOOKUP($A14, CDS5Y_bbg!AB$5:AC$241,2), -1)</f>
        <v>44043</v>
      </c>
      <c r="AD14">
        <f>IFERROR(VLOOKUP($A14, CDS5Y_bbg!AC$5:AD$241,2), -1)</f>
        <v>522.5</v>
      </c>
      <c r="AE14">
        <f>IFERROR(VLOOKUP($A14, CDS5Y_bbg!AD$5:AE$241,2), -1)</f>
        <v>41149</v>
      </c>
      <c r="AF14">
        <f>IFERROR(VLOOKUP($A14, CDS5Y_bbg!AE$5:AF$241,2), -1)</f>
        <v>-1</v>
      </c>
      <c r="AG14">
        <f>IFERROR(VLOOKUP($A14, CDS5Y_bbg!AF$5:AG$241,2), -1)</f>
        <v>42853</v>
      </c>
      <c r="AH14">
        <f>IFERROR(VLOOKUP($A14, CDS5Y_bbg!AG$5:AH$241,2), -1)</f>
        <v>-1</v>
      </c>
      <c r="AI14">
        <f>IFERROR(VLOOKUP($A14, CDS5Y_bbg!AH$5:AI$241,2), -1)</f>
        <v>-1</v>
      </c>
      <c r="AJ14">
        <f>IFERROR(VLOOKUP($A14, CDS5Y_bbg!AI$5:AJ$241,2), -1)</f>
        <v>-1</v>
      </c>
      <c r="AK14">
        <f>IFERROR(VLOOKUP($A14, CDS5Y_bbg!AJ$5:AK$241,2), -1)</f>
        <v>-1</v>
      </c>
      <c r="AL14">
        <f>IFERROR(VLOOKUP($A14, CDS5Y_bbg!AK$5:AL$241,2), -1)</f>
        <v>-1</v>
      </c>
      <c r="AM14">
        <f>IFERROR(VLOOKUP($A14, CDS5Y_bbg!AL$5:AM$241,2), -1)</f>
        <v>-1</v>
      </c>
      <c r="AN14">
        <f>IFERROR(VLOOKUP($A14, CDS5Y_bbg!AM$5:AN$241,2), -1)</f>
        <v>-1</v>
      </c>
      <c r="AO14">
        <f>IFERROR(VLOOKUP($A14, CDS5Y_bbg!AN$5:AO$241,2), -1)</f>
        <v>43424</v>
      </c>
      <c r="AP14">
        <f>IFERROR(VLOOKUP($A14, CDS5Y_bbg!AO$5:AP$241,2), -1)</f>
        <v>-1</v>
      </c>
      <c r="AQ14">
        <f>IFERROR(VLOOKUP($A14, CDS5Y_bbg!AP$5:AQ$241,2), -1)</f>
        <v>44625</v>
      </c>
      <c r="AR14">
        <f>IFERROR(VLOOKUP($A14, CDS5Y_bbg!AQ$5:AR$241,2), -1)</f>
        <v>-1</v>
      </c>
      <c r="AS14">
        <f>IFERROR(VLOOKUP($A14, CDS5Y_bbg!AR$5:AS$241,2), -1)</f>
        <v>44626</v>
      </c>
      <c r="AT14">
        <f>IFERROR(VLOOKUP($A14, CDS5Y_bbg!AS$5:AT$241,2), -1)</f>
        <v>-1</v>
      </c>
      <c r="AU14">
        <f>IFERROR(VLOOKUP($A14, CDS5Y_bbg!AT$5:AU$241,2), -1)</f>
        <v>-1</v>
      </c>
      <c r="AV14">
        <f>IFERROR(VLOOKUP($A14, CDS5Y_bbg!AU$5:AV$241,2), -1)</f>
        <v>-1</v>
      </c>
      <c r="AW14">
        <f>IFERROR(VLOOKUP($A14, CDS5Y_bbg!AV$5:AW$241,2), -1)</f>
        <v>41863</v>
      </c>
      <c r="AX14">
        <f>IFERROR(VLOOKUP($A14, CDS5Y_bbg!AW$5:AX$241,2), -1)</f>
        <v>-1</v>
      </c>
      <c r="AY14">
        <f>IFERROR(VLOOKUP($A14, CDS5Y_bbg!AX$5:AY$241,2), -1)</f>
        <v>43402</v>
      </c>
      <c r="AZ14">
        <f>IFERROR(VLOOKUP($A14, CDS5Y_bbg!AY$5:AZ$241,2), -1)</f>
        <v>-1</v>
      </c>
      <c r="BA14">
        <f>IFERROR(VLOOKUP($A14, CDS5Y_bbg!AZ$5:BA$241,2), -1)</f>
        <v>-1</v>
      </c>
      <c r="BB14">
        <f>IFERROR(VLOOKUP($A14, CDS5Y_bbg!BA$5:BB$241,2), -1)</f>
        <v>-1</v>
      </c>
      <c r="BC14">
        <f>IFERROR(VLOOKUP($A14, CDS5Y_bbg!BB$5:BC$241,2), -1)</f>
        <v>41722</v>
      </c>
      <c r="BD14">
        <f>IFERROR(VLOOKUP($A14, CDS5Y_bbg!BC$5:BD$241,2), -1)</f>
        <v>-1</v>
      </c>
      <c r="BE14">
        <f>IFERROR(VLOOKUP($A14, CDS5Y_bbg!BD$5:BE$241,2), -1)</f>
        <v>-1</v>
      </c>
      <c r="BF14">
        <f>IFERROR(VLOOKUP($A14, CDS5Y_bbg!BE$5:BF$241,2), -1)</f>
        <v>-1</v>
      </c>
      <c r="BG14">
        <f>IFERROR(VLOOKUP($A14, CDS5Y_bbg!BF$5:BG$241,2), -1)</f>
        <v>-1</v>
      </c>
      <c r="BH14">
        <f>IFERROR(VLOOKUP($A14, CDS5Y_bbg!BG$5:BH$241,2), -1)</f>
        <v>-1</v>
      </c>
      <c r="BI14">
        <f>IFERROR(VLOOKUP($A14, CDS5Y_bbg!BH$5:BI$241,2), -1)</f>
        <v>43424</v>
      </c>
      <c r="BJ14">
        <f>IFERROR(VLOOKUP($A14, CDS5Y_bbg!BI$5:BJ$241,2), -1)</f>
        <v>-1</v>
      </c>
      <c r="BK14">
        <f>IFERROR(VLOOKUP($A14, CDS5Y_bbg!BJ$5:BK$241,2), -1)</f>
        <v>-1</v>
      </c>
      <c r="BL14">
        <f>IFERROR(VLOOKUP($A14, CDS5Y_bbg!BK$5:BL$241,2), -1)</f>
        <v>-1</v>
      </c>
      <c r="BM14">
        <f>IFERROR(VLOOKUP($A14, CDS5Y_bbg!BL$5:BM$241,2), -1)</f>
        <v>43424</v>
      </c>
      <c r="BN14">
        <f>IFERROR(VLOOKUP($A14, CDS5Y_bbg!BM$5:BN$241,2), -1)</f>
        <v>-1</v>
      </c>
      <c r="BO14">
        <f>IFERROR(VLOOKUP($A14, CDS5Y_bbg!BN$5:BO$241,2), -1)</f>
        <v>43426</v>
      </c>
      <c r="BP14">
        <f>IFERROR(VLOOKUP($A14, CDS5Y_bbg!BO$5:BP$241,2), -1)</f>
        <v>-1</v>
      </c>
      <c r="BQ14">
        <f>IFERROR(VLOOKUP($A14, CDS5Y_bbg!BP$5:BQ$241,2), -1)</f>
        <v>-1</v>
      </c>
      <c r="BR14">
        <f>IFERROR(VLOOKUP($A14, CDS5Y_bbg!BQ$5:BR$241,2), -1)</f>
        <v>-1</v>
      </c>
      <c r="BS14">
        <f>IFERROR(VLOOKUP($A14, CDS5Y_bbg!BR$5:BS$241,2), -1)</f>
        <v>43426</v>
      </c>
      <c r="BT14">
        <f>IFERROR(VLOOKUP($A14, CDS5Y_bbg!BS$5:BT$241,2), -1)</f>
        <v>-1</v>
      </c>
      <c r="BU14">
        <f>IFERROR(VLOOKUP($A14, CDS5Y_bbg!BT$5:BU$241,2), -1)</f>
        <v>-1</v>
      </c>
      <c r="BV14">
        <f>IFERROR(VLOOKUP($A14, CDS5Y_bbg!BU$5:BV$241,2), -1)</f>
        <v>-1</v>
      </c>
      <c r="BW14">
        <f>IFERROR(VLOOKUP($A14, CDS5Y_bbg!BV$5:BW$241,2), -1)</f>
        <v>41915</v>
      </c>
      <c r="BX14">
        <f>IFERROR(VLOOKUP($A14, CDS5Y_bbg!BW$5:BX$241,2), -1)</f>
        <v>-1</v>
      </c>
      <c r="BY14">
        <f>IFERROR(VLOOKUP($A14, CDS5Y_bbg!BX$5:BY$241,2), -1)</f>
        <v>-1</v>
      </c>
      <c r="BZ14">
        <f>IFERROR(VLOOKUP($A14, CDS5Y_bbg!BY$5:BZ$241,2), -1)</f>
        <v>-1</v>
      </c>
      <c r="CA14">
        <f>IFERROR(VLOOKUP($A14, CDS5Y_bbg!BZ$5:CA$241,2), -1)</f>
        <v>41911</v>
      </c>
      <c r="CB14">
        <f>IFERROR(VLOOKUP($A14, CDS5Y_bbg!CA$5:CB$241,2), -1)</f>
        <v>-1</v>
      </c>
      <c r="CC14">
        <f>IFERROR(VLOOKUP($A14, CDS5Y_bbg!CB$5:CC$241,2), -1)</f>
        <v>41912</v>
      </c>
      <c r="CD14">
        <f>IFERROR(VLOOKUP($A14, CDS5Y_bbg!CC$5:CD$241,2), -1)</f>
        <v>-1</v>
      </c>
      <c r="CE14">
        <f>IFERROR(VLOOKUP($A14, CDS5Y_bbg!CD$5:CE$241,2), -1)</f>
        <v>43332</v>
      </c>
      <c r="CF14">
        <f>IFERROR(VLOOKUP($A14, CDS5Y_bbg!CE$5:CF$241,2), -1)</f>
        <v>-1</v>
      </c>
      <c r="CG14">
        <f>IFERROR(VLOOKUP($A14, CDS5Y_bbg!CF$5:CG$241,2), -1)</f>
        <v>41893</v>
      </c>
      <c r="CH14">
        <f>IFERROR(VLOOKUP($A14, CDS5Y_bbg!CG$5:CH$241,2), -1)</f>
        <v>-1</v>
      </c>
      <c r="CI14">
        <f>IFERROR(VLOOKUP($A14, CDS5Y_bbg!CH$5:CI$241,2), -1)</f>
        <v>-1</v>
      </c>
      <c r="CJ14">
        <f>IFERROR(VLOOKUP($A14, CDS5Y_bbg!CI$5:CJ$241,2), -1)</f>
        <v>-1</v>
      </c>
      <c r="CK14">
        <f>IFERROR(VLOOKUP($A14, CDS5Y_bbg!CJ$5:CK$241,2), -1)</f>
        <v>41844</v>
      </c>
      <c r="CL14">
        <f>IFERROR(VLOOKUP($A14, CDS5Y_bbg!CK$5:CL$241,2), -1)</f>
        <v>-1</v>
      </c>
      <c r="CM14">
        <f>IFERROR(VLOOKUP($A14, CDS5Y_bbg!CL$5:CM$241,2), -1)</f>
        <v>-1</v>
      </c>
      <c r="CN14">
        <f>IFERROR(VLOOKUP($A14, CDS5Y_bbg!CM$5:CN$241,2), -1)</f>
        <v>-1</v>
      </c>
    </row>
    <row r="15" spans="1:92" x14ac:dyDescent="0.25">
      <c r="A15" s="1">
        <v>36950</v>
      </c>
      <c r="B15">
        <f>IFERROR(VLOOKUP($A15, CDS5Y_bbg!A$5:B$241,2), -1)</f>
        <v>-1</v>
      </c>
      <c r="C15">
        <f>IFERROR(VLOOKUP($A15, CDS5Y_bbg!B$5:C$241,2), -1)</f>
        <v>41831</v>
      </c>
      <c r="D15">
        <f>IFERROR(VLOOKUP($A15, CDS5Y_bbg!C$5:D$241,2), -1)</f>
        <v>601.09500000000003</v>
      </c>
      <c r="E15">
        <f>IFERROR(VLOOKUP($A15, CDS5Y_bbg!D$5:E$241,2), -1)</f>
        <v>44895</v>
      </c>
      <c r="F15">
        <f>IFERROR(VLOOKUP($A15, CDS5Y_bbg!E$5:F$241,2), -1)</f>
        <v>-1</v>
      </c>
      <c r="G15">
        <f>IFERROR(VLOOKUP($A15, CDS5Y_bbg!F$5:G$241,2), -1)</f>
        <v>40360</v>
      </c>
      <c r="H15">
        <f>IFERROR(VLOOKUP($A15, CDS5Y_bbg!G$5:H$241,2), -1)</f>
        <v>-1</v>
      </c>
      <c r="I15">
        <f>IFERROR(VLOOKUP($A15, CDS5Y_bbg!H$5:I$241,2), -1)</f>
        <v>44834</v>
      </c>
      <c r="J15">
        <f>IFERROR(VLOOKUP($A15, CDS5Y_bbg!I$5:J$241,2), -1)</f>
        <v>-1</v>
      </c>
      <c r="K15">
        <f>IFERROR(VLOOKUP($A15, CDS5Y_bbg!J$5:K$241,2), -1)</f>
        <v>41819</v>
      </c>
      <c r="L15">
        <f>IFERROR(VLOOKUP($A15, CDS5Y_bbg!K$5:L$241,2), -1)</f>
        <v>345</v>
      </c>
      <c r="M15">
        <f>IFERROR(VLOOKUP($A15, CDS5Y_bbg!L$5:M$241,2), -1)</f>
        <v>40469</v>
      </c>
      <c r="N15">
        <f>IFERROR(VLOOKUP($A15, CDS5Y_bbg!M$5:N$241,2), -1)</f>
        <v>-1</v>
      </c>
      <c r="O15">
        <f>IFERROR(VLOOKUP($A15, CDS5Y_bbg!N$5:O$241,2), -1)</f>
        <v>40289</v>
      </c>
      <c r="P15">
        <f>IFERROR(VLOOKUP($A15, CDS5Y_bbg!O$5:P$241,2), -1)</f>
        <v>-1</v>
      </c>
      <c r="Q15">
        <f>IFERROR(VLOOKUP($A15, CDS5Y_bbg!P$5:Q$241,2), -1)</f>
        <v>44377</v>
      </c>
      <c r="R15">
        <f>IFERROR(VLOOKUP($A15, CDS5Y_bbg!Q$5:R$241,2), -1)</f>
        <v>-1</v>
      </c>
      <c r="S15">
        <f>IFERROR(VLOOKUP($A15, CDS5Y_bbg!R$5:S$241,2), -1)</f>
        <v>43337</v>
      </c>
      <c r="T15">
        <f>IFERROR(VLOOKUP($A15, CDS5Y_bbg!S$5:T$241,2), -1)</f>
        <v>-1</v>
      </c>
      <c r="U15">
        <f>IFERROR(VLOOKUP($A15, CDS5Y_bbg!T$5:U$241,2), -1)</f>
        <v>42062</v>
      </c>
      <c r="V15">
        <f>IFERROR(VLOOKUP($A15, CDS5Y_bbg!U$5:V$241,2), -1)</f>
        <v>37.5</v>
      </c>
      <c r="W15">
        <f>IFERROR(VLOOKUP($A15, CDS5Y_bbg!V$5:W$241,2), -1)</f>
        <v>44074</v>
      </c>
      <c r="X15">
        <f>IFERROR(VLOOKUP($A15, CDS5Y_bbg!W$5:X$241,2), -1)</f>
        <v>907.96100000000001</v>
      </c>
      <c r="Y15">
        <f>IFERROR(VLOOKUP($A15, CDS5Y_bbg!X$5:Y$241,2), -1)</f>
        <v>44043</v>
      </c>
      <c r="Z15">
        <f>IFERROR(VLOOKUP($A15, CDS5Y_bbg!Y$5:Z$241,2), -1)</f>
        <v>192.5</v>
      </c>
      <c r="AA15">
        <f>IFERROR(VLOOKUP($A15, CDS5Y_bbg!Z$5:AA$241,2), -1)</f>
        <v>40481</v>
      </c>
      <c r="AB15">
        <f>IFERROR(VLOOKUP($A15, CDS5Y_bbg!AA$5:AB$241,2), -1)</f>
        <v>-1</v>
      </c>
      <c r="AC15">
        <f>IFERROR(VLOOKUP($A15, CDS5Y_bbg!AB$5:AC$241,2), -1)</f>
        <v>44043</v>
      </c>
      <c r="AD15">
        <f>IFERROR(VLOOKUP($A15, CDS5Y_bbg!AC$5:AD$241,2), -1)</f>
        <v>856</v>
      </c>
      <c r="AE15">
        <f>IFERROR(VLOOKUP($A15, CDS5Y_bbg!AD$5:AE$241,2), -1)</f>
        <v>41149</v>
      </c>
      <c r="AF15">
        <f>IFERROR(VLOOKUP($A15, CDS5Y_bbg!AE$5:AF$241,2), -1)</f>
        <v>-1</v>
      </c>
      <c r="AG15">
        <f>IFERROR(VLOOKUP($A15, CDS5Y_bbg!AF$5:AG$241,2), -1)</f>
        <v>42853</v>
      </c>
      <c r="AH15">
        <f>IFERROR(VLOOKUP($A15, CDS5Y_bbg!AG$5:AH$241,2), -1)</f>
        <v>-1</v>
      </c>
      <c r="AI15">
        <f>IFERROR(VLOOKUP($A15, CDS5Y_bbg!AH$5:AI$241,2), -1)</f>
        <v>-1</v>
      </c>
      <c r="AJ15">
        <f>IFERROR(VLOOKUP($A15, CDS5Y_bbg!AI$5:AJ$241,2), -1)</f>
        <v>-1</v>
      </c>
      <c r="AK15">
        <f>IFERROR(VLOOKUP($A15, CDS5Y_bbg!AJ$5:AK$241,2), -1)</f>
        <v>-1</v>
      </c>
      <c r="AL15">
        <f>IFERROR(VLOOKUP($A15, CDS5Y_bbg!AK$5:AL$241,2), -1)</f>
        <v>-1</v>
      </c>
      <c r="AM15">
        <f>IFERROR(VLOOKUP($A15, CDS5Y_bbg!AL$5:AM$241,2), -1)</f>
        <v>-1</v>
      </c>
      <c r="AN15">
        <f>IFERROR(VLOOKUP($A15, CDS5Y_bbg!AM$5:AN$241,2), -1)</f>
        <v>-1</v>
      </c>
      <c r="AO15">
        <f>IFERROR(VLOOKUP($A15, CDS5Y_bbg!AN$5:AO$241,2), -1)</f>
        <v>43424</v>
      </c>
      <c r="AP15">
        <f>IFERROR(VLOOKUP($A15, CDS5Y_bbg!AO$5:AP$241,2), -1)</f>
        <v>-1</v>
      </c>
      <c r="AQ15">
        <f>IFERROR(VLOOKUP($A15, CDS5Y_bbg!AP$5:AQ$241,2), -1)</f>
        <v>44625</v>
      </c>
      <c r="AR15">
        <f>IFERROR(VLOOKUP($A15, CDS5Y_bbg!AQ$5:AR$241,2), -1)</f>
        <v>-1</v>
      </c>
      <c r="AS15">
        <f>IFERROR(VLOOKUP($A15, CDS5Y_bbg!AR$5:AS$241,2), -1)</f>
        <v>44626</v>
      </c>
      <c r="AT15">
        <f>IFERROR(VLOOKUP($A15, CDS5Y_bbg!AS$5:AT$241,2), -1)</f>
        <v>-1</v>
      </c>
      <c r="AU15">
        <f>IFERROR(VLOOKUP($A15, CDS5Y_bbg!AT$5:AU$241,2), -1)</f>
        <v>-1</v>
      </c>
      <c r="AV15">
        <f>IFERROR(VLOOKUP($A15, CDS5Y_bbg!AU$5:AV$241,2), -1)</f>
        <v>-1</v>
      </c>
      <c r="AW15">
        <f>IFERROR(VLOOKUP($A15, CDS5Y_bbg!AV$5:AW$241,2), -1)</f>
        <v>41863</v>
      </c>
      <c r="AX15">
        <f>IFERROR(VLOOKUP($A15, CDS5Y_bbg!AW$5:AX$241,2), -1)</f>
        <v>-1</v>
      </c>
      <c r="AY15">
        <f>IFERROR(VLOOKUP($A15, CDS5Y_bbg!AX$5:AY$241,2), -1)</f>
        <v>43402</v>
      </c>
      <c r="AZ15">
        <f>IFERROR(VLOOKUP($A15, CDS5Y_bbg!AY$5:AZ$241,2), -1)</f>
        <v>-1</v>
      </c>
      <c r="BA15">
        <f>IFERROR(VLOOKUP($A15, CDS5Y_bbg!AZ$5:BA$241,2), -1)</f>
        <v>-1</v>
      </c>
      <c r="BB15">
        <f>IFERROR(VLOOKUP($A15, CDS5Y_bbg!BA$5:BB$241,2), -1)</f>
        <v>-1</v>
      </c>
      <c r="BC15">
        <f>IFERROR(VLOOKUP($A15, CDS5Y_bbg!BB$5:BC$241,2), -1)</f>
        <v>41722</v>
      </c>
      <c r="BD15">
        <f>IFERROR(VLOOKUP($A15, CDS5Y_bbg!BC$5:BD$241,2), -1)</f>
        <v>-1</v>
      </c>
      <c r="BE15">
        <f>IFERROR(VLOOKUP($A15, CDS5Y_bbg!BD$5:BE$241,2), -1)</f>
        <v>-1</v>
      </c>
      <c r="BF15">
        <f>IFERROR(VLOOKUP($A15, CDS5Y_bbg!BE$5:BF$241,2), -1)</f>
        <v>-1</v>
      </c>
      <c r="BG15">
        <f>IFERROR(VLOOKUP($A15, CDS5Y_bbg!BF$5:BG$241,2), -1)</f>
        <v>-1</v>
      </c>
      <c r="BH15">
        <f>IFERROR(VLOOKUP($A15, CDS5Y_bbg!BG$5:BH$241,2), -1)</f>
        <v>-1</v>
      </c>
      <c r="BI15">
        <f>IFERROR(VLOOKUP($A15, CDS5Y_bbg!BH$5:BI$241,2), -1)</f>
        <v>43424</v>
      </c>
      <c r="BJ15">
        <f>IFERROR(VLOOKUP($A15, CDS5Y_bbg!BI$5:BJ$241,2), -1)</f>
        <v>-1</v>
      </c>
      <c r="BK15">
        <f>IFERROR(VLOOKUP($A15, CDS5Y_bbg!BJ$5:BK$241,2), -1)</f>
        <v>-1</v>
      </c>
      <c r="BL15">
        <f>IFERROR(VLOOKUP($A15, CDS5Y_bbg!BK$5:BL$241,2), -1)</f>
        <v>-1</v>
      </c>
      <c r="BM15">
        <f>IFERROR(VLOOKUP($A15, CDS5Y_bbg!BL$5:BM$241,2), -1)</f>
        <v>43424</v>
      </c>
      <c r="BN15">
        <f>IFERROR(VLOOKUP($A15, CDS5Y_bbg!BM$5:BN$241,2), -1)</f>
        <v>-1</v>
      </c>
      <c r="BO15">
        <f>IFERROR(VLOOKUP($A15, CDS5Y_bbg!BN$5:BO$241,2), -1)</f>
        <v>43426</v>
      </c>
      <c r="BP15">
        <f>IFERROR(VLOOKUP($A15, CDS5Y_bbg!BO$5:BP$241,2), -1)</f>
        <v>-1</v>
      </c>
      <c r="BQ15">
        <f>IFERROR(VLOOKUP($A15, CDS5Y_bbg!BP$5:BQ$241,2), -1)</f>
        <v>-1</v>
      </c>
      <c r="BR15">
        <f>IFERROR(VLOOKUP($A15, CDS5Y_bbg!BQ$5:BR$241,2), -1)</f>
        <v>-1</v>
      </c>
      <c r="BS15">
        <f>IFERROR(VLOOKUP($A15, CDS5Y_bbg!BR$5:BS$241,2), -1)</f>
        <v>43426</v>
      </c>
      <c r="BT15">
        <f>IFERROR(VLOOKUP($A15, CDS5Y_bbg!BS$5:BT$241,2), -1)</f>
        <v>-1</v>
      </c>
      <c r="BU15">
        <f>IFERROR(VLOOKUP($A15, CDS5Y_bbg!BT$5:BU$241,2), -1)</f>
        <v>-1</v>
      </c>
      <c r="BV15">
        <f>IFERROR(VLOOKUP($A15, CDS5Y_bbg!BU$5:BV$241,2), -1)</f>
        <v>-1</v>
      </c>
      <c r="BW15">
        <f>IFERROR(VLOOKUP($A15, CDS5Y_bbg!BV$5:BW$241,2), -1)</f>
        <v>41915</v>
      </c>
      <c r="BX15">
        <f>IFERROR(VLOOKUP($A15, CDS5Y_bbg!BW$5:BX$241,2), -1)</f>
        <v>-1</v>
      </c>
      <c r="BY15">
        <f>IFERROR(VLOOKUP($A15, CDS5Y_bbg!BX$5:BY$241,2), -1)</f>
        <v>-1</v>
      </c>
      <c r="BZ15">
        <f>IFERROR(VLOOKUP($A15, CDS5Y_bbg!BY$5:BZ$241,2), -1)</f>
        <v>-1</v>
      </c>
      <c r="CA15">
        <f>IFERROR(VLOOKUP($A15, CDS5Y_bbg!BZ$5:CA$241,2), -1)</f>
        <v>41911</v>
      </c>
      <c r="CB15">
        <f>IFERROR(VLOOKUP($A15, CDS5Y_bbg!CA$5:CB$241,2), -1)</f>
        <v>-1</v>
      </c>
      <c r="CC15">
        <f>IFERROR(VLOOKUP($A15, CDS5Y_bbg!CB$5:CC$241,2), -1)</f>
        <v>41912</v>
      </c>
      <c r="CD15">
        <f>IFERROR(VLOOKUP($A15, CDS5Y_bbg!CC$5:CD$241,2), -1)</f>
        <v>-1</v>
      </c>
      <c r="CE15">
        <f>IFERROR(VLOOKUP($A15, CDS5Y_bbg!CD$5:CE$241,2), -1)</f>
        <v>43332</v>
      </c>
      <c r="CF15">
        <f>IFERROR(VLOOKUP($A15, CDS5Y_bbg!CE$5:CF$241,2), -1)</f>
        <v>-1</v>
      </c>
      <c r="CG15">
        <f>IFERROR(VLOOKUP($A15, CDS5Y_bbg!CF$5:CG$241,2), -1)</f>
        <v>41893</v>
      </c>
      <c r="CH15">
        <f>IFERROR(VLOOKUP($A15, CDS5Y_bbg!CG$5:CH$241,2), -1)</f>
        <v>-1</v>
      </c>
      <c r="CI15">
        <f>IFERROR(VLOOKUP($A15, CDS5Y_bbg!CH$5:CI$241,2), -1)</f>
        <v>-1</v>
      </c>
      <c r="CJ15">
        <f>IFERROR(VLOOKUP($A15, CDS5Y_bbg!CI$5:CJ$241,2), -1)</f>
        <v>-1</v>
      </c>
      <c r="CK15">
        <f>IFERROR(VLOOKUP($A15, CDS5Y_bbg!CJ$5:CK$241,2), -1)</f>
        <v>41844</v>
      </c>
      <c r="CL15">
        <f>IFERROR(VLOOKUP($A15, CDS5Y_bbg!CK$5:CL$241,2), -1)</f>
        <v>-1</v>
      </c>
      <c r="CM15">
        <f>IFERROR(VLOOKUP($A15, CDS5Y_bbg!CL$5:CM$241,2), -1)</f>
        <v>-1</v>
      </c>
      <c r="CN15">
        <f>IFERROR(VLOOKUP($A15, CDS5Y_bbg!CM$5:CN$241,2), -1)</f>
        <v>-1</v>
      </c>
    </row>
    <row r="16" spans="1:92" x14ac:dyDescent="0.25">
      <c r="A16" s="1">
        <v>36981</v>
      </c>
      <c r="B16">
        <f>IFERROR(VLOOKUP($A16, CDS5Y_bbg!A$5:B$241,2), -1)</f>
        <v>-1</v>
      </c>
      <c r="C16">
        <f>IFERROR(VLOOKUP($A16, CDS5Y_bbg!B$5:C$241,2), -1)</f>
        <v>41831</v>
      </c>
      <c r="D16">
        <f>IFERROR(VLOOKUP($A16, CDS5Y_bbg!C$5:D$241,2), -1)</f>
        <v>570.35400000000004</v>
      </c>
      <c r="E16">
        <f>IFERROR(VLOOKUP($A16, CDS5Y_bbg!D$5:E$241,2), -1)</f>
        <v>44895</v>
      </c>
      <c r="F16">
        <f>IFERROR(VLOOKUP($A16, CDS5Y_bbg!E$5:F$241,2), -1)</f>
        <v>-1</v>
      </c>
      <c r="G16">
        <f>IFERROR(VLOOKUP($A16, CDS5Y_bbg!F$5:G$241,2), -1)</f>
        <v>40360</v>
      </c>
      <c r="H16">
        <f>IFERROR(VLOOKUP($A16, CDS5Y_bbg!G$5:H$241,2), -1)</f>
        <v>-1</v>
      </c>
      <c r="I16">
        <f>IFERROR(VLOOKUP($A16, CDS5Y_bbg!H$5:I$241,2), -1)</f>
        <v>44834</v>
      </c>
      <c r="J16">
        <f>IFERROR(VLOOKUP($A16, CDS5Y_bbg!I$5:J$241,2), -1)</f>
        <v>-1</v>
      </c>
      <c r="K16">
        <f>IFERROR(VLOOKUP($A16, CDS5Y_bbg!J$5:K$241,2), -1)</f>
        <v>41819</v>
      </c>
      <c r="L16">
        <f>IFERROR(VLOOKUP($A16, CDS5Y_bbg!K$5:L$241,2), -1)</f>
        <v>345</v>
      </c>
      <c r="M16">
        <f>IFERROR(VLOOKUP($A16, CDS5Y_bbg!L$5:M$241,2), -1)</f>
        <v>40469</v>
      </c>
      <c r="N16">
        <f>IFERROR(VLOOKUP($A16, CDS5Y_bbg!M$5:N$241,2), -1)</f>
        <v>-1</v>
      </c>
      <c r="O16">
        <f>IFERROR(VLOOKUP($A16, CDS5Y_bbg!N$5:O$241,2), -1)</f>
        <v>40289</v>
      </c>
      <c r="P16">
        <f>IFERROR(VLOOKUP($A16, CDS5Y_bbg!O$5:P$241,2), -1)</f>
        <v>-1</v>
      </c>
      <c r="Q16">
        <f>IFERROR(VLOOKUP($A16, CDS5Y_bbg!P$5:Q$241,2), -1)</f>
        <v>44377</v>
      </c>
      <c r="R16">
        <f>IFERROR(VLOOKUP($A16, CDS5Y_bbg!Q$5:R$241,2), -1)</f>
        <v>-1</v>
      </c>
      <c r="S16">
        <f>IFERROR(VLOOKUP($A16, CDS5Y_bbg!R$5:S$241,2), -1)</f>
        <v>43337</v>
      </c>
      <c r="T16">
        <f>IFERROR(VLOOKUP($A16, CDS5Y_bbg!S$5:T$241,2), -1)</f>
        <v>-1</v>
      </c>
      <c r="U16">
        <f>IFERROR(VLOOKUP($A16, CDS5Y_bbg!T$5:U$241,2), -1)</f>
        <v>42062</v>
      </c>
      <c r="V16">
        <f>IFERROR(VLOOKUP($A16, CDS5Y_bbg!U$5:V$241,2), -1)</f>
        <v>37.5</v>
      </c>
      <c r="W16">
        <f>IFERROR(VLOOKUP($A16, CDS5Y_bbg!V$5:W$241,2), -1)</f>
        <v>44074</v>
      </c>
      <c r="X16">
        <f>IFERROR(VLOOKUP($A16, CDS5Y_bbg!W$5:X$241,2), -1)</f>
        <v>945.15499999999997</v>
      </c>
      <c r="Y16">
        <f>IFERROR(VLOOKUP($A16, CDS5Y_bbg!X$5:Y$241,2), -1)</f>
        <v>44043</v>
      </c>
      <c r="Z16">
        <f>IFERROR(VLOOKUP($A16, CDS5Y_bbg!Y$5:Z$241,2), -1)</f>
        <v>202.5</v>
      </c>
      <c r="AA16">
        <f>IFERROR(VLOOKUP($A16, CDS5Y_bbg!Z$5:AA$241,2), -1)</f>
        <v>40481</v>
      </c>
      <c r="AB16">
        <f>IFERROR(VLOOKUP($A16, CDS5Y_bbg!AA$5:AB$241,2), -1)</f>
        <v>-1</v>
      </c>
      <c r="AC16">
        <f>IFERROR(VLOOKUP($A16, CDS5Y_bbg!AB$5:AC$241,2), -1)</f>
        <v>44043</v>
      </c>
      <c r="AD16">
        <f>IFERROR(VLOOKUP($A16, CDS5Y_bbg!AC$5:AD$241,2), -1)</f>
        <v>1100</v>
      </c>
      <c r="AE16">
        <f>IFERROR(VLOOKUP($A16, CDS5Y_bbg!AD$5:AE$241,2), -1)</f>
        <v>41149</v>
      </c>
      <c r="AF16">
        <f>IFERROR(VLOOKUP($A16, CDS5Y_bbg!AE$5:AF$241,2), -1)</f>
        <v>-1</v>
      </c>
      <c r="AG16">
        <f>IFERROR(VLOOKUP($A16, CDS5Y_bbg!AF$5:AG$241,2), -1)</f>
        <v>42853</v>
      </c>
      <c r="AH16">
        <f>IFERROR(VLOOKUP($A16, CDS5Y_bbg!AG$5:AH$241,2), -1)</f>
        <v>-1</v>
      </c>
      <c r="AI16">
        <f>IFERROR(VLOOKUP($A16, CDS5Y_bbg!AH$5:AI$241,2), -1)</f>
        <v>-1</v>
      </c>
      <c r="AJ16">
        <f>IFERROR(VLOOKUP($A16, CDS5Y_bbg!AI$5:AJ$241,2), -1)</f>
        <v>-1</v>
      </c>
      <c r="AK16">
        <f>IFERROR(VLOOKUP($A16, CDS5Y_bbg!AJ$5:AK$241,2), -1)</f>
        <v>-1</v>
      </c>
      <c r="AL16">
        <f>IFERROR(VLOOKUP($A16, CDS5Y_bbg!AK$5:AL$241,2), -1)</f>
        <v>-1</v>
      </c>
      <c r="AM16">
        <f>IFERROR(VLOOKUP($A16, CDS5Y_bbg!AL$5:AM$241,2), -1)</f>
        <v>-1</v>
      </c>
      <c r="AN16">
        <f>IFERROR(VLOOKUP($A16, CDS5Y_bbg!AM$5:AN$241,2), -1)</f>
        <v>-1</v>
      </c>
      <c r="AO16">
        <f>IFERROR(VLOOKUP($A16, CDS5Y_bbg!AN$5:AO$241,2), -1)</f>
        <v>43424</v>
      </c>
      <c r="AP16">
        <f>IFERROR(VLOOKUP($A16, CDS5Y_bbg!AO$5:AP$241,2), -1)</f>
        <v>-1</v>
      </c>
      <c r="AQ16">
        <f>IFERROR(VLOOKUP($A16, CDS5Y_bbg!AP$5:AQ$241,2), -1)</f>
        <v>44625</v>
      </c>
      <c r="AR16">
        <f>IFERROR(VLOOKUP($A16, CDS5Y_bbg!AQ$5:AR$241,2), -1)</f>
        <v>-1</v>
      </c>
      <c r="AS16">
        <f>IFERROR(VLOOKUP($A16, CDS5Y_bbg!AR$5:AS$241,2), -1)</f>
        <v>44626</v>
      </c>
      <c r="AT16">
        <f>IFERROR(VLOOKUP($A16, CDS5Y_bbg!AS$5:AT$241,2), -1)</f>
        <v>-1</v>
      </c>
      <c r="AU16">
        <f>IFERROR(VLOOKUP($A16, CDS5Y_bbg!AT$5:AU$241,2), -1)</f>
        <v>-1</v>
      </c>
      <c r="AV16">
        <f>IFERROR(VLOOKUP($A16, CDS5Y_bbg!AU$5:AV$241,2), -1)</f>
        <v>-1</v>
      </c>
      <c r="AW16">
        <f>IFERROR(VLOOKUP($A16, CDS5Y_bbg!AV$5:AW$241,2), -1)</f>
        <v>41863</v>
      </c>
      <c r="AX16">
        <f>IFERROR(VLOOKUP($A16, CDS5Y_bbg!AW$5:AX$241,2), -1)</f>
        <v>-1</v>
      </c>
      <c r="AY16">
        <f>IFERROR(VLOOKUP($A16, CDS5Y_bbg!AX$5:AY$241,2), -1)</f>
        <v>43402</v>
      </c>
      <c r="AZ16">
        <f>IFERROR(VLOOKUP($A16, CDS5Y_bbg!AY$5:AZ$241,2), -1)</f>
        <v>-1</v>
      </c>
      <c r="BA16">
        <f>IFERROR(VLOOKUP($A16, CDS5Y_bbg!AZ$5:BA$241,2), -1)</f>
        <v>-1</v>
      </c>
      <c r="BB16">
        <f>IFERROR(VLOOKUP($A16, CDS5Y_bbg!BA$5:BB$241,2), -1)</f>
        <v>-1</v>
      </c>
      <c r="BC16">
        <f>IFERROR(VLOOKUP($A16, CDS5Y_bbg!BB$5:BC$241,2), -1)</f>
        <v>41722</v>
      </c>
      <c r="BD16">
        <f>IFERROR(VLOOKUP($A16, CDS5Y_bbg!BC$5:BD$241,2), -1)</f>
        <v>-1</v>
      </c>
      <c r="BE16">
        <f>IFERROR(VLOOKUP($A16, CDS5Y_bbg!BD$5:BE$241,2), -1)</f>
        <v>-1</v>
      </c>
      <c r="BF16">
        <f>IFERROR(VLOOKUP($A16, CDS5Y_bbg!BE$5:BF$241,2), -1)</f>
        <v>-1</v>
      </c>
      <c r="BG16">
        <f>IFERROR(VLOOKUP($A16, CDS5Y_bbg!BF$5:BG$241,2), -1)</f>
        <v>-1</v>
      </c>
      <c r="BH16">
        <f>IFERROR(VLOOKUP($A16, CDS5Y_bbg!BG$5:BH$241,2), -1)</f>
        <v>-1</v>
      </c>
      <c r="BI16">
        <f>IFERROR(VLOOKUP($A16, CDS5Y_bbg!BH$5:BI$241,2), -1)</f>
        <v>43424</v>
      </c>
      <c r="BJ16">
        <f>IFERROR(VLOOKUP($A16, CDS5Y_bbg!BI$5:BJ$241,2), -1)</f>
        <v>-1</v>
      </c>
      <c r="BK16">
        <f>IFERROR(VLOOKUP($A16, CDS5Y_bbg!BJ$5:BK$241,2), -1)</f>
        <v>-1</v>
      </c>
      <c r="BL16">
        <f>IFERROR(VLOOKUP($A16, CDS5Y_bbg!BK$5:BL$241,2), -1)</f>
        <v>-1</v>
      </c>
      <c r="BM16">
        <f>IFERROR(VLOOKUP($A16, CDS5Y_bbg!BL$5:BM$241,2), -1)</f>
        <v>43424</v>
      </c>
      <c r="BN16">
        <f>IFERROR(VLOOKUP($A16, CDS5Y_bbg!BM$5:BN$241,2), -1)</f>
        <v>-1</v>
      </c>
      <c r="BO16">
        <f>IFERROR(VLOOKUP($A16, CDS5Y_bbg!BN$5:BO$241,2), -1)</f>
        <v>43426</v>
      </c>
      <c r="BP16">
        <f>IFERROR(VLOOKUP($A16, CDS5Y_bbg!BO$5:BP$241,2), -1)</f>
        <v>-1</v>
      </c>
      <c r="BQ16">
        <f>IFERROR(VLOOKUP($A16, CDS5Y_bbg!BP$5:BQ$241,2), -1)</f>
        <v>-1</v>
      </c>
      <c r="BR16">
        <f>IFERROR(VLOOKUP($A16, CDS5Y_bbg!BQ$5:BR$241,2), -1)</f>
        <v>-1</v>
      </c>
      <c r="BS16">
        <f>IFERROR(VLOOKUP($A16, CDS5Y_bbg!BR$5:BS$241,2), -1)</f>
        <v>43426</v>
      </c>
      <c r="BT16">
        <f>IFERROR(VLOOKUP($A16, CDS5Y_bbg!BS$5:BT$241,2), -1)</f>
        <v>-1</v>
      </c>
      <c r="BU16">
        <f>IFERROR(VLOOKUP($A16, CDS5Y_bbg!BT$5:BU$241,2), -1)</f>
        <v>-1</v>
      </c>
      <c r="BV16">
        <f>IFERROR(VLOOKUP($A16, CDS5Y_bbg!BU$5:BV$241,2), -1)</f>
        <v>-1</v>
      </c>
      <c r="BW16">
        <f>IFERROR(VLOOKUP($A16, CDS5Y_bbg!BV$5:BW$241,2), -1)</f>
        <v>41915</v>
      </c>
      <c r="BX16">
        <f>IFERROR(VLOOKUP($A16, CDS5Y_bbg!BW$5:BX$241,2), -1)</f>
        <v>-1</v>
      </c>
      <c r="BY16">
        <f>IFERROR(VLOOKUP($A16, CDS5Y_bbg!BX$5:BY$241,2), -1)</f>
        <v>-1</v>
      </c>
      <c r="BZ16">
        <f>IFERROR(VLOOKUP($A16, CDS5Y_bbg!BY$5:BZ$241,2), -1)</f>
        <v>-1</v>
      </c>
      <c r="CA16">
        <f>IFERROR(VLOOKUP($A16, CDS5Y_bbg!BZ$5:CA$241,2), -1)</f>
        <v>41911</v>
      </c>
      <c r="CB16">
        <f>IFERROR(VLOOKUP($A16, CDS5Y_bbg!CA$5:CB$241,2), -1)</f>
        <v>-1</v>
      </c>
      <c r="CC16">
        <f>IFERROR(VLOOKUP($A16, CDS5Y_bbg!CB$5:CC$241,2), -1)</f>
        <v>41912</v>
      </c>
      <c r="CD16">
        <f>IFERROR(VLOOKUP($A16, CDS5Y_bbg!CC$5:CD$241,2), -1)</f>
        <v>-1</v>
      </c>
      <c r="CE16">
        <f>IFERROR(VLOOKUP($A16, CDS5Y_bbg!CD$5:CE$241,2), -1)</f>
        <v>43332</v>
      </c>
      <c r="CF16">
        <f>IFERROR(VLOOKUP($A16, CDS5Y_bbg!CE$5:CF$241,2), -1)</f>
        <v>-1</v>
      </c>
      <c r="CG16">
        <f>IFERROR(VLOOKUP($A16, CDS5Y_bbg!CF$5:CG$241,2), -1)</f>
        <v>41893</v>
      </c>
      <c r="CH16">
        <f>IFERROR(VLOOKUP($A16, CDS5Y_bbg!CG$5:CH$241,2), -1)</f>
        <v>-1</v>
      </c>
      <c r="CI16">
        <f>IFERROR(VLOOKUP($A16, CDS5Y_bbg!CH$5:CI$241,2), -1)</f>
        <v>-1</v>
      </c>
      <c r="CJ16">
        <f>IFERROR(VLOOKUP($A16, CDS5Y_bbg!CI$5:CJ$241,2), -1)</f>
        <v>-1</v>
      </c>
      <c r="CK16">
        <f>IFERROR(VLOOKUP($A16, CDS5Y_bbg!CJ$5:CK$241,2), -1)</f>
        <v>41844</v>
      </c>
      <c r="CL16">
        <f>IFERROR(VLOOKUP($A16, CDS5Y_bbg!CK$5:CL$241,2), -1)</f>
        <v>-1</v>
      </c>
      <c r="CM16">
        <f>IFERROR(VLOOKUP($A16, CDS5Y_bbg!CL$5:CM$241,2), -1)</f>
        <v>-1</v>
      </c>
      <c r="CN16">
        <f>IFERROR(VLOOKUP($A16, CDS5Y_bbg!CM$5:CN$241,2), -1)</f>
        <v>-1</v>
      </c>
    </row>
    <row r="17" spans="1:92" x14ac:dyDescent="0.25">
      <c r="A17" s="1">
        <v>37011</v>
      </c>
      <c r="B17">
        <f>IFERROR(VLOOKUP($A17, CDS5Y_bbg!A$5:B$241,2), -1)</f>
        <v>-1</v>
      </c>
      <c r="C17">
        <f>IFERROR(VLOOKUP($A17, CDS5Y_bbg!B$5:C$241,2), -1)</f>
        <v>41831</v>
      </c>
      <c r="D17">
        <f>IFERROR(VLOOKUP($A17, CDS5Y_bbg!C$5:D$241,2), -1)</f>
        <v>605</v>
      </c>
      <c r="E17">
        <f>IFERROR(VLOOKUP($A17, CDS5Y_bbg!D$5:E$241,2), -1)</f>
        <v>44895</v>
      </c>
      <c r="F17">
        <f>IFERROR(VLOOKUP($A17, CDS5Y_bbg!E$5:F$241,2), -1)</f>
        <v>-1</v>
      </c>
      <c r="G17">
        <f>IFERROR(VLOOKUP($A17, CDS5Y_bbg!F$5:G$241,2), -1)</f>
        <v>40360</v>
      </c>
      <c r="H17">
        <f>IFERROR(VLOOKUP($A17, CDS5Y_bbg!G$5:H$241,2), -1)</f>
        <v>-1</v>
      </c>
      <c r="I17">
        <f>IFERROR(VLOOKUP($A17, CDS5Y_bbg!H$5:I$241,2), -1)</f>
        <v>44834</v>
      </c>
      <c r="J17">
        <f>IFERROR(VLOOKUP($A17, CDS5Y_bbg!I$5:J$241,2), -1)</f>
        <v>-1</v>
      </c>
      <c r="K17">
        <f>IFERROR(VLOOKUP($A17, CDS5Y_bbg!J$5:K$241,2), -1)</f>
        <v>41819</v>
      </c>
      <c r="L17">
        <f>IFERROR(VLOOKUP($A17, CDS5Y_bbg!K$5:L$241,2), -1)</f>
        <v>350</v>
      </c>
      <c r="M17">
        <f>IFERROR(VLOOKUP($A17, CDS5Y_bbg!L$5:M$241,2), -1)</f>
        <v>40469</v>
      </c>
      <c r="N17">
        <f>IFERROR(VLOOKUP($A17, CDS5Y_bbg!M$5:N$241,2), -1)</f>
        <v>-1</v>
      </c>
      <c r="O17">
        <f>IFERROR(VLOOKUP($A17, CDS5Y_bbg!N$5:O$241,2), -1)</f>
        <v>40289</v>
      </c>
      <c r="P17">
        <f>IFERROR(VLOOKUP($A17, CDS5Y_bbg!O$5:P$241,2), -1)</f>
        <v>-1</v>
      </c>
      <c r="Q17">
        <f>IFERROR(VLOOKUP($A17, CDS5Y_bbg!P$5:Q$241,2), -1)</f>
        <v>44377</v>
      </c>
      <c r="R17">
        <f>IFERROR(VLOOKUP($A17, CDS5Y_bbg!Q$5:R$241,2), -1)</f>
        <v>-1</v>
      </c>
      <c r="S17">
        <f>IFERROR(VLOOKUP($A17, CDS5Y_bbg!R$5:S$241,2), -1)</f>
        <v>43337</v>
      </c>
      <c r="T17">
        <f>IFERROR(VLOOKUP($A17, CDS5Y_bbg!S$5:T$241,2), -1)</f>
        <v>-1</v>
      </c>
      <c r="U17">
        <f>IFERROR(VLOOKUP($A17, CDS5Y_bbg!T$5:U$241,2), -1)</f>
        <v>42062</v>
      </c>
      <c r="V17">
        <f>IFERROR(VLOOKUP($A17, CDS5Y_bbg!U$5:V$241,2), -1)</f>
        <v>37.5</v>
      </c>
      <c r="W17">
        <f>IFERROR(VLOOKUP($A17, CDS5Y_bbg!V$5:W$241,2), -1)</f>
        <v>44074</v>
      </c>
      <c r="X17">
        <f>IFERROR(VLOOKUP($A17, CDS5Y_bbg!W$5:X$241,2), -1)</f>
        <v>915</v>
      </c>
      <c r="Y17">
        <f>IFERROR(VLOOKUP($A17, CDS5Y_bbg!X$5:Y$241,2), -1)</f>
        <v>44043</v>
      </c>
      <c r="Z17">
        <f>IFERROR(VLOOKUP($A17, CDS5Y_bbg!Y$5:Z$241,2), -1)</f>
        <v>192.5</v>
      </c>
      <c r="AA17">
        <f>IFERROR(VLOOKUP($A17, CDS5Y_bbg!Z$5:AA$241,2), -1)</f>
        <v>40481</v>
      </c>
      <c r="AB17">
        <f>IFERROR(VLOOKUP($A17, CDS5Y_bbg!AA$5:AB$241,2), -1)</f>
        <v>-1</v>
      </c>
      <c r="AC17">
        <f>IFERROR(VLOOKUP($A17, CDS5Y_bbg!AB$5:AC$241,2), -1)</f>
        <v>44043</v>
      </c>
      <c r="AD17">
        <f>IFERROR(VLOOKUP($A17, CDS5Y_bbg!AC$5:AD$241,2), -1)</f>
        <v>895</v>
      </c>
      <c r="AE17">
        <f>IFERROR(VLOOKUP($A17, CDS5Y_bbg!AD$5:AE$241,2), -1)</f>
        <v>41149</v>
      </c>
      <c r="AF17">
        <f>IFERROR(VLOOKUP($A17, CDS5Y_bbg!AE$5:AF$241,2), -1)</f>
        <v>-1</v>
      </c>
      <c r="AG17">
        <f>IFERROR(VLOOKUP($A17, CDS5Y_bbg!AF$5:AG$241,2), -1)</f>
        <v>42853</v>
      </c>
      <c r="AH17">
        <f>IFERROR(VLOOKUP($A17, CDS5Y_bbg!AG$5:AH$241,2), -1)</f>
        <v>-1</v>
      </c>
      <c r="AI17">
        <f>IFERROR(VLOOKUP($A17, CDS5Y_bbg!AH$5:AI$241,2), -1)</f>
        <v>-1</v>
      </c>
      <c r="AJ17">
        <f>IFERROR(VLOOKUP($A17, CDS5Y_bbg!AI$5:AJ$241,2), -1)</f>
        <v>-1</v>
      </c>
      <c r="AK17">
        <f>IFERROR(VLOOKUP($A17, CDS5Y_bbg!AJ$5:AK$241,2), -1)</f>
        <v>-1</v>
      </c>
      <c r="AL17">
        <f>IFERROR(VLOOKUP($A17, CDS5Y_bbg!AK$5:AL$241,2), -1)</f>
        <v>-1</v>
      </c>
      <c r="AM17">
        <f>IFERROR(VLOOKUP($A17, CDS5Y_bbg!AL$5:AM$241,2), -1)</f>
        <v>-1</v>
      </c>
      <c r="AN17">
        <f>IFERROR(VLOOKUP($A17, CDS5Y_bbg!AM$5:AN$241,2), -1)</f>
        <v>-1</v>
      </c>
      <c r="AO17">
        <f>IFERROR(VLOOKUP($A17, CDS5Y_bbg!AN$5:AO$241,2), -1)</f>
        <v>43424</v>
      </c>
      <c r="AP17">
        <f>IFERROR(VLOOKUP($A17, CDS5Y_bbg!AO$5:AP$241,2), -1)</f>
        <v>-1</v>
      </c>
      <c r="AQ17">
        <f>IFERROR(VLOOKUP($A17, CDS5Y_bbg!AP$5:AQ$241,2), -1)</f>
        <v>44625</v>
      </c>
      <c r="AR17">
        <f>IFERROR(VLOOKUP($A17, CDS5Y_bbg!AQ$5:AR$241,2), -1)</f>
        <v>-1</v>
      </c>
      <c r="AS17">
        <f>IFERROR(VLOOKUP($A17, CDS5Y_bbg!AR$5:AS$241,2), -1)</f>
        <v>44626</v>
      </c>
      <c r="AT17">
        <f>IFERROR(VLOOKUP($A17, CDS5Y_bbg!AS$5:AT$241,2), -1)</f>
        <v>-1</v>
      </c>
      <c r="AU17">
        <f>IFERROR(VLOOKUP($A17, CDS5Y_bbg!AT$5:AU$241,2), -1)</f>
        <v>-1</v>
      </c>
      <c r="AV17">
        <f>IFERROR(VLOOKUP($A17, CDS5Y_bbg!AU$5:AV$241,2), -1)</f>
        <v>-1</v>
      </c>
      <c r="AW17">
        <f>IFERROR(VLOOKUP($A17, CDS5Y_bbg!AV$5:AW$241,2), -1)</f>
        <v>41863</v>
      </c>
      <c r="AX17">
        <f>IFERROR(VLOOKUP($A17, CDS5Y_bbg!AW$5:AX$241,2), -1)</f>
        <v>-1</v>
      </c>
      <c r="AY17">
        <f>IFERROR(VLOOKUP($A17, CDS5Y_bbg!AX$5:AY$241,2), -1)</f>
        <v>43402</v>
      </c>
      <c r="AZ17">
        <f>IFERROR(VLOOKUP($A17, CDS5Y_bbg!AY$5:AZ$241,2), -1)</f>
        <v>-1</v>
      </c>
      <c r="BA17">
        <f>IFERROR(VLOOKUP($A17, CDS5Y_bbg!AZ$5:BA$241,2), -1)</f>
        <v>-1</v>
      </c>
      <c r="BB17">
        <f>IFERROR(VLOOKUP($A17, CDS5Y_bbg!BA$5:BB$241,2), -1)</f>
        <v>-1</v>
      </c>
      <c r="BC17">
        <f>IFERROR(VLOOKUP($A17, CDS5Y_bbg!BB$5:BC$241,2), -1)</f>
        <v>41722</v>
      </c>
      <c r="BD17">
        <f>IFERROR(VLOOKUP($A17, CDS5Y_bbg!BC$5:BD$241,2), -1)</f>
        <v>-1</v>
      </c>
      <c r="BE17">
        <f>IFERROR(VLOOKUP($A17, CDS5Y_bbg!BD$5:BE$241,2), -1)</f>
        <v>-1</v>
      </c>
      <c r="BF17">
        <f>IFERROR(VLOOKUP($A17, CDS5Y_bbg!BE$5:BF$241,2), -1)</f>
        <v>-1</v>
      </c>
      <c r="BG17">
        <f>IFERROR(VLOOKUP($A17, CDS5Y_bbg!BF$5:BG$241,2), -1)</f>
        <v>-1</v>
      </c>
      <c r="BH17">
        <f>IFERROR(VLOOKUP($A17, CDS5Y_bbg!BG$5:BH$241,2), -1)</f>
        <v>-1</v>
      </c>
      <c r="BI17">
        <f>IFERROR(VLOOKUP($A17, CDS5Y_bbg!BH$5:BI$241,2), -1)</f>
        <v>43424</v>
      </c>
      <c r="BJ17">
        <f>IFERROR(VLOOKUP($A17, CDS5Y_bbg!BI$5:BJ$241,2), -1)</f>
        <v>-1</v>
      </c>
      <c r="BK17">
        <f>IFERROR(VLOOKUP($A17, CDS5Y_bbg!BJ$5:BK$241,2), -1)</f>
        <v>-1</v>
      </c>
      <c r="BL17">
        <f>IFERROR(VLOOKUP($A17, CDS5Y_bbg!BK$5:BL$241,2), -1)</f>
        <v>-1</v>
      </c>
      <c r="BM17">
        <f>IFERROR(VLOOKUP($A17, CDS5Y_bbg!BL$5:BM$241,2), -1)</f>
        <v>43424</v>
      </c>
      <c r="BN17">
        <f>IFERROR(VLOOKUP($A17, CDS5Y_bbg!BM$5:BN$241,2), -1)</f>
        <v>-1</v>
      </c>
      <c r="BO17">
        <f>IFERROR(VLOOKUP($A17, CDS5Y_bbg!BN$5:BO$241,2), -1)</f>
        <v>43426</v>
      </c>
      <c r="BP17">
        <f>IFERROR(VLOOKUP($A17, CDS5Y_bbg!BO$5:BP$241,2), -1)</f>
        <v>-1</v>
      </c>
      <c r="BQ17">
        <f>IFERROR(VLOOKUP($A17, CDS5Y_bbg!BP$5:BQ$241,2), -1)</f>
        <v>-1</v>
      </c>
      <c r="BR17">
        <f>IFERROR(VLOOKUP($A17, CDS5Y_bbg!BQ$5:BR$241,2), -1)</f>
        <v>-1</v>
      </c>
      <c r="BS17">
        <f>IFERROR(VLOOKUP($A17, CDS5Y_bbg!BR$5:BS$241,2), -1)</f>
        <v>43426</v>
      </c>
      <c r="BT17">
        <f>IFERROR(VLOOKUP($A17, CDS5Y_bbg!BS$5:BT$241,2), -1)</f>
        <v>-1</v>
      </c>
      <c r="BU17">
        <f>IFERROR(VLOOKUP($A17, CDS5Y_bbg!BT$5:BU$241,2), -1)</f>
        <v>-1</v>
      </c>
      <c r="BV17">
        <f>IFERROR(VLOOKUP($A17, CDS5Y_bbg!BU$5:BV$241,2), -1)</f>
        <v>-1</v>
      </c>
      <c r="BW17">
        <f>IFERROR(VLOOKUP($A17, CDS5Y_bbg!BV$5:BW$241,2), -1)</f>
        <v>41915</v>
      </c>
      <c r="BX17">
        <f>IFERROR(VLOOKUP($A17, CDS5Y_bbg!BW$5:BX$241,2), -1)</f>
        <v>-1</v>
      </c>
      <c r="BY17">
        <f>IFERROR(VLOOKUP($A17, CDS5Y_bbg!BX$5:BY$241,2), -1)</f>
        <v>-1</v>
      </c>
      <c r="BZ17">
        <f>IFERROR(VLOOKUP($A17, CDS5Y_bbg!BY$5:BZ$241,2), -1)</f>
        <v>-1</v>
      </c>
      <c r="CA17">
        <f>IFERROR(VLOOKUP($A17, CDS5Y_bbg!BZ$5:CA$241,2), -1)</f>
        <v>41911</v>
      </c>
      <c r="CB17">
        <f>IFERROR(VLOOKUP($A17, CDS5Y_bbg!CA$5:CB$241,2), -1)</f>
        <v>-1</v>
      </c>
      <c r="CC17">
        <f>IFERROR(VLOOKUP($A17, CDS5Y_bbg!CB$5:CC$241,2), -1)</f>
        <v>41912</v>
      </c>
      <c r="CD17">
        <f>IFERROR(VLOOKUP($A17, CDS5Y_bbg!CC$5:CD$241,2), -1)</f>
        <v>-1</v>
      </c>
      <c r="CE17">
        <f>IFERROR(VLOOKUP($A17, CDS5Y_bbg!CD$5:CE$241,2), -1)</f>
        <v>43332</v>
      </c>
      <c r="CF17">
        <f>IFERROR(VLOOKUP($A17, CDS5Y_bbg!CE$5:CF$241,2), -1)</f>
        <v>-1</v>
      </c>
      <c r="CG17">
        <f>IFERROR(VLOOKUP($A17, CDS5Y_bbg!CF$5:CG$241,2), -1)</f>
        <v>41893</v>
      </c>
      <c r="CH17">
        <f>IFERROR(VLOOKUP($A17, CDS5Y_bbg!CG$5:CH$241,2), -1)</f>
        <v>-1</v>
      </c>
      <c r="CI17">
        <f>IFERROR(VLOOKUP($A17, CDS5Y_bbg!CH$5:CI$241,2), -1)</f>
        <v>-1</v>
      </c>
      <c r="CJ17">
        <f>IFERROR(VLOOKUP($A17, CDS5Y_bbg!CI$5:CJ$241,2), -1)</f>
        <v>-1</v>
      </c>
      <c r="CK17">
        <f>IFERROR(VLOOKUP($A17, CDS5Y_bbg!CJ$5:CK$241,2), -1)</f>
        <v>41844</v>
      </c>
      <c r="CL17">
        <f>IFERROR(VLOOKUP($A17, CDS5Y_bbg!CK$5:CL$241,2), -1)</f>
        <v>-1</v>
      </c>
      <c r="CM17">
        <f>IFERROR(VLOOKUP($A17, CDS5Y_bbg!CL$5:CM$241,2), -1)</f>
        <v>-1</v>
      </c>
      <c r="CN17">
        <f>IFERROR(VLOOKUP($A17, CDS5Y_bbg!CM$5:CN$241,2), -1)</f>
        <v>-1</v>
      </c>
    </row>
    <row r="18" spans="1:92" x14ac:dyDescent="0.25">
      <c r="A18" s="1">
        <v>37042</v>
      </c>
      <c r="B18">
        <f>IFERROR(VLOOKUP($A18, CDS5Y_bbg!A$5:B$241,2), -1)</f>
        <v>-1</v>
      </c>
      <c r="C18">
        <f>IFERROR(VLOOKUP($A18, CDS5Y_bbg!B$5:C$241,2), -1)</f>
        <v>41831</v>
      </c>
      <c r="D18">
        <f>IFERROR(VLOOKUP($A18, CDS5Y_bbg!C$5:D$241,2), -1)</f>
        <v>510</v>
      </c>
      <c r="E18">
        <f>IFERROR(VLOOKUP($A18, CDS5Y_bbg!D$5:E$241,2), -1)</f>
        <v>44895</v>
      </c>
      <c r="F18">
        <f>IFERROR(VLOOKUP($A18, CDS5Y_bbg!E$5:F$241,2), -1)</f>
        <v>-1</v>
      </c>
      <c r="G18">
        <f>IFERROR(VLOOKUP($A18, CDS5Y_bbg!F$5:G$241,2), -1)</f>
        <v>40360</v>
      </c>
      <c r="H18">
        <f>IFERROR(VLOOKUP($A18, CDS5Y_bbg!G$5:H$241,2), -1)</f>
        <v>-1</v>
      </c>
      <c r="I18">
        <f>IFERROR(VLOOKUP($A18, CDS5Y_bbg!H$5:I$241,2), -1)</f>
        <v>44834</v>
      </c>
      <c r="J18">
        <f>IFERROR(VLOOKUP($A18, CDS5Y_bbg!I$5:J$241,2), -1)</f>
        <v>-1</v>
      </c>
      <c r="K18">
        <f>IFERROR(VLOOKUP($A18, CDS5Y_bbg!J$5:K$241,2), -1)</f>
        <v>41819</v>
      </c>
      <c r="L18">
        <f>IFERROR(VLOOKUP($A18, CDS5Y_bbg!K$5:L$241,2), -1)</f>
        <v>340</v>
      </c>
      <c r="M18">
        <f>IFERROR(VLOOKUP($A18, CDS5Y_bbg!L$5:M$241,2), -1)</f>
        <v>40469</v>
      </c>
      <c r="N18">
        <f>IFERROR(VLOOKUP($A18, CDS5Y_bbg!M$5:N$241,2), -1)</f>
        <v>-1</v>
      </c>
      <c r="O18">
        <f>IFERROR(VLOOKUP($A18, CDS5Y_bbg!N$5:O$241,2), -1)</f>
        <v>40289</v>
      </c>
      <c r="P18">
        <f>IFERROR(VLOOKUP($A18, CDS5Y_bbg!O$5:P$241,2), -1)</f>
        <v>-1</v>
      </c>
      <c r="Q18">
        <f>IFERROR(VLOOKUP($A18, CDS5Y_bbg!P$5:Q$241,2), -1)</f>
        <v>44377</v>
      </c>
      <c r="R18">
        <f>IFERROR(VLOOKUP($A18, CDS5Y_bbg!Q$5:R$241,2), -1)</f>
        <v>-1</v>
      </c>
      <c r="S18">
        <f>IFERROR(VLOOKUP($A18, CDS5Y_bbg!R$5:S$241,2), -1)</f>
        <v>43337</v>
      </c>
      <c r="T18">
        <f>IFERROR(VLOOKUP($A18, CDS5Y_bbg!S$5:T$241,2), -1)</f>
        <v>-1</v>
      </c>
      <c r="U18">
        <f>IFERROR(VLOOKUP($A18, CDS5Y_bbg!T$5:U$241,2), -1)</f>
        <v>42062</v>
      </c>
      <c r="V18">
        <f>IFERROR(VLOOKUP($A18, CDS5Y_bbg!U$5:V$241,2), -1)</f>
        <v>37.5</v>
      </c>
      <c r="W18">
        <f>IFERROR(VLOOKUP($A18, CDS5Y_bbg!V$5:W$241,2), -1)</f>
        <v>44074</v>
      </c>
      <c r="X18">
        <f>IFERROR(VLOOKUP($A18, CDS5Y_bbg!W$5:X$241,2), -1)</f>
        <v>805</v>
      </c>
      <c r="Y18">
        <f>IFERROR(VLOOKUP($A18, CDS5Y_bbg!X$5:Y$241,2), -1)</f>
        <v>44043</v>
      </c>
      <c r="Z18">
        <f>IFERROR(VLOOKUP($A18, CDS5Y_bbg!Y$5:Z$241,2), -1)</f>
        <v>187.5</v>
      </c>
      <c r="AA18">
        <f>IFERROR(VLOOKUP($A18, CDS5Y_bbg!Z$5:AA$241,2), -1)</f>
        <v>40481</v>
      </c>
      <c r="AB18">
        <f>IFERROR(VLOOKUP($A18, CDS5Y_bbg!AA$5:AB$241,2), -1)</f>
        <v>-1</v>
      </c>
      <c r="AC18">
        <f>IFERROR(VLOOKUP($A18, CDS5Y_bbg!AB$5:AC$241,2), -1)</f>
        <v>44043</v>
      </c>
      <c r="AD18">
        <f>IFERROR(VLOOKUP($A18, CDS5Y_bbg!AC$5:AD$241,2), -1)</f>
        <v>772.5</v>
      </c>
      <c r="AE18">
        <f>IFERROR(VLOOKUP($A18, CDS5Y_bbg!AD$5:AE$241,2), -1)</f>
        <v>41149</v>
      </c>
      <c r="AF18">
        <f>IFERROR(VLOOKUP($A18, CDS5Y_bbg!AE$5:AF$241,2), -1)</f>
        <v>-1</v>
      </c>
      <c r="AG18">
        <f>IFERROR(VLOOKUP($A18, CDS5Y_bbg!AF$5:AG$241,2), -1)</f>
        <v>42853</v>
      </c>
      <c r="AH18">
        <f>IFERROR(VLOOKUP($A18, CDS5Y_bbg!AG$5:AH$241,2), -1)</f>
        <v>-1</v>
      </c>
      <c r="AI18">
        <f>IFERROR(VLOOKUP($A18, CDS5Y_bbg!AH$5:AI$241,2), -1)</f>
        <v>-1</v>
      </c>
      <c r="AJ18">
        <f>IFERROR(VLOOKUP($A18, CDS5Y_bbg!AI$5:AJ$241,2), -1)</f>
        <v>-1</v>
      </c>
      <c r="AK18">
        <f>IFERROR(VLOOKUP($A18, CDS5Y_bbg!AJ$5:AK$241,2), -1)</f>
        <v>-1</v>
      </c>
      <c r="AL18">
        <f>IFERROR(VLOOKUP($A18, CDS5Y_bbg!AK$5:AL$241,2), -1)</f>
        <v>-1</v>
      </c>
      <c r="AM18">
        <f>IFERROR(VLOOKUP($A18, CDS5Y_bbg!AL$5:AM$241,2), -1)</f>
        <v>-1</v>
      </c>
      <c r="AN18">
        <f>IFERROR(VLOOKUP($A18, CDS5Y_bbg!AM$5:AN$241,2), -1)</f>
        <v>-1</v>
      </c>
      <c r="AO18">
        <f>IFERROR(VLOOKUP($A18, CDS5Y_bbg!AN$5:AO$241,2), -1)</f>
        <v>43424</v>
      </c>
      <c r="AP18">
        <f>IFERROR(VLOOKUP($A18, CDS5Y_bbg!AO$5:AP$241,2), -1)</f>
        <v>-1</v>
      </c>
      <c r="AQ18">
        <f>IFERROR(VLOOKUP($A18, CDS5Y_bbg!AP$5:AQ$241,2), -1)</f>
        <v>44625</v>
      </c>
      <c r="AR18">
        <f>IFERROR(VLOOKUP($A18, CDS5Y_bbg!AQ$5:AR$241,2), -1)</f>
        <v>-1</v>
      </c>
      <c r="AS18">
        <f>IFERROR(VLOOKUP($A18, CDS5Y_bbg!AR$5:AS$241,2), -1)</f>
        <v>44626</v>
      </c>
      <c r="AT18">
        <f>IFERROR(VLOOKUP($A18, CDS5Y_bbg!AS$5:AT$241,2), -1)</f>
        <v>-1</v>
      </c>
      <c r="AU18">
        <f>IFERROR(VLOOKUP($A18, CDS5Y_bbg!AT$5:AU$241,2), -1)</f>
        <v>-1</v>
      </c>
      <c r="AV18">
        <f>IFERROR(VLOOKUP($A18, CDS5Y_bbg!AU$5:AV$241,2), -1)</f>
        <v>-1</v>
      </c>
      <c r="AW18">
        <f>IFERROR(VLOOKUP($A18, CDS5Y_bbg!AV$5:AW$241,2), -1)</f>
        <v>41863</v>
      </c>
      <c r="AX18">
        <f>IFERROR(VLOOKUP($A18, CDS5Y_bbg!AW$5:AX$241,2), -1)</f>
        <v>-1</v>
      </c>
      <c r="AY18">
        <f>IFERROR(VLOOKUP($A18, CDS5Y_bbg!AX$5:AY$241,2), -1)</f>
        <v>43402</v>
      </c>
      <c r="AZ18">
        <f>IFERROR(VLOOKUP($A18, CDS5Y_bbg!AY$5:AZ$241,2), -1)</f>
        <v>-1</v>
      </c>
      <c r="BA18">
        <f>IFERROR(VLOOKUP($A18, CDS5Y_bbg!AZ$5:BA$241,2), -1)</f>
        <v>-1</v>
      </c>
      <c r="BB18">
        <f>IFERROR(VLOOKUP($A18, CDS5Y_bbg!BA$5:BB$241,2), -1)</f>
        <v>-1</v>
      </c>
      <c r="BC18">
        <f>IFERROR(VLOOKUP($A18, CDS5Y_bbg!BB$5:BC$241,2), -1)</f>
        <v>41722</v>
      </c>
      <c r="BD18">
        <f>IFERROR(VLOOKUP($A18, CDS5Y_bbg!BC$5:BD$241,2), -1)</f>
        <v>-1</v>
      </c>
      <c r="BE18">
        <f>IFERROR(VLOOKUP($A18, CDS5Y_bbg!BD$5:BE$241,2), -1)</f>
        <v>-1</v>
      </c>
      <c r="BF18">
        <f>IFERROR(VLOOKUP($A18, CDS5Y_bbg!BE$5:BF$241,2), -1)</f>
        <v>-1</v>
      </c>
      <c r="BG18">
        <f>IFERROR(VLOOKUP($A18, CDS5Y_bbg!BF$5:BG$241,2), -1)</f>
        <v>-1</v>
      </c>
      <c r="BH18">
        <f>IFERROR(VLOOKUP($A18, CDS5Y_bbg!BG$5:BH$241,2), -1)</f>
        <v>-1</v>
      </c>
      <c r="BI18">
        <f>IFERROR(VLOOKUP($A18, CDS5Y_bbg!BH$5:BI$241,2), -1)</f>
        <v>43424</v>
      </c>
      <c r="BJ18">
        <f>IFERROR(VLOOKUP($A18, CDS5Y_bbg!BI$5:BJ$241,2), -1)</f>
        <v>-1</v>
      </c>
      <c r="BK18">
        <f>IFERROR(VLOOKUP($A18, CDS5Y_bbg!BJ$5:BK$241,2), -1)</f>
        <v>-1</v>
      </c>
      <c r="BL18">
        <f>IFERROR(VLOOKUP($A18, CDS5Y_bbg!BK$5:BL$241,2), -1)</f>
        <v>-1</v>
      </c>
      <c r="BM18">
        <f>IFERROR(VLOOKUP($A18, CDS5Y_bbg!BL$5:BM$241,2), -1)</f>
        <v>43424</v>
      </c>
      <c r="BN18">
        <f>IFERROR(VLOOKUP($A18, CDS5Y_bbg!BM$5:BN$241,2), -1)</f>
        <v>-1</v>
      </c>
      <c r="BO18">
        <f>IFERROR(VLOOKUP($A18, CDS5Y_bbg!BN$5:BO$241,2), -1)</f>
        <v>43426</v>
      </c>
      <c r="BP18">
        <f>IFERROR(VLOOKUP($A18, CDS5Y_bbg!BO$5:BP$241,2), -1)</f>
        <v>-1</v>
      </c>
      <c r="BQ18">
        <f>IFERROR(VLOOKUP($A18, CDS5Y_bbg!BP$5:BQ$241,2), -1)</f>
        <v>-1</v>
      </c>
      <c r="BR18">
        <f>IFERROR(VLOOKUP($A18, CDS5Y_bbg!BQ$5:BR$241,2), -1)</f>
        <v>-1</v>
      </c>
      <c r="BS18">
        <f>IFERROR(VLOOKUP($A18, CDS5Y_bbg!BR$5:BS$241,2), -1)</f>
        <v>43426</v>
      </c>
      <c r="BT18">
        <f>IFERROR(VLOOKUP($A18, CDS5Y_bbg!BS$5:BT$241,2), -1)</f>
        <v>-1</v>
      </c>
      <c r="BU18">
        <f>IFERROR(VLOOKUP($A18, CDS5Y_bbg!BT$5:BU$241,2), -1)</f>
        <v>-1</v>
      </c>
      <c r="BV18">
        <f>IFERROR(VLOOKUP($A18, CDS5Y_bbg!BU$5:BV$241,2), -1)</f>
        <v>-1</v>
      </c>
      <c r="BW18">
        <f>IFERROR(VLOOKUP($A18, CDS5Y_bbg!BV$5:BW$241,2), -1)</f>
        <v>41915</v>
      </c>
      <c r="BX18">
        <f>IFERROR(VLOOKUP($A18, CDS5Y_bbg!BW$5:BX$241,2), -1)</f>
        <v>-1</v>
      </c>
      <c r="BY18">
        <f>IFERROR(VLOOKUP($A18, CDS5Y_bbg!BX$5:BY$241,2), -1)</f>
        <v>-1</v>
      </c>
      <c r="BZ18">
        <f>IFERROR(VLOOKUP($A18, CDS5Y_bbg!BY$5:BZ$241,2), -1)</f>
        <v>-1</v>
      </c>
      <c r="CA18">
        <f>IFERROR(VLOOKUP($A18, CDS5Y_bbg!BZ$5:CA$241,2), -1)</f>
        <v>41911</v>
      </c>
      <c r="CB18">
        <f>IFERROR(VLOOKUP($A18, CDS5Y_bbg!CA$5:CB$241,2), -1)</f>
        <v>-1</v>
      </c>
      <c r="CC18">
        <f>IFERROR(VLOOKUP($A18, CDS5Y_bbg!CB$5:CC$241,2), -1)</f>
        <v>41912</v>
      </c>
      <c r="CD18">
        <f>IFERROR(VLOOKUP($A18, CDS5Y_bbg!CC$5:CD$241,2), -1)</f>
        <v>-1</v>
      </c>
      <c r="CE18">
        <f>IFERROR(VLOOKUP($A18, CDS5Y_bbg!CD$5:CE$241,2), -1)</f>
        <v>43332</v>
      </c>
      <c r="CF18">
        <f>IFERROR(VLOOKUP($A18, CDS5Y_bbg!CE$5:CF$241,2), -1)</f>
        <v>-1</v>
      </c>
      <c r="CG18">
        <f>IFERROR(VLOOKUP($A18, CDS5Y_bbg!CF$5:CG$241,2), -1)</f>
        <v>41893</v>
      </c>
      <c r="CH18">
        <f>IFERROR(VLOOKUP($A18, CDS5Y_bbg!CG$5:CH$241,2), -1)</f>
        <v>-1</v>
      </c>
      <c r="CI18">
        <f>IFERROR(VLOOKUP($A18, CDS5Y_bbg!CH$5:CI$241,2), -1)</f>
        <v>-1</v>
      </c>
      <c r="CJ18">
        <f>IFERROR(VLOOKUP($A18, CDS5Y_bbg!CI$5:CJ$241,2), -1)</f>
        <v>-1</v>
      </c>
      <c r="CK18">
        <f>IFERROR(VLOOKUP($A18, CDS5Y_bbg!CJ$5:CK$241,2), -1)</f>
        <v>41844</v>
      </c>
      <c r="CL18">
        <f>IFERROR(VLOOKUP($A18, CDS5Y_bbg!CK$5:CL$241,2), -1)</f>
        <v>-1</v>
      </c>
      <c r="CM18">
        <f>IFERROR(VLOOKUP($A18, CDS5Y_bbg!CL$5:CM$241,2), -1)</f>
        <v>-1</v>
      </c>
      <c r="CN18">
        <f>IFERROR(VLOOKUP($A18, CDS5Y_bbg!CM$5:CN$241,2), -1)</f>
        <v>-1</v>
      </c>
    </row>
    <row r="19" spans="1:92" x14ac:dyDescent="0.25">
      <c r="A19" s="1">
        <v>37072</v>
      </c>
      <c r="B19">
        <f>IFERROR(VLOOKUP($A19, CDS5Y_bbg!A$5:B$241,2), -1)</f>
        <v>-1</v>
      </c>
      <c r="C19">
        <f>IFERROR(VLOOKUP($A19, CDS5Y_bbg!B$5:C$241,2), -1)</f>
        <v>41831</v>
      </c>
      <c r="D19">
        <f>IFERROR(VLOOKUP($A19, CDS5Y_bbg!C$5:D$241,2), -1)</f>
        <v>452.5</v>
      </c>
      <c r="E19">
        <f>IFERROR(VLOOKUP($A19, CDS5Y_bbg!D$5:E$241,2), -1)</f>
        <v>44895</v>
      </c>
      <c r="F19">
        <f>IFERROR(VLOOKUP($A19, CDS5Y_bbg!E$5:F$241,2), -1)</f>
        <v>-1</v>
      </c>
      <c r="G19">
        <f>IFERROR(VLOOKUP($A19, CDS5Y_bbg!F$5:G$241,2), -1)</f>
        <v>40360</v>
      </c>
      <c r="H19">
        <f>IFERROR(VLOOKUP($A19, CDS5Y_bbg!G$5:H$241,2), -1)</f>
        <v>-1</v>
      </c>
      <c r="I19">
        <f>IFERROR(VLOOKUP($A19, CDS5Y_bbg!H$5:I$241,2), -1)</f>
        <v>44834</v>
      </c>
      <c r="J19">
        <f>IFERROR(VLOOKUP($A19, CDS5Y_bbg!I$5:J$241,2), -1)</f>
        <v>-1</v>
      </c>
      <c r="K19">
        <f>IFERROR(VLOOKUP($A19, CDS5Y_bbg!J$5:K$241,2), -1)</f>
        <v>41819</v>
      </c>
      <c r="L19">
        <f>IFERROR(VLOOKUP($A19, CDS5Y_bbg!K$5:L$241,2), -1)</f>
        <v>329</v>
      </c>
      <c r="M19">
        <f>IFERROR(VLOOKUP($A19, CDS5Y_bbg!L$5:M$241,2), -1)</f>
        <v>40469</v>
      </c>
      <c r="N19">
        <f>IFERROR(VLOOKUP($A19, CDS5Y_bbg!M$5:N$241,2), -1)</f>
        <v>-1</v>
      </c>
      <c r="O19">
        <f>IFERROR(VLOOKUP($A19, CDS5Y_bbg!N$5:O$241,2), -1)</f>
        <v>40289</v>
      </c>
      <c r="P19">
        <f>IFERROR(VLOOKUP($A19, CDS5Y_bbg!O$5:P$241,2), -1)</f>
        <v>-1</v>
      </c>
      <c r="Q19">
        <f>IFERROR(VLOOKUP($A19, CDS5Y_bbg!P$5:Q$241,2), -1)</f>
        <v>44377</v>
      </c>
      <c r="R19">
        <f>IFERROR(VLOOKUP($A19, CDS5Y_bbg!Q$5:R$241,2), -1)</f>
        <v>-1</v>
      </c>
      <c r="S19">
        <f>IFERROR(VLOOKUP($A19, CDS5Y_bbg!R$5:S$241,2), -1)</f>
        <v>43337</v>
      </c>
      <c r="T19">
        <f>IFERROR(VLOOKUP($A19, CDS5Y_bbg!S$5:T$241,2), -1)</f>
        <v>-1</v>
      </c>
      <c r="U19">
        <f>IFERROR(VLOOKUP($A19, CDS5Y_bbg!T$5:U$241,2), -1)</f>
        <v>42062</v>
      </c>
      <c r="V19">
        <f>IFERROR(VLOOKUP($A19, CDS5Y_bbg!U$5:V$241,2), -1)</f>
        <v>39</v>
      </c>
      <c r="W19">
        <f>IFERROR(VLOOKUP($A19, CDS5Y_bbg!V$5:W$241,2), -1)</f>
        <v>44074</v>
      </c>
      <c r="X19">
        <f>IFERROR(VLOOKUP($A19, CDS5Y_bbg!W$5:X$241,2), -1)</f>
        <v>702.5</v>
      </c>
      <c r="Y19">
        <f>IFERROR(VLOOKUP($A19, CDS5Y_bbg!X$5:Y$241,2), -1)</f>
        <v>44043</v>
      </c>
      <c r="Z19">
        <f>IFERROR(VLOOKUP($A19, CDS5Y_bbg!Y$5:Z$241,2), -1)</f>
        <v>182.5</v>
      </c>
      <c r="AA19">
        <f>IFERROR(VLOOKUP($A19, CDS5Y_bbg!Z$5:AA$241,2), -1)</f>
        <v>40481</v>
      </c>
      <c r="AB19">
        <f>IFERROR(VLOOKUP($A19, CDS5Y_bbg!AA$5:AB$241,2), -1)</f>
        <v>-1</v>
      </c>
      <c r="AC19">
        <f>IFERROR(VLOOKUP($A19, CDS5Y_bbg!AB$5:AC$241,2), -1)</f>
        <v>44043</v>
      </c>
      <c r="AD19">
        <f>IFERROR(VLOOKUP($A19, CDS5Y_bbg!AC$5:AD$241,2), -1)</f>
        <v>795</v>
      </c>
      <c r="AE19">
        <f>IFERROR(VLOOKUP($A19, CDS5Y_bbg!AD$5:AE$241,2), -1)</f>
        <v>41149</v>
      </c>
      <c r="AF19">
        <f>IFERROR(VLOOKUP($A19, CDS5Y_bbg!AE$5:AF$241,2), -1)</f>
        <v>-1</v>
      </c>
      <c r="AG19">
        <f>IFERROR(VLOOKUP($A19, CDS5Y_bbg!AF$5:AG$241,2), -1)</f>
        <v>42853</v>
      </c>
      <c r="AH19">
        <f>IFERROR(VLOOKUP($A19, CDS5Y_bbg!AG$5:AH$241,2), -1)</f>
        <v>-1</v>
      </c>
      <c r="AI19">
        <f>IFERROR(VLOOKUP($A19, CDS5Y_bbg!AH$5:AI$241,2), -1)</f>
        <v>-1</v>
      </c>
      <c r="AJ19">
        <f>IFERROR(VLOOKUP($A19, CDS5Y_bbg!AI$5:AJ$241,2), -1)</f>
        <v>-1</v>
      </c>
      <c r="AK19">
        <f>IFERROR(VLOOKUP($A19, CDS5Y_bbg!AJ$5:AK$241,2), -1)</f>
        <v>-1</v>
      </c>
      <c r="AL19">
        <f>IFERROR(VLOOKUP($A19, CDS5Y_bbg!AK$5:AL$241,2), -1)</f>
        <v>-1</v>
      </c>
      <c r="AM19">
        <f>IFERROR(VLOOKUP($A19, CDS5Y_bbg!AL$5:AM$241,2), -1)</f>
        <v>-1</v>
      </c>
      <c r="AN19">
        <f>IFERROR(VLOOKUP($A19, CDS5Y_bbg!AM$5:AN$241,2), -1)</f>
        <v>-1</v>
      </c>
      <c r="AO19">
        <f>IFERROR(VLOOKUP($A19, CDS5Y_bbg!AN$5:AO$241,2), -1)</f>
        <v>43424</v>
      </c>
      <c r="AP19">
        <f>IFERROR(VLOOKUP($A19, CDS5Y_bbg!AO$5:AP$241,2), -1)</f>
        <v>-1</v>
      </c>
      <c r="AQ19">
        <f>IFERROR(VLOOKUP($A19, CDS5Y_bbg!AP$5:AQ$241,2), -1)</f>
        <v>44625</v>
      </c>
      <c r="AR19">
        <f>IFERROR(VLOOKUP($A19, CDS5Y_bbg!AQ$5:AR$241,2), -1)</f>
        <v>-1</v>
      </c>
      <c r="AS19">
        <f>IFERROR(VLOOKUP($A19, CDS5Y_bbg!AR$5:AS$241,2), -1)</f>
        <v>44626</v>
      </c>
      <c r="AT19">
        <f>IFERROR(VLOOKUP($A19, CDS5Y_bbg!AS$5:AT$241,2), -1)</f>
        <v>-1</v>
      </c>
      <c r="AU19">
        <f>IFERROR(VLOOKUP($A19, CDS5Y_bbg!AT$5:AU$241,2), -1)</f>
        <v>-1</v>
      </c>
      <c r="AV19">
        <f>IFERROR(VLOOKUP($A19, CDS5Y_bbg!AU$5:AV$241,2), -1)</f>
        <v>-1</v>
      </c>
      <c r="AW19">
        <f>IFERROR(VLOOKUP($A19, CDS5Y_bbg!AV$5:AW$241,2), -1)</f>
        <v>41863</v>
      </c>
      <c r="AX19">
        <f>IFERROR(VLOOKUP($A19, CDS5Y_bbg!AW$5:AX$241,2), -1)</f>
        <v>-1</v>
      </c>
      <c r="AY19">
        <f>IFERROR(VLOOKUP($A19, CDS5Y_bbg!AX$5:AY$241,2), -1)</f>
        <v>43402</v>
      </c>
      <c r="AZ19">
        <f>IFERROR(VLOOKUP($A19, CDS5Y_bbg!AY$5:AZ$241,2), -1)</f>
        <v>-1</v>
      </c>
      <c r="BA19">
        <f>IFERROR(VLOOKUP($A19, CDS5Y_bbg!AZ$5:BA$241,2), -1)</f>
        <v>-1</v>
      </c>
      <c r="BB19">
        <f>IFERROR(VLOOKUP($A19, CDS5Y_bbg!BA$5:BB$241,2), -1)</f>
        <v>-1</v>
      </c>
      <c r="BC19">
        <f>IFERROR(VLOOKUP($A19, CDS5Y_bbg!BB$5:BC$241,2), -1)</f>
        <v>41722</v>
      </c>
      <c r="BD19">
        <f>IFERROR(VLOOKUP($A19, CDS5Y_bbg!BC$5:BD$241,2), -1)</f>
        <v>-1</v>
      </c>
      <c r="BE19">
        <f>IFERROR(VLOOKUP($A19, CDS5Y_bbg!BD$5:BE$241,2), -1)</f>
        <v>-1</v>
      </c>
      <c r="BF19">
        <f>IFERROR(VLOOKUP($A19, CDS5Y_bbg!BE$5:BF$241,2), -1)</f>
        <v>-1</v>
      </c>
      <c r="BG19">
        <f>IFERROR(VLOOKUP($A19, CDS5Y_bbg!BF$5:BG$241,2), -1)</f>
        <v>-1</v>
      </c>
      <c r="BH19">
        <f>IFERROR(VLOOKUP($A19, CDS5Y_bbg!BG$5:BH$241,2), -1)</f>
        <v>-1</v>
      </c>
      <c r="BI19">
        <f>IFERROR(VLOOKUP($A19, CDS5Y_bbg!BH$5:BI$241,2), -1)</f>
        <v>43424</v>
      </c>
      <c r="BJ19">
        <f>IFERROR(VLOOKUP($A19, CDS5Y_bbg!BI$5:BJ$241,2), -1)</f>
        <v>-1</v>
      </c>
      <c r="BK19">
        <f>IFERROR(VLOOKUP($A19, CDS5Y_bbg!BJ$5:BK$241,2), -1)</f>
        <v>-1</v>
      </c>
      <c r="BL19">
        <f>IFERROR(VLOOKUP($A19, CDS5Y_bbg!BK$5:BL$241,2), -1)</f>
        <v>-1</v>
      </c>
      <c r="BM19">
        <f>IFERROR(VLOOKUP($A19, CDS5Y_bbg!BL$5:BM$241,2), -1)</f>
        <v>43424</v>
      </c>
      <c r="BN19">
        <f>IFERROR(VLOOKUP($A19, CDS5Y_bbg!BM$5:BN$241,2), -1)</f>
        <v>-1</v>
      </c>
      <c r="BO19">
        <f>IFERROR(VLOOKUP($A19, CDS5Y_bbg!BN$5:BO$241,2), -1)</f>
        <v>43426</v>
      </c>
      <c r="BP19">
        <f>IFERROR(VLOOKUP($A19, CDS5Y_bbg!BO$5:BP$241,2), -1)</f>
        <v>-1</v>
      </c>
      <c r="BQ19">
        <f>IFERROR(VLOOKUP($A19, CDS5Y_bbg!BP$5:BQ$241,2), -1)</f>
        <v>-1</v>
      </c>
      <c r="BR19">
        <f>IFERROR(VLOOKUP($A19, CDS5Y_bbg!BQ$5:BR$241,2), -1)</f>
        <v>-1</v>
      </c>
      <c r="BS19">
        <f>IFERROR(VLOOKUP($A19, CDS5Y_bbg!BR$5:BS$241,2), -1)</f>
        <v>43426</v>
      </c>
      <c r="BT19">
        <f>IFERROR(VLOOKUP($A19, CDS5Y_bbg!BS$5:BT$241,2), -1)</f>
        <v>-1</v>
      </c>
      <c r="BU19">
        <f>IFERROR(VLOOKUP($A19, CDS5Y_bbg!BT$5:BU$241,2), -1)</f>
        <v>-1</v>
      </c>
      <c r="BV19">
        <f>IFERROR(VLOOKUP($A19, CDS5Y_bbg!BU$5:BV$241,2), -1)</f>
        <v>-1</v>
      </c>
      <c r="BW19">
        <f>IFERROR(VLOOKUP($A19, CDS5Y_bbg!BV$5:BW$241,2), -1)</f>
        <v>41915</v>
      </c>
      <c r="BX19">
        <f>IFERROR(VLOOKUP($A19, CDS5Y_bbg!BW$5:BX$241,2), -1)</f>
        <v>-1</v>
      </c>
      <c r="BY19">
        <f>IFERROR(VLOOKUP($A19, CDS5Y_bbg!BX$5:BY$241,2), -1)</f>
        <v>-1</v>
      </c>
      <c r="BZ19">
        <f>IFERROR(VLOOKUP($A19, CDS5Y_bbg!BY$5:BZ$241,2), -1)</f>
        <v>-1</v>
      </c>
      <c r="CA19">
        <f>IFERROR(VLOOKUP($A19, CDS5Y_bbg!BZ$5:CA$241,2), -1)</f>
        <v>41911</v>
      </c>
      <c r="CB19">
        <f>IFERROR(VLOOKUP($A19, CDS5Y_bbg!CA$5:CB$241,2), -1)</f>
        <v>-1</v>
      </c>
      <c r="CC19">
        <f>IFERROR(VLOOKUP($A19, CDS5Y_bbg!CB$5:CC$241,2), -1)</f>
        <v>41912</v>
      </c>
      <c r="CD19">
        <f>IFERROR(VLOOKUP($A19, CDS5Y_bbg!CC$5:CD$241,2), -1)</f>
        <v>-1</v>
      </c>
      <c r="CE19">
        <f>IFERROR(VLOOKUP($A19, CDS5Y_bbg!CD$5:CE$241,2), -1)</f>
        <v>43332</v>
      </c>
      <c r="CF19">
        <f>IFERROR(VLOOKUP($A19, CDS5Y_bbg!CE$5:CF$241,2), -1)</f>
        <v>-1</v>
      </c>
      <c r="CG19">
        <f>IFERROR(VLOOKUP($A19, CDS5Y_bbg!CF$5:CG$241,2), -1)</f>
        <v>41893</v>
      </c>
      <c r="CH19">
        <f>IFERROR(VLOOKUP($A19, CDS5Y_bbg!CG$5:CH$241,2), -1)</f>
        <v>-1</v>
      </c>
      <c r="CI19">
        <f>IFERROR(VLOOKUP($A19, CDS5Y_bbg!CH$5:CI$241,2), -1)</f>
        <v>-1</v>
      </c>
      <c r="CJ19">
        <f>IFERROR(VLOOKUP($A19, CDS5Y_bbg!CI$5:CJ$241,2), -1)</f>
        <v>-1</v>
      </c>
      <c r="CK19">
        <f>IFERROR(VLOOKUP($A19, CDS5Y_bbg!CJ$5:CK$241,2), -1)</f>
        <v>41844</v>
      </c>
      <c r="CL19">
        <f>IFERROR(VLOOKUP($A19, CDS5Y_bbg!CK$5:CL$241,2), -1)</f>
        <v>-1</v>
      </c>
      <c r="CM19">
        <f>IFERROR(VLOOKUP($A19, CDS5Y_bbg!CL$5:CM$241,2), -1)</f>
        <v>-1</v>
      </c>
      <c r="CN19">
        <f>IFERROR(VLOOKUP($A19, CDS5Y_bbg!CM$5:CN$241,2), -1)</f>
        <v>-1</v>
      </c>
    </row>
    <row r="20" spans="1:92" x14ac:dyDescent="0.25">
      <c r="A20" s="1">
        <v>37103</v>
      </c>
      <c r="B20">
        <f>IFERROR(VLOOKUP($A20, CDS5Y_bbg!A$5:B$241,2), -1)</f>
        <v>-1</v>
      </c>
      <c r="C20">
        <f>IFERROR(VLOOKUP($A20, CDS5Y_bbg!B$5:C$241,2), -1)</f>
        <v>41831</v>
      </c>
      <c r="D20">
        <f>IFERROR(VLOOKUP($A20, CDS5Y_bbg!C$5:D$241,2), -1)</f>
        <v>502.5</v>
      </c>
      <c r="E20">
        <f>IFERROR(VLOOKUP($A20, CDS5Y_bbg!D$5:E$241,2), -1)</f>
        <v>44895</v>
      </c>
      <c r="F20">
        <f>IFERROR(VLOOKUP($A20, CDS5Y_bbg!E$5:F$241,2), -1)</f>
        <v>-1</v>
      </c>
      <c r="G20">
        <f>IFERROR(VLOOKUP($A20, CDS5Y_bbg!F$5:G$241,2), -1)</f>
        <v>40360</v>
      </c>
      <c r="H20">
        <f>IFERROR(VLOOKUP($A20, CDS5Y_bbg!G$5:H$241,2), -1)</f>
        <v>-1</v>
      </c>
      <c r="I20">
        <f>IFERROR(VLOOKUP($A20, CDS5Y_bbg!H$5:I$241,2), -1)</f>
        <v>44834</v>
      </c>
      <c r="J20">
        <f>IFERROR(VLOOKUP($A20, CDS5Y_bbg!I$5:J$241,2), -1)</f>
        <v>-1</v>
      </c>
      <c r="K20">
        <f>IFERROR(VLOOKUP($A20, CDS5Y_bbg!J$5:K$241,2), -1)</f>
        <v>41819</v>
      </c>
      <c r="L20">
        <f>IFERROR(VLOOKUP($A20, CDS5Y_bbg!K$5:L$241,2), -1)</f>
        <v>330</v>
      </c>
      <c r="M20">
        <f>IFERROR(VLOOKUP($A20, CDS5Y_bbg!L$5:M$241,2), -1)</f>
        <v>40469</v>
      </c>
      <c r="N20">
        <f>IFERROR(VLOOKUP($A20, CDS5Y_bbg!M$5:N$241,2), -1)</f>
        <v>-1</v>
      </c>
      <c r="O20">
        <f>IFERROR(VLOOKUP($A20, CDS5Y_bbg!N$5:O$241,2), -1)</f>
        <v>40289</v>
      </c>
      <c r="P20">
        <f>IFERROR(VLOOKUP($A20, CDS5Y_bbg!O$5:P$241,2), -1)</f>
        <v>-1</v>
      </c>
      <c r="Q20">
        <f>IFERROR(VLOOKUP($A20, CDS5Y_bbg!P$5:Q$241,2), -1)</f>
        <v>44377</v>
      </c>
      <c r="R20">
        <f>IFERROR(VLOOKUP($A20, CDS5Y_bbg!Q$5:R$241,2), -1)</f>
        <v>-1</v>
      </c>
      <c r="S20">
        <f>IFERROR(VLOOKUP($A20, CDS5Y_bbg!R$5:S$241,2), -1)</f>
        <v>43337</v>
      </c>
      <c r="T20">
        <f>IFERROR(VLOOKUP($A20, CDS5Y_bbg!S$5:T$241,2), -1)</f>
        <v>-1</v>
      </c>
      <c r="U20">
        <f>IFERROR(VLOOKUP($A20, CDS5Y_bbg!T$5:U$241,2), -1)</f>
        <v>42062</v>
      </c>
      <c r="V20">
        <f>IFERROR(VLOOKUP($A20, CDS5Y_bbg!U$5:V$241,2), -1)</f>
        <v>44.5</v>
      </c>
      <c r="W20">
        <f>IFERROR(VLOOKUP($A20, CDS5Y_bbg!V$5:W$241,2), -1)</f>
        <v>44074</v>
      </c>
      <c r="X20">
        <f>IFERROR(VLOOKUP($A20, CDS5Y_bbg!W$5:X$241,2), -1)</f>
        <v>815</v>
      </c>
      <c r="Y20">
        <f>IFERROR(VLOOKUP($A20, CDS5Y_bbg!X$5:Y$241,2), -1)</f>
        <v>44043</v>
      </c>
      <c r="Z20">
        <f>IFERROR(VLOOKUP($A20, CDS5Y_bbg!Y$5:Z$241,2), -1)</f>
        <v>185</v>
      </c>
      <c r="AA20">
        <f>IFERROR(VLOOKUP($A20, CDS5Y_bbg!Z$5:AA$241,2), -1)</f>
        <v>40481</v>
      </c>
      <c r="AB20">
        <f>IFERROR(VLOOKUP($A20, CDS5Y_bbg!AA$5:AB$241,2), -1)</f>
        <v>-1</v>
      </c>
      <c r="AC20">
        <f>IFERROR(VLOOKUP($A20, CDS5Y_bbg!AB$5:AC$241,2), -1)</f>
        <v>44043</v>
      </c>
      <c r="AD20">
        <f>IFERROR(VLOOKUP($A20, CDS5Y_bbg!AC$5:AD$241,2), -1)</f>
        <v>1112.5</v>
      </c>
      <c r="AE20">
        <f>IFERROR(VLOOKUP($A20, CDS5Y_bbg!AD$5:AE$241,2), -1)</f>
        <v>41149</v>
      </c>
      <c r="AF20">
        <f>IFERROR(VLOOKUP($A20, CDS5Y_bbg!AE$5:AF$241,2), -1)</f>
        <v>-1</v>
      </c>
      <c r="AG20">
        <f>IFERROR(VLOOKUP($A20, CDS5Y_bbg!AF$5:AG$241,2), -1)</f>
        <v>42853</v>
      </c>
      <c r="AH20">
        <f>IFERROR(VLOOKUP($A20, CDS5Y_bbg!AG$5:AH$241,2), -1)</f>
        <v>-1</v>
      </c>
      <c r="AI20">
        <f>IFERROR(VLOOKUP($A20, CDS5Y_bbg!AH$5:AI$241,2), -1)</f>
        <v>-1</v>
      </c>
      <c r="AJ20">
        <f>IFERROR(VLOOKUP($A20, CDS5Y_bbg!AI$5:AJ$241,2), -1)</f>
        <v>-1</v>
      </c>
      <c r="AK20">
        <f>IFERROR(VLOOKUP($A20, CDS5Y_bbg!AJ$5:AK$241,2), -1)</f>
        <v>-1</v>
      </c>
      <c r="AL20">
        <f>IFERROR(VLOOKUP($A20, CDS5Y_bbg!AK$5:AL$241,2), -1)</f>
        <v>-1</v>
      </c>
      <c r="AM20">
        <f>IFERROR(VLOOKUP($A20, CDS5Y_bbg!AL$5:AM$241,2), -1)</f>
        <v>-1</v>
      </c>
      <c r="AN20">
        <f>IFERROR(VLOOKUP($A20, CDS5Y_bbg!AM$5:AN$241,2), -1)</f>
        <v>-1</v>
      </c>
      <c r="AO20">
        <f>IFERROR(VLOOKUP($A20, CDS5Y_bbg!AN$5:AO$241,2), -1)</f>
        <v>43424</v>
      </c>
      <c r="AP20">
        <f>IFERROR(VLOOKUP($A20, CDS5Y_bbg!AO$5:AP$241,2), -1)</f>
        <v>-1</v>
      </c>
      <c r="AQ20">
        <f>IFERROR(VLOOKUP($A20, CDS5Y_bbg!AP$5:AQ$241,2), -1)</f>
        <v>44625</v>
      </c>
      <c r="AR20">
        <f>IFERROR(VLOOKUP($A20, CDS5Y_bbg!AQ$5:AR$241,2), -1)</f>
        <v>-1</v>
      </c>
      <c r="AS20">
        <f>IFERROR(VLOOKUP($A20, CDS5Y_bbg!AR$5:AS$241,2), -1)</f>
        <v>44626</v>
      </c>
      <c r="AT20">
        <f>IFERROR(VLOOKUP($A20, CDS5Y_bbg!AS$5:AT$241,2), -1)</f>
        <v>-1</v>
      </c>
      <c r="AU20">
        <f>IFERROR(VLOOKUP($A20, CDS5Y_bbg!AT$5:AU$241,2), -1)</f>
        <v>-1</v>
      </c>
      <c r="AV20">
        <f>IFERROR(VLOOKUP($A20, CDS5Y_bbg!AU$5:AV$241,2), -1)</f>
        <v>-1</v>
      </c>
      <c r="AW20">
        <f>IFERROR(VLOOKUP($A20, CDS5Y_bbg!AV$5:AW$241,2), -1)</f>
        <v>41863</v>
      </c>
      <c r="AX20">
        <f>IFERROR(VLOOKUP($A20, CDS5Y_bbg!AW$5:AX$241,2), -1)</f>
        <v>-1</v>
      </c>
      <c r="AY20">
        <f>IFERROR(VLOOKUP($A20, CDS5Y_bbg!AX$5:AY$241,2), -1)</f>
        <v>43402</v>
      </c>
      <c r="AZ20">
        <f>IFERROR(VLOOKUP($A20, CDS5Y_bbg!AY$5:AZ$241,2), -1)</f>
        <v>-1</v>
      </c>
      <c r="BA20">
        <f>IFERROR(VLOOKUP($A20, CDS5Y_bbg!AZ$5:BA$241,2), -1)</f>
        <v>-1</v>
      </c>
      <c r="BB20">
        <f>IFERROR(VLOOKUP($A20, CDS5Y_bbg!BA$5:BB$241,2), -1)</f>
        <v>-1</v>
      </c>
      <c r="BC20">
        <f>IFERROR(VLOOKUP($A20, CDS5Y_bbg!BB$5:BC$241,2), -1)</f>
        <v>41722</v>
      </c>
      <c r="BD20">
        <f>IFERROR(VLOOKUP($A20, CDS5Y_bbg!BC$5:BD$241,2), -1)</f>
        <v>-1</v>
      </c>
      <c r="BE20">
        <f>IFERROR(VLOOKUP($A20, CDS5Y_bbg!BD$5:BE$241,2), -1)</f>
        <v>-1</v>
      </c>
      <c r="BF20">
        <f>IFERROR(VLOOKUP($A20, CDS5Y_bbg!BE$5:BF$241,2), -1)</f>
        <v>-1</v>
      </c>
      <c r="BG20">
        <f>IFERROR(VLOOKUP($A20, CDS5Y_bbg!BF$5:BG$241,2), -1)</f>
        <v>-1</v>
      </c>
      <c r="BH20">
        <f>IFERROR(VLOOKUP($A20, CDS5Y_bbg!BG$5:BH$241,2), -1)</f>
        <v>-1</v>
      </c>
      <c r="BI20">
        <f>IFERROR(VLOOKUP($A20, CDS5Y_bbg!BH$5:BI$241,2), -1)</f>
        <v>43424</v>
      </c>
      <c r="BJ20">
        <f>IFERROR(VLOOKUP($A20, CDS5Y_bbg!BI$5:BJ$241,2), -1)</f>
        <v>-1</v>
      </c>
      <c r="BK20">
        <f>IFERROR(VLOOKUP($A20, CDS5Y_bbg!BJ$5:BK$241,2), -1)</f>
        <v>-1</v>
      </c>
      <c r="BL20">
        <f>IFERROR(VLOOKUP($A20, CDS5Y_bbg!BK$5:BL$241,2), -1)</f>
        <v>-1</v>
      </c>
      <c r="BM20">
        <f>IFERROR(VLOOKUP($A20, CDS5Y_bbg!BL$5:BM$241,2), -1)</f>
        <v>43424</v>
      </c>
      <c r="BN20">
        <f>IFERROR(VLOOKUP($A20, CDS5Y_bbg!BM$5:BN$241,2), -1)</f>
        <v>-1</v>
      </c>
      <c r="BO20">
        <f>IFERROR(VLOOKUP($A20, CDS5Y_bbg!BN$5:BO$241,2), -1)</f>
        <v>43426</v>
      </c>
      <c r="BP20">
        <f>IFERROR(VLOOKUP($A20, CDS5Y_bbg!BO$5:BP$241,2), -1)</f>
        <v>-1</v>
      </c>
      <c r="BQ20">
        <f>IFERROR(VLOOKUP($A20, CDS5Y_bbg!BP$5:BQ$241,2), -1)</f>
        <v>-1</v>
      </c>
      <c r="BR20">
        <f>IFERROR(VLOOKUP($A20, CDS5Y_bbg!BQ$5:BR$241,2), -1)</f>
        <v>-1</v>
      </c>
      <c r="BS20">
        <f>IFERROR(VLOOKUP($A20, CDS5Y_bbg!BR$5:BS$241,2), -1)</f>
        <v>43426</v>
      </c>
      <c r="BT20">
        <f>IFERROR(VLOOKUP($A20, CDS5Y_bbg!BS$5:BT$241,2), -1)</f>
        <v>-1</v>
      </c>
      <c r="BU20">
        <f>IFERROR(VLOOKUP($A20, CDS5Y_bbg!BT$5:BU$241,2), -1)</f>
        <v>-1</v>
      </c>
      <c r="BV20">
        <f>IFERROR(VLOOKUP($A20, CDS5Y_bbg!BU$5:BV$241,2), -1)</f>
        <v>-1</v>
      </c>
      <c r="BW20">
        <f>IFERROR(VLOOKUP($A20, CDS5Y_bbg!BV$5:BW$241,2), -1)</f>
        <v>41915</v>
      </c>
      <c r="BX20">
        <f>IFERROR(VLOOKUP($A20, CDS5Y_bbg!BW$5:BX$241,2), -1)</f>
        <v>-1</v>
      </c>
      <c r="BY20">
        <f>IFERROR(VLOOKUP($A20, CDS5Y_bbg!BX$5:BY$241,2), -1)</f>
        <v>-1</v>
      </c>
      <c r="BZ20">
        <f>IFERROR(VLOOKUP($A20, CDS5Y_bbg!BY$5:BZ$241,2), -1)</f>
        <v>-1</v>
      </c>
      <c r="CA20">
        <f>IFERROR(VLOOKUP($A20, CDS5Y_bbg!BZ$5:CA$241,2), -1)</f>
        <v>41911</v>
      </c>
      <c r="CB20">
        <f>IFERROR(VLOOKUP($A20, CDS5Y_bbg!CA$5:CB$241,2), -1)</f>
        <v>-1</v>
      </c>
      <c r="CC20">
        <f>IFERROR(VLOOKUP($A20, CDS5Y_bbg!CB$5:CC$241,2), -1)</f>
        <v>41912</v>
      </c>
      <c r="CD20">
        <f>IFERROR(VLOOKUP($A20, CDS5Y_bbg!CC$5:CD$241,2), -1)</f>
        <v>-1</v>
      </c>
      <c r="CE20">
        <f>IFERROR(VLOOKUP($A20, CDS5Y_bbg!CD$5:CE$241,2), -1)</f>
        <v>43332</v>
      </c>
      <c r="CF20">
        <f>IFERROR(VLOOKUP($A20, CDS5Y_bbg!CE$5:CF$241,2), -1)</f>
        <v>-1</v>
      </c>
      <c r="CG20">
        <f>IFERROR(VLOOKUP($A20, CDS5Y_bbg!CF$5:CG$241,2), -1)</f>
        <v>41893</v>
      </c>
      <c r="CH20">
        <f>IFERROR(VLOOKUP($A20, CDS5Y_bbg!CG$5:CH$241,2), -1)</f>
        <v>-1</v>
      </c>
      <c r="CI20">
        <f>IFERROR(VLOOKUP($A20, CDS5Y_bbg!CH$5:CI$241,2), -1)</f>
        <v>-1</v>
      </c>
      <c r="CJ20">
        <f>IFERROR(VLOOKUP($A20, CDS5Y_bbg!CI$5:CJ$241,2), -1)</f>
        <v>-1</v>
      </c>
      <c r="CK20">
        <f>IFERROR(VLOOKUP($A20, CDS5Y_bbg!CJ$5:CK$241,2), -1)</f>
        <v>41844</v>
      </c>
      <c r="CL20">
        <f>IFERROR(VLOOKUP($A20, CDS5Y_bbg!CK$5:CL$241,2), -1)</f>
        <v>-1</v>
      </c>
      <c r="CM20">
        <f>IFERROR(VLOOKUP($A20, CDS5Y_bbg!CL$5:CM$241,2), -1)</f>
        <v>-1</v>
      </c>
      <c r="CN20">
        <f>IFERROR(VLOOKUP($A20, CDS5Y_bbg!CM$5:CN$241,2), -1)</f>
        <v>-1</v>
      </c>
    </row>
    <row r="21" spans="1:92" x14ac:dyDescent="0.25">
      <c r="A21" s="1">
        <v>37134</v>
      </c>
      <c r="B21">
        <f>IFERROR(VLOOKUP($A21, CDS5Y_bbg!A$5:B$241,2), -1)</f>
        <v>-1</v>
      </c>
      <c r="C21">
        <f>IFERROR(VLOOKUP($A21, CDS5Y_bbg!B$5:C$241,2), -1)</f>
        <v>41831</v>
      </c>
      <c r="D21">
        <f>IFERROR(VLOOKUP($A21, CDS5Y_bbg!C$5:D$241,2), -1)</f>
        <v>425</v>
      </c>
      <c r="E21">
        <f>IFERROR(VLOOKUP($A21, CDS5Y_bbg!D$5:E$241,2), -1)</f>
        <v>44895</v>
      </c>
      <c r="F21">
        <f>IFERROR(VLOOKUP($A21, CDS5Y_bbg!E$5:F$241,2), -1)</f>
        <v>-1</v>
      </c>
      <c r="G21">
        <f>IFERROR(VLOOKUP($A21, CDS5Y_bbg!F$5:G$241,2), -1)</f>
        <v>40360</v>
      </c>
      <c r="H21">
        <f>IFERROR(VLOOKUP($A21, CDS5Y_bbg!G$5:H$241,2), -1)</f>
        <v>-1</v>
      </c>
      <c r="I21">
        <f>IFERROR(VLOOKUP($A21, CDS5Y_bbg!H$5:I$241,2), -1)</f>
        <v>44834</v>
      </c>
      <c r="J21">
        <f>IFERROR(VLOOKUP($A21, CDS5Y_bbg!I$5:J$241,2), -1)</f>
        <v>-1</v>
      </c>
      <c r="K21">
        <f>IFERROR(VLOOKUP($A21, CDS5Y_bbg!J$5:K$241,2), -1)</f>
        <v>41819</v>
      </c>
      <c r="L21">
        <f>IFERROR(VLOOKUP($A21, CDS5Y_bbg!K$5:L$241,2), -1)</f>
        <v>335</v>
      </c>
      <c r="M21">
        <f>IFERROR(VLOOKUP($A21, CDS5Y_bbg!L$5:M$241,2), -1)</f>
        <v>40469</v>
      </c>
      <c r="N21">
        <f>IFERROR(VLOOKUP($A21, CDS5Y_bbg!M$5:N$241,2), -1)</f>
        <v>-1</v>
      </c>
      <c r="O21">
        <f>IFERROR(VLOOKUP($A21, CDS5Y_bbg!N$5:O$241,2), -1)</f>
        <v>40289</v>
      </c>
      <c r="P21">
        <f>IFERROR(VLOOKUP($A21, CDS5Y_bbg!O$5:P$241,2), -1)</f>
        <v>-1</v>
      </c>
      <c r="Q21">
        <f>IFERROR(VLOOKUP($A21, CDS5Y_bbg!P$5:Q$241,2), -1)</f>
        <v>44377</v>
      </c>
      <c r="R21">
        <f>IFERROR(VLOOKUP($A21, CDS5Y_bbg!Q$5:R$241,2), -1)</f>
        <v>-1</v>
      </c>
      <c r="S21">
        <f>IFERROR(VLOOKUP($A21, CDS5Y_bbg!R$5:S$241,2), -1)</f>
        <v>43337</v>
      </c>
      <c r="T21">
        <f>IFERROR(VLOOKUP($A21, CDS5Y_bbg!S$5:T$241,2), -1)</f>
        <v>-1</v>
      </c>
      <c r="U21">
        <f>IFERROR(VLOOKUP($A21, CDS5Y_bbg!T$5:U$241,2), -1)</f>
        <v>42062</v>
      </c>
      <c r="V21">
        <f>IFERROR(VLOOKUP($A21, CDS5Y_bbg!U$5:V$241,2), -1)</f>
        <v>47</v>
      </c>
      <c r="W21">
        <f>IFERROR(VLOOKUP($A21, CDS5Y_bbg!V$5:W$241,2), -1)</f>
        <v>44074</v>
      </c>
      <c r="X21">
        <f>IFERROR(VLOOKUP($A21, CDS5Y_bbg!W$5:X$241,2), -1)</f>
        <v>697.5</v>
      </c>
      <c r="Y21">
        <f>IFERROR(VLOOKUP($A21, CDS5Y_bbg!X$5:Y$241,2), -1)</f>
        <v>44043</v>
      </c>
      <c r="Z21">
        <f>IFERROR(VLOOKUP($A21, CDS5Y_bbg!Y$5:Z$241,2), -1)</f>
        <v>185</v>
      </c>
      <c r="AA21">
        <f>IFERROR(VLOOKUP($A21, CDS5Y_bbg!Z$5:AA$241,2), -1)</f>
        <v>40481</v>
      </c>
      <c r="AB21">
        <f>IFERROR(VLOOKUP($A21, CDS5Y_bbg!AA$5:AB$241,2), -1)</f>
        <v>-1</v>
      </c>
      <c r="AC21">
        <f>IFERROR(VLOOKUP($A21, CDS5Y_bbg!AB$5:AC$241,2), -1)</f>
        <v>44043</v>
      </c>
      <c r="AD21">
        <f>IFERROR(VLOOKUP($A21, CDS5Y_bbg!AC$5:AD$241,2), -1)</f>
        <v>920</v>
      </c>
      <c r="AE21">
        <f>IFERROR(VLOOKUP($A21, CDS5Y_bbg!AD$5:AE$241,2), -1)</f>
        <v>41149</v>
      </c>
      <c r="AF21">
        <f>IFERROR(VLOOKUP($A21, CDS5Y_bbg!AE$5:AF$241,2), -1)</f>
        <v>-1</v>
      </c>
      <c r="AG21">
        <f>IFERROR(VLOOKUP($A21, CDS5Y_bbg!AF$5:AG$241,2), -1)</f>
        <v>42853</v>
      </c>
      <c r="AH21">
        <f>IFERROR(VLOOKUP($A21, CDS5Y_bbg!AG$5:AH$241,2), -1)</f>
        <v>-1</v>
      </c>
      <c r="AI21">
        <f>IFERROR(VLOOKUP($A21, CDS5Y_bbg!AH$5:AI$241,2), -1)</f>
        <v>-1</v>
      </c>
      <c r="AJ21">
        <f>IFERROR(VLOOKUP($A21, CDS5Y_bbg!AI$5:AJ$241,2), -1)</f>
        <v>-1</v>
      </c>
      <c r="AK21">
        <f>IFERROR(VLOOKUP($A21, CDS5Y_bbg!AJ$5:AK$241,2), -1)</f>
        <v>-1</v>
      </c>
      <c r="AL21">
        <f>IFERROR(VLOOKUP($A21, CDS5Y_bbg!AK$5:AL$241,2), -1)</f>
        <v>-1</v>
      </c>
      <c r="AM21">
        <f>IFERROR(VLOOKUP($A21, CDS5Y_bbg!AL$5:AM$241,2), -1)</f>
        <v>-1</v>
      </c>
      <c r="AN21">
        <f>IFERROR(VLOOKUP($A21, CDS5Y_bbg!AM$5:AN$241,2), -1)</f>
        <v>-1</v>
      </c>
      <c r="AO21">
        <f>IFERROR(VLOOKUP($A21, CDS5Y_bbg!AN$5:AO$241,2), -1)</f>
        <v>43424</v>
      </c>
      <c r="AP21">
        <f>IFERROR(VLOOKUP($A21, CDS5Y_bbg!AO$5:AP$241,2), -1)</f>
        <v>-1</v>
      </c>
      <c r="AQ21">
        <f>IFERROR(VLOOKUP($A21, CDS5Y_bbg!AP$5:AQ$241,2), -1)</f>
        <v>44625</v>
      </c>
      <c r="AR21">
        <f>IFERROR(VLOOKUP($A21, CDS5Y_bbg!AQ$5:AR$241,2), -1)</f>
        <v>-1</v>
      </c>
      <c r="AS21">
        <f>IFERROR(VLOOKUP($A21, CDS5Y_bbg!AR$5:AS$241,2), -1)</f>
        <v>44626</v>
      </c>
      <c r="AT21">
        <f>IFERROR(VLOOKUP($A21, CDS5Y_bbg!AS$5:AT$241,2), -1)</f>
        <v>-1</v>
      </c>
      <c r="AU21">
        <f>IFERROR(VLOOKUP($A21, CDS5Y_bbg!AT$5:AU$241,2), -1)</f>
        <v>-1</v>
      </c>
      <c r="AV21">
        <f>IFERROR(VLOOKUP($A21, CDS5Y_bbg!AU$5:AV$241,2), -1)</f>
        <v>-1</v>
      </c>
      <c r="AW21">
        <f>IFERROR(VLOOKUP($A21, CDS5Y_bbg!AV$5:AW$241,2), -1)</f>
        <v>41863</v>
      </c>
      <c r="AX21">
        <f>IFERROR(VLOOKUP($A21, CDS5Y_bbg!AW$5:AX$241,2), -1)</f>
        <v>-1</v>
      </c>
      <c r="AY21">
        <f>IFERROR(VLOOKUP($A21, CDS5Y_bbg!AX$5:AY$241,2), -1)</f>
        <v>43402</v>
      </c>
      <c r="AZ21">
        <f>IFERROR(VLOOKUP($A21, CDS5Y_bbg!AY$5:AZ$241,2), -1)</f>
        <v>-1</v>
      </c>
      <c r="BA21">
        <f>IFERROR(VLOOKUP($A21, CDS5Y_bbg!AZ$5:BA$241,2), -1)</f>
        <v>-1</v>
      </c>
      <c r="BB21">
        <f>IFERROR(VLOOKUP($A21, CDS5Y_bbg!BA$5:BB$241,2), -1)</f>
        <v>-1</v>
      </c>
      <c r="BC21">
        <f>IFERROR(VLOOKUP($A21, CDS5Y_bbg!BB$5:BC$241,2), -1)</f>
        <v>41722</v>
      </c>
      <c r="BD21">
        <f>IFERROR(VLOOKUP($A21, CDS5Y_bbg!BC$5:BD$241,2), -1)</f>
        <v>-1</v>
      </c>
      <c r="BE21">
        <f>IFERROR(VLOOKUP($A21, CDS5Y_bbg!BD$5:BE$241,2), -1)</f>
        <v>-1</v>
      </c>
      <c r="BF21">
        <f>IFERROR(VLOOKUP($A21, CDS5Y_bbg!BE$5:BF$241,2), -1)</f>
        <v>-1</v>
      </c>
      <c r="BG21">
        <f>IFERROR(VLOOKUP($A21, CDS5Y_bbg!BF$5:BG$241,2), -1)</f>
        <v>-1</v>
      </c>
      <c r="BH21">
        <f>IFERROR(VLOOKUP($A21, CDS5Y_bbg!BG$5:BH$241,2), -1)</f>
        <v>-1</v>
      </c>
      <c r="BI21">
        <f>IFERROR(VLOOKUP($A21, CDS5Y_bbg!BH$5:BI$241,2), -1)</f>
        <v>43424</v>
      </c>
      <c r="BJ21">
        <f>IFERROR(VLOOKUP($A21, CDS5Y_bbg!BI$5:BJ$241,2), -1)</f>
        <v>-1</v>
      </c>
      <c r="BK21">
        <f>IFERROR(VLOOKUP($A21, CDS5Y_bbg!BJ$5:BK$241,2), -1)</f>
        <v>-1</v>
      </c>
      <c r="BL21">
        <f>IFERROR(VLOOKUP($A21, CDS5Y_bbg!BK$5:BL$241,2), -1)</f>
        <v>-1</v>
      </c>
      <c r="BM21">
        <f>IFERROR(VLOOKUP($A21, CDS5Y_bbg!BL$5:BM$241,2), -1)</f>
        <v>43424</v>
      </c>
      <c r="BN21">
        <f>IFERROR(VLOOKUP($A21, CDS5Y_bbg!BM$5:BN$241,2), -1)</f>
        <v>-1</v>
      </c>
      <c r="BO21">
        <f>IFERROR(VLOOKUP($A21, CDS5Y_bbg!BN$5:BO$241,2), -1)</f>
        <v>43426</v>
      </c>
      <c r="BP21">
        <f>IFERROR(VLOOKUP($A21, CDS5Y_bbg!BO$5:BP$241,2), -1)</f>
        <v>-1</v>
      </c>
      <c r="BQ21">
        <f>IFERROR(VLOOKUP($A21, CDS5Y_bbg!BP$5:BQ$241,2), -1)</f>
        <v>-1</v>
      </c>
      <c r="BR21">
        <f>IFERROR(VLOOKUP($A21, CDS5Y_bbg!BQ$5:BR$241,2), -1)</f>
        <v>-1</v>
      </c>
      <c r="BS21">
        <f>IFERROR(VLOOKUP($A21, CDS5Y_bbg!BR$5:BS$241,2), -1)</f>
        <v>43426</v>
      </c>
      <c r="BT21">
        <f>IFERROR(VLOOKUP($A21, CDS5Y_bbg!BS$5:BT$241,2), -1)</f>
        <v>-1</v>
      </c>
      <c r="BU21">
        <f>IFERROR(VLOOKUP($A21, CDS5Y_bbg!BT$5:BU$241,2), -1)</f>
        <v>-1</v>
      </c>
      <c r="BV21">
        <f>IFERROR(VLOOKUP($A21, CDS5Y_bbg!BU$5:BV$241,2), -1)</f>
        <v>-1</v>
      </c>
      <c r="BW21">
        <f>IFERROR(VLOOKUP($A21, CDS5Y_bbg!BV$5:BW$241,2), -1)</f>
        <v>41915</v>
      </c>
      <c r="BX21">
        <f>IFERROR(VLOOKUP($A21, CDS5Y_bbg!BW$5:BX$241,2), -1)</f>
        <v>-1</v>
      </c>
      <c r="BY21">
        <f>IFERROR(VLOOKUP($A21, CDS5Y_bbg!BX$5:BY$241,2), -1)</f>
        <v>-1</v>
      </c>
      <c r="BZ21">
        <f>IFERROR(VLOOKUP($A21, CDS5Y_bbg!BY$5:BZ$241,2), -1)</f>
        <v>-1</v>
      </c>
      <c r="CA21">
        <f>IFERROR(VLOOKUP($A21, CDS5Y_bbg!BZ$5:CA$241,2), -1)</f>
        <v>41911</v>
      </c>
      <c r="CB21">
        <f>IFERROR(VLOOKUP($A21, CDS5Y_bbg!CA$5:CB$241,2), -1)</f>
        <v>-1</v>
      </c>
      <c r="CC21">
        <f>IFERROR(VLOOKUP($A21, CDS5Y_bbg!CB$5:CC$241,2), -1)</f>
        <v>41912</v>
      </c>
      <c r="CD21">
        <f>IFERROR(VLOOKUP($A21, CDS5Y_bbg!CC$5:CD$241,2), -1)</f>
        <v>-1</v>
      </c>
      <c r="CE21">
        <f>IFERROR(VLOOKUP($A21, CDS5Y_bbg!CD$5:CE$241,2), -1)</f>
        <v>43332</v>
      </c>
      <c r="CF21">
        <f>IFERROR(VLOOKUP($A21, CDS5Y_bbg!CE$5:CF$241,2), -1)</f>
        <v>-1</v>
      </c>
      <c r="CG21">
        <f>IFERROR(VLOOKUP($A21, CDS5Y_bbg!CF$5:CG$241,2), -1)</f>
        <v>41893</v>
      </c>
      <c r="CH21">
        <f>IFERROR(VLOOKUP($A21, CDS5Y_bbg!CG$5:CH$241,2), -1)</f>
        <v>-1</v>
      </c>
      <c r="CI21">
        <f>IFERROR(VLOOKUP($A21, CDS5Y_bbg!CH$5:CI$241,2), -1)</f>
        <v>-1</v>
      </c>
      <c r="CJ21">
        <f>IFERROR(VLOOKUP($A21, CDS5Y_bbg!CI$5:CJ$241,2), -1)</f>
        <v>-1</v>
      </c>
      <c r="CK21">
        <f>IFERROR(VLOOKUP($A21, CDS5Y_bbg!CJ$5:CK$241,2), -1)</f>
        <v>41844</v>
      </c>
      <c r="CL21">
        <f>IFERROR(VLOOKUP($A21, CDS5Y_bbg!CK$5:CL$241,2), -1)</f>
        <v>-1</v>
      </c>
      <c r="CM21">
        <f>IFERROR(VLOOKUP($A21, CDS5Y_bbg!CL$5:CM$241,2), -1)</f>
        <v>-1</v>
      </c>
      <c r="CN21">
        <f>IFERROR(VLOOKUP($A21, CDS5Y_bbg!CM$5:CN$241,2), -1)</f>
        <v>-1</v>
      </c>
    </row>
    <row r="22" spans="1:92" x14ac:dyDescent="0.25">
      <c r="A22" s="1">
        <v>37164</v>
      </c>
      <c r="B22">
        <f>IFERROR(VLOOKUP($A22, CDS5Y_bbg!A$5:B$241,2), -1)</f>
        <v>-1</v>
      </c>
      <c r="C22">
        <f>IFERROR(VLOOKUP($A22, CDS5Y_bbg!B$5:C$241,2), -1)</f>
        <v>41831</v>
      </c>
      <c r="D22">
        <f>IFERROR(VLOOKUP($A22, CDS5Y_bbg!C$5:D$241,2), -1)</f>
        <v>517.5</v>
      </c>
      <c r="E22">
        <f>IFERROR(VLOOKUP($A22, CDS5Y_bbg!D$5:E$241,2), -1)</f>
        <v>44895</v>
      </c>
      <c r="F22">
        <f>IFERROR(VLOOKUP($A22, CDS5Y_bbg!E$5:F$241,2), -1)</f>
        <v>-1</v>
      </c>
      <c r="G22">
        <f>IFERROR(VLOOKUP($A22, CDS5Y_bbg!F$5:G$241,2), -1)</f>
        <v>40360</v>
      </c>
      <c r="H22">
        <f>IFERROR(VLOOKUP($A22, CDS5Y_bbg!G$5:H$241,2), -1)</f>
        <v>-1</v>
      </c>
      <c r="I22">
        <f>IFERROR(VLOOKUP($A22, CDS5Y_bbg!H$5:I$241,2), -1)</f>
        <v>44834</v>
      </c>
      <c r="J22">
        <f>IFERROR(VLOOKUP($A22, CDS5Y_bbg!I$5:J$241,2), -1)</f>
        <v>-1</v>
      </c>
      <c r="K22">
        <f>IFERROR(VLOOKUP($A22, CDS5Y_bbg!J$5:K$241,2), -1)</f>
        <v>41819</v>
      </c>
      <c r="L22">
        <f>IFERROR(VLOOKUP($A22, CDS5Y_bbg!K$5:L$241,2), -1)</f>
        <v>352.5</v>
      </c>
      <c r="M22">
        <f>IFERROR(VLOOKUP($A22, CDS5Y_bbg!L$5:M$241,2), -1)</f>
        <v>40469</v>
      </c>
      <c r="N22">
        <f>IFERROR(VLOOKUP($A22, CDS5Y_bbg!M$5:N$241,2), -1)</f>
        <v>-1</v>
      </c>
      <c r="O22">
        <f>IFERROR(VLOOKUP($A22, CDS5Y_bbg!N$5:O$241,2), -1)</f>
        <v>40289</v>
      </c>
      <c r="P22">
        <f>IFERROR(VLOOKUP($A22, CDS5Y_bbg!O$5:P$241,2), -1)</f>
        <v>-1</v>
      </c>
      <c r="Q22">
        <f>IFERROR(VLOOKUP($A22, CDS5Y_bbg!P$5:Q$241,2), -1)</f>
        <v>44377</v>
      </c>
      <c r="R22">
        <f>IFERROR(VLOOKUP($A22, CDS5Y_bbg!Q$5:R$241,2), -1)</f>
        <v>-1</v>
      </c>
      <c r="S22">
        <f>IFERROR(VLOOKUP($A22, CDS5Y_bbg!R$5:S$241,2), -1)</f>
        <v>43337</v>
      </c>
      <c r="T22">
        <f>IFERROR(VLOOKUP($A22, CDS5Y_bbg!S$5:T$241,2), -1)</f>
        <v>-1</v>
      </c>
      <c r="U22">
        <f>IFERROR(VLOOKUP($A22, CDS5Y_bbg!T$5:U$241,2), -1)</f>
        <v>42062</v>
      </c>
      <c r="V22">
        <f>IFERROR(VLOOKUP($A22, CDS5Y_bbg!U$5:V$241,2), -1)</f>
        <v>59</v>
      </c>
      <c r="W22">
        <f>IFERROR(VLOOKUP($A22, CDS5Y_bbg!V$5:W$241,2), -1)</f>
        <v>44074</v>
      </c>
      <c r="X22">
        <f>IFERROR(VLOOKUP($A22, CDS5Y_bbg!W$5:X$241,2), -1)</f>
        <v>812.5</v>
      </c>
      <c r="Y22">
        <f>IFERROR(VLOOKUP($A22, CDS5Y_bbg!X$5:Y$241,2), -1)</f>
        <v>44043</v>
      </c>
      <c r="Z22">
        <f>IFERROR(VLOOKUP($A22, CDS5Y_bbg!Y$5:Z$241,2), -1)</f>
        <v>197.5</v>
      </c>
      <c r="AA22">
        <f>IFERROR(VLOOKUP($A22, CDS5Y_bbg!Z$5:AA$241,2), -1)</f>
        <v>40481</v>
      </c>
      <c r="AB22">
        <f>IFERROR(VLOOKUP($A22, CDS5Y_bbg!AA$5:AB$241,2), -1)</f>
        <v>-1</v>
      </c>
      <c r="AC22">
        <f>IFERROR(VLOOKUP($A22, CDS5Y_bbg!AB$5:AC$241,2), -1)</f>
        <v>44043</v>
      </c>
      <c r="AD22">
        <f>IFERROR(VLOOKUP($A22, CDS5Y_bbg!AC$5:AD$241,2), -1)</f>
        <v>982.5</v>
      </c>
      <c r="AE22">
        <f>IFERROR(VLOOKUP($A22, CDS5Y_bbg!AD$5:AE$241,2), -1)</f>
        <v>41149</v>
      </c>
      <c r="AF22">
        <f>IFERROR(VLOOKUP($A22, CDS5Y_bbg!AE$5:AF$241,2), -1)</f>
        <v>-1</v>
      </c>
      <c r="AG22">
        <f>IFERROR(VLOOKUP($A22, CDS5Y_bbg!AF$5:AG$241,2), -1)</f>
        <v>42853</v>
      </c>
      <c r="AH22">
        <f>IFERROR(VLOOKUP($A22, CDS5Y_bbg!AG$5:AH$241,2), -1)</f>
        <v>-1</v>
      </c>
      <c r="AI22">
        <f>IFERROR(VLOOKUP($A22, CDS5Y_bbg!AH$5:AI$241,2), -1)</f>
        <v>-1</v>
      </c>
      <c r="AJ22">
        <f>IFERROR(VLOOKUP($A22, CDS5Y_bbg!AI$5:AJ$241,2), -1)</f>
        <v>-1</v>
      </c>
      <c r="AK22">
        <f>IFERROR(VLOOKUP($A22, CDS5Y_bbg!AJ$5:AK$241,2), -1)</f>
        <v>-1</v>
      </c>
      <c r="AL22">
        <f>IFERROR(VLOOKUP($A22, CDS5Y_bbg!AK$5:AL$241,2), -1)</f>
        <v>-1</v>
      </c>
      <c r="AM22">
        <f>IFERROR(VLOOKUP($A22, CDS5Y_bbg!AL$5:AM$241,2), -1)</f>
        <v>-1</v>
      </c>
      <c r="AN22">
        <f>IFERROR(VLOOKUP($A22, CDS5Y_bbg!AM$5:AN$241,2), -1)</f>
        <v>-1</v>
      </c>
      <c r="AO22">
        <f>IFERROR(VLOOKUP($A22, CDS5Y_bbg!AN$5:AO$241,2), -1)</f>
        <v>43424</v>
      </c>
      <c r="AP22">
        <f>IFERROR(VLOOKUP($A22, CDS5Y_bbg!AO$5:AP$241,2), -1)</f>
        <v>-1</v>
      </c>
      <c r="AQ22">
        <f>IFERROR(VLOOKUP($A22, CDS5Y_bbg!AP$5:AQ$241,2), -1)</f>
        <v>44625</v>
      </c>
      <c r="AR22">
        <f>IFERROR(VLOOKUP($A22, CDS5Y_bbg!AQ$5:AR$241,2), -1)</f>
        <v>-1</v>
      </c>
      <c r="AS22">
        <f>IFERROR(VLOOKUP($A22, CDS5Y_bbg!AR$5:AS$241,2), -1)</f>
        <v>44626</v>
      </c>
      <c r="AT22">
        <f>IFERROR(VLOOKUP($A22, CDS5Y_bbg!AS$5:AT$241,2), -1)</f>
        <v>-1</v>
      </c>
      <c r="AU22">
        <f>IFERROR(VLOOKUP($A22, CDS5Y_bbg!AT$5:AU$241,2), -1)</f>
        <v>-1</v>
      </c>
      <c r="AV22">
        <f>IFERROR(VLOOKUP($A22, CDS5Y_bbg!AU$5:AV$241,2), -1)</f>
        <v>-1</v>
      </c>
      <c r="AW22">
        <f>IFERROR(VLOOKUP($A22, CDS5Y_bbg!AV$5:AW$241,2), -1)</f>
        <v>41863</v>
      </c>
      <c r="AX22">
        <f>IFERROR(VLOOKUP($A22, CDS5Y_bbg!AW$5:AX$241,2), -1)</f>
        <v>-1</v>
      </c>
      <c r="AY22">
        <f>IFERROR(VLOOKUP($A22, CDS5Y_bbg!AX$5:AY$241,2), -1)</f>
        <v>43402</v>
      </c>
      <c r="AZ22">
        <f>IFERROR(VLOOKUP($A22, CDS5Y_bbg!AY$5:AZ$241,2), -1)</f>
        <v>-1</v>
      </c>
      <c r="BA22">
        <f>IFERROR(VLOOKUP($A22, CDS5Y_bbg!AZ$5:BA$241,2), -1)</f>
        <v>-1</v>
      </c>
      <c r="BB22">
        <f>IFERROR(VLOOKUP($A22, CDS5Y_bbg!BA$5:BB$241,2), -1)</f>
        <v>-1</v>
      </c>
      <c r="BC22">
        <f>IFERROR(VLOOKUP($A22, CDS5Y_bbg!BB$5:BC$241,2), -1)</f>
        <v>41722</v>
      </c>
      <c r="BD22">
        <f>IFERROR(VLOOKUP($A22, CDS5Y_bbg!BC$5:BD$241,2), -1)</f>
        <v>-1</v>
      </c>
      <c r="BE22">
        <f>IFERROR(VLOOKUP($A22, CDS5Y_bbg!BD$5:BE$241,2), -1)</f>
        <v>-1</v>
      </c>
      <c r="BF22">
        <f>IFERROR(VLOOKUP($A22, CDS5Y_bbg!BE$5:BF$241,2), -1)</f>
        <v>-1</v>
      </c>
      <c r="BG22">
        <f>IFERROR(VLOOKUP($A22, CDS5Y_bbg!BF$5:BG$241,2), -1)</f>
        <v>-1</v>
      </c>
      <c r="BH22">
        <f>IFERROR(VLOOKUP($A22, CDS5Y_bbg!BG$5:BH$241,2), -1)</f>
        <v>-1</v>
      </c>
      <c r="BI22">
        <f>IFERROR(VLOOKUP($A22, CDS5Y_bbg!BH$5:BI$241,2), -1)</f>
        <v>43424</v>
      </c>
      <c r="BJ22">
        <f>IFERROR(VLOOKUP($A22, CDS5Y_bbg!BI$5:BJ$241,2), -1)</f>
        <v>-1</v>
      </c>
      <c r="BK22">
        <f>IFERROR(VLOOKUP($A22, CDS5Y_bbg!BJ$5:BK$241,2), -1)</f>
        <v>-1</v>
      </c>
      <c r="BL22">
        <f>IFERROR(VLOOKUP($A22, CDS5Y_bbg!BK$5:BL$241,2), -1)</f>
        <v>-1</v>
      </c>
      <c r="BM22">
        <f>IFERROR(VLOOKUP($A22, CDS5Y_bbg!BL$5:BM$241,2), -1)</f>
        <v>43424</v>
      </c>
      <c r="BN22">
        <f>IFERROR(VLOOKUP($A22, CDS5Y_bbg!BM$5:BN$241,2), -1)</f>
        <v>-1</v>
      </c>
      <c r="BO22">
        <f>IFERROR(VLOOKUP($A22, CDS5Y_bbg!BN$5:BO$241,2), -1)</f>
        <v>43426</v>
      </c>
      <c r="BP22">
        <f>IFERROR(VLOOKUP($A22, CDS5Y_bbg!BO$5:BP$241,2), -1)</f>
        <v>-1</v>
      </c>
      <c r="BQ22">
        <f>IFERROR(VLOOKUP($A22, CDS5Y_bbg!BP$5:BQ$241,2), -1)</f>
        <v>-1</v>
      </c>
      <c r="BR22">
        <f>IFERROR(VLOOKUP($A22, CDS5Y_bbg!BQ$5:BR$241,2), -1)</f>
        <v>-1</v>
      </c>
      <c r="BS22">
        <f>IFERROR(VLOOKUP($A22, CDS5Y_bbg!BR$5:BS$241,2), -1)</f>
        <v>43426</v>
      </c>
      <c r="BT22">
        <f>IFERROR(VLOOKUP($A22, CDS5Y_bbg!BS$5:BT$241,2), -1)</f>
        <v>-1</v>
      </c>
      <c r="BU22">
        <f>IFERROR(VLOOKUP($A22, CDS5Y_bbg!BT$5:BU$241,2), -1)</f>
        <v>-1</v>
      </c>
      <c r="BV22">
        <f>IFERROR(VLOOKUP($A22, CDS5Y_bbg!BU$5:BV$241,2), -1)</f>
        <v>-1</v>
      </c>
      <c r="BW22">
        <f>IFERROR(VLOOKUP($A22, CDS5Y_bbg!BV$5:BW$241,2), -1)</f>
        <v>41915</v>
      </c>
      <c r="BX22">
        <f>IFERROR(VLOOKUP($A22, CDS5Y_bbg!BW$5:BX$241,2), -1)</f>
        <v>-1</v>
      </c>
      <c r="BY22">
        <f>IFERROR(VLOOKUP($A22, CDS5Y_bbg!BX$5:BY$241,2), -1)</f>
        <v>-1</v>
      </c>
      <c r="BZ22">
        <f>IFERROR(VLOOKUP($A22, CDS5Y_bbg!BY$5:BZ$241,2), -1)</f>
        <v>-1</v>
      </c>
      <c r="CA22">
        <f>IFERROR(VLOOKUP($A22, CDS5Y_bbg!BZ$5:CA$241,2), -1)</f>
        <v>41911</v>
      </c>
      <c r="CB22">
        <f>IFERROR(VLOOKUP($A22, CDS5Y_bbg!CA$5:CB$241,2), -1)</f>
        <v>-1</v>
      </c>
      <c r="CC22">
        <f>IFERROR(VLOOKUP($A22, CDS5Y_bbg!CB$5:CC$241,2), -1)</f>
        <v>41912</v>
      </c>
      <c r="CD22">
        <f>IFERROR(VLOOKUP($A22, CDS5Y_bbg!CC$5:CD$241,2), -1)</f>
        <v>-1</v>
      </c>
      <c r="CE22">
        <f>IFERROR(VLOOKUP($A22, CDS5Y_bbg!CD$5:CE$241,2), -1)</f>
        <v>43332</v>
      </c>
      <c r="CF22">
        <f>IFERROR(VLOOKUP($A22, CDS5Y_bbg!CE$5:CF$241,2), -1)</f>
        <v>-1</v>
      </c>
      <c r="CG22">
        <f>IFERROR(VLOOKUP($A22, CDS5Y_bbg!CF$5:CG$241,2), -1)</f>
        <v>41893</v>
      </c>
      <c r="CH22">
        <f>IFERROR(VLOOKUP($A22, CDS5Y_bbg!CG$5:CH$241,2), -1)</f>
        <v>-1</v>
      </c>
      <c r="CI22">
        <f>IFERROR(VLOOKUP($A22, CDS5Y_bbg!CH$5:CI$241,2), -1)</f>
        <v>-1</v>
      </c>
      <c r="CJ22">
        <f>IFERROR(VLOOKUP($A22, CDS5Y_bbg!CI$5:CJ$241,2), -1)</f>
        <v>-1</v>
      </c>
      <c r="CK22">
        <f>IFERROR(VLOOKUP($A22, CDS5Y_bbg!CJ$5:CK$241,2), -1)</f>
        <v>41844</v>
      </c>
      <c r="CL22">
        <f>IFERROR(VLOOKUP($A22, CDS5Y_bbg!CK$5:CL$241,2), -1)</f>
        <v>-1</v>
      </c>
      <c r="CM22">
        <f>IFERROR(VLOOKUP($A22, CDS5Y_bbg!CL$5:CM$241,2), -1)</f>
        <v>-1</v>
      </c>
      <c r="CN22">
        <f>IFERROR(VLOOKUP($A22, CDS5Y_bbg!CM$5:CN$241,2), -1)</f>
        <v>-1</v>
      </c>
    </row>
    <row r="23" spans="1:92" x14ac:dyDescent="0.25">
      <c r="A23" s="1">
        <v>37195</v>
      </c>
      <c r="B23">
        <f>IFERROR(VLOOKUP($A23, CDS5Y_bbg!A$5:B$241,2), -1)</f>
        <v>1100</v>
      </c>
      <c r="C23">
        <f>IFERROR(VLOOKUP($A23, CDS5Y_bbg!B$5:C$241,2), -1)</f>
        <v>41831</v>
      </c>
      <c r="D23">
        <f>IFERROR(VLOOKUP($A23, CDS5Y_bbg!C$5:D$241,2), -1)</f>
        <v>472.5</v>
      </c>
      <c r="E23">
        <f>IFERROR(VLOOKUP($A23, CDS5Y_bbg!D$5:E$241,2), -1)</f>
        <v>44895</v>
      </c>
      <c r="F23">
        <f>IFERROR(VLOOKUP($A23, CDS5Y_bbg!E$5:F$241,2), -1)</f>
        <v>-1</v>
      </c>
      <c r="G23">
        <f>IFERROR(VLOOKUP($A23, CDS5Y_bbg!F$5:G$241,2), -1)</f>
        <v>40360</v>
      </c>
      <c r="H23">
        <f>IFERROR(VLOOKUP($A23, CDS5Y_bbg!G$5:H$241,2), -1)</f>
        <v>-1</v>
      </c>
      <c r="I23">
        <f>IFERROR(VLOOKUP($A23, CDS5Y_bbg!H$5:I$241,2), -1)</f>
        <v>44834</v>
      </c>
      <c r="J23">
        <f>IFERROR(VLOOKUP($A23, CDS5Y_bbg!I$5:J$241,2), -1)</f>
        <v>-1</v>
      </c>
      <c r="K23">
        <f>IFERROR(VLOOKUP($A23, CDS5Y_bbg!J$5:K$241,2), -1)</f>
        <v>41819</v>
      </c>
      <c r="L23">
        <f>IFERROR(VLOOKUP($A23, CDS5Y_bbg!K$5:L$241,2), -1)</f>
        <v>352.5</v>
      </c>
      <c r="M23">
        <f>IFERROR(VLOOKUP($A23, CDS5Y_bbg!L$5:M$241,2), -1)</f>
        <v>40469</v>
      </c>
      <c r="N23">
        <f>IFERROR(VLOOKUP($A23, CDS5Y_bbg!M$5:N$241,2), -1)</f>
        <v>-1</v>
      </c>
      <c r="O23">
        <f>IFERROR(VLOOKUP($A23, CDS5Y_bbg!N$5:O$241,2), -1)</f>
        <v>40289</v>
      </c>
      <c r="P23">
        <f>IFERROR(VLOOKUP($A23, CDS5Y_bbg!O$5:P$241,2), -1)</f>
        <v>180</v>
      </c>
      <c r="Q23">
        <f>IFERROR(VLOOKUP($A23, CDS5Y_bbg!P$5:Q$241,2), -1)</f>
        <v>44377</v>
      </c>
      <c r="R23">
        <f>IFERROR(VLOOKUP($A23, CDS5Y_bbg!Q$5:R$241,2), -1)</f>
        <v>311.25</v>
      </c>
      <c r="S23">
        <f>IFERROR(VLOOKUP($A23, CDS5Y_bbg!R$5:S$241,2), -1)</f>
        <v>43337</v>
      </c>
      <c r="T23">
        <f>IFERROR(VLOOKUP($A23, CDS5Y_bbg!S$5:T$241,2), -1)</f>
        <v>-1</v>
      </c>
      <c r="U23">
        <f>IFERROR(VLOOKUP($A23, CDS5Y_bbg!T$5:U$241,2), -1)</f>
        <v>42062</v>
      </c>
      <c r="V23">
        <f>IFERROR(VLOOKUP($A23, CDS5Y_bbg!U$5:V$241,2), -1)</f>
        <v>56.832999999999998</v>
      </c>
      <c r="W23">
        <f>IFERROR(VLOOKUP($A23, CDS5Y_bbg!V$5:W$241,2), -1)</f>
        <v>44074</v>
      </c>
      <c r="X23">
        <f>IFERROR(VLOOKUP($A23, CDS5Y_bbg!W$5:X$241,2), -1)</f>
        <v>803.33299999999997</v>
      </c>
      <c r="Y23">
        <f>IFERROR(VLOOKUP($A23, CDS5Y_bbg!X$5:Y$241,2), -1)</f>
        <v>44043</v>
      </c>
      <c r="Z23">
        <f>IFERROR(VLOOKUP($A23, CDS5Y_bbg!Y$5:Z$241,2), -1)</f>
        <v>195.833</v>
      </c>
      <c r="AA23">
        <f>IFERROR(VLOOKUP($A23, CDS5Y_bbg!Z$5:AA$241,2), -1)</f>
        <v>40481</v>
      </c>
      <c r="AB23">
        <f>IFERROR(VLOOKUP($A23, CDS5Y_bbg!AA$5:AB$241,2), -1)</f>
        <v>-1</v>
      </c>
      <c r="AC23">
        <f>IFERROR(VLOOKUP($A23, CDS5Y_bbg!AB$5:AC$241,2), -1)</f>
        <v>44043</v>
      </c>
      <c r="AD23">
        <f>IFERROR(VLOOKUP($A23, CDS5Y_bbg!AC$5:AD$241,2), -1)</f>
        <v>917.5</v>
      </c>
      <c r="AE23">
        <f>IFERROR(VLOOKUP($A23, CDS5Y_bbg!AD$5:AE$241,2), -1)</f>
        <v>41149</v>
      </c>
      <c r="AF23">
        <f>IFERROR(VLOOKUP($A23, CDS5Y_bbg!AE$5:AF$241,2), -1)</f>
        <v>-1</v>
      </c>
      <c r="AG23">
        <f>IFERROR(VLOOKUP($A23, CDS5Y_bbg!AF$5:AG$241,2), -1)</f>
        <v>42853</v>
      </c>
      <c r="AH23">
        <f>IFERROR(VLOOKUP($A23, CDS5Y_bbg!AG$5:AH$241,2), -1)</f>
        <v>-1</v>
      </c>
      <c r="AI23">
        <f>IFERROR(VLOOKUP($A23, CDS5Y_bbg!AH$5:AI$241,2), -1)</f>
        <v>-1</v>
      </c>
      <c r="AJ23">
        <f>IFERROR(VLOOKUP($A23, CDS5Y_bbg!AI$5:AJ$241,2), -1)</f>
        <v>-1</v>
      </c>
      <c r="AK23">
        <f>IFERROR(VLOOKUP($A23, CDS5Y_bbg!AJ$5:AK$241,2), -1)</f>
        <v>-1</v>
      </c>
      <c r="AL23">
        <f>IFERROR(VLOOKUP($A23, CDS5Y_bbg!AK$5:AL$241,2), -1)</f>
        <v>-1</v>
      </c>
      <c r="AM23">
        <f>IFERROR(VLOOKUP($A23, CDS5Y_bbg!AL$5:AM$241,2), -1)</f>
        <v>-1</v>
      </c>
      <c r="AN23">
        <f>IFERROR(VLOOKUP($A23, CDS5Y_bbg!AM$5:AN$241,2), -1)</f>
        <v>-1</v>
      </c>
      <c r="AO23">
        <f>IFERROR(VLOOKUP($A23, CDS5Y_bbg!AN$5:AO$241,2), -1)</f>
        <v>43424</v>
      </c>
      <c r="AP23">
        <f>IFERROR(VLOOKUP($A23, CDS5Y_bbg!AO$5:AP$241,2), -1)</f>
        <v>-1</v>
      </c>
      <c r="AQ23">
        <f>IFERROR(VLOOKUP($A23, CDS5Y_bbg!AP$5:AQ$241,2), -1)</f>
        <v>44625</v>
      </c>
      <c r="AR23">
        <f>IFERROR(VLOOKUP($A23, CDS5Y_bbg!AQ$5:AR$241,2), -1)</f>
        <v>-1</v>
      </c>
      <c r="AS23">
        <f>IFERROR(VLOOKUP($A23, CDS5Y_bbg!AR$5:AS$241,2), -1)</f>
        <v>44626</v>
      </c>
      <c r="AT23">
        <f>IFERROR(VLOOKUP($A23, CDS5Y_bbg!AS$5:AT$241,2), -1)</f>
        <v>-1</v>
      </c>
      <c r="AU23">
        <f>IFERROR(VLOOKUP($A23, CDS5Y_bbg!AT$5:AU$241,2), -1)</f>
        <v>-1</v>
      </c>
      <c r="AV23">
        <f>IFERROR(VLOOKUP($A23, CDS5Y_bbg!AU$5:AV$241,2), -1)</f>
        <v>-1</v>
      </c>
      <c r="AW23">
        <f>IFERROR(VLOOKUP($A23, CDS5Y_bbg!AV$5:AW$241,2), -1)</f>
        <v>41863</v>
      </c>
      <c r="AX23">
        <f>IFERROR(VLOOKUP($A23, CDS5Y_bbg!AW$5:AX$241,2), -1)</f>
        <v>-1</v>
      </c>
      <c r="AY23">
        <f>IFERROR(VLOOKUP($A23, CDS5Y_bbg!AX$5:AY$241,2), -1)</f>
        <v>43402</v>
      </c>
      <c r="AZ23">
        <f>IFERROR(VLOOKUP($A23, CDS5Y_bbg!AY$5:AZ$241,2), -1)</f>
        <v>-1</v>
      </c>
      <c r="BA23">
        <f>IFERROR(VLOOKUP($A23, CDS5Y_bbg!AZ$5:BA$241,2), -1)</f>
        <v>-1</v>
      </c>
      <c r="BB23">
        <f>IFERROR(VLOOKUP($A23, CDS5Y_bbg!BA$5:BB$241,2), -1)</f>
        <v>-1</v>
      </c>
      <c r="BC23">
        <f>IFERROR(VLOOKUP($A23, CDS5Y_bbg!BB$5:BC$241,2), -1)</f>
        <v>41722</v>
      </c>
      <c r="BD23">
        <f>IFERROR(VLOOKUP($A23, CDS5Y_bbg!BC$5:BD$241,2), -1)</f>
        <v>-1</v>
      </c>
      <c r="BE23">
        <f>IFERROR(VLOOKUP($A23, CDS5Y_bbg!BD$5:BE$241,2), -1)</f>
        <v>-1</v>
      </c>
      <c r="BF23">
        <f>IFERROR(VLOOKUP($A23, CDS5Y_bbg!BE$5:BF$241,2), -1)</f>
        <v>-1</v>
      </c>
      <c r="BG23">
        <f>IFERROR(VLOOKUP($A23, CDS5Y_bbg!BF$5:BG$241,2), -1)</f>
        <v>-1</v>
      </c>
      <c r="BH23">
        <f>IFERROR(VLOOKUP($A23, CDS5Y_bbg!BG$5:BH$241,2), -1)</f>
        <v>-1</v>
      </c>
      <c r="BI23">
        <f>IFERROR(VLOOKUP($A23, CDS5Y_bbg!BH$5:BI$241,2), -1)</f>
        <v>43424</v>
      </c>
      <c r="BJ23">
        <f>IFERROR(VLOOKUP($A23, CDS5Y_bbg!BI$5:BJ$241,2), -1)</f>
        <v>-1</v>
      </c>
      <c r="BK23">
        <f>IFERROR(VLOOKUP($A23, CDS5Y_bbg!BJ$5:BK$241,2), -1)</f>
        <v>-1</v>
      </c>
      <c r="BL23">
        <f>IFERROR(VLOOKUP($A23, CDS5Y_bbg!BK$5:BL$241,2), -1)</f>
        <v>-1</v>
      </c>
      <c r="BM23">
        <f>IFERROR(VLOOKUP($A23, CDS5Y_bbg!BL$5:BM$241,2), -1)</f>
        <v>43424</v>
      </c>
      <c r="BN23">
        <f>IFERROR(VLOOKUP($A23, CDS5Y_bbg!BM$5:BN$241,2), -1)</f>
        <v>-1</v>
      </c>
      <c r="BO23">
        <f>IFERROR(VLOOKUP($A23, CDS5Y_bbg!BN$5:BO$241,2), -1)</f>
        <v>43426</v>
      </c>
      <c r="BP23">
        <f>IFERROR(VLOOKUP($A23, CDS5Y_bbg!BO$5:BP$241,2), -1)</f>
        <v>-1</v>
      </c>
      <c r="BQ23">
        <f>IFERROR(VLOOKUP($A23, CDS5Y_bbg!BP$5:BQ$241,2), -1)</f>
        <v>-1</v>
      </c>
      <c r="BR23">
        <f>IFERROR(VLOOKUP($A23, CDS5Y_bbg!BQ$5:BR$241,2), -1)</f>
        <v>-1</v>
      </c>
      <c r="BS23">
        <f>IFERROR(VLOOKUP($A23, CDS5Y_bbg!BR$5:BS$241,2), -1)</f>
        <v>43426</v>
      </c>
      <c r="BT23">
        <f>IFERROR(VLOOKUP($A23, CDS5Y_bbg!BS$5:BT$241,2), -1)</f>
        <v>-1</v>
      </c>
      <c r="BU23">
        <f>IFERROR(VLOOKUP($A23, CDS5Y_bbg!BT$5:BU$241,2), -1)</f>
        <v>-1</v>
      </c>
      <c r="BV23">
        <f>IFERROR(VLOOKUP($A23, CDS5Y_bbg!BU$5:BV$241,2), -1)</f>
        <v>-1</v>
      </c>
      <c r="BW23">
        <f>IFERROR(VLOOKUP($A23, CDS5Y_bbg!BV$5:BW$241,2), -1)</f>
        <v>41915</v>
      </c>
      <c r="BX23">
        <f>IFERROR(VLOOKUP($A23, CDS5Y_bbg!BW$5:BX$241,2), -1)</f>
        <v>-1</v>
      </c>
      <c r="BY23">
        <f>IFERROR(VLOOKUP($A23, CDS5Y_bbg!BX$5:BY$241,2), -1)</f>
        <v>-1</v>
      </c>
      <c r="BZ23">
        <f>IFERROR(VLOOKUP($A23, CDS5Y_bbg!BY$5:BZ$241,2), -1)</f>
        <v>-1</v>
      </c>
      <c r="CA23">
        <f>IFERROR(VLOOKUP($A23, CDS5Y_bbg!BZ$5:CA$241,2), -1)</f>
        <v>41911</v>
      </c>
      <c r="CB23">
        <f>IFERROR(VLOOKUP($A23, CDS5Y_bbg!CA$5:CB$241,2), -1)</f>
        <v>-1</v>
      </c>
      <c r="CC23">
        <f>IFERROR(VLOOKUP($A23, CDS5Y_bbg!CB$5:CC$241,2), -1)</f>
        <v>41912</v>
      </c>
      <c r="CD23">
        <f>IFERROR(VLOOKUP($A23, CDS5Y_bbg!CC$5:CD$241,2), -1)</f>
        <v>-1</v>
      </c>
      <c r="CE23">
        <f>IFERROR(VLOOKUP($A23, CDS5Y_bbg!CD$5:CE$241,2), -1)</f>
        <v>43332</v>
      </c>
      <c r="CF23">
        <f>IFERROR(VLOOKUP($A23, CDS5Y_bbg!CE$5:CF$241,2), -1)</f>
        <v>152.5</v>
      </c>
      <c r="CG23">
        <f>IFERROR(VLOOKUP($A23, CDS5Y_bbg!CF$5:CG$241,2), -1)</f>
        <v>41893</v>
      </c>
      <c r="CH23">
        <f>IFERROR(VLOOKUP($A23, CDS5Y_bbg!CG$5:CH$241,2), -1)</f>
        <v>-1</v>
      </c>
      <c r="CI23">
        <f>IFERROR(VLOOKUP($A23, CDS5Y_bbg!CH$5:CI$241,2), -1)</f>
        <v>-1</v>
      </c>
      <c r="CJ23">
        <f>IFERROR(VLOOKUP($A23, CDS5Y_bbg!CI$5:CJ$241,2), -1)</f>
        <v>-1</v>
      </c>
      <c r="CK23">
        <f>IFERROR(VLOOKUP($A23, CDS5Y_bbg!CJ$5:CK$241,2), -1)</f>
        <v>41844</v>
      </c>
      <c r="CL23">
        <f>IFERROR(VLOOKUP($A23, CDS5Y_bbg!CK$5:CL$241,2), -1)</f>
        <v>-1</v>
      </c>
      <c r="CM23">
        <f>IFERROR(VLOOKUP($A23, CDS5Y_bbg!CL$5:CM$241,2), -1)</f>
        <v>-1</v>
      </c>
      <c r="CN23">
        <f>IFERROR(VLOOKUP($A23, CDS5Y_bbg!CM$5:CN$241,2), -1)</f>
        <v>-1</v>
      </c>
    </row>
    <row r="24" spans="1:92" x14ac:dyDescent="0.25">
      <c r="A24" s="1">
        <v>37225</v>
      </c>
      <c r="B24">
        <f>IFERROR(VLOOKUP($A24, CDS5Y_bbg!A$5:B$241,2), -1)</f>
        <v>935</v>
      </c>
      <c r="C24">
        <f>IFERROR(VLOOKUP($A24, CDS5Y_bbg!B$5:C$241,2), -1)</f>
        <v>41831</v>
      </c>
      <c r="D24">
        <f>IFERROR(VLOOKUP($A24, CDS5Y_bbg!C$5:D$241,2), -1)</f>
        <v>380</v>
      </c>
      <c r="E24">
        <f>IFERROR(VLOOKUP($A24, CDS5Y_bbg!D$5:E$241,2), -1)</f>
        <v>44895</v>
      </c>
      <c r="F24">
        <f>IFERROR(VLOOKUP($A24, CDS5Y_bbg!E$5:F$241,2), -1)</f>
        <v>-1</v>
      </c>
      <c r="G24">
        <f>IFERROR(VLOOKUP($A24, CDS5Y_bbg!F$5:G$241,2), -1)</f>
        <v>40360</v>
      </c>
      <c r="H24">
        <f>IFERROR(VLOOKUP($A24, CDS5Y_bbg!G$5:H$241,2), -1)</f>
        <v>-1</v>
      </c>
      <c r="I24">
        <f>IFERROR(VLOOKUP($A24, CDS5Y_bbg!H$5:I$241,2), -1)</f>
        <v>44834</v>
      </c>
      <c r="J24">
        <f>IFERROR(VLOOKUP($A24, CDS5Y_bbg!I$5:J$241,2), -1)</f>
        <v>-1</v>
      </c>
      <c r="K24">
        <f>IFERROR(VLOOKUP($A24, CDS5Y_bbg!J$5:K$241,2), -1)</f>
        <v>41819</v>
      </c>
      <c r="L24">
        <f>IFERROR(VLOOKUP($A24, CDS5Y_bbg!K$5:L$241,2), -1)</f>
        <v>360</v>
      </c>
      <c r="M24">
        <f>IFERROR(VLOOKUP($A24, CDS5Y_bbg!L$5:M$241,2), -1)</f>
        <v>40469</v>
      </c>
      <c r="N24">
        <f>IFERROR(VLOOKUP($A24, CDS5Y_bbg!M$5:N$241,2), -1)</f>
        <v>-1</v>
      </c>
      <c r="O24">
        <f>IFERROR(VLOOKUP($A24, CDS5Y_bbg!N$5:O$241,2), -1)</f>
        <v>40289</v>
      </c>
      <c r="P24">
        <f>IFERROR(VLOOKUP($A24, CDS5Y_bbg!O$5:P$241,2), -1)</f>
        <v>162.5</v>
      </c>
      <c r="Q24">
        <f>IFERROR(VLOOKUP($A24, CDS5Y_bbg!P$5:Q$241,2), -1)</f>
        <v>44377</v>
      </c>
      <c r="R24">
        <f>IFERROR(VLOOKUP($A24, CDS5Y_bbg!Q$5:R$241,2), -1)</f>
        <v>266.25</v>
      </c>
      <c r="S24">
        <f>IFERROR(VLOOKUP($A24, CDS5Y_bbg!R$5:S$241,2), -1)</f>
        <v>43337</v>
      </c>
      <c r="T24">
        <f>IFERROR(VLOOKUP($A24, CDS5Y_bbg!S$5:T$241,2), -1)</f>
        <v>-1</v>
      </c>
      <c r="U24">
        <f>IFERROR(VLOOKUP($A24, CDS5Y_bbg!T$5:U$241,2), -1)</f>
        <v>42062</v>
      </c>
      <c r="V24">
        <f>IFERROR(VLOOKUP($A24, CDS5Y_bbg!U$5:V$241,2), -1)</f>
        <v>54.5</v>
      </c>
      <c r="W24">
        <f>IFERROR(VLOOKUP($A24, CDS5Y_bbg!V$5:W$241,2), -1)</f>
        <v>44074</v>
      </c>
      <c r="X24">
        <f>IFERROR(VLOOKUP($A24, CDS5Y_bbg!W$5:X$241,2), -1)</f>
        <v>640</v>
      </c>
      <c r="Y24">
        <f>IFERROR(VLOOKUP($A24, CDS5Y_bbg!X$5:Y$241,2), -1)</f>
        <v>44043</v>
      </c>
      <c r="Z24">
        <f>IFERROR(VLOOKUP($A24, CDS5Y_bbg!Y$5:Z$241,2), -1)</f>
        <v>187.5</v>
      </c>
      <c r="AA24">
        <f>IFERROR(VLOOKUP($A24, CDS5Y_bbg!Z$5:AA$241,2), -1)</f>
        <v>40481</v>
      </c>
      <c r="AB24">
        <f>IFERROR(VLOOKUP($A24, CDS5Y_bbg!AA$5:AB$241,2), -1)</f>
        <v>-1</v>
      </c>
      <c r="AC24">
        <f>IFERROR(VLOOKUP($A24, CDS5Y_bbg!AB$5:AC$241,2), -1)</f>
        <v>44043</v>
      </c>
      <c r="AD24">
        <f>IFERROR(VLOOKUP($A24, CDS5Y_bbg!AC$5:AD$241,2), -1)</f>
        <v>735</v>
      </c>
      <c r="AE24">
        <f>IFERROR(VLOOKUP($A24, CDS5Y_bbg!AD$5:AE$241,2), -1)</f>
        <v>41149</v>
      </c>
      <c r="AF24">
        <f>IFERROR(VLOOKUP($A24, CDS5Y_bbg!AE$5:AF$241,2), -1)</f>
        <v>-1</v>
      </c>
      <c r="AG24">
        <f>IFERROR(VLOOKUP($A24, CDS5Y_bbg!AF$5:AG$241,2), -1)</f>
        <v>42853</v>
      </c>
      <c r="AH24">
        <f>IFERROR(VLOOKUP($A24, CDS5Y_bbg!AG$5:AH$241,2), -1)</f>
        <v>-1</v>
      </c>
      <c r="AI24">
        <f>IFERROR(VLOOKUP($A24, CDS5Y_bbg!AH$5:AI$241,2), -1)</f>
        <v>-1</v>
      </c>
      <c r="AJ24">
        <f>IFERROR(VLOOKUP($A24, CDS5Y_bbg!AI$5:AJ$241,2), -1)</f>
        <v>-1</v>
      </c>
      <c r="AK24">
        <f>IFERROR(VLOOKUP($A24, CDS5Y_bbg!AJ$5:AK$241,2), -1)</f>
        <v>-1</v>
      </c>
      <c r="AL24">
        <f>IFERROR(VLOOKUP($A24, CDS5Y_bbg!AK$5:AL$241,2), -1)</f>
        <v>-1</v>
      </c>
      <c r="AM24">
        <f>IFERROR(VLOOKUP($A24, CDS5Y_bbg!AL$5:AM$241,2), -1)</f>
        <v>-1</v>
      </c>
      <c r="AN24">
        <f>IFERROR(VLOOKUP($A24, CDS5Y_bbg!AM$5:AN$241,2), -1)</f>
        <v>-1</v>
      </c>
      <c r="AO24">
        <f>IFERROR(VLOOKUP($A24, CDS5Y_bbg!AN$5:AO$241,2), -1)</f>
        <v>43424</v>
      </c>
      <c r="AP24">
        <f>IFERROR(VLOOKUP($A24, CDS5Y_bbg!AO$5:AP$241,2), -1)</f>
        <v>-1</v>
      </c>
      <c r="AQ24">
        <f>IFERROR(VLOOKUP($A24, CDS5Y_bbg!AP$5:AQ$241,2), -1)</f>
        <v>44625</v>
      </c>
      <c r="AR24">
        <f>IFERROR(VLOOKUP($A24, CDS5Y_bbg!AQ$5:AR$241,2), -1)</f>
        <v>-1</v>
      </c>
      <c r="AS24">
        <f>IFERROR(VLOOKUP($A24, CDS5Y_bbg!AR$5:AS$241,2), -1)</f>
        <v>44626</v>
      </c>
      <c r="AT24">
        <f>IFERROR(VLOOKUP($A24, CDS5Y_bbg!AS$5:AT$241,2), -1)</f>
        <v>-1</v>
      </c>
      <c r="AU24">
        <f>IFERROR(VLOOKUP($A24, CDS5Y_bbg!AT$5:AU$241,2), -1)</f>
        <v>-1</v>
      </c>
      <c r="AV24">
        <f>IFERROR(VLOOKUP($A24, CDS5Y_bbg!AU$5:AV$241,2), -1)</f>
        <v>-1</v>
      </c>
      <c r="AW24">
        <f>IFERROR(VLOOKUP($A24, CDS5Y_bbg!AV$5:AW$241,2), -1)</f>
        <v>41863</v>
      </c>
      <c r="AX24">
        <f>IFERROR(VLOOKUP($A24, CDS5Y_bbg!AW$5:AX$241,2), -1)</f>
        <v>-1</v>
      </c>
      <c r="AY24">
        <f>IFERROR(VLOOKUP($A24, CDS5Y_bbg!AX$5:AY$241,2), -1)</f>
        <v>43402</v>
      </c>
      <c r="AZ24">
        <f>IFERROR(VLOOKUP($A24, CDS5Y_bbg!AY$5:AZ$241,2), -1)</f>
        <v>-1</v>
      </c>
      <c r="BA24">
        <f>IFERROR(VLOOKUP($A24, CDS5Y_bbg!AZ$5:BA$241,2), -1)</f>
        <v>-1</v>
      </c>
      <c r="BB24">
        <f>IFERROR(VLOOKUP($A24, CDS5Y_bbg!BA$5:BB$241,2), -1)</f>
        <v>-1</v>
      </c>
      <c r="BC24">
        <f>IFERROR(VLOOKUP($A24, CDS5Y_bbg!BB$5:BC$241,2), -1)</f>
        <v>41722</v>
      </c>
      <c r="BD24">
        <f>IFERROR(VLOOKUP($A24, CDS5Y_bbg!BC$5:BD$241,2), -1)</f>
        <v>-1</v>
      </c>
      <c r="BE24">
        <f>IFERROR(VLOOKUP($A24, CDS5Y_bbg!BD$5:BE$241,2), -1)</f>
        <v>-1</v>
      </c>
      <c r="BF24">
        <f>IFERROR(VLOOKUP($A24, CDS5Y_bbg!BE$5:BF$241,2), -1)</f>
        <v>-1</v>
      </c>
      <c r="BG24">
        <f>IFERROR(VLOOKUP($A24, CDS5Y_bbg!BF$5:BG$241,2), -1)</f>
        <v>-1</v>
      </c>
      <c r="BH24">
        <f>IFERROR(VLOOKUP($A24, CDS5Y_bbg!BG$5:BH$241,2), -1)</f>
        <v>-1</v>
      </c>
      <c r="BI24">
        <f>IFERROR(VLOOKUP($A24, CDS5Y_bbg!BH$5:BI$241,2), -1)</f>
        <v>43424</v>
      </c>
      <c r="BJ24">
        <f>IFERROR(VLOOKUP($A24, CDS5Y_bbg!BI$5:BJ$241,2), -1)</f>
        <v>-1</v>
      </c>
      <c r="BK24">
        <f>IFERROR(VLOOKUP($A24, CDS5Y_bbg!BJ$5:BK$241,2), -1)</f>
        <v>-1</v>
      </c>
      <c r="BL24">
        <f>IFERROR(VLOOKUP($A24, CDS5Y_bbg!BK$5:BL$241,2), -1)</f>
        <v>-1</v>
      </c>
      <c r="BM24">
        <f>IFERROR(VLOOKUP($A24, CDS5Y_bbg!BL$5:BM$241,2), -1)</f>
        <v>43424</v>
      </c>
      <c r="BN24">
        <f>IFERROR(VLOOKUP($A24, CDS5Y_bbg!BM$5:BN$241,2), -1)</f>
        <v>-1</v>
      </c>
      <c r="BO24">
        <f>IFERROR(VLOOKUP($A24, CDS5Y_bbg!BN$5:BO$241,2), -1)</f>
        <v>43426</v>
      </c>
      <c r="BP24">
        <f>IFERROR(VLOOKUP($A24, CDS5Y_bbg!BO$5:BP$241,2), -1)</f>
        <v>-1</v>
      </c>
      <c r="BQ24">
        <f>IFERROR(VLOOKUP($A24, CDS5Y_bbg!BP$5:BQ$241,2), -1)</f>
        <v>-1</v>
      </c>
      <c r="BR24">
        <f>IFERROR(VLOOKUP($A24, CDS5Y_bbg!BQ$5:BR$241,2), -1)</f>
        <v>-1</v>
      </c>
      <c r="BS24">
        <f>IFERROR(VLOOKUP($A24, CDS5Y_bbg!BR$5:BS$241,2), -1)</f>
        <v>43426</v>
      </c>
      <c r="BT24">
        <f>IFERROR(VLOOKUP($A24, CDS5Y_bbg!BS$5:BT$241,2), -1)</f>
        <v>-1</v>
      </c>
      <c r="BU24">
        <f>IFERROR(VLOOKUP($A24, CDS5Y_bbg!BT$5:BU$241,2), -1)</f>
        <v>-1</v>
      </c>
      <c r="BV24">
        <f>IFERROR(VLOOKUP($A24, CDS5Y_bbg!BU$5:BV$241,2), -1)</f>
        <v>-1</v>
      </c>
      <c r="BW24">
        <f>IFERROR(VLOOKUP($A24, CDS5Y_bbg!BV$5:BW$241,2), -1)</f>
        <v>41915</v>
      </c>
      <c r="BX24">
        <f>IFERROR(VLOOKUP($A24, CDS5Y_bbg!BW$5:BX$241,2), -1)</f>
        <v>-1</v>
      </c>
      <c r="BY24">
        <f>IFERROR(VLOOKUP($A24, CDS5Y_bbg!BX$5:BY$241,2), -1)</f>
        <v>-1</v>
      </c>
      <c r="BZ24">
        <f>IFERROR(VLOOKUP($A24, CDS5Y_bbg!BY$5:BZ$241,2), -1)</f>
        <v>-1</v>
      </c>
      <c r="CA24">
        <f>IFERROR(VLOOKUP($A24, CDS5Y_bbg!BZ$5:CA$241,2), -1)</f>
        <v>41911</v>
      </c>
      <c r="CB24">
        <f>IFERROR(VLOOKUP($A24, CDS5Y_bbg!CA$5:CB$241,2), -1)</f>
        <v>-1</v>
      </c>
      <c r="CC24">
        <f>IFERROR(VLOOKUP($A24, CDS5Y_bbg!CB$5:CC$241,2), -1)</f>
        <v>41912</v>
      </c>
      <c r="CD24">
        <f>IFERROR(VLOOKUP($A24, CDS5Y_bbg!CC$5:CD$241,2), -1)</f>
        <v>-1</v>
      </c>
      <c r="CE24">
        <f>IFERROR(VLOOKUP($A24, CDS5Y_bbg!CD$5:CE$241,2), -1)</f>
        <v>43332</v>
      </c>
      <c r="CF24">
        <f>IFERROR(VLOOKUP($A24, CDS5Y_bbg!CE$5:CF$241,2), -1)</f>
        <v>126.5</v>
      </c>
      <c r="CG24">
        <f>IFERROR(VLOOKUP($A24, CDS5Y_bbg!CF$5:CG$241,2), -1)</f>
        <v>41893</v>
      </c>
      <c r="CH24">
        <f>IFERROR(VLOOKUP($A24, CDS5Y_bbg!CG$5:CH$241,2), -1)</f>
        <v>-1</v>
      </c>
      <c r="CI24">
        <f>IFERROR(VLOOKUP($A24, CDS5Y_bbg!CH$5:CI$241,2), -1)</f>
        <v>-1</v>
      </c>
      <c r="CJ24">
        <f>IFERROR(VLOOKUP($A24, CDS5Y_bbg!CI$5:CJ$241,2), -1)</f>
        <v>-1</v>
      </c>
      <c r="CK24">
        <f>IFERROR(VLOOKUP($A24, CDS5Y_bbg!CJ$5:CK$241,2), -1)</f>
        <v>41844</v>
      </c>
      <c r="CL24">
        <f>IFERROR(VLOOKUP($A24, CDS5Y_bbg!CK$5:CL$241,2), -1)</f>
        <v>-1</v>
      </c>
      <c r="CM24">
        <f>IFERROR(VLOOKUP($A24, CDS5Y_bbg!CL$5:CM$241,2), -1)</f>
        <v>-1</v>
      </c>
      <c r="CN24">
        <f>IFERROR(VLOOKUP($A24, CDS5Y_bbg!CM$5:CN$241,2), -1)</f>
        <v>-1</v>
      </c>
    </row>
    <row r="25" spans="1:92" x14ac:dyDescent="0.25">
      <c r="A25" s="1">
        <v>37256</v>
      </c>
      <c r="B25">
        <f>IFERROR(VLOOKUP($A25, CDS5Y_bbg!A$5:B$241,2), -1)</f>
        <v>862.5</v>
      </c>
      <c r="C25">
        <f>IFERROR(VLOOKUP($A25, CDS5Y_bbg!B$5:C$241,2), -1)</f>
        <v>41831</v>
      </c>
      <c r="D25">
        <f>IFERROR(VLOOKUP($A25, CDS5Y_bbg!C$5:D$241,2), -1)</f>
        <v>310</v>
      </c>
      <c r="E25">
        <f>IFERROR(VLOOKUP($A25, CDS5Y_bbg!D$5:E$241,2), -1)</f>
        <v>44895</v>
      </c>
      <c r="F25">
        <f>IFERROR(VLOOKUP($A25, CDS5Y_bbg!E$5:F$241,2), -1)</f>
        <v>-1</v>
      </c>
      <c r="G25">
        <f>IFERROR(VLOOKUP($A25, CDS5Y_bbg!F$5:G$241,2), -1)</f>
        <v>40360</v>
      </c>
      <c r="H25">
        <f>IFERROR(VLOOKUP($A25, CDS5Y_bbg!G$5:H$241,2), -1)</f>
        <v>-1</v>
      </c>
      <c r="I25">
        <f>IFERROR(VLOOKUP($A25, CDS5Y_bbg!H$5:I$241,2), -1)</f>
        <v>44834</v>
      </c>
      <c r="J25">
        <f>IFERROR(VLOOKUP($A25, CDS5Y_bbg!I$5:J$241,2), -1)</f>
        <v>-1</v>
      </c>
      <c r="K25">
        <f>IFERROR(VLOOKUP($A25, CDS5Y_bbg!J$5:K$241,2), -1)</f>
        <v>41819</v>
      </c>
      <c r="L25">
        <f>IFERROR(VLOOKUP($A25, CDS5Y_bbg!K$5:L$241,2), -1)</f>
        <v>352.5</v>
      </c>
      <c r="M25">
        <f>IFERROR(VLOOKUP($A25, CDS5Y_bbg!L$5:M$241,2), -1)</f>
        <v>40469</v>
      </c>
      <c r="N25">
        <f>IFERROR(VLOOKUP($A25, CDS5Y_bbg!M$5:N$241,2), -1)</f>
        <v>-1</v>
      </c>
      <c r="O25">
        <f>IFERROR(VLOOKUP($A25, CDS5Y_bbg!N$5:O$241,2), -1)</f>
        <v>40289</v>
      </c>
      <c r="P25">
        <f>IFERROR(VLOOKUP($A25, CDS5Y_bbg!O$5:P$241,2), -1)</f>
        <v>162.5</v>
      </c>
      <c r="Q25">
        <f>IFERROR(VLOOKUP($A25, CDS5Y_bbg!P$5:Q$241,2), -1)</f>
        <v>44377</v>
      </c>
      <c r="R25">
        <f>IFERROR(VLOOKUP($A25, CDS5Y_bbg!Q$5:R$241,2), -1)</f>
        <v>212.5</v>
      </c>
      <c r="S25">
        <f>IFERROR(VLOOKUP($A25, CDS5Y_bbg!R$5:S$241,2), -1)</f>
        <v>43337</v>
      </c>
      <c r="T25">
        <f>IFERROR(VLOOKUP($A25, CDS5Y_bbg!S$5:T$241,2), -1)</f>
        <v>-1</v>
      </c>
      <c r="U25">
        <f>IFERROR(VLOOKUP($A25, CDS5Y_bbg!T$5:U$241,2), -1)</f>
        <v>42062</v>
      </c>
      <c r="V25">
        <f>IFERROR(VLOOKUP($A25, CDS5Y_bbg!U$5:V$241,2), -1)</f>
        <v>54</v>
      </c>
      <c r="W25">
        <f>IFERROR(VLOOKUP($A25, CDS5Y_bbg!V$5:W$241,2), -1)</f>
        <v>44074</v>
      </c>
      <c r="X25">
        <f>IFERROR(VLOOKUP($A25, CDS5Y_bbg!W$5:X$241,2), -1)</f>
        <v>545</v>
      </c>
      <c r="Y25">
        <f>IFERROR(VLOOKUP($A25, CDS5Y_bbg!X$5:Y$241,2), -1)</f>
        <v>44043</v>
      </c>
      <c r="Z25">
        <f>IFERROR(VLOOKUP($A25, CDS5Y_bbg!Y$5:Z$241,2), -1)</f>
        <v>202.5</v>
      </c>
      <c r="AA25">
        <f>IFERROR(VLOOKUP($A25, CDS5Y_bbg!Z$5:AA$241,2), -1)</f>
        <v>40481</v>
      </c>
      <c r="AB25">
        <f>IFERROR(VLOOKUP($A25, CDS5Y_bbg!AA$5:AB$241,2), -1)</f>
        <v>-1</v>
      </c>
      <c r="AC25">
        <f>IFERROR(VLOOKUP($A25, CDS5Y_bbg!AB$5:AC$241,2), -1)</f>
        <v>44043</v>
      </c>
      <c r="AD25">
        <f>IFERROR(VLOOKUP($A25, CDS5Y_bbg!AC$5:AD$241,2), -1)</f>
        <v>662.5</v>
      </c>
      <c r="AE25">
        <f>IFERROR(VLOOKUP($A25, CDS5Y_bbg!AD$5:AE$241,2), -1)</f>
        <v>41149</v>
      </c>
      <c r="AF25">
        <f>IFERROR(VLOOKUP($A25, CDS5Y_bbg!AE$5:AF$241,2), -1)</f>
        <v>-1</v>
      </c>
      <c r="AG25">
        <f>IFERROR(VLOOKUP($A25, CDS5Y_bbg!AF$5:AG$241,2), -1)</f>
        <v>42853</v>
      </c>
      <c r="AH25">
        <f>IFERROR(VLOOKUP($A25, CDS5Y_bbg!AG$5:AH$241,2), -1)</f>
        <v>-1</v>
      </c>
      <c r="AI25">
        <f>IFERROR(VLOOKUP($A25, CDS5Y_bbg!AH$5:AI$241,2), -1)</f>
        <v>-1</v>
      </c>
      <c r="AJ25">
        <f>IFERROR(VLOOKUP($A25, CDS5Y_bbg!AI$5:AJ$241,2), -1)</f>
        <v>-1</v>
      </c>
      <c r="AK25">
        <f>IFERROR(VLOOKUP($A25, CDS5Y_bbg!AJ$5:AK$241,2), -1)</f>
        <v>-1</v>
      </c>
      <c r="AL25">
        <f>IFERROR(VLOOKUP($A25, CDS5Y_bbg!AK$5:AL$241,2), -1)</f>
        <v>-1</v>
      </c>
      <c r="AM25">
        <f>IFERROR(VLOOKUP($A25, CDS5Y_bbg!AL$5:AM$241,2), -1)</f>
        <v>-1</v>
      </c>
      <c r="AN25">
        <f>IFERROR(VLOOKUP($A25, CDS5Y_bbg!AM$5:AN$241,2), -1)</f>
        <v>-1</v>
      </c>
      <c r="AO25">
        <f>IFERROR(VLOOKUP($A25, CDS5Y_bbg!AN$5:AO$241,2), -1)</f>
        <v>43424</v>
      </c>
      <c r="AP25">
        <f>IFERROR(VLOOKUP($A25, CDS5Y_bbg!AO$5:AP$241,2), -1)</f>
        <v>-1</v>
      </c>
      <c r="AQ25">
        <f>IFERROR(VLOOKUP($A25, CDS5Y_bbg!AP$5:AQ$241,2), -1)</f>
        <v>44625</v>
      </c>
      <c r="AR25">
        <f>IFERROR(VLOOKUP($A25, CDS5Y_bbg!AQ$5:AR$241,2), -1)</f>
        <v>-1</v>
      </c>
      <c r="AS25">
        <f>IFERROR(VLOOKUP($A25, CDS5Y_bbg!AR$5:AS$241,2), -1)</f>
        <v>44626</v>
      </c>
      <c r="AT25">
        <f>IFERROR(VLOOKUP($A25, CDS5Y_bbg!AS$5:AT$241,2), -1)</f>
        <v>-1</v>
      </c>
      <c r="AU25">
        <f>IFERROR(VLOOKUP($A25, CDS5Y_bbg!AT$5:AU$241,2), -1)</f>
        <v>-1</v>
      </c>
      <c r="AV25">
        <f>IFERROR(VLOOKUP($A25, CDS5Y_bbg!AU$5:AV$241,2), -1)</f>
        <v>-1</v>
      </c>
      <c r="AW25">
        <f>IFERROR(VLOOKUP($A25, CDS5Y_bbg!AV$5:AW$241,2), -1)</f>
        <v>41863</v>
      </c>
      <c r="AX25">
        <f>IFERROR(VLOOKUP($A25, CDS5Y_bbg!AW$5:AX$241,2), -1)</f>
        <v>-1</v>
      </c>
      <c r="AY25">
        <f>IFERROR(VLOOKUP($A25, CDS5Y_bbg!AX$5:AY$241,2), -1)</f>
        <v>43402</v>
      </c>
      <c r="AZ25">
        <f>IFERROR(VLOOKUP($A25, CDS5Y_bbg!AY$5:AZ$241,2), -1)</f>
        <v>-1</v>
      </c>
      <c r="BA25">
        <f>IFERROR(VLOOKUP($A25, CDS5Y_bbg!AZ$5:BA$241,2), -1)</f>
        <v>-1</v>
      </c>
      <c r="BB25">
        <f>IFERROR(VLOOKUP($A25, CDS5Y_bbg!BA$5:BB$241,2), -1)</f>
        <v>-1</v>
      </c>
      <c r="BC25">
        <f>IFERROR(VLOOKUP($A25, CDS5Y_bbg!BB$5:BC$241,2), -1)</f>
        <v>41722</v>
      </c>
      <c r="BD25">
        <f>IFERROR(VLOOKUP($A25, CDS5Y_bbg!BC$5:BD$241,2), -1)</f>
        <v>-1</v>
      </c>
      <c r="BE25">
        <f>IFERROR(VLOOKUP($A25, CDS5Y_bbg!BD$5:BE$241,2), -1)</f>
        <v>-1</v>
      </c>
      <c r="BF25">
        <f>IFERROR(VLOOKUP($A25, CDS5Y_bbg!BE$5:BF$241,2), -1)</f>
        <v>-1</v>
      </c>
      <c r="BG25">
        <f>IFERROR(VLOOKUP($A25, CDS5Y_bbg!BF$5:BG$241,2), -1)</f>
        <v>-1</v>
      </c>
      <c r="BH25">
        <f>IFERROR(VLOOKUP($A25, CDS5Y_bbg!BG$5:BH$241,2), -1)</f>
        <v>-1</v>
      </c>
      <c r="BI25">
        <f>IFERROR(VLOOKUP($A25, CDS5Y_bbg!BH$5:BI$241,2), -1)</f>
        <v>43424</v>
      </c>
      <c r="BJ25">
        <f>IFERROR(VLOOKUP($A25, CDS5Y_bbg!BI$5:BJ$241,2), -1)</f>
        <v>-1</v>
      </c>
      <c r="BK25">
        <f>IFERROR(VLOOKUP($A25, CDS5Y_bbg!BJ$5:BK$241,2), -1)</f>
        <v>-1</v>
      </c>
      <c r="BL25">
        <f>IFERROR(VLOOKUP($A25, CDS5Y_bbg!BK$5:BL$241,2), -1)</f>
        <v>-1</v>
      </c>
      <c r="BM25">
        <f>IFERROR(VLOOKUP($A25, CDS5Y_bbg!BL$5:BM$241,2), -1)</f>
        <v>43424</v>
      </c>
      <c r="BN25">
        <f>IFERROR(VLOOKUP($A25, CDS5Y_bbg!BM$5:BN$241,2), -1)</f>
        <v>-1</v>
      </c>
      <c r="BO25">
        <f>IFERROR(VLOOKUP($A25, CDS5Y_bbg!BN$5:BO$241,2), -1)</f>
        <v>43426</v>
      </c>
      <c r="BP25">
        <f>IFERROR(VLOOKUP($A25, CDS5Y_bbg!BO$5:BP$241,2), -1)</f>
        <v>-1</v>
      </c>
      <c r="BQ25">
        <f>IFERROR(VLOOKUP($A25, CDS5Y_bbg!BP$5:BQ$241,2), -1)</f>
        <v>-1</v>
      </c>
      <c r="BR25">
        <f>IFERROR(VLOOKUP($A25, CDS5Y_bbg!BQ$5:BR$241,2), -1)</f>
        <v>-1</v>
      </c>
      <c r="BS25">
        <f>IFERROR(VLOOKUP($A25, CDS5Y_bbg!BR$5:BS$241,2), -1)</f>
        <v>43426</v>
      </c>
      <c r="BT25">
        <f>IFERROR(VLOOKUP($A25, CDS5Y_bbg!BS$5:BT$241,2), -1)</f>
        <v>-1</v>
      </c>
      <c r="BU25">
        <f>IFERROR(VLOOKUP($A25, CDS5Y_bbg!BT$5:BU$241,2), -1)</f>
        <v>-1</v>
      </c>
      <c r="BV25">
        <f>IFERROR(VLOOKUP($A25, CDS5Y_bbg!BU$5:BV$241,2), -1)</f>
        <v>-1</v>
      </c>
      <c r="BW25">
        <f>IFERROR(VLOOKUP($A25, CDS5Y_bbg!BV$5:BW$241,2), -1)</f>
        <v>41915</v>
      </c>
      <c r="BX25">
        <f>IFERROR(VLOOKUP($A25, CDS5Y_bbg!BW$5:BX$241,2), -1)</f>
        <v>-1</v>
      </c>
      <c r="BY25">
        <f>IFERROR(VLOOKUP($A25, CDS5Y_bbg!BX$5:BY$241,2), -1)</f>
        <v>-1</v>
      </c>
      <c r="BZ25">
        <f>IFERROR(VLOOKUP($A25, CDS5Y_bbg!BY$5:BZ$241,2), -1)</f>
        <v>-1</v>
      </c>
      <c r="CA25">
        <f>IFERROR(VLOOKUP($A25, CDS5Y_bbg!BZ$5:CA$241,2), -1)</f>
        <v>41911</v>
      </c>
      <c r="CB25">
        <f>IFERROR(VLOOKUP($A25, CDS5Y_bbg!CA$5:CB$241,2), -1)</f>
        <v>-1</v>
      </c>
      <c r="CC25">
        <f>IFERROR(VLOOKUP($A25, CDS5Y_bbg!CB$5:CC$241,2), -1)</f>
        <v>41912</v>
      </c>
      <c r="CD25">
        <f>IFERROR(VLOOKUP($A25, CDS5Y_bbg!CC$5:CD$241,2), -1)</f>
        <v>-1</v>
      </c>
      <c r="CE25">
        <f>IFERROR(VLOOKUP($A25, CDS5Y_bbg!CD$5:CE$241,2), -1)</f>
        <v>43332</v>
      </c>
      <c r="CF25">
        <f>IFERROR(VLOOKUP($A25, CDS5Y_bbg!CE$5:CF$241,2), -1)</f>
        <v>117.5</v>
      </c>
      <c r="CG25">
        <f>IFERROR(VLOOKUP($A25, CDS5Y_bbg!CF$5:CG$241,2), -1)</f>
        <v>41893</v>
      </c>
      <c r="CH25">
        <f>IFERROR(VLOOKUP($A25, CDS5Y_bbg!CG$5:CH$241,2), -1)</f>
        <v>-1</v>
      </c>
      <c r="CI25">
        <f>IFERROR(VLOOKUP($A25, CDS5Y_bbg!CH$5:CI$241,2), -1)</f>
        <v>-1</v>
      </c>
      <c r="CJ25">
        <f>IFERROR(VLOOKUP($A25, CDS5Y_bbg!CI$5:CJ$241,2), -1)</f>
        <v>-1</v>
      </c>
      <c r="CK25">
        <f>IFERROR(VLOOKUP($A25, CDS5Y_bbg!CJ$5:CK$241,2), -1)</f>
        <v>41844</v>
      </c>
      <c r="CL25">
        <f>IFERROR(VLOOKUP($A25, CDS5Y_bbg!CK$5:CL$241,2), -1)</f>
        <v>-1</v>
      </c>
      <c r="CM25">
        <f>IFERROR(VLOOKUP($A25, CDS5Y_bbg!CL$5:CM$241,2), -1)</f>
        <v>-1</v>
      </c>
      <c r="CN25">
        <f>IFERROR(VLOOKUP($A25, CDS5Y_bbg!CM$5:CN$241,2), -1)</f>
        <v>-1</v>
      </c>
    </row>
    <row r="26" spans="1:92" x14ac:dyDescent="0.25">
      <c r="A26" s="1">
        <v>37287</v>
      </c>
      <c r="B26">
        <f>IFERROR(VLOOKUP($A26, CDS5Y_bbg!A$5:B$241,2), -1)</f>
        <v>850</v>
      </c>
      <c r="C26">
        <f>IFERROR(VLOOKUP($A26, CDS5Y_bbg!B$5:C$241,2), -1)</f>
        <v>41831</v>
      </c>
      <c r="D26">
        <f>IFERROR(VLOOKUP($A26, CDS5Y_bbg!C$5:D$241,2), -1)</f>
        <v>342.5</v>
      </c>
      <c r="E26">
        <f>IFERROR(VLOOKUP($A26, CDS5Y_bbg!D$5:E$241,2), -1)</f>
        <v>44895</v>
      </c>
      <c r="F26">
        <f>IFERROR(VLOOKUP($A26, CDS5Y_bbg!E$5:F$241,2), -1)</f>
        <v>-1</v>
      </c>
      <c r="G26">
        <f>IFERROR(VLOOKUP($A26, CDS5Y_bbg!F$5:G$241,2), -1)</f>
        <v>40360</v>
      </c>
      <c r="H26">
        <f>IFERROR(VLOOKUP($A26, CDS5Y_bbg!G$5:H$241,2), -1)</f>
        <v>-1</v>
      </c>
      <c r="I26">
        <f>IFERROR(VLOOKUP($A26, CDS5Y_bbg!H$5:I$241,2), -1)</f>
        <v>44834</v>
      </c>
      <c r="J26">
        <f>IFERROR(VLOOKUP($A26, CDS5Y_bbg!I$5:J$241,2), -1)</f>
        <v>-1</v>
      </c>
      <c r="K26">
        <f>IFERROR(VLOOKUP($A26, CDS5Y_bbg!J$5:K$241,2), -1)</f>
        <v>41819</v>
      </c>
      <c r="L26">
        <f>IFERROR(VLOOKUP($A26, CDS5Y_bbg!K$5:L$241,2), -1)</f>
        <v>288.33300000000003</v>
      </c>
      <c r="M26">
        <f>IFERROR(VLOOKUP($A26, CDS5Y_bbg!L$5:M$241,2), -1)</f>
        <v>40469</v>
      </c>
      <c r="N26">
        <f>IFERROR(VLOOKUP($A26, CDS5Y_bbg!M$5:N$241,2), -1)</f>
        <v>-1</v>
      </c>
      <c r="O26">
        <f>IFERROR(VLOOKUP($A26, CDS5Y_bbg!N$5:O$241,2), -1)</f>
        <v>40289</v>
      </c>
      <c r="P26">
        <f>IFERROR(VLOOKUP($A26, CDS5Y_bbg!O$5:P$241,2), -1)</f>
        <v>165</v>
      </c>
      <c r="Q26">
        <f>IFERROR(VLOOKUP($A26, CDS5Y_bbg!P$5:Q$241,2), -1)</f>
        <v>44377</v>
      </c>
      <c r="R26">
        <f>IFERROR(VLOOKUP($A26, CDS5Y_bbg!Q$5:R$241,2), -1)</f>
        <v>217.5</v>
      </c>
      <c r="S26">
        <f>IFERROR(VLOOKUP($A26, CDS5Y_bbg!R$5:S$241,2), -1)</f>
        <v>43337</v>
      </c>
      <c r="T26">
        <f>IFERROR(VLOOKUP($A26, CDS5Y_bbg!S$5:T$241,2), -1)</f>
        <v>-1</v>
      </c>
      <c r="U26">
        <f>IFERROR(VLOOKUP($A26, CDS5Y_bbg!T$5:U$241,2), -1)</f>
        <v>42062</v>
      </c>
      <c r="V26">
        <f>IFERROR(VLOOKUP($A26, CDS5Y_bbg!U$5:V$241,2), -1)</f>
        <v>51.667000000000002</v>
      </c>
      <c r="W26">
        <f>IFERROR(VLOOKUP($A26, CDS5Y_bbg!V$5:W$241,2), -1)</f>
        <v>44074</v>
      </c>
      <c r="X26">
        <f>IFERROR(VLOOKUP($A26, CDS5Y_bbg!W$5:X$241,2), -1)</f>
        <v>503.33300000000003</v>
      </c>
      <c r="Y26">
        <f>IFERROR(VLOOKUP($A26, CDS5Y_bbg!X$5:Y$241,2), -1)</f>
        <v>44043</v>
      </c>
      <c r="Z26">
        <f>IFERROR(VLOOKUP($A26, CDS5Y_bbg!Y$5:Z$241,2), -1)</f>
        <v>200</v>
      </c>
      <c r="AA26">
        <f>IFERROR(VLOOKUP($A26, CDS5Y_bbg!Z$5:AA$241,2), -1)</f>
        <v>40481</v>
      </c>
      <c r="AB26">
        <f>IFERROR(VLOOKUP($A26, CDS5Y_bbg!AA$5:AB$241,2), -1)</f>
        <v>-1</v>
      </c>
      <c r="AC26">
        <f>IFERROR(VLOOKUP($A26, CDS5Y_bbg!AB$5:AC$241,2), -1)</f>
        <v>44043</v>
      </c>
      <c r="AD26">
        <f>IFERROR(VLOOKUP($A26, CDS5Y_bbg!AC$5:AD$241,2), -1)</f>
        <v>640</v>
      </c>
      <c r="AE26">
        <f>IFERROR(VLOOKUP($A26, CDS5Y_bbg!AD$5:AE$241,2), -1)</f>
        <v>41149</v>
      </c>
      <c r="AF26">
        <f>IFERROR(VLOOKUP($A26, CDS5Y_bbg!AE$5:AF$241,2), -1)</f>
        <v>-1</v>
      </c>
      <c r="AG26">
        <f>IFERROR(VLOOKUP($A26, CDS5Y_bbg!AF$5:AG$241,2), -1)</f>
        <v>42853</v>
      </c>
      <c r="AH26">
        <f>IFERROR(VLOOKUP($A26, CDS5Y_bbg!AG$5:AH$241,2), -1)</f>
        <v>-1</v>
      </c>
      <c r="AI26">
        <f>IFERROR(VLOOKUP($A26, CDS5Y_bbg!AH$5:AI$241,2), -1)</f>
        <v>-1</v>
      </c>
      <c r="AJ26">
        <f>IFERROR(VLOOKUP($A26, CDS5Y_bbg!AI$5:AJ$241,2), -1)</f>
        <v>-1</v>
      </c>
      <c r="AK26">
        <f>IFERROR(VLOOKUP($A26, CDS5Y_bbg!AJ$5:AK$241,2), -1)</f>
        <v>-1</v>
      </c>
      <c r="AL26">
        <f>IFERROR(VLOOKUP($A26, CDS5Y_bbg!AK$5:AL$241,2), -1)</f>
        <v>-1</v>
      </c>
      <c r="AM26">
        <f>IFERROR(VLOOKUP($A26, CDS5Y_bbg!AL$5:AM$241,2), -1)</f>
        <v>-1</v>
      </c>
      <c r="AN26">
        <f>IFERROR(VLOOKUP($A26, CDS5Y_bbg!AM$5:AN$241,2), -1)</f>
        <v>-1</v>
      </c>
      <c r="AO26">
        <f>IFERROR(VLOOKUP($A26, CDS5Y_bbg!AN$5:AO$241,2), -1)</f>
        <v>43424</v>
      </c>
      <c r="AP26">
        <f>IFERROR(VLOOKUP($A26, CDS5Y_bbg!AO$5:AP$241,2), -1)</f>
        <v>-1</v>
      </c>
      <c r="AQ26">
        <f>IFERROR(VLOOKUP($A26, CDS5Y_bbg!AP$5:AQ$241,2), -1)</f>
        <v>44625</v>
      </c>
      <c r="AR26">
        <f>IFERROR(VLOOKUP($A26, CDS5Y_bbg!AQ$5:AR$241,2), -1)</f>
        <v>-1</v>
      </c>
      <c r="AS26">
        <f>IFERROR(VLOOKUP($A26, CDS5Y_bbg!AR$5:AS$241,2), -1)</f>
        <v>44626</v>
      </c>
      <c r="AT26">
        <f>IFERROR(VLOOKUP($A26, CDS5Y_bbg!AS$5:AT$241,2), -1)</f>
        <v>-1</v>
      </c>
      <c r="AU26">
        <f>IFERROR(VLOOKUP($A26, CDS5Y_bbg!AT$5:AU$241,2), -1)</f>
        <v>-1</v>
      </c>
      <c r="AV26">
        <f>IFERROR(VLOOKUP($A26, CDS5Y_bbg!AU$5:AV$241,2), -1)</f>
        <v>-1</v>
      </c>
      <c r="AW26">
        <f>IFERROR(VLOOKUP($A26, CDS5Y_bbg!AV$5:AW$241,2), -1)</f>
        <v>41863</v>
      </c>
      <c r="AX26">
        <f>IFERROR(VLOOKUP($A26, CDS5Y_bbg!AW$5:AX$241,2), -1)</f>
        <v>-1</v>
      </c>
      <c r="AY26">
        <f>IFERROR(VLOOKUP($A26, CDS5Y_bbg!AX$5:AY$241,2), -1)</f>
        <v>43402</v>
      </c>
      <c r="AZ26">
        <f>IFERROR(VLOOKUP($A26, CDS5Y_bbg!AY$5:AZ$241,2), -1)</f>
        <v>-1</v>
      </c>
      <c r="BA26">
        <f>IFERROR(VLOOKUP($A26, CDS5Y_bbg!AZ$5:BA$241,2), -1)</f>
        <v>-1</v>
      </c>
      <c r="BB26">
        <f>IFERROR(VLOOKUP($A26, CDS5Y_bbg!BA$5:BB$241,2), -1)</f>
        <v>-1</v>
      </c>
      <c r="BC26">
        <f>IFERROR(VLOOKUP($A26, CDS5Y_bbg!BB$5:BC$241,2), -1)</f>
        <v>41722</v>
      </c>
      <c r="BD26">
        <f>IFERROR(VLOOKUP($A26, CDS5Y_bbg!BC$5:BD$241,2), -1)</f>
        <v>-1</v>
      </c>
      <c r="BE26">
        <f>IFERROR(VLOOKUP($A26, CDS5Y_bbg!BD$5:BE$241,2), -1)</f>
        <v>-1</v>
      </c>
      <c r="BF26">
        <f>IFERROR(VLOOKUP($A26, CDS5Y_bbg!BE$5:BF$241,2), -1)</f>
        <v>-1</v>
      </c>
      <c r="BG26">
        <f>IFERROR(VLOOKUP($A26, CDS5Y_bbg!BF$5:BG$241,2), -1)</f>
        <v>-1</v>
      </c>
      <c r="BH26">
        <f>IFERROR(VLOOKUP($A26, CDS5Y_bbg!BG$5:BH$241,2), -1)</f>
        <v>-1</v>
      </c>
      <c r="BI26">
        <f>IFERROR(VLOOKUP($A26, CDS5Y_bbg!BH$5:BI$241,2), -1)</f>
        <v>43424</v>
      </c>
      <c r="BJ26">
        <f>IFERROR(VLOOKUP($A26, CDS5Y_bbg!BI$5:BJ$241,2), -1)</f>
        <v>-1</v>
      </c>
      <c r="BK26">
        <f>IFERROR(VLOOKUP($A26, CDS5Y_bbg!BJ$5:BK$241,2), -1)</f>
        <v>-1</v>
      </c>
      <c r="BL26">
        <f>IFERROR(VLOOKUP($A26, CDS5Y_bbg!BK$5:BL$241,2), -1)</f>
        <v>-1</v>
      </c>
      <c r="BM26">
        <f>IFERROR(VLOOKUP($A26, CDS5Y_bbg!BL$5:BM$241,2), -1)</f>
        <v>43424</v>
      </c>
      <c r="BN26">
        <f>IFERROR(VLOOKUP($A26, CDS5Y_bbg!BM$5:BN$241,2), -1)</f>
        <v>-1</v>
      </c>
      <c r="BO26">
        <f>IFERROR(VLOOKUP($A26, CDS5Y_bbg!BN$5:BO$241,2), -1)</f>
        <v>43426</v>
      </c>
      <c r="BP26">
        <f>IFERROR(VLOOKUP($A26, CDS5Y_bbg!BO$5:BP$241,2), -1)</f>
        <v>-1</v>
      </c>
      <c r="BQ26">
        <f>IFERROR(VLOOKUP($A26, CDS5Y_bbg!BP$5:BQ$241,2), -1)</f>
        <v>-1</v>
      </c>
      <c r="BR26">
        <f>IFERROR(VLOOKUP($A26, CDS5Y_bbg!BQ$5:BR$241,2), -1)</f>
        <v>-1</v>
      </c>
      <c r="BS26">
        <f>IFERROR(VLOOKUP($A26, CDS5Y_bbg!BR$5:BS$241,2), -1)</f>
        <v>43426</v>
      </c>
      <c r="BT26">
        <f>IFERROR(VLOOKUP($A26, CDS5Y_bbg!BS$5:BT$241,2), -1)</f>
        <v>-1</v>
      </c>
      <c r="BU26">
        <f>IFERROR(VLOOKUP($A26, CDS5Y_bbg!BT$5:BU$241,2), -1)</f>
        <v>-1</v>
      </c>
      <c r="BV26">
        <f>IFERROR(VLOOKUP($A26, CDS5Y_bbg!BU$5:BV$241,2), -1)</f>
        <v>-1</v>
      </c>
      <c r="BW26">
        <f>IFERROR(VLOOKUP($A26, CDS5Y_bbg!BV$5:BW$241,2), -1)</f>
        <v>41915</v>
      </c>
      <c r="BX26">
        <f>IFERROR(VLOOKUP($A26, CDS5Y_bbg!BW$5:BX$241,2), -1)</f>
        <v>-1</v>
      </c>
      <c r="BY26">
        <f>IFERROR(VLOOKUP($A26, CDS5Y_bbg!BX$5:BY$241,2), -1)</f>
        <v>-1</v>
      </c>
      <c r="BZ26">
        <f>IFERROR(VLOOKUP($A26, CDS5Y_bbg!BY$5:BZ$241,2), -1)</f>
        <v>-1</v>
      </c>
      <c r="CA26">
        <f>IFERROR(VLOOKUP($A26, CDS5Y_bbg!BZ$5:CA$241,2), -1)</f>
        <v>41911</v>
      </c>
      <c r="CB26">
        <f>IFERROR(VLOOKUP($A26, CDS5Y_bbg!CA$5:CB$241,2), -1)</f>
        <v>-1</v>
      </c>
      <c r="CC26">
        <f>IFERROR(VLOOKUP($A26, CDS5Y_bbg!CB$5:CC$241,2), -1)</f>
        <v>41912</v>
      </c>
      <c r="CD26">
        <f>IFERROR(VLOOKUP($A26, CDS5Y_bbg!CC$5:CD$241,2), -1)</f>
        <v>-1</v>
      </c>
      <c r="CE26">
        <f>IFERROR(VLOOKUP($A26, CDS5Y_bbg!CD$5:CE$241,2), -1)</f>
        <v>43332</v>
      </c>
      <c r="CF26">
        <f>IFERROR(VLOOKUP($A26, CDS5Y_bbg!CE$5:CF$241,2), -1)</f>
        <v>97.5</v>
      </c>
      <c r="CG26">
        <f>IFERROR(VLOOKUP($A26, CDS5Y_bbg!CF$5:CG$241,2), -1)</f>
        <v>41893</v>
      </c>
      <c r="CH26">
        <f>IFERROR(VLOOKUP($A26, CDS5Y_bbg!CG$5:CH$241,2), -1)</f>
        <v>-1</v>
      </c>
      <c r="CI26">
        <f>IFERROR(VLOOKUP($A26, CDS5Y_bbg!CH$5:CI$241,2), -1)</f>
        <v>-1</v>
      </c>
      <c r="CJ26">
        <f>IFERROR(VLOOKUP($A26, CDS5Y_bbg!CI$5:CJ$241,2), -1)</f>
        <v>-1</v>
      </c>
      <c r="CK26">
        <f>IFERROR(VLOOKUP($A26, CDS5Y_bbg!CJ$5:CK$241,2), -1)</f>
        <v>41844</v>
      </c>
      <c r="CL26">
        <f>IFERROR(VLOOKUP($A26, CDS5Y_bbg!CK$5:CL$241,2), -1)</f>
        <v>-1</v>
      </c>
      <c r="CM26">
        <f>IFERROR(VLOOKUP($A26, CDS5Y_bbg!CL$5:CM$241,2), -1)</f>
        <v>-1</v>
      </c>
      <c r="CN26">
        <f>IFERROR(VLOOKUP($A26, CDS5Y_bbg!CM$5:CN$241,2), -1)</f>
        <v>-1</v>
      </c>
    </row>
    <row r="27" spans="1:92" x14ac:dyDescent="0.25">
      <c r="A27" s="1">
        <v>37315</v>
      </c>
      <c r="B27">
        <f>IFERROR(VLOOKUP($A27, CDS5Y_bbg!A$5:B$241,2), -1)</f>
        <v>760</v>
      </c>
      <c r="C27">
        <f>IFERROR(VLOOKUP($A27, CDS5Y_bbg!B$5:C$241,2), -1)</f>
        <v>41831</v>
      </c>
      <c r="D27">
        <f>IFERROR(VLOOKUP($A27, CDS5Y_bbg!C$5:D$241,2), -1)</f>
        <v>310</v>
      </c>
      <c r="E27">
        <f>IFERROR(VLOOKUP($A27, CDS5Y_bbg!D$5:E$241,2), -1)</f>
        <v>44895</v>
      </c>
      <c r="F27">
        <f>IFERROR(VLOOKUP($A27, CDS5Y_bbg!E$5:F$241,2), -1)</f>
        <v>-1</v>
      </c>
      <c r="G27">
        <f>IFERROR(VLOOKUP($A27, CDS5Y_bbg!F$5:G$241,2), -1)</f>
        <v>40360</v>
      </c>
      <c r="H27">
        <f>IFERROR(VLOOKUP($A27, CDS5Y_bbg!G$5:H$241,2), -1)</f>
        <v>-1</v>
      </c>
      <c r="I27">
        <f>IFERROR(VLOOKUP($A27, CDS5Y_bbg!H$5:I$241,2), -1)</f>
        <v>44834</v>
      </c>
      <c r="J27">
        <f>IFERROR(VLOOKUP($A27, CDS5Y_bbg!I$5:J$241,2), -1)</f>
        <v>-1</v>
      </c>
      <c r="K27">
        <f>IFERROR(VLOOKUP($A27, CDS5Y_bbg!J$5:K$241,2), -1)</f>
        <v>41819</v>
      </c>
      <c r="L27">
        <f>IFERROR(VLOOKUP($A27, CDS5Y_bbg!K$5:L$241,2), -1)</f>
        <v>287.66699999999997</v>
      </c>
      <c r="M27">
        <f>IFERROR(VLOOKUP($A27, CDS5Y_bbg!L$5:M$241,2), -1)</f>
        <v>40469</v>
      </c>
      <c r="N27">
        <f>IFERROR(VLOOKUP($A27, CDS5Y_bbg!M$5:N$241,2), -1)</f>
        <v>66.25</v>
      </c>
      <c r="O27">
        <f>IFERROR(VLOOKUP($A27, CDS5Y_bbg!N$5:O$241,2), -1)</f>
        <v>40289</v>
      </c>
      <c r="P27">
        <f>IFERROR(VLOOKUP($A27, CDS5Y_bbg!O$5:P$241,2), -1)</f>
        <v>165</v>
      </c>
      <c r="Q27">
        <f>IFERROR(VLOOKUP($A27, CDS5Y_bbg!P$5:Q$241,2), -1)</f>
        <v>44377</v>
      </c>
      <c r="R27">
        <f>IFERROR(VLOOKUP($A27, CDS5Y_bbg!Q$5:R$241,2), -1)</f>
        <v>194</v>
      </c>
      <c r="S27">
        <f>IFERROR(VLOOKUP($A27, CDS5Y_bbg!R$5:S$241,2), -1)</f>
        <v>43337</v>
      </c>
      <c r="T27">
        <f>IFERROR(VLOOKUP($A27, CDS5Y_bbg!S$5:T$241,2), -1)</f>
        <v>-1</v>
      </c>
      <c r="U27">
        <f>IFERROR(VLOOKUP($A27, CDS5Y_bbg!T$5:U$241,2), -1)</f>
        <v>42062</v>
      </c>
      <c r="V27">
        <f>IFERROR(VLOOKUP($A27, CDS5Y_bbg!U$5:V$241,2), -1)</f>
        <v>47.667000000000002</v>
      </c>
      <c r="W27">
        <f>IFERROR(VLOOKUP($A27, CDS5Y_bbg!V$5:W$241,2), -1)</f>
        <v>44074</v>
      </c>
      <c r="X27">
        <f>IFERROR(VLOOKUP($A27, CDS5Y_bbg!W$5:X$241,2), -1)</f>
        <v>418.33300000000003</v>
      </c>
      <c r="Y27">
        <f>IFERROR(VLOOKUP($A27, CDS5Y_bbg!X$5:Y$241,2), -1)</f>
        <v>44043</v>
      </c>
      <c r="Z27">
        <f>IFERROR(VLOOKUP($A27, CDS5Y_bbg!Y$5:Z$241,2), -1)</f>
        <v>211</v>
      </c>
      <c r="AA27">
        <f>IFERROR(VLOOKUP($A27, CDS5Y_bbg!Z$5:AA$241,2), -1)</f>
        <v>40481</v>
      </c>
      <c r="AB27">
        <f>IFERROR(VLOOKUP($A27, CDS5Y_bbg!AA$5:AB$241,2), -1)</f>
        <v>-1</v>
      </c>
      <c r="AC27">
        <f>IFERROR(VLOOKUP($A27, CDS5Y_bbg!AB$5:AC$241,2), -1)</f>
        <v>44043</v>
      </c>
      <c r="AD27">
        <f>IFERROR(VLOOKUP($A27, CDS5Y_bbg!AC$5:AD$241,2), -1)</f>
        <v>650</v>
      </c>
      <c r="AE27">
        <f>IFERROR(VLOOKUP($A27, CDS5Y_bbg!AD$5:AE$241,2), -1)</f>
        <v>41149</v>
      </c>
      <c r="AF27">
        <f>IFERROR(VLOOKUP($A27, CDS5Y_bbg!AE$5:AF$241,2), -1)</f>
        <v>-1</v>
      </c>
      <c r="AG27">
        <f>IFERROR(VLOOKUP($A27, CDS5Y_bbg!AF$5:AG$241,2), -1)</f>
        <v>42853</v>
      </c>
      <c r="AH27">
        <f>IFERROR(VLOOKUP($A27, CDS5Y_bbg!AG$5:AH$241,2), -1)</f>
        <v>-1</v>
      </c>
      <c r="AI27">
        <f>IFERROR(VLOOKUP($A27, CDS5Y_bbg!AH$5:AI$241,2), -1)</f>
        <v>-1</v>
      </c>
      <c r="AJ27">
        <f>IFERROR(VLOOKUP($A27, CDS5Y_bbg!AI$5:AJ$241,2), -1)</f>
        <v>-1</v>
      </c>
      <c r="AK27">
        <f>IFERROR(VLOOKUP($A27, CDS5Y_bbg!AJ$5:AK$241,2), -1)</f>
        <v>-1</v>
      </c>
      <c r="AL27">
        <f>IFERROR(VLOOKUP($A27, CDS5Y_bbg!AK$5:AL$241,2), -1)</f>
        <v>-1</v>
      </c>
      <c r="AM27">
        <f>IFERROR(VLOOKUP($A27, CDS5Y_bbg!AL$5:AM$241,2), -1)</f>
        <v>-1</v>
      </c>
      <c r="AN27">
        <f>IFERROR(VLOOKUP($A27, CDS5Y_bbg!AM$5:AN$241,2), -1)</f>
        <v>-1</v>
      </c>
      <c r="AO27">
        <f>IFERROR(VLOOKUP($A27, CDS5Y_bbg!AN$5:AO$241,2), -1)</f>
        <v>43424</v>
      </c>
      <c r="AP27">
        <f>IFERROR(VLOOKUP($A27, CDS5Y_bbg!AO$5:AP$241,2), -1)</f>
        <v>-1</v>
      </c>
      <c r="AQ27">
        <f>IFERROR(VLOOKUP($A27, CDS5Y_bbg!AP$5:AQ$241,2), -1)</f>
        <v>44625</v>
      </c>
      <c r="AR27">
        <f>IFERROR(VLOOKUP($A27, CDS5Y_bbg!AQ$5:AR$241,2), -1)</f>
        <v>-1</v>
      </c>
      <c r="AS27">
        <f>IFERROR(VLOOKUP($A27, CDS5Y_bbg!AR$5:AS$241,2), -1)</f>
        <v>44626</v>
      </c>
      <c r="AT27">
        <f>IFERROR(VLOOKUP($A27, CDS5Y_bbg!AS$5:AT$241,2), -1)</f>
        <v>-1</v>
      </c>
      <c r="AU27">
        <f>IFERROR(VLOOKUP($A27, CDS5Y_bbg!AT$5:AU$241,2), -1)</f>
        <v>-1</v>
      </c>
      <c r="AV27">
        <f>IFERROR(VLOOKUP($A27, CDS5Y_bbg!AU$5:AV$241,2), -1)</f>
        <v>-1</v>
      </c>
      <c r="AW27">
        <f>IFERROR(VLOOKUP($A27, CDS5Y_bbg!AV$5:AW$241,2), -1)</f>
        <v>41863</v>
      </c>
      <c r="AX27">
        <f>IFERROR(VLOOKUP($A27, CDS5Y_bbg!AW$5:AX$241,2), -1)</f>
        <v>-1</v>
      </c>
      <c r="AY27">
        <f>IFERROR(VLOOKUP($A27, CDS5Y_bbg!AX$5:AY$241,2), -1)</f>
        <v>43402</v>
      </c>
      <c r="AZ27">
        <f>IFERROR(VLOOKUP($A27, CDS5Y_bbg!AY$5:AZ$241,2), -1)</f>
        <v>-1</v>
      </c>
      <c r="BA27">
        <f>IFERROR(VLOOKUP($A27, CDS5Y_bbg!AZ$5:BA$241,2), -1)</f>
        <v>-1</v>
      </c>
      <c r="BB27">
        <f>IFERROR(VLOOKUP($A27, CDS5Y_bbg!BA$5:BB$241,2), -1)</f>
        <v>-1</v>
      </c>
      <c r="BC27">
        <f>IFERROR(VLOOKUP($A27, CDS5Y_bbg!BB$5:BC$241,2), -1)</f>
        <v>41722</v>
      </c>
      <c r="BD27">
        <f>IFERROR(VLOOKUP($A27, CDS5Y_bbg!BC$5:BD$241,2), -1)</f>
        <v>-1</v>
      </c>
      <c r="BE27">
        <f>IFERROR(VLOOKUP($A27, CDS5Y_bbg!BD$5:BE$241,2), -1)</f>
        <v>-1</v>
      </c>
      <c r="BF27">
        <f>IFERROR(VLOOKUP($A27, CDS5Y_bbg!BE$5:BF$241,2), -1)</f>
        <v>-1</v>
      </c>
      <c r="BG27">
        <f>IFERROR(VLOOKUP($A27, CDS5Y_bbg!BF$5:BG$241,2), -1)</f>
        <v>-1</v>
      </c>
      <c r="BH27">
        <f>IFERROR(VLOOKUP($A27, CDS5Y_bbg!BG$5:BH$241,2), -1)</f>
        <v>-1</v>
      </c>
      <c r="BI27">
        <f>IFERROR(VLOOKUP($A27, CDS5Y_bbg!BH$5:BI$241,2), -1)</f>
        <v>43424</v>
      </c>
      <c r="BJ27">
        <f>IFERROR(VLOOKUP($A27, CDS5Y_bbg!BI$5:BJ$241,2), -1)</f>
        <v>-1</v>
      </c>
      <c r="BK27">
        <f>IFERROR(VLOOKUP($A27, CDS5Y_bbg!BJ$5:BK$241,2), -1)</f>
        <v>-1</v>
      </c>
      <c r="BL27">
        <f>IFERROR(VLOOKUP($A27, CDS5Y_bbg!BK$5:BL$241,2), -1)</f>
        <v>-1</v>
      </c>
      <c r="BM27">
        <f>IFERROR(VLOOKUP($A27, CDS5Y_bbg!BL$5:BM$241,2), -1)</f>
        <v>43424</v>
      </c>
      <c r="BN27">
        <f>IFERROR(VLOOKUP($A27, CDS5Y_bbg!BM$5:BN$241,2), -1)</f>
        <v>-1</v>
      </c>
      <c r="BO27">
        <f>IFERROR(VLOOKUP($A27, CDS5Y_bbg!BN$5:BO$241,2), -1)</f>
        <v>43426</v>
      </c>
      <c r="BP27">
        <f>IFERROR(VLOOKUP($A27, CDS5Y_bbg!BO$5:BP$241,2), -1)</f>
        <v>-1</v>
      </c>
      <c r="BQ27">
        <f>IFERROR(VLOOKUP($A27, CDS5Y_bbg!BP$5:BQ$241,2), -1)</f>
        <v>-1</v>
      </c>
      <c r="BR27">
        <f>IFERROR(VLOOKUP($A27, CDS5Y_bbg!BQ$5:BR$241,2), -1)</f>
        <v>-1</v>
      </c>
      <c r="BS27">
        <f>IFERROR(VLOOKUP($A27, CDS5Y_bbg!BR$5:BS$241,2), -1)</f>
        <v>43426</v>
      </c>
      <c r="BT27">
        <f>IFERROR(VLOOKUP($A27, CDS5Y_bbg!BS$5:BT$241,2), -1)</f>
        <v>-1</v>
      </c>
      <c r="BU27">
        <f>IFERROR(VLOOKUP($A27, CDS5Y_bbg!BT$5:BU$241,2), -1)</f>
        <v>-1</v>
      </c>
      <c r="BV27">
        <f>IFERROR(VLOOKUP($A27, CDS5Y_bbg!BU$5:BV$241,2), -1)</f>
        <v>-1</v>
      </c>
      <c r="BW27">
        <f>IFERROR(VLOOKUP($A27, CDS5Y_bbg!BV$5:BW$241,2), -1)</f>
        <v>41915</v>
      </c>
      <c r="BX27">
        <f>IFERROR(VLOOKUP($A27, CDS5Y_bbg!BW$5:BX$241,2), -1)</f>
        <v>-1</v>
      </c>
      <c r="BY27">
        <f>IFERROR(VLOOKUP($A27, CDS5Y_bbg!BX$5:BY$241,2), -1)</f>
        <v>-1</v>
      </c>
      <c r="BZ27">
        <f>IFERROR(VLOOKUP($A27, CDS5Y_bbg!BY$5:BZ$241,2), -1)</f>
        <v>-1</v>
      </c>
      <c r="CA27">
        <f>IFERROR(VLOOKUP($A27, CDS5Y_bbg!BZ$5:CA$241,2), -1)</f>
        <v>41911</v>
      </c>
      <c r="CB27">
        <f>IFERROR(VLOOKUP($A27, CDS5Y_bbg!CA$5:CB$241,2), -1)</f>
        <v>-1</v>
      </c>
      <c r="CC27">
        <f>IFERROR(VLOOKUP($A27, CDS5Y_bbg!CB$5:CC$241,2), -1)</f>
        <v>41912</v>
      </c>
      <c r="CD27">
        <f>IFERROR(VLOOKUP($A27, CDS5Y_bbg!CC$5:CD$241,2), -1)</f>
        <v>-1</v>
      </c>
      <c r="CE27">
        <f>IFERROR(VLOOKUP($A27, CDS5Y_bbg!CD$5:CE$241,2), -1)</f>
        <v>43332</v>
      </c>
      <c r="CF27">
        <f>IFERROR(VLOOKUP($A27, CDS5Y_bbg!CE$5:CF$241,2), -1)</f>
        <v>105</v>
      </c>
      <c r="CG27">
        <f>IFERROR(VLOOKUP($A27, CDS5Y_bbg!CF$5:CG$241,2), -1)</f>
        <v>41893</v>
      </c>
      <c r="CH27">
        <f>IFERROR(VLOOKUP($A27, CDS5Y_bbg!CG$5:CH$241,2), -1)</f>
        <v>-1</v>
      </c>
      <c r="CI27">
        <f>IFERROR(VLOOKUP($A27, CDS5Y_bbg!CH$5:CI$241,2), -1)</f>
        <v>-1</v>
      </c>
      <c r="CJ27">
        <f>IFERROR(VLOOKUP($A27, CDS5Y_bbg!CI$5:CJ$241,2), -1)</f>
        <v>-1</v>
      </c>
      <c r="CK27">
        <f>IFERROR(VLOOKUP($A27, CDS5Y_bbg!CJ$5:CK$241,2), -1)</f>
        <v>41844</v>
      </c>
      <c r="CL27">
        <f>IFERROR(VLOOKUP($A27, CDS5Y_bbg!CK$5:CL$241,2), -1)</f>
        <v>-1</v>
      </c>
      <c r="CM27">
        <f>IFERROR(VLOOKUP($A27, CDS5Y_bbg!CL$5:CM$241,2), -1)</f>
        <v>-1</v>
      </c>
      <c r="CN27">
        <f>IFERROR(VLOOKUP($A27, CDS5Y_bbg!CM$5:CN$241,2), -1)</f>
        <v>-1</v>
      </c>
    </row>
    <row r="28" spans="1:92" x14ac:dyDescent="0.25">
      <c r="A28" s="1">
        <v>37344</v>
      </c>
      <c r="B28">
        <f>IFERROR(VLOOKUP($A28, CDS5Y_bbg!A$5:B$241,2), -1)</f>
        <v>716.25</v>
      </c>
      <c r="C28">
        <f>IFERROR(VLOOKUP($A28, CDS5Y_bbg!B$5:C$241,2), -1)</f>
        <v>41831</v>
      </c>
      <c r="D28">
        <f>IFERROR(VLOOKUP($A28, CDS5Y_bbg!C$5:D$241,2), -1)</f>
        <v>316.5</v>
      </c>
      <c r="E28">
        <f>IFERROR(VLOOKUP($A28, CDS5Y_bbg!D$5:E$241,2), -1)</f>
        <v>44895</v>
      </c>
      <c r="F28">
        <f>IFERROR(VLOOKUP($A28, CDS5Y_bbg!E$5:F$241,2), -1)</f>
        <v>-1</v>
      </c>
      <c r="G28">
        <f>IFERROR(VLOOKUP($A28, CDS5Y_bbg!F$5:G$241,2), -1)</f>
        <v>40360</v>
      </c>
      <c r="H28">
        <f>IFERROR(VLOOKUP($A28, CDS5Y_bbg!G$5:H$241,2), -1)</f>
        <v>-1</v>
      </c>
      <c r="I28">
        <f>IFERROR(VLOOKUP($A28, CDS5Y_bbg!H$5:I$241,2), -1)</f>
        <v>44834</v>
      </c>
      <c r="J28">
        <f>IFERROR(VLOOKUP($A28, CDS5Y_bbg!I$5:J$241,2), -1)</f>
        <v>-1</v>
      </c>
      <c r="K28">
        <f>IFERROR(VLOOKUP($A28, CDS5Y_bbg!J$5:K$241,2), -1)</f>
        <v>41819</v>
      </c>
      <c r="L28">
        <f>IFERROR(VLOOKUP($A28, CDS5Y_bbg!K$5:L$241,2), -1)</f>
        <v>167.667</v>
      </c>
      <c r="M28">
        <f>IFERROR(VLOOKUP($A28, CDS5Y_bbg!L$5:M$241,2), -1)</f>
        <v>40469</v>
      </c>
      <c r="N28">
        <f>IFERROR(VLOOKUP($A28, CDS5Y_bbg!M$5:N$241,2), -1)</f>
        <v>52.5</v>
      </c>
      <c r="O28">
        <f>IFERROR(VLOOKUP($A28, CDS5Y_bbg!N$5:O$241,2), -1)</f>
        <v>40289</v>
      </c>
      <c r="P28">
        <f>IFERROR(VLOOKUP($A28, CDS5Y_bbg!O$5:P$241,2), -1)</f>
        <v>147.5</v>
      </c>
      <c r="Q28">
        <f>IFERROR(VLOOKUP($A28, CDS5Y_bbg!P$5:Q$241,2), -1)</f>
        <v>44377</v>
      </c>
      <c r="R28">
        <f>IFERROR(VLOOKUP($A28, CDS5Y_bbg!Q$5:R$241,2), -1)</f>
        <v>180</v>
      </c>
      <c r="S28">
        <f>IFERROR(VLOOKUP($A28, CDS5Y_bbg!R$5:S$241,2), -1)</f>
        <v>43337</v>
      </c>
      <c r="T28">
        <f>IFERROR(VLOOKUP($A28, CDS5Y_bbg!S$5:T$241,2), -1)</f>
        <v>-1</v>
      </c>
      <c r="U28">
        <f>IFERROR(VLOOKUP($A28, CDS5Y_bbg!T$5:U$241,2), -1)</f>
        <v>42062</v>
      </c>
      <c r="V28">
        <f>IFERROR(VLOOKUP($A28, CDS5Y_bbg!U$5:V$241,2), -1)</f>
        <v>46</v>
      </c>
      <c r="W28">
        <f>IFERROR(VLOOKUP($A28, CDS5Y_bbg!V$5:W$241,2), -1)</f>
        <v>44074</v>
      </c>
      <c r="X28">
        <f>IFERROR(VLOOKUP($A28, CDS5Y_bbg!W$5:X$241,2), -1)</f>
        <v>402.33300000000003</v>
      </c>
      <c r="Y28">
        <f>IFERROR(VLOOKUP($A28, CDS5Y_bbg!X$5:Y$241,2), -1)</f>
        <v>44043</v>
      </c>
      <c r="Z28">
        <f>IFERROR(VLOOKUP($A28, CDS5Y_bbg!Y$5:Z$241,2), -1)</f>
        <v>208.167</v>
      </c>
      <c r="AA28">
        <f>IFERROR(VLOOKUP($A28, CDS5Y_bbg!Z$5:AA$241,2), -1)</f>
        <v>40481</v>
      </c>
      <c r="AB28">
        <f>IFERROR(VLOOKUP($A28, CDS5Y_bbg!AA$5:AB$241,2), -1)</f>
        <v>-1</v>
      </c>
      <c r="AC28">
        <f>IFERROR(VLOOKUP($A28, CDS5Y_bbg!AB$5:AC$241,2), -1)</f>
        <v>44043</v>
      </c>
      <c r="AD28">
        <f>IFERROR(VLOOKUP($A28, CDS5Y_bbg!AC$5:AD$241,2), -1)</f>
        <v>556.33299999999997</v>
      </c>
      <c r="AE28">
        <f>IFERROR(VLOOKUP($A28, CDS5Y_bbg!AD$5:AE$241,2), -1)</f>
        <v>41149</v>
      </c>
      <c r="AF28">
        <f>IFERROR(VLOOKUP($A28, CDS5Y_bbg!AE$5:AF$241,2), -1)</f>
        <v>-1</v>
      </c>
      <c r="AG28">
        <f>IFERROR(VLOOKUP($A28, CDS5Y_bbg!AF$5:AG$241,2), -1)</f>
        <v>42853</v>
      </c>
      <c r="AH28">
        <f>IFERROR(VLOOKUP($A28, CDS5Y_bbg!AG$5:AH$241,2), -1)</f>
        <v>-1</v>
      </c>
      <c r="AI28">
        <f>IFERROR(VLOOKUP($A28, CDS5Y_bbg!AH$5:AI$241,2), -1)</f>
        <v>-1</v>
      </c>
      <c r="AJ28">
        <f>IFERROR(VLOOKUP($A28, CDS5Y_bbg!AI$5:AJ$241,2), -1)</f>
        <v>-1</v>
      </c>
      <c r="AK28">
        <f>IFERROR(VLOOKUP($A28, CDS5Y_bbg!AJ$5:AK$241,2), -1)</f>
        <v>-1</v>
      </c>
      <c r="AL28">
        <f>IFERROR(VLOOKUP($A28, CDS5Y_bbg!AK$5:AL$241,2), -1)</f>
        <v>-1</v>
      </c>
      <c r="AM28">
        <f>IFERROR(VLOOKUP($A28, CDS5Y_bbg!AL$5:AM$241,2), -1)</f>
        <v>-1</v>
      </c>
      <c r="AN28">
        <f>IFERROR(VLOOKUP($A28, CDS5Y_bbg!AM$5:AN$241,2), -1)</f>
        <v>-1</v>
      </c>
      <c r="AO28">
        <f>IFERROR(VLOOKUP($A28, CDS5Y_bbg!AN$5:AO$241,2), -1)</f>
        <v>43424</v>
      </c>
      <c r="AP28">
        <f>IFERROR(VLOOKUP($A28, CDS5Y_bbg!AO$5:AP$241,2), -1)</f>
        <v>-1</v>
      </c>
      <c r="AQ28">
        <f>IFERROR(VLOOKUP($A28, CDS5Y_bbg!AP$5:AQ$241,2), -1)</f>
        <v>44625</v>
      </c>
      <c r="AR28">
        <f>IFERROR(VLOOKUP($A28, CDS5Y_bbg!AQ$5:AR$241,2), -1)</f>
        <v>-1</v>
      </c>
      <c r="AS28">
        <f>IFERROR(VLOOKUP($A28, CDS5Y_bbg!AR$5:AS$241,2), -1)</f>
        <v>44626</v>
      </c>
      <c r="AT28">
        <f>IFERROR(VLOOKUP($A28, CDS5Y_bbg!AS$5:AT$241,2), -1)</f>
        <v>-1</v>
      </c>
      <c r="AU28">
        <f>IFERROR(VLOOKUP($A28, CDS5Y_bbg!AT$5:AU$241,2), -1)</f>
        <v>-1</v>
      </c>
      <c r="AV28">
        <f>IFERROR(VLOOKUP($A28, CDS5Y_bbg!AU$5:AV$241,2), -1)</f>
        <v>-1</v>
      </c>
      <c r="AW28">
        <f>IFERROR(VLOOKUP($A28, CDS5Y_bbg!AV$5:AW$241,2), -1)</f>
        <v>41863</v>
      </c>
      <c r="AX28">
        <f>IFERROR(VLOOKUP($A28, CDS5Y_bbg!AW$5:AX$241,2), -1)</f>
        <v>-1</v>
      </c>
      <c r="AY28">
        <f>IFERROR(VLOOKUP($A28, CDS5Y_bbg!AX$5:AY$241,2), -1)</f>
        <v>43402</v>
      </c>
      <c r="AZ28">
        <f>IFERROR(VLOOKUP($A28, CDS5Y_bbg!AY$5:AZ$241,2), -1)</f>
        <v>-1</v>
      </c>
      <c r="BA28">
        <f>IFERROR(VLOOKUP($A28, CDS5Y_bbg!AZ$5:BA$241,2), -1)</f>
        <v>-1</v>
      </c>
      <c r="BB28">
        <f>IFERROR(VLOOKUP($A28, CDS5Y_bbg!BA$5:BB$241,2), -1)</f>
        <v>-1</v>
      </c>
      <c r="BC28">
        <f>IFERROR(VLOOKUP($A28, CDS5Y_bbg!BB$5:BC$241,2), -1)</f>
        <v>41722</v>
      </c>
      <c r="BD28">
        <f>IFERROR(VLOOKUP($A28, CDS5Y_bbg!BC$5:BD$241,2), -1)</f>
        <v>-1</v>
      </c>
      <c r="BE28">
        <f>IFERROR(VLOOKUP($A28, CDS5Y_bbg!BD$5:BE$241,2), -1)</f>
        <v>-1</v>
      </c>
      <c r="BF28">
        <f>IFERROR(VLOOKUP($A28, CDS5Y_bbg!BE$5:BF$241,2), -1)</f>
        <v>-1</v>
      </c>
      <c r="BG28">
        <f>IFERROR(VLOOKUP($A28, CDS5Y_bbg!BF$5:BG$241,2), -1)</f>
        <v>-1</v>
      </c>
      <c r="BH28">
        <f>IFERROR(VLOOKUP($A28, CDS5Y_bbg!BG$5:BH$241,2), -1)</f>
        <v>-1</v>
      </c>
      <c r="BI28">
        <f>IFERROR(VLOOKUP($A28, CDS5Y_bbg!BH$5:BI$241,2), -1)</f>
        <v>43424</v>
      </c>
      <c r="BJ28">
        <f>IFERROR(VLOOKUP($A28, CDS5Y_bbg!BI$5:BJ$241,2), -1)</f>
        <v>-1</v>
      </c>
      <c r="BK28">
        <f>IFERROR(VLOOKUP($A28, CDS5Y_bbg!BJ$5:BK$241,2), -1)</f>
        <v>-1</v>
      </c>
      <c r="BL28">
        <f>IFERROR(VLOOKUP($A28, CDS5Y_bbg!BK$5:BL$241,2), -1)</f>
        <v>-1</v>
      </c>
      <c r="BM28">
        <f>IFERROR(VLOOKUP($A28, CDS5Y_bbg!BL$5:BM$241,2), -1)</f>
        <v>43424</v>
      </c>
      <c r="BN28">
        <f>IFERROR(VLOOKUP($A28, CDS5Y_bbg!BM$5:BN$241,2), -1)</f>
        <v>-1</v>
      </c>
      <c r="BO28">
        <f>IFERROR(VLOOKUP($A28, CDS5Y_bbg!BN$5:BO$241,2), -1)</f>
        <v>43426</v>
      </c>
      <c r="BP28">
        <f>IFERROR(VLOOKUP($A28, CDS5Y_bbg!BO$5:BP$241,2), -1)</f>
        <v>-1</v>
      </c>
      <c r="BQ28">
        <f>IFERROR(VLOOKUP($A28, CDS5Y_bbg!BP$5:BQ$241,2), -1)</f>
        <v>-1</v>
      </c>
      <c r="BR28">
        <f>IFERROR(VLOOKUP($A28, CDS5Y_bbg!BQ$5:BR$241,2), -1)</f>
        <v>-1</v>
      </c>
      <c r="BS28">
        <f>IFERROR(VLOOKUP($A28, CDS5Y_bbg!BR$5:BS$241,2), -1)</f>
        <v>43426</v>
      </c>
      <c r="BT28">
        <f>IFERROR(VLOOKUP($A28, CDS5Y_bbg!BS$5:BT$241,2), -1)</f>
        <v>-1</v>
      </c>
      <c r="BU28">
        <f>IFERROR(VLOOKUP($A28, CDS5Y_bbg!BT$5:BU$241,2), -1)</f>
        <v>-1</v>
      </c>
      <c r="BV28">
        <f>IFERROR(VLOOKUP($A28, CDS5Y_bbg!BU$5:BV$241,2), -1)</f>
        <v>-1</v>
      </c>
      <c r="BW28">
        <f>IFERROR(VLOOKUP($A28, CDS5Y_bbg!BV$5:BW$241,2), -1)</f>
        <v>41915</v>
      </c>
      <c r="BX28">
        <f>IFERROR(VLOOKUP($A28, CDS5Y_bbg!BW$5:BX$241,2), -1)</f>
        <v>-1</v>
      </c>
      <c r="BY28">
        <f>IFERROR(VLOOKUP($A28, CDS5Y_bbg!BX$5:BY$241,2), -1)</f>
        <v>-1</v>
      </c>
      <c r="BZ28">
        <f>IFERROR(VLOOKUP($A28, CDS5Y_bbg!BY$5:BZ$241,2), -1)</f>
        <v>-1</v>
      </c>
      <c r="CA28">
        <f>IFERROR(VLOOKUP($A28, CDS5Y_bbg!BZ$5:CA$241,2), -1)</f>
        <v>41911</v>
      </c>
      <c r="CB28">
        <f>IFERROR(VLOOKUP($A28, CDS5Y_bbg!CA$5:CB$241,2), -1)</f>
        <v>-1</v>
      </c>
      <c r="CC28">
        <f>IFERROR(VLOOKUP($A28, CDS5Y_bbg!CB$5:CC$241,2), -1)</f>
        <v>41912</v>
      </c>
      <c r="CD28">
        <f>IFERROR(VLOOKUP($A28, CDS5Y_bbg!CC$5:CD$241,2), -1)</f>
        <v>-1</v>
      </c>
      <c r="CE28">
        <f>IFERROR(VLOOKUP($A28, CDS5Y_bbg!CD$5:CE$241,2), -1)</f>
        <v>43332</v>
      </c>
      <c r="CF28">
        <f>IFERROR(VLOOKUP($A28, CDS5Y_bbg!CE$5:CF$241,2), -1)</f>
        <v>110</v>
      </c>
      <c r="CG28">
        <f>IFERROR(VLOOKUP($A28, CDS5Y_bbg!CF$5:CG$241,2), -1)</f>
        <v>41893</v>
      </c>
      <c r="CH28">
        <f>IFERROR(VLOOKUP($A28, CDS5Y_bbg!CG$5:CH$241,2), -1)</f>
        <v>-1</v>
      </c>
      <c r="CI28">
        <f>IFERROR(VLOOKUP($A28, CDS5Y_bbg!CH$5:CI$241,2), -1)</f>
        <v>-1</v>
      </c>
      <c r="CJ28">
        <f>IFERROR(VLOOKUP($A28, CDS5Y_bbg!CI$5:CJ$241,2), -1)</f>
        <v>-1</v>
      </c>
      <c r="CK28">
        <f>IFERROR(VLOOKUP($A28, CDS5Y_bbg!CJ$5:CK$241,2), -1)</f>
        <v>41844</v>
      </c>
      <c r="CL28">
        <f>IFERROR(VLOOKUP($A28, CDS5Y_bbg!CK$5:CL$241,2), -1)</f>
        <v>29</v>
      </c>
      <c r="CM28">
        <f>IFERROR(VLOOKUP($A28, CDS5Y_bbg!CL$5:CM$241,2), -1)</f>
        <v>-1</v>
      </c>
      <c r="CN28">
        <f>IFERROR(VLOOKUP($A28, CDS5Y_bbg!CM$5:CN$241,2), -1)</f>
        <v>-1</v>
      </c>
    </row>
    <row r="29" spans="1:92" x14ac:dyDescent="0.25">
      <c r="A29" s="1">
        <v>37376</v>
      </c>
      <c r="B29">
        <f>IFERROR(VLOOKUP($A29, CDS5Y_bbg!A$5:B$241,2), -1)</f>
        <v>847.5</v>
      </c>
      <c r="C29">
        <f>IFERROR(VLOOKUP($A29, CDS5Y_bbg!B$5:C$241,2), -1)</f>
        <v>41831</v>
      </c>
      <c r="D29">
        <f>IFERROR(VLOOKUP($A29, CDS5Y_bbg!C$5:D$241,2), -1)</f>
        <v>287.5</v>
      </c>
      <c r="E29">
        <f>IFERROR(VLOOKUP($A29, CDS5Y_bbg!D$5:E$241,2), -1)</f>
        <v>44895</v>
      </c>
      <c r="F29">
        <f>IFERROR(VLOOKUP($A29, CDS5Y_bbg!E$5:F$241,2), -1)</f>
        <v>-1</v>
      </c>
      <c r="G29">
        <f>IFERROR(VLOOKUP($A29, CDS5Y_bbg!F$5:G$241,2), -1)</f>
        <v>40360</v>
      </c>
      <c r="H29">
        <f>IFERROR(VLOOKUP($A29, CDS5Y_bbg!G$5:H$241,2), -1)</f>
        <v>-1</v>
      </c>
      <c r="I29">
        <f>IFERROR(VLOOKUP($A29, CDS5Y_bbg!H$5:I$241,2), -1)</f>
        <v>44834</v>
      </c>
      <c r="J29">
        <f>IFERROR(VLOOKUP($A29, CDS5Y_bbg!I$5:J$241,2), -1)</f>
        <v>-1</v>
      </c>
      <c r="K29">
        <f>IFERROR(VLOOKUP($A29, CDS5Y_bbg!J$5:K$241,2), -1)</f>
        <v>41819</v>
      </c>
      <c r="L29">
        <f>IFERROR(VLOOKUP($A29, CDS5Y_bbg!K$5:L$241,2), -1)</f>
        <v>150</v>
      </c>
      <c r="M29">
        <f>IFERROR(VLOOKUP($A29, CDS5Y_bbg!L$5:M$241,2), -1)</f>
        <v>40469</v>
      </c>
      <c r="N29">
        <f>IFERROR(VLOOKUP($A29, CDS5Y_bbg!M$5:N$241,2), -1)</f>
        <v>47.5</v>
      </c>
      <c r="O29">
        <f>IFERROR(VLOOKUP($A29, CDS5Y_bbg!N$5:O$241,2), -1)</f>
        <v>40289</v>
      </c>
      <c r="P29">
        <f>IFERROR(VLOOKUP($A29, CDS5Y_bbg!O$5:P$241,2), -1)</f>
        <v>138.75</v>
      </c>
      <c r="Q29">
        <f>IFERROR(VLOOKUP($A29, CDS5Y_bbg!P$5:Q$241,2), -1)</f>
        <v>44377</v>
      </c>
      <c r="R29">
        <f>IFERROR(VLOOKUP($A29, CDS5Y_bbg!Q$5:R$241,2), -1)</f>
        <v>174.75</v>
      </c>
      <c r="S29">
        <f>IFERROR(VLOOKUP($A29, CDS5Y_bbg!R$5:S$241,2), -1)</f>
        <v>43337</v>
      </c>
      <c r="T29">
        <f>IFERROR(VLOOKUP($A29, CDS5Y_bbg!S$5:T$241,2), -1)</f>
        <v>320</v>
      </c>
      <c r="U29">
        <f>IFERROR(VLOOKUP($A29, CDS5Y_bbg!T$5:U$241,2), -1)</f>
        <v>42062</v>
      </c>
      <c r="V29">
        <f>IFERROR(VLOOKUP($A29, CDS5Y_bbg!U$5:V$241,2), -1)</f>
        <v>45.667000000000002</v>
      </c>
      <c r="W29">
        <f>IFERROR(VLOOKUP($A29, CDS5Y_bbg!V$5:W$241,2), -1)</f>
        <v>44074</v>
      </c>
      <c r="X29">
        <f>IFERROR(VLOOKUP($A29, CDS5Y_bbg!W$5:X$241,2), -1)</f>
        <v>381</v>
      </c>
      <c r="Y29">
        <f>IFERROR(VLOOKUP($A29, CDS5Y_bbg!X$5:Y$241,2), -1)</f>
        <v>44043</v>
      </c>
      <c r="Z29">
        <f>IFERROR(VLOOKUP($A29, CDS5Y_bbg!Y$5:Z$241,2), -1)</f>
        <v>173.333</v>
      </c>
      <c r="AA29">
        <f>IFERROR(VLOOKUP($A29, CDS5Y_bbg!Z$5:AA$241,2), -1)</f>
        <v>40481</v>
      </c>
      <c r="AB29">
        <f>IFERROR(VLOOKUP($A29, CDS5Y_bbg!AA$5:AB$241,2), -1)</f>
        <v>115</v>
      </c>
      <c r="AC29">
        <f>IFERROR(VLOOKUP($A29, CDS5Y_bbg!AB$5:AC$241,2), -1)</f>
        <v>44043</v>
      </c>
      <c r="AD29">
        <f>IFERROR(VLOOKUP($A29, CDS5Y_bbg!AC$5:AD$241,2), -1)</f>
        <v>548.33299999999997</v>
      </c>
      <c r="AE29">
        <f>IFERROR(VLOOKUP($A29, CDS5Y_bbg!AD$5:AE$241,2), -1)</f>
        <v>41149</v>
      </c>
      <c r="AF29">
        <f>IFERROR(VLOOKUP($A29, CDS5Y_bbg!AE$5:AF$241,2), -1)</f>
        <v>-1</v>
      </c>
      <c r="AG29">
        <f>IFERROR(VLOOKUP($A29, CDS5Y_bbg!AF$5:AG$241,2), -1)</f>
        <v>42853</v>
      </c>
      <c r="AH29">
        <f>IFERROR(VLOOKUP($A29, CDS5Y_bbg!AG$5:AH$241,2), -1)</f>
        <v>-1</v>
      </c>
      <c r="AI29">
        <f>IFERROR(VLOOKUP($A29, CDS5Y_bbg!AH$5:AI$241,2), -1)</f>
        <v>-1</v>
      </c>
      <c r="AJ29">
        <f>IFERROR(VLOOKUP($A29, CDS5Y_bbg!AI$5:AJ$241,2), -1)</f>
        <v>-1</v>
      </c>
      <c r="AK29">
        <f>IFERROR(VLOOKUP($A29, CDS5Y_bbg!AJ$5:AK$241,2), -1)</f>
        <v>-1</v>
      </c>
      <c r="AL29">
        <f>IFERROR(VLOOKUP($A29, CDS5Y_bbg!AK$5:AL$241,2), -1)</f>
        <v>-1</v>
      </c>
      <c r="AM29">
        <f>IFERROR(VLOOKUP($A29, CDS5Y_bbg!AL$5:AM$241,2), -1)</f>
        <v>-1</v>
      </c>
      <c r="AN29">
        <f>IFERROR(VLOOKUP($A29, CDS5Y_bbg!AM$5:AN$241,2), -1)</f>
        <v>-1</v>
      </c>
      <c r="AO29">
        <f>IFERROR(VLOOKUP($A29, CDS5Y_bbg!AN$5:AO$241,2), -1)</f>
        <v>43424</v>
      </c>
      <c r="AP29">
        <f>IFERROR(VLOOKUP($A29, CDS5Y_bbg!AO$5:AP$241,2), -1)</f>
        <v>-1</v>
      </c>
      <c r="AQ29">
        <f>IFERROR(VLOOKUP($A29, CDS5Y_bbg!AP$5:AQ$241,2), -1)</f>
        <v>44625</v>
      </c>
      <c r="AR29">
        <f>IFERROR(VLOOKUP($A29, CDS5Y_bbg!AQ$5:AR$241,2), -1)</f>
        <v>-1</v>
      </c>
      <c r="AS29">
        <f>IFERROR(VLOOKUP($A29, CDS5Y_bbg!AR$5:AS$241,2), -1)</f>
        <v>44626</v>
      </c>
      <c r="AT29">
        <f>IFERROR(VLOOKUP($A29, CDS5Y_bbg!AS$5:AT$241,2), -1)</f>
        <v>-1</v>
      </c>
      <c r="AU29">
        <f>IFERROR(VLOOKUP($A29, CDS5Y_bbg!AT$5:AU$241,2), -1)</f>
        <v>-1</v>
      </c>
      <c r="AV29">
        <f>IFERROR(VLOOKUP($A29, CDS5Y_bbg!AU$5:AV$241,2), -1)</f>
        <v>-1</v>
      </c>
      <c r="AW29">
        <f>IFERROR(VLOOKUP($A29, CDS5Y_bbg!AV$5:AW$241,2), -1)</f>
        <v>41863</v>
      </c>
      <c r="AX29">
        <f>IFERROR(VLOOKUP($A29, CDS5Y_bbg!AW$5:AX$241,2), -1)</f>
        <v>-1</v>
      </c>
      <c r="AY29">
        <f>IFERROR(VLOOKUP($A29, CDS5Y_bbg!AX$5:AY$241,2), -1)</f>
        <v>43402</v>
      </c>
      <c r="AZ29">
        <f>IFERROR(VLOOKUP($A29, CDS5Y_bbg!AY$5:AZ$241,2), -1)</f>
        <v>-1</v>
      </c>
      <c r="BA29">
        <f>IFERROR(VLOOKUP($A29, CDS5Y_bbg!AZ$5:BA$241,2), -1)</f>
        <v>-1</v>
      </c>
      <c r="BB29">
        <f>IFERROR(VLOOKUP($A29, CDS5Y_bbg!BA$5:BB$241,2), -1)</f>
        <v>-1</v>
      </c>
      <c r="BC29">
        <f>IFERROR(VLOOKUP($A29, CDS5Y_bbg!BB$5:BC$241,2), -1)</f>
        <v>41722</v>
      </c>
      <c r="BD29">
        <f>IFERROR(VLOOKUP($A29, CDS5Y_bbg!BC$5:BD$241,2), -1)</f>
        <v>-1</v>
      </c>
      <c r="BE29">
        <f>IFERROR(VLOOKUP($A29, CDS5Y_bbg!BD$5:BE$241,2), -1)</f>
        <v>-1</v>
      </c>
      <c r="BF29">
        <f>IFERROR(VLOOKUP($A29, CDS5Y_bbg!BE$5:BF$241,2), -1)</f>
        <v>-1</v>
      </c>
      <c r="BG29">
        <f>IFERROR(VLOOKUP($A29, CDS5Y_bbg!BF$5:BG$241,2), -1)</f>
        <v>-1</v>
      </c>
      <c r="BH29">
        <f>IFERROR(VLOOKUP($A29, CDS5Y_bbg!BG$5:BH$241,2), -1)</f>
        <v>-1</v>
      </c>
      <c r="BI29">
        <f>IFERROR(VLOOKUP($A29, CDS5Y_bbg!BH$5:BI$241,2), -1)</f>
        <v>43424</v>
      </c>
      <c r="BJ29">
        <f>IFERROR(VLOOKUP($A29, CDS5Y_bbg!BI$5:BJ$241,2), -1)</f>
        <v>-1</v>
      </c>
      <c r="BK29">
        <f>IFERROR(VLOOKUP($A29, CDS5Y_bbg!BJ$5:BK$241,2), -1)</f>
        <v>-1</v>
      </c>
      <c r="BL29">
        <f>IFERROR(VLOOKUP($A29, CDS5Y_bbg!BK$5:BL$241,2), -1)</f>
        <v>-1</v>
      </c>
      <c r="BM29">
        <f>IFERROR(VLOOKUP($A29, CDS5Y_bbg!BL$5:BM$241,2), -1)</f>
        <v>43424</v>
      </c>
      <c r="BN29">
        <f>IFERROR(VLOOKUP($A29, CDS5Y_bbg!BM$5:BN$241,2), -1)</f>
        <v>-1</v>
      </c>
      <c r="BO29">
        <f>IFERROR(VLOOKUP($A29, CDS5Y_bbg!BN$5:BO$241,2), -1)</f>
        <v>43426</v>
      </c>
      <c r="BP29">
        <f>IFERROR(VLOOKUP($A29, CDS5Y_bbg!BO$5:BP$241,2), -1)</f>
        <v>-1</v>
      </c>
      <c r="BQ29">
        <f>IFERROR(VLOOKUP($A29, CDS5Y_bbg!BP$5:BQ$241,2), -1)</f>
        <v>-1</v>
      </c>
      <c r="BR29">
        <f>IFERROR(VLOOKUP($A29, CDS5Y_bbg!BQ$5:BR$241,2), -1)</f>
        <v>-1</v>
      </c>
      <c r="BS29">
        <f>IFERROR(VLOOKUP($A29, CDS5Y_bbg!BR$5:BS$241,2), -1)</f>
        <v>43426</v>
      </c>
      <c r="BT29">
        <f>IFERROR(VLOOKUP($A29, CDS5Y_bbg!BS$5:BT$241,2), -1)</f>
        <v>-1</v>
      </c>
      <c r="BU29">
        <f>IFERROR(VLOOKUP($A29, CDS5Y_bbg!BT$5:BU$241,2), -1)</f>
        <v>-1</v>
      </c>
      <c r="BV29">
        <f>IFERROR(VLOOKUP($A29, CDS5Y_bbg!BU$5:BV$241,2), -1)</f>
        <v>-1</v>
      </c>
      <c r="BW29">
        <f>IFERROR(VLOOKUP($A29, CDS5Y_bbg!BV$5:BW$241,2), -1)</f>
        <v>41915</v>
      </c>
      <c r="BX29">
        <f>IFERROR(VLOOKUP($A29, CDS5Y_bbg!BW$5:BX$241,2), -1)</f>
        <v>-1</v>
      </c>
      <c r="BY29">
        <f>IFERROR(VLOOKUP($A29, CDS5Y_bbg!BX$5:BY$241,2), -1)</f>
        <v>-1</v>
      </c>
      <c r="BZ29">
        <f>IFERROR(VLOOKUP($A29, CDS5Y_bbg!BY$5:BZ$241,2), -1)</f>
        <v>-1</v>
      </c>
      <c r="CA29">
        <f>IFERROR(VLOOKUP($A29, CDS5Y_bbg!BZ$5:CA$241,2), -1)</f>
        <v>41911</v>
      </c>
      <c r="CB29">
        <f>IFERROR(VLOOKUP($A29, CDS5Y_bbg!CA$5:CB$241,2), -1)</f>
        <v>-1</v>
      </c>
      <c r="CC29">
        <f>IFERROR(VLOOKUP($A29, CDS5Y_bbg!CB$5:CC$241,2), -1)</f>
        <v>41912</v>
      </c>
      <c r="CD29">
        <f>IFERROR(VLOOKUP($A29, CDS5Y_bbg!CC$5:CD$241,2), -1)</f>
        <v>-1</v>
      </c>
      <c r="CE29">
        <f>IFERROR(VLOOKUP($A29, CDS5Y_bbg!CD$5:CE$241,2), -1)</f>
        <v>43332</v>
      </c>
      <c r="CF29">
        <f>IFERROR(VLOOKUP($A29, CDS5Y_bbg!CE$5:CF$241,2), -1)</f>
        <v>97.5</v>
      </c>
      <c r="CG29">
        <f>IFERROR(VLOOKUP($A29, CDS5Y_bbg!CF$5:CG$241,2), -1)</f>
        <v>41893</v>
      </c>
      <c r="CH29">
        <f>IFERROR(VLOOKUP($A29, CDS5Y_bbg!CG$5:CH$241,2), -1)</f>
        <v>-1</v>
      </c>
      <c r="CI29">
        <f>IFERROR(VLOOKUP($A29, CDS5Y_bbg!CH$5:CI$241,2), -1)</f>
        <v>-1</v>
      </c>
      <c r="CJ29">
        <f>IFERROR(VLOOKUP($A29, CDS5Y_bbg!CI$5:CJ$241,2), -1)</f>
        <v>-1</v>
      </c>
      <c r="CK29">
        <f>IFERROR(VLOOKUP($A29, CDS5Y_bbg!CJ$5:CK$241,2), -1)</f>
        <v>41844</v>
      </c>
      <c r="CL29">
        <f>IFERROR(VLOOKUP($A29, CDS5Y_bbg!CK$5:CL$241,2), -1)</f>
        <v>29.75</v>
      </c>
      <c r="CM29">
        <f>IFERROR(VLOOKUP($A29, CDS5Y_bbg!CL$5:CM$241,2), -1)</f>
        <v>-1</v>
      </c>
      <c r="CN29">
        <f>IFERROR(VLOOKUP($A29, CDS5Y_bbg!CM$5:CN$241,2), -1)</f>
        <v>-1</v>
      </c>
    </row>
    <row r="30" spans="1:92" x14ac:dyDescent="0.25">
      <c r="A30" s="1">
        <v>37407</v>
      </c>
      <c r="B30">
        <f>IFERROR(VLOOKUP($A30, CDS5Y_bbg!A$5:B$241,2), -1)</f>
        <v>1061.25</v>
      </c>
      <c r="C30">
        <f>IFERROR(VLOOKUP($A30, CDS5Y_bbg!B$5:C$241,2), -1)</f>
        <v>41831</v>
      </c>
      <c r="D30">
        <f>IFERROR(VLOOKUP($A30, CDS5Y_bbg!C$5:D$241,2), -1)</f>
        <v>262.5</v>
      </c>
      <c r="E30">
        <f>IFERROR(VLOOKUP($A30, CDS5Y_bbg!D$5:E$241,2), -1)</f>
        <v>44895</v>
      </c>
      <c r="F30">
        <f>IFERROR(VLOOKUP($A30, CDS5Y_bbg!E$5:F$241,2), -1)</f>
        <v>-1</v>
      </c>
      <c r="G30">
        <f>IFERROR(VLOOKUP($A30, CDS5Y_bbg!F$5:G$241,2), -1)</f>
        <v>40360</v>
      </c>
      <c r="H30">
        <f>IFERROR(VLOOKUP($A30, CDS5Y_bbg!G$5:H$241,2), -1)</f>
        <v>-1</v>
      </c>
      <c r="I30">
        <f>IFERROR(VLOOKUP($A30, CDS5Y_bbg!H$5:I$241,2), -1)</f>
        <v>44834</v>
      </c>
      <c r="J30">
        <f>IFERROR(VLOOKUP($A30, CDS5Y_bbg!I$5:J$241,2), -1)</f>
        <v>-1</v>
      </c>
      <c r="K30">
        <f>IFERROR(VLOOKUP($A30, CDS5Y_bbg!J$5:K$241,2), -1)</f>
        <v>41819</v>
      </c>
      <c r="L30">
        <f>IFERROR(VLOOKUP($A30, CDS5Y_bbg!K$5:L$241,2), -1)</f>
        <v>150</v>
      </c>
      <c r="M30">
        <f>IFERROR(VLOOKUP($A30, CDS5Y_bbg!L$5:M$241,2), -1)</f>
        <v>40469</v>
      </c>
      <c r="N30">
        <f>IFERROR(VLOOKUP($A30, CDS5Y_bbg!M$5:N$241,2), -1)</f>
        <v>60.667000000000002</v>
      </c>
      <c r="O30">
        <f>IFERROR(VLOOKUP($A30, CDS5Y_bbg!N$5:O$241,2), -1)</f>
        <v>40289</v>
      </c>
      <c r="P30">
        <f>IFERROR(VLOOKUP($A30, CDS5Y_bbg!O$5:P$241,2), -1)</f>
        <v>131.833</v>
      </c>
      <c r="Q30">
        <f>IFERROR(VLOOKUP($A30, CDS5Y_bbg!P$5:Q$241,2), -1)</f>
        <v>44377</v>
      </c>
      <c r="R30">
        <f>IFERROR(VLOOKUP($A30, CDS5Y_bbg!Q$5:R$241,2), -1)</f>
        <v>193.5</v>
      </c>
      <c r="S30">
        <f>IFERROR(VLOOKUP($A30, CDS5Y_bbg!R$5:S$241,2), -1)</f>
        <v>43337</v>
      </c>
      <c r="T30">
        <f>IFERROR(VLOOKUP($A30, CDS5Y_bbg!S$5:T$241,2), -1)</f>
        <v>300</v>
      </c>
      <c r="U30">
        <f>IFERROR(VLOOKUP($A30, CDS5Y_bbg!T$5:U$241,2), -1)</f>
        <v>42062</v>
      </c>
      <c r="V30">
        <f>IFERROR(VLOOKUP($A30, CDS5Y_bbg!U$5:V$241,2), -1)</f>
        <v>54.667000000000002</v>
      </c>
      <c r="W30">
        <f>IFERROR(VLOOKUP($A30, CDS5Y_bbg!V$5:W$241,2), -1)</f>
        <v>44074</v>
      </c>
      <c r="X30">
        <f>IFERROR(VLOOKUP($A30, CDS5Y_bbg!W$5:X$241,2), -1)</f>
        <v>385</v>
      </c>
      <c r="Y30">
        <f>IFERROR(VLOOKUP($A30, CDS5Y_bbg!X$5:Y$241,2), -1)</f>
        <v>44043</v>
      </c>
      <c r="Z30">
        <f>IFERROR(VLOOKUP($A30, CDS5Y_bbg!Y$5:Z$241,2), -1)</f>
        <v>173</v>
      </c>
      <c r="AA30">
        <f>IFERROR(VLOOKUP($A30, CDS5Y_bbg!Z$5:AA$241,2), -1)</f>
        <v>40481</v>
      </c>
      <c r="AB30">
        <f>IFERROR(VLOOKUP($A30, CDS5Y_bbg!AA$5:AB$241,2), -1)</f>
        <v>125</v>
      </c>
      <c r="AC30">
        <f>IFERROR(VLOOKUP($A30, CDS5Y_bbg!AB$5:AC$241,2), -1)</f>
        <v>44043</v>
      </c>
      <c r="AD30">
        <f>IFERROR(VLOOKUP($A30, CDS5Y_bbg!AC$5:AD$241,2), -1)</f>
        <v>653.33299999999997</v>
      </c>
      <c r="AE30">
        <f>IFERROR(VLOOKUP($A30, CDS5Y_bbg!AD$5:AE$241,2), -1)</f>
        <v>41149</v>
      </c>
      <c r="AF30">
        <f>IFERROR(VLOOKUP($A30, CDS5Y_bbg!AE$5:AF$241,2), -1)</f>
        <v>-1</v>
      </c>
      <c r="AG30">
        <f>IFERROR(VLOOKUP($A30, CDS5Y_bbg!AF$5:AG$241,2), -1)</f>
        <v>42853</v>
      </c>
      <c r="AH30">
        <f>IFERROR(VLOOKUP($A30, CDS5Y_bbg!AG$5:AH$241,2), -1)</f>
        <v>-1</v>
      </c>
      <c r="AI30">
        <f>IFERROR(VLOOKUP($A30, CDS5Y_bbg!AH$5:AI$241,2), -1)</f>
        <v>-1</v>
      </c>
      <c r="AJ30">
        <f>IFERROR(VLOOKUP($A30, CDS5Y_bbg!AI$5:AJ$241,2), -1)</f>
        <v>-1</v>
      </c>
      <c r="AK30">
        <f>IFERROR(VLOOKUP($A30, CDS5Y_bbg!AJ$5:AK$241,2), -1)</f>
        <v>-1</v>
      </c>
      <c r="AL30">
        <f>IFERROR(VLOOKUP($A30, CDS5Y_bbg!AK$5:AL$241,2), -1)</f>
        <v>-1</v>
      </c>
      <c r="AM30">
        <f>IFERROR(VLOOKUP($A30, CDS5Y_bbg!AL$5:AM$241,2), -1)</f>
        <v>-1</v>
      </c>
      <c r="AN30">
        <f>IFERROR(VLOOKUP($A30, CDS5Y_bbg!AM$5:AN$241,2), -1)</f>
        <v>-1</v>
      </c>
      <c r="AO30">
        <f>IFERROR(VLOOKUP($A30, CDS5Y_bbg!AN$5:AO$241,2), -1)</f>
        <v>43424</v>
      </c>
      <c r="AP30">
        <f>IFERROR(VLOOKUP($A30, CDS5Y_bbg!AO$5:AP$241,2), -1)</f>
        <v>-1</v>
      </c>
      <c r="AQ30">
        <f>IFERROR(VLOOKUP($A30, CDS5Y_bbg!AP$5:AQ$241,2), -1)</f>
        <v>44625</v>
      </c>
      <c r="AR30">
        <f>IFERROR(VLOOKUP($A30, CDS5Y_bbg!AQ$5:AR$241,2), -1)</f>
        <v>-1</v>
      </c>
      <c r="AS30">
        <f>IFERROR(VLOOKUP($A30, CDS5Y_bbg!AR$5:AS$241,2), -1)</f>
        <v>44626</v>
      </c>
      <c r="AT30">
        <f>IFERROR(VLOOKUP($A30, CDS5Y_bbg!AS$5:AT$241,2), -1)</f>
        <v>-1</v>
      </c>
      <c r="AU30">
        <f>IFERROR(VLOOKUP($A30, CDS5Y_bbg!AT$5:AU$241,2), -1)</f>
        <v>-1</v>
      </c>
      <c r="AV30">
        <f>IFERROR(VLOOKUP($A30, CDS5Y_bbg!AU$5:AV$241,2), -1)</f>
        <v>-1</v>
      </c>
      <c r="AW30">
        <f>IFERROR(VLOOKUP($A30, CDS5Y_bbg!AV$5:AW$241,2), -1)</f>
        <v>41863</v>
      </c>
      <c r="AX30">
        <f>IFERROR(VLOOKUP($A30, CDS5Y_bbg!AW$5:AX$241,2), -1)</f>
        <v>-1</v>
      </c>
      <c r="AY30">
        <f>IFERROR(VLOOKUP($A30, CDS5Y_bbg!AX$5:AY$241,2), -1)</f>
        <v>43402</v>
      </c>
      <c r="AZ30">
        <f>IFERROR(VLOOKUP($A30, CDS5Y_bbg!AY$5:AZ$241,2), -1)</f>
        <v>-1</v>
      </c>
      <c r="BA30">
        <f>IFERROR(VLOOKUP($A30, CDS5Y_bbg!AZ$5:BA$241,2), -1)</f>
        <v>-1</v>
      </c>
      <c r="BB30">
        <f>IFERROR(VLOOKUP($A30, CDS5Y_bbg!BA$5:BB$241,2), -1)</f>
        <v>-1</v>
      </c>
      <c r="BC30">
        <f>IFERROR(VLOOKUP($A30, CDS5Y_bbg!BB$5:BC$241,2), -1)</f>
        <v>41722</v>
      </c>
      <c r="BD30">
        <f>IFERROR(VLOOKUP($A30, CDS5Y_bbg!BC$5:BD$241,2), -1)</f>
        <v>-1</v>
      </c>
      <c r="BE30">
        <f>IFERROR(VLOOKUP($A30, CDS5Y_bbg!BD$5:BE$241,2), -1)</f>
        <v>-1</v>
      </c>
      <c r="BF30">
        <f>IFERROR(VLOOKUP($A30, CDS5Y_bbg!BE$5:BF$241,2), -1)</f>
        <v>-1</v>
      </c>
      <c r="BG30">
        <f>IFERROR(VLOOKUP($A30, CDS5Y_bbg!BF$5:BG$241,2), -1)</f>
        <v>-1</v>
      </c>
      <c r="BH30">
        <f>IFERROR(VLOOKUP($A30, CDS5Y_bbg!BG$5:BH$241,2), -1)</f>
        <v>-1</v>
      </c>
      <c r="BI30">
        <f>IFERROR(VLOOKUP($A30, CDS5Y_bbg!BH$5:BI$241,2), -1)</f>
        <v>43424</v>
      </c>
      <c r="BJ30">
        <f>IFERROR(VLOOKUP($A30, CDS5Y_bbg!BI$5:BJ$241,2), -1)</f>
        <v>-1</v>
      </c>
      <c r="BK30">
        <f>IFERROR(VLOOKUP($A30, CDS5Y_bbg!BJ$5:BK$241,2), -1)</f>
        <v>-1</v>
      </c>
      <c r="BL30">
        <f>IFERROR(VLOOKUP($A30, CDS5Y_bbg!BK$5:BL$241,2), -1)</f>
        <v>-1</v>
      </c>
      <c r="BM30">
        <f>IFERROR(VLOOKUP($A30, CDS5Y_bbg!BL$5:BM$241,2), -1)</f>
        <v>43424</v>
      </c>
      <c r="BN30">
        <f>IFERROR(VLOOKUP($A30, CDS5Y_bbg!BM$5:BN$241,2), -1)</f>
        <v>-1</v>
      </c>
      <c r="BO30">
        <f>IFERROR(VLOOKUP($A30, CDS5Y_bbg!BN$5:BO$241,2), -1)</f>
        <v>43426</v>
      </c>
      <c r="BP30">
        <f>IFERROR(VLOOKUP($A30, CDS5Y_bbg!BO$5:BP$241,2), -1)</f>
        <v>-1</v>
      </c>
      <c r="BQ30">
        <f>IFERROR(VLOOKUP($A30, CDS5Y_bbg!BP$5:BQ$241,2), -1)</f>
        <v>-1</v>
      </c>
      <c r="BR30">
        <f>IFERROR(VLOOKUP($A30, CDS5Y_bbg!BQ$5:BR$241,2), -1)</f>
        <v>-1</v>
      </c>
      <c r="BS30">
        <f>IFERROR(VLOOKUP($A30, CDS5Y_bbg!BR$5:BS$241,2), -1)</f>
        <v>43426</v>
      </c>
      <c r="BT30">
        <f>IFERROR(VLOOKUP($A30, CDS5Y_bbg!BS$5:BT$241,2), -1)</f>
        <v>-1</v>
      </c>
      <c r="BU30">
        <f>IFERROR(VLOOKUP($A30, CDS5Y_bbg!BT$5:BU$241,2), -1)</f>
        <v>-1</v>
      </c>
      <c r="BV30">
        <f>IFERROR(VLOOKUP($A30, CDS5Y_bbg!BU$5:BV$241,2), -1)</f>
        <v>-1</v>
      </c>
      <c r="BW30">
        <f>IFERROR(VLOOKUP($A30, CDS5Y_bbg!BV$5:BW$241,2), -1)</f>
        <v>41915</v>
      </c>
      <c r="BX30">
        <f>IFERROR(VLOOKUP($A30, CDS5Y_bbg!BW$5:BX$241,2), -1)</f>
        <v>-1</v>
      </c>
      <c r="BY30">
        <f>IFERROR(VLOOKUP($A30, CDS5Y_bbg!BX$5:BY$241,2), -1)</f>
        <v>-1</v>
      </c>
      <c r="BZ30">
        <f>IFERROR(VLOOKUP($A30, CDS5Y_bbg!BY$5:BZ$241,2), -1)</f>
        <v>-1</v>
      </c>
      <c r="CA30">
        <f>IFERROR(VLOOKUP($A30, CDS5Y_bbg!BZ$5:CA$241,2), -1)</f>
        <v>41911</v>
      </c>
      <c r="CB30">
        <f>IFERROR(VLOOKUP($A30, CDS5Y_bbg!CA$5:CB$241,2), -1)</f>
        <v>-1</v>
      </c>
      <c r="CC30">
        <f>IFERROR(VLOOKUP($A30, CDS5Y_bbg!CB$5:CC$241,2), -1)</f>
        <v>41912</v>
      </c>
      <c r="CD30">
        <f>IFERROR(VLOOKUP($A30, CDS5Y_bbg!CC$5:CD$241,2), -1)</f>
        <v>-1</v>
      </c>
      <c r="CE30">
        <f>IFERROR(VLOOKUP($A30, CDS5Y_bbg!CD$5:CE$241,2), -1)</f>
        <v>43332</v>
      </c>
      <c r="CF30">
        <f>IFERROR(VLOOKUP($A30, CDS5Y_bbg!CE$5:CF$241,2), -1)</f>
        <v>100</v>
      </c>
      <c r="CG30">
        <f>IFERROR(VLOOKUP($A30, CDS5Y_bbg!CF$5:CG$241,2), -1)</f>
        <v>41893</v>
      </c>
      <c r="CH30">
        <f>IFERROR(VLOOKUP($A30, CDS5Y_bbg!CG$5:CH$241,2), -1)</f>
        <v>-1</v>
      </c>
      <c r="CI30">
        <f>IFERROR(VLOOKUP($A30, CDS5Y_bbg!CH$5:CI$241,2), -1)</f>
        <v>-1</v>
      </c>
      <c r="CJ30">
        <f>IFERROR(VLOOKUP($A30, CDS5Y_bbg!CI$5:CJ$241,2), -1)</f>
        <v>-1</v>
      </c>
      <c r="CK30">
        <f>IFERROR(VLOOKUP($A30, CDS5Y_bbg!CJ$5:CK$241,2), -1)</f>
        <v>41844</v>
      </c>
      <c r="CL30">
        <f>IFERROR(VLOOKUP($A30, CDS5Y_bbg!CK$5:CL$241,2), -1)</f>
        <v>30.25</v>
      </c>
      <c r="CM30">
        <f>IFERROR(VLOOKUP($A30, CDS5Y_bbg!CL$5:CM$241,2), -1)</f>
        <v>-1</v>
      </c>
      <c r="CN30">
        <f>IFERROR(VLOOKUP($A30, CDS5Y_bbg!CM$5:CN$241,2), -1)</f>
        <v>-1</v>
      </c>
    </row>
    <row r="31" spans="1:92" x14ac:dyDescent="0.25">
      <c r="A31" s="1">
        <v>37435</v>
      </c>
      <c r="B31">
        <f>IFERROR(VLOOKUP($A31, CDS5Y_bbg!A$5:B$241,2), -1)</f>
        <v>2225</v>
      </c>
      <c r="C31">
        <f>IFERROR(VLOOKUP($A31, CDS5Y_bbg!B$5:C$241,2), -1)</f>
        <v>41831</v>
      </c>
      <c r="D31">
        <f>IFERROR(VLOOKUP($A31, CDS5Y_bbg!C$5:D$241,2), -1)</f>
        <v>320</v>
      </c>
      <c r="E31">
        <f>IFERROR(VLOOKUP($A31, CDS5Y_bbg!D$5:E$241,2), -1)</f>
        <v>44895</v>
      </c>
      <c r="F31">
        <f>IFERROR(VLOOKUP($A31, CDS5Y_bbg!E$5:F$241,2), -1)</f>
        <v>-1</v>
      </c>
      <c r="G31">
        <f>IFERROR(VLOOKUP($A31, CDS5Y_bbg!F$5:G$241,2), -1)</f>
        <v>40360</v>
      </c>
      <c r="H31">
        <f>IFERROR(VLOOKUP($A31, CDS5Y_bbg!G$5:H$241,2), -1)</f>
        <v>-1</v>
      </c>
      <c r="I31">
        <f>IFERROR(VLOOKUP($A31, CDS5Y_bbg!H$5:I$241,2), -1)</f>
        <v>44834</v>
      </c>
      <c r="J31">
        <f>IFERROR(VLOOKUP($A31, CDS5Y_bbg!I$5:J$241,2), -1)</f>
        <v>-1</v>
      </c>
      <c r="K31">
        <f>IFERROR(VLOOKUP($A31, CDS5Y_bbg!J$5:K$241,2), -1)</f>
        <v>41819</v>
      </c>
      <c r="L31">
        <f>IFERROR(VLOOKUP($A31, CDS5Y_bbg!K$5:L$241,2), -1)</f>
        <v>164</v>
      </c>
      <c r="M31">
        <f>IFERROR(VLOOKUP($A31, CDS5Y_bbg!L$5:M$241,2), -1)</f>
        <v>40469</v>
      </c>
      <c r="N31">
        <f>IFERROR(VLOOKUP($A31, CDS5Y_bbg!M$5:N$241,2), -1)</f>
        <v>61</v>
      </c>
      <c r="O31">
        <f>IFERROR(VLOOKUP($A31, CDS5Y_bbg!N$5:O$241,2), -1)</f>
        <v>40289</v>
      </c>
      <c r="P31">
        <f>IFERROR(VLOOKUP($A31, CDS5Y_bbg!O$5:P$241,2), -1)</f>
        <v>157.5</v>
      </c>
      <c r="Q31">
        <f>IFERROR(VLOOKUP($A31, CDS5Y_bbg!P$5:Q$241,2), -1)</f>
        <v>44377</v>
      </c>
      <c r="R31">
        <f>IFERROR(VLOOKUP($A31, CDS5Y_bbg!Q$5:R$241,2), -1)</f>
        <v>290</v>
      </c>
      <c r="S31">
        <f>IFERROR(VLOOKUP($A31, CDS5Y_bbg!R$5:S$241,2), -1)</f>
        <v>43337</v>
      </c>
      <c r="T31">
        <f>IFERROR(VLOOKUP($A31, CDS5Y_bbg!S$5:T$241,2), -1)</f>
        <v>386.5</v>
      </c>
      <c r="U31">
        <f>IFERROR(VLOOKUP($A31, CDS5Y_bbg!T$5:U$241,2), -1)</f>
        <v>42062</v>
      </c>
      <c r="V31">
        <f>IFERROR(VLOOKUP($A31, CDS5Y_bbg!U$5:V$241,2), -1)</f>
        <v>68.5</v>
      </c>
      <c r="W31">
        <f>IFERROR(VLOOKUP($A31, CDS5Y_bbg!V$5:W$241,2), -1)</f>
        <v>44074</v>
      </c>
      <c r="X31">
        <f>IFERROR(VLOOKUP($A31, CDS5Y_bbg!W$5:X$241,2), -1)</f>
        <v>482.5</v>
      </c>
      <c r="Y31">
        <f>IFERROR(VLOOKUP($A31, CDS5Y_bbg!X$5:Y$241,2), -1)</f>
        <v>44043</v>
      </c>
      <c r="Z31">
        <f>IFERROR(VLOOKUP($A31, CDS5Y_bbg!Y$5:Z$241,2), -1)</f>
        <v>200</v>
      </c>
      <c r="AA31">
        <f>IFERROR(VLOOKUP($A31, CDS5Y_bbg!Z$5:AA$241,2), -1)</f>
        <v>40481</v>
      </c>
      <c r="AB31">
        <f>IFERROR(VLOOKUP($A31, CDS5Y_bbg!AA$5:AB$241,2), -1)</f>
        <v>130</v>
      </c>
      <c r="AC31">
        <f>IFERROR(VLOOKUP($A31, CDS5Y_bbg!AB$5:AC$241,2), -1)</f>
        <v>44043</v>
      </c>
      <c r="AD31">
        <f>IFERROR(VLOOKUP($A31, CDS5Y_bbg!AC$5:AD$241,2), -1)</f>
        <v>1070</v>
      </c>
      <c r="AE31">
        <f>IFERROR(VLOOKUP($A31, CDS5Y_bbg!AD$5:AE$241,2), -1)</f>
        <v>41149</v>
      </c>
      <c r="AF31">
        <f>IFERROR(VLOOKUP($A31, CDS5Y_bbg!AE$5:AF$241,2), -1)</f>
        <v>-1</v>
      </c>
      <c r="AG31">
        <f>IFERROR(VLOOKUP($A31, CDS5Y_bbg!AF$5:AG$241,2), -1)</f>
        <v>42853</v>
      </c>
      <c r="AH31">
        <f>IFERROR(VLOOKUP($A31, CDS5Y_bbg!AG$5:AH$241,2), -1)</f>
        <v>-1</v>
      </c>
      <c r="AI31">
        <f>IFERROR(VLOOKUP($A31, CDS5Y_bbg!AH$5:AI$241,2), -1)</f>
        <v>-1</v>
      </c>
      <c r="AJ31">
        <f>IFERROR(VLOOKUP($A31, CDS5Y_bbg!AI$5:AJ$241,2), -1)</f>
        <v>-1</v>
      </c>
      <c r="AK31">
        <f>IFERROR(VLOOKUP($A31, CDS5Y_bbg!AJ$5:AK$241,2), -1)</f>
        <v>-1</v>
      </c>
      <c r="AL31">
        <f>IFERROR(VLOOKUP($A31, CDS5Y_bbg!AK$5:AL$241,2), -1)</f>
        <v>-1</v>
      </c>
      <c r="AM31">
        <f>IFERROR(VLOOKUP($A31, CDS5Y_bbg!AL$5:AM$241,2), -1)</f>
        <v>-1</v>
      </c>
      <c r="AN31">
        <f>IFERROR(VLOOKUP($A31, CDS5Y_bbg!AM$5:AN$241,2), -1)</f>
        <v>-1</v>
      </c>
      <c r="AO31">
        <f>IFERROR(VLOOKUP($A31, CDS5Y_bbg!AN$5:AO$241,2), -1)</f>
        <v>43424</v>
      </c>
      <c r="AP31">
        <f>IFERROR(VLOOKUP($A31, CDS5Y_bbg!AO$5:AP$241,2), -1)</f>
        <v>-1</v>
      </c>
      <c r="AQ31">
        <f>IFERROR(VLOOKUP($A31, CDS5Y_bbg!AP$5:AQ$241,2), -1)</f>
        <v>44625</v>
      </c>
      <c r="AR31">
        <f>IFERROR(VLOOKUP($A31, CDS5Y_bbg!AQ$5:AR$241,2), -1)</f>
        <v>-1</v>
      </c>
      <c r="AS31">
        <f>IFERROR(VLOOKUP($A31, CDS5Y_bbg!AR$5:AS$241,2), -1)</f>
        <v>44626</v>
      </c>
      <c r="AT31">
        <f>IFERROR(VLOOKUP($A31, CDS5Y_bbg!AS$5:AT$241,2), -1)</f>
        <v>-1</v>
      </c>
      <c r="AU31">
        <f>IFERROR(VLOOKUP($A31, CDS5Y_bbg!AT$5:AU$241,2), -1)</f>
        <v>-1</v>
      </c>
      <c r="AV31">
        <f>IFERROR(VLOOKUP($A31, CDS5Y_bbg!AU$5:AV$241,2), -1)</f>
        <v>-1</v>
      </c>
      <c r="AW31">
        <f>IFERROR(VLOOKUP($A31, CDS5Y_bbg!AV$5:AW$241,2), -1)</f>
        <v>41863</v>
      </c>
      <c r="AX31">
        <f>IFERROR(VLOOKUP($A31, CDS5Y_bbg!AW$5:AX$241,2), -1)</f>
        <v>-1</v>
      </c>
      <c r="AY31">
        <f>IFERROR(VLOOKUP($A31, CDS5Y_bbg!AX$5:AY$241,2), -1)</f>
        <v>43402</v>
      </c>
      <c r="AZ31">
        <f>IFERROR(VLOOKUP($A31, CDS5Y_bbg!AY$5:AZ$241,2), -1)</f>
        <v>-1</v>
      </c>
      <c r="BA31">
        <f>IFERROR(VLOOKUP($A31, CDS5Y_bbg!AZ$5:BA$241,2), -1)</f>
        <v>-1</v>
      </c>
      <c r="BB31">
        <f>IFERROR(VLOOKUP($A31, CDS5Y_bbg!BA$5:BB$241,2), -1)</f>
        <v>-1</v>
      </c>
      <c r="BC31">
        <f>IFERROR(VLOOKUP($A31, CDS5Y_bbg!BB$5:BC$241,2), -1)</f>
        <v>41722</v>
      </c>
      <c r="BD31">
        <f>IFERROR(VLOOKUP($A31, CDS5Y_bbg!BC$5:BD$241,2), -1)</f>
        <v>-1</v>
      </c>
      <c r="BE31">
        <f>IFERROR(VLOOKUP($A31, CDS5Y_bbg!BD$5:BE$241,2), -1)</f>
        <v>-1</v>
      </c>
      <c r="BF31">
        <f>IFERROR(VLOOKUP($A31, CDS5Y_bbg!BE$5:BF$241,2), -1)</f>
        <v>-1</v>
      </c>
      <c r="BG31">
        <f>IFERROR(VLOOKUP($A31, CDS5Y_bbg!BF$5:BG$241,2), -1)</f>
        <v>-1</v>
      </c>
      <c r="BH31">
        <f>IFERROR(VLOOKUP($A31, CDS5Y_bbg!BG$5:BH$241,2), -1)</f>
        <v>-1</v>
      </c>
      <c r="BI31">
        <f>IFERROR(VLOOKUP($A31, CDS5Y_bbg!BH$5:BI$241,2), -1)</f>
        <v>43424</v>
      </c>
      <c r="BJ31">
        <f>IFERROR(VLOOKUP($A31, CDS5Y_bbg!BI$5:BJ$241,2), -1)</f>
        <v>-1</v>
      </c>
      <c r="BK31">
        <f>IFERROR(VLOOKUP($A31, CDS5Y_bbg!BJ$5:BK$241,2), -1)</f>
        <v>-1</v>
      </c>
      <c r="BL31">
        <f>IFERROR(VLOOKUP($A31, CDS5Y_bbg!BK$5:BL$241,2), -1)</f>
        <v>-1</v>
      </c>
      <c r="BM31">
        <f>IFERROR(VLOOKUP($A31, CDS5Y_bbg!BL$5:BM$241,2), -1)</f>
        <v>43424</v>
      </c>
      <c r="BN31">
        <f>IFERROR(VLOOKUP($A31, CDS5Y_bbg!BM$5:BN$241,2), -1)</f>
        <v>-1</v>
      </c>
      <c r="BO31">
        <f>IFERROR(VLOOKUP($A31, CDS5Y_bbg!BN$5:BO$241,2), -1)</f>
        <v>43426</v>
      </c>
      <c r="BP31">
        <f>IFERROR(VLOOKUP($A31, CDS5Y_bbg!BO$5:BP$241,2), -1)</f>
        <v>-1</v>
      </c>
      <c r="BQ31">
        <f>IFERROR(VLOOKUP($A31, CDS5Y_bbg!BP$5:BQ$241,2), -1)</f>
        <v>-1</v>
      </c>
      <c r="BR31">
        <f>IFERROR(VLOOKUP($A31, CDS5Y_bbg!BQ$5:BR$241,2), -1)</f>
        <v>-1</v>
      </c>
      <c r="BS31">
        <f>IFERROR(VLOOKUP($A31, CDS5Y_bbg!BR$5:BS$241,2), -1)</f>
        <v>43426</v>
      </c>
      <c r="BT31">
        <f>IFERROR(VLOOKUP($A31, CDS5Y_bbg!BS$5:BT$241,2), -1)</f>
        <v>-1</v>
      </c>
      <c r="BU31">
        <f>IFERROR(VLOOKUP($A31, CDS5Y_bbg!BT$5:BU$241,2), -1)</f>
        <v>-1</v>
      </c>
      <c r="BV31">
        <f>IFERROR(VLOOKUP($A31, CDS5Y_bbg!BU$5:BV$241,2), -1)</f>
        <v>-1</v>
      </c>
      <c r="BW31">
        <f>IFERROR(VLOOKUP($A31, CDS5Y_bbg!BV$5:BW$241,2), -1)</f>
        <v>41915</v>
      </c>
      <c r="BX31">
        <f>IFERROR(VLOOKUP($A31, CDS5Y_bbg!BW$5:BX$241,2), -1)</f>
        <v>-1</v>
      </c>
      <c r="BY31">
        <f>IFERROR(VLOOKUP($A31, CDS5Y_bbg!BX$5:BY$241,2), -1)</f>
        <v>-1</v>
      </c>
      <c r="BZ31">
        <f>IFERROR(VLOOKUP($A31, CDS5Y_bbg!BY$5:BZ$241,2), -1)</f>
        <v>-1</v>
      </c>
      <c r="CA31">
        <f>IFERROR(VLOOKUP($A31, CDS5Y_bbg!BZ$5:CA$241,2), -1)</f>
        <v>41911</v>
      </c>
      <c r="CB31">
        <f>IFERROR(VLOOKUP($A31, CDS5Y_bbg!CA$5:CB$241,2), -1)</f>
        <v>-1</v>
      </c>
      <c r="CC31">
        <f>IFERROR(VLOOKUP($A31, CDS5Y_bbg!CB$5:CC$241,2), -1)</f>
        <v>41912</v>
      </c>
      <c r="CD31">
        <f>IFERROR(VLOOKUP($A31, CDS5Y_bbg!CC$5:CD$241,2), -1)</f>
        <v>-1</v>
      </c>
      <c r="CE31">
        <f>IFERROR(VLOOKUP($A31, CDS5Y_bbg!CD$5:CE$241,2), -1)</f>
        <v>43332</v>
      </c>
      <c r="CF31">
        <f>IFERROR(VLOOKUP($A31, CDS5Y_bbg!CE$5:CF$241,2), -1)</f>
        <v>115</v>
      </c>
      <c r="CG31">
        <f>IFERROR(VLOOKUP($A31, CDS5Y_bbg!CF$5:CG$241,2), -1)</f>
        <v>41893</v>
      </c>
      <c r="CH31">
        <f>IFERROR(VLOOKUP($A31, CDS5Y_bbg!CG$5:CH$241,2), -1)</f>
        <v>-1</v>
      </c>
      <c r="CI31">
        <f>IFERROR(VLOOKUP($A31, CDS5Y_bbg!CH$5:CI$241,2), -1)</f>
        <v>-1</v>
      </c>
      <c r="CJ31">
        <f>IFERROR(VLOOKUP($A31, CDS5Y_bbg!CI$5:CJ$241,2), -1)</f>
        <v>-1</v>
      </c>
      <c r="CK31">
        <f>IFERROR(VLOOKUP($A31, CDS5Y_bbg!CJ$5:CK$241,2), -1)</f>
        <v>41844</v>
      </c>
      <c r="CL31">
        <f>IFERROR(VLOOKUP($A31, CDS5Y_bbg!CK$5:CL$241,2), -1)</f>
        <v>33.75</v>
      </c>
      <c r="CM31">
        <f>IFERROR(VLOOKUP($A31, CDS5Y_bbg!CL$5:CM$241,2), -1)</f>
        <v>-1</v>
      </c>
      <c r="CN31">
        <f>IFERROR(VLOOKUP($A31, CDS5Y_bbg!CM$5:CN$241,2), -1)</f>
        <v>-1</v>
      </c>
    </row>
    <row r="32" spans="1:92" x14ac:dyDescent="0.25">
      <c r="A32" s="1">
        <v>37468</v>
      </c>
      <c r="B32">
        <f>IFERROR(VLOOKUP($A32, CDS5Y_bbg!A$5:B$241,2), -1)</f>
        <v>3000</v>
      </c>
      <c r="C32">
        <f>IFERROR(VLOOKUP($A32, CDS5Y_bbg!B$5:C$241,2), -1)</f>
        <v>41831</v>
      </c>
      <c r="D32">
        <f>IFERROR(VLOOKUP($A32, CDS5Y_bbg!C$5:D$241,2), -1)</f>
        <v>377.5</v>
      </c>
      <c r="E32">
        <f>IFERROR(VLOOKUP($A32, CDS5Y_bbg!D$5:E$241,2), -1)</f>
        <v>44895</v>
      </c>
      <c r="F32">
        <f>IFERROR(VLOOKUP($A32, CDS5Y_bbg!E$5:F$241,2), -1)</f>
        <v>-1</v>
      </c>
      <c r="G32">
        <f>IFERROR(VLOOKUP($A32, CDS5Y_bbg!F$5:G$241,2), -1)</f>
        <v>40360</v>
      </c>
      <c r="H32">
        <f>IFERROR(VLOOKUP($A32, CDS5Y_bbg!G$5:H$241,2), -1)</f>
        <v>-1</v>
      </c>
      <c r="I32">
        <f>IFERROR(VLOOKUP($A32, CDS5Y_bbg!H$5:I$241,2), -1)</f>
        <v>44834</v>
      </c>
      <c r="J32">
        <f>IFERROR(VLOOKUP($A32, CDS5Y_bbg!I$5:J$241,2), -1)</f>
        <v>-1</v>
      </c>
      <c r="K32">
        <f>IFERROR(VLOOKUP($A32, CDS5Y_bbg!J$5:K$241,2), -1)</f>
        <v>41819</v>
      </c>
      <c r="L32">
        <f>IFERROR(VLOOKUP($A32, CDS5Y_bbg!K$5:L$241,2), -1)</f>
        <v>184.667</v>
      </c>
      <c r="M32">
        <f>IFERROR(VLOOKUP($A32, CDS5Y_bbg!L$5:M$241,2), -1)</f>
        <v>40469</v>
      </c>
      <c r="N32">
        <f>IFERROR(VLOOKUP($A32, CDS5Y_bbg!M$5:N$241,2), -1)</f>
        <v>62.5</v>
      </c>
      <c r="O32">
        <f>IFERROR(VLOOKUP($A32, CDS5Y_bbg!N$5:O$241,2), -1)</f>
        <v>40289</v>
      </c>
      <c r="P32">
        <f>IFERROR(VLOOKUP($A32, CDS5Y_bbg!O$5:P$241,2), -1)</f>
        <v>161.25</v>
      </c>
      <c r="Q32">
        <f>IFERROR(VLOOKUP($A32, CDS5Y_bbg!P$5:Q$241,2), -1)</f>
        <v>44377</v>
      </c>
      <c r="R32">
        <f>IFERROR(VLOOKUP($A32, CDS5Y_bbg!Q$5:R$241,2), -1)</f>
        <v>375</v>
      </c>
      <c r="S32">
        <f>IFERROR(VLOOKUP($A32, CDS5Y_bbg!R$5:S$241,2), -1)</f>
        <v>43337</v>
      </c>
      <c r="T32">
        <f>IFERROR(VLOOKUP($A32, CDS5Y_bbg!S$5:T$241,2), -1)</f>
        <v>425</v>
      </c>
      <c r="U32">
        <f>IFERROR(VLOOKUP($A32, CDS5Y_bbg!T$5:U$241,2), -1)</f>
        <v>42062</v>
      </c>
      <c r="V32">
        <f>IFERROR(VLOOKUP($A32, CDS5Y_bbg!U$5:V$241,2), -1)</f>
        <v>83.332999999999998</v>
      </c>
      <c r="W32">
        <f>IFERROR(VLOOKUP($A32, CDS5Y_bbg!V$5:W$241,2), -1)</f>
        <v>44074</v>
      </c>
      <c r="X32">
        <f>IFERROR(VLOOKUP($A32, CDS5Y_bbg!W$5:X$241,2), -1)</f>
        <v>591.66700000000003</v>
      </c>
      <c r="Y32">
        <f>IFERROR(VLOOKUP($A32, CDS5Y_bbg!X$5:Y$241,2), -1)</f>
        <v>44043</v>
      </c>
      <c r="Z32">
        <f>IFERROR(VLOOKUP($A32, CDS5Y_bbg!Y$5:Z$241,2), -1)</f>
        <v>223.333</v>
      </c>
      <c r="AA32">
        <f>IFERROR(VLOOKUP($A32, CDS5Y_bbg!Z$5:AA$241,2), -1)</f>
        <v>40481</v>
      </c>
      <c r="AB32">
        <f>IFERROR(VLOOKUP($A32, CDS5Y_bbg!AA$5:AB$241,2), -1)</f>
        <v>135</v>
      </c>
      <c r="AC32">
        <f>IFERROR(VLOOKUP($A32, CDS5Y_bbg!AB$5:AC$241,2), -1)</f>
        <v>44043</v>
      </c>
      <c r="AD32">
        <f>IFERROR(VLOOKUP($A32, CDS5Y_bbg!AC$5:AD$241,2), -1)</f>
        <v>1253.3330000000001</v>
      </c>
      <c r="AE32">
        <f>IFERROR(VLOOKUP($A32, CDS5Y_bbg!AD$5:AE$241,2), -1)</f>
        <v>41149</v>
      </c>
      <c r="AF32">
        <f>IFERROR(VLOOKUP($A32, CDS5Y_bbg!AE$5:AF$241,2), -1)</f>
        <v>-1</v>
      </c>
      <c r="AG32">
        <f>IFERROR(VLOOKUP($A32, CDS5Y_bbg!AF$5:AG$241,2), -1)</f>
        <v>42853</v>
      </c>
      <c r="AH32">
        <f>IFERROR(VLOOKUP($A32, CDS5Y_bbg!AG$5:AH$241,2), -1)</f>
        <v>-1</v>
      </c>
      <c r="AI32">
        <f>IFERROR(VLOOKUP($A32, CDS5Y_bbg!AH$5:AI$241,2), -1)</f>
        <v>-1</v>
      </c>
      <c r="AJ32">
        <f>IFERROR(VLOOKUP($A32, CDS5Y_bbg!AI$5:AJ$241,2), -1)</f>
        <v>-1</v>
      </c>
      <c r="AK32">
        <f>IFERROR(VLOOKUP($A32, CDS5Y_bbg!AJ$5:AK$241,2), -1)</f>
        <v>-1</v>
      </c>
      <c r="AL32">
        <f>IFERROR(VLOOKUP($A32, CDS5Y_bbg!AK$5:AL$241,2), -1)</f>
        <v>-1</v>
      </c>
      <c r="AM32">
        <f>IFERROR(VLOOKUP($A32, CDS5Y_bbg!AL$5:AM$241,2), -1)</f>
        <v>-1</v>
      </c>
      <c r="AN32">
        <f>IFERROR(VLOOKUP($A32, CDS5Y_bbg!AM$5:AN$241,2), -1)</f>
        <v>-1</v>
      </c>
      <c r="AO32">
        <f>IFERROR(VLOOKUP($A32, CDS5Y_bbg!AN$5:AO$241,2), -1)</f>
        <v>43424</v>
      </c>
      <c r="AP32">
        <f>IFERROR(VLOOKUP($A32, CDS5Y_bbg!AO$5:AP$241,2), -1)</f>
        <v>-1</v>
      </c>
      <c r="AQ32">
        <f>IFERROR(VLOOKUP($A32, CDS5Y_bbg!AP$5:AQ$241,2), -1)</f>
        <v>44625</v>
      </c>
      <c r="AR32">
        <f>IFERROR(VLOOKUP($A32, CDS5Y_bbg!AQ$5:AR$241,2), -1)</f>
        <v>-1</v>
      </c>
      <c r="AS32">
        <f>IFERROR(VLOOKUP($A32, CDS5Y_bbg!AR$5:AS$241,2), -1)</f>
        <v>44626</v>
      </c>
      <c r="AT32">
        <f>IFERROR(VLOOKUP($A32, CDS5Y_bbg!AS$5:AT$241,2), -1)</f>
        <v>-1</v>
      </c>
      <c r="AU32">
        <f>IFERROR(VLOOKUP($A32, CDS5Y_bbg!AT$5:AU$241,2), -1)</f>
        <v>-1</v>
      </c>
      <c r="AV32">
        <f>IFERROR(VLOOKUP($A32, CDS5Y_bbg!AU$5:AV$241,2), -1)</f>
        <v>-1</v>
      </c>
      <c r="AW32">
        <f>IFERROR(VLOOKUP($A32, CDS5Y_bbg!AV$5:AW$241,2), -1)</f>
        <v>41863</v>
      </c>
      <c r="AX32">
        <f>IFERROR(VLOOKUP($A32, CDS5Y_bbg!AW$5:AX$241,2), -1)</f>
        <v>-1</v>
      </c>
      <c r="AY32">
        <f>IFERROR(VLOOKUP($A32, CDS5Y_bbg!AX$5:AY$241,2), -1)</f>
        <v>43402</v>
      </c>
      <c r="AZ32">
        <f>IFERROR(VLOOKUP($A32, CDS5Y_bbg!AY$5:AZ$241,2), -1)</f>
        <v>-1</v>
      </c>
      <c r="BA32">
        <f>IFERROR(VLOOKUP($A32, CDS5Y_bbg!AZ$5:BA$241,2), -1)</f>
        <v>-1</v>
      </c>
      <c r="BB32">
        <f>IFERROR(VLOOKUP($A32, CDS5Y_bbg!BA$5:BB$241,2), -1)</f>
        <v>-1</v>
      </c>
      <c r="BC32">
        <f>IFERROR(VLOOKUP($A32, CDS5Y_bbg!BB$5:BC$241,2), -1)</f>
        <v>41722</v>
      </c>
      <c r="BD32">
        <f>IFERROR(VLOOKUP($A32, CDS5Y_bbg!BC$5:BD$241,2), -1)</f>
        <v>-1</v>
      </c>
      <c r="BE32">
        <f>IFERROR(VLOOKUP($A32, CDS5Y_bbg!BD$5:BE$241,2), -1)</f>
        <v>-1</v>
      </c>
      <c r="BF32">
        <f>IFERROR(VLOOKUP($A32, CDS5Y_bbg!BE$5:BF$241,2), -1)</f>
        <v>-1</v>
      </c>
      <c r="BG32">
        <f>IFERROR(VLOOKUP($A32, CDS5Y_bbg!BF$5:BG$241,2), -1)</f>
        <v>-1</v>
      </c>
      <c r="BH32">
        <f>IFERROR(VLOOKUP($A32, CDS5Y_bbg!BG$5:BH$241,2), -1)</f>
        <v>-1</v>
      </c>
      <c r="BI32">
        <f>IFERROR(VLOOKUP($A32, CDS5Y_bbg!BH$5:BI$241,2), -1)</f>
        <v>43424</v>
      </c>
      <c r="BJ32">
        <f>IFERROR(VLOOKUP($A32, CDS5Y_bbg!BI$5:BJ$241,2), -1)</f>
        <v>-1</v>
      </c>
      <c r="BK32">
        <f>IFERROR(VLOOKUP($A32, CDS5Y_bbg!BJ$5:BK$241,2), -1)</f>
        <v>-1</v>
      </c>
      <c r="BL32">
        <f>IFERROR(VLOOKUP($A32, CDS5Y_bbg!BK$5:BL$241,2), -1)</f>
        <v>-1</v>
      </c>
      <c r="BM32">
        <f>IFERROR(VLOOKUP($A32, CDS5Y_bbg!BL$5:BM$241,2), -1)</f>
        <v>43424</v>
      </c>
      <c r="BN32">
        <f>IFERROR(VLOOKUP($A32, CDS5Y_bbg!BM$5:BN$241,2), -1)</f>
        <v>-1</v>
      </c>
      <c r="BO32">
        <f>IFERROR(VLOOKUP($A32, CDS5Y_bbg!BN$5:BO$241,2), -1)</f>
        <v>43426</v>
      </c>
      <c r="BP32">
        <f>IFERROR(VLOOKUP($A32, CDS5Y_bbg!BO$5:BP$241,2), -1)</f>
        <v>-1</v>
      </c>
      <c r="BQ32">
        <f>IFERROR(VLOOKUP($A32, CDS5Y_bbg!BP$5:BQ$241,2), -1)</f>
        <v>-1</v>
      </c>
      <c r="BR32">
        <f>IFERROR(VLOOKUP($A32, CDS5Y_bbg!BQ$5:BR$241,2), -1)</f>
        <v>-1</v>
      </c>
      <c r="BS32">
        <f>IFERROR(VLOOKUP($A32, CDS5Y_bbg!BR$5:BS$241,2), -1)</f>
        <v>43426</v>
      </c>
      <c r="BT32">
        <f>IFERROR(VLOOKUP($A32, CDS5Y_bbg!BS$5:BT$241,2), -1)</f>
        <v>-1</v>
      </c>
      <c r="BU32">
        <f>IFERROR(VLOOKUP($A32, CDS5Y_bbg!BT$5:BU$241,2), -1)</f>
        <v>-1</v>
      </c>
      <c r="BV32">
        <f>IFERROR(VLOOKUP($A32, CDS5Y_bbg!BU$5:BV$241,2), -1)</f>
        <v>-1</v>
      </c>
      <c r="BW32">
        <f>IFERROR(VLOOKUP($A32, CDS5Y_bbg!BV$5:BW$241,2), -1)</f>
        <v>41915</v>
      </c>
      <c r="BX32">
        <f>IFERROR(VLOOKUP($A32, CDS5Y_bbg!BW$5:BX$241,2), -1)</f>
        <v>-1</v>
      </c>
      <c r="BY32">
        <f>IFERROR(VLOOKUP($A32, CDS5Y_bbg!BX$5:BY$241,2), -1)</f>
        <v>-1</v>
      </c>
      <c r="BZ32">
        <f>IFERROR(VLOOKUP($A32, CDS5Y_bbg!BY$5:BZ$241,2), -1)</f>
        <v>-1</v>
      </c>
      <c r="CA32">
        <f>IFERROR(VLOOKUP($A32, CDS5Y_bbg!BZ$5:CA$241,2), -1)</f>
        <v>41911</v>
      </c>
      <c r="CB32">
        <f>IFERROR(VLOOKUP($A32, CDS5Y_bbg!CA$5:CB$241,2), -1)</f>
        <v>-1</v>
      </c>
      <c r="CC32">
        <f>IFERROR(VLOOKUP($A32, CDS5Y_bbg!CB$5:CC$241,2), -1)</f>
        <v>41912</v>
      </c>
      <c r="CD32">
        <f>IFERROR(VLOOKUP($A32, CDS5Y_bbg!CC$5:CD$241,2), -1)</f>
        <v>-1</v>
      </c>
      <c r="CE32">
        <f>IFERROR(VLOOKUP($A32, CDS5Y_bbg!CD$5:CE$241,2), -1)</f>
        <v>43332</v>
      </c>
      <c r="CF32">
        <f>IFERROR(VLOOKUP($A32, CDS5Y_bbg!CE$5:CF$241,2), -1)</f>
        <v>135</v>
      </c>
      <c r="CG32">
        <f>IFERROR(VLOOKUP($A32, CDS5Y_bbg!CF$5:CG$241,2), -1)</f>
        <v>41893</v>
      </c>
      <c r="CH32">
        <f>IFERROR(VLOOKUP($A32, CDS5Y_bbg!CG$5:CH$241,2), -1)</f>
        <v>-1</v>
      </c>
      <c r="CI32">
        <f>IFERROR(VLOOKUP($A32, CDS5Y_bbg!CH$5:CI$241,2), -1)</f>
        <v>-1</v>
      </c>
      <c r="CJ32">
        <f>IFERROR(VLOOKUP($A32, CDS5Y_bbg!CI$5:CJ$241,2), -1)</f>
        <v>-1</v>
      </c>
      <c r="CK32">
        <f>IFERROR(VLOOKUP($A32, CDS5Y_bbg!CJ$5:CK$241,2), -1)</f>
        <v>41844</v>
      </c>
      <c r="CL32">
        <f>IFERROR(VLOOKUP($A32, CDS5Y_bbg!CK$5:CL$241,2), -1)</f>
        <v>37.5</v>
      </c>
      <c r="CM32">
        <f>IFERROR(VLOOKUP($A32, CDS5Y_bbg!CL$5:CM$241,2), -1)</f>
        <v>-1</v>
      </c>
      <c r="CN32">
        <f>IFERROR(VLOOKUP($A32, CDS5Y_bbg!CM$5:CN$241,2), -1)</f>
        <v>-1</v>
      </c>
    </row>
    <row r="33" spans="1:92" x14ac:dyDescent="0.25">
      <c r="A33" s="1">
        <v>37498</v>
      </c>
      <c r="B33">
        <f>IFERROR(VLOOKUP($A33, CDS5Y_bbg!A$5:B$241,2), -1)</f>
        <v>2842.5</v>
      </c>
      <c r="C33">
        <f>IFERROR(VLOOKUP($A33, CDS5Y_bbg!B$5:C$241,2), -1)</f>
        <v>41831</v>
      </c>
      <c r="D33">
        <f>IFERROR(VLOOKUP($A33, CDS5Y_bbg!C$5:D$241,2), -1)</f>
        <v>330.5</v>
      </c>
      <c r="E33">
        <f>IFERROR(VLOOKUP($A33, CDS5Y_bbg!D$5:E$241,2), -1)</f>
        <v>44895</v>
      </c>
      <c r="F33">
        <f>IFERROR(VLOOKUP($A33, CDS5Y_bbg!E$5:F$241,2), -1)</f>
        <v>-1</v>
      </c>
      <c r="G33">
        <f>IFERROR(VLOOKUP($A33, CDS5Y_bbg!F$5:G$241,2), -1)</f>
        <v>40360</v>
      </c>
      <c r="H33">
        <f>IFERROR(VLOOKUP($A33, CDS5Y_bbg!G$5:H$241,2), -1)</f>
        <v>-1</v>
      </c>
      <c r="I33">
        <f>IFERROR(VLOOKUP($A33, CDS5Y_bbg!H$5:I$241,2), -1)</f>
        <v>44834</v>
      </c>
      <c r="J33">
        <f>IFERROR(VLOOKUP($A33, CDS5Y_bbg!I$5:J$241,2), -1)</f>
        <v>-1</v>
      </c>
      <c r="K33">
        <f>IFERROR(VLOOKUP($A33, CDS5Y_bbg!J$5:K$241,2), -1)</f>
        <v>41819</v>
      </c>
      <c r="L33">
        <f>IFERROR(VLOOKUP($A33, CDS5Y_bbg!K$5:L$241,2), -1)</f>
        <v>195</v>
      </c>
      <c r="M33">
        <f>IFERROR(VLOOKUP($A33, CDS5Y_bbg!L$5:M$241,2), -1)</f>
        <v>40469</v>
      </c>
      <c r="N33">
        <f>IFERROR(VLOOKUP($A33, CDS5Y_bbg!M$5:N$241,2), -1)</f>
        <v>70</v>
      </c>
      <c r="O33">
        <f>IFERROR(VLOOKUP($A33, CDS5Y_bbg!N$5:O$241,2), -1)</f>
        <v>40289</v>
      </c>
      <c r="P33">
        <f>IFERROR(VLOOKUP($A33, CDS5Y_bbg!O$5:P$241,2), -1)</f>
        <v>160</v>
      </c>
      <c r="Q33">
        <f>IFERROR(VLOOKUP($A33, CDS5Y_bbg!P$5:Q$241,2), -1)</f>
        <v>44377</v>
      </c>
      <c r="R33">
        <f>IFERROR(VLOOKUP($A33, CDS5Y_bbg!Q$5:R$241,2), -1)</f>
        <v>348.5</v>
      </c>
      <c r="S33">
        <f>IFERROR(VLOOKUP($A33, CDS5Y_bbg!R$5:S$241,2), -1)</f>
        <v>43337</v>
      </c>
      <c r="T33">
        <f>IFERROR(VLOOKUP($A33, CDS5Y_bbg!S$5:T$241,2), -1)</f>
        <v>475</v>
      </c>
      <c r="U33">
        <f>IFERROR(VLOOKUP($A33, CDS5Y_bbg!T$5:U$241,2), -1)</f>
        <v>42062</v>
      </c>
      <c r="V33">
        <f>IFERROR(VLOOKUP($A33, CDS5Y_bbg!U$5:V$241,2), -1)</f>
        <v>83</v>
      </c>
      <c r="W33">
        <f>IFERROR(VLOOKUP($A33, CDS5Y_bbg!V$5:W$241,2), -1)</f>
        <v>44074</v>
      </c>
      <c r="X33">
        <f>IFERROR(VLOOKUP($A33, CDS5Y_bbg!W$5:X$241,2), -1)</f>
        <v>582.5</v>
      </c>
      <c r="Y33">
        <f>IFERROR(VLOOKUP($A33, CDS5Y_bbg!X$5:Y$241,2), -1)</f>
        <v>44043</v>
      </c>
      <c r="Z33">
        <f>IFERROR(VLOOKUP($A33, CDS5Y_bbg!Y$5:Z$241,2), -1)</f>
        <v>234.167</v>
      </c>
      <c r="AA33">
        <f>IFERROR(VLOOKUP($A33, CDS5Y_bbg!Z$5:AA$241,2), -1)</f>
        <v>40481</v>
      </c>
      <c r="AB33">
        <f>IFERROR(VLOOKUP($A33, CDS5Y_bbg!AA$5:AB$241,2), -1)</f>
        <v>150</v>
      </c>
      <c r="AC33">
        <f>IFERROR(VLOOKUP($A33, CDS5Y_bbg!AB$5:AC$241,2), -1)</f>
        <v>44043</v>
      </c>
      <c r="AD33">
        <f>IFERROR(VLOOKUP($A33, CDS5Y_bbg!AC$5:AD$241,2), -1)</f>
        <v>1150</v>
      </c>
      <c r="AE33">
        <f>IFERROR(VLOOKUP($A33, CDS5Y_bbg!AD$5:AE$241,2), -1)</f>
        <v>41149</v>
      </c>
      <c r="AF33">
        <f>IFERROR(VLOOKUP($A33, CDS5Y_bbg!AE$5:AF$241,2), -1)</f>
        <v>-1</v>
      </c>
      <c r="AG33">
        <f>IFERROR(VLOOKUP($A33, CDS5Y_bbg!AF$5:AG$241,2), -1)</f>
        <v>42853</v>
      </c>
      <c r="AH33">
        <f>IFERROR(VLOOKUP($A33, CDS5Y_bbg!AG$5:AH$241,2), -1)</f>
        <v>-1</v>
      </c>
      <c r="AI33">
        <f>IFERROR(VLOOKUP($A33, CDS5Y_bbg!AH$5:AI$241,2), -1)</f>
        <v>-1</v>
      </c>
      <c r="AJ33">
        <f>IFERROR(VLOOKUP($A33, CDS5Y_bbg!AI$5:AJ$241,2), -1)</f>
        <v>-1</v>
      </c>
      <c r="AK33">
        <f>IFERROR(VLOOKUP($A33, CDS5Y_bbg!AJ$5:AK$241,2), -1)</f>
        <v>-1</v>
      </c>
      <c r="AL33">
        <f>IFERROR(VLOOKUP($A33, CDS5Y_bbg!AK$5:AL$241,2), -1)</f>
        <v>-1</v>
      </c>
      <c r="AM33">
        <f>IFERROR(VLOOKUP($A33, CDS5Y_bbg!AL$5:AM$241,2), -1)</f>
        <v>-1</v>
      </c>
      <c r="AN33">
        <f>IFERROR(VLOOKUP($A33, CDS5Y_bbg!AM$5:AN$241,2), -1)</f>
        <v>-1</v>
      </c>
      <c r="AO33">
        <f>IFERROR(VLOOKUP($A33, CDS5Y_bbg!AN$5:AO$241,2), -1)</f>
        <v>43424</v>
      </c>
      <c r="AP33">
        <f>IFERROR(VLOOKUP($A33, CDS5Y_bbg!AO$5:AP$241,2), -1)</f>
        <v>-1</v>
      </c>
      <c r="AQ33">
        <f>IFERROR(VLOOKUP($A33, CDS5Y_bbg!AP$5:AQ$241,2), -1)</f>
        <v>44625</v>
      </c>
      <c r="AR33">
        <f>IFERROR(VLOOKUP($A33, CDS5Y_bbg!AQ$5:AR$241,2), -1)</f>
        <v>-1</v>
      </c>
      <c r="AS33">
        <f>IFERROR(VLOOKUP($A33, CDS5Y_bbg!AR$5:AS$241,2), -1)</f>
        <v>44626</v>
      </c>
      <c r="AT33">
        <f>IFERROR(VLOOKUP($A33, CDS5Y_bbg!AS$5:AT$241,2), -1)</f>
        <v>-1</v>
      </c>
      <c r="AU33">
        <f>IFERROR(VLOOKUP($A33, CDS5Y_bbg!AT$5:AU$241,2), -1)</f>
        <v>-1</v>
      </c>
      <c r="AV33">
        <f>IFERROR(VLOOKUP($A33, CDS5Y_bbg!AU$5:AV$241,2), -1)</f>
        <v>-1</v>
      </c>
      <c r="AW33">
        <f>IFERROR(VLOOKUP($A33, CDS5Y_bbg!AV$5:AW$241,2), -1)</f>
        <v>41863</v>
      </c>
      <c r="AX33">
        <f>IFERROR(VLOOKUP($A33, CDS5Y_bbg!AW$5:AX$241,2), -1)</f>
        <v>-1</v>
      </c>
      <c r="AY33">
        <f>IFERROR(VLOOKUP($A33, CDS5Y_bbg!AX$5:AY$241,2), -1)</f>
        <v>43402</v>
      </c>
      <c r="AZ33">
        <f>IFERROR(VLOOKUP($A33, CDS5Y_bbg!AY$5:AZ$241,2), -1)</f>
        <v>-1</v>
      </c>
      <c r="BA33">
        <f>IFERROR(VLOOKUP($A33, CDS5Y_bbg!AZ$5:BA$241,2), -1)</f>
        <v>-1</v>
      </c>
      <c r="BB33">
        <f>IFERROR(VLOOKUP($A33, CDS5Y_bbg!BA$5:BB$241,2), -1)</f>
        <v>-1</v>
      </c>
      <c r="BC33">
        <f>IFERROR(VLOOKUP($A33, CDS5Y_bbg!BB$5:BC$241,2), -1)</f>
        <v>41722</v>
      </c>
      <c r="BD33">
        <f>IFERROR(VLOOKUP($A33, CDS5Y_bbg!BC$5:BD$241,2), -1)</f>
        <v>-1</v>
      </c>
      <c r="BE33">
        <f>IFERROR(VLOOKUP($A33, CDS5Y_bbg!BD$5:BE$241,2), -1)</f>
        <v>-1</v>
      </c>
      <c r="BF33">
        <f>IFERROR(VLOOKUP($A33, CDS5Y_bbg!BE$5:BF$241,2), -1)</f>
        <v>-1</v>
      </c>
      <c r="BG33">
        <f>IFERROR(VLOOKUP($A33, CDS5Y_bbg!BF$5:BG$241,2), -1)</f>
        <v>-1</v>
      </c>
      <c r="BH33">
        <f>IFERROR(VLOOKUP($A33, CDS5Y_bbg!BG$5:BH$241,2), -1)</f>
        <v>-1</v>
      </c>
      <c r="BI33">
        <f>IFERROR(VLOOKUP($A33, CDS5Y_bbg!BH$5:BI$241,2), -1)</f>
        <v>43424</v>
      </c>
      <c r="BJ33">
        <f>IFERROR(VLOOKUP($A33, CDS5Y_bbg!BI$5:BJ$241,2), -1)</f>
        <v>-1</v>
      </c>
      <c r="BK33">
        <f>IFERROR(VLOOKUP($A33, CDS5Y_bbg!BJ$5:BK$241,2), -1)</f>
        <v>-1</v>
      </c>
      <c r="BL33">
        <f>IFERROR(VLOOKUP($A33, CDS5Y_bbg!BK$5:BL$241,2), -1)</f>
        <v>-1</v>
      </c>
      <c r="BM33">
        <f>IFERROR(VLOOKUP($A33, CDS5Y_bbg!BL$5:BM$241,2), -1)</f>
        <v>43424</v>
      </c>
      <c r="BN33">
        <f>IFERROR(VLOOKUP($A33, CDS5Y_bbg!BM$5:BN$241,2), -1)</f>
        <v>-1</v>
      </c>
      <c r="BO33">
        <f>IFERROR(VLOOKUP($A33, CDS5Y_bbg!BN$5:BO$241,2), -1)</f>
        <v>43426</v>
      </c>
      <c r="BP33">
        <f>IFERROR(VLOOKUP($A33, CDS5Y_bbg!BO$5:BP$241,2), -1)</f>
        <v>-1</v>
      </c>
      <c r="BQ33">
        <f>IFERROR(VLOOKUP($A33, CDS5Y_bbg!BP$5:BQ$241,2), -1)</f>
        <v>-1</v>
      </c>
      <c r="BR33">
        <f>IFERROR(VLOOKUP($A33, CDS5Y_bbg!BQ$5:BR$241,2), -1)</f>
        <v>-1</v>
      </c>
      <c r="BS33">
        <f>IFERROR(VLOOKUP($A33, CDS5Y_bbg!BR$5:BS$241,2), -1)</f>
        <v>43426</v>
      </c>
      <c r="BT33">
        <f>IFERROR(VLOOKUP($A33, CDS5Y_bbg!BS$5:BT$241,2), -1)</f>
        <v>-1</v>
      </c>
      <c r="BU33">
        <f>IFERROR(VLOOKUP($A33, CDS5Y_bbg!BT$5:BU$241,2), -1)</f>
        <v>-1</v>
      </c>
      <c r="BV33">
        <f>IFERROR(VLOOKUP($A33, CDS5Y_bbg!BU$5:BV$241,2), -1)</f>
        <v>-1</v>
      </c>
      <c r="BW33">
        <f>IFERROR(VLOOKUP($A33, CDS5Y_bbg!BV$5:BW$241,2), -1)</f>
        <v>41915</v>
      </c>
      <c r="BX33">
        <f>IFERROR(VLOOKUP($A33, CDS5Y_bbg!BW$5:BX$241,2), -1)</f>
        <v>-1</v>
      </c>
      <c r="BY33">
        <f>IFERROR(VLOOKUP($A33, CDS5Y_bbg!BX$5:BY$241,2), -1)</f>
        <v>-1</v>
      </c>
      <c r="BZ33">
        <f>IFERROR(VLOOKUP($A33, CDS5Y_bbg!BY$5:BZ$241,2), -1)</f>
        <v>-1</v>
      </c>
      <c r="CA33">
        <f>IFERROR(VLOOKUP($A33, CDS5Y_bbg!BZ$5:CA$241,2), -1)</f>
        <v>41911</v>
      </c>
      <c r="CB33">
        <f>IFERROR(VLOOKUP($A33, CDS5Y_bbg!CA$5:CB$241,2), -1)</f>
        <v>-1</v>
      </c>
      <c r="CC33">
        <f>IFERROR(VLOOKUP($A33, CDS5Y_bbg!CB$5:CC$241,2), -1)</f>
        <v>41912</v>
      </c>
      <c r="CD33">
        <f>IFERROR(VLOOKUP($A33, CDS5Y_bbg!CC$5:CD$241,2), -1)</f>
        <v>-1</v>
      </c>
      <c r="CE33">
        <f>IFERROR(VLOOKUP($A33, CDS5Y_bbg!CD$5:CE$241,2), -1)</f>
        <v>43332</v>
      </c>
      <c r="CF33">
        <f>IFERROR(VLOOKUP($A33, CDS5Y_bbg!CE$5:CF$241,2), -1)</f>
        <v>145</v>
      </c>
      <c r="CG33">
        <f>IFERROR(VLOOKUP($A33, CDS5Y_bbg!CF$5:CG$241,2), -1)</f>
        <v>41893</v>
      </c>
      <c r="CH33">
        <f>IFERROR(VLOOKUP($A33, CDS5Y_bbg!CG$5:CH$241,2), -1)</f>
        <v>-1</v>
      </c>
      <c r="CI33">
        <f>IFERROR(VLOOKUP($A33, CDS5Y_bbg!CH$5:CI$241,2), -1)</f>
        <v>-1</v>
      </c>
      <c r="CJ33">
        <f>IFERROR(VLOOKUP($A33, CDS5Y_bbg!CI$5:CJ$241,2), -1)</f>
        <v>-1</v>
      </c>
      <c r="CK33">
        <f>IFERROR(VLOOKUP($A33, CDS5Y_bbg!CJ$5:CK$241,2), -1)</f>
        <v>41844</v>
      </c>
      <c r="CL33">
        <f>IFERROR(VLOOKUP($A33, CDS5Y_bbg!CK$5:CL$241,2), -1)</f>
        <v>45.5</v>
      </c>
      <c r="CM33">
        <f>IFERROR(VLOOKUP($A33, CDS5Y_bbg!CL$5:CM$241,2), -1)</f>
        <v>-1</v>
      </c>
      <c r="CN33">
        <f>IFERROR(VLOOKUP($A33, CDS5Y_bbg!CM$5:CN$241,2), -1)</f>
        <v>-1</v>
      </c>
    </row>
    <row r="34" spans="1:92" x14ac:dyDescent="0.25">
      <c r="A34" s="1">
        <v>37529</v>
      </c>
      <c r="B34">
        <f>IFERROR(VLOOKUP($A34, CDS5Y_bbg!A$5:B$241,2), -1)</f>
        <v>3790</v>
      </c>
      <c r="C34">
        <f>IFERROR(VLOOKUP($A34, CDS5Y_bbg!B$5:C$241,2), -1)</f>
        <v>41831</v>
      </c>
      <c r="D34">
        <f>IFERROR(VLOOKUP($A34, CDS5Y_bbg!C$5:D$241,2), -1)</f>
        <v>362.5</v>
      </c>
      <c r="E34">
        <f>IFERROR(VLOOKUP($A34, CDS5Y_bbg!D$5:E$241,2), -1)</f>
        <v>44895</v>
      </c>
      <c r="F34">
        <f>IFERROR(VLOOKUP($A34, CDS5Y_bbg!E$5:F$241,2), -1)</f>
        <v>-1</v>
      </c>
      <c r="G34">
        <f>IFERROR(VLOOKUP($A34, CDS5Y_bbg!F$5:G$241,2), -1)</f>
        <v>40360</v>
      </c>
      <c r="H34">
        <f>IFERROR(VLOOKUP($A34, CDS5Y_bbg!G$5:H$241,2), -1)</f>
        <v>-1</v>
      </c>
      <c r="I34">
        <f>IFERROR(VLOOKUP($A34, CDS5Y_bbg!H$5:I$241,2), -1)</f>
        <v>44834</v>
      </c>
      <c r="J34">
        <f>IFERROR(VLOOKUP($A34, CDS5Y_bbg!I$5:J$241,2), -1)</f>
        <v>-1</v>
      </c>
      <c r="K34">
        <f>IFERROR(VLOOKUP($A34, CDS5Y_bbg!J$5:K$241,2), -1)</f>
        <v>41819</v>
      </c>
      <c r="L34">
        <f>IFERROR(VLOOKUP($A34, CDS5Y_bbg!K$5:L$241,2), -1)</f>
        <v>202.5</v>
      </c>
      <c r="M34">
        <f>IFERROR(VLOOKUP($A34, CDS5Y_bbg!L$5:M$241,2), -1)</f>
        <v>40469</v>
      </c>
      <c r="N34">
        <f>IFERROR(VLOOKUP($A34, CDS5Y_bbg!M$5:N$241,2), -1)</f>
        <v>60</v>
      </c>
      <c r="O34">
        <f>IFERROR(VLOOKUP($A34, CDS5Y_bbg!N$5:O$241,2), -1)</f>
        <v>40289</v>
      </c>
      <c r="P34">
        <f>IFERROR(VLOOKUP($A34, CDS5Y_bbg!O$5:P$241,2), -1)</f>
        <v>158.75</v>
      </c>
      <c r="Q34">
        <f>IFERROR(VLOOKUP($A34, CDS5Y_bbg!P$5:Q$241,2), -1)</f>
        <v>44377</v>
      </c>
      <c r="R34">
        <f>IFERROR(VLOOKUP($A34, CDS5Y_bbg!Q$5:R$241,2), -1)</f>
        <v>392</v>
      </c>
      <c r="S34">
        <f>IFERROR(VLOOKUP($A34, CDS5Y_bbg!R$5:S$241,2), -1)</f>
        <v>43337</v>
      </c>
      <c r="T34">
        <f>IFERROR(VLOOKUP($A34, CDS5Y_bbg!S$5:T$241,2), -1)</f>
        <v>480</v>
      </c>
      <c r="U34">
        <f>IFERROR(VLOOKUP($A34, CDS5Y_bbg!T$5:U$241,2), -1)</f>
        <v>42062</v>
      </c>
      <c r="V34">
        <f>IFERROR(VLOOKUP($A34, CDS5Y_bbg!U$5:V$241,2), -1)</f>
        <v>82</v>
      </c>
      <c r="W34">
        <f>IFERROR(VLOOKUP($A34, CDS5Y_bbg!V$5:W$241,2), -1)</f>
        <v>44074</v>
      </c>
      <c r="X34">
        <f>IFERROR(VLOOKUP($A34, CDS5Y_bbg!W$5:X$241,2), -1)</f>
        <v>596.66700000000003</v>
      </c>
      <c r="Y34">
        <f>IFERROR(VLOOKUP($A34, CDS5Y_bbg!X$5:Y$241,2), -1)</f>
        <v>44043</v>
      </c>
      <c r="Z34">
        <f>IFERROR(VLOOKUP($A34, CDS5Y_bbg!Y$5:Z$241,2), -1)</f>
        <v>238.333</v>
      </c>
      <c r="AA34">
        <f>IFERROR(VLOOKUP($A34, CDS5Y_bbg!Z$5:AA$241,2), -1)</f>
        <v>40481</v>
      </c>
      <c r="AB34">
        <f>IFERROR(VLOOKUP($A34, CDS5Y_bbg!AA$5:AB$241,2), -1)</f>
        <v>137.5</v>
      </c>
      <c r="AC34">
        <f>IFERROR(VLOOKUP($A34, CDS5Y_bbg!AB$5:AC$241,2), -1)</f>
        <v>44043</v>
      </c>
      <c r="AD34">
        <f>IFERROR(VLOOKUP($A34, CDS5Y_bbg!AC$5:AD$241,2), -1)</f>
        <v>1273.3330000000001</v>
      </c>
      <c r="AE34">
        <f>IFERROR(VLOOKUP($A34, CDS5Y_bbg!AD$5:AE$241,2), -1)</f>
        <v>41149</v>
      </c>
      <c r="AF34">
        <f>IFERROR(VLOOKUP($A34, CDS5Y_bbg!AE$5:AF$241,2), -1)</f>
        <v>-1</v>
      </c>
      <c r="AG34">
        <f>IFERROR(VLOOKUP($A34, CDS5Y_bbg!AF$5:AG$241,2), -1)</f>
        <v>42853</v>
      </c>
      <c r="AH34">
        <f>IFERROR(VLOOKUP($A34, CDS5Y_bbg!AG$5:AH$241,2), -1)</f>
        <v>-1</v>
      </c>
      <c r="AI34">
        <f>IFERROR(VLOOKUP($A34, CDS5Y_bbg!AH$5:AI$241,2), -1)</f>
        <v>-1</v>
      </c>
      <c r="AJ34">
        <f>IFERROR(VLOOKUP($A34, CDS5Y_bbg!AI$5:AJ$241,2), -1)</f>
        <v>-1</v>
      </c>
      <c r="AK34">
        <f>IFERROR(VLOOKUP($A34, CDS5Y_bbg!AJ$5:AK$241,2), -1)</f>
        <v>-1</v>
      </c>
      <c r="AL34">
        <f>IFERROR(VLOOKUP($A34, CDS5Y_bbg!AK$5:AL$241,2), -1)</f>
        <v>-1</v>
      </c>
      <c r="AM34">
        <f>IFERROR(VLOOKUP($A34, CDS5Y_bbg!AL$5:AM$241,2), -1)</f>
        <v>-1</v>
      </c>
      <c r="AN34">
        <f>IFERROR(VLOOKUP($A34, CDS5Y_bbg!AM$5:AN$241,2), -1)</f>
        <v>-1</v>
      </c>
      <c r="AO34">
        <f>IFERROR(VLOOKUP($A34, CDS5Y_bbg!AN$5:AO$241,2), -1)</f>
        <v>43424</v>
      </c>
      <c r="AP34">
        <f>IFERROR(VLOOKUP($A34, CDS5Y_bbg!AO$5:AP$241,2), -1)</f>
        <v>-1</v>
      </c>
      <c r="AQ34">
        <f>IFERROR(VLOOKUP($A34, CDS5Y_bbg!AP$5:AQ$241,2), -1)</f>
        <v>44625</v>
      </c>
      <c r="AR34">
        <f>IFERROR(VLOOKUP($A34, CDS5Y_bbg!AQ$5:AR$241,2), -1)</f>
        <v>-1</v>
      </c>
      <c r="AS34">
        <f>IFERROR(VLOOKUP($A34, CDS5Y_bbg!AR$5:AS$241,2), -1)</f>
        <v>44626</v>
      </c>
      <c r="AT34">
        <f>IFERROR(VLOOKUP($A34, CDS5Y_bbg!AS$5:AT$241,2), -1)</f>
        <v>-1</v>
      </c>
      <c r="AU34">
        <f>IFERROR(VLOOKUP($A34, CDS5Y_bbg!AT$5:AU$241,2), -1)</f>
        <v>-1</v>
      </c>
      <c r="AV34">
        <f>IFERROR(VLOOKUP($A34, CDS5Y_bbg!AU$5:AV$241,2), -1)</f>
        <v>-1</v>
      </c>
      <c r="AW34">
        <f>IFERROR(VLOOKUP($A34, CDS5Y_bbg!AV$5:AW$241,2), -1)</f>
        <v>41863</v>
      </c>
      <c r="AX34">
        <f>IFERROR(VLOOKUP($A34, CDS5Y_bbg!AW$5:AX$241,2), -1)</f>
        <v>-1</v>
      </c>
      <c r="AY34">
        <f>IFERROR(VLOOKUP($A34, CDS5Y_bbg!AX$5:AY$241,2), -1)</f>
        <v>43402</v>
      </c>
      <c r="AZ34">
        <f>IFERROR(VLOOKUP($A34, CDS5Y_bbg!AY$5:AZ$241,2), -1)</f>
        <v>-1</v>
      </c>
      <c r="BA34">
        <f>IFERROR(VLOOKUP($A34, CDS5Y_bbg!AZ$5:BA$241,2), -1)</f>
        <v>-1</v>
      </c>
      <c r="BB34">
        <f>IFERROR(VLOOKUP($A34, CDS5Y_bbg!BA$5:BB$241,2), -1)</f>
        <v>-1</v>
      </c>
      <c r="BC34">
        <f>IFERROR(VLOOKUP($A34, CDS5Y_bbg!BB$5:BC$241,2), -1)</f>
        <v>41722</v>
      </c>
      <c r="BD34">
        <f>IFERROR(VLOOKUP($A34, CDS5Y_bbg!BC$5:BD$241,2), -1)</f>
        <v>-1</v>
      </c>
      <c r="BE34">
        <f>IFERROR(VLOOKUP($A34, CDS5Y_bbg!BD$5:BE$241,2), -1)</f>
        <v>-1</v>
      </c>
      <c r="BF34">
        <f>IFERROR(VLOOKUP($A34, CDS5Y_bbg!BE$5:BF$241,2), -1)</f>
        <v>-1</v>
      </c>
      <c r="BG34">
        <f>IFERROR(VLOOKUP($A34, CDS5Y_bbg!BF$5:BG$241,2), -1)</f>
        <v>-1</v>
      </c>
      <c r="BH34">
        <f>IFERROR(VLOOKUP($A34, CDS5Y_bbg!BG$5:BH$241,2), -1)</f>
        <v>-1</v>
      </c>
      <c r="BI34">
        <f>IFERROR(VLOOKUP($A34, CDS5Y_bbg!BH$5:BI$241,2), -1)</f>
        <v>43424</v>
      </c>
      <c r="BJ34">
        <f>IFERROR(VLOOKUP($A34, CDS5Y_bbg!BI$5:BJ$241,2), -1)</f>
        <v>-1</v>
      </c>
      <c r="BK34">
        <f>IFERROR(VLOOKUP($A34, CDS5Y_bbg!BJ$5:BK$241,2), -1)</f>
        <v>-1</v>
      </c>
      <c r="BL34">
        <f>IFERROR(VLOOKUP($A34, CDS5Y_bbg!BK$5:BL$241,2), -1)</f>
        <v>-1</v>
      </c>
      <c r="BM34">
        <f>IFERROR(VLOOKUP($A34, CDS5Y_bbg!BL$5:BM$241,2), -1)</f>
        <v>43424</v>
      </c>
      <c r="BN34">
        <f>IFERROR(VLOOKUP($A34, CDS5Y_bbg!BM$5:BN$241,2), -1)</f>
        <v>-1</v>
      </c>
      <c r="BO34">
        <f>IFERROR(VLOOKUP($A34, CDS5Y_bbg!BN$5:BO$241,2), -1)</f>
        <v>43426</v>
      </c>
      <c r="BP34">
        <f>IFERROR(VLOOKUP($A34, CDS5Y_bbg!BO$5:BP$241,2), -1)</f>
        <v>-1</v>
      </c>
      <c r="BQ34">
        <f>IFERROR(VLOOKUP($A34, CDS5Y_bbg!BP$5:BQ$241,2), -1)</f>
        <v>-1</v>
      </c>
      <c r="BR34">
        <f>IFERROR(VLOOKUP($A34, CDS5Y_bbg!BQ$5:BR$241,2), -1)</f>
        <v>-1</v>
      </c>
      <c r="BS34">
        <f>IFERROR(VLOOKUP($A34, CDS5Y_bbg!BR$5:BS$241,2), -1)</f>
        <v>43426</v>
      </c>
      <c r="BT34">
        <f>IFERROR(VLOOKUP($A34, CDS5Y_bbg!BS$5:BT$241,2), -1)</f>
        <v>-1</v>
      </c>
      <c r="BU34">
        <f>IFERROR(VLOOKUP($A34, CDS5Y_bbg!BT$5:BU$241,2), -1)</f>
        <v>-1</v>
      </c>
      <c r="BV34">
        <f>IFERROR(VLOOKUP($A34, CDS5Y_bbg!BU$5:BV$241,2), -1)</f>
        <v>-1</v>
      </c>
      <c r="BW34">
        <f>IFERROR(VLOOKUP($A34, CDS5Y_bbg!BV$5:BW$241,2), -1)</f>
        <v>41915</v>
      </c>
      <c r="BX34">
        <f>IFERROR(VLOOKUP($A34, CDS5Y_bbg!BW$5:BX$241,2), -1)</f>
        <v>-1</v>
      </c>
      <c r="BY34">
        <f>IFERROR(VLOOKUP($A34, CDS5Y_bbg!BX$5:BY$241,2), -1)</f>
        <v>-1</v>
      </c>
      <c r="BZ34">
        <f>IFERROR(VLOOKUP($A34, CDS5Y_bbg!BY$5:BZ$241,2), -1)</f>
        <v>-1</v>
      </c>
      <c r="CA34">
        <f>IFERROR(VLOOKUP($A34, CDS5Y_bbg!BZ$5:CA$241,2), -1)</f>
        <v>41911</v>
      </c>
      <c r="CB34">
        <f>IFERROR(VLOOKUP($A34, CDS5Y_bbg!CA$5:CB$241,2), -1)</f>
        <v>-1</v>
      </c>
      <c r="CC34">
        <f>IFERROR(VLOOKUP($A34, CDS5Y_bbg!CB$5:CC$241,2), -1)</f>
        <v>41912</v>
      </c>
      <c r="CD34">
        <f>IFERROR(VLOOKUP($A34, CDS5Y_bbg!CC$5:CD$241,2), -1)</f>
        <v>-1</v>
      </c>
      <c r="CE34">
        <f>IFERROR(VLOOKUP($A34, CDS5Y_bbg!CD$5:CE$241,2), -1)</f>
        <v>43332</v>
      </c>
      <c r="CF34">
        <f>IFERROR(VLOOKUP($A34, CDS5Y_bbg!CE$5:CF$241,2), -1)</f>
        <v>122.5</v>
      </c>
      <c r="CG34">
        <f>IFERROR(VLOOKUP($A34, CDS5Y_bbg!CF$5:CG$241,2), -1)</f>
        <v>41893</v>
      </c>
      <c r="CH34">
        <f>IFERROR(VLOOKUP($A34, CDS5Y_bbg!CG$5:CH$241,2), -1)</f>
        <v>-1</v>
      </c>
      <c r="CI34">
        <f>IFERROR(VLOOKUP($A34, CDS5Y_bbg!CH$5:CI$241,2), -1)</f>
        <v>-1</v>
      </c>
      <c r="CJ34">
        <f>IFERROR(VLOOKUP($A34, CDS5Y_bbg!CI$5:CJ$241,2), -1)</f>
        <v>-1</v>
      </c>
      <c r="CK34">
        <f>IFERROR(VLOOKUP($A34, CDS5Y_bbg!CJ$5:CK$241,2), -1)</f>
        <v>41844</v>
      </c>
      <c r="CL34">
        <f>IFERROR(VLOOKUP($A34, CDS5Y_bbg!CK$5:CL$241,2), -1)</f>
        <v>45.5</v>
      </c>
      <c r="CM34">
        <f>IFERROR(VLOOKUP($A34, CDS5Y_bbg!CL$5:CM$241,2), -1)</f>
        <v>-1</v>
      </c>
      <c r="CN34">
        <f>IFERROR(VLOOKUP($A34, CDS5Y_bbg!CM$5:CN$241,2), -1)</f>
        <v>-1</v>
      </c>
    </row>
    <row r="35" spans="1:92" x14ac:dyDescent="0.25">
      <c r="A35" s="1">
        <v>37560</v>
      </c>
      <c r="B35">
        <f>IFERROR(VLOOKUP($A35, CDS5Y_bbg!A$5:B$241,2), -1)</f>
        <v>3185</v>
      </c>
      <c r="C35">
        <f>IFERROR(VLOOKUP($A35, CDS5Y_bbg!B$5:C$241,2), -1)</f>
        <v>41831</v>
      </c>
      <c r="D35">
        <f>IFERROR(VLOOKUP($A35, CDS5Y_bbg!C$5:D$241,2), -1)</f>
        <v>285</v>
      </c>
      <c r="E35">
        <f>IFERROR(VLOOKUP($A35, CDS5Y_bbg!D$5:E$241,2), -1)</f>
        <v>44895</v>
      </c>
      <c r="F35">
        <f>IFERROR(VLOOKUP($A35, CDS5Y_bbg!E$5:F$241,2), -1)</f>
        <v>-1</v>
      </c>
      <c r="G35">
        <f>IFERROR(VLOOKUP($A35, CDS5Y_bbg!F$5:G$241,2), -1)</f>
        <v>40360</v>
      </c>
      <c r="H35">
        <f>IFERROR(VLOOKUP($A35, CDS5Y_bbg!G$5:H$241,2), -1)</f>
        <v>-1</v>
      </c>
      <c r="I35">
        <f>IFERROR(VLOOKUP($A35, CDS5Y_bbg!H$5:I$241,2), -1)</f>
        <v>44834</v>
      </c>
      <c r="J35">
        <f>IFERROR(VLOOKUP($A35, CDS5Y_bbg!I$5:J$241,2), -1)</f>
        <v>-1</v>
      </c>
      <c r="K35">
        <f>IFERROR(VLOOKUP($A35, CDS5Y_bbg!J$5:K$241,2), -1)</f>
        <v>41819</v>
      </c>
      <c r="L35">
        <f>IFERROR(VLOOKUP($A35, CDS5Y_bbg!K$5:L$241,2), -1)</f>
        <v>170</v>
      </c>
      <c r="M35">
        <f>IFERROR(VLOOKUP($A35, CDS5Y_bbg!L$5:M$241,2), -1)</f>
        <v>40469</v>
      </c>
      <c r="N35">
        <f>IFERROR(VLOOKUP($A35, CDS5Y_bbg!M$5:N$241,2), -1)</f>
        <v>80</v>
      </c>
      <c r="O35">
        <f>IFERROR(VLOOKUP($A35, CDS5Y_bbg!N$5:O$241,2), -1)</f>
        <v>40289</v>
      </c>
      <c r="P35">
        <f>IFERROR(VLOOKUP($A35, CDS5Y_bbg!O$5:P$241,2), -1)</f>
        <v>173.75</v>
      </c>
      <c r="Q35">
        <f>IFERROR(VLOOKUP($A35, CDS5Y_bbg!P$5:Q$241,2), -1)</f>
        <v>44377</v>
      </c>
      <c r="R35">
        <f>IFERROR(VLOOKUP($A35, CDS5Y_bbg!Q$5:R$241,2), -1)</f>
        <v>335.5</v>
      </c>
      <c r="S35">
        <f>IFERROR(VLOOKUP($A35, CDS5Y_bbg!R$5:S$241,2), -1)</f>
        <v>43337</v>
      </c>
      <c r="T35">
        <f>IFERROR(VLOOKUP($A35, CDS5Y_bbg!S$5:T$241,2), -1)</f>
        <v>515</v>
      </c>
      <c r="U35">
        <f>IFERROR(VLOOKUP($A35, CDS5Y_bbg!T$5:U$241,2), -1)</f>
        <v>42062</v>
      </c>
      <c r="V35">
        <f>IFERROR(VLOOKUP($A35, CDS5Y_bbg!U$5:V$241,2), -1)</f>
        <v>69</v>
      </c>
      <c r="W35">
        <f>IFERROR(VLOOKUP($A35, CDS5Y_bbg!V$5:W$241,2), -1)</f>
        <v>44074</v>
      </c>
      <c r="X35">
        <f>IFERROR(VLOOKUP($A35, CDS5Y_bbg!W$5:X$241,2), -1)</f>
        <v>463.33300000000003</v>
      </c>
      <c r="Y35">
        <f>IFERROR(VLOOKUP($A35, CDS5Y_bbg!X$5:Y$241,2), -1)</f>
        <v>44043</v>
      </c>
      <c r="Z35">
        <f>IFERROR(VLOOKUP($A35, CDS5Y_bbg!Y$5:Z$241,2), -1)</f>
        <v>254.667</v>
      </c>
      <c r="AA35">
        <f>IFERROR(VLOOKUP($A35, CDS5Y_bbg!Z$5:AA$241,2), -1)</f>
        <v>40481</v>
      </c>
      <c r="AB35">
        <f>IFERROR(VLOOKUP($A35, CDS5Y_bbg!AA$5:AB$241,2), -1)</f>
        <v>147.5</v>
      </c>
      <c r="AC35">
        <f>IFERROR(VLOOKUP($A35, CDS5Y_bbg!AB$5:AC$241,2), -1)</f>
        <v>44043</v>
      </c>
      <c r="AD35">
        <f>IFERROR(VLOOKUP($A35, CDS5Y_bbg!AC$5:AD$241,2), -1)</f>
        <v>945</v>
      </c>
      <c r="AE35">
        <f>IFERROR(VLOOKUP($A35, CDS5Y_bbg!AD$5:AE$241,2), -1)</f>
        <v>41149</v>
      </c>
      <c r="AF35">
        <f>IFERROR(VLOOKUP($A35, CDS5Y_bbg!AE$5:AF$241,2), -1)</f>
        <v>-1</v>
      </c>
      <c r="AG35">
        <f>IFERROR(VLOOKUP($A35, CDS5Y_bbg!AF$5:AG$241,2), -1)</f>
        <v>42853</v>
      </c>
      <c r="AH35">
        <f>IFERROR(VLOOKUP($A35, CDS5Y_bbg!AG$5:AH$241,2), -1)</f>
        <v>-1</v>
      </c>
      <c r="AI35">
        <f>IFERROR(VLOOKUP($A35, CDS5Y_bbg!AH$5:AI$241,2), -1)</f>
        <v>-1</v>
      </c>
      <c r="AJ35">
        <f>IFERROR(VLOOKUP($A35, CDS5Y_bbg!AI$5:AJ$241,2), -1)</f>
        <v>-1</v>
      </c>
      <c r="AK35">
        <f>IFERROR(VLOOKUP($A35, CDS5Y_bbg!AJ$5:AK$241,2), -1)</f>
        <v>-1</v>
      </c>
      <c r="AL35">
        <f>IFERROR(VLOOKUP($A35, CDS5Y_bbg!AK$5:AL$241,2), -1)</f>
        <v>-1</v>
      </c>
      <c r="AM35">
        <f>IFERROR(VLOOKUP($A35, CDS5Y_bbg!AL$5:AM$241,2), -1)</f>
        <v>-1</v>
      </c>
      <c r="AN35">
        <f>IFERROR(VLOOKUP($A35, CDS5Y_bbg!AM$5:AN$241,2), -1)</f>
        <v>-1</v>
      </c>
      <c r="AO35">
        <f>IFERROR(VLOOKUP($A35, CDS5Y_bbg!AN$5:AO$241,2), -1)</f>
        <v>43424</v>
      </c>
      <c r="AP35">
        <f>IFERROR(VLOOKUP($A35, CDS5Y_bbg!AO$5:AP$241,2), -1)</f>
        <v>-1</v>
      </c>
      <c r="AQ35">
        <f>IFERROR(VLOOKUP($A35, CDS5Y_bbg!AP$5:AQ$241,2), -1)</f>
        <v>44625</v>
      </c>
      <c r="AR35">
        <f>IFERROR(VLOOKUP($A35, CDS5Y_bbg!AQ$5:AR$241,2), -1)</f>
        <v>-1</v>
      </c>
      <c r="AS35">
        <f>IFERROR(VLOOKUP($A35, CDS5Y_bbg!AR$5:AS$241,2), -1)</f>
        <v>44626</v>
      </c>
      <c r="AT35">
        <f>IFERROR(VLOOKUP($A35, CDS5Y_bbg!AS$5:AT$241,2), -1)</f>
        <v>-1</v>
      </c>
      <c r="AU35">
        <f>IFERROR(VLOOKUP($A35, CDS5Y_bbg!AT$5:AU$241,2), -1)</f>
        <v>-1</v>
      </c>
      <c r="AV35">
        <f>IFERROR(VLOOKUP($A35, CDS5Y_bbg!AU$5:AV$241,2), -1)</f>
        <v>-1</v>
      </c>
      <c r="AW35">
        <f>IFERROR(VLOOKUP($A35, CDS5Y_bbg!AV$5:AW$241,2), -1)</f>
        <v>41863</v>
      </c>
      <c r="AX35">
        <f>IFERROR(VLOOKUP($A35, CDS5Y_bbg!AW$5:AX$241,2), -1)</f>
        <v>-1</v>
      </c>
      <c r="AY35">
        <f>IFERROR(VLOOKUP($A35, CDS5Y_bbg!AX$5:AY$241,2), -1)</f>
        <v>43402</v>
      </c>
      <c r="AZ35">
        <f>IFERROR(VLOOKUP($A35, CDS5Y_bbg!AY$5:AZ$241,2), -1)</f>
        <v>-1</v>
      </c>
      <c r="BA35">
        <f>IFERROR(VLOOKUP($A35, CDS5Y_bbg!AZ$5:BA$241,2), -1)</f>
        <v>-1</v>
      </c>
      <c r="BB35">
        <f>IFERROR(VLOOKUP($A35, CDS5Y_bbg!BA$5:BB$241,2), -1)</f>
        <v>-1</v>
      </c>
      <c r="BC35">
        <f>IFERROR(VLOOKUP($A35, CDS5Y_bbg!BB$5:BC$241,2), -1)</f>
        <v>41722</v>
      </c>
      <c r="BD35">
        <f>IFERROR(VLOOKUP($A35, CDS5Y_bbg!BC$5:BD$241,2), -1)</f>
        <v>-1</v>
      </c>
      <c r="BE35">
        <f>IFERROR(VLOOKUP($A35, CDS5Y_bbg!BD$5:BE$241,2), -1)</f>
        <v>-1</v>
      </c>
      <c r="BF35">
        <f>IFERROR(VLOOKUP($A35, CDS5Y_bbg!BE$5:BF$241,2), -1)</f>
        <v>-1</v>
      </c>
      <c r="BG35">
        <f>IFERROR(VLOOKUP($A35, CDS5Y_bbg!BF$5:BG$241,2), -1)</f>
        <v>-1</v>
      </c>
      <c r="BH35">
        <f>IFERROR(VLOOKUP($A35, CDS5Y_bbg!BG$5:BH$241,2), -1)</f>
        <v>-1</v>
      </c>
      <c r="BI35">
        <f>IFERROR(VLOOKUP($A35, CDS5Y_bbg!BH$5:BI$241,2), -1)</f>
        <v>43424</v>
      </c>
      <c r="BJ35">
        <f>IFERROR(VLOOKUP($A35, CDS5Y_bbg!BI$5:BJ$241,2), -1)</f>
        <v>-1</v>
      </c>
      <c r="BK35">
        <f>IFERROR(VLOOKUP($A35, CDS5Y_bbg!BJ$5:BK$241,2), -1)</f>
        <v>-1</v>
      </c>
      <c r="BL35">
        <f>IFERROR(VLOOKUP($A35, CDS5Y_bbg!BK$5:BL$241,2), -1)</f>
        <v>-1</v>
      </c>
      <c r="BM35">
        <f>IFERROR(VLOOKUP($A35, CDS5Y_bbg!BL$5:BM$241,2), -1)</f>
        <v>43424</v>
      </c>
      <c r="BN35">
        <f>IFERROR(VLOOKUP($A35, CDS5Y_bbg!BM$5:BN$241,2), -1)</f>
        <v>-1</v>
      </c>
      <c r="BO35">
        <f>IFERROR(VLOOKUP($A35, CDS5Y_bbg!BN$5:BO$241,2), -1)</f>
        <v>43426</v>
      </c>
      <c r="BP35">
        <f>IFERROR(VLOOKUP($A35, CDS5Y_bbg!BO$5:BP$241,2), -1)</f>
        <v>-1</v>
      </c>
      <c r="BQ35">
        <f>IFERROR(VLOOKUP($A35, CDS5Y_bbg!BP$5:BQ$241,2), -1)</f>
        <v>-1</v>
      </c>
      <c r="BR35">
        <f>IFERROR(VLOOKUP($A35, CDS5Y_bbg!BQ$5:BR$241,2), -1)</f>
        <v>-1</v>
      </c>
      <c r="BS35">
        <f>IFERROR(VLOOKUP($A35, CDS5Y_bbg!BR$5:BS$241,2), -1)</f>
        <v>43426</v>
      </c>
      <c r="BT35">
        <f>IFERROR(VLOOKUP($A35, CDS5Y_bbg!BS$5:BT$241,2), -1)</f>
        <v>-1</v>
      </c>
      <c r="BU35">
        <f>IFERROR(VLOOKUP($A35, CDS5Y_bbg!BT$5:BU$241,2), -1)</f>
        <v>-1</v>
      </c>
      <c r="BV35">
        <f>IFERROR(VLOOKUP($A35, CDS5Y_bbg!BU$5:BV$241,2), -1)</f>
        <v>-1</v>
      </c>
      <c r="BW35">
        <f>IFERROR(VLOOKUP($A35, CDS5Y_bbg!BV$5:BW$241,2), -1)</f>
        <v>41915</v>
      </c>
      <c r="BX35">
        <f>IFERROR(VLOOKUP($A35, CDS5Y_bbg!BW$5:BX$241,2), -1)</f>
        <v>-1</v>
      </c>
      <c r="BY35">
        <f>IFERROR(VLOOKUP($A35, CDS5Y_bbg!BX$5:BY$241,2), -1)</f>
        <v>-1</v>
      </c>
      <c r="BZ35">
        <f>IFERROR(VLOOKUP($A35, CDS5Y_bbg!BY$5:BZ$241,2), -1)</f>
        <v>-1</v>
      </c>
      <c r="CA35">
        <f>IFERROR(VLOOKUP($A35, CDS5Y_bbg!BZ$5:CA$241,2), -1)</f>
        <v>41911</v>
      </c>
      <c r="CB35">
        <f>IFERROR(VLOOKUP($A35, CDS5Y_bbg!CA$5:CB$241,2), -1)</f>
        <v>-1</v>
      </c>
      <c r="CC35">
        <f>IFERROR(VLOOKUP($A35, CDS5Y_bbg!CB$5:CC$241,2), -1)</f>
        <v>41912</v>
      </c>
      <c r="CD35">
        <f>IFERROR(VLOOKUP($A35, CDS5Y_bbg!CC$5:CD$241,2), -1)</f>
        <v>-1</v>
      </c>
      <c r="CE35">
        <f>IFERROR(VLOOKUP($A35, CDS5Y_bbg!CD$5:CE$241,2), -1)</f>
        <v>43332</v>
      </c>
      <c r="CF35">
        <f>IFERROR(VLOOKUP($A35, CDS5Y_bbg!CE$5:CF$241,2), -1)</f>
        <v>92.5</v>
      </c>
      <c r="CG35">
        <f>IFERROR(VLOOKUP($A35, CDS5Y_bbg!CF$5:CG$241,2), -1)</f>
        <v>41893</v>
      </c>
      <c r="CH35">
        <f>IFERROR(VLOOKUP($A35, CDS5Y_bbg!CG$5:CH$241,2), -1)</f>
        <v>-1</v>
      </c>
      <c r="CI35">
        <f>IFERROR(VLOOKUP($A35, CDS5Y_bbg!CH$5:CI$241,2), -1)</f>
        <v>-1</v>
      </c>
      <c r="CJ35">
        <f>IFERROR(VLOOKUP($A35, CDS5Y_bbg!CI$5:CJ$241,2), -1)</f>
        <v>-1</v>
      </c>
      <c r="CK35">
        <f>IFERROR(VLOOKUP($A35, CDS5Y_bbg!CJ$5:CK$241,2), -1)</f>
        <v>41844</v>
      </c>
      <c r="CL35">
        <f>IFERROR(VLOOKUP($A35, CDS5Y_bbg!CK$5:CL$241,2), -1)</f>
        <v>49</v>
      </c>
      <c r="CM35">
        <f>IFERROR(VLOOKUP($A35, CDS5Y_bbg!CL$5:CM$241,2), -1)</f>
        <v>-1</v>
      </c>
      <c r="CN35">
        <f>IFERROR(VLOOKUP($A35, CDS5Y_bbg!CM$5:CN$241,2), -1)</f>
        <v>-1</v>
      </c>
    </row>
    <row r="36" spans="1:92" x14ac:dyDescent="0.25">
      <c r="A36" s="1">
        <v>37589</v>
      </c>
      <c r="B36">
        <f>IFERROR(VLOOKUP($A36, CDS5Y_bbg!A$5:B$241,2), -1)</f>
        <v>2832.5</v>
      </c>
      <c r="C36">
        <f>IFERROR(VLOOKUP($A36, CDS5Y_bbg!B$5:C$241,2), -1)</f>
        <v>41831</v>
      </c>
      <c r="D36">
        <f>IFERROR(VLOOKUP($A36, CDS5Y_bbg!C$5:D$241,2), -1)</f>
        <v>257.5</v>
      </c>
      <c r="E36">
        <f>IFERROR(VLOOKUP($A36, CDS5Y_bbg!D$5:E$241,2), -1)</f>
        <v>44895</v>
      </c>
      <c r="F36">
        <f>IFERROR(VLOOKUP($A36, CDS5Y_bbg!E$5:F$241,2), -1)</f>
        <v>-1</v>
      </c>
      <c r="G36">
        <f>IFERROR(VLOOKUP($A36, CDS5Y_bbg!F$5:G$241,2), -1)</f>
        <v>40360</v>
      </c>
      <c r="H36">
        <f>IFERROR(VLOOKUP($A36, CDS5Y_bbg!G$5:H$241,2), -1)</f>
        <v>-1</v>
      </c>
      <c r="I36">
        <f>IFERROR(VLOOKUP($A36, CDS5Y_bbg!H$5:I$241,2), -1)</f>
        <v>44834</v>
      </c>
      <c r="J36">
        <f>IFERROR(VLOOKUP($A36, CDS5Y_bbg!I$5:J$241,2), -1)</f>
        <v>-1</v>
      </c>
      <c r="K36">
        <f>IFERROR(VLOOKUP($A36, CDS5Y_bbg!J$5:K$241,2), -1)</f>
        <v>41819</v>
      </c>
      <c r="L36">
        <f>IFERROR(VLOOKUP($A36, CDS5Y_bbg!K$5:L$241,2), -1)</f>
        <v>150</v>
      </c>
      <c r="M36">
        <f>IFERROR(VLOOKUP($A36, CDS5Y_bbg!L$5:M$241,2), -1)</f>
        <v>40469</v>
      </c>
      <c r="N36">
        <f>IFERROR(VLOOKUP($A36, CDS5Y_bbg!M$5:N$241,2), -1)</f>
        <v>64</v>
      </c>
      <c r="O36">
        <f>IFERROR(VLOOKUP($A36, CDS5Y_bbg!N$5:O$241,2), -1)</f>
        <v>40289</v>
      </c>
      <c r="P36">
        <f>IFERROR(VLOOKUP($A36, CDS5Y_bbg!O$5:P$241,2), -1)</f>
        <v>160</v>
      </c>
      <c r="Q36">
        <f>IFERROR(VLOOKUP($A36, CDS5Y_bbg!P$5:Q$241,2), -1)</f>
        <v>44377</v>
      </c>
      <c r="R36">
        <f>IFERROR(VLOOKUP($A36, CDS5Y_bbg!Q$5:R$241,2), -1)</f>
        <v>275</v>
      </c>
      <c r="S36">
        <f>IFERROR(VLOOKUP($A36, CDS5Y_bbg!R$5:S$241,2), -1)</f>
        <v>43337</v>
      </c>
      <c r="T36">
        <f>IFERROR(VLOOKUP($A36, CDS5Y_bbg!S$5:T$241,2), -1)</f>
        <v>527.5</v>
      </c>
      <c r="U36">
        <f>IFERROR(VLOOKUP($A36, CDS5Y_bbg!T$5:U$241,2), -1)</f>
        <v>42062</v>
      </c>
      <c r="V36">
        <f>IFERROR(VLOOKUP($A36, CDS5Y_bbg!U$5:V$241,2), -1)</f>
        <v>49</v>
      </c>
      <c r="W36">
        <f>IFERROR(VLOOKUP($A36, CDS5Y_bbg!V$5:W$241,2), -1)</f>
        <v>44074</v>
      </c>
      <c r="X36">
        <f>IFERROR(VLOOKUP($A36, CDS5Y_bbg!W$5:X$241,2), -1)</f>
        <v>417.5</v>
      </c>
      <c r="Y36">
        <f>IFERROR(VLOOKUP($A36, CDS5Y_bbg!X$5:Y$241,2), -1)</f>
        <v>44043</v>
      </c>
      <c r="Z36">
        <f>IFERROR(VLOOKUP($A36, CDS5Y_bbg!Y$5:Z$241,2), -1)</f>
        <v>204.5</v>
      </c>
      <c r="AA36">
        <f>IFERROR(VLOOKUP($A36, CDS5Y_bbg!Z$5:AA$241,2), -1)</f>
        <v>40481</v>
      </c>
      <c r="AB36">
        <f>IFERROR(VLOOKUP($A36, CDS5Y_bbg!AA$5:AB$241,2), -1)</f>
        <v>132.5</v>
      </c>
      <c r="AC36">
        <f>IFERROR(VLOOKUP($A36, CDS5Y_bbg!AB$5:AC$241,2), -1)</f>
        <v>44043</v>
      </c>
      <c r="AD36">
        <f>IFERROR(VLOOKUP($A36, CDS5Y_bbg!AC$5:AD$241,2), -1)</f>
        <v>712.5</v>
      </c>
      <c r="AE36">
        <f>IFERROR(VLOOKUP($A36, CDS5Y_bbg!AD$5:AE$241,2), -1)</f>
        <v>41149</v>
      </c>
      <c r="AF36">
        <f>IFERROR(VLOOKUP($A36, CDS5Y_bbg!AE$5:AF$241,2), -1)</f>
        <v>-1</v>
      </c>
      <c r="AG36">
        <f>IFERROR(VLOOKUP($A36, CDS5Y_bbg!AF$5:AG$241,2), -1)</f>
        <v>42853</v>
      </c>
      <c r="AH36">
        <f>IFERROR(VLOOKUP($A36, CDS5Y_bbg!AG$5:AH$241,2), -1)</f>
        <v>-1</v>
      </c>
      <c r="AI36">
        <f>IFERROR(VLOOKUP($A36, CDS5Y_bbg!AH$5:AI$241,2), -1)</f>
        <v>-1</v>
      </c>
      <c r="AJ36">
        <f>IFERROR(VLOOKUP($A36, CDS5Y_bbg!AI$5:AJ$241,2), -1)</f>
        <v>-1</v>
      </c>
      <c r="AK36">
        <f>IFERROR(VLOOKUP($A36, CDS5Y_bbg!AJ$5:AK$241,2), -1)</f>
        <v>-1</v>
      </c>
      <c r="AL36">
        <f>IFERROR(VLOOKUP($A36, CDS5Y_bbg!AK$5:AL$241,2), -1)</f>
        <v>-1</v>
      </c>
      <c r="AM36">
        <f>IFERROR(VLOOKUP($A36, CDS5Y_bbg!AL$5:AM$241,2), -1)</f>
        <v>-1</v>
      </c>
      <c r="AN36">
        <f>IFERROR(VLOOKUP($A36, CDS5Y_bbg!AM$5:AN$241,2), -1)</f>
        <v>-1</v>
      </c>
      <c r="AO36">
        <f>IFERROR(VLOOKUP($A36, CDS5Y_bbg!AN$5:AO$241,2), -1)</f>
        <v>43424</v>
      </c>
      <c r="AP36">
        <f>IFERROR(VLOOKUP($A36, CDS5Y_bbg!AO$5:AP$241,2), -1)</f>
        <v>-1</v>
      </c>
      <c r="AQ36">
        <f>IFERROR(VLOOKUP($A36, CDS5Y_bbg!AP$5:AQ$241,2), -1)</f>
        <v>44625</v>
      </c>
      <c r="AR36">
        <f>IFERROR(VLOOKUP($A36, CDS5Y_bbg!AQ$5:AR$241,2), -1)</f>
        <v>-1</v>
      </c>
      <c r="AS36">
        <f>IFERROR(VLOOKUP($A36, CDS5Y_bbg!AR$5:AS$241,2), -1)</f>
        <v>44626</v>
      </c>
      <c r="AT36">
        <f>IFERROR(VLOOKUP($A36, CDS5Y_bbg!AS$5:AT$241,2), -1)</f>
        <v>-1</v>
      </c>
      <c r="AU36">
        <f>IFERROR(VLOOKUP($A36, CDS5Y_bbg!AT$5:AU$241,2), -1)</f>
        <v>-1</v>
      </c>
      <c r="AV36">
        <f>IFERROR(VLOOKUP($A36, CDS5Y_bbg!AU$5:AV$241,2), -1)</f>
        <v>-1</v>
      </c>
      <c r="AW36">
        <f>IFERROR(VLOOKUP($A36, CDS5Y_bbg!AV$5:AW$241,2), -1)</f>
        <v>41863</v>
      </c>
      <c r="AX36">
        <f>IFERROR(VLOOKUP($A36, CDS5Y_bbg!AW$5:AX$241,2), -1)</f>
        <v>-1</v>
      </c>
      <c r="AY36">
        <f>IFERROR(VLOOKUP($A36, CDS5Y_bbg!AX$5:AY$241,2), -1)</f>
        <v>43402</v>
      </c>
      <c r="AZ36">
        <f>IFERROR(VLOOKUP($A36, CDS5Y_bbg!AY$5:AZ$241,2), -1)</f>
        <v>-1</v>
      </c>
      <c r="BA36">
        <f>IFERROR(VLOOKUP($A36, CDS5Y_bbg!AZ$5:BA$241,2), -1)</f>
        <v>-1</v>
      </c>
      <c r="BB36">
        <f>IFERROR(VLOOKUP($A36, CDS5Y_bbg!BA$5:BB$241,2), -1)</f>
        <v>-1</v>
      </c>
      <c r="BC36">
        <f>IFERROR(VLOOKUP($A36, CDS5Y_bbg!BB$5:BC$241,2), -1)</f>
        <v>41722</v>
      </c>
      <c r="BD36">
        <f>IFERROR(VLOOKUP($A36, CDS5Y_bbg!BC$5:BD$241,2), -1)</f>
        <v>-1</v>
      </c>
      <c r="BE36">
        <f>IFERROR(VLOOKUP($A36, CDS5Y_bbg!BD$5:BE$241,2), -1)</f>
        <v>-1</v>
      </c>
      <c r="BF36">
        <f>IFERROR(VLOOKUP($A36, CDS5Y_bbg!BE$5:BF$241,2), -1)</f>
        <v>-1</v>
      </c>
      <c r="BG36">
        <f>IFERROR(VLOOKUP($A36, CDS5Y_bbg!BF$5:BG$241,2), -1)</f>
        <v>-1</v>
      </c>
      <c r="BH36">
        <f>IFERROR(VLOOKUP($A36, CDS5Y_bbg!BG$5:BH$241,2), -1)</f>
        <v>-1</v>
      </c>
      <c r="BI36">
        <f>IFERROR(VLOOKUP($A36, CDS5Y_bbg!BH$5:BI$241,2), -1)</f>
        <v>43424</v>
      </c>
      <c r="BJ36">
        <f>IFERROR(VLOOKUP($A36, CDS5Y_bbg!BI$5:BJ$241,2), -1)</f>
        <v>-1</v>
      </c>
      <c r="BK36">
        <f>IFERROR(VLOOKUP($A36, CDS5Y_bbg!BJ$5:BK$241,2), -1)</f>
        <v>-1</v>
      </c>
      <c r="BL36">
        <f>IFERROR(VLOOKUP($A36, CDS5Y_bbg!BK$5:BL$241,2), -1)</f>
        <v>-1</v>
      </c>
      <c r="BM36">
        <f>IFERROR(VLOOKUP($A36, CDS5Y_bbg!BL$5:BM$241,2), -1)</f>
        <v>43424</v>
      </c>
      <c r="BN36">
        <f>IFERROR(VLOOKUP($A36, CDS5Y_bbg!BM$5:BN$241,2), -1)</f>
        <v>-1</v>
      </c>
      <c r="BO36">
        <f>IFERROR(VLOOKUP($A36, CDS5Y_bbg!BN$5:BO$241,2), -1)</f>
        <v>43426</v>
      </c>
      <c r="BP36">
        <f>IFERROR(VLOOKUP($A36, CDS5Y_bbg!BO$5:BP$241,2), -1)</f>
        <v>-1</v>
      </c>
      <c r="BQ36">
        <f>IFERROR(VLOOKUP($A36, CDS5Y_bbg!BP$5:BQ$241,2), -1)</f>
        <v>-1</v>
      </c>
      <c r="BR36">
        <f>IFERROR(VLOOKUP($A36, CDS5Y_bbg!BQ$5:BR$241,2), -1)</f>
        <v>-1</v>
      </c>
      <c r="BS36">
        <f>IFERROR(VLOOKUP($A36, CDS5Y_bbg!BR$5:BS$241,2), -1)</f>
        <v>43426</v>
      </c>
      <c r="BT36">
        <f>IFERROR(VLOOKUP($A36, CDS5Y_bbg!BS$5:BT$241,2), -1)</f>
        <v>-1</v>
      </c>
      <c r="BU36">
        <f>IFERROR(VLOOKUP($A36, CDS5Y_bbg!BT$5:BU$241,2), -1)</f>
        <v>-1</v>
      </c>
      <c r="BV36">
        <f>IFERROR(VLOOKUP($A36, CDS5Y_bbg!BU$5:BV$241,2), -1)</f>
        <v>-1</v>
      </c>
      <c r="BW36">
        <f>IFERROR(VLOOKUP($A36, CDS5Y_bbg!BV$5:BW$241,2), -1)</f>
        <v>41915</v>
      </c>
      <c r="BX36">
        <f>IFERROR(VLOOKUP($A36, CDS5Y_bbg!BW$5:BX$241,2), -1)</f>
        <v>-1</v>
      </c>
      <c r="BY36">
        <f>IFERROR(VLOOKUP($A36, CDS5Y_bbg!BX$5:BY$241,2), -1)</f>
        <v>-1</v>
      </c>
      <c r="BZ36">
        <f>IFERROR(VLOOKUP($A36, CDS5Y_bbg!BY$5:BZ$241,2), -1)</f>
        <v>-1</v>
      </c>
      <c r="CA36">
        <f>IFERROR(VLOOKUP($A36, CDS5Y_bbg!BZ$5:CA$241,2), -1)</f>
        <v>41911</v>
      </c>
      <c r="CB36">
        <f>IFERROR(VLOOKUP($A36, CDS5Y_bbg!CA$5:CB$241,2), -1)</f>
        <v>-1</v>
      </c>
      <c r="CC36">
        <f>IFERROR(VLOOKUP($A36, CDS5Y_bbg!CB$5:CC$241,2), -1)</f>
        <v>41912</v>
      </c>
      <c r="CD36">
        <f>IFERROR(VLOOKUP($A36, CDS5Y_bbg!CC$5:CD$241,2), -1)</f>
        <v>-1</v>
      </c>
      <c r="CE36">
        <f>IFERROR(VLOOKUP($A36, CDS5Y_bbg!CD$5:CE$241,2), -1)</f>
        <v>43332</v>
      </c>
      <c r="CF36">
        <f>IFERROR(VLOOKUP($A36, CDS5Y_bbg!CE$5:CF$241,2), -1)</f>
        <v>72.5</v>
      </c>
      <c r="CG36">
        <f>IFERROR(VLOOKUP($A36, CDS5Y_bbg!CF$5:CG$241,2), -1)</f>
        <v>41893</v>
      </c>
      <c r="CH36">
        <f>IFERROR(VLOOKUP($A36, CDS5Y_bbg!CG$5:CH$241,2), -1)</f>
        <v>-1</v>
      </c>
      <c r="CI36">
        <f>IFERROR(VLOOKUP($A36, CDS5Y_bbg!CH$5:CI$241,2), -1)</f>
        <v>-1</v>
      </c>
      <c r="CJ36">
        <f>IFERROR(VLOOKUP($A36, CDS5Y_bbg!CI$5:CJ$241,2), -1)</f>
        <v>-1</v>
      </c>
      <c r="CK36">
        <f>IFERROR(VLOOKUP($A36, CDS5Y_bbg!CJ$5:CK$241,2), -1)</f>
        <v>41844</v>
      </c>
      <c r="CL36">
        <f>IFERROR(VLOOKUP($A36, CDS5Y_bbg!CK$5:CL$241,2), -1)</f>
        <v>41</v>
      </c>
      <c r="CM36">
        <f>IFERROR(VLOOKUP($A36, CDS5Y_bbg!CL$5:CM$241,2), -1)</f>
        <v>-1</v>
      </c>
      <c r="CN36">
        <f>IFERROR(VLOOKUP($A36, CDS5Y_bbg!CM$5:CN$241,2), -1)</f>
        <v>-1</v>
      </c>
    </row>
    <row r="37" spans="1:92" x14ac:dyDescent="0.25">
      <c r="A37" s="1">
        <v>37621</v>
      </c>
      <c r="B37">
        <f>IFERROR(VLOOKUP($A37, CDS5Y_bbg!A$5:B$241,2), -1)</f>
        <v>2290</v>
      </c>
      <c r="C37">
        <f>IFERROR(VLOOKUP($A37, CDS5Y_bbg!B$5:C$241,2), -1)</f>
        <v>41831</v>
      </c>
      <c r="D37">
        <f>IFERROR(VLOOKUP($A37, CDS5Y_bbg!C$5:D$241,2), -1)</f>
        <v>250</v>
      </c>
      <c r="E37">
        <f>IFERROR(VLOOKUP($A37, CDS5Y_bbg!D$5:E$241,2), -1)</f>
        <v>44895</v>
      </c>
      <c r="F37">
        <f>IFERROR(VLOOKUP($A37, CDS5Y_bbg!E$5:F$241,2), -1)</f>
        <v>-1</v>
      </c>
      <c r="G37">
        <f>IFERROR(VLOOKUP($A37, CDS5Y_bbg!F$5:G$241,2), -1)</f>
        <v>40360</v>
      </c>
      <c r="H37">
        <f>IFERROR(VLOOKUP($A37, CDS5Y_bbg!G$5:H$241,2), -1)</f>
        <v>-1</v>
      </c>
      <c r="I37">
        <f>IFERROR(VLOOKUP($A37, CDS5Y_bbg!H$5:I$241,2), -1)</f>
        <v>44834</v>
      </c>
      <c r="J37">
        <f>IFERROR(VLOOKUP($A37, CDS5Y_bbg!I$5:J$241,2), -1)</f>
        <v>-1</v>
      </c>
      <c r="K37">
        <f>IFERROR(VLOOKUP($A37, CDS5Y_bbg!J$5:K$241,2), -1)</f>
        <v>41819</v>
      </c>
      <c r="L37">
        <f>IFERROR(VLOOKUP($A37, CDS5Y_bbg!K$5:L$241,2), -1)</f>
        <v>140</v>
      </c>
      <c r="M37">
        <f>IFERROR(VLOOKUP($A37, CDS5Y_bbg!L$5:M$241,2), -1)</f>
        <v>40469</v>
      </c>
      <c r="N37">
        <f>IFERROR(VLOOKUP($A37, CDS5Y_bbg!M$5:N$241,2), -1)</f>
        <v>65</v>
      </c>
      <c r="O37">
        <f>IFERROR(VLOOKUP($A37, CDS5Y_bbg!N$5:O$241,2), -1)</f>
        <v>40289</v>
      </c>
      <c r="P37">
        <f>IFERROR(VLOOKUP($A37, CDS5Y_bbg!O$5:P$241,2), -1)</f>
        <v>157.5</v>
      </c>
      <c r="Q37">
        <f>IFERROR(VLOOKUP($A37, CDS5Y_bbg!P$5:Q$241,2), -1)</f>
        <v>44377</v>
      </c>
      <c r="R37">
        <f>IFERROR(VLOOKUP($A37, CDS5Y_bbg!Q$5:R$241,2), -1)</f>
        <v>248</v>
      </c>
      <c r="S37">
        <f>IFERROR(VLOOKUP($A37, CDS5Y_bbg!R$5:S$241,2), -1)</f>
        <v>43337</v>
      </c>
      <c r="T37">
        <f>IFERROR(VLOOKUP($A37, CDS5Y_bbg!S$5:T$241,2), -1)</f>
        <v>542.5</v>
      </c>
      <c r="U37">
        <f>IFERROR(VLOOKUP($A37, CDS5Y_bbg!T$5:U$241,2), -1)</f>
        <v>42062</v>
      </c>
      <c r="V37">
        <f>IFERROR(VLOOKUP($A37, CDS5Y_bbg!U$5:V$241,2), -1)</f>
        <v>57</v>
      </c>
      <c r="W37">
        <f>IFERROR(VLOOKUP($A37, CDS5Y_bbg!V$5:W$241,2), -1)</f>
        <v>44074</v>
      </c>
      <c r="X37">
        <f>IFERROR(VLOOKUP($A37, CDS5Y_bbg!W$5:X$241,2), -1)</f>
        <v>436.66699999999997</v>
      </c>
      <c r="Y37">
        <f>IFERROR(VLOOKUP($A37, CDS5Y_bbg!X$5:Y$241,2), -1)</f>
        <v>44043</v>
      </c>
      <c r="Z37">
        <f>IFERROR(VLOOKUP($A37, CDS5Y_bbg!Y$5:Z$241,2), -1)</f>
        <v>194</v>
      </c>
      <c r="AA37">
        <f>IFERROR(VLOOKUP($A37, CDS5Y_bbg!Z$5:AA$241,2), -1)</f>
        <v>40481</v>
      </c>
      <c r="AB37">
        <f>IFERROR(VLOOKUP($A37, CDS5Y_bbg!AA$5:AB$241,2), -1)</f>
        <v>132.5</v>
      </c>
      <c r="AC37">
        <f>IFERROR(VLOOKUP($A37, CDS5Y_bbg!AB$5:AC$241,2), -1)</f>
        <v>44043</v>
      </c>
      <c r="AD37">
        <f>IFERROR(VLOOKUP($A37, CDS5Y_bbg!AC$5:AD$241,2), -1)</f>
        <v>825</v>
      </c>
      <c r="AE37">
        <f>IFERROR(VLOOKUP($A37, CDS5Y_bbg!AD$5:AE$241,2), -1)</f>
        <v>41149</v>
      </c>
      <c r="AF37">
        <f>IFERROR(VLOOKUP($A37, CDS5Y_bbg!AE$5:AF$241,2), -1)</f>
        <v>-1</v>
      </c>
      <c r="AG37">
        <f>IFERROR(VLOOKUP($A37, CDS5Y_bbg!AF$5:AG$241,2), -1)</f>
        <v>42853</v>
      </c>
      <c r="AH37">
        <f>IFERROR(VLOOKUP($A37, CDS5Y_bbg!AG$5:AH$241,2), -1)</f>
        <v>-1</v>
      </c>
      <c r="AI37">
        <f>IFERROR(VLOOKUP($A37, CDS5Y_bbg!AH$5:AI$241,2), -1)</f>
        <v>-1</v>
      </c>
      <c r="AJ37">
        <f>IFERROR(VLOOKUP($A37, CDS5Y_bbg!AI$5:AJ$241,2), -1)</f>
        <v>-1</v>
      </c>
      <c r="AK37">
        <f>IFERROR(VLOOKUP($A37, CDS5Y_bbg!AJ$5:AK$241,2), -1)</f>
        <v>-1</v>
      </c>
      <c r="AL37">
        <f>IFERROR(VLOOKUP($A37, CDS5Y_bbg!AK$5:AL$241,2), -1)</f>
        <v>-1</v>
      </c>
      <c r="AM37">
        <f>IFERROR(VLOOKUP($A37, CDS5Y_bbg!AL$5:AM$241,2), -1)</f>
        <v>-1</v>
      </c>
      <c r="AN37">
        <f>IFERROR(VLOOKUP($A37, CDS5Y_bbg!AM$5:AN$241,2), -1)</f>
        <v>-1</v>
      </c>
      <c r="AO37">
        <f>IFERROR(VLOOKUP($A37, CDS5Y_bbg!AN$5:AO$241,2), -1)</f>
        <v>43424</v>
      </c>
      <c r="AP37">
        <f>IFERROR(VLOOKUP($A37, CDS5Y_bbg!AO$5:AP$241,2), -1)</f>
        <v>-1</v>
      </c>
      <c r="AQ37">
        <f>IFERROR(VLOOKUP($A37, CDS5Y_bbg!AP$5:AQ$241,2), -1)</f>
        <v>44625</v>
      </c>
      <c r="AR37">
        <f>IFERROR(VLOOKUP($A37, CDS5Y_bbg!AQ$5:AR$241,2), -1)</f>
        <v>-1</v>
      </c>
      <c r="AS37">
        <f>IFERROR(VLOOKUP($A37, CDS5Y_bbg!AR$5:AS$241,2), -1)</f>
        <v>44626</v>
      </c>
      <c r="AT37">
        <f>IFERROR(VLOOKUP($A37, CDS5Y_bbg!AS$5:AT$241,2), -1)</f>
        <v>-1</v>
      </c>
      <c r="AU37">
        <f>IFERROR(VLOOKUP($A37, CDS5Y_bbg!AT$5:AU$241,2), -1)</f>
        <v>-1</v>
      </c>
      <c r="AV37">
        <f>IFERROR(VLOOKUP($A37, CDS5Y_bbg!AU$5:AV$241,2), -1)</f>
        <v>-1</v>
      </c>
      <c r="AW37">
        <f>IFERROR(VLOOKUP($A37, CDS5Y_bbg!AV$5:AW$241,2), -1)</f>
        <v>41863</v>
      </c>
      <c r="AX37">
        <f>IFERROR(VLOOKUP($A37, CDS5Y_bbg!AW$5:AX$241,2), -1)</f>
        <v>-1</v>
      </c>
      <c r="AY37">
        <f>IFERROR(VLOOKUP($A37, CDS5Y_bbg!AX$5:AY$241,2), -1)</f>
        <v>43402</v>
      </c>
      <c r="AZ37">
        <f>IFERROR(VLOOKUP($A37, CDS5Y_bbg!AY$5:AZ$241,2), -1)</f>
        <v>-1</v>
      </c>
      <c r="BA37">
        <f>IFERROR(VLOOKUP($A37, CDS5Y_bbg!AZ$5:BA$241,2), -1)</f>
        <v>-1</v>
      </c>
      <c r="BB37">
        <f>IFERROR(VLOOKUP($A37, CDS5Y_bbg!BA$5:BB$241,2), -1)</f>
        <v>-1</v>
      </c>
      <c r="BC37">
        <f>IFERROR(VLOOKUP($A37, CDS5Y_bbg!BB$5:BC$241,2), -1)</f>
        <v>41722</v>
      </c>
      <c r="BD37">
        <f>IFERROR(VLOOKUP($A37, CDS5Y_bbg!BC$5:BD$241,2), -1)</f>
        <v>-1</v>
      </c>
      <c r="BE37">
        <f>IFERROR(VLOOKUP($A37, CDS5Y_bbg!BD$5:BE$241,2), -1)</f>
        <v>-1</v>
      </c>
      <c r="BF37">
        <f>IFERROR(VLOOKUP($A37, CDS5Y_bbg!BE$5:BF$241,2), -1)</f>
        <v>-1</v>
      </c>
      <c r="BG37">
        <f>IFERROR(VLOOKUP($A37, CDS5Y_bbg!BF$5:BG$241,2), -1)</f>
        <v>-1</v>
      </c>
      <c r="BH37">
        <f>IFERROR(VLOOKUP($A37, CDS5Y_bbg!BG$5:BH$241,2), -1)</f>
        <v>-1</v>
      </c>
      <c r="BI37">
        <f>IFERROR(VLOOKUP($A37, CDS5Y_bbg!BH$5:BI$241,2), -1)</f>
        <v>43424</v>
      </c>
      <c r="BJ37">
        <f>IFERROR(VLOOKUP($A37, CDS5Y_bbg!BI$5:BJ$241,2), -1)</f>
        <v>-1</v>
      </c>
      <c r="BK37">
        <f>IFERROR(VLOOKUP($A37, CDS5Y_bbg!BJ$5:BK$241,2), -1)</f>
        <v>-1</v>
      </c>
      <c r="BL37">
        <f>IFERROR(VLOOKUP($A37, CDS5Y_bbg!BK$5:BL$241,2), -1)</f>
        <v>-1</v>
      </c>
      <c r="BM37">
        <f>IFERROR(VLOOKUP($A37, CDS5Y_bbg!BL$5:BM$241,2), -1)</f>
        <v>43424</v>
      </c>
      <c r="BN37">
        <f>IFERROR(VLOOKUP($A37, CDS5Y_bbg!BM$5:BN$241,2), -1)</f>
        <v>-1</v>
      </c>
      <c r="BO37">
        <f>IFERROR(VLOOKUP($A37, CDS5Y_bbg!BN$5:BO$241,2), -1)</f>
        <v>43426</v>
      </c>
      <c r="BP37">
        <f>IFERROR(VLOOKUP($A37, CDS5Y_bbg!BO$5:BP$241,2), -1)</f>
        <v>-1</v>
      </c>
      <c r="BQ37">
        <f>IFERROR(VLOOKUP($A37, CDS5Y_bbg!BP$5:BQ$241,2), -1)</f>
        <v>-1</v>
      </c>
      <c r="BR37">
        <f>IFERROR(VLOOKUP($A37, CDS5Y_bbg!BQ$5:BR$241,2), -1)</f>
        <v>-1</v>
      </c>
      <c r="BS37">
        <f>IFERROR(VLOOKUP($A37, CDS5Y_bbg!BR$5:BS$241,2), -1)</f>
        <v>43426</v>
      </c>
      <c r="BT37">
        <f>IFERROR(VLOOKUP($A37, CDS5Y_bbg!BS$5:BT$241,2), -1)</f>
        <v>-1</v>
      </c>
      <c r="BU37">
        <f>IFERROR(VLOOKUP($A37, CDS5Y_bbg!BT$5:BU$241,2), -1)</f>
        <v>-1</v>
      </c>
      <c r="BV37">
        <f>IFERROR(VLOOKUP($A37, CDS5Y_bbg!BU$5:BV$241,2), -1)</f>
        <v>-1</v>
      </c>
      <c r="BW37">
        <f>IFERROR(VLOOKUP($A37, CDS5Y_bbg!BV$5:BW$241,2), -1)</f>
        <v>41915</v>
      </c>
      <c r="BX37">
        <f>IFERROR(VLOOKUP($A37, CDS5Y_bbg!BW$5:BX$241,2), -1)</f>
        <v>-1</v>
      </c>
      <c r="BY37">
        <f>IFERROR(VLOOKUP($A37, CDS5Y_bbg!BX$5:BY$241,2), -1)</f>
        <v>-1</v>
      </c>
      <c r="BZ37">
        <f>IFERROR(VLOOKUP($A37, CDS5Y_bbg!BY$5:BZ$241,2), -1)</f>
        <v>-1</v>
      </c>
      <c r="CA37">
        <f>IFERROR(VLOOKUP($A37, CDS5Y_bbg!BZ$5:CA$241,2), -1)</f>
        <v>41911</v>
      </c>
      <c r="CB37">
        <f>IFERROR(VLOOKUP($A37, CDS5Y_bbg!CA$5:CB$241,2), -1)</f>
        <v>-1</v>
      </c>
      <c r="CC37">
        <f>IFERROR(VLOOKUP($A37, CDS5Y_bbg!CB$5:CC$241,2), -1)</f>
        <v>41912</v>
      </c>
      <c r="CD37">
        <f>IFERROR(VLOOKUP($A37, CDS5Y_bbg!CC$5:CD$241,2), -1)</f>
        <v>-1</v>
      </c>
      <c r="CE37">
        <f>IFERROR(VLOOKUP($A37, CDS5Y_bbg!CD$5:CE$241,2), -1)</f>
        <v>43332</v>
      </c>
      <c r="CF37">
        <f>IFERROR(VLOOKUP($A37, CDS5Y_bbg!CE$5:CF$241,2), -1)</f>
        <v>50</v>
      </c>
      <c r="CG37">
        <f>IFERROR(VLOOKUP($A37, CDS5Y_bbg!CF$5:CG$241,2), -1)</f>
        <v>41893</v>
      </c>
      <c r="CH37">
        <f>IFERROR(VLOOKUP($A37, CDS5Y_bbg!CG$5:CH$241,2), -1)</f>
        <v>-1</v>
      </c>
      <c r="CI37">
        <f>IFERROR(VLOOKUP($A37, CDS5Y_bbg!CH$5:CI$241,2), -1)</f>
        <v>-1</v>
      </c>
      <c r="CJ37">
        <f>IFERROR(VLOOKUP($A37, CDS5Y_bbg!CI$5:CJ$241,2), -1)</f>
        <v>-1</v>
      </c>
      <c r="CK37">
        <f>IFERROR(VLOOKUP($A37, CDS5Y_bbg!CJ$5:CK$241,2), -1)</f>
        <v>41844</v>
      </c>
      <c r="CL37">
        <f>IFERROR(VLOOKUP($A37, CDS5Y_bbg!CK$5:CL$241,2), -1)</f>
        <v>40</v>
      </c>
      <c r="CM37">
        <f>IFERROR(VLOOKUP($A37, CDS5Y_bbg!CL$5:CM$241,2), -1)</f>
        <v>-1</v>
      </c>
      <c r="CN37">
        <f>IFERROR(VLOOKUP($A37, CDS5Y_bbg!CM$5:CN$241,2), -1)</f>
        <v>-1</v>
      </c>
    </row>
    <row r="38" spans="1:92" x14ac:dyDescent="0.25">
      <c r="A38" s="1">
        <v>37652</v>
      </c>
      <c r="B38">
        <f>IFERROR(VLOOKUP($A38, CDS5Y_bbg!A$5:B$241,2), -1)</f>
        <v>1733.3330000000001</v>
      </c>
      <c r="C38">
        <f>IFERROR(VLOOKUP($A38, CDS5Y_bbg!B$5:C$241,2), -1)</f>
        <v>41831</v>
      </c>
      <c r="D38">
        <f>IFERROR(VLOOKUP($A38, CDS5Y_bbg!C$5:D$241,2), -1)</f>
        <v>193.333</v>
      </c>
      <c r="E38">
        <f>IFERROR(VLOOKUP($A38, CDS5Y_bbg!D$5:E$241,2), -1)</f>
        <v>44895</v>
      </c>
      <c r="F38">
        <f>IFERROR(VLOOKUP($A38, CDS5Y_bbg!E$5:F$241,2), -1)</f>
        <v>160</v>
      </c>
      <c r="G38">
        <f>IFERROR(VLOOKUP($A38, CDS5Y_bbg!F$5:G$241,2), -1)</f>
        <v>40360</v>
      </c>
      <c r="H38">
        <f>IFERROR(VLOOKUP($A38, CDS5Y_bbg!G$5:H$241,2), -1)</f>
        <v>83.5</v>
      </c>
      <c r="I38">
        <f>IFERROR(VLOOKUP($A38, CDS5Y_bbg!H$5:I$241,2), -1)</f>
        <v>44834</v>
      </c>
      <c r="J38">
        <f>IFERROR(VLOOKUP($A38, CDS5Y_bbg!I$5:J$241,2), -1)</f>
        <v>805</v>
      </c>
      <c r="K38">
        <f>IFERROR(VLOOKUP($A38, CDS5Y_bbg!J$5:K$241,2), -1)</f>
        <v>41819</v>
      </c>
      <c r="L38">
        <f>IFERROR(VLOOKUP($A38, CDS5Y_bbg!K$5:L$241,2), -1)</f>
        <v>122.5</v>
      </c>
      <c r="M38">
        <f>IFERROR(VLOOKUP($A38, CDS5Y_bbg!L$5:M$241,2), -1)</f>
        <v>40469</v>
      </c>
      <c r="N38">
        <f>IFERROR(VLOOKUP($A38, CDS5Y_bbg!M$5:N$241,2), -1)</f>
        <v>78.332999999999998</v>
      </c>
      <c r="O38">
        <f>IFERROR(VLOOKUP($A38, CDS5Y_bbg!N$5:O$241,2), -1)</f>
        <v>40289</v>
      </c>
      <c r="P38">
        <f>IFERROR(VLOOKUP($A38, CDS5Y_bbg!O$5:P$241,2), -1)</f>
        <v>118.333</v>
      </c>
      <c r="Q38">
        <f>IFERROR(VLOOKUP($A38, CDS5Y_bbg!P$5:Q$241,2), -1)</f>
        <v>44377</v>
      </c>
      <c r="R38">
        <f>IFERROR(VLOOKUP($A38, CDS5Y_bbg!Q$5:R$241,2), -1)</f>
        <v>271</v>
      </c>
      <c r="S38">
        <f>IFERROR(VLOOKUP($A38, CDS5Y_bbg!R$5:S$241,2), -1)</f>
        <v>43337</v>
      </c>
      <c r="T38">
        <f>IFERROR(VLOOKUP($A38, CDS5Y_bbg!S$5:T$241,2), -1)</f>
        <v>557.5</v>
      </c>
      <c r="U38">
        <f>IFERROR(VLOOKUP($A38, CDS5Y_bbg!T$5:U$241,2), -1)</f>
        <v>42062</v>
      </c>
      <c r="V38">
        <f>IFERROR(VLOOKUP($A38, CDS5Y_bbg!U$5:V$241,2), -1)</f>
        <v>52.75</v>
      </c>
      <c r="W38">
        <f>IFERROR(VLOOKUP($A38, CDS5Y_bbg!V$5:W$241,2), -1)</f>
        <v>44074</v>
      </c>
      <c r="X38">
        <f>IFERROR(VLOOKUP($A38, CDS5Y_bbg!W$5:X$241,2), -1)</f>
        <v>387.5</v>
      </c>
      <c r="Y38">
        <f>IFERROR(VLOOKUP($A38, CDS5Y_bbg!X$5:Y$241,2), -1)</f>
        <v>44043</v>
      </c>
      <c r="Z38">
        <f>IFERROR(VLOOKUP($A38, CDS5Y_bbg!Y$5:Z$241,2), -1)</f>
        <v>187.25</v>
      </c>
      <c r="AA38">
        <f>IFERROR(VLOOKUP($A38, CDS5Y_bbg!Z$5:AA$241,2), -1)</f>
        <v>40481</v>
      </c>
      <c r="AB38">
        <f>IFERROR(VLOOKUP($A38, CDS5Y_bbg!AA$5:AB$241,2), -1)</f>
        <v>123.5</v>
      </c>
      <c r="AC38">
        <f>IFERROR(VLOOKUP($A38, CDS5Y_bbg!AB$5:AC$241,2), -1)</f>
        <v>44043</v>
      </c>
      <c r="AD38">
        <f>IFERROR(VLOOKUP($A38, CDS5Y_bbg!AC$5:AD$241,2), -1)</f>
        <v>853.25</v>
      </c>
      <c r="AE38">
        <f>IFERROR(VLOOKUP($A38, CDS5Y_bbg!AD$5:AE$241,2), -1)</f>
        <v>41149</v>
      </c>
      <c r="AF38">
        <f>IFERROR(VLOOKUP($A38, CDS5Y_bbg!AE$5:AF$241,2), -1)</f>
        <v>-1</v>
      </c>
      <c r="AG38">
        <f>IFERROR(VLOOKUP($A38, CDS5Y_bbg!AF$5:AG$241,2), -1)</f>
        <v>42853</v>
      </c>
      <c r="AH38">
        <f>IFERROR(VLOOKUP($A38, CDS5Y_bbg!AG$5:AH$241,2), -1)</f>
        <v>-1</v>
      </c>
      <c r="AI38">
        <f>IFERROR(VLOOKUP($A38, CDS5Y_bbg!AH$5:AI$241,2), -1)</f>
        <v>-1</v>
      </c>
      <c r="AJ38">
        <f>IFERROR(VLOOKUP($A38, CDS5Y_bbg!AI$5:AJ$241,2), -1)</f>
        <v>-1</v>
      </c>
      <c r="AK38">
        <f>IFERROR(VLOOKUP($A38, CDS5Y_bbg!AJ$5:AK$241,2), -1)</f>
        <v>-1</v>
      </c>
      <c r="AL38">
        <f>IFERROR(VLOOKUP($A38, CDS5Y_bbg!AK$5:AL$241,2), -1)</f>
        <v>-1</v>
      </c>
      <c r="AM38">
        <f>IFERROR(VLOOKUP($A38, CDS5Y_bbg!AL$5:AM$241,2), -1)</f>
        <v>-1</v>
      </c>
      <c r="AN38">
        <f>IFERROR(VLOOKUP($A38, CDS5Y_bbg!AM$5:AN$241,2), -1)</f>
        <v>-1</v>
      </c>
      <c r="AO38">
        <f>IFERROR(VLOOKUP($A38, CDS5Y_bbg!AN$5:AO$241,2), -1)</f>
        <v>43424</v>
      </c>
      <c r="AP38">
        <f>IFERROR(VLOOKUP($A38, CDS5Y_bbg!AO$5:AP$241,2), -1)</f>
        <v>-1</v>
      </c>
      <c r="AQ38">
        <f>IFERROR(VLOOKUP($A38, CDS5Y_bbg!AP$5:AQ$241,2), -1)</f>
        <v>44625</v>
      </c>
      <c r="AR38">
        <f>IFERROR(VLOOKUP($A38, CDS5Y_bbg!AQ$5:AR$241,2), -1)</f>
        <v>-1</v>
      </c>
      <c r="AS38">
        <f>IFERROR(VLOOKUP($A38, CDS5Y_bbg!AR$5:AS$241,2), -1)</f>
        <v>44626</v>
      </c>
      <c r="AT38">
        <f>IFERROR(VLOOKUP($A38, CDS5Y_bbg!AS$5:AT$241,2), -1)</f>
        <v>-1</v>
      </c>
      <c r="AU38">
        <f>IFERROR(VLOOKUP($A38, CDS5Y_bbg!AT$5:AU$241,2), -1)</f>
        <v>-1</v>
      </c>
      <c r="AV38">
        <f>IFERROR(VLOOKUP($A38, CDS5Y_bbg!AU$5:AV$241,2), -1)</f>
        <v>-1</v>
      </c>
      <c r="AW38">
        <f>IFERROR(VLOOKUP($A38, CDS5Y_bbg!AV$5:AW$241,2), -1)</f>
        <v>41863</v>
      </c>
      <c r="AX38">
        <f>IFERROR(VLOOKUP($A38, CDS5Y_bbg!AW$5:AX$241,2), -1)</f>
        <v>-1</v>
      </c>
      <c r="AY38">
        <f>IFERROR(VLOOKUP($A38, CDS5Y_bbg!AX$5:AY$241,2), -1)</f>
        <v>43402</v>
      </c>
      <c r="AZ38">
        <f>IFERROR(VLOOKUP($A38, CDS5Y_bbg!AY$5:AZ$241,2), -1)</f>
        <v>-1</v>
      </c>
      <c r="BA38">
        <f>IFERROR(VLOOKUP($A38, CDS5Y_bbg!AZ$5:BA$241,2), -1)</f>
        <v>-1</v>
      </c>
      <c r="BB38">
        <f>IFERROR(VLOOKUP($A38, CDS5Y_bbg!BA$5:BB$241,2), -1)</f>
        <v>19.5</v>
      </c>
      <c r="BC38">
        <f>IFERROR(VLOOKUP($A38, CDS5Y_bbg!BB$5:BC$241,2), -1)</f>
        <v>41722</v>
      </c>
      <c r="BD38">
        <f>IFERROR(VLOOKUP($A38, CDS5Y_bbg!BC$5:BD$241,2), -1)</f>
        <v>-1</v>
      </c>
      <c r="BE38">
        <f>IFERROR(VLOOKUP($A38, CDS5Y_bbg!BD$5:BE$241,2), -1)</f>
        <v>-1</v>
      </c>
      <c r="BF38">
        <f>IFERROR(VLOOKUP($A38, CDS5Y_bbg!BE$5:BF$241,2), -1)</f>
        <v>-1</v>
      </c>
      <c r="BG38">
        <f>IFERROR(VLOOKUP($A38, CDS5Y_bbg!BF$5:BG$241,2), -1)</f>
        <v>-1</v>
      </c>
      <c r="BH38">
        <f>IFERROR(VLOOKUP($A38, CDS5Y_bbg!BG$5:BH$241,2), -1)</f>
        <v>-1</v>
      </c>
      <c r="BI38">
        <f>IFERROR(VLOOKUP($A38, CDS5Y_bbg!BH$5:BI$241,2), -1)</f>
        <v>43424</v>
      </c>
      <c r="BJ38">
        <f>IFERROR(VLOOKUP($A38, CDS5Y_bbg!BI$5:BJ$241,2), -1)</f>
        <v>-1</v>
      </c>
      <c r="BK38">
        <f>IFERROR(VLOOKUP($A38, CDS5Y_bbg!BJ$5:BK$241,2), -1)</f>
        <v>-1</v>
      </c>
      <c r="BL38">
        <f>IFERROR(VLOOKUP($A38, CDS5Y_bbg!BK$5:BL$241,2), -1)</f>
        <v>-1</v>
      </c>
      <c r="BM38">
        <f>IFERROR(VLOOKUP($A38, CDS5Y_bbg!BL$5:BM$241,2), -1)</f>
        <v>43424</v>
      </c>
      <c r="BN38">
        <f>IFERROR(VLOOKUP($A38, CDS5Y_bbg!BM$5:BN$241,2), -1)</f>
        <v>-1</v>
      </c>
      <c r="BO38">
        <f>IFERROR(VLOOKUP($A38, CDS5Y_bbg!BN$5:BO$241,2), -1)</f>
        <v>43426</v>
      </c>
      <c r="BP38">
        <f>IFERROR(VLOOKUP($A38, CDS5Y_bbg!BO$5:BP$241,2), -1)</f>
        <v>-1</v>
      </c>
      <c r="BQ38">
        <f>IFERROR(VLOOKUP($A38, CDS5Y_bbg!BP$5:BQ$241,2), -1)</f>
        <v>-1</v>
      </c>
      <c r="BR38">
        <f>IFERROR(VLOOKUP($A38, CDS5Y_bbg!BQ$5:BR$241,2), -1)</f>
        <v>-1</v>
      </c>
      <c r="BS38">
        <f>IFERROR(VLOOKUP($A38, CDS5Y_bbg!BR$5:BS$241,2), -1)</f>
        <v>43426</v>
      </c>
      <c r="BT38">
        <f>IFERROR(VLOOKUP($A38, CDS5Y_bbg!BS$5:BT$241,2), -1)</f>
        <v>-1</v>
      </c>
      <c r="BU38">
        <f>IFERROR(VLOOKUP($A38, CDS5Y_bbg!BT$5:BU$241,2), -1)</f>
        <v>-1</v>
      </c>
      <c r="BV38">
        <f>IFERROR(VLOOKUP($A38, CDS5Y_bbg!BU$5:BV$241,2), -1)</f>
        <v>-1</v>
      </c>
      <c r="BW38">
        <f>IFERROR(VLOOKUP($A38, CDS5Y_bbg!BV$5:BW$241,2), -1)</f>
        <v>41915</v>
      </c>
      <c r="BX38">
        <f>IFERROR(VLOOKUP($A38, CDS5Y_bbg!BW$5:BX$241,2), -1)</f>
        <v>-1</v>
      </c>
      <c r="BY38">
        <f>IFERROR(VLOOKUP($A38, CDS5Y_bbg!BX$5:BY$241,2), -1)</f>
        <v>-1</v>
      </c>
      <c r="BZ38">
        <f>IFERROR(VLOOKUP($A38, CDS5Y_bbg!BY$5:BZ$241,2), -1)</f>
        <v>-1</v>
      </c>
      <c r="CA38">
        <f>IFERROR(VLOOKUP($A38, CDS5Y_bbg!BZ$5:CA$241,2), -1)</f>
        <v>41911</v>
      </c>
      <c r="CB38">
        <f>IFERROR(VLOOKUP($A38, CDS5Y_bbg!CA$5:CB$241,2), -1)</f>
        <v>-1</v>
      </c>
      <c r="CC38">
        <f>IFERROR(VLOOKUP($A38, CDS5Y_bbg!CB$5:CC$241,2), -1)</f>
        <v>41912</v>
      </c>
      <c r="CD38">
        <f>IFERROR(VLOOKUP($A38, CDS5Y_bbg!CC$5:CD$241,2), -1)</f>
        <v>-1</v>
      </c>
      <c r="CE38">
        <f>IFERROR(VLOOKUP($A38, CDS5Y_bbg!CD$5:CE$241,2), -1)</f>
        <v>43332</v>
      </c>
      <c r="CF38">
        <f>IFERROR(VLOOKUP($A38, CDS5Y_bbg!CE$5:CF$241,2), -1)</f>
        <v>51.832999999999998</v>
      </c>
      <c r="CG38">
        <f>IFERROR(VLOOKUP($A38, CDS5Y_bbg!CF$5:CG$241,2), -1)</f>
        <v>41893</v>
      </c>
      <c r="CH38">
        <f>IFERROR(VLOOKUP($A38, CDS5Y_bbg!CG$5:CH$241,2), -1)</f>
        <v>-1</v>
      </c>
      <c r="CI38">
        <f>IFERROR(VLOOKUP($A38, CDS5Y_bbg!CH$5:CI$241,2), -1)</f>
        <v>-1</v>
      </c>
      <c r="CJ38">
        <f>IFERROR(VLOOKUP($A38, CDS5Y_bbg!CI$5:CJ$241,2), -1)</f>
        <v>-1</v>
      </c>
      <c r="CK38">
        <f>IFERROR(VLOOKUP($A38, CDS5Y_bbg!CJ$5:CK$241,2), -1)</f>
        <v>41844</v>
      </c>
      <c r="CL38">
        <f>IFERROR(VLOOKUP($A38, CDS5Y_bbg!CK$5:CL$241,2), -1)</f>
        <v>37</v>
      </c>
      <c r="CM38">
        <f>IFERROR(VLOOKUP($A38, CDS5Y_bbg!CL$5:CM$241,2), -1)</f>
        <v>-1</v>
      </c>
      <c r="CN38">
        <f>IFERROR(VLOOKUP($A38, CDS5Y_bbg!CM$5:CN$241,2), -1)</f>
        <v>-1</v>
      </c>
    </row>
    <row r="39" spans="1:92" x14ac:dyDescent="0.25">
      <c r="A39" s="1">
        <v>37680</v>
      </c>
      <c r="B39">
        <f>IFERROR(VLOOKUP($A39, CDS5Y_bbg!A$5:B$241,2), -1)</f>
        <v>1550.8330000000001</v>
      </c>
      <c r="C39">
        <f>IFERROR(VLOOKUP($A39, CDS5Y_bbg!B$5:C$241,2), -1)</f>
        <v>41831</v>
      </c>
      <c r="D39">
        <f>IFERROR(VLOOKUP($A39, CDS5Y_bbg!C$5:D$241,2), -1)</f>
        <v>207.667</v>
      </c>
      <c r="E39">
        <f>IFERROR(VLOOKUP($A39, CDS5Y_bbg!D$5:E$241,2), -1)</f>
        <v>44895</v>
      </c>
      <c r="F39">
        <f>IFERROR(VLOOKUP($A39, CDS5Y_bbg!E$5:F$241,2), -1)</f>
        <v>147</v>
      </c>
      <c r="G39">
        <f>IFERROR(VLOOKUP($A39, CDS5Y_bbg!F$5:G$241,2), -1)</f>
        <v>40360</v>
      </c>
      <c r="H39">
        <f>IFERROR(VLOOKUP($A39, CDS5Y_bbg!G$5:H$241,2), -1)</f>
        <v>85</v>
      </c>
      <c r="I39">
        <f>IFERROR(VLOOKUP($A39, CDS5Y_bbg!H$5:I$241,2), -1)</f>
        <v>44834</v>
      </c>
      <c r="J39">
        <f>IFERROR(VLOOKUP($A39, CDS5Y_bbg!I$5:J$241,2), -1)</f>
        <v>787.5</v>
      </c>
      <c r="K39">
        <f>IFERROR(VLOOKUP($A39, CDS5Y_bbg!J$5:K$241,2), -1)</f>
        <v>41819</v>
      </c>
      <c r="L39">
        <f>IFERROR(VLOOKUP($A39, CDS5Y_bbg!K$5:L$241,2), -1)</f>
        <v>104.125</v>
      </c>
      <c r="M39">
        <f>IFERROR(VLOOKUP($A39, CDS5Y_bbg!L$5:M$241,2), -1)</f>
        <v>40469</v>
      </c>
      <c r="N39">
        <f>IFERROR(VLOOKUP($A39, CDS5Y_bbg!M$5:N$241,2), -1)</f>
        <v>108</v>
      </c>
      <c r="O39">
        <f>IFERROR(VLOOKUP($A39, CDS5Y_bbg!N$5:O$241,2), -1)</f>
        <v>40289</v>
      </c>
      <c r="P39">
        <f>IFERROR(VLOOKUP($A39, CDS5Y_bbg!O$5:P$241,2), -1)</f>
        <v>124.667</v>
      </c>
      <c r="Q39">
        <f>IFERROR(VLOOKUP($A39, CDS5Y_bbg!P$5:Q$241,2), -1)</f>
        <v>44377</v>
      </c>
      <c r="R39">
        <f>IFERROR(VLOOKUP($A39, CDS5Y_bbg!Q$5:R$241,2), -1)</f>
        <v>259</v>
      </c>
      <c r="S39">
        <f>IFERROR(VLOOKUP($A39, CDS5Y_bbg!R$5:S$241,2), -1)</f>
        <v>43337</v>
      </c>
      <c r="T39">
        <f>IFERROR(VLOOKUP($A39, CDS5Y_bbg!S$5:T$241,2), -1)</f>
        <v>582.5</v>
      </c>
      <c r="U39">
        <f>IFERROR(VLOOKUP($A39, CDS5Y_bbg!T$5:U$241,2), -1)</f>
        <v>42062</v>
      </c>
      <c r="V39">
        <f>IFERROR(VLOOKUP($A39, CDS5Y_bbg!U$5:V$241,2), -1)</f>
        <v>50.375</v>
      </c>
      <c r="W39">
        <f>IFERROR(VLOOKUP($A39, CDS5Y_bbg!V$5:W$241,2), -1)</f>
        <v>44074</v>
      </c>
      <c r="X39">
        <f>IFERROR(VLOOKUP($A39, CDS5Y_bbg!W$5:X$241,2), -1)</f>
        <v>343.75</v>
      </c>
      <c r="Y39">
        <f>IFERROR(VLOOKUP($A39, CDS5Y_bbg!X$5:Y$241,2), -1)</f>
        <v>44043</v>
      </c>
      <c r="Z39">
        <f>IFERROR(VLOOKUP($A39, CDS5Y_bbg!Y$5:Z$241,2), -1)</f>
        <v>168</v>
      </c>
      <c r="AA39">
        <f>IFERROR(VLOOKUP($A39, CDS5Y_bbg!Z$5:AA$241,2), -1)</f>
        <v>40481</v>
      </c>
      <c r="AB39">
        <f>IFERROR(VLOOKUP($A39, CDS5Y_bbg!AA$5:AB$241,2), -1)</f>
        <v>125.25</v>
      </c>
      <c r="AC39">
        <f>IFERROR(VLOOKUP($A39, CDS5Y_bbg!AB$5:AC$241,2), -1)</f>
        <v>44043</v>
      </c>
      <c r="AD39">
        <f>IFERROR(VLOOKUP($A39, CDS5Y_bbg!AC$5:AD$241,2), -1)</f>
        <v>827.5</v>
      </c>
      <c r="AE39">
        <f>IFERROR(VLOOKUP($A39, CDS5Y_bbg!AD$5:AE$241,2), -1)</f>
        <v>41149</v>
      </c>
      <c r="AF39">
        <f>IFERROR(VLOOKUP($A39, CDS5Y_bbg!AE$5:AF$241,2), -1)</f>
        <v>-1</v>
      </c>
      <c r="AG39">
        <f>IFERROR(VLOOKUP($A39, CDS5Y_bbg!AF$5:AG$241,2), -1)</f>
        <v>42853</v>
      </c>
      <c r="AH39">
        <f>IFERROR(VLOOKUP($A39, CDS5Y_bbg!AG$5:AH$241,2), -1)</f>
        <v>-1</v>
      </c>
      <c r="AI39">
        <f>IFERROR(VLOOKUP($A39, CDS5Y_bbg!AH$5:AI$241,2), -1)</f>
        <v>-1</v>
      </c>
      <c r="AJ39">
        <f>IFERROR(VLOOKUP($A39, CDS5Y_bbg!AI$5:AJ$241,2), -1)</f>
        <v>-1</v>
      </c>
      <c r="AK39">
        <f>IFERROR(VLOOKUP($A39, CDS5Y_bbg!AJ$5:AK$241,2), -1)</f>
        <v>-1</v>
      </c>
      <c r="AL39">
        <f>IFERROR(VLOOKUP($A39, CDS5Y_bbg!AK$5:AL$241,2), -1)</f>
        <v>-1</v>
      </c>
      <c r="AM39">
        <f>IFERROR(VLOOKUP($A39, CDS5Y_bbg!AL$5:AM$241,2), -1)</f>
        <v>-1</v>
      </c>
      <c r="AN39">
        <f>IFERROR(VLOOKUP($A39, CDS5Y_bbg!AM$5:AN$241,2), -1)</f>
        <v>-1</v>
      </c>
      <c r="AO39">
        <f>IFERROR(VLOOKUP($A39, CDS5Y_bbg!AN$5:AO$241,2), -1)</f>
        <v>43424</v>
      </c>
      <c r="AP39">
        <f>IFERROR(VLOOKUP($A39, CDS5Y_bbg!AO$5:AP$241,2), -1)</f>
        <v>-1</v>
      </c>
      <c r="AQ39">
        <f>IFERROR(VLOOKUP($A39, CDS5Y_bbg!AP$5:AQ$241,2), -1)</f>
        <v>44625</v>
      </c>
      <c r="AR39">
        <f>IFERROR(VLOOKUP($A39, CDS5Y_bbg!AQ$5:AR$241,2), -1)</f>
        <v>-1</v>
      </c>
      <c r="AS39">
        <f>IFERROR(VLOOKUP($A39, CDS5Y_bbg!AR$5:AS$241,2), -1)</f>
        <v>44626</v>
      </c>
      <c r="AT39">
        <f>IFERROR(VLOOKUP($A39, CDS5Y_bbg!AS$5:AT$241,2), -1)</f>
        <v>-1</v>
      </c>
      <c r="AU39">
        <f>IFERROR(VLOOKUP($A39, CDS5Y_bbg!AT$5:AU$241,2), -1)</f>
        <v>-1</v>
      </c>
      <c r="AV39">
        <f>IFERROR(VLOOKUP($A39, CDS5Y_bbg!AU$5:AV$241,2), -1)</f>
        <v>-1</v>
      </c>
      <c r="AW39">
        <f>IFERROR(VLOOKUP($A39, CDS5Y_bbg!AV$5:AW$241,2), -1)</f>
        <v>41863</v>
      </c>
      <c r="AX39">
        <f>IFERROR(VLOOKUP($A39, CDS5Y_bbg!AW$5:AX$241,2), -1)</f>
        <v>-1</v>
      </c>
      <c r="AY39">
        <f>IFERROR(VLOOKUP($A39, CDS5Y_bbg!AX$5:AY$241,2), -1)</f>
        <v>43402</v>
      </c>
      <c r="AZ39">
        <f>IFERROR(VLOOKUP($A39, CDS5Y_bbg!AY$5:AZ$241,2), -1)</f>
        <v>-1</v>
      </c>
      <c r="BA39">
        <f>IFERROR(VLOOKUP($A39, CDS5Y_bbg!AZ$5:BA$241,2), -1)</f>
        <v>-1</v>
      </c>
      <c r="BB39">
        <f>IFERROR(VLOOKUP($A39, CDS5Y_bbg!BA$5:BB$241,2), -1)</f>
        <v>21.25</v>
      </c>
      <c r="BC39">
        <f>IFERROR(VLOOKUP($A39, CDS5Y_bbg!BB$5:BC$241,2), -1)</f>
        <v>41722</v>
      </c>
      <c r="BD39">
        <f>IFERROR(VLOOKUP($A39, CDS5Y_bbg!BC$5:BD$241,2), -1)</f>
        <v>-1</v>
      </c>
      <c r="BE39">
        <f>IFERROR(VLOOKUP($A39, CDS5Y_bbg!BD$5:BE$241,2), -1)</f>
        <v>-1</v>
      </c>
      <c r="BF39">
        <f>IFERROR(VLOOKUP($A39, CDS5Y_bbg!BE$5:BF$241,2), -1)</f>
        <v>-1</v>
      </c>
      <c r="BG39">
        <f>IFERROR(VLOOKUP($A39, CDS5Y_bbg!BF$5:BG$241,2), -1)</f>
        <v>-1</v>
      </c>
      <c r="BH39">
        <f>IFERROR(VLOOKUP($A39, CDS5Y_bbg!BG$5:BH$241,2), -1)</f>
        <v>-1</v>
      </c>
      <c r="BI39">
        <f>IFERROR(VLOOKUP($A39, CDS5Y_bbg!BH$5:BI$241,2), -1)</f>
        <v>43424</v>
      </c>
      <c r="BJ39">
        <f>IFERROR(VLOOKUP($A39, CDS5Y_bbg!BI$5:BJ$241,2), -1)</f>
        <v>-1</v>
      </c>
      <c r="BK39">
        <f>IFERROR(VLOOKUP($A39, CDS5Y_bbg!BJ$5:BK$241,2), -1)</f>
        <v>-1</v>
      </c>
      <c r="BL39">
        <f>IFERROR(VLOOKUP($A39, CDS5Y_bbg!BK$5:BL$241,2), -1)</f>
        <v>-1</v>
      </c>
      <c r="BM39">
        <f>IFERROR(VLOOKUP($A39, CDS5Y_bbg!BL$5:BM$241,2), -1)</f>
        <v>43424</v>
      </c>
      <c r="BN39">
        <f>IFERROR(VLOOKUP($A39, CDS5Y_bbg!BM$5:BN$241,2), -1)</f>
        <v>-1</v>
      </c>
      <c r="BO39">
        <f>IFERROR(VLOOKUP($A39, CDS5Y_bbg!BN$5:BO$241,2), -1)</f>
        <v>43426</v>
      </c>
      <c r="BP39">
        <f>IFERROR(VLOOKUP($A39, CDS5Y_bbg!BO$5:BP$241,2), -1)</f>
        <v>-1</v>
      </c>
      <c r="BQ39">
        <f>IFERROR(VLOOKUP($A39, CDS5Y_bbg!BP$5:BQ$241,2), -1)</f>
        <v>-1</v>
      </c>
      <c r="BR39">
        <f>IFERROR(VLOOKUP($A39, CDS5Y_bbg!BQ$5:BR$241,2), -1)</f>
        <v>-1</v>
      </c>
      <c r="BS39">
        <f>IFERROR(VLOOKUP($A39, CDS5Y_bbg!BR$5:BS$241,2), -1)</f>
        <v>43426</v>
      </c>
      <c r="BT39">
        <f>IFERROR(VLOOKUP($A39, CDS5Y_bbg!BS$5:BT$241,2), -1)</f>
        <v>-1</v>
      </c>
      <c r="BU39">
        <f>IFERROR(VLOOKUP($A39, CDS5Y_bbg!BT$5:BU$241,2), -1)</f>
        <v>-1</v>
      </c>
      <c r="BV39">
        <f>IFERROR(VLOOKUP($A39, CDS5Y_bbg!BU$5:BV$241,2), -1)</f>
        <v>-1</v>
      </c>
      <c r="BW39">
        <f>IFERROR(VLOOKUP($A39, CDS5Y_bbg!BV$5:BW$241,2), -1)</f>
        <v>41915</v>
      </c>
      <c r="BX39">
        <f>IFERROR(VLOOKUP($A39, CDS5Y_bbg!BW$5:BX$241,2), -1)</f>
        <v>-1</v>
      </c>
      <c r="BY39">
        <f>IFERROR(VLOOKUP($A39, CDS5Y_bbg!BX$5:BY$241,2), -1)</f>
        <v>-1</v>
      </c>
      <c r="BZ39">
        <f>IFERROR(VLOOKUP($A39, CDS5Y_bbg!BY$5:BZ$241,2), -1)</f>
        <v>-1</v>
      </c>
      <c r="CA39">
        <f>IFERROR(VLOOKUP($A39, CDS5Y_bbg!BZ$5:CA$241,2), -1)</f>
        <v>41911</v>
      </c>
      <c r="CB39">
        <f>IFERROR(VLOOKUP($A39, CDS5Y_bbg!CA$5:CB$241,2), -1)</f>
        <v>-1</v>
      </c>
      <c r="CC39">
        <f>IFERROR(VLOOKUP($A39, CDS5Y_bbg!CB$5:CC$241,2), -1)</f>
        <v>41912</v>
      </c>
      <c r="CD39">
        <f>IFERROR(VLOOKUP($A39, CDS5Y_bbg!CC$5:CD$241,2), -1)</f>
        <v>-1</v>
      </c>
      <c r="CE39">
        <f>IFERROR(VLOOKUP($A39, CDS5Y_bbg!CD$5:CE$241,2), -1)</f>
        <v>43332</v>
      </c>
      <c r="CF39">
        <f>IFERROR(VLOOKUP($A39, CDS5Y_bbg!CE$5:CF$241,2), -1)</f>
        <v>46.667000000000002</v>
      </c>
      <c r="CG39">
        <f>IFERROR(VLOOKUP($A39, CDS5Y_bbg!CF$5:CG$241,2), -1)</f>
        <v>41893</v>
      </c>
      <c r="CH39">
        <f>IFERROR(VLOOKUP($A39, CDS5Y_bbg!CG$5:CH$241,2), -1)</f>
        <v>-1</v>
      </c>
      <c r="CI39">
        <f>IFERROR(VLOOKUP($A39, CDS5Y_bbg!CH$5:CI$241,2), -1)</f>
        <v>-1</v>
      </c>
      <c r="CJ39">
        <f>IFERROR(VLOOKUP($A39, CDS5Y_bbg!CI$5:CJ$241,2), -1)</f>
        <v>-1</v>
      </c>
      <c r="CK39">
        <f>IFERROR(VLOOKUP($A39, CDS5Y_bbg!CJ$5:CK$241,2), -1)</f>
        <v>41844</v>
      </c>
      <c r="CL39">
        <f>IFERROR(VLOOKUP($A39, CDS5Y_bbg!CK$5:CL$241,2), -1)</f>
        <v>40</v>
      </c>
      <c r="CM39">
        <f>IFERROR(VLOOKUP($A39, CDS5Y_bbg!CL$5:CM$241,2), -1)</f>
        <v>-1</v>
      </c>
      <c r="CN39">
        <f>IFERROR(VLOOKUP($A39, CDS5Y_bbg!CM$5:CN$241,2), -1)</f>
        <v>-1</v>
      </c>
    </row>
    <row r="40" spans="1:92" x14ac:dyDescent="0.25">
      <c r="A40" s="1">
        <v>37711</v>
      </c>
      <c r="B40">
        <f>IFERROR(VLOOKUP($A40, CDS5Y_bbg!A$5:B$241,2), -1)</f>
        <v>1383.3330000000001</v>
      </c>
      <c r="C40">
        <f>IFERROR(VLOOKUP($A40, CDS5Y_bbg!B$5:C$241,2), -1)</f>
        <v>41831</v>
      </c>
      <c r="D40">
        <f>IFERROR(VLOOKUP($A40, CDS5Y_bbg!C$5:D$241,2), -1)</f>
        <v>236.667</v>
      </c>
      <c r="E40">
        <f>IFERROR(VLOOKUP($A40, CDS5Y_bbg!D$5:E$241,2), -1)</f>
        <v>44895</v>
      </c>
      <c r="F40">
        <f>IFERROR(VLOOKUP($A40, CDS5Y_bbg!E$5:F$241,2), -1)</f>
        <v>152.5</v>
      </c>
      <c r="G40">
        <f>IFERROR(VLOOKUP($A40, CDS5Y_bbg!F$5:G$241,2), -1)</f>
        <v>40360</v>
      </c>
      <c r="H40">
        <f>IFERROR(VLOOKUP($A40, CDS5Y_bbg!G$5:H$241,2), -1)</f>
        <v>85.75</v>
      </c>
      <c r="I40">
        <f>IFERROR(VLOOKUP($A40, CDS5Y_bbg!H$5:I$241,2), -1)</f>
        <v>44834</v>
      </c>
      <c r="J40">
        <f>IFERROR(VLOOKUP($A40, CDS5Y_bbg!I$5:J$241,2), -1)</f>
        <v>710</v>
      </c>
      <c r="K40">
        <f>IFERROR(VLOOKUP($A40, CDS5Y_bbg!J$5:K$241,2), -1)</f>
        <v>41819</v>
      </c>
      <c r="L40">
        <f>IFERROR(VLOOKUP($A40, CDS5Y_bbg!K$5:L$241,2), -1)</f>
        <v>130.5</v>
      </c>
      <c r="M40">
        <f>IFERROR(VLOOKUP($A40, CDS5Y_bbg!L$5:M$241,2), -1)</f>
        <v>40469</v>
      </c>
      <c r="N40">
        <f>IFERROR(VLOOKUP($A40, CDS5Y_bbg!M$5:N$241,2), -1)</f>
        <v>162.5</v>
      </c>
      <c r="O40">
        <f>IFERROR(VLOOKUP($A40, CDS5Y_bbg!N$5:O$241,2), -1)</f>
        <v>40289</v>
      </c>
      <c r="P40">
        <f>IFERROR(VLOOKUP($A40, CDS5Y_bbg!O$5:P$241,2), -1)</f>
        <v>139.167</v>
      </c>
      <c r="Q40">
        <f>IFERROR(VLOOKUP($A40, CDS5Y_bbg!P$5:Q$241,2), -1)</f>
        <v>44377</v>
      </c>
      <c r="R40">
        <f>IFERROR(VLOOKUP($A40, CDS5Y_bbg!Q$5:R$241,2), -1)</f>
        <v>236.667</v>
      </c>
      <c r="S40">
        <f>IFERROR(VLOOKUP($A40, CDS5Y_bbg!R$5:S$241,2), -1)</f>
        <v>43337</v>
      </c>
      <c r="T40">
        <f>IFERROR(VLOOKUP($A40, CDS5Y_bbg!S$5:T$241,2), -1)</f>
        <v>617.5</v>
      </c>
      <c r="U40">
        <f>IFERROR(VLOOKUP($A40, CDS5Y_bbg!T$5:U$241,2), -1)</f>
        <v>42062</v>
      </c>
      <c r="V40">
        <f>IFERROR(VLOOKUP($A40, CDS5Y_bbg!U$5:V$241,2), -1)</f>
        <v>62.25</v>
      </c>
      <c r="W40">
        <f>IFERROR(VLOOKUP($A40, CDS5Y_bbg!V$5:W$241,2), -1)</f>
        <v>44074</v>
      </c>
      <c r="X40">
        <f>IFERROR(VLOOKUP($A40, CDS5Y_bbg!W$5:X$241,2), -1)</f>
        <v>348.75</v>
      </c>
      <c r="Y40">
        <f>IFERROR(VLOOKUP($A40, CDS5Y_bbg!X$5:Y$241,2), -1)</f>
        <v>44043</v>
      </c>
      <c r="Z40">
        <f>IFERROR(VLOOKUP($A40, CDS5Y_bbg!Y$5:Z$241,2), -1)</f>
        <v>170.25</v>
      </c>
      <c r="AA40">
        <f>IFERROR(VLOOKUP($A40, CDS5Y_bbg!Z$5:AA$241,2), -1)</f>
        <v>40481</v>
      </c>
      <c r="AB40">
        <f>IFERROR(VLOOKUP($A40, CDS5Y_bbg!AA$5:AB$241,2), -1)</f>
        <v>130</v>
      </c>
      <c r="AC40">
        <f>IFERROR(VLOOKUP($A40, CDS5Y_bbg!AB$5:AC$241,2), -1)</f>
        <v>44043</v>
      </c>
      <c r="AD40">
        <f>IFERROR(VLOOKUP($A40, CDS5Y_bbg!AC$5:AD$241,2), -1)</f>
        <v>1281.25</v>
      </c>
      <c r="AE40">
        <f>IFERROR(VLOOKUP($A40, CDS5Y_bbg!AD$5:AE$241,2), -1)</f>
        <v>41149</v>
      </c>
      <c r="AF40">
        <f>IFERROR(VLOOKUP($A40, CDS5Y_bbg!AE$5:AF$241,2), -1)</f>
        <v>-1</v>
      </c>
      <c r="AG40">
        <f>IFERROR(VLOOKUP($A40, CDS5Y_bbg!AF$5:AG$241,2), -1)</f>
        <v>42853</v>
      </c>
      <c r="AH40">
        <f>IFERROR(VLOOKUP($A40, CDS5Y_bbg!AG$5:AH$241,2), -1)</f>
        <v>-1</v>
      </c>
      <c r="AI40">
        <f>IFERROR(VLOOKUP($A40, CDS5Y_bbg!AH$5:AI$241,2), -1)</f>
        <v>-1</v>
      </c>
      <c r="AJ40">
        <f>IFERROR(VLOOKUP($A40, CDS5Y_bbg!AI$5:AJ$241,2), -1)</f>
        <v>7.5</v>
      </c>
      <c r="AK40">
        <f>IFERROR(VLOOKUP($A40, CDS5Y_bbg!AJ$5:AK$241,2), -1)</f>
        <v>-1</v>
      </c>
      <c r="AL40">
        <f>IFERROR(VLOOKUP($A40, CDS5Y_bbg!AK$5:AL$241,2), -1)</f>
        <v>-1</v>
      </c>
      <c r="AM40">
        <f>IFERROR(VLOOKUP($A40, CDS5Y_bbg!AL$5:AM$241,2), -1)</f>
        <v>-1</v>
      </c>
      <c r="AN40">
        <f>IFERROR(VLOOKUP($A40, CDS5Y_bbg!AM$5:AN$241,2), -1)</f>
        <v>-1</v>
      </c>
      <c r="AO40">
        <f>IFERROR(VLOOKUP($A40, CDS5Y_bbg!AN$5:AO$241,2), -1)</f>
        <v>43424</v>
      </c>
      <c r="AP40">
        <f>IFERROR(VLOOKUP($A40, CDS5Y_bbg!AO$5:AP$241,2), -1)</f>
        <v>-1</v>
      </c>
      <c r="AQ40">
        <f>IFERROR(VLOOKUP($A40, CDS5Y_bbg!AP$5:AQ$241,2), -1)</f>
        <v>44625</v>
      </c>
      <c r="AR40">
        <f>IFERROR(VLOOKUP($A40, CDS5Y_bbg!AQ$5:AR$241,2), -1)</f>
        <v>8.75</v>
      </c>
      <c r="AS40">
        <f>IFERROR(VLOOKUP($A40, CDS5Y_bbg!AR$5:AS$241,2), -1)</f>
        <v>44626</v>
      </c>
      <c r="AT40">
        <f>IFERROR(VLOOKUP($A40, CDS5Y_bbg!AS$5:AT$241,2), -1)</f>
        <v>10.25</v>
      </c>
      <c r="AU40">
        <f>IFERROR(VLOOKUP($A40, CDS5Y_bbg!AT$5:AU$241,2), -1)</f>
        <v>-1</v>
      </c>
      <c r="AV40">
        <f>IFERROR(VLOOKUP($A40, CDS5Y_bbg!AU$5:AV$241,2), -1)</f>
        <v>-1</v>
      </c>
      <c r="AW40">
        <f>IFERROR(VLOOKUP($A40, CDS5Y_bbg!AV$5:AW$241,2), -1)</f>
        <v>41863</v>
      </c>
      <c r="AX40">
        <f>IFERROR(VLOOKUP($A40, CDS5Y_bbg!AW$5:AX$241,2), -1)</f>
        <v>-1</v>
      </c>
      <c r="AY40">
        <f>IFERROR(VLOOKUP($A40, CDS5Y_bbg!AX$5:AY$241,2), -1)</f>
        <v>43402</v>
      </c>
      <c r="AZ40">
        <f>IFERROR(VLOOKUP($A40, CDS5Y_bbg!AY$5:AZ$241,2), -1)</f>
        <v>13.75</v>
      </c>
      <c r="BA40">
        <f>IFERROR(VLOOKUP($A40, CDS5Y_bbg!AZ$5:BA$241,2), -1)</f>
        <v>-1</v>
      </c>
      <c r="BB40">
        <f>IFERROR(VLOOKUP($A40, CDS5Y_bbg!BA$5:BB$241,2), -1)</f>
        <v>21.5</v>
      </c>
      <c r="BC40">
        <f>IFERROR(VLOOKUP($A40, CDS5Y_bbg!BB$5:BC$241,2), -1)</f>
        <v>41722</v>
      </c>
      <c r="BD40">
        <f>IFERROR(VLOOKUP($A40, CDS5Y_bbg!BC$5:BD$241,2), -1)</f>
        <v>-1</v>
      </c>
      <c r="BE40">
        <f>IFERROR(VLOOKUP($A40, CDS5Y_bbg!BD$5:BE$241,2), -1)</f>
        <v>-1</v>
      </c>
      <c r="BF40">
        <f>IFERROR(VLOOKUP($A40, CDS5Y_bbg!BE$5:BF$241,2), -1)</f>
        <v>-1</v>
      </c>
      <c r="BG40">
        <f>IFERROR(VLOOKUP($A40, CDS5Y_bbg!BF$5:BG$241,2), -1)</f>
        <v>-1</v>
      </c>
      <c r="BH40">
        <f>IFERROR(VLOOKUP($A40, CDS5Y_bbg!BG$5:BH$241,2), -1)</f>
        <v>-1</v>
      </c>
      <c r="BI40">
        <f>IFERROR(VLOOKUP($A40, CDS5Y_bbg!BH$5:BI$241,2), -1)</f>
        <v>43424</v>
      </c>
      <c r="BJ40">
        <f>IFERROR(VLOOKUP($A40, CDS5Y_bbg!BI$5:BJ$241,2), -1)</f>
        <v>12.75</v>
      </c>
      <c r="BK40">
        <f>IFERROR(VLOOKUP($A40, CDS5Y_bbg!BJ$5:BK$241,2), -1)</f>
        <v>-1</v>
      </c>
      <c r="BL40">
        <f>IFERROR(VLOOKUP($A40, CDS5Y_bbg!BK$5:BL$241,2), -1)</f>
        <v>-1</v>
      </c>
      <c r="BM40">
        <f>IFERROR(VLOOKUP($A40, CDS5Y_bbg!BL$5:BM$241,2), -1)</f>
        <v>43424</v>
      </c>
      <c r="BN40">
        <f>IFERROR(VLOOKUP($A40, CDS5Y_bbg!BM$5:BN$241,2), -1)</f>
        <v>-1</v>
      </c>
      <c r="BO40">
        <f>IFERROR(VLOOKUP($A40, CDS5Y_bbg!BN$5:BO$241,2), -1)</f>
        <v>43426</v>
      </c>
      <c r="BP40">
        <f>IFERROR(VLOOKUP($A40, CDS5Y_bbg!BO$5:BP$241,2), -1)</f>
        <v>-1</v>
      </c>
      <c r="BQ40">
        <f>IFERROR(VLOOKUP($A40, CDS5Y_bbg!BP$5:BQ$241,2), -1)</f>
        <v>-1</v>
      </c>
      <c r="BR40">
        <f>IFERROR(VLOOKUP($A40, CDS5Y_bbg!BQ$5:BR$241,2), -1)</f>
        <v>-1</v>
      </c>
      <c r="BS40">
        <f>IFERROR(VLOOKUP($A40, CDS5Y_bbg!BR$5:BS$241,2), -1)</f>
        <v>43426</v>
      </c>
      <c r="BT40">
        <f>IFERROR(VLOOKUP($A40, CDS5Y_bbg!BS$5:BT$241,2), -1)</f>
        <v>-1</v>
      </c>
      <c r="BU40">
        <f>IFERROR(VLOOKUP($A40, CDS5Y_bbg!BT$5:BU$241,2), -1)</f>
        <v>-1</v>
      </c>
      <c r="BV40">
        <f>IFERROR(VLOOKUP($A40, CDS5Y_bbg!BU$5:BV$241,2), -1)</f>
        <v>-1</v>
      </c>
      <c r="BW40">
        <f>IFERROR(VLOOKUP($A40, CDS5Y_bbg!BV$5:BW$241,2), -1)</f>
        <v>41915</v>
      </c>
      <c r="BX40">
        <f>IFERROR(VLOOKUP($A40, CDS5Y_bbg!BW$5:BX$241,2), -1)</f>
        <v>-1</v>
      </c>
      <c r="BY40">
        <f>IFERROR(VLOOKUP($A40, CDS5Y_bbg!BX$5:BY$241,2), -1)</f>
        <v>-1</v>
      </c>
      <c r="BZ40">
        <f>IFERROR(VLOOKUP($A40, CDS5Y_bbg!BY$5:BZ$241,2), -1)</f>
        <v>-1</v>
      </c>
      <c r="CA40">
        <f>IFERROR(VLOOKUP($A40, CDS5Y_bbg!BZ$5:CA$241,2), -1)</f>
        <v>41911</v>
      </c>
      <c r="CB40">
        <f>IFERROR(VLOOKUP($A40, CDS5Y_bbg!CA$5:CB$241,2), -1)</f>
        <v>-1</v>
      </c>
      <c r="CC40">
        <f>IFERROR(VLOOKUP($A40, CDS5Y_bbg!CB$5:CC$241,2), -1)</f>
        <v>41912</v>
      </c>
      <c r="CD40">
        <f>IFERROR(VLOOKUP($A40, CDS5Y_bbg!CC$5:CD$241,2), -1)</f>
        <v>-1</v>
      </c>
      <c r="CE40">
        <f>IFERROR(VLOOKUP($A40, CDS5Y_bbg!CD$5:CE$241,2), -1)</f>
        <v>43332</v>
      </c>
      <c r="CF40">
        <f>IFERROR(VLOOKUP($A40, CDS5Y_bbg!CE$5:CF$241,2), -1)</f>
        <v>50.332999999999998</v>
      </c>
      <c r="CG40">
        <f>IFERROR(VLOOKUP($A40, CDS5Y_bbg!CF$5:CG$241,2), -1)</f>
        <v>41893</v>
      </c>
      <c r="CH40">
        <f>IFERROR(VLOOKUP($A40, CDS5Y_bbg!CG$5:CH$241,2), -1)</f>
        <v>-1</v>
      </c>
      <c r="CI40">
        <f>IFERROR(VLOOKUP($A40, CDS5Y_bbg!CH$5:CI$241,2), -1)</f>
        <v>-1</v>
      </c>
      <c r="CJ40">
        <f>IFERROR(VLOOKUP($A40, CDS5Y_bbg!CI$5:CJ$241,2), -1)</f>
        <v>-1</v>
      </c>
      <c r="CK40">
        <f>IFERROR(VLOOKUP($A40, CDS5Y_bbg!CJ$5:CK$241,2), -1)</f>
        <v>41844</v>
      </c>
      <c r="CL40">
        <f>IFERROR(VLOOKUP($A40, CDS5Y_bbg!CK$5:CL$241,2), -1)</f>
        <v>46.5</v>
      </c>
      <c r="CM40">
        <f>IFERROR(VLOOKUP($A40, CDS5Y_bbg!CL$5:CM$241,2), -1)</f>
        <v>-1</v>
      </c>
      <c r="CN40">
        <f>IFERROR(VLOOKUP($A40, CDS5Y_bbg!CM$5:CN$241,2), -1)</f>
        <v>-1</v>
      </c>
    </row>
    <row r="41" spans="1:92" x14ac:dyDescent="0.25">
      <c r="A41" s="1">
        <v>37741</v>
      </c>
      <c r="B41">
        <f>IFERROR(VLOOKUP($A41, CDS5Y_bbg!A$5:B$241,2), -1)</f>
        <v>976.66700000000003</v>
      </c>
      <c r="C41">
        <f>IFERROR(VLOOKUP($A41, CDS5Y_bbg!B$5:C$241,2), -1)</f>
        <v>41831</v>
      </c>
      <c r="D41">
        <f>IFERROR(VLOOKUP($A41, CDS5Y_bbg!C$5:D$241,2), -1)</f>
        <v>225</v>
      </c>
      <c r="E41">
        <f>IFERROR(VLOOKUP($A41, CDS5Y_bbg!D$5:E$241,2), -1)</f>
        <v>44895</v>
      </c>
      <c r="F41">
        <f>IFERROR(VLOOKUP($A41, CDS5Y_bbg!E$5:F$241,2), -1)</f>
        <v>120.25</v>
      </c>
      <c r="G41">
        <f>IFERROR(VLOOKUP($A41, CDS5Y_bbg!F$5:G$241,2), -1)</f>
        <v>40360</v>
      </c>
      <c r="H41">
        <f>IFERROR(VLOOKUP($A41, CDS5Y_bbg!G$5:H$241,2), -1)</f>
        <v>36.75</v>
      </c>
      <c r="I41">
        <f>IFERROR(VLOOKUP($A41, CDS5Y_bbg!H$5:I$241,2), -1)</f>
        <v>44834</v>
      </c>
      <c r="J41">
        <f>IFERROR(VLOOKUP($A41, CDS5Y_bbg!I$5:J$241,2), -1)</f>
        <v>515</v>
      </c>
      <c r="K41">
        <f>IFERROR(VLOOKUP($A41, CDS5Y_bbg!J$5:K$241,2), -1)</f>
        <v>41819</v>
      </c>
      <c r="L41">
        <f>IFERROR(VLOOKUP($A41, CDS5Y_bbg!K$5:L$241,2), -1)</f>
        <v>105</v>
      </c>
      <c r="M41">
        <f>IFERROR(VLOOKUP($A41, CDS5Y_bbg!L$5:M$241,2), -1)</f>
        <v>40469</v>
      </c>
      <c r="N41">
        <f>IFERROR(VLOOKUP($A41, CDS5Y_bbg!M$5:N$241,2), -1)</f>
        <v>99.875</v>
      </c>
      <c r="O41">
        <f>IFERROR(VLOOKUP($A41, CDS5Y_bbg!N$5:O$241,2), -1)</f>
        <v>40289</v>
      </c>
      <c r="P41">
        <f>IFERROR(VLOOKUP($A41, CDS5Y_bbg!O$5:P$241,2), -1)</f>
        <v>105.625</v>
      </c>
      <c r="Q41">
        <f>IFERROR(VLOOKUP($A41, CDS5Y_bbg!P$5:Q$241,2), -1)</f>
        <v>44377</v>
      </c>
      <c r="R41">
        <f>IFERROR(VLOOKUP($A41, CDS5Y_bbg!Q$5:R$241,2), -1)</f>
        <v>163.333</v>
      </c>
      <c r="S41">
        <f>IFERROR(VLOOKUP($A41, CDS5Y_bbg!R$5:S$241,2), -1)</f>
        <v>43337</v>
      </c>
      <c r="T41">
        <f>IFERROR(VLOOKUP($A41, CDS5Y_bbg!S$5:T$241,2), -1)</f>
        <v>498.33300000000003</v>
      </c>
      <c r="U41">
        <f>IFERROR(VLOOKUP($A41, CDS5Y_bbg!T$5:U$241,2), -1)</f>
        <v>42062</v>
      </c>
      <c r="V41">
        <f>IFERROR(VLOOKUP($A41, CDS5Y_bbg!U$5:V$241,2), -1)</f>
        <v>54.125</v>
      </c>
      <c r="W41">
        <f>IFERROR(VLOOKUP($A41, CDS5Y_bbg!V$5:W$241,2), -1)</f>
        <v>44074</v>
      </c>
      <c r="X41">
        <f>IFERROR(VLOOKUP($A41, CDS5Y_bbg!W$5:X$241,2), -1)</f>
        <v>296.25</v>
      </c>
      <c r="Y41">
        <f>IFERROR(VLOOKUP($A41, CDS5Y_bbg!X$5:Y$241,2), -1)</f>
        <v>44043</v>
      </c>
      <c r="Z41">
        <f>IFERROR(VLOOKUP($A41, CDS5Y_bbg!Y$5:Z$241,2), -1)</f>
        <v>153.5</v>
      </c>
      <c r="AA41">
        <f>IFERROR(VLOOKUP($A41, CDS5Y_bbg!Z$5:AA$241,2), -1)</f>
        <v>40481</v>
      </c>
      <c r="AB41">
        <f>IFERROR(VLOOKUP($A41, CDS5Y_bbg!AA$5:AB$241,2), -1)</f>
        <v>77.5</v>
      </c>
      <c r="AC41">
        <f>IFERROR(VLOOKUP($A41, CDS5Y_bbg!AB$5:AC$241,2), -1)</f>
        <v>44043</v>
      </c>
      <c r="AD41">
        <f>IFERROR(VLOOKUP($A41, CDS5Y_bbg!AC$5:AD$241,2), -1)</f>
        <v>916.25</v>
      </c>
      <c r="AE41">
        <f>IFERROR(VLOOKUP($A41, CDS5Y_bbg!AD$5:AE$241,2), -1)</f>
        <v>41149</v>
      </c>
      <c r="AF41">
        <f>IFERROR(VLOOKUP($A41, CDS5Y_bbg!AE$5:AF$241,2), -1)</f>
        <v>-1</v>
      </c>
      <c r="AG41">
        <f>IFERROR(VLOOKUP($A41, CDS5Y_bbg!AF$5:AG$241,2), -1)</f>
        <v>42853</v>
      </c>
      <c r="AH41">
        <f>IFERROR(VLOOKUP($A41, CDS5Y_bbg!AG$5:AH$241,2), -1)</f>
        <v>5.625</v>
      </c>
      <c r="AI41">
        <f>IFERROR(VLOOKUP($A41, CDS5Y_bbg!AH$5:AI$241,2), -1)</f>
        <v>-1</v>
      </c>
      <c r="AJ41">
        <f>IFERROR(VLOOKUP($A41, CDS5Y_bbg!AI$5:AJ$241,2), -1)</f>
        <v>6.625</v>
      </c>
      <c r="AK41">
        <f>IFERROR(VLOOKUP($A41, CDS5Y_bbg!AJ$5:AK$241,2), -1)</f>
        <v>-1</v>
      </c>
      <c r="AL41">
        <f>IFERROR(VLOOKUP($A41, CDS5Y_bbg!AK$5:AL$241,2), -1)</f>
        <v>-1</v>
      </c>
      <c r="AM41">
        <f>IFERROR(VLOOKUP($A41, CDS5Y_bbg!AL$5:AM$241,2), -1)</f>
        <v>-1</v>
      </c>
      <c r="AN41">
        <f>IFERROR(VLOOKUP($A41, CDS5Y_bbg!AM$5:AN$241,2), -1)</f>
        <v>-1</v>
      </c>
      <c r="AO41">
        <f>IFERROR(VLOOKUP($A41, CDS5Y_bbg!AN$5:AO$241,2), -1)</f>
        <v>43424</v>
      </c>
      <c r="AP41">
        <f>IFERROR(VLOOKUP($A41, CDS5Y_bbg!AO$5:AP$241,2), -1)</f>
        <v>-1</v>
      </c>
      <c r="AQ41">
        <f>IFERROR(VLOOKUP($A41, CDS5Y_bbg!AP$5:AQ$241,2), -1)</f>
        <v>44625</v>
      </c>
      <c r="AR41">
        <f>IFERROR(VLOOKUP($A41, CDS5Y_bbg!AQ$5:AR$241,2), -1)</f>
        <v>6.75</v>
      </c>
      <c r="AS41">
        <f>IFERROR(VLOOKUP($A41, CDS5Y_bbg!AR$5:AS$241,2), -1)</f>
        <v>44626</v>
      </c>
      <c r="AT41">
        <f>IFERROR(VLOOKUP($A41, CDS5Y_bbg!AS$5:AT$241,2), -1)</f>
        <v>9</v>
      </c>
      <c r="AU41">
        <f>IFERROR(VLOOKUP($A41, CDS5Y_bbg!AT$5:AU$241,2), -1)</f>
        <v>-1</v>
      </c>
      <c r="AV41">
        <f>IFERROR(VLOOKUP($A41, CDS5Y_bbg!AU$5:AV$241,2), -1)</f>
        <v>-1</v>
      </c>
      <c r="AW41">
        <f>IFERROR(VLOOKUP($A41, CDS5Y_bbg!AV$5:AW$241,2), -1)</f>
        <v>41863</v>
      </c>
      <c r="AX41">
        <f>IFERROR(VLOOKUP($A41, CDS5Y_bbg!AW$5:AX$241,2), -1)</f>
        <v>-1</v>
      </c>
      <c r="AY41">
        <f>IFERROR(VLOOKUP($A41, CDS5Y_bbg!AX$5:AY$241,2), -1)</f>
        <v>43402</v>
      </c>
      <c r="AZ41">
        <f>IFERROR(VLOOKUP($A41, CDS5Y_bbg!AY$5:AZ$241,2), -1)</f>
        <v>10.5</v>
      </c>
      <c r="BA41">
        <f>IFERROR(VLOOKUP($A41, CDS5Y_bbg!AZ$5:BA$241,2), -1)</f>
        <v>-1</v>
      </c>
      <c r="BB41">
        <f>IFERROR(VLOOKUP($A41, CDS5Y_bbg!BA$5:BB$241,2), -1)</f>
        <v>16.75</v>
      </c>
      <c r="BC41">
        <f>IFERROR(VLOOKUP($A41, CDS5Y_bbg!BB$5:BC$241,2), -1)</f>
        <v>41722</v>
      </c>
      <c r="BD41">
        <f>IFERROR(VLOOKUP($A41, CDS5Y_bbg!BC$5:BD$241,2), -1)</f>
        <v>-1</v>
      </c>
      <c r="BE41">
        <f>IFERROR(VLOOKUP($A41, CDS5Y_bbg!BD$5:BE$241,2), -1)</f>
        <v>-1</v>
      </c>
      <c r="BF41">
        <f>IFERROR(VLOOKUP($A41, CDS5Y_bbg!BE$5:BF$241,2), -1)</f>
        <v>-1</v>
      </c>
      <c r="BG41">
        <f>IFERROR(VLOOKUP($A41, CDS5Y_bbg!BF$5:BG$241,2), -1)</f>
        <v>-1</v>
      </c>
      <c r="BH41">
        <f>IFERROR(VLOOKUP($A41, CDS5Y_bbg!BG$5:BH$241,2), -1)</f>
        <v>-1</v>
      </c>
      <c r="BI41">
        <f>IFERROR(VLOOKUP($A41, CDS5Y_bbg!BH$5:BI$241,2), -1)</f>
        <v>43424</v>
      </c>
      <c r="BJ41">
        <f>IFERROR(VLOOKUP($A41, CDS5Y_bbg!BI$5:BJ$241,2), -1)</f>
        <v>10.75</v>
      </c>
      <c r="BK41">
        <f>IFERROR(VLOOKUP($A41, CDS5Y_bbg!BJ$5:BK$241,2), -1)</f>
        <v>-1</v>
      </c>
      <c r="BL41">
        <f>IFERROR(VLOOKUP($A41, CDS5Y_bbg!BK$5:BL$241,2), -1)</f>
        <v>-1</v>
      </c>
      <c r="BM41">
        <f>IFERROR(VLOOKUP($A41, CDS5Y_bbg!BL$5:BM$241,2), -1)</f>
        <v>43424</v>
      </c>
      <c r="BN41">
        <f>IFERROR(VLOOKUP($A41, CDS5Y_bbg!BM$5:BN$241,2), -1)</f>
        <v>-1</v>
      </c>
      <c r="BO41">
        <f>IFERROR(VLOOKUP($A41, CDS5Y_bbg!BN$5:BO$241,2), -1)</f>
        <v>43426</v>
      </c>
      <c r="BP41">
        <f>IFERROR(VLOOKUP($A41, CDS5Y_bbg!BO$5:BP$241,2), -1)</f>
        <v>-1</v>
      </c>
      <c r="BQ41">
        <f>IFERROR(VLOOKUP($A41, CDS5Y_bbg!BP$5:BQ$241,2), -1)</f>
        <v>-1</v>
      </c>
      <c r="BR41">
        <f>IFERROR(VLOOKUP($A41, CDS5Y_bbg!BQ$5:BR$241,2), -1)</f>
        <v>-1</v>
      </c>
      <c r="BS41">
        <f>IFERROR(VLOOKUP($A41, CDS5Y_bbg!BR$5:BS$241,2), -1)</f>
        <v>43426</v>
      </c>
      <c r="BT41">
        <f>IFERROR(VLOOKUP($A41, CDS5Y_bbg!BS$5:BT$241,2), -1)</f>
        <v>-1</v>
      </c>
      <c r="BU41">
        <f>IFERROR(VLOOKUP($A41, CDS5Y_bbg!BT$5:BU$241,2), -1)</f>
        <v>-1</v>
      </c>
      <c r="BV41">
        <f>IFERROR(VLOOKUP($A41, CDS5Y_bbg!BU$5:BV$241,2), -1)</f>
        <v>-1</v>
      </c>
      <c r="BW41">
        <f>IFERROR(VLOOKUP($A41, CDS5Y_bbg!BV$5:BW$241,2), -1)</f>
        <v>41915</v>
      </c>
      <c r="BX41">
        <f>IFERROR(VLOOKUP($A41, CDS5Y_bbg!BW$5:BX$241,2), -1)</f>
        <v>-1</v>
      </c>
      <c r="BY41">
        <f>IFERROR(VLOOKUP($A41, CDS5Y_bbg!BX$5:BY$241,2), -1)</f>
        <v>-1</v>
      </c>
      <c r="BZ41">
        <f>IFERROR(VLOOKUP($A41, CDS5Y_bbg!BY$5:BZ$241,2), -1)</f>
        <v>-1</v>
      </c>
      <c r="CA41">
        <f>IFERROR(VLOOKUP($A41, CDS5Y_bbg!BZ$5:CA$241,2), -1)</f>
        <v>41911</v>
      </c>
      <c r="CB41">
        <f>IFERROR(VLOOKUP($A41, CDS5Y_bbg!CA$5:CB$241,2), -1)</f>
        <v>-1</v>
      </c>
      <c r="CC41">
        <f>IFERROR(VLOOKUP($A41, CDS5Y_bbg!CB$5:CC$241,2), -1)</f>
        <v>41912</v>
      </c>
      <c r="CD41">
        <f>IFERROR(VLOOKUP($A41, CDS5Y_bbg!CC$5:CD$241,2), -1)</f>
        <v>-1</v>
      </c>
      <c r="CE41">
        <f>IFERROR(VLOOKUP($A41, CDS5Y_bbg!CD$5:CE$241,2), -1)</f>
        <v>43332</v>
      </c>
      <c r="CF41">
        <f>IFERROR(VLOOKUP($A41, CDS5Y_bbg!CE$5:CF$241,2), -1)</f>
        <v>48.667000000000002</v>
      </c>
      <c r="CG41">
        <f>IFERROR(VLOOKUP($A41, CDS5Y_bbg!CF$5:CG$241,2), -1)</f>
        <v>41893</v>
      </c>
      <c r="CH41">
        <f>IFERROR(VLOOKUP($A41, CDS5Y_bbg!CG$5:CH$241,2), -1)</f>
        <v>-1</v>
      </c>
      <c r="CI41">
        <f>IFERROR(VLOOKUP($A41, CDS5Y_bbg!CH$5:CI$241,2), -1)</f>
        <v>-1</v>
      </c>
      <c r="CJ41">
        <f>IFERROR(VLOOKUP($A41, CDS5Y_bbg!CI$5:CJ$241,2), -1)</f>
        <v>-1</v>
      </c>
      <c r="CK41">
        <f>IFERROR(VLOOKUP($A41, CDS5Y_bbg!CJ$5:CK$241,2), -1)</f>
        <v>41844</v>
      </c>
      <c r="CL41">
        <f>IFERROR(VLOOKUP($A41, CDS5Y_bbg!CK$5:CL$241,2), -1)</f>
        <v>40.5</v>
      </c>
      <c r="CM41">
        <f>IFERROR(VLOOKUP($A41, CDS5Y_bbg!CL$5:CM$241,2), -1)</f>
        <v>-1</v>
      </c>
      <c r="CN41">
        <f>IFERROR(VLOOKUP($A41, CDS5Y_bbg!CM$5:CN$241,2), -1)</f>
        <v>-1</v>
      </c>
    </row>
    <row r="42" spans="1:92" x14ac:dyDescent="0.25">
      <c r="A42" s="1">
        <v>37771</v>
      </c>
      <c r="B42">
        <f>IFERROR(VLOOKUP($A42, CDS5Y_bbg!A$5:B$241,2), -1)</f>
        <v>945</v>
      </c>
      <c r="C42">
        <f>IFERROR(VLOOKUP($A42, CDS5Y_bbg!B$5:C$241,2), -1)</f>
        <v>41831</v>
      </c>
      <c r="D42">
        <f>IFERROR(VLOOKUP($A42, CDS5Y_bbg!C$5:D$241,2), -1)</f>
        <v>209.333</v>
      </c>
      <c r="E42">
        <f>IFERROR(VLOOKUP($A42, CDS5Y_bbg!D$5:E$241,2), -1)</f>
        <v>44895</v>
      </c>
      <c r="F42">
        <f>IFERROR(VLOOKUP($A42, CDS5Y_bbg!E$5:F$241,2), -1)</f>
        <v>116.5</v>
      </c>
      <c r="G42">
        <f>IFERROR(VLOOKUP($A42, CDS5Y_bbg!F$5:G$241,2), -1)</f>
        <v>40360</v>
      </c>
      <c r="H42">
        <f>IFERROR(VLOOKUP($A42, CDS5Y_bbg!G$5:H$241,2), -1)</f>
        <v>33.75</v>
      </c>
      <c r="I42">
        <f>IFERROR(VLOOKUP($A42, CDS5Y_bbg!H$5:I$241,2), -1)</f>
        <v>44834</v>
      </c>
      <c r="J42">
        <f>IFERROR(VLOOKUP($A42, CDS5Y_bbg!I$5:J$241,2), -1)</f>
        <v>545</v>
      </c>
      <c r="K42">
        <f>IFERROR(VLOOKUP($A42, CDS5Y_bbg!J$5:K$241,2), -1)</f>
        <v>41819</v>
      </c>
      <c r="L42">
        <f>IFERROR(VLOOKUP($A42, CDS5Y_bbg!K$5:L$241,2), -1)</f>
        <v>108.5</v>
      </c>
      <c r="M42">
        <f>IFERROR(VLOOKUP($A42, CDS5Y_bbg!L$5:M$241,2), -1)</f>
        <v>40469</v>
      </c>
      <c r="N42">
        <f>IFERROR(VLOOKUP($A42, CDS5Y_bbg!M$5:N$241,2), -1)</f>
        <v>85.875</v>
      </c>
      <c r="O42">
        <f>IFERROR(VLOOKUP($A42, CDS5Y_bbg!N$5:O$241,2), -1)</f>
        <v>40289</v>
      </c>
      <c r="P42">
        <f>IFERROR(VLOOKUP($A42, CDS5Y_bbg!O$5:P$241,2), -1)</f>
        <v>94.75</v>
      </c>
      <c r="Q42">
        <f>IFERROR(VLOOKUP($A42, CDS5Y_bbg!P$5:Q$241,2), -1)</f>
        <v>44377</v>
      </c>
      <c r="R42">
        <f>IFERROR(VLOOKUP($A42, CDS5Y_bbg!Q$5:R$241,2), -1)</f>
        <v>171.5</v>
      </c>
      <c r="S42">
        <f>IFERROR(VLOOKUP($A42, CDS5Y_bbg!R$5:S$241,2), -1)</f>
        <v>43337</v>
      </c>
      <c r="T42">
        <f>IFERROR(VLOOKUP($A42, CDS5Y_bbg!S$5:T$241,2), -1)</f>
        <v>456.66699999999997</v>
      </c>
      <c r="U42">
        <f>IFERROR(VLOOKUP($A42, CDS5Y_bbg!T$5:U$241,2), -1)</f>
        <v>42062</v>
      </c>
      <c r="V42">
        <f>IFERROR(VLOOKUP($A42, CDS5Y_bbg!U$5:V$241,2), -1)</f>
        <v>48.5</v>
      </c>
      <c r="W42">
        <f>IFERROR(VLOOKUP($A42, CDS5Y_bbg!V$5:W$241,2), -1)</f>
        <v>44074</v>
      </c>
      <c r="X42">
        <f>IFERROR(VLOOKUP($A42, CDS5Y_bbg!W$5:X$241,2), -1)</f>
        <v>262.5</v>
      </c>
      <c r="Y42">
        <f>IFERROR(VLOOKUP($A42, CDS5Y_bbg!X$5:Y$241,2), -1)</f>
        <v>44043</v>
      </c>
      <c r="Z42">
        <f>IFERROR(VLOOKUP($A42, CDS5Y_bbg!Y$5:Z$241,2), -1)</f>
        <v>135</v>
      </c>
      <c r="AA42">
        <f>IFERROR(VLOOKUP($A42, CDS5Y_bbg!Z$5:AA$241,2), -1)</f>
        <v>40481</v>
      </c>
      <c r="AB42">
        <f>IFERROR(VLOOKUP($A42, CDS5Y_bbg!AA$5:AB$241,2), -1)</f>
        <v>68.667000000000002</v>
      </c>
      <c r="AC42">
        <f>IFERROR(VLOOKUP($A42, CDS5Y_bbg!AB$5:AC$241,2), -1)</f>
        <v>44043</v>
      </c>
      <c r="AD42">
        <f>IFERROR(VLOOKUP($A42, CDS5Y_bbg!AC$5:AD$241,2), -1)</f>
        <v>880</v>
      </c>
      <c r="AE42">
        <f>IFERROR(VLOOKUP($A42, CDS5Y_bbg!AD$5:AE$241,2), -1)</f>
        <v>41149</v>
      </c>
      <c r="AF42">
        <f>IFERROR(VLOOKUP($A42, CDS5Y_bbg!AE$5:AF$241,2), -1)</f>
        <v>-1</v>
      </c>
      <c r="AG42">
        <f>IFERROR(VLOOKUP($A42, CDS5Y_bbg!AF$5:AG$241,2), -1)</f>
        <v>42853</v>
      </c>
      <c r="AH42">
        <f>IFERROR(VLOOKUP($A42, CDS5Y_bbg!AG$5:AH$241,2), -1)</f>
        <v>5.5</v>
      </c>
      <c r="AI42">
        <f>IFERROR(VLOOKUP($A42, CDS5Y_bbg!AH$5:AI$241,2), -1)</f>
        <v>-1</v>
      </c>
      <c r="AJ42">
        <f>IFERROR(VLOOKUP($A42, CDS5Y_bbg!AI$5:AJ$241,2), -1)</f>
        <v>6.25</v>
      </c>
      <c r="AK42">
        <f>IFERROR(VLOOKUP($A42, CDS5Y_bbg!AJ$5:AK$241,2), -1)</f>
        <v>-1</v>
      </c>
      <c r="AL42">
        <f>IFERROR(VLOOKUP($A42, CDS5Y_bbg!AK$5:AL$241,2), -1)</f>
        <v>-1</v>
      </c>
      <c r="AM42">
        <f>IFERROR(VLOOKUP($A42, CDS5Y_bbg!AL$5:AM$241,2), -1)</f>
        <v>-1</v>
      </c>
      <c r="AN42">
        <f>IFERROR(VLOOKUP($A42, CDS5Y_bbg!AM$5:AN$241,2), -1)</f>
        <v>-1</v>
      </c>
      <c r="AO42">
        <f>IFERROR(VLOOKUP($A42, CDS5Y_bbg!AN$5:AO$241,2), -1)</f>
        <v>43424</v>
      </c>
      <c r="AP42">
        <f>IFERROR(VLOOKUP($A42, CDS5Y_bbg!AO$5:AP$241,2), -1)</f>
        <v>-1</v>
      </c>
      <c r="AQ42">
        <f>IFERROR(VLOOKUP($A42, CDS5Y_bbg!AP$5:AQ$241,2), -1)</f>
        <v>44625</v>
      </c>
      <c r="AR42">
        <f>IFERROR(VLOOKUP($A42, CDS5Y_bbg!AQ$5:AR$241,2), -1)</f>
        <v>7.25</v>
      </c>
      <c r="AS42">
        <f>IFERROR(VLOOKUP($A42, CDS5Y_bbg!AR$5:AS$241,2), -1)</f>
        <v>44626</v>
      </c>
      <c r="AT42">
        <f>IFERROR(VLOOKUP($A42, CDS5Y_bbg!AS$5:AT$241,2), -1)</f>
        <v>7.75</v>
      </c>
      <c r="AU42">
        <f>IFERROR(VLOOKUP($A42, CDS5Y_bbg!AT$5:AU$241,2), -1)</f>
        <v>-1</v>
      </c>
      <c r="AV42">
        <f>IFERROR(VLOOKUP($A42, CDS5Y_bbg!AU$5:AV$241,2), -1)</f>
        <v>-1</v>
      </c>
      <c r="AW42">
        <f>IFERROR(VLOOKUP($A42, CDS5Y_bbg!AV$5:AW$241,2), -1)</f>
        <v>41863</v>
      </c>
      <c r="AX42">
        <f>IFERROR(VLOOKUP($A42, CDS5Y_bbg!AW$5:AX$241,2), -1)</f>
        <v>-1</v>
      </c>
      <c r="AY42">
        <f>IFERROR(VLOOKUP($A42, CDS5Y_bbg!AX$5:AY$241,2), -1)</f>
        <v>43402</v>
      </c>
      <c r="AZ42">
        <f>IFERROR(VLOOKUP($A42, CDS5Y_bbg!AY$5:AZ$241,2), -1)</f>
        <v>9.75</v>
      </c>
      <c r="BA42">
        <f>IFERROR(VLOOKUP($A42, CDS5Y_bbg!AZ$5:BA$241,2), -1)</f>
        <v>-1</v>
      </c>
      <c r="BB42">
        <f>IFERROR(VLOOKUP($A42, CDS5Y_bbg!BA$5:BB$241,2), -1)</f>
        <v>16</v>
      </c>
      <c r="BC42">
        <f>IFERROR(VLOOKUP($A42, CDS5Y_bbg!BB$5:BC$241,2), -1)</f>
        <v>41722</v>
      </c>
      <c r="BD42">
        <f>IFERROR(VLOOKUP($A42, CDS5Y_bbg!BC$5:BD$241,2), -1)</f>
        <v>-1</v>
      </c>
      <c r="BE42">
        <f>IFERROR(VLOOKUP($A42, CDS5Y_bbg!BD$5:BE$241,2), -1)</f>
        <v>-1</v>
      </c>
      <c r="BF42">
        <f>IFERROR(VLOOKUP($A42, CDS5Y_bbg!BE$5:BF$241,2), -1)</f>
        <v>-1</v>
      </c>
      <c r="BG42">
        <f>IFERROR(VLOOKUP($A42, CDS5Y_bbg!BF$5:BG$241,2), -1)</f>
        <v>-1</v>
      </c>
      <c r="BH42">
        <f>IFERROR(VLOOKUP($A42, CDS5Y_bbg!BG$5:BH$241,2), -1)</f>
        <v>-1</v>
      </c>
      <c r="BI42">
        <f>IFERROR(VLOOKUP($A42, CDS5Y_bbg!BH$5:BI$241,2), -1)</f>
        <v>43424</v>
      </c>
      <c r="BJ42">
        <f>IFERROR(VLOOKUP($A42, CDS5Y_bbg!BI$5:BJ$241,2), -1)</f>
        <v>8.25</v>
      </c>
      <c r="BK42">
        <f>IFERROR(VLOOKUP($A42, CDS5Y_bbg!BJ$5:BK$241,2), -1)</f>
        <v>-1</v>
      </c>
      <c r="BL42">
        <f>IFERROR(VLOOKUP($A42, CDS5Y_bbg!BK$5:BL$241,2), -1)</f>
        <v>-1</v>
      </c>
      <c r="BM42">
        <f>IFERROR(VLOOKUP($A42, CDS5Y_bbg!BL$5:BM$241,2), -1)</f>
        <v>43424</v>
      </c>
      <c r="BN42">
        <f>IFERROR(VLOOKUP($A42, CDS5Y_bbg!BM$5:BN$241,2), -1)</f>
        <v>-1</v>
      </c>
      <c r="BO42">
        <f>IFERROR(VLOOKUP($A42, CDS5Y_bbg!BN$5:BO$241,2), -1)</f>
        <v>43426</v>
      </c>
      <c r="BP42">
        <f>IFERROR(VLOOKUP($A42, CDS5Y_bbg!BO$5:BP$241,2), -1)</f>
        <v>-1</v>
      </c>
      <c r="BQ42">
        <f>IFERROR(VLOOKUP($A42, CDS5Y_bbg!BP$5:BQ$241,2), -1)</f>
        <v>-1</v>
      </c>
      <c r="BR42">
        <f>IFERROR(VLOOKUP($A42, CDS5Y_bbg!BQ$5:BR$241,2), -1)</f>
        <v>-1</v>
      </c>
      <c r="BS42">
        <f>IFERROR(VLOOKUP($A42, CDS5Y_bbg!BR$5:BS$241,2), -1)</f>
        <v>43426</v>
      </c>
      <c r="BT42">
        <f>IFERROR(VLOOKUP($A42, CDS5Y_bbg!BS$5:BT$241,2), -1)</f>
        <v>-1</v>
      </c>
      <c r="BU42">
        <f>IFERROR(VLOOKUP($A42, CDS5Y_bbg!BT$5:BU$241,2), -1)</f>
        <v>-1</v>
      </c>
      <c r="BV42">
        <f>IFERROR(VLOOKUP($A42, CDS5Y_bbg!BU$5:BV$241,2), -1)</f>
        <v>-1</v>
      </c>
      <c r="BW42">
        <f>IFERROR(VLOOKUP($A42, CDS5Y_bbg!BV$5:BW$241,2), -1)</f>
        <v>41915</v>
      </c>
      <c r="BX42">
        <f>IFERROR(VLOOKUP($A42, CDS5Y_bbg!BW$5:BX$241,2), -1)</f>
        <v>-1</v>
      </c>
      <c r="BY42">
        <f>IFERROR(VLOOKUP($A42, CDS5Y_bbg!BX$5:BY$241,2), -1)</f>
        <v>-1</v>
      </c>
      <c r="BZ42">
        <f>IFERROR(VLOOKUP($A42, CDS5Y_bbg!BY$5:BZ$241,2), -1)</f>
        <v>-1</v>
      </c>
      <c r="CA42">
        <f>IFERROR(VLOOKUP($A42, CDS5Y_bbg!BZ$5:CA$241,2), -1)</f>
        <v>41911</v>
      </c>
      <c r="CB42">
        <f>IFERROR(VLOOKUP($A42, CDS5Y_bbg!CA$5:CB$241,2), -1)</f>
        <v>-1</v>
      </c>
      <c r="CC42">
        <f>IFERROR(VLOOKUP($A42, CDS5Y_bbg!CB$5:CC$241,2), -1)</f>
        <v>41912</v>
      </c>
      <c r="CD42">
        <f>IFERROR(VLOOKUP($A42, CDS5Y_bbg!CC$5:CD$241,2), -1)</f>
        <v>-1</v>
      </c>
      <c r="CE42">
        <f>IFERROR(VLOOKUP($A42, CDS5Y_bbg!CD$5:CE$241,2), -1)</f>
        <v>43332</v>
      </c>
      <c r="CF42">
        <f>IFERROR(VLOOKUP($A42, CDS5Y_bbg!CE$5:CF$241,2), -1)</f>
        <v>39.332999999999998</v>
      </c>
      <c r="CG42">
        <f>IFERROR(VLOOKUP($A42, CDS5Y_bbg!CF$5:CG$241,2), -1)</f>
        <v>41893</v>
      </c>
      <c r="CH42">
        <f>IFERROR(VLOOKUP($A42, CDS5Y_bbg!CG$5:CH$241,2), -1)</f>
        <v>-1</v>
      </c>
      <c r="CI42">
        <f>IFERROR(VLOOKUP($A42, CDS5Y_bbg!CH$5:CI$241,2), -1)</f>
        <v>-1</v>
      </c>
      <c r="CJ42">
        <f>IFERROR(VLOOKUP($A42, CDS5Y_bbg!CI$5:CJ$241,2), -1)</f>
        <v>-1</v>
      </c>
      <c r="CK42">
        <f>IFERROR(VLOOKUP($A42, CDS5Y_bbg!CJ$5:CK$241,2), -1)</f>
        <v>41844</v>
      </c>
      <c r="CL42">
        <f>IFERROR(VLOOKUP($A42, CDS5Y_bbg!CK$5:CL$241,2), -1)</f>
        <v>32.5</v>
      </c>
      <c r="CM42">
        <f>IFERROR(VLOOKUP($A42, CDS5Y_bbg!CL$5:CM$241,2), -1)</f>
        <v>-1</v>
      </c>
      <c r="CN42">
        <f>IFERROR(VLOOKUP($A42, CDS5Y_bbg!CM$5:CN$241,2), -1)</f>
        <v>-1</v>
      </c>
    </row>
    <row r="43" spans="1:92" x14ac:dyDescent="0.25">
      <c r="A43" s="1">
        <v>37802</v>
      </c>
      <c r="B43">
        <f>IFERROR(VLOOKUP($A43, CDS5Y_bbg!A$5:B$241,2), -1)</f>
        <v>885.83299999999997</v>
      </c>
      <c r="C43">
        <f>IFERROR(VLOOKUP($A43, CDS5Y_bbg!B$5:C$241,2), -1)</f>
        <v>41831</v>
      </c>
      <c r="D43">
        <f>IFERROR(VLOOKUP($A43, CDS5Y_bbg!C$5:D$241,2), -1)</f>
        <v>207.5</v>
      </c>
      <c r="E43">
        <f>IFERROR(VLOOKUP($A43, CDS5Y_bbg!D$5:E$241,2), -1)</f>
        <v>44895</v>
      </c>
      <c r="F43">
        <f>IFERROR(VLOOKUP($A43, CDS5Y_bbg!E$5:F$241,2), -1)</f>
        <v>115</v>
      </c>
      <c r="G43">
        <f>IFERROR(VLOOKUP($A43, CDS5Y_bbg!F$5:G$241,2), -1)</f>
        <v>40360</v>
      </c>
      <c r="H43">
        <f>IFERROR(VLOOKUP($A43, CDS5Y_bbg!G$5:H$241,2), -1)</f>
        <v>32.5</v>
      </c>
      <c r="I43">
        <f>IFERROR(VLOOKUP($A43, CDS5Y_bbg!H$5:I$241,2), -1)</f>
        <v>44834</v>
      </c>
      <c r="J43">
        <f>IFERROR(VLOOKUP($A43, CDS5Y_bbg!I$5:J$241,2), -1)</f>
        <v>502.5</v>
      </c>
      <c r="K43">
        <f>IFERROR(VLOOKUP($A43, CDS5Y_bbg!J$5:K$241,2), -1)</f>
        <v>41819</v>
      </c>
      <c r="L43">
        <f>IFERROR(VLOOKUP($A43, CDS5Y_bbg!K$5:L$241,2), -1)</f>
        <v>99.167000000000002</v>
      </c>
      <c r="M43">
        <f>IFERROR(VLOOKUP($A43, CDS5Y_bbg!L$5:M$241,2), -1)</f>
        <v>40469</v>
      </c>
      <c r="N43">
        <f>IFERROR(VLOOKUP($A43, CDS5Y_bbg!M$5:N$241,2), -1)</f>
        <v>92.167000000000002</v>
      </c>
      <c r="O43">
        <f>IFERROR(VLOOKUP($A43, CDS5Y_bbg!N$5:O$241,2), -1)</f>
        <v>40289</v>
      </c>
      <c r="P43">
        <f>IFERROR(VLOOKUP($A43, CDS5Y_bbg!O$5:P$241,2), -1)</f>
        <v>92.667000000000002</v>
      </c>
      <c r="Q43">
        <f>IFERROR(VLOOKUP($A43, CDS5Y_bbg!P$5:Q$241,2), -1)</f>
        <v>44377</v>
      </c>
      <c r="R43">
        <f>IFERROR(VLOOKUP($A43, CDS5Y_bbg!Q$5:R$241,2), -1)</f>
        <v>179</v>
      </c>
      <c r="S43">
        <f>IFERROR(VLOOKUP($A43, CDS5Y_bbg!R$5:S$241,2), -1)</f>
        <v>43337</v>
      </c>
      <c r="T43">
        <f>IFERROR(VLOOKUP($A43, CDS5Y_bbg!S$5:T$241,2), -1)</f>
        <v>455</v>
      </c>
      <c r="U43">
        <f>IFERROR(VLOOKUP($A43, CDS5Y_bbg!T$5:U$241,2), -1)</f>
        <v>42062</v>
      </c>
      <c r="V43">
        <f>IFERROR(VLOOKUP($A43, CDS5Y_bbg!U$5:V$241,2), -1)</f>
        <v>49.667000000000002</v>
      </c>
      <c r="W43">
        <f>IFERROR(VLOOKUP($A43, CDS5Y_bbg!V$5:W$241,2), -1)</f>
        <v>44074</v>
      </c>
      <c r="X43">
        <f>IFERROR(VLOOKUP($A43, CDS5Y_bbg!W$5:X$241,2), -1)</f>
        <v>259.5</v>
      </c>
      <c r="Y43">
        <f>IFERROR(VLOOKUP($A43, CDS5Y_bbg!X$5:Y$241,2), -1)</f>
        <v>44043</v>
      </c>
      <c r="Z43">
        <f>IFERROR(VLOOKUP($A43, CDS5Y_bbg!Y$5:Z$241,2), -1)</f>
        <v>145.25</v>
      </c>
      <c r="AA43">
        <f>IFERROR(VLOOKUP($A43, CDS5Y_bbg!Z$5:AA$241,2), -1)</f>
        <v>40481</v>
      </c>
      <c r="AB43">
        <f>IFERROR(VLOOKUP($A43, CDS5Y_bbg!AA$5:AB$241,2), -1)</f>
        <v>61.375</v>
      </c>
      <c r="AC43">
        <f>IFERROR(VLOOKUP($A43, CDS5Y_bbg!AB$5:AC$241,2), -1)</f>
        <v>44043</v>
      </c>
      <c r="AD43">
        <f>IFERROR(VLOOKUP($A43, CDS5Y_bbg!AC$5:AD$241,2), -1)</f>
        <v>913.125</v>
      </c>
      <c r="AE43">
        <f>IFERROR(VLOOKUP($A43, CDS5Y_bbg!AD$5:AE$241,2), -1)</f>
        <v>41149</v>
      </c>
      <c r="AF43">
        <f>IFERROR(VLOOKUP($A43, CDS5Y_bbg!AE$5:AF$241,2), -1)</f>
        <v>-1</v>
      </c>
      <c r="AG43">
        <f>IFERROR(VLOOKUP($A43, CDS5Y_bbg!AF$5:AG$241,2), -1)</f>
        <v>42853</v>
      </c>
      <c r="AH43">
        <f>IFERROR(VLOOKUP($A43, CDS5Y_bbg!AG$5:AH$241,2), -1)</f>
        <v>5.75</v>
      </c>
      <c r="AI43">
        <f>IFERROR(VLOOKUP($A43, CDS5Y_bbg!AH$5:AI$241,2), -1)</f>
        <v>-1</v>
      </c>
      <c r="AJ43">
        <f>IFERROR(VLOOKUP($A43, CDS5Y_bbg!AI$5:AJ$241,2), -1)</f>
        <v>6.75</v>
      </c>
      <c r="AK43">
        <f>IFERROR(VLOOKUP($A43, CDS5Y_bbg!AJ$5:AK$241,2), -1)</f>
        <v>-1</v>
      </c>
      <c r="AL43">
        <f>IFERROR(VLOOKUP($A43, CDS5Y_bbg!AK$5:AL$241,2), -1)</f>
        <v>-1</v>
      </c>
      <c r="AM43">
        <f>IFERROR(VLOOKUP($A43, CDS5Y_bbg!AL$5:AM$241,2), -1)</f>
        <v>-1</v>
      </c>
      <c r="AN43">
        <f>IFERROR(VLOOKUP($A43, CDS5Y_bbg!AM$5:AN$241,2), -1)</f>
        <v>-1</v>
      </c>
      <c r="AO43">
        <f>IFERROR(VLOOKUP($A43, CDS5Y_bbg!AN$5:AO$241,2), -1)</f>
        <v>43424</v>
      </c>
      <c r="AP43">
        <f>IFERROR(VLOOKUP($A43, CDS5Y_bbg!AO$5:AP$241,2), -1)</f>
        <v>-1</v>
      </c>
      <c r="AQ43">
        <f>IFERROR(VLOOKUP($A43, CDS5Y_bbg!AP$5:AQ$241,2), -1)</f>
        <v>44625</v>
      </c>
      <c r="AR43">
        <f>IFERROR(VLOOKUP($A43, CDS5Y_bbg!AQ$5:AR$241,2), -1)</f>
        <v>6.75</v>
      </c>
      <c r="AS43">
        <f>IFERROR(VLOOKUP($A43, CDS5Y_bbg!AR$5:AS$241,2), -1)</f>
        <v>44626</v>
      </c>
      <c r="AT43">
        <f>IFERROR(VLOOKUP($A43, CDS5Y_bbg!AS$5:AT$241,2), -1)</f>
        <v>7.75</v>
      </c>
      <c r="AU43">
        <f>IFERROR(VLOOKUP($A43, CDS5Y_bbg!AT$5:AU$241,2), -1)</f>
        <v>-1</v>
      </c>
      <c r="AV43">
        <f>IFERROR(VLOOKUP($A43, CDS5Y_bbg!AU$5:AV$241,2), -1)</f>
        <v>-1</v>
      </c>
      <c r="AW43">
        <f>IFERROR(VLOOKUP($A43, CDS5Y_bbg!AV$5:AW$241,2), -1)</f>
        <v>41863</v>
      </c>
      <c r="AX43">
        <f>IFERROR(VLOOKUP($A43, CDS5Y_bbg!AW$5:AX$241,2), -1)</f>
        <v>-1</v>
      </c>
      <c r="AY43">
        <f>IFERROR(VLOOKUP($A43, CDS5Y_bbg!AX$5:AY$241,2), -1)</f>
        <v>43402</v>
      </c>
      <c r="AZ43">
        <f>IFERROR(VLOOKUP($A43, CDS5Y_bbg!AY$5:AZ$241,2), -1)</f>
        <v>9.5</v>
      </c>
      <c r="BA43">
        <f>IFERROR(VLOOKUP($A43, CDS5Y_bbg!AZ$5:BA$241,2), -1)</f>
        <v>-1</v>
      </c>
      <c r="BB43">
        <f>IFERROR(VLOOKUP($A43, CDS5Y_bbg!BA$5:BB$241,2), -1)</f>
        <v>19.332999999999998</v>
      </c>
      <c r="BC43">
        <f>IFERROR(VLOOKUP($A43, CDS5Y_bbg!BB$5:BC$241,2), -1)</f>
        <v>41722</v>
      </c>
      <c r="BD43">
        <f>IFERROR(VLOOKUP($A43, CDS5Y_bbg!BC$5:BD$241,2), -1)</f>
        <v>-1</v>
      </c>
      <c r="BE43">
        <f>IFERROR(VLOOKUP($A43, CDS5Y_bbg!BD$5:BE$241,2), -1)</f>
        <v>-1</v>
      </c>
      <c r="BF43">
        <f>IFERROR(VLOOKUP($A43, CDS5Y_bbg!BE$5:BF$241,2), -1)</f>
        <v>-1</v>
      </c>
      <c r="BG43">
        <f>IFERROR(VLOOKUP($A43, CDS5Y_bbg!BF$5:BG$241,2), -1)</f>
        <v>-1</v>
      </c>
      <c r="BH43">
        <f>IFERROR(VLOOKUP($A43, CDS5Y_bbg!BG$5:BH$241,2), -1)</f>
        <v>-1</v>
      </c>
      <c r="BI43">
        <f>IFERROR(VLOOKUP($A43, CDS5Y_bbg!BH$5:BI$241,2), -1)</f>
        <v>43424</v>
      </c>
      <c r="BJ43">
        <f>IFERROR(VLOOKUP($A43, CDS5Y_bbg!BI$5:BJ$241,2), -1)</f>
        <v>9.25</v>
      </c>
      <c r="BK43">
        <f>IFERROR(VLOOKUP($A43, CDS5Y_bbg!BJ$5:BK$241,2), -1)</f>
        <v>-1</v>
      </c>
      <c r="BL43">
        <f>IFERROR(VLOOKUP($A43, CDS5Y_bbg!BK$5:BL$241,2), -1)</f>
        <v>-1</v>
      </c>
      <c r="BM43">
        <f>IFERROR(VLOOKUP($A43, CDS5Y_bbg!BL$5:BM$241,2), -1)</f>
        <v>43424</v>
      </c>
      <c r="BN43">
        <f>IFERROR(VLOOKUP($A43, CDS5Y_bbg!BM$5:BN$241,2), -1)</f>
        <v>-1</v>
      </c>
      <c r="BO43">
        <f>IFERROR(VLOOKUP($A43, CDS5Y_bbg!BN$5:BO$241,2), -1)</f>
        <v>43426</v>
      </c>
      <c r="BP43">
        <f>IFERROR(VLOOKUP($A43, CDS5Y_bbg!BO$5:BP$241,2), -1)</f>
        <v>-1</v>
      </c>
      <c r="BQ43">
        <f>IFERROR(VLOOKUP($A43, CDS5Y_bbg!BP$5:BQ$241,2), -1)</f>
        <v>-1</v>
      </c>
      <c r="BR43">
        <f>IFERROR(VLOOKUP($A43, CDS5Y_bbg!BQ$5:BR$241,2), -1)</f>
        <v>-1</v>
      </c>
      <c r="BS43">
        <f>IFERROR(VLOOKUP($A43, CDS5Y_bbg!BR$5:BS$241,2), -1)</f>
        <v>43426</v>
      </c>
      <c r="BT43">
        <f>IFERROR(VLOOKUP($A43, CDS5Y_bbg!BS$5:BT$241,2), -1)</f>
        <v>-1</v>
      </c>
      <c r="BU43">
        <f>IFERROR(VLOOKUP($A43, CDS5Y_bbg!BT$5:BU$241,2), -1)</f>
        <v>-1</v>
      </c>
      <c r="BV43">
        <f>IFERROR(VLOOKUP($A43, CDS5Y_bbg!BU$5:BV$241,2), -1)</f>
        <v>-1</v>
      </c>
      <c r="BW43">
        <f>IFERROR(VLOOKUP($A43, CDS5Y_bbg!BV$5:BW$241,2), -1)</f>
        <v>41915</v>
      </c>
      <c r="BX43">
        <f>IFERROR(VLOOKUP($A43, CDS5Y_bbg!BW$5:BX$241,2), -1)</f>
        <v>-1</v>
      </c>
      <c r="BY43">
        <f>IFERROR(VLOOKUP($A43, CDS5Y_bbg!BX$5:BY$241,2), -1)</f>
        <v>-1</v>
      </c>
      <c r="BZ43">
        <f>IFERROR(VLOOKUP($A43, CDS5Y_bbg!BY$5:BZ$241,2), -1)</f>
        <v>-1</v>
      </c>
      <c r="CA43">
        <f>IFERROR(VLOOKUP($A43, CDS5Y_bbg!BZ$5:CA$241,2), -1)</f>
        <v>41911</v>
      </c>
      <c r="CB43">
        <f>IFERROR(VLOOKUP($A43, CDS5Y_bbg!CA$5:CB$241,2), -1)</f>
        <v>-1</v>
      </c>
      <c r="CC43">
        <f>IFERROR(VLOOKUP($A43, CDS5Y_bbg!CB$5:CC$241,2), -1)</f>
        <v>41912</v>
      </c>
      <c r="CD43">
        <f>IFERROR(VLOOKUP($A43, CDS5Y_bbg!CC$5:CD$241,2), -1)</f>
        <v>-1</v>
      </c>
      <c r="CE43">
        <f>IFERROR(VLOOKUP($A43, CDS5Y_bbg!CD$5:CE$241,2), -1)</f>
        <v>43332</v>
      </c>
      <c r="CF43">
        <f>IFERROR(VLOOKUP($A43, CDS5Y_bbg!CE$5:CF$241,2), -1)</f>
        <v>37.667000000000002</v>
      </c>
      <c r="CG43">
        <f>IFERROR(VLOOKUP($A43, CDS5Y_bbg!CF$5:CG$241,2), -1)</f>
        <v>41893</v>
      </c>
      <c r="CH43">
        <f>IFERROR(VLOOKUP($A43, CDS5Y_bbg!CG$5:CH$241,2), -1)</f>
        <v>-1</v>
      </c>
      <c r="CI43">
        <f>IFERROR(VLOOKUP($A43, CDS5Y_bbg!CH$5:CI$241,2), -1)</f>
        <v>-1</v>
      </c>
      <c r="CJ43">
        <f>IFERROR(VLOOKUP($A43, CDS5Y_bbg!CI$5:CJ$241,2), -1)</f>
        <v>-1</v>
      </c>
      <c r="CK43">
        <f>IFERROR(VLOOKUP($A43, CDS5Y_bbg!CJ$5:CK$241,2), -1)</f>
        <v>41844</v>
      </c>
      <c r="CL43">
        <f>IFERROR(VLOOKUP($A43, CDS5Y_bbg!CK$5:CL$241,2), -1)</f>
        <v>42.667000000000002</v>
      </c>
      <c r="CM43">
        <f>IFERROR(VLOOKUP($A43, CDS5Y_bbg!CL$5:CM$241,2), -1)</f>
        <v>-1</v>
      </c>
      <c r="CN43">
        <f>IFERROR(VLOOKUP($A43, CDS5Y_bbg!CM$5:CN$241,2), -1)</f>
        <v>-1</v>
      </c>
    </row>
    <row r="44" spans="1:92" x14ac:dyDescent="0.25">
      <c r="A44" s="1">
        <v>37833</v>
      </c>
      <c r="B44">
        <f>IFERROR(VLOOKUP($A44, CDS5Y_bbg!A$5:B$241,2), -1)</f>
        <v>866.66700000000003</v>
      </c>
      <c r="C44">
        <f>IFERROR(VLOOKUP($A44, CDS5Y_bbg!B$5:C$241,2), -1)</f>
        <v>41831</v>
      </c>
      <c r="D44">
        <f>IFERROR(VLOOKUP($A44, CDS5Y_bbg!C$5:D$241,2), -1)</f>
        <v>187.5</v>
      </c>
      <c r="E44">
        <f>IFERROR(VLOOKUP($A44, CDS5Y_bbg!D$5:E$241,2), -1)</f>
        <v>44895</v>
      </c>
      <c r="F44">
        <f>IFERROR(VLOOKUP($A44, CDS5Y_bbg!E$5:F$241,2), -1)</f>
        <v>107.5</v>
      </c>
      <c r="G44">
        <f>IFERROR(VLOOKUP($A44, CDS5Y_bbg!F$5:G$241,2), -1)</f>
        <v>40360</v>
      </c>
      <c r="H44">
        <f>IFERROR(VLOOKUP($A44, CDS5Y_bbg!G$5:H$241,2), -1)</f>
        <v>26.167000000000002</v>
      </c>
      <c r="I44">
        <f>IFERROR(VLOOKUP($A44, CDS5Y_bbg!H$5:I$241,2), -1)</f>
        <v>44834</v>
      </c>
      <c r="J44">
        <f>IFERROR(VLOOKUP($A44, CDS5Y_bbg!I$5:J$241,2), -1)</f>
        <v>492.5</v>
      </c>
      <c r="K44">
        <f>IFERROR(VLOOKUP($A44, CDS5Y_bbg!J$5:K$241,2), -1)</f>
        <v>41819</v>
      </c>
      <c r="L44">
        <f>IFERROR(VLOOKUP($A44, CDS5Y_bbg!K$5:L$241,2), -1)</f>
        <v>101.333</v>
      </c>
      <c r="M44">
        <f>IFERROR(VLOOKUP($A44, CDS5Y_bbg!L$5:M$241,2), -1)</f>
        <v>40469</v>
      </c>
      <c r="N44">
        <f>IFERROR(VLOOKUP($A44, CDS5Y_bbg!M$5:N$241,2), -1)</f>
        <v>89</v>
      </c>
      <c r="O44">
        <f>IFERROR(VLOOKUP($A44, CDS5Y_bbg!N$5:O$241,2), -1)</f>
        <v>40289</v>
      </c>
      <c r="P44">
        <f>IFERROR(VLOOKUP($A44, CDS5Y_bbg!O$5:P$241,2), -1)</f>
        <v>85.332999999999998</v>
      </c>
      <c r="Q44">
        <f>IFERROR(VLOOKUP($A44, CDS5Y_bbg!P$5:Q$241,2), -1)</f>
        <v>44377</v>
      </c>
      <c r="R44">
        <f>IFERROR(VLOOKUP($A44, CDS5Y_bbg!Q$5:R$241,2), -1)</f>
        <v>159</v>
      </c>
      <c r="S44">
        <f>IFERROR(VLOOKUP($A44, CDS5Y_bbg!R$5:S$241,2), -1)</f>
        <v>43337</v>
      </c>
      <c r="T44">
        <f>IFERROR(VLOOKUP($A44, CDS5Y_bbg!S$5:T$241,2), -1)</f>
        <v>440</v>
      </c>
      <c r="U44">
        <f>IFERROR(VLOOKUP($A44, CDS5Y_bbg!T$5:U$241,2), -1)</f>
        <v>42062</v>
      </c>
      <c r="V44">
        <f>IFERROR(VLOOKUP($A44, CDS5Y_bbg!U$5:V$241,2), -1)</f>
        <v>42</v>
      </c>
      <c r="W44">
        <f>IFERROR(VLOOKUP($A44, CDS5Y_bbg!V$5:W$241,2), -1)</f>
        <v>44074</v>
      </c>
      <c r="X44">
        <f>IFERROR(VLOOKUP($A44, CDS5Y_bbg!W$5:X$241,2), -1)</f>
        <v>258.83300000000003</v>
      </c>
      <c r="Y44">
        <f>IFERROR(VLOOKUP($A44, CDS5Y_bbg!X$5:Y$241,2), -1)</f>
        <v>44043</v>
      </c>
      <c r="Z44">
        <f>IFERROR(VLOOKUP($A44, CDS5Y_bbg!Y$5:Z$241,2), -1)</f>
        <v>138.75</v>
      </c>
      <c r="AA44">
        <f>IFERROR(VLOOKUP($A44, CDS5Y_bbg!Z$5:AA$241,2), -1)</f>
        <v>40481</v>
      </c>
      <c r="AB44">
        <f>IFERROR(VLOOKUP($A44, CDS5Y_bbg!AA$5:AB$241,2), -1)</f>
        <v>54.5</v>
      </c>
      <c r="AC44">
        <f>IFERROR(VLOOKUP($A44, CDS5Y_bbg!AB$5:AC$241,2), -1)</f>
        <v>44043</v>
      </c>
      <c r="AD44">
        <f>IFERROR(VLOOKUP($A44, CDS5Y_bbg!AC$5:AD$241,2), -1)</f>
        <v>785</v>
      </c>
      <c r="AE44">
        <f>IFERROR(VLOOKUP($A44, CDS5Y_bbg!AD$5:AE$241,2), -1)</f>
        <v>41149</v>
      </c>
      <c r="AF44">
        <f>IFERROR(VLOOKUP($A44, CDS5Y_bbg!AE$5:AF$241,2), -1)</f>
        <v>-1</v>
      </c>
      <c r="AG44">
        <f>IFERROR(VLOOKUP($A44, CDS5Y_bbg!AF$5:AG$241,2), -1)</f>
        <v>42853</v>
      </c>
      <c r="AH44">
        <f>IFERROR(VLOOKUP($A44, CDS5Y_bbg!AG$5:AH$241,2), -1)</f>
        <v>5.625</v>
      </c>
      <c r="AI44">
        <f>IFERROR(VLOOKUP($A44, CDS5Y_bbg!AH$5:AI$241,2), -1)</f>
        <v>-1</v>
      </c>
      <c r="AJ44">
        <f>IFERROR(VLOOKUP($A44, CDS5Y_bbg!AI$5:AJ$241,2), -1)</f>
        <v>5.97</v>
      </c>
      <c r="AK44">
        <f>IFERROR(VLOOKUP($A44, CDS5Y_bbg!AJ$5:AK$241,2), -1)</f>
        <v>-1</v>
      </c>
      <c r="AL44">
        <f>IFERROR(VLOOKUP($A44, CDS5Y_bbg!AK$5:AL$241,2), -1)</f>
        <v>-1</v>
      </c>
      <c r="AM44">
        <f>IFERROR(VLOOKUP($A44, CDS5Y_bbg!AL$5:AM$241,2), -1)</f>
        <v>-1</v>
      </c>
      <c r="AN44">
        <f>IFERROR(VLOOKUP($A44, CDS5Y_bbg!AM$5:AN$241,2), -1)</f>
        <v>-1</v>
      </c>
      <c r="AO44">
        <f>IFERROR(VLOOKUP($A44, CDS5Y_bbg!AN$5:AO$241,2), -1)</f>
        <v>43424</v>
      </c>
      <c r="AP44">
        <f>IFERROR(VLOOKUP($A44, CDS5Y_bbg!AO$5:AP$241,2), -1)</f>
        <v>-1</v>
      </c>
      <c r="AQ44">
        <f>IFERROR(VLOOKUP($A44, CDS5Y_bbg!AP$5:AQ$241,2), -1)</f>
        <v>44625</v>
      </c>
      <c r="AR44">
        <f>IFERROR(VLOOKUP($A44, CDS5Y_bbg!AQ$5:AR$241,2), -1)</f>
        <v>6.25</v>
      </c>
      <c r="AS44">
        <f>IFERROR(VLOOKUP($A44, CDS5Y_bbg!AR$5:AS$241,2), -1)</f>
        <v>44626</v>
      </c>
      <c r="AT44">
        <f>IFERROR(VLOOKUP($A44, CDS5Y_bbg!AS$5:AT$241,2), -1)</f>
        <v>7.15</v>
      </c>
      <c r="AU44">
        <f>IFERROR(VLOOKUP($A44, CDS5Y_bbg!AT$5:AU$241,2), -1)</f>
        <v>-1</v>
      </c>
      <c r="AV44">
        <f>IFERROR(VLOOKUP($A44, CDS5Y_bbg!AU$5:AV$241,2), -1)</f>
        <v>-1</v>
      </c>
      <c r="AW44">
        <f>IFERROR(VLOOKUP($A44, CDS5Y_bbg!AV$5:AW$241,2), -1)</f>
        <v>41863</v>
      </c>
      <c r="AX44">
        <f>IFERROR(VLOOKUP($A44, CDS5Y_bbg!AW$5:AX$241,2), -1)</f>
        <v>-1</v>
      </c>
      <c r="AY44">
        <f>IFERROR(VLOOKUP($A44, CDS5Y_bbg!AX$5:AY$241,2), -1)</f>
        <v>43402</v>
      </c>
      <c r="AZ44">
        <f>IFERROR(VLOOKUP($A44, CDS5Y_bbg!AY$5:AZ$241,2), -1)</f>
        <v>10.5</v>
      </c>
      <c r="BA44">
        <f>IFERROR(VLOOKUP($A44, CDS5Y_bbg!AZ$5:BA$241,2), -1)</f>
        <v>-1</v>
      </c>
      <c r="BB44">
        <f>IFERROR(VLOOKUP($A44, CDS5Y_bbg!BA$5:BB$241,2), -1)</f>
        <v>17.667000000000002</v>
      </c>
      <c r="BC44">
        <f>IFERROR(VLOOKUP($A44, CDS5Y_bbg!BB$5:BC$241,2), -1)</f>
        <v>41722</v>
      </c>
      <c r="BD44">
        <f>IFERROR(VLOOKUP($A44, CDS5Y_bbg!BC$5:BD$241,2), -1)</f>
        <v>-1</v>
      </c>
      <c r="BE44">
        <f>IFERROR(VLOOKUP($A44, CDS5Y_bbg!BD$5:BE$241,2), -1)</f>
        <v>-1</v>
      </c>
      <c r="BF44">
        <f>IFERROR(VLOOKUP($A44, CDS5Y_bbg!BE$5:BF$241,2), -1)</f>
        <v>-1</v>
      </c>
      <c r="BG44">
        <f>IFERROR(VLOOKUP($A44, CDS5Y_bbg!BF$5:BG$241,2), -1)</f>
        <v>-1</v>
      </c>
      <c r="BH44">
        <f>IFERROR(VLOOKUP($A44, CDS5Y_bbg!BG$5:BH$241,2), -1)</f>
        <v>-1</v>
      </c>
      <c r="BI44">
        <f>IFERROR(VLOOKUP($A44, CDS5Y_bbg!BH$5:BI$241,2), -1)</f>
        <v>43424</v>
      </c>
      <c r="BJ44">
        <f>IFERROR(VLOOKUP($A44, CDS5Y_bbg!BI$5:BJ$241,2), -1)</f>
        <v>9</v>
      </c>
      <c r="BK44">
        <f>IFERROR(VLOOKUP($A44, CDS5Y_bbg!BJ$5:BK$241,2), -1)</f>
        <v>-1</v>
      </c>
      <c r="BL44">
        <f>IFERROR(VLOOKUP($A44, CDS5Y_bbg!BK$5:BL$241,2), -1)</f>
        <v>-1</v>
      </c>
      <c r="BM44">
        <f>IFERROR(VLOOKUP($A44, CDS5Y_bbg!BL$5:BM$241,2), -1)</f>
        <v>43424</v>
      </c>
      <c r="BN44">
        <f>IFERROR(VLOOKUP($A44, CDS5Y_bbg!BM$5:BN$241,2), -1)</f>
        <v>-1</v>
      </c>
      <c r="BO44">
        <f>IFERROR(VLOOKUP($A44, CDS5Y_bbg!BN$5:BO$241,2), -1)</f>
        <v>43426</v>
      </c>
      <c r="BP44">
        <f>IFERROR(VLOOKUP($A44, CDS5Y_bbg!BO$5:BP$241,2), -1)</f>
        <v>-1</v>
      </c>
      <c r="BQ44">
        <f>IFERROR(VLOOKUP($A44, CDS5Y_bbg!BP$5:BQ$241,2), -1)</f>
        <v>-1</v>
      </c>
      <c r="BR44">
        <f>IFERROR(VLOOKUP($A44, CDS5Y_bbg!BQ$5:BR$241,2), -1)</f>
        <v>-1</v>
      </c>
      <c r="BS44">
        <f>IFERROR(VLOOKUP($A44, CDS5Y_bbg!BR$5:BS$241,2), -1)</f>
        <v>43426</v>
      </c>
      <c r="BT44">
        <f>IFERROR(VLOOKUP($A44, CDS5Y_bbg!BS$5:BT$241,2), -1)</f>
        <v>-1</v>
      </c>
      <c r="BU44">
        <f>IFERROR(VLOOKUP($A44, CDS5Y_bbg!BT$5:BU$241,2), -1)</f>
        <v>-1</v>
      </c>
      <c r="BV44">
        <f>IFERROR(VLOOKUP($A44, CDS5Y_bbg!BU$5:BV$241,2), -1)</f>
        <v>-1</v>
      </c>
      <c r="BW44">
        <f>IFERROR(VLOOKUP($A44, CDS5Y_bbg!BV$5:BW$241,2), -1)</f>
        <v>41915</v>
      </c>
      <c r="BX44">
        <f>IFERROR(VLOOKUP($A44, CDS5Y_bbg!BW$5:BX$241,2), -1)</f>
        <v>-1</v>
      </c>
      <c r="BY44">
        <f>IFERROR(VLOOKUP($A44, CDS5Y_bbg!BX$5:BY$241,2), -1)</f>
        <v>-1</v>
      </c>
      <c r="BZ44">
        <f>IFERROR(VLOOKUP($A44, CDS5Y_bbg!BY$5:BZ$241,2), -1)</f>
        <v>-1</v>
      </c>
      <c r="CA44">
        <f>IFERROR(VLOOKUP($A44, CDS5Y_bbg!BZ$5:CA$241,2), -1)</f>
        <v>41911</v>
      </c>
      <c r="CB44">
        <f>IFERROR(VLOOKUP($A44, CDS5Y_bbg!CA$5:CB$241,2), -1)</f>
        <v>-1</v>
      </c>
      <c r="CC44">
        <f>IFERROR(VLOOKUP($A44, CDS5Y_bbg!CB$5:CC$241,2), -1)</f>
        <v>41912</v>
      </c>
      <c r="CD44">
        <f>IFERROR(VLOOKUP($A44, CDS5Y_bbg!CC$5:CD$241,2), -1)</f>
        <v>-1</v>
      </c>
      <c r="CE44">
        <f>IFERROR(VLOOKUP($A44, CDS5Y_bbg!CD$5:CE$241,2), -1)</f>
        <v>43332</v>
      </c>
      <c r="CF44">
        <f>IFERROR(VLOOKUP($A44, CDS5Y_bbg!CE$5:CF$241,2), -1)</f>
        <v>32.832999999999998</v>
      </c>
      <c r="CG44">
        <f>IFERROR(VLOOKUP($A44, CDS5Y_bbg!CF$5:CG$241,2), -1)</f>
        <v>41893</v>
      </c>
      <c r="CH44">
        <f>IFERROR(VLOOKUP($A44, CDS5Y_bbg!CG$5:CH$241,2), -1)</f>
        <v>-1</v>
      </c>
      <c r="CI44">
        <f>IFERROR(VLOOKUP($A44, CDS5Y_bbg!CH$5:CI$241,2), -1)</f>
        <v>-1</v>
      </c>
      <c r="CJ44">
        <f>IFERROR(VLOOKUP($A44, CDS5Y_bbg!CI$5:CJ$241,2), -1)</f>
        <v>-1</v>
      </c>
      <c r="CK44">
        <f>IFERROR(VLOOKUP($A44, CDS5Y_bbg!CJ$5:CK$241,2), -1)</f>
        <v>41844</v>
      </c>
      <c r="CL44">
        <f>IFERROR(VLOOKUP($A44, CDS5Y_bbg!CK$5:CL$241,2), -1)</f>
        <v>40</v>
      </c>
      <c r="CM44">
        <f>IFERROR(VLOOKUP($A44, CDS5Y_bbg!CL$5:CM$241,2), -1)</f>
        <v>-1</v>
      </c>
      <c r="CN44">
        <f>IFERROR(VLOOKUP($A44, CDS5Y_bbg!CM$5:CN$241,2), -1)</f>
        <v>-1</v>
      </c>
    </row>
    <row r="45" spans="1:92" x14ac:dyDescent="0.25">
      <c r="A45" s="1">
        <v>37862</v>
      </c>
      <c r="B45">
        <f>IFERROR(VLOOKUP($A45, CDS5Y_bbg!A$5:B$241,2), -1)</f>
        <v>770.84799999999996</v>
      </c>
      <c r="C45">
        <f>IFERROR(VLOOKUP($A45, CDS5Y_bbg!B$5:C$241,2), -1)</f>
        <v>41831</v>
      </c>
      <c r="D45">
        <f>IFERROR(VLOOKUP($A45, CDS5Y_bbg!C$5:D$241,2), -1)</f>
        <v>188</v>
      </c>
      <c r="E45">
        <f>IFERROR(VLOOKUP($A45, CDS5Y_bbg!D$5:E$241,2), -1)</f>
        <v>44895</v>
      </c>
      <c r="F45">
        <f>IFERROR(VLOOKUP($A45, CDS5Y_bbg!E$5:F$241,2), -1)</f>
        <v>95.798000000000002</v>
      </c>
      <c r="G45">
        <f>IFERROR(VLOOKUP($A45, CDS5Y_bbg!F$5:G$241,2), -1)</f>
        <v>40360</v>
      </c>
      <c r="H45">
        <f>IFERROR(VLOOKUP($A45, CDS5Y_bbg!G$5:H$241,2), -1)</f>
        <v>24.332999999999998</v>
      </c>
      <c r="I45">
        <f>IFERROR(VLOOKUP($A45, CDS5Y_bbg!H$5:I$241,2), -1)</f>
        <v>44834</v>
      </c>
      <c r="J45">
        <f>IFERROR(VLOOKUP($A45, CDS5Y_bbg!I$5:J$241,2), -1)</f>
        <v>474.18700000000001</v>
      </c>
      <c r="K45">
        <f>IFERROR(VLOOKUP($A45, CDS5Y_bbg!J$5:K$241,2), -1)</f>
        <v>41819</v>
      </c>
      <c r="L45">
        <f>IFERROR(VLOOKUP($A45, CDS5Y_bbg!K$5:L$241,2), -1)</f>
        <v>110.833</v>
      </c>
      <c r="M45">
        <f>IFERROR(VLOOKUP($A45, CDS5Y_bbg!L$5:M$241,2), -1)</f>
        <v>40469</v>
      </c>
      <c r="N45">
        <f>IFERROR(VLOOKUP($A45, CDS5Y_bbg!M$5:N$241,2), -1)</f>
        <v>72.8</v>
      </c>
      <c r="O45">
        <f>IFERROR(VLOOKUP($A45, CDS5Y_bbg!N$5:O$241,2), -1)</f>
        <v>40289</v>
      </c>
      <c r="P45">
        <f>IFERROR(VLOOKUP($A45, CDS5Y_bbg!O$5:P$241,2), -1)</f>
        <v>65.875</v>
      </c>
      <c r="Q45">
        <f>IFERROR(VLOOKUP($A45, CDS5Y_bbg!P$5:Q$241,2), -1)</f>
        <v>44377</v>
      </c>
      <c r="R45">
        <f>IFERROR(VLOOKUP($A45, CDS5Y_bbg!Q$5:R$241,2), -1)</f>
        <v>162.5</v>
      </c>
      <c r="S45">
        <f>IFERROR(VLOOKUP($A45, CDS5Y_bbg!R$5:S$241,2), -1)</f>
        <v>43337</v>
      </c>
      <c r="T45">
        <f>IFERROR(VLOOKUP($A45, CDS5Y_bbg!S$5:T$241,2), -1)</f>
        <v>418.125</v>
      </c>
      <c r="U45">
        <f>IFERROR(VLOOKUP($A45, CDS5Y_bbg!T$5:U$241,2), -1)</f>
        <v>42062</v>
      </c>
      <c r="V45">
        <f>IFERROR(VLOOKUP($A45, CDS5Y_bbg!U$5:V$241,2), -1)</f>
        <v>40</v>
      </c>
      <c r="W45">
        <f>IFERROR(VLOOKUP($A45, CDS5Y_bbg!V$5:W$241,2), -1)</f>
        <v>44074</v>
      </c>
      <c r="X45">
        <f>IFERROR(VLOOKUP($A45, CDS5Y_bbg!W$5:X$241,2), -1)</f>
        <v>240</v>
      </c>
      <c r="Y45">
        <f>IFERROR(VLOOKUP($A45, CDS5Y_bbg!X$5:Y$241,2), -1)</f>
        <v>44043</v>
      </c>
      <c r="Z45">
        <f>IFERROR(VLOOKUP($A45, CDS5Y_bbg!Y$5:Z$241,2), -1)</f>
        <v>138.375</v>
      </c>
      <c r="AA45">
        <f>IFERROR(VLOOKUP($A45, CDS5Y_bbg!Z$5:AA$241,2), -1)</f>
        <v>40481</v>
      </c>
      <c r="AB45">
        <f>IFERROR(VLOOKUP($A45, CDS5Y_bbg!AA$5:AB$241,2), -1)</f>
        <v>42.875</v>
      </c>
      <c r="AC45">
        <f>IFERROR(VLOOKUP($A45, CDS5Y_bbg!AB$5:AC$241,2), -1)</f>
        <v>44043</v>
      </c>
      <c r="AD45">
        <f>IFERROR(VLOOKUP($A45, CDS5Y_bbg!AC$5:AD$241,2), -1)</f>
        <v>701.25</v>
      </c>
      <c r="AE45">
        <f>IFERROR(VLOOKUP($A45, CDS5Y_bbg!AD$5:AE$241,2), -1)</f>
        <v>41149</v>
      </c>
      <c r="AF45">
        <f>IFERROR(VLOOKUP($A45, CDS5Y_bbg!AE$5:AF$241,2), -1)</f>
        <v>-1</v>
      </c>
      <c r="AG45">
        <f>IFERROR(VLOOKUP($A45, CDS5Y_bbg!AF$5:AG$241,2), -1)</f>
        <v>42853</v>
      </c>
      <c r="AH45">
        <f>IFERROR(VLOOKUP($A45, CDS5Y_bbg!AG$5:AH$241,2), -1)</f>
        <v>5.375</v>
      </c>
      <c r="AI45">
        <f>IFERROR(VLOOKUP($A45, CDS5Y_bbg!AH$5:AI$241,2), -1)</f>
        <v>-1</v>
      </c>
      <c r="AJ45">
        <f>IFERROR(VLOOKUP($A45, CDS5Y_bbg!AI$5:AJ$241,2), -1)</f>
        <v>5</v>
      </c>
      <c r="AK45">
        <f>IFERROR(VLOOKUP($A45, CDS5Y_bbg!AJ$5:AK$241,2), -1)</f>
        <v>-1</v>
      </c>
      <c r="AL45">
        <f>IFERROR(VLOOKUP($A45, CDS5Y_bbg!AK$5:AL$241,2), -1)</f>
        <v>-1</v>
      </c>
      <c r="AM45">
        <f>IFERROR(VLOOKUP($A45, CDS5Y_bbg!AL$5:AM$241,2), -1)</f>
        <v>-1</v>
      </c>
      <c r="AN45">
        <f>IFERROR(VLOOKUP($A45, CDS5Y_bbg!AM$5:AN$241,2), -1)</f>
        <v>-1</v>
      </c>
      <c r="AO45">
        <f>IFERROR(VLOOKUP($A45, CDS5Y_bbg!AN$5:AO$241,2), -1)</f>
        <v>43424</v>
      </c>
      <c r="AP45">
        <f>IFERROR(VLOOKUP($A45, CDS5Y_bbg!AO$5:AP$241,2), -1)</f>
        <v>-1</v>
      </c>
      <c r="AQ45">
        <f>IFERROR(VLOOKUP($A45, CDS5Y_bbg!AP$5:AQ$241,2), -1)</f>
        <v>44625</v>
      </c>
      <c r="AR45">
        <f>IFERROR(VLOOKUP($A45, CDS5Y_bbg!AQ$5:AR$241,2), -1)</f>
        <v>5.5</v>
      </c>
      <c r="AS45">
        <f>IFERROR(VLOOKUP($A45, CDS5Y_bbg!AR$5:AS$241,2), -1)</f>
        <v>44626</v>
      </c>
      <c r="AT45">
        <f>IFERROR(VLOOKUP($A45, CDS5Y_bbg!AS$5:AT$241,2), -1)</f>
        <v>5.5</v>
      </c>
      <c r="AU45">
        <f>IFERROR(VLOOKUP($A45, CDS5Y_bbg!AT$5:AU$241,2), -1)</f>
        <v>-1</v>
      </c>
      <c r="AV45">
        <f>IFERROR(VLOOKUP($A45, CDS5Y_bbg!AU$5:AV$241,2), -1)</f>
        <v>-1</v>
      </c>
      <c r="AW45">
        <f>IFERROR(VLOOKUP($A45, CDS5Y_bbg!AV$5:AW$241,2), -1)</f>
        <v>41863</v>
      </c>
      <c r="AX45">
        <f>IFERROR(VLOOKUP($A45, CDS5Y_bbg!AW$5:AX$241,2), -1)</f>
        <v>-1</v>
      </c>
      <c r="AY45">
        <f>IFERROR(VLOOKUP($A45, CDS5Y_bbg!AX$5:AY$241,2), -1)</f>
        <v>43402</v>
      </c>
      <c r="AZ45">
        <f>IFERROR(VLOOKUP($A45, CDS5Y_bbg!AY$5:AZ$241,2), -1)</f>
        <v>10</v>
      </c>
      <c r="BA45">
        <f>IFERROR(VLOOKUP($A45, CDS5Y_bbg!AZ$5:BA$241,2), -1)</f>
        <v>-1</v>
      </c>
      <c r="BB45">
        <f>IFERROR(VLOOKUP($A45, CDS5Y_bbg!BA$5:BB$241,2), -1)</f>
        <v>14.5</v>
      </c>
      <c r="BC45">
        <f>IFERROR(VLOOKUP($A45, CDS5Y_bbg!BB$5:BC$241,2), -1)</f>
        <v>41722</v>
      </c>
      <c r="BD45">
        <f>IFERROR(VLOOKUP($A45, CDS5Y_bbg!BC$5:BD$241,2), -1)</f>
        <v>-1</v>
      </c>
      <c r="BE45">
        <f>IFERROR(VLOOKUP($A45, CDS5Y_bbg!BD$5:BE$241,2), -1)</f>
        <v>-1</v>
      </c>
      <c r="BF45">
        <f>IFERROR(VLOOKUP($A45, CDS5Y_bbg!BE$5:BF$241,2), -1)</f>
        <v>-1</v>
      </c>
      <c r="BG45">
        <f>IFERROR(VLOOKUP($A45, CDS5Y_bbg!BF$5:BG$241,2), -1)</f>
        <v>-1</v>
      </c>
      <c r="BH45">
        <f>IFERROR(VLOOKUP($A45, CDS5Y_bbg!BG$5:BH$241,2), -1)</f>
        <v>-1</v>
      </c>
      <c r="BI45">
        <f>IFERROR(VLOOKUP($A45, CDS5Y_bbg!BH$5:BI$241,2), -1)</f>
        <v>43424</v>
      </c>
      <c r="BJ45">
        <f>IFERROR(VLOOKUP($A45, CDS5Y_bbg!BI$5:BJ$241,2), -1)</f>
        <v>8.5</v>
      </c>
      <c r="BK45">
        <f>IFERROR(VLOOKUP($A45, CDS5Y_bbg!BJ$5:BK$241,2), -1)</f>
        <v>-1</v>
      </c>
      <c r="BL45">
        <f>IFERROR(VLOOKUP($A45, CDS5Y_bbg!BK$5:BL$241,2), -1)</f>
        <v>-1</v>
      </c>
      <c r="BM45">
        <f>IFERROR(VLOOKUP($A45, CDS5Y_bbg!BL$5:BM$241,2), -1)</f>
        <v>43424</v>
      </c>
      <c r="BN45">
        <f>IFERROR(VLOOKUP($A45, CDS5Y_bbg!BM$5:BN$241,2), -1)</f>
        <v>-1</v>
      </c>
      <c r="BO45">
        <f>IFERROR(VLOOKUP($A45, CDS5Y_bbg!BN$5:BO$241,2), -1)</f>
        <v>43426</v>
      </c>
      <c r="BP45">
        <f>IFERROR(VLOOKUP($A45, CDS5Y_bbg!BO$5:BP$241,2), -1)</f>
        <v>-1</v>
      </c>
      <c r="BQ45">
        <f>IFERROR(VLOOKUP($A45, CDS5Y_bbg!BP$5:BQ$241,2), -1)</f>
        <v>-1</v>
      </c>
      <c r="BR45">
        <f>IFERROR(VLOOKUP($A45, CDS5Y_bbg!BQ$5:BR$241,2), -1)</f>
        <v>-1</v>
      </c>
      <c r="BS45">
        <f>IFERROR(VLOOKUP($A45, CDS5Y_bbg!BR$5:BS$241,2), -1)</f>
        <v>43426</v>
      </c>
      <c r="BT45">
        <f>IFERROR(VLOOKUP($A45, CDS5Y_bbg!BS$5:BT$241,2), -1)</f>
        <v>-1</v>
      </c>
      <c r="BU45">
        <f>IFERROR(VLOOKUP($A45, CDS5Y_bbg!BT$5:BU$241,2), -1)</f>
        <v>-1</v>
      </c>
      <c r="BV45">
        <f>IFERROR(VLOOKUP($A45, CDS5Y_bbg!BU$5:BV$241,2), -1)</f>
        <v>-1</v>
      </c>
      <c r="BW45">
        <f>IFERROR(VLOOKUP($A45, CDS5Y_bbg!BV$5:BW$241,2), -1)</f>
        <v>41915</v>
      </c>
      <c r="BX45">
        <f>IFERROR(VLOOKUP($A45, CDS5Y_bbg!BW$5:BX$241,2), -1)</f>
        <v>-1</v>
      </c>
      <c r="BY45">
        <f>IFERROR(VLOOKUP($A45, CDS5Y_bbg!BX$5:BY$241,2), -1)</f>
        <v>-1</v>
      </c>
      <c r="BZ45">
        <f>IFERROR(VLOOKUP($A45, CDS5Y_bbg!BY$5:BZ$241,2), -1)</f>
        <v>-1</v>
      </c>
      <c r="CA45">
        <f>IFERROR(VLOOKUP($A45, CDS5Y_bbg!BZ$5:CA$241,2), -1)</f>
        <v>41911</v>
      </c>
      <c r="CB45">
        <f>IFERROR(VLOOKUP($A45, CDS5Y_bbg!CA$5:CB$241,2), -1)</f>
        <v>-1</v>
      </c>
      <c r="CC45">
        <f>IFERROR(VLOOKUP($A45, CDS5Y_bbg!CB$5:CC$241,2), -1)</f>
        <v>41912</v>
      </c>
      <c r="CD45">
        <f>IFERROR(VLOOKUP($A45, CDS5Y_bbg!CC$5:CD$241,2), -1)</f>
        <v>-1</v>
      </c>
      <c r="CE45">
        <f>IFERROR(VLOOKUP($A45, CDS5Y_bbg!CD$5:CE$241,2), -1)</f>
        <v>43332</v>
      </c>
      <c r="CF45">
        <f>IFERROR(VLOOKUP($A45, CDS5Y_bbg!CE$5:CF$241,2), -1)</f>
        <v>31.667000000000002</v>
      </c>
      <c r="CG45">
        <f>IFERROR(VLOOKUP($A45, CDS5Y_bbg!CF$5:CG$241,2), -1)</f>
        <v>41893</v>
      </c>
      <c r="CH45">
        <f>IFERROR(VLOOKUP($A45, CDS5Y_bbg!CG$5:CH$241,2), -1)</f>
        <v>-1</v>
      </c>
      <c r="CI45">
        <f>IFERROR(VLOOKUP($A45, CDS5Y_bbg!CH$5:CI$241,2), -1)</f>
        <v>-1</v>
      </c>
      <c r="CJ45">
        <f>IFERROR(VLOOKUP($A45, CDS5Y_bbg!CI$5:CJ$241,2), -1)</f>
        <v>-1</v>
      </c>
      <c r="CK45">
        <f>IFERROR(VLOOKUP($A45, CDS5Y_bbg!CJ$5:CK$241,2), -1)</f>
        <v>41844</v>
      </c>
      <c r="CL45">
        <f>IFERROR(VLOOKUP($A45, CDS5Y_bbg!CK$5:CL$241,2), -1)</f>
        <v>39.332999999999998</v>
      </c>
      <c r="CM45">
        <f>IFERROR(VLOOKUP($A45, CDS5Y_bbg!CL$5:CM$241,2), -1)</f>
        <v>-1</v>
      </c>
      <c r="CN45">
        <f>IFERROR(VLOOKUP($A45, CDS5Y_bbg!CM$5:CN$241,2), -1)</f>
        <v>-1</v>
      </c>
    </row>
    <row r="46" spans="1:92" x14ac:dyDescent="0.25">
      <c r="A46" s="1">
        <v>37894</v>
      </c>
      <c r="B46">
        <f>IFERROR(VLOOKUP($A46, CDS5Y_bbg!A$5:B$241,2), -1)</f>
        <v>765.005</v>
      </c>
      <c r="C46">
        <f>IFERROR(VLOOKUP($A46, CDS5Y_bbg!B$5:C$241,2), -1)</f>
        <v>41831</v>
      </c>
      <c r="D46">
        <f>IFERROR(VLOOKUP($A46, CDS5Y_bbg!C$5:D$241,2), -1)</f>
        <v>186.875</v>
      </c>
      <c r="E46">
        <f>IFERROR(VLOOKUP($A46, CDS5Y_bbg!D$5:E$241,2), -1)</f>
        <v>44895</v>
      </c>
      <c r="F46">
        <f>IFERROR(VLOOKUP($A46, CDS5Y_bbg!E$5:F$241,2), -1)</f>
        <v>84.85</v>
      </c>
      <c r="G46">
        <f>IFERROR(VLOOKUP($A46, CDS5Y_bbg!F$5:G$241,2), -1)</f>
        <v>40360</v>
      </c>
      <c r="H46">
        <f>IFERROR(VLOOKUP($A46, CDS5Y_bbg!G$5:H$241,2), -1)</f>
        <v>24.332999999999998</v>
      </c>
      <c r="I46">
        <f>IFERROR(VLOOKUP($A46, CDS5Y_bbg!H$5:I$241,2), -1)</f>
        <v>44834</v>
      </c>
      <c r="J46">
        <f>IFERROR(VLOOKUP($A46, CDS5Y_bbg!I$5:J$241,2), -1)</f>
        <v>519.28700000000003</v>
      </c>
      <c r="K46">
        <f>IFERROR(VLOOKUP($A46, CDS5Y_bbg!J$5:K$241,2), -1)</f>
        <v>41819</v>
      </c>
      <c r="L46">
        <f>IFERROR(VLOOKUP($A46, CDS5Y_bbg!K$5:L$241,2), -1)</f>
        <v>109.5</v>
      </c>
      <c r="M46">
        <f>IFERROR(VLOOKUP($A46, CDS5Y_bbg!L$5:M$241,2), -1)</f>
        <v>40469</v>
      </c>
      <c r="N46">
        <f>IFERROR(VLOOKUP($A46, CDS5Y_bbg!M$5:N$241,2), -1)</f>
        <v>68.599999999999994</v>
      </c>
      <c r="O46">
        <f>IFERROR(VLOOKUP($A46, CDS5Y_bbg!N$5:O$241,2), -1)</f>
        <v>40289</v>
      </c>
      <c r="P46">
        <f>IFERROR(VLOOKUP($A46, CDS5Y_bbg!O$5:P$241,2), -1)</f>
        <v>55.625</v>
      </c>
      <c r="Q46">
        <f>IFERROR(VLOOKUP($A46, CDS5Y_bbg!P$5:Q$241,2), -1)</f>
        <v>44377</v>
      </c>
      <c r="R46">
        <f>IFERROR(VLOOKUP($A46, CDS5Y_bbg!Q$5:R$241,2), -1)</f>
        <v>139.5</v>
      </c>
      <c r="S46">
        <f>IFERROR(VLOOKUP($A46, CDS5Y_bbg!R$5:S$241,2), -1)</f>
        <v>43337</v>
      </c>
      <c r="T46">
        <f>IFERROR(VLOOKUP($A46, CDS5Y_bbg!S$5:T$241,2), -1)</f>
        <v>416.25</v>
      </c>
      <c r="U46">
        <f>IFERROR(VLOOKUP($A46, CDS5Y_bbg!T$5:U$241,2), -1)</f>
        <v>42062</v>
      </c>
      <c r="V46">
        <f>IFERROR(VLOOKUP($A46, CDS5Y_bbg!U$5:V$241,2), -1)</f>
        <v>40</v>
      </c>
      <c r="W46">
        <f>IFERROR(VLOOKUP($A46, CDS5Y_bbg!V$5:W$241,2), -1)</f>
        <v>44074</v>
      </c>
      <c r="X46">
        <f>IFERROR(VLOOKUP($A46, CDS5Y_bbg!W$5:X$241,2), -1)</f>
        <v>242.667</v>
      </c>
      <c r="Y46">
        <f>IFERROR(VLOOKUP($A46, CDS5Y_bbg!X$5:Y$241,2), -1)</f>
        <v>44043</v>
      </c>
      <c r="Z46">
        <f>IFERROR(VLOOKUP($A46, CDS5Y_bbg!Y$5:Z$241,2), -1)</f>
        <v>131</v>
      </c>
      <c r="AA46">
        <f>IFERROR(VLOOKUP($A46, CDS5Y_bbg!Z$5:AA$241,2), -1)</f>
        <v>40481</v>
      </c>
      <c r="AB46">
        <f>IFERROR(VLOOKUP($A46, CDS5Y_bbg!AA$5:AB$241,2), -1)</f>
        <v>38.5</v>
      </c>
      <c r="AC46">
        <f>IFERROR(VLOOKUP($A46, CDS5Y_bbg!AB$5:AC$241,2), -1)</f>
        <v>44043</v>
      </c>
      <c r="AD46">
        <f>IFERROR(VLOOKUP($A46, CDS5Y_bbg!AC$5:AD$241,2), -1)</f>
        <v>616</v>
      </c>
      <c r="AE46">
        <f>IFERROR(VLOOKUP($A46, CDS5Y_bbg!AD$5:AE$241,2), -1)</f>
        <v>41149</v>
      </c>
      <c r="AF46">
        <f>IFERROR(VLOOKUP($A46, CDS5Y_bbg!AE$5:AF$241,2), -1)</f>
        <v>-1</v>
      </c>
      <c r="AG46">
        <f>IFERROR(VLOOKUP($A46, CDS5Y_bbg!AF$5:AG$241,2), -1)</f>
        <v>42853</v>
      </c>
      <c r="AH46">
        <f>IFERROR(VLOOKUP($A46, CDS5Y_bbg!AG$5:AH$241,2), -1)</f>
        <v>4.625</v>
      </c>
      <c r="AI46">
        <f>IFERROR(VLOOKUP($A46, CDS5Y_bbg!AH$5:AI$241,2), -1)</f>
        <v>-1</v>
      </c>
      <c r="AJ46">
        <f>IFERROR(VLOOKUP($A46, CDS5Y_bbg!AI$5:AJ$241,2), -1)</f>
        <v>4.75</v>
      </c>
      <c r="AK46">
        <f>IFERROR(VLOOKUP($A46, CDS5Y_bbg!AJ$5:AK$241,2), -1)</f>
        <v>-1</v>
      </c>
      <c r="AL46">
        <f>IFERROR(VLOOKUP($A46, CDS5Y_bbg!AK$5:AL$241,2), -1)</f>
        <v>-1</v>
      </c>
      <c r="AM46">
        <f>IFERROR(VLOOKUP($A46, CDS5Y_bbg!AL$5:AM$241,2), -1)</f>
        <v>-1</v>
      </c>
      <c r="AN46">
        <f>IFERROR(VLOOKUP($A46, CDS5Y_bbg!AM$5:AN$241,2), -1)</f>
        <v>-1</v>
      </c>
      <c r="AO46">
        <f>IFERROR(VLOOKUP($A46, CDS5Y_bbg!AN$5:AO$241,2), -1)</f>
        <v>43424</v>
      </c>
      <c r="AP46">
        <f>IFERROR(VLOOKUP($A46, CDS5Y_bbg!AO$5:AP$241,2), -1)</f>
        <v>-1</v>
      </c>
      <c r="AQ46">
        <f>IFERROR(VLOOKUP($A46, CDS5Y_bbg!AP$5:AQ$241,2), -1)</f>
        <v>44625</v>
      </c>
      <c r="AR46">
        <f>IFERROR(VLOOKUP($A46, CDS5Y_bbg!AQ$5:AR$241,2), -1)</f>
        <v>5.25</v>
      </c>
      <c r="AS46">
        <f>IFERROR(VLOOKUP($A46, CDS5Y_bbg!AR$5:AS$241,2), -1)</f>
        <v>44626</v>
      </c>
      <c r="AT46">
        <f>IFERROR(VLOOKUP($A46, CDS5Y_bbg!AS$5:AT$241,2), -1)</f>
        <v>5.25</v>
      </c>
      <c r="AU46">
        <f>IFERROR(VLOOKUP($A46, CDS5Y_bbg!AT$5:AU$241,2), -1)</f>
        <v>-1</v>
      </c>
      <c r="AV46">
        <f>IFERROR(VLOOKUP($A46, CDS5Y_bbg!AU$5:AV$241,2), -1)</f>
        <v>-1</v>
      </c>
      <c r="AW46">
        <f>IFERROR(VLOOKUP($A46, CDS5Y_bbg!AV$5:AW$241,2), -1)</f>
        <v>41863</v>
      </c>
      <c r="AX46">
        <f>IFERROR(VLOOKUP($A46, CDS5Y_bbg!AW$5:AX$241,2), -1)</f>
        <v>-1</v>
      </c>
      <c r="AY46">
        <f>IFERROR(VLOOKUP($A46, CDS5Y_bbg!AX$5:AY$241,2), -1)</f>
        <v>43402</v>
      </c>
      <c r="AZ46">
        <f>IFERROR(VLOOKUP($A46, CDS5Y_bbg!AY$5:AZ$241,2), -1)</f>
        <v>8</v>
      </c>
      <c r="BA46">
        <f>IFERROR(VLOOKUP($A46, CDS5Y_bbg!AZ$5:BA$241,2), -1)</f>
        <v>-1</v>
      </c>
      <c r="BB46">
        <f>IFERROR(VLOOKUP($A46, CDS5Y_bbg!BA$5:BB$241,2), -1)</f>
        <v>10.125</v>
      </c>
      <c r="BC46">
        <f>IFERROR(VLOOKUP($A46, CDS5Y_bbg!BB$5:BC$241,2), -1)</f>
        <v>41722</v>
      </c>
      <c r="BD46">
        <f>IFERROR(VLOOKUP($A46, CDS5Y_bbg!BC$5:BD$241,2), -1)</f>
        <v>-1</v>
      </c>
      <c r="BE46">
        <f>IFERROR(VLOOKUP($A46, CDS5Y_bbg!BD$5:BE$241,2), -1)</f>
        <v>-1</v>
      </c>
      <c r="BF46">
        <f>IFERROR(VLOOKUP($A46, CDS5Y_bbg!BE$5:BF$241,2), -1)</f>
        <v>-1</v>
      </c>
      <c r="BG46">
        <f>IFERROR(VLOOKUP($A46, CDS5Y_bbg!BF$5:BG$241,2), -1)</f>
        <v>-1</v>
      </c>
      <c r="BH46">
        <f>IFERROR(VLOOKUP($A46, CDS5Y_bbg!BG$5:BH$241,2), -1)</f>
        <v>-1</v>
      </c>
      <c r="BI46">
        <f>IFERROR(VLOOKUP($A46, CDS5Y_bbg!BH$5:BI$241,2), -1)</f>
        <v>43424</v>
      </c>
      <c r="BJ46">
        <f>IFERROR(VLOOKUP($A46, CDS5Y_bbg!BI$5:BJ$241,2), -1)</f>
        <v>8</v>
      </c>
      <c r="BK46">
        <f>IFERROR(VLOOKUP($A46, CDS5Y_bbg!BJ$5:BK$241,2), -1)</f>
        <v>-1</v>
      </c>
      <c r="BL46">
        <f>IFERROR(VLOOKUP($A46, CDS5Y_bbg!BK$5:BL$241,2), -1)</f>
        <v>-1</v>
      </c>
      <c r="BM46">
        <f>IFERROR(VLOOKUP($A46, CDS5Y_bbg!BL$5:BM$241,2), -1)</f>
        <v>43424</v>
      </c>
      <c r="BN46">
        <f>IFERROR(VLOOKUP($A46, CDS5Y_bbg!BM$5:BN$241,2), -1)</f>
        <v>-1</v>
      </c>
      <c r="BO46">
        <f>IFERROR(VLOOKUP($A46, CDS5Y_bbg!BN$5:BO$241,2), -1)</f>
        <v>43426</v>
      </c>
      <c r="BP46">
        <f>IFERROR(VLOOKUP($A46, CDS5Y_bbg!BO$5:BP$241,2), -1)</f>
        <v>-1</v>
      </c>
      <c r="BQ46">
        <f>IFERROR(VLOOKUP($A46, CDS5Y_bbg!BP$5:BQ$241,2), -1)</f>
        <v>-1</v>
      </c>
      <c r="BR46">
        <f>IFERROR(VLOOKUP($A46, CDS5Y_bbg!BQ$5:BR$241,2), -1)</f>
        <v>-1</v>
      </c>
      <c r="BS46">
        <f>IFERROR(VLOOKUP($A46, CDS5Y_bbg!BR$5:BS$241,2), -1)</f>
        <v>43426</v>
      </c>
      <c r="BT46">
        <f>IFERROR(VLOOKUP($A46, CDS5Y_bbg!BS$5:BT$241,2), -1)</f>
        <v>-1</v>
      </c>
      <c r="BU46">
        <f>IFERROR(VLOOKUP($A46, CDS5Y_bbg!BT$5:BU$241,2), -1)</f>
        <v>-1</v>
      </c>
      <c r="BV46">
        <f>IFERROR(VLOOKUP($A46, CDS5Y_bbg!BU$5:BV$241,2), -1)</f>
        <v>-1</v>
      </c>
      <c r="BW46">
        <f>IFERROR(VLOOKUP($A46, CDS5Y_bbg!BV$5:BW$241,2), -1)</f>
        <v>41915</v>
      </c>
      <c r="BX46">
        <f>IFERROR(VLOOKUP($A46, CDS5Y_bbg!BW$5:BX$241,2), -1)</f>
        <v>-1</v>
      </c>
      <c r="BY46">
        <f>IFERROR(VLOOKUP($A46, CDS5Y_bbg!BX$5:BY$241,2), -1)</f>
        <v>-1</v>
      </c>
      <c r="BZ46">
        <f>IFERROR(VLOOKUP($A46, CDS5Y_bbg!BY$5:BZ$241,2), -1)</f>
        <v>-1</v>
      </c>
      <c r="CA46">
        <f>IFERROR(VLOOKUP($A46, CDS5Y_bbg!BZ$5:CA$241,2), -1)</f>
        <v>41911</v>
      </c>
      <c r="CB46">
        <f>IFERROR(VLOOKUP($A46, CDS5Y_bbg!CA$5:CB$241,2), -1)</f>
        <v>-1</v>
      </c>
      <c r="CC46">
        <f>IFERROR(VLOOKUP($A46, CDS5Y_bbg!CB$5:CC$241,2), -1)</f>
        <v>41912</v>
      </c>
      <c r="CD46">
        <f>IFERROR(VLOOKUP($A46, CDS5Y_bbg!CC$5:CD$241,2), -1)</f>
        <v>-1</v>
      </c>
      <c r="CE46">
        <f>IFERROR(VLOOKUP($A46, CDS5Y_bbg!CD$5:CE$241,2), -1)</f>
        <v>43332</v>
      </c>
      <c r="CF46">
        <f>IFERROR(VLOOKUP($A46, CDS5Y_bbg!CE$5:CF$241,2), -1)</f>
        <v>27.332999999999998</v>
      </c>
      <c r="CG46">
        <f>IFERROR(VLOOKUP($A46, CDS5Y_bbg!CF$5:CG$241,2), -1)</f>
        <v>41893</v>
      </c>
      <c r="CH46">
        <f>IFERROR(VLOOKUP($A46, CDS5Y_bbg!CG$5:CH$241,2), -1)</f>
        <v>-1</v>
      </c>
      <c r="CI46">
        <f>IFERROR(VLOOKUP($A46, CDS5Y_bbg!CH$5:CI$241,2), -1)</f>
        <v>-1</v>
      </c>
      <c r="CJ46">
        <f>IFERROR(VLOOKUP($A46, CDS5Y_bbg!CI$5:CJ$241,2), -1)</f>
        <v>-1</v>
      </c>
      <c r="CK46">
        <f>IFERROR(VLOOKUP($A46, CDS5Y_bbg!CJ$5:CK$241,2), -1)</f>
        <v>41844</v>
      </c>
      <c r="CL46">
        <f>IFERROR(VLOOKUP($A46, CDS5Y_bbg!CK$5:CL$241,2), -1)</f>
        <v>33.832999999999998</v>
      </c>
      <c r="CM46">
        <f>IFERROR(VLOOKUP($A46, CDS5Y_bbg!CL$5:CM$241,2), -1)</f>
        <v>-1</v>
      </c>
      <c r="CN46">
        <f>IFERROR(VLOOKUP($A46, CDS5Y_bbg!CM$5:CN$241,2), -1)</f>
        <v>-1</v>
      </c>
    </row>
    <row r="47" spans="1:92" x14ac:dyDescent="0.25">
      <c r="A47" s="1">
        <v>37925</v>
      </c>
      <c r="B47">
        <f>IFERROR(VLOOKUP($A47, CDS5Y_bbg!A$5:B$241,2), -1)</f>
        <v>634.70699999999999</v>
      </c>
      <c r="C47">
        <f>IFERROR(VLOOKUP($A47, CDS5Y_bbg!B$5:C$241,2), -1)</f>
        <v>41831</v>
      </c>
      <c r="D47">
        <f>IFERROR(VLOOKUP($A47, CDS5Y_bbg!C$5:D$241,2), -1)</f>
        <v>161.49700000000001</v>
      </c>
      <c r="E47">
        <f>IFERROR(VLOOKUP($A47, CDS5Y_bbg!D$5:E$241,2), -1)</f>
        <v>44895</v>
      </c>
      <c r="F47">
        <f>IFERROR(VLOOKUP($A47, CDS5Y_bbg!E$5:F$241,2), -1)</f>
        <v>66.376999999999995</v>
      </c>
      <c r="G47">
        <f>IFERROR(VLOOKUP($A47, CDS5Y_bbg!F$5:G$241,2), -1)</f>
        <v>40360</v>
      </c>
      <c r="H47">
        <f>IFERROR(VLOOKUP($A47, CDS5Y_bbg!G$5:H$241,2), -1)</f>
        <v>23.332999999999998</v>
      </c>
      <c r="I47">
        <f>IFERROR(VLOOKUP($A47, CDS5Y_bbg!H$5:I$241,2), -1)</f>
        <v>44834</v>
      </c>
      <c r="J47">
        <f>IFERROR(VLOOKUP($A47, CDS5Y_bbg!I$5:J$241,2), -1)</f>
        <v>479.245</v>
      </c>
      <c r="K47">
        <f>IFERROR(VLOOKUP($A47, CDS5Y_bbg!J$5:K$241,2), -1)</f>
        <v>41819</v>
      </c>
      <c r="L47">
        <f>IFERROR(VLOOKUP($A47, CDS5Y_bbg!K$5:L$241,2), -1)</f>
        <v>105.333</v>
      </c>
      <c r="M47">
        <f>IFERROR(VLOOKUP($A47, CDS5Y_bbg!L$5:M$241,2), -1)</f>
        <v>40469</v>
      </c>
      <c r="N47">
        <f>IFERROR(VLOOKUP($A47, CDS5Y_bbg!M$5:N$241,2), -1)</f>
        <v>68.832999999999998</v>
      </c>
      <c r="O47">
        <f>IFERROR(VLOOKUP($A47, CDS5Y_bbg!N$5:O$241,2), -1)</f>
        <v>40289</v>
      </c>
      <c r="P47">
        <f>IFERROR(VLOOKUP($A47, CDS5Y_bbg!O$5:P$241,2), -1)</f>
        <v>48.25</v>
      </c>
      <c r="Q47">
        <f>IFERROR(VLOOKUP($A47, CDS5Y_bbg!P$5:Q$241,2), -1)</f>
        <v>44377</v>
      </c>
      <c r="R47">
        <f>IFERROR(VLOOKUP($A47, CDS5Y_bbg!Q$5:R$241,2), -1)</f>
        <v>139.333</v>
      </c>
      <c r="S47">
        <f>IFERROR(VLOOKUP($A47, CDS5Y_bbg!R$5:S$241,2), -1)</f>
        <v>43337</v>
      </c>
      <c r="T47">
        <f>IFERROR(VLOOKUP($A47, CDS5Y_bbg!S$5:T$241,2), -1)</f>
        <v>428.16699999999997</v>
      </c>
      <c r="U47">
        <f>IFERROR(VLOOKUP($A47, CDS5Y_bbg!T$5:U$241,2), -1)</f>
        <v>42062</v>
      </c>
      <c r="V47">
        <f>IFERROR(VLOOKUP($A47, CDS5Y_bbg!U$5:V$241,2), -1)</f>
        <v>44.332999999999998</v>
      </c>
      <c r="W47">
        <f>IFERROR(VLOOKUP($A47, CDS5Y_bbg!V$5:W$241,2), -1)</f>
        <v>44074</v>
      </c>
      <c r="X47">
        <f>IFERROR(VLOOKUP($A47, CDS5Y_bbg!W$5:X$241,2), -1)</f>
        <v>227.584</v>
      </c>
      <c r="Y47">
        <f>IFERROR(VLOOKUP($A47, CDS5Y_bbg!X$5:Y$241,2), -1)</f>
        <v>44043</v>
      </c>
      <c r="Z47">
        <f>IFERROR(VLOOKUP($A47, CDS5Y_bbg!Y$5:Z$241,2), -1)</f>
        <v>117.5</v>
      </c>
      <c r="AA47">
        <f>IFERROR(VLOOKUP($A47, CDS5Y_bbg!Z$5:AA$241,2), -1)</f>
        <v>40481</v>
      </c>
      <c r="AB47">
        <f>IFERROR(VLOOKUP($A47, CDS5Y_bbg!AA$5:AB$241,2), -1)</f>
        <v>30.667000000000002</v>
      </c>
      <c r="AC47">
        <f>IFERROR(VLOOKUP($A47, CDS5Y_bbg!AB$5:AC$241,2), -1)</f>
        <v>44043</v>
      </c>
      <c r="AD47">
        <f>IFERROR(VLOOKUP($A47, CDS5Y_bbg!AC$5:AD$241,2), -1)</f>
        <v>448.12200000000001</v>
      </c>
      <c r="AE47">
        <f>IFERROR(VLOOKUP($A47, CDS5Y_bbg!AD$5:AE$241,2), -1)</f>
        <v>41149</v>
      </c>
      <c r="AF47">
        <f>IFERROR(VLOOKUP($A47, CDS5Y_bbg!AE$5:AF$241,2), -1)</f>
        <v>-1</v>
      </c>
      <c r="AG47">
        <f>IFERROR(VLOOKUP($A47, CDS5Y_bbg!AF$5:AG$241,2), -1)</f>
        <v>42853</v>
      </c>
      <c r="AH47">
        <f>IFERROR(VLOOKUP($A47, CDS5Y_bbg!AG$5:AH$241,2), -1)</f>
        <v>4.625</v>
      </c>
      <c r="AI47">
        <f>IFERROR(VLOOKUP($A47, CDS5Y_bbg!AH$5:AI$241,2), -1)</f>
        <v>-1</v>
      </c>
      <c r="AJ47">
        <f>IFERROR(VLOOKUP($A47, CDS5Y_bbg!AI$5:AJ$241,2), -1)</f>
        <v>4.25</v>
      </c>
      <c r="AK47">
        <f>IFERROR(VLOOKUP($A47, CDS5Y_bbg!AJ$5:AK$241,2), -1)</f>
        <v>-1</v>
      </c>
      <c r="AL47">
        <f>IFERROR(VLOOKUP($A47, CDS5Y_bbg!AK$5:AL$241,2), -1)</f>
        <v>-1</v>
      </c>
      <c r="AM47">
        <f>IFERROR(VLOOKUP($A47, CDS5Y_bbg!AL$5:AM$241,2), -1)</f>
        <v>-1</v>
      </c>
      <c r="AN47">
        <f>IFERROR(VLOOKUP($A47, CDS5Y_bbg!AM$5:AN$241,2), -1)</f>
        <v>-1</v>
      </c>
      <c r="AO47">
        <f>IFERROR(VLOOKUP($A47, CDS5Y_bbg!AN$5:AO$241,2), -1)</f>
        <v>43424</v>
      </c>
      <c r="AP47">
        <f>IFERROR(VLOOKUP($A47, CDS5Y_bbg!AO$5:AP$241,2), -1)</f>
        <v>-1</v>
      </c>
      <c r="AQ47">
        <f>IFERROR(VLOOKUP($A47, CDS5Y_bbg!AP$5:AQ$241,2), -1)</f>
        <v>44625</v>
      </c>
      <c r="AR47">
        <f>IFERROR(VLOOKUP($A47, CDS5Y_bbg!AQ$5:AR$241,2), -1)</f>
        <v>3.75</v>
      </c>
      <c r="AS47">
        <f>IFERROR(VLOOKUP($A47, CDS5Y_bbg!AR$5:AS$241,2), -1)</f>
        <v>44626</v>
      </c>
      <c r="AT47">
        <f>IFERROR(VLOOKUP($A47, CDS5Y_bbg!AS$5:AT$241,2), -1)</f>
        <v>4.125</v>
      </c>
      <c r="AU47">
        <f>IFERROR(VLOOKUP($A47, CDS5Y_bbg!AT$5:AU$241,2), -1)</f>
        <v>-1</v>
      </c>
      <c r="AV47">
        <f>IFERROR(VLOOKUP($A47, CDS5Y_bbg!AU$5:AV$241,2), -1)</f>
        <v>-1</v>
      </c>
      <c r="AW47">
        <f>IFERROR(VLOOKUP($A47, CDS5Y_bbg!AV$5:AW$241,2), -1)</f>
        <v>41863</v>
      </c>
      <c r="AX47">
        <f>IFERROR(VLOOKUP($A47, CDS5Y_bbg!AW$5:AX$241,2), -1)</f>
        <v>-1</v>
      </c>
      <c r="AY47">
        <f>IFERROR(VLOOKUP($A47, CDS5Y_bbg!AX$5:AY$241,2), -1)</f>
        <v>43402</v>
      </c>
      <c r="AZ47">
        <f>IFERROR(VLOOKUP($A47, CDS5Y_bbg!AY$5:AZ$241,2), -1)</f>
        <v>7.75</v>
      </c>
      <c r="BA47">
        <f>IFERROR(VLOOKUP($A47, CDS5Y_bbg!AZ$5:BA$241,2), -1)</f>
        <v>-1</v>
      </c>
      <c r="BB47">
        <f>IFERROR(VLOOKUP($A47, CDS5Y_bbg!BA$5:BB$241,2), -1)</f>
        <v>10.333</v>
      </c>
      <c r="BC47">
        <f>IFERROR(VLOOKUP($A47, CDS5Y_bbg!BB$5:BC$241,2), -1)</f>
        <v>41722</v>
      </c>
      <c r="BD47">
        <f>IFERROR(VLOOKUP($A47, CDS5Y_bbg!BC$5:BD$241,2), -1)</f>
        <v>-1</v>
      </c>
      <c r="BE47">
        <f>IFERROR(VLOOKUP($A47, CDS5Y_bbg!BD$5:BE$241,2), -1)</f>
        <v>-1</v>
      </c>
      <c r="BF47">
        <f>IFERROR(VLOOKUP($A47, CDS5Y_bbg!BE$5:BF$241,2), -1)</f>
        <v>-1</v>
      </c>
      <c r="BG47">
        <f>IFERROR(VLOOKUP($A47, CDS5Y_bbg!BF$5:BG$241,2), -1)</f>
        <v>-1</v>
      </c>
      <c r="BH47">
        <f>IFERROR(VLOOKUP($A47, CDS5Y_bbg!BG$5:BH$241,2), -1)</f>
        <v>-1</v>
      </c>
      <c r="BI47">
        <f>IFERROR(VLOOKUP($A47, CDS5Y_bbg!BH$5:BI$241,2), -1)</f>
        <v>43424</v>
      </c>
      <c r="BJ47">
        <f>IFERROR(VLOOKUP($A47, CDS5Y_bbg!BI$5:BJ$241,2), -1)</f>
        <v>6.75</v>
      </c>
      <c r="BK47">
        <f>IFERROR(VLOOKUP($A47, CDS5Y_bbg!BJ$5:BK$241,2), -1)</f>
        <v>-1</v>
      </c>
      <c r="BL47">
        <f>IFERROR(VLOOKUP($A47, CDS5Y_bbg!BK$5:BL$241,2), -1)</f>
        <v>-1</v>
      </c>
      <c r="BM47">
        <f>IFERROR(VLOOKUP($A47, CDS5Y_bbg!BL$5:BM$241,2), -1)</f>
        <v>43424</v>
      </c>
      <c r="BN47">
        <f>IFERROR(VLOOKUP($A47, CDS5Y_bbg!BM$5:BN$241,2), -1)</f>
        <v>-1</v>
      </c>
      <c r="BO47">
        <f>IFERROR(VLOOKUP($A47, CDS5Y_bbg!BN$5:BO$241,2), -1)</f>
        <v>43426</v>
      </c>
      <c r="BP47">
        <f>IFERROR(VLOOKUP($A47, CDS5Y_bbg!BO$5:BP$241,2), -1)</f>
        <v>-1</v>
      </c>
      <c r="BQ47">
        <f>IFERROR(VLOOKUP($A47, CDS5Y_bbg!BP$5:BQ$241,2), -1)</f>
        <v>-1</v>
      </c>
      <c r="BR47">
        <f>IFERROR(VLOOKUP($A47, CDS5Y_bbg!BQ$5:BR$241,2), -1)</f>
        <v>-1</v>
      </c>
      <c r="BS47">
        <f>IFERROR(VLOOKUP($A47, CDS5Y_bbg!BR$5:BS$241,2), -1)</f>
        <v>43426</v>
      </c>
      <c r="BT47">
        <f>IFERROR(VLOOKUP($A47, CDS5Y_bbg!BS$5:BT$241,2), -1)</f>
        <v>-1</v>
      </c>
      <c r="BU47">
        <f>IFERROR(VLOOKUP($A47, CDS5Y_bbg!BT$5:BU$241,2), -1)</f>
        <v>-1</v>
      </c>
      <c r="BV47">
        <f>IFERROR(VLOOKUP($A47, CDS5Y_bbg!BU$5:BV$241,2), -1)</f>
        <v>-1</v>
      </c>
      <c r="BW47">
        <f>IFERROR(VLOOKUP($A47, CDS5Y_bbg!BV$5:BW$241,2), -1)</f>
        <v>41915</v>
      </c>
      <c r="BX47">
        <f>IFERROR(VLOOKUP($A47, CDS5Y_bbg!BW$5:BX$241,2), -1)</f>
        <v>-1</v>
      </c>
      <c r="BY47">
        <f>IFERROR(VLOOKUP($A47, CDS5Y_bbg!BX$5:BY$241,2), -1)</f>
        <v>-1</v>
      </c>
      <c r="BZ47">
        <f>IFERROR(VLOOKUP($A47, CDS5Y_bbg!BY$5:BZ$241,2), -1)</f>
        <v>-1</v>
      </c>
      <c r="CA47">
        <f>IFERROR(VLOOKUP($A47, CDS5Y_bbg!BZ$5:CA$241,2), -1)</f>
        <v>41911</v>
      </c>
      <c r="CB47">
        <f>IFERROR(VLOOKUP($A47, CDS5Y_bbg!CA$5:CB$241,2), -1)</f>
        <v>-1</v>
      </c>
      <c r="CC47">
        <f>IFERROR(VLOOKUP($A47, CDS5Y_bbg!CB$5:CC$241,2), -1)</f>
        <v>41912</v>
      </c>
      <c r="CD47">
        <f>IFERROR(VLOOKUP($A47, CDS5Y_bbg!CC$5:CD$241,2), -1)</f>
        <v>-1</v>
      </c>
      <c r="CE47">
        <f>IFERROR(VLOOKUP($A47, CDS5Y_bbg!CD$5:CE$241,2), -1)</f>
        <v>43332</v>
      </c>
      <c r="CF47">
        <f>IFERROR(VLOOKUP($A47, CDS5Y_bbg!CE$5:CF$241,2), -1)</f>
        <v>25.667000000000002</v>
      </c>
      <c r="CG47">
        <f>IFERROR(VLOOKUP($A47, CDS5Y_bbg!CF$5:CG$241,2), -1)</f>
        <v>41893</v>
      </c>
      <c r="CH47">
        <f>IFERROR(VLOOKUP($A47, CDS5Y_bbg!CG$5:CH$241,2), -1)</f>
        <v>-1</v>
      </c>
      <c r="CI47">
        <f>IFERROR(VLOOKUP($A47, CDS5Y_bbg!CH$5:CI$241,2), -1)</f>
        <v>-1</v>
      </c>
      <c r="CJ47">
        <f>IFERROR(VLOOKUP($A47, CDS5Y_bbg!CI$5:CJ$241,2), -1)</f>
        <v>-1</v>
      </c>
      <c r="CK47">
        <f>IFERROR(VLOOKUP($A47, CDS5Y_bbg!CJ$5:CK$241,2), -1)</f>
        <v>41844</v>
      </c>
      <c r="CL47">
        <f>IFERROR(VLOOKUP($A47, CDS5Y_bbg!CK$5:CL$241,2), -1)</f>
        <v>30.832999999999998</v>
      </c>
      <c r="CM47">
        <f>IFERROR(VLOOKUP($A47, CDS5Y_bbg!CL$5:CM$241,2), -1)</f>
        <v>-1</v>
      </c>
      <c r="CN47">
        <f>IFERROR(VLOOKUP($A47, CDS5Y_bbg!CM$5:CN$241,2), -1)</f>
        <v>-1</v>
      </c>
    </row>
    <row r="48" spans="1:92" x14ac:dyDescent="0.25">
      <c r="A48" s="1">
        <v>37953</v>
      </c>
      <c r="B48">
        <f>IFERROR(VLOOKUP($A48, CDS5Y_bbg!A$5:B$241,2), -1)</f>
        <v>505.815</v>
      </c>
      <c r="C48">
        <f>IFERROR(VLOOKUP($A48, CDS5Y_bbg!B$5:C$241,2), -1)</f>
        <v>41831</v>
      </c>
      <c r="D48">
        <f>IFERROR(VLOOKUP($A48, CDS5Y_bbg!C$5:D$241,2), -1)</f>
        <v>150.15799999999999</v>
      </c>
      <c r="E48">
        <f>IFERROR(VLOOKUP($A48, CDS5Y_bbg!D$5:E$241,2), -1)</f>
        <v>44895</v>
      </c>
      <c r="F48">
        <f>IFERROR(VLOOKUP($A48, CDS5Y_bbg!E$5:F$241,2), -1)</f>
        <v>58.398000000000003</v>
      </c>
      <c r="G48">
        <f>IFERROR(VLOOKUP($A48, CDS5Y_bbg!F$5:G$241,2), -1)</f>
        <v>40360</v>
      </c>
      <c r="H48">
        <f>IFERROR(VLOOKUP($A48, CDS5Y_bbg!G$5:H$241,2), -1)</f>
        <v>26.167000000000002</v>
      </c>
      <c r="I48">
        <f>IFERROR(VLOOKUP($A48, CDS5Y_bbg!H$5:I$241,2), -1)</f>
        <v>44834</v>
      </c>
      <c r="J48">
        <f>IFERROR(VLOOKUP($A48, CDS5Y_bbg!I$5:J$241,2), -1)</f>
        <v>476.72699999999998</v>
      </c>
      <c r="K48">
        <f>IFERROR(VLOOKUP($A48, CDS5Y_bbg!J$5:K$241,2), -1)</f>
        <v>41819</v>
      </c>
      <c r="L48">
        <f>IFERROR(VLOOKUP($A48, CDS5Y_bbg!K$5:L$241,2), -1)</f>
        <v>101.5</v>
      </c>
      <c r="M48">
        <f>IFERROR(VLOOKUP($A48, CDS5Y_bbg!L$5:M$241,2), -1)</f>
        <v>40469</v>
      </c>
      <c r="N48">
        <f>IFERROR(VLOOKUP($A48, CDS5Y_bbg!M$5:N$241,2), -1)</f>
        <v>70.400000000000006</v>
      </c>
      <c r="O48">
        <f>IFERROR(VLOOKUP($A48, CDS5Y_bbg!N$5:O$241,2), -1)</f>
        <v>40289</v>
      </c>
      <c r="P48">
        <f>IFERROR(VLOOKUP($A48, CDS5Y_bbg!O$5:P$241,2), -1)</f>
        <v>44.5</v>
      </c>
      <c r="Q48">
        <f>IFERROR(VLOOKUP($A48, CDS5Y_bbg!P$5:Q$241,2), -1)</f>
        <v>44377</v>
      </c>
      <c r="R48">
        <f>IFERROR(VLOOKUP($A48, CDS5Y_bbg!Q$5:R$241,2), -1)</f>
        <v>123</v>
      </c>
      <c r="S48">
        <f>IFERROR(VLOOKUP($A48, CDS5Y_bbg!R$5:S$241,2), -1)</f>
        <v>43337</v>
      </c>
      <c r="T48">
        <f>IFERROR(VLOOKUP($A48, CDS5Y_bbg!S$5:T$241,2), -1)</f>
        <v>500.83300000000003</v>
      </c>
      <c r="U48">
        <f>IFERROR(VLOOKUP($A48, CDS5Y_bbg!T$5:U$241,2), -1)</f>
        <v>42062</v>
      </c>
      <c r="V48">
        <f>IFERROR(VLOOKUP($A48, CDS5Y_bbg!U$5:V$241,2), -1)</f>
        <v>41.332999999999998</v>
      </c>
      <c r="W48">
        <f>IFERROR(VLOOKUP($A48, CDS5Y_bbg!V$5:W$241,2), -1)</f>
        <v>44074</v>
      </c>
      <c r="X48">
        <f>IFERROR(VLOOKUP($A48, CDS5Y_bbg!W$5:X$241,2), -1)</f>
        <v>227.25200000000001</v>
      </c>
      <c r="Y48">
        <f>IFERROR(VLOOKUP($A48, CDS5Y_bbg!X$5:Y$241,2), -1)</f>
        <v>44043</v>
      </c>
      <c r="Z48">
        <f>IFERROR(VLOOKUP($A48, CDS5Y_bbg!Y$5:Z$241,2), -1)</f>
        <v>102.5</v>
      </c>
      <c r="AA48">
        <f>IFERROR(VLOOKUP($A48, CDS5Y_bbg!Z$5:AA$241,2), -1)</f>
        <v>40481</v>
      </c>
      <c r="AB48">
        <f>IFERROR(VLOOKUP($A48, CDS5Y_bbg!AA$5:AB$241,2), -1)</f>
        <v>29.75</v>
      </c>
      <c r="AC48">
        <f>IFERROR(VLOOKUP($A48, CDS5Y_bbg!AB$5:AC$241,2), -1)</f>
        <v>44043</v>
      </c>
      <c r="AD48">
        <f>IFERROR(VLOOKUP($A48, CDS5Y_bbg!AC$5:AD$241,2), -1)</f>
        <v>402.43700000000001</v>
      </c>
      <c r="AE48">
        <f>IFERROR(VLOOKUP($A48, CDS5Y_bbg!AD$5:AE$241,2), -1)</f>
        <v>41149</v>
      </c>
      <c r="AF48">
        <f>IFERROR(VLOOKUP($A48, CDS5Y_bbg!AE$5:AF$241,2), -1)</f>
        <v>-1</v>
      </c>
      <c r="AG48">
        <f>IFERROR(VLOOKUP($A48, CDS5Y_bbg!AF$5:AG$241,2), -1)</f>
        <v>42853</v>
      </c>
      <c r="AH48">
        <f>IFERROR(VLOOKUP($A48, CDS5Y_bbg!AG$5:AH$241,2), -1)</f>
        <v>4.625</v>
      </c>
      <c r="AI48">
        <f>IFERROR(VLOOKUP($A48, CDS5Y_bbg!AH$5:AI$241,2), -1)</f>
        <v>-1</v>
      </c>
      <c r="AJ48">
        <f>IFERROR(VLOOKUP($A48, CDS5Y_bbg!AI$5:AJ$241,2), -1)</f>
        <v>4.25</v>
      </c>
      <c r="AK48">
        <f>IFERROR(VLOOKUP($A48, CDS5Y_bbg!AJ$5:AK$241,2), -1)</f>
        <v>-1</v>
      </c>
      <c r="AL48">
        <f>IFERROR(VLOOKUP($A48, CDS5Y_bbg!AK$5:AL$241,2), -1)</f>
        <v>-1</v>
      </c>
      <c r="AM48">
        <f>IFERROR(VLOOKUP($A48, CDS5Y_bbg!AL$5:AM$241,2), -1)</f>
        <v>-1</v>
      </c>
      <c r="AN48">
        <f>IFERROR(VLOOKUP($A48, CDS5Y_bbg!AM$5:AN$241,2), -1)</f>
        <v>-1</v>
      </c>
      <c r="AO48">
        <f>IFERROR(VLOOKUP($A48, CDS5Y_bbg!AN$5:AO$241,2), -1)</f>
        <v>43424</v>
      </c>
      <c r="AP48">
        <f>IFERROR(VLOOKUP($A48, CDS5Y_bbg!AO$5:AP$241,2), -1)</f>
        <v>-1</v>
      </c>
      <c r="AQ48">
        <f>IFERROR(VLOOKUP($A48, CDS5Y_bbg!AP$5:AQ$241,2), -1)</f>
        <v>44625</v>
      </c>
      <c r="AR48">
        <f>IFERROR(VLOOKUP($A48, CDS5Y_bbg!AQ$5:AR$241,2), -1)</f>
        <v>3.75</v>
      </c>
      <c r="AS48">
        <f>IFERROR(VLOOKUP($A48, CDS5Y_bbg!AR$5:AS$241,2), -1)</f>
        <v>44626</v>
      </c>
      <c r="AT48">
        <f>IFERROR(VLOOKUP($A48, CDS5Y_bbg!AS$5:AT$241,2), -1)</f>
        <v>3.75</v>
      </c>
      <c r="AU48">
        <f>IFERROR(VLOOKUP($A48, CDS5Y_bbg!AT$5:AU$241,2), -1)</f>
        <v>-1</v>
      </c>
      <c r="AV48">
        <f>IFERROR(VLOOKUP($A48, CDS5Y_bbg!AU$5:AV$241,2), -1)</f>
        <v>-1</v>
      </c>
      <c r="AW48">
        <f>IFERROR(VLOOKUP($A48, CDS5Y_bbg!AV$5:AW$241,2), -1)</f>
        <v>41863</v>
      </c>
      <c r="AX48">
        <f>IFERROR(VLOOKUP($A48, CDS5Y_bbg!AW$5:AX$241,2), -1)</f>
        <v>-1</v>
      </c>
      <c r="AY48">
        <f>IFERROR(VLOOKUP($A48, CDS5Y_bbg!AX$5:AY$241,2), -1)</f>
        <v>43402</v>
      </c>
      <c r="AZ48">
        <f>IFERROR(VLOOKUP($A48, CDS5Y_bbg!AY$5:AZ$241,2), -1)</f>
        <v>7.25</v>
      </c>
      <c r="BA48">
        <f>IFERROR(VLOOKUP($A48, CDS5Y_bbg!AZ$5:BA$241,2), -1)</f>
        <v>-1</v>
      </c>
      <c r="BB48">
        <f>IFERROR(VLOOKUP($A48, CDS5Y_bbg!BA$5:BB$241,2), -1)</f>
        <v>10.5</v>
      </c>
      <c r="BC48">
        <f>IFERROR(VLOOKUP($A48, CDS5Y_bbg!BB$5:BC$241,2), -1)</f>
        <v>41722</v>
      </c>
      <c r="BD48">
        <f>IFERROR(VLOOKUP($A48, CDS5Y_bbg!BC$5:BD$241,2), -1)</f>
        <v>-1</v>
      </c>
      <c r="BE48">
        <f>IFERROR(VLOOKUP($A48, CDS5Y_bbg!BD$5:BE$241,2), -1)</f>
        <v>-1</v>
      </c>
      <c r="BF48">
        <f>IFERROR(VLOOKUP($A48, CDS5Y_bbg!BE$5:BF$241,2), -1)</f>
        <v>-1</v>
      </c>
      <c r="BG48">
        <f>IFERROR(VLOOKUP($A48, CDS5Y_bbg!BF$5:BG$241,2), -1)</f>
        <v>-1</v>
      </c>
      <c r="BH48">
        <f>IFERROR(VLOOKUP($A48, CDS5Y_bbg!BG$5:BH$241,2), -1)</f>
        <v>-1</v>
      </c>
      <c r="BI48">
        <f>IFERROR(VLOOKUP($A48, CDS5Y_bbg!BH$5:BI$241,2), -1)</f>
        <v>43424</v>
      </c>
      <c r="BJ48">
        <f>IFERROR(VLOOKUP($A48, CDS5Y_bbg!BI$5:BJ$241,2), -1)</f>
        <v>6.25</v>
      </c>
      <c r="BK48">
        <f>IFERROR(VLOOKUP($A48, CDS5Y_bbg!BJ$5:BK$241,2), -1)</f>
        <v>-1</v>
      </c>
      <c r="BL48">
        <f>IFERROR(VLOOKUP($A48, CDS5Y_bbg!BK$5:BL$241,2), -1)</f>
        <v>-1</v>
      </c>
      <c r="BM48">
        <f>IFERROR(VLOOKUP($A48, CDS5Y_bbg!BL$5:BM$241,2), -1)</f>
        <v>43424</v>
      </c>
      <c r="BN48">
        <f>IFERROR(VLOOKUP($A48, CDS5Y_bbg!BM$5:BN$241,2), -1)</f>
        <v>-1</v>
      </c>
      <c r="BO48">
        <f>IFERROR(VLOOKUP($A48, CDS5Y_bbg!BN$5:BO$241,2), -1)</f>
        <v>43426</v>
      </c>
      <c r="BP48">
        <f>IFERROR(VLOOKUP($A48, CDS5Y_bbg!BO$5:BP$241,2), -1)</f>
        <v>-1</v>
      </c>
      <c r="BQ48">
        <f>IFERROR(VLOOKUP($A48, CDS5Y_bbg!BP$5:BQ$241,2), -1)</f>
        <v>-1</v>
      </c>
      <c r="BR48">
        <f>IFERROR(VLOOKUP($A48, CDS5Y_bbg!BQ$5:BR$241,2), -1)</f>
        <v>-1</v>
      </c>
      <c r="BS48">
        <f>IFERROR(VLOOKUP($A48, CDS5Y_bbg!BR$5:BS$241,2), -1)</f>
        <v>43426</v>
      </c>
      <c r="BT48">
        <f>IFERROR(VLOOKUP($A48, CDS5Y_bbg!BS$5:BT$241,2), -1)</f>
        <v>-1</v>
      </c>
      <c r="BU48">
        <f>IFERROR(VLOOKUP($A48, CDS5Y_bbg!BT$5:BU$241,2), -1)</f>
        <v>-1</v>
      </c>
      <c r="BV48">
        <f>IFERROR(VLOOKUP($A48, CDS5Y_bbg!BU$5:BV$241,2), -1)</f>
        <v>-1</v>
      </c>
      <c r="BW48">
        <f>IFERROR(VLOOKUP($A48, CDS5Y_bbg!BV$5:BW$241,2), -1)</f>
        <v>41915</v>
      </c>
      <c r="BX48">
        <f>IFERROR(VLOOKUP($A48, CDS5Y_bbg!BW$5:BX$241,2), -1)</f>
        <v>-1</v>
      </c>
      <c r="BY48">
        <f>IFERROR(VLOOKUP($A48, CDS5Y_bbg!BX$5:BY$241,2), -1)</f>
        <v>-1</v>
      </c>
      <c r="BZ48">
        <f>IFERROR(VLOOKUP($A48, CDS5Y_bbg!BY$5:BZ$241,2), -1)</f>
        <v>-1</v>
      </c>
      <c r="CA48">
        <f>IFERROR(VLOOKUP($A48, CDS5Y_bbg!BZ$5:CA$241,2), -1)</f>
        <v>41911</v>
      </c>
      <c r="CB48">
        <f>IFERROR(VLOOKUP($A48, CDS5Y_bbg!CA$5:CB$241,2), -1)</f>
        <v>-1</v>
      </c>
      <c r="CC48">
        <f>IFERROR(VLOOKUP($A48, CDS5Y_bbg!CB$5:CC$241,2), -1)</f>
        <v>41912</v>
      </c>
      <c r="CD48">
        <f>IFERROR(VLOOKUP($A48, CDS5Y_bbg!CC$5:CD$241,2), -1)</f>
        <v>-1</v>
      </c>
      <c r="CE48">
        <f>IFERROR(VLOOKUP($A48, CDS5Y_bbg!CD$5:CE$241,2), -1)</f>
        <v>43332</v>
      </c>
      <c r="CF48">
        <f>IFERROR(VLOOKUP($A48, CDS5Y_bbg!CE$5:CF$241,2), -1)</f>
        <v>22</v>
      </c>
      <c r="CG48">
        <f>IFERROR(VLOOKUP($A48, CDS5Y_bbg!CF$5:CG$241,2), -1)</f>
        <v>41893</v>
      </c>
      <c r="CH48">
        <f>IFERROR(VLOOKUP($A48, CDS5Y_bbg!CG$5:CH$241,2), -1)</f>
        <v>-1</v>
      </c>
      <c r="CI48">
        <f>IFERROR(VLOOKUP($A48, CDS5Y_bbg!CH$5:CI$241,2), -1)</f>
        <v>-1</v>
      </c>
      <c r="CJ48">
        <f>IFERROR(VLOOKUP($A48, CDS5Y_bbg!CI$5:CJ$241,2), -1)</f>
        <v>-1</v>
      </c>
      <c r="CK48">
        <f>IFERROR(VLOOKUP($A48, CDS5Y_bbg!CJ$5:CK$241,2), -1)</f>
        <v>41844</v>
      </c>
      <c r="CL48">
        <f>IFERROR(VLOOKUP($A48, CDS5Y_bbg!CK$5:CL$241,2), -1)</f>
        <v>35.5</v>
      </c>
      <c r="CM48">
        <f>IFERROR(VLOOKUP($A48, CDS5Y_bbg!CL$5:CM$241,2), -1)</f>
        <v>-1</v>
      </c>
      <c r="CN48">
        <f>IFERROR(VLOOKUP($A48, CDS5Y_bbg!CM$5:CN$241,2), -1)</f>
        <v>-1</v>
      </c>
    </row>
    <row r="49" spans="1:92" x14ac:dyDescent="0.25">
      <c r="A49" s="1">
        <v>37986</v>
      </c>
      <c r="B49">
        <f>IFERROR(VLOOKUP($A49, CDS5Y_bbg!A$5:B$241,2), -1)</f>
        <v>403.92</v>
      </c>
      <c r="C49">
        <f>IFERROR(VLOOKUP($A49, CDS5Y_bbg!B$5:C$241,2), -1)</f>
        <v>41831</v>
      </c>
      <c r="D49">
        <f>IFERROR(VLOOKUP($A49, CDS5Y_bbg!C$5:D$241,2), -1)</f>
        <v>127.75</v>
      </c>
      <c r="E49">
        <f>IFERROR(VLOOKUP($A49, CDS5Y_bbg!D$5:E$241,2), -1)</f>
        <v>44895</v>
      </c>
      <c r="F49">
        <f>IFERROR(VLOOKUP($A49, CDS5Y_bbg!E$5:F$241,2), -1)</f>
        <v>53.6</v>
      </c>
      <c r="G49">
        <f>IFERROR(VLOOKUP($A49, CDS5Y_bbg!F$5:G$241,2), -1)</f>
        <v>40360</v>
      </c>
      <c r="H49">
        <f>IFERROR(VLOOKUP($A49, CDS5Y_bbg!G$5:H$241,2), -1)</f>
        <v>29</v>
      </c>
      <c r="I49">
        <f>IFERROR(VLOOKUP($A49, CDS5Y_bbg!H$5:I$241,2), -1)</f>
        <v>44834</v>
      </c>
      <c r="J49">
        <f>IFERROR(VLOOKUP($A49, CDS5Y_bbg!I$5:J$241,2), -1)</f>
        <v>441.19600000000003</v>
      </c>
      <c r="K49">
        <f>IFERROR(VLOOKUP($A49, CDS5Y_bbg!J$5:K$241,2), -1)</f>
        <v>41819</v>
      </c>
      <c r="L49">
        <f>IFERROR(VLOOKUP($A49, CDS5Y_bbg!K$5:L$241,2), -1)</f>
        <v>102.25</v>
      </c>
      <c r="M49">
        <f>IFERROR(VLOOKUP($A49, CDS5Y_bbg!L$5:M$241,2), -1)</f>
        <v>40469</v>
      </c>
      <c r="N49">
        <f>IFERROR(VLOOKUP($A49, CDS5Y_bbg!M$5:N$241,2), -1)</f>
        <v>48.5</v>
      </c>
      <c r="O49">
        <f>IFERROR(VLOOKUP($A49, CDS5Y_bbg!N$5:O$241,2), -1)</f>
        <v>40289</v>
      </c>
      <c r="P49">
        <f>IFERROR(VLOOKUP($A49, CDS5Y_bbg!O$5:P$241,2), -1)</f>
        <v>36</v>
      </c>
      <c r="Q49">
        <f>IFERROR(VLOOKUP($A49, CDS5Y_bbg!P$5:Q$241,2), -1)</f>
        <v>44377</v>
      </c>
      <c r="R49">
        <f>IFERROR(VLOOKUP($A49, CDS5Y_bbg!Q$5:R$241,2), -1)</f>
        <v>122.167</v>
      </c>
      <c r="S49">
        <f>IFERROR(VLOOKUP($A49, CDS5Y_bbg!R$5:S$241,2), -1)</f>
        <v>43337</v>
      </c>
      <c r="T49">
        <f>IFERROR(VLOOKUP($A49, CDS5Y_bbg!S$5:T$241,2), -1)</f>
        <v>437.5</v>
      </c>
      <c r="U49">
        <f>IFERROR(VLOOKUP($A49, CDS5Y_bbg!T$5:U$241,2), -1)</f>
        <v>42062</v>
      </c>
      <c r="V49">
        <f>IFERROR(VLOOKUP($A49, CDS5Y_bbg!U$5:V$241,2), -1)</f>
        <v>42.375</v>
      </c>
      <c r="W49">
        <f>IFERROR(VLOOKUP($A49, CDS5Y_bbg!V$5:W$241,2), -1)</f>
        <v>44074</v>
      </c>
      <c r="X49">
        <f>IFERROR(VLOOKUP($A49, CDS5Y_bbg!W$5:X$241,2), -1)</f>
        <v>201.25</v>
      </c>
      <c r="Y49">
        <f>IFERROR(VLOOKUP($A49, CDS5Y_bbg!X$5:Y$241,2), -1)</f>
        <v>44043</v>
      </c>
      <c r="Z49">
        <f>IFERROR(VLOOKUP($A49, CDS5Y_bbg!Y$5:Z$241,2), -1)</f>
        <v>105.5</v>
      </c>
      <c r="AA49">
        <f>IFERROR(VLOOKUP($A49, CDS5Y_bbg!Z$5:AA$241,2), -1)</f>
        <v>40481</v>
      </c>
      <c r="AB49">
        <f>IFERROR(VLOOKUP($A49, CDS5Y_bbg!AA$5:AB$241,2), -1)</f>
        <v>29</v>
      </c>
      <c r="AC49">
        <f>IFERROR(VLOOKUP($A49, CDS5Y_bbg!AB$5:AC$241,2), -1)</f>
        <v>44043</v>
      </c>
      <c r="AD49">
        <f>IFERROR(VLOOKUP($A49, CDS5Y_bbg!AC$5:AD$241,2), -1)</f>
        <v>322.5</v>
      </c>
      <c r="AE49">
        <f>IFERROR(VLOOKUP($A49, CDS5Y_bbg!AD$5:AE$241,2), -1)</f>
        <v>41149</v>
      </c>
      <c r="AF49">
        <f>IFERROR(VLOOKUP($A49, CDS5Y_bbg!AE$5:AF$241,2), -1)</f>
        <v>-1</v>
      </c>
      <c r="AG49">
        <f>IFERROR(VLOOKUP($A49, CDS5Y_bbg!AF$5:AG$241,2), -1)</f>
        <v>42853</v>
      </c>
      <c r="AH49">
        <f>IFERROR(VLOOKUP($A49, CDS5Y_bbg!AG$5:AH$241,2), -1)</f>
        <v>4.625</v>
      </c>
      <c r="AI49">
        <f>IFERROR(VLOOKUP($A49, CDS5Y_bbg!AH$5:AI$241,2), -1)</f>
        <v>-1</v>
      </c>
      <c r="AJ49">
        <f>IFERROR(VLOOKUP($A49, CDS5Y_bbg!AI$5:AJ$241,2), -1)</f>
        <v>4</v>
      </c>
      <c r="AK49">
        <f>IFERROR(VLOOKUP($A49, CDS5Y_bbg!AJ$5:AK$241,2), -1)</f>
        <v>-1</v>
      </c>
      <c r="AL49">
        <f>IFERROR(VLOOKUP($A49, CDS5Y_bbg!AK$5:AL$241,2), -1)</f>
        <v>-1</v>
      </c>
      <c r="AM49">
        <f>IFERROR(VLOOKUP($A49, CDS5Y_bbg!AL$5:AM$241,2), -1)</f>
        <v>-1</v>
      </c>
      <c r="AN49">
        <f>IFERROR(VLOOKUP($A49, CDS5Y_bbg!AM$5:AN$241,2), -1)</f>
        <v>-1</v>
      </c>
      <c r="AO49">
        <f>IFERROR(VLOOKUP($A49, CDS5Y_bbg!AN$5:AO$241,2), -1)</f>
        <v>43424</v>
      </c>
      <c r="AP49">
        <f>IFERROR(VLOOKUP($A49, CDS5Y_bbg!AO$5:AP$241,2), -1)</f>
        <v>-1</v>
      </c>
      <c r="AQ49">
        <f>IFERROR(VLOOKUP($A49, CDS5Y_bbg!AP$5:AQ$241,2), -1)</f>
        <v>44625</v>
      </c>
      <c r="AR49">
        <f>IFERROR(VLOOKUP($A49, CDS5Y_bbg!AQ$5:AR$241,2), -1)</f>
        <v>3.75</v>
      </c>
      <c r="AS49">
        <f>IFERROR(VLOOKUP($A49, CDS5Y_bbg!AR$5:AS$241,2), -1)</f>
        <v>44626</v>
      </c>
      <c r="AT49">
        <f>IFERROR(VLOOKUP($A49, CDS5Y_bbg!AS$5:AT$241,2), -1)</f>
        <v>4</v>
      </c>
      <c r="AU49">
        <f>IFERROR(VLOOKUP($A49, CDS5Y_bbg!AT$5:AU$241,2), -1)</f>
        <v>-1</v>
      </c>
      <c r="AV49">
        <f>IFERROR(VLOOKUP($A49, CDS5Y_bbg!AU$5:AV$241,2), -1)</f>
        <v>-1</v>
      </c>
      <c r="AW49">
        <f>IFERROR(VLOOKUP($A49, CDS5Y_bbg!AV$5:AW$241,2), -1)</f>
        <v>41863</v>
      </c>
      <c r="AX49">
        <f>IFERROR(VLOOKUP($A49, CDS5Y_bbg!AW$5:AX$241,2), -1)</f>
        <v>-1</v>
      </c>
      <c r="AY49">
        <f>IFERROR(VLOOKUP($A49, CDS5Y_bbg!AX$5:AY$241,2), -1)</f>
        <v>43402</v>
      </c>
      <c r="AZ49">
        <f>IFERROR(VLOOKUP($A49, CDS5Y_bbg!AY$5:AZ$241,2), -1)</f>
        <v>7.25</v>
      </c>
      <c r="BA49">
        <f>IFERROR(VLOOKUP($A49, CDS5Y_bbg!AZ$5:BA$241,2), -1)</f>
        <v>-1</v>
      </c>
      <c r="BB49">
        <f>IFERROR(VLOOKUP($A49, CDS5Y_bbg!BA$5:BB$241,2), -1)</f>
        <v>9.1669999999999998</v>
      </c>
      <c r="BC49">
        <f>IFERROR(VLOOKUP($A49, CDS5Y_bbg!BB$5:BC$241,2), -1)</f>
        <v>41722</v>
      </c>
      <c r="BD49">
        <f>IFERROR(VLOOKUP($A49, CDS5Y_bbg!BC$5:BD$241,2), -1)</f>
        <v>-1</v>
      </c>
      <c r="BE49">
        <f>IFERROR(VLOOKUP($A49, CDS5Y_bbg!BD$5:BE$241,2), -1)</f>
        <v>-1</v>
      </c>
      <c r="BF49">
        <f>IFERROR(VLOOKUP($A49, CDS5Y_bbg!BE$5:BF$241,2), -1)</f>
        <v>-1</v>
      </c>
      <c r="BG49">
        <f>IFERROR(VLOOKUP($A49, CDS5Y_bbg!BF$5:BG$241,2), -1)</f>
        <v>-1</v>
      </c>
      <c r="BH49">
        <f>IFERROR(VLOOKUP($A49, CDS5Y_bbg!BG$5:BH$241,2), -1)</f>
        <v>-1</v>
      </c>
      <c r="BI49">
        <f>IFERROR(VLOOKUP($A49, CDS5Y_bbg!BH$5:BI$241,2), -1)</f>
        <v>43424</v>
      </c>
      <c r="BJ49">
        <f>IFERROR(VLOOKUP($A49, CDS5Y_bbg!BI$5:BJ$241,2), -1)</f>
        <v>6.25</v>
      </c>
      <c r="BK49">
        <f>IFERROR(VLOOKUP($A49, CDS5Y_bbg!BJ$5:BK$241,2), -1)</f>
        <v>-1</v>
      </c>
      <c r="BL49">
        <f>IFERROR(VLOOKUP($A49, CDS5Y_bbg!BK$5:BL$241,2), -1)</f>
        <v>-1</v>
      </c>
      <c r="BM49">
        <f>IFERROR(VLOOKUP($A49, CDS5Y_bbg!BL$5:BM$241,2), -1)</f>
        <v>43424</v>
      </c>
      <c r="BN49">
        <f>IFERROR(VLOOKUP($A49, CDS5Y_bbg!BM$5:BN$241,2), -1)</f>
        <v>-1</v>
      </c>
      <c r="BO49">
        <f>IFERROR(VLOOKUP($A49, CDS5Y_bbg!BN$5:BO$241,2), -1)</f>
        <v>43426</v>
      </c>
      <c r="BP49">
        <f>IFERROR(VLOOKUP($A49, CDS5Y_bbg!BO$5:BP$241,2), -1)</f>
        <v>-1</v>
      </c>
      <c r="BQ49">
        <f>IFERROR(VLOOKUP($A49, CDS5Y_bbg!BP$5:BQ$241,2), -1)</f>
        <v>-1</v>
      </c>
      <c r="BR49">
        <f>IFERROR(VLOOKUP($A49, CDS5Y_bbg!BQ$5:BR$241,2), -1)</f>
        <v>-1</v>
      </c>
      <c r="BS49">
        <f>IFERROR(VLOOKUP($A49, CDS5Y_bbg!BR$5:BS$241,2), -1)</f>
        <v>43426</v>
      </c>
      <c r="BT49">
        <f>IFERROR(VLOOKUP($A49, CDS5Y_bbg!BS$5:BT$241,2), -1)</f>
        <v>-1</v>
      </c>
      <c r="BU49">
        <f>IFERROR(VLOOKUP($A49, CDS5Y_bbg!BT$5:BU$241,2), -1)</f>
        <v>-1</v>
      </c>
      <c r="BV49">
        <f>IFERROR(VLOOKUP($A49, CDS5Y_bbg!BU$5:BV$241,2), -1)</f>
        <v>-1</v>
      </c>
      <c r="BW49">
        <f>IFERROR(VLOOKUP($A49, CDS5Y_bbg!BV$5:BW$241,2), -1)</f>
        <v>41915</v>
      </c>
      <c r="BX49">
        <f>IFERROR(VLOOKUP($A49, CDS5Y_bbg!BW$5:BX$241,2), -1)</f>
        <v>-1</v>
      </c>
      <c r="BY49">
        <f>IFERROR(VLOOKUP($A49, CDS5Y_bbg!BX$5:BY$241,2), -1)</f>
        <v>-1</v>
      </c>
      <c r="BZ49">
        <f>IFERROR(VLOOKUP($A49, CDS5Y_bbg!BY$5:BZ$241,2), -1)</f>
        <v>-1</v>
      </c>
      <c r="CA49">
        <f>IFERROR(VLOOKUP($A49, CDS5Y_bbg!BZ$5:CA$241,2), -1)</f>
        <v>41911</v>
      </c>
      <c r="CB49">
        <f>IFERROR(VLOOKUP($A49, CDS5Y_bbg!CA$5:CB$241,2), -1)</f>
        <v>-1</v>
      </c>
      <c r="CC49">
        <f>IFERROR(VLOOKUP($A49, CDS5Y_bbg!CB$5:CC$241,2), -1)</f>
        <v>41912</v>
      </c>
      <c r="CD49">
        <f>IFERROR(VLOOKUP($A49, CDS5Y_bbg!CC$5:CD$241,2), -1)</f>
        <v>-1</v>
      </c>
      <c r="CE49">
        <f>IFERROR(VLOOKUP($A49, CDS5Y_bbg!CD$5:CE$241,2), -1)</f>
        <v>43332</v>
      </c>
      <c r="CF49">
        <f>IFERROR(VLOOKUP($A49, CDS5Y_bbg!CE$5:CF$241,2), -1)</f>
        <v>22.5</v>
      </c>
      <c r="CG49">
        <f>IFERROR(VLOOKUP($A49, CDS5Y_bbg!CF$5:CG$241,2), -1)</f>
        <v>41893</v>
      </c>
      <c r="CH49">
        <f>IFERROR(VLOOKUP($A49, CDS5Y_bbg!CG$5:CH$241,2), -1)</f>
        <v>-1</v>
      </c>
      <c r="CI49">
        <f>IFERROR(VLOOKUP($A49, CDS5Y_bbg!CH$5:CI$241,2), -1)</f>
        <v>-1</v>
      </c>
      <c r="CJ49">
        <f>IFERROR(VLOOKUP($A49, CDS5Y_bbg!CI$5:CJ$241,2), -1)</f>
        <v>-1</v>
      </c>
      <c r="CK49">
        <f>IFERROR(VLOOKUP($A49, CDS5Y_bbg!CJ$5:CK$241,2), -1)</f>
        <v>41844</v>
      </c>
      <c r="CL49">
        <f>IFERROR(VLOOKUP($A49, CDS5Y_bbg!CK$5:CL$241,2), -1)</f>
        <v>31.75</v>
      </c>
      <c r="CM49">
        <f>IFERROR(VLOOKUP($A49, CDS5Y_bbg!CL$5:CM$241,2), -1)</f>
        <v>-1</v>
      </c>
      <c r="CN49">
        <f>IFERROR(VLOOKUP($A49, CDS5Y_bbg!CM$5:CN$241,2), -1)</f>
        <v>-1</v>
      </c>
    </row>
    <row r="50" spans="1:92" x14ac:dyDescent="0.25">
      <c r="A50" s="1">
        <v>38016</v>
      </c>
      <c r="B50">
        <f>IFERROR(VLOOKUP($A50, CDS5Y_bbg!A$5:B$241,2), -1)</f>
        <v>492.89400000000001</v>
      </c>
      <c r="C50">
        <f>IFERROR(VLOOKUP($A50, CDS5Y_bbg!B$5:C$241,2), -1)</f>
        <v>41831</v>
      </c>
      <c r="D50">
        <f>IFERROR(VLOOKUP($A50, CDS5Y_bbg!C$5:D$241,2), -1)</f>
        <v>120</v>
      </c>
      <c r="E50">
        <f>IFERROR(VLOOKUP($A50, CDS5Y_bbg!D$5:E$241,2), -1)</f>
        <v>44895</v>
      </c>
      <c r="F50">
        <f>IFERROR(VLOOKUP($A50, CDS5Y_bbg!E$5:F$241,2), -1)</f>
        <v>49.94</v>
      </c>
      <c r="G50">
        <f>IFERROR(VLOOKUP($A50, CDS5Y_bbg!F$5:G$241,2), -1)</f>
        <v>40360</v>
      </c>
      <c r="H50">
        <f>IFERROR(VLOOKUP($A50, CDS5Y_bbg!G$5:H$241,2), -1)</f>
        <v>31.167000000000002</v>
      </c>
      <c r="I50">
        <f>IFERROR(VLOOKUP($A50, CDS5Y_bbg!H$5:I$241,2), -1)</f>
        <v>44834</v>
      </c>
      <c r="J50">
        <f>IFERROR(VLOOKUP($A50, CDS5Y_bbg!I$5:J$241,2), -1)</f>
        <v>451.81</v>
      </c>
      <c r="K50">
        <f>IFERROR(VLOOKUP($A50, CDS5Y_bbg!J$5:K$241,2), -1)</f>
        <v>41819</v>
      </c>
      <c r="L50">
        <f>IFERROR(VLOOKUP($A50, CDS5Y_bbg!K$5:L$241,2), -1)</f>
        <v>95</v>
      </c>
      <c r="M50">
        <f>IFERROR(VLOOKUP($A50, CDS5Y_bbg!L$5:M$241,2), -1)</f>
        <v>40469</v>
      </c>
      <c r="N50">
        <f>IFERROR(VLOOKUP($A50, CDS5Y_bbg!M$5:N$241,2), -1)</f>
        <v>60.5</v>
      </c>
      <c r="O50">
        <f>IFERROR(VLOOKUP($A50, CDS5Y_bbg!N$5:O$241,2), -1)</f>
        <v>40289</v>
      </c>
      <c r="P50">
        <f>IFERROR(VLOOKUP($A50, CDS5Y_bbg!O$5:P$241,2), -1)</f>
        <v>41.375</v>
      </c>
      <c r="Q50">
        <f>IFERROR(VLOOKUP($A50, CDS5Y_bbg!P$5:Q$241,2), -1)</f>
        <v>44377</v>
      </c>
      <c r="R50">
        <f>IFERROR(VLOOKUP($A50, CDS5Y_bbg!Q$5:R$241,2), -1)</f>
        <v>117.667</v>
      </c>
      <c r="S50">
        <f>IFERROR(VLOOKUP($A50, CDS5Y_bbg!R$5:S$241,2), -1)</f>
        <v>43337</v>
      </c>
      <c r="T50">
        <f>IFERROR(VLOOKUP($A50, CDS5Y_bbg!S$5:T$241,2), -1)</f>
        <v>455.83300000000003</v>
      </c>
      <c r="U50">
        <f>IFERROR(VLOOKUP($A50, CDS5Y_bbg!T$5:U$241,2), -1)</f>
        <v>42062</v>
      </c>
      <c r="V50">
        <f>IFERROR(VLOOKUP($A50, CDS5Y_bbg!U$5:V$241,2), -1)</f>
        <v>35.75</v>
      </c>
      <c r="W50">
        <f>IFERROR(VLOOKUP($A50, CDS5Y_bbg!V$5:W$241,2), -1)</f>
        <v>44074</v>
      </c>
      <c r="X50">
        <f>IFERROR(VLOOKUP($A50, CDS5Y_bbg!W$5:X$241,2), -1)</f>
        <v>189.125</v>
      </c>
      <c r="Y50">
        <f>IFERROR(VLOOKUP($A50, CDS5Y_bbg!X$5:Y$241,2), -1)</f>
        <v>44043</v>
      </c>
      <c r="Z50">
        <f>IFERROR(VLOOKUP($A50, CDS5Y_bbg!Y$5:Z$241,2), -1)</f>
        <v>110</v>
      </c>
      <c r="AA50">
        <f>IFERROR(VLOOKUP($A50, CDS5Y_bbg!Z$5:AA$241,2), -1)</f>
        <v>40481</v>
      </c>
      <c r="AB50">
        <f>IFERROR(VLOOKUP($A50, CDS5Y_bbg!AA$5:AB$241,2), -1)</f>
        <v>37.25</v>
      </c>
      <c r="AC50">
        <f>IFERROR(VLOOKUP($A50, CDS5Y_bbg!AB$5:AC$241,2), -1)</f>
        <v>44043</v>
      </c>
      <c r="AD50">
        <f>IFERROR(VLOOKUP($A50, CDS5Y_bbg!AC$5:AD$241,2), -1)</f>
        <v>347.5</v>
      </c>
      <c r="AE50">
        <f>IFERROR(VLOOKUP($A50, CDS5Y_bbg!AD$5:AE$241,2), -1)</f>
        <v>41149</v>
      </c>
      <c r="AF50">
        <f>IFERROR(VLOOKUP($A50, CDS5Y_bbg!AE$5:AF$241,2), -1)</f>
        <v>-1</v>
      </c>
      <c r="AG50">
        <f>IFERROR(VLOOKUP($A50, CDS5Y_bbg!AF$5:AG$241,2), -1)</f>
        <v>42853</v>
      </c>
      <c r="AH50">
        <f>IFERROR(VLOOKUP($A50, CDS5Y_bbg!AG$5:AH$241,2), -1)</f>
        <v>3</v>
      </c>
      <c r="AI50">
        <f>IFERROR(VLOOKUP($A50, CDS5Y_bbg!AH$5:AI$241,2), -1)</f>
        <v>-1</v>
      </c>
      <c r="AJ50">
        <f>IFERROR(VLOOKUP($A50, CDS5Y_bbg!AI$5:AJ$241,2), -1)</f>
        <v>3.25</v>
      </c>
      <c r="AK50">
        <f>IFERROR(VLOOKUP($A50, CDS5Y_bbg!AJ$5:AK$241,2), -1)</f>
        <v>-1</v>
      </c>
      <c r="AL50">
        <f>IFERROR(VLOOKUP($A50, CDS5Y_bbg!AK$5:AL$241,2), -1)</f>
        <v>-1</v>
      </c>
      <c r="AM50">
        <f>IFERROR(VLOOKUP($A50, CDS5Y_bbg!AL$5:AM$241,2), -1)</f>
        <v>-1</v>
      </c>
      <c r="AN50">
        <f>IFERROR(VLOOKUP($A50, CDS5Y_bbg!AM$5:AN$241,2), -1)</f>
        <v>-1</v>
      </c>
      <c r="AO50">
        <f>IFERROR(VLOOKUP($A50, CDS5Y_bbg!AN$5:AO$241,2), -1)</f>
        <v>43424</v>
      </c>
      <c r="AP50">
        <f>IFERROR(VLOOKUP($A50, CDS5Y_bbg!AO$5:AP$241,2), -1)</f>
        <v>-1</v>
      </c>
      <c r="AQ50">
        <f>IFERROR(VLOOKUP($A50, CDS5Y_bbg!AP$5:AQ$241,2), -1)</f>
        <v>44625</v>
      </c>
      <c r="AR50">
        <f>IFERROR(VLOOKUP($A50, CDS5Y_bbg!AQ$5:AR$241,2), -1)</f>
        <v>4.125</v>
      </c>
      <c r="AS50">
        <f>IFERROR(VLOOKUP($A50, CDS5Y_bbg!AR$5:AS$241,2), -1)</f>
        <v>44626</v>
      </c>
      <c r="AT50">
        <f>IFERROR(VLOOKUP($A50, CDS5Y_bbg!AS$5:AT$241,2), -1)</f>
        <v>5</v>
      </c>
      <c r="AU50">
        <f>IFERROR(VLOOKUP($A50, CDS5Y_bbg!AT$5:AU$241,2), -1)</f>
        <v>-1</v>
      </c>
      <c r="AV50">
        <f>IFERROR(VLOOKUP($A50, CDS5Y_bbg!AU$5:AV$241,2), -1)</f>
        <v>-1</v>
      </c>
      <c r="AW50">
        <f>IFERROR(VLOOKUP($A50, CDS5Y_bbg!AV$5:AW$241,2), -1)</f>
        <v>41863</v>
      </c>
      <c r="AX50">
        <f>IFERROR(VLOOKUP($A50, CDS5Y_bbg!AW$5:AX$241,2), -1)</f>
        <v>-1</v>
      </c>
      <c r="AY50">
        <f>IFERROR(VLOOKUP($A50, CDS5Y_bbg!AX$5:AY$241,2), -1)</f>
        <v>43402</v>
      </c>
      <c r="AZ50">
        <f>IFERROR(VLOOKUP($A50, CDS5Y_bbg!AY$5:AZ$241,2), -1)</f>
        <v>8.5</v>
      </c>
      <c r="BA50">
        <f>IFERROR(VLOOKUP($A50, CDS5Y_bbg!AZ$5:BA$241,2), -1)</f>
        <v>-1</v>
      </c>
      <c r="BB50">
        <f>IFERROR(VLOOKUP($A50, CDS5Y_bbg!BA$5:BB$241,2), -1)</f>
        <v>8.5</v>
      </c>
      <c r="BC50">
        <f>IFERROR(VLOOKUP($A50, CDS5Y_bbg!BB$5:BC$241,2), -1)</f>
        <v>41722</v>
      </c>
      <c r="BD50">
        <f>IFERROR(VLOOKUP($A50, CDS5Y_bbg!BC$5:BD$241,2), -1)</f>
        <v>-1</v>
      </c>
      <c r="BE50">
        <f>IFERROR(VLOOKUP($A50, CDS5Y_bbg!BD$5:BE$241,2), -1)</f>
        <v>-1</v>
      </c>
      <c r="BF50">
        <f>IFERROR(VLOOKUP($A50, CDS5Y_bbg!BE$5:BF$241,2), -1)</f>
        <v>-1</v>
      </c>
      <c r="BG50">
        <f>IFERROR(VLOOKUP($A50, CDS5Y_bbg!BF$5:BG$241,2), -1)</f>
        <v>-1</v>
      </c>
      <c r="BH50">
        <f>IFERROR(VLOOKUP($A50, CDS5Y_bbg!BG$5:BH$241,2), -1)</f>
        <v>-1</v>
      </c>
      <c r="BI50">
        <f>IFERROR(VLOOKUP($A50, CDS5Y_bbg!BH$5:BI$241,2), -1)</f>
        <v>43424</v>
      </c>
      <c r="BJ50">
        <f>IFERROR(VLOOKUP($A50, CDS5Y_bbg!BI$5:BJ$241,2), -1)</f>
        <v>6.5</v>
      </c>
      <c r="BK50">
        <f>IFERROR(VLOOKUP($A50, CDS5Y_bbg!BJ$5:BK$241,2), -1)</f>
        <v>-1</v>
      </c>
      <c r="BL50">
        <f>IFERROR(VLOOKUP($A50, CDS5Y_bbg!BK$5:BL$241,2), -1)</f>
        <v>-1</v>
      </c>
      <c r="BM50">
        <f>IFERROR(VLOOKUP($A50, CDS5Y_bbg!BL$5:BM$241,2), -1)</f>
        <v>43424</v>
      </c>
      <c r="BN50">
        <f>IFERROR(VLOOKUP($A50, CDS5Y_bbg!BM$5:BN$241,2), -1)</f>
        <v>-1</v>
      </c>
      <c r="BO50">
        <f>IFERROR(VLOOKUP($A50, CDS5Y_bbg!BN$5:BO$241,2), -1)</f>
        <v>43426</v>
      </c>
      <c r="BP50">
        <f>IFERROR(VLOOKUP($A50, CDS5Y_bbg!BO$5:BP$241,2), -1)</f>
        <v>2.5</v>
      </c>
      <c r="BQ50">
        <f>IFERROR(VLOOKUP($A50, CDS5Y_bbg!BP$5:BQ$241,2), -1)</f>
        <v>-1</v>
      </c>
      <c r="BR50">
        <f>IFERROR(VLOOKUP($A50, CDS5Y_bbg!BQ$5:BR$241,2), -1)</f>
        <v>-1</v>
      </c>
      <c r="BS50">
        <f>IFERROR(VLOOKUP($A50, CDS5Y_bbg!BR$5:BS$241,2), -1)</f>
        <v>43426</v>
      </c>
      <c r="BT50">
        <f>IFERROR(VLOOKUP($A50, CDS5Y_bbg!BS$5:BT$241,2), -1)</f>
        <v>-1</v>
      </c>
      <c r="BU50">
        <f>IFERROR(VLOOKUP($A50, CDS5Y_bbg!BT$5:BU$241,2), -1)</f>
        <v>-1</v>
      </c>
      <c r="BV50">
        <f>IFERROR(VLOOKUP($A50, CDS5Y_bbg!BU$5:BV$241,2), -1)</f>
        <v>-1</v>
      </c>
      <c r="BW50">
        <f>IFERROR(VLOOKUP($A50, CDS5Y_bbg!BV$5:BW$241,2), -1)</f>
        <v>41915</v>
      </c>
      <c r="BX50">
        <f>IFERROR(VLOOKUP($A50, CDS5Y_bbg!BW$5:BX$241,2), -1)</f>
        <v>-1</v>
      </c>
      <c r="BY50">
        <f>IFERROR(VLOOKUP($A50, CDS5Y_bbg!BX$5:BY$241,2), -1)</f>
        <v>-1</v>
      </c>
      <c r="BZ50">
        <f>IFERROR(VLOOKUP($A50, CDS5Y_bbg!BY$5:BZ$241,2), -1)</f>
        <v>-1</v>
      </c>
      <c r="CA50">
        <f>IFERROR(VLOOKUP($A50, CDS5Y_bbg!BZ$5:CA$241,2), -1)</f>
        <v>41911</v>
      </c>
      <c r="CB50">
        <f>IFERROR(VLOOKUP($A50, CDS5Y_bbg!CA$5:CB$241,2), -1)</f>
        <v>-1</v>
      </c>
      <c r="CC50">
        <f>IFERROR(VLOOKUP($A50, CDS5Y_bbg!CB$5:CC$241,2), -1)</f>
        <v>41912</v>
      </c>
      <c r="CD50">
        <f>IFERROR(VLOOKUP($A50, CDS5Y_bbg!CC$5:CD$241,2), -1)</f>
        <v>-1</v>
      </c>
      <c r="CE50">
        <f>IFERROR(VLOOKUP($A50, CDS5Y_bbg!CD$5:CE$241,2), -1)</f>
        <v>43332</v>
      </c>
      <c r="CF50">
        <f>IFERROR(VLOOKUP($A50, CDS5Y_bbg!CE$5:CF$241,2), -1)</f>
        <v>21.5</v>
      </c>
      <c r="CG50">
        <f>IFERROR(VLOOKUP($A50, CDS5Y_bbg!CF$5:CG$241,2), -1)</f>
        <v>41893</v>
      </c>
      <c r="CH50">
        <f>IFERROR(VLOOKUP($A50, CDS5Y_bbg!CG$5:CH$241,2), -1)</f>
        <v>-1</v>
      </c>
      <c r="CI50">
        <f>IFERROR(VLOOKUP($A50, CDS5Y_bbg!CH$5:CI$241,2), -1)</f>
        <v>-1</v>
      </c>
      <c r="CJ50">
        <f>IFERROR(VLOOKUP($A50, CDS5Y_bbg!CI$5:CJ$241,2), -1)</f>
        <v>-1</v>
      </c>
      <c r="CK50">
        <f>IFERROR(VLOOKUP($A50, CDS5Y_bbg!CJ$5:CK$241,2), -1)</f>
        <v>41844</v>
      </c>
      <c r="CL50">
        <f>IFERROR(VLOOKUP($A50, CDS5Y_bbg!CK$5:CL$241,2), -1)</f>
        <v>31</v>
      </c>
      <c r="CM50">
        <f>IFERROR(VLOOKUP($A50, CDS5Y_bbg!CL$5:CM$241,2), -1)</f>
        <v>-1</v>
      </c>
      <c r="CN50">
        <f>IFERROR(VLOOKUP($A50, CDS5Y_bbg!CM$5:CN$241,2), -1)</f>
        <v>-1</v>
      </c>
    </row>
    <row r="51" spans="1:92" x14ac:dyDescent="0.25">
      <c r="A51" s="1">
        <v>38044</v>
      </c>
      <c r="B51">
        <f>IFERROR(VLOOKUP($A51, CDS5Y_bbg!A$5:B$241,2), -1)</f>
        <v>601.19299999999998</v>
      </c>
      <c r="C51">
        <f>IFERROR(VLOOKUP($A51, CDS5Y_bbg!B$5:C$241,2), -1)</f>
        <v>41831</v>
      </c>
      <c r="D51">
        <f>IFERROR(VLOOKUP($A51, CDS5Y_bbg!C$5:D$241,2), -1)</f>
        <v>128.5</v>
      </c>
      <c r="E51">
        <f>IFERROR(VLOOKUP($A51, CDS5Y_bbg!D$5:E$241,2), -1)</f>
        <v>44895</v>
      </c>
      <c r="F51">
        <f>IFERROR(VLOOKUP($A51, CDS5Y_bbg!E$5:F$241,2), -1)</f>
        <v>49.944000000000003</v>
      </c>
      <c r="G51">
        <f>IFERROR(VLOOKUP($A51, CDS5Y_bbg!F$5:G$241,2), -1)</f>
        <v>40360</v>
      </c>
      <c r="H51">
        <f>IFERROR(VLOOKUP($A51, CDS5Y_bbg!G$5:H$241,2), -1)</f>
        <v>33</v>
      </c>
      <c r="I51">
        <f>IFERROR(VLOOKUP($A51, CDS5Y_bbg!H$5:I$241,2), -1)</f>
        <v>44834</v>
      </c>
      <c r="J51">
        <f>IFERROR(VLOOKUP($A51, CDS5Y_bbg!I$5:J$241,2), -1)</f>
        <v>476.834</v>
      </c>
      <c r="K51">
        <f>IFERROR(VLOOKUP($A51, CDS5Y_bbg!J$5:K$241,2), -1)</f>
        <v>41819</v>
      </c>
      <c r="L51">
        <f>IFERROR(VLOOKUP($A51, CDS5Y_bbg!K$5:L$241,2), -1)</f>
        <v>96.75</v>
      </c>
      <c r="M51">
        <f>IFERROR(VLOOKUP($A51, CDS5Y_bbg!L$5:M$241,2), -1)</f>
        <v>40469</v>
      </c>
      <c r="N51">
        <f>IFERROR(VLOOKUP($A51, CDS5Y_bbg!M$5:N$241,2), -1)</f>
        <v>53.167000000000002</v>
      </c>
      <c r="O51">
        <f>IFERROR(VLOOKUP($A51, CDS5Y_bbg!N$5:O$241,2), -1)</f>
        <v>40289</v>
      </c>
      <c r="P51">
        <f>IFERROR(VLOOKUP($A51, CDS5Y_bbg!O$5:P$241,2), -1)</f>
        <v>42.667000000000002</v>
      </c>
      <c r="Q51">
        <f>IFERROR(VLOOKUP($A51, CDS5Y_bbg!P$5:Q$241,2), -1)</f>
        <v>44377</v>
      </c>
      <c r="R51">
        <f>IFERROR(VLOOKUP($A51, CDS5Y_bbg!Q$5:R$241,2), -1)</f>
        <v>110.667</v>
      </c>
      <c r="S51">
        <f>IFERROR(VLOOKUP($A51, CDS5Y_bbg!R$5:S$241,2), -1)</f>
        <v>43337</v>
      </c>
      <c r="T51">
        <f>IFERROR(VLOOKUP($A51, CDS5Y_bbg!S$5:T$241,2), -1)</f>
        <v>506.83300000000003</v>
      </c>
      <c r="U51">
        <f>IFERROR(VLOOKUP($A51, CDS5Y_bbg!T$5:U$241,2), -1)</f>
        <v>42062</v>
      </c>
      <c r="V51">
        <f>IFERROR(VLOOKUP($A51, CDS5Y_bbg!U$5:V$241,2), -1)</f>
        <v>36</v>
      </c>
      <c r="W51">
        <f>IFERROR(VLOOKUP($A51, CDS5Y_bbg!V$5:W$241,2), -1)</f>
        <v>44074</v>
      </c>
      <c r="X51">
        <f>IFERROR(VLOOKUP($A51, CDS5Y_bbg!W$5:X$241,2), -1)</f>
        <v>200.333</v>
      </c>
      <c r="Y51">
        <f>IFERROR(VLOOKUP($A51, CDS5Y_bbg!X$5:Y$241,2), -1)</f>
        <v>44043</v>
      </c>
      <c r="Z51">
        <f>IFERROR(VLOOKUP($A51, CDS5Y_bbg!Y$5:Z$241,2), -1)</f>
        <v>113.333</v>
      </c>
      <c r="AA51">
        <f>IFERROR(VLOOKUP($A51, CDS5Y_bbg!Z$5:AA$241,2), -1)</f>
        <v>40481</v>
      </c>
      <c r="AB51">
        <f>IFERROR(VLOOKUP($A51, CDS5Y_bbg!AA$5:AB$241,2), -1)</f>
        <v>42.332999999999998</v>
      </c>
      <c r="AC51">
        <f>IFERROR(VLOOKUP($A51, CDS5Y_bbg!AB$5:AC$241,2), -1)</f>
        <v>44043</v>
      </c>
      <c r="AD51">
        <f>IFERROR(VLOOKUP($A51, CDS5Y_bbg!AC$5:AD$241,2), -1)</f>
        <v>383.375</v>
      </c>
      <c r="AE51">
        <f>IFERROR(VLOOKUP($A51, CDS5Y_bbg!AD$5:AE$241,2), -1)</f>
        <v>41149</v>
      </c>
      <c r="AF51">
        <f>IFERROR(VLOOKUP($A51, CDS5Y_bbg!AE$5:AF$241,2), -1)</f>
        <v>-1</v>
      </c>
      <c r="AG51">
        <f>IFERROR(VLOOKUP($A51, CDS5Y_bbg!AF$5:AG$241,2), -1)</f>
        <v>42853</v>
      </c>
      <c r="AH51">
        <f>IFERROR(VLOOKUP($A51, CDS5Y_bbg!AG$5:AH$241,2), -1)</f>
        <v>3</v>
      </c>
      <c r="AI51">
        <f>IFERROR(VLOOKUP($A51, CDS5Y_bbg!AH$5:AI$241,2), -1)</f>
        <v>-1</v>
      </c>
      <c r="AJ51">
        <f>IFERROR(VLOOKUP($A51, CDS5Y_bbg!AI$5:AJ$241,2), -1)</f>
        <v>3.625</v>
      </c>
      <c r="AK51">
        <f>IFERROR(VLOOKUP($A51, CDS5Y_bbg!AJ$5:AK$241,2), -1)</f>
        <v>-1</v>
      </c>
      <c r="AL51">
        <f>IFERROR(VLOOKUP($A51, CDS5Y_bbg!AK$5:AL$241,2), -1)</f>
        <v>-1</v>
      </c>
      <c r="AM51">
        <f>IFERROR(VLOOKUP($A51, CDS5Y_bbg!AL$5:AM$241,2), -1)</f>
        <v>-1</v>
      </c>
      <c r="AN51">
        <f>IFERROR(VLOOKUP($A51, CDS5Y_bbg!AM$5:AN$241,2), -1)</f>
        <v>-1</v>
      </c>
      <c r="AO51">
        <f>IFERROR(VLOOKUP($A51, CDS5Y_bbg!AN$5:AO$241,2), -1)</f>
        <v>43424</v>
      </c>
      <c r="AP51">
        <f>IFERROR(VLOOKUP($A51, CDS5Y_bbg!AO$5:AP$241,2), -1)</f>
        <v>-1</v>
      </c>
      <c r="AQ51">
        <f>IFERROR(VLOOKUP($A51, CDS5Y_bbg!AP$5:AQ$241,2), -1)</f>
        <v>44625</v>
      </c>
      <c r="AR51">
        <f>IFERROR(VLOOKUP($A51, CDS5Y_bbg!AQ$5:AR$241,2), -1)</f>
        <v>4.75</v>
      </c>
      <c r="AS51">
        <f>IFERROR(VLOOKUP($A51, CDS5Y_bbg!AR$5:AS$241,2), -1)</f>
        <v>44626</v>
      </c>
      <c r="AT51">
        <f>IFERROR(VLOOKUP($A51, CDS5Y_bbg!AS$5:AT$241,2), -1)</f>
        <v>4.9379999999999997</v>
      </c>
      <c r="AU51">
        <f>IFERROR(VLOOKUP($A51, CDS5Y_bbg!AT$5:AU$241,2), -1)</f>
        <v>-1</v>
      </c>
      <c r="AV51">
        <f>IFERROR(VLOOKUP($A51, CDS5Y_bbg!AU$5:AV$241,2), -1)</f>
        <v>-1</v>
      </c>
      <c r="AW51">
        <f>IFERROR(VLOOKUP($A51, CDS5Y_bbg!AV$5:AW$241,2), -1)</f>
        <v>41863</v>
      </c>
      <c r="AX51">
        <f>IFERROR(VLOOKUP($A51, CDS5Y_bbg!AW$5:AX$241,2), -1)</f>
        <v>-1</v>
      </c>
      <c r="AY51">
        <f>IFERROR(VLOOKUP($A51, CDS5Y_bbg!AX$5:AY$241,2), -1)</f>
        <v>43402</v>
      </c>
      <c r="AZ51">
        <f>IFERROR(VLOOKUP($A51, CDS5Y_bbg!AY$5:AZ$241,2), -1)</f>
        <v>9.0630000000000006</v>
      </c>
      <c r="BA51">
        <f>IFERROR(VLOOKUP($A51, CDS5Y_bbg!AZ$5:BA$241,2), -1)</f>
        <v>-1</v>
      </c>
      <c r="BB51">
        <f>IFERROR(VLOOKUP($A51, CDS5Y_bbg!BA$5:BB$241,2), -1)</f>
        <v>9.4380000000000006</v>
      </c>
      <c r="BC51">
        <f>IFERROR(VLOOKUP($A51, CDS5Y_bbg!BB$5:BC$241,2), -1)</f>
        <v>41722</v>
      </c>
      <c r="BD51">
        <f>IFERROR(VLOOKUP($A51, CDS5Y_bbg!BC$5:BD$241,2), -1)</f>
        <v>-1</v>
      </c>
      <c r="BE51">
        <f>IFERROR(VLOOKUP($A51, CDS5Y_bbg!BD$5:BE$241,2), -1)</f>
        <v>-1</v>
      </c>
      <c r="BF51">
        <f>IFERROR(VLOOKUP($A51, CDS5Y_bbg!BE$5:BF$241,2), -1)</f>
        <v>-1</v>
      </c>
      <c r="BG51">
        <f>IFERROR(VLOOKUP($A51, CDS5Y_bbg!BF$5:BG$241,2), -1)</f>
        <v>-1</v>
      </c>
      <c r="BH51">
        <f>IFERROR(VLOOKUP($A51, CDS5Y_bbg!BG$5:BH$241,2), -1)</f>
        <v>-1</v>
      </c>
      <c r="BI51">
        <f>IFERROR(VLOOKUP($A51, CDS5Y_bbg!BH$5:BI$241,2), -1)</f>
        <v>43424</v>
      </c>
      <c r="BJ51">
        <f>IFERROR(VLOOKUP($A51, CDS5Y_bbg!BI$5:BJ$241,2), -1)</f>
        <v>7</v>
      </c>
      <c r="BK51">
        <f>IFERROR(VLOOKUP($A51, CDS5Y_bbg!BJ$5:BK$241,2), -1)</f>
        <v>-1</v>
      </c>
      <c r="BL51">
        <f>IFERROR(VLOOKUP($A51, CDS5Y_bbg!BK$5:BL$241,2), -1)</f>
        <v>-1</v>
      </c>
      <c r="BM51">
        <f>IFERROR(VLOOKUP($A51, CDS5Y_bbg!BL$5:BM$241,2), -1)</f>
        <v>43424</v>
      </c>
      <c r="BN51">
        <f>IFERROR(VLOOKUP($A51, CDS5Y_bbg!BM$5:BN$241,2), -1)</f>
        <v>-1</v>
      </c>
      <c r="BO51">
        <f>IFERROR(VLOOKUP($A51, CDS5Y_bbg!BN$5:BO$241,2), -1)</f>
        <v>43426</v>
      </c>
      <c r="BP51">
        <f>IFERROR(VLOOKUP($A51, CDS5Y_bbg!BO$5:BP$241,2), -1)</f>
        <v>2.5</v>
      </c>
      <c r="BQ51">
        <f>IFERROR(VLOOKUP($A51, CDS5Y_bbg!BP$5:BQ$241,2), -1)</f>
        <v>-1</v>
      </c>
      <c r="BR51">
        <f>IFERROR(VLOOKUP($A51, CDS5Y_bbg!BQ$5:BR$241,2), -1)</f>
        <v>-1</v>
      </c>
      <c r="BS51">
        <f>IFERROR(VLOOKUP($A51, CDS5Y_bbg!BR$5:BS$241,2), -1)</f>
        <v>43426</v>
      </c>
      <c r="BT51">
        <f>IFERROR(VLOOKUP($A51, CDS5Y_bbg!BS$5:BT$241,2), -1)</f>
        <v>-1</v>
      </c>
      <c r="BU51">
        <f>IFERROR(VLOOKUP($A51, CDS5Y_bbg!BT$5:BU$241,2), -1)</f>
        <v>-1</v>
      </c>
      <c r="BV51">
        <f>IFERROR(VLOOKUP($A51, CDS5Y_bbg!BU$5:BV$241,2), -1)</f>
        <v>-1</v>
      </c>
      <c r="BW51">
        <f>IFERROR(VLOOKUP($A51, CDS5Y_bbg!BV$5:BW$241,2), -1)</f>
        <v>41915</v>
      </c>
      <c r="BX51">
        <f>IFERROR(VLOOKUP($A51, CDS5Y_bbg!BW$5:BX$241,2), -1)</f>
        <v>-1</v>
      </c>
      <c r="BY51">
        <f>IFERROR(VLOOKUP($A51, CDS5Y_bbg!BX$5:BY$241,2), -1)</f>
        <v>-1</v>
      </c>
      <c r="BZ51">
        <f>IFERROR(VLOOKUP($A51, CDS5Y_bbg!BY$5:BZ$241,2), -1)</f>
        <v>-1</v>
      </c>
      <c r="CA51">
        <f>IFERROR(VLOOKUP($A51, CDS5Y_bbg!BZ$5:CA$241,2), -1)</f>
        <v>41911</v>
      </c>
      <c r="CB51">
        <f>IFERROR(VLOOKUP($A51, CDS5Y_bbg!CA$5:CB$241,2), -1)</f>
        <v>-1</v>
      </c>
      <c r="CC51">
        <f>IFERROR(VLOOKUP($A51, CDS5Y_bbg!CB$5:CC$241,2), -1)</f>
        <v>41912</v>
      </c>
      <c r="CD51">
        <f>IFERROR(VLOOKUP($A51, CDS5Y_bbg!CC$5:CD$241,2), -1)</f>
        <v>-1</v>
      </c>
      <c r="CE51">
        <f>IFERROR(VLOOKUP($A51, CDS5Y_bbg!CD$5:CE$241,2), -1)</f>
        <v>43332</v>
      </c>
      <c r="CF51">
        <f>IFERROR(VLOOKUP($A51, CDS5Y_bbg!CE$5:CF$241,2), -1)</f>
        <v>21.5</v>
      </c>
      <c r="CG51">
        <f>IFERROR(VLOOKUP($A51, CDS5Y_bbg!CF$5:CG$241,2), -1)</f>
        <v>41893</v>
      </c>
      <c r="CH51">
        <f>IFERROR(VLOOKUP($A51, CDS5Y_bbg!CG$5:CH$241,2), -1)</f>
        <v>-1</v>
      </c>
      <c r="CI51">
        <f>IFERROR(VLOOKUP($A51, CDS5Y_bbg!CH$5:CI$241,2), -1)</f>
        <v>-1</v>
      </c>
      <c r="CJ51">
        <f>IFERROR(VLOOKUP($A51, CDS5Y_bbg!CI$5:CJ$241,2), -1)</f>
        <v>-1</v>
      </c>
      <c r="CK51">
        <f>IFERROR(VLOOKUP($A51, CDS5Y_bbg!CJ$5:CK$241,2), -1)</f>
        <v>41844</v>
      </c>
      <c r="CL51">
        <f>IFERROR(VLOOKUP($A51, CDS5Y_bbg!CK$5:CL$241,2), -1)</f>
        <v>30.5</v>
      </c>
      <c r="CM51">
        <f>IFERROR(VLOOKUP($A51, CDS5Y_bbg!CL$5:CM$241,2), -1)</f>
        <v>-1</v>
      </c>
      <c r="CN51">
        <f>IFERROR(VLOOKUP($A51, CDS5Y_bbg!CM$5:CN$241,2), -1)</f>
        <v>-1</v>
      </c>
    </row>
    <row r="52" spans="1:92" x14ac:dyDescent="0.25">
      <c r="A52" s="1">
        <v>38077</v>
      </c>
      <c r="B52">
        <f>IFERROR(VLOOKUP($A52, CDS5Y_bbg!A$5:B$241,2), -1)</f>
        <v>573.42399999999998</v>
      </c>
      <c r="C52">
        <f>IFERROR(VLOOKUP($A52, CDS5Y_bbg!B$5:C$241,2), -1)</f>
        <v>41831</v>
      </c>
      <c r="D52">
        <f>IFERROR(VLOOKUP($A52, CDS5Y_bbg!C$5:D$241,2), -1)</f>
        <v>112</v>
      </c>
      <c r="E52">
        <f>IFERROR(VLOOKUP($A52, CDS5Y_bbg!D$5:E$241,2), -1)</f>
        <v>44895</v>
      </c>
      <c r="F52">
        <f>IFERROR(VLOOKUP($A52, CDS5Y_bbg!E$5:F$241,2), -1)</f>
        <v>43.947000000000003</v>
      </c>
      <c r="G52">
        <f>IFERROR(VLOOKUP($A52, CDS5Y_bbg!F$5:G$241,2), -1)</f>
        <v>40360</v>
      </c>
      <c r="H52">
        <f>IFERROR(VLOOKUP($A52, CDS5Y_bbg!G$5:H$241,2), -1)</f>
        <v>35.25</v>
      </c>
      <c r="I52">
        <f>IFERROR(VLOOKUP($A52, CDS5Y_bbg!H$5:I$241,2), -1)</f>
        <v>44834</v>
      </c>
      <c r="J52">
        <f>IFERROR(VLOOKUP($A52, CDS5Y_bbg!I$5:J$241,2), -1)</f>
        <v>384.66</v>
      </c>
      <c r="K52">
        <f>IFERROR(VLOOKUP($A52, CDS5Y_bbg!J$5:K$241,2), -1)</f>
        <v>41819</v>
      </c>
      <c r="L52">
        <f>IFERROR(VLOOKUP($A52, CDS5Y_bbg!K$5:L$241,2), -1)</f>
        <v>98.75</v>
      </c>
      <c r="M52">
        <f>IFERROR(VLOOKUP($A52, CDS5Y_bbg!L$5:M$241,2), -1)</f>
        <v>40469</v>
      </c>
      <c r="N52">
        <f>IFERROR(VLOOKUP($A52, CDS5Y_bbg!M$5:N$241,2), -1)</f>
        <v>52.917000000000002</v>
      </c>
      <c r="O52">
        <f>IFERROR(VLOOKUP($A52, CDS5Y_bbg!N$5:O$241,2), -1)</f>
        <v>40289</v>
      </c>
      <c r="P52">
        <f>IFERROR(VLOOKUP($A52, CDS5Y_bbg!O$5:P$241,2), -1)</f>
        <v>42.875</v>
      </c>
      <c r="Q52">
        <f>IFERROR(VLOOKUP($A52, CDS5Y_bbg!P$5:Q$241,2), -1)</f>
        <v>44377</v>
      </c>
      <c r="R52">
        <f>IFERROR(VLOOKUP($A52, CDS5Y_bbg!Q$5:R$241,2), -1)</f>
        <v>109.25</v>
      </c>
      <c r="S52">
        <f>IFERROR(VLOOKUP($A52, CDS5Y_bbg!R$5:S$241,2), -1)</f>
        <v>43337</v>
      </c>
      <c r="T52">
        <f>IFERROR(VLOOKUP($A52, CDS5Y_bbg!S$5:T$241,2), -1)</f>
        <v>516</v>
      </c>
      <c r="U52">
        <f>IFERROR(VLOOKUP($A52, CDS5Y_bbg!T$5:U$241,2), -1)</f>
        <v>42062</v>
      </c>
      <c r="V52">
        <f>IFERROR(VLOOKUP($A52, CDS5Y_bbg!U$5:V$241,2), -1)</f>
        <v>31</v>
      </c>
      <c r="W52">
        <f>IFERROR(VLOOKUP($A52, CDS5Y_bbg!V$5:W$241,2), -1)</f>
        <v>44074</v>
      </c>
      <c r="X52">
        <f>IFERROR(VLOOKUP($A52, CDS5Y_bbg!W$5:X$241,2), -1)</f>
        <v>189.75</v>
      </c>
      <c r="Y52">
        <f>IFERROR(VLOOKUP($A52, CDS5Y_bbg!X$5:Y$241,2), -1)</f>
        <v>44043</v>
      </c>
      <c r="Z52">
        <f>IFERROR(VLOOKUP($A52, CDS5Y_bbg!Y$5:Z$241,2), -1)</f>
        <v>105.75</v>
      </c>
      <c r="AA52">
        <f>IFERROR(VLOOKUP($A52, CDS5Y_bbg!Z$5:AA$241,2), -1)</f>
        <v>40481</v>
      </c>
      <c r="AB52">
        <f>IFERROR(VLOOKUP($A52, CDS5Y_bbg!AA$5:AB$241,2), -1)</f>
        <v>39.75</v>
      </c>
      <c r="AC52">
        <f>IFERROR(VLOOKUP($A52, CDS5Y_bbg!AB$5:AC$241,2), -1)</f>
        <v>44043</v>
      </c>
      <c r="AD52">
        <f>IFERROR(VLOOKUP($A52, CDS5Y_bbg!AC$5:AD$241,2), -1)</f>
        <v>358.75</v>
      </c>
      <c r="AE52">
        <f>IFERROR(VLOOKUP($A52, CDS5Y_bbg!AD$5:AE$241,2), -1)</f>
        <v>41149</v>
      </c>
      <c r="AF52">
        <f>IFERROR(VLOOKUP($A52, CDS5Y_bbg!AE$5:AF$241,2), -1)</f>
        <v>-1</v>
      </c>
      <c r="AG52">
        <f>IFERROR(VLOOKUP($A52, CDS5Y_bbg!AF$5:AG$241,2), -1)</f>
        <v>42853</v>
      </c>
      <c r="AH52">
        <f>IFERROR(VLOOKUP($A52, CDS5Y_bbg!AG$5:AH$241,2), -1)</f>
        <v>2.5</v>
      </c>
      <c r="AI52">
        <f>IFERROR(VLOOKUP($A52, CDS5Y_bbg!AH$5:AI$241,2), -1)</f>
        <v>-1</v>
      </c>
      <c r="AJ52">
        <f>IFERROR(VLOOKUP($A52, CDS5Y_bbg!AI$5:AJ$241,2), -1)</f>
        <v>3.625</v>
      </c>
      <c r="AK52">
        <f>IFERROR(VLOOKUP($A52, CDS5Y_bbg!AJ$5:AK$241,2), -1)</f>
        <v>-1</v>
      </c>
      <c r="AL52">
        <f>IFERROR(VLOOKUP($A52, CDS5Y_bbg!AK$5:AL$241,2), -1)</f>
        <v>-1</v>
      </c>
      <c r="AM52">
        <f>IFERROR(VLOOKUP($A52, CDS5Y_bbg!AL$5:AM$241,2), -1)</f>
        <v>-1</v>
      </c>
      <c r="AN52">
        <f>IFERROR(VLOOKUP($A52, CDS5Y_bbg!AM$5:AN$241,2), -1)</f>
        <v>-1</v>
      </c>
      <c r="AO52">
        <f>IFERROR(VLOOKUP($A52, CDS5Y_bbg!AN$5:AO$241,2), -1)</f>
        <v>43424</v>
      </c>
      <c r="AP52">
        <f>IFERROR(VLOOKUP($A52, CDS5Y_bbg!AO$5:AP$241,2), -1)</f>
        <v>-1</v>
      </c>
      <c r="AQ52">
        <f>IFERROR(VLOOKUP($A52, CDS5Y_bbg!AP$5:AQ$241,2), -1)</f>
        <v>44625</v>
      </c>
      <c r="AR52">
        <f>IFERROR(VLOOKUP($A52, CDS5Y_bbg!AQ$5:AR$241,2), -1)</f>
        <v>4.125</v>
      </c>
      <c r="AS52">
        <f>IFERROR(VLOOKUP($A52, CDS5Y_bbg!AR$5:AS$241,2), -1)</f>
        <v>44626</v>
      </c>
      <c r="AT52">
        <f>IFERROR(VLOOKUP($A52, CDS5Y_bbg!AS$5:AT$241,2), -1)</f>
        <v>5</v>
      </c>
      <c r="AU52">
        <f>IFERROR(VLOOKUP($A52, CDS5Y_bbg!AT$5:AU$241,2), -1)</f>
        <v>-1</v>
      </c>
      <c r="AV52">
        <f>IFERROR(VLOOKUP($A52, CDS5Y_bbg!AU$5:AV$241,2), -1)</f>
        <v>-1</v>
      </c>
      <c r="AW52">
        <f>IFERROR(VLOOKUP($A52, CDS5Y_bbg!AV$5:AW$241,2), -1)</f>
        <v>41863</v>
      </c>
      <c r="AX52">
        <f>IFERROR(VLOOKUP($A52, CDS5Y_bbg!AW$5:AX$241,2), -1)</f>
        <v>-1</v>
      </c>
      <c r="AY52">
        <f>IFERROR(VLOOKUP($A52, CDS5Y_bbg!AX$5:AY$241,2), -1)</f>
        <v>43402</v>
      </c>
      <c r="AZ52">
        <f>IFERROR(VLOOKUP($A52, CDS5Y_bbg!AY$5:AZ$241,2), -1)</f>
        <v>8.5</v>
      </c>
      <c r="BA52">
        <f>IFERROR(VLOOKUP($A52, CDS5Y_bbg!AZ$5:BA$241,2), -1)</f>
        <v>-1</v>
      </c>
      <c r="BB52">
        <f>IFERROR(VLOOKUP($A52, CDS5Y_bbg!BA$5:BB$241,2), -1)</f>
        <v>6.9580000000000002</v>
      </c>
      <c r="BC52">
        <f>IFERROR(VLOOKUP($A52, CDS5Y_bbg!BB$5:BC$241,2), -1)</f>
        <v>41722</v>
      </c>
      <c r="BD52">
        <f>IFERROR(VLOOKUP($A52, CDS5Y_bbg!BC$5:BD$241,2), -1)</f>
        <v>-1</v>
      </c>
      <c r="BE52">
        <f>IFERROR(VLOOKUP($A52, CDS5Y_bbg!BD$5:BE$241,2), -1)</f>
        <v>-1</v>
      </c>
      <c r="BF52">
        <f>IFERROR(VLOOKUP($A52, CDS5Y_bbg!BE$5:BF$241,2), -1)</f>
        <v>-1</v>
      </c>
      <c r="BG52">
        <f>IFERROR(VLOOKUP($A52, CDS5Y_bbg!BF$5:BG$241,2), -1)</f>
        <v>-1</v>
      </c>
      <c r="BH52">
        <f>IFERROR(VLOOKUP($A52, CDS5Y_bbg!BG$5:BH$241,2), -1)</f>
        <v>-1</v>
      </c>
      <c r="BI52">
        <f>IFERROR(VLOOKUP($A52, CDS5Y_bbg!BH$5:BI$241,2), -1)</f>
        <v>43424</v>
      </c>
      <c r="BJ52">
        <f>IFERROR(VLOOKUP($A52, CDS5Y_bbg!BI$5:BJ$241,2), -1)</f>
        <v>7</v>
      </c>
      <c r="BK52">
        <f>IFERROR(VLOOKUP($A52, CDS5Y_bbg!BJ$5:BK$241,2), -1)</f>
        <v>-1</v>
      </c>
      <c r="BL52">
        <f>IFERROR(VLOOKUP($A52, CDS5Y_bbg!BK$5:BL$241,2), -1)</f>
        <v>-1</v>
      </c>
      <c r="BM52">
        <f>IFERROR(VLOOKUP($A52, CDS5Y_bbg!BL$5:BM$241,2), -1)</f>
        <v>43424</v>
      </c>
      <c r="BN52">
        <f>IFERROR(VLOOKUP($A52, CDS5Y_bbg!BM$5:BN$241,2), -1)</f>
        <v>-1</v>
      </c>
      <c r="BO52">
        <f>IFERROR(VLOOKUP($A52, CDS5Y_bbg!BN$5:BO$241,2), -1)</f>
        <v>43426</v>
      </c>
      <c r="BP52">
        <f>IFERROR(VLOOKUP($A52, CDS5Y_bbg!BO$5:BP$241,2), -1)</f>
        <v>2.5</v>
      </c>
      <c r="BQ52">
        <f>IFERROR(VLOOKUP($A52, CDS5Y_bbg!BP$5:BQ$241,2), -1)</f>
        <v>-1</v>
      </c>
      <c r="BR52">
        <f>IFERROR(VLOOKUP($A52, CDS5Y_bbg!BQ$5:BR$241,2), -1)</f>
        <v>-1</v>
      </c>
      <c r="BS52">
        <f>IFERROR(VLOOKUP($A52, CDS5Y_bbg!BR$5:BS$241,2), -1)</f>
        <v>43426</v>
      </c>
      <c r="BT52">
        <f>IFERROR(VLOOKUP($A52, CDS5Y_bbg!BS$5:BT$241,2), -1)</f>
        <v>-1</v>
      </c>
      <c r="BU52">
        <f>IFERROR(VLOOKUP($A52, CDS5Y_bbg!BT$5:BU$241,2), -1)</f>
        <v>-1</v>
      </c>
      <c r="BV52">
        <f>IFERROR(VLOOKUP($A52, CDS5Y_bbg!BU$5:BV$241,2), -1)</f>
        <v>-1</v>
      </c>
      <c r="BW52">
        <f>IFERROR(VLOOKUP($A52, CDS5Y_bbg!BV$5:BW$241,2), -1)</f>
        <v>41915</v>
      </c>
      <c r="BX52">
        <f>IFERROR(VLOOKUP($A52, CDS5Y_bbg!BW$5:BX$241,2), -1)</f>
        <v>-1</v>
      </c>
      <c r="BY52">
        <f>IFERROR(VLOOKUP($A52, CDS5Y_bbg!BX$5:BY$241,2), -1)</f>
        <v>-1</v>
      </c>
      <c r="BZ52">
        <f>IFERROR(VLOOKUP($A52, CDS5Y_bbg!BY$5:BZ$241,2), -1)</f>
        <v>-1</v>
      </c>
      <c r="CA52">
        <f>IFERROR(VLOOKUP($A52, CDS5Y_bbg!BZ$5:CA$241,2), -1)</f>
        <v>41911</v>
      </c>
      <c r="CB52">
        <f>IFERROR(VLOOKUP($A52, CDS5Y_bbg!CA$5:CB$241,2), -1)</f>
        <v>-1</v>
      </c>
      <c r="CC52">
        <f>IFERROR(VLOOKUP($A52, CDS5Y_bbg!CB$5:CC$241,2), -1)</f>
        <v>41912</v>
      </c>
      <c r="CD52">
        <f>IFERROR(VLOOKUP($A52, CDS5Y_bbg!CC$5:CD$241,2), -1)</f>
        <v>-1</v>
      </c>
      <c r="CE52">
        <f>IFERROR(VLOOKUP($A52, CDS5Y_bbg!CD$5:CE$241,2), -1)</f>
        <v>43332</v>
      </c>
      <c r="CF52">
        <f>IFERROR(VLOOKUP($A52, CDS5Y_bbg!CE$5:CF$241,2), -1)</f>
        <v>19.667000000000002</v>
      </c>
      <c r="CG52">
        <f>IFERROR(VLOOKUP($A52, CDS5Y_bbg!CF$5:CG$241,2), -1)</f>
        <v>41893</v>
      </c>
      <c r="CH52">
        <f>IFERROR(VLOOKUP($A52, CDS5Y_bbg!CG$5:CH$241,2), -1)</f>
        <v>-1</v>
      </c>
      <c r="CI52">
        <f>IFERROR(VLOOKUP($A52, CDS5Y_bbg!CH$5:CI$241,2), -1)</f>
        <v>-1</v>
      </c>
      <c r="CJ52">
        <f>IFERROR(VLOOKUP($A52, CDS5Y_bbg!CI$5:CJ$241,2), -1)</f>
        <v>-1</v>
      </c>
      <c r="CK52">
        <f>IFERROR(VLOOKUP($A52, CDS5Y_bbg!CJ$5:CK$241,2), -1)</f>
        <v>41844</v>
      </c>
      <c r="CL52">
        <f>IFERROR(VLOOKUP($A52, CDS5Y_bbg!CK$5:CL$241,2), -1)</f>
        <v>27.75</v>
      </c>
      <c r="CM52">
        <f>IFERROR(VLOOKUP($A52, CDS5Y_bbg!CL$5:CM$241,2), -1)</f>
        <v>-1</v>
      </c>
      <c r="CN52">
        <f>IFERROR(VLOOKUP($A52, CDS5Y_bbg!CM$5:CN$241,2), -1)</f>
        <v>-1</v>
      </c>
    </row>
    <row r="53" spans="1:92" x14ac:dyDescent="0.25">
      <c r="A53" s="1">
        <v>38107</v>
      </c>
      <c r="B53">
        <f>IFERROR(VLOOKUP($A53, CDS5Y_bbg!A$5:B$241,2), -1)</f>
        <v>742.28399999999999</v>
      </c>
      <c r="C53">
        <f>IFERROR(VLOOKUP($A53, CDS5Y_bbg!B$5:C$241,2), -1)</f>
        <v>41831</v>
      </c>
      <c r="D53">
        <f>IFERROR(VLOOKUP($A53, CDS5Y_bbg!C$5:D$241,2), -1)</f>
        <v>124.333</v>
      </c>
      <c r="E53">
        <f>IFERROR(VLOOKUP($A53, CDS5Y_bbg!D$5:E$241,2), -1)</f>
        <v>44895</v>
      </c>
      <c r="F53">
        <f>IFERROR(VLOOKUP($A53, CDS5Y_bbg!E$5:F$241,2), -1)</f>
        <v>46.621000000000002</v>
      </c>
      <c r="G53">
        <f>IFERROR(VLOOKUP($A53, CDS5Y_bbg!F$5:G$241,2), -1)</f>
        <v>40360</v>
      </c>
      <c r="H53">
        <f>IFERROR(VLOOKUP($A53, CDS5Y_bbg!G$5:H$241,2), -1)</f>
        <v>41</v>
      </c>
      <c r="I53">
        <f>IFERROR(VLOOKUP($A53, CDS5Y_bbg!H$5:I$241,2), -1)</f>
        <v>44834</v>
      </c>
      <c r="J53">
        <f>IFERROR(VLOOKUP($A53, CDS5Y_bbg!I$5:J$241,2), -1)</f>
        <v>490.83300000000003</v>
      </c>
      <c r="K53">
        <f>IFERROR(VLOOKUP($A53, CDS5Y_bbg!J$5:K$241,2), -1)</f>
        <v>41819</v>
      </c>
      <c r="L53">
        <f>IFERROR(VLOOKUP($A53, CDS5Y_bbg!K$5:L$241,2), -1)</f>
        <v>87.5</v>
      </c>
      <c r="M53">
        <f>IFERROR(VLOOKUP($A53, CDS5Y_bbg!L$5:M$241,2), -1)</f>
        <v>40469</v>
      </c>
      <c r="N53">
        <f>IFERROR(VLOOKUP($A53, CDS5Y_bbg!M$5:N$241,2), -1)</f>
        <v>64.417000000000002</v>
      </c>
      <c r="O53">
        <f>IFERROR(VLOOKUP($A53, CDS5Y_bbg!N$5:O$241,2), -1)</f>
        <v>40289</v>
      </c>
      <c r="P53">
        <f>IFERROR(VLOOKUP($A53, CDS5Y_bbg!O$5:P$241,2), -1)</f>
        <v>49.417000000000002</v>
      </c>
      <c r="Q53">
        <f>IFERROR(VLOOKUP($A53, CDS5Y_bbg!P$5:Q$241,2), -1)</f>
        <v>44377</v>
      </c>
      <c r="R53">
        <f>IFERROR(VLOOKUP($A53, CDS5Y_bbg!Q$5:R$241,2), -1)</f>
        <v>142.76400000000001</v>
      </c>
      <c r="S53">
        <f>IFERROR(VLOOKUP($A53, CDS5Y_bbg!R$5:S$241,2), -1)</f>
        <v>43337</v>
      </c>
      <c r="T53">
        <f>IFERROR(VLOOKUP($A53, CDS5Y_bbg!S$5:T$241,2), -1)</f>
        <v>484.375</v>
      </c>
      <c r="U53">
        <f>IFERROR(VLOOKUP($A53, CDS5Y_bbg!T$5:U$241,2), -1)</f>
        <v>42062</v>
      </c>
      <c r="V53">
        <f>IFERROR(VLOOKUP($A53, CDS5Y_bbg!U$5:V$241,2), -1)</f>
        <v>27.832999999999998</v>
      </c>
      <c r="W53">
        <f>IFERROR(VLOOKUP($A53, CDS5Y_bbg!V$5:W$241,2), -1)</f>
        <v>44074</v>
      </c>
      <c r="X53">
        <f>IFERROR(VLOOKUP($A53, CDS5Y_bbg!W$5:X$241,2), -1)</f>
        <v>245.2</v>
      </c>
      <c r="Y53">
        <f>IFERROR(VLOOKUP($A53, CDS5Y_bbg!X$5:Y$241,2), -1)</f>
        <v>44043</v>
      </c>
      <c r="Z53">
        <f>IFERROR(VLOOKUP($A53, CDS5Y_bbg!Y$5:Z$241,2), -1)</f>
        <v>112.875</v>
      </c>
      <c r="AA53">
        <f>IFERROR(VLOOKUP($A53, CDS5Y_bbg!Z$5:AA$241,2), -1)</f>
        <v>40481</v>
      </c>
      <c r="AB53">
        <f>IFERROR(VLOOKUP($A53, CDS5Y_bbg!AA$5:AB$241,2), -1)</f>
        <v>43.25</v>
      </c>
      <c r="AC53">
        <f>IFERROR(VLOOKUP($A53, CDS5Y_bbg!AB$5:AC$241,2), -1)</f>
        <v>44043</v>
      </c>
      <c r="AD53">
        <f>IFERROR(VLOOKUP($A53, CDS5Y_bbg!AC$5:AD$241,2), -1)</f>
        <v>445.75</v>
      </c>
      <c r="AE53">
        <f>IFERROR(VLOOKUP($A53, CDS5Y_bbg!AD$5:AE$241,2), -1)</f>
        <v>41149</v>
      </c>
      <c r="AF53">
        <f>IFERROR(VLOOKUP($A53, CDS5Y_bbg!AE$5:AF$241,2), -1)</f>
        <v>-1</v>
      </c>
      <c r="AG53">
        <f>IFERROR(VLOOKUP($A53, CDS5Y_bbg!AF$5:AG$241,2), -1)</f>
        <v>42853</v>
      </c>
      <c r="AH53">
        <f>IFERROR(VLOOKUP($A53, CDS5Y_bbg!AG$5:AH$241,2), -1)</f>
        <v>2.5</v>
      </c>
      <c r="AI53">
        <f>IFERROR(VLOOKUP($A53, CDS5Y_bbg!AH$5:AI$241,2), -1)</f>
        <v>-1</v>
      </c>
      <c r="AJ53">
        <f>IFERROR(VLOOKUP($A53, CDS5Y_bbg!AI$5:AJ$241,2), -1)</f>
        <v>3.4169999999999998</v>
      </c>
      <c r="AK53">
        <f>IFERROR(VLOOKUP($A53, CDS5Y_bbg!AJ$5:AK$241,2), -1)</f>
        <v>-1</v>
      </c>
      <c r="AL53">
        <f>IFERROR(VLOOKUP($A53, CDS5Y_bbg!AK$5:AL$241,2), -1)</f>
        <v>-1</v>
      </c>
      <c r="AM53">
        <f>IFERROR(VLOOKUP($A53, CDS5Y_bbg!AL$5:AM$241,2), -1)</f>
        <v>-1</v>
      </c>
      <c r="AN53">
        <f>IFERROR(VLOOKUP($A53, CDS5Y_bbg!AM$5:AN$241,2), -1)</f>
        <v>2</v>
      </c>
      <c r="AO53">
        <f>IFERROR(VLOOKUP($A53, CDS5Y_bbg!AN$5:AO$241,2), -1)</f>
        <v>43424</v>
      </c>
      <c r="AP53">
        <f>IFERROR(VLOOKUP($A53, CDS5Y_bbg!AO$5:AP$241,2), -1)</f>
        <v>3</v>
      </c>
      <c r="AQ53">
        <f>IFERROR(VLOOKUP($A53, CDS5Y_bbg!AP$5:AQ$241,2), -1)</f>
        <v>44625</v>
      </c>
      <c r="AR53">
        <f>IFERROR(VLOOKUP($A53, CDS5Y_bbg!AQ$5:AR$241,2), -1)</f>
        <v>3.9169999999999998</v>
      </c>
      <c r="AS53">
        <f>IFERROR(VLOOKUP($A53, CDS5Y_bbg!AR$5:AS$241,2), -1)</f>
        <v>44626</v>
      </c>
      <c r="AT53">
        <f>IFERROR(VLOOKUP($A53, CDS5Y_bbg!AS$5:AT$241,2), -1)</f>
        <v>4.8330000000000002</v>
      </c>
      <c r="AU53">
        <f>IFERROR(VLOOKUP($A53, CDS5Y_bbg!AT$5:AU$241,2), -1)</f>
        <v>-1</v>
      </c>
      <c r="AV53">
        <f>IFERROR(VLOOKUP($A53, CDS5Y_bbg!AU$5:AV$241,2), -1)</f>
        <v>-1</v>
      </c>
      <c r="AW53">
        <f>IFERROR(VLOOKUP($A53, CDS5Y_bbg!AV$5:AW$241,2), -1)</f>
        <v>41863</v>
      </c>
      <c r="AX53">
        <f>IFERROR(VLOOKUP($A53, CDS5Y_bbg!AW$5:AX$241,2), -1)</f>
        <v>-1</v>
      </c>
      <c r="AY53">
        <f>IFERROR(VLOOKUP($A53, CDS5Y_bbg!AX$5:AY$241,2), -1)</f>
        <v>43402</v>
      </c>
      <c r="AZ53">
        <f>IFERROR(VLOOKUP($A53, CDS5Y_bbg!AY$5:AZ$241,2), -1)</f>
        <v>8.5</v>
      </c>
      <c r="BA53">
        <f>IFERROR(VLOOKUP($A53, CDS5Y_bbg!AZ$5:BA$241,2), -1)</f>
        <v>-1</v>
      </c>
      <c r="BB53">
        <f>IFERROR(VLOOKUP($A53, CDS5Y_bbg!BA$5:BB$241,2), -1)</f>
        <v>6.5</v>
      </c>
      <c r="BC53">
        <f>IFERROR(VLOOKUP($A53, CDS5Y_bbg!BB$5:BC$241,2), -1)</f>
        <v>41722</v>
      </c>
      <c r="BD53">
        <f>IFERROR(VLOOKUP($A53, CDS5Y_bbg!BC$5:BD$241,2), -1)</f>
        <v>-1</v>
      </c>
      <c r="BE53">
        <f>IFERROR(VLOOKUP($A53, CDS5Y_bbg!BD$5:BE$241,2), -1)</f>
        <v>-1</v>
      </c>
      <c r="BF53">
        <f>IFERROR(VLOOKUP($A53, CDS5Y_bbg!BE$5:BF$241,2), -1)</f>
        <v>-1</v>
      </c>
      <c r="BG53">
        <f>IFERROR(VLOOKUP($A53, CDS5Y_bbg!BF$5:BG$241,2), -1)</f>
        <v>-1</v>
      </c>
      <c r="BH53">
        <f>IFERROR(VLOOKUP($A53, CDS5Y_bbg!BG$5:BH$241,2), -1)</f>
        <v>-1</v>
      </c>
      <c r="BI53">
        <f>IFERROR(VLOOKUP($A53, CDS5Y_bbg!BH$5:BI$241,2), -1)</f>
        <v>43424</v>
      </c>
      <c r="BJ53">
        <f>IFERROR(VLOOKUP($A53, CDS5Y_bbg!BI$5:BJ$241,2), -1)</f>
        <v>6.5</v>
      </c>
      <c r="BK53">
        <f>IFERROR(VLOOKUP($A53, CDS5Y_bbg!BJ$5:BK$241,2), -1)</f>
        <v>-1</v>
      </c>
      <c r="BL53">
        <f>IFERROR(VLOOKUP($A53, CDS5Y_bbg!BK$5:BL$241,2), -1)</f>
        <v>-1</v>
      </c>
      <c r="BM53">
        <f>IFERROR(VLOOKUP($A53, CDS5Y_bbg!BL$5:BM$241,2), -1)</f>
        <v>43424</v>
      </c>
      <c r="BN53">
        <f>IFERROR(VLOOKUP($A53, CDS5Y_bbg!BM$5:BN$241,2), -1)</f>
        <v>3.75</v>
      </c>
      <c r="BO53">
        <f>IFERROR(VLOOKUP($A53, CDS5Y_bbg!BN$5:BO$241,2), -1)</f>
        <v>43426</v>
      </c>
      <c r="BP53">
        <f>IFERROR(VLOOKUP($A53, CDS5Y_bbg!BO$5:BP$241,2), -1)</f>
        <v>2.5</v>
      </c>
      <c r="BQ53">
        <f>IFERROR(VLOOKUP($A53, CDS5Y_bbg!BP$5:BQ$241,2), -1)</f>
        <v>-1</v>
      </c>
      <c r="BR53">
        <f>IFERROR(VLOOKUP($A53, CDS5Y_bbg!BQ$5:BR$241,2), -1)</f>
        <v>-1</v>
      </c>
      <c r="BS53">
        <f>IFERROR(VLOOKUP($A53, CDS5Y_bbg!BR$5:BS$241,2), -1)</f>
        <v>43426</v>
      </c>
      <c r="BT53">
        <f>IFERROR(VLOOKUP($A53, CDS5Y_bbg!BS$5:BT$241,2), -1)</f>
        <v>-1</v>
      </c>
      <c r="BU53">
        <f>IFERROR(VLOOKUP($A53, CDS5Y_bbg!BT$5:BU$241,2), -1)</f>
        <v>-1</v>
      </c>
      <c r="BV53">
        <f>IFERROR(VLOOKUP($A53, CDS5Y_bbg!BU$5:BV$241,2), -1)</f>
        <v>-1</v>
      </c>
      <c r="BW53">
        <f>IFERROR(VLOOKUP($A53, CDS5Y_bbg!BV$5:BW$241,2), -1)</f>
        <v>41915</v>
      </c>
      <c r="BX53">
        <f>IFERROR(VLOOKUP($A53, CDS5Y_bbg!BW$5:BX$241,2), -1)</f>
        <v>-1</v>
      </c>
      <c r="BY53">
        <f>IFERROR(VLOOKUP($A53, CDS5Y_bbg!BX$5:BY$241,2), -1)</f>
        <v>-1</v>
      </c>
      <c r="BZ53">
        <f>IFERROR(VLOOKUP($A53, CDS5Y_bbg!BY$5:BZ$241,2), -1)</f>
        <v>-1</v>
      </c>
      <c r="CA53">
        <f>IFERROR(VLOOKUP($A53, CDS5Y_bbg!BZ$5:CA$241,2), -1)</f>
        <v>41911</v>
      </c>
      <c r="CB53">
        <f>IFERROR(VLOOKUP($A53, CDS5Y_bbg!CA$5:CB$241,2), -1)</f>
        <v>-1</v>
      </c>
      <c r="CC53">
        <f>IFERROR(VLOOKUP($A53, CDS5Y_bbg!CB$5:CC$241,2), -1)</f>
        <v>41912</v>
      </c>
      <c r="CD53">
        <f>IFERROR(VLOOKUP($A53, CDS5Y_bbg!CC$5:CD$241,2), -1)</f>
        <v>-1</v>
      </c>
      <c r="CE53">
        <f>IFERROR(VLOOKUP($A53, CDS5Y_bbg!CD$5:CE$241,2), -1)</f>
        <v>43332</v>
      </c>
      <c r="CF53">
        <f>IFERROR(VLOOKUP($A53, CDS5Y_bbg!CE$5:CF$241,2), -1)</f>
        <v>17</v>
      </c>
      <c r="CG53">
        <f>IFERROR(VLOOKUP($A53, CDS5Y_bbg!CF$5:CG$241,2), -1)</f>
        <v>41893</v>
      </c>
      <c r="CH53">
        <f>IFERROR(VLOOKUP($A53, CDS5Y_bbg!CG$5:CH$241,2), -1)</f>
        <v>-1</v>
      </c>
      <c r="CI53">
        <f>IFERROR(VLOOKUP($A53, CDS5Y_bbg!CH$5:CI$241,2), -1)</f>
        <v>-1</v>
      </c>
      <c r="CJ53">
        <f>IFERROR(VLOOKUP($A53, CDS5Y_bbg!CI$5:CJ$241,2), -1)</f>
        <v>-1</v>
      </c>
      <c r="CK53">
        <f>IFERROR(VLOOKUP($A53, CDS5Y_bbg!CJ$5:CK$241,2), -1)</f>
        <v>41844</v>
      </c>
      <c r="CL53">
        <f>IFERROR(VLOOKUP($A53, CDS5Y_bbg!CK$5:CL$241,2), -1)</f>
        <v>26.875</v>
      </c>
      <c r="CM53">
        <f>IFERROR(VLOOKUP($A53, CDS5Y_bbg!CL$5:CM$241,2), -1)</f>
        <v>-1</v>
      </c>
      <c r="CN53">
        <f>IFERROR(VLOOKUP($A53, CDS5Y_bbg!CM$5:CN$241,2), -1)</f>
        <v>-1</v>
      </c>
    </row>
    <row r="54" spans="1:92" x14ac:dyDescent="0.25">
      <c r="A54" s="1">
        <v>38138</v>
      </c>
      <c r="B54">
        <f>IFERROR(VLOOKUP($A54, CDS5Y_bbg!A$5:B$241,2), -1)</f>
        <v>805.41899999999998</v>
      </c>
      <c r="C54">
        <f>IFERROR(VLOOKUP($A54, CDS5Y_bbg!B$5:C$241,2), -1)</f>
        <v>41831</v>
      </c>
      <c r="D54">
        <f>IFERROR(VLOOKUP($A54, CDS5Y_bbg!C$5:D$241,2), -1)</f>
        <v>142.25</v>
      </c>
      <c r="E54">
        <f>IFERROR(VLOOKUP($A54, CDS5Y_bbg!D$5:E$241,2), -1)</f>
        <v>44895</v>
      </c>
      <c r="F54">
        <f>IFERROR(VLOOKUP($A54, CDS5Y_bbg!E$5:F$241,2), -1)</f>
        <v>53.609000000000002</v>
      </c>
      <c r="G54">
        <f>IFERROR(VLOOKUP($A54, CDS5Y_bbg!F$5:G$241,2), -1)</f>
        <v>40360</v>
      </c>
      <c r="H54">
        <f>IFERROR(VLOOKUP($A54, CDS5Y_bbg!G$5:H$241,2), -1)</f>
        <v>39.832999999999998</v>
      </c>
      <c r="I54">
        <f>IFERROR(VLOOKUP($A54, CDS5Y_bbg!H$5:I$241,2), -1)</f>
        <v>44834</v>
      </c>
      <c r="J54">
        <f>IFERROR(VLOOKUP($A54, CDS5Y_bbg!I$5:J$241,2), -1)</f>
        <v>551.99300000000005</v>
      </c>
      <c r="K54">
        <f>IFERROR(VLOOKUP($A54, CDS5Y_bbg!J$5:K$241,2), -1)</f>
        <v>41819</v>
      </c>
      <c r="L54">
        <f>IFERROR(VLOOKUP($A54, CDS5Y_bbg!K$5:L$241,2), -1)</f>
        <v>98</v>
      </c>
      <c r="M54">
        <f>IFERROR(VLOOKUP($A54, CDS5Y_bbg!L$5:M$241,2), -1)</f>
        <v>40469</v>
      </c>
      <c r="N54">
        <f>IFERROR(VLOOKUP($A54, CDS5Y_bbg!M$5:N$241,2), -1)</f>
        <v>61</v>
      </c>
      <c r="O54">
        <f>IFERROR(VLOOKUP($A54, CDS5Y_bbg!N$5:O$241,2), -1)</f>
        <v>40289</v>
      </c>
      <c r="P54">
        <f>IFERROR(VLOOKUP($A54, CDS5Y_bbg!O$5:P$241,2), -1)</f>
        <v>50.875</v>
      </c>
      <c r="Q54">
        <f>IFERROR(VLOOKUP($A54, CDS5Y_bbg!P$5:Q$241,2), -1)</f>
        <v>44377</v>
      </c>
      <c r="R54">
        <f>IFERROR(VLOOKUP($A54, CDS5Y_bbg!Q$5:R$241,2), -1)</f>
        <v>154.5</v>
      </c>
      <c r="S54">
        <f>IFERROR(VLOOKUP($A54, CDS5Y_bbg!R$5:S$241,2), -1)</f>
        <v>43337</v>
      </c>
      <c r="T54">
        <f>IFERROR(VLOOKUP($A54, CDS5Y_bbg!S$5:T$241,2), -1)</f>
        <v>512.5</v>
      </c>
      <c r="U54">
        <f>IFERROR(VLOOKUP($A54, CDS5Y_bbg!T$5:U$241,2), -1)</f>
        <v>42062</v>
      </c>
      <c r="V54">
        <f>IFERROR(VLOOKUP($A54, CDS5Y_bbg!U$5:V$241,2), -1)</f>
        <v>35.25</v>
      </c>
      <c r="W54">
        <f>IFERROR(VLOOKUP($A54, CDS5Y_bbg!V$5:W$241,2), -1)</f>
        <v>44074</v>
      </c>
      <c r="X54">
        <f>IFERROR(VLOOKUP($A54, CDS5Y_bbg!W$5:X$241,2), -1)</f>
        <v>260.25</v>
      </c>
      <c r="Y54">
        <f>IFERROR(VLOOKUP($A54, CDS5Y_bbg!X$5:Y$241,2), -1)</f>
        <v>44043</v>
      </c>
      <c r="Z54">
        <f>IFERROR(VLOOKUP($A54, CDS5Y_bbg!Y$5:Z$241,2), -1)</f>
        <v>130.75</v>
      </c>
      <c r="AA54">
        <f>IFERROR(VLOOKUP($A54, CDS5Y_bbg!Z$5:AA$241,2), -1)</f>
        <v>40481</v>
      </c>
      <c r="AB54">
        <f>IFERROR(VLOOKUP($A54, CDS5Y_bbg!AA$5:AB$241,2), -1)</f>
        <v>45.25</v>
      </c>
      <c r="AC54">
        <f>IFERROR(VLOOKUP($A54, CDS5Y_bbg!AB$5:AC$241,2), -1)</f>
        <v>44043</v>
      </c>
      <c r="AD54">
        <f>IFERROR(VLOOKUP($A54, CDS5Y_bbg!AC$5:AD$241,2), -1)</f>
        <v>593.625</v>
      </c>
      <c r="AE54">
        <f>IFERROR(VLOOKUP($A54, CDS5Y_bbg!AD$5:AE$241,2), -1)</f>
        <v>41149</v>
      </c>
      <c r="AF54">
        <f>IFERROR(VLOOKUP($A54, CDS5Y_bbg!AE$5:AF$241,2), -1)</f>
        <v>-1</v>
      </c>
      <c r="AG54">
        <f>IFERROR(VLOOKUP($A54, CDS5Y_bbg!AF$5:AG$241,2), -1)</f>
        <v>42853</v>
      </c>
      <c r="AH54">
        <f>IFERROR(VLOOKUP($A54, CDS5Y_bbg!AG$5:AH$241,2), -1)</f>
        <v>2.5</v>
      </c>
      <c r="AI54">
        <f>IFERROR(VLOOKUP($A54, CDS5Y_bbg!AH$5:AI$241,2), -1)</f>
        <v>-1</v>
      </c>
      <c r="AJ54">
        <f>IFERROR(VLOOKUP($A54, CDS5Y_bbg!AI$5:AJ$241,2), -1)</f>
        <v>3.625</v>
      </c>
      <c r="AK54">
        <f>IFERROR(VLOOKUP($A54, CDS5Y_bbg!AJ$5:AK$241,2), -1)</f>
        <v>-1</v>
      </c>
      <c r="AL54">
        <f>IFERROR(VLOOKUP($A54, CDS5Y_bbg!AK$5:AL$241,2), -1)</f>
        <v>-1</v>
      </c>
      <c r="AM54">
        <f>IFERROR(VLOOKUP($A54, CDS5Y_bbg!AL$5:AM$241,2), -1)</f>
        <v>-1</v>
      </c>
      <c r="AN54">
        <f>IFERROR(VLOOKUP($A54, CDS5Y_bbg!AM$5:AN$241,2), -1)</f>
        <v>2</v>
      </c>
      <c r="AO54">
        <f>IFERROR(VLOOKUP($A54, CDS5Y_bbg!AN$5:AO$241,2), -1)</f>
        <v>43424</v>
      </c>
      <c r="AP54">
        <f>IFERROR(VLOOKUP($A54, CDS5Y_bbg!AO$5:AP$241,2), -1)</f>
        <v>3</v>
      </c>
      <c r="AQ54">
        <f>IFERROR(VLOOKUP($A54, CDS5Y_bbg!AP$5:AQ$241,2), -1)</f>
        <v>44625</v>
      </c>
      <c r="AR54">
        <f>IFERROR(VLOOKUP($A54, CDS5Y_bbg!AQ$5:AR$241,2), -1)</f>
        <v>4.125</v>
      </c>
      <c r="AS54">
        <f>IFERROR(VLOOKUP($A54, CDS5Y_bbg!AR$5:AS$241,2), -1)</f>
        <v>44626</v>
      </c>
      <c r="AT54">
        <f>IFERROR(VLOOKUP($A54, CDS5Y_bbg!AS$5:AT$241,2), -1)</f>
        <v>4</v>
      </c>
      <c r="AU54">
        <f>IFERROR(VLOOKUP($A54, CDS5Y_bbg!AT$5:AU$241,2), -1)</f>
        <v>-1</v>
      </c>
      <c r="AV54">
        <f>IFERROR(VLOOKUP($A54, CDS5Y_bbg!AU$5:AV$241,2), -1)</f>
        <v>-1</v>
      </c>
      <c r="AW54">
        <f>IFERROR(VLOOKUP($A54, CDS5Y_bbg!AV$5:AW$241,2), -1)</f>
        <v>41863</v>
      </c>
      <c r="AX54">
        <f>IFERROR(VLOOKUP($A54, CDS5Y_bbg!AW$5:AX$241,2), -1)</f>
        <v>-1</v>
      </c>
      <c r="AY54">
        <f>IFERROR(VLOOKUP($A54, CDS5Y_bbg!AX$5:AY$241,2), -1)</f>
        <v>43402</v>
      </c>
      <c r="AZ54">
        <f>IFERROR(VLOOKUP($A54, CDS5Y_bbg!AY$5:AZ$241,2), -1)</f>
        <v>8.375</v>
      </c>
      <c r="BA54">
        <f>IFERROR(VLOOKUP($A54, CDS5Y_bbg!AZ$5:BA$241,2), -1)</f>
        <v>-1</v>
      </c>
      <c r="BB54">
        <f>IFERROR(VLOOKUP($A54, CDS5Y_bbg!BA$5:BB$241,2), -1)</f>
        <v>7.75</v>
      </c>
      <c r="BC54">
        <f>IFERROR(VLOOKUP($A54, CDS5Y_bbg!BB$5:BC$241,2), -1)</f>
        <v>41722</v>
      </c>
      <c r="BD54">
        <f>IFERROR(VLOOKUP($A54, CDS5Y_bbg!BC$5:BD$241,2), -1)</f>
        <v>-1</v>
      </c>
      <c r="BE54">
        <f>IFERROR(VLOOKUP($A54, CDS5Y_bbg!BD$5:BE$241,2), -1)</f>
        <v>-1</v>
      </c>
      <c r="BF54">
        <f>IFERROR(VLOOKUP($A54, CDS5Y_bbg!BE$5:BF$241,2), -1)</f>
        <v>-1</v>
      </c>
      <c r="BG54">
        <f>IFERROR(VLOOKUP($A54, CDS5Y_bbg!BF$5:BG$241,2), -1)</f>
        <v>-1</v>
      </c>
      <c r="BH54">
        <f>IFERROR(VLOOKUP($A54, CDS5Y_bbg!BG$5:BH$241,2), -1)</f>
        <v>-1</v>
      </c>
      <c r="BI54">
        <f>IFERROR(VLOOKUP($A54, CDS5Y_bbg!BH$5:BI$241,2), -1)</f>
        <v>43424</v>
      </c>
      <c r="BJ54">
        <f>IFERROR(VLOOKUP($A54, CDS5Y_bbg!BI$5:BJ$241,2), -1)</f>
        <v>7</v>
      </c>
      <c r="BK54">
        <f>IFERROR(VLOOKUP($A54, CDS5Y_bbg!BJ$5:BK$241,2), -1)</f>
        <v>-1</v>
      </c>
      <c r="BL54">
        <f>IFERROR(VLOOKUP($A54, CDS5Y_bbg!BK$5:BL$241,2), -1)</f>
        <v>-1</v>
      </c>
      <c r="BM54">
        <f>IFERROR(VLOOKUP($A54, CDS5Y_bbg!BL$5:BM$241,2), -1)</f>
        <v>43424</v>
      </c>
      <c r="BN54">
        <f>IFERROR(VLOOKUP($A54, CDS5Y_bbg!BM$5:BN$241,2), -1)</f>
        <v>3.625</v>
      </c>
      <c r="BO54">
        <f>IFERROR(VLOOKUP($A54, CDS5Y_bbg!BN$5:BO$241,2), -1)</f>
        <v>43426</v>
      </c>
      <c r="BP54">
        <f>IFERROR(VLOOKUP($A54, CDS5Y_bbg!BO$5:BP$241,2), -1)</f>
        <v>2.5</v>
      </c>
      <c r="BQ54">
        <f>IFERROR(VLOOKUP($A54, CDS5Y_bbg!BP$5:BQ$241,2), -1)</f>
        <v>-1</v>
      </c>
      <c r="BR54">
        <f>IFERROR(VLOOKUP($A54, CDS5Y_bbg!BQ$5:BR$241,2), -1)</f>
        <v>-1</v>
      </c>
      <c r="BS54">
        <f>IFERROR(VLOOKUP($A54, CDS5Y_bbg!BR$5:BS$241,2), -1)</f>
        <v>43426</v>
      </c>
      <c r="BT54">
        <f>IFERROR(VLOOKUP($A54, CDS5Y_bbg!BS$5:BT$241,2), -1)</f>
        <v>-1</v>
      </c>
      <c r="BU54">
        <f>IFERROR(VLOOKUP($A54, CDS5Y_bbg!BT$5:BU$241,2), -1)</f>
        <v>-1</v>
      </c>
      <c r="BV54">
        <f>IFERROR(VLOOKUP($A54, CDS5Y_bbg!BU$5:BV$241,2), -1)</f>
        <v>-1</v>
      </c>
      <c r="BW54">
        <f>IFERROR(VLOOKUP($A54, CDS5Y_bbg!BV$5:BW$241,2), -1)</f>
        <v>41915</v>
      </c>
      <c r="BX54">
        <f>IFERROR(VLOOKUP($A54, CDS5Y_bbg!BW$5:BX$241,2), -1)</f>
        <v>-1</v>
      </c>
      <c r="BY54">
        <f>IFERROR(VLOOKUP($A54, CDS5Y_bbg!BX$5:BY$241,2), -1)</f>
        <v>-1</v>
      </c>
      <c r="BZ54">
        <f>IFERROR(VLOOKUP($A54, CDS5Y_bbg!BY$5:BZ$241,2), -1)</f>
        <v>-1</v>
      </c>
      <c r="CA54">
        <f>IFERROR(VLOOKUP($A54, CDS5Y_bbg!BZ$5:CA$241,2), -1)</f>
        <v>41911</v>
      </c>
      <c r="CB54">
        <f>IFERROR(VLOOKUP($A54, CDS5Y_bbg!CA$5:CB$241,2), -1)</f>
        <v>-1</v>
      </c>
      <c r="CC54">
        <f>IFERROR(VLOOKUP($A54, CDS5Y_bbg!CB$5:CC$241,2), -1)</f>
        <v>41912</v>
      </c>
      <c r="CD54">
        <f>IFERROR(VLOOKUP($A54, CDS5Y_bbg!CC$5:CD$241,2), -1)</f>
        <v>-1</v>
      </c>
      <c r="CE54">
        <f>IFERROR(VLOOKUP($A54, CDS5Y_bbg!CD$5:CE$241,2), -1)</f>
        <v>43332</v>
      </c>
      <c r="CF54">
        <f>IFERROR(VLOOKUP($A54, CDS5Y_bbg!CE$5:CF$241,2), -1)</f>
        <v>17</v>
      </c>
      <c r="CG54">
        <f>IFERROR(VLOOKUP($A54, CDS5Y_bbg!CF$5:CG$241,2), -1)</f>
        <v>41893</v>
      </c>
      <c r="CH54">
        <f>IFERROR(VLOOKUP($A54, CDS5Y_bbg!CG$5:CH$241,2), -1)</f>
        <v>-1</v>
      </c>
      <c r="CI54">
        <f>IFERROR(VLOOKUP($A54, CDS5Y_bbg!CH$5:CI$241,2), -1)</f>
        <v>-1</v>
      </c>
      <c r="CJ54">
        <f>IFERROR(VLOOKUP($A54, CDS5Y_bbg!CI$5:CJ$241,2), -1)</f>
        <v>-1</v>
      </c>
      <c r="CK54">
        <f>IFERROR(VLOOKUP($A54, CDS5Y_bbg!CJ$5:CK$241,2), -1)</f>
        <v>41844</v>
      </c>
      <c r="CL54">
        <f>IFERROR(VLOOKUP($A54, CDS5Y_bbg!CK$5:CL$241,2), -1)</f>
        <v>27.25</v>
      </c>
      <c r="CM54">
        <f>IFERROR(VLOOKUP($A54, CDS5Y_bbg!CL$5:CM$241,2), -1)</f>
        <v>-1</v>
      </c>
      <c r="CN54">
        <f>IFERROR(VLOOKUP($A54, CDS5Y_bbg!CM$5:CN$241,2), -1)</f>
        <v>-1</v>
      </c>
    </row>
    <row r="55" spans="1:92" x14ac:dyDescent="0.25">
      <c r="A55" s="1">
        <v>38168</v>
      </c>
      <c r="B55">
        <f>IFERROR(VLOOKUP($A55, CDS5Y_bbg!A$5:B$241,2), -1)</f>
        <v>706.94100000000003</v>
      </c>
      <c r="C55">
        <f>IFERROR(VLOOKUP($A55, CDS5Y_bbg!B$5:C$241,2), -1)</f>
        <v>41831</v>
      </c>
      <c r="D55">
        <f>IFERROR(VLOOKUP($A55, CDS5Y_bbg!C$5:D$241,2), -1)</f>
        <v>91.332999999999998</v>
      </c>
      <c r="E55">
        <f>IFERROR(VLOOKUP($A55, CDS5Y_bbg!D$5:E$241,2), -1)</f>
        <v>44895</v>
      </c>
      <c r="F55">
        <f>IFERROR(VLOOKUP($A55, CDS5Y_bbg!E$5:F$241,2), -1)</f>
        <v>49.918999999999997</v>
      </c>
      <c r="G55">
        <f>IFERROR(VLOOKUP($A55, CDS5Y_bbg!F$5:G$241,2), -1)</f>
        <v>40360</v>
      </c>
      <c r="H55">
        <f>IFERROR(VLOOKUP($A55, CDS5Y_bbg!G$5:H$241,2), -1)</f>
        <v>37.375</v>
      </c>
      <c r="I55">
        <f>IFERROR(VLOOKUP($A55, CDS5Y_bbg!H$5:I$241,2), -1)</f>
        <v>44834</v>
      </c>
      <c r="J55">
        <f>IFERROR(VLOOKUP($A55, CDS5Y_bbg!I$5:J$241,2), -1)</f>
        <v>494.39499999999998</v>
      </c>
      <c r="K55">
        <f>IFERROR(VLOOKUP($A55, CDS5Y_bbg!J$5:K$241,2), -1)</f>
        <v>41819</v>
      </c>
      <c r="L55">
        <f>IFERROR(VLOOKUP($A55, CDS5Y_bbg!K$5:L$241,2), -1)</f>
        <v>77.5</v>
      </c>
      <c r="M55">
        <f>IFERROR(VLOOKUP($A55, CDS5Y_bbg!L$5:M$241,2), -1)</f>
        <v>40469</v>
      </c>
      <c r="N55">
        <f>IFERROR(VLOOKUP($A55, CDS5Y_bbg!M$5:N$241,2), -1)</f>
        <v>54.375</v>
      </c>
      <c r="O55">
        <f>IFERROR(VLOOKUP($A55, CDS5Y_bbg!N$5:O$241,2), -1)</f>
        <v>40289</v>
      </c>
      <c r="P55">
        <f>IFERROR(VLOOKUP($A55, CDS5Y_bbg!O$5:P$241,2), -1)</f>
        <v>46.832999999999998</v>
      </c>
      <c r="Q55">
        <f>IFERROR(VLOOKUP($A55, CDS5Y_bbg!P$5:Q$241,2), -1)</f>
        <v>44377</v>
      </c>
      <c r="R55">
        <f>IFERROR(VLOOKUP($A55, CDS5Y_bbg!Q$5:R$241,2), -1)</f>
        <v>146.345</v>
      </c>
      <c r="S55">
        <f>IFERROR(VLOOKUP($A55, CDS5Y_bbg!R$5:S$241,2), -1)</f>
        <v>43337</v>
      </c>
      <c r="T55">
        <f>IFERROR(VLOOKUP($A55, CDS5Y_bbg!S$5:T$241,2), -1)</f>
        <v>490.5</v>
      </c>
      <c r="U55">
        <f>IFERROR(VLOOKUP($A55, CDS5Y_bbg!T$5:U$241,2), -1)</f>
        <v>42062</v>
      </c>
      <c r="V55">
        <f>IFERROR(VLOOKUP($A55, CDS5Y_bbg!U$5:V$241,2), -1)</f>
        <v>26</v>
      </c>
      <c r="W55">
        <f>IFERROR(VLOOKUP($A55, CDS5Y_bbg!V$5:W$241,2), -1)</f>
        <v>44074</v>
      </c>
      <c r="X55">
        <f>IFERROR(VLOOKUP($A55, CDS5Y_bbg!W$5:X$241,2), -1)</f>
        <v>245.75</v>
      </c>
      <c r="Y55">
        <f>IFERROR(VLOOKUP($A55, CDS5Y_bbg!X$5:Y$241,2), -1)</f>
        <v>44043</v>
      </c>
      <c r="Z55">
        <f>IFERROR(VLOOKUP($A55, CDS5Y_bbg!Y$5:Z$241,2), -1)</f>
        <v>120</v>
      </c>
      <c r="AA55">
        <f>IFERROR(VLOOKUP($A55, CDS5Y_bbg!Z$5:AA$241,2), -1)</f>
        <v>40481</v>
      </c>
      <c r="AB55">
        <f>IFERROR(VLOOKUP($A55, CDS5Y_bbg!AA$5:AB$241,2), -1)</f>
        <v>44.167000000000002</v>
      </c>
      <c r="AC55">
        <f>IFERROR(VLOOKUP($A55, CDS5Y_bbg!AB$5:AC$241,2), -1)</f>
        <v>44043</v>
      </c>
      <c r="AD55">
        <f>IFERROR(VLOOKUP($A55, CDS5Y_bbg!AC$5:AD$241,2), -1)</f>
        <v>546.66700000000003</v>
      </c>
      <c r="AE55">
        <f>IFERROR(VLOOKUP($A55, CDS5Y_bbg!AD$5:AE$241,2), -1)</f>
        <v>41149</v>
      </c>
      <c r="AF55">
        <f>IFERROR(VLOOKUP($A55, CDS5Y_bbg!AE$5:AF$241,2), -1)</f>
        <v>-1</v>
      </c>
      <c r="AG55">
        <f>IFERROR(VLOOKUP($A55, CDS5Y_bbg!AF$5:AG$241,2), -1)</f>
        <v>42853</v>
      </c>
      <c r="AH55">
        <f>IFERROR(VLOOKUP($A55, CDS5Y_bbg!AG$5:AH$241,2), -1)</f>
        <v>1</v>
      </c>
      <c r="AI55">
        <f>IFERROR(VLOOKUP($A55, CDS5Y_bbg!AH$5:AI$241,2), -1)</f>
        <v>-1</v>
      </c>
      <c r="AJ55">
        <f>IFERROR(VLOOKUP($A55, CDS5Y_bbg!AI$5:AJ$241,2), -1)</f>
        <v>3.625</v>
      </c>
      <c r="AK55">
        <f>IFERROR(VLOOKUP($A55, CDS5Y_bbg!AJ$5:AK$241,2), -1)</f>
        <v>-1</v>
      </c>
      <c r="AL55">
        <f>IFERROR(VLOOKUP($A55, CDS5Y_bbg!AK$5:AL$241,2), -1)</f>
        <v>-1</v>
      </c>
      <c r="AM55">
        <f>IFERROR(VLOOKUP($A55, CDS5Y_bbg!AL$5:AM$241,2), -1)</f>
        <v>-1</v>
      </c>
      <c r="AN55">
        <f>IFERROR(VLOOKUP($A55, CDS5Y_bbg!AM$5:AN$241,2), -1)</f>
        <v>2</v>
      </c>
      <c r="AO55">
        <f>IFERROR(VLOOKUP($A55, CDS5Y_bbg!AN$5:AO$241,2), -1)</f>
        <v>43424</v>
      </c>
      <c r="AP55">
        <f>IFERROR(VLOOKUP($A55, CDS5Y_bbg!AO$5:AP$241,2), -1)</f>
        <v>3</v>
      </c>
      <c r="AQ55">
        <f>IFERROR(VLOOKUP($A55, CDS5Y_bbg!AP$5:AQ$241,2), -1)</f>
        <v>44625</v>
      </c>
      <c r="AR55">
        <f>IFERROR(VLOOKUP($A55, CDS5Y_bbg!AQ$5:AR$241,2), -1)</f>
        <v>4.0830000000000002</v>
      </c>
      <c r="AS55">
        <f>IFERROR(VLOOKUP($A55, CDS5Y_bbg!AR$5:AS$241,2), -1)</f>
        <v>44626</v>
      </c>
      <c r="AT55">
        <f>IFERROR(VLOOKUP($A55, CDS5Y_bbg!AS$5:AT$241,2), -1)</f>
        <v>5</v>
      </c>
      <c r="AU55">
        <f>IFERROR(VLOOKUP($A55, CDS5Y_bbg!AT$5:AU$241,2), -1)</f>
        <v>-1</v>
      </c>
      <c r="AV55">
        <f>IFERROR(VLOOKUP($A55, CDS5Y_bbg!AU$5:AV$241,2), -1)</f>
        <v>-1</v>
      </c>
      <c r="AW55">
        <f>IFERROR(VLOOKUP($A55, CDS5Y_bbg!AV$5:AW$241,2), -1)</f>
        <v>41863</v>
      </c>
      <c r="AX55">
        <f>IFERROR(VLOOKUP($A55, CDS5Y_bbg!AW$5:AX$241,2), -1)</f>
        <v>-1</v>
      </c>
      <c r="AY55">
        <f>IFERROR(VLOOKUP($A55, CDS5Y_bbg!AX$5:AY$241,2), -1)</f>
        <v>43402</v>
      </c>
      <c r="AZ55">
        <f>IFERROR(VLOOKUP($A55, CDS5Y_bbg!AY$5:AZ$241,2), -1)</f>
        <v>8.3330000000000002</v>
      </c>
      <c r="BA55">
        <f>IFERROR(VLOOKUP($A55, CDS5Y_bbg!AZ$5:BA$241,2), -1)</f>
        <v>-1</v>
      </c>
      <c r="BB55">
        <f>IFERROR(VLOOKUP($A55, CDS5Y_bbg!BA$5:BB$241,2), -1)</f>
        <v>6.8330000000000002</v>
      </c>
      <c r="BC55">
        <f>IFERROR(VLOOKUP($A55, CDS5Y_bbg!BB$5:BC$241,2), -1)</f>
        <v>41722</v>
      </c>
      <c r="BD55">
        <f>IFERROR(VLOOKUP($A55, CDS5Y_bbg!BC$5:BD$241,2), -1)</f>
        <v>-1</v>
      </c>
      <c r="BE55">
        <f>IFERROR(VLOOKUP($A55, CDS5Y_bbg!BD$5:BE$241,2), -1)</f>
        <v>-1</v>
      </c>
      <c r="BF55">
        <f>IFERROR(VLOOKUP($A55, CDS5Y_bbg!BE$5:BF$241,2), -1)</f>
        <v>-1</v>
      </c>
      <c r="BG55">
        <f>IFERROR(VLOOKUP($A55, CDS5Y_bbg!BF$5:BG$241,2), -1)</f>
        <v>-1</v>
      </c>
      <c r="BH55">
        <f>IFERROR(VLOOKUP($A55, CDS5Y_bbg!BG$5:BH$241,2), -1)</f>
        <v>-1</v>
      </c>
      <c r="BI55">
        <f>IFERROR(VLOOKUP($A55, CDS5Y_bbg!BH$5:BI$241,2), -1)</f>
        <v>43424</v>
      </c>
      <c r="BJ55">
        <f>IFERROR(VLOOKUP($A55, CDS5Y_bbg!BI$5:BJ$241,2), -1)</f>
        <v>7</v>
      </c>
      <c r="BK55">
        <f>IFERROR(VLOOKUP($A55, CDS5Y_bbg!BJ$5:BK$241,2), -1)</f>
        <v>-1</v>
      </c>
      <c r="BL55">
        <f>IFERROR(VLOOKUP($A55, CDS5Y_bbg!BK$5:BL$241,2), -1)</f>
        <v>-1</v>
      </c>
      <c r="BM55">
        <f>IFERROR(VLOOKUP($A55, CDS5Y_bbg!BL$5:BM$241,2), -1)</f>
        <v>43424</v>
      </c>
      <c r="BN55">
        <f>IFERROR(VLOOKUP($A55, CDS5Y_bbg!BM$5:BN$241,2), -1)</f>
        <v>2.625</v>
      </c>
      <c r="BO55">
        <f>IFERROR(VLOOKUP($A55, CDS5Y_bbg!BN$5:BO$241,2), -1)</f>
        <v>43426</v>
      </c>
      <c r="BP55">
        <f>IFERROR(VLOOKUP($A55, CDS5Y_bbg!BO$5:BP$241,2), -1)</f>
        <v>2.5</v>
      </c>
      <c r="BQ55">
        <f>IFERROR(VLOOKUP($A55, CDS5Y_bbg!BP$5:BQ$241,2), -1)</f>
        <v>-1</v>
      </c>
      <c r="BR55">
        <f>IFERROR(VLOOKUP($A55, CDS5Y_bbg!BQ$5:BR$241,2), -1)</f>
        <v>-1</v>
      </c>
      <c r="BS55">
        <f>IFERROR(VLOOKUP($A55, CDS5Y_bbg!BR$5:BS$241,2), -1)</f>
        <v>43426</v>
      </c>
      <c r="BT55">
        <f>IFERROR(VLOOKUP($A55, CDS5Y_bbg!BS$5:BT$241,2), -1)</f>
        <v>-1</v>
      </c>
      <c r="BU55">
        <f>IFERROR(VLOOKUP($A55, CDS5Y_bbg!BT$5:BU$241,2), -1)</f>
        <v>-1</v>
      </c>
      <c r="BV55">
        <f>IFERROR(VLOOKUP($A55, CDS5Y_bbg!BU$5:BV$241,2), -1)</f>
        <v>-1</v>
      </c>
      <c r="BW55">
        <f>IFERROR(VLOOKUP($A55, CDS5Y_bbg!BV$5:BW$241,2), -1)</f>
        <v>41915</v>
      </c>
      <c r="BX55">
        <f>IFERROR(VLOOKUP($A55, CDS5Y_bbg!BW$5:BX$241,2), -1)</f>
        <v>-1</v>
      </c>
      <c r="BY55">
        <f>IFERROR(VLOOKUP($A55, CDS5Y_bbg!BX$5:BY$241,2), -1)</f>
        <v>-1</v>
      </c>
      <c r="BZ55">
        <f>IFERROR(VLOOKUP($A55, CDS5Y_bbg!BY$5:BZ$241,2), -1)</f>
        <v>-1</v>
      </c>
      <c r="CA55">
        <f>IFERROR(VLOOKUP($A55, CDS5Y_bbg!BZ$5:CA$241,2), -1)</f>
        <v>41911</v>
      </c>
      <c r="CB55">
        <f>IFERROR(VLOOKUP($A55, CDS5Y_bbg!CA$5:CB$241,2), -1)</f>
        <v>-1</v>
      </c>
      <c r="CC55">
        <f>IFERROR(VLOOKUP($A55, CDS5Y_bbg!CB$5:CC$241,2), -1)</f>
        <v>41912</v>
      </c>
      <c r="CD55">
        <f>IFERROR(VLOOKUP($A55, CDS5Y_bbg!CC$5:CD$241,2), -1)</f>
        <v>-1</v>
      </c>
      <c r="CE55">
        <f>IFERROR(VLOOKUP($A55, CDS5Y_bbg!CD$5:CE$241,2), -1)</f>
        <v>43332</v>
      </c>
      <c r="CF55">
        <f>IFERROR(VLOOKUP($A55, CDS5Y_bbg!CE$5:CF$241,2), -1)</f>
        <v>15</v>
      </c>
      <c r="CG55">
        <f>IFERROR(VLOOKUP($A55, CDS5Y_bbg!CF$5:CG$241,2), -1)</f>
        <v>41893</v>
      </c>
      <c r="CH55">
        <f>IFERROR(VLOOKUP($A55, CDS5Y_bbg!CG$5:CH$241,2), -1)</f>
        <v>-1</v>
      </c>
      <c r="CI55">
        <f>IFERROR(VLOOKUP($A55, CDS5Y_bbg!CH$5:CI$241,2), -1)</f>
        <v>-1</v>
      </c>
      <c r="CJ55">
        <f>IFERROR(VLOOKUP($A55, CDS5Y_bbg!CI$5:CJ$241,2), -1)</f>
        <v>-1</v>
      </c>
      <c r="CK55">
        <f>IFERROR(VLOOKUP($A55, CDS5Y_bbg!CJ$5:CK$241,2), -1)</f>
        <v>41844</v>
      </c>
      <c r="CL55">
        <f>IFERROR(VLOOKUP($A55, CDS5Y_bbg!CK$5:CL$241,2), -1)</f>
        <v>19.332999999999998</v>
      </c>
      <c r="CM55">
        <f>IFERROR(VLOOKUP($A55, CDS5Y_bbg!CL$5:CM$241,2), -1)</f>
        <v>-1</v>
      </c>
      <c r="CN55">
        <f>IFERROR(VLOOKUP($A55, CDS5Y_bbg!CM$5:CN$241,2), -1)</f>
        <v>-1</v>
      </c>
    </row>
    <row r="56" spans="1:92" x14ac:dyDescent="0.25">
      <c r="A56" s="1">
        <v>38198</v>
      </c>
      <c r="B56">
        <f>IFERROR(VLOOKUP($A56, CDS5Y_bbg!A$5:B$241,2), -1)</f>
        <v>610.83299999999997</v>
      </c>
      <c r="C56">
        <f>IFERROR(VLOOKUP($A56, CDS5Y_bbg!B$5:C$241,2), -1)</f>
        <v>41831</v>
      </c>
      <c r="D56">
        <f>IFERROR(VLOOKUP($A56, CDS5Y_bbg!C$5:D$241,2), -1)</f>
        <v>68.125</v>
      </c>
      <c r="E56">
        <f>IFERROR(VLOOKUP($A56, CDS5Y_bbg!D$5:E$241,2), -1)</f>
        <v>44895</v>
      </c>
      <c r="F56">
        <f>IFERROR(VLOOKUP($A56, CDS5Y_bbg!E$5:F$241,2), -1)</f>
        <v>45.947000000000003</v>
      </c>
      <c r="G56">
        <f>IFERROR(VLOOKUP($A56, CDS5Y_bbg!F$5:G$241,2), -1)</f>
        <v>40360</v>
      </c>
      <c r="H56">
        <f>IFERROR(VLOOKUP($A56, CDS5Y_bbg!G$5:H$241,2), -1)</f>
        <v>33.417000000000002</v>
      </c>
      <c r="I56">
        <f>IFERROR(VLOOKUP($A56, CDS5Y_bbg!H$5:I$241,2), -1)</f>
        <v>44834</v>
      </c>
      <c r="J56">
        <f>IFERROR(VLOOKUP($A56, CDS5Y_bbg!I$5:J$241,2), -1)</f>
        <v>460.84500000000003</v>
      </c>
      <c r="K56">
        <f>IFERROR(VLOOKUP($A56, CDS5Y_bbg!J$5:K$241,2), -1)</f>
        <v>41819</v>
      </c>
      <c r="L56">
        <f>IFERROR(VLOOKUP($A56, CDS5Y_bbg!K$5:L$241,2), -1)</f>
        <v>61.167000000000002</v>
      </c>
      <c r="M56">
        <f>IFERROR(VLOOKUP($A56, CDS5Y_bbg!L$5:M$241,2), -1)</f>
        <v>40469</v>
      </c>
      <c r="N56">
        <f>IFERROR(VLOOKUP($A56, CDS5Y_bbg!M$5:N$241,2), -1)</f>
        <v>49.65</v>
      </c>
      <c r="O56">
        <f>IFERROR(VLOOKUP($A56, CDS5Y_bbg!N$5:O$241,2), -1)</f>
        <v>40289</v>
      </c>
      <c r="P56">
        <f>IFERROR(VLOOKUP($A56, CDS5Y_bbg!O$5:P$241,2), -1)</f>
        <v>40.4</v>
      </c>
      <c r="Q56">
        <f>IFERROR(VLOOKUP($A56, CDS5Y_bbg!P$5:Q$241,2), -1)</f>
        <v>44377</v>
      </c>
      <c r="R56">
        <f>IFERROR(VLOOKUP($A56, CDS5Y_bbg!Q$5:R$241,2), -1)</f>
        <v>130.167</v>
      </c>
      <c r="S56">
        <f>IFERROR(VLOOKUP($A56, CDS5Y_bbg!R$5:S$241,2), -1)</f>
        <v>43337</v>
      </c>
      <c r="T56">
        <f>IFERROR(VLOOKUP($A56, CDS5Y_bbg!S$5:T$241,2), -1)</f>
        <v>464.375</v>
      </c>
      <c r="U56">
        <f>IFERROR(VLOOKUP($A56, CDS5Y_bbg!T$5:U$241,2), -1)</f>
        <v>42062</v>
      </c>
      <c r="V56">
        <f>IFERROR(VLOOKUP($A56, CDS5Y_bbg!U$5:V$241,2), -1)</f>
        <v>21.125</v>
      </c>
      <c r="W56">
        <f>IFERROR(VLOOKUP($A56, CDS5Y_bbg!V$5:W$241,2), -1)</f>
        <v>44074</v>
      </c>
      <c r="X56">
        <f>IFERROR(VLOOKUP($A56, CDS5Y_bbg!W$5:X$241,2), -1)</f>
        <v>249.5</v>
      </c>
      <c r="Y56">
        <f>IFERROR(VLOOKUP($A56, CDS5Y_bbg!X$5:Y$241,2), -1)</f>
        <v>44043</v>
      </c>
      <c r="Z56">
        <f>IFERROR(VLOOKUP($A56, CDS5Y_bbg!Y$5:Z$241,2), -1)</f>
        <v>118.5</v>
      </c>
      <c r="AA56">
        <f>IFERROR(VLOOKUP($A56, CDS5Y_bbg!Z$5:AA$241,2), -1)</f>
        <v>40481</v>
      </c>
      <c r="AB56">
        <f>IFERROR(VLOOKUP($A56, CDS5Y_bbg!AA$5:AB$241,2), -1)</f>
        <v>40.75</v>
      </c>
      <c r="AC56">
        <f>IFERROR(VLOOKUP($A56, CDS5Y_bbg!AB$5:AC$241,2), -1)</f>
        <v>44043</v>
      </c>
      <c r="AD56">
        <f>IFERROR(VLOOKUP($A56, CDS5Y_bbg!AC$5:AD$241,2), -1)</f>
        <v>448.83300000000003</v>
      </c>
      <c r="AE56">
        <f>IFERROR(VLOOKUP($A56, CDS5Y_bbg!AD$5:AE$241,2), -1)</f>
        <v>41149</v>
      </c>
      <c r="AF56">
        <f>IFERROR(VLOOKUP($A56, CDS5Y_bbg!AE$5:AF$241,2), -1)</f>
        <v>-1</v>
      </c>
      <c r="AG56">
        <f>IFERROR(VLOOKUP($A56, CDS5Y_bbg!AF$5:AG$241,2), -1)</f>
        <v>42853</v>
      </c>
      <c r="AH56">
        <f>IFERROR(VLOOKUP($A56, CDS5Y_bbg!AG$5:AH$241,2), -1)</f>
        <v>1</v>
      </c>
      <c r="AI56">
        <f>IFERROR(VLOOKUP($A56, CDS5Y_bbg!AH$5:AI$241,2), -1)</f>
        <v>-1</v>
      </c>
      <c r="AJ56">
        <f>IFERROR(VLOOKUP($A56, CDS5Y_bbg!AI$5:AJ$241,2), -1)</f>
        <v>3.625</v>
      </c>
      <c r="AK56">
        <f>IFERROR(VLOOKUP($A56, CDS5Y_bbg!AJ$5:AK$241,2), -1)</f>
        <v>-1</v>
      </c>
      <c r="AL56">
        <f>IFERROR(VLOOKUP($A56, CDS5Y_bbg!AK$5:AL$241,2), -1)</f>
        <v>-1</v>
      </c>
      <c r="AM56">
        <f>IFERROR(VLOOKUP($A56, CDS5Y_bbg!AL$5:AM$241,2), -1)</f>
        <v>-1</v>
      </c>
      <c r="AN56">
        <f>IFERROR(VLOOKUP($A56, CDS5Y_bbg!AM$5:AN$241,2), -1)</f>
        <v>2</v>
      </c>
      <c r="AO56">
        <f>IFERROR(VLOOKUP($A56, CDS5Y_bbg!AN$5:AO$241,2), -1)</f>
        <v>43424</v>
      </c>
      <c r="AP56">
        <f>IFERROR(VLOOKUP($A56, CDS5Y_bbg!AO$5:AP$241,2), -1)</f>
        <v>3</v>
      </c>
      <c r="AQ56">
        <f>IFERROR(VLOOKUP($A56, CDS5Y_bbg!AP$5:AQ$241,2), -1)</f>
        <v>44625</v>
      </c>
      <c r="AR56">
        <f>IFERROR(VLOOKUP($A56, CDS5Y_bbg!AQ$5:AR$241,2), -1)</f>
        <v>4.125</v>
      </c>
      <c r="AS56">
        <f>IFERROR(VLOOKUP($A56, CDS5Y_bbg!AR$5:AS$241,2), -1)</f>
        <v>44626</v>
      </c>
      <c r="AT56">
        <f>IFERROR(VLOOKUP($A56, CDS5Y_bbg!AS$5:AT$241,2), -1)</f>
        <v>5</v>
      </c>
      <c r="AU56">
        <f>IFERROR(VLOOKUP($A56, CDS5Y_bbg!AT$5:AU$241,2), -1)</f>
        <v>-1</v>
      </c>
      <c r="AV56">
        <f>IFERROR(VLOOKUP($A56, CDS5Y_bbg!AU$5:AV$241,2), -1)</f>
        <v>-1</v>
      </c>
      <c r="AW56">
        <f>IFERROR(VLOOKUP($A56, CDS5Y_bbg!AV$5:AW$241,2), -1)</f>
        <v>41863</v>
      </c>
      <c r="AX56">
        <f>IFERROR(VLOOKUP($A56, CDS5Y_bbg!AW$5:AX$241,2), -1)</f>
        <v>-1</v>
      </c>
      <c r="AY56">
        <f>IFERROR(VLOOKUP($A56, CDS5Y_bbg!AX$5:AY$241,2), -1)</f>
        <v>43402</v>
      </c>
      <c r="AZ56">
        <f>IFERROR(VLOOKUP($A56, CDS5Y_bbg!AY$5:AZ$241,2), -1)</f>
        <v>8.25</v>
      </c>
      <c r="BA56">
        <f>IFERROR(VLOOKUP($A56, CDS5Y_bbg!AZ$5:BA$241,2), -1)</f>
        <v>-1</v>
      </c>
      <c r="BB56">
        <f>IFERROR(VLOOKUP($A56, CDS5Y_bbg!BA$5:BB$241,2), -1)</f>
        <v>7.1669999999999998</v>
      </c>
      <c r="BC56">
        <f>IFERROR(VLOOKUP($A56, CDS5Y_bbg!BB$5:BC$241,2), -1)</f>
        <v>41722</v>
      </c>
      <c r="BD56">
        <f>IFERROR(VLOOKUP($A56, CDS5Y_bbg!BC$5:BD$241,2), -1)</f>
        <v>-1</v>
      </c>
      <c r="BE56">
        <f>IFERROR(VLOOKUP($A56, CDS5Y_bbg!BD$5:BE$241,2), -1)</f>
        <v>-1</v>
      </c>
      <c r="BF56">
        <f>IFERROR(VLOOKUP($A56, CDS5Y_bbg!BE$5:BF$241,2), -1)</f>
        <v>-1</v>
      </c>
      <c r="BG56">
        <f>IFERROR(VLOOKUP($A56, CDS5Y_bbg!BF$5:BG$241,2), -1)</f>
        <v>-1</v>
      </c>
      <c r="BH56">
        <f>IFERROR(VLOOKUP($A56, CDS5Y_bbg!BG$5:BH$241,2), -1)</f>
        <v>-1</v>
      </c>
      <c r="BI56">
        <f>IFERROR(VLOOKUP($A56, CDS5Y_bbg!BH$5:BI$241,2), -1)</f>
        <v>43424</v>
      </c>
      <c r="BJ56">
        <f>IFERROR(VLOOKUP($A56, CDS5Y_bbg!BI$5:BJ$241,2), -1)</f>
        <v>7</v>
      </c>
      <c r="BK56">
        <f>IFERROR(VLOOKUP($A56, CDS5Y_bbg!BJ$5:BK$241,2), -1)</f>
        <v>-1</v>
      </c>
      <c r="BL56">
        <f>IFERROR(VLOOKUP($A56, CDS5Y_bbg!BK$5:BL$241,2), -1)</f>
        <v>-1</v>
      </c>
      <c r="BM56">
        <f>IFERROR(VLOOKUP($A56, CDS5Y_bbg!BL$5:BM$241,2), -1)</f>
        <v>43424</v>
      </c>
      <c r="BN56">
        <f>IFERROR(VLOOKUP($A56, CDS5Y_bbg!BM$5:BN$241,2), -1)</f>
        <v>4.3330000000000002</v>
      </c>
      <c r="BO56">
        <f>IFERROR(VLOOKUP($A56, CDS5Y_bbg!BN$5:BO$241,2), -1)</f>
        <v>43426</v>
      </c>
      <c r="BP56">
        <f>IFERROR(VLOOKUP($A56, CDS5Y_bbg!BO$5:BP$241,2), -1)</f>
        <v>2.5</v>
      </c>
      <c r="BQ56">
        <f>IFERROR(VLOOKUP($A56, CDS5Y_bbg!BP$5:BQ$241,2), -1)</f>
        <v>-1</v>
      </c>
      <c r="BR56">
        <f>IFERROR(VLOOKUP($A56, CDS5Y_bbg!BQ$5:BR$241,2), -1)</f>
        <v>-1</v>
      </c>
      <c r="BS56">
        <f>IFERROR(VLOOKUP($A56, CDS5Y_bbg!BR$5:BS$241,2), -1)</f>
        <v>43426</v>
      </c>
      <c r="BT56">
        <f>IFERROR(VLOOKUP($A56, CDS5Y_bbg!BS$5:BT$241,2), -1)</f>
        <v>-1</v>
      </c>
      <c r="BU56">
        <f>IFERROR(VLOOKUP($A56, CDS5Y_bbg!BT$5:BU$241,2), -1)</f>
        <v>-1</v>
      </c>
      <c r="BV56">
        <f>IFERROR(VLOOKUP($A56, CDS5Y_bbg!BU$5:BV$241,2), -1)</f>
        <v>-1</v>
      </c>
      <c r="BW56">
        <f>IFERROR(VLOOKUP($A56, CDS5Y_bbg!BV$5:BW$241,2), -1)</f>
        <v>41915</v>
      </c>
      <c r="BX56">
        <f>IFERROR(VLOOKUP($A56, CDS5Y_bbg!BW$5:BX$241,2), -1)</f>
        <v>-1</v>
      </c>
      <c r="BY56">
        <f>IFERROR(VLOOKUP($A56, CDS5Y_bbg!BX$5:BY$241,2), -1)</f>
        <v>-1</v>
      </c>
      <c r="BZ56">
        <f>IFERROR(VLOOKUP($A56, CDS5Y_bbg!BY$5:BZ$241,2), -1)</f>
        <v>-1</v>
      </c>
      <c r="CA56">
        <f>IFERROR(VLOOKUP($A56, CDS5Y_bbg!BZ$5:CA$241,2), -1)</f>
        <v>41911</v>
      </c>
      <c r="CB56">
        <f>IFERROR(VLOOKUP($A56, CDS5Y_bbg!CA$5:CB$241,2), -1)</f>
        <v>-1</v>
      </c>
      <c r="CC56">
        <f>IFERROR(VLOOKUP($A56, CDS5Y_bbg!CB$5:CC$241,2), -1)</f>
        <v>41912</v>
      </c>
      <c r="CD56">
        <f>IFERROR(VLOOKUP($A56, CDS5Y_bbg!CC$5:CD$241,2), -1)</f>
        <v>-1</v>
      </c>
      <c r="CE56">
        <f>IFERROR(VLOOKUP($A56, CDS5Y_bbg!CD$5:CE$241,2), -1)</f>
        <v>43332</v>
      </c>
      <c r="CF56">
        <f>IFERROR(VLOOKUP($A56, CDS5Y_bbg!CE$5:CF$241,2), -1)</f>
        <v>13.25</v>
      </c>
      <c r="CG56">
        <f>IFERROR(VLOOKUP($A56, CDS5Y_bbg!CF$5:CG$241,2), -1)</f>
        <v>41893</v>
      </c>
      <c r="CH56">
        <f>IFERROR(VLOOKUP($A56, CDS5Y_bbg!CG$5:CH$241,2), -1)</f>
        <v>-1</v>
      </c>
      <c r="CI56">
        <f>IFERROR(VLOOKUP($A56, CDS5Y_bbg!CH$5:CI$241,2), -1)</f>
        <v>-1</v>
      </c>
      <c r="CJ56">
        <f>IFERROR(VLOOKUP($A56, CDS5Y_bbg!CI$5:CJ$241,2), -1)</f>
        <v>-1</v>
      </c>
      <c r="CK56">
        <f>IFERROR(VLOOKUP($A56, CDS5Y_bbg!CJ$5:CK$241,2), -1)</f>
        <v>41844</v>
      </c>
      <c r="CL56">
        <f>IFERROR(VLOOKUP($A56, CDS5Y_bbg!CK$5:CL$241,2), -1)</f>
        <v>19</v>
      </c>
      <c r="CM56">
        <f>IFERROR(VLOOKUP($A56, CDS5Y_bbg!CL$5:CM$241,2), -1)</f>
        <v>-1</v>
      </c>
      <c r="CN56">
        <f>IFERROR(VLOOKUP($A56, CDS5Y_bbg!CM$5:CN$241,2), -1)</f>
        <v>-1</v>
      </c>
    </row>
    <row r="57" spans="1:92" x14ac:dyDescent="0.25">
      <c r="A57" s="1">
        <v>38230</v>
      </c>
      <c r="B57">
        <f>IFERROR(VLOOKUP($A57, CDS5Y_bbg!A$5:B$241,2), -1)</f>
        <v>486</v>
      </c>
      <c r="C57">
        <f>IFERROR(VLOOKUP($A57, CDS5Y_bbg!B$5:C$241,2), -1)</f>
        <v>41831</v>
      </c>
      <c r="D57">
        <f>IFERROR(VLOOKUP($A57, CDS5Y_bbg!C$5:D$241,2), -1)</f>
        <v>61.875</v>
      </c>
      <c r="E57">
        <f>IFERROR(VLOOKUP($A57, CDS5Y_bbg!D$5:E$241,2), -1)</f>
        <v>44895</v>
      </c>
      <c r="F57">
        <f>IFERROR(VLOOKUP($A57, CDS5Y_bbg!E$5:F$241,2), -1)</f>
        <v>42.25</v>
      </c>
      <c r="G57">
        <f>IFERROR(VLOOKUP($A57, CDS5Y_bbg!F$5:G$241,2), -1)</f>
        <v>40360</v>
      </c>
      <c r="H57">
        <f>IFERROR(VLOOKUP($A57, CDS5Y_bbg!G$5:H$241,2), -1)</f>
        <v>30.2</v>
      </c>
      <c r="I57">
        <f>IFERROR(VLOOKUP($A57, CDS5Y_bbg!H$5:I$241,2), -1)</f>
        <v>44834</v>
      </c>
      <c r="J57">
        <f>IFERROR(VLOOKUP($A57, CDS5Y_bbg!I$5:J$241,2), -1)</f>
        <v>447.5</v>
      </c>
      <c r="K57">
        <f>IFERROR(VLOOKUP($A57, CDS5Y_bbg!J$5:K$241,2), -1)</f>
        <v>41819</v>
      </c>
      <c r="L57">
        <f>IFERROR(VLOOKUP($A57, CDS5Y_bbg!K$5:L$241,2), -1)</f>
        <v>51.625</v>
      </c>
      <c r="M57">
        <f>IFERROR(VLOOKUP($A57, CDS5Y_bbg!L$5:M$241,2), -1)</f>
        <v>40469</v>
      </c>
      <c r="N57">
        <f>IFERROR(VLOOKUP($A57, CDS5Y_bbg!M$5:N$241,2), -1)</f>
        <v>38.85</v>
      </c>
      <c r="O57">
        <f>IFERROR(VLOOKUP($A57, CDS5Y_bbg!N$5:O$241,2), -1)</f>
        <v>40289</v>
      </c>
      <c r="P57">
        <f>IFERROR(VLOOKUP($A57, CDS5Y_bbg!O$5:P$241,2), -1)</f>
        <v>35.688000000000002</v>
      </c>
      <c r="Q57">
        <f>IFERROR(VLOOKUP($A57, CDS5Y_bbg!P$5:Q$241,2), -1)</f>
        <v>44377</v>
      </c>
      <c r="R57">
        <f>IFERROR(VLOOKUP($A57, CDS5Y_bbg!Q$5:R$241,2), -1)</f>
        <v>103.25</v>
      </c>
      <c r="S57">
        <f>IFERROR(VLOOKUP($A57, CDS5Y_bbg!R$5:S$241,2), -1)</f>
        <v>43337</v>
      </c>
      <c r="T57">
        <f>IFERROR(VLOOKUP($A57, CDS5Y_bbg!S$5:T$241,2), -1)</f>
        <v>437</v>
      </c>
      <c r="U57">
        <f>IFERROR(VLOOKUP($A57, CDS5Y_bbg!T$5:U$241,2), -1)</f>
        <v>42062</v>
      </c>
      <c r="V57">
        <f>IFERROR(VLOOKUP($A57, CDS5Y_bbg!U$5:V$241,2), -1)</f>
        <v>17.5</v>
      </c>
      <c r="W57">
        <f>IFERROR(VLOOKUP($A57, CDS5Y_bbg!V$5:W$241,2), -1)</f>
        <v>44074</v>
      </c>
      <c r="X57">
        <f>IFERROR(VLOOKUP($A57, CDS5Y_bbg!W$5:X$241,2), -1)</f>
        <v>221.333</v>
      </c>
      <c r="Y57">
        <f>IFERROR(VLOOKUP($A57, CDS5Y_bbg!X$5:Y$241,2), -1)</f>
        <v>44043</v>
      </c>
      <c r="Z57">
        <f>IFERROR(VLOOKUP($A57, CDS5Y_bbg!Y$5:Z$241,2), -1)</f>
        <v>99.25</v>
      </c>
      <c r="AA57">
        <f>IFERROR(VLOOKUP($A57, CDS5Y_bbg!Z$5:AA$241,2), -1)</f>
        <v>40481</v>
      </c>
      <c r="AB57">
        <f>IFERROR(VLOOKUP($A57, CDS5Y_bbg!AA$5:AB$241,2), -1)</f>
        <v>35.125</v>
      </c>
      <c r="AC57">
        <f>IFERROR(VLOOKUP($A57, CDS5Y_bbg!AB$5:AC$241,2), -1)</f>
        <v>44043</v>
      </c>
      <c r="AD57">
        <f>IFERROR(VLOOKUP($A57, CDS5Y_bbg!AC$5:AD$241,2), -1)</f>
        <v>358</v>
      </c>
      <c r="AE57">
        <f>IFERROR(VLOOKUP($A57, CDS5Y_bbg!AD$5:AE$241,2), -1)</f>
        <v>41149</v>
      </c>
      <c r="AF57">
        <f>IFERROR(VLOOKUP($A57, CDS5Y_bbg!AE$5:AF$241,2), -1)</f>
        <v>-1</v>
      </c>
      <c r="AG57">
        <f>IFERROR(VLOOKUP($A57, CDS5Y_bbg!AF$5:AG$241,2), -1)</f>
        <v>42853</v>
      </c>
      <c r="AH57">
        <f>IFERROR(VLOOKUP($A57, CDS5Y_bbg!AG$5:AH$241,2), -1)</f>
        <v>1</v>
      </c>
      <c r="AI57">
        <f>IFERROR(VLOOKUP($A57, CDS5Y_bbg!AH$5:AI$241,2), -1)</f>
        <v>-1</v>
      </c>
      <c r="AJ57">
        <f>IFERROR(VLOOKUP($A57, CDS5Y_bbg!AI$5:AJ$241,2), -1)</f>
        <v>3.125</v>
      </c>
      <c r="AK57">
        <f>IFERROR(VLOOKUP($A57, CDS5Y_bbg!AJ$5:AK$241,2), -1)</f>
        <v>-1</v>
      </c>
      <c r="AL57">
        <f>IFERROR(VLOOKUP($A57, CDS5Y_bbg!AK$5:AL$241,2), -1)</f>
        <v>-1</v>
      </c>
      <c r="AM57">
        <f>IFERROR(VLOOKUP($A57, CDS5Y_bbg!AL$5:AM$241,2), -1)</f>
        <v>-1</v>
      </c>
      <c r="AN57">
        <f>IFERROR(VLOOKUP($A57, CDS5Y_bbg!AM$5:AN$241,2), -1)</f>
        <v>2</v>
      </c>
      <c r="AO57">
        <f>IFERROR(VLOOKUP($A57, CDS5Y_bbg!AN$5:AO$241,2), -1)</f>
        <v>43424</v>
      </c>
      <c r="AP57">
        <f>IFERROR(VLOOKUP($A57, CDS5Y_bbg!AO$5:AP$241,2), -1)</f>
        <v>3</v>
      </c>
      <c r="AQ57">
        <f>IFERROR(VLOOKUP($A57, CDS5Y_bbg!AP$5:AQ$241,2), -1)</f>
        <v>44625</v>
      </c>
      <c r="AR57">
        <f>IFERROR(VLOOKUP($A57, CDS5Y_bbg!AQ$5:AR$241,2), -1)</f>
        <v>3.8330000000000002</v>
      </c>
      <c r="AS57">
        <f>IFERROR(VLOOKUP($A57, CDS5Y_bbg!AR$5:AS$241,2), -1)</f>
        <v>44626</v>
      </c>
      <c r="AT57">
        <f>IFERROR(VLOOKUP($A57, CDS5Y_bbg!AS$5:AT$241,2), -1)</f>
        <v>4.5</v>
      </c>
      <c r="AU57">
        <f>IFERROR(VLOOKUP($A57, CDS5Y_bbg!AT$5:AU$241,2), -1)</f>
        <v>-1</v>
      </c>
      <c r="AV57">
        <f>IFERROR(VLOOKUP($A57, CDS5Y_bbg!AU$5:AV$241,2), -1)</f>
        <v>-1</v>
      </c>
      <c r="AW57">
        <f>IFERROR(VLOOKUP($A57, CDS5Y_bbg!AV$5:AW$241,2), -1)</f>
        <v>41863</v>
      </c>
      <c r="AX57">
        <f>IFERROR(VLOOKUP($A57, CDS5Y_bbg!AW$5:AX$241,2), -1)</f>
        <v>56</v>
      </c>
      <c r="AY57">
        <f>IFERROR(VLOOKUP($A57, CDS5Y_bbg!AX$5:AY$241,2), -1)</f>
        <v>43402</v>
      </c>
      <c r="AZ57">
        <f>IFERROR(VLOOKUP($A57, CDS5Y_bbg!AY$5:AZ$241,2), -1)</f>
        <v>8.3330000000000002</v>
      </c>
      <c r="BA57">
        <f>IFERROR(VLOOKUP($A57, CDS5Y_bbg!AZ$5:BA$241,2), -1)</f>
        <v>-1</v>
      </c>
      <c r="BB57">
        <f>IFERROR(VLOOKUP($A57, CDS5Y_bbg!BA$5:BB$241,2), -1)</f>
        <v>6.5</v>
      </c>
      <c r="BC57">
        <f>IFERROR(VLOOKUP($A57, CDS5Y_bbg!BB$5:BC$241,2), -1)</f>
        <v>41722</v>
      </c>
      <c r="BD57">
        <f>IFERROR(VLOOKUP($A57, CDS5Y_bbg!BC$5:BD$241,2), -1)</f>
        <v>-1</v>
      </c>
      <c r="BE57">
        <f>IFERROR(VLOOKUP($A57, CDS5Y_bbg!BD$5:BE$241,2), -1)</f>
        <v>-1</v>
      </c>
      <c r="BF57">
        <f>IFERROR(VLOOKUP($A57, CDS5Y_bbg!BE$5:BF$241,2), -1)</f>
        <v>-1</v>
      </c>
      <c r="BG57">
        <f>IFERROR(VLOOKUP($A57, CDS5Y_bbg!BF$5:BG$241,2), -1)</f>
        <v>-1</v>
      </c>
      <c r="BH57">
        <f>IFERROR(VLOOKUP($A57, CDS5Y_bbg!BG$5:BH$241,2), -1)</f>
        <v>-1</v>
      </c>
      <c r="BI57">
        <f>IFERROR(VLOOKUP($A57, CDS5Y_bbg!BH$5:BI$241,2), -1)</f>
        <v>43424</v>
      </c>
      <c r="BJ57">
        <f>IFERROR(VLOOKUP($A57, CDS5Y_bbg!BI$5:BJ$241,2), -1)</f>
        <v>6.625</v>
      </c>
      <c r="BK57">
        <f>IFERROR(VLOOKUP($A57, CDS5Y_bbg!BJ$5:BK$241,2), -1)</f>
        <v>-1</v>
      </c>
      <c r="BL57">
        <f>IFERROR(VLOOKUP($A57, CDS5Y_bbg!BK$5:BL$241,2), -1)</f>
        <v>-1</v>
      </c>
      <c r="BM57">
        <f>IFERROR(VLOOKUP($A57, CDS5Y_bbg!BL$5:BM$241,2), -1)</f>
        <v>43424</v>
      </c>
      <c r="BN57">
        <f>IFERROR(VLOOKUP($A57, CDS5Y_bbg!BM$5:BN$241,2), -1)</f>
        <v>4.3330000000000002</v>
      </c>
      <c r="BO57">
        <f>IFERROR(VLOOKUP($A57, CDS5Y_bbg!BN$5:BO$241,2), -1)</f>
        <v>43426</v>
      </c>
      <c r="BP57">
        <f>IFERROR(VLOOKUP($A57, CDS5Y_bbg!BO$5:BP$241,2), -1)</f>
        <v>2</v>
      </c>
      <c r="BQ57">
        <f>IFERROR(VLOOKUP($A57, CDS5Y_bbg!BP$5:BQ$241,2), -1)</f>
        <v>-1</v>
      </c>
      <c r="BR57">
        <f>IFERROR(VLOOKUP($A57, CDS5Y_bbg!BQ$5:BR$241,2), -1)</f>
        <v>-1</v>
      </c>
      <c r="BS57">
        <f>IFERROR(VLOOKUP($A57, CDS5Y_bbg!BR$5:BS$241,2), -1)</f>
        <v>43426</v>
      </c>
      <c r="BT57">
        <f>IFERROR(VLOOKUP($A57, CDS5Y_bbg!BS$5:BT$241,2), -1)</f>
        <v>-1</v>
      </c>
      <c r="BU57">
        <f>IFERROR(VLOOKUP($A57, CDS5Y_bbg!BT$5:BU$241,2), -1)</f>
        <v>-1</v>
      </c>
      <c r="BV57">
        <f>IFERROR(VLOOKUP($A57, CDS5Y_bbg!BU$5:BV$241,2), -1)</f>
        <v>-1</v>
      </c>
      <c r="BW57">
        <f>IFERROR(VLOOKUP($A57, CDS5Y_bbg!BV$5:BW$241,2), -1)</f>
        <v>41915</v>
      </c>
      <c r="BX57">
        <f>IFERROR(VLOOKUP($A57, CDS5Y_bbg!BW$5:BX$241,2), -1)</f>
        <v>-1</v>
      </c>
      <c r="BY57">
        <f>IFERROR(VLOOKUP($A57, CDS5Y_bbg!BX$5:BY$241,2), -1)</f>
        <v>-1</v>
      </c>
      <c r="BZ57">
        <f>IFERROR(VLOOKUP($A57, CDS5Y_bbg!BY$5:BZ$241,2), -1)</f>
        <v>-1</v>
      </c>
      <c r="CA57">
        <f>IFERROR(VLOOKUP($A57, CDS5Y_bbg!BZ$5:CA$241,2), -1)</f>
        <v>41911</v>
      </c>
      <c r="CB57">
        <f>IFERROR(VLOOKUP($A57, CDS5Y_bbg!CA$5:CB$241,2), -1)</f>
        <v>-1</v>
      </c>
      <c r="CC57">
        <f>IFERROR(VLOOKUP($A57, CDS5Y_bbg!CB$5:CC$241,2), -1)</f>
        <v>41912</v>
      </c>
      <c r="CD57">
        <f>IFERROR(VLOOKUP($A57, CDS5Y_bbg!CC$5:CD$241,2), -1)</f>
        <v>-1</v>
      </c>
      <c r="CE57">
        <f>IFERROR(VLOOKUP($A57, CDS5Y_bbg!CD$5:CE$241,2), -1)</f>
        <v>43332</v>
      </c>
      <c r="CF57">
        <f>IFERROR(VLOOKUP($A57, CDS5Y_bbg!CE$5:CF$241,2), -1)</f>
        <v>13</v>
      </c>
      <c r="CG57">
        <f>IFERROR(VLOOKUP($A57, CDS5Y_bbg!CF$5:CG$241,2), -1)</f>
        <v>41893</v>
      </c>
      <c r="CH57">
        <f>IFERROR(VLOOKUP($A57, CDS5Y_bbg!CG$5:CH$241,2), -1)</f>
        <v>-1</v>
      </c>
      <c r="CI57">
        <f>IFERROR(VLOOKUP($A57, CDS5Y_bbg!CH$5:CI$241,2), -1)</f>
        <v>-1</v>
      </c>
      <c r="CJ57">
        <f>IFERROR(VLOOKUP($A57, CDS5Y_bbg!CI$5:CJ$241,2), -1)</f>
        <v>-1</v>
      </c>
      <c r="CK57">
        <f>IFERROR(VLOOKUP($A57, CDS5Y_bbg!CJ$5:CK$241,2), -1)</f>
        <v>41844</v>
      </c>
      <c r="CL57">
        <f>IFERROR(VLOOKUP($A57, CDS5Y_bbg!CK$5:CL$241,2), -1)</f>
        <v>16.5</v>
      </c>
      <c r="CM57">
        <f>IFERROR(VLOOKUP($A57, CDS5Y_bbg!CL$5:CM$241,2), -1)</f>
        <v>-1</v>
      </c>
      <c r="CN57">
        <f>IFERROR(VLOOKUP($A57, CDS5Y_bbg!CM$5:CN$241,2), -1)</f>
        <v>-1</v>
      </c>
    </row>
    <row r="58" spans="1:92" x14ac:dyDescent="0.25">
      <c r="A58" s="1">
        <v>38260</v>
      </c>
      <c r="B58">
        <f>IFERROR(VLOOKUP($A58, CDS5Y_bbg!A$5:B$241,2), -1)</f>
        <v>443.125</v>
      </c>
      <c r="C58">
        <f>IFERROR(VLOOKUP($A58, CDS5Y_bbg!B$5:C$241,2), -1)</f>
        <v>41831</v>
      </c>
      <c r="D58">
        <f>IFERROR(VLOOKUP($A58, CDS5Y_bbg!C$5:D$241,2), -1)</f>
        <v>54.832999999999998</v>
      </c>
      <c r="E58">
        <f>IFERROR(VLOOKUP($A58, CDS5Y_bbg!D$5:E$241,2), -1)</f>
        <v>44895</v>
      </c>
      <c r="F58">
        <f>IFERROR(VLOOKUP($A58, CDS5Y_bbg!E$5:F$241,2), -1)</f>
        <v>29.25</v>
      </c>
      <c r="G58">
        <f>IFERROR(VLOOKUP($A58, CDS5Y_bbg!F$5:G$241,2), -1)</f>
        <v>40360</v>
      </c>
      <c r="H58">
        <f>IFERROR(VLOOKUP($A58, CDS5Y_bbg!G$5:H$241,2), -1)</f>
        <v>32.25</v>
      </c>
      <c r="I58">
        <f>IFERROR(VLOOKUP($A58, CDS5Y_bbg!H$5:I$241,2), -1)</f>
        <v>44834</v>
      </c>
      <c r="J58">
        <f>IFERROR(VLOOKUP($A58, CDS5Y_bbg!I$5:J$241,2), -1)</f>
        <v>426.33300000000003</v>
      </c>
      <c r="K58">
        <f>IFERROR(VLOOKUP($A58, CDS5Y_bbg!J$5:K$241,2), -1)</f>
        <v>41819</v>
      </c>
      <c r="L58">
        <f>IFERROR(VLOOKUP($A58, CDS5Y_bbg!K$5:L$241,2), -1)</f>
        <v>48.375</v>
      </c>
      <c r="M58">
        <f>IFERROR(VLOOKUP($A58, CDS5Y_bbg!L$5:M$241,2), -1)</f>
        <v>40469</v>
      </c>
      <c r="N58">
        <f>IFERROR(VLOOKUP($A58, CDS5Y_bbg!M$5:N$241,2), -1)</f>
        <v>39</v>
      </c>
      <c r="O58">
        <f>IFERROR(VLOOKUP($A58, CDS5Y_bbg!N$5:O$241,2), -1)</f>
        <v>40289</v>
      </c>
      <c r="P58">
        <f>IFERROR(VLOOKUP($A58, CDS5Y_bbg!O$5:P$241,2), -1)</f>
        <v>35.5</v>
      </c>
      <c r="Q58">
        <f>IFERROR(VLOOKUP($A58, CDS5Y_bbg!P$5:Q$241,2), -1)</f>
        <v>44377</v>
      </c>
      <c r="R58">
        <f>IFERROR(VLOOKUP($A58, CDS5Y_bbg!Q$5:R$241,2), -1)</f>
        <v>104.25</v>
      </c>
      <c r="S58">
        <f>IFERROR(VLOOKUP($A58, CDS5Y_bbg!R$5:S$241,2), -1)</f>
        <v>43337</v>
      </c>
      <c r="T58">
        <f>IFERROR(VLOOKUP($A58, CDS5Y_bbg!S$5:T$241,2), -1)</f>
        <v>457.875</v>
      </c>
      <c r="U58">
        <f>IFERROR(VLOOKUP($A58, CDS5Y_bbg!T$5:U$241,2), -1)</f>
        <v>42062</v>
      </c>
      <c r="V58">
        <f>IFERROR(VLOOKUP($A58, CDS5Y_bbg!U$5:V$241,2), -1)</f>
        <v>18.125</v>
      </c>
      <c r="W58">
        <f>IFERROR(VLOOKUP($A58, CDS5Y_bbg!V$5:W$241,2), -1)</f>
        <v>44074</v>
      </c>
      <c r="X58">
        <f>IFERROR(VLOOKUP($A58, CDS5Y_bbg!W$5:X$241,2), -1)</f>
        <v>221.5</v>
      </c>
      <c r="Y58">
        <f>IFERROR(VLOOKUP($A58, CDS5Y_bbg!X$5:Y$241,2), -1)</f>
        <v>44043</v>
      </c>
      <c r="Z58">
        <f>IFERROR(VLOOKUP($A58, CDS5Y_bbg!Y$5:Z$241,2), -1)</f>
        <v>92.875</v>
      </c>
      <c r="AA58">
        <f>IFERROR(VLOOKUP($A58, CDS5Y_bbg!Z$5:AA$241,2), -1)</f>
        <v>40481</v>
      </c>
      <c r="AB58">
        <f>IFERROR(VLOOKUP($A58, CDS5Y_bbg!AA$5:AB$241,2), -1)</f>
        <v>36.5</v>
      </c>
      <c r="AC58">
        <f>IFERROR(VLOOKUP($A58, CDS5Y_bbg!AB$5:AC$241,2), -1)</f>
        <v>44043</v>
      </c>
      <c r="AD58">
        <f>IFERROR(VLOOKUP($A58, CDS5Y_bbg!AC$5:AD$241,2), -1)</f>
        <v>348.125</v>
      </c>
      <c r="AE58">
        <f>IFERROR(VLOOKUP($A58, CDS5Y_bbg!AD$5:AE$241,2), -1)</f>
        <v>41149</v>
      </c>
      <c r="AF58">
        <f>IFERROR(VLOOKUP($A58, CDS5Y_bbg!AE$5:AF$241,2), -1)</f>
        <v>-1</v>
      </c>
      <c r="AG58">
        <f>IFERROR(VLOOKUP($A58, CDS5Y_bbg!AF$5:AG$241,2), -1)</f>
        <v>42853</v>
      </c>
      <c r="AH58">
        <f>IFERROR(VLOOKUP($A58, CDS5Y_bbg!AG$5:AH$241,2), -1)</f>
        <v>1</v>
      </c>
      <c r="AI58">
        <f>IFERROR(VLOOKUP($A58, CDS5Y_bbg!AH$5:AI$241,2), -1)</f>
        <v>-1</v>
      </c>
      <c r="AJ58">
        <f>IFERROR(VLOOKUP($A58, CDS5Y_bbg!AI$5:AJ$241,2), -1)</f>
        <v>3.125</v>
      </c>
      <c r="AK58">
        <f>IFERROR(VLOOKUP($A58, CDS5Y_bbg!AJ$5:AK$241,2), -1)</f>
        <v>-1</v>
      </c>
      <c r="AL58">
        <f>IFERROR(VLOOKUP($A58, CDS5Y_bbg!AK$5:AL$241,2), -1)</f>
        <v>-1</v>
      </c>
      <c r="AM58">
        <f>IFERROR(VLOOKUP($A58, CDS5Y_bbg!AL$5:AM$241,2), -1)</f>
        <v>-1</v>
      </c>
      <c r="AN58">
        <f>IFERROR(VLOOKUP($A58, CDS5Y_bbg!AM$5:AN$241,2), -1)</f>
        <v>2</v>
      </c>
      <c r="AO58">
        <f>IFERROR(VLOOKUP($A58, CDS5Y_bbg!AN$5:AO$241,2), -1)</f>
        <v>43424</v>
      </c>
      <c r="AP58">
        <f>IFERROR(VLOOKUP($A58, CDS5Y_bbg!AO$5:AP$241,2), -1)</f>
        <v>3</v>
      </c>
      <c r="AQ58">
        <f>IFERROR(VLOOKUP($A58, CDS5Y_bbg!AP$5:AQ$241,2), -1)</f>
        <v>44625</v>
      </c>
      <c r="AR58">
        <f>IFERROR(VLOOKUP($A58, CDS5Y_bbg!AQ$5:AR$241,2), -1)</f>
        <v>3.5</v>
      </c>
      <c r="AS58">
        <f>IFERROR(VLOOKUP($A58, CDS5Y_bbg!AR$5:AS$241,2), -1)</f>
        <v>44626</v>
      </c>
      <c r="AT58">
        <f>IFERROR(VLOOKUP($A58, CDS5Y_bbg!AS$5:AT$241,2), -1)</f>
        <v>3.875</v>
      </c>
      <c r="AU58">
        <f>IFERROR(VLOOKUP($A58, CDS5Y_bbg!AT$5:AU$241,2), -1)</f>
        <v>-1</v>
      </c>
      <c r="AV58">
        <f>IFERROR(VLOOKUP($A58, CDS5Y_bbg!AU$5:AV$241,2), -1)</f>
        <v>-1</v>
      </c>
      <c r="AW58">
        <f>IFERROR(VLOOKUP($A58, CDS5Y_bbg!AV$5:AW$241,2), -1)</f>
        <v>41863</v>
      </c>
      <c r="AX58">
        <f>IFERROR(VLOOKUP($A58, CDS5Y_bbg!AW$5:AX$241,2), -1)</f>
        <v>52.5</v>
      </c>
      <c r="AY58">
        <f>IFERROR(VLOOKUP($A58, CDS5Y_bbg!AX$5:AY$241,2), -1)</f>
        <v>43402</v>
      </c>
      <c r="AZ58">
        <f>IFERROR(VLOOKUP($A58, CDS5Y_bbg!AY$5:AZ$241,2), -1)</f>
        <v>7.875</v>
      </c>
      <c r="BA58">
        <f>IFERROR(VLOOKUP($A58, CDS5Y_bbg!AZ$5:BA$241,2), -1)</f>
        <v>-1</v>
      </c>
      <c r="BB58">
        <f>IFERROR(VLOOKUP($A58, CDS5Y_bbg!BA$5:BB$241,2), -1)</f>
        <v>5.7</v>
      </c>
      <c r="BC58">
        <f>IFERROR(VLOOKUP($A58, CDS5Y_bbg!BB$5:BC$241,2), -1)</f>
        <v>41722</v>
      </c>
      <c r="BD58">
        <f>IFERROR(VLOOKUP($A58, CDS5Y_bbg!BC$5:BD$241,2), -1)</f>
        <v>-1</v>
      </c>
      <c r="BE58">
        <f>IFERROR(VLOOKUP($A58, CDS5Y_bbg!BD$5:BE$241,2), -1)</f>
        <v>-1</v>
      </c>
      <c r="BF58">
        <f>IFERROR(VLOOKUP($A58, CDS5Y_bbg!BE$5:BF$241,2), -1)</f>
        <v>-1</v>
      </c>
      <c r="BG58">
        <f>IFERROR(VLOOKUP($A58, CDS5Y_bbg!BF$5:BG$241,2), -1)</f>
        <v>-1</v>
      </c>
      <c r="BH58">
        <f>IFERROR(VLOOKUP($A58, CDS5Y_bbg!BG$5:BH$241,2), -1)</f>
        <v>-1</v>
      </c>
      <c r="BI58">
        <f>IFERROR(VLOOKUP($A58, CDS5Y_bbg!BH$5:BI$241,2), -1)</f>
        <v>43424</v>
      </c>
      <c r="BJ58">
        <f>IFERROR(VLOOKUP($A58, CDS5Y_bbg!BI$5:BJ$241,2), -1)</f>
        <v>5.1669999999999998</v>
      </c>
      <c r="BK58">
        <f>IFERROR(VLOOKUP($A58, CDS5Y_bbg!BJ$5:BK$241,2), -1)</f>
        <v>-1</v>
      </c>
      <c r="BL58">
        <f>IFERROR(VLOOKUP($A58, CDS5Y_bbg!BK$5:BL$241,2), -1)</f>
        <v>-1</v>
      </c>
      <c r="BM58">
        <f>IFERROR(VLOOKUP($A58, CDS5Y_bbg!BL$5:BM$241,2), -1)</f>
        <v>43424</v>
      </c>
      <c r="BN58">
        <f>IFERROR(VLOOKUP($A58, CDS5Y_bbg!BM$5:BN$241,2), -1)</f>
        <v>3.5</v>
      </c>
      <c r="BO58">
        <f>IFERROR(VLOOKUP($A58, CDS5Y_bbg!BN$5:BO$241,2), -1)</f>
        <v>43426</v>
      </c>
      <c r="BP58">
        <f>IFERROR(VLOOKUP($A58, CDS5Y_bbg!BO$5:BP$241,2), -1)</f>
        <v>2</v>
      </c>
      <c r="BQ58">
        <f>IFERROR(VLOOKUP($A58, CDS5Y_bbg!BP$5:BQ$241,2), -1)</f>
        <v>-1</v>
      </c>
      <c r="BR58">
        <f>IFERROR(VLOOKUP($A58, CDS5Y_bbg!BQ$5:BR$241,2), -1)</f>
        <v>-1</v>
      </c>
      <c r="BS58">
        <f>IFERROR(VLOOKUP($A58, CDS5Y_bbg!BR$5:BS$241,2), -1)</f>
        <v>43426</v>
      </c>
      <c r="BT58">
        <f>IFERROR(VLOOKUP($A58, CDS5Y_bbg!BS$5:BT$241,2), -1)</f>
        <v>-1</v>
      </c>
      <c r="BU58">
        <f>IFERROR(VLOOKUP($A58, CDS5Y_bbg!BT$5:BU$241,2), -1)</f>
        <v>-1</v>
      </c>
      <c r="BV58">
        <f>IFERROR(VLOOKUP($A58, CDS5Y_bbg!BU$5:BV$241,2), -1)</f>
        <v>-1</v>
      </c>
      <c r="BW58">
        <f>IFERROR(VLOOKUP($A58, CDS5Y_bbg!BV$5:BW$241,2), -1)</f>
        <v>41915</v>
      </c>
      <c r="BX58">
        <f>IFERROR(VLOOKUP($A58, CDS5Y_bbg!BW$5:BX$241,2), -1)</f>
        <v>-1</v>
      </c>
      <c r="BY58">
        <f>IFERROR(VLOOKUP($A58, CDS5Y_bbg!BX$5:BY$241,2), -1)</f>
        <v>-1</v>
      </c>
      <c r="BZ58">
        <f>IFERROR(VLOOKUP($A58, CDS5Y_bbg!BY$5:BZ$241,2), -1)</f>
        <v>-1</v>
      </c>
      <c r="CA58">
        <f>IFERROR(VLOOKUP($A58, CDS5Y_bbg!BZ$5:CA$241,2), -1)</f>
        <v>41911</v>
      </c>
      <c r="CB58">
        <f>IFERROR(VLOOKUP($A58, CDS5Y_bbg!CA$5:CB$241,2), -1)</f>
        <v>-1</v>
      </c>
      <c r="CC58">
        <f>IFERROR(VLOOKUP($A58, CDS5Y_bbg!CB$5:CC$241,2), -1)</f>
        <v>41912</v>
      </c>
      <c r="CD58">
        <f>IFERROR(VLOOKUP($A58, CDS5Y_bbg!CC$5:CD$241,2), -1)</f>
        <v>-1</v>
      </c>
      <c r="CE58">
        <f>IFERROR(VLOOKUP($A58, CDS5Y_bbg!CD$5:CE$241,2), -1)</f>
        <v>43332</v>
      </c>
      <c r="CF58">
        <f>IFERROR(VLOOKUP($A58, CDS5Y_bbg!CE$5:CF$241,2), -1)</f>
        <v>11.5</v>
      </c>
      <c r="CG58">
        <f>IFERROR(VLOOKUP($A58, CDS5Y_bbg!CF$5:CG$241,2), -1)</f>
        <v>41893</v>
      </c>
      <c r="CH58">
        <f>IFERROR(VLOOKUP($A58, CDS5Y_bbg!CG$5:CH$241,2), -1)</f>
        <v>-1</v>
      </c>
      <c r="CI58">
        <f>IFERROR(VLOOKUP($A58, CDS5Y_bbg!CH$5:CI$241,2), -1)</f>
        <v>-1</v>
      </c>
      <c r="CJ58">
        <f>IFERROR(VLOOKUP($A58, CDS5Y_bbg!CI$5:CJ$241,2), -1)</f>
        <v>-1</v>
      </c>
      <c r="CK58">
        <f>IFERROR(VLOOKUP($A58, CDS5Y_bbg!CJ$5:CK$241,2), -1)</f>
        <v>41844</v>
      </c>
      <c r="CL58">
        <f>IFERROR(VLOOKUP($A58, CDS5Y_bbg!CK$5:CL$241,2), -1)</f>
        <v>17.125</v>
      </c>
      <c r="CM58">
        <f>IFERROR(VLOOKUP($A58, CDS5Y_bbg!CL$5:CM$241,2), -1)</f>
        <v>-1</v>
      </c>
      <c r="CN58">
        <f>IFERROR(VLOOKUP($A58, CDS5Y_bbg!CM$5:CN$241,2), -1)</f>
        <v>-1</v>
      </c>
    </row>
    <row r="59" spans="1:92" x14ac:dyDescent="0.25">
      <c r="A59" s="1">
        <v>38289</v>
      </c>
      <c r="B59">
        <f>IFERROR(VLOOKUP($A59, CDS5Y_bbg!A$5:B$241,2), -1)</f>
        <v>436</v>
      </c>
      <c r="C59">
        <f>IFERROR(VLOOKUP($A59, CDS5Y_bbg!B$5:C$241,2), -1)</f>
        <v>41831</v>
      </c>
      <c r="D59">
        <f>IFERROR(VLOOKUP($A59, CDS5Y_bbg!C$5:D$241,2), -1)</f>
        <v>50.5</v>
      </c>
      <c r="E59">
        <f>IFERROR(VLOOKUP($A59, CDS5Y_bbg!D$5:E$241,2), -1)</f>
        <v>44895</v>
      </c>
      <c r="F59">
        <f>IFERROR(VLOOKUP($A59, CDS5Y_bbg!E$5:F$241,2), -1)</f>
        <v>30.25</v>
      </c>
      <c r="G59">
        <f>IFERROR(VLOOKUP($A59, CDS5Y_bbg!F$5:G$241,2), -1)</f>
        <v>40360</v>
      </c>
      <c r="H59">
        <f>IFERROR(VLOOKUP($A59, CDS5Y_bbg!G$5:H$241,2), -1)</f>
        <v>28.375</v>
      </c>
      <c r="I59">
        <f>IFERROR(VLOOKUP($A59, CDS5Y_bbg!H$5:I$241,2), -1)</f>
        <v>44834</v>
      </c>
      <c r="J59">
        <f>IFERROR(VLOOKUP($A59, CDS5Y_bbg!I$5:J$241,2), -1)</f>
        <v>390.66699999999997</v>
      </c>
      <c r="K59">
        <f>IFERROR(VLOOKUP($A59, CDS5Y_bbg!J$5:K$241,2), -1)</f>
        <v>41819</v>
      </c>
      <c r="L59">
        <f>IFERROR(VLOOKUP($A59, CDS5Y_bbg!K$5:L$241,2), -1)</f>
        <v>47.667000000000002</v>
      </c>
      <c r="M59">
        <f>IFERROR(VLOOKUP($A59, CDS5Y_bbg!L$5:M$241,2), -1)</f>
        <v>40469</v>
      </c>
      <c r="N59">
        <f>IFERROR(VLOOKUP($A59, CDS5Y_bbg!M$5:N$241,2), -1)</f>
        <v>32</v>
      </c>
      <c r="O59">
        <f>IFERROR(VLOOKUP($A59, CDS5Y_bbg!N$5:O$241,2), -1)</f>
        <v>40289</v>
      </c>
      <c r="P59">
        <f>IFERROR(VLOOKUP($A59, CDS5Y_bbg!O$5:P$241,2), -1)</f>
        <v>31.8</v>
      </c>
      <c r="Q59">
        <f>IFERROR(VLOOKUP($A59, CDS5Y_bbg!P$5:Q$241,2), -1)</f>
        <v>44377</v>
      </c>
      <c r="R59">
        <f>IFERROR(VLOOKUP($A59, CDS5Y_bbg!Q$5:R$241,2), -1)</f>
        <v>99.625</v>
      </c>
      <c r="S59">
        <f>IFERROR(VLOOKUP($A59, CDS5Y_bbg!R$5:S$241,2), -1)</f>
        <v>43337</v>
      </c>
      <c r="T59">
        <f>IFERROR(VLOOKUP($A59, CDS5Y_bbg!S$5:T$241,2), -1)</f>
        <v>504.625</v>
      </c>
      <c r="U59">
        <f>IFERROR(VLOOKUP($A59, CDS5Y_bbg!T$5:U$241,2), -1)</f>
        <v>42062</v>
      </c>
      <c r="V59">
        <f>IFERROR(VLOOKUP($A59, CDS5Y_bbg!U$5:V$241,2), -1)</f>
        <v>17.75</v>
      </c>
      <c r="W59">
        <f>IFERROR(VLOOKUP($A59, CDS5Y_bbg!V$5:W$241,2), -1)</f>
        <v>44074</v>
      </c>
      <c r="X59">
        <f>IFERROR(VLOOKUP($A59, CDS5Y_bbg!W$5:X$241,2), -1)</f>
        <v>177.5</v>
      </c>
      <c r="Y59">
        <f>IFERROR(VLOOKUP($A59, CDS5Y_bbg!X$5:Y$241,2), -1)</f>
        <v>44043</v>
      </c>
      <c r="Z59">
        <f>IFERROR(VLOOKUP($A59, CDS5Y_bbg!Y$5:Z$241,2), -1)</f>
        <v>76.5</v>
      </c>
      <c r="AA59">
        <f>IFERROR(VLOOKUP($A59, CDS5Y_bbg!Z$5:AA$241,2), -1)</f>
        <v>40481</v>
      </c>
      <c r="AB59">
        <f>IFERROR(VLOOKUP($A59, CDS5Y_bbg!AA$5:AB$241,2), -1)</f>
        <v>33.625</v>
      </c>
      <c r="AC59">
        <f>IFERROR(VLOOKUP($A59, CDS5Y_bbg!AB$5:AC$241,2), -1)</f>
        <v>44043</v>
      </c>
      <c r="AD59">
        <f>IFERROR(VLOOKUP($A59, CDS5Y_bbg!AC$5:AD$241,2), -1)</f>
        <v>337.5</v>
      </c>
      <c r="AE59">
        <f>IFERROR(VLOOKUP($A59, CDS5Y_bbg!AD$5:AE$241,2), -1)</f>
        <v>41149</v>
      </c>
      <c r="AF59">
        <f>IFERROR(VLOOKUP($A59, CDS5Y_bbg!AE$5:AF$241,2), -1)</f>
        <v>-1</v>
      </c>
      <c r="AG59">
        <f>IFERROR(VLOOKUP($A59, CDS5Y_bbg!AF$5:AG$241,2), -1)</f>
        <v>42853</v>
      </c>
      <c r="AH59">
        <f>IFERROR(VLOOKUP($A59, CDS5Y_bbg!AG$5:AH$241,2), -1)</f>
        <v>2</v>
      </c>
      <c r="AI59">
        <f>IFERROR(VLOOKUP($A59, CDS5Y_bbg!AH$5:AI$241,2), -1)</f>
        <v>-1</v>
      </c>
      <c r="AJ59">
        <f>IFERROR(VLOOKUP($A59, CDS5Y_bbg!AI$5:AJ$241,2), -1)</f>
        <v>3.1669999999999998</v>
      </c>
      <c r="AK59">
        <f>IFERROR(VLOOKUP($A59, CDS5Y_bbg!AJ$5:AK$241,2), -1)</f>
        <v>-1</v>
      </c>
      <c r="AL59">
        <f>IFERROR(VLOOKUP($A59, CDS5Y_bbg!AK$5:AL$241,2), -1)</f>
        <v>-1</v>
      </c>
      <c r="AM59">
        <f>IFERROR(VLOOKUP($A59, CDS5Y_bbg!AL$5:AM$241,2), -1)</f>
        <v>-1</v>
      </c>
      <c r="AN59">
        <f>IFERROR(VLOOKUP($A59, CDS5Y_bbg!AM$5:AN$241,2), -1)</f>
        <v>3</v>
      </c>
      <c r="AO59">
        <f>IFERROR(VLOOKUP($A59, CDS5Y_bbg!AN$5:AO$241,2), -1)</f>
        <v>43424</v>
      </c>
      <c r="AP59">
        <f>IFERROR(VLOOKUP($A59, CDS5Y_bbg!AO$5:AP$241,2), -1)</f>
        <v>3</v>
      </c>
      <c r="AQ59">
        <f>IFERROR(VLOOKUP($A59, CDS5Y_bbg!AP$5:AQ$241,2), -1)</f>
        <v>44625</v>
      </c>
      <c r="AR59">
        <f>IFERROR(VLOOKUP($A59, CDS5Y_bbg!AQ$5:AR$241,2), -1)</f>
        <v>3.625</v>
      </c>
      <c r="AS59">
        <f>IFERROR(VLOOKUP($A59, CDS5Y_bbg!AR$5:AS$241,2), -1)</f>
        <v>44626</v>
      </c>
      <c r="AT59">
        <f>IFERROR(VLOOKUP($A59, CDS5Y_bbg!AS$5:AT$241,2), -1)</f>
        <v>3.75</v>
      </c>
      <c r="AU59">
        <f>IFERROR(VLOOKUP($A59, CDS5Y_bbg!AT$5:AU$241,2), -1)</f>
        <v>-1</v>
      </c>
      <c r="AV59">
        <f>IFERROR(VLOOKUP($A59, CDS5Y_bbg!AU$5:AV$241,2), -1)</f>
        <v>-1</v>
      </c>
      <c r="AW59">
        <f>IFERROR(VLOOKUP($A59, CDS5Y_bbg!AV$5:AW$241,2), -1)</f>
        <v>41863</v>
      </c>
      <c r="AX59">
        <f>IFERROR(VLOOKUP($A59, CDS5Y_bbg!AW$5:AX$241,2), -1)</f>
        <v>43</v>
      </c>
      <c r="AY59">
        <f>IFERROR(VLOOKUP($A59, CDS5Y_bbg!AX$5:AY$241,2), -1)</f>
        <v>43402</v>
      </c>
      <c r="AZ59">
        <f>IFERROR(VLOOKUP($A59, CDS5Y_bbg!AY$5:AZ$241,2), -1)</f>
        <v>8.25</v>
      </c>
      <c r="BA59">
        <f>IFERROR(VLOOKUP($A59, CDS5Y_bbg!AZ$5:BA$241,2), -1)</f>
        <v>-1</v>
      </c>
      <c r="BB59">
        <f>IFERROR(VLOOKUP($A59, CDS5Y_bbg!BA$5:BB$241,2), -1)</f>
        <v>5.75</v>
      </c>
      <c r="BC59">
        <f>IFERROR(VLOOKUP($A59, CDS5Y_bbg!BB$5:BC$241,2), -1)</f>
        <v>41722</v>
      </c>
      <c r="BD59">
        <f>IFERROR(VLOOKUP($A59, CDS5Y_bbg!BC$5:BD$241,2), -1)</f>
        <v>-1</v>
      </c>
      <c r="BE59">
        <f>IFERROR(VLOOKUP($A59, CDS5Y_bbg!BD$5:BE$241,2), -1)</f>
        <v>-1</v>
      </c>
      <c r="BF59">
        <f>IFERROR(VLOOKUP($A59, CDS5Y_bbg!BE$5:BF$241,2), -1)</f>
        <v>-1</v>
      </c>
      <c r="BG59">
        <f>IFERROR(VLOOKUP($A59, CDS5Y_bbg!BF$5:BG$241,2), -1)</f>
        <v>-1</v>
      </c>
      <c r="BH59">
        <f>IFERROR(VLOOKUP($A59, CDS5Y_bbg!BG$5:BH$241,2), -1)</f>
        <v>-1</v>
      </c>
      <c r="BI59">
        <f>IFERROR(VLOOKUP($A59, CDS5Y_bbg!BH$5:BI$241,2), -1)</f>
        <v>43424</v>
      </c>
      <c r="BJ59">
        <f>IFERROR(VLOOKUP($A59, CDS5Y_bbg!BI$5:BJ$241,2), -1)</f>
        <v>5.3330000000000002</v>
      </c>
      <c r="BK59">
        <f>IFERROR(VLOOKUP($A59, CDS5Y_bbg!BJ$5:BK$241,2), -1)</f>
        <v>-1</v>
      </c>
      <c r="BL59">
        <f>IFERROR(VLOOKUP($A59, CDS5Y_bbg!BK$5:BL$241,2), -1)</f>
        <v>-1</v>
      </c>
      <c r="BM59">
        <f>IFERROR(VLOOKUP($A59, CDS5Y_bbg!BL$5:BM$241,2), -1)</f>
        <v>43424</v>
      </c>
      <c r="BN59">
        <f>IFERROR(VLOOKUP($A59, CDS5Y_bbg!BM$5:BN$241,2), -1)</f>
        <v>3.6669999999999998</v>
      </c>
      <c r="BO59">
        <f>IFERROR(VLOOKUP($A59, CDS5Y_bbg!BN$5:BO$241,2), -1)</f>
        <v>43426</v>
      </c>
      <c r="BP59">
        <f>IFERROR(VLOOKUP($A59, CDS5Y_bbg!BO$5:BP$241,2), -1)</f>
        <v>2</v>
      </c>
      <c r="BQ59">
        <f>IFERROR(VLOOKUP($A59, CDS5Y_bbg!BP$5:BQ$241,2), -1)</f>
        <v>-1</v>
      </c>
      <c r="BR59">
        <f>IFERROR(VLOOKUP($A59, CDS5Y_bbg!BQ$5:BR$241,2), -1)</f>
        <v>-1</v>
      </c>
      <c r="BS59">
        <f>IFERROR(VLOOKUP($A59, CDS5Y_bbg!BR$5:BS$241,2), -1)</f>
        <v>43426</v>
      </c>
      <c r="BT59">
        <f>IFERROR(VLOOKUP($A59, CDS5Y_bbg!BS$5:BT$241,2), -1)</f>
        <v>-1</v>
      </c>
      <c r="BU59">
        <f>IFERROR(VLOOKUP($A59, CDS5Y_bbg!BT$5:BU$241,2), -1)</f>
        <v>-1</v>
      </c>
      <c r="BV59">
        <f>IFERROR(VLOOKUP($A59, CDS5Y_bbg!BU$5:BV$241,2), -1)</f>
        <v>-1</v>
      </c>
      <c r="BW59">
        <f>IFERROR(VLOOKUP($A59, CDS5Y_bbg!BV$5:BW$241,2), -1)</f>
        <v>41915</v>
      </c>
      <c r="BX59">
        <f>IFERROR(VLOOKUP($A59, CDS5Y_bbg!BW$5:BX$241,2), -1)</f>
        <v>-1</v>
      </c>
      <c r="BY59">
        <f>IFERROR(VLOOKUP($A59, CDS5Y_bbg!BX$5:BY$241,2), -1)</f>
        <v>-1</v>
      </c>
      <c r="BZ59">
        <f>IFERROR(VLOOKUP($A59, CDS5Y_bbg!BY$5:BZ$241,2), -1)</f>
        <v>-1</v>
      </c>
      <c r="CA59">
        <f>IFERROR(VLOOKUP($A59, CDS5Y_bbg!BZ$5:CA$241,2), -1)</f>
        <v>41911</v>
      </c>
      <c r="CB59">
        <f>IFERROR(VLOOKUP($A59, CDS5Y_bbg!CA$5:CB$241,2), -1)</f>
        <v>-1</v>
      </c>
      <c r="CC59">
        <f>IFERROR(VLOOKUP($A59, CDS5Y_bbg!CB$5:CC$241,2), -1)</f>
        <v>41912</v>
      </c>
      <c r="CD59">
        <f>IFERROR(VLOOKUP($A59, CDS5Y_bbg!CC$5:CD$241,2), -1)</f>
        <v>-1</v>
      </c>
      <c r="CE59">
        <f>IFERROR(VLOOKUP($A59, CDS5Y_bbg!CD$5:CE$241,2), -1)</f>
        <v>43332</v>
      </c>
      <c r="CF59">
        <f>IFERROR(VLOOKUP($A59, CDS5Y_bbg!CE$5:CF$241,2), -1)</f>
        <v>11.5</v>
      </c>
      <c r="CG59">
        <f>IFERROR(VLOOKUP($A59, CDS5Y_bbg!CF$5:CG$241,2), -1)</f>
        <v>41893</v>
      </c>
      <c r="CH59">
        <f>IFERROR(VLOOKUP($A59, CDS5Y_bbg!CG$5:CH$241,2), -1)</f>
        <v>-1</v>
      </c>
      <c r="CI59">
        <f>IFERROR(VLOOKUP($A59, CDS5Y_bbg!CH$5:CI$241,2), -1)</f>
        <v>-1</v>
      </c>
      <c r="CJ59">
        <f>IFERROR(VLOOKUP($A59, CDS5Y_bbg!CI$5:CJ$241,2), -1)</f>
        <v>-1</v>
      </c>
      <c r="CK59">
        <f>IFERROR(VLOOKUP($A59, CDS5Y_bbg!CJ$5:CK$241,2), -1)</f>
        <v>41844</v>
      </c>
      <c r="CL59">
        <f>IFERROR(VLOOKUP($A59, CDS5Y_bbg!CK$5:CL$241,2), -1)</f>
        <v>16.5</v>
      </c>
      <c r="CM59">
        <f>IFERROR(VLOOKUP($A59, CDS5Y_bbg!CL$5:CM$241,2), -1)</f>
        <v>-1</v>
      </c>
      <c r="CN59">
        <f>IFERROR(VLOOKUP($A59, CDS5Y_bbg!CM$5:CN$241,2), -1)</f>
        <v>-1</v>
      </c>
    </row>
    <row r="60" spans="1:92" x14ac:dyDescent="0.25">
      <c r="A60" s="1">
        <v>38321</v>
      </c>
      <c r="B60">
        <f>IFERROR(VLOOKUP($A60, CDS5Y_bbg!A$5:B$241,2), -1)</f>
        <v>363.6</v>
      </c>
      <c r="C60">
        <f>IFERROR(VLOOKUP($A60, CDS5Y_bbg!B$5:C$241,2), -1)</f>
        <v>41831</v>
      </c>
      <c r="D60">
        <f>IFERROR(VLOOKUP($A60, CDS5Y_bbg!C$5:D$241,2), -1)</f>
        <v>40.082999999999998</v>
      </c>
      <c r="E60">
        <f>IFERROR(VLOOKUP($A60, CDS5Y_bbg!D$5:E$241,2), -1)</f>
        <v>44895</v>
      </c>
      <c r="F60">
        <f>IFERROR(VLOOKUP($A60, CDS5Y_bbg!E$5:F$241,2), -1)</f>
        <v>27.5</v>
      </c>
      <c r="G60">
        <f>IFERROR(VLOOKUP($A60, CDS5Y_bbg!F$5:G$241,2), -1)</f>
        <v>40360</v>
      </c>
      <c r="H60">
        <f>IFERROR(VLOOKUP($A60, CDS5Y_bbg!G$5:H$241,2), -1)</f>
        <v>23.5</v>
      </c>
      <c r="I60">
        <f>IFERROR(VLOOKUP($A60, CDS5Y_bbg!H$5:I$241,2), -1)</f>
        <v>44834</v>
      </c>
      <c r="J60">
        <f>IFERROR(VLOOKUP($A60, CDS5Y_bbg!I$5:J$241,2), -1)</f>
        <v>318.75</v>
      </c>
      <c r="K60">
        <f>IFERROR(VLOOKUP($A60, CDS5Y_bbg!J$5:K$241,2), -1)</f>
        <v>41819</v>
      </c>
      <c r="L60">
        <f>IFERROR(VLOOKUP($A60, CDS5Y_bbg!K$5:L$241,2), -1)</f>
        <v>40.5</v>
      </c>
      <c r="M60">
        <f>IFERROR(VLOOKUP($A60, CDS5Y_bbg!L$5:M$241,2), -1)</f>
        <v>40469</v>
      </c>
      <c r="N60">
        <f>IFERROR(VLOOKUP($A60, CDS5Y_bbg!M$5:N$241,2), -1)</f>
        <v>30</v>
      </c>
      <c r="O60">
        <f>IFERROR(VLOOKUP($A60, CDS5Y_bbg!N$5:O$241,2), -1)</f>
        <v>40289</v>
      </c>
      <c r="P60">
        <f>IFERROR(VLOOKUP($A60, CDS5Y_bbg!O$5:P$241,2), -1)</f>
        <v>26.2</v>
      </c>
      <c r="Q60">
        <f>IFERROR(VLOOKUP($A60, CDS5Y_bbg!P$5:Q$241,2), -1)</f>
        <v>44377</v>
      </c>
      <c r="R60">
        <f>IFERROR(VLOOKUP($A60, CDS5Y_bbg!Q$5:R$241,2), -1)</f>
        <v>93.6</v>
      </c>
      <c r="S60">
        <f>IFERROR(VLOOKUP($A60, CDS5Y_bbg!R$5:S$241,2), -1)</f>
        <v>43337</v>
      </c>
      <c r="T60">
        <f>IFERROR(VLOOKUP($A60, CDS5Y_bbg!S$5:T$241,2), -1)</f>
        <v>509.25</v>
      </c>
      <c r="U60">
        <f>IFERROR(VLOOKUP($A60, CDS5Y_bbg!T$5:U$241,2), -1)</f>
        <v>42062</v>
      </c>
      <c r="V60">
        <f>IFERROR(VLOOKUP($A60, CDS5Y_bbg!U$5:V$241,2), -1)</f>
        <v>16.375</v>
      </c>
      <c r="W60">
        <f>IFERROR(VLOOKUP($A60, CDS5Y_bbg!V$5:W$241,2), -1)</f>
        <v>44074</v>
      </c>
      <c r="X60">
        <f>IFERROR(VLOOKUP($A60, CDS5Y_bbg!W$5:X$241,2), -1)</f>
        <v>158.893</v>
      </c>
      <c r="Y60">
        <f>IFERROR(VLOOKUP($A60, CDS5Y_bbg!X$5:Y$241,2), -1)</f>
        <v>44043</v>
      </c>
      <c r="Z60">
        <f>IFERROR(VLOOKUP($A60, CDS5Y_bbg!Y$5:Z$241,2), -1)</f>
        <v>57.375</v>
      </c>
      <c r="AA60">
        <f>IFERROR(VLOOKUP($A60, CDS5Y_bbg!Z$5:AA$241,2), -1)</f>
        <v>40481</v>
      </c>
      <c r="AB60">
        <f>IFERROR(VLOOKUP($A60, CDS5Y_bbg!AA$5:AB$241,2), -1)</f>
        <v>32</v>
      </c>
      <c r="AC60">
        <f>IFERROR(VLOOKUP($A60, CDS5Y_bbg!AB$5:AC$241,2), -1)</f>
        <v>44043</v>
      </c>
      <c r="AD60">
        <f>IFERROR(VLOOKUP($A60, CDS5Y_bbg!AC$5:AD$241,2), -1)</f>
        <v>286.41699999999997</v>
      </c>
      <c r="AE60">
        <f>IFERROR(VLOOKUP($A60, CDS5Y_bbg!AD$5:AE$241,2), -1)</f>
        <v>41149</v>
      </c>
      <c r="AF60">
        <f>IFERROR(VLOOKUP($A60, CDS5Y_bbg!AE$5:AF$241,2), -1)</f>
        <v>-1</v>
      </c>
      <c r="AG60">
        <f>IFERROR(VLOOKUP($A60, CDS5Y_bbg!AF$5:AG$241,2), -1)</f>
        <v>42853</v>
      </c>
      <c r="AH60">
        <f>IFERROR(VLOOKUP($A60, CDS5Y_bbg!AG$5:AH$241,2), -1)</f>
        <v>2</v>
      </c>
      <c r="AI60">
        <f>IFERROR(VLOOKUP($A60, CDS5Y_bbg!AH$5:AI$241,2), -1)</f>
        <v>-1</v>
      </c>
      <c r="AJ60">
        <f>IFERROR(VLOOKUP($A60, CDS5Y_bbg!AI$5:AJ$241,2), -1)</f>
        <v>3.1669999999999998</v>
      </c>
      <c r="AK60">
        <f>IFERROR(VLOOKUP($A60, CDS5Y_bbg!AJ$5:AK$241,2), -1)</f>
        <v>-1</v>
      </c>
      <c r="AL60">
        <f>IFERROR(VLOOKUP($A60, CDS5Y_bbg!AK$5:AL$241,2), -1)</f>
        <v>-1</v>
      </c>
      <c r="AM60">
        <f>IFERROR(VLOOKUP($A60, CDS5Y_bbg!AL$5:AM$241,2), -1)</f>
        <v>-1</v>
      </c>
      <c r="AN60">
        <f>IFERROR(VLOOKUP($A60, CDS5Y_bbg!AM$5:AN$241,2), -1)</f>
        <v>3</v>
      </c>
      <c r="AO60">
        <f>IFERROR(VLOOKUP($A60, CDS5Y_bbg!AN$5:AO$241,2), -1)</f>
        <v>43424</v>
      </c>
      <c r="AP60">
        <f>IFERROR(VLOOKUP($A60, CDS5Y_bbg!AO$5:AP$241,2), -1)</f>
        <v>3</v>
      </c>
      <c r="AQ60">
        <f>IFERROR(VLOOKUP($A60, CDS5Y_bbg!AP$5:AQ$241,2), -1)</f>
        <v>44625</v>
      </c>
      <c r="AR60">
        <f>IFERROR(VLOOKUP($A60, CDS5Y_bbg!AQ$5:AR$241,2), -1)</f>
        <v>3.125</v>
      </c>
      <c r="AS60">
        <f>IFERROR(VLOOKUP($A60, CDS5Y_bbg!AR$5:AS$241,2), -1)</f>
        <v>44626</v>
      </c>
      <c r="AT60">
        <f>IFERROR(VLOOKUP($A60, CDS5Y_bbg!AS$5:AT$241,2), -1)</f>
        <v>3.8129999999999997</v>
      </c>
      <c r="AU60">
        <f>IFERROR(VLOOKUP($A60, CDS5Y_bbg!AT$5:AU$241,2), -1)</f>
        <v>-1</v>
      </c>
      <c r="AV60">
        <f>IFERROR(VLOOKUP($A60, CDS5Y_bbg!AU$5:AV$241,2), -1)</f>
        <v>-1</v>
      </c>
      <c r="AW60">
        <f>IFERROR(VLOOKUP($A60, CDS5Y_bbg!AV$5:AW$241,2), -1)</f>
        <v>41863</v>
      </c>
      <c r="AX60">
        <f>IFERROR(VLOOKUP($A60, CDS5Y_bbg!AW$5:AX$241,2), -1)</f>
        <v>39</v>
      </c>
      <c r="AY60">
        <f>IFERROR(VLOOKUP($A60, CDS5Y_bbg!AX$5:AY$241,2), -1)</f>
        <v>43402</v>
      </c>
      <c r="AZ60">
        <f>IFERROR(VLOOKUP($A60, CDS5Y_bbg!AY$5:AZ$241,2), -1)</f>
        <v>8</v>
      </c>
      <c r="BA60">
        <f>IFERROR(VLOOKUP($A60, CDS5Y_bbg!AZ$5:BA$241,2), -1)</f>
        <v>-1</v>
      </c>
      <c r="BB60">
        <f>IFERROR(VLOOKUP($A60, CDS5Y_bbg!BA$5:BB$241,2), -1)</f>
        <v>5.9169999999999998</v>
      </c>
      <c r="BC60">
        <f>IFERROR(VLOOKUP($A60, CDS5Y_bbg!BB$5:BC$241,2), -1)</f>
        <v>41722</v>
      </c>
      <c r="BD60">
        <f>IFERROR(VLOOKUP($A60, CDS5Y_bbg!BC$5:BD$241,2), -1)</f>
        <v>-1</v>
      </c>
      <c r="BE60">
        <f>IFERROR(VLOOKUP($A60, CDS5Y_bbg!BD$5:BE$241,2), -1)</f>
        <v>-1</v>
      </c>
      <c r="BF60">
        <f>IFERROR(VLOOKUP($A60, CDS5Y_bbg!BE$5:BF$241,2), -1)</f>
        <v>-1</v>
      </c>
      <c r="BG60">
        <f>IFERROR(VLOOKUP($A60, CDS5Y_bbg!BF$5:BG$241,2), -1)</f>
        <v>-1</v>
      </c>
      <c r="BH60">
        <f>IFERROR(VLOOKUP($A60, CDS5Y_bbg!BG$5:BH$241,2), -1)</f>
        <v>-1</v>
      </c>
      <c r="BI60">
        <f>IFERROR(VLOOKUP($A60, CDS5Y_bbg!BH$5:BI$241,2), -1)</f>
        <v>43424</v>
      </c>
      <c r="BJ60">
        <f>IFERROR(VLOOKUP($A60, CDS5Y_bbg!BI$5:BJ$241,2), -1)</f>
        <v>4.8129999999999997</v>
      </c>
      <c r="BK60">
        <f>IFERROR(VLOOKUP($A60, CDS5Y_bbg!BJ$5:BK$241,2), -1)</f>
        <v>-1</v>
      </c>
      <c r="BL60">
        <f>IFERROR(VLOOKUP($A60, CDS5Y_bbg!BK$5:BL$241,2), -1)</f>
        <v>-1</v>
      </c>
      <c r="BM60">
        <f>IFERROR(VLOOKUP($A60, CDS5Y_bbg!BL$5:BM$241,2), -1)</f>
        <v>43424</v>
      </c>
      <c r="BN60">
        <f>IFERROR(VLOOKUP($A60, CDS5Y_bbg!BM$5:BN$241,2), -1)</f>
        <v>3.6669999999999998</v>
      </c>
      <c r="BO60">
        <f>IFERROR(VLOOKUP($A60, CDS5Y_bbg!BN$5:BO$241,2), -1)</f>
        <v>43426</v>
      </c>
      <c r="BP60">
        <f>IFERROR(VLOOKUP($A60, CDS5Y_bbg!BO$5:BP$241,2), -1)</f>
        <v>2</v>
      </c>
      <c r="BQ60">
        <f>IFERROR(VLOOKUP($A60, CDS5Y_bbg!BP$5:BQ$241,2), -1)</f>
        <v>-1</v>
      </c>
      <c r="BR60">
        <f>IFERROR(VLOOKUP($A60, CDS5Y_bbg!BQ$5:BR$241,2), -1)</f>
        <v>-1</v>
      </c>
      <c r="BS60">
        <f>IFERROR(VLOOKUP($A60, CDS5Y_bbg!BR$5:BS$241,2), -1)</f>
        <v>43426</v>
      </c>
      <c r="BT60">
        <f>IFERROR(VLOOKUP($A60, CDS5Y_bbg!BS$5:BT$241,2), -1)</f>
        <v>-1</v>
      </c>
      <c r="BU60">
        <f>IFERROR(VLOOKUP($A60, CDS5Y_bbg!BT$5:BU$241,2), -1)</f>
        <v>-1</v>
      </c>
      <c r="BV60">
        <f>IFERROR(VLOOKUP($A60, CDS5Y_bbg!BU$5:BV$241,2), -1)</f>
        <v>-1</v>
      </c>
      <c r="BW60">
        <f>IFERROR(VLOOKUP($A60, CDS5Y_bbg!BV$5:BW$241,2), -1)</f>
        <v>41915</v>
      </c>
      <c r="BX60">
        <f>IFERROR(VLOOKUP($A60, CDS5Y_bbg!BW$5:BX$241,2), -1)</f>
        <v>-1</v>
      </c>
      <c r="BY60">
        <f>IFERROR(VLOOKUP($A60, CDS5Y_bbg!BX$5:BY$241,2), -1)</f>
        <v>-1</v>
      </c>
      <c r="BZ60">
        <f>IFERROR(VLOOKUP($A60, CDS5Y_bbg!BY$5:BZ$241,2), -1)</f>
        <v>-1</v>
      </c>
      <c r="CA60">
        <f>IFERROR(VLOOKUP($A60, CDS5Y_bbg!BZ$5:CA$241,2), -1)</f>
        <v>41911</v>
      </c>
      <c r="CB60">
        <f>IFERROR(VLOOKUP($A60, CDS5Y_bbg!CA$5:CB$241,2), -1)</f>
        <v>-1</v>
      </c>
      <c r="CC60">
        <f>IFERROR(VLOOKUP($A60, CDS5Y_bbg!CB$5:CC$241,2), -1)</f>
        <v>41912</v>
      </c>
      <c r="CD60">
        <f>IFERROR(VLOOKUP($A60, CDS5Y_bbg!CC$5:CD$241,2), -1)</f>
        <v>-1</v>
      </c>
      <c r="CE60">
        <f>IFERROR(VLOOKUP($A60, CDS5Y_bbg!CD$5:CE$241,2), -1)</f>
        <v>43332</v>
      </c>
      <c r="CF60">
        <f>IFERROR(VLOOKUP($A60, CDS5Y_bbg!CE$5:CF$241,2), -1)</f>
        <v>10.333</v>
      </c>
      <c r="CG60">
        <f>IFERROR(VLOOKUP($A60, CDS5Y_bbg!CF$5:CG$241,2), -1)</f>
        <v>41893</v>
      </c>
      <c r="CH60">
        <f>IFERROR(VLOOKUP($A60, CDS5Y_bbg!CG$5:CH$241,2), -1)</f>
        <v>-1</v>
      </c>
      <c r="CI60">
        <f>IFERROR(VLOOKUP($A60, CDS5Y_bbg!CH$5:CI$241,2), -1)</f>
        <v>-1</v>
      </c>
      <c r="CJ60">
        <f>IFERROR(VLOOKUP($A60, CDS5Y_bbg!CI$5:CJ$241,2), -1)</f>
        <v>-1</v>
      </c>
      <c r="CK60">
        <f>IFERROR(VLOOKUP($A60, CDS5Y_bbg!CJ$5:CK$241,2), -1)</f>
        <v>41844</v>
      </c>
      <c r="CL60">
        <f>IFERROR(VLOOKUP($A60, CDS5Y_bbg!CK$5:CL$241,2), -1)</f>
        <v>16.167000000000002</v>
      </c>
      <c r="CM60">
        <f>IFERROR(VLOOKUP($A60, CDS5Y_bbg!CL$5:CM$241,2), -1)</f>
        <v>-1</v>
      </c>
      <c r="CN60">
        <f>IFERROR(VLOOKUP($A60, CDS5Y_bbg!CM$5:CN$241,2), -1)</f>
        <v>-1</v>
      </c>
    </row>
    <row r="61" spans="1:92" x14ac:dyDescent="0.25">
      <c r="A61" s="1">
        <v>38352</v>
      </c>
      <c r="B61">
        <f>IFERROR(VLOOKUP($A61, CDS5Y_bbg!A$5:B$241,2), -1)</f>
        <v>304.5</v>
      </c>
      <c r="C61">
        <f>IFERROR(VLOOKUP($A61, CDS5Y_bbg!B$5:C$241,2), -1)</f>
        <v>41831</v>
      </c>
      <c r="D61">
        <f>IFERROR(VLOOKUP($A61, CDS5Y_bbg!C$5:D$241,2), -1)</f>
        <v>32</v>
      </c>
      <c r="E61">
        <f>IFERROR(VLOOKUP($A61, CDS5Y_bbg!D$5:E$241,2), -1)</f>
        <v>44895</v>
      </c>
      <c r="F61">
        <f>IFERROR(VLOOKUP($A61, CDS5Y_bbg!E$5:F$241,2), -1)</f>
        <v>23.167000000000002</v>
      </c>
      <c r="G61">
        <f>IFERROR(VLOOKUP($A61, CDS5Y_bbg!F$5:G$241,2), -1)</f>
        <v>40360</v>
      </c>
      <c r="H61">
        <f>IFERROR(VLOOKUP($A61, CDS5Y_bbg!G$5:H$241,2), -1)</f>
        <v>26.5</v>
      </c>
      <c r="I61">
        <f>IFERROR(VLOOKUP($A61, CDS5Y_bbg!H$5:I$241,2), -1)</f>
        <v>44834</v>
      </c>
      <c r="J61">
        <f>IFERROR(VLOOKUP($A61, CDS5Y_bbg!I$5:J$241,2), -1)</f>
        <v>341</v>
      </c>
      <c r="K61">
        <f>IFERROR(VLOOKUP($A61, CDS5Y_bbg!J$5:K$241,2), -1)</f>
        <v>41819</v>
      </c>
      <c r="L61">
        <f>IFERROR(VLOOKUP($A61, CDS5Y_bbg!K$5:L$241,2), -1)</f>
        <v>35</v>
      </c>
      <c r="M61">
        <f>IFERROR(VLOOKUP($A61, CDS5Y_bbg!L$5:M$241,2), -1)</f>
        <v>40469</v>
      </c>
      <c r="N61">
        <f>IFERROR(VLOOKUP($A61, CDS5Y_bbg!M$5:N$241,2), -1)</f>
        <v>32</v>
      </c>
      <c r="O61">
        <f>IFERROR(VLOOKUP($A61, CDS5Y_bbg!N$5:O$241,2), -1)</f>
        <v>40289</v>
      </c>
      <c r="P61">
        <f>IFERROR(VLOOKUP($A61, CDS5Y_bbg!O$5:P$241,2), -1)</f>
        <v>25.75</v>
      </c>
      <c r="Q61">
        <f>IFERROR(VLOOKUP($A61, CDS5Y_bbg!P$5:Q$241,2), -1)</f>
        <v>44377</v>
      </c>
      <c r="R61">
        <f>IFERROR(VLOOKUP($A61, CDS5Y_bbg!Q$5:R$241,2), -1)</f>
        <v>79.832999999999998</v>
      </c>
      <c r="S61">
        <f>IFERROR(VLOOKUP($A61, CDS5Y_bbg!R$5:S$241,2), -1)</f>
        <v>43337</v>
      </c>
      <c r="T61">
        <f>IFERROR(VLOOKUP($A61, CDS5Y_bbg!S$5:T$241,2), -1)</f>
        <v>482.1</v>
      </c>
      <c r="U61">
        <f>IFERROR(VLOOKUP($A61, CDS5Y_bbg!T$5:U$241,2), -1)</f>
        <v>42062</v>
      </c>
      <c r="V61">
        <f>IFERROR(VLOOKUP($A61, CDS5Y_bbg!U$5:V$241,2), -1)</f>
        <v>15</v>
      </c>
      <c r="W61">
        <f>IFERROR(VLOOKUP($A61, CDS5Y_bbg!V$5:W$241,2), -1)</f>
        <v>44074</v>
      </c>
      <c r="X61">
        <f>IFERROR(VLOOKUP($A61, CDS5Y_bbg!W$5:X$241,2), -1)</f>
        <v>139</v>
      </c>
      <c r="Y61">
        <f>IFERROR(VLOOKUP($A61, CDS5Y_bbg!X$5:Y$241,2), -1)</f>
        <v>44043</v>
      </c>
      <c r="Z61">
        <f>IFERROR(VLOOKUP($A61, CDS5Y_bbg!Y$5:Z$241,2), -1)</f>
        <v>56.832999999999998</v>
      </c>
      <c r="AA61">
        <f>IFERROR(VLOOKUP($A61, CDS5Y_bbg!Z$5:AA$241,2), -1)</f>
        <v>40481</v>
      </c>
      <c r="AB61">
        <f>IFERROR(VLOOKUP($A61, CDS5Y_bbg!AA$5:AB$241,2), -1)</f>
        <v>33.5</v>
      </c>
      <c r="AC61">
        <f>IFERROR(VLOOKUP($A61, CDS5Y_bbg!AB$5:AC$241,2), -1)</f>
        <v>44043</v>
      </c>
      <c r="AD61">
        <f>IFERROR(VLOOKUP($A61, CDS5Y_bbg!AC$5:AD$241,2), -1)</f>
        <v>232.214</v>
      </c>
      <c r="AE61">
        <f>IFERROR(VLOOKUP($A61, CDS5Y_bbg!AD$5:AE$241,2), -1)</f>
        <v>41149</v>
      </c>
      <c r="AF61">
        <f>IFERROR(VLOOKUP($A61, CDS5Y_bbg!AE$5:AF$241,2), -1)</f>
        <v>-1</v>
      </c>
      <c r="AG61">
        <f>IFERROR(VLOOKUP($A61, CDS5Y_bbg!AF$5:AG$241,2), -1)</f>
        <v>42853</v>
      </c>
      <c r="AH61">
        <f>IFERROR(VLOOKUP($A61, CDS5Y_bbg!AG$5:AH$241,2), -1)</f>
        <v>2</v>
      </c>
      <c r="AI61">
        <f>IFERROR(VLOOKUP($A61, CDS5Y_bbg!AH$5:AI$241,2), -1)</f>
        <v>-1</v>
      </c>
      <c r="AJ61">
        <f>IFERROR(VLOOKUP($A61, CDS5Y_bbg!AI$5:AJ$241,2), -1)</f>
        <v>3.1669999999999998</v>
      </c>
      <c r="AK61">
        <f>IFERROR(VLOOKUP($A61, CDS5Y_bbg!AJ$5:AK$241,2), -1)</f>
        <v>-1</v>
      </c>
      <c r="AL61">
        <f>IFERROR(VLOOKUP($A61, CDS5Y_bbg!AK$5:AL$241,2), -1)</f>
        <v>-1</v>
      </c>
      <c r="AM61">
        <f>IFERROR(VLOOKUP($A61, CDS5Y_bbg!AL$5:AM$241,2), -1)</f>
        <v>-1</v>
      </c>
      <c r="AN61">
        <f>IFERROR(VLOOKUP($A61, CDS5Y_bbg!AM$5:AN$241,2), -1)</f>
        <v>3</v>
      </c>
      <c r="AO61">
        <f>IFERROR(VLOOKUP($A61, CDS5Y_bbg!AN$5:AO$241,2), -1)</f>
        <v>43424</v>
      </c>
      <c r="AP61">
        <f>IFERROR(VLOOKUP($A61, CDS5Y_bbg!AO$5:AP$241,2), -1)</f>
        <v>3</v>
      </c>
      <c r="AQ61">
        <f>IFERROR(VLOOKUP($A61, CDS5Y_bbg!AP$5:AQ$241,2), -1)</f>
        <v>44625</v>
      </c>
      <c r="AR61">
        <f>IFERROR(VLOOKUP($A61, CDS5Y_bbg!AQ$5:AR$241,2), -1)</f>
        <v>3.6669999999999998</v>
      </c>
      <c r="AS61">
        <f>IFERROR(VLOOKUP($A61, CDS5Y_bbg!AR$5:AS$241,2), -1)</f>
        <v>44626</v>
      </c>
      <c r="AT61">
        <f>IFERROR(VLOOKUP($A61, CDS5Y_bbg!AS$5:AT$241,2), -1)</f>
        <v>4.1669999999999998</v>
      </c>
      <c r="AU61">
        <f>IFERROR(VLOOKUP($A61, CDS5Y_bbg!AT$5:AU$241,2), -1)</f>
        <v>-1</v>
      </c>
      <c r="AV61">
        <f>IFERROR(VLOOKUP($A61, CDS5Y_bbg!AU$5:AV$241,2), -1)</f>
        <v>-1</v>
      </c>
      <c r="AW61">
        <f>IFERROR(VLOOKUP($A61, CDS5Y_bbg!AV$5:AW$241,2), -1)</f>
        <v>41863</v>
      </c>
      <c r="AX61">
        <f>IFERROR(VLOOKUP($A61, CDS5Y_bbg!AW$5:AX$241,2), -1)</f>
        <v>39</v>
      </c>
      <c r="AY61">
        <f>IFERROR(VLOOKUP($A61, CDS5Y_bbg!AX$5:AY$241,2), -1)</f>
        <v>43402</v>
      </c>
      <c r="AZ61">
        <f>IFERROR(VLOOKUP($A61, CDS5Y_bbg!AY$5:AZ$241,2), -1)</f>
        <v>8</v>
      </c>
      <c r="BA61">
        <f>IFERROR(VLOOKUP($A61, CDS5Y_bbg!AZ$5:BA$241,2), -1)</f>
        <v>-1</v>
      </c>
      <c r="BB61">
        <f>IFERROR(VLOOKUP($A61, CDS5Y_bbg!BA$5:BB$241,2), -1)</f>
        <v>5.65</v>
      </c>
      <c r="BC61">
        <f>IFERROR(VLOOKUP($A61, CDS5Y_bbg!BB$5:BC$241,2), -1)</f>
        <v>41722</v>
      </c>
      <c r="BD61">
        <f>IFERROR(VLOOKUP($A61, CDS5Y_bbg!BC$5:BD$241,2), -1)</f>
        <v>-1</v>
      </c>
      <c r="BE61">
        <f>IFERROR(VLOOKUP($A61, CDS5Y_bbg!BD$5:BE$241,2), -1)</f>
        <v>-1</v>
      </c>
      <c r="BF61">
        <f>IFERROR(VLOOKUP($A61, CDS5Y_bbg!BE$5:BF$241,2), -1)</f>
        <v>-1</v>
      </c>
      <c r="BG61">
        <f>IFERROR(VLOOKUP($A61, CDS5Y_bbg!BF$5:BG$241,2), -1)</f>
        <v>-1</v>
      </c>
      <c r="BH61">
        <f>IFERROR(VLOOKUP($A61, CDS5Y_bbg!BG$5:BH$241,2), -1)</f>
        <v>-1</v>
      </c>
      <c r="BI61">
        <f>IFERROR(VLOOKUP($A61, CDS5Y_bbg!BH$5:BI$241,2), -1)</f>
        <v>43424</v>
      </c>
      <c r="BJ61">
        <f>IFERROR(VLOOKUP($A61, CDS5Y_bbg!BI$5:BJ$241,2), -1)</f>
        <v>6</v>
      </c>
      <c r="BK61">
        <f>IFERROR(VLOOKUP($A61, CDS5Y_bbg!BJ$5:BK$241,2), -1)</f>
        <v>-1</v>
      </c>
      <c r="BL61">
        <f>IFERROR(VLOOKUP($A61, CDS5Y_bbg!BK$5:BL$241,2), -1)</f>
        <v>-1</v>
      </c>
      <c r="BM61">
        <f>IFERROR(VLOOKUP($A61, CDS5Y_bbg!BL$5:BM$241,2), -1)</f>
        <v>43424</v>
      </c>
      <c r="BN61">
        <f>IFERROR(VLOOKUP($A61, CDS5Y_bbg!BM$5:BN$241,2), -1)</f>
        <v>3.6669999999999998</v>
      </c>
      <c r="BO61">
        <f>IFERROR(VLOOKUP($A61, CDS5Y_bbg!BN$5:BO$241,2), -1)</f>
        <v>43426</v>
      </c>
      <c r="BP61">
        <f>IFERROR(VLOOKUP($A61, CDS5Y_bbg!BO$5:BP$241,2), -1)</f>
        <v>2</v>
      </c>
      <c r="BQ61">
        <f>IFERROR(VLOOKUP($A61, CDS5Y_bbg!BP$5:BQ$241,2), -1)</f>
        <v>-1</v>
      </c>
      <c r="BR61">
        <f>IFERROR(VLOOKUP($A61, CDS5Y_bbg!BQ$5:BR$241,2), -1)</f>
        <v>-1</v>
      </c>
      <c r="BS61">
        <f>IFERROR(VLOOKUP($A61, CDS5Y_bbg!BR$5:BS$241,2), -1)</f>
        <v>43426</v>
      </c>
      <c r="BT61">
        <f>IFERROR(VLOOKUP($A61, CDS5Y_bbg!BS$5:BT$241,2), -1)</f>
        <v>-1</v>
      </c>
      <c r="BU61">
        <f>IFERROR(VLOOKUP($A61, CDS5Y_bbg!BT$5:BU$241,2), -1)</f>
        <v>-1</v>
      </c>
      <c r="BV61">
        <f>IFERROR(VLOOKUP($A61, CDS5Y_bbg!BU$5:BV$241,2), -1)</f>
        <v>-1</v>
      </c>
      <c r="BW61">
        <f>IFERROR(VLOOKUP($A61, CDS5Y_bbg!BV$5:BW$241,2), -1)</f>
        <v>41915</v>
      </c>
      <c r="BX61">
        <f>IFERROR(VLOOKUP($A61, CDS5Y_bbg!BW$5:BX$241,2), -1)</f>
        <v>-1</v>
      </c>
      <c r="BY61">
        <f>IFERROR(VLOOKUP($A61, CDS5Y_bbg!BX$5:BY$241,2), -1)</f>
        <v>-1</v>
      </c>
      <c r="BZ61">
        <f>IFERROR(VLOOKUP($A61, CDS5Y_bbg!BY$5:BZ$241,2), -1)</f>
        <v>-1</v>
      </c>
      <c r="CA61">
        <f>IFERROR(VLOOKUP($A61, CDS5Y_bbg!BZ$5:CA$241,2), -1)</f>
        <v>41911</v>
      </c>
      <c r="CB61">
        <f>IFERROR(VLOOKUP($A61, CDS5Y_bbg!CA$5:CB$241,2), -1)</f>
        <v>-1</v>
      </c>
      <c r="CC61">
        <f>IFERROR(VLOOKUP($A61, CDS5Y_bbg!CB$5:CC$241,2), -1)</f>
        <v>41912</v>
      </c>
      <c r="CD61">
        <f>IFERROR(VLOOKUP($A61, CDS5Y_bbg!CC$5:CD$241,2), -1)</f>
        <v>-1</v>
      </c>
      <c r="CE61">
        <f>IFERROR(VLOOKUP($A61, CDS5Y_bbg!CD$5:CE$241,2), -1)</f>
        <v>43332</v>
      </c>
      <c r="CF61">
        <f>IFERROR(VLOOKUP($A61, CDS5Y_bbg!CE$5:CF$241,2), -1)</f>
        <v>10.333</v>
      </c>
      <c r="CG61">
        <f>IFERROR(VLOOKUP($A61, CDS5Y_bbg!CF$5:CG$241,2), -1)</f>
        <v>41893</v>
      </c>
      <c r="CH61">
        <f>IFERROR(VLOOKUP($A61, CDS5Y_bbg!CG$5:CH$241,2), -1)</f>
        <v>-1</v>
      </c>
      <c r="CI61">
        <f>IFERROR(VLOOKUP($A61, CDS5Y_bbg!CH$5:CI$241,2), -1)</f>
        <v>-1</v>
      </c>
      <c r="CJ61">
        <f>IFERROR(VLOOKUP($A61, CDS5Y_bbg!CI$5:CJ$241,2), -1)</f>
        <v>-1</v>
      </c>
      <c r="CK61">
        <f>IFERROR(VLOOKUP($A61, CDS5Y_bbg!CJ$5:CK$241,2), -1)</f>
        <v>41844</v>
      </c>
      <c r="CL61">
        <f>IFERROR(VLOOKUP($A61, CDS5Y_bbg!CK$5:CL$241,2), -1)</f>
        <v>16</v>
      </c>
      <c r="CM61">
        <f>IFERROR(VLOOKUP($A61, CDS5Y_bbg!CL$5:CM$241,2), -1)</f>
        <v>-1</v>
      </c>
      <c r="CN61">
        <f>IFERROR(VLOOKUP($A61, CDS5Y_bbg!CM$5:CN$241,2), -1)</f>
        <v>-1</v>
      </c>
    </row>
    <row r="62" spans="1:92" x14ac:dyDescent="0.25">
      <c r="A62" s="1">
        <v>38383</v>
      </c>
      <c r="B62">
        <f>IFERROR(VLOOKUP($A62, CDS5Y_bbg!A$5:B$241,2), -1)</f>
        <v>362.33300000000003</v>
      </c>
      <c r="C62">
        <f>IFERROR(VLOOKUP($A62, CDS5Y_bbg!B$5:C$241,2), -1)</f>
        <v>41831</v>
      </c>
      <c r="D62">
        <f>IFERROR(VLOOKUP($A62, CDS5Y_bbg!C$5:D$241,2), -1)</f>
        <v>31.1</v>
      </c>
      <c r="E62">
        <f>IFERROR(VLOOKUP($A62, CDS5Y_bbg!D$5:E$241,2), -1)</f>
        <v>44895</v>
      </c>
      <c r="F62">
        <f>IFERROR(VLOOKUP($A62, CDS5Y_bbg!E$5:F$241,2), -1)</f>
        <v>22.832999999999998</v>
      </c>
      <c r="G62">
        <f>IFERROR(VLOOKUP($A62, CDS5Y_bbg!F$5:G$241,2), -1)</f>
        <v>40360</v>
      </c>
      <c r="H62">
        <f>IFERROR(VLOOKUP($A62, CDS5Y_bbg!G$5:H$241,2), -1)</f>
        <v>25.45</v>
      </c>
      <c r="I62">
        <f>IFERROR(VLOOKUP($A62, CDS5Y_bbg!H$5:I$241,2), -1)</f>
        <v>44834</v>
      </c>
      <c r="J62">
        <f>IFERROR(VLOOKUP($A62, CDS5Y_bbg!I$5:J$241,2), -1)</f>
        <v>329.875</v>
      </c>
      <c r="K62">
        <f>IFERROR(VLOOKUP($A62, CDS5Y_bbg!J$5:K$241,2), -1)</f>
        <v>41819</v>
      </c>
      <c r="L62">
        <f>IFERROR(VLOOKUP($A62, CDS5Y_bbg!K$5:L$241,2), -1)</f>
        <v>31.167000000000002</v>
      </c>
      <c r="M62">
        <f>IFERROR(VLOOKUP($A62, CDS5Y_bbg!L$5:M$241,2), -1)</f>
        <v>40469</v>
      </c>
      <c r="N62">
        <f>IFERROR(VLOOKUP($A62, CDS5Y_bbg!M$5:N$241,2), -1)</f>
        <v>32.15</v>
      </c>
      <c r="O62">
        <f>IFERROR(VLOOKUP($A62, CDS5Y_bbg!N$5:O$241,2), -1)</f>
        <v>40289</v>
      </c>
      <c r="P62">
        <f>IFERROR(VLOOKUP($A62, CDS5Y_bbg!O$5:P$241,2), -1)</f>
        <v>24.8</v>
      </c>
      <c r="Q62">
        <f>IFERROR(VLOOKUP($A62, CDS5Y_bbg!P$5:Q$241,2), -1)</f>
        <v>44377</v>
      </c>
      <c r="R62">
        <f>IFERROR(VLOOKUP($A62, CDS5Y_bbg!Q$5:R$241,2), -1)</f>
        <v>86</v>
      </c>
      <c r="S62">
        <f>IFERROR(VLOOKUP($A62, CDS5Y_bbg!R$5:S$241,2), -1)</f>
        <v>43337</v>
      </c>
      <c r="T62">
        <f>IFERROR(VLOOKUP($A62, CDS5Y_bbg!S$5:T$241,2), -1)</f>
        <v>413.125</v>
      </c>
      <c r="U62">
        <f>IFERROR(VLOOKUP($A62, CDS5Y_bbg!T$5:U$241,2), -1)</f>
        <v>42062</v>
      </c>
      <c r="V62">
        <f>IFERROR(VLOOKUP($A62, CDS5Y_bbg!U$5:V$241,2), -1)</f>
        <v>15.417</v>
      </c>
      <c r="W62">
        <f>IFERROR(VLOOKUP($A62, CDS5Y_bbg!V$5:W$241,2), -1)</f>
        <v>44074</v>
      </c>
      <c r="X62">
        <f>IFERROR(VLOOKUP($A62, CDS5Y_bbg!W$5:X$241,2), -1)</f>
        <v>134.429</v>
      </c>
      <c r="Y62">
        <f>IFERROR(VLOOKUP($A62, CDS5Y_bbg!X$5:Y$241,2), -1)</f>
        <v>44043</v>
      </c>
      <c r="Z62">
        <f>IFERROR(VLOOKUP($A62, CDS5Y_bbg!Y$5:Z$241,2), -1)</f>
        <v>65.25</v>
      </c>
      <c r="AA62">
        <f>IFERROR(VLOOKUP($A62, CDS5Y_bbg!Z$5:AA$241,2), -1)</f>
        <v>40481</v>
      </c>
      <c r="AB62">
        <f>IFERROR(VLOOKUP($A62, CDS5Y_bbg!AA$5:AB$241,2), -1)</f>
        <v>31.437999999999999</v>
      </c>
      <c r="AC62">
        <f>IFERROR(VLOOKUP($A62, CDS5Y_bbg!AB$5:AC$241,2), -1)</f>
        <v>44043</v>
      </c>
      <c r="AD62">
        <f>IFERROR(VLOOKUP($A62, CDS5Y_bbg!AC$5:AD$241,2), -1)</f>
        <v>254.5</v>
      </c>
      <c r="AE62">
        <f>IFERROR(VLOOKUP($A62, CDS5Y_bbg!AD$5:AE$241,2), -1)</f>
        <v>41149</v>
      </c>
      <c r="AF62">
        <f>IFERROR(VLOOKUP($A62, CDS5Y_bbg!AE$5:AF$241,2), -1)</f>
        <v>-1</v>
      </c>
      <c r="AG62">
        <f>IFERROR(VLOOKUP($A62, CDS5Y_bbg!AF$5:AG$241,2), -1)</f>
        <v>42853</v>
      </c>
      <c r="AH62">
        <f>IFERROR(VLOOKUP($A62, CDS5Y_bbg!AG$5:AH$241,2), -1)</f>
        <v>2</v>
      </c>
      <c r="AI62">
        <f>IFERROR(VLOOKUP($A62, CDS5Y_bbg!AH$5:AI$241,2), -1)</f>
        <v>-1</v>
      </c>
      <c r="AJ62">
        <f>IFERROR(VLOOKUP($A62, CDS5Y_bbg!AI$5:AJ$241,2), -1)</f>
        <v>3.25</v>
      </c>
      <c r="AK62">
        <f>IFERROR(VLOOKUP($A62, CDS5Y_bbg!AJ$5:AK$241,2), -1)</f>
        <v>-1</v>
      </c>
      <c r="AL62">
        <f>IFERROR(VLOOKUP($A62, CDS5Y_bbg!AK$5:AL$241,2), -1)</f>
        <v>-1</v>
      </c>
      <c r="AM62">
        <f>IFERROR(VLOOKUP($A62, CDS5Y_bbg!AL$5:AM$241,2), -1)</f>
        <v>-1</v>
      </c>
      <c r="AN62">
        <f>IFERROR(VLOOKUP($A62, CDS5Y_bbg!AM$5:AN$241,2), -1)</f>
        <v>3</v>
      </c>
      <c r="AO62">
        <f>IFERROR(VLOOKUP($A62, CDS5Y_bbg!AN$5:AO$241,2), -1)</f>
        <v>43424</v>
      </c>
      <c r="AP62">
        <f>IFERROR(VLOOKUP($A62, CDS5Y_bbg!AO$5:AP$241,2), -1)</f>
        <v>3</v>
      </c>
      <c r="AQ62">
        <f>IFERROR(VLOOKUP($A62, CDS5Y_bbg!AP$5:AQ$241,2), -1)</f>
        <v>44625</v>
      </c>
      <c r="AR62">
        <f>IFERROR(VLOOKUP($A62, CDS5Y_bbg!AQ$5:AR$241,2), -1)</f>
        <v>3.25</v>
      </c>
      <c r="AS62">
        <f>IFERROR(VLOOKUP($A62, CDS5Y_bbg!AR$5:AS$241,2), -1)</f>
        <v>44626</v>
      </c>
      <c r="AT62">
        <f>IFERROR(VLOOKUP($A62, CDS5Y_bbg!AS$5:AT$241,2), -1)</f>
        <v>3.6669999999999998</v>
      </c>
      <c r="AU62">
        <f>IFERROR(VLOOKUP($A62, CDS5Y_bbg!AT$5:AU$241,2), -1)</f>
        <v>-1</v>
      </c>
      <c r="AV62">
        <f>IFERROR(VLOOKUP($A62, CDS5Y_bbg!AU$5:AV$241,2), -1)</f>
        <v>-1</v>
      </c>
      <c r="AW62">
        <f>IFERROR(VLOOKUP($A62, CDS5Y_bbg!AV$5:AW$241,2), -1)</f>
        <v>41863</v>
      </c>
      <c r="AX62">
        <f>IFERROR(VLOOKUP($A62, CDS5Y_bbg!AW$5:AX$241,2), -1)</f>
        <v>39</v>
      </c>
      <c r="AY62">
        <f>IFERROR(VLOOKUP($A62, CDS5Y_bbg!AX$5:AY$241,2), -1)</f>
        <v>43402</v>
      </c>
      <c r="AZ62">
        <f>IFERROR(VLOOKUP($A62, CDS5Y_bbg!AY$5:AZ$241,2), -1)</f>
        <v>7.75</v>
      </c>
      <c r="BA62">
        <f>IFERROR(VLOOKUP($A62, CDS5Y_bbg!AZ$5:BA$241,2), -1)</f>
        <v>-1</v>
      </c>
      <c r="BB62">
        <f>IFERROR(VLOOKUP($A62, CDS5Y_bbg!BA$5:BB$241,2), -1)</f>
        <v>5.6669999999999998</v>
      </c>
      <c r="BC62">
        <f>IFERROR(VLOOKUP($A62, CDS5Y_bbg!BB$5:BC$241,2), -1)</f>
        <v>41722</v>
      </c>
      <c r="BD62">
        <f>IFERROR(VLOOKUP($A62, CDS5Y_bbg!BC$5:BD$241,2), -1)</f>
        <v>-1</v>
      </c>
      <c r="BE62">
        <f>IFERROR(VLOOKUP($A62, CDS5Y_bbg!BD$5:BE$241,2), -1)</f>
        <v>-1</v>
      </c>
      <c r="BF62">
        <f>IFERROR(VLOOKUP($A62, CDS5Y_bbg!BE$5:BF$241,2), -1)</f>
        <v>-1</v>
      </c>
      <c r="BG62">
        <f>IFERROR(VLOOKUP($A62, CDS5Y_bbg!BF$5:BG$241,2), -1)</f>
        <v>-1</v>
      </c>
      <c r="BH62">
        <f>IFERROR(VLOOKUP($A62, CDS5Y_bbg!BG$5:BH$241,2), -1)</f>
        <v>-1</v>
      </c>
      <c r="BI62">
        <f>IFERROR(VLOOKUP($A62, CDS5Y_bbg!BH$5:BI$241,2), -1)</f>
        <v>43424</v>
      </c>
      <c r="BJ62">
        <f>IFERROR(VLOOKUP($A62, CDS5Y_bbg!BI$5:BJ$241,2), -1)</f>
        <v>5.1669999999999998</v>
      </c>
      <c r="BK62">
        <f>IFERROR(VLOOKUP($A62, CDS5Y_bbg!BJ$5:BK$241,2), -1)</f>
        <v>-1</v>
      </c>
      <c r="BL62">
        <f>IFERROR(VLOOKUP($A62, CDS5Y_bbg!BK$5:BL$241,2), -1)</f>
        <v>-1</v>
      </c>
      <c r="BM62">
        <f>IFERROR(VLOOKUP($A62, CDS5Y_bbg!BL$5:BM$241,2), -1)</f>
        <v>43424</v>
      </c>
      <c r="BN62">
        <f>IFERROR(VLOOKUP($A62, CDS5Y_bbg!BM$5:BN$241,2), -1)</f>
        <v>3.3330000000000002</v>
      </c>
      <c r="BO62">
        <f>IFERROR(VLOOKUP($A62, CDS5Y_bbg!BN$5:BO$241,2), -1)</f>
        <v>43426</v>
      </c>
      <c r="BP62">
        <f>IFERROR(VLOOKUP($A62, CDS5Y_bbg!BO$5:BP$241,2), -1)</f>
        <v>2</v>
      </c>
      <c r="BQ62">
        <f>IFERROR(VLOOKUP($A62, CDS5Y_bbg!BP$5:BQ$241,2), -1)</f>
        <v>-1</v>
      </c>
      <c r="BR62">
        <f>IFERROR(VLOOKUP($A62, CDS5Y_bbg!BQ$5:BR$241,2), -1)</f>
        <v>-1</v>
      </c>
      <c r="BS62">
        <f>IFERROR(VLOOKUP($A62, CDS5Y_bbg!BR$5:BS$241,2), -1)</f>
        <v>43426</v>
      </c>
      <c r="BT62">
        <f>IFERROR(VLOOKUP($A62, CDS5Y_bbg!BS$5:BT$241,2), -1)</f>
        <v>-1</v>
      </c>
      <c r="BU62">
        <f>IFERROR(VLOOKUP($A62, CDS5Y_bbg!BT$5:BU$241,2), -1)</f>
        <v>-1</v>
      </c>
      <c r="BV62">
        <f>IFERROR(VLOOKUP($A62, CDS5Y_bbg!BU$5:BV$241,2), -1)</f>
        <v>-1</v>
      </c>
      <c r="BW62">
        <f>IFERROR(VLOOKUP($A62, CDS5Y_bbg!BV$5:BW$241,2), -1)</f>
        <v>41915</v>
      </c>
      <c r="BX62">
        <f>IFERROR(VLOOKUP($A62, CDS5Y_bbg!BW$5:BX$241,2), -1)</f>
        <v>-1</v>
      </c>
      <c r="BY62">
        <f>IFERROR(VLOOKUP($A62, CDS5Y_bbg!BX$5:BY$241,2), -1)</f>
        <v>-1</v>
      </c>
      <c r="BZ62">
        <f>IFERROR(VLOOKUP($A62, CDS5Y_bbg!BY$5:BZ$241,2), -1)</f>
        <v>-1</v>
      </c>
      <c r="CA62">
        <f>IFERROR(VLOOKUP($A62, CDS5Y_bbg!BZ$5:CA$241,2), -1)</f>
        <v>41911</v>
      </c>
      <c r="CB62">
        <f>IFERROR(VLOOKUP($A62, CDS5Y_bbg!CA$5:CB$241,2), -1)</f>
        <v>-1</v>
      </c>
      <c r="CC62">
        <f>IFERROR(VLOOKUP($A62, CDS5Y_bbg!CB$5:CC$241,2), -1)</f>
        <v>41912</v>
      </c>
      <c r="CD62">
        <f>IFERROR(VLOOKUP($A62, CDS5Y_bbg!CC$5:CD$241,2), -1)</f>
        <v>-1</v>
      </c>
      <c r="CE62">
        <f>IFERROR(VLOOKUP($A62, CDS5Y_bbg!CD$5:CE$241,2), -1)</f>
        <v>43332</v>
      </c>
      <c r="CF62">
        <f>IFERROR(VLOOKUP($A62, CDS5Y_bbg!CE$5:CF$241,2), -1)</f>
        <v>11.75</v>
      </c>
      <c r="CG62">
        <f>IFERROR(VLOOKUP($A62, CDS5Y_bbg!CF$5:CG$241,2), -1)</f>
        <v>41893</v>
      </c>
      <c r="CH62">
        <f>IFERROR(VLOOKUP($A62, CDS5Y_bbg!CG$5:CH$241,2), -1)</f>
        <v>-1</v>
      </c>
      <c r="CI62">
        <f>IFERROR(VLOOKUP($A62, CDS5Y_bbg!CH$5:CI$241,2), -1)</f>
        <v>-1</v>
      </c>
      <c r="CJ62">
        <f>IFERROR(VLOOKUP($A62, CDS5Y_bbg!CI$5:CJ$241,2), -1)</f>
        <v>-1</v>
      </c>
      <c r="CK62">
        <f>IFERROR(VLOOKUP($A62, CDS5Y_bbg!CJ$5:CK$241,2), -1)</f>
        <v>41844</v>
      </c>
      <c r="CL62">
        <f>IFERROR(VLOOKUP($A62, CDS5Y_bbg!CK$5:CL$241,2), -1)</f>
        <v>17.832999999999998</v>
      </c>
      <c r="CM62">
        <f>IFERROR(VLOOKUP($A62, CDS5Y_bbg!CL$5:CM$241,2), -1)</f>
        <v>-1</v>
      </c>
      <c r="CN62">
        <f>IFERROR(VLOOKUP($A62, CDS5Y_bbg!CM$5:CN$241,2), -1)</f>
        <v>-1</v>
      </c>
    </row>
    <row r="63" spans="1:92" x14ac:dyDescent="0.25">
      <c r="A63" s="1">
        <v>38411</v>
      </c>
      <c r="B63">
        <f>IFERROR(VLOOKUP($A63, CDS5Y_bbg!A$5:B$241,2), -1)</f>
        <v>318.875</v>
      </c>
      <c r="C63">
        <f>IFERROR(VLOOKUP($A63, CDS5Y_bbg!B$5:C$241,2), -1)</f>
        <v>41831</v>
      </c>
      <c r="D63">
        <f>IFERROR(VLOOKUP($A63, CDS5Y_bbg!C$5:D$241,2), -1)</f>
        <v>27.7</v>
      </c>
      <c r="E63">
        <f>IFERROR(VLOOKUP($A63, CDS5Y_bbg!D$5:E$241,2), -1)</f>
        <v>44895</v>
      </c>
      <c r="F63">
        <f>IFERROR(VLOOKUP($A63, CDS5Y_bbg!E$5:F$241,2), -1)</f>
        <v>22.25</v>
      </c>
      <c r="G63">
        <f>IFERROR(VLOOKUP($A63, CDS5Y_bbg!F$5:G$241,2), -1)</f>
        <v>40360</v>
      </c>
      <c r="H63">
        <f>IFERROR(VLOOKUP($A63, CDS5Y_bbg!G$5:H$241,2), -1)</f>
        <v>23.643000000000001</v>
      </c>
      <c r="I63">
        <f>IFERROR(VLOOKUP($A63, CDS5Y_bbg!H$5:I$241,2), -1)</f>
        <v>44834</v>
      </c>
      <c r="J63">
        <f>IFERROR(VLOOKUP($A63, CDS5Y_bbg!I$5:J$241,2), -1)</f>
        <v>309.33300000000003</v>
      </c>
      <c r="K63">
        <f>IFERROR(VLOOKUP($A63, CDS5Y_bbg!J$5:K$241,2), -1)</f>
        <v>41819</v>
      </c>
      <c r="L63">
        <f>IFERROR(VLOOKUP($A63, CDS5Y_bbg!K$5:L$241,2), -1)</f>
        <v>30.3</v>
      </c>
      <c r="M63">
        <f>IFERROR(VLOOKUP($A63, CDS5Y_bbg!L$5:M$241,2), -1)</f>
        <v>40469</v>
      </c>
      <c r="N63">
        <f>IFERROR(VLOOKUP($A63, CDS5Y_bbg!M$5:N$241,2), -1)</f>
        <v>30.937999999999999</v>
      </c>
      <c r="O63">
        <f>IFERROR(VLOOKUP($A63, CDS5Y_bbg!N$5:O$241,2), -1)</f>
        <v>40289</v>
      </c>
      <c r="P63">
        <f>IFERROR(VLOOKUP($A63, CDS5Y_bbg!O$5:P$241,2), -1)</f>
        <v>24.312999999999999</v>
      </c>
      <c r="Q63">
        <f>IFERROR(VLOOKUP($A63, CDS5Y_bbg!P$5:Q$241,2), -1)</f>
        <v>44377</v>
      </c>
      <c r="R63">
        <f>IFERROR(VLOOKUP($A63, CDS5Y_bbg!Q$5:R$241,2), -1)</f>
        <v>77.75</v>
      </c>
      <c r="S63">
        <f>IFERROR(VLOOKUP($A63, CDS5Y_bbg!R$5:S$241,2), -1)</f>
        <v>43337</v>
      </c>
      <c r="T63">
        <f>IFERROR(VLOOKUP($A63, CDS5Y_bbg!S$5:T$241,2), -1)</f>
        <v>357.714</v>
      </c>
      <c r="U63">
        <f>IFERROR(VLOOKUP($A63, CDS5Y_bbg!T$5:U$241,2), -1)</f>
        <v>42062</v>
      </c>
      <c r="V63">
        <f>IFERROR(VLOOKUP($A63, CDS5Y_bbg!U$5:V$241,2), -1)</f>
        <v>13.083</v>
      </c>
      <c r="W63">
        <f>IFERROR(VLOOKUP($A63, CDS5Y_bbg!V$5:W$241,2), -1)</f>
        <v>44074</v>
      </c>
      <c r="X63">
        <f>IFERROR(VLOOKUP($A63, CDS5Y_bbg!W$5:X$241,2), -1)</f>
        <v>117.167</v>
      </c>
      <c r="Y63">
        <f>IFERROR(VLOOKUP($A63, CDS5Y_bbg!X$5:Y$241,2), -1)</f>
        <v>44043</v>
      </c>
      <c r="Z63">
        <f>IFERROR(VLOOKUP($A63, CDS5Y_bbg!Y$5:Z$241,2), -1)</f>
        <v>60.332999999999998</v>
      </c>
      <c r="AA63">
        <f>IFERROR(VLOOKUP($A63, CDS5Y_bbg!Z$5:AA$241,2), -1)</f>
        <v>40481</v>
      </c>
      <c r="AB63">
        <f>IFERROR(VLOOKUP($A63, CDS5Y_bbg!AA$5:AB$241,2), -1)</f>
        <v>27.713999999999999</v>
      </c>
      <c r="AC63">
        <f>IFERROR(VLOOKUP($A63, CDS5Y_bbg!AB$5:AC$241,2), -1)</f>
        <v>44043</v>
      </c>
      <c r="AD63">
        <f>IFERROR(VLOOKUP($A63, CDS5Y_bbg!AC$5:AD$241,2), -1)</f>
        <v>204.875</v>
      </c>
      <c r="AE63">
        <f>IFERROR(VLOOKUP($A63, CDS5Y_bbg!AD$5:AE$241,2), -1)</f>
        <v>41149</v>
      </c>
      <c r="AF63">
        <f>IFERROR(VLOOKUP($A63, CDS5Y_bbg!AE$5:AF$241,2), -1)</f>
        <v>-1</v>
      </c>
      <c r="AG63">
        <f>IFERROR(VLOOKUP($A63, CDS5Y_bbg!AF$5:AG$241,2), -1)</f>
        <v>42853</v>
      </c>
      <c r="AH63">
        <f>IFERROR(VLOOKUP($A63, CDS5Y_bbg!AG$5:AH$241,2), -1)</f>
        <v>2</v>
      </c>
      <c r="AI63">
        <f>IFERROR(VLOOKUP($A63, CDS5Y_bbg!AH$5:AI$241,2), -1)</f>
        <v>-1</v>
      </c>
      <c r="AJ63">
        <f>IFERROR(VLOOKUP($A63, CDS5Y_bbg!AI$5:AJ$241,2), -1)</f>
        <v>3.125</v>
      </c>
      <c r="AK63">
        <f>IFERROR(VLOOKUP($A63, CDS5Y_bbg!AJ$5:AK$241,2), -1)</f>
        <v>-1</v>
      </c>
      <c r="AL63">
        <f>IFERROR(VLOOKUP($A63, CDS5Y_bbg!AK$5:AL$241,2), -1)</f>
        <v>-1</v>
      </c>
      <c r="AM63">
        <f>IFERROR(VLOOKUP($A63, CDS5Y_bbg!AL$5:AM$241,2), -1)</f>
        <v>-1</v>
      </c>
      <c r="AN63">
        <f>IFERROR(VLOOKUP($A63, CDS5Y_bbg!AM$5:AN$241,2), -1)</f>
        <v>3</v>
      </c>
      <c r="AO63">
        <f>IFERROR(VLOOKUP($A63, CDS5Y_bbg!AN$5:AO$241,2), -1)</f>
        <v>43424</v>
      </c>
      <c r="AP63">
        <f>IFERROR(VLOOKUP($A63, CDS5Y_bbg!AO$5:AP$241,2), -1)</f>
        <v>3</v>
      </c>
      <c r="AQ63">
        <f>IFERROR(VLOOKUP($A63, CDS5Y_bbg!AP$5:AQ$241,2), -1)</f>
        <v>44625</v>
      </c>
      <c r="AR63">
        <f>IFERROR(VLOOKUP($A63, CDS5Y_bbg!AQ$5:AR$241,2), -1)</f>
        <v>3.125</v>
      </c>
      <c r="AS63">
        <f>IFERROR(VLOOKUP($A63, CDS5Y_bbg!AR$5:AS$241,2), -1)</f>
        <v>44626</v>
      </c>
      <c r="AT63">
        <f>IFERROR(VLOOKUP($A63, CDS5Y_bbg!AS$5:AT$241,2), -1)</f>
        <v>3.8330000000000002</v>
      </c>
      <c r="AU63">
        <f>IFERROR(VLOOKUP($A63, CDS5Y_bbg!AT$5:AU$241,2), -1)</f>
        <v>-1</v>
      </c>
      <c r="AV63">
        <f>IFERROR(VLOOKUP($A63, CDS5Y_bbg!AU$5:AV$241,2), -1)</f>
        <v>-1</v>
      </c>
      <c r="AW63">
        <f>IFERROR(VLOOKUP($A63, CDS5Y_bbg!AV$5:AW$241,2), -1)</f>
        <v>41863</v>
      </c>
      <c r="AX63">
        <f>IFERROR(VLOOKUP($A63, CDS5Y_bbg!AW$5:AX$241,2), -1)</f>
        <v>23.25</v>
      </c>
      <c r="AY63">
        <f>IFERROR(VLOOKUP($A63, CDS5Y_bbg!AX$5:AY$241,2), -1)</f>
        <v>43402</v>
      </c>
      <c r="AZ63">
        <f>IFERROR(VLOOKUP($A63, CDS5Y_bbg!AY$5:AZ$241,2), -1)</f>
        <v>8</v>
      </c>
      <c r="BA63">
        <f>IFERROR(VLOOKUP($A63, CDS5Y_bbg!AZ$5:BA$241,2), -1)</f>
        <v>-1</v>
      </c>
      <c r="BB63">
        <f>IFERROR(VLOOKUP($A63, CDS5Y_bbg!BA$5:BB$241,2), -1)</f>
        <v>5.6749999999999998</v>
      </c>
      <c r="BC63">
        <f>IFERROR(VLOOKUP($A63, CDS5Y_bbg!BB$5:BC$241,2), -1)</f>
        <v>41722</v>
      </c>
      <c r="BD63">
        <f>IFERROR(VLOOKUP($A63, CDS5Y_bbg!BC$5:BD$241,2), -1)</f>
        <v>-1</v>
      </c>
      <c r="BE63">
        <f>IFERROR(VLOOKUP($A63, CDS5Y_bbg!BD$5:BE$241,2), -1)</f>
        <v>-1</v>
      </c>
      <c r="BF63">
        <f>IFERROR(VLOOKUP($A63, CDS5Y_bbg!BE$5:BF$241,2), -1)</f>
        <v>-1</v>
      </c>
      <c r="BG63">
        <f>IFERROR(VLOOKUP($A63, CDS5Y_bbg!BF$5:BG$241,2), -1)</f>
        <v>-1</v>
      </c>
      <c r="BH63">
        <f>IFERROR(VLOOKUP($A63, CDS5Y_bbg!BG$5:BH$241,2), -1)</f>
        <v>-1</v>
      </c>
      <c r="BI63">
        <f>IFERROR(VLOOKUP($A63, CDS5Y_bbg!BH$5:BI$241,2), -1)</f>
        <v>43424</v>
      </c>
      <c r="BJ63">
        <f>IFERROR(VLOOKUP($A63, CDS5Y_bbg!BI$5:BJ$241,2), -1)</f>
        <v>4.625</v>
      </c>
      <c r="BK63">
        <f>IFERROR(VLOOKUP($A63, CDS5Y_bbg!BJ$5:BK$241,2), -1)</f>
        <v>-1</v>
      </c>
      <c r="BL63">
        <f>IFERROR(VLOOKUP($A63, CDS5Y_bbg!BK$5:BL$241,2), -1)</f>
        <v>-1</v>
      </c>
      <c r="BM63">
        <f>IFERROR(VLOOKUP($A63, CDS5Y_bbg!BL$5:BM$241,2), -1)</f>
        <v>43424</v>
      </c>
      <c r="BN63">
        <f>IFERROR(VLOOKUP($A63, CDS5Y_bbg!BM$5:BN$241,2), -1)</f>
        <v>3.6669999999999998</v>
      </c>
      <c r="BO63">
        <f>IFERROR(VLOOKUP($A63, CDS5Y_bbg!BN$5:BO$241,2), -1)</f>
        <v>43426</v>
      </c>
      <c r="BP63">
        <f>IFERROR(VLOOKUP($A63, CDS5Y_bbg!BO$5:BP$241,2), -1)</f>
        <v>1.75</v>
      </c>
      <c r="BQ63">
        <f>IFERROR(VLOOKUP($A63, CDS5Y_bbg!BP$5:BQ$241,2), -1)</f>
        <v>-1</v>
      </c>
      <c r="BR63">
        <f>IFERROR(VLOOKUP($A63, CDS5Y_bbg!BQ$5:BR$241,2), -1)</f>
        <v>-1</v>
      </c>
      <c r="BS63">
        <f>IFERROR(VLOOKUP($A63, CDS5Y_bbg!BR$5:BS$241,2), -1)</f>
        <v>43426</v>
      </c>
      <c r="BT63">
        <f>IFERROR(VLOOKUP($A63, CDS5Y_bbg!BS$5:BT$241,2), -1)</f>
        <v>-1</v>
      </c>
      <c r="BU63">
        <f>IFERROR(VLOOKUP($A63, CDS5Y_bbg!BT$5:BU$241,2), -1)</f>
        <v>-1</v>
      </c>
      <c r="BV63">
        <f>IFERROR(VLOOKUP($A63, CDS5Y_bbg!BU$5:BV$241,2), -1)</f>
        <v>-1</v>
      </c>
      <c r="BW63">
        <f>IFERROR(VLOOKUP($A63, CDS5Y_bbg!BV$5:BW$241,2), -1)</f>
        <v>41915</v>
      </c>
      <c r="BX63">
        <f>IFERROR(VLOOKUP($A63, CDS5Y_bbg!BW$5:BX$241,2), -1)</f>
        <v>-1</v>
      </c>
      <c r="BY63">
        <f>IFERROR(VLOOKUP($A63, CDS5Y_bbg!BX$5:BY$241,2), -1)</f>
        <v>-1</v>
      </c>
      <c r="BZ63">
        <f>IFERROR(VLOOKUP($A63, CDS5Y_bbg!BY$5:BZ$241,2), -1)</f>
        <v>-1</v>
      </c>
      <c r="CA63">
        <f>IFERROR(VLOOKUP($A63, CDS5Y_bbg!BZ$5:CA$241,2), -1)</f>
        <v>41911</v>
      </c>
      <c r="CB63">
        <f>IFERROR(VLOOKUP($A63, CDS5Y_bbg!CA$5:CB$241,2), -1)</f>
        <v>-1</v>
      </c>
      <c r="CC63">
        <f>IFERROR(VLOOKUP($A63, CDS5Y_bbg!CB$5:CC$241,2), -1)</f>
        <v>41912</v>
      </c>
      <c r="CD63">
        <f>IFERROR(VLOOKUP($A63, CDS5Y_bbg!CC$5:CD$241,2), -1)</f>
        <v>-1</v>
      </c>
      <c r="CE63">
        <f>IFERROR(VLOOKUP($A63, CDS5Y_bbg!CD$5:CE$241,2), -1)</f>
        <v>43332</v>
      </c>
      <c r="CF63">
        <f>IFERROR(VLOOKUP($A63, CDS5Y_bbg!CE$5:CF$241,2), -1)</f>
        <v>11.5</v>
      </c>
      <c r="CG63">
        <f>IFERROR(VLOOKUP($A63, CDS5Y_bbg!CF$5:CG$241,2), -1)</f>
        <v>41893</v>
      </c>
      <c r="CH63">
        <f>IFERROR(VLOOKUP($A63, CDS5Y_bbg!CG$5:CH$241,2), -1)</f>
        <v>-1</v>
      </c>
      <c r="CI63">
        <f>IFERROR(VLOOKUP($A63, CDS5Y_bbg!CH$5:CI$241,2), -1)</f>
        <v>-1</v>
      </c>
      <c r="CJ63">
        <f>IFERROR(VLOOKUP($A63, CDS5Y_bbg!CI$5:CJ$241,2), -1)</f>
        <v>-1</v>
      </c>
      <c r="CK63">
        <f>IFERROR(VLOOKUP($A63, CDS5Y_bbg!CJ$5:CK$241,2), -1)</f>
        <v>41844</v>
      </c>
      <c r="CL63">
        <f>IFERROR(VLOOKUP($A63, CDS5Y_bbg!CK$5:CL$241,2), -1)</f>
        <v>11</v>
      </c>
      <c r="CM63">
        <f>IFERROR(VLOOKUP($A63, CDS5Y_bbg!CL$5:CM$241,2), -1)</f>
        <v>-1</v>
      </c>
      <c r="CN63">
        <f>IFERROR(VLOOKUP($A63, CDS5Y_bbg!CM$5:CN$241,2), -1)</f>
        <v>-1</v>
      </c>
    </row>
    <row r="64" spans="1:92" x14ac:dyDescent="0.25">
      <c r="A64" s="1">
        <v>38442</v>
      </c>
      <c r="B64">
        <f>IFERROR(VLOOKUP($A64, CDS5Y_bbg!A$5:B$241,2), -1)</f>
        <v>433.2</v>
      </c>
      <c r="C64">
        <f>IFERROR(VLOOKUP($A64, CDS5Y_bbg!B$5:C$241,2), -1)</f>
        <v>41831</v>
      </c>
      <c r="D64">
        <f>IFERROR(VLOOKUP($A64, CDS5Y_bbg!C$5:D$241,2), -1)</f>
        <v>40.299999999999997</v>
      </c>
      <c r="E64">
        <f>IFERROR(VLOOKUP($A64, CDS5Y_bbg!D$5:E$241,2), -1)</f>
        <v>44895</v>
      </c>
      <c r="F64">
        <f>IFERROR(VLOOKUP($A64, CDS5Y_bbg!E$5:F$241,2), -1)</f>
        <v>24.25</v>
      </c>
      <c r="G64">
        <f>IFERROR(VLOOKUP($A64, CDS5Y_bbg!F$5:G$241,2), -1)</f>
        <v>40360</v>
      </c>
      <c r="H64">
        <f>IFERROR(VLOOKUP($A64, CDS5Y_bbg!G$5:H$241,2), -1)</f>
        <v>28.812999999999999</v>
      </c>
      <c r="I64">
        <f>IFERROR(VLOOKUP($A64, CDS5Y_bbg!H$5:I$241,2), -1)</f>
        <v>44834</v>
      </c>
      <c r="J64">
        <f>IFERROR(VLOOKUP($A64, CDS5Y_bbg!I$5:J$241,2), -1)</f>
        <v>412.125</v>
      </c>
      <c r="K64">
        <f>IFERROR(VLOOKUP($A64, CDS5Y_bbg!J$5:K$241,2), -1)</f>
        <v>41819</v>
      </c>
      <c r="L64">
        <f>IFERROR(VLOOKUP($A64, CDS5Y_bbg!K$5:L$241,2), -1)</f>
        <v>43.2</v>
      </c>
      <c r="M64">
        <f>IFERROR(VLOOKUP($A64, CDS5Y_bbg!L$5:M$241,2), -1)</f>
        <v>40469</v>
      </c>
      <c r="N64">
        <f>IFERROR(VLOOKUP($A64, CDS5Y_bbg!M$5:N$241,2), -1)</f>
        <v>39.856999999999999</v>
      </c>
      <c r="O64">
        <f>IFERROR(VLOOKUP($A64, CDS5Y_bbg!N$5:O$241,2), -1)</f>
        <v>40289</v>
      </c>
      <c r="P64">
        <f>IFERROR(VLOOKUP($A64, CDS5Y_bbg!O$5:P$241,2), -1)</f>
        <v>35</v>
      </c>
      <c r="Q64">
        <f>IFERROR(VLOOKUP($A64, CDS5Y_bbg!P$5:Q$241,2), -1)</f>
        <v>44377</v>
      </c>
      <c r="R64">
        <f>IFERROR(VLOOKUP($A64, CDS5Y_bbg!Q$5:R$241,2), -1)</f>
        <v>104.9</v>
      </c>
      <c r="S64">
        <f>IFERROR(VLOOKUP($A64, CDS5Y_bbg!R$5:S$241,2), -1)</f>
        <v>43337</v>
      </c>
      <c r="T64">
        <f>IFERROR(VLOOKUP($A64, CDS5Y_bbg!S$5:T$241,2), -1)</f>
        <v>412.35700000000003</v>
      </c>
      <c r="U64">
        <f>IFERROR(VLOOKUP($A64, CDS5Y_bbg!T$5:U$241,2), -1)</f>
        <v>42062</v>
      </c>
      <c r="V64">
        <f>IFERROR(VLOOKUP($A64, CDS5Y_bbg!U$5:V$241,2), -1)</f>
        <v>13.917</v>
      </c>
      <c r="W64">
        <f>IFERROR(VLOOKUP($A64, CDS5Y_bbg!V$5:W$241,2), -1)</f>
        <v>44074</v>
      </c>
      <c r="X64">
        <f>IFERROR(VLOOKUP($A64, CDS5Y_bbg!W$5:X$241,2), -1)</f>
        <v>145.214</v>
      </c>
      <c r="Y64">
        <f>IFERROR(VLOOKUP($A64, CDS5Y_bbg!X$5:Y$241,2), -1)</f>
        <v>44043</v>
      </c>
      <c r="Z64">
        <f>IFERROR(VLOOKUP($A64, CDS5Y_bbg!Y$5:Z$241,2), -1)</f>
        <v>83</v>
      </c>
      <c r="AA64">
        <f>IFERROR(VLOOKUP($A64, CDS5Y_bbg!Z$5:AA$241,2), -1)</f>
        <v>40481</v>
      </c>
      <c r="AB64">
        <f>IFERROR(VLOOKUP($A64, CDS5Y_bbg!AA$5:AB$241,2), -1)</f>
        <v>34.75</v>
      </c>
      <c r="AC64">
        <f>IFERROR(VLOOKUP($A64, CDS5Y_bbg!AB$5:AC$241,2), -1)</f>
        <v>44043</v>
      </c>
      <c r="AD64">
        <f>IFERROR(VLOOKUP($A64, CDS5Y_bbg!AC$5:AD$241,2), -1)</f>
        <v>304.39999999999998</v>
      </c>
      <c r="AE64">
        <f>IFERROR(VLOOKUP($A64, CDS5Y_bbg!AD$5:AE$241,2), -1)</f>
        <v>41149</v>
      </c>
      <c r="AF64">
        <f>IFERROR(VLOOKUP($A64, CDS5Y_bbg!AE$5:AF$241,2), -1)</f>
        <v>-1</v>
      </c>
      <c r="AG64">
        <f>IFERROR(VLOOKUP($A64, CDS5Y_bbg!AF$5:AG$241,2), -1)</f>
        <v>42853</v>
      </c>
      <c r="AH64">
        <f>IFERROR(VLOOKUP($A64, CDS5Y_bbg!AG$5:AH$241,2), -1)</f>
        <v>3</v>
      </c>
      <c r="AI64">
        <f>IFERROR(VLOOKUP($A64, CDS5Y_bbg!AH$5:AI$241,2), -1)</f>
        <v>-1</v>
      </c>
      <c r="AJ64">
        <f>IFERROR(VLOOKUP($A64, CDS5Y_bbg!AI$5:AJ$241,2), -1)</f>
        <v>3.125</v>
      </c>
      <c r="AK64">
        <f>IFERROR(VLOOKUP($A64, CDS5Y_bbg!AJ$5:AK$241,2), -1)</f>
        <v>-1</v>
      </c>
      <c r="AL64">
        <f>IFERROR(VLOOKUP($A64, CDS5Y_bbg!AK$5:AL$241,2), -1)</f>
        <v>-1</v>
      </c>
      <c r="AM64">
        <f>IFERROR(VLOOKUP($A64, CDS5Y_bbg!AL$5:AM$241,2), -1)</f>
        <v>-1</v>
      </c>
      <c r="AN64">
        <f>IFERROR(VLOOKUP($A64, CDS5Y_bbg!AM$5:AN$241,2), -1)</f>
        <v>20.515000000000001</v>
      </c>
      <c r="AO64">
        <f>IFERROR(VLOOKUP($A64, CDS5Y_bbg!AN$5:AO$241,2), -1)</f>
        <v>43424</v>
      </c>
      <c r="AP64">
        <f>IFERROR(VLOOKUP($A64, CDS5Y_bbg!AO$5:AP$241,2), -1)</f>
        <v>3</v>
      </c>
      <c r="AQ64">
        <f>IFERROR(VLOOKUP($A64, CDS5Y_bbg!AP$5:AQ$241,2), -1)</f>
        <v>44625</v>
      </c>
      <c r="AR64">
        <f>IFERROR(VLOOKUP($A64, CDS5Y_bbg!AQ$5:AR$241,2), -1)</f>
        <v>2.5</v>
      </c>
      <c r="AS64">
        <f>IFERROR(VLOOKUP($A64, CDS5Y_bbg!AR$5:AS$241,2), -1)</f>
        <v>44626</v>
      </c>
      <c r="AT64">
        <f>IFERROR(VLOOKUP($A64, CDS5Y_bbg!AS$5:AT$241,2), -1)</f>
        <v>3.8330000000000002</v>
      </c>
      <c r="AU64">
        <f>IFERROR(VLOOKUP($A64, CDS5Y_bbg!AT$5:AU$241,2), -1)</f>
        <v>-1</v>
      </c>
      <c r="AV64">
        <f>IFERROR(VLOOKUP($A64, CDS5Y_bbg!AU$5:AV$241,2), -1)</f>
        <v>-1</v>
      </c>
      <c r="AW64">
        <f>IFERROR(VLOOKUP($A64, CDS5Y_bbg!AV$5:AW$241,2), -1)</f>
        <v>41863</v>
      </c>
      <c r="AX64">
        <f>IFERROR(VLOOKUP($A64, CDS5Y_bbg!AW$5:AX$241,2), -1)</f>
        <v>35.5</v>
      </c>
      <c r="AY64">
        <f>IFERROR(VLOOKUP($A64, CDS5Y_bbg!AX$5:AY$241,2), -1)</f>
        <v>43402</v>
      </c>
      <c r="AZ64">
        <f>IFERROR(VLOOKUP($A64, CDS5Y_bbg!AY$5:AZ$241,2), -1)</f>
        <v>8.25</v>
      </c>
      <c r="BA64">
        <f>IFERROR(VLOOKUP($A64, CDS5Y_bbg!AZ$5:BA$241,2), -1)</f>
        <v>-1</v>
      </c>
      <c r="BB64">
        <f>IFERROR(VLOOKUP($A64, CDS5Y_bbg!BA$5:BB$241,2), -1)</f>
        <v>6</v>
      </c>
      <c r="BC64">
        <f>IFERROR(VLOOKUP($A64, CDS5Y_bbg!BB$5:BC$241,2), -1)</f>
        <v>41722</v>
      </c>
      <c r="BD64">
        <f>IFERROR(VLOOKUP($A64, CDS5Y_bbg!BC$5:BD$241,2), -1)</f>
        <v>-1</v>
      </c>
      <c r="BE64">
        <f>IFERROR(VLOOKUP($A64, CDS5Y_bbg!BD$5:BE$241,2), -1)</f>
        <v>-1</v>
      </c>
      <c r="BF64">
        <f>IFERROR(VLOOKUP($A64, CDS5Y_bbg!BE$5:BF$241,2), -1)</f>
        <v>-1</v>
      </c>
      <c r="BG64">
        <f>IFERROR(VLOOKUP($A64, CDS5Y_bbg!BF$5:BG$241,2), -1)</f>
        <v>-1</v>
      </c>
      <c r="BH64">
        <f>IFERROR(VLOOKUP($A64, CDS5Y_bbg!BG$5:BH$241,2), -1)</f>
        <v>-1</v>
      </c>
      <c r="BI64">
        <f>IFERROR(VLOOKUP($A64, CDS5Y_bbg!BH$5:BI$241,2), -1)</f>
        <v>43424</v>
      </c>
      <c r="BJ64">
        <f>IFERROR(VLOOKUP($A64, CDS5Y_bbg!BI$5:BJ$241,2), -1)</f>
        <v>4.625</v>
      </c>
      <c r="BK64">
        <f>IFERROR(VLOOKUP($A64, CDS5Y_bbg!BJ$5:BK$241,2), -1)</f>
        <v>-1</v>
      </c>
      <c r="BL64">
        <f>IFERROR(VLOOKUP($A64, CDS5Y_bbg!BK$5:BL$241,2), -1)</f>
        <v>-1</v>
      </c>
      <c r="BM64">
        <f>IFERROR(VLOOKUP($A64, CDS5Y_bbg!BL$5:BM$241,2), -1)</f>
        <v>43424</v>
      </c>
      <c r="BN64">
        <f>IFERROR(VLOOKUP($A64, CDS5Y_bbg!BM$5:BN$241,2), -1)</f>
        <v>3.5</v>
      </c>
      <c r="BO64">
        <f>IFERROR(VLOOKUP($A64, CDS5Y_bbg!BN$5:BO$241,2), -1)</f>
        <v>43426</v>
      </c>
      <c r="BP64">
        <f>IFERROR(VLOOKUP($A64, CDS5Y_bbg!BO$5:BP$241,2), -1)</f>
        <v>1.75</v>
      </c>
      <c r="BQ64">
        <f>IFERROR(VLOOKUP($A64, CDS5Y_bbg!BP$5:BQ$241,2), -1)</f>
        <v>-1</v>
      </c>
      <c r="BR64">
        <f>IFERROR(VLOOKUP($A64, CDS5Y_bbg!BQ$5:BR$241,2), -1)</f>
        <v>-1</v>
      </c>
      <c r="BS64">
        <f>IFERROR(VLOOKUP($A64, CDS5Y_bbg!BR$5:BS$241,2), -1)</f>
        <v>43426</v>
      </c>
      <c r="BT64">
        <f>IFERROR(VLOOKUP($A64, CDS5Y_bbg!BS$5:BT$241,2), -1)</f>
        <v>-1</v>
      </c>
      <c r="BU64">
        <f>IFERROR(VLOOKUP($A64, CDS5Y_bbg!BT$5:BU$241,2), -1)</f>
        <v>-1</v>
      </c>
      <c r="BV64">
        <f>IFERROR(VLOOKUP($A64, CDS5Y_bbg!BU$5:BV$241,2), -1)</f>
        <v>-1</v>
      </c>
      <c r="BW64">
        <f>IFERROR(VLOOKUP($A64, CDS5Y_bbg!BV$5:BW$241,2), -1)</f>
        <v>41915</v>
      </c>
      <c r="BX64">
        <f>IFERROR(VLOOKUP($A64, CDS5Y_bbg!BW$5:BX$241,2), -1)</f>
        <v>-1</v>
      </c>
      <c r="BY64">
        <f>IFERROR(VLOOKUP($A64, CDS5Y_bbg!BX$5:BY$241,2), -1)</f>
        <v>-1</v>
      </c>
      <c r="BZ64">
        <f>IFERROR(VLOOKUP($A64, CDS5Y_bbg!BY$5:BZ$241,2), -1)</f>
        <v>-1</v>
      </c>
      <c r="CA64">
        <f>IFERROR(VLOOKUP($A64, CDS5Y_bbg!BZ$5:CA$241,2), -1)</f>
        <v>41911</v>
      </c>
      <c r="CB64">
        <f>IFERROR(VLOOKUP($A64, CDS5Y_bbg!CA$5:CB$241,2), -1)</f>
        <v>-1</v>
      </c>
      <c r="CC64">
        <f>IFERROR(VLOOKUP($A64, CDS5Y_bbg!CB$5:CC$241,2), -1)</f>
        <v>41912</v>
      </c>
      <c r="CD64">
        <f>IFERROR(VLOOKUP($A64, CDS5Y_bbg!CC$5:CD$241,2), -1)</f>
        <v>-1</v>
      </c>
      <c r="CE64">
        <f>IFERROR(VLOOKUP($A64, CDS5Y_bbg!CD$5:CE$241,2), -1)</f>
        <v>43332</v>
      </c>
      <c r="CF64">
        <f>IFERROR(VLOOKUP($A64, CDS5Y_bbg!CE$5:CF$241,2), -1)</f>
        <v>11.5</v>
      </c>
      <c r="CG64">
        <f>IFERROR(VLOOKUP($A64, CDS5Y_bbg!CF$5:CG$241,2), -1)</f>
        <v>41893</v>
      </c>
      <c r="CH64">
        <f>IFERROR(VLOOKUP($A64, CDS5Y_bbg!CG$5:CH$241,2), -1)</f>
        <v>-1</v>
      </c>
      <c r="CI64">
        <f>IFERROR(VLOOKUP($A64, CDS5Y_bbg!CH$5:CI$241,2), -1)</f>
        <v>-1</v>
      </c>
      <c r="CJ64">
        <f>IFERROR(VLOOKUP($A64, CDS5Y_bbg!CI$5:CJ$241,2), -1)</f>
        <v>-1</v>
      </c>
      <c r="CK64">
        <f>IFERROR(VLOOKUP($A64, CDS5Y_bbg!CJ$5:CK$241,2), -1)</f>
        <v>41844</v>
      </c>
      <c r="CL64">
        <f>IFERROR(VLOOKUP($A64, CDS5Y_bbg!CK$5:CL$241,2), -1)</f>
        <v>13.667</v>
      </c>
      <c r="CM64">
        <f>IFERROR(VLOOKUP($A64, CDS5Y_bbg!CL$5:CM$241,2), -1)</f>
        <v>-1</v>
      </c>
      <c r="CN64">
        <f>IFERROR(VLOOKUP($A64, CDS5Y_bbg!CM$5:CN$241,2), -1)</f>
        <v>-1</v>
      </c>
    </row>
    <row r="65" spans="1:92" x14ac:dyDescent="0.25">
      <c r="A65" s="1">
        <v>38471</v>
      </c>
      <c r="B65">
        <f>IFERROR(VLOOKUP($A65, CDS5Y_bbg!A$5:B$241,2), -1)</f>
        <v>413.16699999999997</v>
      </c>
      <c r="C65">
        <f>IFERROR(VLOOKUP($A65, CDS5Y_bbg!B$5:C$241,2), -1)</f>
        <v>41831</v>
      </c>
      <c r="D65">
        <f>IFERROR(VLOOKUP($A65, CDS5Y_bbg!C$5:D$241,2), -1)</f>
        <v>50.4</v>
      </c>
      <c r="E65">
        <f>IFERROR(VLOOKUP($A65, CDS5Y_bbg!D$5:E$241,2), -1)</f>
        <v>44895</v>
      </c>
      <c r="F65">
        <f>IFERROR(VLOOKUP($A65, CDS5Y_bbg!E$5:F$241,2), -1)</f>
        <v>23.667000000000002</v>
      </c>
      <c r="G65">
        <f>IFERROR(VLOOKUP($A65, CDS5Y_bbg!F$5:G$241,2), -1)</f>
        <v>40360</v>
      </c>
      <c r="H65">
        <f>IFERROR(VLOOKUP($A65, CDS5Y_bbg!G$5:H$241,2), -1)</f>
        <v>28.143000000000001</v>
      </c>
      <c r="I65">
        <f>IFERROR(VLOOKUP($A65, CDS5Y_bbg!H$5:I$241,2), -1)</f>
        <v>44834</v>
      </c>
      <c r="J65">
        <f>IFERROR(VLOOKUP($A65, CDS5Y_bbg!I$5:J$241,2), -1)</f>
        <v>403.375</v>
      </c>
      <c r="K65">
        <f>IFERROR(VLOOKUP($A65, CDS5Y_bbg!J$5:K$241,2), -1)</f>
        <v>41819</v>
      </c>
      <c r="L65">
        <f>IFERROR(VLOOKUP($A65, CDS5Y_bbg!K$5:L$241,2), -1)</f>
        <v>55.4</v>
      </c>
      <c r="M65">
        <f>IFERROR(VLOOKUP($A65, CDS5Y_bbg!L$5:M$241,2), -1)</f>
        <v>40469</v>
      </c>
      <c r="N65">
        <f>IFERROR(VLOOKUP($A65, CDS5Y_bbg!M$5:N$241,2), -1)</f>
        <v>35.356999999999999</v>
      </c>
      <c r="O65">
        <f>IFERROR(VLOOKUP($A65, CDS5Y_bbg!N$5:O$241,2), -1)</f>
        <v>40289</v>
      </c>
      <c r="P65">
        <f>IFERROR(VLOOKUP($A65, CDS5Y_bbg!O$5:P$241,2), -1)</f>
        <v>29.25</v>
      </c>
      <c r="Q65">
        <f>IFERROR(VLOOKUP($A65, CDS5Y_bbg!P$5:Q$241,2), -1)</f>
        <v>44377</v>
      </c>
      <c r="R65">
        <f>IFERROR(VLOOKUP($A65, CDS5Y_bbg!Q$5:R$241,2), -1)</f>
        <v>115.333</v>
      </c>
      <c r="S65">
        <f>IFERROR(VLOOKUP($A65, CDS5Y_bbg!R$5:S$241,2), -1)</f>
        <v>43337</v>
      </c>
      <c r="T65">
        <f>IFERROR(VLOOKUP($A65, CDS5Y_bbg!S$5:T$241,2), -1)</f>
        <v>424.35700000000003</v>
      </c>
      <c r="U65">
        <f>IFERROR(VLOOKUP($A65, CDS5Y_bbg!T$5:U$241,2), -1)</f>
        <v>42062</v>
      </c>
      <c r="V65">
        <f>IFERROR(VLOOKUP($A65, CDS5Y_bbg!U$5:V$241,2), -1)</f>
        <v>16.3</v>
      </c>
      <c r="W65">
        <f>IFERROR(VLOOKUP($A65, CDS5Y_bbg!V$5:W$241,2), -1)</f>
        <v>44074</v>
      </c>
      <c r="X65">
        <f>IFERROR(VLOOKUP($A65, CDS5Y_bbg!W$5:X$241,2), -1)</f>
        <v>127.333</v>
      </c>
      <c r="Y65">
        <f>IFERROR(VLOOKUP($A65, CDS5Y_bbg!X$5:Y$241,2), -1)</f>
        <v>44043</v>
      </c>
      <c r="Z65">
        <f>IFERROR(VLOOKUP($A65, CDS5Y_bbg!Y$5:Z$241,2), -1)</f>
        <v>74.332999999999998</v>
      </c>
      <c r="AA65">
        <f>IFERROR(VLOOKUP($A65, CDS5Y_bbg!Z$5:AA$241,2), -1)</f>
        <v>40481</v>
      </c>
      <c r="AB65">
        <f>IFERROR(VLOOKUP($A65, CDS5Y_bbg!AA$5:AB$241,2), -1)</f>
        <v>34.356999999999999</v>
      </c>
      <c r="AC65">
        <f>IFERROR(VLOOKUP($A65, CDS5Y_bbg!AB$5:AC$241,2), -1)</f>
        <v>44043</v>
      </c>
      <c r="AD65">
        <f>IFERROR(VLOOKUP($A65, CDS5Y_bbg!AC$5:AD$241,2), -1)</f>
        <v>374.125</v>
      </c>
      <c r="AE65">
        <f>IFERROR(VLOOKUP($A65, CDS5Y_bbg!AD$5:AE$241,2), -1)</f>
        <v>41149</v>
      </c>
      <c r="AF65">
        <f>IFERROR(VLOOKUP($A65, CDS5Y_bbg!AE$5:AF$241,2), -1)</f>
        <v>-1</v>
      </c>
      <c r="AG65">
        <f>IFERROR(VLOOKUP($A65, CDS5Y_bbg!AF$5:AG$241,2), -1)</f>
        <v>42853</v>
      </c>
      <c r="AH65">
        <f>IFERROR(VLOOKUP($A65, CDS5Y_bbg!AG$5:AH$241,2), -1)</f>
        <v>3</v>
      </c>
      <c r="AI65">
        <f>IFERROR(VLOOKUP($A65, CDS5Y_bbg!AH$5:AI$241,2), -1)</f>
        <v>-1</v>
      </c>
      <c r="AJ65">
        <f>IFERROR(VLOOKUP($A65, CDS5Y_bbg!AI$5:AJ$241,2), -1)</f>
        <v>3.25</v>
      </c>
      <c r="AK65">
        <f>IFERROR(VLOOKUP($A65, CDS5Y_bbg!AJ$5:AK$241,2), -1)</f>
        <v>-1</v>
      </c>
      <c r="AL65">
        <f>IFERROR(VLOOKUP($A65, CDS5Y_bbg!AK$5:AL$241,2), -1)</f>
        <v>-1</v>
      </c>
      <c r="AM65">
        <f>IFERROR(VLOOKUP($A65, CDS5Y_bbg!AL$5:AM$241,2), -1)</f>
        <v>-1</v>
      </c>
      <c r="AN65">
        <f>IFERROR(VLOOKUP($A65, CDS5Y_bbg!AM$5:AN$241,2), -1)</f>
        <v>20.515000000000001</v>
      </c>
      <c r="AO65">
        <f>IFERROR(VLOOKUP($A65, CDS5Y_bbg!AN$5:AO$241,2), -1)</f>
        <v>43424</v>
      </c>
      <c r="AP65">
        <f>IFERROR(VLOOKUP($A65, CDS5Y_bbg!AO$5:AP$241,2), -1)</f>
        <v>3</v>
      </c>
      <c r="AQ65">
        <f>IFERROR(VLOOKUP($A65, CDS5Y_bbg!AP$5:AQ$241,2), -1)</f>
        <v>44625</v>
      </c>
      <c r="AR65">
        <f>IFERROR(VLOOKUP($A65, CDS5Y_bbg!AQ$5:AR$241,2), -1)</f>
        <v>2.5</v>
      </c>
      <c r="AS65">
        <f>IFERROR(VLOOKUP($A65, CDS5Y_bbg!AR$5:AS$241,2), -1)</f>
        <v>44626</v>
      </c>
      <c r="AT65">
        <f>IFERROR(VLOOKUP($A65, CDS5Y_bbg!AS$5:AT$241,2), -1)</f>
        <v>4</v>
      </c>
      <c r="AU65">
        <f>IFERROR(VLOOKUP($A65, CDS5Y_bbg!AT$5:AU$241,2), -1)</f>
        <v>-1</v>
      </c>
      <c r="AV65">
        <f>IFERROR(VLOOKUP($A65, CDS5Y_bbg!AU$5:AV$241,2), -1)</f>
        <v>-1</v>
      </c>
      <c r="AW65">
        <f>IFERROR(VLOOKUP($A65, CDS5Y_bbg!AV$5:AW$241,2), -1)</f>
        <v>41863</v>
      </c>
      <c r="AX65">
        <f>IFERROR(VLOOKUP($A65, CDS5Y_bbg!AW$5:AX$241,2), -1)</f>
        <v>66.41</v>
      </c>
      <c r="AY65">
        <f>IFERROR(VLOOKUP($A65, CDS5Y_bbg!AX$5:AY$241,2), -1)</f>
        <v>43402</v>
      </c>
      <c r="AZ65">
        <f>IFERROR(VLOOKUP($A65, CDS5Y_bbg!AY$5:AZ$241,2), -1)</f>
        <v>9.25</v>
      </c>
      <c r="BA65">
        <f>IFERROR(VLOOKUP($A65, CDS5Y_bbg!AZ$5:BA$241,2), -1)</f>
        <v>-1</v>
      </c>
      <c r="BB65">
        <f>IFERROR(VLOOKUP($A65, CDS5Y_bbg!BA$5:BB$241,2), -1)</f>
        <v>7</v>
      </c>
      <c r="BC65">
        <f>IFERROR(VLOOKUP($A65, CDS5Y_bbg!BB$5:BC$241,2), -1)</f>
        <v>41722</v>
      </c>
      <c r="BD65">
        <f>IFERROR(VLOOKUP($A65, CDS5Y_bbg!BC$5:BD$241,2), -1)</f>
        <v>-1</v>
      </c>
      <c r="BE65">
        <f>IFERROR(VLOOKUP($A65, CDS5Y_bbg!BD$5:BE$241,2), -1)</f>
        <v>-1</v>
      </c>
      <c r="BF65">
        <f>IFERROR(VLOOKUP($A65, CDS5Y_bbg!BE$5:BF$241,2), -1)</f>
        <v>-1</v>
      </c>
      <c r="BG65">
        <f>IFERROR(VLOOKUP($A65, CDS5Y_bbg!BF$5:BG$241,2), -1)</f>
        <v>-1</v>
      </c>
      <c r="BH65">
        <f>IFERROR(VLOOKUP($A65, CDS5Y_bbg!BG$5:BH$241,2), -1)</f>
        <v>-1</v>
      </c>
      <c r="BI65">
        <f>IFERROR(VLOOKUP($A65, CDS5Y_bbg!BH$5:BI$241,2), -1)</f>
        <v>43424</v>
      </c>
      <c r="BJ65">
        <f>IFERROR(VLOOKUP($A65, CDS5Y_bbg!BI$5:BJ$241,2), -1)</f>
        <v>5.8330000000000002</v>
      </c>
      <c r="BK65">
        <f>IFERROR(VLOOKUP($A65, CDS5Y_bbg!BJ$5:BK$241,2), -1)</f>
        <v>-1</v>
      </c>
      <c r="BL65">
        <f>IFERROR(VLOOKUP($A65, CDS5Y_bbg!BK$5:BL$241,2), -1)</f>
        <v>-1</v>
      </c>
      <c r="BM65">
        <f>IFERROR(VLOOKUP($A65, CDS5Y_bbg!BL$5:BM$241,2), -1)</f>
        <v>43424</v>
      </c>
      <c r="BN65">
        <f>IFERROR(VLOOKUP($A65, CDS5Y_bbg!BM$5:BN$241,2), -1)</f>
        <v>3.3330000000000002</v>
      </c>
      <c r="BO65">
        <f>IFERROR(VLOOKUP($A65, CDS5Y_bbg!BN$5:BO$241,2), -1)</f>
        <v>43426</v>
      </c>
      <c r="BP65">
        <f>IFERROR(VLOOKUP($A65, CDS5Y_bbg!BO$5:BP$241,2), -1)</f>
        <v>1.75</v>
      </c>
      <c r="BQ65">
        <f>IFERROR(VLOOKUP($A65, CDS5Y_bbg!BP$5:BQ$241,2), -1)</f>
        <v>-1</v>
      </c>
      <c r="BR65">
        <f>IFERROR(VLOOKUP($A65, CDS5Y_bbg!BQ$5:BR$241,2), -1)</f>
        <v>-1</v>
      </c>
      <c r="BS65">
        <f>IFERROR(VLOOKUP($A65, CDS5Y_bbg!BR$5:BS$241,2), -1)</f>
        <v>43426</v>
      </c>
      <c r="BT65">
        <f>IFERROR(VLOOKUP($A65, CDS5Y_bbg!BS$5:BT$241,2), -1)</f>
        <v>-1</v>
      </c>
      <c r="BU65">
        <f>IFERROR(VLOOKUP($A65, CDS5Y_bbg!BT$5:BU$241,2), -1)</f>
        <v>-1</v>
      </c>
      <c r="BV65">
        <f>IFERROR(VLOOKUP($A65, CDS5Y_bbg!BU$5:BV$241,2), -1)</f>
        <v>-1</v>
      </c>
      <c r="BW65">
        <f>IFERROR(VLOOKUP($A65, CDS5Y_bbg!BV$5:BW$241,2), -1)</f>
        <v>41915</v>
      </c>
      <c r="BX65">
        <f>IFERROR(VLOOKUP($A65, CDS5Y_bbg!BW$5:BX$241,2), -1)</f>
        <v>-1</v>
      </c>
      <c r="BY65">
        <f>IFERROR(VLOOKUP($A65, CDS5Y_bbg!BX$5:BY$241,2), -1)</f>
        <v>-1</v>
      </c>
      <c r="BZ65">
        <f>IFERROR(VLOOKUP($A65, CDS5Y_bbg!BY$5:BZ$241,2), -1)</f>
        <v>-1</v>
      </c>
      <c r="CA65">
        <f>IFERROR(VLOOKUP($A65, CDS5Y_bbg!BZ$5:CA$241,2), -1)</f>
        <v>41911</v>
      </c>
      <c r="CB65">
        <f>IFERROR(VLOOKUP($A65, CDS5Y_bbg!CA$5:CB$241,2), -1)</f>
        <v>-1</v>
      </c>
      <c r="CC65">
        <f>IFERROR(VLOOKUP($A65, CDS5Y_bbg!CB$5:CC$241,2), -1)</f>
        <v>41912</v>
      </c>
      <c r="CD65">
        <f>IFERROR(VLOOKUP($A65, CDS5Y_bbg!CC$5:CD$241,2), -1)</f>
        <v>-1</v>
      </c>
      <c r="CE65">
        <f>IFERROR(VLOOKUP($A65, CDS5Y_bbg!CD$5:CE$241,2), -1)</f>
        <v>43332</v>
      </c>
      <c r="CF65">
        <f>IFERROR(VLOOKUP($A65, CDS5Y_bbg!CE$5:CF$241,2), -1)</f>
        <v>12.25</v>
      </c>
      <c r="CG65">
        <f>IFERROR(VLOOKUP($A65, CDS5Y_bbg!CF$5:CG$241,2), -1)</f>
        <v>41893</v>
      </c>
      <c r="CH65">
        <f>IFERROR(VLOOKUP($A65, CDS5Y_bbg!CG$5:CH$241,2), -1)</f>
        <v>-1</v>
      </c>
      <c r="CI65">
        <f>IFERROR(VLOOKUP($A65, CDS5Y_bbg!CH$5:CI$241,2), -1)</f>
        <v>-1</v>
      </c>
      <c r="CJ65">
        <f>IFERROR(VLOOKUP($A65, CDS5Y_bbg!CI$5:CJ$241,2), -1)</f>
        <v>-1</v>
      </c>
      <c r="CK65">
        <f>IFERROR(VLOOKUP($A65, CDS5Y_bbg!CJ$5:CK$241,2), -1)</f>
        <v>41844</v>
      </c>
      <c r="CL65">
        <f>IFERROR(VLOOKUP($A65, CDS5Y_bbg!CK$5:CL$241,2), -1)</f>
        <v>18</v>
      </c>
      <c r="CM65">
        <f>IFERROR(VLOOKUP($A65, CDS5Y_bbg!CL$5:CM$241,2), -1)</f>
        <v>-1</v>
      </c>
      <c r="CN65">
        <f>IFERROR(VLOOKUP($A65, CDS5Y_bbg!CM$5:CN$241,2), -1)</f>
        <v>-1</v>
      </c>
    </row>
    <row r="66" spans="1:92" x14ac:dyDescent="0.25">
      <c r="A66" s="1">
        <v>38503</v>
      </c>
      <c r="B66">
        <f>IFERROR(VLOOKUP($A66, CDS5Y_bbg!A$5:B$241,2), -1)</f>
        <v>336.84800000000001</v>
      </c>
      <c r="C66">
        <f>IFERROR(VLOOKUP($A66, CDS5Y_bbg!B$5:C$241,2), -1)</f>
        <v>41831</v>
      </c>
      <c r="D66">
        <f>IFERROR(VLOOKUP($A66, CDS5Y_bbg!C$5:D$241,2), -1)</f>
        <v>48.4</v>
      </c>
      <c r="E66">
        <f>IFERROR(VLOOKUP($A66, CDS5Y_bbg!D$5:E$241,2), -1)</f>
        <v>44895</v>
      </c>
      <c r="F66">
        <f>IFERROR(VLOOKUP($A66, CDS5Y_bbg!E$5:F$241,2), -1)</f>
        <v>23.875</v>
      </c>
      <c r="G66">
        <f>IFERROR(VLOOKUP($A66, CDS5Y_bbg!F$5:G$241,2), -1)</f>
        <v>40360</v>
      </c>
      <c r="H66">
        <f>IFERROR(VLOOKUP($A66, CDS5Y_bbg!G$5:H$241,2), -1)</f>
        <v>29.75</v>
      </c>
      <c r="I66">
        <f>IFERROR(VLOOKUP($A66, CDS5Y_bbg!H$5:I$241,2), -1)</f>
        <v>44834</v>
      </c>
      <c r="J66">
        <f>IFERROR(VLOOKUP($A66, CDS5Y_bbg!I$5:J$241,2), -1)</f>
        <v>310.23599999999999</v>
      </c>
      <c r="K66">
        <f>IFERROR(VLOOKUP($A66, CDS5Y_bbg!J$5:K$241,2), -1)</f>
        <v>41819</v>
      </c>
      <c r="L66">
        <f>IFERROR(VLOOKUP($A66, CDS5Y_bbg!K$5:L$241,2), -1)</f>
        <v>56.6</v>
      </c>
      <c r="M66">
        <f>IFERROR(VLOOKUP($A66, CDS5Y_bbg!L$5:M$241,2), -1)</f>
        <v>40469</v>
      </c>
      <c r="N66">
        <f>IFERROR(VLOOKUP($A66, CDS5Y_bbg!M$5:N$241,2), -1)</f>
        <v>39.786000000000001</v>
      </c>
      <c r="O66">
        <f>IFERROR(VLOOKUP($A66, CDS5Y_bbg!N$5:O$241,2), -1)</f>
        <v>40289</v>
      </c>
      <c r="P66">
        <f>IFERROR(VLOOKUP($A66, CDS5Y_bbg!O$5:P$241,2), -1)</f>
        <v>29.928999999999998</v>
      </c>
      <c r="Q66">
        <f>IFERROR(VLOOKUP($A66, CDS5Y_bbg!P$5:Q$241,2), -1)</f>
        <v>44377</v>
      </c>
      <c r="R66">
        <f>IFERROR(VLOOKUP($A66, CDS5Y_bbg!Q$5:R$241,2), -1)</f>
        <v>93.043000000000006</v>
      </c>
      <c r="S66">
        <f>IFERROR(VLOOKUP($A66, CDS5Y_bbg!R$5:S$241,2), -1)</f>
        <v>43337</v>
      </c>
      <c r="T66">
        <f>IFERROR(VLOOKUP($A66, CDS5Y_bbg!S$5:T$241,2), -1)</f>
        <v>374.5</v>
      </c>
      <c r="U66">
        <f>IFERROR(VLOOKUP($A66, CDS5Y_bbg!T$5:U$241,2), -1)</f>
        <v>42062</v>
      </c>
      <c r="V66">
        <f>IFERROR(VLOOKUP($A66, CDS5Y_bbg!U$5:V$241,2), -1)</f>
        <v>17.3</v>
      </c>
      <c r="W66">
        <f>IFERROR(VLOOKUP($A66, CDS5Y_bbg!V$5:W$241,2), -1)</f>
        <v>44074</v>
      </c>
      <c r="X66">
        <f>IFERROR(VLOOKUP($A66, CDS5Y_bbg!W$5:X$241,2), -1)</f>
        <v>107.417</v>
      </c>
      <c r="Y66">
        <f>IFERROR(VLOOKUP($A66, CDS5Y_bbg!X$5:Y$241,2), -1)</f>
        <v>44043</v>
      </c>
      <c r="Z66">
        <f>IFERROR(VLOOKUP($A66, CDS5Y_bbg!Y$5:Z$241,2), -1)</f>
        <v>64.625</v>
      </c>
      <c r="AA66">
        <f>IFERROR(VLOOKUP($A66, CDS5Y_bbg!Z$5:AA$241,2), -1)</f>
        <v>40481</v>
      </c>
      <c r="AB66">
        <f>IFERROR(VLOOKUP($A66, CDS5Y_bbg!AA$5:AB$241,2), -1)</f>
        <v>34.286000000000001</v>
      </c>
      <c r="AC66">
        <f>IFERROR(VLOOKUP($A66, CDS5Y_bbg!AB$5:AC$241,2), -1)</f>
        <v>44043</v>
      </c>
      <c r="AD66">
        <f>IFERROR(VLOOKUP($A66, CDS5Y_bbg!AC$5:AD$241,2), -1)</f>
        <v>300.625</v>
      </c>
      <c r="AE66">
        <f>IFERROR(VLOOKUP($A66, CDS5Y_bbg!AD$5:AE$241,2), -1)</f>
        <v>41149</v>
      </c>
      <c r="AF66">
        <f>IFERROR(VLOOKUP($A66, CDS5Y_bbg!AE$5:AF$241,2), -1)</f>
        <v>-1</v>
      </c>
      <c r="AG66">
        <f>IFERROR(VLOOKUP($A66, CDS5Y_bbg!AF$5:AG$241,2), -1)</f>
        <v>42853</v>
      </c>
      <c r="AH66">
        <f>IFERROR(VLOOKUP($A66, CDS5Y_bbg!AG$5:AH$241,2), -1)</f>
        <v>3</v>
      </c>
      <c r="AI66">
        <f>IFERROR(VLOOKUP($A66, CDS5Y_bbg!AH$5:AI$241,2), -1)</f>
        <v>-1</v>
      </c>
      <c r="AJ66">
        <f>IFERROR(VLOOKUP($A66, CDS5Y_bbg!AI$5:AJ$241,2), -1)</f>
        <v>2.875</v>
      </c>
      <c r="AK66">
        <f>IFERROR(VLOOKUP($A66, CDS5Y_bbg!AJ$5:AK$241,2), -1)</f>
        <v>-1</v>
      </c>
      <c r="AL66">
        <f>IFERROR(VLOOKUP($A66, CDS5Y_bbg!AK$5:AL$241,2), -1)</f>
        <v>-1</v>
      </c>
      <c r="AM66">
        <f>IFERROR(VLOOKUP($A66, CDS5Y_bbg!AL$5:AM$241,2), -1)</f>
        <v>-1</v>
      </c>
      <c r="AN66">
        <f>IFERROR(VLOOKUP($A66, CDS5Y_bbg!AM$5:AN$241,2), -1)</f>
        <v>20.515000000000001</v>
      </c>
      <c r="AO66">
        <f>IFERROR(VLOOKUP($A66, CDS5Y_bbg!AN$5:AO$241,2), -1)</f>
        <v>43424</v>
      </c>
      <c r="AP66">
        <f>IFERROR(VLOOKUP($A66, CDS5Y_bbg!AO$5:AP$241,2), -1)</f>
        <v>3</v>
      </c>
      <c r="AQ66">
        <f>IFERROR(VLOOKUP($A66, CDS5Y_bbg!AP$5:AQ$241,2), -1)</f>
        <v>44625</v>
      </c>
      <c r="AR66">
        <f>IFERROR(VLOOKUP($A66, CDS5Y_bbg!AQ$5:AR$241,2), -1)</f>
        <v>2.5</v>
      </c>
      <c r="AS66">
        <f>IFERROR(VLOOKUP($A66, CDS5Y_bbg!AR$5:AS$241,2), -1)</f>
        <v>44626</v>
      </c>
      <c r="AT66">
        <f>IFERROR(VLOOKUP($A66, CDS5Y_bbg!AS$5:AT$241,2), -1)</f>
        <v>4.0419999999999998</v>
      </c>
      <c r="AU66">
        <f>IFERROR(VLOOKUP($A66, CDS5Y_bbg!AT$5:AU$241,2), -1)</f>
        <v>-1</v>
      </c>
      <c r="AV66">
        <f>IFERROR(VLOOKUP($A66, CDS5Y_bbg!AU$5:AV$241,2), -1)</f>
        <v>-1</v>
      </c>
      <c r="AW66">
        <f>IFERROR(VLOOKUP($A66, CDS5Y_bbg!AV$5:AW$241,2), -1)</f>
        <v>41863</v>
      </c>
      <c r="AX66">
        <f>IFERROR(VLOOKUP($A66, CDS5Y_bbg!AW$5:AX$241,2), -1)</f>
        <v>26</v>
      </c>
      <c r="AY66">
        <f>IFERROR(VLOOKUP($A66, CDS5Y_bbg!AX$5:AY$241,2), -1)</f>
        <v>43402</v>
      </c>
      <c r="AZ66">
        <f>IFERROR(VLOOKUP($A66, CDS5Y_bbg!AY$5:AZ$241,2), -1)</f>
        <v>11</v>
      </c>
      <c r="BA66">
        <f>IFERROR(VLOOKUP($A66, CDS5Y_bbg!AZ$5:BA$241,2), -1)</f>
        <v>-1</v>
      </c>
      <c r="BB66">
        <f>IFERROR(VLOOKUP($A66, CDS5Y_bbg!BA$5:BB$241,2), -1)</f>
        <v>8.0630000000000006</v>
      </c>
      <c r="BC66">
        <f>IFERROR(VLOOKUP($A66, CDS5Y_bbg!BB$5:BC$241,2), -1)</f>
        <v>41722</v>
      </c>
      <c r="BD66">
        <f>IFERROR(VLOOKUP($A66, CDS5Y_bbg!BC$5:BD$241,2), -1)</f>
        <v>-1</v>
      </c>
      <c r="BE66">
        <f>IFERROR(VLOOKUP($A66, CDS5Y_bbg!BD$5:BE$241,2), -1)</f>
        <v>-1</v>
      </c>
      <c r="BF66">
        <f>IFERROR(VLOOKUP($A66, CDS5Y_bbg!BE$5:BF$241,2), -1)</f>
        <v>-1</v>
      </c>
      <c r="BG66">
        <f>IFERROR(VLOOKUP($A66, CDS5Y_bbg!BF$5:BG$241,2), -1)</f>
        <v>-1</v>
      </c>
      <c r="BH66">
        <f>IFERROR(VLOOKUP($A66, CDS5Y_bbg!BG$5:BH$241,2), -1)</f>
        <v>-1</v>
      </c>
      <c r="BI66">
        <f>IFERROR(VLOOKUP($A66, CDS5Y_bbg!BH$5:BI$241,2), -1)</f>
        <v>43424</v>
      </c>
      <c r="BJ66">
        <f>IFERROR(VLOOKUP($A66, CDS5Y_bbg!BI$5:BJ$241,2), -1)</f>
        <v>6.875</v>
      </c>
      <c r="BK66">
        <f>IFERROR(VLOOKUP($A66, CDS5Y_bbg!BJ$5:BK$241,2), -1)</f>
        <v>-1</v>
      </c>
      <c r="BL66">
        <f>IFERROR(VLOOKUP($A66, CDS5Y_bbg!BK$5:BL$241,2), -1)</f>
        <v>-1</v>
      </c>
      <c r="BM66">
        <f>IFERROR(VLOOKUP($A66, CDS5Y_bbg!BL$5:BM$241,2), -1)</f>
        <v>43424</v>
      </c>
      <c r="BN66">
        <f>IFERROR(VLOOKUP($A66, CDS5Y_bbg!BM$5:BN$241,2), -1)</f>
        <v>3.3330000000000002</v>
      </c>
      <c r="BO66">
        <f>IFERROR(VLOOKUP($A66, CDS5Y_bbg!BN$5:BO$241,2), -1)</f>
        <v>43426</v>
      </c>
      <c r="BP66">
        <f>IFERROR(VLOOKUP($A66, CDS5Y_bbg!BO$5:BP$241,2), -1)</f>
        <v>1.75</v>
      </c>
      <c r="BQ66">
        <f>IFERROR(VLOOKUP($A66, CDS5Y_bbg!BP$5:BQ$241,2), -1)</f>
        <v>-1</v>
      </c>
      <c r="BR66">
        <f>IFERROR(VLOOKUP($A66, CDS5Y_bbg!BQ$5:BR$241,2), -1)</f>
        <v>-1</v>
      </c>
      <c r="BS66">
        <f>IFERROR(VLOOKUP($A66, CDS5Y_bbg!BR$5:BS$241,2), -1)</f>
        <v>43426</v>
      </c>
      <c r="BT66">
        <f>IFERROR(VLOOKUP($A66, CDS5Y_bbg!BS$5:BT$241,2), -1)</f>
        <v>-1</v>
      </c>
      <c r="BU66">
        <f>IFERROR(VLOOKUP($A66, CDS5Y_bbg!BT$5:BU$241,2), -1)</f>
        <v>-1</v>
      </c>
      <c r="BV66">
        <f>IFERROR(VLOOKUP($A66, CDS5Y_bbg!BU$5:BV$241,2), -1)</f>
        <v>-1</v>
      </c>
      <c r="BW66">
        <f>IFERROR(VLOOKUP($A66, CDS5Y_bbg!BV$5:BW$241,2), -1)</f>
        <v>41915</v>
      </c>
      <c r="BX66">
        <f>IFERROR(VLOOKUP($A66, CDS5Y_bbg!BW$5:BX$241,2), -1)</f>
        <v>-1</v>
      </c>
      <c r="BY66">
        <f>IFERROR(VLOOKUP($A66, CDS5Y_bbg!BX$5:BY$241,2), -1)</f>
        <v>-1</v>
      </c>
      <c r="BZ66">
        <f>IFERROR(VLOOKUP($A66, CDS5Y_bbg!BY$5:BZ$241,2), -1)</f>
        <v>-1</v>
      </c>
      <c r="CA66">
        <f>IFERROR(VLOOKUP($A66, CDS5Y_bbg!BZ$5:CA$241,2), -1)</f>
        <v>41911</v>
      </c>
      <c r="CB66">
        <f>IFERROR(VLOOKUP($A66, CDS5Y_bbg!CA$5:CB$241,2), -1)</f>
        <v>-1</v>
      </c>
      <c r="CC66">
        <f>IFERROR(VLOOKUP($A66, CDS5Y_bbg!CB$5:CC$241,2), -1)</f>
        <v>41912</v>
      </c>
      <c r="CD66">
        <f>IFERROR(VLOOKUP($A66, CDS5Y_bbg!CC$5:CD$241,2), -1)</f>
        <v>-1</v>
      </c>
      <c r="CE66">
        <f>IFERROR(VLOOKUP($A66, CDS5Y_bbg!CD$5:CE$241,2), -1)</f>
        <v>43332</v>
      </c>
      <c r="CF66">
        <f>IFERROR(VLOOKUP($A66, CDS5Y_bbg!CE$5:CF$241,2), -1)</f>
        <v>12.25</v>
      </c>
      <c r="CG66">
        <f>IFERROR(VLOOKUP($A66, CDS5Y_bbg!CF$5:CG$241,2), -1)</f>
        <v>41893</v>
      </c>
      <c r="CH66">
        <f>IFERROR(VLOOKUP($A66, CDS5Y_bbg!CG$5:CH$241,2), -1)</f>
        <v>-1</v>
      </c>
      <c r="CI66">
        <f>IFERROR(VLOOKUP($A66, CDS5Y_bbg!CH$5:CI$241,2), -1)</f>
        <v>-1</v>
      </c>
      <c r="CJ66">
        <f>IFERROR(VLOOKUP($A66, CDS5Y_bbg!CI$5:CJ$241,2), -1)</f>
        <v>-1</v>
      </c>
      <c r="CK66">
        <f>IFERROR(VLOOKUP($A66, CDS5Y_bbg!CJ$5:CK$241,2), -1)</f>
        <v>41844</v>
      </c>
      <c r="CL66">
        <f>IFERROR(VLOOKUP($A66, CDS5Y_bbg!CK$5:CL$241,2), -1)</f>
        <v>19</v>
      </c>
      <c r="CM66">
        <f>IFERROR(VLOOKUP($A66, CDS5Y_bbg!CL$5:CM$241,2), -1)</f>
        <v>-1</v>
      </c>
      <c r="CN66">
        <f>IFERROR(VLOOKUP($A66, CDS5Y_bbg!CM$5:CN$241,2), -1)</f>
        <v>-1</v>
      </c>
    </row>
    <row r="67" spans="1:92" x14ac:dyDescent="0.25">
      <c r="A67" s="1">
        <v>38533</v>
      </c>
      <c r="B67">
        <f>IFERROR(VLOOKUP($A67, CDS5Y_bbg!A$5:B$241,2), -1)</f>
        <v>325.98099999999999</v>
      </c>
      <c r="C67">
        <f>IFERROR(VLOOKUP($A67, CDS5Y_bbg!B$5:C$241,2), -1)</f>
        <v>41831</v>
      </c>
      <c r="D67">
        <f>IFERROR(VLOOKUP($A67, CDS5Y_bbg!C$5:D$241,2), -1)</f>
        <v>42.25</v>
      </c>
      <c r="E67">
        <f>IFERROR(VLOOKUP($A67, CDS5Y_bbg!D$5:E$241,2), -1)</f>
        <v>44895</v>
      </c>
      <c r="F67">
        <f>IFERROR(VLOOKUP($A67, CDS5Y_bbg!E$5:F$241,2), -1)</f>
        <v>23.875</v>
      </c>
      <c r="G67">
        <f>IFERROR(VLOOKUP($A67, CDS5Y_bbg!F$5:G$241,2), -1)</f>
        <v>40360</v>
      </c>
      <c r="H67">
        <f>IFERROR(VLOOKUP($A67, CDS5Y_bbg!G$5:H$241,2), -1)</f>
        <v>29.468</v>
      </c>
      <c r="I67">
        <f>IFERROR(VLOOKUP($A67, CDS5Y_bbg!H$5:I$241,2), -1)</f>
        <v>44834</v>
      </c>
      <c r="J67">
        <f>IFERROR(VLOOKUP($A67, CDS5Y_bbg!I$5:J$241,2), -1)</f>
        <v>291.36599999999999</v>
      </c>
      <c r="K67">
        <f>IFERROR(VLOOKUP($A67, CDS5Y_bbg!J$5:K$241,2), -1)</f>
        <v>41819</v>
      </c>
      <c r="L67">
        <f>IFERROR(VLOOKUP($A67, CDS5Y_bbg!K$5:L$241,2), -1)</f>
        <v>52.5</v>
      </c>
      <c r="M67">
        <f>IFERROR(VLOOKUP($A67, CDS5Y_bbg!L$5:M$241,2), -1)</f>
        <v>40469</v>
      </c>
      <c r="N67">
        <f>IFERROR(VLOOKUP($A67, CDS5Y_bbg!M$5:N$241,2), -1)</f>
        <v>38.75</v>
      </c>
      <c r="O67">
        <f>IFERROR(VLOOKUP($A67, CDS5Y_bbg!N$5:O$241,2), -1)</f>
        <v>40289</v>
      </c>
      <c r="P67">
        <f>IFERROR(VLOOKUP($A67, CDS5Y_bbg!O$5:P$241,2), -1)</f>
        <v>30.332999999999998</v>
      </c>
      <c r="Q67">
        <f>IFERROR(VLOOKUP($A67, CDS5Y_bbg!P$5:Q$241,2), -1)</f>
        <v>44377</v>
      </c>
      <c r="R67">
        <f>IFERROR(VLOOKUP($A67, CDS5Y_bbg!Q$5:R$241,2), -1)</f>
        <v>92.947000000000003</v>
      </c>
      <c r="S67">
        <f>IFERROR(VLOOKUP($A67, CDS5Y_bbg!R$5:S$241,2), -1)</f>
        <v>43337</v>
      </c>
      <c r="T67">
        <f>IFERROR(VLOOKUP($A67, CDS5Y_bbg!S$5:T$241,2), -1)</f>
        <v>399.875</v>
      </c>
      <c r="U67">
        <f>IFERROR(VLOOKUP($A67, CDS5Y_bbg!T$5:U$241,2), -1)</f>
        <v>42062</v>
      </c>
      <c r="V67">
        <f>IFERROR(VLOOKUP($A67, CDS5Y_bbg!U$5:V$241,2), -1)</f>
        <v>16.832999999999998</v>
      </c>
      <c r="W67">
        <f>IFERROR(VLOOKUP($A67, CDS5Y_bbg!V$5:W$241,2), -1)</f>
        <v>44074</v>
      </c>
      <c r="X67">
        <f>IFERROR(VLOOKUP($A67, CDS5Y_bbg!W$5:X$241,2), -1)</f>
        <v>100</v>
      </c>
      <c r="Y67">
        <f>IFERROR(VLOOKUP($A67, CDS5Y_bbg!X$5:Y$241,2), -1)</f>
        <v>44043</v>
      </c>
      <c r="Z67">
        <f>IFERROR(VLOOKUP($A67, CDS5Y_bbg!Y$5:Z$241,2), -1)</f>
        <v>59.75</v>
      </c>
      <c r="AA67">
        <f>IFERROR(VLOOKUP($A67, CDS5Y_bbg!Z$5:AA$241,2), -1)</f>
        <v>40481</v>
      </c>
      <c r="AB67">
        <f>IFERROR(VLOOKUP($A67, CDS5Y_bbg!AA$5:AB$241,2), -1)</f>
        <v>34</v>
      </c>
      <c r="AC67">
        <f>IFERROR(VLOOKUP($A67, CDS5Y_bbg!AB$5:AC$241,2), -1)</f>
        <v>44043</v>
      </c>
      <c r="AD67">
        <f>IFERROR(VLOOKUP($A67, CDS5Y_bbg!AC$5:AD$241,2), -1)</f>
        <v>261.05</v>
      </c>
      <c r="AE67">
        <f>IFERROR(VLOOKUP($A67, CDS5Y_bbg!AD$5:AE$241,2), -1)</f>
        <v>41149</v>
      </c>
      <c r="AF67">
        <f>IFERROR(VLOOKUP($A67, CDS5Y_bbg!AE$5:AF$241,2), -1)</f>
        <v>-1</v>
      </c>
      <c r="AG67">
        <f>IFERROR(VLOOKUP($A67, CDS5Y_bbg!AF$5:AG$241,2), -1)</f>
        <v>42853</v>
      </c>
      <c r="AH67">
        <f>IFERROR(VLOOKUP($A67, CDS5Y_bbg!AG$5:AH$241,2), -1)</f>
        <v>3</v>
      </c>
      <c r="AI67">
        <f>IFERROR(VLOOKUP($A67, CDS5Y_bbg!AH$5:AI$241,2), -1)</f>
        <v>-1</v>
      </c>
      <c r="AJ67">
        <f>IFERROR(VLOOKUP($A67, CDS5Y_bbg!AI$5:AJ$241,2), -1)</f>
        <v>2.75</v>
      </c>
      <c r="AK67">
        <f>IFERROR(VLOOKUP($A67, CDS5Y_bbg!AJ$5:AK$241,2), -1)</f>
        <v>-1</v>
      </c>
      <c r="AL67">
        <f>IFERROR(VLOOKUP($A67, CDS5Y_bbg!AK$5:AL$241,2), -1)</f>
        <v>-1</v>
      </c>
      <c r="AM67">
        <f>IFERROR(VLOOKUP($A67, CDS5Y_bbg!AL$5:AM$241,2), -1)</f>
        <v>-1</v>
      </c>
      <c r="AN67">
        <f>IFERROR(VLOOKUP($A67, CDS5Y_bbg!AM$5:AN$241,2), -1)</f>
        <v>20.515000000000001</v>
      </c>
      <c r="AO67">
        <f>IFERROR(VLOOKUP($A67, CDS5Y_bbg!AN$5:AO$241,2), -1)</f>
        <v>43424</v>
      </c>
      <c r="AP67">
        <f>IFERROR(VLOOKUP($A67, CDS5Y_bbg!AO$5:AP$241,2), -1)</f>
        <v>3</v>
      </c>
      <c r="AQ67">
        <f>IFERROR(VLOOKUP($A67, CDS5Y_bbg!AP$5:AQ$241,2), -1)</f>
        <v>44625</v>
      </c>
      <c r="AR67">
        <f>IFERROR(VLOOKUP($A67, CDS5Y_bbg!AQ$5:AR$241,2), -1)</f>
        <v>2.8330000000000002</v>
      </c>
      <c r="AS67">
        <f>IFERROR(VLOOKUP($A67, CDS5Y_bbg!AR$5:AS$241,2), -1)</f>
        <v>44626</v>
      </c>
      <c r="AT67">
        <f>IFERROR(VLOOKUP($A67, CDS5Y_bbg!AS$5:AT$241,2), -1)</f>
        <v>3.75</v>
      </c>
      <c r="AU67">
        <f>IFERROR(VLOOKUP($A67, CDS5Y_bbg!AT$5:AU$241,2), -1)</f>
        <v>-1</v>
      </c>
      <c r="AV67">
        <f>IFERROR(VLOOKUP($A67, CDS5Y_bbg!AU$5:AV$241,2), -1)</f>
        <v>-1</v>
      </c>
      <c r="AW67">
        <f>IFERROR(VLOOKUP($A67, CDS5Y_bbg!AV$5:AW$241,2), -1)</f>
        <v>41863</v>
      </c>
      <c r="AX67">
        <f>IFERROR(VLOOKUP($A67, CDS5Y_bbg!AW$5:AX$241,2), -1)</f>
        <v>35</v>
      </c>
      <c r="AY67">
        <f>IFERROR(VLOOKUP($A67, CDS5Y_bbg!AX$5:AY$241,2), -1)</f>
        <v>43402</v>
      </c>
      <c r="AZ67">
        <f>IFERROR(VLOOKUP($A67, CDS5Y_bbg!AY$5:AZ$241,2), -1)</f>
        <v>11.625</v>
      </c>
      <c r="BA67">
        <f>IFERROR(VLOOKUP($A67, CDS5Y_bbg!AZ$5:BA$241,2), -1)</f>
        <v>-1</v>
      </c>
      <c r="BB67">
        <f>IFERROR(VLOOKUP($A67, CDS5Y_bbg!BA$5:BB$241,2), -1)</f>
        <v>7.0309999999999997</v>
      </c>
      <c r="BC67">
        <f>IFERROR(VLOOKUP($A67, CDS5Y_bbg!BB$5:BC$241,2), -1)</f>
        <v>41722</v>
      </c>
      <c r="BD67">
        <f>IFERROR(VLOOKUP($A67, CDS5Y_bbg!BC$5:BD$241,2), -1)</f>
        <v>-1</v>
      </c>
      <c r="BE67">
        <f>IFERROR(VLOOKUP($A67, CDS5Y_bbg!BD$5:BE$241,2), -1)</f>
        <v>-1</v>
      </c>
      <c r="BF67">
        <f>IFERROR(VLOOKUP($A67, CDS5Y_bbg!BE$5:BF$241,2), -1)</f>
        <v>-1</v>
      </c>
      <c r="BG67">
        <f>IFERROR(VLOOKUP($A67, CDS5Y_bbg!BF$5:BG$241,2), -1)</f>
        <v>-1</v>
      </c>
      <c r="BH67">
        <f>IFERROR(VLOOKUP($A67, CDS5Y_bbg!BG$5:BH$241,2), -1)</f>
        <v>-1</v>
      </c>
      <c r="BI67">
        <f>IFERROR(VLOOKUP($A67, CDS5Y_bbg!BH$5:BI$241,2), -1)</f>
        <v>43424</v>
      </c>
      <c r="BJ67">
        <f>IFERROR(VLOOKUP($A67, CDS5Y_bbg!BI$5:BJ$241,2), -1)</f>
        <v>8</v>
      </c>
      <c r="BK67">
        <f>IFERROR(VLOOKUP($A67, CDS5Y_bbg!BJ$5:BK$241,2), -1)</f>
        <v>-1</v>
      </c>
      <c r="BL67">
        <f>IFERROR(VLOOKUP($A67, CDS5Y_bbg!BK$5:BL$241,2), -1)</f>
        <v>-1</v>
      </c>
      <c r="BM67">
        <f>IFERROR(VLOOKUP($A67, CDS5Y_bbg!BL$5:BM$241,2), -1)</f>
        <v>43424</v>
      </c>
      <c r="BN67">
        <f>IFERROR(VLOOKUP($A67, CDS5Y_bbg!BM$5:BN$241,2), -1)</f>
        <v>3.4380000000000002</v>
      </c>
      <c r="BO67">
        <f>IFERROR(VLOOKUP($A67, CDS5Y_bbg!BN$5:BO$241,2), -1)</f>
        <v>43426</v>
      </c>
      <c r="BP67">
        <f>IFERROR(VLOOKUP($A67, CDS5Y_bbg!BO$5:BP$241,2), -1)</f>
        <v>1.75</v>
      </c>
      <c r="BQ67">
        <f>IFERROR(VLOOKUP($A67, CDS5Y_bbg!BP$5:BQ$241,2), -1)</f>
        <v>-1</v>
      </c>
      <c r="BR67">
        <f>IFERROR(VLOOKUP($A67, CDS5Y_bbg!BQ$5:BR$241,2), -1)</f>
        <v>-1</v>
      </c>
      <c r="BS67">
        <f>IFERROR(VLOOKUP($A67, CDS5Y_bbg!BR$5:BS$241,2), -1)</f>
        <v>43426</v>
      </c>
      <c r="BT67">
        <f>IFERROR(VLOOKUP($A67, CDS5Y_bbg!BS$5:BT$241,2), -1)</f>
        <v>-1</v>
      </c>
      <c r="BU67">
        <f>IFERROR(VLOOKUP($A67, CDS5Y_bbg!BT$5:BU$241,2), -1)</f>
        <v>-1</v>
      </c>
      <c r="BV67">
        <f>IFERROR(VLOOKUP($A67, CDS5Y_bbg!BU$5:BV$241,2), -1)</f>
        <v>-1</v>
      </c>
      <c r="BW67">
        <f>IFERROR(VLOOKUP($A67, CDS5Y_bbg!BV$5:BW$241,2), -1)</f>
        <v>41915</v>
      </c>
      <c r="BX67">
        <f>IFERROR(VLOOKUP($A67, CDS5Y_bbg!BW$5:BX$241,2), -1)</f>
        <v>-1</v>
      </c>
      <c r="BY67">
        <f>IFERROR(VLOOKUP($A67, CDS5Y_bbg!BX$5:BY$241,2), -1)</f>
        <v>-1</v>
      </c>
      <c r="BZ67">
        <f>IFERROR(VLOOKUP($A67, CDS5Y_bbg!BY$5:BZ$241,2), -1)</f>
        <v>-1</v>
      </c>
      <c r="CA67">
        <f>IFERROR(VLOOKUP($A67, CDS5Y_bbg!BZ$5:CA$241,2), -1)</f>
        <v>41911</v>
      </c>
      <c r="CB67">
        <f>IFERROR(VLOOKUP($A67, CDS5Y_bbg!CA$5:CB$241,2), -1)</f>
        <v>-1</v>
      </c>
      <c r="CC67">
        <f>IFERROR(VLOOKUP($A67, CDS5Y_bbg!CB$5:CC$241,2), -1)</f>
        <v>41912</v>
      </c>
      <c r="CD67">
        <f>IFERROR(VLOOKUP($A67, CDS5Y_bbg!CC$5:CD$241,2), -1)</f>
        <v>-1</v>
      </c>
      <c r="CE67">
        <f>IFERROR(VLOOKUP($A67, CDS5Y_bbg!CD$5:CE$241,2), -1)</f>
        <v>43332</v>
      </c>
      <c r="CF67">
        <f>IFERROR(VLOOKUP($A67, CDS5Y_bbg!CE$5:CF$241,2), -1)</f>
        <v>14.75</v>
      </c>
      <c r="CG67">
        <f>IFERROR(VLOOKUP($A67, CDS5Y_bbg!CF$5:CG$241,2), -1)</f>
        <v>41893</v>
      </c>
      <c r="CH67">
        <f>IFERROR(VLOOKUP($A67, CDS5Y_bbg!CG$5:CH$241,2), -1)</f>
        <v>-1</v>
      </c>
      <c r="CI67">
        <f>IFERROR(VLOOKUP($A67, CDS5Y_bbg!CH$5:CI$241,2), -1)</f>
        <v>-1</v>
      </c>
      <c r="CJ67">
        <f>IFERROR(VLOOKUP($A67, CDS5Y_bbg!CI$5:CJ$241,2), -1)</f>
        <v>-1</v>
      </c>
      <c r="CK67">
        <f>IFERROR(VLOOKUP($A67, CDS5Y_bbg!CJ$5:CK$241,2), -1)</f>
        <v>41844</v>
      </c>
      <c r="CL67">
        <f>IFERROR(VLOOKUP($A67, CDS5Y_bbg!CK$5:CL$241,2), -1)</f>
        <v>21</v>
      </c>
      <c r="CM67">
        <f>IFERROR(VLOOKUP($A67, CDS5Y_bbg!CL$5:CM$241,2), -1)</f>
        <v>-1</v>
      </c>
      <c r="CN67">
        <f>IFERROR(VLOOKUP($A67, CDS5Y_bbg!CM$5:CN$241,2), -1)</f>
        <v>-1</v>
      </c>
    </row>
    <row r="68" spans="1:92" x14ac:dyDescent="0.25">
      <c r="A68" s="1">
        <v>38562</v>
      </c>
      <c r="B68">
        <f>IFERROR(VLOOKUP($A68, CDS5Y_bbg!A$5:B$241,2), -1)</f>
        <v>329.82299999999998</v>
      </c>
      <c r="C68">
        <f>IFERROR(VLOOKUP($A68, CDS5Y_bbg!B$5:C$241,2), -1)</f>
        <v>41831</v>
      </c>
      <c r="D68">
        <f>IFERROR(VLOOKUP($A68, CDS5Y_bbg!C$5:D$241,2), -1)</f>
        <v>37.125</v>
      </c>
      <c r="E68">
        <f>IFERROR(VLOOKUP($A68, CDS5Y_bbg!D$5:E$241,2), -1)</f>
        <v>44895</v>
      </c>
      <c r="F68">
        <f>IFERROR(VLOOKUP($A68, CDS5Y_bbg!E$5:F$241,2), -1)</f>
        <v>22.875</v>
      </c>
      <c r="G68">
        <f>IFERROR(VLOOKUP($A68, CDS5Y_bbg!F$5:G$241,2), -1)</f>
        <v>40360</v>
      </c>
      <c r="H68">
        <f>IFERROR(VLOOKUP($A68, CDS5Y_bbg!G$5:H$241,2), -1)</f>
        <v>26.286000000000001</v>
      </c>
      <c r="I68">
        <f>IFERROR(VLOOKUP($A68, CDS5Y_bbg!H$5:I$241,2), -1)</f>
        <v>44834</v>
      </c>
      <c r="J68">
        <f>IFERROR(VLOOKUP($A68, CDS5Y_bbg!I$5:J$241,2), -1)</f>
        <v>272.279</v>
      </c>
      <c r="K68">
        <f>IFERROR(VLOOKUP($A68, CDS5Y_bbg!J$5:K$241,2), -1)</f>
        <v>41819</v>
      </c>
      <c r="L68">
        <f>IFERROR(VLOOKUP($A68, CDS5Y_bbg!K$5:L$241,2), -1)</f>
        <v>48.667000000000002</v>
      </c>
      <c r="M68">
        <f>IFERROR(VLOOKUP($A68, CDS5Y_bbg!L$5:M$241,2), -1)</f>
        <v>40469</v>
      </c>
      <c r="N68">
        <f>IFERROR(VLOOKUP($A68, CDS5Y_bbg!M$5:N$241,2), -1)</f>
        <v>35.286000000000001</v>
      </c>
      <c r="O68">
        <f>IFERROR(VLOOKUP($A68, CDS5Y_bbg!N$5:O$241,2), -1)</f>
        <v>40289</v>
      </c>
      <c r="P68">
        <f>IFERROR(VLOOKUP($A68, CDS5Y_bbg!O$5:P$241,2), -1)</f>
        <v>27.786000000000001</v>
      </c>
      <c r="Q68">
        <f>IFERROR(VLOOKUP($A68, CDS5Y_bbg!P$5:Q$241,2), -1)</f>
        <v>44377</v>
      </c>
      <c r="R68">
        <f>IFERROR(VLOOKUP($A68, CDS5Y_bbg!Q$5:R$241,2), -1)</f>
        <v>83.507999999999996</v>
      </c>
      <c r="S68">
        <f>IFERROR(VLOOKUP($A68, CDS5Y_bbg!R$5:S$241,2), -1)</f>
        <v>43337</v>
      </c>
      <c r="T68">
        <f>IFERROR(VLOOKUP($A68, CDS5Y_bbg!S$5:T$241,2), -1)</f>
        <v>413.66699999999997</v>
      </c>
      <c r="U68">
        <f>IFERROR(VLOOKUP($A68, CDS5Y_bbg!T$5:U$241,2), -1)</f>
        <v>42062</v>
      </c>
      <c r="V68">
        <f>IFERROR(VLOOKUP($A68, CDS5Y_bbg!U$5:V$241,2), -1)</f>
        <v>16.5</v>
      </c>
      <c r="W68">
        <f>IFERROR(VLOOKUP($A68, CDS5Y_bbg!V$5:W$241,2), -1)</f>
        <v>44074</v>
      </c>
      <c r="X68">
        <f>IFERROR(VLOOKUP($A68, CDS5Y_bbg!W$5:X$241,2), -1)</f>
        <v>82.5</v>
      </c>
      <c r="Y68">
        <f>IFERROR(VLOOKUP($A68, CDS5Y_bbg!X$5:Y$241,2), -1)</f>
        <v>44043</v>
      </c>
      <c r="Z68">
        <f>IFERROR(VLOOKUP($A68, CDS5Y_bbg!Y$5:Z$241,2), -1)</f>
        <v>54.332999999999998</v>
      </c>
      <c r="AA68">
        <f>IFERROR(VLOOKUP($A68, CDS5Y_bbg!Z$5:AA$241,2), -1)</f>
        <v>40481</v>
      </c>
      <c r="AB68">
        <f>IFERROR(VLOOKUP($A68, CDS5Y_bbg!AA$5:AB$241,2), -1)</f>
        <v>34.667000000000002</v>
      </c>
      <c r="AC68">
        <f>IFERROR(VLOOKUP($A68, CDS5Y_bbg!AB$5:AC$241,2), -1)</f>
        <v>44043</v>
      </c>
      <c r="AD68">
        <f>IFERROR(VLOOKUP($A68, CDS5Y_bbg!AC$5:AD$241,2), -1)</f>
        <v>246.75</v>
      </c>
      <c r="AE68">
        <f>IFERROR(VLOOKUP($A68, CDS5Y_bbg!AD$5:AE$241,2), -1)</f>
        <v>41149</v>
      </c>
      <c r="AF68">
        <f>IFERROR(VLOOKUP($A68, CDS5Y_bbg!AE$5:AF$241,2), -1)</f>
        <v>-1</v>
      </c>
      <c r="AG68">
        <f>IFERROR(VLOOKUP($A68, CDS5Y_bbg!AF$5:AG$241,2), -1)</f>
        <v>42853</v>
      </c>
      <c r="AH68">
        <f>IFERROR(VLOOKUP($A68, CDS5Y_bbg!AG$5:AH$241,2), -1)</f>
        <v>3</v>
      </c>
      <c r="AI68">
        <f>IFERROR(VLOOKUP($A68, CDS5Y_bbg!AH$5:AI$241,2), -1)</f>
        <v>-1</v>
      </c>
      <c r="AJ68">
        <f>IFERROR(VLOOKUP($A68, CDS5Y_bbg!AI$5:AJ$241,2), -1)</f>
        <v>2.625</v>
      </c>
      <c r="AK68">
        <f>IFERROR(VLOOKUP($A68, CDS5Y_bbg!AJ$5:AK$241,2), -1)</f>
        <v>-1</v>
      </c>
      <c r="AL68">
        <f>IFERROR(VLOOKUP($A68, CDS5Y_bbg!AK$5:AL$241,2), -1)</f>
        <v>-1</v>
      </c>
      <c r="AM68">
        <f>IFERROR(VLOOKUP($A68, CDS5Y_bbg!AL$5:AM$241,2), -1)</f>
        <v>-1</v>
      </c>
      <c r="AN68">
        <f>IFERROR(VLOOKUP($A68, CDS5Y_bbg!AM$5:AN$241,2), -1)</f>
        <v>20.515000000000001</v>
      </c>
      <c r="AO68">
        <f>IFERROR(VLOOKUP($A68, CDS5Y_bbg!AN$5:AO$241,2), -1)</f>
        <v>43424</v>
      </c>
      <c r="AP68">
        <f>IFERROR(VLOOKUP($A68, CDS5Y_bbg!AO$5:AP$241,2), -1)</f>
        <v>3</v>
      </c>
      <c r="AQ68">
        <f>IFERROR(VLOOKUP($A68, CDS5Y_bbg!AP$5:AQ$241,2), -1)</f>
        <v>44625</v>
      </c>
      <c r="AR68">
        <f>IFERROR(VLOOKUP($A68, CDS5Y_bbg!AQ$5:AR$241,2), -1)</f>
        <v>2.75</v>
      </c>
      <c r="AS68">
        <f>IFERROR(VLOOKUP($A68, CDS5Y_bbg!AR$5:AS$241,2), -1)</f>
        <v>44626</v>
      </c>
      <c r="AT68">
        <f>IFERROR(VLOOKUP($A68, CDS5Y_bbg!AS$5:AT$241,2), -1)</f>
        <v>3.5</v>
      </c>
      <c r="AU68">
        <f>IFERROR(VLOOKUP($A68, CDS5Y_bbg!AT$5:AU$241,2), -1)</f>
        <v>-1</v>
      </c>
      <c r="AV68">
        <f>IFERROR(VLOOKUP($A68, CDS5Y_bbg!AU$5:AV$241,2), -1)</f>
        <v>-1</v>
      </c>
      <c r="AW68">
        <f>IFERROR(VLOOKUP($A68, CDS5Y_bbg!AV$5:AW$241,2), -1)</f>
        <v>41863</v>
      </c>
      <c r="AX68">
        <f>IFERROR(VLOOKUP($A68, CDS5Y_bbg!AW$5:AX$241,2), -1)</f>
        <v>35</v>
      </c>
      <c r="AY68">
        <f>IFERROR(VLOOKUP($A68, CDS5Y_bbg!AX$5:AY$241,2), -1)</f>
        <v>43402</v>
      </c>
      <c r="AZ68">
        <f>IFERROR(VLOOKUP($A68, CDS5Y_bbg!AY$5:AZ$241,2), -1)</f>
        <v>12</v>
      </c>
      <c r="BA68">
        <f>IFERROR(VLOOKUP($A68, CDS5Y_bbg!AZ$5:BA$241,2), -1)</f>
        <v>-1</v>
      </c>
      <c r="BB68">
        <f>IFERROR(VLOOKUP($A68, CDS5Y_bbg!BA$5:BB$241,2), -1)</f>
        <v>5.5</v>
      </c>
      <c r="BC68">
        <f>IFERROR(VLOOKUP($A68, CDS5Y_bbg!BB$5:BC$241,2), -1)</f>
        <v>41722</v>
      </c>
      <c r="BD68">
        <f>IFERROR(VLOOKUP($A68, CDS5Y_bbg!BC$5:BD$241,2), -1)</f>
        <v>-1</v>
      </c>
      <c r="BE68">
        <f>IFERROR(VLOOKUP($A68, CDS5Y_bbg!BD$5:BE$241,2), -1)</f>
        <v>-1</v>
      </c>
      <c r="BF68">
        <f>IFERROR(VLOOKUP($A68, CDS5Y_bbg!BE$5:BF$241,2), -1)</f>
        <v>-1</v>
      </c>
      <c r="BG68">
        <f>IFERROR(VLOOKUP($A68, CDS5Y_bbg!BF$5:BG$241,2), -1)</f>
        <v>-1</v>
      </c>
      <c r="BH68">
        <f>IFERROR(VLOOKUP($A68, CDS5Y_bbg!BG$5:BH$241,2), -1)</f>
        <v>-1</v>
      </c>
      <c r="BI68">
        <f>IFERROR(VLOOKUP($A68, CDS5Y_bbg!BH$5:BI$241,2), -1)</f>
        <v>43424</v>
      </c>
      <c r="BJ68">
        <f>IFERROR(VLOOKUP($A68, CDS5Y_bbg!BI$5:BJ$241,2), -1)</f>
        <v>7</v>
      </c>
      <c r="BK68">
        <f>IFERROR(VLOOKUP($A68, CDS5Y_bbg!BJ$5:BK$241,2), -1)</f>
        <v>-1</v>
      </c>
      <c r="BL68">
        <f>IFERROR(VLOOKUP($A68, CDS5Y_bbg!BK$5:BL$241,2), -1)</f>
        <v>-1</v>
      </c>
      <c r="BM68">
        <f>IFERROR(VLOOKUP($A68, CDS5Y_bbg!BL$5:BM$241,2), -1)</f>
        <v>43424</v>
      </c>
      <c r="BN68">
        <f>IFERROR(VLOOKUP($A68, CDS5Y_bbg!BM$5:BN$241,2), -1)</f>
        <v>3.125</v>
      </c>
      <c r="BO68">
        <f>IFERROR(VLOOKUP($A68, CDS5Y_bbg!BN$5:BO$241,2), -1)</f>
        <v>43426</v>
      </c>
      <c r="BP68">
        <f>IFERROR(VLOOKUP($A68, CDS5Y_bbg!BO$5:BP$241,2), -1)</f>
        <v>1.75</v>
      </c>
      <c r="BQ68">
        <f>IFERROR(VLOOKUP($A68, CDS5Y_bbg!BP$5:BQ$241,2), -1)</f>
        <v>-1</v>
      </c>
      <c r="BR68">
        <f>IFERROR(VLOOKUP($A68, CDS5Y_bbg!BQ$5:BR$241,2), -1)</f>
        <v>-1</v>
      </c>
      <c r="BS68">
        <f>IFERROR(VLOOKUP($A68, CDS5Y_bbg!BR$5:BS$241,2), -1)</f>
        <v>43426</v>
      </c>
      <c r="BT68">
        <f>IFERROR(VLOOKUP($A68, CDS5Y_bbg!BS$5:BT$241,2), -1)</f>
        <v>-1</v>
      </c>
      <c r="BU68">
        <f>IFERROR(VLOOKUP($A68, CDS5Y_bbg!BT$5:BU$241,2), -1)</f>
        <v>-1</v>
      </c>
      <c r="BV68">
        <f>IFERROR(VLOOKUP($A68, CDS5Y_bbg!BU$5:BV$241,2), -1)</f>
        <v>-1</v>
      </c>
      <c r="BW68">
        <f>IFERROR(VLOOKUP($A68, CDS5Y_bbg!BV$5:BW$241,2), -1)</f>
        <v>41915</v>
      </c>
      <c r="BX68">
        <f>IFERROR(VLOOKUP($A68, CDS5Y_bbg!BW$5:BX$241,2), -1)</f>
        <v>-1</v>
      </c>
      <c r="BY68">
        <f>IFERROR(VLOOKUP($A68, CDS5Y_bbg!BX$5:BY$241,2), -1)</f>
        <v>-1</v>
      </c>
      <c r="BZ68">
        <f>IFERROR(VLOOKUP($A68, CDS5Y_bbg!BY$5:BZ$241,2), -1)</f>
        <v>-1</v>
      </c>
      <c r="CA68">
        <f>IFERROR(VLOOKUP($A68, CDS5Y_bbg!BZ$5:CA$241,2), -1)</f>
        <v>41911</v>
      </c>
      <c r="CB68">
        <f>IFERROR(VLOOKUP($A68, CDS5Y_bbg!CA$5:CB$241,2), -1)</f>
        <v>-1</v>
      </c>
      <c r="CC68">
        <f>IFERROR(VLOOKUP($A68, CDS5Y_bbg!CB$5:CC$241,2), -1)</f>
        <v>41912</v>
      </c>
      <c r="CD68">
        <f>IFERROR(VLOOKUP($A68, CDS5Y_bbg!CC$5:CD$241,2), -1)</f>
        <v>-1</v>
      </c>
      <c r="CE68">
        <f>IFERROR(VLOOKUP($A68, CDS5Y_bbg!CD$5:CE$241,2), -1)</f>
        <v>43332</v>
      </c>
      <c r="CF68">
        <f>IFERROR(VLOOKUP($A68, CDS5Y_bbg!CE$5:CF$241,2), -1)</f>
        <v>14.25</v>
      </c>
      <c r="CG68">
        <f>IFERROR(VLOOKUP($A68, CDS5Y_bbg!CF$5:CG$241,2), -1)</f>
        <v>41893</v>
      </c>
      <c r="CH68">
        <f>IFERROR(VLOOKUP($A68, CDS5Y_bbg!CG$5:CH$241,2), -1)</f>
        <v>-1</v>
      </c>
      <c r="CI68">
        <f>IFERROR(VLOOKUP($A68, CDS5Y_bbg!CH$5:CI$241,2), -1)</f>
        <v>-1</v>
      </c>
      <c r="CJ68">
        <f>IFERROR(VLOOKUP($A68, CDS5Y_bbg!CI$5:CJ$241,2), -1)</f>
        <v>-1</v>
      </c>
      <c r="CK68">
        <f>IFERROR(VLOOKUP($A68, CDS5Y_bbg!CJ$5:CK$241,2), -1)</f>
        <v>41844</v>
      </c>
      <c r="CL68">
        <f>IFERROR(VLOOKUP($A68, CDS5Y_bbg!CK$5:CL$241,2), -1)</f>
        <v>20.832999999999998</v>
      </c>
      <c r="CM68">
        <f>IFERROR(VLOOKUP($A68, CDS5Y_bbg!CL$5:CM$241,2), -1)</f>
        <v>-1</v>
      </c>
      <c r="CN68">
        <f>IFERROR(VLOOKUP($A68, CDS5Y_bbg!CM$5:CN$241,2), -1)</f>
        <v>-1</v>
      </c>
    </row>
    <row r="69" spans="1:92" x14ac:dyDescent="0.25">
      <c r="A69" s="1">
        <v>38595</v>
      </c>
      <c r="B69">
        <f>IFERROR(VLOOKUP($A69, CDS5Y_bbg!A$5:B$241,2), -1)</f>
        <v>339.61</v>
      </c>
      <c r="C69">
        <f>IFERROR(VLOOKUP($A69, CDS5Y_bbg!B$5:C$241,2), -1)</f>
        <v>41831</v>
      </c>
      <c r="D69">
        <f>IFERROR(VLOOKUP($A69, CDS5Y_bbg!C$5:D$241,2), -1)</f>
        <v>38.688000000000002</v>
      </c>
      <c r="E69">
        <f>IFERROR(VLOOKUP($A69, CDS5Y_bbg!D$5:E$241,2), -1)</f>
        <v>44895</v>
      </c>
      <c r="F69">
        <f>IFERROR(VLOOKUP($A69, CDS5Y_bbg!E$5:F$241,2), -1)</f>
        <v>21.187999999999999</v>
      </c>
      <c r="G69">
        <f>IFERROR(VLOOKUP($A69, CDS5Y_bbg!F$5:G$241,2), -1)</f>
        <v>40360</v>
      </c>
      <c r="H69">
        <f>IFERROR(VLOOKUP($A69, CDS5Y_bbg!G$5:H$241,2), -1)</f>
        <v>26.213999999999999</v>
      </c>
      <c r="I69">
        <f>IFERROR(VLOOKUP($A69, CDS5Y_bbg!H$5:I$241,2), -1)</f>
        <v>44834</v>
      </c>
      <c r="J69">
        <f>IFERROR(VLOOKUP($A69, CDS5Y_bbg!I$5:J$241,2), -1)</f>
        <v>255.61699999999999</v>
      </c>
      <c r="K69">
        <f>IFERROR(VLOOKUP($A69, CDS5Y_bbg!J$5:K$241,2), -1)</f>
        <v>41819</v>
      </c>
      <c r="L69">
        <f>IFERROR(VLOOKUP($A69, CDS5Y_bbg!K$5:L$241,2), -1)</f>
        <v>47.2</v>
      </c>
      <c r="M69">
        <f>IFERROR(VLOOKUP($A69, CDS5Y_bbg!L$5:M$241,2), -1)</f>
        <v>40469</v>
      </c>
      <c r="N69">
        <f>IFERROR(VLOOKUP($A69, CDS5Y_bbg!M$5:N$241,2), -1)</f>
        <v>37.417000000000002</v>
      </c>
      <c r="O69">
        <f>IFERROR(VLOOKUP($A69, CDS5Y_bbg!N$5:O$241,2), -1)</f>
        <v>40289</v>
      </c>
      <c r="P69">
        <f>IFERROR(VLOOKUP($A69, CDS5Y_bbg!O$5:P$241,2), -1)</f>
        <v>29</v>
      </c>
      <c r="Q69">
        <f>IFERROR(VLOOKUP($A69, CDS5Y_bbg!P$5:Q$241,2), -1)</f>
        <v>44377</v>
      </c>
      <c r="R69">
        <f>IFERROR(VLOOKUP($A69, CDS5Y_bbg!Q$5:R$241,2), -1)</f>
        <v>78.778000000000006</v>
      </c>
      <c r="S69">
        <f>IFERROR(VLOOKUP($A69, CDS5Y_bbg!R$5:S$241,2), -1)</f>
        <v>43337</v>
      </c>
      <c r="T69">
        <f>IFERROR(VLOOKUP($A69, CDS5Y_bbg!S$5:T$241,2), -1)</f>
        <v>402.7</v>
      </c>
      <c r="U69">
        <f>IFERROR(VLOOKUP($A69, CDS5Y_bbg!T$5:U$241,2), -1)</f>
        <v>42062</v>
      </c>
      <c r="V69">
        <f>IFERROR(VLOOKUP($A69, CDS5Y_bbg!U$5:V$241,2), -1)</f>
        <v>16.100000000000001</v>
      </c>
      <c r="W69">
        <f>IFERROR(VLOOKUP($A69, CDS5Y_bbg!V$5:W$241,2), -1)</f>
        <v>44074</v>
      </c>
      <c r="X69">
        <f>IFERROR(VLOOKUP($A69, CDS5Y_bbg!W$5:X$241,2), -1)</f>
        <v>76.625</v>
      </c>
      <c r="Y69">
        <f>IFERROR(VLOOKUP($A69, CDS5Y_bbg!X$5:Y$241,2), -1)</f>
        <v>44043</v>
      </c>
      <c r="Z69">
        <f>IFERROR(VLOOKUP($A69, CDS5Y_bbg!Y$5:Z$241,2), -1)</f>
        <v>50.85</v>
      </c>
      <c r="AA69">
        <f>IFERROR(VLOOKUP($A69, CDS5Y_bbg!Z$5:AA$241,2), -1)</f>
        <v>40481</v>
      </c>
      <c r="AB69">
        <f>IFERROR(VLOOKUP($A69, CDS5Y_bbg!AA$5:AB$241,2), -1)</f>
        <v>40.082999999999998</v>
      </c>
      <c r="AC69">
        <f>IFERROR(VLOOKUP($A69, CDS5Y_bbg!AB$5:AC$241,2), -1)</f>
        <v>44043</v>
      </c>
      <c r="AD69">
        <f>IFERROR(VLOOKUP($A69, CDS5Y_bbg!AC$5:AD$241,2), -1)</f>
        <v>264.5</v>
      </c>
      <c r="AE69">
        <f>IFERROR(VLOOKUP($A69, CDS5Y_bbg!AD$5:AE$241,2), -1)</f>
        <v>41149</v>
      </c>
      <c r="AF69">
        <f>IFERROR(VLOOKUP($A69, CDS5Y_bbg!AE$5:AF$241,2), -1)</f>
        <v>-1</v>
      </c>
      <c r="AG69">
        <f>IFERROR(VLOOKUP($A69, CDS5Y_bbg!AF$5:AG$241,2), -1)</f>
        <v>42853</v>
      </c>
      <c r="AH69">
        <f>IFERROR(VLOOKUP($A69, CDS5Y_bbg!AG$5:AH$241,2), -1)</f>
        <v>3</v>
      </c>
      <c r="AI69">
        <f>IFERROR(VLOOKUP($A69, CDS5Y_bbg!AH$5:AI$241,2), -1)</f>
        <v>-1</v>
      </c>
      <c r="AJ69">
        <f>IFERROR(VLOOKUP($A69, CDS5Y_bbg!AI$5:AJ$241,2), -1)</f>
        <v>2.75</v>
      </c>
      <c r="AK69">
        <f>IFERROR(VLOOKUP($A69, CDS5Y_bbg!AJ$5:AK$241,2), -1)</f>
        <v>-1</v>
      </c>
      <c r="AL69">
        <f>IFERROR(VLOOKUP($A69, CDS5Y_bbg!AK$5:AL$241,2), -1)</f>
        <v>-1</v>
      </c>
      <c r="AM69">
        <f>IFERROR(VLOOKUP($A69, CDS5Y_bbg!AL$5:AM$241,2), -1)</f>
        <v>-1</v>
      </c>
      <c r="AN69">
        <f>IFERROR(VLOOKUP($A69, CDS5Y_bbg!AM$5:AN$241,2), -1)</f>
        <v>20.515000000000001</v>
      </c>
      <c r="AO69">
        <f>IFERROR(VLOOKUP($A69, CDS5Y_bbg!AN$5:AO$241,2), -1)</f>
        <v>43424</v>
      </c>
      <c r="AP69">
        <f>IFERROR(VLOOKUP($A69, CDS5Y_bbg!AO$5:AP$241,2), -1)</f>
        <v>3</v>
      </c>
      <c r="AQ69">
        <f>IFERROR(VLOOKUP($A69, CDS5Y_bbg!AP$5:AQ$241,2), -1)</f>
        <v>44625</v>
      </c>
      <c r="AR69">
        <f>IFERROR(VLOOKUP($A69, CDS5Y_bbg!AQ$5:AR$241,2), -1)</f>
        <v>2.75</v>
      </c>
      <c r="AS69">
        <f>IFERROR(VLOOKUP($A69, CDS5Y_bbg!AR$5:AS$241,2), -1)</f>
        <v>44626</v>
      </c>
      <c r="AT69">
        <f>IFERROR(VLOOKUP($A69, CDS5Y_bbg!AS$5:AT$241,2), -1)</f>
        <v>2.875</v>
      </c>
      <c r="AU69">
        <f>IFERROR(VLOOKUP($A69, CDS5Y_bbg!AT$5:AU$241,2), -1)</f>
        <v>-1</v>
      </c>
      <c r="AV69">
        <f>IFERROR(VLOOKUP($A69, CDS5Y_bbg!AU$5:AV$241,2), -1)</f>
        <v>-1</v>
      </c>
      <c r="AW69">
        <f>IFERROR(VLOOKUP($A69, CDS5Y_bbg!AV$5:AW$241,2), -1)</f>
        <v>41863</v>
      </c>
      <c r="AX69">
        <f>IFERROR(VLOOKUP($A69, CDS5Y_bbg!AW$5:AX$241,2), -1)</f>
        <v>35</v>
      </c>
      <c r="AY69">
        <f>IFERROR(VLOOKUP($A69, CDS5Y_bbg!AX$5:AY$241,2), -1)</f>
        <v>43402</v>
      </c>
      <c r="AZ69">
        <f>IFERROR(VLOOKUP($A69, CDS5Y_bbg!AY$5:AZ$241,2), -1)</f>
        <v>12.25</v>
      </c>
      <c r="BA69">
        <f>IFERROR(VLOOKUP($A69, CDS5Y_bbg!AZ$5:BA$241,2), -1)</f>
        <v>-1</v>
      </c>
      <c r="BB69">
        <f>IFERROR(VLOOKUP($A69, CDS5Y_bbg!BA$5:BB$241,2), -1)</f>
        <v>5.25</v>
      </c>
      <c r="BC69">
        <f>IFERROR(VLOOKUP($A69, CDS5Y_bbg!BB$5:BC$241,2), -1)</f>
        <v>41722</v>
      </c>
      <c r="BD69">
        <f>IFERROR(VLOOKUP($A69, CDS5Y_bbg!BC$5:BD$241,2), -1)</f>
        <v>-1</v>
      </c>
      <c r="BE69">
        <f>IFERROR(VLOOKUP($A69, CDS5Y_bbg!BD$5:BE$241,2), -1)</f>
        <v>-1</v>
      </c>
      <c r="BF69">
        <f>IFERROR(VLOOKUP($A69, CDS5Y_bbg!BE$5:BF$241,2), -1)</f>
        <v>-1</v>
      </c>
      <c r="BG69">
        <f>IFERROR(VLOOKUP($A69, CDS5Y_bbg!BF$5:BG$241,2), -1)</f>
        <v>-1</v>
      </c>
      <c r="BH69">
        <f>IFERROR(VLOOKUP($A69, CDS5Y_bbg!BG$5:BH$241,2), -1)</f>
        <v>-1</v>
      </c>
      <c r="BI69">
        <f>IFERROR(VLOOKUP($A69, CDS5Y_bbg!BH$5:BI$241,2), -1)</f>
        <v>43424</v>
      </c>
      <c r="BJ69">
        <f>IFERROR(VLOOKUP($A69, CDS5Y_bbg!BI$5:BJ$241,2), -1)</f>
        <v>7</v>
      </c>
      <c r="BK69">
        <f>IFERROR(VLOOKUP($A69, CDS5Y_bbg!BJ$5:BK$241,2), -1)</f>
        <v>-1</v>
      </c>
      <c r="BL69">
        <f>IFERROR(VLOOKUP($A69, CDS5Y_bbg!BK$5:BL$241,2), -1)</f>
        <v>-1</v>
      </c>
      <c r="BM69">
        <f>IFERROR(VLOOKUP($A69, CDS5Y_bbg!BL$5:BM$241,2), -1)</f>
        <v>43424</v>
      </c>
      <c r="BN69">
        <f>IFERROR(VLOOKUP($A69, CDS5Y_bbg!BM$5:BN$241,2), -1)</f>
        <v>3.125</v>
      </c>
      <c r="BO69">
        <f>IFERROR(VLOOKUP($A69, CDS5Y_bbg!BN$5:BO$241,2), -1)</f>
        <v>43426</v>
      </c>
      <c r="BP69">
        <f>IFERROR(VLOOKUP($A69, CDS5Y_bbg!BO$5:BP$241,2), -1)</f>
        <v>1.75</v>
      </c>
      <c r="BQ69">
        <f>IFERROR(VLOOKUP($A69, CDS5Y_bbg!BP$5:BQ$241,2), -1)</f>
        <v>-1</v>
      </c>
      <c r="BR69">
        <f>IFERROR(VLOOKUP($A69, CDS5Y_bbg!BQ$5:BR$241,2), -1)</f>
        <v>-1</v>
      </c>
      <c r="BS69">
        <f>IFERROR(VLOOKUP($A69, CDS5Y_bbg!BR$5:BS$241,2), -1)</f>
        <v>43426</v>
      </c>
      <c r="BT69">
        <f>IFERROR(VLOOKUP($A69, CDS5Y_bbg!BS$5:BT$241,2), -1)</f>
        <v>-1</v>
      </c>
      <c r="BU69">
        <f>IFERROR(VLOOKUP($A69, CDS5Y_bbg!BT$5:BU$241,2), -1)</f>
        <v>-1</v>
      </c>
      <c r="BV69">
        <f>IFERROR(VLOOKUP($A69, CDS5Y_bbg!BU$5:BV$241,2), -1)</f>
        <v>-1</v>
      </c>
      <c r="BW69">
        <f>IFERROR(VLOOKUP($A69, CDS5Y_bbg!BV$5:BW$241,2), -1)</f>
        <v>41915</v>
      </c>
      <c r="BX69">
        <f>IFERROR(VLOOKUP($A69, CDS5Y_bbg!BW$5:BX$241,2), -1)</f>
        <v>-1</v>
      </c>
      <c r="BY69">
        <f>IFERROR(VLOOKUP($A69, CDS5Y_bbg!BX$5:BY$241,2), -1)</f>
        <v>-1</v>
      </c>
      <c r="BZ69">
        <f>IFERROR(VLOOKUP($A69, CDS5Y_bbg!BY$5:BZ$241,2), -1)</f>
        <v>-1</v>
      </c>
      <c r="CA69">
        <f>IFERROR(VLOOKUP($A69, CDS5Y_bbg!BZ$5:CA$241,2), -1)</f>
        <v>41911</v>
      </c>
      <c r="CB69">
        <f>IFERROR(VLOOKUP($A69, CDS5Y_bbg!CA$5:CB$241,2), -1)</f>
        <v>-1</v>
      </c>
      <c r="CC69">
        <f>IFERROR(VLOOKUP($A69, CDS5Y_bbg!CB$5:CC$241,2), -1)</f>
        <v>41912</v>
      </c>
      <c r="CD69">
        <f>IFERROR(VLOOKUP($A69, CDS5Y_bbg!CC$5:CD$241,2), -1)</f>
        <v>-1</v>
      </c>
      <c r="CE69">
        <f>IFERROR(VLOOKUP($A69, CDS5Y_bbg!CD$5:CE$241,2), -1)</f>
        <v>43332</v>
      </c>
      <c r="CF69">
        <f>IFERROR(VLOOKUP($A69, CDS5Y_bbg!CE$5:CF$241,2), -1)</f>
        <v>8</v>
      </c>
      <c r="CG69">
        <f>IFERROR(VLOOKUP($A69, CDS5Y_bbg!CF$5:CG$241,2), -1)</f>
        <v>41893</v>
      </c>
      <c r="CH69">
        <f>IFERROR(VLOOKUP($A69, CDS5Y_bbg!CG$5:CH$241,2), -1)</f>
        <v>-1</v>
      </c>
      <c r="CI69">
        <f>IFERROR(VLOOKUP($A69, CDS5Y_bbg!CH$5:CI$241,2), -1)</f>
        <v>-1</v>
      </c>
      <c r="CJ69">
        <f>IFERROR(VLOOKUP($A69, CDS5Y_bbg!CI$5:CJ$241,2), -1)</f>
        <v>-1</v>
      </c>
      <c r="CK69">
        <f>IFERROR(VLOOKUP($A69, CDS5Y_bbg!CJ$5:CK$241,2), -1)</f>
        <v>41844</v>
      </c>
      <c r="CL69">
        <f>IFERROR(VLOOKUP($A69, CDS5Y_bbg!CK$5:CL$241,2), -1)</f>
        <v>19.75</v>
      </c>
      <c r="CM69">
        <f>IFERROR(VLOOKUP($A69, CDS5Y_bbg!CL$5:CM$241,2), -1)</f>
        <v>-1</v>
      </c>
      <c r="CN69">
        <f>IFERROR(VLOOKUP($A69, CDS5Y_bbg!CM$5:CN$241,2), -1)</f>
        <v>-1</v>
      </c>
    </row>
    <row r="70" spans="1:92" x14ac:dyDescent="0.25">
      <c r="A70" s="1">
        <v>38625</v>
      </c>
      <c r="B70">
        <f>IFERROR(VLOOKUP($A70, CDS5Y_bbg!A$5:B$241,2), -1)</f>
        <v>244.25700000000001</v>
      </c>
      <c r="C70">
        <f>IFERROR(VLOOKUP($A70, CDS5Y_bbg!B$5:C$241,2), -1)</f>
        <v>41831</v>
      </c>
      <c r="D70">
        <f>IFERROR(VLOOKUP($A70, CDS5Y_bbg!C$5:D$241,2), -1)</f>
        <v>27.4</v>
      </c>
      <c r="E70">
        <f>IFERROR(VLOOKUP($A70, CDS5Y_bbg!D$5:E$241,2), -1)</f>
        <v>44895</v>
      </c>
      <c r="F70">
        <f>IFERROR(VLOOKUP($A70, CDS5Y_bbg!E$5:F$241,2), -1)</f>
        <v>20.562999999999999</v>
      </c>
      <c r="G70">
        <f>IFERROR(VLOOKUP($A70, CDS5Y_bbg!F$5:G$241,2), -1)</f>
        <v>40360</v>
      </c>
      <c r="H70">
        <f>IFERROR(VLOOKUP($A70, CDS5Y_bbg!G$5:H$241,2), -1)</f>
        <v>24.047999999999998</v>
      </c>
      <c r="I70">
        <f>IFERROR(VLOOKUP($A70, CDS5Y_bbg!H$5:I$241,2), -1)</f>
        <v>44834</v>
      </c>
      <c r="J70">
        <f>IFERROR(VLOOKUP($A70, CDS5Y_bbg!I$5:J$241,2), -1)</f>
        <v>189.47900000000001</v>
      </c>
      <c r="K70">
        <f>IFERROR(VLOOKUP($A70, CDS5Y_bbg!J$5:K$241,2), -1)</f>
        <v>41819</v>
      </c>
      <c r="L70">
        <f>IFERROR(VLOOKUP($A70, CDS5Y_bbg!K$5:L$241,2), -1)</f>
        <v>36.5</v>
      </c>
      <c r="M70">
        <f>IFERROR(VLOOKUP($A70, CDS5Y_bbg!L$5:M$241,2), -1)</f>
        <v>40469</v>
      </c>
      <c r="N70">
        <f>IFERROR(VLOOKUP($A70, CDS5Y_bbg!M$5:N$241,2), -1)</f>
        <v>29.928999999999998</v>
      </c>
      <c r="O70">
        <f>IFERROR(VLOOKUP($A70, CDS5Y_bbg!N$5:O$241,2), -1)</f>
        <v>40289</v>
      </c>
      <c r="P70">
        <f>IFERROR(VLOOKUP($A70, CDS5Y_bbg!O$5:P$241,2), -1)</f>
        <v>26.286000000000001</v>
      </c>
      <c r="Q70">
        <f>IFERROR(VLOOKUP($A70, CDS5Y_bbg!P$5:Q$241,2), -1)</f>
        <v>44377</v>
      </c>
      <c r="R70">
        <f>IFERROR(VLOOKUP($A70, CDS5Y_bbg!Q$5:R$241,2), -1)</f>
        <v>66.25</v>
      </c>
      <c r="S70">
        <f>IFERROR(VLOOKUP($A70, CDS5Y_bbg!R$5:S$241,2), -1)</f>
        <v>43337</v>
      </c>
      <c r="T70">
        <f>IFERROR(VLOOKUP($A70, CDS5Y_bbg!S$5:T$241,2), -1)</f>
        <v>342.214</v>
      </c>
      <c r="U70">
        <f>IFERROR(VLOOKUP($A70, CDS5Y_bbg!T$5:U$241,2), -1)</f>
        <v>42062</v>
      </c>
      <c r="V70">
        <f>IFERROR(VLOOKUP($A70, CDS5Y_bbg!U$5:V$241,2), -1)</f>
        <v>13.5</v>
      </c>
      <c r="W70">
        <f>IFERROR(VLOOKUP($A70, CDS5Y_bbg!V$5:W$241,2), -1)</f>
        <v>44074</v>
      </c>
      <c r="X70">
        <f>IFERROR(VLOOKUP($A70, CDS5Y_bbg!W$5:X$241,2), -1)</f>
        <v>54.417000000000002</v>
      </c>
      <c r="Y70">
        <f>IFERROR(VLOOKUP($A70, CDS5Y_bbg!X$5:Y$241,2), -1)</f>
        <v>44043</v>
      </c>
      <c r="Z70">
        <f>IFERROR(VLOOKUP($A70, CDS5Y_bbg!Y$5:Z$241,2), -1)</f>
        <v>42.5</v>
      </c>
      <c r="AA70">
        <f>IFERROR(VLOOKUP($A70, CDS5Y_bbg!Z$5:AA$241,2), -1)</f>
        <v>40481</v>
      </c>
      <c r="AB70">
        <f>IFERROR(VLOOKUP($A70, CDS5Y_bbg!AA$5:AB$241,2), -1)</f>
        <v>37</v>
      </c>
      <c r="AC70">
        <f>IFERROR(VLOOKUP($A70, CDS5Y_bbg!AB$5:AC$241,2), -1)</f>
        <v>44043</v>
      </c>
      <c r="AD70">
        <f>IFERROR(VLOOKUP($A70, CDS5Y_bbg!AC$5:AD$241,2), -1)</f>
        <v>209.81</v>
      </c>
      <c r="AE70">
        <f>IFERROR(VLOOKUP($A70, CDS5Y_bbg!AD$5:AE$241,2), -1)</f>
        <v>41149</v>
      </c>
      <c r="AF70">
        <f>IFERROR(VLOOKUP($A70, CDS5Y_bbg!AE$5:AF$241,2), -1)</f>
        <v>-1</v>
      </c>
      <c r="AG70">
        <f>IFERROR(VLOOKUP($A70, CDS5Y_bbg!AF$5:AG$241,2), -1)</f>
        <v>42853</v>
      </c>
      <c r="AH70">
        <f>IFERROR(VLOOKUP($A70, CDS5Y_bbg!AG$5:AH$241,2), -1)</f>
        <v>3</v>
      </c>
      <c r="AI70">
        <f>IFERROR(VLOOKUP($A70, CDS5Y_bbg!AH$5:AI$241,2), -1)</f>
        <v>-1</v>
      </c>
      <c r="AJ70">
        <f>IFERROR(VLOOKUP($A70, CDS5Y_bbg!AI$5:AJ$241,2), -1)</f>
        <v>2.625</v>
      </c>
      <c r="AK70">
        <f>IFERROR(VLOOKUP($A70, CDS5Y_bbg!AJ$5:AK$241,2), -1)</f>
        <v>-1</v>
      </c>
      <c r="AL70">
        <f>IFERROR(VLOOKUP($A70, CDS5Y_bbg!AK$5:AL$241,2), -1)</f>
        <v>-1</v>
      </c>
      <c r="AM70">
        <f>IFERROR(VLOOKUP($A70, CDS5Y_bbg!AL$5:AM$241,2), -1)</f>
        <v>-1</v>
      </c>
      <c r="AN70">
        <f>IFERROR(VLOOKUP($A70, CDS5Y_bbg!AM$5:AN$241,2), -1)</f>
        <v>20.515000000000001</v>
      </c>
      <c r="AO70">
        <f>IFERROR(VLOOKUP($A70, CDS5Y_bbg!AN$5:AO$241,2), -1)</f>
        <v>43424</v>
      </c>
      <c r="AP70">
        <f>IFERROR(VLOOKUP($A70, CDS5Y_bbg!AO$5:AP$241,2), -1)</f>
        <v>3</v>
      </c>
      <c r="AQ70">
        <f>IFERROR(VLOOKUP($A70, CDS5Y_bbg!AP$5:AQ$241,2), -1)</f>
        <v>44625</v>
      </c>
      <c r="AR70">
        <f>IFERROR(VLOOKUP($A70, CDS5Y_bbg!AQ$5:AR$241,2), -1)</f>
        <v>3</v>
      </c>
      <c r="AS70">
        <f>IFERROR(VLOOKUP($A70, CDS5Y_bbg!AR$5:AS$241,2), -1)</f>
        <v>44626</v>
      </c>
      <c r="AT70">
        <f>IFERROR(VLOOKUP($A70, CDS5Y_bbg!AS$5:AT$241,2), -1)</f>
        <v>3.625</v>
      </c>
      <c r="AU70">
        <f>IFERROR(VLOOKUP($A70, CDS5Y_bbg!AT$5:AU$241,2), -1)</f>
        <v>-1</v>
      </c>
      <c r="AV70">
        <f>IFERROR(VLOOKUP($A70, CDS5Y_bbg!AU$5:AV$241,2), -1)</f>
        <v>-1</v>
      </c>
      <c r="AW70">
        <f>IFERROR(VLOOKUP($A70, CDS5Y_bbg!AV$5:AW$241,2), -1)</f>
        <v>41863</v>
      </c>
      <c r="AX70">
        <f>IFERROR(VLOOKUP($A70, CDS5Y_bbg!AW$5:AX$241,2), -1)</f>
        <v>33.5</v>
      </c>
      <c r="AY70">
        <f>IFERROR(VLOOKUP($A70, CDS5Y_bbg!AX$5:AY$241,2), -1)</f>
        <v>43402</v>
      </c>
      <c r="AZ70">
        <f>IFERROR(VLOOKUP($A70, CDS5Y_bbg!AY$5:AZ$241,2), -1)</f>
        <v>9.5</v>
      </c>
      <c r="BA70">
        <f>IFERROR(VLOOKUP($A70, CDS5Y_bbg!AZ$5:BA$241,2), -1)</f>
        <v>-1</v>
      </c>
      <c r="BB70">
        <f>IFERROR(VLOOKUP($A70, CDS5Y_bbg!BA$5:BB$241,2), -1)</f>
        <v>5.38</v>
      </c>
      <c r="BC70">
        <f>IFERROR(VLOOKUP($A70, CDS5Y_bbg!BB$5:BC$241,2), -1)</f>
        <v>41722</v>
      </c>
      <c r="BD70">
        <f>IFERROR(VLOOKUP($A70, CDS5Y_bbg!BC$5:BD$241,2), -1)</f>
        <v>-1</v>
      </c>
      <c r="BE70">
        <f>IFERROR(VLOOKUP($A70, CDS5Y_bbg!BD$5:BE$241,2), -1)</f>
        <v>-1</v>
      </c>
      <c r="BF70">
        <f>IFERROR(VLOOKUP($A70, CDS5Y_bbg!BE$5:BF$241,2), -1)</f>
        <v>-1</v>
      </c>
      <c r="BG70">
        <f>IFERROR(VLOOKUP($A70, CDS5Y_bbg!BF$5:BG$241,2), -1)</f>
        <v>-1</v>
      </c>
      <c r="BH70">
        <f>IFERROR(VLOOKUP($A70, CDS5Y_bbg!BG$5:BH$241,2), -1)</f>
        <v>-1</v>
      </c>
      <c r="BI70">
        <f>IFERROR(VLOOKUP($A70, CDS5Y_bbg!BH$5:BI$241,2), -1)</f>
        <v>43424</v>
      </c>
      <c r="BJ70">
        <f>IFERROR(VLOOKUP($A70, CDS5Y_bbg!BI$5:BJ$241,2), -1)</f>
        <v>6.25</v>
      </c>
      <c r="BK70">
        <f>IFERROR(VLOOKUP($A70, CDS5Y_bbg!BJ$5:BK$241,2), -1)</f>
        <v>-1</v>
      </c>
      <c r="BL70">
        <f>IFERROR(VLOOKUP($A70, CDS5Y_bbg!BK$5:BL$241,2), -1)</f>
        <v>-1</v>
      </c>
      <c r="BM70">
        <f>IFERROR(VLOOKUP($A70, CDS5Y_bbg!BL$5:BM$241,2), -1)</f>
        <v>43424</v>
      </c>
      <c r="BN70">
        <f>IFERROR(VLOOKUP($A70, CDS5Y_bbg!BM$5:BN$241,2), -1)</f>
        <v>3.0630000000000002</v>
      </c>
      <c r="BO70">
        <f>IFERROR(VLOOKUP($A70, CDS5Y_bbg!BN$5:BO$241,2), -1)</f>
        <v>43426</v>
      </c>
      <c r="BP70">
        <f>IFERROR(VLOOKUP($A70, CDS5Y_bbg!BO$5:BP$241,2), -1)</f>
        <v>1.75</v>
      </c>
      <c r="BQ70">
        <f>IFERROR(VLOOKUP($A70, CDS5Y_bbg!BP$5:BQ$241,2), -1)</f>
        <v>-1</v>
      </c>
      <c r="BR70">
        <f>IFERROR(VLOOKUP($A70, CDS5Y_bbg!BQ$5:BR$241,2), -1)</f>
        <v>-1</v>
      </c>
      <c r="BS70">
        <f>IFERROR(VLOOKUP($A70, CDS5Y_bbg!BR$5:BS$241,2), -1)</f>
        <v>43426</v>
      </c>
      <c r="BT70">
        <f>IFERROR(VLOOKUP($A70, CDS5Y_bbg!BS$5:BT$241,2), -1)</f>
        <v>-1</v>
      </c>
      <c r="BU70">
        <f>IFERROR(VLOOKUP($A70, CDS5Y_bbg!BT$5:BU$241,2), -1)</f>
        <v>-1</v>
      </c>
      <c r="BV70">
        <f>IFERROR(VLOOKUP($A70, CDS5Y_bbg!BU$5:BV$241,2), -1)</f>
        <v>-1</v>
      </c>
      <c r="BW70">
        <f>IFERROR(VLOOKUP($A70, CDS5Y_bbg!BV$5:BW$241,2), -1)</f>
        <v>41915</v>
      </c>
      <c r="BX70">
        <f>IFERROR(VLOOKUP($A70, CDS5Y_bbg!BW$5:BX$241,2), -1)</f>
        <v>-1</v>
      </c>
      <c r="BY70">
        <f>IFERROR(VLOOKUP($A70, CDS5Y_bbg!BX$5:BY$241,2), -1)</f>
        <v>-1</v>
      </c>
      <c r="BZ70">
        <f>IFERROR(VLOOKUP($A70, CDS5Y_bbg!BY$5:BZ$241,2), -1)</f>
        <v>-1</v>
      </c>
      <c r="CA70">
        <f>IFERROR(VLOOKUP($A70, CDS5Y_bbg!BZ$5:CA$241,2), -1)</f>
        <v>41911</v>
      </c>
      <c r="CB70">
        <f>IFERROR(VLOOKUP($A70, CDS5Y_bbg!CA$5:CB$241,2), -1)</f>
        <v>-1</v>
      </c>
      <c r="CC70">
        <f>IFERROR(VLOOKUP($A70, CDS5Y_bbg!CB$5:CC$241,2), -1)</f>
        <v>41912</v>
      </c>
      <c r="CD70">
        <f>IFERROR(VLOOKUP($A70, CDS5Y_bbg!CC$5:CD$241,2), -1)</f>
        <v>-1</v>
      </c>
      <c r="CE70">
        <f>IFERROR(VLOOKUP($A70, CDS5Y_bbg!CD$5:CE$241,2), -1)</f>
        <v>43332</v>
      </c>
      <c r="CF70">
        <f>IFERROR(VLOOKUP($A70, CDS5Y_bbg!CE$5:CF$241,2), -1)</f>
        <v>8</v>
      </c>
      <c r="CG70">
        <f>IFERROR(VLOOKUP($A70, CDS5Y_bbg!CF$5:CG$241,2), -1)</f>
        <v>41893</v>
      </c>
      <c r="CH70">
        <f>IFERROR(VLOOKUP($A70, CDS5Y_bbg!CG$5:CH$241,2), -1)</f>
        <v>-1</v>
      </c>
      <c r="CI70">
        <f>IFERROR(VLOOKUP($A70, CDS5Y_bbg!CH$5:CI$241,2), -1)</f>
        <v>-1</v>
      </c>
      <c r="CJ70">
        <f>IFERROR(VLOOKUP($A70, CDS5Y_bbg!CI$5:CJ$241,2), -1)</f>
        <v>-1</v>
      </c>
      <c r="CK70">
        <f>IFERROR(VLOOKUP($A70, CDS5Y_bbg!CJ$5:CK$241,2), -1)</f>
        <v>41844</v>
      </c>
      <c r="CL70">
        <f>IFERROR(VLOOKUP($A70, CDS5Y_bbg!CK$5:CL$241,2), -1)</f>
        <v>16.75</v>
      </c>
      <c r="CM70">
        <f>IFERROR(VLOOKUP($A70, CDS5Y_bbg!CL$5:CM$241,2), -1)</f>
        <v>-1</v>
      </c>
      <c r="CN70">
        <f>IFERROR(VLOOKUP($A70, CDS5Y_bbg!CM$5:CN$241,2), -1)</f>
        <v>-1</v>
      </c>
    </row>
    <row r="71" spans="1:92" x14ac:dyDescent="0.25">
      <c r="A71" s="1">
        <v>38656</v>
      </c>
      <c r="B71">
        <f>IFERROR(VLOOKUP($A71, CDS5Y_bbg!A$5:B$241,2), -1)</f>
        <v>277.79300000000001</v>
      </c>
      <c r="C71">
        <f>IFERROR(VLOOKUP($A71, CDS5Y_bbg!B$5:C$241,2), -1)</f>
        <v>41831</v>
      </c>
      <c r="D71">
        <f>IFERROR(VLOOKUP($A71, CDS5Y_bbg!C$5:D$241,2), -1)</f>
        <v>38.950000000000003</v>
      </c>
      <c r="E71">
        <f>IFERROR(VLOOKUP($A71, CDS5Y_bbg!D$5:E$241,2), -1)</f>
        <v>44895</v>
      </c>
      <c r="F71">
        <f>IFERROR(VLOOKUP($A71, CDS5Y_bbg!E$5:F$241,2), -1)</f>
        <v>22.417000000000002</v>
      </c>
      <c r="G71">
        <f>IFERROR(VLOOKUP($A71, CDS5Y_bbg!F$5:G$241,2), -1)</f>
        <v>40360</v>
      </c>
      <c r="H71">
        <f>IFERROR(VLOOKUP($A71, CDS5Y_bbg!G$5:H$241,2), -1)</f>
        <v>22.417000000000002</v>
      </c>
      <c r="I71">
        <f>IFERROR(VLOOKUP($A71, CDS5Y_bbg!H$5:I$241,2), -1)</f>
        <v>44834</v>
      </c>
      <c r="J71">
        <f>IFERROR(VLOOKUP($A71, CDS5Y_bbg!I$5:J$241,2), -1)</f>
        <v>223.36600000000001</v>
      </c>
      <c r="K71">
        <f>IFERROR(VLOOKUP($A71, CDS5Y_bbg!J$5:K$241,2), -1)</f>
        <v>41819</v>
      </c>
      <c r="L71">
        <f>IFERROR(VLOOKUP($A71, CDS5Y_bbg!K$5:L$241,2), -1)</f>
        <v>40.688000000000002</v>
      </c>
      <c r="M71">
        <f>IFERROR(VLOOKUP($A71, CDS5Y_bbg!L$5:M$241,2), -1)</f>
        <v>40469</v>
      </c>
      <c r="N71">
        <f>IFERROR(VLOOKUP($A71, CDS5Y_bbg!M$5:N$241,2), -1)</f>
        <v>29.831</v>
      </c>
      <c r="O71">
        <f>IFERROR(VLOOKUP($A71, CDS5Y_bbg!N$5:O$241,2), -1)</f>
        <v>40289</v>
      </c>
      <c r="P71">
        <f>IFERROR(VLOOKUP($A71, CDS5Y_bbg!O$5:P$241,2), -1)</f>
        <v>28.25</v>
      </c>
      <c r="Q71">
        <f>IFERROR(VLOOKUP($A71, CDS5Y_bbg!P$5:Q$241,2), -1)</f>
        <v>44377</v>
      </c>
      <c r="R71">
        <f>IFERROR(VLOOKUP($A71, CDS5Y_bbg!Q$5:R$241,2), -1)</f>
        <v>73.314999999999998</v>
      </c>
      <c r="S71">
        <f>IFERROR(VLOOKUP($A71, CDS5Y_bbg!R$5:S$241,2), -1)</f>
        <v>43337</v>
      </c>
      <c r="T71">
        <f>IFERROR(VLOOKUP($A71, CDS5Y_bbg!S$5:T$241,2), -1)</f>
        <v>347.85700000000003</v>
      </c>
      <c r="U71">
        <f>IFERROR(VLOOKUP($A71, CDS5Y_bbg!T$5:U$241,2), -1)</f>
        <v>42062</v>
      </c>
      <c r="V71">
        <f>IFERROR(VLOOKUP($A71, CDS5Y_bbg!U$5:V$241,2), -1)</f>
        <v>15.333</v>
      </c>
      <c r="W71">
        <f>IFERROR(VLOOKUP($A71, CDS5Y_bbg!V$5:W$241,2), -1)</f>
        <v>44074</v>
      </c>
      <c r="X71">
        <f>IFERROR(VLOOKUP($A71, CDS5Y_bbg!W$5:X$241,2), -1)</f>
        <v>71.2</v>
      </c>
      <c r="Y71">
        <f>IFERROR(VLOOKUP($A71, CDS5Y_bbg!X$5:Y$241,2), -1)</f>
        <v>44043</v>
      </c>
      <c r="Z71">
        <f>IFERROR(VLOOKUP($A71, CDS5Y_bbg!Y$5:Z$241,2), -1)</f>
        <v>53.375999999999998</v>
      </c>
      <c r="AA71">
        <f>IFERROR(VLOOKUP($A71, CDS5Y_bbg!Z$5:AA$241,2), -1)</f>
        <v>40481</v>
      </c>
      <c r="AB71">
        <f>IFERROR(VLOOKUP($A71, CDS5Y_bbg!AA$5:AB$241,2), -1)</f>
        <v>38.573999999999998</v>
      </c>
      <c r="AC71">
        <f>IFERROR(VLOOKUP($A71, CDS5Y_bbg!AB$5:AC$241,2), -1)</f>
        <v>44043</v>
      </c>
      <c r="AD71">
        <f>IFERROR(VLOOKUP($A71, CDS5Y_bbg!AC$5:AD$241,2), -1)</f>
        <v>198.8</v>
      </c>
      <c r="AE71">
        <f>IFERROR(VLOOKUP($A71, CDS5Y_bbg!AD$5:AE$241,2), -1)</f>
        <v>41149</v>
      </c>
      <c r="AF71">
        <f>IFERROR(VLOOKUP($A71, CDS5Y_bbg!AE$5:AF$241,2), -1)</f>
        <v>-1</v>
      </c>
      <c r="AG71">
        <f>IFERROR(VLOOKUP($A71, CDS5Y_bbg!AF$5:AG$241,2), -1)</f>
        <v>42853</v>
      </c>
      <c r="AH71">
        <f>IFERROR(VLOOKUP($A71, CDS5Y_bbg!AG$5:AH$241,2), -1)</f>
        <v>3</v>
      </c>
      <c r="AI71">
        <f>IFERROR(VLOOKUP($A71, CDS5Y_bbg!AH$5:AI$241,2), -1)</f>
        <v>-1</v>
      </c>
      <c r="AJ71">
        <f>IFERROR(VLOOKUP($A71, CDS5Y_bbg!AI$5:AJ$241,2), -1)</f>
        <v>2.625</v>
      </c>
      <c r="AK71">
        <f>IFERROR(VLOOKUP($A71, CDS5Y_bbg!AJ$5:AK$241,2), -1)</f>
        <v>-1</v>
      </c>
      <c r="AL71">
        <f>IFERROR(VLOOKUP($A71, CDS5Y_bbg!AK$5:AL$241,2), -1)</f>
        <v>-1</v>
      </c>
      <c r="AM71">
        <f>IFERROR(VLOOKUP($A71, CDS5Y_bbg!AL$5:AM$241,2), -1)</f>
        <v>-1</v>
      </c>
      <c r="AN71">
        <f>IFERROR(VLOOKUP($A71, CDS5Y_bbg!AM$5:AN$241,2), -1)</f>
        <v>20.515000000000001</v>
      </c>
      <c r="AO71">
        <f>IFERROR(VLOOKUP($A71, CDS5Y_bbg!AN$5:AO$241,2), -1)</f>
        <v>43424</v>
      </c>
      <c r="AP71">
        <f>IFERROR(VLOOKUP($A71, CDS5Y_bbg!AO$5:AP$241,2), -1)</f>
        <v>3</v>
      </c>
      <c r="AQ71">
        <f>IFERROR(VLOOKUP($A71, CDS5Y_bbg!AP$5:AQ$241,2), -1)</f>
        <v>44625</v>
      </c>
      <c r="AR71">
        <f>IFERROR(VLOOKUP($A71, CDS5Y_bbg!AQ$5:AR$241,2), -1)</f>
        <v>2.5</v>
      </c>
      <c r="AS71">
        <f>IFERROR(VLOOKUP($A71, CDS5Y_bbg!AR$5:AS$241,2), -1)</f>
        <v>44626</v>
      </c>
      <c r="AT71">
        <f>IFERROR(VLOOKUP($A71, CDS5Y_bbg!AS$5:AT$241,2), -1)</f>
        <v>3.625</v>
      </c>
      <c r="AU71">
        <f>IFERROR(VLOOKUP($A71, CDS5Y_bbg!AT$5:AU$241,2), -1)</f>
        <v>-1</v>
      </c>
      <c r="AV71">
        <f>IFERROR(VLOOKUP($A71, CDS5Y_bbg!AU$5:AV$241,2), -1)</f>
        <v>-1</v>
      </c>
      <c r="AW71">
        <f>IFERROR(VLOOKUP($A71, CDS5Y_bbg!AV$5:AW$241,2), -1)</f>
        <v>41863</v>
      </c>
      <c r="AX71">
        <f>IFERROR(VLOOKUP($A71, CDS5Y_bbg!AW$5:AX$241,2), -1)</f>
        <v>34.5</v>
      </c>
      <c r="AY71">
        <f>IFERROR(VLOOKUP($A71, CDS5Y_bbg!AX$5:AY$241,2), -1)</f>
        <v>43402</v>
      </c>
      <c r="AZ71">
        <f>IFERROR(VLOOKUP($A71, CDS5Y_bbg!AY$5:AZ$241,2), -1)</f>
        <v>8.625</v>
      </c>
      <c r="BA71">
        <f>IFERROR(VLOOKUP($A71, CDS5Y_bbg!AZ$5:BA$241,2), -1)</f>
        <v>-1</v>
      </c>
      <c r="BB71">
        <f>IFERROR(VLOOKUP($A71, CDS5Y_bbg!BA$5:BB$241,2), -1)</f>
        <v>5.17</v>
      </c>
      <c r="BC71">
        <f>IFERROR(VLOOKUP($A71, CDS5Y_bbg!BB$5:BC$241,2), -1)</f>
        <v>41722</v>
      </c>
      <c r="BD71">
        <f>IFERROR(VLOOKUP($A71, CDS5Y_bbg!BC$5:BD$241,2), -1)</f>
        <v>-1</v>
      </c>
      <c r="BE71">
        <f>IFERROR(VLOOKUP($A71, CDS5Y_bbg!BD$5:BE$241,2), -1)</f>
        <v>-1</v>
      </c>
      <c r="BF71">
        <f>IFERROR(VLOOKUP($A71, CDS5Y_bbg!BE$5:BF$241,2), -1)</f>
        <v>-1</v>
      </c>
      <c r="BG71">
        <f>IFERROR(VLOOKUP($A71, CDS5Y_bbg!BF$5:BG$241,2), -1)</f>
        <v>-1</v>
      </c>
      <c r="BH71">
        <f>IFERROR(VLOOKUP($A71, CDS5Y_bbg!BG$5:BH$241,2), -1)</f>
        <v>-1</v>
      </c>
      <c r="BI71">
        <f>IFERROR(VLOOKUP($A71, CDS5Y_bbg!BH$5:BI$241,2), -1)</f>
        <v>43424</v>
      </c>
      <c r="BJ71">
        <f>IFERROR(VLOOKUP($A71, CDS5Y_bbg!BI$5:BJ$241,2), -1)</f>
        <v>6.25</v>
      </c>
      <c r="BK71">
        <f>IFERROR(VLOOKUP($A71, CDS5Y_bbg!BJ$5:BK$241,2), -1)</f>
        <v>-1</v>
      </c>
      <c r="BL71">
        <f>IFERROR(VLOOKUP($A71, CDS5Y_bbg!BK$5:BL$241,2), -1)</f>
        <v>-1</v>
      </c>
      <c r="BM71">
        <f>IFERROR(VLOOKUP($A71, CDS5Y_bbg!BL$5:BM$241,2), -1)</f>
        <v>43424</v>
      </c>
      <c r="BN71">
        <f>IFERROR(VLOOKUP($A71, CDS5Y_bbg!BM$5:BN$241,2), -1)</f>
        <v>3.0630000000000002</v>
      </c>
      <c r="BO71">
        <f>IFERROR(VLOOKUP($A71, CDS5Y_bbg!BN$5:BO$241,2), -1)</f>
        <v>43426</v>
      </c>
      <c r="BP71">
        <f>IFERROR(VLOOKUP($A71, CDS5Y_bbg!BO$5:BP$241,2), -1)</f>
        <v>1.75</v>
      </c>
      <c r="BQ71">
        <f>IFERROR(VLOOKUP($A71, CDS5Y_bbg!BP$5:BQ$241,2), -1)</f>
        <v>-1</v>
      </c>
      <c r="BR71">
        <f>IFERROR(VLOOKUP($A71, CDS5Y_bbg!BQ$5:BR$241,2), -1)</f>
        <v>-1</v>
      </c>
      <c r="BS71">
        <f>IFERROR(VLOOKUP($A71, CDS5Y_bbg!BR$5:BS$241,2), -1)</f>
        <v>43426</v>
      </c>
      <c r="BT71">
        <f>IFERROR(VLOOKUP($A71, CDS5Y_bbg!BS$5:BT$241,2), -1)</f>
        <v>-1</v>
      </c>
      <c r="BU71">
        <f>IFERROR(VLOOKUP($A71, CDS5Y_bbg!BT$5:BU$241,2), -1)</f>
        <v>-1</v>
      </c>
      <c r="BV71">
        <f>IFERROR(VLOOKUP($A71, CDS5Y_bbg!BU$5:BV$241,2), -1)</f>
        <v>-1</v>
      </c>
      <c r="BW71">
        <f>IFERROR(VLOOKUP($A71, CDS5Y_bbg!BV$5:BW$241,2), -1)</f>
        <v>41915</v>
      </c>
      <c r="BX71">
        <f>IFERROR(VLOOKUP($A71, CDS5Y_bbg!BW$5:BX$241,2), -1)</f>
        <v>-1</v>
      </c>
      <c r="BY71">
        <f>IFERROR(VLOOKUP($A71, CDS5Y_bbg!BX$5:BY$241,2), -1)</f>
        <v>-1</v>
      </c>
      <c r="BZ71">
        <f>IFERROR(VLOOKUP($A71, CDS5Y_bbg!BY$5:BZ$241,2), -1)</f>
        <v>-1</v>
      </c>
      <c r="CA71">
        <f>IFERROR(VLOOKUP($A71, CDS5Y_bbg!BZ$5:CA$241,2), -1)</f>
        <v>41911</v>
      </c>
      <c r="CB71">
        <f>IFERROR(VLOOKUP($A71, CDS5Y_bbg!CA$5:CB$241,2), -1)</f>
        <v>-1</v>
      </c>
      <c r="CC71">
        <f>IFERROR(VLOOKUP($A71, CDS5Y_bbg!CB$5:CC$241,2), -1)</f>
        <v>41912</v>
      </c>
      <c r="CD71">
        <f>IFERROR(VLOOKUP($A71, CDS5Y_bbg!CC$5:CD$241,2), -1)</f>
        <v>-1</v>
      </c>
      <c r="CE71">
        <f>IFERROR(VLOOKUP($A71, CDS5Y_bbg!CD$5:CE$241,2), -1)</f>
        <v>43332</v>
      </c>
      <c r="CF71">
        <f>IFERROR(VLOOKUP($A71, CDS5Y_bbg!CE$5:CF$241,2), -1)</f>
        <v>7.25</v>
      </c>
      <c r="CG71">
        <f>IFERROR(VLOOKUP($A71, CDS5Y_bbg!CF$5:CG$241,2), -1)</f>
        <v>41893</v>
      </c>
      <c r="CH71">
        <f>IFERROR(VLOOKUP($A71, CDS5Y_bbg!CG$5:CH$241,2), -1)</f>
        <v>-1</v>
      </c>
      <c r="CI71">
        <f>IFERROR(VLOOKUP($A71, CDS5Y_bbg!CH$5:CI$241,2), -1)</f>
        <v>-1</v>
      </c>
      <c r="CJ71">
        <f>IFERROR(VLOOKUP($A71, CDS5Y_bbg!CI$5:CJ$241,2), -1)</f>
        <v>-1</v>
      </c>
      <c r="CK71">
        <f>IFERROR(VLOOKUP($A71, CDS5Y_bbg!CJ$5:CK$241,2), -1)</f>
        <v>41844</v>
      </c>
      <c r="CL71">
        <f>IFERROR(VLOOKUP($A71, CDS5Y_bbg!CK$5:CL$241,2), -1)</f>
        <v>21.169</v>
      </c>
      <c r="CM71">
        <f>IFERROR(VLOOKUP($A71, CDS5Y_bbg!CL$5:CM$241,2), -1)</f>
        <v>-1</v>
      </c>
      <c r="CN71">
        <f>IFERROR(VLOOKUP($A71, CDS5Y_bbg!CM$5:CN$241,2), -1)</f>
        <v>-1</v>
      </c>
    </row>
    <row r="72" spans="1:92" x14ac:dyDescent="0.25">
      <c r="A72" s="1">
        <v>38686</v>
      </c>
      <c r="B72">
        <f>IFERROR(VLOOKUP($A72, CDS5Y_bbg!A$5:B$241,2), -1)</f>
        <v>252.4</v>
      </c>
      <c r="C72">
        <f>IFERROR(VLOOKUP($A72, CDS5Y_bbg!B$5:C$241,2), -1)</f>
        <v>41831</v>
      </c>
      <c r="D72">
        <f>IFERROR(VLOOKUP($A72, CDS5Y_bbg!C$5:D$241,2), -1)</f>
        <v>36.25</v>
      </c>
      <c r="E72">
        <f>IFERROR(VLOOKUP($A72, CDS5Y_bbg!D$5:E$241,2), -1)</f>
        <v>44895</v>
      </c>
      <c r="F72">
        <f>IFERROR(VLOOKUP($A72, CDS5Y_bbg!E$5:F$241,2), -1)</f>
        <v>20.5</v>
      </c>
      <c r="G72">
        <f>IFERROR(VLOOKUP($A72, CDS5Y_bbg!F$5:G$241,2), -1)</f>
        <v>40360</v>
      </c>
      <c r="H72">
        <f>IFERROR(VLOOKUP($A72, CDS5Y_bbg!G$5:H$241,2), -1)</f>
        <v>19.207999999999998</v>
      </c>
      <c r="I72">
        <f>IFERROR(VLOOKUP($A72, CDS5Y_bbg!H$5:I$241,2), -1)</f>
        <v>44834</v>
      </c>
      <c r="J72">
        <f>IFERROR(VLOOKUP($A72, CDS5Y_bbg!I$5:J$241,2), -1)</f>
        <v>178.91800000000001</v>
      </c>
      <c r="K72">
        <f>IFERROR(VLOOKUP($A72, CDS5Y_bbg!J$5:K$241,2), -1)</f>
        <v>41819</v>
      </c>
      <c r="L72">
        <f>IFERROR(VLOOKUP($A72, CDS5Y_bbg!K$5:L$241,2), -1)</f>
        <v>38.75</v>
      </c>
      <c r="M72">
        <f>IFERROR(VLOOKUP($A72, CDS5Y_bbg!L$5:M$241,2), -1)</f>
        <v>40469</v>
      </c>
      <c r="N72">
        <f>IFERROR(VLOOKUP($A72, CDS5Y_bbg!M$5:N$241,2), -1)</f>
        <v>23.963999999999999</v>
      </c>
      <c r="O72">
        <f>IFERROR(VLOOKUP($A72, CDS5Y_bbg!N$5:O$241,2), -1)</f>
        <v>40289</v>
      </c>
      <c r="P72">
        <f>IFERROR(VLOOKUP($A72, CDS5Y_bbg!O$5:P$241,2), -1)</f>
        <v>27.125</v>
      </c>
      <c r="Q72">
        <f>IFERROR(VLOOKUP($A72, CDS5Y_bbg!P$5:Q$241,2), -1)</f>
        <v>44377</v>
      </c>
      <c r="R72">
        <f>IFERROR(VLOOKUP($A72, CDS5Y_bbg!Q$5:R$241,2), -1)</f>
        <v>59.744999999999997</v>
      </c>
      <c r="S72">
        <f>IFERROR(VLOOKUP($A72, CDS5Y_bbg!R$5:S$241,2), -1)</f>
        <v>43337</v>
      </c>
      <c r="T72">
        <f>IFERROR(VLOOKUP($A72, CDS5Y_bbg!S$5:T$241,2), -1)</f>
        <v>279.5</v>
      </c>
      <c r="U72">
        <f>IFERROR(VLOOKUP($A72, CDS5Y_bbg!T$5:U$241,2), -1)</f>
        <v>42062</v>
      </c>
      <c r="V72">
        <f>IFERROR(VLOOKUP($A72, CDS5Y_bbg!U$5:V$241,2), -1)</f>
        <v>16.625</v>
      </c>
      <c r="W72">
        <f>IFERROR(VLOOKUP($A72, CDS5Y_bbg!V$5:W$241,2), -1)</f>
        <v>44074</v>
      </c>
      <c r="X72">
        <f>IFERROR(VLOOKUP($A72, CDS5Y_bbg!W$5:X$241,2), -1)</f>
        <v>66.856999999999999</v>
      </c>
      <c r="Y72">
        <f>IFERROR(VLOOKUP($A72, CDS5Y_bbg!X$5:Y$241,2), -1)</f>
        <v>44043</v>
      </c>
      <c r="Z72">
        <f>IFERROR(VLOOKUP($A72, CDS5Y_bbg!Y$5:Z$241,2), -1)</f>
        <v>47.417000000000002</v>
      </c>
      <c r="AA72">
        <f>IFERROR(VLOOKUP($A72, CDS5Y_bbg!Z$5:AA$241,2), -1)</f>
        <v>40481</v>
      </c>
      <c r="AB72">
        <f>IFERROR(VLOOKUP($A72, CDS5Y_bbg!AA$5:AB$241,2), -1)</f>
        <v>37.643000000000001</v>
      </c>
      <c r="AC72">
        <f>IFERROR(VLOOKUP($A72, CDS5Y_bbg!AB$5:AC$241,2), -1)</f>
        <v>44043</v>
      </c>
      <c r="AD72">
        <f>IFERROR(VLOOKUP($A72, CDS5Y_bbg!AC$5:AD$241,2), -1)</f>
        <v>167.357</v>
      </c>
      <c r="AE72">
        <f>IFERROR(VLOOKUP($A72, CDS5Y_bbg!AD$5:AE$241,2), -1)</f>
        <v>41149</v>
      </c>
      <c r="AF72">
        <f>IFERROR(VLOOKUP($A72, CDS5Y_bbg!AE$5:AF$241,2), -1)</f>
        <v>-1</v>
      </c>
      <c r="AG72">
        <f>IFERROR(VLOOKUP($A72, CDS5Y_bbg!AF$5:AG$241,2), -1)</f>
        <v>42853</v>
      </c>
      <c r="AH72">
        <f>IFERROR(VLOOKUP($A72, CDS5Y_bbg!AG$5:AH$241,2), -1)</f>
        <v>3</v>
      </c>
      <c r="AI72">
        <f>IFERROR(VLOOKUP($A72, CDS5Y_bbg!AH$5:AI$241,2), -1)</f>
        <v>-1</v>
      </c>
      <c r="AJ72">
        <f>IFERROR(VLOOKUP($A72, CDS5Y_bbg!AI$5:AJ$241,2), -1)</f>
        <v>2.625</v>
      </c>
      <c r="AK72">
        <f>IFERROR(VLOOKUP($A72, CDS5Y_bbg!AJ$5:AK$241,2), -1)</f>
        <v>-1</v>
      </c>
      <c r="AL72">
        <f>IFERROR(VLOOKUP($A72, CDS5Y_bbg!AK$5:AL$241,2), -1)</f>
        <v>-1</v>
      </c>
      <c r="AM72">
        <f>IFERROR(VLOOKUP($A72, CDS5Y_bbg!AL$5:AM$241,2), -1)</f>
        <v>-1</v>
      </c>
      <c r="AN72">
        <f>IFERROR(VLOOKUP($A72, CDS5Y_bbg!AM$5:AN$241,2), -1)</f>
        <v>20.515000000000001</v>
      </c>
      <c r="AO72">
        <f>IFERROR(VLOOKUP($A72, CDS5Y_bbg!AN$5:AO$241,2), -1)</f>
        <v>43424</v>
      </c>
      <c r="AP72">
        <f>IFERROR(VLOOKUP($A72, CDS5Y_bbg!AO$5:AP$241,2), -1)</f>
        <v>3</v>
      </c>
      <c r="AQ72">
        <f>IFERROR(VLOOKUP($A72, CDS5Y_bbg!AP$5:AQ$241,2), -1)</f>
        <v>44625</v>
      </c>
      <c r="AR72">
        <f>IFERROR(VLOOKUP($A72, CDS5Y_bbg!AQ$5:AR$241,2), -1)</f>
        <v>2.6669999999999998</v>
      </c>
      <c r="AS72">
        <f>IFERROR(VLOOKUP($A72, CDS5Y_bbg!AR$5:AS$241,2), -1)</f>
        <v>44626</v>
      </c>
      <c r="AT72">
        <f>IFERROR(VLOOKUP($A72, CDS5Y_bbg!AS$5:AT$241,2), -1)</f>
        <v>3.625</v>
      </c>
      <c r="AU72">
        <f>IFERROR(VLOOKUP($A72, CDS5Y_bbg!AT$5:AU$241,2), -1)</f>
        <v>-1</v>
      </c>
      <c r="AV72">
        <f>IFERROR(VLOOKUP($A72, CDS5Y_bbg!AU$5:AV$241,2), -1)</f>
        <v>-1</v>
      </c>
      <c r="AW72">
        <f>IFERROR(VLOOKUP($A72, CDS5Y_bbg!AV$5:AW$241,2), -1)</f>
        <v>41863</v>
      </c>
      <c r="AX72">
        <f>IFERROR(VLOOKUP($A72, CDS5Y_bbg!AW$5:AX$241,2), -1)</f>
        <v>35.5</v>
      </c>
      <c r="AY72">
        <f>IFERROR(VLOOKUP($A72, CDS5Y_bbg!AX$5:AY$241,2), -1)</f>
        <v>43402</v>
      </c>
      <c r="AZ72">
        <f>IFERROR(VLOOKUP($A72, CDS5Y_bbg!AY$5:AZ$241,2), -1)</f>
        <v>9.9169999999999998</v>
      </c>
      <c r="BA72">
        <f>IFERROR(VLOOKUP($A72, CDS5Y_bbg!AZ$5:BA$241,2), -1)</f>
        <v>-1</v>
      </c>
      <c r="BB72">
        <f>IFERROR(VLOOKUP($A72, CDS5Y_bbg!BA$5:BB$241,2), -1)</f>
        <v>5.1669999999999998</v>
      </c>
      <c r="BC72">
        <f>IFERROR(VLOOKUP($A72, CDS5Y_bbg!BB$5:BC$241,2), -1)</f>
        <v>41722</v>
      </c>
      <c r="BD72">
        <f>IFERROR(VLOOKUP($A72, CDS5Y_bbg!BC$5:BD$241,2), -1)</f>
        <v>-1</v>
      </c>
      <c r="BE72">
        <f>IFERROR(VLOOKUP($A72, CDS5Y_bbg!BD$5:BE$241,2), -1)</f>
        <v>-1</v>
      </c>
      <c r="BF72">
        <f>IFERROR(VLOOKUP($A72, CDS5Y_bbg!BE$5:BF$241,2), -1)</f>
        <v>-1</v>
      </c>
      <c r="BG72">
        <f>IFERROR(VLOOKUP($A72, CDS5Y_bbg!BF$5:BG$241,2), -1)</f>
        <v>-1</v>
      </c>
      <c r="BH72">
        <f>IFERROR(VLOOKUP($A72, CDS5Y_bbg!BG$5:BH$241,2), -1)</f>
        <v>-1</v>
      </c>
      <c r="BI72">
        <f>IFERROR(VLOOKUP($A72, CDS5Y_bbg!BH$5:BI$241,2), -1)</f>
        <v>43424</v>
      </c>
      <c r="BJ72">
        <f>IFERROR(VLOOKUP($A72, CDS5Y_bbg!BI$5:BJ$241,2), -1)</f>
        <v>6.75</v>
      </c>
      <c r="BK72">
        <f>IFERROR(VLOOKUP($A72, CDS5Y_bbg!BJ$5:BK$241,2), -1)</f>
        <v>-1</v>
      </c>
      <c r="BL72">
        <f>IFERROR(VLOOKUP($A72, CDS5Y_bbg!BK$5:BL$241,2), -1)</f>
        <v>-1</v>
      </c>
      <c r="BM72">
        <f>IFERROR(VLOOKUP($A72, CDS5Y_bbg!BL$5:BM$241,2), -1)</f>
        <v>43424</v>
      </c>
      <c r="BN72">
        <f>IFERROR(VLOOKUP($A72, CDS5Y_bbg!BM$5:BN$241,2), -1)</f>
        <v>3.0630000000000002</v>
      </c>
      <c r="BO72">
        <f>IFERROR(VLOOKUP($A72, CDS5Y_bbg!BN$5:BO$241,2), -1)</f>
        <v>43426</v>
      </c>
      <c r="BP72">
        <f>IFERROR(VLOOKUP($A72, CDS5Y_bbg!BO$5:BP$241,2), -1)</f>
        <v>1.75</v>
      </c>
      <c r="BQ72">
        <f>IFERROR(VLOOKUP($A72, CDS5Y_bbg!BP$5:BQ$241,2), -1)</f>
        <v>-1</v>
      </c>
      <c r="BR72">
        <f>IFERROR(VLOOKUP($A72, CDS5Y_bbg!BQ$5:BR$241,2), -1)</f>
        <v>-1</v>
      </c>
      <c r="BS72">
        <f>IFERROR(VLOOKUP($A72, CDS5Y_bbg!BR$5:BS$241,2), -1)</f>
        <v>43426</v>
      </c>
      <c r="BT72">
        <f>IFERROR(VLOOKUP($A72, CDS5Y_bbg!BS$5:BT$241,2), -1)</f>
        <v>-1</v>
      </c>
      <c r="BU72">
        <f>IFERROR(VLOOKUP($A72, CDS5Y_bbg!BT$5:BU$241,2), -1)</f>
        <v>-1</v>
      </c>
      <c r="BV72">
        <f>IFERROR(VLOOKUP($A72, CDS5Y_bbg!BU$5:BV$241,2), -1)</f>
        <v>-1</v>
      </c>
      <c r="BW72">
        <f>IFERROR(VLOOKUP($A72, CDS5Y_bbg!BV$5:BW$241,2), -1)</f>
        <v>41915</v>
      </c>
      <c r="BX72">
        <f>IFERROR(VLOOKUP($A72, CDS5Y_bbg!BW$5:BX$241,2), -1)</f>
        <v>-1</v>
      </c>
      <c r="BY72">
        <f>IFERROR(VLOOKUP($A72, CDS5Y_bbg!BX$5:BY$241,2), -1)</f>
        <v>-1</v>
      </c>
      <c r="BZ72">
        <f>IFERROR(VLOOKUP($A72, CDS5Y_bbg!BY$5:BZ$241,2), -1)</f>
        <v>-1</v>
      </c>
      <c r="CA72">
        <f>IFERROR(VLOOKUP($A72, CDS5Y_bbg!BZ$5:CA$241,2), -1)</f>
        <v>41911</v>
      </c>
      <c r="CB72">
        <f>IFERROR(VLOOKUP($A72, CDS5Y_bbg!CA$5:CB$241,2), -1)</f>
        <v>-1</v>
      </c>
      <c r="CC72">
        <f>IFERROR(VLOOKUP($A72, CDS5Y_bbg!CB$5:CC$241,2), -1)</f>
        <v>41912</v>
      </c>
      <c r="CD72">
        <f>IFERROR(VLOOKUP($A72, CDS5Y_bbg!CC$5:CD$241,2), -1)</f>
        <v>-1</v>
      </c>
      <c r="CE72">
        <f>IFERROR(VLOOKUP($A72, CDS5Y_bbg!CD$5:CE$241,2), -1)</f>
        <v>43332</v>
      </c>
      <c r="CF72">
        <f>IFERROR(VLOOKUP($A72, CDS5Y_bbg!CE$5:CF$241,2), -1)</f>
        <v>7.75</v>
      </c>
      <c r="CG72">
        <f>IFERROR(VLOOKUP($A72, CDS5Y_bbg!CF$5:CG$241,2), -1)</f>
        <v>41893</v>
      </c>
      <c r="CH72">
        <f>IFERROR(VLOOKUP($A72, CDS5Y_bbg!CG$5:CH$241,2), -1)</f>
        <v>-1</v>
      </c>
      <c r="CI72">
        <f>IFERROR(VLOOKUP($A72, CDS5Y_bbg!CH$5:CI$241,2), -1)</f>
        <v>-1</v>
      </c>
      <c r="CJ72">
        <f>IFERROR(VLOOKUP($A72, CDS5Y_bbg!CI$5:CJ$241,2), -1)</f>
        <v>-1</v>
      </c>
      <c r="CK72">
        <f>IFERROR(VLOOKUP($A72, CDS5Y_bbg!CJ$5:CK$241,2), -1)</f>
        <v>41844</v>
      </c>
      <c r="CL72">
        <f>IFERROR(VLOOKUP($A72, CDS5Y_bbg!CK$5:CL$241,2), -1)</f>
        <v>23.834</v>
      </c>
      <c r="CM72">
        <f>IFERROR(VLOOKUP($A72, CDS5Y_bbg!CL$5:CM$241,2), -1)</f>
        <v>-1</v>
      </c>
      <c r="CN72">
        <f>IFERROR(VLOOKUP($A72, CDS5Y_bbg!CM$5:CN$241,2), -1)</f>
        <v>-1</v>
      </c>
    </row>
    <row r="73" spans="1:92" x14ac:dyDescent="0.25">
      <c r="A73" s="1">
        <v>38716</v>
      </c>
      <c r="B73">
        <f>IFERROR(VLOOKUP($A73, CDS5Y_bbg!A$5:B$241,2), -1)</f>
        <v>225.071</v>
      </c>
      <c r="C73">
        <f>IFERROR(VLOOKUP($A73, CDS5Y_bbg!B$5:C$241,2), -1)</f>
        <v>41831</v>
      </c>
      <c r="D73">
        <f>IFERROR(VLOOKUP($A73, CDS5Y_bbg!C$5:D$241,2), -1)</f>
        <v>33.5</v>
      </c>
      <c r="E73">
        <f>IFERROR(VLOOKUP($A73, CDS5Y_bbg!D$5:E$241,2), -1)</f>
        <v>44895</v>
      </c>
      <c r="F73">
        <f>IFERROR(VLOOKUP($A73, CDS5Y_bbg!E$5:F$241,2), -1)</f>
        <v>19.625</v>
      </c>
      <c r="G73">
        <f>IFERROR(VLOOKUP($A73, CDS5Y_bbg!F$5:G$241,2), -1)</f>
        <v>40360</v>
      </c>
      <c r="H73">
        <f>IFERROR(VLOOKUP($A73, CDS5Y_bbg!G$5:H$241,2), -1)</f>
        <v>19.125</v>
      </c>
      <c r="I73">
        <f>IFERROR(VLOOKUP($A73, CDS5Y_bbg!H$5:I$241,2), -1)</f>
        <v>44834</v>
      </c>
      <c r="J73">
        <f>IFERROR(VLOOKUP($A73, CDS5Y_bbg!I$5:J$241,2), -1)</f>
        <v>167</v>
      </c>
      <c r="K73">
        <f>IFERROR(VLOOKUP($A73, CDS5Y_bbg!J$5:K$241,2), -1)</f>
        <v>41819</v>
      </c>
      <c r="L73">
        <f>IFERROR(VLOOKUP($A73, CDS5Y_bbg!K$5:L$241,2), -1)</f>
        <v>38.167000000000002</v>
      </c>
      <c r="M73">
        <f>IFERROR(VLOOKUP($A73, CDS5Y_bbg!L$5:M$241,2), -1)</f>
        <v>40469</v>
      </c>
      <c r="N73">
        <f>IFERROR(VLOOKUP($A73, CDS5Y_bbg!M$5:N$241,2), -1)</f>
        <v>25.082999999999998</v>
      </c>
      <c r="O73">
        <f>IFERROR(VLOOKUP($A73, CDS5Y_bbg!N$5:O$241,2), -1)</f>
        <v>40289</v>
      </c>
      <c r="P73">
        <f>IFERROR(VLOOKUP($A73, CDS5Y_bbg!O$5:P$241,2), -1)</f>
        <v>26.25</v>
      </c>
      <c r="Q73">
        <f>IFERROR(VLOOKUP($A73, CDS5Y_bbg!P$5:Q$241,2), -1)</f>
        <v>44377</v>
      </c>
      <c r="R73">
        <f>IFERROR(VLOOKUP($A73, CDS5Y_bbg!Q$5:R$241,2), -1)</f>
        <v>62.694000000000003</v>
      </c>
      <c r="S73">
        <f>IFERROR(VLOOKUP($A73, CDS5Y_bbg!R$5:S$241,2), -1)</f>
        <v>43337</v>
      </c>
      <c r="T73">
        <f>IFERROR(VLOOKUP($A73, CDS5Y_bbg!S$5:T$241,2), -1)</f>
        <v>268.625</v>
      </c>
      <c r="U73">
        <f>IFERROR(VLOOKUP($A73, CDS5Y_bbg!T$5:U$241,2), -1)</f>
        <v>42062</v>
      </c>
      <c r="V73">
        <f>IFERROR(VLOOKUP($A73, CDS5Y_bbg!U$5:V$241,2), -1)</f>
        <v>15.5</v>
      </c>
      <c r="W73">
        <f>IFERROR(VLOOKUP($A73, CDS5Y_bbg!V$5:W$241,2), -1)</f>
        <v>44074</v>
      </c>
      <c r="X73">
        <f>IFERROR(VLOOKUP($A73, CDS5Y_bbg!W$5:X$241,2), -1)</f>
        <v>67.667000000000002</v>
      </c>
      <c r="Y73">
        <f>IFERROR(VLOOKUP($A73, CDS5Y_bbg!X$5:Y$241,2), -1)</f>
        <v>44043</v>
      </c>
      <c r="Z73">
        <f>IFERROR(VLOOKUP($A73, CDS5Y_bbg!Y$5:Z$241,2), -1)</f>
        <v>40.625</v>
      </c>
      <c r="AA73">
        <f>IFERROR(VLOOKUP($A73, CDS5Y_bbg!Z$5:AA$241,2), -1)</f>
        <v>40481</v>
      </c>
      <c r="AB73">
        <f>IFERROR(VLOOKUP($A73, CDS5Y_bbg!AA$5:AB$241,2), -1)</f>
        <v>38.875</v>
      </c>
      <c r="AC73">
        <f>IFERROR(VLOOKUP($A73, CDS5Y_bbg!AB$5:AC$241,2), -1)</f>
        <v>44043</v>
      </c>
      <c r="AD73">
        <f>IFERROR(VLOOKUP($A73, CDS5Y_bbg!AC$5:AD$241,2), -1)</f>
        <v>155.5</v>
      </c>
      <c r="AE73">
        <f>IFERROR(VLOOKUP($A73, CDS5Y_bbg!AD$5:AE$241,2), -1)</f>
        <v>41149</v>
      </c>
      <c r="AF73">
        <f>IFERROR(VLOOKUP($A73, CDS5Y_bbg!AE$5:AF$241,2), -1)</f>
        <v>-1</v>
      </c>
      <c r="AG73">
        <f>IFERROR(VLOOKUP($A73, CDS5Y_bbg!AF$5:AG$241,2), -1)</f>
        <v>42853</v>
      </c>
      <c r="AH73">
        <f>IFERROR(VLOOKUP($A73, CDS5Y_bbg!AG$5:AH$241,2), -1)</f>
        <v>3</v>
      </c>
      <c r="AI73">
        <f>IFERROR(VLOOKUP($A73, CDS5Y_bbg!AH$5:AI$241,2), -1)</f>
        <v>-1</v>
      </c>
      <c r="AJ73">
        <f>IFERROR(VLOOKUP($A73, CDS5Y_bbg!AI$5:AJ$241,2), -1)</f>
        <v>2.625</v>
      </c>
      <c r="AK73">
        <f>IFERROR(VLOOKUP($A73, CDS5Y_bbg!AJ$5:AK$241,2), -1)</f>
        <v>-1</v>
      </c>
      <c r="AL73">
        <f>IFERROR(VLOOKUP($A73, CDS5Y_bbg!AK$5:AL$241,2), -1)</f>
        <v>-1</v>
      </c>
      <c r="AM73">
        <f>IFERROR(VLOOKUP($A73, CDS5Y_bbg!AL$5:AM$241,2), -1)</f>
        <v>-1</v>
      </c>
      <c r="AN73">
        <f>IFERROR(VLOOKUP($A73, CDS5Y_bbg!AM$5:AN$241,2), -1)</f>
        <v>20.515000000000001</v>
      </c>
      <c r="AO73">
        <f>IFERROR(VLOOKUP($A73, CDS5Y_bbg!AN$5:AO$241,2), -1)</f>
        <v>43424</v>
      </c>
      <c r="AP73">
        <f>IFERROR(VLOOKUP($A73, CDS5Y_bbg!AO$5:AP$241,2), -1)</f>
        <v>3</v>
      </c>
      <c r="AQ73">
        <f>IFERROR(VLOOKUP($A73, CDS5Y_bbg!AP$5:AQ$241,2), -1)</f>
        <v>44625</v>
      </c>
      <c r="AR73">
        <f>IFERROR(VLOOKUP($A73, CDS5Y_bbg!AQ$5:AR$241,2), -1)</f>
        <v>2.5</v>
      </c>
      <c r="AS73">
        <f>IFERROR(VLOOKUP($A73, CDS5Y_bbg!AR$5:AS$241,2), -1)</f>
        <v>44626</v>
      </c>
      <c r="AT73">
        <f>IFERROR(VLOOKUP($A73, CDS5Y_bbg!AS$5:AT$241,2), -1)</f>
        <v>3.625</v>
      </c>
      <c r="AU73">
        <f>IFERROR(VLOOKUP($A73, CDS5Y_bbg!AT$5:AU$241,2), -1)</f>
        <v>-1</v>
      </c>
      <c r="AV73">
        <f>IFERROR(VLOOKUP($A73, CDS5Y_bbg!AU$5:AV$241,2), -1)</f>
        <v>-1</v>
      </c>
      <c r="AW73">
        <f>IFERROR(VLOOKUP($A73, CDS5Y_bbg!AV$5:AW$241,2), -1)</f>
        <v>41863</v>
      </c>
      <c r="AX73">
        <f>IFERROR(VLOOKUP($A73, CDS5Y_bbg!AW$5:AX$241,2), -1)</f>
        <v>35.5</v>
      </c>
      <c r="AY73">
        <f>IFERROR(VLOOKUP($A73, CDS5Y_bbg!AX$5:AY$241,2), -1)</f>
        <v>43402</v>
      </c>
      <c r="AZ73">
        <f>IFERROR(VLOOKUP($A73, CDS5Y_bbg!AY$5:AZ$241,2), -1)</f>
        <v>10</v>
      </c>
      <c r="BA73">
        <f>IFERROR(VLOOKUP($A73, CDS5Y_bbg!AZ$5:BA$241,2), -1)</f>
        <v>-1</v>
      </c>
      <c r="BB73">
        <f>IFERROR(VLOOKUP($A73, CDS5Y_bbg!BA$5:BB$241,2), -1)</f>
        <v>4.5830000000000002</v>
      </c>
      <c r="BC73">
        <f>IFERROR(VLOOKUP($A73, CDS5Y_bbg!BB$5:BC$241,2), -1)</f>
        <v>41722</v>
      </c>
      <c r="BD73">
        <f>IFERROR(VLOOKUP($A73, CDS5Y_bbg!BC$5:BD$241,2), -1)</f>
        <v>-1</v>
      </c>
      <c r="BE73">
        <f>IFERROR(VLOOKUP($A73, CDS5Y_bbg!BD$5:BE$241,2), -1)</f>
        <v>-1</v>
      </c>
      <c r="BF73">
        <f>IFERROR(VLOOKUP($A73, CDS5Y_bbg!BE$5:BF$241,2), -1)</f>
        <v>-1</v>
      </c>
      <c r="BG73">
        <f>IFERROR(VLOOKUP($A73, CDS5Y_bbg!BF$5:BG$241,2), -1)</f>
        <v>-1</v>
      </c>
      <c r="BH73">
        <f>IFERROR(VLOOKUP($A73, CDS5Y_bbg!BG$5:BH$241,2), -1)</f>
        <v>-1</v>
      </c>
      <c r="BI73">
        <f>IFERROR(VLOOKUP($A73, CDS5Y_bbg!BH$5:BI$241,2), -1)</f>
        <v>43424</v>
      </c>
      <c r="BJ73">
        <f>IFERROR(VLOOKUP($A73, CDS5Y_bbg!BI$5:BJ$241,2), -1)</f>
        <v>6.75</v>
      </c>
      <c r="BK73">
        <f>IFERROR(VLOOKUP($A73, CDS5Y_bbg!BJ$5:BK$241,2), -1)</f>
        <v>-1</v>
      </c>
      <c r="BL73">
        <f>IFERROR(VLOOKUP($A73, CDS5Y_bbg!BK$5:BL$241,2), -1)</f>
        <v>-1</v>
      </c>
      <c r="BM73">
        <f>IFERROR(VLOOKUP($A73, CDS5Y_bbg!BL$5:BM$241,2), -1)</f>
        <v>43424</v>
      </c>
      <c r="BN73">
        <f>IFERROR(VLOOKUP($A73, CDS5Y_bbg!BM$5:BN$241,2), -1)</f>
        <v>3.125</v>
      </c>
      <c r="BO73">
        <f>IFERROR(VLOOKUP($A73, CDS5Y_bbg!BN$5:BO$241,2), -1)</f>
        <v>43426</v>
      </c>
      <c r="BP73">
        <f>IFERROR(VLOOKUP($A73, CDS5Y_bbg!BO$5:BP$241,2), -1)</f>
        <v>1.75</v>
      </c>
      <c r="BQ73">
        <f>IFERROR(VLOOKUP($A73, CDS5Y_bbg!BP$5:BQ$241,2), -1)</f>
        <v>-1</v>
      </c>
      <c r="BR73">
        <f>IFERROR(VLOOKUP($A73, CDS5Y_bbg!BQ$5:BR$241,2), -1)</f>
        <v>-1</v>
      </c>
      <c r="BS73">
        <f>IFERROR(VLOOKUP($A73, CDS5Y_bbg!BR$5:BS$241,2), -1)</f>
        <v>43426</v>
      </c>
      <c r="BT73">
        <f>IFERROR(VLOOKUP($A73, CDS5Y_bbg!BS$5:BT$241,2), -1)</f>
        <v>-1</v>
      </c>
      <c r="BU73">
        <f>IFERROR(VLOOKUP($A73, CDS5Y_bbg!BT$5:BU$241,2), -1)</f>
        <v>-1</v>
      </c>
      <c r="BV73">
        <f>IFERROR(VLOOKUP($A73, CDS5Y_bbg!BU$5:BV$241,2), -1)</f>
        <v>-1</v>
      </c>
      <c r="BW73">
        <f>IFERROR(VLOOKUP($A73, CDS5Y_bbg!BV$5:BW$241,2), -1)</f>
        <v>41915</v>
      </c>
      <c r="BX73">
        <f>IFERROR(VLOOKUP($A73, CDS5Y_bbg!BW$5:BX$241,2), -1)</f>
        <v>-1</v>
      </c>
      <c r="BY73">
        <f>IFERROR(VLOOKUP($A73, CDS5Y_bbg!BX$5:BY$241,2), -1)</f>
        <v>-1</v>
      </c>
      <c r="BZ73">
        <f>IFERROR(VLOOKUP($A73, CDS5Y_bbg!BY$5:BZ$241,2), -1)</f>
        <v>-1</v>
      </c>
      <c r="CA73">
        <f>IFERROR(VLOOKUP($A73, CDS5Y_bbg!BZ$5:CA$241,2), -1)</f>
        <v>41911</v>
      </c>
      <c r="CB73">
        <f>IFERROR(VLOOKUP($A73, CDS5Y_bbg!CA$5:CB$241,2), -1)</f>
        <v>-1</v>
      </c>
      <c r="CC73">
        <f>IFERROR(VLOOKUP($A73, CDS5Y_bbg!CB$5:CC$241,2), -1)</f>
        <v>41912</v>
      </c>
      <c r="CD73">
        <f>IFERROR(VLOOKUP($A73, CDS5Y_bbg!CC$5:CD$241,2), -1)</f>
        <v>-1</v>
      </c>
      <c r="CE73">
        <f>IFERROR(VLOOKUP($A73, CDS5Y_bbg!CD$5:CE$241,2), -1)</f>
        <v>43332</v>
      </c>
      <c r="CF73">
        <f>IFERROR(VLOOKUP($A73, CDS5Y_bbg!CE$5:CF$241,2), -1)</f>
        <v>7.75</v>
      </c>
      <c r="CG73">
        <f>IFERROR(VLOOKUP($A73, CDS5Y_bbg!CF$5:CG$241,2), -1)</f>
        <v>41893</v>
      </c>
      <c r="CH73">
        <f>IFERROR(VLOOKUP($A73, CDS5Y_bbg!CG$5:CH$241,2), -1)</f>
        <v>-1</v>
      </c>
      <c r="CI73">
        <f>IFERROR(VLOOKUP($A73, CDS5Y_bbg!CH$5:CI$241,2), -1)</f>
        <v>-1</v>
      </c>
      <c r="CJ73">
        <f>IFERROR(VLOOKUP($A73, CDS5Y_bbg!CI$5:CJ$241,2), -1)</f>
        <v>-1</v>
      </c>
      <c r="CK73">
        <f>IFERROR(VLOOKUP($A73, CDS5Y_bbg!CJ$5:CK$241,2), -1)</f>
        <v>41844</v>
      </c>
      <c r="CL73">
        <f>IFERROR(VLOOKUP($A73, CDS5Y_bbg!CK$5:CL$241,2), -1)</f>
        <v>26.501000000000001</v>
      </c>
      <c r="CM73">
        <f>IFERROR(VLOOKUP($A73, CDS5Y_bbg!CL$5:CM$241,2), -1)</f>
        <v>-1</v>
      </c>
      <c r="CN73">
        <f>IFERROR(VLOOKUP($A73, CDS5Y_bbg!CM$5:CN$241,2), -1)</f>
        <v>-1</v>
      </c>
    </row>
    <row r="74" spans="1:92" x14ac:dyDescent="0.25">
      <c r="A74" s="1">
        <v>38748</v>
      </c>
      <c r="B74">
        <f>IFERROR(VLOOKUP($A74, CDS5Y_bbg!A$5:B$241,2), -1)</f>
        <v>177.012</v>
      </c>
      <c r="C74">
        <f>IFERROR(VLOOKUP($A74, CDS5Y_bbg!B$5:C$241,2), -1)</f>
        <v>41831</v>
      </c>
      <c r="D74">
        <f>IFERROR(VLOOKUP($A74, CDS5Y_bbg!C$5:D$241,2), -1)</f>
        <v>36.375</v>
      </c>
      <c r="E74">
        <f>IFERROR(VLOOKUP($A74, CDS5Y_bbg!D$5:E$241,2), -1)</f>
        <v>44895</v>
      </c>
      <c r="F74">
        <f>IFERROR(VLOOKUP($A74, CDS5Y_bbg!E$5:F$241,2), -1)</f>
        <v>20.625</v>
      </c>
      <c r="G74">
        <f>IFERROR(VLOOKUP($A74, CDS5Y_bbg!F$5:G$241,2), -1)</f>
        <v>40360</v>
      </c>
      <c r="H74">
        <f>IFERROR(VLOOKUP($A74, CDS5Y_bbg!G$5:H$241,2), -1)</f>
        <v>17.25</v>
      </c>
      <c r="I74">
        <f>IFERROR(VLOOKUP($A74, CDS5Y_bbg!H$5:I$241,2), -1)</f>
        <v>44834</v>
      </c>
      <c r="J74">
        <f>IFERROR(VLOOKUP($A74, CDS5Y_bbg!I$5:J$241,2), -1)</f>
        <v>148.024</v>
      </c>
      <c r="K74">
        <f>IFERROR(VLOOKUP($A74, CDS5Y_bbg!J$5:K$241,2), -1)</f>
        <v>41819</v>
      </c>
      <c r="L74">
        <f>IFERROR(VLOOKUP($A74, CDS5Y_bbg!K$5:L$241,2), -1)</f>
        <v>37.35</v>
      </c>
      <c r="M74">
        <f>IFERROR(VLOOKUP($A74, CDS5Y_bbg!L$5:M$241,2), -1)</f>
        <v>40469</v>
      </c>
      <c r="N74">
        <f>IFERROR(VLOOKUP($A74, CDS5Y_bbg!M$5:N$241,2), -1)</f>
        <v>22.082999999999998</v>
      </c>
      <c r="O74">
        <f>IFERROR(VLOOKUP($A74, CDS5Y_bbg!N$5:O$241,2), -1)</f>
        <v>40289</v>
      </c>
      <c r="P74">
        <f>IFERROR(VLOOKUP($A74, CDS5Y_bbg!O$5:P$241,2), -1)</f>
        <v>23</v>
      </c>
      <c r="Q74">
        <f>IFERROR(VLOOKUP($A74, CDS5Y_bbg!P$5:Q$241,2), -1)</f>
        <v>44377</v>
      </c>
      <c r="R74">
        <f>IFERROR(VLOOKUP($A74, CDS5Y_bbg!Q$5:R$241,2), -1)</f>
        <v>60.603999999999999</v>
      </c>
      <c r="S74">
        <f>IFERROR(VLOOKUP($A74, CDS5Y_bbg!R$5:S$241,2), -1)</f>
        <v>43337</v>
      </c>
      <c r="T74">
        <f>IFERROR(VLOOKUP($A74, CDS5Y_bbg!S$5:T$241,2), -1)</f>
        <v>231.375</v>
      </c>
      <c r="U74">
        <f>IFERROR(VLOOKUP($A74, CDS5Y_bbg!T$5:U$241,2), -1)</f>
        <v>42062</v>
      </c>
      <c r="V74">
        <f>IFERROR(VLOOKUP($A74, CDS5Y_bbg!U$5:V$241,2), -1)</f>
        <v>16.75</v>
      </c>
      <c r="W74">
        <f>IFERROR(VLOOKUP($A74, CDS5Y_bbg!V$5:W$241,2), -1)</f>
        <v>44074</v>
      </c>
      <c r="X74">
        <f>IFERROR(VLOOKUP($A74, CDS5Y_bbg!W$5:X$241,2), -1)</f>
        <v>62.7</v>
      </c>
      <c r="Y74">
        <f>IFERROR(VLOOKUP($A74, CDS5Y_bbg!X$5:Y$241,2), -1)</f>
        <v>44043</v>
      </c>
      <c r="Z74">
        <f>IFERROR(VLOOKUP($A74, CDS5Y_bbg!Y$5:Z$241,2), -1)</f>
        <v>40.000999999999998</v>
      </c>
      <c r="AA74">
        <f>IFERROR(VLOOKUP($A74, CDS5Y_bbg!Z$5:AA$241,2), -1)</f>
        <v>40481</v>
      </c>
      <c r="AB74">
        <f>IFERROR(VLOOKUP($A74, CDS5Y_bbg!AA$5:AB$241,2), -1)</f>
        <v>31.625</v>
      </c>
      <c r="AC74">
        <f>IFERROR(VLOOKUP($A74, CDS5Y_bbg!AB$5:AC$241,2), -1)</f>
        <v>44043</v>
      </c>
      <c r="AD74">
        <f>IFERROR(VLOOKUP($A74, CDS5Y_bbg!AC$5:AD$241,2), -1)</f>
        <v>156.75</v>
      </c>
      <c r="AE74">
        <f>IFERROR(VLOOKUP($A74, CDS5Y_bbg!AD$5:AE$241,2), -1)</f>
        <v>41149</v>
      </c>
      <c r="AF74">
        <f>IFERROR(VLOOKUP($A74, CDS5Y_bbg!AE$5:AF$241,2), -1)</f>
        <v>-1</v>
      </c>
      <c r="AG74">
        <f>IFERROR(VLOOKUP($A74, CDS5Y_bbg!AF$5:AG$241,2), -1)</f>
        <v>42853</v>
      </c>
      <c r="AH74">
        <f>IFERROR(VLOOKUP($A74, CDS5Y_bbg!AG$5:AH$241,2), -1)</f>
        <v>3</v>
      </c>
      <c r="AI74">
        <f>IFERROR(VLOOKUP($A74, CDS5Y_bbg!AH$5:AI$241,2), -1)</f>
        <v>-1</v>
      </c>
      <c r="AJ74">
        <f>IFERROR(VLOOKUP($A74, CDS5Y_bbg!AI$5:AJ$241,2), -1)</f>
        <v>2.625</v>
      </c>
      <c r="AK74">
        <f>IFERROR(VLOOKUP($A74, CDS5Y_bbg!AJ$5:AK$241,2), -1)</f>
        <v>-1</v>
      </c>
      <c r="AL74">
        <f>IFERROR(VLOOKUP($A74, CDS5Y_bbg!AK$5:AL$241,2), -1)</f>
        <v>-1</v>
      </c>
      <c r="AM74">
        <f>IFERROR(VLOOKUP($A74, CDS5Y_bbg!AL$5:AM$241,2), -1)</f>
        <v>-1</v>
      </c>
      <c r="AN74">
        <f>IFERROR(VLOOKUP($A74, CDS5Y_bbg!AM$5:AN$241,2), -1)</f>
        <v>20.515000000000001</v>
      </c>
      <c r="AO74">
        <f>IFERROR(VLOOKUP($A74, CDS5Y_bbg!AN$5:AO$241,2), -1)</f>
        <v>43424</v>
      </c>
      <c r="AP74">
        <f>IFERROR(VLOOKUP($A74, CDS5Y_bbg!AO$5:AP$241,2), -1)</f>
        <v>3</v>
      </c>
      <c r="AQ74">
        <f>IFERROR(VLOOKUP($A74, CDS5Y_bbg!AP$5:AQ$241,2), -1)</f>
        <v>44625</v>
      </c>
      <c r="AR74">
        <f>IFERROR(VLOOKUP($A74, CDS5Y_bbg!AQ$5:AR$241,2), -1)</f>
        <v>1.9379999999999999</v>
      </c>
      <c r="AS74">
        <f>IFERROR(VLOOKUP($A74, CDS5Y_bbg!AR$5:AS$241,2), -1)</f>
        <v>44626</v>
      </c>
      <c r="AT74">
        <f>IFERROR(VLOOKUP($A74, CDS5Y_bbg!AS$5:AT$241,2), -1)</f>
        <v>2.25</v>
      </c>
      <c r="AU74">
        <f>IFERROR(VLOOKUP($A74, CDS5Y_bbg!AT$5:AU$241,2), -1)</f>
        <v>-1</v>
      </c>
      <c r="AV74">
        <f>IFERROR(VLOOKUP($A74, CDS5Y_bbg!AU$5:AV$241,2), -1)</f>
        <v>-1</v>
      </c>
      <c r="AW74">
        <f>IFERROR(VLOOKUP($A74, CDS5Y_bbg!AV$5:AW$241,2), -1)</f>
        <v>41863</v>
      </c>
      <c r="AX74">
        <f>IFERROR(VLOOKUP($A74, CDS5Y_bbg!AW$5:AX$241,2), -1)</f>
        <v>36.5</v>
      </c>
      <c r="AY74">
        <f>IFERROR(VLOOKUP($A74, CDS5Y_bbg!AX$5:AY$241,2), -1)</f>
        <v>43402</v>
      </c>
      <c r="AZ74">
        <f>IFERROR(VLOOKUP($A74, CDS5Y_bbg!AY$5:AZ$241,2), -1)</f>
        <v>10.625</v>
      </c>
      <c r="BA74">
        <f>IFERROR(VLOOKUP($A74, CDS5Y_bbg!AZ$5:BA$241,2), -1)</f>
        <v>-1</v>
      </c>
      <c r="BB74">
        <f>IFERROR(VLOOKUP($A74, CDS5Y_bbg!BA$5:BB$241,2), -1)</f>
        <v>4.375</v>
      </c>
      <c r="BC74">
        <f>IFERROR(VLOOKUP($A74, CDS5Y_bbg!BB$5:BC$241,2), -1)</f>
        <v>41722</v>
      </c>
      <c r="BD74">
        <f>IFERROR(VLOOKUP($A74, CDS5Y_bbg!BC$5:BD$241,2), -1)</f>
        <v>-1</v>
      </c>
      <c r="BE74">
        <f>IFERROR(VLOOKUP($A74, CDS5Y_bbg!BD$5:BE$241,2), -1)</f>
        <v>-1</v>
      </c>
      <c r="BF74">
        <f>IFERROR(VLOOKUP($A74, CDS5Y_bbg!BE$5:BF$241,2), -1)</f>
        <v>-1</v>
      </c>
      <c r="BG74">
        <f>IFERROR(VLOOKUP($A74, CDS5Y_bbg!BF$5:BG$241,2), -1)</f>
        <v>-1</v>
      </c>
      <c r="BH74">
        <f>IFERROR(VLOOKUP($A74, CDS5Y_bbg!BG$5:BH$241,2), -1)</f>
        <v>-1</v>
      </c>
      <c r="BI74">
        <f>IFERROR(VLOOKUP($A74, CDS5Y_bbg!BH$5:BI$241,2), -1)</f>
        <v>43424</v>
      </c>
      <c r="BJ74">
        <f>IFERROR(VLOOKUP($A74, CDS5Y_bbg!BI$5:BJ$241,2), -1)</f>
        <v>6.75</v>
      </c>
      <c r="BK74">
        <f>IFERROR(VLOOKUP($A74, CDS5Y_bbg!BJ$5:BK$241,2), -1)</f>
        <v>-1</v>
      </c>
      <c r="BL74">
        <f>IFERROR(VLOOKUP($A74, CDS5Y_bbg!BK$5:BL$241,2), -1)</f>
        <v>-1</v>
      </c>
      <c r="BM74">
        <f>IFERROR(VLOOKUP($A74, CDS5Y_bbg!BL$5:BM$241,2), -1)</f>
        <v>43424</v>
      </c>
      <c r="BN74">
        <f>IFERROR(VLOOKUP($A74, CDS5Y_bbg!BM$5:BN$241,2), -1)</f>
        <v>3</v>
      </c>
      <c r="BO74">
        <f>IFERROR(VLOOKUP($A74, CDS5Y_bbg!BN$5:BO$241,2), -1)</f>
        <v>43426</v>
      </c>
      <c r="BP74">
        <f>IFERROR(VLOOKUP($A74, CDS5Y_bbg!BO$5:BP$241,2), -1)</f>
        <v>1.75</v>
      </c>
      <c r="BQ74">
        <f>IFERROR(VLOOKUP($A74, CDS5Y_bbg!BP$5:BQ$241,2), -1)</f>
        <v>-1</v>
      </c>
      <c r="BR74">
        <f>IFERROR(VLOOKUP($A74, CDS5Y_bbg!BQ$5:BR$241,2), -1)</f>
        <v>-1</v>
      </c>
      <c r="BS74">
        <f>IFERROR(VLOOKUP($A74, CDS5Y_bbg!BR$5:BS$241,2), -1)</f>
        <v>43426</v>
      </c>
      <c r="BT74">
        <f>IFERROR(VLOOKUP($A74, CDS5Y_bbg!BS$5:BT$241,2), -1)</f>
        <v>-1</v>
      </c>
      <c r="BU74">
        <f>IFERROR(VLOOKUP($A74, CDS5Y_bbg!BT$5:BU$241,2), -1)</f>
        <v>-1</v>
      </c>
      <c r="BV74">
        <f>IFERROR(VLOOKUP($A74, CDS5Y_bbg!BU$5:BV$241,2), -1)</f>
        <v>-1</v>
      </c>
      <c r="BW74">
        <f>IFERROR(VLOOKUP($A74, CDS5Y_bbg!BV$5:BW$241,2), -1)</f>
        <v>41915</v>
      </c>
      <c r="BX74">
        <f>IFERROR(VLOOKUP($A74, CDS5Y_bbg!BW$5:BX$241,2), -1)</f>
        <v>-1</v>
      </c>
      <c r="BY74">
        <f>IFERROR(VLOOKUP($A74, CDS5Y_bbg!BX$5:BY$241,2), -1)</f>
        <v>-1</v>
      </c>
      <c r="BZ74">
        <f>IFERROR(VLOOKUP($A74, CDS5Y_bbg!BY$5:BZ$241,2), -1)</f>
        <v>-1</v>
      </c>
      <c r="CA74">
        <f>IFERROR(VLOOKUP($A74, CDS5Y_bbg!BZ$5:CA$241,2), -1)</f>
        <v>41911</v>
      </c>
      <c r="CB74">
        <f>IFERROR(VLOOKUP($A74, CDS5Y_bbg!CA$5:CB$241,2), -1)</f>
        <v>-1</v>
      </c>
      <c r="CC74">
        <f>IFERROR(VLOOKUP($A74, CDS5Y_bbg!CB$5:CC$241,2), -1)</f>
        <v>41912</v>
      </c>
      <c r="CD74">
        <f>IFERROR(VLOOKUP($A74, CDS5Y_bbg!CC$5:CD$241,2), -1)</f>
        <v>-1</v>
      </c>
      <c r="CE74">
        <f>IFERROR(VLOOKUP($A74, CDS5Y_bbg!CD$5:CE$241,2), -1)</f>
        <v>43332</v>
      </c>
      <c r="CF74">
        <f>IFERROR(VLOOKUP($A74, CDS5Y_bbg!CE$5:CF$241,2), -1)</f>
        <v>7.3330000000000002</v>
      </c>
      <c r="CG74">
        <f>IFERROR(VLOOKUP($A74, CDS5Y_bbg!CF$5:CG$241,2), -1)</f>
        <v>41893</v>
      </c>
      <c r="CH74">
        <f>IFERROR(VLOOKUP($A74, CDS5Y_bbg!CG$5:CH$241,2), -1)</f>
        <v>-1</v>
      </c>
      <c r="CI74">
        <f>IFERROR(VLOOKUP($A74, CDS5Y_bbg!CH$5:CI$241,2), -1)</f>
        <v>-1</v>
      </c>
      <c r="CJ74">
        <f>IFERROR(VLOOKUP($A74, CDS5Y_bbg!CI$5:CJ$241,2), -1)</f>
        <v>-1</v>
      </c>
      <c r="CK74">
        <f>IFERROR(VLOOKUP($A74, CDS5Y_bbg!CJ$5:CK$241,2), -1)</f>
        <v>41844</v>
      </c>
      <c r="CL74">
        <f>IFERROR(VLOOKUP($A74, CDS5Y_bbg!CK$5:CL$241,2), -1)</f>
        <v>30.501999999999999</v>
      </c>
      <c r="CM74">
        <f>IFERROR(VLOOKUP($A74, CDS5Y_bbg!CL$5:CM$241,2), -1)</f>
        <v>-1</v>
      </c>
      <c r="CN74">
        <f>IFERROR(VLOOKUP($A74, CDS5Y_bbg!CM$5:CN$241,2), -1)</f>
        <v>-1</v>
      </c>
    </row>
    <row r="75" spans="1:92" x14ac:dyDescent="0.25">
      <c r="A75" s="1">
        <v>38776</v>
      </c>
      <c r="B75">
        <f>IFERROR(VLOOKUP($A75, CDS5Y_bbg!A$5:B$241,2), -1)</f>
        <v>112.98699999999999</v>
      </c>
      <c r="C75">
        <f>IFERROR(VLOOKUP($A75, CDS5Y_bbg!B$5:C$241,2), -1)</f>
        <v>41831</v>
      </c>
      <c r="D75">
        <f>IFERROR(VLOOKUP($A75, CDS5Y_bbg!C$5:D$241,2), -1)</f>
        <v>32.1</v>
      </c>
      <c r="E75">
        <f>IFERROR(VLOOKUP($A75, CDS5Y_bbg!D$5:E$241,2), -1)</f>
        <v>44895</v>
      </c>
      <c r="F75">
        <f>IFERROR(VLOOKUP($A75, CDS5Y_bbg!E$5:F$241,2), -1)</f>
        <v>19.25</v>
      </c>
      <c r="G75">
        <f>IFERROR(VLOOKUP($A75, CDS5Y_bbg!F$5:G$241,2), -1)</f>
        <v>40360</v>
      </c>
      <c r="H75">
        <f>IFERROR(VLOOKUP($A75, CDS5Y_bbg!G$5:H$241,2), -1)</f>
        <v>18</v>
      </c>
      <c r="I75">
        <f>IFERROR(VLOOKUP($A75, CDS5Y_bbg!H$5:I$241,2), -1)</f>
        <v>44834</v>
      </c>
      <c r="J75">
        <f>IFERROR(VLOOKUP($A75, CDS5Y_bbg!I$5:J$241,2), -1)</f>
        <v>97.165999999999997</v>
      </c>
      <c r="K75">
        <f>IFERROR(VLOOKUP($A75, CDS5Y_bbg!J$5:K$241,2), -1)</f>
        <v>41819</v>
      </c>
      <c r="L75">
        <f>IFERROR(VLOOKUP($A75, CDS5Y_bbg!K$5:L$241,2), -1)</f>
        <v>34.75</v>
      </c>
      <c r="M75">
        <f>IFERROR(VLOOKUP($A75, CDS5Y_bbg!L$5:M$241,2), -1)</f>
        <v>40469</v>
      </c>
      <c r="N75">
        <f>IFERROR(VLOOKUP($A75, CDS5Y_bbg!M$5:N$241,2), -1)</f>
        <v>23.042000000000002</v>
      </c>
      <c r="O75">
        <f>IFERROR(VLOOKUP($A75, CDS5Y_bbg!N$5:O$241,2), -1)</f>
        <v>40289</v>
      </c>
      <c r="P75">
        <f>IFERROR(VLOOKUP($A75, CDS5Y_bbg!O$5:P$241,2), -1)</f>
        <v>24</v>
      </c>
      <c r="Q75">
        <f>IFERROR(VLOOKUP($A75, CDS5Y_bbg!P$5:Q$241,2), -1)</f>
        <v>44377</v>
      </c>
      <c r="R75">
        <f>IFERROR(VLOOKUP($A75, CDS5Y_bbg!Q$5:R$241,2), -1)</f>
        <v>48.529000000000003</v>
      </c>
      <c r="S75">
        <f>IFERROR(VLOOKUP($A75, CDS5Y_bbg!R$5:S$241,2), -1)</f>
        <v>43337</v>
      </c>
      <c r="T75">
        <f>IFERROR(VLOOKUP($A75, CDS5Y_bbg!S$5:T$241,2), -1)</f>
        <v>192.5</v>
      </c>
      <c r="U75">
        <f>IFERROR(VLOOKUP($A75, CDS5Y_bbg!T$5:U$241,2), -1)</f>
        <v>42062</v>
      </c>
      <c r="V75">
        <f>IFERROR(VLOOKUP($A75, CDS5Y_bbg!U$5:V$241,2), -1)</f>
        <v>16.667000000000002</v>
      </c>
      <c r="W75">
        <f>IFERROR(VLOOKUP($A75, CDS5Y_bbg!V$5:W$241,2), -1)</f>
        <v>44074</v>
      </c>
      <c r="X75">
        <f>IFERROR(VLOOKUP($A75, CDS5Y_bbg!W$5:X$241,2), -1)</f>
        <v>46.9</v>
      </c>
      <c r="Y75">
        <f>IFERROR(VLOOKUP($A75, CDS5Y_bbg!X$5:Y$241,2), -1)</f>
        <v>44043</v>
      </c>
      <c r="Z75">
        <f>IFERROR(VLOOKUP($A75, CDS5Y_bbg!Y$5:Z$241,2), -1)</f>
        <v>33.667000000000002</v>
      </c>
      <c r="AA75">
        <f>IFERROR(VLOOKUP($A75, CDS5Y_bbg!Z$5:AA$241,2), -1)</f>
        <v>40481</v>
      </c>
      <c r="AB75">
        <f>IFERROR(VLOOKUP($A75, CDS5Y_bbg!AA$5:AB$241,2), -1)</f>
        <v>36.082999999999998</v>
      </c>
      <c r="AC75">
        <f>IFERROR(VLOOKUP($A75, CDS5Y_bbg!AB$5:AC$241,2), -1)</f>
        <v>44043</v>
      </c>
      <c r="AD75">
        <f>IFERROR(VLOOKUP($A75, CDS5Y_bbg!AC$5:AD$241,2), -1)</f>
        <v>122.938</v>
      </c>
      <c r="AE75">
        <f>IFERROR(VLOOKUP($A75, CDS5Y_bbg!AD$5:AE$241,2), -1)</f>
        <v>41149</v>
      </c>
      <c r="AF75">
        <f>IFERROR(VLOOKUP($A75, CDS5Y_bbg!AE$5:AF$241,2), -1)</f>
        <v>-1</v>
      </c>
      <c r="AG75">
        <f>IFERROR(VLOOKUP($A75, CDS5Y_bbg!AF$5:AG$241,2), -1)</f>
        <v>42853</v>
      </c>
      <c r="AH75">
        <f>IFERROR(VLOOKUP($A75, CDS5Y_bbg!AG$5:AH$241,2), -1)</f>
        <v>3</v>
      </c>
      <c r="AI75">
        <f>IFERROR(VLOOKUP($A75, CDS5Y_bbg!AH$5:AI$241,2), -1)</f>
        <v>-1</v>
      </c>
      <c r="AJ75">
        <f>IFERROR(VLOOKUP($A75, CDS5Y_bbg!AI$5:AJ$241,2), -1)</f>
        <v>2.625</v>
      </c>
      <c r="AK75">
        <f>IFERROR(VLOOKUP($A75, CDS5Y_bbg!AJ$5:AK$241,2), -1)</f>
        <v>-1</v>
      </c>
      <c r="AL75">
        <f>IFERROR(VLOOKUP($A75, CDS5Y_bbg!AK$5:AL$241,2), -1)</f>
        <v>-1</v>
      </c>
      <c r="AM75">
        <f>IFERROR(VLOOKUP($A75, CDS5Y_bbg!AL$5:AM$241,2), -1)</f>
        <v>-1</v>
      </c>
      <c r="AN75">
        <f>IFERROR(VLOOKUP($A75, CDS5Y_bbg!AM$5:AN$241,2), -1)</f>
        <v>20.515000000000001</v>
      </c>
      <c r="AO75">
        <f>IFERROR(VLOOKUP($A75, CDS5Y_bbg!AN$5:AO$241,2), -1)</f>
        <v>43424</v>
      </c>
      <c r="AP75">
        <f>IFERROR(VLOOKUP($A75, CDS5Y_bbg!AO$5:AP$241,2), -1)</f>
        <v>3</v>
      </c>
      <c r="AQ75">
        <f>IFERROR(VLOOKUP($A75, CDS5Y_bbg!AP$5:AQ$241,2), -1)</f>
        <v>44625</v>
      </c>
      <c r="AR75">
        <f>IFERROR(VLOOKUP($A75, CDS5Y_bbg!AQ$5:AR$241,2), -1)</f>
        <v>1.9379999999999999</v>
      </c>
      <c r="AS75">
        <f>IFERROR(VLOOKUP($A75, CDS5Y_bbg!AR$5:AS$241,2), -1)</f>
        <v>44626</v>
      </c>
      <c r="AT75">
        <f>IFERROR(VLOOKUP($A75, CDS5Y_bbg!AS$5:AT$241,2), -1)</f>
        <v>2.125</v>
      </c>
      <c r="AU75">
        <f>IFERROR(VLOOKUP($A75, CDS5Y_bbg!AT$5:AU$241,2), -1)</f>
        <v>-1</v>
      </c>
      <c r="AV75">
        <f>IFERROR(VLOOKUP($A75, CDS5Y_bbg!AU$5:AV$241,2), -1)</f>
        <v>-1</v>
      </c>
      <c r="AW75">
        <f>IFERROR(VLOOKUP($A75, CDS5Y_bbg!AV$5:AW$241,2), -1)</f>
        <v>41863</v>
      </c>
      <c r="AX75">
        <f>IFERROR(VLOOKUP($A75, CDS5Y_bbg!AW$5:AX$241,2), -1)</f>
        <v>37</v>
      </c>
      <c r="AY75">
        <f>IFERROR(VLOOKUP($A75, CDS5Y_bbg!AX$5:AY$241,2), -1)</f>
        <v>43402</v>
      </c>
      <c r="AZ75">
        <f>IFERROR(VLOOKUP($A75, CDS5Y_bbg!AY$5:AZ$241,2), -1)</f>
        <v>9.625</v>
      </c>
      <c r="BA75">
        <f>IFERROR(VLOOKUP($A75, CDS5Y_bbg!AZ$5:BA$241,2), -1)</f>
        <v>-1</v>
      </c>
      <c r="BB75">
        <f>IFERROR(VLOOKUP($A75, CDS5Y_bbg!BA$5:BB$241,2), -1)</f>
        <v>3.95</v>
      </c>
      <c r="BC75">
        <f>IFERROR(VLOOKUP($A75, CDS5Y_bbg!BB$5:BC$241,2), -1)</f>
        <v>41722</v>
      </c>
      <c r="BD75">
        <f>IFERROR(VLOOKUP($A75, CDS5Y_bbg!BC$5:BD$241,2), -1)</f>
        <v>-1</v>
      </c>
      <c r="BE75">
        <f>IFERROR(VLOOKUP($A75, CDS5Y_bbg!BD$5:BE$241,2), -1)</f>
        <v>-1</v>
      </c>
      <c r="BF75">
        <f>IFERROR(VLOOKUP($A75, CDS5Y_bbg!BE$5:BF$241,2), -1)</f>
        <v>-1</v>
      </c>
      <c r="BG75">
        <f>IFERROR(VLOOKUP($A75, CDS5Y_bbg!BF$5:BG$241,2), -1)</f>
        <v>-1</v>
      </c>
      <c r="BH75">
        <f>IFERROR(VLOOKUP($A75, CDS5Y_bbg!BG$5:BH$241,2), -1)</f>
        <v>-1</v>
      </c>
      <c r="BI75">
        <f>IFERROR(VLOOKUP($A75, CDS5Y_bbg!BH$5:BI$241,2), -1)</f>
        <v>43424</v>
      </c>
      <c r="BJ75">
        <f>IFERROR(VLOOKUP($A75, CDS5Y_bbg!BI$5:BJ$241,2), -1)</f>
        <v>6.5</v>
      </c>
      <c r="BK75">
        <f>IFERROR(VLOOKUP($A75, CDS5Y_bbg!BJ$5:BK$241,2), -1)</f>
        <v>-1</v>
      </c>
      <c r="BL75">
        <f>IFERROR(VLOOKUP($A75, CDS5Y_bbg!BK$5:BL$241,2), -1)</f>
        <v>-1</v>
      </c>
      <c r="BM75">
        <f>IFERROR(VLOOKUP($A75, CDS5Y_bbg!BL$5:BM$241,2), -1)</f>
        <v>43424</v>
      </c>
      <c r="BN75">
        <f>IFERROR(VLOOKUP($A75, CDS5Y_bbg!BM$5:BN$241,2), -1)</f>
        <v>3</v>
      </c>
      <c r="BO75">
        <f>IFERROR(VLOOKUP($A75, CDS5Y_bbg!BN$5:BO$241,2), -1)</f>
        <v>43426</v>
      </c>
      <c r="BP75">
        <f>IFERROR(VLOOKUP($A75, CDS5Y_bbg!BO$5:BP$241,2), -1)</f>
        <v>2</v>
      </c>
      <c r="BQ75">
        <f>IFERROR(VLOOKUP($A75, CDS5Y_bbg!BP$5:BQ$241,2), -1)</f>
        <v>-1</v>
      </c>
      <c r="BR75">
        <f>IFERROR(VLOOKUP($A75, CDS5Y_bbg!BQ$5:BR$241,2), -1)</f>
        <v>-1</v>
      </c>
      <c r="BS75">
        <f>IFERROR(VLOOKUP($A75, CDS5Y_bbg!BR$5:BS$241,2), -1)</f>
        <v>43426</v>
      </c>
      <c r="BT75">
        <f>IFERROR(VLOOKUP($A75, CDS5Y_bbg!BS$5:BT$241,2), -1)</f>
        <v>-1</v>
      </c>
      <c r="BU75">
        <f>IFERROR(VLOOKUP($A75, CDS5Y_bbg!BT$5:BU$241,2), -1)</f>
        <v>-1</v>
      </c>
      <c r="BV75">
        <f>IFERROR(VLOOKUP($A75, CDS5Y_bbg!BU$5:BV$241,2), -1)</f>
        <v>-1</v>
      </c>
      <c r="BW75">
        <f>IFERROR(VLOOKUP($A75, CDS5Y_bbg!BV$5:BW$241,2), -1)</f>
        <v>41915</v>
      </c>
      <c r="BX75">
        <f>IFERROR(VLOOKUP($A75, CDS5Y_bbg!BW$5:BX$241,2), -1)</f>
        <v>-1</v>
      </c>
      <c r="BY75">
        <f>IFERROR(VLOOKUP($A75, CDS5Y_bbg!BX$5:BY$241,2), -1)</f>
        <v>-1</v>
      </c>
      <c r="BZ75">
        <f>IFERROR(VLOOKUP($A75, CDS5Y_bbg!BY$5:BZ$241,2), -1)</f>
        <v>-1</v>
      </c>
      <c r="CA75">
        <f>IFERROR(VLOOKUP($A75, CDS5Y_bbg!BZ$5:CA$241,2), -1)</f>
        <v>41911</v>
      </c>
      <c r="CB75">
        <f>IFERROR(VLOOKUP($A75, CDS5Y_bbg!CA$5:CB$241,2), -1)</f>
        <v>-1</v>
      </c>
      <c r="CC75">
        <f>IFERROR(VLOOKUP($A75, CDS5Y_bbg!CB$5:CC$241,2), -1)</f>
        <v>41912</v>
      </c>
      <c r="CD75">
        <f>IFERROR(VLOOKUP($A75, CDS5Y_bbg!CC$5:CD$241,2), -1)</f>
        <v>-1</v>
      </c>
      <c r="CE75">
        <f>IFERROR(VLOOKUP($A75, CDS5Y_bbg!CD$5:CE$241,2), -1)</f>
        <v>43332</v>
      </c>
      <c r="CF75">
        <f>IFERROR(VLOOKUP($A75, CDS5Y_bbg!CE$5:CF$241,2), -1)</f>
        <v>6.5</v>
      </c>
      <c r="CG75">
        <f>IFERROR(VLOOKUP($A75, CDS5Y_bbg!CF$5:CG$241,2), -1)</f>
        <v>41893</v>
      </c>
      <c r="CH75">
        <f>IFERROR(VLOOKUP($A75, CDS5Y_bbg!CG$5:CH$241,2), -1)</f>
        <v>-1</v>
      </c>
      <c r="CI75">
        <f>IFERROR(VLOOKUP($A75, CDS5Y_bbg!CH$5:CI$241,2), -1)</f>
        <v>-1</v>
      </c>
      <c r="CJ75">
        <f>IFERROR(VLOOKUP($A75, CDS5Y_bbg!CI$5:CJ$241,2), -1)</f>
        <v>-1</v>
      </c>
      <c r="CK75">
        <f>IFERROR(VLOOKUP($A75, CDS5Y_bbg!CJ$5:CK$241,2), -1)</f>
        <v>41844</v>
      </c>
      <c r="CL75">
        <f>IFERROR(VLOOKUP($A75, CDS5Y_bbg!CK$5:CL$241,2), -1)</f>
        <v>33.17</v>
      </c>
      <c r="CM75">
        <f>IFERROR(VLOOKUP($A75, CDS5Y_bbg!CL$5:CM$241,2), -1)</f>
        <v>-1</v>
      </c>
      <c r="CN75">
        <f>IFERROR(VLOOKUP($A75, CDS5Y_bbg!CM$5:CN$241,2), -1)</f>
        <v>-1</v>
      </c>
    </row>
    <row r="76" spans="1:92" x14ac:dyDescent="0.25">
      <c r="A76" s="1">
        <v>38807</v>
      </c>
      <c r="B76">
        <f>IFERROR(VLOOKUP($A76, CDS5Y_bbg!A$5:B$241,2), -1)</f>
        <v>147.63399999999999</v>
      </c>
      <c r="C76">
        <f>IFERROR(VLOOKUP($A76, CDS5Y_bbg!B$5:C$241,2), -1)</f>
        <v>41831</v>
      </c>
      <c r="D76">
        <f>IFERROR(VLOOKUP($A76, CDS5Y_bbg!C$5:D$241,2), -1)</f>
        <v>32.6</v>
      </c>
      <c r="E76">
        <f>IFERROR(VLOOKUP($A76, CDS5Y_bbg!D$5:E$241,2), -1)</f>
        <v>44895</v>
      </c>
      <c r="F76">
        <f>IFERROR(VLOOKUP($A76, CDS5Y_bbg!E$5:F$241,2), -1)</f>
        <v>19.100000000000001</v>
      </c>
      <c r="G76">
        <f>IFERROR(VLOOKUP($A76, CDS5Y_bbg!F$5:G$241,2), -1)</f>
        <v>40360</v>
      </c>
      <c r="H76">
        <f>IFERROR(VLOOKUP($A76, CDS5Y_bbg!G$5:H$241,2), -1)</f>
        <v>21</v>
      </c>
      <c r="I76">
        <f>IFERROR(VLOOKUP($A76, CDS5Y_bbg!H$5:I$241,2), -1)</f>
        <v>44834</v>
      </c>
      <c r="J76">
        <f>IFERROR(VLOOKUP($A76, CDS5Y_bbg!I$5:J$241,2), -1)</f>
        <v>136.96199999999999</v>
      </c>
      <c r="K76">
        <f>IFERROR(VLOOKUP($A76, CDS5Y_bbg!J$5:K$241,2), -1)</f>
        <v>41819</v>
      </c>
      <c r="L76">
        <f>IFERROR(VLOOKUP($A76, CDS5Y_bbg!K$5:L$241,2), -1)</f>
        <v>35.957999999999998</v>
      </c>
      <c r="M76">
        <f>IFERROR(VLOOKUP($A76, CDS5Y_bbg!L$5:M$241,2), -1)</f>
        <v>40469</v>
      </c>
      <c r="N76">
        <f>IFERROR(VLOOKUP($A76, CDS5Y_bbg!M$5:N$241,2), -1)</f>
        <v>23.917000000000002</v>
      </c>
      <c r="O76">
        <f>IFERROR(VLOOKUP($A76, CDS5Y_bbg!N$5:O$241,2), -1)</f>
        <v>40289</v>
      </c>
      <c r="P76">
        <f>IFERROR(VLOOKUP($A76, CDS5Y_bbg!O$5:P$241,2), -1)</f>
        <v>28.286000000000001</v>
      </c>
      <c r="Q76">
        <f>IFERROR(VLOOKUP($A76, CDS5Y_bbg!P$5:Q$241,2), -1)</f>
        <v>44377</v>
      </c>
      <c r="R76">
        <f>IFERROR(VLOOKUP($A76, CDS5Y_bbg!Q$5:R$241,2), -1)</f>
        <v>68.567999999999998</v>
      </c>
      <c r="S76">
        <f>IFERROR(VLOOKUP($A76, CDS5Y_bbg!R$5:S$241,2), -1)</f>
        <v>43337</v>
      </c>
      <c r="T76">
        <f>IFERROR(VLOOKUP($A76, CDS5Y_bbg!S$5:T$241,2), -1)</f>
        <v>190.1</v>
      </c>
      <c r="U76">
        <f>IFERROR(VLOOKUP($A76, CDS5Y_bbg!T$5:U$241,2), -1)</f>
        <v>42062</v>
      </c>
      <c r="V76">
        <f>IFERROR(VLOOKUP($A76, CDS5Y_bbg!U$5:V$241,2), -1)</f>
        <v>21</v>
      </c>
      <c r="W76">
        <f>IFERROR(VLOOKUP($A76, CDS5Y_bbg!V$5:W$241,2), -1)</f>
        <v>44074</v>
      </c>
      <c r="X76">
        <f>IFERROR(VLOOKUP($A76, CDS5Y_bbg!W$5:X$241,2), -1)</f>
        <v>57.5</v>
      </c>
      <c r="Y76">
        <f>IFERROR(VLOOKUP($A76, CDS5Y_bbg!X$5:Y$241,2), -1)</f>
        <v>44043</v>
      </c>
      <c r="Z76">
        <f>IFERROR(VLOOKUP($A76, CDS5Y_bbg!Y$5:Z$241,2), -1)</f>
        <v>42.55</v>
      </c>
      <c r="AA76">
        <f>IFERROR(VLOOKUP($A76, CDS5Y_bbg!Z$5:AA$241,2), -1)</f>
        <v>40481</v>
      </c>
      <c r="AB76">
        <f>IFERROR(VLOOKUP($A76, CDS5Y_bbg!AA$5:AB$241,2), -1)</f>
        <v>43</v>
      </c>
      <c r="AC76">
        <f>IFERROR(VLOOKUP($A76, CDS5Y_bbg!AB$5:AC$241,2), -1)</f>
        <v>44043</v>
      </c>
      <c r="AD76">
        <f>IFERROR(VLOOKUP($A76, CDS5Y_bbg!AC$5:AD$241,2), -1)</f>
        <v>146.125</v>
      </c>
      <c r="AE76">
        <f>IFERROR(VLOOKUP($A76, CDS5Y_bbg!AD$5:AE$241,2), -1)</f>
        <v>41149</v>
      </c>
      <c r="AF76">
        <f>IFERROR(VLOOKUP($A76, CDS5Y_bbg!AE$5:AF$241,2), -1)</f>
        <v>-1</v>
      </c>
      <c r="AG76">
        <f>IFERROR(VLOOKUP($A76, CDS5Y_bbg!AF$5:AG$241,2), -1)</f>
        <v>42853</v>
      </c>
      <c r="AH76">
        <f>IFERROR(VLOOKUP($A76, CDS5Y_bbg!AG$5:AH$241,2), -1)</f>
        <v>3</v>
      </c>
      <c r="AI76">
        <f>IFERROR(VLOOKUP($A76, CDS5Y_bbg!AH$5:AI$241,2), -1)</f>
        <v>-1</v>
      </c>
      <c r="AJ76">
        <f>IFERROR(VLOOKUP($A76, CDS5Y_bbg!AI$5:AJ$241,2), -1)</f>
        <v>2.625</v>
      </c>
      <c r="AK76">
        <f>IFERROR(VLOOKUP($A76, CDS5Y_bbg!AJ$5:AK$241,2), -1)</f>
        <v>-1</v>
      </c>
      <c r="AL76">
        <f>IFERROR(VLOOKUP($A76, CDS5Y_bbg!AK$5:AL$241,2), -1)</f>
        <v>-1</v>
      </c>
      <c r="AM76">
        <f>IFERROR(VLOOKUP($A76, CDS5Y_bbg!AL$5:AM$241,2), -1)</f>
        <v>-1</v>
      </c>
      <c r="AN76">
        <f>IFERROR(VLOOKUP($A76, CDS5Y_bbg!AM$5:AN$241,2), -1)</f>
        <v>20.515000000000001</v>
      </c>
      <c r="AO76">
        <f>IFERROR(VLOOKUP($A76, CDS5Y_bbg!AN$5:AO$241,2), -1)</f>
        <v>43424</v>
      </c>
      <c r="AP76">
        <f>IFERROR(VLOOKUP($A76, CDS5Y_bbg!AO$5:AP$241,2), -1)</f>
        <v>3</v>
      </c>
      <c r="AQ76">
        <f>IFERROR(VLOOKUP($A76, CDS5Y_bbg!AP$5:AQ$241,2), -1)</f>
        <v>44625</v>
      </c>
      <c r="AR76">
        <f>IFERROR(VLOOKUP($A76, CDS5Y_bbg!AQ$5:AR$241,2), -1)</f>
        <v>2</v>
      </c>
      <c r="AS76">
        <f>IFERROR(VLOOKUP($A76, CDS5Y_bbg!AR$5:AS$241,2), -1)</f>
        <v>44626</v>
      </c>
      <c r="AT76">
        <f>IFERROR(VLOOKUP($A76, CDS5Y_bbg!AS$5:AT$241,2), -1)</f>
        <v>3.5</v>
      </c>
      <c r="AU76">
        <f>IFERROR(VLOOKUP($A76, CDS5Y_bbg!AT$5:AU$241,2), -1)</f>
        <v>-1</v>
      </c>
      <c r="AV76">
        <f>IFERROR(VLOOKUP($A76, CDS5Y_bbg!AU$5:AV$241,2), -1)</f>
        <v>-1</v>
      </c>
      <c r="AW76">
        <f>IFERROR(VLOOKUP($A76, CDS5Y_bbg!AV$5:AW$241,2), -1)</f>
        <v>41863</v>
      </c>
      <c r="AX76">
        <f>IFERROR(VLOOKUP($A76, CDS5Y_bbg!AW$5:AX$241,2), -1)</f>
        <v>19.5</v>
      </c>
      <c r="AY76">
        <f>IFERROR(VLOOKUP($A76, CDS5Y_bbg!AX$5:AY$241,2), -1)</f>
        <v>43402</v>
      </c>
      <c r="AZ76">
        <f>IFERROR(VLOOKUP($A76, CDS5Y_bbg!AY$5:AZ$241,2), -1)</f>
        <v>9.3330000000000002</v>
      </c>
      <c r="BA76">
        <f>IFERROR(VLOOKUP($A76, CDS5Y_bbg!AZ$5:BA$241,2), -1)</f>
        <v>-1</v>
      </c>
      <c r="BB76">
        <f>IFERROR(VLOOKUP($A76, CDS5Y_bbg!BA$5:BB$241,2), -1)</f>
        <v>3.5</v>
      </c>
      <c r="BC76">
        <f>IFERROR(VLOOKUP($A76, CDS5Y_bbg!BB$5:BC$241,2), -1)</f>
        <v>41722</v>
      </c>
      <c r="BD76">
        <f>IFERROR(VLOOKUP($A76, CDS5Y_bbg!BC$5:BD$241,2), -1)</f>
        <v>-1</v>
      </c>
      <c r="BE76">
        <f>IFERROR(VLOOKUP($A76, CDS5Y_bbg!BD$5:BE$241,2), -1)</f>
        <v>-1</v>
      </c>
      <c r="BF76">
        <f>IFERROR(VLOOKUP($A76, CDS5Y_bbg!BE$5:BF$241,2), -1)</f>
        <v>-1</v>
      </c>
      <c r="BG76">
        <f>IFERROR(VLOOKUP($A76, CDS5Y_bbg!BF$5:BG$241,2), -1)</f>
        <v>-1</v>
      </c>
      <c r="BH76">
        <f>IFERROR(VLOOKUP($A76, CDS5Y_bbg!BG$5:BH$241,2), -1)</f>
        <v>-1</v>
      </c>
      <c r="BI76">
        <f>IFERROR(VLOOKUP($A76, CDS5Y_bbg!BH$5:BI$241,2), -1)</f>
        <v>43424</v>
      </c>
      <c r="BJ76">
        <f>IFERROR(VLOOKUP($A76, CDS5Y_bbg!BI$5:BJ$241,2), -1)</f>
        <v>7.375</v>
      </c>
      <c r="BK76">
        <f>IFERROR(VLOOKUP($A76, CDS5Y_bbg!BJ$5:BK$241,2), -1)</f>
        <v>-1</v>
      </c>
      <c r="BL76">
        <f>IFERROR(VLOOKUP($A76, CDS5Y_bbg!BK$5:BL$241,2), -1)</f>
        <v>-1</v>
      </c>
      <c r="BM76">
        <f>IFERROR(VLOOKUP($A76, CDS5Y_bbg!BL$5:BM$241,2), -1)</f>
        <v>43424</v>
      </c>
      <c r="BN76">
        <f>IFERROR(VLOOKUP($A76, CDS5Y_bbg!BM$5:BN$241,2), -1)</f>
        <v>3</v>
      </c>
      <c r="BO76">
        <f>IFERROR(VLOOKUP($A76, CDS5Y_bbg!BN$5:BO$241,2), -1)</f>
        <v>43426</v>
      </c>
      <c r="BP76">
        <f>IFERROR(VLOOKUP($A76, CDS5Y_bbg!BO$5:BP$241,2), -1)</f>
        <v>2</v>
      </c>
      <c r="BQ76">
        <f>IFERROR(VLOOKUP($A76, CDS5Y_bbg!BP$5:BQ$241,2), -1)</f>
        <v>-1</v>
      </c>
      <c r="BR76">
        <f>IFERROR(VLOOKUP($A76, CDS5Y_bbg!BQ$5:BR$241,2), -1)</f>
        <v>-1</v>
      </c>
      <c r="BS76">
        <f>IFERROR(VLOOKUP($A76, CDS5Y_bbg!BR$5:BS$241,2), -1)</f>
        <v>43426</v>
      </c>
      <c r="BT76">
        <f>IFERROR(VLOOKUP($A76, CDS5Y_bbg!BS$5:BT$241,2), -1)</f>
        <v>-1</v>
      </c>
      <c r="BU76">
        <f>IFERROR(VLOOKUP($A76, CDS5Y_bbg!BT$5:BU$241,2), -1)</f>
        <v>-1</v>
      </c>
      <c r="BV76">
        <f>IFERROR(VLOOKUP($A76, CDS5Y_bbg!BU$5:BV$241,2), -1)</f>
        <v>-1</v>
      </c>
      <c r="BW76">
        <f>IFERROR(VLOOKUP($A76, CDS5Y_bbg!BV$5:BW$241,2), -1)</f>
        <v>41915</v>
      </c>
      <c r="BX76">
        <f>IFERROR(VLOOKUP($A76, CDS5Y_bbg!BW$5:BX$241,2), -1)</f>
        <v>-1</v>
      </c>
      <c r="BY76">
        <f>IFERROR(VLOOKUP($A76, CDS5Y_bbg!BX$5:BY$241,2), -1)</f>
        <v>-1</v>
      </c>
      <c r="BZ76">
        <f>IFERROR(VLOOKUP($A76, CDS5Y_bbg!BY$5:BZ$241,2), -1)</f>
        <v>-1</v>
      </c>
      <c r="CA76">
        <f>IFERROR(VLOOKUP($A76, CDS5Y_bbg!BZ$5:CA$241,2), -1)</f>
        <v>41911</v>
      </c>
      <c r="CB76">
        <f>IFERROR(VLOOKUP($A76, CDS5Y_bbg!CA$5:CB$241,2), -1)</f>
        <v>-1</v>
      </c>
      <c r="CC76">
        <f>IFERROR(VLOOKUP($A76, CDS5Y_bbg!CB$5:CC$241,2), -1)</f>
        <v>41912</v>
      </c>
      <c r="CD76">
        <f>IFERROR(VLOOKUP($A76, CDS5Y_bbg!CC$5:CD$241,2), -1)</f>
        <v>-1</v>
      </c>
      <c r="CE76">
        <f>IFERROR(VLOOKUP($A76, CDS5Y_bbg!CD$5:CE$241,2), -1)</f>
        <v>43332</v>
      </c>
      <c r="CF76">
        <f>IFERROR(VLOOKUP($A76, CDS5Y_bbg!CE$5:CF$241,2), -1)</f>
        <v>6.5830000000000002</v>
      </c>
      <c r="CG76">
        <f>IFERROR(VLOOKUP($A76, CDS5Y_bbg!CF$5:CG$241,2), -1)</f>
        <v>41893</v>
      </c>
      <c r="CH76">
        <f>IFERROR(VLOOKUP($A76, CDS5Y_bbg!CG$5:CH$241,2), -1)</f>
        <v>-1</v>
      </c>
      <c r="CI76">
        <f>IFERROR(VLOOKUP($A76, CDS5Y_bbg!CH$5:CI$241,2), -1)</f>
        <v>-1</v>
      </c>
      <c r="CJ76">
        <f>IFERROR(VLOOKUP($A76, CDS5Y_bbg!CI$5:CJ$241,2), -1)</f>
        <v>-1</v>
      </c>
      <c r="CK76">
        <f>IFERROR(VLOOKUP($A76, CDS5Y_bbg!CJ$5:CK$241,2), -1)</f>
        <v>41844</v>
      </c>
      <c r="CL76">
        <f>IFERROR(VLOOKUP($A76, CDS5Y_bbg!CK$5:CL$241,2), -1)</f>
        <v>39.500999999999998</v>
      </c>
      <c r="CM76">
        <f>IFERROR(VLOOKUP($A76, CDS5Y_bbg!CL$5:CM$241,2), -1)</f>
        <v>-1</v>
      </c>
      <c r="CN76">
        <f>IFERROR(VLOOKUP($A76, CDS5Y_bbg!CM$5:CN$241,2), -1)</f>
        <v>-1</v>
      </c>
    </row>
    <row r="77" spans="1:92" x14ac:dyDescent="0.25">
      <c r="A77" s="1">
        <v>38835</v>
      </c>
      <c r="B77">
        <f>IFERROR(VLOOKUP($A77, CDS5Y_bbg!A$5:B$241,2), -1)</f>
        <v>124.322</v>
      </c>
      <c r="C77">
        <f>IFERROR(VLOOKUP($A77, CDS5Y_bbg!B$5:C$241,2), -1)</f>
        <v>41831</v>
      </c>
      <c r="D77">
        <f>IFERROR(VLOOKUP($A77, CDS5Y_bbg!C$5:D$241,2), -1)</f>
        <v>31.5</v>
      </c>
      <c r="E77">
        <f>IFERROR(VLOOKUP($A77, CDS5Y_bbg!D$5:E$241,2), -1)</f>
        <v>44895</v>
      </c>
      <c r="F77">
        <f>IFERROR(VLOOKUP($A77, CDS5Y_bbg!E$5:F$241,2), -1)</f>
        <v>19.875</v>
      </c>
      <c r="G77">
        <f>IFERROR(VLOOKUP($A77, CDS5Y_bbg!F$5:G$241,2), -1)</f>
        <v>40360</v>
      </c>
      <c r="H77">
        <f>IFERROR(VLOOKUP($A77, CDS5Y_bbg!G$5:H$241,2), -1)</f>
        <v>20.571000000000002</v>
      </c>
      <c r="I77">
        <f>IFERROR(VLOOKUP($A77, CDS5Y_bbg!H$5:I$241,2), -1)</f>
        <v>44834</v>
      </c>
      <c r="J77">
        <f>IFERROR(VLOOKUP($A77, CDS5Y_bbg!I$5:J$241,2), -1)</f>
        <v>125.994</v>
      </c>
      <c r="K77">
        <f>IFERROR(VLOOKUP($A77, CDS5Y_bbg!J$5:K$241,2), -1)</f>
        <v>41819</v>
      </c>
      <c r="L77">
        <f>IFERROR(VLOOKUP($A77, CDS5Y_bbg!K$5:L$241,2), -1)</f>
        <v>34.9</v>
      </c>
      <c r="M77">
        <f>IFERROR(VLOOKUP($A77, CDS5Y_bbg!L$5:M$241,2), -1)</f>
        <v>40469</v>
      </c>
      <c r="N77">
        <f>IFERROR(VLOOKUP($A77, CDS5Y_bbg!M$5:N$241,2), -1)</f>
        <v>22.667000000000002</v>
      </c>
      <c r="O77">
        <f>IFERROR(VLOOKUP($A77, CDS5Y_bbg!N$5:O$241,2), -1)</f>
        <v>40289</v>
      </c>
      <c r="P77">
        <f>IFERROR(VLOOKUP($A77, CDS5Y_bbg!O$5:P$241,2), -1)</f>
        <v>26.562999999999999</v>
      </c>
      <c r="Q77">
        <f>IFERROR(VLOOKUP($A77, CDS5Y_bbg!P$5:Q$241,2), -1)</f>
        <v>44377</v>
      </c>
      <c r="R77">
        <f>IFERROR(VLOOKUP($A77, CDS5Y_bbg!Q$5:R$241,2), -1)</f>
        <v>63.820999999999998</v>
      </c>
      <c r="S77">
        <f>IFERROR(VLOOKUP($A77, CDS5Y_bbg!R$5:S$241,2), -1)</f>
        <v>43337</v>
      </c>
      <c r="T77">
        <f>IFERROR(VLOOKUP($A77, CDS5Y_bbg!S$5:T$241,2), -1)</f>
        <v>179.5</v>
      </c>
      <c r="U77">
        <f>IFERROR(VLOOKUP($A77, CDS5Y_bbg!T$5:U$241,2), -1)</f>
        <v>42062</v>
      </c>
      <c r="V77">
        <f>IFERROR(VLOOKUP($A77, CDS5Y_bbg!U$5:V$241,2), -1)</f>
        <v>21</v>
      </c>
      <c r="W77">
        <f>IFERROR(VLOOKUP($A77, CDS5Y_bbg!V$5:W$241,2), -1)</f>
        <v>44074</v>
      </c>
      <c r="X77">
        <f>IFERROR(VLOOKUP($A77, CDS5Y_bbg!W$5:X$241,2), -1)</f>
        <v>49.917000000000002</v>
      </c>
      <c r="Y77">
        <f>IFERROR(VLOOKUP($A77, CDS5Y_bbg!X$5:Y$241,2), -1)</f>
        <v>44043</v>
      </c>
      <c r="Z77">
        <f>IFERROR(VLOOKUP($A77, CDS5Y_bbg!Y$5:Z$241,2), -1)</f>
        <v>47.451999999999998</v>
      </c>
      <c r="AA77">
        <f>IFERROR(VLOOKUP($A77, CDS5Y_bbg!Z$5:AA$241,2), -1)</f>
        <v>40481</v>
      </c>
      <c r="AB77">
        <f>IFERROR(VLOOKUP($A77, CDS5Y_bbg!AA$5:AB$241,2), -1)</f>
        <v>37.332999999999998</v>
      </c>
      <c r="AC77">
        <f>IFERROR(VLOOKUP($A77, CDS5Y_bbg!AB$5:AC$241,2), -1)</f>
        <v>44043</v>
      </c>
      <c r="AD77">
        <f>IFERROR(VLOOKUP($A77, CDS5Y_bbg!AC$5:AD$241,2), -1)</f>
        <v>135.833</v>
      </c>
      <c r="AE77">
        <f>IFERROR(VLOOKUP($A77, CDS5Y_bbg!AD$5:AE$241,2), -1)</f>
        <v>41149</v>
      </c>
      <c r="AF77">
        <f>IFERROR(VLOOKUP($A77, CDS5Y_bbg!AE$5:AF$241,2), -1)</f>
        <v>-1</v>
      </c>
      <c r="AG77">
        <f>IFERROR(VLOOKUP($A77, CDS5Y_bbg!AF$5:AG$241,2), -1)</f>
        <v>42853</v>
      </c>
      <c r="AH77">
        <f>IFERROR(VLOOKUP($A77, CDS5Y_bbg!AG$5:AH$241,2), -1)</f>
        <v>3</v>
      </c>
      <c r="AI77">
        <f>IFERROR(VLOOKUP($A77, CDS5Y_bbg!AH$5:AI$241,2), -1)</f>
        <v>-1</v>
      </c>
      <c r="AJ77">
        <f>IFERROR(VLOOKUP($A77, CDS5Y_bbg!AI$5:AJ$241,2), -1)</f>
        <v>2.625</v>
      </c>
      <c r="AK77">
        <f>IFERROR(VLOOKUP($A77, CDS5Y_bbg!AJ$5:AK$241,2), -1)</f>
        <v>-1</v>
      </c>
      <c r="AL77">
        <f>IFERROR(VLOOKUP($A77, CDS5Y_bbg!AK$5:AL$241,2), -1)</f>
        <v>-1</v>
      </c>
      <c r="AM77">
        <f>IFERROR(VLOOKUP($A77, CDS5Y_bbg!AL$5:AM$241,2), -1)</f>
        <v>-1</v>
      </c>
      <c r="AN77">
        <f>IFERROR(VLOOKUP($A77, CDS5Y_bbg!AM$5:AN$241,2), -1)</f>
        <v>20.515000000000001</v>
      </c>
      <c r="AO77">
        <f>IFERROR(VLOOKUP($A77, CDS5Y_bbg!AN$5:AO$241,2), -1)</f>
        <v>43424</v>
      </c>
      <c r="AP77">
        <f>IFERROR(VLOOKUP($A77, CDS5Y_bbg!AO$5:AP$241,2), -1)</f>
        <v>3</v>
      </c>
      <c r="AQ77">
        <f>IFERROR(VLOOKUP($A77, CDS5Y_bbg!AP$5:AQ$241,2), -1)</f>
        <v>44625</v>
      </c>
      <c r="AR77">
        <f>IFERROR(VLOOKUP($A77, CDS5Y_bbg!AQ$5:AR$241,2), -1)</f>
        <v>2.5</v>
      </c>
      <c r="AS77">
        <f>IFERROR(VLOOKUP($A77, CDS5Y_bbg!AR$5:AS$241,2), -1)</f>
        <v>44626</v>
      </c>
      <c r="AT77">
        <f>IFERROR(VLOOKUP($A77, CDS5Y_bbg!AS$5:AT$241,2), -1)</f>
        <v>3.5</v>
      </c>
      <c r="AU77">
        <f>IFERROR(VLOOKUP($A77, CDS5Y_bbg!AT$5:AU$241,2), -1)</f>
        <v>-1</v>
      </c>
      <c r="AV77">
        <f>IFERROR(VLOOKUP($A77, CDS5Y_bbg!AU$5:AV$241,2), -1)</f>
        <v>-1</v>
      </c>
      <c r="AW77">
        <f>IFERROR(VLOOKUP($A77, CDS5Y_bbg!AV$5:AW$241,2), -1)</f>
        <v>41863</v>
      </c>
      <c r="AX77">
        <f>IFERROR(VLOOKUP($A77, CDS5Y_bbg!AW$5:AX$241,2), -1)</f>
        <v>19</v>
      </c>
      <c r="AY77">
        <f>IFERROR(VLOOKUP($A77, CDS5Y_bbg!AX$5:AY$241,2), -1)</f>
        <v>43402</v>
      </c>
      <c r="AZ77">
        <f>IFERROR(VLOOKUP($A77, CDS5Y_bbg!AY$5:AZ$241,2), -1)</f>
        <v>11.375</v>
      </c>
      <c r="BA77">
        <f>IFERROR(VLOOKUP($A77, CDS5Y_bbg!AZ$5:BA$241,2), -1)</f>
        <v>-1</v>
      </c>
      <c r="BB77">
        <f>IFERROR(VLOOKUP($A77, CDS5Y_bbg!BA$5:BB$241,2), -1)</f>
        <v>3.6669999999999998</v>
      </c>
      <c r="BC77">
        <f>IFERROR(VLOOKUP($A77, CDS5Y_bbg!BB$5:BC$241,2), -1)</f>
        <v>41722</v>
      </c>
      <c r="BD77">
        <f>IFERROR(VLOOKUP($A77, CDS5Y_bbg!BC$5:BD$241,2), -1)</f>
        <v>-1</v>
      </c>
      <c r="BE77">
        <f>IFERROR(VLOOKUP($A77, CDS5Y_bbg!BD$5:BE$241,2), -1)</f>
        <v>-1</v>
      </c>
      <c r="BF77">
        <f>IFERROR(VLOOKUP($A77, CDS5Y_bbg!BE$5:BF$241,2), -1)</f>
        <v>-1</v>
      </c>
      <c r="BG77">
        <f>IFERROR(VLOOKUP($A77, CDS5Y_bbg!BF$5:BG$241,2), -1)</f>
        <v>-1</v>
      </c>
      <c r="BH77">
        <f>IFERROR(VLOOKUP($A77, CDS5Y_bbg!BG$5:BH$241,2), -1)</f>
        <v>-1</v>
      </c>
      <c r="BI77">
        <f>IFERROR(VLOOKUP($A77, CDS5Y_bbg!BH$5:BI$241,2), -1)</f>
        <v>43424</v>
      </c>
      <c r="BJ77">
        <f>IFERROR(VLOOKUP($A77, CDS5Y_bbg!BI$5:BJ$241,2), -1)</f>
        <v>8.125</v>
      </c>
      <c r="BK77">
        <f>IFERROR(VLOOKUP($A77, CDS5Y_bbg!BJ$5:BK$241,2), -1)</f>
        <v>-1</v>
      </c>
      <c r="BL77">
        <f>IFERROR(VLOOKUP($A77, CDS5Y_bbg!BK$5:BL$241,2), -1)</f>
        <v>-1</v>
      </c>
      <c r="BM77">
        <f>IFERROR(VLOOKUP($A77, CDS5Y_bbg!BL$5:BM$241,2), -1)</f>
        <v>43424</v>
      </c>
      <c r="BN77">
        <f>IFERROR(VLOOKUP($A77, CDS5Y_bbg!BM$5:BN$241,2), -1)</f>
        <v>3</v>
      </c>
      <c r="BO77">
        <f>IFERROR(VLOOKUP($A77, CDS5Y_bbg!BN$5:BO$241,2), -1)</f>
        <v>43426</v>
      </c>
      <c r="BP77">
        <f>IFERROR(VLOOKUP($A77, CDS5Y_bbg!BO$5:BP$241,2), -1)</f>
        <v>2</v>
      </c>
      <c r="BQ77">
        <f>IFERROR(VLOOKUP($A77, CDS5Y_bbg!BP$5:BQ$241,2), -1)</f>
        <v>-1</v>
      </c>
      <c r="BR77">
        <f>IFERROR(VLOOKUP($A77, CDS5Y_bbg!BQ$5:BR$241,2), -1)</f>
        <v>-1</v>
      </c>
      <c r="BS77">
        <f>IFERROR(VLOOKUP($A77, CDS5Y_bbg!BR$5:BS$241,2), -1)</f>
        <v>43426</v>
      </c>
      <c r="BT77">
        <f>IFERROR(VLOOKUP($A77, CDS5Y_bbg!BS$5:BT$241,2), -1)</f>
        <v>-1</v>
      </c>
      <c r="BU77">
        <f>IFERROR(VLOOKUP($A77, CDS5Y_bbg!BT$5:BU$241,2), -1)</f>
        <v>-1</v>
      </c>
      <c r="BV77">
        <f>IFERROR(VLOOKUP($A77, CDS5Y_bbg!BU$5:BV$241,2), -1)</f>
        <v>-1</v>
      </c>
      <c r="BW77">
        <f>IFERROR(VLOOKUP($A77, CDS5Y_bbg!BV$5:BW$241,2), -1)</f>
        <v>41915</v>
      </c>
      <c r="BX77">
        <f>IFERROR(VLOOKUP($A77, CDS5Y_bbg!BW$5:BX$241,2), -1)</f>
        <v>-1</v>
      </c>
      <c r="BY77">
        <f>IFERROR(VLOOKUP($A77, CDS5Y_bbg!BX$5:BY$241,2), -1)</f>
        <v>-1</v>
      </c>
      <c r="BZ77">
        <f>IFERROR(VLOOKUP($A77, CDS5Y_bbg!BY$5:BZ$241,2), -1)</f>
        <v>-1</v>
      </c>
      <c r="CA77">
        <f>IFERROR(VLOOKUP($A77, CDS5Y_bbg!BZ$5:CA$241,2), -1)</f>
        <v>41911</v>
      </c>
      <c r="CB77">
        <f>IFERROR(VLOOKUP($A77, CDS5Y_bbg!CA$5:CB$241,2), -1)</f>
        <v>-1</v>
      </c>
      <c r="CC77">
        <f>IFERROR(VLOOKUP($A77, CDS5Y_bbg!CB$5:CC$241,2), -1)</f>
        <v>41912</v>
      </c>
      <c r="CD77">
        <f>IFERROR(VLOOKUP($A77, CDS5Y_bbg!CC$5:CD$241,2), -1)</f>
        <v>-1</v>
      </c>
      <c r="CE77">
        <f>IFERROR(VLOOKUP($A77, CDS5Y_bbg!CD$5:CE$241,2), -1)</f>
        <v>43332</v>
      </c>
      <c r="CF77">
        <f>IFERROR(VLOOKUP($A77, CDS5Y_bbg!CE$5:CF$241,2), -1)</f>
        <v>7.5830000000000002</v>
      </c>
      <c r="CG77">
        <f>IFERROR(VLOOKUP($A77, CDS5Y_bbg!CF$5:CG$241,2), -1)</f>
        <v>41893</v>
      </c>
      <c r="CH77">
        <f>IFERROR(VLOOKUP($A77, CDS5Y_bbg!CG$5:CH$241,2), -1)</f>
        <v>-1</v>
      </c>
      <c r="CI77">
        <f>IFERROR(VLOOKUP($A77, CDS5Y_bbg!CH$5:CI$241,2), -1)</f>
        <v>-1</v>
      </c>
      <c r="CJ77">
        <f>IFERROR(VLOOKUP($A77, CDS5Y_bbg!CI$5:CJ$241,2), -1)</f>
        <v>-1</v>
      </c>
      <c r="CK77">
        <f>IFERROR(VLOOKUP($A77, CDS5Y_bbg!CJ$5:CK$241,2), -1)</f>
        <v>41844</v>
      </c>
      <c r="CL77">
        <f>IFERROR(VLOOKUP($A77, CDS5Y_bbg!CK$5:CL$241,2), -1)</f>
        <v>35</v>
      </c>
      <c r="CM77">
        <f>IFERROR(VLOOKUP($A77, CDS5Y_bbg!CL$5:CM$241,2), -1)</f>
        <v>-1</v>
      </c>
      <c r="CN77">
        <f>IFERROR(VLOOKUP($A77, CDS5Y_bbg!CM$5:CN$241,2), -1)</f>
        <v>-1</v>
      </c>
    </row>
    <row r="78" spans="1:92" x14ac:dyDescent="0.25">
      <c r="A78" s="1">
        <v>38868</v>
      </c>
      <c r="B78">
        <f>IFERROR(VLOOKUP($A78, CDS5Y_bbg!A$5:B$241,2), -1)</f>
        <v>190.417</v>
      </c>
      <c r="C78">
        <f>IFERROR(VLOOKUP($A78, CDS5Y_bbg!B$5:C$241,2), -1)</f>
        <v>41831</v>
      </c>
      <c r="D78">
        <f>IFERROR(VLOOKUP($A78, CDS5Y_bbg!C$5:D$241,2), -1)</f>
        <v>36.832999999999998</v>
      </c>
      <c r="E78">
        <f>IFERROR(VLOOKUP($A78, CDS5Y_bbg!D$5:E$241,2), -1)</f>
        <v>44895</v>
      </c>
      <c r="F78">
        <f>IFERROR(VLOOKUP($A78, CDS5Y_bbg!E$5:F$241,2), -1)</f>
        <v>21.8</v>
      </c>
      <c r="G78">
        <f>IFERROR(VLOOKUP($A78, CDS5Y_bbg!F$5:G$241,2), -1)</f>
        <v>40360</v>
      </c>
      <c r="H78">
        <f>IFERROR(VLOOKUP($A78, CDS5Y_bbg!G$5:H$241,2), -1)</f>
        <v>22</v>
      </c>
      <c r="I78">
        <f>IFERROR(VLOOKUP($A78, CDS5Y_bbg!H$5:I$241,2), -1)</f>
        <v>44834</v>
      </c>
      <c r="J78">
        <f>IFERROR(VLOOKUP($A78, CDS5Y_bbg!I$5:J$241,2), -1)</f>
        <v>179.08799999999999</v>
      </c>
      <c r="K78">
        <f>IFERROR(VLOOKUP($A78, CDS5Y_bbg!J$5:K$241,2), -1)</f>
        <v>41819</v>
      </c>
      <c r="L78">
        <f>IFERROR(VLOOKUP($A78, CDS5Y_bbg!K$5:L$241,2), -1)</f>
        <v>36.417000000000002</v>
      </c>
      <c r="M78">
        <f>IFERROR(VLOOKUP($A78, CDS5Y_bbg!L$5:M$241,2), -1)</f>
        <v>40469</v>
      </c>
      <c r="N78">
        <f>IFERROR(VLOOKUP($A78, CDS5Y_bbg!M$5:N$241,2), -1)</f>
        <v>24.062999999999999</v>
      </c>
      <c r="O78">
        <f>IFERROR(VLOOKUP($A78, CDS5Y_bbg!N$5:O$241,2), -1)</f>
        <v>40289</v>
      </c>
      <c r="P78">
        <f>IFERROR(VLOOKUP($A78, CDS5Y_bbg!O$5:P$241,2), -1)</f>
        <v>29.562999999999999</v>
      </c>
      <c r="Q78">
        <f>IFERROR(VLOOKUP($A78, CDS5Y_bbg!P$5:Q$241,2), -1)</f>
        <v>44377</v>
      </c>
      <c r="R78">
        <f>IFERROR(VLOOKUP($A78, CDS5Y_bbg!Q$5:R$241,2), -1)</f>
        <v>86.995999999999995</v>
      </c>
      <c r="S78">
        <f>IFERROR(VLOOKUP($A78, CDS5Y_bbg!R$5:S$241,2), -1)</f>
        <v>43337</v>
      </c>
      <c r="T78">
        <f>IFERROR(VLOOKUP($A78, CDS5Y_bbg!S$5:T$241,2), -1)</f>
        <v>205.643</v>
      </c>
      <c r="U78">
        <f>IFERROR(VLOOKUP($A78, CDS5Y_bbg!T$5:U$241,2), -1)</f>
        <v>42062</v>
      </c>
      <c r="V78">
        <f>IFERROR(VLOOKUP($A78, CDS5Y_bbg!U$5:V$241,2), -1)</f>
        <v>22.75</v>
      </c>
      <c r="W78">
        <f>IFERROR(VLOOKUP($A78, CDS5Y_bbg!V$5:W$241,2), -1)</f>
        <v>44074</v>
      </c>
      <c r="X78">
        <f>IFERROR(VLOOKUP($A78, CDS5Y_bbg!W$5:X$241,2), -1)</f>
        <v>70.25</v>
      </c>
      <c r="Y78">
        <f>IFERROR(VLOOKUP($A78, CDS5Y_bbg!X$5:Y$241,2), -1)</f>
        <v>44043</v>
      </c>
      <c r="Z78">
        <f>IFERROR(VLOOKUP($A78, CDS5Y_bbg!Y$5:Z$241,2), -1)</f>
        <v>56.625</v>
      </c>
      <c r="AA78">
        <f>IFERROR(VLOOKUP($A78, CDS5Y_bbg!Z$5:AA$241,2), -1)</f>
        <v>40481</v>
      </c>
      <c r="AB78">
        <f>IFERROR(VLOOKUP($A78, CDS5Y_bbg!AA$5:AB$241,2), -1)</f>
        <v>39.5</v>
      </c>
      <c r="AC78">
        <f>IFERROR(VLOOKUP($A78, CDS5Y_bbg!AB$5:AC$241,2), -1)</f>
        <v>44043</v>
      </c>
      <c r="AD78">
        <f>IFERROR(VLOOKUP($A78, CDS5Y_bbg!AC$5:AD$241,2), -1)</f>
        <v>220.5</v>
      </c>
      <c r="AE78">
        <f>IFERROR(VLOOKUP($A78, CDS5Y_bbg!AD$5:AE$241,2), -1)</f>
        <v>41149</v>
      </c>
      <c r="AF78">
        <f>IFERROR(VLOOKUP($A78, CDS5Y_bbg!AE$5:AF$241,2), -1)</f>
        <v>-1</v>
      </c>
      <c r="AG78">
        <f>IFERROR(VLOOKUP($A78, CDS5Y_bbg!AF$5:AG$241,2), -1)</f>
        <v>42853</v>
      </c>
      <c r="AH78">
        <f>IFERROR(VLOOKUP($A78, CDS5Y_bbg!AG$5:AH$241,2), -1)</f>
        <v>3</v>
      </c>
      <c r="AI78">
        <f>IFERROR(VLOOKUP($A78, CDS5Y_bbg!AH$5:AI$241,2), -1)</f>
        <v>-1</v>
      </c>
      <c r="AJ78">
        <f>IFERROR(VLOOKUP($A78, CDS5Y_bbg!AI$5:AJ$241,2), -1)</f>
        <v>2.625</v>
      </c>
      <c r="AK78">
        <f>IFERROR(VLOOKUP($A78, CDS5Y_bbg!AJ$5:AK$241,2), -1)</f>
        <v>-1</v>
      </c>
      <c r="AL78">
        <f>IFERROR(VLOOKUP($A78, CDS5Y_bbg!AK$5:AL$241,2), -1)</f>
        <v>-1</v>
      </c>
      <c r="AM78">
        <f>IFERROR(VLOOKUP($A78, CDS5Y_bbg!AL$5:AM$241,2), -1)</f>
        <v>-1</v>
      </c>
      <c r="AN78">
        <f>IFERROR(VLOOKUP($A78, CDS5Y_bbg!AM$5:AN$241,2), -1)</f>
        <v>20.515000000000001</v>
      </c>
      <c r="AO78">
        <f>IFERROR(VLOOKUP($A78, CDS5Y_bbg!AN$5:AO$241,2), -1)</f>
        <v>43424</v>
      </c>
      <c r="AP78">
        <f>IFERROR(VLOOKUP($A78, CDS5Y_bbg!AO$5:AP$241,2), -1)</f>
        <v>3</v>
      </c>
      <c r="AQ78">
        <f>IFERROR(VLOOKUP($A78, CDS5Y_bbg!AP$5:AQ$241,2), -1)</f>
        <v>44625</v>
      </c>
      <c r="AR78">
        <f>IFERROR(VLOOKUP($A78, CDS5Y_bbg!AQ$5:AR$241,2), -1)</f>
        <v>2.25</v>
      </c>
      <c r="AS78">
        <f>IFERROR(VLOOKUP($A78, CDS5Y_bbg!AR$5:AS$241,2), -1)</f>
        <v>44626</v>
      </c>
      <c r="AT78">
        <f>IFERROR(VLOOKUP($A78, CDS5Y_bbg!AS$5:AT$241,2), -1)</f>
        <v>3.5</v>
      </c>
      <c r="AU78">
        <f>IFERROR(VLOOKUP($A78, CDS5Y_bbg!AT$5:AU$241,2), -1)</f>
        <v>-1</v>
      </c>
      <c r="AV78">
        <f>IFERROR(VLOOKUP($A78, CDS5Y_bbg!AU$5:AV$241,2), -1)</f>
        <v>-1</v>
      </c>
      <c r="AW78">
        <f>IFERROR(VLOOKUP($A78, CDS5Y_bbg!AV$5:AW$241,2), -1)</f>
        <v>41863</v>
      </c>
      <c r="AX78">
        <f>IFERROR(VLOOKUP($A78, CDS5Y_bbg!AW$5:AX$241,2), -1)</f>
        <v>30.167000000000002</v>
      </c>
      <c r="AY78">
        <f>IFERROR(VLOOKUP($A78, CDS5Y_bbg!AX$5:AY$241,2), -1)</f>
        <v>43402</v>
      </c>
      <c r="AZ78">
        <f>IFERROR(VLOOKUP($A78, CDS5Y_bbg!AY$5:AZ$241,2), -1)</f>
        <v>13</v>
      </c>
      <c r="BA78">
        <f>IFERROR(VLOOKUP($A78, CDS5Y_bbg!AZ$5:BA$241,2), -1)</f>
        <v>-1</v>
      </c>
      <c r="BB78">
        <f>IFERROR(VLOOKUP($A78, CDS5Y_bbg!BA$5:BB$241,2), -1)</f>
        <v>3.375</v>
      </c>
      <c r="BC78">
        <f>IFERROR(VLOOKUP($A78, CDS5Y_bbg!BB$5:BC$241,2), -1)</f>
        <v>41722</v>
      </c>
      <c r="BD78">
        <f>IFERROR(VLOOKUP($A78, CDS5Y_bbg!BC$5:BD$241,2), -1)</f>
        <v>-1</v>
      </c>
      <c r="BE78">
        <f>IFERROR(VLOOKUP($A78, CDS5Y_bbg!BD$5:BE$241,2), -1)</f>
        <v>-1</v>
      </c>
      <c r="BF78">
        <f>IFERROR(VLOOKUP($A78, CDS5Y_bbg!BE$5:BF$241,2), -1)</f>
        <v>-1</v>
      </c>
      <c r="BG78">
        <f>IFERROR(VLOOKUP($A78, CDS5Y_bbg!BF$5:BG$241,2), -1)</f>
        <v>-1</v>
      </c>
      <c r="BH78">
        <f>IFERROR(VLOOKUP($A78, CDS5Y_bbg!BG$5:BH$241,2), -1)</f>
        <v>-1</v>
      </c>
      <c r="BI78">
        <f>IFERROR(VLOOKUP($A78, CDS5Y_bbg!BH$5:BI$241,2), -1)</f>
        <v>43424</v>
      </c>
      <c r="BJ78">
        <f>IFERROR(VLOOKUP($A78, CDS5Y_bbg!BI$5:BJ$241,2), -1)</f>
        <v>8.375</v>
      </c>
      <c r="BK78">
        <f>IFERROR(VLOOKUP($A78, CDS5Y_bbg!BJ$5:BK$241,2), -1)</f>
        <v>-1</v>
      </c>
      <c r="BL78">
        <f>IFERROR(VLOOKUP($A78, CDS5Y_bbg!BK$5:BL$241,2), -1)</f>
        <v>-1</v>
      </c>
      <c r="BM78">
        <f>IFERROR(VLOOKUP($A78, CDS5Y_bbg!BL$5:BM$241,2), -1)</f>
        <v>43424</v>
      </c>
      <c r="BN78">
        <f>IFERROR(VLOOKUP($A78, CDS5Y_bbg!BM$5:BN$241,2), -1)</f>
        <v>3</v>
      </c>
      <c r="BO78">
        <f>IFERROR(VLOOKUP($A78, CDS5Y_bbg!BN$5:BO$241,2), -1)</f>
        <v>43426</v>
      </c>
      <c r="BP78">
        <f>IFERROR(VLOOKUP($A78, CDS5Y_bbg!BO$5:BP$241,2), -1)</f>
        <v>2</v>
      </c>
      <c r="BQ78">
        <f>IFERROR(VLOOKUP($A78, CDS5Y_bbg!BP$5:BQ$241,2), -1)</f>
        <v>-1</v>
      </c>
      <c r="BR78">
        <f>IFERROR(VLOOKUP($A78, CDS5Y_bbg!BQ$5:BR$241,2), -1)</f>
        <v>-1</v>
      </c>
      <c r="BS78">
        <f>IFERROR(VLOOKUP($A78, CDS5Y_bbg!BR$5:BS$241,2), -1)</f>
        <v>43426</v>
      </c>
      <c r="BT78">
        <f>IFERROR(VLOOKUP($A78, CDS5Y_bbg!BS$5:BT$241,2), -1)</f>
        <v>-1</v>
      </c>
      <c r="BU78">
        <f>IFERROR(VLOOKUP($A78, CDS5Y_bbg!BT$5:BU$241,2), -1)</f>
        <v>-1</v>
      </c>
      <c r="BV78">
        <f>IFERROR(VLOOKUP($A78, CDS5Y_bbg!BU$5:BV$241,2), -1)</f>
        <v>-1</v>
      </c>
      <c r="BW78">
        <f>IFERROR(VLOOKUP($A78, CDS5Y_bbg!BV$5:BW$241,2), -1)</f>
        <v>41915</v>
      </c>
      <c r="BX78">
        <f>IFERROR(VLOOKUP($A78, CDS5Y_bbg!BW$5:BX$241,2), -1)</f>
        <v>-1</v>
      </c>
      <c r="BY78">
        <f>IFERROR(VLOOKUP($A78, CDS5Y_bbg!BX$5:BY$241,2), -1)</f>
        <v>-1</v>
      </c>
      <c r="BZ78">
        <f>IFERROR(VLOOKUP($A78, CDS5Y_bbg!BY$5:BZ$241,2), -1)</f>
        <v>-1</v>
      </c>
      <c r="CA78">
        <f>IFERROR(VLOOKUP($A78, CDS5Y_bbg!BZ$5:CA$241,2), -1)</f>
        <v>41911</v>
      </c>
      <c r="CB78">
        <f>IFERROR(VLOOKUP($A78, CDS5Y_bbg!CA$5:CB$241,2), -1)</f>
        <v>-1</v>
      </c>
      <c r="CC78">
        <f>IFERROR(VLOOKUP($A78, CDS5Y_bbg!CB$5:CC$241,2), -1)</f>
        <v>41912</v>
      </c>
      <c r="CD78">
        <f>IFERROR(VLOOKUP($A78, CDS5Y_bbg!CC$5:CD$241,2), -1)</f>
        <v>-1</v>
      </c>
      <c r="CE78">
        <f>IFERROR(VLOOKUP($A78, CDS5Y_bbg!CD$5:CE$241,2), -1)</f>
        <v>43332</v>
      </c>
      <c r="CF78">
        <f>IFERROR(VLOOKUP($A78, CDS5Y_bbg!CE$5:CF$241,2), -1)</f>
        <v>7.75</v>
      </c>
      <c r="CG78">
        <f>IFERROR(VLOOKUP($A78, CDS5Y_bbg!CF$5:CG$241,2), -1)</f>
        <v>41893</v>
      </c>
      <c r="CH78">
        <f>IFERROR(VLOOKUP($A78, CDS5Y_bbg!CG$5:CH$241,2), -1)</f>
        <v>7.25</v>
      </c>
      <c r="CI78">
        <f>IFERROR(VLOOKUP($A78, CDS5Y_bbg!CH$5:CI$241,2), -1)</f>
        <v>-1</v>
      </c>
      <c r="CJ78">
        <f>IFERROR(VLOOKUP($A78, CDS5Y_bbg!CI$5:CJ$241,2), -1)</f>
        <v>-1</v>
      </c>
      <c r="CK78">
        <f>IFERROR(VLOOKUP($A78, CDS5Y_bbg!CJ$5:CK$241,2), -1)</f>
        <v>41844</v>
      </c>
      <c r="CL78">
        <f>IFERROR(VLOOKUP($A78, CDS5Y_bbg!CK$5:CL$241,2), -1)</f>
        <v>33.334000000000003</v>
      </c>
      <c r="CM78">
        <f>IFERROR(VLOOKUP($A78, CDS5Y_bbg!CL$5:CM$241,2), -1)</f>
        <v>-1</v>
      </c>
      <c r="CN78">
        <f>IFERROR(VLOOKUP($A78, CDS5Y_bbg!CM$5:CN$241,2), -1)</f>
        <v>-1</v>
      </c>
    </row>
    <row r="79" spans="1:92" x14ac:dyDescent="0.25">
      <c r="A79" s="1">
        <v>38898</v>
      </c>
      <c r="B79">
        <f>IFERROR(VLOOKUP($A79, CDS5Y_bbg!A$5:B$241,2), -1)</f>
        <v>171.79400000000001</v>
      </c>
      <c r="C79">
        <f>IFERROR(VLOOKUP($A79, CDS5Y_bbg!B$5:C$241,2), -1)</f>
        <v>41831</v>
      </c>
      <c r="D79">
        <f>IFERROR(VLOOKUP($A79, CDS5Y_bbg!C$5:D$241,2), -1)</f>
        <v>44.3</v>
      </c>
      <c r="E79">
        <f>IFERROR(VLOOKUP($A79, CDS5Y_bbg!D$5:E$241,2), -1)</f>
        <v>44895</v>
      </c>
      <c r="F79">
        <f>IFERROR(VLOOKUP($A79, CDS5Y_bbg!E$5:F$241,2), -1)</f>
        <v>20.75</v>
      </c>
      <c r="G79">
        <f>IFERROR(VLOOKUP($A79, CDS5Y_bbg!F$5:G$241,2), -1)</f>
        <v>40360</v>
      </c>
      <c r="H79">
        <f>IFERROR(VLOOKUP($A79, CDS5Y_bbg!G$5:H$241,2), -1)</f>
        <v>24.606999999999999</v>
      </c>
      <c r="I79">
        <f>IFERROR(VLOOKUP($A79, CDS5Y_bbg!H$5:I$241,2), -1)</f>
        <v>44834</v>
      </c>
      <c r="J79">
        <f>IFERROR(VLOOKUP($A79, CDS5Y_bbg!I$5:J$241,2), -1)</f>
        <v>176.149</v>
      </c>
      <c r="K79">
        <f>IFERROR(VLOOKUP($A79, CDS5Y_bbg!J$5:K$241,2), -1)</f>
        <v>41819</v>
      </c>
      <c r="L79">
        <f>IFERROR(VLOOKUP($A79, CDS5Y_bbg!K$5:L$241,2), -1)</f>
        <v>44.7</v>
      </c>
      <c r="M79">
        <f>IFERROR(VLOOKUP($A79, CDS5Y_bbg!L$5:M$241,2), -1)</f>
        <v>40469</v>
      </c>
      <c r="N79">
        <f>IFERROR(VLOOKUP($A79, CDS5Y_bbg!M$5:N$241,2), -1)</f>
        <v>25.312999999999999</v>
      </c>
      <c r="O79">
        <f>IFERROR(VLOOKUP($A79, CDS5Y_bbg!N$5:O$241,2), -1)</f>
        <v>40289</v>
      </c>
      <c r="P79">
        <f>IFERROR(VLOOKUP($A79, CDS5Y_bbg!O$5:P$241,2), -1)</f>
        <v>33.213999999999999</v>
      </c>
      <c r="Q79">
        <f>IFERROR(VLOOKUP($A79, CDS5Y_bbg!P$5:Q$241,2), -1)</f>
        <v>44377</v>
      </c>
      <c r="R79">
        <f>IFERROR(VLOOKUP($A79, CDS5Y_bbg!Q$5:R$241,2), -1)</f>
        <v>80.415999999999997</v>
      </c>
      <c r="S79">
        <f>IFERROR(VLOOKUP($A79, CDS5Y_bbg!R$5:S$241,2), -1)</f>
        <v>43337</v>
      </c>
      <c r="T79">
        <f>IFERROR(VLOOKUP($A79, CDS5Y_bbg!S$5:T$241,2), -1)</f>
        <v>234.68799999999999</v>
      </c>
      <c r="U79">
        <f>IFERROR(VLOOKUP($A79, CDS5Y_bbg!T$5:U$241,2), -1)</f>
        <v>42062</v>
      </c>
      <c r="V79">
        <f>IFERROR(VLOOKUP($A79, CDS5Y_bbg!U$5:V$241,2), -1)</f>
        <v>27.332999999999998</v>
      </c>
      <c r="W79">
        <f>IFERROR(VLOOKUP($A79, CDS5Y_bbg!V$5:W$241,2), -1)</f>
        <v>44074</v>
      </c>
      <c r="X79">
        <f>IFERROR(VLOOKUP($A79, CDS5Y_bbg!W$5:X$241,2), -1)</f>
        <v>68.75</v>
      </c>
      <c r="Y79">
        <f>IFERROR(VLOOKUP($A79, CDS5Y_bbg!X$5:Y$241,2), -1)</f>
        <v>44043</v>
      </c>
      <c r="Z79">
        <f>IFERROR(VLOOKUP($A79, CDS5Y_bbg!Y$5:Z$241,2), -1)</f>
        <v>77.001000000000005</v>
      </c>
      <c r="AA79">
        <f>IFERROR(VLOOKUP($A79, CDS5Y_bbg!Z$5:AA$241,2), -1)</f>
        <v>40481</v>
      </c>
      <c r="AB79">
        <f>IFERROR(VLOOKUP($A79, CDS5Y_bbg!AA$5:AB$241,2), -1)</f>
        <v>42.813000000000002</v>
      </c>
      <c r="AC79">
        <f>IFERROR(VLOOKUP($A79, CDS5Y_bbg!AB$5:AC$241,2), -1)</f>
        <v>44043</v>
      </c>
      <c r="AD79">
        <f>IFERROR(VLOOKUP($A79, CDS5Y_bbg!AC$5:AD$241,2), -1)</f>
        <v>294.13099999999997</v>
      </c>
      <c r="AE79">
        <f>IFERROR(VLOOKUP($A79, CDS5Y_bbg!AD$5:AE$241,2), -1)</f>
        <v>41149</v>
      </c>
      <c r="AF79">
        <f>IFERROR(VLOOKUP($A79, CDS5Y_bbg!AE$5:AF$241,2), -1)</f>
        <v>-1</v>
      </c>
      <c r="AG79">
        <f>IFERROR(VLOOKUP($A79, CDS5Y_bbg!AF$5:AG$241,2), -1)</f>
        <v>42853</v>
      </c>
      <c r="AH79">
        <f>IFERROR(VLOOKUP($A79, CDS5Y_bbg!AG$5:AH$241,2), -1)</f>
        <v>3</v>
      </c>
      <c r="AI79">
        <f>IFERROR(VLOOKUP($A79, CDS5Y_bbg!AH$5:AI$241,2), -1)</f>
        <v>-1</v>
      </c>
      <c r="AJ79">
        <f>IFERROR(VLOOKUP($A79, CDS5Y_bbg!AI$5:AJ$241,2), -1)</f>
        <v>2.625</v>
      </c>
      <c r="AK79">
        <f>IFERROR(VLOOKUP($A79, CDS5Y_bbg!AJ$5:AK$241,2), -1)</f>
        <v>-1</v>
      </c>
      <c r="AL79">
        <f>IFERROR(VLOOKUP($A79, CDS5Y_bbg!AK$5:AL$241,2), -1)</f>
        <v>-1</v>
      </c>
      <c r="AM79">
        <f>IFERROR(VLOOKUP($A79, CDS5Y_bbg!AL$5:AM$241,2), -1)</f>
        <v>-1</v>
      </c>
      <c r="AN79">
        <f>IFERROR(VLOOKUP($A79, CDS5Y_bbg!AM$5:AN$241,2), -1)</f>
        <v>20.515000000000001</v>
      </c>
      <c r="AO79">
        <f>IFERROR(VLOOKUP($A79, CDS5Y_bbg!AN$5:AO$241,2), -1)</f>
        <v>43424</v>
      </c>
      <c r="AP79">
        <f>IFERROR(VLOOKUP($A79, CDS5Y_bbg!AO$5:AP$241,2), -1)</f>
        <v>3</v>
      </c>
      <c r="AQ79">
        <f>IFERROR(VLOOKUP($A79, CDS5Y_bbg!AP$5:AQ$241,2), -1)</f>
        <v>44625</v>
      </c>
      <c r="AR79">
        <f>IFERROR(VLOOKUP($A79, CDS5Y_bbg!AQ$5:AR$241,2), -1)</f>
        <v>2.25</v>
      </c>
      <c r="AS79">
        <f>IFERROR(VLOOKUP($A79, CDS5Y_bbg!AR$5:AS$241,2), -1)</f>
        <v>44626</v>
      </c>
      <c r="AT79">
        <f>IFERROR(VLOOKUP($A79, CDS5Y_bbg!AS$5:AT$241,2), -1)</f>
        <v>3.5</v>
      </c>
      <c r="AU79">
        <f>IFERROR(VLOOKUP($A79, CDS5Y_bbg!AT$5:AU$241,2), -1)</f>
        <v>-1</v>
      </c>
      <c r="AV79">
        <f>IFERROR(VLOOKUP($A79, CDS5Y_bbg!AU$5:AV$241,2), -1)</f>
        <v>-1</v>
      </c>
      <c r="AW79">
        <f>IFERROR(VLOOKUP($A79, CDS5Y_bbg!AV$5:AW$241,2), -1)</f>
        <v>41863</v>
      </c>
      <c r="AX79">
        <f>IFERROR(VLOOKUP($A79, CDS5Y_bbg!AW$5:AX$241,2), -1)</f>
        <v>34</v>
      </c>
      <c r="AY79">
        <f>IFERROR(VLOOKUP($A79, CDS5Y_bbg!AX$5:AY$241,2), -1)</f>
        <v>43402</v>
      </c>
      <c r="AZ79">
        <f>IFERROR(VLOOKUP($A79, CDS5Y_bbg!AY$5:AZ$241,2), -1)</f>
        <v>12.75</v>
      </c>
      <c r="BA79">
        <f>IFERROR(VLOOKUP($A79, CDS5Y_bbg!AZ$5:BA$241,2), -1)</f>
        <v>-1</v>
      </c>
      <c r="BB79">
        <f>IFERROR(VLOOKUP($A79, CDS5Y_bbg!BA$5:BB$241,2), -1)</f>
        <v>3.5629999999999997</v>
      </c>
      <c r="BC79">
        <f>IFERROR(VLOOKUP($A79, CDS5Y_bbg!BB$5:BC$241,2), -1)</f>
        <v>41722</v>
      </c>
      <c r="BD79">
        <f>IFERROR(VLOOKUP($A79, CDS5Y_bbg!BC$5:BD$241,2), -1)</f>
        <v>-1</v>
      </c>
      <c r="BE79">
        <f>IFERROR(VLOOKUP($A79, CDS5Y_bbg!BD$5:BE$241,2), -1)</f>
        <v>-1</v>
      </c>
      <c r="BF79">
        <f>IFERROR(VLOOKUP($A79, CDS5Y_bbg!BE$5:BF$241,2), -1)</f>
        <v>-1</v>
      </c>
      <c r="BG79">
        <f>IFERROR(VLOOKUP($A79, CDS5Y_bbg!BF$5:BG$241,2), -1)</f>
        <v>-1</v>
      </c>
      <c r="BH79">
        <f>IFERROR(VLOOKUP($A79, CDS5Y_bbg!BG$5:BH$241,2), -1)</f>
        <v>-1</v>
      </c>
      <c r="BI79">
        <f>IFERROR(VLOOKUP($A79, CDS5Y_bbg!BH$5:BI$241,2), -1)</f>
        <v>43424</v>
      </c>
      <c r="BJ79">
        <f>IFERROR(VLOOKUP($A79, CDS5Y_bbg!BI$5:BJ$241,2), -1)</f>
        <v>8.125</v>
      </c>
      <c r="BK79">
        <f>IFERROR(VLOOKUP($A79, CDS5Y_bbg!BJ$5:BK$241,2), -1)</f>
        <v>-1</v>
      </c>
      <c r="BL79">
        <f>IFERROR(VLOOKUP($A79, CDS5Y_bbg!BK$5:BL$241,2), -1)</f>
        <v>-1</v>
      </c>
      <c r="BM79">
        <f>IFERROR(VLOOKUP($A79, CDS5Y_bbg!BL$5:BM$241,2), -1)</f>
        <v>43424</v>
      </c>
      <c r="BN79">
        <f>IFERROR(VLOOKUP($A79, CDS5Y_bbg!BM$5:BN$241,2), -1)</f>
        <v>3</v>
      </c>
      <c r="BO79">
        <f>IFERROR(VLOOKUP($A79, CDS5Y_bbg!BN$5:BO$241,2), -1)</f>
        <v>43426</v>
      </c>
      <c r="BP79">
        <f>IFERROR(VLOOKUP($A79, CDS5Y_bbg!BO$5:BP$241,2), -1)</f>
        <v>2</v>
      </c>
      <c r="BQ79">
        <f>IFERROR(VLOOKUP($A79, CDS5Y_bbg!BP$5:BQ$241,2), -1)</f>
        <v>-1</v>
      </c>
      <c r="BR79">
        <f>IFERROR(VLOOKUP($A79, CDS5Y_bbg!BQ$5:BR$241,2), -1)</f>
        <v>-1</v>
      </c>
      <c r="BS79">
        <f>IFERROR(VLOOKUP($A79, CDS5Y_bbg!BR$5:BS$241,2), -1)</f>
        <v>43426</v>
      </c>
      <c r="BT79">
        <f>IFERROR(VLOOKUP($A79, CDS5Y_bbg!BS$5:BT$241,2), -1)</f>
        <v>-1</v>
      </c>
      <c r="BU79">
        <f>IFERROR(VLOOKUP($A79, CDS5Y_bbg!BT$5:BU$241,2), -1)</f>
        <v>-1</v>
      </c>
      <c r="BV79">
        <f>IFERROR(VLOOKUP($A79, CDS5Y_bbg!BU$5:BV$241,2), -1)</f>
        <v>-1</v>
      </c>
      <c r="BW79">
        <f>IFERROR(VLOOKUP($A79, CDS5Y_bbg!BV$5:BW$241,2), -1)</f>
        <v>41915</v>
      </c>
      <c r="BX79">
        <f>IFERROR(VLOOKUP($A79, CDS5Y_bbg!BW$5:BX$241,2), -1)</f>
        <v>-1</v>
      </c>
      <c r="BY79">
        <f>IFERROR(VLOOKUP($A79, CDS5Y_bbg!BX$5:BY$241,2), -1)</f>
        <v>-1</v>
      </c>
      <c r="BZ79">
        <f>IFERROR(VLOOKUP($A79, CDS5Y_bbg!BY$5:BZ$241,2), -1)</f>
        <v>-1</v>
      </c>
      <c r="CA79">
        <f>IFERROR(VLOOKUP($A79, CDS5Y_bbg!BZ$5:CA$241,2), -1)</f>
        <v>41911</v>
      </c>
      <c r="CB79">
        <f>IFERROR(VLOOKUP($A79, CDS5Y_bbg!CA$5:CB$241,2), -1)</f>
        <v>-1</v>
      </c>
      <c r="CC79">
        <f>IFERROR(VLOOKUP($A79, CDS5Y_bbg!CB$5:CC$241,2), -1)</f>
        <v>41912</v>
      </c>
      <c r="CD79">
        <f>IFERROR(VLOOKUP($A79, CDS5Y_bbg!CC$5:CD$241,2), -1)</f>
        <v>-1</v>
      </c>
      <c r="CE79">
        <f>IFERROR(VLOOKUP($A79, CDS5Y_bbg!CD$5:CE$241,2), -1)</f>
        <v>43332</v>
      </c>
      <c r="CF79">
        <f>IFERROR(VLOOKUP($A79, CDS5Y_bbg!CE$5:CF$241,2), -1)</f>
        <v>15.333</v>
      </c>
      <c r="CG79">
        <f>IFERROR(VLOOKUP($A79, CDS5Y_bbg!CF$5:CG$241,2), -1)</f>
        <v>41893</v>
      </c>
      <c r="CH79">
        <f>IFERROR(VLOOKUP($A79, CDS5Y_bbg!CG$5:CH$241,2), -1)</f>
        <v>8</v>
      </c>
      <c r="CI79">
        <f>IFERROR(VLOOKUP($A79, CDS5Y_bbg!CH$5:CI$241,2), -1)</f>
        <v>-1</v>
      </c>
      <c r="CJ79">
        <f>IFERROR(VLOOKUP($A79, CDS5Y_bbg!CI$5:CJ$241,2), -1)</f>
        <v>-1</v>
      </c>
      <c r="CK79">
        <f>IFERROR(VLOOKUP($A79, CDS5Y_bbg!CJ$5:CK$241,2), -1)</f>
        <v>41844</v>
      </c>
      <c r="CL79">
        <f>IFERROR(VLOOKUP($A79, CDS5Y_bbg!CK$5:CL$241,2), -1)</f>
        <v>50.875999999999998</v>
      </c>
      <c r="CM79">
        <f>IFERROR(VLOOKUP($A79, CDS5Y_bbg!CL$5:CM$241,2), -1)</f>
        <v>-1</v>
      </c>
      <c r="CN79">
        <f>IFERROR(VLOOKUP($A79, CDS5Y_bbg!CM$5:CN$241,2), -1)</f>
        <v>-1</v>
      </c>
    </row>
    <row r="80" spans="1:92" x14ac:dyDescent="0.25">
      <c r="A80" s="1">
        <v>38929</v>
      </c>
      <c r="B80">
        <f>IFERROR(VLOOKUP($A80, CDS5Y_bbg!A$5:B$241,2), -1)</f>
        <v>138.26300000000001</v>
      </c>
      <c r="C80">
        <f>IFERROR(VLOOKUP($A80, CDS5Y_bbg!B$5:C$241,2), -1)</f>
        <v>41831</v>
      </c>
      <c r="D80">
        <f>IFERROR(VLOOKUP($A80, CDS5Y_bbg!C$5:D$241,2), -1)</f>
        <v>32.643000000000001</v>
      </c>
      <c r="E80">
        <f>IFERROR(VLOOKUP($A80, CDS5Y_bbg!D$5:E$241,2), -1)</f>
        <v>44895</v>
      </c>
      <c r="F80">
        <f>IFERROR(VLOOKUP($A80, CDS5Y_bbg!E$5:F$241,2), -1)</f>
        <v>20.5</v>
      </c>
      <c r="G80">
        <f>IFERROR(VLOOKUP($A80, CDS5Y_bbg!F$5:G$241,2), -1)</f>
        <v>40360</v>
      </c>
      <c r="H80">
        <f>IFERROR(VLOOKUP($A80, CDS5Y_bbg!G$5:H$241,2), -1)</f>
        <v>21.4</v>
      </c>
      <c r="I80">
        <f>IFERROR(VLOOKUP($A80, CDS5Y_bbg!H$5:I$241,2), -1)</f>
        <v>44834</v>
      </c>
      <c r="J80">
        <f>IFERROR(VLOOKUP($A80, CDS5Y_bbg!I$5:J$241,2), -1)</f>
        <v>142.80699999999999</v>
      </c>
      <c r="K80">
        <f>IFERROR(VLOOKUP($A80, CDS5Y_bbg!J$5:K$241,2), -1)</f>
        <v>41819</v>
      </c>
      <c r="L80">
        <f>IFERROR(VLOOKUP($A80, CDS5Y_bbg!K$5:L$241,2), -1)</f>
        <v>36.332999999999998</v>
      </c>
      <c r="M80">
        <f>IFERROR(VLOOKUP($A80, CDS5Y_bbg!L$5:M$241,2), -1)</f>
        <v>40469</v>
      </c>
      <c r="N80">
        <f>IFERROR(VLOOKUP($A80, CDS5Y_bbg!M$5:N$241,2), -1)</f>
        <v>23.832999999999998</v>
      </c>
      <c r="O80">
        <f>IFERROR(VLOOKUP($A80, CDS5Y_bbg!N$5:O$241,2), -1)</f>
        <v>40289</v>
      </c>
      <c r="P80">
        <f>IFERROR(VLOOKUP($A80, CDS5Y_bbg!O$5:P$241,2), -1)</f>
        <v>28</v>
      </c>
      <c r="Q80">
        <f>IFERROR(VLOOKUP($A80, CDS5Y_bbg!P$5:Q$241,2), -1)</f>
        <v>44377</v>
      </c>
      <c r="R80">
        <f>IFERROR(VLOOKUP($A80, CDS5Y_bbg!Q$5:R$241,2), -1)</f>
        <v>57.927</v>
      </c>
      <c r="S80">
        <f>IFERROR(VLOOKUP($A80, CDS5Y_bbg!R$5:S$241,2), -1)</f>
        <v>43337</v>
      </c>
      <c r="T80">
        <f>IFERROR(VLOOKUP($A80, CDS5Y_bbg!S$5:T$241,2), -1)</f>
        <v>187.286</v>
      </c>
      <c r="U80">
        <f>IFERROR(VLOOKUP($A80, CDS5Y_bbg!T$5:U$241,2), -1)</f>
        <v>42062</v>
      </c>
      <c r="V80">
        <f>IFERROR(VLOOKUP($A80, CDS5Y_bbg!U$5:V$241,2), -1)</f>
        <v>20.5</v>
      </c>
      <c r="W80">
        <f>IFERROR(VLOOKUP($A80, CDS5Y_bbg!V$5:W$241,2), -1)</f>
        <v>44074</v>
      </c>
      <c r="X80">
        <f>IFERROR(VLOOKUP($A80, CDS5Y_bbg!W$5:X$241,2), -1)</f>
        <v>53.070999999999998</v>
      </c>
      <c r="Y80">
        <f>IFERROR(VLOOKUP($A80, CDS5Y_bbg!X$5:Y$241,2), -1)</f>
        <v>44043</v>
      </c>
      <c r="Z80">
        <f>IFERROR(VLOOKUP($A80, CDS5Y_bbg!Y$5:Z$241,2), -1)</f>
        <v>56.167999999999999</v>
      </c>
      <c r="AA80">
        <f>IFERROR(VLOOKUP($A80, CDS5Y_bbg!Z$5:AA$241,2), -1)</f>
        <v>40481</v>
      </c>
      <c r="AB80">
        <f>IFERROR(VLOOKUP($A80, CDS5Y_bbg!AA$5:AB$241,2), -1)</f>
        <v>38.25</v>
      </c>
      <c r="AC80">
        <f>IFERROR(VLOOKUP($A80, CDS5Y_bbg!AB$5:AC$241,2), -1)</f>
        <v>44043</v>
      </c>
      <c r="AD80">
        <f>IFERROR(VLOOKUP($A80, CDS5Y_bbg!AC$5:AD$241,2), -1)</f>
        <v>220.25</v>
      </c>
      <c r="AE80">
        <f>IFERROR(VLOOKUP($A80, CDS5Y_bbg!AD$5:AE$241,2), -1)</f>
        <v>41149</v>
      </c>
      <c r="AF80">
        <f>IFERROR(VLOOKUP($A80, CDS5Y_bbg!AE$5:AF$241,2), -1)</f>
        <v>-1</v>
      </c>
      <c r="AG80">
        <f>IFERROR(VLOOKUP($A80, CDS5Y_bbg!AF$5:AG$241,2), -1)</f>
        <v>42853</v>
      </c>
      <c r="AH80">
        <f>IFERROR(VLOOKUP($A80, CDS5Y_bbg!AG$5:AH$241,2), -1)</f>
        <v>3</v>
      </c>
      <c r="AI80">
        <f>IFERROR(VLOOKUP($A80, CDS5Y_bbg!AH$5:AI$241,2), -1)</f>
        <v>-1</v>
      </c>
      <c r="AJ80">
        <f>IFERROR(VLOOKUP($A80, CDS5Y_bbg!AI$5:AJ$241,2), -1)</f>
        <v>2.625</v>
      </c>
      <c r="AK80">
        <f>IFERROR(VLOOKUP($A80, CDS5Y_bbg!AJ$5:AK$241,2), -1)</f>
        <v>-1</v>
      </c>
      <c r="AL80">
        <f>IFERROR(VLOOKUP($A80, CDS5Y_bbg!AK$5:AL$241,2), -1)</f>
        <v>-1</v>
      </c>
      <c r="AM80">
        <f>IFERROR(VLOOKUP($A80, CDS5Y_bbg!AL$5:AM$241,2), -1)</f>
        <v>-1</v>
      </c>
      <c r="AN80">
        <f>IFERROR(VLOOKUP($A80, CDS5Y_bbg!AM$5:AN$241,2), -1)</f>
        <v>20.515000000000001</v>
      </c>
      <c r="AO80">
        <f>IFERROR(VLOOKUP($A80, CDS5Y_bbg!AN$5:AO$241,2), -1)</f>
        <v>43424</v>
      </c>
      <c r="AP80">
        <f>IFERROR(VLOOKUP($A80, CDS5Y_bbg!AO$5:AP$241,2), -1)</f>
        <v>3</v>
      </c>
      <c r="AQ80">
        <f>IFERROR(VLOOKUP($A80, CDS5Y_bbg!AP$5:AQ$241,2), -1)</f>
        <v>44625</v>
      </c>
      <c r="AR80">
        <f>IFERROR(VLOOKUP($A80, CDS5Y_bbg!AQ$5:AR$241,2), -1)</f>
        <v>2.25</v>
      </c>
      <c r="AS80">
        <f>IFERROR(VLOOKUP($A80, CDS5Y_bbg!AR$5:AS$241,2), -1)</f>
        <v>44626</v>
      </c>
      <c r="AT80">
        <f>IFERROR(VLOOKUP($A80, CDS5Y_bbg!AS$5:AT$241,2), -1)</f>
        <v>3.5</v>
      </c>
      <c r="AU80">
        <f>IFERROR(VLOOKUP($A80, CDS5Y_bbg!AT$5:AU$241,2), -1)</f>
        <v>-1</v>
      </c>
      <c r="AV80">
        <f>IFERROR(VLOOKUP($A80, CDS5Y_bbg!AU$5:AV$241,2), -1)</f>
        <v>-1</v>
      </c>
      <c r="AW80">
        <f>IFERROR(VLOOKUP($A80, CDS5Y_bbg!AV$5:AW$241,2), -1)</f>
        <v>41863</v>
      </c>
      <c r="AX80">
        <f>IFERROR(VLOOKUP($A80, CDS5Y_bbg!AW$5:AX$241,2), -1)</f>
        <v>34.5</v>
      </c>
      <c r="AY80">
        <f>IFERROR(VLOOKUP($A80, CDS5Y_bbg!AX$5:AY$241,2), -1)</f>
        <v>43402</v>
      </c>
      <c r="AZ80">
        <f>IFERROR(VLOOKUP($A80, CDS5Y_bbg!AY$5:AZ$241,2), -1)</f>
        <v>12.833</v>
      </c>
      <c r="BA80">
        <f>IFERROR(VLOOKUP($A80, CDS5Y_bbg!AZ$5:BA$241,2), -1)</f>
        <v>-1</v>
      </c>
      <c r="BB80">
        <f>IFERROR(VLOOKUP($A80, CDS5Y_bbg!BA$5:BB$241,2), -1)</f>
        <v>3.75</v>
      </c>
      <c r="BC80">
        <f>IFERROR(VLOOKUP($A80, CDS5Y_bbg!BB$5:BC$241,2), -1)</f>
        <v>41722</v>
      </c>
      <c r="BD80">
        <f>IFERROR(VLOOKUP($A80, CDS5Y_bbg!BC$5:BD$241,2), -1)</f>
        <v>-1</v>
      </c>
      <c r="BE80">
        <f>IFERROR(VLOOKUP($A80, CDS5Y_bbg!BD$5:BE$241,2), -1)</f>
        <v>-1</v>
      </c>
      <c r="BF80">
        <f>IFERROR(VLOOKUP($A80, CDS5Y_bbg!BE$5:BF$241,2), -1)</f>
        <v>-1</v>
      </c>
      <c r="BG80">
        <f>IFERROR(VLOOKUP($A80, CDS5Y_bbg!BF$5:BG$241,2), -1)</f>
        <v>-1</v>
      </c>
      <c r="BH80">
        <f>IFERROR(VLOOKUP($A80, CDS5Y_bbg!BG$5:BH$241,2), -1)</f>
        <v>-1</v>
      </c>
      <c r="BI80">
        <f>IFERROR(VLOOKUP($A80, CDS5Y_bbg!BH$5:BI$241,2), -1)</f>
        <v>43424</v>
      </c>
      <c r="BJ80">
        <f>IFERROR(VLOOKUP($A80, CDS5Y_bbg!BI$5:BJ$241,2), -1)</f>
        <v>8.125</v>
      </c>
      <c r="BK80">
        <f>IFERROR(VLOOKUP($A80, CDS5Y_bbg!BJ$5:BK$241,2), -1)</f>
        <v>-1</v>
      </c>
      <c r="BL80">
        <f>IFERROR(VLOOKUP($A80, CDS5Y_bbg!BK$5:BL$241,2), -1)</f>
        <v>-1</v>
      </c>
      <c r="BM80">
        <f>IFERROR(VLOOKUP($A80, CDS5Y_bbg!BL$5:BM$241,2), -1)</f>
        <v>43424</v>
      </c>
      <c r="BN80">
        <f>IFERROR(VLOOKUP($A80, CDS5Y_bbg!BM$5:BN$241,2), -1)</f>
        <v>3.25</v>
      </c>
      <c r="BO80">
        <f>IFERROR(VLOOKUP($A80, CDS5Y_bbg!BN$5:BO$241,2), -1)</f>
        <v>43426</v>
      </c>
      <c r="BP80">
        <f>IFERROR(VLOOKUP($A80, CDS5Y_bbg!BO$5:BP$241,2), -1)</f>
        <v>2</v>
      </c>
      <c r="BQ80">
        <f>IFERROR(VLOOKUP($A80, CDS5Y_bbg!BP$5:BQ$241,2), -1)</f>
        <v>-1</v>
      </c>
      <c r="BR80">
        <f>IFERROR(VLOOKUP($A80, CDS5Y_bbg!BQ$5:BR$241,2), -1)</f>
        <v>-1</v>
      </c>
      <c r="BS80">
        <f>IFERROR(VLOOKUP($A80, CDS5Y_bbg!BR$5:BS$241,2), -1)</f>
        <v>43426</v>
      </c>
      <c r="BT80">
        <f>IFERROR(VLOOKUP($A80, CDS5Y_bbg!BS$5:BT$241,2), -1)</f>
        <v>-1</v>
      </c>
      <c r="BU80">
        <f>IFERROR(VLOOKUP($A80, CDS5Y_bbg!BT$5:BU$241,2), -1)</f>
        <v>-1</v>
      </c>
      <c r="BV80">
        <f>IFERROR(VLOOKUP($A80, CDS5Y_bbg!BU$5:BV$241,2), -1)</f>
        <v>-1</v>
      </c>
      <c r="BW80">
        <f>IFERROR(VLOOKUP($A80, CDS5Y_bbg!BV$5:BW$241,2), -1)</f>
        <v>41915</v>
      </c>
      <c r="BX80">
        <f>IFERROR(VLOOKUP($A80, CDS5Y_bbg!BW$5:BX$241,2), -1)</f>
        <v>-1</v>
      </c>
      <c r="BY80">
        <f>IFERROR(VLOOKUP($A80, CDS5Y_bbg!BX$5:BY$241,2), -1)</f>
        <v>-1</v>
      </c>
      <c r="BZ80">
        <f>IFERROR(VLOOKUP($A80, CDS5Y_bbg!BY$5:BZ$241,2), -1)</f>
        <v>-1</v>
      </c>
      <c r="CA80">
        <f>IFERROR(VLOOKUP($A80, CDS5Y_bbg!BZ$5:CA$241,2), -1)</f>
        <v>41911</v>
      </c>
      <c r="CB80">
        <f>IFERROR(VLOOKUP($A80, CDS5Y_bbg!CA$5:CB$241,2), -1)</f>
        <v>-1</v>
      </c>
      <c r="CC80">
        <f>IFERROR(VLOOKUP($A80, CDS5Y_bbg!CB$5:CC$241,2), -1)</f>
        <v>41912</v>
      </c>
      <c r="CD80">
        <f>IFERROR(VLOOKUP($A80, CDS5Y_bbg!CC$5:CD$241,2), -1)</f>
        <v>-1</v>
      </c>
      <c r="CE80">
        <f>IFERROR(VLOOKUP($A80, CDS5Y_bbg!CD$5:CE$241,2), -1)</f>
        <v>43332</v>
      </c>
      <c r="CF80">
        <f>IFERROR(VLOOKUP($A80, CDS5Y_bbg!CE$5:CF$241,2), -1)</f>
        <v>17</v>
      </c>
      <c r="CG80">
        <f>IFERROR(VLOOKUP($A80, CDS5Y_bbg!CF$5:CG$241,2), -1)</f>
        <v>41893</v>
      </c>
      <c r="CH80">
        <f>IFERROR(VLOOKUP($A80, CDS5Y_bbg!CG$5:CH$241,2), -1)</f>
        <v>7.75</v>
      </c>
      <c r="CI80">
        <f>IFERROR(VLOOKUP($A80, CDS5Y_bbg!CH$5:CI$241,2), -1)</f>
        <v>-1</v>
      </c>
      <c r="CJ80">
        <f>IFERROR(VLOOKUP($A80, CDS5Y_bbg!CI$5:CJ$241,2), -1)</f>
        <v>-1</v>
      </c>
      <c r="CK80">
        <f>IFERROR(VLOOKUP($A80, CDS5Y_bbg!CJ$5:CK$241,2), -1)</f>
        <v>41844</v>
      </c>
      <c r="CL80">
        <f>IFERROR(VLOOKUP($A80, CDS5Y_bbg!CK$5:CL$241,2), -1)</f>
        <v>40.500999999999998</v>
      </c>
      <c r="CM80">
        <f>IFERROR(VLOOKUP($A80, CDS5Y_bbg!CL$5:CM$241,2), -1)</f>
        <v>-1</v>
      </c>
      <c r="CN80">
        <f>IFERROR(VLOOKUP($A80, CDS5Y_bbg!CM$5:CN$241,2), -1)</f>
        <v>-1</v>
      </c>
    </row>
    <row r="81" spans="1:92" x14ac:dyDescent="0.25">
      <c r="A81" s="1">
        <v>38960</v>
      </c>
      <c r="B81">
        <f>IFERROR(VLOOKUP($A81, CDS5Y_bbg!A$5:B$241,2), -1)</f>
        <v>123.25</v>
      </c>
      <c r="C81">
        <f>IFERROR(VLOOKUP($A81, CDS5Y_bbg!B$5:C$241,2), -1)</f>
        <v>41831</v>
      </c>
      <c r="D81">
        <f>IFERROR(VLOOKUP($A81, CDS5Y_bbg!C$5:D$241,2), -1)</f>
        <v>32.299999999999997</v>
      </c>
      <c r="E81">
        <f>IFERROR(VLOOKUP($A81, CDS5Y_bbg!D$5:E$241,2), -1)</f>
        <v>44895</v>
      </c>
      <c r="F81">
        <f>IFERROR(VLOOKUP($A81, CDS5Y_bbg!E$5:F$241,2), -1)</f>
        <v>21.5</v>
      </c>
      <c r="G81">
        <f>IFERROR(VLOOKUP($A81, CDS5Y_bbg!F$5:G$241,2), -1)</f>
        <v>40360</v>
      </c>
      <c r="H81">
        <f>IFERROR(VLOOKUP($A81, CDS5Y_bbg!G$5:H$241,2), -1)</f>
        <v>21.2</v>
      </c>
      <c r="I81">
        <f>IFERROR(VLOOKUP($A81, CDS5Y_bbg!H$5:I$241,2), -1)</f>
        <v>44834</v>
      </c>
      <c r="J81">
        <f>IFERROR(VLOOKUP($A81, CDS5Y_bbg!I$5:J$241,2), -1)</f>
        <v>130</v>
      </c>
      <c r="K81">
        <f>IFERROR(VLOOKUP($A81, CDS5Y_bbg!J$5:K$241,2), -1)</f>
        <v>41819</v>
      </c>
      <c r="L81">
        <f>IFERROR(VLOOKUP($A81, CDS5Y_bbg!K$5:L$241,2), -1)</f>
        <v>35.5</v>
      </c>
      <c r="M81">
        <f>IFERROR(VLOOKUP($A81, CDS5Y_bbg!L$5:M$241,2), -1)</f>
        <v>40469</v>
      </c>
      <c r="N81">
        <f>IFERROR(VLOOKUP($A81, CDS5Y_bbg!M$5:N$241,2), -1)</f>
        <v>25</v>
      </c>
      <c r="O81">
        <f>IFERROR(VLOOKUP($A81, CDS5Y_bbg!N$5:O$241,2), -1)</f>
        <v>40289</v>
      </c>
      <c r="P81">
        <f>IFERROR(VLOOKUP($A81, CDS5Y_bbg!O$5:P$241,2), -1)</f>
        <v>27.7</v>
      </c>
      <c r="Q81">
        <f>IFERROR(VLOOKUP($A81, CDS5Y_bbg!P$5:Q$241,2), -1)</f>
        <v>44377</v>
      </c>
      <c r="R81">
        <f>IFERROR(VLOOKUP($A81, CDS5Y_bbg!Q$5:R$241,2), -1)</f>
        <v>49</v>
      </c>
      <c r="S81">
        <f>IFERROR(VLOOKUP($A81, CDS5Y_bbg!R$5:S$241,2), -1)</f>
        <v>43337</v>
      </c>
      <c r="T81">
        <f>IFERROR(VLOOKUP($A81, CDS5Y_bbg!S$5:T$241,2), -1)</f>
        <v>178</v>
      </c>
      <c r="U81">
        <f>IFERROR(VLOOKUP($A81, CDS5Y_bbg!T$5:U$241,2), -1)</f>
        <v>42062</v>
      </c>
      <c r="V81">
        <f>IFERROR(VLOOKUP($A81, CDS5Y_bbg!U$5:V$241,2), -1)</f>
        <v>18.5</v>
      </c>
      <c r="W81">
        <f>IFERROR(VLOOKUP($A81, CDS5Y_bbg!V$5:W$241,2), -1)</f>
        <v>44074</v>
      </c>
      <c r="X81">
        <f>IFERROR(VLOOKUP($A81, CDS5Y_bbg!W$5:X$241,2), -1)</f>
        <v>50.207999999999998</v>
      </c>
      <c r="Y81">
        <f>IFERROR(VLOOKUP($A81, CDS5Y_bbg!X$5:Y$241,2), -1)</f>
        <v>44043</v>
      </c>
      <c r="Z81">
        <f>IFERROR(VLOOKUP($A81, CDS5Y_bbg!Y$5:Z$241,2), -1)</f>
        <v>54.002000000000002</v>
      </c>
      <c r="AA81">
        <f>IFERROR(VLOOKUP($A81, CDS5Y_bbg!Z$5:AA$241,2), -1)</f>
        <v>40481</v>
      </c>
      <c r="AB81">
        <f>IFERROR(VLOOKUP($A81, CDS5Y_bbg!AA$5:AB$241,2), -1)</f>
        <v>36.875</v>
      </c>
      <c r="AC81">
        <f>IFERROR(VLOOKUP($A81, CDS5Y_bbg!AB$5:AC$241,2), -1)</f>
        <v>44043</v>
      </c>
      <c r="AD81">
        <f>IFERROR(VLOOKUP($A81, CDS5Y_bbg!AC$5:AD$241,2), -1)</f>
        <v>195.875</v>
      </c>
      <c r="AE81">
        <f>IFERROR(VLOOKUP($A81, CDS5Y_bbg!AD$5:AE$241,2), -1)</f>
        <v>41149</v>
      </c>
      <c r="AF81">
        <f>IFERROR(VLOOKUP($A81, CDS5Y_bbg!AE$5:AF$241,2), -1)</f>
        <v>-1</v>
      </c>
      <c r="AG81">
        <f>IFERROR(VLOOKUP($A81, CDS5Y_bbg!AF$5:AG$241,2), -1)</f>
        <v>42853</v>
      </c>
      <c r="AH81">
        <f>IFERROR(VLOOKUP($A81, CDS5Y_bbg!AG$5:AH$241,2), -1)</f>
        <v>2.5</v>
      </c>
      <c r="AI81">
        <f>IFERROR(VLOOKUP($A81, CDS5Y_bbg!AH$5:AI$241,2), -1)</f>
        <v>-1</v>
      </c>
      <c r="AJ81">
        <f>IFERROR(VLOOKUP($A81, CDS5Y_bbg!AI$5:AJ$241,2), -1)</f>
        <v>2.5</v>
      </c>
      <c r="AK81">
        <f>IFERROR(VLOOKUP($A81, CDS5Y_bbg!AJ$5:AK$241,2), -1)</f>
        <v>-1</v>
      </c>
      <c r="AL81">
        <f>IFERROR(VLOOKUP($A81, CDS5Y_bbg!AK$5:AL$241,2), -1)</f>
        <v>-1</v>
      </c>
      <c r="AM81">
        <f>IFERROR(VLOOKUP($A81, CDS5Y_bbg!AL$5:AM$241,2), -1)</f>
        <v>-1</v>
      </c>
      <c r="AN81">
        <f>IFERROR(VLOOKUP($A81, CDS5Y_bbg!AM$5:AN$241,2), -1)</f>
        <v>20.515000000000001</v>
      </c>
      <c r="AO81">
        <f>IFERROR(VLOOKUP($A81, CDS5Y_bbg!AN$5:AO$241,2), -1)</f>
        <v>43424</v>
      </c>
      <c r="AP81">
        <f>IFERROR(VLOOKUP($A81, CDS5Y_bbg!AO$5:AP$241,2), -1)</f>
        <v>3</v>
      </c>
      <c r="AQ81">
        <f>IFERROR(VLOOKUP($A81, CDS5Y_bbg!AP$5:AQ$241,2), -1)</f>
        <v>44625</v>
      </c>
      <c r="AR81">
        <f>IFERROR(VLOOKUP($A81, CDS5Y_bbg!AQ$5:AR$241,2), -1)</f>
        <v>2.1669999999999998</v>
      </c>
      <c r="AS81">
        <f>IFERROR(VLOOKUP($A81, CDS5Y_bbg!AR$5:AS$241,2), -1)</f>
        <v>44626</v>
      </c>
      <c r="AT81">
        <f>IFERROR(VLOOKUP($A81, CDS5Y_bbg!AS$5:AT$241,2), -1)</f>
        <v>3.25</v>
      </c>
      <c r="AU81">
        <f>IFERROR(VLOOKUP($A81, CDS5Y_bbg!AT$5:AU$241,2), -1)</f>
        <v>-1</v>
      </c>
      <c r="AV81">
        <f>IFERROR(VLOOKUP($A81, CDS5Y_bbg!AU$5:AV$241,2), -1)</f>
        <v>-1</v>
      </c>
      <c r="AW81">
        <f>IFERROR(VLOOKUP($A81, CDS5Y_bbg!AV$5:AW$241,2), -1)</f>
        <v>41863</v>
      </c>
      <c r="AX81">
        <f>IFERROR(VLOOKUP($A81, CDS5Y_bbg!AW$5:AX$241,2), -1)</f>
        <v>31</v>
      </c>
      <c r="AY81">
        <f>IFERROR(VLOOKUP($A81, CDS5Y_bbg!AX$5:AY$241,2), -1)</f>
        <v>43402</v>
      </c>
      <c r="AZ81">
        <f>IFERROR(VLOOKUP($A81, CDS5Y_bbg!AY$5:AZ$241,2), -1)</f>
        <v>10.281000000000001</v>
      </c>
      <c r="BA81">
        <f>IFERROR(VLOOKUP($A81, CDS5Y_bbg!AZ$5:BA$241,2), -1)</f>
        <v>-1</v>
      </c>
      <c r="BB81">
        <f>IFERROR(VLOOKUP($A81, CDS5Y_bbg!BA$5:BB$241,2), -1)</f>
        <v>3.75</v>
      </c>
      <c r="BC81">
        <f>IFERROR(VLOOKUP($A81, CDS5Y_bbg!BB$5:BC$241,2), -1)</f>
        <v>41722</v>
      </c>
      <c r="BD81">
        <f>IFERROR(VLOOKUP($A81, CDS5Y_bbg!BC$5:BD$241,2), -1)</f>
        <v>-1</v>
      </c>
      <c r="BE81">
        <f>IFERROR(VLOOKUP($A81, CDS5Y_bbg!BD$5:BE$241,2), -1)</f>
        <v>-1</v>
      </c>
      <c r="BF81">
        <f>IFERROR(VLOOKUP($A81, CDS5Y_bbg!BE$5:BF$241,2), -1)</f>
        <v>-1</v>
      </c>
      <c r="BG81">
        <f>IFERROR(VLOOKUP($A81, CDS5Y_bbg!BF$5:BG$241,2), -1)</f>
        <v>-1</v>
      </c>
      <c r="BH81">
        <f>IFERROR(VLOOKUP($A81, CDS5Y_bbg!BG$5:BH$241,2), -1)</f>
        <v>-1</v>
      </c>
      <c r="BI81">
        <f>IFERROR(VLOOKUP($A81, CDS5Y_bbg!BH$5:BI$241,2), -1)</f>
        <v>43424</v>
      </c>
      <c r="BJ81">
        <f>IFERROR(VLOOKUP($A81, CDS5Y_bbg!BI$5:BJ$241,2), -1)</f>
        <v>7</v>
      </c>
      <c r="BK81">
        <f>IFERROR(VLOOKUP($A81, CDS5Y_bbg!BJ$5:BK$241,2), -1)</f>
        <v>-1</v>
      </c>
      <c r="BL81">
        <f>IFERROR(VLOOKUP($A81, CDS5Y_bbg!BK$5:BL$241,2), -1)</f>
        <v>-1</v>
      </c>
      <c r="BM81">
        <f>IFERROR(VLOOKUP($A81, CDS5Y_bbg!BL$5:BM$241,2), -1)</f>
        <v>43424</v>
      </c>
      <c r="BN81">
        <f>IFERROR(VLOOKUP($A81, CDS5Y_bbg!BM$5:BN$241,2), -1)</f>
        <v>3.1880000000000002</v>
      </c>
      <c r="BO81">
        <f>IFERROR(VLOOKUP($A81, CDS5Y_bbg!BN$5:BO$241,2), -1)</f>
        <v>43426</v>
      </c>
      <c r="BP81">
        <f>IFERROR(VLOOKUP($A81, CDS5Y_bbg!BO$5:BP$241,2), -1)</f>
        <v>2</v>
      </c>
      <c r="BQ81">
        <f>IFERROR(VLOOKUP($A81, CDS5Y_bbg!BP$5:BQ$241,2), -1)</f>
        <v>-1</v>
      </c>
      <c r="BR81">
        <f>IFERROR(VLOOKUP($A81, CDS5Y_bbg!BQ$5:BR$241,2), -1)</f>
        <v>-1</v>
      </c>
      <c r="BS81">
        <f>IFERROR(VLOOKUP($A81, CDS5Y_bbg!BR$5:BS$241,2), -1)</f>
        <v>43426</v>
      </c>
      <c r="BT81">
        <f>IFERROR(VLOOKUP($A81, CDS5Y_bbg!BS$5:BT$241,2), -1)</f>
        <v>-1</v>
      </c>
      <c r="BU81">
        <f>IFERROR(VLOOKUP($A81, CDS5Y_bbg!BT$5:BU$241,2), -1)</f>
        <v>-1</v>
      </c>
      <c r="BV81">
        <f>IFERROR(VLOOKUP($A81, CDS5Y_bbg!BU$5:BV$241,2), -1)</f>
        <v>-1</v>
      </c>
      <c r="BW81">
        <f>IFERROR(VLOOKUP($A81, CDS5Y_bbg!BV$5:BW$241,2), -1)</f>
        <v>41915</v>
      </c>
      <c r="BX81">
        <f>IFERROR(VLOOKUP($A81, CDS5Y_bbg!BW$5:BX$241,2), -1)</f>
        <v>-1</v>
      </c>
      <c r="BY81">
        <f>IFERROR(VLOOKUP($A81, CDS5Y_bbg!BX$5:BY$241,2), -1)</f>
        <v>-1</v>
      </c>
      <c r="BZ81">
        <f>IFERROR(VLOOKUP($A81, CDS5Y_bbg!BY$5:BZ$241,2), -1)</f>
        <v>-1</v>
      </c>
      <c r="CA81">
        <f>IFERROR(VLOOKUP($A81, CDS5Y_bbg!BZ$5:CA$241,2), -1)</f>
        <v>41911</v>
      </c>
      <c r="CB81">
        <f>IFERROR(VLOOKUP($A81, CDS5Y_bbg!CA$5:CB$241,2), -1)</f>
        <v>-1</v>
      </c>
      <c r="CC81">
        <f>IFERROR(VLOOKUP($A81, CDS5Y_bbg!CB$5:CC$241,2), -1)</f>
        <v>41912</v>
      </c>
      <c r="CD81">
        <f>IFERROR(VLOOKUP($A81, CDS5Y_bbg!CC$5:CD$241,2), -1)</f>
        <v>-1</v>
      </c>
      <c r="CE81">
        <f>IFERROR(VLOOKUP($A81, CDS5Y_bbg!CD$5:CE$241,2), -1)</f>
        <v>43332</v>
      </c>
      <c r="CF81">
        <f>IFERROR(VLOOKUP($A81, CDS5Y_bbg!CE$5:CF$241,2), -1)</f>
        <v>15</v>
      </c>
      <c r="CG81">
        <f>IFERROR(VLOOKUP($A81, CDS5Y_bbg!CF$5:CG$241,2), -1)</f>
        <v>41893</v>
      </c>
      <c r="CH81">
        <f>IFERROR(VLOOKUP($A81, CDS5Y_bbg!CG$5:CH$241,2), -1)</f>
        <v>9.5</v>
      </c>
      <c r="CI81">
        <f>IFERROR(VLOOKUP($A81, CDS5Y_bbg!CH$5:CI$241,2), -1)</f>
        <v>-1</v>
      </c>
      <c r="CJ81">
        <f>IFERROR(VLOOKUP($A81, CDS5Y_bbg!CI$5:CJ$241,2), -1)</f>
        <v>-1</v>
      </c>
      <c r="CK81">
        <f>IFERROR(VLOOKUP($A81, CDS5Y_bbg!CJ$5:CK$241,2), -1)</f>
        <v>41844</v>
      </c>
      <c r="CL81">
        <f>IFERROR(VLOOKUP($A81, CDS5Y_bbg!CK$5:CL$241,2), -1)</f>
        <v>42.250999999999998</v>
      </c>
      <c r="CM81">
        <f>IFERROR(VLOOKUP($A81, CDS5Y_bbg!CL$5:CM$241,2), -1)</f>
        <v>-1</v>
      </c>
      <c r="CN81">
        <f>IFERROR(VLOOKUP($A81, CDS5Y_bbg!CM$5:CN$241,2), -1)</f>
        <v>-1</v>
      </c>
    </row>
    <row r="82" spans="1:92" x14ac:dyDescent="0.25">
      <c r="A82" s="1">
        <v>38989</v>
      </c>
      <c r="B82">
        <f>IFERROR(VLOOKUP($A82, CDS5Y_bbg!A$5:B$241,2), -1)</f>
        <v>134.43799999999999</v>
      </c>
      <c r="C82">
        <f>IFERROR(VLOOKUP($A82, CDS5Y_bbg!B$5:C$241,2), -1)</f>
        <v>41831</v>
      </c>
      <c r="D82">
        <f>IFERROR(VLOOKUP($A82, CDS5Y_bbg!C$5:D$241,2), -1)</f>
        <v>30.957999999999998</v>
      </c>
      <c r="E82">
        <f>IFERROR(VLOOKUP($A82, CDS5Y_bbg!D$5:E$241,2), -1)</f>
        <v>44895</v>
      </c>
      <c r="F82">
        <f>IFERROR(VLOOKUP($A82, CDS5Y_bbg!E$5:F$241,2), -1)</f>
        <v>22.2</v>
      </c>
      <c r="G82">
        <f>IFERROR(VLOOKUP($A82, CDS5Y_bbg!F$5:G$241,2), -1)</f>
        <v>40360</v>
      </c>
      <c r="H82">
        <f>IFERROR(VLOOKUP($A82, CDS5Y_bbg!G$5:H$241,2), -1)</f>
        <v>20.071000000000002</v>
      </c>
      <c r="I82">
        <f>IFERROR(VLOOKUP($A82, CDS5Y_bbg!H$5:I$241,2), -1)</f>
        <v>44834</v>
      </c>
      <c r="J82">
        <f>IFERROR(VLOOKUP($A82, CDS5Y_bbg!I$5:J$241,2), -1)</f>
        <v>145.06299999999999</v>
      </c>
      <c r="K82">
        <f>IFERROR(VLOOKUP($A82, CDS5Y_bbg!J$5:K$241,2), -1)</f>
        <v>41819</v>
      </c>
      <c r="L82">
        <f>IFERROR(VLOOKUP($A82, CDS5Y_bbg!K$5:L$241,2), -1)</f>
        <v>36.549999999999997</v>
      </c>
      <c r="M82">
        <f>IFERROR(VLOOKUP($A82, CDS5Y_bbg!L$5:M$241,2), -1)</f>
        <v>40469</v>
      </c>
      <c r="N82">
        <f>IFERROR(VLOOKUP($A82, CDS5Y_bbg!M$5:N$241,2), -1)</f>
        <v>23.625</v>
      </c>
      <c r="O82">
        <f>IFERROR(VLOOKUP($A82, CDS5Y_bbg!N$5:O$241,2), -1)</f>
        <v>40289</v>
      </c>
      <c r="P82">
        <f>IFERROR(VLOOKUP($A82, CDS5Y_bbg!O$5:P$241,2), -1)</f>
        <v>26.155999999999999</v>
      </c>
      <c r="Q82">
        <f>IFERROR(VLOOKUP($A82, CDS5Y_bbg!P$5:Q$241,2), -1)</f>
        <v>44377</v>
      </c>
      <c r="R82">
        <f>IFERROR(VLOOKUP($A82, CDS5Y_bbg!Q$5:R$241,2), -1)</f>
        <v>56.688000000000002</v>
      </c>
      <c r="S82">
        <f>IFERROR(VLOOKUP($A82, CDS5Y_bbg!R$5:S$241,2), -1)</f>
        <v>43337</v>
      </c>
      <c r="T82">
        <f>IFERROR(VLOOKUP($A82, CDS5Y_bbg!S$5:T$241,2), -1)</f>
        <v>171</v>
      </c>
      <c r="U82">
        <f>IFERROR(VLOOKUP($A82, CDS5Y_bbg!T$5:U$241,2), -1)</f>
        <v>42062</v>
      </c>
      <c r="V82">
        <f>IFERROR(VLOOKUP($A82, CDS5Y_bbg!U$5:V$241,2), -1)</f>
        <v>18.2</v>
      </c>
      <c r="W82">
        <f>IFERROR(VLOOKUP($A82, CDS5Y_bbg!V$5:W$241,2), -1)</f>
        <v>44074</v>
      </c>
      <c r="X82">
        <f>IFERROR(VLOOKUP($A82, CDS5Y_bbg!W$5:X$241,2), -1)</f>
        <v>57.570999999999998</v>
      </c>
      <c r="Y82">
        <f>IFERROR(VLOOKUP($A82, CDS5Y_bbg!X$5:Y$241,2), -1)</f>
        <v>44043</v>
      </c>
      <c r="Z82">
        <f>IFERROR(VLOOKUP($A82, CDS5Y_bbg!Y$5:Z$241,2), -1)</f>
        <v>63.15</v>
      </c>
      <c r="AA82">
        <f>IFERROR(VLOOKUP($A82, CDS5Y_bbg!Z$5:AA$241,2), -1)</f>
        <v>40481</v>
      </c>
      <c r="AB82">
        <f>IFERROR(VLOOKUP($A82, CDS5Y_bbg!AA$5:AB$241,2), -1)</f>
        <v>43.417000000000002</v>
      </c>
      <c r="AC82">
        <f>IFERROR(VLOOKUP($A82, CDS5Y_bbg!AB$5:AC$241,2), -1)</f>
        <v>44043</v>
      </c>
      <c r="AD82">
        <f>IFERROR(VLOOKUP($A82, CDS5Y_bbg!AC$5:AD$241,2), -1)</f>
        <v>217.946</v>
      </c>
      <c r="AE82">
        <f>IFERROR(VLOOKUP($A82, CDS5Y_bbg!AD$5:AE$241,2), -1)</f>
        <v>41149</v>
      </c>
      <c r="AF82">
        <f>IFERROR(VLOOKUP($A82, CDS5Y_bbg!AE$5:AF$241,2), -1)</f>
        <v>-1</v>
      </c>
      <c r="AG82">
        <f>IFERROR(VLOOKUP($A82, CDS5Y_bbg!AF$5:AG$241,2), -1)</f>
        <v>42853</v>
      </c>
      <c r="AH82">
        <f>IFERROR(VLOOKUP($A82, CDS5Y_bbg!AG$5:AH$241,2), -1)</f>
        <v>2.5</v>
      </c>
      <c r="AI82">
        <f>IFERROR(VLOOKUP($A82, CDS5Y_bbg!AH$5:AI$241,2), -1)</f>
        <v>-1</v>
      </c>
      <c r="AJ82">
        <f>IFERROR(VLOOKUP($A82, CDS5Y_bbg!AI$5:AJ$241,2), -1)</f>
        <v>2.5</v>
      </c>
      <c r="AK82">
        <f>IFERROR(VLOOKUP($A82, CDS5Y_bbg!AJ$5:AK$241,2), -1)</f>
        <v>-1</v>
      </c>
      <c r="AL82">
        <f>IFERROR(VLOOKUP($A82, CDS5Y_bbg!AK$5:AL$241,2), -1)</f>
        <v>-1</v>
      </c>
      <c r="AM82">
        <f>IFERROR(VLOOKUP($A82, CDS5Y_bbg!AL$5:AM$241,2), -1)</f>
        <v>-1</v>
      </c>
      <c r="AN82">
        <f>IFERROR(VLOOKUP($A82, CDS5Y_bbg!AM$5:AN$241,2), -1)</f>
        <v>20.515000000000001</v>
      </c>
      <c r="AO82">
        <f>IFERROR(VLOOKUP($A82, CDS5Y_bbg!AN$5:AO$241,2), -1)</f>
        <v>43424</v>
      </c>
      <c r="AP82">
        <f>IFERROR(VLOOKUP($A82, CDS5Y_bbg!AO$5:AP$241,2), -1)</f>
        <v>3</v>
      </c>
      <c r="AQ82">
        <f>IFERROR(VLOOKUP($A82, CDS5Y_bbg!AP$5:AQ$241,2), -1)</f>
        <v>44625</v>
      </c>
      <c r="AR82">
        <f>IFERROR(VLOOKUP($A82, CDS5Y_bbg!AQ$5:AR$241,2), -1)</f>
        <v>2.1669999999999998</v>
      </c>
      <c r="AS82">
        <f>IFERROR(VLOOKUP($A82, CDS5Y_bbg!AR$5:AS$241,2), -1)</f>
        <v>44626</v>
      </c>
      <c r="AT82">
        <f>IFERROR(VLOOKUP($A82, CDS5Y_bbg!AS$5:AT$241,2), -1)</f>
        <v>3.25</v>
      </c>
      <c r="AU82">
        <f>IFERROR(VLOOKUP($A82, CDS5Y_bbg!AT$5:AU$241,2), -1)</f>
        <v>-1</v>
      </c>
      <c r="AV82">
        <f>IFERROR(VLOOKUP($A82, CDS5Y_bbg!AU$5:AV$241,2), -1)</f>
        <v>-1</v>
      </c>
      <c r="AW82">
        <f>IFERROR(VLOOKUP($A82, CDS5Y_bbg!AV$5:AW$241,2), -1)</f>
        <v>41863</v>
      </c>
      <c r="AX82">
        <f>IFERROR(VLOOKUP($A82, CDS5Y_bbg!AW$5:AX$241,2), -1)</f>
        <v>31.5</v>
      </c>
      <c r="AY82">
        <f>IFERROR(VLOOKUP($A82, CDS5Y_bbg!AX$5:AY$241,2), -1)</f>
        <v>43402</v>
      </c>
      <c r="AZ82">
        <f>IFERROR(VLOOKUP($A82, CDS5Y_bbg!AY$5:AZ$241,2), -1)</f>
        <v>9.4169999999999998</v>
      </c>
      <c r="BA82">
        <f>IFERROR(VLOOKUP($A82, CDS5Y_bbg!AZ$5:BA$241,2), -1)</f>
        <v>-1</v>
      </c>
      <c r="BB82">
        <f>IFERROR(VLOOKUP($A82, CDS5Y_bbg!BA$5:BB$241,2), -1)</f>
        <v>3.625</v>
      </c>
      <c r="BC82">
        <f>IFERROR(VLOOKUP($A82, CDS5Y_bbg!BB$5:BC$241,2), -1)</f>
        <v>41722</v>
      </c>
      <c r="BD82">
        <f>IFERROR(VLOOKUP($A82, CDS5Y_bbg!BC$5:BD$241,2), -1)</f>
        <v>-1</v>
      </c>
      <c r="BE82">
        <f>IFERROR(VLOOKUP($A82, CDS5Y_bbg!BD$5:BE$241,2), -1)</f>
        <v>-1</v>
      </c>
      <c r="BF82">
        <f>IFERROR(VLOOKUP($A82, CDS5Y_bbg!BE$5:BF$241,2), -1)</f>
        <v>-1</v>
      </c>
      <c r="BG82">
        <f>IFERROR(VLOOKUP($A82, CDS5Y_bbg!BF$5:BG$241,2), -1)</f>
        <v>-1</v>
      </c>
      <c r="BH82">
        <f>IFERROR(VLOOKUP($A82, CDS5Y_bbg!BG$5:BH$241,2), -1)</f>
        <v>-1</v>
      </c>
      <c r="BI82">
        <f>IFERROR(VLOOKUP($A82, CDS5Y_bbg!BH$5:BI$241,2), -1)</f>
        <v>43424</v>
      </c>
      <c r="BJ82">
        <f>IFERROR(VLOOKUP($A82, CDS5Y_bbg!BI$5:BJ$241,2), -1)</f>
        <v>6</v>
      </c>
      <c r="BK82">
        <f>IFERROR(VLOOKUP($A82, CDS5Y_bbg!BJ$5:BK$241,2), -1)</f>
        <v>-1</v>
      </c>
      <c r="BL82">
        <f>IFERROR(VLOOKUP($A82, CDS5Y_bbg!BK$5:BL$241,2), -1)</f>
        <v>-1</v>
      </c>
      <c r="BM82">
        <f>IFERROR(VLOOKUP($A82, CDS5Y_bbg!BL$5:BM$241,2), -1)</f>
        <v>43424</v>
      </c>
      <c r="BN82">
        <f>IFERROR(VLOOKUP($A82, CDS5Y_bbg!BM$5:BN$241,2), -1)</f>
        <v>2.875</v>
      </c>
      <c r="BO82">
        <f>IFERROR(VLOOKUP($A82, CDS5Y_bbg!BN$5:BO$241,2), -1)</f>
        <v>43426</v>
      </c>
      <c r="BP82">
        <f>IFERROR(VLOOKUP($A82, CDS5Y_bbg!BO$5:BP$241,2), -1)</f>
        <v>2</v>
      </c>
      <c r="BQ82">
        <f>IFERROR(VLOOKUP($A82, CDS5Y_bbg!BP$5:BQ$241,2), -1)</f>
        <v>-1</v>
      </c>
      <c r="BR82">
        <f>IFERROR(VLOOKUP($A82, CDS5Y_bbg!BQ$5:BR$241,2), -1)</f>
        <v>-1</v>
      </c>
      <c r="BS82">
        <f>IFERROR(VLOOKUP($A82, CDS5Y_bbg!BR$5:BS$241,2), -1)</f>
        <v>43426</v>
      </c>
      <c r="BT82">
        <f>IFERROR(VLOOKUP($A82, CDS5Y_bbg!BS$5:BT$241,2), -1)</f>
        <v>-1</v>
      </c>
      <c r="BU82">
        <f>IFERROR(VLOOKUP($A82, CDS5Y_bbg!BT$5:BU$241,2), -1)</f>
        <v>-1</v>
      </c>
      <c r="BV82">
        <f>IFERROR(VLOOKUP($A82, CDS5Y_bbg!BU$5:BV$241,2), -1)</f>
        <v>-1</v>
      </c>
      <c r="BW82">
        <f>IFERROR(VLOOKUP($A82, CDS5Y_bbg!BV$5:BW$241,2), -1)</f>
        <v>41915</v>
      </c>
      <c r="BX82">
        <f>IFERROR(VLOOKUP($A82, CDS5Y_bbg!BW$5:BX$241,2), -1)</f>
        <v>-1</v>
      </c>
      <c r="BY82">
        <f>IFERROR(VLOOKUP($A82, CDS5Y_bbg!BX$5:BY$241,2), -1)</f>
        <v>-1</v>
      </c>
      <c r="BZ82">
        <f>IFERROR(VLOOKUP($A82, CDS5Y_bbg!BY$5:BZ$241,2), -1)</f>
        <v>-1</v>
      </c>
      <c r="CA82">
        <f>IFERROR(VLOOKUP($A82, CDS5Y_bbg!BZ$5:CA$241,2), -1)</f>
        <v>41911</v>
      </c>
      <c r="CB82">
        <f>IFERROR(VLOOKUP($A82, CDS5Y_bbg!CA$5:CB$241,2), -1)</f>
        <v>-1</v>
      </c>
      <c r="CC82">
        <f>IFERROR(VLOOKUP($A82, CDS5Y_bbg!CB$5:CC$241,2), -1)</f>
        <v>41912</v>
      </c>
      <c r="CD82">
        <f>IFERROR(VLOOKUP($A82, CDS5Y_bbg!CC$5:CD$241,2), -1)</f>
        <v>-1</v>
      </c>
      <c r="CE82">
        <f>IFERROR(VLOOKUP($A82, CDS5Y_bbg!CD$5:CE$241,2), -1)</f>
        <v>43332</v>
      </c>
      <c r="CF82">
        <f>IFERROR(VLOOKUP($A82, CDS5Y_bbg!CE$5:CF$241,2), -1)</f>
        <v>12.5</v>
      </c>
      <c r="CG82">
        <f>IFERROR(VLOOKUP($A82, CDS5Y_bbg!CF$5:CG$241,2), -1)</f>
        <v>41893</v>
      </c>
      <c r="CH82">
        <f>IFERROR(VLOOKUP($A82, CDS5Y_bbg!CG$5:CH$241,2), -1)</f>
        <v>9.5</v>
      </c>
      <c r="CI82">
        <f>IFERROR(VLOOKUP($A82, CDS5Y_bbg!CH$5:CI$241,2), -1)</f>
        <v>-1</v>
      </c>
      <c r="CJ82">
        <f>IFERROR(VLOOKUP($A82, CDS5Y_bbg!CI$5:CJ$241,2), -1)</f>
        <v>-1</v>
      </c>
      <c r="CK82">
        <f>IFERROR(VLOOKUP($A82, CDS5Y_bbg!CJ$5:CK$241,2), -1)</f>
        <v>41844</v>
      </c>
      <c r="CL82">
        <f>IFERROR(VLOOKUP($A82, CDS5Y_bbg!CK$5:CL$241,2), -1)</f>
        <v>41.625</v>
      </c>
      <c r="CM82">
        <f>IFERROR(VLOOKUP($A82, CDS5Y_bbg!CL$5:CM$241,2), -1)</f>
        <v>-1</v>
      </c>
      <c r="CN82">
        <f>IFERROR(VLOOKUP($A82, CDS5Y_bbg!CM$5:CN$241,2), -1)</f>
        <v>-1</v>
      </c>
    </row>
    <row r="83" spans="1:92" x14ac:dyDescent="0.25">
      <c r="A83" s="1">
        <v>39021</v>
      </c>
      <c r="B83">
        <f>IFERROR(VLOOKUP($A83, CDS5Y_bbg!A$5:B$241,2), -1)</f>
        <v>113.47799999999999</v>
      </c>
      <c r="C83">
        <f>IFERROR(VLOOKUP($A83, CDS5Y_bbg!B$5:C$241,2), -1)</f>
        <v>41831</v>
      </c>
      <c r="D83">
        <f>IFERROR(VLOOKUP($A83, CDS5Y_bbg!C$5:D$241,2), -1)</f>
        <v>20.526</v>
      </c>
      <c r="E83">
        <f>IFERROR(VLOOKUP($A83, CDS5Y_bbg!D$5:E$241,2), -1)</f>
        <v>44895</v>
      </c>
      <c r="F83">
        <f>IFERROR(VLOOKUP($A83, CDS5Y_bbg!E$5:F$241,2), -1)</f>
        <v>21.687999999999999</v>
      </c>
      <c r="G83">
        <f>IFERROR(VLOOKUP($A83, CDS5Y_bbg!F$5:G$241,2), -1)</f>
        <v>40360</v>
      </c>
      <c r="H83">
        <f>IFERROR(VLOOKUP($A83, CDS5Y_bbg!G$5:H$241,2), -1)</f>
        <v>17.667000000000002</v>
      </c>
      <c r="I83">
        <f>IFERROR(VLOOKUP($A83, CDS5Y_bbg!H$5:I$241,2), -1)</f>
        <v>44834</v>
      </c>
      <c r="J83">
        <f>IFERROR(VLOOKUP($A83, CDS5Y_bbg!I$5:J$241,2), -1)</f>
        <v>126.797</v>
      </c>
      <c r="K83">
        <f>IFERROR(VLOOKUP($A83, CDS5Y_bbg!J$5:K$241,2), -1)</f>
        <v>41819</v>
      </c>
      <c r="L83">
        <f>IFERROR(VLOOKUP($A83, CDS5Y_bbg!K$5:L$241,2), -1)</f>
        <v>24.143000000000001</v>
      </c>
      <c r="M83">
        <f>IFERROR(VLOOKUP($A83, CDS5Y_bbg!L$5:M$241,2), -1)</f>
        <v>40469</v>
      </c>
      <c r="N83">
        <f>IFERROR(VLOOKUP($A83, CDS5Y_bbg!M$5:N$241,2), -1)</f>
        <v>27</v>
      </c>
      <c r="O83">
        <f>IFERROR(VLOOKUP($A83, CDS5Y_bbg!N$5:O$241,2), -1)</f>
        <v>40289</v>
      </c>
      <c r="P83">
        <f>IFERROR(VLOOKUP($A83, CDS5Y_bbg!O$5:P$241,2), -1)</f>
        <v>24</v>
      </c>
      <c r="Q83">
        <f>IFERROR(VLOOKUP($A83, CDS5Y_bbg!P$5:Q$241,2), -1)</f>
        <v>44377</v>
      </c>
      <c r="R83">
        <f>IFERROR(VLOOKUP($A83, CDS5Y_bbg!Q$5:R$241,2), -1)</f>
        <v>45.768000000000001</v>
      </c>
      <c r="S83">
        <f>IFERROR(VLOOKUP($A83, CDS5Y_bbg!R$5:S$241,2), -1)</f>
        <v>43337</v>
      </c>
      <c r="T83">
        <f>IFERROR(VLOOKUP($A83, CDS5Y_bbg!S$5:T$241,2), -1)</f>
        <v>139.93299999999999</v>
      </c>
      <c r="U83">
        <f>IFERROR(VLOOKUP($A83, CDS5Y_bbg!T$5:U$241,2), -1)</f>
        <v>42062</v>
      </c>
      <c r="V83">
        <f>IFERROR(VLOOKUP($A83, CDS5Y_bbg!U$5:V$241,2), -1)</f>
        <v>14.625999999999999</v>
      </c>
      <c r="W83">
        <f>IFERROR(VLOOKUP($A83, CDS5Y_bbg!V$5:W$241,2), -1)</f>
        <v>44074</v>
      </c>
      <c r="X83">
        <f>IFERROR(VLOOKUP($A83, CDS5Y_bbg!W$5:X$241,2), -1)</f>
        <v>51.125</v>
      </c>
      <c r="Y83">
        <f>IFERROR(VLOOKUP($A83, CDS5Y_bbg!X$5:Y$241,2), -1)</f>
        <v>44043</v>
      </c>
      <c r="Z83">
        <f>IFERROR(VLOOKUP($A83, CDS5Y_bbg!Y$5:Z$241,2), -1)</f>
        <v>49</v>
      </c>
      <c r="AA83">
        <f>IFERROR(VLOOKUP($A83, CDS5Y_bbg!Z$5:AA$241,2), -1)</f>
        <v>40481</v>
      </c>
      <c r="AB83">
        <f>IFERROR(VLOOKUP($A83, CDS5Y_bbg!AA$5:AB$241,2), -1)</f>
        <v>36.5</v>
      </c>
      <c r="AC83">
        <f>IFERROR(VLOOKUP($A83, CDS5Y_bbg!AB$5:AC$241,2), -1)</f>
        <v>44043</v>
      </c>
      <c r="AD83">
        <f>IFERROR(VLOOKUP($A83, CDS5Y_bbg!AC$5:AD$241,2), -1)</f>
        <v>183.06299999999999</v>
      </c>
      <c r="AE83">
        <f>IFERROR(VLOOKUP($A83, CDS5Y_bbg!AD$5:AE$241,2), -1)</f>
        <v>41149</v>
      </c>
      <c r="AF83">
        <f>IFERROR(VLOOKUP($A83, CDS5Y_bbg!AE$5:AF$241,2), -1)</f>
        <v>-1</v>
      </c>
      <c r="AG83">
        <f>IFERROR(VLOOKUP($A83, CDS5Y_bbg!AF$5:AG$241,2), -1)</f>
        <v>42853</v>
      </c>
      <c r="AH83">
        <f>IFERROR(VLOOKUP($A83, CDS5Y_bbg!AG$5:AH$241,2), -1)</f>
        <v>2.0009999999999999</v>
      </c>
      <c r="AI83">
        <f>IFERROR(VLOOKUP($A83, CDS5Y_bbg!AH$5:AI$241,2), -1)</f>
        <v>-1</v>
      </c>
      <c r="AJ83">
        <f>IFERROR(VLOOKUP($A83, CDS5Y_bbg!AI$5:AJ$241,2), -1)</f>
        <v>2.3759999999999999</v>
      </c>
      <c r="AK83">
        <f>IFERROR(VLOOKUP($A83, CDS5Y_bbg!AJ$5:AK$241,2), -1)</f>
        <v>-1</v>
      </c>
      <c r="AL83">
        <f>IFERROR(VLOOKUP($A83, CDS5Y_bbg!AK$5:AL$241,2), -1)</f>
        <v>-1</v>
      </c>
      <c r="AM83">
        <f>IFERROR(VLOOKUP($A83, CDS5Y_bbg!AL$5:AM$241,2), -1)</f>
        <v>-1</v>
      </c>
      <c r="AN83">
        <f>IFERROR(VLOOKUP($A83, CDS5Y_bbg!AM$5:AN$241,2), -1)</f>
        <v>20.515000000000001</v>
      </c>
      <c r="AO83">
        <f>IFERROR(VLOOKUP($A83, CDS5Y_bbg!AN$5:AO$241,2), -1)</f>
        <v>43424</v>
      </c>
      <c r="AP83">
        <f>IFERROR(VLOOKUP($A83, CDS5Y_bbg!AO$5:AP$241,2), -1)</f>
        <v>3</v>
      </c>
      <c r="AQ83">
        <f>IFERROR(VLOOKUP($A83, CDS5Y_bbg!AP$5:AQ$241,2), -1)</f>
        <v>44625</v>
      </c>
      <c r="AR83">
        <f>IFERROR(VLOOKUP($A83, CDS5Y_bbg!AQ$5:AR$241,2), -1)</f>
        <v>2.0939999999999999</v>
      </c>
      <c r="AS83">
        <f>IFERROR(VLOOKUP($A83, CDS5Y_bbg!AR$5:AS$241,2), -1)</f>
        <v>44626</v>
      </c>
      <c r="AT83">
        <f>IFERROR(VLOOKUP($A83, CDS5Y_bbg!AS$5:AT$241,2), -1)</f>
        <v>3.25</v>
      </c>
      <c r="AU83">
        <f>IFERROR(VLOOKUP($A83, CDS5Y_bbg!AT$5:AU$241,2), -1)</f>
        <v>-1</v>
      </c>
      <c r="AV83">
        <f>IFERROR(VLOOKUP($A83, CDS5Y_bbg!AU$5:AV$241,2), -1)</f>
        <v>-1</v>
      </c>
      <c r="AW83">
        <f>IFERROR(VLOOKUP($A83, CDS5Y_bbg!AV$5:AW$241,2), -1)</f>
        <v>41863</v>
      </c>
      <c r="AX83">
        <f>IFERROR(VLOOKUP($A83, CDS5Y_bbg!AW$5:AX$241,2), -1)</f>
        <v>28.335000000000001</v>
      </c>
      <c r="AY83">
        <f>IFERROR(VLOOKUP($A83, CDS5Y_bbg!AX$5:AY$241,2), -1)</f>
        <v>43402</v>
      </c>
      <c r="AZ83">
        <f>IFERROR(VLOOKUP($A83, CDS5Y_bbg!AY$5:AZ$241,2), -1)</f>
        <v>8.9689999999999994</v>
      </c>
      <c r="BA83">
        <f>IFERROR(VLOOKUP($A83, CDS5Y_bbg!AZ$5:BA$241,2), -1)</f>
        <v>-1</v>
      </c>
      <c r="BB83">
        <f>IFERROR(VLOOKUP($A83, CDS5Y_bbg!BA$5:BB$241,2), -1)</f>
        <v>3.6</v>
      </c>
      <c r="BC83">
        <f>IFERROR(VLOOKUP($A83, CDS5Y_bbg!BB$5:BC$241,2), -1)</f>
        <v>41722</v>
      </c>
      <c r="BD83">
        <f>IFERROR(VLOOKUP($A83, CDS5Y_bbg!BC$5:BD$241,2), -1)</f>
        <v>-1</v>
      </c>
      <c r="BE83">
        <f>IFERROR(VLOOKUP($A83, CDS5Y_bbg!BD$5:BE$241,2), -1)</f>
        <v>-1</v>
      </c>
      <c r="BF83">
        <f>IFERROR(VLOOKUP($A83, CDS5Y_bbg!BE$5:BF$241,2), -1)</f>
        <v>-1</v>
      </c>
      <c r="BG83">
        <f>IFERROR(VLOOKUP($A83, CDS5Y_bbg!BF$5:BG$241,2), -1)</f>
        <v>-1</v>
      </c>
      <c r="BH83">
        <f>IFERROR(VLOOKUP($A83, CDS5Y_bbg!BG$5:BH$241,2), -1)</f>
        <v>-1</v>
      </c>
      <c r="BI83">
        <f>IFERROR(VLOOKUP($A83, CDS5Y_bbg!BH$5:BI$241,2), -1)</f>
        <v>43424</v>
      </c>
      <c r="BJ83">
        <f>IFERROR(VLOOKUP($A83, CDS5Y_bbg!BI$5:BJ$241,2), -1)</f>
        <v>5.5830000000000002</v>
      </c>
      <c r="BK83">
        <f>IFERROR(VLOOKUP($A83, CDS5Y_bbg!BJ$5:BK$241,2), -1)</f>
        <v>-1</v>
      </c>
      <c r="BL83">
        <f>IFERROR(VLOOKUP($A83, CDS5Y_bbg!BK$5:BL$241,2), -1)</f>
        <v>-1</v>
      </c>
      <c r="BM83">
        <f>IFERROR(VLOOKUP($A83, CDS5Y_bbg!BL$5:BM$241,2), -1)</f>
        <v>43424</v>
      </c>
      <c r="BN83">
        <f>IFERROR(VLOOKUP($A83, CDS5Y_bbg!BM$5:BN$241,2), -1)</f>
        <v>2.794</v>
      </c>
      <c r="BO83">
        <f>IFERROR(VLOOKUP($A83, CDS5Y_bbg!BN$5:BO$241,2), -1)</f>
        <v>43426</v>
      </c>
      <c r="BP83">
        <f>IFERROR(VLOOKUP($A83, CDS5Y_bbg!BO$5:BP$241,2), -1)</f>
        <v>2</v>
      </c>
      <c r="BQ83">
        <f>IFERROR(VLOOKUP($A83, CDS5Y_bbg!BP$5:BQ$241,2), -1)</f>
        <v>-1</v>
      </c>
      <c r="BR83">
        <f>IFERROR(VLOOKUP($A83, CDS5Y_bbg!BQ$5:BR$241,2), -1)</f>
        <v>-1</v>
      </c>
      <c r="BS83">
        <f>IFERROR(VLOOKUP($A83, CDS5Y_bbg!BR$5:BS$241,2), -1)</f>
        <v>43426</v>
      </c>
      <c r="BT83">
        <f>IFERROR(VLOOKUP($A83, CDS5Y_bbg!BS$5:BT$241,2), -1)</f>
        <v>-1</v>
      </c>
      <c r="BU83">
        <f>IFERROR(VLOOKUP($A83, CDS5Y_bbg!BT$5:BU$241,2), -1)</f>
        <v>-1</v>
      </c>
      <c r="BV83">
        <f>IFERROR(VLOOKUP($A83, CDS5Y_bbg!BU$5:BV$241,2), -1)</f>
        <v>-1</v>
      </c>
      <c r="BW83">
        <f>IFERROR(VLOOKUP($A83, CDS5Y_bbg!BV$5:BW$241,2), -1)</f>
        <v>41915</v>
      </c>
      <c r="BX83">
        <f>IFERROR(VLOOKUP($A83, CDS5Y_bbg!BW$5:BX$241,2), -1)</f>
        <v>-1</v>
      </c>
      <c r="BY83">
        <f>IFERROR(VLOOKUP($A83, CDS5Y_bbg!BX$5:BY$241,2), -1)</f>
        <v>-1</v>
      </c>
      <c r="BZ83">
        <f>IFERROR(VLOOKUP($A83, CDS5Y_bbg!BY$5:BZ$241,2), -1)</f>
        <v>-1</v>
      </c>
      <c r="CA83">
        <f>IFERROR(VLOOKUP($A83, CDS5Y_bbg!BZ$5:CA$241,2), -1)</f>
        <v>41911</v>
      </c>
      <c r="CB83">
        <f>IFERROR(VLOOKUP($A83, CDS5Y_bbg!CA$5:CB$241,2), -1)</f>
        <v>-1</v>
      </c>
      <c r="CC83">
        <f>IFERROR(VLOOKUP($A83, CDS5Y_bbg!CB$5:CC$241,2), -1)</f>
        <v>41912</v>
      </c>
      <c r="CD83">
        <f>IFERROR(VLOOKUP($A83, CDS5Y_bbg!CC$5:CD$241,2), -1)</f>
        <v>-1</v>
      </c>
      <c r="CE83">
        <f>IFERROR(VLOOKUP($A83, CDS5Y_bbg!CD$5:CE$241,2), -1)</f>
        <v>43332</v>
      </c>
      <c r="CF83">
        <f>IFERROR(VLOOKUP($A83, CDS5Y_bbg!CE$5:CF$241,2), -1)</f>
        <v>11.167</v>
      </c>
      <c r="CG83">
        <f>IFERROR(VLOOKUP($A83, CDS5Y_bbg!CF$5:CG$241,2), -1)</f>
        <v>41893</v>
      </c>
      <c r="CH83">
        <f>IFERROR(VLOOKUP($A83, CDS5Y_bbg!CG$5:CH$241,2), -1)</f>
        <v>7.5</v>
      </c>
      <c r="CI83">
        <f>IFERROR(VLOOKUP($A83, CDS5Y_bbg!CH$5:CI$241,2), -1)</f>
        <v>-1</v>
      </c>
      <c r="CJ83">
        <f>IFERROR(VLOOKUP($A83, CDS5Y_bbg!CI$5:CJ$241,2), -1)</f>
        <v>-1</v>
      </c>
      <c r="CK83">
        <f>IFERROR(VLOOKUP($A83, CDS5Y_bbg!CJ$5:CK$241,2), -1)</f>
        <v>41844</v>
      </c>
      <c r="CL83">
        <f>IFERROR(VLOOKUP($A83, CDS5Y_bbg!CK$5:CL$241,2), -1)</f>
        <v>28.001000000000001</v>
      </c>
      <c r="CM83">
        <f>IFERROR(VLOOKUP($A83, CDS5Y_bbg!CL$5:CM$241,2), -1)</f>
        <v>-1</v>
      </c>
      <c r="CN83">
        <f>IFERROR(VLOOKUP($A83, CDS5Y_bbg!CM$5:CN$241,2), -1)</f>
        <v>-1</v>
      </c>
    </row>
    <row r="84" spans="1:92" x14ac:dyDescent="0.25">
      <c r="A84" s="1">
        <v>39051</v>
      </c>
      <c r="B84">
        <f>IFERROR(VLOOKUP($A84, CDS5Y_bbg!A$5:B$241,2), -1)</f>
        <v>110.05</v>
      </c>
      <c r="C84">
        <f>IFERROR(VLOOKUP($A84, CDS5Y_bbg!B$5:C$241,2), -1)</f>
        <v>41831</v>
      </c>
      <c r="D84">
        <f>IFERROR(VLOOKUP($A84, CDS5Y_bbg!C$5:D$241,2), -1)</f>
        <v>20.295999999999999</v>
      </c>
      <c r="E84">
        <f>IFERROR(VLOOKUP($A84, CDS5Y_bbg!D$5:E$241,2), -1)</f>
        <v>44895</v>
      </c>
      <c r="F84">
        <f>IFERROR(VLOOKUP($A84, CDS5Y_bbg!E$5:F$241,2), -1)</f>
        <v>21</v>
      </c>
      <c r="G84">
        <f>IFERROR(VLOOKUP($A84, CDS5Y_bbg!F$5:G$241,2), -1)</f>
        <v>40360</v>
      </c>
      <c r="H84">
        <f>IFERROR(VLOOKUP($A84, CDS5Y_bbg!G$5:H$241,2), -1)</f>
        <v>14.5</v>
      </c>
      <c r="I84">
        <f>IFERROR(VLOOKUP($A84, CDS5Y_bbg!H$5:I$241,2), -1)</f>
        <v>44834</v>
      </c>
      <c r="J84">
        <f>IFERROR(VLOOKUP($A84, CDS5Y_bbg!I$5:J$241,2), -1)</f>
        <v>124.867</v>
      </c>
      <c r="K84">
        <f>IFERROR(VLOOKUP($A84, CDS5Y_bbg!J$5:K$241,2), -1)</f>
        <v>41819</v>
      </c>
      <c r="L84">
        <f>IFERROR(VLOOKUP($A84, CDS5Y_bbg!K$5:L$241,2), -1)</f>
        <v>21.917000000000002</v>
      </c>
      <c r="M84">
        <f>IFERROR(VLOOKUP($A84, CDS5Y_bbg!L$5:M$241,2), -1)</f>
        <v>40469</v>
      </c>
      <c r="N84">
        <f>IFERROR(VLOOKUP($A84, CDS5Y_bbg!M$5:N$241,2), -1)</f>
        <v>21.082999999999998</v>
      </c>
      <c r="O84">
        <f>IFERROR(VLOOKUP($A84, CDS5Y_bbg!N$5:O$241,2), -1)</f>
        <v>40289</v>
      </c>
      <c r="P84">
        <f>IFERROR(VLOOKUP($A84, CDS5Y_bbg!O$5:P$241,2), -1)</f>
        <v>19.042000000000002</v>
      </c>
      <c r="Q84">
        <f>IFERROR(VLOOKUP($A84, CDS5Y_bbg!P$5:Q$241,2), -1)</f>
        <v>44377</v>
      </c>
      <c r="R84">
        <f>IFERROR(VLOOKUP($A84, CDS5Y_bbg!Q$5:R$241,2), -1)</f>
        <v>46.75</v>
      </c>
      <c r="S84">
        <f>IFERROR(VLOOKUP($A84, CDS5Y_bbg!R$5:S$241,2), -1)</f>
        <v>43337</v>
      </c>
      <c r="T84">
        <f>IFERROR(VLOOKUP($A84, CDS5Y_bbg!S$5:T$241,2), -1)</f>
        <v>130.417</v>
      </c>
      <c r="U84">
        <f>IFERROR(VLOOKUP($A84, CDS5Y_bbg!T$5:U$241,2), -1)</f>
        <v>42062</v>
      </c>
      <c r="V84">
        <f>IFERROR(VLOOKUP($A84, CDS5Y_bbg!U$5:V$241,2), -1)</f>
        <v>13.500999999999999</v>
      </c>
      <c r="W84">
        <f>IFERROR(VLOOKUP($A84, CDS5Y_bbg!V$5:W$241,2), -1)</f>
        <v>44074</v>
      </c>
      <c r="X84">
        <f>IFERROR(VLOOKUP($A84, CDS5Y_bbg!W$5:X$241,2), -1)</f>
        <v>50.944000000000003</v>
      </c>
      <c r="Y84">
        <f>IFERROR(VLOOKUP($A84, CDS5Y_bbg!X$5:Y$241,2), -1)</f>
        <v>44043</v>
      </c>
      <c r="Z84">
        <f>IFERROR(VLOOKUP($A84, CDS5Y_bbg!Y$5:Z$241,2), -1)</f>
        <v>50.5</v>
      </c>
      <c r="AA84">
        <f>IFERROR(VLOOKUP($A84, CDS5Y_bbg!Z$5:AA$241,2), -1)</f>
        <v>40481</v>
      </c>
      <c r="AB84">
        <f>IFERROR(VLOOKUP($A84, CDS5Y_bbg!AA$5:AB$241,2), -1)</f>
        <v>30.3</v>
      </c>
      <c r="AC84">
        <f>IFERROR(VLOOKUP($A84, CDS5Y_bbg!AB$5:AC$241,2), -1)</f>
        <v>44043</v>
      </c>
      <c r="AD84">
        <f>IFERROR(VLOOKUP($A84, CDS5Y_bbg!AC$5:AD$241,2), -1)</f>
        <v>183.501</v>
      </c>
      <c r="AE84">
        <f>IFERROR(VLOOKUP($A84, CDS5Y_bbg!AD$5:AE$241,2), -1)</f>
        <v>41149</v>
      </c>
      <c r="AF84">
        <f>IFERROR(VLOOKUP($A84, CDS5Y_bbg!AE$5:AF$241,2), -1)</f>
        <v>-1</v>
      </c>
      <c r="AG84">
        <f>IFERROR(VLOOKUP($A84, CDS5Y_bbg!AF$5:AG$241,2), -1)</f>
        <v>42853</v>
      </c>
      <c r="AH84">
        <f>IFERROR(VLOOKUP($A84, CDS5Y_bbg!AG$5:AH$241,2), -1)</f>
        <v>1.919</v>
      </c>
      <c r="AI84">
        <f>IFERROR(VLOOKUP($A84, CDS5Y_bbg!AH$5:AI$241,2), -1)</f>
        <v>-1</v>
      </c>
      <c r="AJ84">
        <f>IFERROR(VLOOKUP($A84, CDS5Y_bbg!AI$5:AJ$241,2), -1)</f>
        <v>2.2109999999999999</v>
      </c>
      <c r="AK84">
        <f>IFERROR(VLOOKUP($A84, CDS5Y_bbg!AJ$5:AK$241,2), -1)</f>
        <v>-1</v>
      </c>
      <c r="AL84">
        <f>IFERROR(VLOOKUP($A84, CDS5Y_bbg!AK$5:AL$241,2), -1)</f>
        <v>-1</v>
      </c>
      <c r="AM84">
        <f>IFERROR(VLOOKUP($A84, CDS5Y_bbg!AL$5:AM$241,2), -1)</f>
        <v>-1</v>
      </c>
      <c r="AN84">
        <f>IFERROR(VLOOKUP($A84, CDS5Y_bbg!AM$5:AN$241,2), -1)</f>
        <v>20.515000000000001</v>
      </c>
      <c r="AO84">
        <f>IFERROR(VLOOKUP($A84, CDS5Y_bbg!AN$5:AO$241,2), -1)</f>
        <v>43424</v>
      </c>
      <c r="AP84">
        <f>IFERROR(VLOOKUP($A84, CDS5Y_bbg!AO$5:AP$241,2), -1)</f>
        <v>3</v>
      </c>
      <c r="AQ84">
        <f>IFERROR(VLOOKUP($A84, CDS5Y_bbg!AP$5:AQ$241,2), -1)</f>
        <v>44625</v>
      </c>
      <c r="AR84">
        <f>IFERROR(VLOOKUP($A84, CDS5Y_bbg!AQ$5:AR$241,2), -1)</f>
        <v>1.875</v>
      </c>
      <c r="AS84">
        <f>IFERROR(VLOOKUP($A84, CDS5Y_bbg!AR$5:AS$241,2), -1)</f>
        <v>44626</v>
      </c>
      <c r="AT84">
        <f>IFERROR(VLOOKUP($A84, CDS5Y_bbg!AS$5:AT$241,2), -1)</f>
        <v>4.3230000000000004</v>
      </c>
      <c r="AU84">
        <f>IFERROR(VLOOKUP($A84, CDS5Y_bbg!AT$5:AU$241,2), -1)</f>
        <v>-1</v>
      </c>
      <c r="AV84">
        <f>IFERROR(VLOOKUP($A84, CDS5Y_bbg!AU$5:AV$241,2), -1)</f>
        <v>-1</v>
      </c>
      <c r="AW84">
        <f>IFERROR(VLOOKUP($A84, CDS5Y_bbg!AV$5:AW$241,2), -1)</f>
        <v>41863</v>
      </c>
      <c r="AX84">
        <f>IFERROR(VLOOKUP($A84, CDS5Y_bbg!AW$5:AX$241,2), -1)</f>
        <v>27.071000000000002</v>
      </c>
      <c r="AY84">
        <f>IFERROR(VLOOKUP($A84, CDS5Y_bbg!AX$5:AY$241,2), -1)</f>
        <v>43402</v>
      </c>
      <c r="AZ84">
        <f>IFERROR(VLOOKUP($A84, CDS5Y_bbg!AY$5:AZ$241,2), -1)</f>
        <v>8.4060000000000006</v>
      </c>
      <c r="BA84">
        <f>IFERROR(VLOOKUP($A84, CDS5Y_bbg!AZ$5:BA$241,2), -1)</f>
        <v>-1</v>
      </c>
      <c r="BB84">
        <f>IFERROR(VLOOKUP($A84, CDS5Y_bbg!BA$5:BB$241,2), -1)</f>
        <v>3.45</v>
      </c>
      <c r="BC84">
        <f>IFERROR(VLOOKUP($A84, CDS5Y_bbg!BB$5:BC$241,2), -1)</f>
        <v>41722</v>
      </c>
      <c r="BD84">
        <f>IFERROR(VLOOKUP($A84, CDS5Y_bbg!BC$5:BD$241,2), -1)</f>
        <v>-1</v>
      </c>
      <c r="BE84">
        <f>IFERROR(VLOOKUP($A84, CDS5Y_bbg!BD$5:BE$241,2), -1)</f>
        <v>-1</v>
      </c>
      <c r="BF84">
        <f>IFERROR(VLOOKUP($A84, CDS5Y_bbg!BE$5:BF$241,2), -1)</f>
        <v>-1</v>
      </c>
      <c r="BG84">
        <f>IFERROR(VLOOKUP($A84, CDS5Y_bbg!BF$5:BG$241,2), -1)</f>
        <v>-1</v>
      </c>
      <c r="BH84">
        <f>IFERROR(VLOOKUP($A84, CDS5Y_bbg!BG$5:BH$241,2), -1)</f>
        <v>-1</v>
      </c>
      <c r="BI84">
        <f>IFERROR(VLOOKUP($A84, CDS5Y_bbg!BH$5:BI$241,2), -1)</f>
        <v>43424</v>
      </c>
      <c r="BJ84">
        <f>IFERROR(VLOOKUP($A84, CDS5Y_bbg!BI$5:BJ$241,2), -1)</f>
        <v>4.7039999999999997</v>
      </c>
      <c r="BK84">
        <f>IFERROR(VLOOKUP($A84, CDS5Y_bbg!BJ$5:BK$241,2), -1)</f>
        <v>-1</v>
      </c>
      <c r="BL84">
        <f>IFERROR(VLOOKUP($A84, CDS5Y_bbg!BK$5:BL$241,2), -1)</f>
        <v>-1</v>
      </c>
      <c r="BM84">
        <f>IFERROR(VLOOKUP($A84, CDS5Y_bbg!BL$5:BM$241,2), -1)</f>
        <v>43424</v>
      </c>
      <c r="BN84">
        <f>IFERROR(VLOOKUP($A84, CDS5Y_bbg!BM$5:BN$241,2), -1)</f>
        <v>2.6459999999999999</v>
      </c>
      <c r="BO84">
        <f>IFERROR(VLOOKUP($A84, CDS5Y_bbg!BN$5:BO$241,2), -1)</f>
        <v>43426</v>
      </c>
      <c r="BP84">
        <f>IFERROR(VLOOKUP($A84, CDS5Y_bbg!BO$5:BP$241,2), -1)</f>
        <v>2</v>
      </c>
      <c r="BQ84">
        <f>IFERROR(VLOOKUP($A84, CDS5Y_bbg!BP$5:BQ$241,2), -1)</f>
        <v>-1</v>
      </c>
      <c r="BR84">
        <f>IFERROR(VLOOKUP($A84, CDS5Y_bbg!BQ$5:BR$241,2), -1)</f>
        <v>-1</v>
      </c>
      <c r="BS84">
        <f>IFERROR(VLOOKUP($A84, CDS5Y_bbg!BR$5:BS$241,2), -1)</f>
        <v>43426</v>
      </c>
      <c r="BT84">
        <f>IFERROR(VLOOKUP($A84, CDS5Y_bbg!BS$5:BT$241,2), -1)</f>
        <v>-1</v>
      </c>
      <c r="BU84">
        <f>IFERROR(VLOOKUP($A84, CDS5Y_bbg!BT$5:BU$241,2), -1)</f>
        <v>-1</v>
      </c>
      <c r="BV84">
        <f>IFERROR(VLOOKUP($A84, CDS5Y_bbg!BU$5:BV$241,2), -1)</f>
        <v>-1</v>
      </c>
      <c r="BW84">
        <f>IFERROR(VLOOKUP($A84, CDS5Y_bbg!BV$5:BW$241,2), -1)</f>
        <v>41915</v>
      </c>
      <c r="BX84">
        <f>IFERROR(VLOOKUP($A84, CDS5Y_bbg!BW$5:BX$241,2), -1)</f>
        <v>-1</v>
      </c>
      <c r="BY84">
        <f>IFERROR(VLOOKUP($A84, CDS5Y_bbg!BX$5:BY$241,2), -1)</f>
        <v>-1</v>
      </c>
      <c r="BZ84">
        <f>IFERROR(VLOOKUP($A84, CDS5Y_bbg!BY$5:BZ$241,2), -1)</f>
        <v>-1</v>
      </c>
      <c r="CA84">
        <f>IFERROR(VLOOKUP($A84, CDS5Y_bbg!BZ$5:CA$241,2), -1)</f>
        <v>41911</v>
      </c>
      <c r="CB84">
        <f>IFERROR(VLOOKUP($A84, CDS5Y_bbg!CA$5:CB$241,2), -1)</f>
        <v>-1</v>
      </c>
      <c r="CC84">
        <f>IFERROR(VLOOKUP($A84, CDS5Y_bbg!CB$5:CC$241,2), -1)</f>
        <v>41912</v>
      </c>
      <c r="CD84">
        <f>IFERROR(VLOOKUP($A84, CDS5Y_bbg!CC$5:CD$241,2), -1)</f>
        <v>-1</v>
      </c>
      <c r="CE84">
        <f>IFERROR(VLOOKUP($A84, CDS5Y_bbg!CD$5:CE$241,2), -1)</f>
        <v>43332</v>
      </c>
      <c r="CF84">
        <f>IFERROR(VLOOKUP($A84, CDS5Y_bbg!CE$5:CF$241,2), -1)</f>
        <v>9.3330000000000002</v>
      </c>
      <c r="CG84">
        <f>IFERROR(VLOOKUP($A84, CDS5Y_bbg!CF$5:CG$241,2), -1)</f>
        <v>41893</v>
      </c>
      <c r="CH84">
        <f>IFERROR(VLOOKUP($A84, CDS5Y_bbg!CG$5:CH$241,2), -1)</f>
        <v>7</v>
      </c>
      <c r="CI84">
        <f>IFERROR(VLOOKUP($A84, CDS5Y_bbg!CH$5:CI$241,2), -1)</f>
        <v>-1</v>
      </c>
      <c r="CJ84">
        <f>IFERROR(VLOOKUP($A84, CDS5Y_bbg!CI$5:CJ$241,2), -1)</f>
        <v>-1</v>
      </c>
      <c r="CK84">
        <f>IFERROR(VLOOKUP($A84, CDS5Y_bbg!CJ$5:CK$241,2), -1)</f>
        <v>41844</v>
      </c>
      <c r="CL84">
        <f>IFERROR(VLOOKUP($A84, CDS5Y_bbg!CK$5:CL$241,2), -1)</f>
        <v>27.876999999999999</v>
      </c>
      <c r="CM84">
        <f>IFERROR(VLOOKUP($A84, CDS5Y_bbg!CL$5:CM$241,2), -1)</f>
        <v>-1</v>
      </c>
      <c r="CN84">
        <f>IFERROR(VLOOKUP($A84, CDS5Y_bbg!CM$5:CN$241,2), -1)</f>
        <v>-1</v>
      </c>
    </row>
    <row r="85" spans="1:92" x14ac:dyDescent="0.25">
      <c r="A85" s="1">
        <v>39080</v>
      </c>
      <c r="B85">
        <f>IFERROR(VLOOKUP($A85, CDS5Y_bbg!A$5:B$241,2), -1)</f>
        <v>99.5</v>
      </c>
      <c r="C85">
        <f>IFERROR(VLOOKUP($A85, CDS5Y_bbg!B$5:C$241,2), -1)</f>
        <v>41831</v>
      </c>
      <c r="D85">
        <f>IFERROR(VLOOKUP($A85, CDS5Y_bbg!C$5:D$241,2), -1)</f>
        <v>17.082999999999998</v>
      </c>
      <c r="E85">
        <f>IFERROR(VLOOKUP($A85, CDS5Y_bbg!D$5:E$241,2), -1)</f>
        <v>44895</v>
      </c>
      <c r="F85">
        <f>IFERROR(VLOOKUP($A85, CDS5Y_bbg!E$5:F$241,2), -1)</f>
        <v>18.5</v>
      </c>
      <c r="G85">
        <f>IFERROR(VLOOKUP($A85, CDS5Y_bbg!F$5:G$241,2), -1)</f>
        <v>40360</v>
      </c>
      <c r="H85">
        <f>IFERROR(VLOOKUP($A85, CDS5Y_bbg!G$5:H$241,2), -1)</f>
        <v>12.5</v>
      </c>
      <c r="I85">
        <f>IFERROR(VLOOKUP($A85, CDS5Y_bbg!H$5:I$241,2), -1)</f>
        <v>44834</v>
      </c>
      <c r="J85">
        <f>IFERROR(VLOOKUP($A85, CDS5Y_bbg!I$5:J$241,2), -1)</f>
        <v>114.25</v>
      </c>
      <c r="K85">
        <f>IFERROR(VLOOKUP($A85, CDS5Y_bbg!J$5:K$241,2), -1)</f>
        <v>41819</v>
      </c>
      <c r="L85">
        <f>IFERROR(VLOOKUP($A85, CDS5Y_bbg!K$5:L$241,2), -1)</f>
        <v>20.082999999999998</v>
      </c>
      <c r="M85">
        <f>IFERROR(VLOOKUP($A85, CDS5Y_bbg!L$5:M$241,2), -1)</f>
        <v>40469</v>
      </c>
      <c r="N85">
        <f>IFERROR(VLOOKUP($A85, CDS5Y_bbg!M$5:N$241,2), -1)</f>
        <v>17.625</v>
      </c>
      <c r="O85">
        <f>IFERROR(VLOOKUP($A85, CDS5Y_bbg!N$5:O$241,2), -1)</f>
        <v>40289</v>
      </c>
      <c r="P85">
        <f>IFERROR(VLOOKUP($A85, CDS5Y_bbg!O$5:P$241,2), -1)</f>
        <v>17.25</v>
      </c>
      <c r="Q85">
        <f>IFERROR(VLOOKUP($A85, CDS5Y_bbg!P$5:Q$241,2), -1)</f>
        <v>44377</v>
      </c>
      <c r="R85">
        <f>IFERROR(VLOOKUP($A85, CDS5Y_bbg!Q$5:R$241,2), -1)</f>
        <v>40.5</v>
      </c>
      <c r="S85">
        <f>IFERROR(VLOOKUP($A85, CDS5Y_bbg!R$5:S$241,2), -1)</f>
        <v>43337</v>
      </c>
      <c r="T85">
        <f>IFERROR(VLOOKUP($A85, CDS5Y_bbg!S$5:T$241,2), -1)</f>
        <v>122.375</v>
      </c>
      <c r="U85">
        <f>IFERROR(VLOOKUP($A85, CDS5Y_bbg!T$5:U$241,2), -1)</f>
        <v>42062</v>
      </c>
      <c r="V85">
        <f>IFERROR(VLOOKUP($A85, CDS5Y_bbg!U$5:V$241,2), -1)</f>
        <v>13.127000000000001</v>
      </c>
      <c r="W85">
        <f>IFERROR(VLOOKUP($A85, CDS5Y_bbg!V$5:W$241,2), -1)</f>
        <v>44074</v>
      </c>
      <c r="X85">
        <f>IFERROR(VLOOKUP($A85, CDS5Y_bbg!W$5:X$241,2), -1)</f>
        <v>43.9</v>
      </c>
      <c r="Y85">
        <f>IFERROR(VLOOKUP($A85, CDS5Y_bbg!X$5:Y$241,2), -1)</f>
        <v>44043</v>
      </c>
      <c r="Z85">
        <f>IFERROR(VLOOKUP($A85, CDS5Y_bbg!Y$5:Z$241,2), -1)</f>
        <v>42.332999999999998</v>
      </c>
      <c r="AA85">
        <f>IFERROR(VLOOKUP($A85, CDS5Y_bbg!Z$5:AA$241,2), -1)</f>
        <v>40481</v>
      </c>
      <c r="AB85">
        <f>IFERROR(VLOOKUP($A85, CDS5Y_bbg!AA$5:AB$241,2), -1)</f>
        <v>26.832999999999998</v>
      </c>
      <c r="AC85">
        <f>IFERROR(VLOOKUP($A85, CDS5Y_bbg!AB$5:AC$241,2), -1)</f>
        <v>44043</v>
      </c>
      <c r="AD85">
        <f>IFERROR(VLOOKUP($A85, CDS5Y_bbg!AC$5:AD$241,2), -1)</f>
        <v>160.875</v>
      </c>
      <c r="AE85">
        <f>IFERROR(VLOOKUP($A85, CDS5Y_bbg!AD$5:AE$241,2), -1)</f>
        <v>41149</v>
      </c>
      <c r="AF85">
        <f>IFERROR(VLOOKUP($A85, CDS5Y_bbg!AE$5:AF$241,2), -1)</f>
        <v>-1</v>
      </c>
      <c r="AG85">
        <f>IFERROR(VLOOKUP($A85, CDS5Y_bbg!AF$5:AG$241,2), -1)</f>
        <v>42853</v>
      </c>
      <c r="AH85">
        <f>IFERROR(VLOOKUP($A85, CDS5Y_bbg!AG$5:AH$241,2), -1)</f>
        <v>2.125</v>
      </c>
      <c r="AI85">
        <f>IFERROR(VLOOKUP($A85, CDS5Y_bbg!AH$5:AI$241,2), -1)</f>
        <v>-1</v>
      </c>
      <c r="AJ85">
        <f>IFERROR(VLOOKUP($A85, CDS5Y_bbg!AI$5:AJ$241,2), -1)</f>
        <v>2.5</v>
      </c>
      <c r="AK85">
        <f>IFERROR(VLOOKUP($A85, CDS5Y_bbg!AJ$5:AK$241,2), -1)</f>
        <v>-1</v>
      </c>
      <c r="AL85">
        <f>IFERROR(VLOOKUP($A85, CDS5Y_bbg!AK$5:AL$241,2), -1)</f>
        <v>-1</v>
      </c>
      <c r="AM85">
        <f>IFERROR(VLOOKUP($A85, CDS5Y_bbg!AL$5:AM$241,2), -1)</f>
        <v>-1</v>
      </c>
      <c r="AN85">
        <f>IFERROR(VLOOKUP($A85, CDS5Y_bbg!AM$5:AN$241,2), -1)</f>
        <v>20.515000000000001</v>
      </c>
      <c r="AO85">
        <f>IFERROR(VLOOKUP($A85, CDS5Y_bbg!AN$5:AO$241,2), -1)</f>
        <v>43424</v>
      </c>
      <c r="AP85">
        <f>IFERROR(VLOOKUP($A85, CDS5Y_bbg!AO$5:AP$241,2), -1)</f>
        <v>3</v>
      </c>
      <c r="AQ85">
        <f>IFERROR(VLOOKUP($A85, CDS5Y_bbg!AP$5:AQ$241,2), -1)</f>
        <v>44625</v>
      </c>
      <c r="AR85">
        <f>IFERROR(VLOOKUP($A85, CDS5Y_bbg!AQ$5:AR$241,2), -1)</f>
        <v>1.75</v>
      </c>
      <c r="AS85">
        <f>IFERROR(VLOOKUP($A85, CDS5Y_bbg!AR$5:AS$241,2), -1)</f>
        <v>44626</v>
      </c>
      <c r="AT85">
        <f>IFERROR(VLOOKUP($A85, CDS5Y_bbg!AS$5:AT$241,2), -1)</f>
        <v>3.25</v>
      </c>
      <c r="AU85">
        <f>IFERROR(VLOOKUP($A85, CDS5Y_bbg!AT$5:AU$241,2), -1)</f>
        <v>-1</v>
      </c>
      <c r="AV85">
        <f>IFERROR(VLOOKUP($A85, CDS5Y_bbg!AU$5:AV$241,2), -1)</f>
        <v>-1</v>
      </c>
      <c r="AW85">
        <f>IFERROR(VLOOKUP($A85, CDS5Y_bbg!AV$5:AW$241,2), -1)</f>
        <v>41863</v>
      </c>
      <c r="AX85">
        <f>IFERROR(VLOOKUP($A85, CDS5Y_bbg!AW$5:AX$241,2), -1)</f>
        <v>21.5</v>
      </c>
      <c r="AY85">
        <f>IFERROR(VLOOKUP($A85, CDS5Y_bbg!AX$5:AY$241,2), -1)</f>
        <v>43402</v>
      </c>
      <c r="AZ85">
        <f>IFERROR(VLOOKUP($A85, CDS5Y_bbg!AY$5:AZ$241,2), -1)</f>
        <v>8.625</v>
      </c>
      <c r="BA85">
        <f>IFERROR(VLOOKUP($A85, CDS5Y_bbg!AZ$5:BA$241,2), -1)</f>
        <v>-1</v>
      </c>
      <c r="BB85">
        <f>IFERROR(VLOOKUP($A85, CDS5Y_bbg!BA$5:BB$241,2), -1)</f>
        <v>3.4169999999999998</v>
      </c>
      <c r="BC85">
        <f>IFERROR(VLOOKUP($A85, CDS5Y_bbg!BB$5:BC$241,2), -1)</f>
        <v>41722</v>
      </c>
      <c r="BD85">
        <f>IFERROR(VLOOKUP($A85, CDS5Y_bbg!BC$5:BD$241,2), -1)</f>
        <v>-1</v>
      </c>
      <c r="BE85">
        <f>IFERROR(VLOOKUP($A85, CDS5Y_bbg!BD$5:BE$241,2), -1)</f>
        <v>-1</v>
      </c>
      <c r="BF85">
        <f>IFERROR(VLOOKUP($A85, CDS5Y_bbg!BE$5:BF$241,2), -1)</f>
        <v>-1</v>
      </c>
      <c r="BG85">
        <f>IFERROR(VLOOKUP($A85, CDS5Y_bbg!BF$5:BG$241,2), -1)</f>
        <v>-1</v>
      </c>
      <c r="BH85">
        <f>IFERROR(VLOOKUP($A85, CDS5Y_bbg!BG$5:BH$241,2), -1)</f>
        <v>-1</v>
      </c>
      <c r="BI85">
        <f>IFERROR(VLOOKUP($A85, CDS5Y_bbg!BH$5:BI$241,2), -1)</f>
        <v>43424</v>
      </c>
      <c r="BJ85">
        <f>IFERROR(VLOOKUP($A85, CDS5Y_bbg!BI$5:BJ$241,2), -1)</f>
        <v>4.8330000000000002</v>
      </c>
      <c r="BK85">
        <f>IFERROR(VLOOKUP($A85, CDS5Y_bbg!BJ$5:BK$241,2), -1)</f>
        <v>-1</v>
      </c>
      <c r="BL85">
        <f>IFERROR(VLOOKUP($A85, CDS5Y_bbg!BK$5:BL$241,2), -1)</f>
        <v>-1</v>
      </c>
      <c r="BM85">
        <f>IFERROR(VLOOKUP($A85, CDS5Y_bbg!BL$5:BM$241,2), -1)</f>
        <v>43424</v>
      </c>
      <c r="BN85">
        <f>IFERROR(VLOOKUP($A85, CDS5Y_bbg!BM$5:BN$241,2), -1)</f>
        <v>2.6669999999999998</v>
      </c>
      <c r="BO85">
        <f>IFERROR(VLOOKUP($A85, CDS5Y_bbg!BN$5:BO$241,2), -1)</f>
        <v>43426</v>
      </c>
      <c r="BP85">
        <f>IFERROR(VLOOKUP($A85, CDS5Y_bbg!BO$5:BP$241,2), -1)</f>
        <v>2</v>
      </c>
      <c r="BQ85">
        <f>IFERROR(VLOOKUP($A85, CDS5Y_bbg!BP$5:BQ$241,2), -1)</f>
        <v>-1</v>
      </c>
      <c r="BR85">
        <f>IFERROR(VLOOKUP($A85, CDS5Y_bbg!BQ$5:BR$241,2), -1)</f>
        <v>-1</v>
      </c>
      <c r="BS85">
        <f>IFERROR(VLOOKUP($A85, CDS5Y_bbg!BR$5:BS$241,2), -1)</f>
        <v>43426</v>
      </c>
      <c r="BT85">
        <f>IFERROR(VLOOKUP($A85, CDS5Y_bbg!BS$5:BT$241,2), -1)</f>
        <v>-1</v>
      </c>
      <c r="BU85">
        <f>IFERROR(VLOOKUP($A85, CDS5Y_bbg!BT$5:BU$241,2), -1)</f>
        <v>-1</v>
      </c>
      <c r="BV85">
        <f>IFERROR(VLOOKUP($A85, CDS5Y_bbg!BU$5:BV$241,2), -1)</f>
        <v>-1</v>
      </c>
      <c r="BW85">
        <f>IFERROR(VLOOKUP($A85, CDS5Y_bbg!BV$5:BW$241,2), -1)</f>
        <v>41915</v>
      </c>
      <c r="BX85">
        <f>IFERROR(VLOOKUP($A85, CDS5Y_bbg!BW$5:BX$241,2), -1)</f>
        <v>-1</v>
      </c>
      <c r="BY85">
        <f>IFERROR(VLOOKUP($A85, CDS5Y_bbg!BX$5:BY$241,2), -1)</f>
        <v>-1</v>
      </c>
      <c r="BZ85">
        <f>IFERROR(VLOOKUP($A85, CDS5Y_bbg!BY$5:BZ$241,2), -1)</f>
        <v>-1</v>
      </c>
      <c r="CA85">
        <f>IFERROR(VLOOKUP($A85, CDS5Y_bbg!BZ$5:CA$241,2), -1)</f>
        <v>41911</v>
      </c>
      <c r="CB85">
        <f>IFERROR(VLOOKUP($A85, CDS5Y_bbg!CA$5:CB$241,2), -1)</f>
        <v>6.5</v>
      </c>
      <c r="CC85">
        <f>IFERROR(VLOOKUP($A85, CDS5Y_bbg!CB$5:CC$241,2), -1)</f>
        <v>41912</v>
      </c>
      <c r="CD85">
        <f>IFERROR(VLOOKUP($A85, CDS5Y_bbg!CC$5:CD$241,2), -1)</f>
        <v>6</v>
      </c>
      <c r="CE85">
        <f>IFERROR(VLOOKUP($A85, CDS5Y_bbg!CD$5:CE$241,2), -1)</f>
        <v>43332</v>
      </c>
      <c r="CF85">
        <f>IFERROR(VLOOKUP($A85, CDS5Y_bbg!CE$5:CF$241,2), -1)</f>
        <v>9.5</v>
      </c>
      <c r="CG85">
        <f>IFERROR(VLOOKUP($A85, CDS5Y_bbg!CF$5:CG$241,2), -1)</f>
        <v>41893</v>
      </c>
      <c r="CH85">
        <f>IFERROR(VLOOKUP($A85, CDS5Y_bbg!CG$5:CH$241,2), -1)</f>
        <v>5.75</v>
      </c>
      <c r="CI85">
        <f>IFERROR(VLOOKUP($A85, CDS5Y_bbg!CH$5:CI$241,2), -1)</f>
        <v>-1</v>
      </c>
      <c r="CJ85">
        <f>IFERROR(VLOOKUP($A85, CDS5Y_bbg!CI$5:CJ$241,2), -1)</f>
        <v>-1</v>
      </c>
      <c r="CK85">
        <f>IFERROR(VLOOKUP($A85, CDS5Y_bbg!CJ$5:CK$241,2), -1)</f>
        <v>41844</v>
      </c>
      <c r="CL85">
        <f>IFERROR(VLOOKUP($A85, CDS5Y_bbg!CK$5:CL$241,2), -1)</f>
        <v>21.001000000000001</v>
      </c>
      <c r="CM85">
        <f>IFERROR(VLOOKUP($A85, CDS5Y_bbg!CL$5:CM$241,2), -1)</f>
        <v>-1</v>
      </c>
      <c r="CN85">
        <f>IFERROR(VLOOKUP($A85, CDS5Y_bbg!CM$5:CN$241,2), -1)</f>
        <v>-1</v>
      </c>
    </row>
    <row r="86" spans="1:92" x14ac:dyDescent="0.25">
      <c r="A86" s="1">
        <v>39113</v>
      </c>
      <c r="B86">
        <f>IFERROR(VLOOKUP($A86, CDS5Y_bbg!A$5:B$241,2), -1)</f>
        <v>98.213999999999999</v>
      </c>
      <c r="C86">
        <f>IFERROR(VLOOKUP($A86, CDS5Y_bbg!B$5:C$241,2), -1)</f>
        <v>41831</v>
      </c>
      <c r="D86">
        <f>IFERROR(VLOOKUP($A86, CDS5Y_bbg!C$5:D$241,2), -1)</f>
        <v>18.850000000000001</v>
      </c>
      <c r="E86">
        <f>IFERROR(VLOOKUP($A86, CDS5Y_bbg!D$5:E$241,2), -1)</f>
        <v>44895</v>
      </c>
      <c r="F86">
        <f>IFERROR(VLOOKUP($A86, CDS5Y_bbg!E$5:F$241,2), -1)</f>
        <v>17.003</v>
      </c>
      <c r="G86">
        <f>IFERROR(VLOOKUP($A86, CDS5Y_bbg!F$5:G$241,2), -1)</f>
        <v>40360</v>
      </c>
      <c r="H86">
        <f>IFERROR(VLOOKUP($A86, CDS5Y_bbg!G$5:H$241,2), -1)</f>
        <v>11</v>
      </c>
      <c r="I86">
        <f>IFERROR(VLOOKUP($A86, CDS5Y_bbg!H$5:I$241,2), -1)</f>
        <v>44834</v>
      </c>
      <c r="J86">
        <f>IFERROR(VLOOKUP($A86, CDS5Y_bbg!I$5:J$241,2), -1)</f>
        <v>113.8</v>
      </c>
      <c r="K86">
        <f>IFERROR(VLOOKUP($A86, CDS5Y_bbg!J$5:K$241,2), -1)</f>
        <v>41819</v>
      </c>
      <c r="L86">
        <f>IFERROR(VLOOKUP($A86, CDS5Y_bbg!K$5:L$241,2), -1)</f>
        <v>19.625</v>
      </c>
      <c r="M86">
        <f>IFERROR(VLOOKUP($A86, CDS5Y_bbg!L$5:M$241,2), -1)</f>
        <v>40469</v>
      </c>
      <c r="N86">
        <f>IFERROR(VLOOKUP($A86, CDS5Y_bbg!M$5:N$241,2), -1)</f>
        <v>18.899999999999999</v>
      </c>
      <c r="O86">
        <f>IFERROR(VLOOKUP($A86, CDS5Y_bbg!N$5:O$241,2), -1)</f>
        <v>40289</v>
      </c>
      <c r="P86">
        <f>IFERROR(VLOOKUP($A86, CDS5Y_bbg!O$5:P$241,2), -1)</f>
        <v>18.132999999999999</v>
      </c>
      <c r="Q86">
        <f>IFERROR(VLOOKUP($A86, CDS5Y_bbg!P$5:Q$241,2), -1)</f>
        <v>44377</v>
      </c>
      <c r="R86">
        <f>IFERROR(VLOOKUP($A86, CDS5Y_bbg!Q$5:R$241,2), -1)</f>
        <v>42.94</v>
      </c>
      <c r="S86">
        <f>IFERROR(VLOOKUP($A86, CDS5Y_bbg!R$5:S$241,2), -1)</f>
        <v>43337</v>
      </c>
      <c r="T86">
        <f>IFERROR(VLOOKUP($A86, CDS5Y_bbg!S$5:T$241,2), -1)</f>
        <v>121.328</v>
      </c>
      <c r="U86">
        <f>IFERROR(VLOOKUP($A86, CDS5Y_bbg!T$5:U$241,2), -1)</f>
        <v>42062</v>
      </c>
      <c r="V86">
        <f>IFERROR(VLOOKUP($A86, CDS5Y_bbg!U$5:V$241,2), -1)</f>
        <v>13.333</v>
      </c>
      <c r="W86">
        <f>IFERROR(VLOOKUP($A86, CDS5Y_bbg!V$5:W$241,2), -1)</f>
        <v>44074</v>
      </c>
      <c r="X86">
        <f>IFERROR(VLOOKUP($A86, CDS5Y_bbg!W$5:X$241,2), -1)</f>
        <v>45.207999999999998</v>
      </c>
      <c r="Y86">
        <f>IFERROR(VLOOKUP($A86, CDS5Y_bbg!X$5:Y$241,2), -1)</f>
        <v>44043</v>
      </c>
      <c r="Z86">
        <f>IFERROR(VLOOKUP($A86, CDS5Y_bbg!Y$5:Z$241,2), -1)</f>
        <v>37.25</v>
      </c>
      <c r="AA86">
        <f>IFERROR(VLOOKUP($A86, CDS5Y_bbg!Z$5:AA$241,2), -1)</f>
        <v>40481</v>
      </c>
      <c r="AB86">
        <f>IFERROR(VLOOKUP($A86, CDS5Y_bbg!AA$5:AB$241,2), -1)</f>
        <v>35.988999999999997</v>
      </c>
      <c r="AC86">
        <f>IFERROR(VLOOKUP($A86, CDS5Y_bbg!AB$5:AC$241,2), -1)</f>
        <v>44043</v>
      </c>
      <c r="AD86">
        <f>IFERROR(VLOOKUP($A86, CDS5Y_bbg!AC$5:AD$241,2), -1)</f>
        <v>164.185</v>
      </c>
      <c r="AE86">
        <f>IFERROR(VLOOKUP($A86, CDS5Y_bbg!AD$5:AE$241,2), -1)</f>
        <v>41149</v>
      </c>
      <c r="AF86">
        <f>IFERROR(VLOOKUP($A86, CDS5Y_bbg!AE$5:AF$241,2), -1)</f>
        <v>-1</v>
      </c>
      <c r="AG86">
        <f>IFERROR(VLOOKUP($A86, CDS5Y_bbg!AF$5:AG$241,2), -1)</f>
        <v>42853</v>
      </c>
      <c r="AH86">
        <f>IFERROR(VLOOKUP($A86, CDS5Y_bbg!AG$5:AH$241,2), -1)</f>
        <v>2.125</v>
      </c>
      <c r="AI86">
        <f>IFERROR(VLOOKUP($A86, CDS5Y_bbg!AH$5:AI$241,2), -1)</f>
        <v>-1</v>
      </c>
      <c r="AJ86">
        <f>IFERROR(VLOOKUP($A86, CDS5Y_bbg!AI$5:AJ$241,2), -1)</f>
        <v>2.5</v>
      </c>
      <c r="AK86">
        <f>IFERROR(VLOOKUP($A86, CDS5Y_bbg!AJ$5:AK$241,2), -1)</f>
        <v>-1</v>
      </c>
      <c r="AL86">
        <f>IFERROR(VLOOKUP($A86, CDS5Y_bbg!AK$5:AL$241,2), -1)</f>
        <v>-1</v>
      </c>
      <c r="AM86">
        <f>IFERROR(VLOOKUP($A86, CDS5Y_bbg!AL$5:AM$241,2), -1)</f>
        <v>-1</v>
      </c>
      <c r="AN86">
        <f>IFERROR(VLOOKUP($A86, CDS5Y_bbg!AM$5:AN$241,2), -1)</f>
        <v>20.515000000000001</v>
      </c>
      <c r="AO86">
        <f>IFERROR(VLOOKUP($A86, CDS5Y_bbg!AN$5:AO$241,2), -1)</f>
        <v>43424</v>
      </c>
      <c r="AP86">
        <f>IFERROR(VLOOKUP($A86, CDS5Y_bbg!AO$5:AP$241,2), -1)</f>
        <v>3</v>
      </c>
      <c r="AQ86">
        <f>IFERROR(VLOOKUP($A86, CDS5Y_bbg!AP$5:AQ$241,2), -1)</f>
        <v>44625</v>
      </c>
      <c r="AR86">
        <f>IFERROR(VLOOKUP($A86, CDS5Y_bbg!AQ$5:AR$241,2), -1)</f>
        <v>1.75</v>
      </c>
      <c r="AS86">
        <f>IFERROR(VLOOKUP($A86, CDS5Y_bbg!AR$5:AS$241,2), -1)</f>
        <v>44626</v>
      </c>
      <c r="AT86">
        <f>IFERROR(VLOOKUP($A86, CDS5Y_bbg!AS$5:AT$241,2), -1)</f>
        <v>3.25</v>
      </c>
      <c r="AU86">
        <f>IFERROR(VLOOKUP($A86, CDS5Y_bbg!AT$5:AU$241,2), -1)</f>
        <v>-1</v>
      </c>
      <c r="AV86">
        <f>IFERROR(VLOOKUP($A86, CDS5Y_bbg!AU$5:AV$241,2), -1)</f>
        <v>-1</v>
      </c>
      <c r="AW86">
        <f>IFERROR(VLOOKUP($A86, CDS5Y_bbg!AV$5:AW$241,2), -1)</f>
        <v>41863</v>
      </c>
      <c r="AX86">
        <f>IFERROR(VLOOKUP($A86, CDS5Y_bbg!AW$5:AX$241,2), -1)</f>
        <v>24.667000000000002</v>
      </c>
      <c r="AY86">
        <f>IFERROR(VLOOKUP($A86, CDS5Y_bbg!AX$5:AY$241,2), -1)</f>
        <v>43402</v>
      </c>
      <c r="AZ86">
        <f>IFERROR(VLOOKUP($A86, CDS5Y_bbg!AY$5:AZ$241,2), -1)</f>
        <v>7.625</v>
      </c>
      <c r="BA86">
        <f>IFERROR(VLOOKUP($A86, CDS5Y_bbg!AZ$5:BA$241,2), -1)</f>
        <v>-1</v>
      </c>
      <c r="BB86">
        <f>IFERROR(VLOOKUP($A86, CDS5Y_bbg!BA$5:BB$241,2), -1)</f>
        <v>3</v>
      </c>
      <c r="BC86">
        <f>IFERROR(VLOOKUP($A86, CDS5Y_bbg!BB$5:BC$241,2), -1)</f>
        <v>41722</v>
      </c>
      <c r="BD86">
        <f>IFERROR(VLOOKUP($A86, CDS5Y_bbg!BC$5:BD$241,2), -1)</f>
        <v>-1</v>
      </c>
      <c r="BE86">
        <f>IFERROR(VLOOKUP($A86, CDS5Y_bbg!BD$5:BE$241,2), -1)</f>
        <v>-1</v>
      </c>
      <c r="BF86">
        <f>IFERROR(VLOOKUP($A86, CDS5Y_bbg!BE$5:BF$241,2), -1)</f>
        <v>-1</v>
      </c>
      <c r="BG86">
        <f>IFERROR(VLOOKUP($A86, CDS5Y_bbg!BF$5:BG$241,2), -1)</f>
        <v>-1</v>
      </c>
      <c r="BH86">
        <f>IFERROR(VLOOKUP($A86, CDS5Y_bbg!BG$5:BH$241,2), -1)</f>
        <v>-1</v>
      </c>
      <c r="BI86">
        <f>IFERROR(VLOOKUP($A86, CDS5Y_bbg!BH$5:BI$241,2), -1)</f>
        <v>43424</v>
      </c>
      <c r="BJ86">
        <f>IFERROR(VLOOKUP($A86, CDS5Y_bbg!BI$5:BJ$241,2), -1)</f>
        <v>4.8330000000000002</v>
      </c>
      <c r="BK86">
        <f>IFERROR(VLOOKUP($A86, CDS5Y_bbg!BJ$5:BK$241,2), -1)</f>
        <v>-1</v>
      </c>
      <c r="BL86">
        <f>IFERROR(VLOOKUP($A86, CDS5Y_bbg!BK$5:BL$241,2), -1)</f>
        <v>-1</v>
      </c>
      <c r="BM86">
        <f>IFERROR(VLOOKUP($A86, CDS5Y_bbg!BL$5:BM$241,2), -1)</f>
        <v>43424</v>
      </c>
      <c r="BN86">
        <f>IFERROR(VLOOKUP($A86, CDS5Y_bbg!BM$5:BN$241,2), -1)</f>
        <v>2.6669999999999998</v>
      </c>
      <c r="BO86">
        <f>IFERROR(VLOOKUP($A86, CDS5Y_bbg!BN$5:BO$241,2), -1)</f>
        <v>43426</v>
      </c>
      <c r="BP86">
        <f>IFERROR(VLOOKUP($A86, CDS5Y_bbg!BO$5:BP$241,2), -1)</f>
        <v>2</v>
      </c>
      <c r="BQ86">
        <f>IFERROR(VLOOKUP($A86, CDS5Y_bbg!BP$5:BQ$241,2), -1)</f>
        <v>-1</v>
      </c>
      <c r="BR86">
        <f>IFERROR(VLOOKUP($A86, CDS5Y_bbg!BQ$5:BR$241,2), -1)</f>
        <v>-1</v>
      </c>
      <c r="BS86">
        <f>IFERROR(VLOOKUP($A86, CDS5Y_bbg!BR$5:BS$241,2), -1)</f>
        <v>43426</v>
      </c>
      <c r="BT86">
        <f>IFERROR(VLOOKUP($A86, CDS5Y_bbg!BS$5:BT$241,2), -1)</f>
        <v>-1</v>
      </c>
      <c r="BU86">
        <f>IFERROR(VLOOKUP($A86, CDS5Y_bbg!BT$5:BU$241,2), -1)</f>
        <v>-1</v>
      </c>
      <c r="BV86">
        <f>IFERROR(VLOOKUP($A86, CDS5Y_bbg!BU$5:BV$241,2), -1)</f>
        <v>-1</v>
      </c>
      <c r="BW86">
        <f>IFERROR(VLOOKUP($A86, CDS5Y_bbg!BV$5:BW$241,2), -1)</f>
        <v>41915</v>
      </c>
      <c r="BX86">
        <f>IFERROR(VLOOKUP($A86, CDS5Y_bbg!BW$5:BX$241,2), -1)</f>
        <v>-1</v>
      </c>
      <c r="BY86">
        <f>IFERROR(VLOOKUP($A86, CDS5Y_bbg!BX$5:BY$241,2), -1)</f>
        <v>-1</v>
      </c>
      <c r="BZ86">
        <f>IFERROR(VLOOKUP($A86, CDS5Y_bbg!BY$5:BZ$241,2), -1)</f>
        <v>-1</v>
      </c>
      <c r="CA86">
        <f>IFERROR(VLOOKUP($A86, CDS5Y_bbg!BZ$5:CA$241,2), -1)</f>
        <v>41911</v>
      </c>
      <c r="CB86">
        <f>IFERROR(VLOOKUP($A86, CDS5Y_bbg!CA$5:CB$241,2), -1)</f>
        <v>5.5</v>
      </c>
      <c r="CC86">
        <f>IFERROR(VLOOKUP($A86, CDS5Y_bbg!CB$5:CC$241,2), -1)</f>
        <v>41912</v>
      </c>
      <c r="CD86">
        <f>IFERROR(VLOOKUP($A86, CDS5Y_bbg!CC$5:CD$241,2), -1)</f>
        <v>6.5</v>
      </c>
      <c r="CE86">
        <f>IFERROR(VLOOKUP($A86, CDS5Y_bbg!CD$5:CE$241,2), -1)</f>
        <v>43332</v>
      </c>
      <c r="CF86">
        <f>IFERROR(VLOOKUP($A86, CDS5Y_bbg!CE$5:CF$241,2), -1)</f>
        <v>9</v>
      </c>
      <c r="CG86">
        <f>IFERROR(VLOOKUP($A86, CDS5Y_bbg!CF$5:CG$241,2), -1)</f>
        <v>41893</v>
      </c>
      <c r="CH86">
        <f>IFERROR(VLOOKUP($A86, CDS5Y_bbg!CG$5:CH$241,2), -1)</f>
        <v>6.25</v>
      </c>
      <c r="CI86">
        <f>IFERROR(VLOOKUP($A86, CDS5Y_bbg!CH$5:CI$241,2), -1)</f>
        <v>-1</v>
      </c>
      <c r="CJ86">
        <f>IFERROR(VLOOKUP($A86, CDS5Y_bbg!CI$5:CJ$241,2), -1)</f>
        <v>-1</v>
      </c>
      <c r="CK86">
        <f>IFERROR(VLOOKUP($A86, CDS5Y_bbg!CJ$5:CK$241,2), -1)</f>
        <v>41844</v>
      </c>
      <c r="CL86">
        <f>IFERROR(VLOOKUP($A86, CDS5Y_bbg!CK$5:CL$241,2), -1)</f>
        <v>23.501000000000001</v>
      </c>
      <c r="CM86">
        <f>IFERROR(VLOOKUP($A86, CDS5Y_bbg!CL$5:CM$241,2), -1)</f>
        <v>-1</v>
      </c>
      <c r="CN86">
        <f>IFERROR(VLOOKUP($A86, CDS5Y_bbg!CM$5:CN$241,2), -1)</f>
        <v>-1</v>
      </c>
    </row>
    <row r="87" spans="1:92" x14ac:dyDescent="0.25">
      <c r="A87" s="1">
        <v>39141</v>
      </c>
      <c r="B87">
        <f>IFERROR(VLOOKUP($A87, CDS5Y_bbg!A$5:B$241,2), -1)</f>
        <v>94.978999999999999</v>
      </c>
      <c r="C87">
        <f>IFERROR(VLOOKUP($A87, CDS5Y_bbg!B$5:C$241,2), -1)</f>
        <v>41831</v>
      </c>
      <c r="D87">
        <f>IFERROR(VLOOKUP($A87, CDS5Y_bbg!C$5:D$241,2), -1)</f>
        <v>19.356000000000002</v>
      </c>
      <c r="E87">
        <f>IFERROR(VLOOKUP($A87, CDS5Y_bbg!D$5:E$241,2), -1)</f>
        <v>44895</v>
      </c>
      <c r="F87">
        <f>IFERROR(VLOOKUP($A87, CDS5Y_bbg!E$5:F$241,2), -1)</f>
        <v>16.795000000000002</v>
      </c>
      <c r="G87">
        <f>IFERROR(VLOOKUP($A87, CDS5Y_bbg!F$5:G$241,2), -1)</f>
        <v>40360</v>
      </c>
      <c r="H87">
        <f>IFERROR(VLOOKUP($A87, CDS5Y_bbg!G$5:H$241,2), -1)</f>
        <v>11.143000000000001</v>
      </c>
      <c r="I87">
        <f>IFERROR(VLOOKUP($A87, CDS5Y_bbg!H$5:I$241,2), -1)</f>
        <v>44834</v>
      </c>
      <c r="J87">
        <f>IFERROR(VLOOKUP($A87, CDS5Y_bbg!I$5:J$241,2), -1)</f>
        <v>112.25</v>
      </c>
      <c r="K87">
        <f>IFERROR(VLOOKUP($A87, CDS5Y_bbg!J$5:K$241,2), -1)</f>
        <v>41819</v>
      </c>
      <c r="L87">
        <f>IFERROR(VLOOKUP($A87, CDS5Y_bbg!K$5:L$241,2), -1)</f>
        <v>18.937999999999999</v>
      </c>
      <c r="M87">
        <f>IFERROR(VLOOKUP($A87, CDS5Y_bbg!L$5:M$241,2), -1)</f>
        <v>40469</v>
      </c>
      <c r="N87">
        <f>IFERROR(VLOOKUP($A87, CDS5Y_bbg!M$5:N$241,2), -1)</f>
        <v>17.643000000000001</v>
      </c>
      <c r="O87">
        <f>IFERROR(VLOOKUP($A87, CDS5Y_bbg!N$5:O$241,2), -1)</f>
        <v>40289</v>
      </c>
      <c r="P87">
        <f>IFERROR(VLOOKUP($A87, CDS5Y_bbg!O$5:P$241,2), -1)</f>
        <v>18</v>
      </c>
      <c r="Q87">
        <f>IFERROR(VLOOKUP($A87, CDS5Y_bbg!P$5:Q$241,2), -1)</f>
        <v>44377</v>
      </c>
      <c r="R87">
        <f>IFERROR(VLOOKUP($A87, CDS5Y_bbg!Q$5:R$241,2), -1)</f>
        <v>43.9</v>
      </c>
      <c r="S87">
        <f>IFERROR(VLOOKUP($A87, CDS5Y_bbg!R$5:S$241,2), -1)</f>
        <v>43337</v>
      </c>
      <c r="T87">
        <f>IFERROR(VLOOKUP($A87, CDS5Y_bbg!S$5:T$241,2), -1)</f>
        <v>123.09699999999999</v>
      </c>
      <c r="U87">
        <f>IFERROR(VLOOKUP($A87, CDS5Y_bbg!T$5:U$241,2), -1)</f>
        <v>42062</v>
      </c>
      <c r="V87">
        <f>IFERROR(VLOOKUP($A87, CDS5Y_bbg!U$5:V$241,2), -1)</f>
        <v>14.000999999999999</v>
      </c>
      <c r="W87">
        <f>IFERROR(VLOOKUP($A87, CDS5Y_bbg!V$5:W$241,2), -1)</f>
        <v>44074</v>
      </c>
      <c r="X87">
        <f>IFERROR(VLOOKUP($A87, CDS5Y_bbg!W$5:X$241,2), -1)</f>
        <v>48.77</v>
      </c>
      <c r="Y87">
        <f>IFERROR(VLOOKUP($A87, CDS5Y_bbg!X$5:Y$241,2), -1)</f>
        <v>44043</v>
      </c>
      <c r="Z87">
        <f>IFERROR(VLOOKUP($A87, CDS5Y_bbg!Y$5:Z$241,2), -1)</f>
        <v>38.5</v>
      </c>
      <c r="AA87">
        <f>IFERROR(VLOOKUP($A87, CDS5Y_bbg!Z$5:AA$241,2), -1)</f>
        <v>40481</v>
      </c>
      <c r="AB87">
        <f>IFERROR(VLOOKUP($A87, CDS5Y_bbg!AA$5:AB$241,2), -1)</f>
        <v>41.107999999999997</v>
      </c>
      <c r="AC87">
        <f>IFERROR(VLOOKUP($A87, CDS5Y_bbg!AB$5:AC$241,2), -1)</f>
        <v>44043</v>
      </c>
      <c r="AD87">
        <f>IFERROR(VLOOKUP($A87, CDS5Y_bbg!AC$5:AD$241,2), -1)</f>
        <v>178.535</v>
      </c>
      <c r="AE87">
        <f>IFERROR(VLOOKUP($A87, CDS5Y_bbg!AD$5:AE$241,2), -1)</f>
        <v>41149</v>
      </c>
      <c r="AF87">
        <f>IFERROR(VLOOKUP($A87, CDS5Y_bbg!AE$5:AF$241,2), -1)</f>
        <v>-1</v>
      </c>
      <c r="AG87">
        <f>IFERROR(VLOOKUP($A87, CDS5Y_bbg!AF$5:AG$241,2), -1)</f>
        <v>42853</v>
      </c>
      <c r="AH87">
        <f>IFERROR(VLOOKUP($A87, CDS5Y_bbg!AG$5:AH$241,2), -1)</f>
        <v>2.125</v>
      </c>
      <c r="AI87">
        <f>IFERROR(VLOOKUP($A87, CDS5Y_bbg!AH$5:AI$241,2), -1)</f>
        <v>-1</v>
      </c>
      <c r="AJ87">
        <f>IFERROR(VLOOKUP($A87, CDS5Y_bbg!AI$5:AJ$241,2), -1)</f>
        <v>2.169</v>
      </c>
      <c r="AK87">
        <f>IFERROR(VLOOKUP($A87, CDS5Y_bbg!AJ$5:AK$241,2), -1)</f>
        <v>-1</v>
      </c>
      <c r="AL87">
        <f>IFERROR(VLOOKUP($A87, CDS5Y_bbg!AK$5:AL$241,2), -1)</f>
        <v>-1</v>
      </c>
      <c r="AM87">
        <f>IFERROR(VLOOKUP($A87, CDS5Y_bbg!AL$5:AM$241,2), -1)</f>
        <v>-1</v>
      </c>
      <c r="AN87">
        <f>IFERROR(VLOOKUP($A87, CDS5Y_bbg!AM$5:AN$241,2), -1)</f>
        <v>20.515000000000001</v>
      </c>
      <c r="AO87">
        <f>IFERROR(VLOOKUP($A87, CDS5Y_bbg!AN$5:AO$241,2), -1)</f>
        <v>43424</v>
      </c>
      <c r="AP87">
        <f>IFERROR(VLOOKUP($A87, CDS5Y_bbg!AO$5:AP$241,2), -1)</f>
        <v>3</v>
      </c>
      <c r="AQ87">
        <f>IFERROR(VLOOKUP($A87, CDS5Y_bbg!AP$5:AQ$241,2), -1)</f>
        <v>44625</v>
      </c>
      <c r="AR87">
        <f>IFERROR(VLOOKUP($A87, CDS5Y_bbg!AQ$5:AR$241,2), -1)</f>
        <v>2.5</v>
      </c>
      <c r="AS87">
        <f>IFERROR(VLOOKUP($A87, CDS5Y_bbg!AR$5:AS$241,2), -1)</f>
        <v>44626</v>
      </c>
      <c r="AT87">
        <f>IFERROR(VLOOKUP($A87, CDS5Y_bbg!AS$5:AT$241,2), -1)</f>
        <v>3.25</v>
      </c>
      <c r="AU87">
        <f>IFERROR(VLOOKUP($A87, CDS5Y_bbg!AT$5:AU$241,2), -1)</f>
        <v>-1</v>
      </c>
      <c r="AV87">
        <f>IFERROR(VLOOKUP($A87, CDS5Y_bbg!AU$5:AV$241,2), -1)</f>
        <v>-1</v>
      </c>
      <c r="AW87">
        <f>IFERROR(VLOOKUP($A87, CDS5Y_bbg!AV$5:AW$241,2), -1)</f>
        <v>41863</v>
      </c>
      <c r="AX87">
        <f>IFERROR(VLOOKUP($A87, CDS5Y_bbg!AW$5:AX$241,2), -1)</f>
        <v>18.667999999999999</v>
      </c>
      <c r="AY87">
        <f>IFERROR(VLOOKUP($A87, CDS5Y_bbg!AX$5:AY$241,2), -1)</f>
        <v>43402</v>
      </c>
      <c r="AZ87">
        <f>IFERROR(VLOOKUP($A87, CDS5Y_bbg!AY$5:AZ$241,2), -1)</f>
        <v>7.7190000000000003</v>
      </c>
      <c r="BA87">
        <f>IFERROR(VLOOKUP($A87, CDS5Y_bbg!AZ$5:BA$241,2), -1)</f>
        <v>-1</v>
      </c>
      <c r="BB87">
        <f>IFERROR(VLOOKUP($A87, CDS5Y_bbg!BA$5:BB$241,2), -1)</f>
        <v>2.9169999999999998</v>
      </c>
      <c r="BC87">
        <f>IFERROR(VLOOKUP($A87, CDS5Y_bbg!BB$5:BC$241,2), -1)</f>
        <v>41722</v>
      </c>
      <c r="BD87">
        <f>IFERROR(VLOOKUP($A87, CDS5Y_bbg!BC$5:BD$241,2), -1)</f>
        <v>-1</v>
      </c>
      <c r="BE87">
        <f>IFERROR(VLOOKUP($A87, CDS5Y_bbg!BD$5:BE$241,2), -1)</f>
        <v>-1</v>
      </c>
      <c r="BF87">
        <f>IFERROR(VLOOKUP($A87, CDS5Y_bbg!BE$5:BF$241,2), -1)</f>
        <v>-1</v>
      </c>
      <c r="BG87">
        <f>IFERROR(VLOOKUP($A87, CDS5Y_bbg!BF$5:BG$241,2), -1)</f>
        <v>-1</v>
      </c>
      <c r="BH87">
        <f>IFERROR(VLOOKUP($A87, CDS5Y_bbg!BG$5:BH$241,2), -1)</f>
        <v>-1</v>
      </c>
      <c r="BI87">
        <f>IFERROR(VLOOKUP($A87, CDS5Y_bbg!BH$5:BI$241,2), -1)</f>
        <v>43424</v>
      </c>
      <c r="BJ87">
        <f>IFERROR(VLOOKUP($A87, CDS5Y_bbg!BI$5:BJ$241,2), -1)</f>
        <v>4.8129999999999997</v>
      </c>
      <c r="BK87">
        <f>IFERROR(VLOOKUP($A87, CDS5Y_bbg!BJ$5:BK$241,2), -1)</f>
        <v>-1</v>
      </c>
      <c r="BL87">
        <f>IFERROR(VLOOKUP($A87, CDS5Y_bbg!BK$5:BL$241,2), -1)</f>
        <v>-1</v>
      </c>
      <c r="BM87">
        <f>IFERROR(VLOOKUP($A87, CDS5Y_bbg!BL$5:BM$241,2), -1)</f>
        <v>43424</v>
      </c>
      <c r="BN87">
        <f>IFERROR(VLOOKUP($A87, CDS5Y_bbg!BM$5:BN$241,2), -1)</f>
        <v>2.915</v>
      </c>
      <c r="BO87">
        <f>IFERROR(VLOOKUP($A87, CDS5Y_bbg!BN$5:BO$241,2), -1)</f>
        <v>43426</v>
      </c>
      <c r="BP87">
        <f>IFERROR(VLOOKUP($A87, CDS5Y_bbg!BO$5:BP$241,2), -1)</f>
        <v>1.75</v>
      </c>
      <c r="BQ87">
        <f>IFERROR(VLOOKUP($A87, CDS5Y_bbg!BP$5:BQ$241,2), -1)</f>
        <v>-1</v>
      </c>
      <c r="BR87">
        <f>IFERROR(VLOOKUP($A87, CDS5Y_bbg!BQ$5:BR$241,2), -1)</f>
        <v>-1</v>
      </c>
      <c r="BS87">
        <f>IFERROR(VLOOKUP($A87, CDS5Y_bbg!BR$5:BS$241,2), -1)</f>
        <v>43426</v>
      </c>
      <c r="BT87">
        <f>IFERROR(VLOOKUP($A87, CDS5Y_bbg!BS$5:BT$241,2), -1)</f>
        <v>-1</v>
      </c>
      <c r="BU87">
        <f>IFERROR(VLOOKUP($A87, CDS5Y_bbg!BT$5:BU$241,2), -1)</f>
        <v>-1</v>
      </c>
      <c r="BV87">
        <f>IFERROR(VLOOKUP($A87, CDS5Y_bbg!BU$5:BV$241,2), -1)</f>
        <v>-1</v>
      </c>
      <c r="BW87">
        <f>IFERROR(VLOOKUP($A87, CDS5Y_bbg!BV$5:BW$241,2), -1)</f>
        <v>41915</v>
      </c>
      <c r="BX87">
        <f>IFERROR(VLOOKUP($A87, CDS5Y_bbg!BW$5:BX$241,2), -1)</f>
        <v>-1</v>
      </c>
      <c r="BY87">
        <f>IFERROR(VLOOKUP($A87, CDS5Y_bbg!BX$5:BY$241,2), -1)</f>
        <v>-1</v>
      </c>
      <c r="BZ87">
        <f>IFERROR(VLOOKUP($A87, CDS5Y_bbg!BY$5:BZ$241,2), -1)</f>
        <v>-1</v>
      </c>
      <c r="CA87">
        <f>IFERROR(VLOOKUP($A87, CDS5Y_bbg!BZ$5:CA$241,2), -1)</f>
        <v>41911</v>
      </c>
      <c r="CB87">
        <f>IFERROR(VLOOKUP($A87, CDS5Y_bbg!CA$5:CB$241,2), -1)</f>
        <v>52.585000000000001</v>
      </c>
      <c r="CC87">
        <f>IFERROR(VLOOKUP($A87, CDS5Y_bbg!CB$5:CC$241,2), -1)</f>
        <v>41912</v>
      </c>
      <c r="CD87">
        <f>IFERROR(VLOOKUP($A87, CDS5Y_bbg!CC$5:CD$241,2), -1)</f>
        <v>6.5</v>
      </c>
      <c r="CE87">
        <f>IFERROR(VLOOKUP($A87, CDS5Y_bbg!CD$5:CE$241,2), -1)</f>
        <v>43332</v>
      </c>
      <c r="CF87">
        <f>IFERROR(VLOOKUP($A87, CDS5Y_bbg!CE$5:CF$241,2), -1)</f>
        <v>9</v>
      </c>
      <c r="CG87">
        <f>IFERROR(VLOOKUP($A87, CDS5Y_bbg!CF$5:CG$241,2), -1)</f>
        <v>41893</v>
      </c>
      <c r="CH87">
        <f>IFERROR(VLOOKUP($A87, CDS5Y_bbg!CG$5:CH$241,2), -1)</f>
        <v>6.25</v>
      </c>
      <c r="CI87">
        <f>IFERROR(VLOOKUP($A87, CDS5Y_bbg!CH$5:CI$241,2), -1)</f>
        <v>-1</v>
      </c>
      <c r="CJ87">
        <f>IFERROR(VLOOKUP($A87, CDS5Y_bbg!CI$5:CJ$241,2), -1)</f>
        <v>-1</v>
      </c>
      <c r="CK87">
        <f>IFERROR(VLOOKUP($A87, CDS5Y_bbg!CJ$5:CK$241,2), -1)</f>
        <v>41844</v>
      </c>
      <c r="CL87">
        <f>IFERROR(VLOOKUP($A87, CDS5Y_bbg!CK$5:CL$241,2), -1)</f>
        <v>23.834</v>
      </c>
      <c r="CM87">
        <f>IFERROR(VLOOKUP($A87, CDS5Y_bbg!CL$5:CM$241,2), -1)</f>
        <v>-1</v>
      </c>
      <c r="CN87">
        <f>IFERROR(VLOOKUP($A87, CDS5Y_bbg!CM$5:CN$241,2), -1)</f>
        <v>-1</v>
      </c>
    </row>
    <row r="88" spans="1:92" x14ac:dyDescent="0.25">
      <c r="A88" s="1">
        <v>39171</v>
      </c>
      <c r="B88">
        <f>IFERROR(VLOOKUP($A88, CDS5Y_bbg!A$5:B$241,2), -1)</f>
        <v>83.299000000000007</v>
      </c>
      <c r="C88">
        <f>IFERROR(VLOOKUP($A88, CDS5Y_bbg!B$5:C$241,2), -1)</f>
        <v>41831</v>
      </c>
      <c r="D88">
        <f>IFERROR(VLOOKUP($A88, CDS5Y_bbg!C$5:D$241,2), -1)</f>
        <v>17.863</v>
      </c>
      <c r="E88">
        <f>IFERROR(VLOOKUP($A88, CDS5Y_bbg!D$5:E$241,2), -1)</f>
        <v>44895</v>
      </c>
      <c r="F88">
        <f>IFERROR(VLOOKUP($A88, CDS5Y_bbg!E$5:F$241,2), -1)</f>
        <v>15.307</v>
      </c>
      <c r="G88">
        <f>IFERROR(VLOOKUP($A88, CDS5Y_bbg!F$5:G$241,2), -1)</f>
        <v>40360</v>
      </c>
      <c r="H88">
        <f>IFERROR(VLOOKUP($A88, CDS5Y_bbg!G$5:H$241,2), -1)</f>
        <v>10.958</v>
      </c>
      <c r="I88">
        <f>IFERROR(VLOOKUP($A88, CDS5Y_bbg!H$5:I$241,2), -1)</f>
        <v>44834</v>
      </c>
      <c r="J88">
        <f>IFERROR(VLOOKUP($A88, CDS5Y_bbg!I$5:J$241,2), -1)</f>
        <v>95.677000000000007</v>
      </c>
      <c r="K88">
        <f>IFERROR(VLOOKUP($A88, CDS5Y_bbg!J$5:K$241,2), -1)</f>
        <v>41819</v>
      </c>
      <c r="L88">
        <f>IFERROR(VLOOKUP($A88, CDS5Y_bbg!K$5:L$241,2), -1)</f>
        <v>18.75</v>
      </c>
      <c r="M88">
        <f>IFERROR(VLOOKUP($A88, CDS5Y_bbg!L$5:M$241,2), -1)</f>
        <v>40469</v>
      </c>
      <c r="N88">
        <f>IFERROR(VLOOKUP($A88, CDS5Y_bbg!M$5:N$241,2), -1)</f>
        <v>17.178999999999998</v>
      </c>
      <c r="O88">
        <f>IFERROR(VLOOKUP($A88, CDS5Y_bbg!N$5:O$241,2), -1)</f>
        <v>40289</v>
      </c>
      <c r="P88">
        <f>IFERROR(VLOOKUP($A88, CDS5Y_bbg!O$5:P$241,2), -1)</f>
        <v>17.055</v>
      </c>
      <c r="Q88">
        <f>IFERROR(VLOOKUP($A88, CDS5Y_bbg!P$5:Q$241,2), -1)</f>
        <v>44377</v>
      </c>
      <c r="R88">
        <f>IFERROR(VLOOKUP($A88, CDS5Y_bbg!Q$5:R$241,2), -1)</f>
        <v>41.258000000000003</v>
      </c>
      <c r="S88">
        <f>IFERROR(VLOOKUP($A88, CDS5Y_bbg!R$5:S$241,2), -1)</f>
        <v>43337</v>
      </c>
      <c r="T88">
        <f>IFERROR(VLOOKUP($A88, CDS5Y_bbg!S$5:T$241,2), -1)</f>
        <v>120.476</v>
      </c>
      <c r="U88">
        <f>IFERROR(VLOOKUP($A88, CDS5Y_bbg!T$5:U$241,2), -1)</f>
        <v>42062</v>
      </c>
      <c r="V88">
        <f>IFERROR(VLOOKUP($A88, CDS5Y_bbg!U$5:V$241,2), -1)</f>
        <v>12.334</v>
      </c>
      <c r="W88">
        <f>IFERROR(VLOOKUP($A88, CDS5Y_bbg!V$5:W$241,2), -1)</f>
        <v>44074</v>
      </c>
      <c r="X88">
        <f>IFERROR(VLOOKUP($A88, CDS5Y_bbg!W$5:X$241,2), -1)</f>
        <v>47.914999999999999</v>
      </c>
      <c r="Y88">
        <f>IFERROR(VLOOKUP($A88, CDS5Y_bbg!X$5:Y$241,2), -1)</f>
        <v>44043</v>
      </c>
      <c r="Z88">
        <f>IFERROR(VLOOKUP($A88, CDS5Y_bbg!Y$5:Z$241,2), -1)</f>
        <v>36.479999999999997</v>
      </c>
      <c r="AA88">
        <f>IFERROR(VLOOKUP($A88, CDS5Y_bbg!Z$5:AA$241,2), -1)</f>
        <v>40481</v>
      </c>
      <c r="AB88">
        <f>IFERROR(VLOOKUP($A88, CDS5Y_bbg!AA$5:AB$241,2), -1)</f>
        <v>41.514000000000003</v>
      </c>
      <c r="AC88">
        <f>IFERROR(VLOOKUP($A88, CDS5Y_bbg!AB$5:AC$241,2), -1)</f>
        <v>44043</v>
      </c>
      <c r="AD88">
        <f>IFERROR(VLOOKUP($A88, CDS5Y_bbg!AC$5:AD$241,2), -1)</f>
        <v>174.75</v>
      </c>
      <c r="AE88">
        <f>IFERROR(VLOOKUP($A88, CDS5Y_bbg!AD$5:AE$241,2), -1)</f>
        <v>41149</v>
      </c>
      <c r="AF88">
        <f>IFERROR(VLOOKUP($A88, CDS5Y_bbg!AE$5:AF$241,2), -1)</f>
        <v>-1</v>
      </c>
      <c r="AG88">
        <f>IFERROR(VLOOKUP($A88, CDS5Y_bbg!AF$5:AG$241,2), -1)</f>
        <v>42853</v>
      </c>
      <c r="AH88">
        <f>IFERROR(VLOOKUP($A88, CDS5Y_bbg!AG$5:AH$241,2), -1)</f>
        <v>2.125</v>
      </c>
      <c r="AI88">
        <f>IFERROR(VLOOKUP($A88, CDS5Y_bbg!AH$5:AI$241,2), -1)</f>
        <v>-1</v>
      </c>
      <c r="AJ88">
        <f>IFERROR(VLOOKUP($A88, CDS5Y_bbg!AI$5:AJ$241,2), -1)</f>
        <v>2.169</v>
      </c>
      <c r="AK88">
        <f>IFERROR(VLOOKUP($A88, CDS5Y_bbg!AJ$5:AK$241,2), -1)</f>
        <v>-1</v>
      </c>
      <c r="AL88">
        <f>IFERROR(VLOOKUP($A88, CDS5Y_bbg!AK$5:AL$241,2), -1)</f>
        <v>-1</v>
      </c>
      <c r="AM88">
        <f>IFERROR(VLOOKUP($A88, CDS5Y_bbg!AL$5:AM$241,2), -1)</f>
        <v>-1</v>
      </c>
      <c r="AN88">
        <f>IFERROR(VLOOKUP($A88, CDS5Y_bbg!AM$5:AN$241,2), -1)</f>
        <v>20.515000000000001</v>
      </c>
      <c r="AO88">
        <f>IFERROR(VLOOKUP($A88, CDS5Y_bbg!AN$5:AO$241,2), -1)</f>
        <v>43424</v>
      </c>
      <c r="AP88">
        <f>IFERROR(VLOOKUP($A88, CDS5Y_bbg!AO$5:AP$241,2), -1)</f>
        <v>3</v>
      </c>
      <c r="AQ88">
        <f>IFERROR(VLOOKUP($A88, CDS5Y_bbg!AP$5:AQ$241,2), -1)</f>
        <v>44625</v>
      </c>
      <c r="AR88">
        <f>IFERROR(VLOOKUP($A88, CDS5Y_bbg!AQ$5:AR$241,2), -1)</f>
        <v>2.375</v>
      </c>
      <c r="AS88">
        <f>IFERROR(VLOOKUP($A88, CDS5Y_bbg!AR$5:AS$241,2), -1)</f>
        <v>44626</v>
      </c>
      <c r="AT88">
        <f>IFERROR(VLOOKUP($A88, CDS5Y_bbg!AS$5:AT$241,2), -1)</f>
        <v>4.1580000000000004</v>
      </c>
      <c r="AU88">
        <f>IFERROR(VLOOKUP($A88, CDS5Y_bbg!AT$5:AU$241,2), -1)</f>
        <v>-1</v>
      </c>
      <c r="AV88">
        <f>IFERROR(VLOOKUP($A88, CDS5Y_bbg!AU$5:AV$241,2), -1)</f>
        <v>-1</v>
      </c>
      <c r="AW88">
        <f>IFERROR(VLOOKUP($A88, CDS5Y_bbg!AV$5:AW$241,2), -1)</f>
        <v>41863</v>
      </c>
      <c r="AX88">
        <f>IFERROR(VLOOKUP($A88, CDS5Y_bbg!AW$5:AX$241,2), -1)</f>
        <v>18.585000000000001</v>
      </c>
      <c r="AY88">
        <f>IFERROR(VLOOKUP($A88, CDS5Y_bbg!AX$5:AY$241,2), -1)</f>
        <v>43402</v>
      </c>
      <c r="AZ88">
        <f>IFERROR(VLOOKUP($A88, CDS5Y_bbg!AY$5:AZ$241,2), -1)</f>
        <v>7.133</v>
      </c>
      <c r="BA88">
        <f>IFERROR(VLOOKUP($A88, CDS5Y_bbg!AZ$5:BA$241,2), -1)</f>
        <v>-1</v>
      </c>
      <c r="BB88">
        <f>IFERROR(VLOOKUP($A88, CDS5Y_bbg!BA$5:BB$241,2), -1)</f>
        <v>2.75</v>
      </c>
      <c r="BC88">
        <f>IFERROR(VLOOKUP($A88, CDS5Y_bbg!BB$5:BC$241,2), -1)</f>
        <v>41722</v>
      </c>
      <c r="BD88">
        <f>IFERROR(VLOOKUP($A88, CDS5Y_bbg!BC$5:BD$241,2), -1)</f>
        <v>-1</v>
      </c>
      <c r="BE88">
        <f>IFERROR(VLOOKUP($A88, CDS5Y_bbg!BD$5:BE$241,2), -1)</f>
        <v>-1</v>
      </c>
      <c r="BF88">
        <f>IFERROR(VLOOKUP($A88, CDS5Y_bbg!BE$5:BF$241,2), -1)</f>
        <v>-1</v>
      </c>
      <c r="BG88">
        <f>IFERROR(VLOOKUP($A88, CDS5Y_bbg!BF$5:BG$241,2), -1)</f>
        <v>-1</v>
      </c>
      <c r="BH88">
        <f>IFERROR(VLOOKUP($A88, CDS5Y_bbg!BG$5:BH$241,2), -1)</f>
        <v>-1</v>
      </c>
      <c r="BI88">
        <f>IFERROR(VLOOKUP($A88, CDS5Y_bbg!BH$5:BI$241,2), -1)</f>
        <v>43424</v>
      </c>
      <c r="BJ88">
        <f>IFERROR(VLOOKUP($A88, CDS5Y_bbg!BI$5:BJ$241,2), -1)</f>
        <v>4.3710000000000004</v>
      </c>
      <c r="BK88">
        <f>IFERROR(VLOOKUP($A88, CDS5Y_bbg!BJ$5:BK$241,2), -1)</f>
        <v>-1</v>
      </c>
      <c r="BL88">
        <f>IFERROR(VLOOKUP($A88, CDS5Y_bbg!BK$5:BL$241,2), -1)</f>
        <v>-1</v>
      </c>
      <c r="BM88">
        <f>IFERROR(VLOOKUP($A88, CDS5Y_bbg!BL$5:BM$241,2), -1)</f>
        <v>43424</v>
      </c>
      <c r="BN88">
        <f>IFERROR(VLOOKUP($A88, CDS5Y_bbg!BM$5:BN$241,2), -1)</f>
        <v>2.8050000000000002</v>
      </c>
      <c r="BO88">
        <f>IFERROR(VLOOKUP($A88, CDS5Y_bbg!BN$5:BO$241,2), -1)</f>
        <v>43426</v>
      </c>
      <c r="BP88">
        <f>IFERROR(VLOOKUP($A88, CDS5Y_bbg!BO$5:BP$241,2), -1)</f>
        <v>1.75</v>
      </c>
      <c r="BQ88">
        <f>IFERROR(VLOOKUP($A88, CDS5Y_bbg!BP$5:BQ$241,2), -1)</f>
        <v>-1</v>
      </c>
      <c r="BR88">
        <f>IFERROR(VLOOKUP($A88, CDS5Y_bbg!BQ$5:BR$241,2), -1)</f>
        <v>-1</v>
      </c>
      <c r="BS88">
        <f>IFERROR(VLOOKUP($A88, CDS5Y_bbg!BR$5:BS$241,2), -1)</f>
        <v>43426</v>
      </c>
      <c r="BT88">
        <f>IFERROR(VLOOKUP($A88, CDS5Y_bbg!BS$5:BT$241,2), -1)</f>
        <v>-1</v>
      </c>
      <c r="BU88">
        <f>IFERROR(VLOOKUP($A88, CDS5Y_bbg!BT$5:BU$241,2), -1)</f>
        <v>-1</v>
      </c>
      <c r="BV88">
        <f>IFERROR(VLOOKUP($A88, CDS5Y_bbg!BU$5:BV$241,2), -1)</f>
        <v>-1</v>
      </c>
      <c r="BW88">
        <f>IFERROR(VLOOKUP($A88, CDS5Y_bbg!BV$5:BW$241,2), -1)</f>
        <v>41915</v>
      </c>
      <c r="BX88">
        <f>IFERROR(VLOOKUP($A88, CDS5Y_bbg!BW$5:BX$241,2), -1)</f>
        <v>-1</v>
      </c>
      <c r="BY88">
        <f>IFERROR(VLOOKUP($A88, CDS5Y_bbg!BX$5:BY$241,2), -1)</f>
        <v>-1</v>
      </c>
      <c r="BZ88">
        <f>IFERROR(VLOOKUP($A88, CDS5Y_bbg!BY$5:BZ$241,2), -1)</f>
        <v>-1</v>
      </c>
      <c r="CA88">
        <f>IFERROR(VLOOKUP($A88, CDS5Y_bbg!BZ$5:CA$241,2), -1)</f>
        <v>41911</v>
      </c>
      <c r="CB88">
        <f>IFERROR(VLOOKUP($A88, CDS5Y_bbg!CA$5:CB$241,2), -1)</f>
        <v>9.5</v>
      </c>
      <c r="CC88">
        <f>IFERROR(VLOOKUP($A88, CDS5Y_bbg!CB$5:CC$241,2), -1)</f>
        <v>41912</v>
      </c>
      <c r="CD88">
        <f>IFERROR(VLOOKUP($A88, CDS5Y_bbg!CC$5:CD$241,2), -1)</f>
        <v>6.5</v>
      </c>
      <c r="CE88">
        <f>IFERROR(VLOOKUP($A88, CDS5Y_bbg!CD$5:CE$241,2), -1)</f>
        <v>43332</v>
      </c>
      <c r="CF88">
        <f>IFERROR(VLOOKUP($A88, CDS5Y_bbg!CE$5:CF$241,2), -1)</f>
        <v>9</v>
      </c>
      <c r="CG88">
        <f>IFERROR(VLOOKUP($A88, CDS5Y_bbg!CF$5:CG$241,2), -1)</f>
        <v>41893</v>
      </c>
      <c r="CH88">
        <f>IFERROR(VLOOKUP($A88, CDS5Y_bbg!CG$5:CH$241,2), -1)</f>
        <v>3.41</v>
      </c>
      <c r="CI88">
        <f>IFERROR(VLOOKUP($A88, CDS5Y_bbg!CH$5:CI$241,2), -1)</f>
        <v>-1</v>
      </c>
      <c r="CJ88">
        <f>IFERROR(VLOOKUP($A88, CDS5Y_bbg!CI$5:CJ$241,2), -1)</f>
        <v>-1</v>
      </c>
      <c r="CK88">
        <f>IFERROR(VLOOKUP($A88, CDS5Y_bbg!CJ$5:CK$241,2), -1)</f>
        <v>41844</v>
      </c>
      <c r="CL88">
        <f>IFERROR(VLOOKUP($A88, CDS5Y_bbg!CK$5:CL$241,2), -1)</f>
        <v>22.626999999999999</v>
      </c>
      <c r="CM88">
        <f>IFERROR(VLOOKUP($A88, CDS5Y_bbg!CL$5:CM$241,2), -1)</f>
        <v>-1</v>
      </c>
      <c r="CN88">
        <f>IFERROR(VLOOKUP($A88, CDS5Y_bbg!CM$5:CN$241,2), -1)</f>
        <v>-1</v>
      </c>
    </row>
    <row r="89" spans="1:92" x14ac:dyDescent="0.25">
      <c r="A89" s="1">
        <v>39202</v>
      </c>
      <c r="B89">
        <f>IFERROR(VLOOKUP($A89, CDS5Y_bbg!A$5:B$241,2), -1)</f>
        <v>71.286000000000001</v>
      </c>
      <c r="C89">
        <f>IFERROR(VLOOKUP($A89, CDS5Y_bbg!B$5:C$241,2), -1)</f>
        <v>41831</v>
      </c>
      <c r="D89">
        <f>IFERROR(VLOOKUP($A89, CDS5Y_bbg!C$5:D$241,2), -1)</f>
        <v>14.54</v>
      </c>
      <c r="E89">
        <f>IFERROR(VLOOKUP($A89, CDS5Y_bbg!D$5:E$241,2), -1)</f>
        <v>44895</v>
      </c>
      <c r="F89">
        <f>IFERROR(VLOOKUP($A89, CDS5Y_bbg!E$5:F$241,2), -1)</f>
        <v>14.3</v>
      </c>
      <c r="G89">
        <f>IFERROR(VLOOKUP($A89, CDS5Y_bbg!F$5:G$241,2), -1)</f>
        <v>40360</v>
      </c>
      <c r="H89">
        <f>IFERROR(VLOOKUP($A89, CDS5Y_bbg!G$5:H$241,2), -1)</f>
        <v>10.125</v>
      </c>
      <c r="I89">
        <f>IFERROR(VLOOKUP($A89, CDS5Y_bbg!H$5:I$241,2), -1)</f>
        <v>44834</v>
      </c>
      <c r="J89">
        <f>IFERROR(VLOOKUP($A89, CDS5Y_bbg!I$5:J$241,2), -1)</f>
        <v>86.46</v>
      </c>
      <c r="K89">
        <f>IFERROR(VLOOKUP($A89, CDS5Y_bbg!J$5:K$241,2), -1)</f>
        <v>41819</v>
      </c>
      <c r="L89">
        <f>IFERROR(VLOOKUP($A89, CDS5Y_bbg!K$5:L$241,2), -1)</f>
        <v>16.814</v>
      </c>
      <c r="M89">
        <f>IFERROR(VLOOKUP($A89, CDS5Y_bbg!L$5:M$241,2), -1)</f>
        <v>40469</v>
      </c>
      <c r="N89">
        <f>IFERROR(VLOOKUP($A89, CDS5Y_bbg!M$5:N$241,2), -1)</f>
        <v>14.282999999999999</v>
      </c>
      <c r="O89">
        <f>IFERROR(VLOOKUP($A89, CDS5Y_bbg!N$5:O$241,2), -1)</f>
        <v>40289</v>
      </c>
      <c r="P89">
        <f>IFERROR(VLOOKUP($A89, CDS5Y_bbg!O$5:P$241,2), -1)</f>
        <v>13</v>
      </c>
      <c r="Q89">
        <f>IFERROR(VLOOKUP($A89, CDS5Y_bbg!P$5:Q$241,2), -1)</f>
        <v>44377</v>
      </c>
      <c r="R89">
        <f>IFERROR(VLOOKUP($A89, CDS5Y_bbg!Q$5:R$241,2), -1)</f>
        <v>33.56</v>
      </c>
      <c r="S89">
        <f>IFERROR(VLOOKUP($A89, CDS5Y_bbg!R$5:S$241,2), -1)</f>
        <v>43337</v>
      </c>
      <c r="T89">
        <f>IFERROR(VLOOKUP($A89, CDS5Y_bbg!S$5:T$241,2), -1)</f>
        <v>108.1</v>
      </c>
      <c r="U89">
        <f>IFERROR(VLOOKUP($A89, CDS5Y_bbg!T$5:U$241,2), -1)</f>
        <v>42062</v>
      </c>
      <c r="V89">
        <f>IFERROR(VLOOKUP($A89, CDS5Y_bbg!U$5:V$241,2), -1)</f>
        <v>8.1679999999999993</v>
      </c>
      <c r="W89">
        <f>IFERROR(VLOOKUP($A89, CDS5Y_bbg!V$5:W$241,2), -1)</f>
        <v>44074</v>
      </c>
      <c r="X89">
        <f>IFERROR(VLOOKUP($A89, CDS5Y_bbg!W$5:X$241,2), -1)</f>
        <v>41</v>
      </c>
      <c r="Y89">
        <f>IFERROR(VLOOKUP($A89, CDS5Y_bbg!X$5:Y$241,2), -1)</f>
        <v>44043</v>
      </c>
      <c r="Z89">
        <f>IFERROR(VLOOKUP($A89, CDS5Y_bbg!Y$5:Z$241,2), -1)</f>
        <v>30.74</v>
      </c>
      <c r="AA89">
        <f>IFERROR(VLOOKUP($A89, CDS5Y_bbg!Z$5:AA$241,2), -1)</f>
        <v>40481</v>
      </c>
      <c r="AB89">
        <f>IFERROR(VLOOKUP($A89, CDS5Y_bbg!AA$5:AB$241,2), -1)</f>
        <v>37.35</v>
      </c>
      <c r="AC89">
        <f>IFERROR(VLOOKUP($A89, CDS5Y_bbg!AB$5:AC$241,2), -1)</f>
        <v>44043</v>
      </c>
      <c r="AD89">
        <f>IFERROR(VLOOKUP($A89, CDS5Y_bbg!AC$5:AD$241,2), -1)</f>
        <v>165.21799999999999</v>
      </c>
      <c r="AE89">
        <f>IFERROR(VLOOKUP($A89, CDS5Y_bbg!AD$5:AE$241,2), -1)</f>
        <v>41149</v>
      </c>
      <c r="AF89">
        <f>IFERROR(VLOOKUP($A89, CDS5Y_bbg!AE$5:AF$241,2), -1)</f>
        <v>-1</v>
      </c>
      <c r="AG89">
        <f>IFERROR(VLOOKUP($A89, CDS5Y_bbg!AF$5:AG$241,2), -1)</f>
        <v>42853</v>
      </c>
      <c r="AH89">
        <f>IFERROR(VLOOKUP($A89, CDS5Y_bbg!AG$5:AH$241,2), -1)</f>
        <v>2.2919999999999998</v>
      </c>
      <c r="AI89">
        <f>IFERROR(VLOOKUP($A89, CDS5Y_bbg!AH$5:AI$241,2), -1)</f>
        <v>-1</v>
      </c>
      <c r="AJ89">
        <f>IFERROR(VLOOKUP($A89, CDS5Y_bbg!AI$5:AJ$241,2), -1)</f>
        <v>2.238</v>
      </c>
      <c r="AK89">
        <f>IFERROR(VLOOKUP($A89, CDS5Y_bbg!AJ$5:AK$241,2), -1)</f>
        <v>-1</v>
      </c>
      <c r="AL89">
        <f>IFERROR(VLOOKUP($A89, CDS5Y_bbg!AK$5:AL$241,2), -1)</f>
        <v>-1</v>
      </c>
      <c r="AM89">
        <f>IFERROR(VLOOKUP($A89, CDS5Y_bbg!AL$5:AM$241,2), -1)</f>
        <v>-1</v>
      </c>
      <c r="AN89">
        <f>IFERROR(VLOOKUP($A89, CDS5Y_bbg!AM$5:AN$241,2), -1)</f>
        <v>20.515000000000001</v>
      </c>
      <c r="AO89">
        <f>IFERROR(VLOOKUP($A89, CDS5Y_bbg!AN$5:AO$241,2), -1)</f>
        <v>43424</v>
      </c>
      <c r="AP89">
        <f>IFERROR(VLOOKUP($A89, CDS5Y_bbg!AO$5:AP$241,2), -1)</f>
        <v>3</v>
      </c>
      <c r="AQ89">
        <f>IFERROR(VLOOKUP($A89, CDS5Y_bbg!AP$5:AQ$241,2), -1)</f>
        <v>44625</v>
      </c>
      <c r="AR89">
        <f>IFERROR(VLOOKUP($A89, CDS5Y_bbg!AQ$5:AR$241,2), -1)</f>
        <v>1.833</v>
      </c>
      <c r="AS89">
        <f>IFERROR(VLOOKUP($A89, CDS5Y_bbg!AR$5:AS$241,2), -1)</f>
        <v>44626</v>
      </c>
      <c r="AT89">
        <f>IFERROR(VLOOKUP($A89, CDS5Y_bbg!AS$5:AT$241,2), -1)</f>
        <v>3.1669999999999998</v>
      </c>
      <c r="AU89">
        <f>IFERROR(VLOOKUP($A89, CDS5Y_bbg!AT$5:AU$241,2), -1)</f>
        <v>-1</v>
      </c>
      <c r="AV89">
        <f>IFERROR(VLOOKUP($A89, CDS5Y_bbg!AU$5:AV$241,2), -1)</f>
        <v>-1</v>
      </c>
      <c r="AW89">
        <f>IFERROR(VLOOKUP($A89, CDS5Y_bbg!AV$5:AW$241,2), -1)</f>
        <v>41863</v>
      </c>
      <c r="AX89">
        <f>IFERROR(VLOOKUP($A89, CDS5Y_bbg!AW$5:AX$241,2), -1)</f>
        <v>17.667999999999999</v>
      </c>
      <c r="AY89">
        <f>IFERROR(VLOOKUP($A89, CDS5Y_bbg!AX$5:AY$241,2), -1)</f>
        <v>43402</v>
      </c>
      <c r="AZ89">
        <f>IFERROR(VLOOKUP($A89, CDS5Y_bbg!AY$5:AZ$241,2), -1)</f>
        <v>6.58</v>
      </c>
      <c r="BA89">
        <f>IFERROR(VLOOKUP($A89, CDS5Y_bbg!AZ$5:BA$241,2), -1)</f>
        <v>-1</v>
      </c>
      <c r="BB89">
        <f>IFERROR(VLOOKUP($A89, CDS5Y_bbg!BA$5:BB$241,2), -1)</f>
        <v>2.625</v>
      </c>
      <c r="BC89">
        <f>IFERROR(VLOOKUP($A89, CDS5Y_bbg!BB$5:BC$241,2), -1)</f>
        <v>41722</v>
      </c>
      <c r="BD89">
        <f>IFERROR(VLOOKUP($A89, CDS5Y_bbg!BC$5:BD$241,2), -1)</f>
        <v>-1</v>
      </c>
      <c r="BE89">
        <f>IFERROR(VLOOKUP($A89, CDS5Y_bbg!BD$5:BE$241,2), -1)</f>
        <v>-1</v>
      </c>
      <c r="BF89">
        <f>IFERROR(VLOOKUP($A89, CDS5Y_bbg!BE$5:BF$241,2), -1)</f>
        <v>-1</v>
      </c>
      <c r="BG89">
        <f>IFERROR(VLOOKUP($A89, CDS5Y_bbg!BF$5:BG$241,2), -1)</f>
        <v>-1</v>
      </c>
      <c r="BH89">
        <f>IFERROR(VLOOKUP($A89, CDS5Y_bbg!BG$5:BH$241,2), -1)</f>
        <v>-1</v>
      </c>
      <c r="BI89">
        <f>IFERROR(VLOOKUP($A89, CDS5Y_bbg!BH$5:BI$241,2), -1)</f>
        <v>43424</v>
      </c>
      <c r="BJ89">
        <f>IFERROR(VLOOKUP($A89, CDS5Y_bbg!BI$5:BJ$241,2), -1)</f>
        <v>4.2629999999999999</v>
      </c>
      <c r="BK89">
        <f>IFERROR(VLOOKUP($A89, CDS5Y_bbg!BJ$5:BK$241,2), -1)</f>
        <v>-1</v>
      </c>
      <c r="BL89">
        <f>IFERROR(VLOOKUP($A89, CDS5Y_bbg!BK$5:BL$241,2), -1)</f>
        <v>-1</v>
      </c>
      <c r="BM89">
        <f>IFERROR(VLOOKUP($A89, CDS5Y_bbg!BL$5:BM$241,2), -1)</f>
        <v>43424</v>
      </c>
      <c r="BN89">
        <f>IFERROR(VLOOKUP($A89, CDS5Y_bbg!BM$5:BN$241,2), -1)</f>
        <v>2.9630000000000001</v>
      </c>
      <c r="BO89">
        <f>IFERROR(VLOOKUP($A89, CDS5Y_bbg!BN$5:BO$241,2), -1)</f>
        <v>43426</v>
      </c>
      <c r="BP89">
        <f>IFERROR(VLOOKUP($A89, CDS5Y_bbg!BO$5:BP$241,2), -1)</f>
        <v>1.75</v>
      </c>
      <c r="BQ89">
        <f>IFERROR(VLOOKUP($A89, CDS5Y_bbg!BP$5:BQ$241,2), -1)</f>
        <v>-1</v>
      </c>
      <c r="BR89">
        <f>IFERROR(VLOOKUP($A89, CDS5Y_bbg!BQ$5:BR$241,2), -1)</f>
        <v>-1</v>
      </c>
      <c r="BS89">
        <f>IFERROR(VLOOKUP($A89, CDS5Y_bbg!BR$5:BS$241,2), -1)</f>
        <v>43426</v>
      </c>
      <c r="BT89">
        <f>IFERROR(VLOOKUP($A89, CDS5Y_bbg!BS$5:BT$241,2), -1)</f>
        <v>-1</v>
      </c>
      <c r="BU89">
        <f>IFERROR(VLOOKUP($A89, CDS5Y_bbg!BT$5:BU$241,2), -1)</f>
        <v>-1</v>
      </c>
      <c r="BV89">
        <f>IFERROR(VLOOKUP($A89, CDS5Y_bbg!BU$5:BV$241,2), -1)</f>
        <v>-1</v>
      </c>
      <c r="BW89">
        <f>IFERROR(VLOOKUP($A89, CDS5Y_bbg!BV$5:BW$241,2), -1)</f>
        <v>41915</v>
      </c>
      <c r="BX89">
        <f>IFERROR(VLOOKUP($A89, CDS5Y_bbg!BW$5:BX$241,2), -1)</f>
        <v>-1</v>
      </c>
      <c r="BY89">
        <f>IFERROR(VLOOKUP($A89, CDS5Y_bbg!BX$5:BY$241,2), -1)</f>
        <v>-1</v>
      </c>
      <c r="BZ89">
        <f>IFERROR(VLOOKUP($A89, CDS5Y_bbg!BY$5:BZ$241,2), -1)</f>
        <v>-1</v>
      </c>
      <c r="CA89">
        <f>IFERROR(VLOOKUP($A89, CDS5Y_bbg!BZ$5:CA$241,2), -1)</f>
        <v>41911</v>
      </c>
      <c r="CB89">
        <f>IFERROR(VLOOKUP($A89, CDS5Y_bbg!CA$5:CB$241,2), -1)</f>
        <v>9</v>
      </c>
      <c r="CC89">
        <f>IFERROR(VLOOKUP($A89, CDS5Y_bbg!CB$5:CC$241,2), -1)</f>
        <v>41912</v>
      </c>
      <c r="CD89">
        <f>IFERROR(VLOOKUP($A89, CDS5Y_bbg!CC$5:CD$241,2), -1)</f>
        <v>7</v>
      </c>
      <c r="CE89">
        <f>IFERROR(VLOOKUP($A89, CDS5Y_bbg!CD$5:CE$241,2), -1)</f>
        <v>43332</v>
      </c>
      <c r="CF89">
        <f>IFERROR(VLOOKUP($A89, CDS5Y_bbg!CE$5:CF$241,2), -1)</f>
        <v>6.3330000000000002</v>
      </c>
      <c r="CG89">
        <f>IFERROR(VLOOKUP($A89, CDS5Y_bbg!CF$5:CG$241,2), -1)</f>
        <v>41893</v>
      </c>
      <c r="CH89">
        <f>IFERROR(VLOOKUP($A89, CDS5Y_bbg!CG$5:CH$241,2), -1)</f>
        <v>5.5</v>
      </c>
      <c r="CI89">
        <f>IFERROR(VLOOKUP($A89, CDS5Y_bbg!CH$5:CI$241,2), -1)</f>
        <v>-1</v>
      </c>
      <c r="CJ89">
        <f>IFERROR(VLOOKUP($A89, CDS5Y_bbg!CI$5:CJ$241,2), -1)</f>
        <v>-1</v>
      </c>
      <c r="CK89">
        <f>IFERROR(VLOOKUP($A89, CDS5Y_bbg!CJ$5:CK$241,2), -1)</f>
        <v>41844</v>
      </c>
      <c r="CL89">
        <f>IFERROR(VLOOKUP($A89, CDS5Y_bbg!CK$5:CL$241,2), -1)</f>
        <v>18.876000000000001</v>
      </c>
      <c r="CM89">
        <f>IFERROR(VLOOKUP($A89, CDS5Y_bbg!CL$5:CM$241,2), -1)</f>
        <v>-1</v>
      </c>
      <c r="CN89">
        <f>IFERROR(VLOOKUP($A89, CDS5Y_bbg!CM$5:CN$241,2), -1)</f>
        <v>-1</v>
      </c>
    </row>
    <row r="90" spans="1:92" x14ac:dyDescent="0.25">
      <c r="A90" s="1">
        <v>39233</v>
      </c>
      <c r="B90">
        <f>IFERROR(VLOOKUP($A90, CDS5Y_bbg!A$5:B$241,2), -1)</f>
        <v>62.156999999999996</v>
      </c>
      <c r="C90">
        <f>IFERROR(VLOOKUP($A90, CDS5Y_bbg!B$5:C$241,2), -1)</f>
        <v>41831</v>
      </c>
      <c r="D90">
        <f>IFERROR(VLOOKUP($A90, CDS5Y_bbg!C$5:D$241,2), -1)</f>
        <v>13.417</v>
      </c>
      <c r="E90">
        <f>IFERROR(VLOOKUP($A90, CDS5Y_bbg!D$5:E$241,2), -1)</f>
        <v>44895</v>
      </c>
      <c r="F90">
        <f>IFERROR(VLOOKUP($A90, CDS5Y_bbg!E$5:F$241,2), -1)</f>
        <v>13.234</v>
      </c>
      <c r="G90">
        <f>IFERROR(VLOOKUP($A90, CDS5Y_bbg!F$5:G$241,2), -1)</f>
        <v>40360</v>
      </c>
      <c r="H90">
        <f>IFERROR(VLOOKUP($A90, CDS5Y_bbg!G$5:H$241,2), -1)</f>
        <v>12.875</v>
      </c>
      <c r="I90">
        <f>IFERROR(VLOOKUP($A90, CDS5Y_bbg!H$5:I$241,2), -1)</f>
        <v>44834</v>
      </c>
      <c r="J90">
        <f>IFERROR(VLOOKUP($A90, CDS5Y_bbg!I$5:J$241,2), -1)</f>
        <v>77.400000000000006</v>
      </c>
      <c r="K90">
        <f>IFERROR(VLOOKUP($A90, CDS5Y_bbg!J$5:K$241,2), -1)</f>
        <v>41819</v>
      </c>
      <c r="L90">
        <f>IFERROR(VLOOKUP($A90, CDS5Y_bbg!K$5:L$241,2), -1)</f>
        <v>15.9</v>
      </c>
      <c r="M90">
        <f>IFERROR(VLOOKUP($A90, CDS5Y_bbg!L$5:M$241,2), -1)</f>
        <v>40469</v>
      </c>
      <c r="N90">
        <f>IFERROR(VLOOKUP($A90, CDS5Y_bbg!M$5:N$241,2), -1)</f>
        <v>16.062999999999999</v>
      </c>
      <c r="O90">
        <f>IFERROR(VLOOKUP($A90, CDS5Y_bbg!N$5:O$241,2), -1)</f>
        <v>40289</v>
      </c>
      <c r="P90">
        <f>IFERROR(VLOOKUP($A90, CDS5Y_bbg!O$5:P$241,2), -1)</f>
        <v>14.257</v>
      </c>
      <c r="Q90">
        <f>IFERROR(VLOOKUP($A90, CDS5Y_bbg!P$5:Q$241,2), -1)</f>
        <v>44377</v>
      </c>
      <c r="R90">
        <f>IFERROR(VLOOKUP($A90, CDS5Y_bbg!Q$5:R$241,2), -1)</f>
        <v>28.437999999999999</v>
      </c>
      <c r="S90">
        <f>IFERROR(VLOOKUP($A90, CDS5Y_bbg!R$5:S$241,2), -1)</f>
        <v>43337</v>
      </c>
      <c r="T90">
        <f>IFERROR(VLOOKUP($A90, CDS5Y_bbg!S$5:T$241,2), -1)</f>
        <v>100.643</v>
      </c>
      <c r="U90">
        <f>IFERROR(VLOOKUP($A90, CDS5Y_bbg!T$5:U$241,2), -1)</f>
        <v>42062</v>
      </c>
      <c r="V90">
        <f>IFERROR(VLOOKUP($A90, CDS5Y_bbg!U$5:V$241,2), -1)</f>
        <v>8.1259999999999994</v>
      </c>
      <c r="W90">
        <f>IFERROR(VLOOKUP($A90, CDS5Y_bbg!V$5:W$241,2), -1)</f>
        <v>44074</v>
      </c>
      <c r="X90">
        <f>IFERROR(VLOOKUP($A90, CDS5Y_bbg!W$5:X$241,2), -1)</f>
        <v>38.732999999999997</v>
      </c>
      <c r="Y90">
        <f>IFERROR(VLOOKUP($A90, CDS5Y_bbg!X$5:Y$241,2), -1)</f>
        <v>44043</v>
      </c>
      <c r="Z90">
        <f>IFERROR(VLOOKUP($A90, CDS5Y_bbg!Y$5:Z$241,2), -1)</f>
        <v>25.064</v>
      </c>
      <c r="AA90">
        <f>IFERROR(VLOOKUP($A90, CDS5Y_bbg!Z$5:AA$241,2), -1)</f>
        <v>40481</v>
      </c>
      <c r="AB90">
        <f>IFERROR(VLOOKUP($A90, CDS5Y_bbg!AA$5:AB$241,2), -1)</f>
        <v>37.929000000000002</v>
      </c>
      <c r="AC90">
        <f>IFERROR(VLOOKUP($A90, CDS5Y_bbg!AB$5:AC$241,2), -1)</f>
        <v>44043</v>
      </c>
      <c r="AD90">
        <f>IFERROR(VLOOKUP($A90, CDS5Y_bbg!AC$5:AD$241,2), -1)</f>
        <v>146.82499999999999</v>
      </c>
      <c r="AE90">
        <f>IFERROR(VLOOKUP($A90, CDS5Y_bbg!AD$5:AE$241,2), -1)</f>
        <v>41149</v>
      </c>
      <c r="AF90">
        <f>IFERROR(VLOOKUP($A90, CDS5Y_bbg!AE$5:AF$241,2), -1)</f>
        <v>-1</v>
      </c>
      <c r="AG90">
        <f>IFERROR(VLOOKUP($A90, CDS5Y_bbg!AF$5:AG$241,2), -1)</f>
        <v>42853</v>
      </c>
      <c r="AH90">
        <f>IFERROR(VLOOKUP($A90, CDS5Y_bbg!AG$5:AH$241,2), -1)</f>
        <v>2.0609999999999999</v>
      </c>
      <c r="AI90">
        <f>IFERROR(VLOOKUP($A90, CDS5Y_bbg!AH$5:AI$241,2), -1)</f>
        <v>-1</v>
      </c>
      <c r="AJ90">
        <f>IFERROR(VLOOKUP($A90, CDS5Y_bbg!AI$5:AJ$241,2), -1)</f>
        <v>2.1880000000000002</v>
      </c>
      <c r="AK90">
        <f>IFERROR(VLOOKUP($A90, CDS5Y_bbg!AJ$5:AK$241,2), -1)</f>
        <v>-1</v>
      </c>
      <c r="AL90">
        <f>IFERROR(VLOOKUP($A90, CDS5Y_bbg!AK$5:AL$241,2), -1)</f>
        <v>-1</v>
      </c>
      <c r="AM90">
        <f>IFERROR(VLOOKUP($A90, CDS5Y_bbg!AL$5:AM$241,2), -1)</f>
        <v>-1</v>
      </c>
      <c r="AN90">
        <f>IFERROR(VLOOKUP($A90, CDS5Y_bbg!AM$5:AN$241,2), -1)</f>
        <v>20.515000000000001</v>
      </c>
      <c r="AO90">
        <f>IFERROR(VLOOKUP($A90, CDS5Y_bbg!AN$5:AO$241,2), -1)</f>
        <v>43424</v>
      </c>
      <c r="AP90">
        <f>IFERROR(VLOOKUP($A90, CDS5Y_bbg!AO$5:AP$241,2), -1)</f>
        <v>3</v>
      </c>
      <c r="AQ90">
        <f>IFERROR(VLOOKUP($A90, CDS5Y_bbg!AP$5:AQ$241,2), -1)</f>
        <v>44625</v>
      </c>
      <c r="AR90">
        <f>IFERROR(VLOOKUP($A90, CDS5Y_bbg!AQ$5:AR$241,2), -1)</f>
        <v>1.8380000000000001</v>
      </c>
      <c r="AS90">
        <f>IFERROR(VLOOKUP($A90, CDS5Y_bbg!AR$5:AS$241,2), -1)</f>
        <v>44626</v>
      </c>
      <c r="AT90">
        <f>IFERROR(VLOOKUP($A90, CDS5Y_bbg!AS$5:AT$241,2), -1)</f>
        <v>3.8</v>
      </c>
      <c r="AU90">
        <f>IFERROR(VLOOKUP($A90, CDS5Y_bbg!AT$5:AU$241,2), -1)</f>
        <v>-1</v>
      </c>
      <c r="AV90">
        <f>IFERROR(VLOOKUP($A90, CDS5Y_bbg!AU$5:AV$241,2), -1)</f>
        <v>-1</v>
      </c>
      <c r="AW90">
        <f>IFERROR(VLOOKUP($A90, CDS5Y_bbg!AV$5:AW$241,2), -1)</f>
        <v>41863</v>
      </c>
      <c r="AX90">
        <f>IFERROR(VLOOKUP($A90, CDS5Y_bbg!AW$5:AX$241,2), -1)</f>
        <v>20.55</v>
      </c>
      <c r="AY90">
        <f>IFERROR(VLOOKUP($A90, CDS5Y_bbg!AX$5:AY$241,2), -1)</f>
        <v>43402</v>
      </c>
      <c r="AZ90">
        <f>IFERROR(VLOOKUP($A90, CDS5Y_bbg!AY$5:AZ$241,2), -1)</f>
        <v>6.24</v>
      </c>
      <c r="BA90">
        <f>IFERROR(VLOOKUP($A90, CDS5Y_bbg!AZ$5:BA$241,2), -1)</f>
        <v>-1</v>
      </c>
      <c r="BB90">
        <f>IFERROR(VLOOKUP($A90, CDS5Y_bbg!BA$5:BB$241,2), -1)</f>
        <v>2.5</v>
      </c>
      <c r="BC90">
        <f>IFERROR(VLOOKUP($A90, CDS5Y_bbg!BB$5:BC$241,2), -1)</f>
        <v>41722</v>
      </c>
      <c r="BD90">
        <f>IFERROR(VLOOKUP($A90, CDS5Y_bbg!BC$5:BD$241,2), -1)</f>
        <v>-1</v>
      </c>
      <c r="BE90">
        <f>IFERROR(VLOOKUP($A90, CDS5Y_bbg!BD$5:BE$241,2), -1)</f>
        <v>-1</v>
      </c>
      <c r="BF90">
        <f>IFERROR(VLOOKUP($A90, CDS5Y_bbg!BE$5:BF$241,2), -1)</f>
        <v>-1</v>
      </c>
      <c r="BG90">
        <f>IFERROR(VLOOKUP($A90, CDS5Y_bbg!BF$5:BG$241,2), -1)</f>
        <v>-1</v>
      </c>
      <c r="BH90">
        <f>IFERROR(VLOOKUP($A90, CDS5Y_bbg!BG$5:BH$241,2), -1)</f>
        <v>-1</v>
      </c>
      <c r="BI90">
        <f>IFERROR(VLOOKUP($A90, CDS5Y_bbg!BH$5:BI$241,2), -1)</f>
        <v>43424</v>
      </c>
      <c r="BJ90">
        <f>IFERROR(VLOOKUP($A90, CDS5Y_bbg!BI$5:BJ$241,2), -1)</f>
        <v>4.0880000000000001</v>
      </c>
      <c r="BK90">
        <f>IFERROR(VLOOKUP($A90, CDS5Y_bbg!BJ$5:BK$241,2), -1)</f>
        <v>-1</v>
      </c>
      <c r="BL90">
        <f>IFERROR(VLOOKUP($A90, CDS5Y_bbg!BK$5:BL$241,2), -1)</f>
        <v>-1</v>
      </c>
      <c r="BM90">
        <f>IFERROR(VLOOKUP($A90, CDS5Y_bbg!BL$5:BM$241,2), -1)</f>
        <v>43424</v>
      </c>
      <c r="BN90">
        <f>IFERROR(VLOOKUP($A90, CDS5Y_bbg!BM$5:BN$241,2), -1)</f>
        <v>3.4</v>
      </c>
      <c r="BO90">
        <f>IFERROR(VLOOKUP($A90, CDS5Y_bbg!BN$5:BO$241,2), -1)</f>
        <v>43426</v>
      </c>
      <c r="BP90">
        <f>IFERROR(VLOOKUP($A90, CDS5Y_bbg!BO$5:BP$241,2), -1)</f>
        <v>1.625</v>
      </c>
      <c r="BQ90">
        <f>IFERROR(VLOOKUP($A90, CDS5Y_bbg!BP$5:BQ$241,2), -1)</f>
        <v>-1</v>
      </c>
      <c r="BR90">
        <f>IFERROR(VLOOKUP($A90, CDS5Y_bbg!BQ$5:BR$241,2), -1)</f>
        <v>-1</v>
      </c>
      <c r="BS90">
        <f>IFERROR(VLOOKUP($A90, CDS5Y_bbg!BR$5:BS$241,2), -1)</f>
        <v>43426</v>
      </c>
      <c r="BT90">
        <f>IFERROR(VLOOKUP($A90, CDS5Y_bbg!BS$5:BT$241,2), -1)</f>
        <v>-1</v>
      </c>
      <c r="BU90">
        <f>IFERROR(VLOOKUP($A90, CDS5Y_bbg!BT$5:BU$241,2), -1)</f>
        <v>-1</v>
      </c>
      <c r="BV90">
        <f>IFERROR(VLOOKUP($A90, CDS5Y_bbg!BU$5:BV$241,2), -1)</f>
        <v>-1</v>
      </c>
      <c r="BW90">
        <f>IFERROR(VLOOKUP($A90, CDS5Y_bbg!BV$5:BW$241,2), -1)</f>
        <v>41915</v>
      </c>
      <c r="BX90">
        <f>IFERROR(VLOOKUP($A90, CDS5Y_bbg!BW$5:BX$241,2), -1)</f>
        <v>-1</v>
      </c>
      <c r="BY90">
        <f>IFERROR(VLOOKUP($A90, CDS5Y_bbg!BX$5:BY$241,2), -1)</f>
        <v>-1</v>
      </c>
      <c r="BZ90">
        <f>IFERROR(VLOOKUP($A90, CDS5Y_bbg!BY$5:BZ$241,2), -1)</f>
        <v>-1</v>
      </c>
      <c r="CA90">
        <f>IFERROR(VLOOKUP($A90, CDS5Y_bbg!BZ$5:CA$241,2), -1)</f>
        <v>41911</v>
      </c>
      <c r="CB90">
        <f>IFERROR(VLOOKUP($A90, CDS5Y_bbg!CA$5:CB$241,2), -1)</f>
        <v>10</v>
      </c>
      <c r="CC90">
        <f>IFERROR(VLOOKUP($A90, CDS5Y_bbg!CB$5:CC$241,2), -1)</f>
        <v>41912</v>
      </c>
      <c r="CD90">
        <f>IFERROR(VLOOKUP($A90, CDS5Y_bbg!CC$5:CD$241,2), -1)</f>
        <v>7</v>
      </c>
      <c r="CE90">
        <f>IFERROR(VLOOKUP($A90, CDS5Y_bbg!CD$5:CE$241,2), -1)</f>
        <v>43332</v>
      </c>
      <c r="CF90">
        <f>IFERROR(VLOOKUP($A90, CDS5Y_bbg!CE$5:CF$241,2), -1)</f>
        <v>6</v>
      </c>
      <c r="CG90">
        <f>IFERROR(VLOOKUP($A90, CDS5Y_bbg!CF$5:CG$241,2), -1)</f>
        <v>41893</v>
      </c>
      <c r="CH90">
        <f>IFERROR(VLOOKUP($A90, CDS5Y_bbg!CG$5:CH$241,2), -1)</f>
        <v>5.5</v>
      </c>
      <c r="CI90">
        <f>IFERROR(VLOOKUP($A90, CDS5Y_bbg!CH$5:CI$241,2), -1)</f>
        <v>-1</v>
      </c>
      <c r="CJ90">
        <f>IFERROR(VLOOKUP($A90, CDS5Y_bbg!CI$5:CJ$241,2), -1)</f>
        <v>-1</v>
      </c>
      <c r="CK90">
        <f>IFERROR(VLOOKUP($A90, CDS5Y_bbg!CJ$5:CK$241,2), -1)</f>
        <v>41844</v>
      </c>
      <c r="CL90">
        <f>IFERROR(VLOOKUP($A90, CDS5Y_bbg!CK$5:CL$241,2), -1)</f>
        <v>18.501000000000001</v>
      </c>
      <c r="CM90">
        <f>IFERROR(VLOOKUP($A90, CDS5Y_bbg!CL$5:CM$241,2), -1)</f>
        <v>-1</v>
      </c>
      <c r="CN90">
        <f>IFERROR(VLOOKUP($A90, CDS5Y_bbg!CM$5:CN$241,2), -1)</f>
        <v>-1</v>
      </c>
    </row>
    <row r="91" spans="1:92" x14ac:dyDescent="0.25">
      <c r="A91" s="1">
        <v>39262</v>
      </c>
      <c r="B91">
        <f>IFERROR(VLOOKUP($A91, CDS5Y_bbg!A$5:B$241,2), -1)</f>
        <v>75.832999999999998</v>
      </c>
      <c r="C91">
        <f>IFERROR(VLOOKUP($A91, CDS5Y_bbg!B$5:C$241,2), -1)</f>
        <v>41831</v>
      </c>
      <c r="D91">
        <f>IFERROR(VLOOKUP($A91, CDS5Y_bbg!C$5:D$241,2), -1)</f>
        <v>13.81</v>
      </c>
      <c r="E91">
        <f>IFERROR(VLOOKUP($A91, CDS5Y_bbg!D$5:E$241,2), -1)</f>
        <v>44895</v>
      </c>
      <c r="F91">
        <f>IFERROR(VLOOKUP($A91, CDS5Y_bbg!E$5:F$241,2), -1)</f>
        <v>13.167999999999999</v>
      </c>
      <c r="G91">
        <f>IFERROR(VLOOKUP($A91, CDS5Y_bbg!F$5:G$241,2), -1)</f>
        <v>40360</v>
      </c>
      <c r="H91">
        <f>IFERROR(VLOOKUP($A91, CDS5Y_bbg!G$5:H$241,2), -1)</f>
        <v>12.417</v>
      </c>
      <c r="I91">
        <f>IFERROR(VLOOKUP($A91, CDS5Y_bbg!H$5:I$241,2), -1)</f>
        <v>44834</v>
      </c>
      <c r="J91">
        <f>IFERROR(VLOOKUP($A91, CDS5Y_bbg!I$5:J$241,2), -1)</f>
        <v>83.712999999999994</v>
      </c>
      <c r="K91">
        <f>IFERROR(VLOOKUP($A91, CDS5Y_bbg!J$5:K$241,2), -1)</f>
        <v>41819</v>
      </c>
      <c r="L91">
        <f>IFERROR(VLOOKUP($A91, CDS5Y_bbg!K$5:L$241,2), -1)</f>
        <v>15.375999999999999</v>
      </c>
      <c r="M91">
        <f>IFERROR(VLOOKUP($A91, CDS5Y_bbg!L$5:M$241,2), -1)</f>
        <v>40469</v>
      </c>
      <c r="N91">
        <f>IFERROR(VLOOKUP($A91, CDS5Y_bbg!M$5:N$241,2), -1)</f>
        <v>16.844000000000001</v>
      </c>
      <c r="O91">
        <f>IFERROR(VLOOKUP($A91, CDS5Y_bbg!N$5:O$241,2), -1)</f>
        <v>40289</v>
      </c>
      <c r="P91">
        <f>IFERROR(VLOOKUP($A91, CDS5Y_bbg!O$5:P$241,2), -1)</f>
        <v>16.225000000000001</v>
      </c>
      <c r="Q91">
        <f>IFERROR(VLOOKUP($A91, CDS5Y_bbg!P$5:Q$241,2), -1)</f>
        <v>44377</v>
      </c>
      <c r="R91">
        <f>IFERROR(VLOOKUP($A91, CDS5Y_bbg!Q$5:R$241,2), -1)</f>
        <v>35.598999999999997</v>
      </c>
      <c r="S91">
        <f>IFERROR(VLOOKUP($A91, CDS5Y_bbg!R$5:S$241,2), -1)</f>
        <v>43337</v>
      </c>
      <c r="T91">
        <f>IFERROR(VLOOKUP($A91, CDS5Y_bbg!S$5:T$241,2), -1)</f>
        <v>110.675</v>
      </c>
      <c r="U91">
        <f>IFERROR(VLOOKUP($A91, CDS5Y_bbg!T$5:U$241,2), -1)</f>
        <v>42062</v>
      </c>
      <c r="V91">
        <f>IFERROR(VLOOKUP($A91, CDS5Y_bbg!U$5:V$241,2), -1)</f>
        <v>8.6669999999999998</v>
      </c>
      <c r="W91">
        <f>IFERROR(VLOOKUP($A91, CDS5Y_bbg!V$5:W$241,2), -1)</f>
        <v>44074</v>
      </c>
      <c r="X91">
        <f>IFERROR(VLOOKUP($A91, CDS5Y_bbg!W$5:X$241,2), -1)</f>
        <v>43.24</v>
      </c>
      <c r="Y91">
        <f>IFERROR(VLOOKUP($A91, CDS5Y_bbg!X$5:Y$241,2), -1)</f>
        <v>44043</v>
      </c>
      <c r="Z91">
        <f>IFERROR(VLOOKUP($A91, CDS5Y_bbg!Y$5:Z$241,2), -1)</f>
        <v>28.56</v>
      </c>
      <c r="AA91">
        <f>IFERROR(VLOOKUP($A91, CDS5Y_bbg!Z$5:AA$241,2), -1)</f>
        <v>40481</v>
      </c>
      <c r="AB91">
        <f>IFERROR(VLOOKUP($A91, CDS5Y_bbg!AA$5:AB$241,2), -1)</f>
        <v>38.314</v>
      </c>
      <c r="AC91">
        <f>IFERROR(VLOOKUP($A91, CDS5Y_bbg!AB$5:AC$241,2), -1)</f>
        <v>44043</v>
      </c>
      <c r="AD91">
        <f>IFERROR(VLOOKUP($A91, CDS5Y_bbg!AC$5:AD$241,2), -1)</f>
        <v>145.75200000000001</v>
      </c>
      <c r="AE91">
        <f>IFERROR(VLOOKUP($A91, CDS5Y_bbg!AD$5:AE$241,2), -1)</f>
        <v>41149</v>
      </c>
      <c r="AF91">
        <f>IFERROR(VLOOKUP($A91, CDS5Y_bbg!AE$5:AF$241,2), -1)</f>
        <v>-1</v>
      </c>
      <c r="AG91">
        <f>IFERROR(VLOOKUP($A91, CDS5Y_bbg!AF$5:AG$241,2), -1)</f>
        <v>42853</v>
      </c>
      <c r="AH91">
        <f>IFERROR(VLOOKUP($A91, CDS5Y_bbg!AG$5:AH$241,2), -1)</f>
        <v>2.2919999999999998</v>
      </c>
      <c r="AI91">
        <f>IFERROR(VLOOKUP($A91, CDS5Y_bbg!AH$5:AI$241,2), -1)</f>
        <v>-1</v>
      </c>
      <c r="AJ91">
        <f>IFERROR(VLOOKUP($A91, CDS5Y_bbg!AI$5:AJ$241,2), -1)</f>
        <v>2.1629999999999998</v>
      </c>
      <c r="AK91">
        <f>IFERROR(VLOOKUP($A91, CDS5Y_bbg!AJ$5:AK$241,2), -1)</f>
        <v>-1</v>
      </c>
      <c r="AL91">
        <f>IFERROR(VLOOKUP($A91, CDS5Y_bbg!AK$5:AL$241,2), -1)</f>
        <v>-1</v>
      </c>
      <c r="AM91">
        <f>IFERROR(VLOOKUP($A91, CDS5Y_bbg!AL$5:AM$241,2), -1)</f>
        <v>-1</v>
      </c>
      <c r="AN91">
        <f>IFERROR(VLOOKUP($A91, CDS5Y_bbg!AM$5:AN$241,2), -1)</f>
        <v>20.515000000000001</v>
      </c>
      <c r="AO91">
        <f>IFERROR(VLOOKUP($A91, CDS5Y_bbg!AN$5:AO$241,2), -1)</f>
        <v>43424</v>
      </c>
      <c r="AP91">
        <f>IFERROR(VLOOKUP($A91, CDS5Y_bbg!AO$5:AP$241,2), -1)</f>
        <v>3</v>
      </c>
      <c r="AQ91">
        <f>IFERROR(VLOOKUP($A91, CDS5Y_bbg!AP$5:AQ$241,2), -1)</f>
        <v>44625</v>
      </c>
      <c r="AR91">
        <f>IFERROR(VLOOKUP($A91, CDS5Y_bbg!AQ$5:AR$241,2), -1)</f>
        <v>1.833</v>
      </c>
      <c r="AS91">
        <f>IFERROR(VLOOKUP($A91, CDS5Y_bbg!AR$5:AS$241,2), -1)</f>
        <v>44626</v>
      </c>
      <c r="AT91">
        <f>IFERROR(VLOOKUP($A91, CDS5Y_bbg!AS$5:AT$241,2), -1)</f>
        <v>3.95</v>
      </c>
      <c r="AU91">
        <f>IFERROR(VLOOKUP($A91, CDS5Y_bbg!AT$5:AU$241,2), -1)</f>
        <v>-1</v>
      </c>
      <c r="AV91">
        <f>IFERROR(VLOOKUP($A91, CDS5Y_bbg!AU$5:AV$241,2), -1)</f>
        <v>-1</v>
      </c>
      <c r="AW91">
        <f>IFERROR(VLOOKUP($A91, CDS5Y_bbg!AV$5:AW$241,2), -1)</f>
        <v>41863</v>
      </c>
      <c r="AX91">
        <f>IFERROR(VLOOKUP($A91, CDS5Y_bbg!AW$5:AX$241,2), -1)</f>
        <v>21.667000000000002</v>
      </c>
      <c r="AY91">
        <f>IFERROR(VLOOKUP($A91, CDS5Y_bbg!AX$5:AY$241,2), -1)</f>
        <v>43402</v>
      </c>
      <c r="AZ91">
        <f>IFERROR(VLOOKUP($A91, CDS5Y_bbg!AY$5:AZ$241,2), -1)</f>
        <v>5.6829999999999998</v>
      </c>
      <c r="BA91">
        <f>IFERROR(VLOOKUP($A91, CDS5Y_bbg!AZ$5:BA$241,2), -1)</f>
        <v>-1</v>
      </c>
      <c r="BB91">
        <f>IFERROR(VLOOKUP($A91, CDS5Y_bbg!BA$5:BB$241,2), -1)</f>
        <v>2.1669999999999998</v>
      </c>
      <c r="BC91">
        <f>IFERROR(VLOOKUP($A91, CDS5Y_bbg!BB$5:BC$241,2), -1)</f>
        <v>41722</v>
      </c>
      <c r="BD91">
        <f>IFERROR(VLOOKUP($A91, CDS5Y_bbg!BC$5:BD$241,2), -1)</f>
        <v>-1</v>
      </c>
      <c r="BE91">
        <f>IFERROR(VLOOKUP($A91, CDS5Y_bbg!BD$5:BE$241,2), -1)</f>
        <v>-1</v>
      </c>
      <c r="BF91">
        <f>IFERROR(VLOOKUP($A91, CDS5Y_bbg!BE$5:BF$241,2), -1)</f>
        <v>-1</v>
      </c>
      <c r="BG91">
        <f>IFERROR(VLOOKUP($A91, CDS5Y_bbg!BF$5:BG$241,2), -1)</f>
        <v>-1</v>
      </c>
      <c r="BH91">
        <f>IFERROR(VLOOKUP($A91, CDS5Y_bbg!BG$5:BH$241,2), -1)</f>
        <v>-1</v>
      </c>
      <c r="BI91">
        <f>IFERROR(VLOOKUP($A91, CDS5Y_bbg!BH$5:BI$241,2), -1)</f>
        <v>43424</v>
      </c>
      <c r="BJ91">
        <f>IFERROR(VLOOKUP($A91, CDS5Y_bbg!BI$5:BJ$241,2), -1)</f>
        <v>4.1879999999999997</v>
      </c>
      <c r="BK91">
        <f>IFERROR(VLOOKUP($A91, CDS5Y_bbg!BJ$5:BK$241,2), -1)</f>
        <v>-1</v>
      </c>
      <c r="BL91">
        <f>IFERROR(VLOOKUP($A91, CDS5Y_bbg!BK$5:BL$241,2), -1)</f>
        <v>-1</v>
      </c>
      <c r="BM91">
        <f>IFERROR(VLOOKUP($A91, CDS5Y_bbg!BL$5:BM$241,2), -1)</f>
        <v>43424</v>
      </c>
      <c r="BN91">
        <f>IFERROR(VLOOKUP($A91, CDS5Y_bbg!BM$5:BN$241,2), -1)</f>
        <v>3.363</v>
      </c>
      <c r="BO91">
        <f>IFERROR(VLOOKUP($A91, CDS5Y_bbg!BN$5:BO$241,2), -1)</f>
        <v>43426</v>
      </c>
      <c r="BP91">
        <f>IFERROR(VLOOKUP($A91, CDS5Y_bbg!BO$5:BP$241,2), -1)</f>
        <v>1.625</v>
      </c>
      <c r="BQ91">
        <f>IFERROR(VLOOKUP($A91, CDS5Y_bbg!BP$5:BQ$241,2), -1)</f>
        <v>-1</v>
      </c>
      <c r="BR91">
        <f>IFERROR(VLOOKUP($A91, CDS5Y_bbg!BQ$5:BR$241,2), -1)</f>
        <v>-1</v>
      </c>
      <c r="BS91">
        <f>IFERROR(VLOOKUP($A91, CDS5Y_bbg!BR$5:BS$241,2), -1)</f>
        <v>43426</v>
      </c>
      <c r="BT91">
        <f>IFERROR(VLOOKUP($A91, CDS5Y_bbg!BS$5:BT$241,2), -1)</f>
        <v>-1</v>
      </c>
      <c r="BU91">
        <f>IFERROR(VLOOKUP($A91, CDS5Y_bbg!BT$5:BU$241,2), -1)</f>
        <v>-1</v>
      </c>
      <c r="BV91">
        <f>IFERROR(VLOOKUP($A91, CDS5Y_bbg!BU$5:BV$241,2), -1)</f>
        <v>-1</v>
      </c>
      <c r="BW91">
        <f>IFERROR(VLOOKUP($A91, CDS5Y_bbg!BV$5:BW$241,2), -1)</f>
        <v>41915</v>
      </c>
      <c r="BX91">
        <f>IFERROR(VLOOKUP($A91, CDS5Y_bbg!BW$5:BX$241,2), -1)</f>
        <v>-1</v>
      </c>
      <c r="BY91">
        <f>IFERROR(VLOOKUP($A91, CDS5Y_bbg!BX$5:BY$241,2), -1)</f>
        <v>-1</v>
      </c>
      <c r="BZ91">
        <f>IFERROR(VLOOKUP($A91, CDS5Y_bbg!BY$5:BZ$241,2), -1)</f>
        <v>-1</v>
      </c>
      <c r="CA91">
        <f>IFERROR(VLOOKUP($A91, CDS5Y_bbg!BZ$5:CA$241,2), -1)</f>
        <v>41911</v>
      </c>
      <c r="CB91">
        <f>IFERROR(VLOOKUP($A91, CDS5Y_bbg!CA$5:CB$241,2), -1)</f>
        <v>10</v>
      </c>
      <c r="CC91">
        <f>IFERROR(VLOOKUP($A91, CDS5Y_bbg!CB$5:CC$241,2), -1)</f>
        <v>41912</v>
      </c>
      <c r="CD91">
        <f>IFERROR(VLOOKUP($A91, CDS5Y_bbg!CC$5:CD$241,2), -1)</f>
        <v>7</v>
      </c>
      <c r="CE91">
        <f>IFERROR(VLOOKUP($A91, CDS5Y_bbg!CD$5:CE$241,2), -1)</f>
        <v>43332</v>
      </c>
      <c r="CF91">
        <f>IFERROR(VLOOKUP($A91, CDS5Y_bbg!CE$5:CF$241,2), -1)</f>
        <v>6.3330000000000002</v>
      </c>
      <c r="CG91">
        <f>IFERROR(VLOOKUP($A91, CDS5Y_bbg!CF$5:CG$241,2), -1)</f>
        <v>41893</v>
      </c>
      <c r="CH91">
        <f>IFERROR(VLOOKUP($A91, CDS5Y_bbg!CG$5:CH$241,2), -1)</f>
        <v>5.5</v>
      </c>
      <c r="CI91">
        <f>IFERROR(VLOOKUP($A91, CDS5Y_bbg!CH$5:CI$241,2), -1)</f>
        <v>-1</v>
      </c>
      <c r="CJ91">
        <f>IFERROR(VLOOKUP($A91, CDS5Y_bbg!CI$5:CJ$241,2), -1)</f>
        <v>-1</v>
      </c>
      <c r="CK91">
        <f>IFERROR(VLOOKUP($A91, CDS5Y_bbg!CJ$5:CK$241,2), -1)</f>
        <v>41844</v>
      </c>
      <c r="CL91">
        <f>IFERROR(VLOOKUP($A91, CDS5Y_bbg!CK$5:CL$241,2), -1)</f>
        <v>19.167999999999999</v>
      </c>
      <c r="CM91">
        <f>IFERROR(VLOOKUP($A91, CDS5Y_bbg!CL$5:CM$241,2), -1)</f>
        <v>-1</v>
      </c>
      <c r="CN91">
        <f>IFERROR(VLOOKUP($A91, CDS5Y_bbg!CM$5:CN$241,2), -1)</f>
        <v>-1</v>
      </c>
    </row>
    <row r="92" spans="1:92" x14ac:dyDescent="0.25">
      <c r="A92" s="1">
        <v>39294</v>
      </c>
      <c r="B92">
        <f>IFERROR(VLOOKUP($A92, CDS5Y_bbg!A$5:B$241,2), -1)</f>
        <v>130.27500000000001</v>
      </c>
      <c r="C92">
        <f>IFERROR(VLOOKUP($A92, CDS5Y_bbg!B$5:C$241,2), -1)</f>
        <v>41831</v>
      </c>
      <c r="D92">
        <f>IFERROR(VLOOKUP($A92, CDS5Y_bbg!C$5:D$241,2), -1)</f>
        <v>26.56</v>
      </c>
      <c r="E92">
        <f>IFERROR(VLOOKUP($A92, CDS5Y_bbg!D$5:E$241,2), -1)</f>
        <v>44895</v>
      </c>
      <c r="F92">
        <f>IFERROR(VLOOKUP($A92, CDS5Y_bbg!E$5:F$241,2), -1)</f>
        <v>19.5</v>
      </c>
      <c r="G92">
        <f>IFERROR(VLOOKUP($A92, CDS5Y_bbg!F$5:G$241,2), -1)</f>
        <v>40360</v>
      </c>
      <c r="H92">
        <f>IFERROR(VLOOKUP($A92, CDS5Y_bbg!G$5:H$241,2), -1)</f>
        <v>26.207999999999998</v>
      </c>
      <c r="I92">
        <f>IFERROR(VLOOKUP($A92, CDS5Y_bbg!H$5:I$241,2), -1)</f>
        <v>44834</v>
      </c>
      <c r="J92">
        <f>IFERROR(VLOOKUP($A92, CDS5Y_bbg!I$5:J$241,2), -1)</f>
        <v>157.71299999999999</v>
      </c>
      <c r="K92">
        <f>IFERROR(VLOOKUP($A92, CDS5Y_bbg!J$5:K$241,2), -1)</f>
        <v>41819</v>
      </c>
      <c r="L92">
        <f>IFERROR(VLOOKUP($A92, CDS5Y_bbg!K$5:L$241,2), -1)</f>
        <v>26.626000000000001</v>
      </c>
      <c r="M92">
        <f>IFERROR(VLOOKUP($A92, CDS5Y_bbg!L$5:M$241,2), -1)</f>
        <v>40469</v>
      </c>
      <c r="N92">
        <f>IFERROR(VLOOKUP($A92, CDS5Y_bbg!M$5:N$241,2), -1)</f>
        <v>31.82</v>
      </c>
      <c r="O92">
        <f>IFERROR(VLOOKUP($A92, CDS5Y_bbg!N$5:O$241,2), -1)</f>
        <v>40289</v>
      </c>
      <c r="P92">
        <f>IFERROR(VLOOKUP($A92, CDS5Y_bbg!O$5:P$241,2), -1)</f>
        <v>36.159999999999997</v>
      </c>
      <c r="Q92">
        <f>IFERROR(VLOOKUP($A92, CDS5Y_bbg!P$5:Q$241,2), -1)</f>
        <v>44377</v>
      </c>
      <c r="R92">
        <f>IFERROR(VLOOKUP($A92, CDS5Y_bbg!Q$5:R$241,2), -1)</f>
        <v>58.738</v>
      </c>
      <c r="S92">
        <f>IFERROR(VLOOKUP($A92, CDS5Y_bbg!R$5:S$241,2), -1)</f>
        <v>43337</v>
      </c>
      <c r="T92">
        <f>IFERROR(VLOOKUP($A92, CDS5Y_bbg!S$5:T$241,2), -1)</f>
        <v>206.3</v>
      </c>
      <c r="U92">
        <f>IFERROR(VLOOKUP($A92, CDS5Y_bbg!T$5:U$241,2), -1)</f>
        <v>42062</v>
      </c>
      <c r="V92">
        <f>IFERROR(VLOOKUP($A92, CDS5Y_bbg!U$5:V$241,2), -1)</f>
        <v>13.752000000000001</v>
      </c>
      <c r="W92">
        <f>IFERROR(VLOOKUP($A92, CDS5Y_bbg!V$5:W$241,2), -1)</f>
        <v>44074</v>
      </c>
      <c r="X92">
        <f>IFERROR(VLOOKUP($A92, CDS5Y_bbg!W$5:X$241,2), -1)</f>
        <v>76.087999999999994</v>
      </c>
      <c r="Y92">
        <f>IFERROR(VLOOKUP($A92, CDS5Y_bbg!X$5:Y$241,2), -1)</f>
        <v>44043</v>
      </c>
      <c r="Z92">
        <f>IFERROR(VLOOKUP($A92, CDS5Y_bbg!Y$5:Z$241,2), -1)</f>
        <v>63.34</v>
      </c>
      <c r="AA92">
        <f>IFERROR(VLOOKUP($A92, CDS5Y_bbg!Z$5:AA$241,2), -1)</f>
        <v>40481</v>
      </c>
      <c r="AB92">
        <f>IFERROR(VLOOKUP($A92, CDS5Y_bbg!AA$5:AB$241,2), -1)</f>
        <v>59.15</v>
      </c>
      <c r="AC92">
        <f>IFERROR(VLOOKUP($A92, CDS5Y_bbg!AB$5:AC$241,2), -1)</f>
        <v>44043</v>
      </c>
      <c r="AD92">
        <f>IFERROR(VLOOKUP($A92, CDS5Y_bbg!AC$5:AD$241,2), -1)</f>
        <v>203.125</v>
      </c>
      <c r="AE92">
        <f>IFERROR(VLOOKUP($A92, CDS5Y_bbg!AD$5:AE$241,2), -1)</f>
        <v>41149</v>
      </c>
      <c r="AF92">
        <f>IFERROR(VLOOKUP($A92, CDS5Y_bbg!AE$5:AF$241,2), -1)</f>
        <v>-1</v>
      </c>
      <c r="AG92">
        <f>IFERROR(VLOOKUP($A92, CDS5Y_bbg!AF$5:AG$241,2), -1)</f>
        <v>42853</v>
      </c>
      <c r="AH92">
        <f>IFERROR(VLOOKUP($A92, CDS5Y_bbg!AG$5:AH$241,2), -1)</f>
        <v>2.4900000000000002</v>
      </c>
      <c r="AI92">
        <f>IFERROR(VLOOKUP($A92, CDS5Y_bbg!AH$5:AI$241,2), -1)</f>
        <v>-1</v>
      </c>
      <c r="AJ92">
        <f>IFERROR(VLOOKUP($A92, CDS5Y_bbg!AI$5:AJ$241,2), -1)</f>
        <v>2.5830000000000002</v>
      </c>
      <c r="AK92">
        <f>IFERROR(VLOOKUP($A92, CDS5Y_bbg!AJ$5:AK$241,2), -1)</f>
        <v>-1</v>
      </c>
      <c r="AL92">
        <f>IFERROR(VLOOKUP($A92, CDS5Y_bbg!AK$5:AL$241,2), -1)</f>
        <v>-1</v>
      </c>
      <c r="AM92">
        <f>IFERROR(VLOOKUP($A92, CDS5Y_bbg!AL$5:AM$241,2), -1)</f>
        <v>-1</v>
      </c>
      <c r="AN92">
        <f>IFERROR(VLOOKUP($A92, CDS5Y_bbg!AM$5:AN$241,2), -1)</f>
        <v>20.515000000000001</v>
      </c>
      <c r="AO92">
        <f>IFERROR(VLOOKUP($A92, CDS5Y_bbg!AN$5:AO$241,2), -1)</f>
        <v>43424</v>
      </c>
      <c r="AP92">
        <f>IFERROR(VLOOKUP($A92, CDS5Y_bbg!AO$5:AP$241,2), -1)</f>
        <v>3</v>
      </c>
      <c r="AQ92">
        <f>IFERROR(VLOOKUP($A92, CDS5Y_bbg!AP$5:AQ$241,2), -1)</f>
        <v>44625</v>
      </c>
      <c r="AR92">
        <f>IFERROR(VLOOKUP($A92, CDS5Y_bbg!AQ$5:AR$241,2), -1)</f>
        <v>2.1030000000000002</v>
      </c>
      <c r="AS92">
        <f>IFERROR(VLOOKUP($A92, CDS5Y_bbg!AR$5:AS$241,2), -1)</f>
        <v>44626</v>
      </c>
      <c r="AT92">
        <f>IFERROR(VLOOKUP($A92, CDS5Y_bbg!AS$5:AT$241,2), -1)</f>
        <v>4.3</v>
      </c>
      <c r="AU92">
        <f>IFERROR(VLOOKUP($A92, CDS5Y_bbg!AT$5:AU$241,2), -1)</f>
        <v>-1</v>
      </c>
      <c r="AV92">
        <f>IFERROR(VLOOKUP($A92, CDS5Y_bbg!AU$5:AV$241,2), -1)</f>
        <v>-1</v>
      </c>
      <c r="AW92">
        <f>IFERROR(VLOOKUP($A92, CDS5Y_bbg!AV$5:AW$241,2), -1)</f>
        <v>41863</v>
      </c>
      <c r="AX92">
        <f>IFERROR(VLOOKUP($A92, CDS5Y_bbg!AW$5:AX$241,2), -1)</f>
        <v>22.553999999999998</v>
      </c>
      <c r="AY92">
        <f>IFERROR(VLOOKUP($A92, CDS5Y_bbg!AX$5:AY$241,2), -1)</f>
        <v>43402</v>
      </c>
      <c r="AZ92">
        <f>IFERROR(VLOOKUP($A92, CDS5Y_bbg!AY$5:AZ$241,2), -1)</f>
        <v>7.55</v>
      </c>
      <c r="BA92">
        <f>IFERROR(VLOOKUP($A92, CDS5Y_bbg!AZ$5:BA$241,2), -1)</f>
        <v>-1</v>
      </c>
      <c r="BB92">
        <f>IFERROR(VLOOKUP($A92, CDS5Y_bbg!BA$5:BB$241,2), -1)</f>
        <v>3</v>
      </c>
      <c r="BC92">
        <f>IFERROR(VLOOKUP($A92, CDS5Y_bbg!BB$5:BC$241,2), -1)</f>
        <v>41722</v>
      </c>
      <c r="BD92">
        <f>IFERROR(VLOOKUP($A92, CDS5Y_bbg!BC$5:BD$241,2), -1)</f>
        <v>-1</v>
      </c>
      <c r="BE92">
        <f>IFERROR(VLOOKUP($A92, CDS5Y_bbg!BD$5:BE$241,2), -1)</f>
        <v>-1</v>
      </c>
      <c r="BF92">
        <f>IFERROR(VLOOKUP($A92, CDS5Y_bbg!BE$5:BF$241,2), -1)</f>
        <v>-1</v>
      </c>
      <c r="BG92">
        <f>IFERROR(VLOOKUP($A92, CDS5Y_bbg!BF$5:BG$241,2), -1)</f>
        <v>-1</v>
      </c>
      <c r="BH92">
        <f>IFERROR(VLOOKUP($A92, CDS5Y_bbg!BG$5:BH$241,2), -1)</f>
        <v>-1</v>
      </c>
      <c r="BI92">
        <f>IFERROR(VLOOKUP($A92, CDS5Y_bbg!BH$5:BI$241,2), -1)</f>
        <v>43424</v>
      </c>
      <c r="BJ92">
        <f>IFERROR(VLOOKUP($A92, CDS5Y_bbg!BI$5:BJ$241,2), -1)</f>
        <v>6.2690000000000001</v>
      </c>
      <c r="BK92">
        <f>IFERROR(VLOOKUP($A92, CDS5Y_bbg!BJ$5:BK$241,2), -1)</f>
        <v>-1</v>
      </c>
      <c r="BL92">
        <f>IFERROR(VLOOKUP($A92, CDS5Y_bbg!BK$5:BL$241,2), -1)</f>
        <v>-1</v>
      </c>
      <c r="BM92">
        <f>IFERROR(VLOOKUP($A92, CDS5Y_bbg!BL$5:BM$241,2), -1)</f>
        <v>43424</v>
      </c>
      <c r="BN92">
        <f>IFERROR(VLOOKUP($A92, CDS5Y_bbg!BM$5:BN$241,2), -1)</f>
        <v>5.1040000000000001</v>
      </c>
      <c r="BO92">
        <f>IFERROR(VLOOKUP($A92, CDS5Y_bbg!BN$5:BO$241,2), -1)</f>
        <v>43426</v>
      </c>
      <c r="BP92">
        <f>IFERROR(VLOOKUP($A92, CDS5Y_bbg!BO$5:BP$241,2), -1)</f>
        <v>1.625</v>
      </c>
      <c r="BQ92">
        <f>IFERROR(VLOOKUP($A92, CDS5Y_bbg!BP$5:BQ$241,2), -1)</f>
        <v>-1</v>
      </c>
      <c r="BR92">
        <f>IFERROR(VLOOKUP($A92, CDS5Y_bbg!BQ$5:BR$241,2), -1)</f>
        <v>-1</v>
      </c>
      <c r="BS92">
        <f>IFERROR(VLOOKUP($A92, CDS5Y_bbg!BR$5:BS$241,2), -1)</f>
        <v>43426</v>
      </c>
      <c r="BT92">
        <f>IFERROR(VLOOKUP($A92, CDS5Y_bbg!BS$5:BT$241,2), -1)</f>
        <v>-1</v>
      </c>
      <c r="BU92">
        <f>IFERROR(VLOOKUP($A92, CDS5Y_bbg!BT$5:BU$241,2), -1)</f>
        <v>-1</v>
      </c>
      <c r="BV92">
        <f>IFERROR(VLOOKUP($A92, CDS5Y_bbg!BU$5:BV$241,2), -1)</f>
        <v>-1</v>
      </c>
      <c r="BW92">
        <f>IFERROR(VLOOKUP($A92, CDS5Y_bbg!BV$5:BW$241,2), -1)</f>
        <v>41915</v>
      </c>
      <c r="BX92">
        <f>IFERROR(VLOOKUP($A92, CDS5Y_bbg!BW$5:BX$241,2), -1)</f>
        <v>-1</v>
      </c>
      <c r="BY92">
        <f>IFERROR(VLOOKUP($A92, CDS5Y_bbg!BX$5:BY$241,2), -1)</f>
        <v>-1</v>
      </c>
      <c r="BZ92">
        <f>IFERROR(VLOOKUP($A92, CDS5Y_bbg!BY$5:BZ$241,2), -1)</f>
        <v>-1</v>
      </c>
      <c r="CA92">
        <f>IFERROR(VLOOKUP($A92, CDS5Y_bbg!BZ$5:CA$241,2), -1)</f>
        <v>41911</v>
      </c>
      <c r="CB92">
        <f>IFERROR(VLOOKUP($A92, CDS5Y_bbg!CA$5:CB$241,2), -1)</f>
        <v>10</v>
      </c>
      <c r="CC92">
        <f>IFERROR(VLOOKUP($A92, CDS5Y_bbg!CB$5:CC$241,2), -1)</f>
        <v>41912</v>
      </c>
      <c r="CD92">
        <f>IFERROR(VLOOKUP($A92, CDS5Y_bbg!CC$5:CD$241,2), -1)</f>
        <v>7</v>
      </c>
      <c r="CE92">
        <f>IFERROR(VLOOKUP($A92, CDS5Y_bbg!CD$5:CE$241,2), -1)</f>
        <v>43332</v>
      </c>
      <c r="CF92">
        <f>IFERROR(VLOOKUP($A92, CDS5Y_bbg!CE$5:CF$241,2), -1)</f>
        <v>7</v>
      </c>
      <c r="CG92">
        <f>IFERROR(VLOOKUP($A92, CDS5Y_bbg!CF$5:CG$241,2), -1)</f>
        <v>41893</v>
      </c>
      <c r="CH92">
        <f>IFERROR(VLOOKUP($A92, CDS5Y_bbg!CG$5:CH$241,2), -1)</f>
        <v>5.5</v>
      </c>
      <c r="CI92">
        <f>IFERROR(VLOOKUP($A92, CDS5Y_bbg!CH$5:CI$241,2), -1)</f>
        <v>-1</v>
      </c>
      <c r="CJ92">
        <f>IFERROR(VLOOKUP($A92, CDS5Y_bbg!CI$5:CJ$241,2), -1)</f>
        <v>-1</v>
      </c>
      <c r="CK92">
        <f>IFERROR(VLOOKUP($A92, CDS5Y_bbg!CJ$5:CK$241,2), -1)</f>
        <v>41844</v>
      </c>
      <c r="CL92">
        <f>IFERROR(VLOOKUP($A92, CDS5Y_bbg!CK$5:CL$241,2), -1)</f>
        <v>29.584</v>
      </c>
      <c r="CM92">
        <f>IFERROR(VLOOKUP($A92, CDS5Y_bbg!CL$5:CM$241,2), -1)</f>
        <v>-1</v>
      </c>
      <c r="CN92">
        <f>IFERROR(VLOOKUP($A92, CDS5Y_bbg!CM$5:CN$241,2), -1)</f>
        <v>-1</v>
      </c>
    </row>
    <row r="93" spans="1:92" x14ac:dyDescent="0.25">
      <c r="A93" s="1">
        <v>39325</v>
      </c>
      <c r="B93">
        <f>IFERROR(VLOOKUP($A93, CDS5Y_bbg!A$5:B$241,2), -1)</f>
        <v>103.36499999999999</v>
      </c>
      <c r="C93">
        <f>IFERROR(VLOOKUP($A93, CDS5Y_bbg!B$5:C$241,2), -1)</f>
        <v>41831</v>
      </c>
      <c r="D93">
        <f>IFERROR(VLOOKUP($A93, CDS5Y_bbg!C$5:D$241,2), -1)</f>
        <v>29.08</v>
      </c>
      <c r="E93">
        <f>IFERROR(VLOOKUP($A93, CDS5Y_bbg!D$5:E$241,2), -1)</f>
        <v>44895</v>
      </c>
      <c r="F93">
        <f>IFERROR(VLOOKUP($A93, CDS5Y_bbg!E$5:F$241,2), -1)</f>
        <v>20.36</v>
      </c>
      <c r="G93">
        <f>IFERROR(VLOOKUP($A93, CDS5Y_bbg!F$5:G$241,2), -1)</f>
        <v>40360</v>
      </c>
      <c r="H93">
        <f>IFERROR(VLOOKUP($A93, CDS5Y_bbg!G$5:H$241,2), -1)</f>
        <v>27.167000000000002</v>
      </c>
      <c r="I93">
        <f>IFERROR(VLOOKUP($A93, CDS5Y_bbg!H$5:I$241,2), -1)</f>
        <v>44834</v>
      </c>
      <c r="J93">
        <f>IFERROR(VLOOKUP($A93, CDS5Y_bbg!I$5:J$241,2), -1)</f>
        <v>143.53299999999999</v>
      </c>
      <c r="K93">
        <f>IFERROR(VLOOKUP($A93, CDS5Y_bbg!J$5:K$241,2), -1)</f>
        <v>41819</v>
      </c>
      <c r="L93">
        <f>IFERROR(VLOOKUP($A93, CDS5Y_bbg!K$5:L$241,2), -1)</f>
        <v>32.335999999999999</v>
      </c>
      <c r="M93">
        <f>IFERROR(VLOOKUP($A93, CDS5Y_bbg!L$5:M$241,2), -1)</f>
        <v>40469</v>
      </c>
      <c r="N93">
        <f>IFERROR(VLOOKUP($A93, CDS5Y_bbg!M$5:N$241,2), -1)</f>
        <v>33.448</v>
      </c>
      <c r="O93">
        <f>IFERROR(VLOOKUP($A93, CDS5Y_bbg!N$5:O$241,2), -1)</f>
        <v>40289</v>
      </c>
      <c r="P93">
        <f>IFERROR(VLOOKUP($A93, CDS5Y_bbg!O$5:P$241,2), -1)</f>
        <v>37.365000000000002</v>
      </c>
      <c r="Q93">
        <f>IFERROR(VLOOKUP($A93, CDS5Y_bbg!P$5:Q$241,2), -1)</f>
        <v>44377</v>
      </c>
      <c r="R93">
        <f>IFERROR(VLOOKUP($A93, CDS5Y_bbg!Q$5:R$241,2), -1)</f>
        <v>60.662999999999997</v>
      </c>
      <c r="S93">
        <f>IFERROR(VLOOKUP($A93, CDS5Y_bbg!R$5:S$241,2), -1)</f>
        <v>43337</v>
      </c>
      <c r="T93">
        <f>IFERROR(VLOOKUP($A93, CDS5Y_bbg!S$5:T$241,2), -1)</f>
        <v>180.79900000000001</v>
      </c>
      <c r="U93">
        <f>IFERROR(VLOOKUP($A93, CDS5Y_bbg!T$5:U$241,2), -1)</f>
        <v>42062</v>
      </c>
      <c r="V93">
        <f>IFERROR(VLOOKUP($A93, CDS5Y_bbg!U$5:V$241,2), -1)</f>
        <v>14.336</v>
      </c>
      <c r="W93">
        <f>IFERROR(VLOOKUP($A93, CDS5Y_bbg!V$5:W$241,2), -1)</f>
        <v>44074</v>
      </c>
      <c r="X93">
        <f>IFERROR(VLOOKUP($A93, CDS5Y_bbg!W$5:X$241,2), -1)</f>
        <v>83.837000000000003</v>
      </c>
      <c r="Y93">
        <f>IFERROR(VLOOKUP($A93, CDS5Y_bbg!X$5:Y$241,2), -1)</f>
        <v>44043</v>
      </c>
      <c r="Z93">
        <f>IFERROR(VLOOKUP($A93, CDS5Y_bbg!Y$5:Z$241,2), -1)</f>
        <v>58.445999999999998</v>
      </c>
      <c r="AA93">
        <f>IFERROR(VLOOKUP($A93, CDS5Y_bbg!Z$5:AA$241,2), -1)</f>
        <v>40481</v>
      </c>
      <c r="AB93">
        <f>IFERROR(VLOOKUP($A93, CDS5Y_bbg!AA$5:AB$241,2), -1)</f>
        <v>62.234000000000002</v>
      </c>
      <c r="AC93">
        <f>IFERROR(VLOOKUP($A93, CDS5Y_bbg!AB$5:AC$241,2), -1)</f>
        <v>44043</v>
      </c>
      <c r="AD93">
        <f>IFERROR(VLOOKUP($A93, CDS5Y_bbg!AC$5:AD$241,2), -1)</f>
        <v>199.93</v>
      </c>
      <c r="AE93">
        <f>IFERROR(VLOOKUP($A93, CDS5Y_bbg!AD$5:AE$241,2), -1)</f>
        <v>41149</v>
      </c>
      <c r="AF93">
        <f>IFERROR(VLOOKUP($A93, CDS5Y_bbg!AE$5:AF$241,2), -1)</f>
        <v>-1</v>
      </c>
      <c r="AG93">
        <f>IFERROR(VLOOKUP($A93, CDS5Y_bbg!AF$5:AG$241,2), -1)</f>
        <v>42853</v>
      </c>
      <c r="AH93">
        <f>IFERROR(VLOOKUP($A93, CDS5Y_bbg!AG$5:AH$241,2), -1)</f>
        <v>2.7970000000000002</v>
      </c>
      <c r="AI93">
        <f>IFERROR(VLOOKUP($A93, CDS5Y_bbg!AH$5:AI$241,2), -1)</f>
        <v>-1</v>
      </c>
      <c r="AJ93">
        <f>IFERROR(VLOOKUP($A93, CDS5Y_bbg!AI$5:AJ$241,2), -1)</f>
        <v>3.54</v>
      </c>
      <c r="AK93">
        <f>IFERROR(VLOOKUP($A93, CDS5Y_bbg!AJ$5:AK$241,2), -1)</f>
        <v>-1</v>
      </c>
      <c r="AL93">
        <f>IFERROR(VLOOKUP($A93, CDS5Y_bbg!AK$5:AL$241,2), -1)</f>
        <v>-1</v>
      </c>
      <c r="AM93">
        <f>IFERROR(VLOOKUP($A93, CDS5Y_bbg!AL$5:AM$241,2), -1)</f>
        <v>-1</v>
      </c>
      <c r="AN93">
        <f>IFERROR(VLOOKUP($A93, CDS5Y_bbg!AM$5:AN$241,2), -1)</f>
        <v>20.515000000000001</v>
      </c>
      <c r="AO93">
        <f>IFERROR(VLOOKUP($A93, CDS5Y_bbg!AN$5:AO$241,2), -1)</f>
        <v>43424</v>
      </c>
      <c r="AP93">
        <f>IFERROR(VLOOKUP($A93, CDS5Y_bbg!AO$5:AP$241,2), -1)</f>
        <v>3</v>
      </c>
      <c r="AQ93">
        <f>IFERROR(VLOOKUP($A93, CDS5Y_bbg!AP$5:AQ$241,2), -1)</f>
        <v>44625</v>
      </c>
      <c r="AR93">
        <f>IFERROR(VLOOKUP($A93, CDS5Y_bbg!AQ$5:AR$241,2), -1)</f>
        <v>2.8279999999999998</v>
      </c>
      <c r="AS93">
        <f>IFERROR(VLOOKUP($A93, CDS5Y_bbg!AR$5:AS$241,2), -1)</f>
        <v>44626</v>
      </c>
      <c r="AT93">
        <f>IFERROR(VLOOKUP($A93, CDS5Y_bbg!AS$5:AT$241,2), -1)</f>
        <v>3.8069999999999999</v>
      </c>
      <c r="AU93">
        <f>IFERROR(VLOOKUP($A93, CDS5Y_bbg!AT$5:AU$241,2), -1)</f>
        <v>-1</v>
      </c>
      <c r="AV93">
        <f>IFERROR(VLOOKUP($A93, CDS5Y_bbg!AU$5:AV$241,2), -1)</f>
        <v>-1</v>
      </c>
      <c r="AW93">
        <f>IFERROR(VLOOKUP($A93, CDS5Y_bbg!AV$5:AW$241,2), -1)</f>
        <v>41863</v>
      </c>
      <c r="AX93">
        <f>IFERROR(VLOOKUP($A93, CDS5Y_bbg!AW$5:AX$241,2), -1)</f>
        <v>28.05</v>
      </c>
      <c r="AY93">
        <f>IFERROR(VLOOKUP($A93, CDS5Y_bbg!AX$5:AY$241,2), -1)</f>
        <v>43402</v>
      </c>
      <c r="AZ93">
        <f>IFERROR(VLOOKUP($A93, CDS5Y_bbg!AY$5:AZ$241,2), -1)</f>
        <v>9.3230000000000004</v>
      </c>
      <c r="BA93">
        <f>IFERROR(VLOOKUP($A93, CDS5Y_bbg!AZ$5:BA$241,2), -1)</f>
        <v>-1</v>
      </c>
      <c r="BB93">
        <f>IFERROR(VLOOKUP($A93, CDS5Y_bbg!BA$5:BB$241,2), -1)</f>
        <v>2.9169999999999998</v>
      </c>
      <c r="BC93">
        <f>IFERROR(VLOOKUP($A93, CDS5Y_bbg!BB$5:BC$241,2), -1)</f>
        <v>41722</v>
      </c>
      <c r="BD93">
        <f>IFERROR(VLOOKUP($A93, CDS5Y_bbg!BC$5:BD$241,2), -1)</f>
        <v>-1</v>
      </c>
      <c r="BE93">
        <f>IFERROR(VLOOKUP($A93, CDS5Y_bbg!BD$5:BE$241,2), -1)</f>
        <v>-1</v>
      </c>
      <c r="BF93">
        <f>IFERROR(VLOOKUP($A93, CDS5Y_bbg!BE$5:BF$241,2), -1)</f>
        <v>-1</v>
      </c>
      <c r="BG93">
        <f>IFERROR(VLOOKUP($A93, CDS5Y_bbg!BF$5:BG$241,2), -1)</f>
        <v>-1</v>
      </c>
      <c r="BH93">
        <f>IFERROR(VLOOKUP($A93, CDS5Y_bbg!BG$5:BH$241,2), -1)</f>
        <v>-1</v>
      </c>
      <c r="BI93">
        <f>IFERROR(VLOOKUP($A93, CDS5Y_bbg!BH$5:BI$241,2), -1)</f>
        <v>43424</v>
      </c>
      <c r="BJ93">
        <f>IFERROR(VLOOKUP($A93, CDS5Y_bbg!BI$5:BJ$241,2), -1)</f>
        <v>8.1280000000000001</v>
      </c>
      <c r="BK93">
        <f>IFERROR(VLOOKUP($A93, CDS5Y_bbg!BJ$5:BK$241,2), -1)</f>
        <v>-1</v>
      </c>
      <c r="BL93">
        <f>IFERROR(VLOOKUP($A93, CDS5Y_bbg!BK$5:BL$241,2), -1)</f>
        <v>-1</v>
      </c>
      <c r="BM93">
        <f>IFERROR(VLOOKUP($A93, CDS5Y_bbg!BL$5:BM$241,2), -1)</f>
        <v>43424</v>
      </c>
      <c r="BN93">
        <f>IFERROR(VLOOKUP($A93, CDS5Y_bbg!BM$5:BN$241,2), -1)</f>
        <v>7.3410000000000002</v>
      </c>
      <c r="BO93">
        <f>IFERROR(VLOOKUP($A93, CDS5Y_bbg!BN$5:BO$241,2), -1)</f>
        <v>43426</v>
      </c>
      <c r="BP93">
        <f>IFERROR(VLOOKUP($A93, CDS5Y_bbg!BO$5:BP$241,2), -1)</f>
        <v>2.0630000000000002</v>
      </c>
      <c r="BQ93">
        <f>IFERROR(VLOOKUP($A93, CDS5Y_bbg!BP$5:BQ$241,2), -1)</f>
        <v>-1</v>
      </c>
      <c r="BR93">
        <f>IFERROR(VLOOKUP($A93, CDS5Y_bbg!BQ$5:BR$241,2), -1)</f>
        <v>-1</v>
      </c>
      <c r="BS93">
        <f>IFERROR(VLOOKUP($A93, CDS5Y_bbg!BR$5:BS$241,2), -1)</f>
        <v>43426</v>
      </c>
      <c r="BT93">
        <f>IFERROR(VLOOKUP($A93, CDS5Y_bbg!BS$5:BT$241,2), -1)</f>
        <v>-1</v>
      </c>
      <c r="BU93">
        <f>IFERROR(VLOOKUP($A93, CDS5Y_bbg!BT$5:BU$241,2), -1)</f>
        <v>-1</v>
      </c>
      <c r="BV93">
        <f>IFERROR(VLOOKUP($A93, CDS5Y_bbg!BU$5:BV$241,2), -1)</f>
        <v>-1</v>
      </c>
      <c r="BW93">
        <f>IFERROR(VLOOKUP($A93, CDS5Y_bbg!BV$5:BW$241,2), -1)</f>
        <v>41915</v>
      </c>
      <c r="BX93">
        <f>IFERROR(VLOOKUP($A93, CDS5Y_bbg!BW$5:BX$241,2), -1)</f>
        <v>-1</v>
      </c>
      <c r="BY93">
        <f>IFERROR(VLOOKUP($A93, CDS5Y_bbg!BX$5:BY$241,2), -1)</f>
        <v>-1</v>
      </c>
      <c r="BZ93">
        <f>IFERROR(VLOOKUP($A93, CDS5Y_bbg!BY$5:BZ$241,2), -1)</f>
        <v>-1</v>
      </c>
      <c r="CA93">
        <f>IFERROR(VLOOKUP($A93, CDS5Y_bbg!BZ$5:CA$241,2), -1)</f>
        <v>41911</v>
      </c>
      <c r="CB93">
        <f>IFERROR(VLOOKUP($A93, CDS5Y_bbg!CA$5:CB$241,2), -1)</f>
        <v>10</v>
      </c>
      <c r="CC93">
        <f>IFERROR(VLOOKUP($A93, CDS5Y_bbg!CB$5:CC$241,2), -1)</f>
        <v>41912</v>
      </c>
      <c r="CD93">
        <f>IFERROR(VLOOKUP($A93, CDS5Y_bbg!CC$5:CD$241,2), -1)</f>
        <v>7</v>
      </c>
      <c r="CE93">
        <f>IFERROR(VLOOKUP($A93, CDS5Y_bbg!CD$5:CE$241,2), -1)</f>
        <v>43332</v>
      </c>
      <c r="CF93">
        <f>IFERROR(VLOOKUP($A93, CDS5Y_bbg!CE$5:CF$241,2), -1)</f>
        <v>7</v>
      </c>
      <c r="CG93">
        <f>IFERROR(VLOOKUP($A93, CDS5Y_bbg!CF$5:CG$241,2), -1)</f>
        <v>41893</v>
      </c>
      <c r="CH93">
        <f>IFERROR(VLOOKUP($A93, CDS5Y_bbg!CG$5:CH$241,2), -1)</f>
        <v>7.25</v>
      </c>
      <c r="CI93">
        <f>IFERROR(VLOOKUP($A93, CDS5Y_bbg!CH$5:CI$241,2), -1)</f>
        <v>-1</v>
      </c>
      <c r="CJ93">
        <f>IFERROR(VLOOKUP($A93, CDS5Y_bbg!CI$5:CJ$241,2), -1)</f>
        <v>-1</v>
      </c>
      <c r="CK93">
        <f>IFERROR(VLOOKUP($A93, CDS5Y_bbg!CJ$5:CK$241,2), -1)</f>
        <v>41844</v>
      </c>
      <c r="CL93">
        <f>IFERROR(VLOOKUP($A93, CDS5Y_bbg!CK$5:CL$241,2), -1)</f>
        <v>35.835000000000001</v>
      </c>
      <c r="CM93">
        <f>IFERROR(VLOOKUP($A93, CDS5Y_bbg!CL$5:CM$241,2), -1)</f>
        <v>-1</v>
      </c>
      <c r="CN93">
        <f>IFERROR(VLOOKUP($A93, CDS5Y_bbg!CM$5:CN$241,2), -1)</f>
        <v>-1</v>
      </c>
    </row>
    <row r="94" spans="1:92" x14ac:dyDescent="0.25">
      <c r="A94" s="1">
        <v>39353</v>
      </c>
      <c r="B94">
        <f>IFERROR(VLOOKUP($A94, CDS5Y_bbg!A$5:B$241,2), -1)</f>
        <v>85.099000000000004</v>
      </c>
      <c r="C94">
        <f>IFERROR(VLOOKUP($A94, CDS5Y_bbg!B$5:C$241,2), -1)</f>
        <v>41831</v>
      </c>
      <c r="D94">
        <f>IFERROR(VLOOKUP($A94, CDS5Y_bbg!C$5:D$241,2), -1)</f>
        <v>29.504999999999999</v>
      </c>
      <c r="E94">
        <f>IFERROR(VLOOKUP($A94, CDS5Y_bbg!D$5:E$241,2), -1)</f>
        <v>44895</v>
      </c>
      <c r="F94">
        <f>IFERROR(VLOOKUP($A94, CDS5Y_bbg!E$5:F$241,2), -1)</f>
        <v>18.167999999999999</v>
      </c>
      <c r="G94">
        <f>IFERROR(VLOOKUP($A94, CDS5Y_bbg!F$5:G$241,2), -1)</f>
        <v>40360</v>
      </c>
      <c r="H94">
        <f>IFERROR(VLOOKUP($A94, CDS5Y_bbg!G$5:H$241,2), -1)</f>
        <v>19.832999999999998</v>
      </c>
      <c r="I94">
        <f>IFERROR(VLOOKUP($A94, CDS5Y_bbg!H$5:I$241,2), -1)</f>
        <v>44834</v>
      </c>
      <c r="J94">
        <f>IFERROR(VLOOKUP($A94, CDS5Y_bbg!I$5:J$241,2), -1)</f>
        <v>115.089</v>
      </c>
      <c r="K94">
        <f>IFERROR(VLOOKUP($A94, CDS5Y_bbg!J$5:K$241,2), -1)</f>
        <v>41819</v>
      </c>
      <c r="L94">
        <f>IFERROR(VLOOKUP($A94, CDS5Y_bbg!K$5:L$241,2), -1)</f>
        <v>30.001000000000001</v>
      </c>
      <c r="M94">
        <f>IFERROR(VLOOKUP($A94, CDS5Y_bbg!L$5:M$241,2), -1)</f>
        <v>40469</v>
      </c>
      <c r="N94">
        <f>IFERROR(VLOOKUP($A94, CDS5Y_bbg!M$5:N$241,2), -1)</f>
        <v>22.998000000000001</v>
      </c>
      <c r="O94">
        <f>IFERROR(VLOOKUP($A94, CDS5Y_bbg!N$5:O$241,2), -1)</f>
        <v>40289</v>
      </c>
      <c r="P94">
        <f>IFERROR(VLOOKUP($A94, CDS5Y_bbg!O$5:P$241,2), -1)</f>
        <v>24.498000000000001</v>
      </c>
      <c r="Q94">
        <f>IFERROR(VLOOKUP($A94, CDS5Y_bbg!P$5:Q$241,2), -1)</f>
        <v>44377</v>
      </c>
      <c r="R94">
        <f>IFERROR(VLOOKUP($A94, CDS5Y_bbg!Q$5:R$241,2), -1)</f>
        <v>48.901000000000003</v>
      </c>
      <c r="S94">
        <f>IFERROR(VLOOKUP($A94, CDS5Y_bbg!R$5:S$241,2), -1)</f>
        <v>43337</v>
      </c>
      <c r="T94">
        <f>IFERROR(VLOOKUP($A94, CDS5Y_bbg!S$5:T$241,2), -1)</f>
        <v>143.05600000000001</v>
      </c>
      <c r="U94">
        <f>IFERROR(VLOOKUP($A94, CDS5Y_bbg!T$5:U$241,2), -1)</f>
        <v>42062</v>
      </c>
      <c r="V94">
        <f>IFERROR(VLOOKUP($A94, CDS5Y_bbg!U$5:V$241,2), -1)</f>
        <v>14.336</v>
      </c>
      <c r="W94">
        <f>IFERROR(VLOOKUP($A94, CDS5Y_bbg!V$5:W$241,2), -1)</f>
        <v>44074</v>
      </c>
      <c r="X94">
        <f>IFERROR(VLOOKUP($A94, CDS5Y_bbg!W$5:X$241,2), -1)</f>
        <v>70.965000000000003</v>
      </c>
      <c r="Y94">
        <f>IFERROR(VLOOKUP($A94, CDS5Y_bbg!X$5:Y$241,2), -1)</f>
        <v>44043</v>
      </c>
      <c r="Z94">
        <f>IFERROR(VLOOKUP($A94, CDS5Y_bbg!Y$5:Z$241,2), -1)</f>
        <v>49.598999999999997</v>
      </c>
      <c r="AA94">
        <f>IFERROR(VLOOKUP($A94, CDS5Y_bbg!Z$5:AA$241,2), -1)</f>
        <v>40481</v>
      </c>
      <c r="AB94">
        <f>IFERROR(VLOOKUP($A94, CDS5Y_bbg!AA$5:AB$241,2), -1)</f>
        <v>43.098999999999997</v>
      </c>
      <c r="AC94">
        <f>IFERROR(VLOOKUP($A94, CDS5Y_bbg!AB$5:AC$241,2), -1)</f>
        <v>44043</v>
      </c>
      <c r="AD94">
        <f>IFERROR(VLOOKUP($A94, CDS5Y_bbg!AC$5:AD$241,2), -1)</f>
        <v>164.214</v>
      </c>
      <c r="AE94">
        <f>IFERROR(VLOOKUP($A94, CDS5Y_bbg!AD$5:AE$241,2), -1)</f>
        <v>41149</v>
      </c>
      <c r="AF94">
        <f>IFERROR(VLOOKUP($A94, CDS5Y_bbg!AE$5:AF$241,2), -1)</f>
        <v>-1</v>
      </c>
      <c r="AG94">
        <f>IFERROR(VLOOKUP($A94, CDS5Y_bbg!AF$5:AG$241,2), -1)</f>
        <v>42853</v>
      </c>
      <c r="AH94">
        <f>IFERROR(VLOOKUP($A94, CDS5Y_bbg!AG$5:AH$241,2), -1)</f>
        <v>2.8079999999999998</v>
      </c>
      <c r="AI94">
        <f>IFERROR(VLOOKUP($A94, CDS5Y_bbg!AH$5:AI$241,2), -1)</f>
        <v>-1</v>
      </c>
      <c r="AJ94">
        <f>IFERROR(VLOOKUP($A94, CDS5Y_bbg!AI$5:AJ$241,2), -1)</f>
        <v>4.0030000000000001</v>
      </c>
      <c r="AK94">
        <f>IFERROR(VLOOKUP($A94, CDS5Y_bbg!AJ$5:AK$241,2), -1)</f>
        <v>-1</v>
      </c>
      <c r="AL94">
        <f>IFERROR(VLOOKUP($A94, CDS5Y_bbg!AK$5:AL$241,2), -1)</f>
        <v>-1</v>
      </c>
      <c r="AM94">
        <f>IFERROR(VLOOKUP($A94, CDS5Y_bbg!AL$5:AM$241,2), -1)</f>
        <v>-1</v>
      </c>
      <c r="AN94">
        <f>IFERROR(VLOOKUP($A94, CDS5Y_bbg!AM$5:AN$241,2), -1)</f>
        <v>20.515000000000001</v>
      </c>
      <c r="AO94">
        <f>IFERROR(VLOOKUP($A94, CDS5Y_bbg!AN$5:AO$241,2), -1)</f>
        <v>43424</v>
      </c>
      <c r="AP94">
        <f>IFERROR(VLOOKUP($A94, CDS5Y_bbg!AO$5:AP$241,2), -1)</f>
        <v>3</v>
      </c>
      <c r="AQ94">
        <f>IFERROR(VLOOKUP($A94, CDS5Y_bbg!AP$5:AQ$241,2), -1)</f>
        <v>44625</v>
      </c>
      <c r="AR94">
        <f>IFERROR(VLOOKUP($A94, CDS5Y_bbg!AQ$5:AR$241,2), -1)</f>
        <v>3.1680000000000001</v>
      </c>
      <c r="AS94">
        <f>IFERROR(VLOOKUP($A94, CDS5Y_bbg!AR$5:AS$241,2), -1)</f>
        <v>44626</v>
      </c>
      <c r="AT94">
        <f>IFERROR(VLOOKUP($A94, CDS5Y_bbg!AS$5:AT$241,2), -1)</f>
        <v>3.0110000000000001</v>
      </c>
      <c r="AU94">
        <f>IFERROR(VLOOKUP($A94, CDS5Y_bbg!AT$5:AU$241,2), -1)</f>
        <v>-1</v>
      </c>
      <c r="AV94">
        <f>IFERROR(VLOOKUP($A94, CDS5Y_bbg!AU$5:AV$241,2), -1)</f>
        <v>-1</v>
      </c>
      <c r="AW94">
        <f>IFERROR(VLOOKUP($A94, CDS5Y_bbg!AV$5:AW$241,2), -1)</f>
        <v>41863</v>
      </c>
      <c r="AX94">
        <f>IFERROR(VLOOKUP($A94, CDS5Y_bbg!AW$5:AX$241,2), -1)</f>
        <v>23.503</v>
      </c>
      <c r="AY94">
        <f>IFERROR(VLOOKUP($A94, CDS5Y_bbg!AX$5:AY$241,2), -1)</f>
        <v>43402</v>
      </c>
      <c r="AZ94">
        <f>IFERROR(VLOOKUP($A94, CDS5Y_bbg!AY$5:AZ$241,2), -1)</f>
        <v>8.7970000000000006</v>
      </c>
      <c r="BA94">
        <f>IFERROR(VLOOKUP($A94, CDS5Y_bbg!AZ$5:BA$241,2), -1)</f>
        <v>-1</v>
      </c>
      <c r="BB94">
        <f>IFERROR(VLOOKUP($A94, CDS5Y_bbg!BA$5:BB$241,2), -1)</f>
        <v>3.5419999999999998</v>
      </c>
      <c r="BC94">
        <f>IFERROR(VLOOKUP($A94, CDS5Y_bbg!BB$5:BC$241,2), -1)</f>
        <v>41722</v>
      </c>
      <c r="BD94">
        <f>IFERROR(VLOOKUP($A94, CDS5Y_bbg!BC$5:BD$241,2), -1)</f>
        <v>-1</v>
      </c>
      <c r="BE94">
        <f>IFERROR(VLOOKUP($A94, CDS5Y_bbg!BD$5:BE$241,2), -1)</f>
        <v>-1</v>
      </c>
      <c r="BF94">
        <f>IFERROR(VLOOKUP($A94, CDS5Y_bbg!BE$5:BF$241,2), -1)</f>
        <v>-1</v>
      </c>
      <c r="BG94">
        <f>IFERROR(VLOOKUP($A94, CDS5Y_bbg!BF$5:BG$241,2), -1)</f>
        <v>-1</v>
      </c>
      <c r="BH94">
        <f>IFERROR(VLOOKUP($A94, CDS5Y_bbg!BG$5:BH$241,2), -1)</f>
        <v>-1</v>
      </c>
      <c r="BI94">
        <f>IFERROR(VLOOKUP($A94, CDS5Y_bbg!BH$5:BI$241,2), -1)</f>
        <v>43424</v>
      </c>
      <c r="BJ94">
        <f>IFERROR(VLOOKUP($A94, CDS5Y_bbg!BI$5:BJ$241,2), -1)</f>
        <v>8.5689999999999991</v>
      </c>
      <c r="BK94">
        <f>IFERROR(VLOOKUP($A94, CDS5Y_bbg!BJ$5:BK$241,2), -1)</f>
        <v>-1</v>
      </c>
      <c r="BL94">
        <f>IFERROR(VLOOKUP($A94, CDS5Y_bbg!BK$5:BL$241,2), -1)</f>
        <v>-1</v>
      </c>
      <c r="BM94">
        <f>IFERROR(VLOOKUP($A94, CDS5Y_bbg!BL$5:BM$241,2), -1)</f>
        <v>43424</v>
      </c>
      <c r="BN94">
        <f>IFERROR(VLOOKUP($A94, CDS5Y_bbg!BM$5:BN$241,2), -1)</f>
        <v>7.165</v>
      </c>
      <c r="BO94">
        <f>IFERROR(VLOOKUP($A94, CDS5Y_bbg!BN$5:BO$241,2), -1)</f>
        <v>43426</v>
      </c>
      <c r="BP94">
        <f>IFERROR(VLOOKUP($A94, CDS5Y_bbg!BO$5:BP$241,2), -1)</f>
        <v>2.0630000000000002</v>
      </c>
      <c r="BQ94">
        <f>IFERROR(VLOOKUP($A94, CDS5Y_bbg!BP$5:BQ$241,2), -1)</f>
        <v>-1</v>
      </c>
      <c r="BR94">
        <f>IFERROR(VLOOKUP($A94, CDS5Y_bbg!BQ$5:BR$241,2), -1)</f>
        <v>-1</v>
      </c>
      <c r="BS94">
        <f>IFERROR(VLOOKUP($A94, CDS5Y_bbg!BR$5:BS$241,2), -1)</f>
        <v>43426</v>
      </c>
      <c r="BT94">
        <f>IFERROR(VLOOKUP($A94, CDS5Y_bbg!BS$5:BT$241,2), -1)</f>
        <v>-1</v>
      </c>
      <c r="BU94">
        <f>IFERROR(VLOOKUP($A94, CDS5Y_bbg!BT$5:BU$241,2), -1)</f>
        <v>-1</v>
      </c>
      <c r="BV94">
        <f>IFERROR(VLOOKUP($A94, CDS5Y_bbg!BU$5:BV$241,2), -1)</f>
        <v>-1</v>
      </c>
      <c r="BW94">
        <f>IFERROR(VLOOKUP($A94, CDS5Y_bbg!BV$5:BW$241,2), -1)</f>
        <v>41915</v>
      </c>
      <c r="BX94">
        <f>IFERROR(VLOOKUP($A94, CDS5Y_bbg!BW$5:BX$241,2), -1)</f>
        <v>-1</v>
      </c>
      <c r="BY94">
        <f>IFERROR(VLOOKUP($A94, CDS5Y_bbg!BX$5:BY$241,2), -1)</f>
        <v>-1</v>
      </c>
      <c r="BZ94">
        <f>IFERROR(VLOOKUP($A94, CDS5Y_bbg!BY$5:BZ$241,2), -1)</f>
        <v>-1</v>
      </c>
      <c r="CA94">
        <f>IFERROR(VLOOKUP($A94, CDS5Y_bbg!BZ$5:CA$241,2), -1)</f>
        <v>41911</v>
      </c>
      <c r="CB94">
        <f>IFERROR(VLOOKUP($A94, CDS5Y_bbg!CA$5:CB$241,2), -1)</f>
        <v>40.25</v>
      </c>
      <c r="CC94">
        <f>IFERROR(VLOOKUP($A94, CDS5Y_bbg!CB$5:CC$241,2), -1)</f>
        <v>41912</v>
      </c>
      <c r="CD94">
        <f>IFERROR(VLOOKUP($A94, CDS5Y_bbg!CC$5:CD$241,2), -1)</f>
        <v>7</v>
      </c>
      <c r="CE94">
        <f>IFERROR(VLOOKUP($A94, CDS5Y_bbg!CD$5:CE$241,2), -1)</f>
        <v>43332</v>
      </c>
      <c r="CF94">
        <f>IFERROR(VLOOKUP($A94, CDS5Y_bbg!CE$5:CF$241,2), -1)</f>
        <v>7</v>
      </c>
      <c r="CG94">
        <f>IFERROR(VLOOKUP($A94, CDS5Y_bbg!CF$5:CG$241,2), -1)</f>
        <v>41893</v>
      </c>
      <c r="CH94">
        <f>IFERROR(VLOOKUP($A94, CDS5Y_bbg!CG$5:CH$241,2), -1)</f>
        <v>6.5</v>
      </c>
      <c r="CI94">
        <f>IFERROR(VLOOKUP($A94, CDS5Y_bbg!CH$5:CI$241,2), -1)</f>
        <v>-1</v>
      </c>
      <c r="CJ94">
        <f>IFERROR(VLOOKUP($A94, CDS5Y_bbg!CI$5:CJ$241,2), -1)</f>
        <v>-1</v>
      </c>
      <c r="CK94">
        <f>IFERROR(VLOOKUP($A94, CDS5Y_bbg!CJ$5:CK$241,2), -1)</f>
        <v>41844</v>
      </c>
      <c r="CL94">
        <f>IFERROR(VLOOKUP($A94, CDS5Y_bbg!CK$5:CL$241,2), -1)</f>
        <v>32.168999999999997</v>
      </c>
      <c r="CM94">
        <f>IFERROR(VLOOKUP($A94, CDS5Y_bbg!CL$5:CM$241,2), -1)</f>
        <v>-1</v>
      </c>
      <c r="CN94">
        <f>IFERROR(VLOOKUP($A94, CDS5Y_bbg!CM$5:CN$241,2), -1)</f>
        <v>-1</v>
      </c>
    </row>
    <row r="95" spans="1:92" x14ac:dyDescent="0.25">
      <c r="A95" s="1">
        <v>39386</v>
      </c>
      <c r="B95">
        <f>IFERROR(VLOOKUP($A95, CDS5Y_bbg!A$5:B$241,2), -1)</f>
        <v>81.33</v>
      </c>
      <c r="C95">
        <f>IFERROR(VLOOKUP($A95, CDS5Y_bbg!B$5:C$241,2), -1)</f>
        <v>41831</v>
      </c>
      <c r="D95">
        <f>IFERROR(VLOOKUP($A95, CDS5Y_bbg!C$5:D$241,2), -1)</f>
        <v>30.8</v>
      </c>
      <c r="E95">
        <f>IFERROR(VLOOKUP($A95, CDS5Y_bbg!D$5:E$241,2), -1)</f>
        <v>44895</v>
      </c>
      <c r="F95">
        <f>IFERROR(VLOOKUP($A95, CDS5Y_bbg!E$5:F$241,2), -1)</f>
        <v>19.201000000000001</v>
      </c>
      <c r="G95">
        <f>IFERROR(VLOOKUP($A95, CDS5Y_bbg!F$5:G$241,2), -1)</f>
        <v>40360</v>
      </c>
      <c r="H95">
        <f>IFERROR(VLOOKUP($A95, CDS5Y_bbg!G$5:H$241,2), -1)</f>
        <v>19.5</v>
      </c>
      <c r="I95">
        <f>IFERROR(VLOOKUP($A95, CDS5Y_bbg!H$5:I$241,2), -1)</f>
        <v>44834</v>
      </c>
      <c r="J95">
        <f>IFERROR(VLOOKUP($A95, CDS5Y_bbg!I$5:J$241,2), -1)</f>
        <v>116.73099999999999</v>
      </c>
      <c r="K95">
        <f>IFERROR(VLOOKUP($A95, CDS5Y_bbg!J$5:K$241,2), -1)</f>
        <v>41819</v>
      </c>
      <c r="L95">
        <f>IFERROR(VLOOKUP($A95, CDS5Y_bbg!K$5:L$241,2), -1)</f>
        <v>31.001999999999999</v>
      </c>
      <c r="M95">
        <f>IFERROR(VLOOKUP($A95, CDS5Y_bbg!L$5:M$241,2), -1)</f>
        <v>40469</v>
      </c>
      <c r="N95">
        <f>IFERROR(VLOOKUP($A95, CDS5Y_bbg!M$5:N$241,2), -1)</f>
        <v>24.49</v>
      </c>
      <c r="O95">
        <f>IFERROR(VLOOKUP($A95, CDS5Y_bbg!N$5:O$241,2), -1)</f>
        <v>40289</v>
      </c>
      <c r="P95">
        <f>IFERROR(VLOOKUP($A95, CDS5Y_bbg!O$5:P$241,2), -1)</f>
        <v>23.927</v>
      </c>
      <c r="Q95">
        <f>IFERROR(VLOOKUP($A95, CDS5Y_bbg!P$5:Q$241,2), -1)</f>
        <v>44377</v>
      </c>
      <c r="R95">
        <f>IFERROR(VLOOKUP($A95, CDS5Y_bbg!Q$5:R$241,2), -1)</f>
        <v>47.231000000000002</v>
      </c>
      <c r="S95">
        <f>IFERROR(VLOOKUP($A95, CDS5Y_bbg!R$5:S$241,2), -1)</f>
        <v>43337</v>
      </c>
      <c r="T95">
        <f>IFERROR(VLOOKUP($A95, CDS5Y_bbg!S$5:T$241,2), -1)</f>
        <v>132.40100000000001</v>
      </c>
      <c r="U95">
        <f>IFERROR(VLOOKUP($A95, CDS5Y_bbg!T$5:U$241,2), -1)</f>
        <v>42062</v>
      </c>
      <c r="V95">
        <f>IFERROR(VLOOKUP($A95, CDS5Y_bbg!U$5:V$241,2), -1)</f>
        <v>11.834</v>
      </c>
      <c r="W95">
        <f>IFERROR(VLOOKUP($A95, CDS5Y_bbg!V$5:W$241,2), -1)</f>
        <v>44074</v>
      </c>
      <c r="X95">
        <f>IFERROR(VLOOKUP($A95, CDS5Y_bbg!W$5:X$241,2), -1)</f>
        <v>69.466999999999999</v>
      </c>
      <c r="Y95">
        <f>IFERROR(VLOOKUP($A95, CDS5Y_bbg!X$5:Y$241,2), -1)</f>
        <v>44043</v>
      </c>
      <c r="Z95">
        <f>IFERROR(VLOOKUP($A95, CDS5Y_bbg!Y$5:Z$241,2), -1)</f>
        <v>38.667999999999999</v>
      </c>
      <c r="AA95">
        <f>IFERROR(VLOOKUP($A95, CDS5Y_bbg!Z$5:AA$241,2), -1)</f>
        <v>40481</v>
      </c>
      <c r="AB95">
        <f>IFERROR(VLOOKUP($A95, CDS5Y_bbg!AA$5:AB$241,2), -1)</f>
        <v>41.99</v>
      </c>
      <c r="AC95">
        <f>IFERROR(VLOOKUP($A95, CDS5Y_bbg!AB$5:AC$241,2), -1)</f>
        <v>44043</v>
      </c>
      <c r="AD95">
        <f>IFERROR(VLOOKUP($A95, CDS5Y_bbg!AC$5:AD$241,2), -1)</f>
        <v>160.52799999999999</v>
      </c>
      <c r="AE95">
        <f>IFERROR(VLOOKUP($A95, CDS5Y_bbg!AD$5:AE$241,2), -1)</f>
        <v>41149</v>
      </c>
      <c r="AF95">
        <f>IFERROR(VLOOKUP($A95, CDS5Y_bbg!AE$5:AF$241,2), -1)</f>
        <v>-1</v>
      </c>
      <c r="AG95">
        <f>IFERROR(VLOOKUP($A95, CDS5Y_bbg!AF$5:AG$241,2), -1)</f>
        <v>42853</v>
      </c>
      <c r="AH95">
        <f>IFERROR(VLOOKUP($A95, CDS5Y_bbg!AG$5:AH$241,2), -1)</f>
        <v>2.5</v>
      </c>
      <c r="AI95">
        <f>IFERROR(VLOOKUP($A95, CDS5Y_bbg!AH$5:AI$241,2), -1)</f>
        <v>-1</v>
      </c>
      <c r="AJ95">
        <f>IFERROR(VLOOKUP($A95, CDS5Y_bbg!AI$5:AJ$241,2), -1)</f>
        <v>3.8660000000000001</v>
      </c>
      <c r="AK95">
        <f>IFERROR(VLOOKUP($A95, CDS5Y_bbg!AJ$5:AK$241,2), -1)</f>
        <v>-1</v>
      </c>
      <c r="AL95">
        <f>IFERROR(VLOOKUP($A95, CDS5Y_bbg!AK$5:AL$241,2), -1)</f>
        <v>-1</v>
      </c>
      <c r="AM95">
        <f>IFERROR(VLOOKUP($A95, CDS5Y_bbg!AL$5:AM$241,2), -1)</f>
        <v>-1</v>
      </c>
      <c r="AN95">
        <f>IFERROR(VLOOKUP($A95, CDS5Y_bbg!AM$5:AN$241,2), -1)</f>
        <v>20.515000000000001</v>
      </c>
      <c r="AO95">
        <f>IFERROR(VLOOKUP($A95, CDS5Y_bbg!AN$5:AO$241,2), -1)</f>
        <v>43424</v>
      </c>
      <c r="AP95">
        <f>IFERROR(VLOOKUP($A95, CDS5Y_bbg!AO$5:AP$241,2), -1)</f>
        <v>3</v>
      </c>
      <c r="AQ95">
        <f>IFERROR(VLOOKUP($A95, CDS5Y_bbg!AP$5:AQ$241,2), -1)</f>
        <v>44625</v>
      </c>
      <c r="AR95">
        <f>IFERROR(VLOOKUP($A95, CDS5Y_bbg!AQ$5:AR$241,2), -1)</f>
        <v>3.302</v>
      </c>
      <c r="AS95">
        <f>IFERROR(VLOOKUP($A95, CDS5Y_bbg!AR$5:AS$241,2), -1)</f>
        <v>44626</v>
      </c>
      <c r="AT95">
        <f>IFERROR(VLOOKUP($A95, CDS5Y_bbg!AS$5:AT$241,2), -1)</f>
        <v>3.5789999999999997</v>
      </c>
      <c r="AU95">
        <f>IFERROR(VLOOKUP($A95, CDS5Y_bbg!AT$5:AU$241,2), -1)</f>
        <v>-1</v>
      </c>
      <c r="AV95">
        <f>IFERROR(VLOOKUP($A95, CDS5Y_bbg!AU$5:AV$241,2), -1)</f>
        <v>-1</v>
      </c>
      <c r="AW95">
        <f>IFERROR(VLOOKUP($A95, CDS5Y_bbg!AV$5:AW$241,2), -1)</f>
        <v>41863</v>
      </c>
      <c r="AX95">
        <f>IFERROR(VLOOKUP($A95, CDS5Y_bbg!AW$5:AX$241,2), -1)</f>
        <v>21.565999999999999</v>
      </c>
      <c r="AY95">
        <f>IFERROR(VLOOKUP($A95, CDS5Y_bbg!AX$5:AY$241,2), -1)</f>
        <v>43402</v>
      </c>
      <c r="AZ95">
        <f>IFERROR(VLOOKUP($A95, CDS5Y_bbg!AY$5:AZ$241,2), -1)</f>
        <v>8.6289999999999996</v>
      </c>
      <c r="BA95">
        <f>IFERROR(VLOOKUP($A95, CDS5Y_bbg!AZ$5:BA$241,2), -1)</f>
        <v>-1</v>
      </c>
      <c r="BB95">
        <f>IFERROR(VLOOKUP($A95, CDS5Y_bbg!BA$5:BB$241,2), -1)</f>
        <v>3.0830000000000002</v>
      </c>
      <c r="BC95">
        <f>IFERROR(VLOOKUP($A95, CDS5Y_bbg!BB$5:BC$241,2), -1)</f>
        <v>41722</v>
      </c>
      <c r="BD95">
        <f>IFERROR(VLOOKUP($A95, CDS5Y_bbg!BC$5:BD$241,2), -1)</f>
        <v>-1</v>
      </c>
      <c r="BE95">
        <f>IFERROR(VLOOKUP($A95, CDS5Y_bbg!BD$5:BE$241,2), -1)</f>
        <v>-1</v>
      </c>
      <c r="BF95">
        <f>IFERROR(VLOOKUP($A95, CDS5Y_bbg!BE$5:BF$241,2), -1)</f>
        <v>-1</v>
      </c>
      <c r="BG95">
        <f>IFERROR(VLOOKUP($A95, CDS5Y_bbg!BF$5:BG$241,2), -1)</f>
        <v>-1</v>
      </c>
      <c r="BH95">
        <f>IFERROR(VLOOKUP($A95, CDS5Y_bbg!BG$5:BH$241,2), -1)</f>
        <v>-1</v>
      </c>
      <c r="BI95">
        <f>IFERROR(VLOOKUP($A95, CDS5Y_bbg!BH$5:BI$241,2), -1)</f>
        <v>43424</v>
      </c>
      <c r="BJ95">
        <f>IFERROR(VLOOKUP($A95, CDS5Y_bbg!BI$5:BJ$241,2), -1)</f>
        <v>8.4489999999999998</v>
      </c>
      <c r="BK95">
        <f>IFERROR(VLOOKUP($A95, CDS5Y_bbg!BJ$5:BK$241,2), -1)</f>
        <v>-1</v>
      </c>
      <c r="BL95">
        <f>IFERROR(VLOOKUP($A95, CDS5Y_bbg!BK$5:BL$241,2), -1)</f>
        <v>-1</v>
      </c>
      <c r="BM95">
        <f>IFERROR(VLOOKUP($A95, CDS5Y_bbg!BL$5:BM$241,2), -1)</f>
        <v>43424</v>
      </c>
      <c r="BN95">
        <f>IFERROR(VLOOKUP($A95, CDS5Y_bbg!BM$5:BN$241,2), -1)</f>
        <v>6.9719999999999995</v>
      </c>
      <c r="BO95">
        <f>IFERROR(VLOOKUP($A95, CDS5Y_bbg!BN$5:BO$241,2), -1)</f>
        <v>43426</v>
      </c>
      <c r="BP95">
        <f>IFERROR(VLOOKUP($A95, CDS5Y_bbg!BO$5:BP$241,2), -1)</f>
        <v>2.0630000000000002</v>
      </c>
      <c r="BQ95">
        <f>IFERROR(VLOOKUP($A95, CDS5Y_bbg!BP$5:BQ$241,2), -1)</f>
        <v>-1</v>
      </c>
      <c r="BR95">
        <f>IFERROR(VLOOKUP($A95, CDS5Y_bbg!BQ$5:BR$241,2), -1)</f>
        <v>-1</v>
      </c>
      <c r="BS95">
        <f>IFERROR(VLOOKUP($A95, CDS5Y_bbg!BR$5:BS$241,2), -1)</f>
        <v>43426</v>
      </c>
      <c r="BT95">
        <f>IFERROR(VLOOKUP($A95, CDS5Y_bbg!BS$5:BT$241,2), -1)</f>
        <v>-1</v>
      </c>
      <c r="BU95">
        <f>IFERROR(VLOOKUP($A95, CDS5Y_bbg!BT$5:BU$241,2), -1)</f>
        <v>-1</v>
      </c>
      <c r="BV95">
        <f>IFERROR(VLOOKUP($A95, CDS5Y_bbg!BU$5:BV$241,2), -1)</f>
        <v>-1</v>
      </c>
      <c r="BW95">
        <f>IFERROR(VLOOKUP($A95, CDS5Y_bbg!BV$5:BW$241,2), -1)</f>
        <v>41915</v>
      </c>
      <c r="BX95">
        <f>IFERROR(VLOOKUP($A95, CDS5Y_bbg!BW$5:BX$241,2), -1)</f>
        <v>-1</v>
      </c>
      <c r="BY95">
        <f>IFERROR(VLOOKUP($A95, CDS5Y_bbg!BX$5:BY$241,2), -1)</f>
        <v>-1</v>
      </c>
      <c r="BZ95">
        <f>IFERROR(VLOOKUP($A95, CDS5Y_bbg!BY$5:BZ$241,2), -1)</f>
        <v>-1</v>
      </c>
      <c r="CA95">
        <f>IFERROR(VLOOKUP($A95, CDS5Y_bbg!BZ$5:CA$241,2), -1)</f>
        <v>41911</v>
      </c>
      <c r="CB95">
        <f>IFERROR(VLOOKUP($A95, CDS5Y_bbg!CA$5:CB$241,2), -1)</f>
        <v>40.25</v>
      </c>
      <c r="CC95">
        <f>IFERROR(VLOOKUP($A95, CDS5Y_bbg!CB$5:CC$241,2), -1)</f>
        <v>41912</v>
      </c>
      <c r="CD95">
        <f>IFERROR(VLOOKUP($A95, CDS5Y_bbg!CC$5:CD$241,2), -1)</f>
        <v>7</v>
      </c>
      <c r="CE95">
        <f>IFERROR(VLOOKUP($A95, CDS5Y_bbg!CD$5:CE$241,2), -1)</f>
        <v>43332</v>
      </c>
      <c r="CF95">
        <f>IFERROR(VLOOKUP($A95, CDS5Y_bbg!CE$5:CF$241,2), -1)</f>
        <v>6</v>
      </c>
      <c r="CG95">
        <f>IFERROR(VLOOKUP($A95, CDS5Y_bbg!CF$5:CG$241,2), -1)</f>
        <v>41893</v>
      </c>
      <c r="CH95">
        <f>IFERROR(VLOOKUP($A95, CDS5Y_bbg!CG$5:CH$241,2), -1)</f>
        <v>6.25</v>
      </c>
      <c r="CI95">
        <f>IFERROR(VLOOKUP($A95, CDS5Y_bbg!CH$5:CI$241,2), -1)</f>
        <v>-1</v>
      </c>
      <c r="CJ95">
        <f>IFERROR(VLOOKUP($A95, CDS5Y_bbg!CI$5:CJ$241,2), -1)</f>
        <v>-1</v>
      </c>
      <c r="CK95">
        <f>IFERROR(VLOOKUP($A95, CDS5Y_bbg!CJ$5:CK$241,2), -1)</f>
        <v>41844</v>
      </c>
      <c r="CL95">
        <f>IFERROR(VLOOKUP($A95, CDS5Y_bbg!CK$5:CL$241,2), -1)</f>
        <v>28.335000000000001</v>
      </c>
      <c r="CM95">
        <f>IFERROR(VLOOKUP($A95, CDS5Y_bbg!CL$5:CM$241,2), -1)</f>
        <v>-1</v>
      </c>
      <c r="CN95">
        <f>IFERROR(VLOOKUP($A95, CDS5Y_bbg!CM$5:CN$241,2), -1)</f>
        <v>-1</v>
      </c>
    </row>
    <row r="96" spans="1:92" x14ac:dyDescent="0.25">
      <c r="A96" s="1">
        <v>39416</v>
      </c>
      <c r="B96">
        <f>IFERROR(VLOOKUP($A96, CDS5Y_bbg!A$5:B$241,2), -1)</f>
        <v>98.406000000000006</v>
      </c>
      <c r="C96">
        <f>IFERROR(VLOOKUP($A96, CDS5Y_bbg!B$5:C$241,2), -1)</f>
        <v>41831</v>
      </c>
      <c r="D96">
        <f>IFERROR(VLOOKUP($A96, CDS5Y_bbg!C$5:D$241,2), -1)</f>
        <v>70.233999999999995</v>
      </c>
      <c r="E96">
        <f>IFERROR(VLOOKUP($A96, CDS5Y_bbg!D$5:E$241,2), -1)</f>
        <v>44895</v>
      </c>
      <c r="F96">
        <f>IFERROR(VLOOKUP($A96, CDS5Y_bbg!E$5:F$241,2), -1)</f>
        <v>35.503</v>
      </c>
      <c r="G96">
        <f>IFERROR(VLOOKUP($A96, CDS5Y_bbg!F$5:G$241,2), -1)</f>
        <v>40360</v>
      </c>
      <c r="H96">
        <f>IFERROR(VLOOKUP($A96, CDS5Y_bbg!G$5:H$241,2), -1)</f>
        <v>22.167000000000002</v>
      </c>
      <c r="I96">
        <f>IFERROR(VLOOKUP($A96, CDS5Y_bbg!H$5:I$241,2), -1)</f>
        <v>44834</v>
      </c>
      <c r="J96">
        <f>IFERROR(VLOOKUP($A96, CDS5Y_bbg!I$5:J$241,2), -1)</f>
        <v>135.505</v>
      </c>
      <c r="K96">
        <f>IFERROR(VLOOKUP($A96, CDS5Y_bbg!J$5:K$241,2), -1)</f>
        <v>41819</v>
      </c>
      <c r="L96">
        <f>IFERROR(VLOOKUP($A96, CDS5Y_bbg!K$5:L$241,2), -1)</f>
        <v>63.834000000000003</v>
      </c>
      <c r="M96">
        <f>IFERROR(VLOOKUP($A96, CDS5Y_bbg!L$5:M$241,2), -1)</f>
        <v>40469</v>
      </c>
      <c r="N96">
        <f>IFERROR(VLOOKUP($A96, CDS5Y_bbg!M$5:N$241,2), -1)</f>
        <v>39.889000000000003</v>
      </c>
      <c r="O96">
        <f>IFERROR(VLOOKUP($A96, CDS5Y_bbg!N$5:O$241,2), -1)</f>
        <v>40289</v>
      </c>
      <c r="P96">
        <f>IFERROR(VLOOKUP($A96, CDS5Y_bbg!O$5:P$241,2), -1)</f>
        <v>45.432000000000002</v>
      </c>
      <c r="Q96">
        <f>IFERROR(VLOOKUP($A96, CDS5Y_bbg!P$5:Q$241,2), -1)</f>
        <v>44377</v>
      </c>
      <c r="R96">
        <f>IFERROR(VLOOKUP($A96, CDS5Y_bbg!Q$5:R$241,2), -1)</f>
        <v>68.244</v>
      </c>
      <c r="S96">
        <f>IFERROR(VLOOKUP($A96, CDS5Y_bbg!R$5:S$241,2), -1)</f>
        <v>43337</v>
      </c>
      <c r="T96">
        <f>IFERROR(VLOOKUP($A96, CDS5Y_bbg!S$5:T$241,2), -1)</f>
        <v>159.63499999999999</v>
      </c>
      <c r="U96">
        <f>IFERROR(VLOOKUP($A96, CDS5Y_bbg!T$5:U$241,2), -1)</f>
        <v>42062</v>
      </c>
      <c r="V96">
        <f>IFERROR(VLOOKUP($A96, CDS5Y_bbg!U$5:V$241,2), -1)</f>
        <v>24.667999999999999</v>
      </c>
      <c r="W96">
        <f>IFERROR(VLOOKUP($A96, CDS5Y_bbg!V$5:W$241,2), -1)</f>
        <v>44074</v>
      </c>
      <c r="X96">
        <f>IFERROR(VLOOKUP($A96, CDS5Y_bbg!W$5:X$241,2), -1)</f>
        <v>94.903999999999996</v>
      </c>
      <c r="Y96">
        <f>IFERROR(VLOOKUP($A96, CDS5Y_bbg!X$5:Y$241,2), -1)</f>
        <v>44043</v>
      </c>
      <c r="Z96">
        <f>IFERROR(VLOOKUP($A96, CDS5Y_bbg!Y$5:Z$241,2), -1)</f>
        <v>63.066000000000003</v>
      </c>
      <c r="AA96">
        <f>IFERROR(VLOOKUP($A96, CDS5Y_bbg!Z$5:AA$241,2), -1)</f>
        <v>40481</v>
      </c>
      <c r="AB96">
        <f>IFERROR(VLOOKUP($A96, CDS5Y_bbg!AA$5:AB$241,2), -1)</f>
        <v>62.472000000000001</v>
      </c>
      <c r="AC96">
        <f>IFERROR(VLOOKUP($A96, CDS5Y_bbg!AB$5:AC$241,2), -1)</f>
        <v>44043</v>
      </c>
      <c r="AD96">
        <f>IFERROR(VLOOKUP($A96, CDS5Y_bbg!AC$5:AD$241,2), -1)</f>
        <v>180.09399999999999</v>
      </c>
      <c r="AE96">
        <f>IFERROR(VLOOKUP($A96, CDS5Y_bbg!AD$5:AE$241,2), -1)</f>
        <v>41149</v>
      </c>
      <c r="AF96">
        <f>IFERROR(VLOOKUP($A96, CDS5Y_bbg!AE$5:AF$241,2), -1)</f>
        <v>-1</v>
      </c>
      <c r="AG96">
        <f>IFERROR(VLOOKUP($A96, CDS5Y_bbg!AF$5:AG$241,2), -1)</f>
        <v>42853</v>
      </c>
      <c r="AH96">
        <f>IFERROR(VLOOKUP($A96, CDS5Y_bbg!AG$5:AH$241,2), -1)</f>
        <v>4.4050000000000002</v>
      </c>
      <c r="AI96">
        <f>IFERROR(VLOOKUP($A96, CDS5Y_bbg!AH$5:AI$241,2), -1)</f>
        <v>-1</v>
      </c>
      <c r="AJ96">
        <f>IFERROR(VLOOKUP($A96, CDS5Y_bbg!AI$5:AJ$241,2), -1)</f>
        <v>7.8659999999999997</v>
      </c>
      <c r="AK96">
        <f>IFERROR(VLOOKUP($A96, CDS5Y_bbg!AJ$5:AK$241,2), -1)</f>
        <v>-1</v>
      </c>
      <c r="AL96">
        <f>IFERROR(VLOOKUP($A96, CDS5Y_bbg!AK$5:AL$241,2), -1)</f>
        <v>-1</v>
      </c>
      <c r="AM96">
        <f>IFERROR(VLOOKUP($A96, CDS5Y_bbg!AL$5:AM$241,2), -1)</f>
        <v>-1</v>
      </c>
      <c r="AN96">
        <f>IFERROR(VLOOKUP($A96, CDS5Y_bbg!AM$5:AN$241,2), -1)</f>
        <v>20.515000000000001</v>
      </c>
      <c r="AO96">
        <f>IFERROR(VLOOKUP($A96, CDS5Y_bbg!AN$5:AO$241,2), -1)</f>
        <v>43424</v>
      </c>
      <c r="AP96">
        <f>IFERROR(VLOOKUP($A96, CDS5Y_bbg!AO$5:AP$241,2), -1)</f>
        <v>3.7439999999999998</v>
      </c>
      <c r="AQ96">
        <f>IFERROR(VLOOKUP($A96, CDS5Y_bbg!AP$5:AQ$241,2), -1)</f>
        <v>44625</v>
      </c>
      <c r="AR96">
        <f>IFERROR(VLOOKUP($A96, CDS5Y_bbg!AQ$5:AR$241,2), -1)</f>
        <v>5.4820000000000002</v>
      </c>
      <c r="AS96">
        <f>IFERROR(VLOOKUP($A96, CDS5Y_bbg!AR$5:AS$241,2), -1)</f>
        <v>44626</v>
      </c>
      <c r="AT96">
        <f>IFERROR(VLOOKUP($A96, CDS5Y_bbg!AS$5:AT$241,2), -1)</f>
        <v>4.6349999999999998</v>
      </c>
      <c r="AU96">
        <f>IFERROR(VLOOKUP($A96, CDS5Y_bbg!AT$5:AU$241,2), -1)</f>
        <v>-1</v>
      </c>
      <c r="AV96">
        <f>IFERROR(VLOOKUP($A96, CDS5Y_bbg!AU$5:AV$241,2), -1)</f>
        <v>-1</v>
      </c>
      <c r="AW96">
        <f>IFERROR(VLOOKUP($A96, CDS5Y_bbg!AV$5:AW$241,2), -1)</f>
        <v>41863</v>
      </c>
      <c r="AX96">
        <f>IFERROR(VLOOKUP($A96, CDS5Y_bbg!AW$5:AX$241,2), -1)</f>
        <v>30.823</v>
      </c>
      <c r="AY96">
        <f>IFERROR(VLOOKUP($A96, CDS5Y_bbg!AX$5:AY$241,2), -1)</f>
        <v>43402</v>
      </c>
      <c r="AZ96">
        <f>IFERROR(VLOOKUP($A96, CDS5Y_bbg!AY$5:AZ$241,2), -1)</f>
        <v>14.269</v>
      </c>
      <c r="BA96">
        <f>IFERROR(VLOOKUP($A96, CDS5Y_bbg!AZ$5:BA$241,2), -1)</f>
        <v>-1</v>
      </c>
      <c r="BB96">
        <f>IFERROR(VLOOKUP($A96, CDS5Y_bbg!BA$5:BB$241,2), -1)</f>
        <v>3.7080000000000002</v>
      </c>
      <c r="BC96">
        <f>IFERROR(VLOOKUP($A96, CDS5Y_bbg!BB$5:BC$241,2), -1)</f>
        <v>41722</v>
      </c>
      <c r="BD96">
        <f>IFERROR(VLOOKUP($A96, CDS5Y_bbg!BC$5:BD$241,2), -1)</f>
        <v>-1</v>
      </c>
      <c r="BE96">
        <f>IFERROR(VLOOKUP($A96, CDS5Y_bbg!BD$5:BE$241,2), -1)</f>
        <v>-1</v>
      </c>
      <c r="BF96">
        <f>IFERROR(VLOOKUP($A96, CDS5Y_bbg!BE$5:BF$241,2), -1)</f>
        <v>-1</v>
      </c>
      <c r="BG96">
        <f>IFERROR(VLOOKUP($A96, CDS5Y_bbg!BF$5:BG$241,2), -1)</f>
        <v>-1</v>
      </c>
      <c r="BH96">
        <f>IFERROR(VLOOKUP($A96, CDS5Y_bbg!BG$5:BH$241,2), -1)</f>
        <v>-1</v>
      </c>
      <c r="BI96">
        <f>IFERROR(VLOOKUP($A96, CDS5Y_bbg!BH$5:BI$241,2), -1)</f>
        <v>43424</v>
      </c>
      <c r="BJ96">
        <f>IFERROR(VLOOKUP($A96, CDS5Y_bbg!BI$5:BJ$241,2), -1)</f>
        <v>13.436999999999999</v>
      </c>
      <c r="BK96">
        <f>IFERROR(VLOOKUP($A96, CDS5Y_bbg!BJ$5:BK$241,2), -1)</f>
        <v>-1</v>
      </c>
      <c r="BL96">
        <f>IFERROR(VLOOKUP($A96, CDS5Y_bbg!BK$5:BL$241,2), -1)</f>
        <v>-1</v>
      </c>
      <c r="BM96">
        <f>IFERROR(VLOOKUP($A96, CDS5Y_bbg!BL$5:BM$241,2), -1)</f>
        <v>43424</v>
      </c>
      <c r="BN96">
        <f>IFERROR(VLOOKUP($A96, CDS5Y_bbg!BM$5:BN$241,2), -1)</f>
        <v>13.494999999999999</v>
      </c>
      <c r="BO96">
        <f>IFERROR(VLOOKUP($A96, CDS5Y_bbg!BN$5:BO$241,2), -1)</f>
        <v>43426</v>
      </c>
      <c r="BP96">
        <f>IFERROR(VLOOKUP($A96, CDS5Y_bbg!BO$5:BP$241,2), -1)</f>
        <v>3.3130000000000002</v>
      </c>
      <c r="BQ96">
        <f>IFERROR(VLOOKUP($A96, CDS5Y_bbg!BP$5:BQ$241,2), -1)</f>
        <v>-1</v>
      </c>
      <c r="BR96">
        <f>IFERROR(VLOOKUP($A96, CDS5Y_bbg!BQ$5:BR$241,2), -1)</f>
        <v>-1</v>
      </c>
      <c r="BS96">
        <f>IFERROR(VLOOKUP($A96, CDS5Y_bbg!BR$5:BS$241,2), -1)</f>
        <v>43426</v>
      </c>
      <c r="BT96">
        <f>IFERROR(VLOOKUP($A96, CDS5Y_bbg!BS$5:BT$241,2), -1)</f>
        <v>-1</v>
      </c>
      <c r="BU96">
        <f>IFERROR(VLOOKUP($A96, CDS5Y_bbg!BT$5:BU$241,2), -1)</f>
        <v>-1</v>
      </c>
      <c r="BV96">
        <f>IFERROR(VLOOKUP($A96, CDS5Y_bbg!BU$5:BV$241,2), -1)</f>
        <v>-1</v>
      </c>
      <c r="BW96">
        <f>IFERROR(VLOOKUP($A96, CDS5Y_bbg!BV$5:BW$241,2), -1)</f>
        <v>41915</v>
      </c>
      <c r="BX96">
        <f>IFERROR(VLOOKUP($A96, CDS5Y_bbg!BW$5:BX$241,2), -1)</f>
        <v>-1</v>
      </c>
      <c r="BY96">
        <f>IFERROR(VLOOKUP($A96, CDS5Y_bbg!BX$5:BY$241,2), -1)</f>
        <v>-1</v>
      </c>
      <c r="BZ96">
        <f>IFERROR(VLOOKUP($A96, CDS5Y_bbg!BY$5:BZ$241,2), -1)</f>
        <v>-1</v>
      </c>
      <c r="CA96">
        <f>IFERROR(VLOOKUP($A96, CDS5Y_bbg!BZ$5:CA$241,2), -1)</f>
        <v>41911</v>
      </c>
      <c r="CB96">
        <f>IFERROR(VLOOKUP($A96, CDS5Y_bbg!CA$5:CB$241,2), -1)</f>
        <v>59.25</v>
      </c>
      <c r="CC96">
        <f>IFERROR(VLOOKUP($A96, CDS5Y_bbg!CB$5:CC$241,2), -1)</f>
        <v>41912</v>
      </c>
      <c r="CD96">
        <f>IFERROR(VLOOKUP($A96, CDS5Y_bbg!CC$5:CD$241,2), -1)</f>
        <v>7</v>
      </c>
      <c r="CE96">
        <f>IFERROR(VLOOKUP($A96, CDS5Y_bbg!CD$5:CE$241,2), -1)</f>
        <v>43332</v>
      </c>
      <c r="CF96">
        <f>IFERROR(VLOOKUP($A96, CDS5Y_bbg!CE$5:CF$241,2), -1)</f>
        <v>12.5</v>
      </c>
      <c r="CG96">
        <f>IFERROR(VLOOKUP($A96, CDS5Y_bbg!CF$5:CG$241,2), -1)</f>
        <v>41893</v>
      </c>
      <c r="CH96">
        <f>IFERROR(VLOOKUP($A96, CDS5Y_bbg!CG$5:CH$241,2), -1)</f>
        <v>14.75</v>
      </c>
      <c r="CI96">
        <f>IFERROR(VLOOKUP($A96, CDS5Y_bbg!CH$5:CI$241,2), -1)</f>
        <v>-1</v>
      </c>
      <c r="CJ96">
        <f>IFERROR(VLOOKUP($A96, CDS5Y_bbg!CI$5:CJ$241,2), -1)</f>
        <v>-1</v>
      </c>
      <c r="CK96">
        <f>IFERROR(VLOOKUP($A96, CDS5Y_bbg!CJ$5:CK$241,2), -1)</f>
        <v>41844</v>
      </c>
      <c r="CL96">
        <f>IFERROR(VLOOKUP($A96, CDS5Y_bbg!CK$5:CL$241,2), -1)</f>
        <v>48.335000000000001</v>
      </c>
      <c r="CM96">
        <f>IFERROR(VLOOKUP($A96, CDS5Y_bbg!CL$5:CM$241,2), -1)</f>
        <v>-1</v>
      </c>
      <c r="CN96">
        <f>IFERROR(VLOOKUP($A96, CDS5Y_bbg!CM$5:CN$241,2), -1)</f>
        <v>-1</v>
      </c>
    </row>
    <row r="97" spans="1:92" x14ac:dyDescent="0.25">
      <c r="A97" s="1">
        <v>39447</v>
      </c>
      <c r="B97">
        <f>IFERROR(VLOOKUP($A97, CDS5Y_bbg!A$5:B$241,2), -1)</f>
        <v>103</v>
      </c>
      <c r="C97">
        <f>IFERROR(VLOOKUP($A97, CDS5Y_bbg!B$5:C$241,2), -1)</f>
        <v>41831</v>
      </c>
      <c r="D97">
        <f>IFERROR(VLOOKUP($A97, CDS5Y_bbg!C$5:D$241,2), -1)</f>
        <v>72.001000000000005</v>
      </c>
      <c r="E97">
        <f>IFERROR(VLOOKUP($A97, CDS5Y_bbg!D$5:E$241,2), -1)</f>
        <v>44895</v>
      </c>
      <c r="F97">
        <f>IFERROR(VLOOKUP($A97, CDS5Y_bbg!E$5:F$241,2), -1)</f>
        <v>31.707999999999998</v>
      </c>
      <c r="G97">
        <f>IFERROR(VLOOKUP($A97, CDS5Y_bbg!F$5:G$241,2), -1)</f>
        <v>40360</v>
      </c>
      <c r="H97">
        <f>IFERROR(VLOOKUP($A97, CDS5Y_bbg!G$5:H$241,2), -1)</f>
        <v>28.75</v>
      </c>
      <c r="I97">
        <f>IFERROR(VLOOKUP($A97, CDS5Y_bbg!H$5:I$241,2), -1)</f>
        <v>44834</v>
      </c>
      <c r="J97">
        <f>IFERROR(VLOOKUP($A97, CDS5Y_bbg!I$5:J$241,2), -1)</f>
        <v>130</v>
      </c>
      <c r="K97">
        <f>IFERROR(VLOOKUP($A97, CDS5Y_bbg!J$5:K$241,2), -1)</f>
        <v>41819</v>
      </c>
      <c r="L97">
        <f>IFERROR(VLOOKUP($A97, CDS5Y_bbg!K$5:L$241,2), -1)</f>
        <v>65.835999999999999</v>
      </c>
      <c r="M97">
        <f>IFERROR(VLOOKUP($A97, CDS5Y_bbg!L$5:M$241,2), -1)</f>
        <v>40469</v>
      </c>
      <c r="N97">
        <f>IFERROR(VLOOKUP($A97, CDS5Y_bbg!M$5:N$241,2), -1)</f>
        <v>45.328000000000003</v>
      </c>
      <c r="O97">
        <f>IFERROR(VLOOKUP($A97, CDS5Y_bbg!N$5:O$241,2), -1)</f>
        <v>40289</v>
      </c>
      <c r="P97">
        <f>IFERROR(VLOOKUP($A97, CDS5Y_bbg!O$5:P$241,2), -1)</f>
        <v>41.993000000000002</v>
      </c>
      <c r="Q97">
        <f>IFERROR(VLOOKUP($A97, CDS5Y_bbg!P$5:Q$241,2), -1)</f>
        <v>44377</v>
      </c>
      <c r="R97">
        <f>IFERROR(VLOOKUP($A97, CDS5Y_bbg!Q$5:R$241,2), -1)</f>
        <v>69.498000000000005</v>
      </c>
      <c r="S97">
        <f>IFERROR(VLOOKUP($A97, CDS5Y_bbg!R$5:S$241,2), -1)</f>
        <v>43337</v>
      </c>
      <c r="T97">
        <f>IFERROR(VLOOKUP($A97, CDS5Y_bbg!S$5:T$241,2), -1)</f>
        <v>153.33500000000001</v>
      </c>
      <c r="U97">
        <f>IFERROR(VLOOKUP($A97, CDS5Y_bbg!T$5:U$241,2), -1)</f>
        <v>42062</v>
      </c>
      <c r="V97">
        <f>IFERROR(VLOOKUP($A97, CDS5Y_bbg!U$5:V$241,2), -1)</f>
        <v>23.503</v>
      </c>
      <c r="W97">
        <f>IFERROR(VLOOKUP($A97, CDS5Y_bbg!V$5:W$241,2), -1)</f>
        <v>44074</v>
      </c>
      <c r="X97">
        <f>IFERROR(VLOOKUP($A97, CDS5Y_bbg!W$5:X$241,2), -1)</f>
        <v>88.17</v>
      </c>
      <c r="Y97">
        <f>IFERROR(VLOOKUP($A97, CDS5Y_bbg!X$5:Y$241,2), -1)</f>
        <v>44043</v>
      </c>
      <c r="Z97">
        <f>IFERROR(VLOOKUP($A97, CDS5Y_bbg!Y$5:Z$241,2), -1)</f>
        <v>72.906999999999996</v>
      </c>
      <c r="AA97">
        <f>IFERROR(VLOOKUP($A97, CDS5Y_bbg!Z$5:AA$241,2), -1)</f>
        <v>40481</v>
      </c>
      <c r="AB97">
        <f>IFERROR(VLOOKUP($A97, CDS5Y_bbg!AA$5:AB$241,2), -1)</f>
        <v>54.832999999999998</v>
      </c>
      <c r="AC97">
        <f>IFERROR(VLOOKUP($A97, CDS5Y_bbg!AB$5:AC$241,2), -1)</f>
        <v>44043</v>
      </c>
      <c r="AD97">
        <f>IFERROR(VLOOKUP($A97, CDS5Y_bbg!AC$5:AD$241,2), -1)</f>
        <v>167.339</v>
      </c>
      <c r="AE97">
        <f>IFERROR(VLOOKUP($A97, CDS5Y_bbg!AD$5:AE$241,2), -1)</f>
        <v>41149</v>
      </c>
      <c r="AF97">
        <f>IFERROR(VLOOKUP($A97, CDS5Y_bbg!AE$5:AF$241,2), -1)</f>
        <v>-1</v>
      </c>
      <c r="AG97">
        <f>IFERROR(VLOOKUP($A97, CDS5Y_bbg!AF$5:AG$241,2), -1)</f>
        <v>42853</v>
      </c>
      <c r="AH97">
        <f>IFERROR(VLOOKUP($A97, CDS5Y_bbg!AG$5:AH$241,2), -1)</f>
        <v>4.5</v>
      </c>
      <c r="AI97">
        <f>IFERROR(VLOOKUP($A97, CDS5Y_bbg!AH$5:AI$241,2), -1)</f>
        <v>-1</v>
      </c>
      <c r="AJ97">
        <f>IFERROR(VLOOKUP($A97, CDS5Y_bbg!AI$5:AJ$241,2), -1)</f>
        <v>8.6910000000000007</v>
      </c>
      <c r="AK97">
        <f>IFERROR(VLOOKUP($A97, CDS5Y_bbg!AJ$5:AK$241,2), -1)</f>
        <v>-1</v>
      </c>
      <c r="AL97">
        <f>IFERROR(VLOOKUP($A97, CDS5Y_bbg!AK$5:AL$241,2), -1)</f>
        <v>-1</v>
      </c>
      <c r="AM97">
        <f>IFERROR(VLOOKUP($A97, CDS5Y_bbg!AL$5:AM$241,2), -1)</f>
        <v>-1</v>
      </c>
      <c r="AN97">
        <f>IFERROR(VLOOKUP($A97, CDS5Y_bbg!AM$5:AN$241,2), -1)</f>
        <v>20.515000000000001</v>
      </c>
      <c r="AO97">
        <f>IFERROR(VLOOKUP($A97, CDS5Y_bbg!AN$5:AO$241,2), -1)</f>
        <v>43424</v>
      </c>
      <c r="AP97">
        <f>IFERROR(VLOOKUP($A97, CDS5Y_bbg!AO$5:AP$241,2), -1)</f>
        <v>4.3730000000000002</v>
      </c>
      <c r="AQ97">
        <f>IFERROR(VLOOKUP($A97, CDS5Y_bbg!AP$5:AQ$241,2), -1)</f>
        <v>44625</v>
      </c>
      <c r="AR97">
        <f>IFERROR(VLOOKUP($A97, CDS5Y_bbg!AQ$5:AR$241,2), -1)</f>
        <v>8.0589999999999993</v>
      </c>
      <c r="AS97">
        <f>IFERROR(VLOOKUP($A97, CDS5Y_bbg!AR$5:AS$241,2), -1)</f>
        <v>44626</v>
      </c>
      <c r="AT97">
        <f>IFERROR(VLOOKUP($A97, CDS5Y_bbg!AS$5:AT$241,2), -1)</f>
        <v>5.9619999999999997</v>
      </c>
      <c r="AU97">
        <f>IFERROR(VLOOKUP($A97, CDS5Y_bbg!AT$5:AU$241,2), -1)</f>
        <v>-1</v>
      </c>
      <c r="AV97">
        <f>IFERROR(VLOOKUP($A97, CDS5Y_bbg!AU$5:AV$241,2), -1)</f>
        <v>-1</v>
      </c>
      <c r="AW97">
        <f>IFERROR(VLOOKUP($A97, CDS5Y_bbg!AV$5:AW$241,2), -1)</f>
        <v>41863</v>
      </c>
      <c r="AX97">
        <f>IFERROR(VLOOKUP($A97, CDS5Y_bbg!AW$5:AX$241,2), -1)</f>
        <v>36.450000000000003</v>
      </c>
      <c r="AY97">
        <f>IFERROR(VLOOKUP($A97, CDS5Y_bbg!AX$5:AY$241,2), -1)</f>
        <v>43402</v>
      </c>
      <c r="AZ97">
        <f>IFERROR(VLOOKUP($A97, CDS5Y_bbg!AY$5:AZ$241,2), -1)</f>
        <v>20.602</v>
      </c>
      <c r="BA97">
        <f>IFERROR(VLOOKUP($A97, CDS5Y_bbg!AZ$5:BA$241,2), -1)</f>
        <v>-1</v>
      </c>
      <c r="BB97">
        <f>IFERROR(VLOOKUP($A97, CDS5Y_bbg!BA$5:BB$241,2), -1)</f>
        <v>7.86</v>
      </c>
      <c r="BC97">
        <f>IFERROR(VLOOKUP($A97, CDS5Y_bbg!BB$5:BC$241,2), -1)</f>
        <v>41722</v>
      </c>
      <c r="BD97">
        <f>IFERROR(VLOOKUP($A97, CDS5Y_bbg!BC$5:BD$241,2), -1)</f>
        <v>-1</v>
      </c>
      <c r="BE97">
        <f>IFERROR(VLOOKUP($A97, CDS5Y_bbg!BD$5:BE$241,2), -1)</f>
        <v>-1</v>
      </c>
      <c r="BF97">
        <f>IFERROR(VLOOKUP($A97, CDS5Y_bbg!BE$5:BF$241,2), -1)</f>
        <v>-1</v>
      </c>
      <c r="BG97">
        <f>IFERROR(VLOOKUP($A97, CDS5Y_bbg!BF$5:BG$241,2), -1)</f>
        <v>-1</v>
      </c>
      <c r="BH97">
        <f>IFERROR(VLOOKUP($A97, CDS5Y_bbg!BG$5:BH$241,2), -1)</f>
        <v>-1</v>
      </c>
      <c r="BI97">
        <f>IFERROR(VLOOKUP($A97, CDS5Y_bbg!BH$5:BI$241,2), -1)</f>
        <v>43424</v>
      </c>
      <c r="BJ97">
        <f>IFERROR(VLOOKUP($A97, CDS5Y_bbg!BI$5:BJ$241,2), -1)</f>
        <v>13.881</v>
      </c>
      <c r="BK97">
        <f>IFERROR(VLOOKUP($A97, CDS5Y_bbg!BJ$5:BK$241,2), -1)</f>
        <v>-1</v>
      </c>
      <c r="BL97">
        <f>IFERROR(VLOOKUP($A97, CDS5Y_bbg!BK$5:BL$241,2), -1)</f>
        <v>-1</v>
      </c>
      <c r="BM97">
        <f>IFERROR(VLOOKUP($A97, CDS5Y_bbg!BL$5:BM$241,2), -1)</f>
        <v>43424</v>
      </c>
      <c r="BN97">
        <f>IFERROR(VLOOKUP($A97, CDS5Y_bbg!BM$5:BN$241,2), -1)</f>
        <v>12.706</v>
      </c>
      <c r="BO97">
        <f>IFERROR(VLOOKUP($A97, CDS5Y_bbg!BN$5:BO$241,2), -1)</f>
        <v>43426</v>
      </c>
      <c r="BP97">
        <f>IFERROR(VLOOKUP($A97, CDS5Y_bbg!BO$5:BP$241,2), -1)</f>
        <v>3.8129999999999997</v>
      </c>
      <c r="BQ97">
        <f>IFERROR(VLOOKUP($A97, CDS5Y_bbg!BP$5:BQ$241,2), -1)</f>
        <v>-1</v>
      </c>
      <c r="BR97">
        <f>IFERROR(VLOOKUP($A97, CDS5Y_bbg!BQ$5:BR$241,2), -1)</f>
        <v>-1</v>
      </c>
      <c r="BS97">
        <f>IFERROR(VLOOKUP($A97, CDS5Y_bbg!BR$5:BS$241,2), -1)</f>
        <v>43426</v>
      </c>
      <c r="BT97">
        <f>IFERROR(VLOOKUP($A97, CDS5Y_bbg!BS$5:BT$241,2), -1)</f>
        <v>-1</v>
      </c>
      <c r="BU97">
        <f>IFERROR(VLOOKUP($A97, CDS5Y_bbg!BT$5:BU$241,2), -1)</f>
        <v>-1</v>
      </c>
      <c r="BV97">
        <f>IFERROR(VLOOKUP($A97, CDS5Y_bbg!BU$5:BV$241,2), -1)</f>
        <v>-1</v>
      </c>
      <c r="BW97">
        <f>IFERROR(VLOOKUP($A97, CDS5Y_bbg!BV$5:BW$241,2), -1)</f>
        <v>41915</v>
      </c>
      <c r="BX97">
        <f>IFERROR(VLOOKUP($A97, CDS5Y_bbg!BW$5:BX$241,2), -1)</f>
        <v>-1</v>
      </c>
      <c r="BY97">
        <f>IFERROR(VLOOKUP($A97, CDS5Y_bbg!BX$5:BY$241,2), -1)</f>
        <v>-1</v>
      </c>
      <c r="BZ97">
        <f>IFERROR(VLOOKUP($A97, CDS5Y_bbg!BY$5:BZ$241,2), -1)</f>
        <v>-1</v>
      </c>
      <c r="CA97">
        <f>IFERROR(VLOOKUP($A97, CDS5Y_bbg!BZ$5:CA$241,2), -1)</f>
        <v>41911</v>
      </c>
      <c r="CB97">
        <f>IFERROR(VLOOKUP($A97, CDS5Y_bbg!CA$5:CB$241,2), -1)</f>
        <v>137.5</v>
      </c>
      <c r="CC97">
        <f>IFERROR(VLOOKUP($A97, CDS5Y_bbg!CB$5:CC$241,2), -1)</f>
        <v>41912</v>
      </c>
      <c r="CD97">
        <f>IFERROR(VLOOKUP($A97, CDS5Y_bbg!CC$5:CD$241,2), -1)</f>
        <v>7</v>
      </c>
      <c r="CE97">
        <f>IFERROR(VLOOKUP($A97, CDS5Y_bbg!CD$5:CE$241,2), -1)</f>
        <v>43332</v>
      </c>
      <c r="CF97">
        <f>IFERROR(VLOOKUP($A97, CDS5Y_bbg!CE$5:CF$241,2), -1)</f>
        <v>16.5</v>
      </c>
      <c r="CG97">
        <f>IFERROR(VLOOKUP($A97, CDS5Y_bbg!CF$5:CG$241,2), -1)</f>
        <v>41893</v>
      </c>
      <c r="CH97">
        <f>IFERROR(VLOOKUP($A97, CDS5Y_bbg!CG$5:CH$241,2), -1)</f>
        <v>19.117000000000001</v>
      </c>
      <c r="CI97">
        <f>IFERROR(VLOOKUP($A97, CDS5Y_bbg!CH$5:CI$241,2), -1)</f>
        <v>-1</v>
      </c>
      <c r="CJ97">
        <f>IFERROR(VLOOKUP($A97, CDS5Y_bbg!CI$5:CJ$241,2), -1)</f>
        <v>-1</v>
      </c>
      <c r="CK97">
        <f>IFERROR(VLOOKUP($A97, CDS5Y_bbg!CJ$5:CK$241,2), -1)</f>
        <v>41844</v>
      </c>
      <c r="CL97">
        <f>IFERROR(VLOOKUP($A97, CDS5Y_bbg!CK$5:CL$241,2), -1)</f>
        <v>48.500999999999998</v>
      </c>
      <c r="CM97">
        <f>IFERROR(VLOOKUP($A97, CDS5Y_bbg!CL$5:CM$241,2), -1)</f>
        <v>-1</v>
      </c>
      <c r="CN97">
        <f>IFERROR(VLOOKUP($A97, CDS5Y_bbg!CM$5:CN$241,2), -1)</f>
        <v>-1</v>
      </c>
    </row>
    <row r="98" spans="1:92" x14ac:dyDescent="0.25">
      <c r="A98" s="1">
        <v>39478</v>
      </c>
      <c r="B98">
        <f>IFERROR(VLOOKUP($A98, CDS5Y_bbg!A$5:B$241,2), -1)</f>
        <v>135.68700000000001</v>
      </c>
      <c r="C98">
        <f>IFERROR(VLOOKUP($A98, CDS5Y_bbg!B$5:C$241,2), -1)</f>
        <v>41831</v>
      </c>
      <c r="D98">
        <f>IFERROR(VLOOKUP($A98, CDS5Y_bbg!C$5:D$241,2), -1)</f>
        <v>119.328</v>
      </c>
      <c r="E98">
        <f>IFERROR(VLOOKUP($A98, CDS5Y_bbg!D$5:E$241,2), -1)</f>
        <v>44895</v>
      </c>
      <c r="F98">
        <f>IFERROR(VLOOKUP($A98, CDS5Y_bbg!E$5:F$241,2), -1)</f>
        <v>65</v>
      </c>
      <c r="G98">
        <f>IFERROR(VLOOKUP($A98, CDS5Y_bbg!F$5:G$241,2), -1)</f>
        <v>40360</v>
      </c>
      <c r="H98">
        <f>IFERROR(VLOOKUP($A98, CDS5Y_bbg!G$5:H$241,2), -1)</f>
        <v>55.896000000000001</v>
      </c>
      <c r="I98">
        <f>IFERROR(VLOOKUP($A98, CDS5Y_bbg!H$5:I$241,2), -1)</f>
        <v>44834</v>
      </c>
      <c r="J98">
        <f>IFERROR(VLOOKUP($A98, CDS5Y_bbg!I$5:J$241,2), -1)</f>
        <v>181.66</v>
      </c>
      <c r="K98">
        <f>IFERROR(VLOOKUP($A98, CDS5Y_bbg!J$5:K$241,2), -1)</f>
        <v>41819</v>
      </c>
      <c r="L98">
        <f>IFERROR(VLOOKUP($A98, CDS5Y_bbg!K$5:L$241,2), -1)</f>
        <v>92.834999999999994</v>
      </c>
      <c r="M98">
        <f>IFERROR(VLOOKUP($A98, CDS5Y_bbg!L$5:M$241,2), -1)</f>
        <v>40469</v>
      </c>
      <c r="N98">
        <f>IFERROR(VLOOKUP($A98, CDS5Y_bbg!M$5:N$241,2), -1)</f>
        <v>76.099000000000004</v>
      </c>
      <c r="O98">
        <f>IFERROR(VLOOKUP($A98, CDS5Y_bbg!N$5:O$241,2), -1)</f>
        <v>40289</v>
      </c>
      <c r="P98">
        <f>IFERROR(VLOOKUP($A98, CDS5Y_bbg!O$5:P$241,2), -1)</f>
        <v>72.332999999999998</v>
      </c>
      <c r="Q98">
        <f>IFERROR(VLOOKUP($A98, CDS5Y_bbg!P$5:Q$241,2), -1)</f>
        <v>44377</v>
      </c>
      <c r="R98">
        <f>IFERROR(VLOOKUP($A98, CDS5Y_bbg!Q$5:R$241,2), -1)</f>
        <v>110</v>
      </c>
      <c r="S98">
        <f>IFERROR(VLOOKUP($A98, CDS5Y_bbg!R$5:S$241,2), -1)</f>
        <v>43337</v>
      </c>
      <c r="T98">
        <f>IFERROR(VLOOKUP($A98, CDS5Y_bbg!S$5:T$241,2), -1)</f>
        <v>209.79499999999999</v>
      </c>
      <c r="U98">
        <f>IFERROR(VLOOKUP($A98, CDS5Y_bbg!T$5:U$241,2), -1)</f>
        <v>42062</v>
      </c>
      <c r="V98">
        <f>IFERROR(VLOOKUP($A98, CDS5Y_bbg!U$5:V$241,2), -1)</f>
        <v>47.500999999999998</v>
      </c>
      <c r="W98">
        <f>IFERROR(VLOOKUP($A98, CDS5Y_bbg!V$5:W$241,2), -1)</f>
        <v>44074</v>
      </c>
      <c r="X98">
        <f>IFERROR(VLOOKUP($A98, CDS5Y_bbg!W$5:X$241,2), -1)</f>
        <v>109.96</v>
      </c>
      <c r="Y98">
        <f>IFERROR(VLOOKUP($A98, CDS5Y_bbg!X$5:Y$241,2), -1)</f>
        <v>44043</v>
      </c>
      <c r="Z98">
        <f>IFERROR(VLOOKUP($A98, CDS5Y_bbg!Y$5:Z$241,2), -1)</f>
        <v>157.56899999999999</v>
      </c>
      <c r="AA98">
        <f>IFERROR(VLOOKUP($A98, CDS5Y_bbg!Z$5:AA$241,2), -1)</f>
        <v>40481</v>
      </c>
      <c r="AB98">
        <f>IFERROR(VLOOKUP($A98, CDS5Y_bbg!AA$5:AB$241,2), -1)</f>
        <v>89.637</v>
      </c>
      <c r="AC98">
        <f>IFERROR(VLOOKUP($A98, CDS5Y_bbg!AB$5:AC$241,2), -1)</f>
        <v>44043</v>
      </c>
      <c r="AD98">
        <f>IFERROR(VLOOKUP($A98, CDS5Y_bbg!AC$5:AD$241,2), -1)</f>
        <v>206.60599999999999</v>
      </c>
      <c r="AE98">
        <f>IFERROR(VLOOKUP($A98, CDS5Y_bbg!AD$5:AE$241,2), -1)</f>
        <v>41149</v>
      </c>
      <c r="AF98">
        <f>IFERROR(VLOOKUP($A98, CDS5Y_bbg!AE$5:AF$241,2), -1)</f>
        <v>-1</v>
      </c>
      <c r="AG98">
        <f>IFERROR(VLOOKUP($A98, CDS5Y_bbg!AF$5:AG$241,2), -1)</f>
        <v>42853</v>
      </c>
      <c r="AH98">
        <f>IFERROR(VLOOKUP($A98, CDS5Y_bbg!AG$5:AH$241,2), -1)</f>
        <v>8.1020000000000003</v>
      </c>
      <c r="AI98">
        <f>IFERROR(VLOOKUP($A98, CDS5Y_bbg!AH$5:AI$241,2), -1)</f>
        <v>-1</v>
      </c>
      <c r="AJ98">
        <f>IFERROR(VLOOKUP($A98, CDS5Y_bbg!AI$5:AJ$241,2), -1)</f>
        <v>17.5</v>
      </c>
      <c r="AK98">
        <f>IFERROR(VLOOKUP($A98, CDS5Y_bbg!AJ$5:AK$241,2), -1)</f>
        <v>-1</v>
      </c>
      <c r="AL98">
        <f>IFERROR(VLOOKUP($A98, CDS5Y_bbg!AK$5:AL$241,2), -1)</f>
        <v>-1</v>
      </c>
      <c r="AM98">
        <f>IFERROR(VLOOKUP($A98, CDS5Y_bbg!AL$5:AM$241,2), -1)</f>
        <v>-1</v>
      </c>
      <c r="AN98">
        <f>IFERROR(VLOOKUP($A98, CDS5Y_bbg!AM$5:AN$241,2), -1)</f>
        <v>20.515000000000001</v>
      </c>
      <c r="AO98">
        <f>IFERROR(VLOOKUP($A98, CDS5Y_bbg!AN$5:AO$241,2), -1)</f>
        <v>43424</v>
      </c>
      <c r="AP98">
        <f>IFERROR(VLOOKUP($A98, CDS5Y_bbg!AO$5:AP$241,2), -1)</f>
        <v>4.3730000000000002</v>
      </c>
      <c r="AQ98">
        <f>IFERROR(VLOOKUP($A98, CDS5Y_bbg!AP$5:AQ$241,2), -1)</f>
        <v>44625</v>
      </c>
      <c r="AR98">
        <f>IFERROR(VLOOKUP($A98, CDS5Y_bbg!AQ$5:AR$241,2), -1)</f>
        <v>9.75</v>
      </c>
      <c r="AS98">
        <f>IFERROR(VLOOKUP($A98, CDS5Y_bbg!AR$5:AS$241,2), -1)</f>
        <v>44626</v>
      </c>
      <c r="AT98">
        <f>IFERROR(VLOOKUP($A98, CDS5Y_bbg!AS$5:AT$241,2), -1)</f>
        <v>7.25</v>
      </c>
      <c r="AU98">
        <f>IFERROR(VLOOKUP($A98, CDS5Y_bbg!AT$5:AU$241,2), -1)</f>
        <v>-1</v>
      </c>
      <c r="AV98">
        <f>IFERROR(VLOOKUP($A98, CDS5Y_bbg!AU$5:AV$241,2), -1)</f>
        <v>-1</v>
      </c>
      <c r="AW98">
        <f>IFERROR(VLOOKUP($A98, CDS5Y_bbg!AV$5:AW$241,2), -1)</f>
        <v>41863</v>
      </c>
      <c r="AX98">
        <f>IFERROR(VLOOKUP($A98, CDS5Y_bbg!AW$5:AX$241,2), -1)</f>
        <v>50.667999999999999</v>
      </c>
      <c r="AY98">
        <f>IFERROR(VLOOKUP($A98, CDS5Y_bbg!AX$5:AY$241,2), -1)</f>
        <v>43402</v>
      </c>
      <c r="AZ98">
        <f>IFERROR(VLOOKUP($A98, CDS5Y_bbg!AY$5:AZ$241,2), -1)</f>
        <v>32.832999999999998</v>
      </c>
      <c r="BA98">
        <f>IFERROR(VLOOKUP($A98, CDS5Y_bbg!AZ$5:BA$241,2), -1)</f>
        <v>-1</v>
      </c>
      <c r="BB98">
        <f>IFERROR(VLOOKUP($A98, CDS5Y_bbg!BA$5:BB$241,2), -1)</f>
        <v>15.420999999999999</v>
      </c>
      <c r="BC98">
        <f>IFERROR(VLOOKUP($A98, CDS5Y_bbg!BB$5:BC$241,2), -1)</f>
        <v>41722</v>
      </c>
      <c r="BD98">
        <f>IFERROR(VLOOKUP($A98, CDS5Y_bbg!BC$5:BD$241,2), -1)</f>
        <v>-1</v>
      </c>
      <c r="BE98">
        <f>IFERROR(VLOOKUP($A98, CDS5Y_bbg!BD$5:BE$241,2), -1)</f>
        <v>-1</v>
      </c>
      <c r="BF98">
        <f>IFERROR(VLOOKUP($A98, CDS5Y_bbg!BE$5:BF$241,2), -1)</f>
        <v>-1</v>
      </c>
      <c r="BG98">
        <f>IFERROR(VLOOKUP($A98, CDS5Y_bbg!BF$5:BG$241,2), -1)</f>
        <v>-1</v>
      </c>
      <c r="BH98">
        <f>IFERROR(VLOOKUP($A98, CDS5Y_bbg!BG$5:BH$241,2), -1)</f>
        <v>-1</v>
      </c>
      <c r="BI98">
        <f>IFERROR(VLOOKUP($A98, CDS5Y_bbg!BH$5:BI$241,2), -1)</f>
        <v>43424</v>
      </c>
      <c r="BJ98">
        <f>IFERROR(VLOOKUP($A98, CDS5Y_bbg!BI$5:BJ$241,2), -1)</f>
        <v>37.347999999999999</v>
      </c>
      <c r="BK98">
        <f>IFERROR(VLOOKUP($A98, CDS5Y_bbg!BJ$5:BK$241,2), -1)</f>
        <v>-1</v>
      </c>
      <c r="BL98">
        <f>IFERROR(VLOOKUP($A98, CDS5Y_bbg!BK$5:BL$241,2), -1)</f>
        <v>-1</v>
      </c>
      <c r="BM98">
        <f>IFERROR(VLOOKUP($A98, CDS5Y_bbg!BL$5:BM$241,2), -1)</f>
        <v>43424</v>
      </c>
      <c r="BN98">
        <f>IFERROR(VLOOKUP($A98, CDS5Y_bbg!BM$5:BN$241,2), -1)</f>
        <v>29.5</v>
      </c>
      <c r="BO98">
        <f>IFERROR(VLOOKUP($A98, CDS5Y_bbg!BN$5:BO$241,2), -1)</f>
        <v>43426</v>
      </c>
      <c r="BP98">
        <f>IFERROR(VLOOKUP($A98, CDS5Y_bbg!BO$5:BP$241,2), -1)</f>
        <v>5.4379999999999997</v>
      </c>
      <c r="BQ98">
        <f>IFERROR(VLOOKUP($A98, CDS5Y_bbg!BP$5:BQ$241,2), -1)</f>
        <v>-1</v>
      </c>
      <c r="BR98">
        <f>IFERROR(VLOOKUP($A98, CDS5Y_bbg!BQ$5:BR$241,2), -1)</f>
        <v>-1</v>
      </c>
      <c r="BS98">
        <f>IFERROR(VLOOKUP($A98, CDS5Y_bbg!BR$5:BS$241,2), -1)</f>
        <v>43426</v>
      </c>
      <c r="BT98">
        <f>IFERROR(VLOOKUP($A98, CDS5Y_bbg!BS$5:BT$241,2), -1)</f>
        <v>-1</v>
      </c>
      <c r="BU98">
        <f>IFERROR(VLOOKUP($A98, CDS5Y_bbg!BT$5:BU$241,2), -1)</f>
        <v>-1</v>
      </c>
      <c r="BV98">
        <f>IFERROR(VLOOKUP($A98, CDS5Y_bbg!BU$5:BV$241,2), -1)</f>
        <v>-1</v>
      </c>
      <c r="BW98">
        <f>IFERROR(VLOOKUP($A98, CDS5Y_bbg!BV$5:BW$241,2), -1)</f>
        <v>41915</v>
      </c>
      <c r="BX98">
        <f>IFERROR(VLOOKUP($A98, CDS5Y_bbg!BW$5:BX$241,2), -1)</f>
        <v>-1</v>
      </c>
      <c r="BY98">
        <f>IFERROR(VLOOKUP($A98, CDS5Y_bbg!BX$5:BY$241,2), -1)</f>
        <v>-1</v>
      </c>
      <c r="BZ98">
        <f>IFERROR(VLOOKUP($A98, CDS5Y_bbg!BY$5:BZ$241,2), -1)</f>
        <v>-1</v>
      </c>
      <c r="CA98">
        <f>IFERROR(VLOOKUP($A98, CDS5Y_bbg!BZ$5:CA$241,2), -1)</f>
        <v>41911</v>
      </c>
      <c r="CB98">
        <f>IFERROR(VLOOKUP($A98, CDS5Y_bbg!CA$5:CB$241,2), -1)</f>
        <v>156</v>
      </c>
      <c r="CC98">
        <f>IFERROR(VLOOKUP($A98, CDS5Y_bbg!CB$5:CC$241,2), -1)</f>
        <v>41912</v>
      </c>
      <c r="CD98">
        <f>IFERROR(VLOOKUP($A98, CDS5Y_bbg!CC$5:CD$241,2), -1)</f>
        <v>7</v>
      </c>
      <c r="CE98">
        <f>IFERROR(VLOOKUP($A98, CDS5Y_bbg!CD$5:CE$241,2), -1)</f>
        <v>43332</v>
      </c>
      <c r="CF98">
        <f>IFERROR(VLOOKUP($A98, CDS5Y_bbg!CE$5:CF$241,2), -1)</f>
        <v>29.5</v>
      </c>
      <c r="CG98">
        <f>IFERROR(VLOOKUP($A98, CDS5Y_bbg!CF$5:CG$241,2), -1)</f>
        <v>41893</v>
      </c>
      <c r="CH98">
        <f>IFERROR(VLOOKUP($A98, CDS5Y_bbg!CG$5:CH$241,2), -1)</f>
        <v>31.75</v>
      </c>
      <c r="CI98">
        <f>IFERROR(VLOOKUP($A98, CDS5Y_bbg!CH$5:CI$241,2), -1)</f>
        <v>-1</v>
      </c>
      <c r="CJ98">
        <f>IFERROR(VLOOKUP($A98, CDS5Y_bbg!CI$5:CJ$241,2), -1)</f>
        <v>-1</v>
      </c>
      <c r="CK98">
        <f>IFERROR(VLOOKUP($A98, CDS5Y_bbg!CJ$5:CK$241,2), -1)</f>
        <v>41844</v>
      </c>
      <c r="CL98">
        <f>IFERROR(VLOOKUP($A98, CDS5Y_bbg!CK$5:CL$241,2), -1)</f>
        <v>79.168000000000006</v>
      </c>
      <c r="CM98">
        <f>IFERROR(VLOOKUP($A98, CDS5Y_bbg!CL$5:CM$241,2), -1)</f>
        <v>-1</v>
      </c>
      <c r="CN98">
        <f>IFERROR(VLOOKUP($A98, CDS5Y_bbg!CM$5:CN$241,2), -1)</f>
        <v>-1</v>
      </c>
    </row>
    <row r="99" spans="1:92" x14ac:dyDescent="0.25">
      <c r="A99" s="1">
        <v>39507</v>
      </c>
      <c r="B99">
        <f>IFERROR(VLOOKUP($A99, CDS5Y_bbg!A$5:B$241,2), -1)</f>
        <v>152.375</v>
      </c>
      <c r="C99">
        <f>IFERROR(VLOOKUP($A99, CDS5Y_bbg!B$5:C$241,2), -1)</f>
        <v>41831</v>
      </c>
      <c r="D99">
        <f>IFERROR(VLOOKUP($A99, CDS5Y_bbg!C$5:D$241,2), -1)</f>
        <v>163.279</v>
      </c>
      <c r="E99">
        <f>IFERROR(VLOOKUP($A99, CDS5Y_bbg!D$5:E$241,2), -1)</f>
        <v>44895</v>
      </c>
      <c r="F99">
        <f>IFERROR(VLOOKUP($A99, CDS5Y_bbg!E$5:F$241,2), -1)</f>
        <v>60.515000000000001</v>
      </c>
      <c r="G99">
        <f>IFERROR(VLOOKUP($A99, CDS5Y_bbg!F$5:G$241,2), -1)</f>
        <v>40360</v>
      </c>
      <c r="H99">
        <f>IFERROR(VLOOKUP($A99, CDS5Y_bbg!G$5:H$241,2), -1)</f>
        <v>64.126999999999995</v>
      </c>
      <c r="I99">
        <f>IFERROR(VLOOKUP($A99, CDS5Y_bbg!H$5:I$241,2), -1)</f>
        <v>44834</v>
      </c>
      <c r="J99">
        <f>IFERROR(VLOOKUP($A99, CDS5Y_bbg!I$5:J$241,2), -1)</f>
        <v>194.07499999999999</v>
      </c>
      <c r="K99">
        <f>IFERROR(VLOOKUP($A99, CDS5Y_bbg!J$5:K$241,2), -1)</f>
        <v>41819</v>
      </c>
      <c r="L99">
        <f>IFERROR(VLOOKUP($A99, CDS5Y_bbg!K$5:L$241,2), -1)</f>
        <v>108.001</v>
      </c>
      <c r="M99">
        <f>IFERROR(VLOOKUP($A99, CDS5Y_bbg!L$5:M$241,2), -1)</f>
        <v>40469</v>
      </c>
      <c r="N99">
        <f>IFERROR(VLOOKUP($A99, CDS5Y_bbg!M$5:N$241,2), -1)</f>
        <v>84.200999999999993</v>
      </c>
      <c r="O99">
        <f>IFERROR(VLOOKUP($A99, CDS5Y_bbg!N$5:O$241,2), -1)</f>
        <v>40289</v>
      </c>
      <c r="P99">
        <f>IFERROR(VLOOKUP($A99, CDS5Y_bbg!O$5:P$241,2), -1)</f>
        <v>82.96</v>
      </c>
      <c r="Q99">
        <f>IFERROR(VLOOKUP($A99, CDS5Y_bbg!P$5:Q$241,2), -1)</f>
        <v>44377</v>
      </c>
      <c r="R99">
        <f>IFERROR(VLOOKUP($A99, CDS5Y_bbg!Q$5:R$241,2), -1)</f>
        <v>122.505</v>
      </c>
      <c r="S99">
        <f>IFERROR(VLOOKUP($A99, CDS5Y_bbg!R$5:S$241,2), -1)</f>
        <v>43337</v>
      </c>
      <c r="T99">
        <f>IFERROR(VLOOKUP($A99, CDS5Y_bbg!S$5:T$241,2), -1)</f>
        <v>241.726</v>
      </c>
      <c r="U99">
        <f>IFERROR(VLOOKUP($A99, CDS5Y_bbg!T$5:U$241,2), -1)</f>
        <v>42062</v>
      </c>
      <c r="V99">
        <f>IFERROR(VLOOKUP($A99, CDS5Y_bbg!U$5:V$241,2), -1)</f>
        <v>64.834999999999994</v>
      </c>
      <c r="W99">
        <f>IFERROR(VLOOKUP($A99, CDS5Y_bbg!V$5:W$241,2), -1)</f>
        <v>44074</v>
      </c>
      <c r="X99">
        <f>IFERROR(VLOOKUP($A99, CDS5Y_bbg!W$5:X$241,2), -1)</f>
        <v>134.26900000000001</v>
      </c>
      <c r="Y99">
        <f>IFERROR(VLOOKUP($A99, CDS5Y_bbg!X$5:Y$241,2), -1)</f>
        <v>44043</v>
      </c>
      <c r="Z99">
        <f>IFERROR(VLOOKUP($A99, CDS5Y_bbg!Y$5:Z$241,2), -1)</f>
        <v>200.904</v>
      </c>
      <c r="AA99">
        <f>IFERROR(VLOOKUP($A99, CDS5Y_bbg!Z$5:AA$241,2), -1)</f>
        <v>40481</v>
      </c>
      <c r="AB99">
        <f>IFERROR(VLOOKUP($A99, CDS5Y_bbg!AA$5:AB$241,2), -1)</f>
        <v>102.087</v>
      </c>
      <c r="AC99">
        <f>IFERROR(VLOOKUP($A99, CDS5Y_bbg!AB$5:AC$241,2), -1)</f>
        <v>44043</v>
      </c>
      <c r="AD99">
        <f>IFERROR(VLOOKUP($A99, CDS5Y_bbg!AC$5:AD$241,2), -1)</f>
        <v>248.59399999999999</v>
      </c>
      <c r="AE99">
        <f>IFERROR(VLOOKUP($A99, CDS5Y_bbg!AD$5:AE$241,2), -1)</f>
        <v>41149</v>
      </c>
      <c r="AF99">
        <f>IFERROR(VLOOKUP($A99, CDS5Y_bbg!AE$5:AF$241,2), -1)</f>
        <v>-1</v>
      </c>
      <c r="AG99">
        <f>IFERROR(VLOOKUP($A99, CDS5Y_bbg!AF$5:AG$241,2), -1)</f>
        <v>42853</v>
      </c>
      <c r="AH99">
        <f>IFERROR(VLOOKUP($A99, CDS5Y_bbg!AG$5:AH$241,2), -1)</f>
        <v>8</v>
      </c>
      <c r="AI99">
        <f>IFERROR(VLOOKUP($A99, CDS5Y_bbg!AH$5:AI$241,2), -1)</f>
        <v>-1</v>
      </c>
      <c r="AJ99">
        <f>IFERROR(VLOOKUP($A99, CDS5Y_bbg!AI$5:AJ$241,2), -1)</f>
        <v>23.844000000000001</v>
      </c>
      <c r="AK99">
        <f>IFERROR(VLOOKUP($A99, CDS5Y_bbg!AJ$5:AK$241,2), -1)</f>
        <v>-1</v>
      </c>
      <c r="AL99">
        <f>IFERROR(VLOOKUP($A99, CDS5Y_bbg!AK$5:AL$241,2), -1)</f>
        <v>-1</v>
      </c>
      <c r="AM99">
        <f>IFERROR(VLOOKUP($A99, CDS5Y_bbg!AL$5:AM$241,2), -1)</f>
        <v>-1</v>
      </c>
      <c r="AN99">
        <f>IFERROR(VLOOKUP($A99, CDS5Y_bbg!AM$5:AN$241,2), -1)</f>
        <v>20.515000000000001</v>
      </c>
      <c r="AO99">
        <f>IFERROR(VLOOKUP($A99, CDS5Y_bbg!AN$5:AO$241,2), -1)</f>
        <v>43424</v>
      </c>
      <c r="AP99">
        <f>IFERROR(VLOOKUP($A99, CDS5Y_bbg!AO$5:AP$241,2), -1)</f>
        <v>4.3730000000000002</v>
      </c>
      <c r="AQ99">
        <f>IFERROR(VLOOKUP($A99, CDS5Y_bbg!AP$5:AQ$241,2), -1)</f>
        <v>44625</v>
      </c>
      <c r="AR99">
        <f>IFERROR(VLOOKUP($A99, CDS5Y_bbg!AQ$5:AR$241,2), -1)</f>
        <v>12.25</v>
      </c>
      <c r="AS99">
        <f>IFERROR(VLOOKUP($A99, CDS5Y_bbg!AR$5:AS$241,2), -1)</f>
        <v>44626</v>
      </c>
      <c r="AT99">
        <f>IFERROR(VLOOKUP($A99, CDS5Y_bbg!AS$5:AT$241,2), -1)</f>
        <v>8.4380000000000006</v>
      </c>
      <c r="AU99">
        <f>IFERROR(VLOOKUP($A99, CDS5Y_bbg!AT$5:AU$241,2), -1)</f>
        <v>-1</v>
      </c>
      <c r="AV99">
        <f>IFERROR(VLOOKUP($A99, CDS5Y_bbg!AU$5:AV$241,2), -1)</f>
        <v>-1</v>
      </c>
      <c r="AW99">
        <f>IFERROR(VLOOKUP($A99, CDS5Y_bbg!AV$5:AW$241,2), -1)</f>
        <v>41863</v>
      </c>
      <c r="AX99">
        <f>IFERROR(VLOOKUP($A99, CDS5Y_bbg!AW$5:AX$241,2), -1)</f>
        <v>74.498000000000005</v>
      </c>
      <c r="AY99">
        <f>IFERROR(VLOOKUP($A99, CDS5Y_bbg!AX$5:AY$241,2), -1)</f>
        <v>43402</v>
      </c>
      <c r="AZ99">
        <f>IFERROR(VLOOKUP($A99, CDS5Y_bbg!AY$5:AZ$241,2), -1)</f>
        <v>43.25</v>
      </c>
      <c r="BA99">
        <f>IFERROR(VLOOKUP($A99, CDS5Y_bbg!AZ$5:BA$241,2), -1)</f>
        <v>-1</v>
      </c>
      <c r="BB99">
        <f>IFERROR(VLOOKUP($A99, CDS5Y_bbg!BA$5:BB$241,2), -1)</f>
        <v>17.853999999999999</v>
      </c>
      <c r="BC99">
        <f>IFERROR(VLOOKUP($A99, CDS5Y_bbg!BB$5:BC$241,2), -1)</f>
        <v>41722</v>
      </c>
      <c r="BD99">
        <f>IFERROR(VLOOKUP($A99, CDS5Y_bbg!BC$5:BD$241,2), -1)</f>
        <v>-1</v>
      </c>
      <c r="BE99">
        <f>IFERROR(VLOOKUP($A99, CDS5Y_bbg!BD$5:BE$241,2), -1)</f>
        <v>-1</v>
      </c>
      <c r="BF99">
        <f>IFERROR(VLOOKUP($A99, CDS5Y_bbg!BE$5:BF$241,2), -1)</f>
        <v>-1</v>
      </c>
      <c r="BG99">
        <f>IFERROR(VLOOKUP($A99, CDS5Y_bbg!BF$5:BG$241,2), -1)</f>
        <v>-1</v>
      </c>
      <c r="BH99">
        <f>IFERROR(VLOOKUP($A99, CDS5Y_bbg!BG$5:BH$241,2), -1)</f>
        <v>-1</v>
      </c>
      <c r="BI99">
        <f>IFERROR(VLOOKUP($A99, CDS5Y_bbg!BH$5:BI$241,2), -1)</f>
        <v>43424</v>
      </c>
      <c r="BJ99">
        <f>IFERROR(VLOOKUP($A99, CDS5Y_bbg!BI$5:BJ$241,2), -1)</f>
        <v>40.75</v>
      </c>
      <c r="BK99">
        <f>IFERROR(VLOOKUP($A99, CDS5Y_bbg!BJ$5:BK$241,2), -1)</f>
        <v>-1</v>
      </c>
      <c r="BL99">
        <f>IFERROR(VLOOKUP($A99, CDS5Y_bbg!BK$5:BL$241,2), -1)</f>
        <v>-1</v>
      </c>
      <c r="BM99">
        <f>IFERROR(VLOOKUP($A99, CDS5Y_bbg!BL$5:BM$241,2), -1)</f>
        <v>43424</v>
      </c>
      <c r="BN99">
        <f>IFERROR(VLOOKUP($A99, CDS5Y_bbg!BM$5:BN$241,2), -1)</f>
        <v>36.25</v>
      </c>
      <c r="BO99">
        <f>IFERROR(VLOOKUP($A99, CDS5Y_bbg!BN$5:BO$241,2), -1)</f>
        <v>43426</v>
      </c>
      <c r="BP99">
        <f>IFERROR(VLOOKUP($A99, CDS5Y_bbg!BO$5:BP$241,2), -1)</f>
        <v>5.4379999999999997</v>
      </c>
      <c r="BQ99">
        <f>IFERROR(VLOOKUP($A99, CDS5Y_bbg!BP$5:BQ$241,2), -1)</f>
        <v>-1</v>
      </c>
      <c r="BR99">
        <f>IFERROR(VLOOKUP($A99, CDS5Y_bbg!BQ$5:BR$241,2), -1)</f>
        <v>-1</v>
      </c>
      <c r="BS99">
        <f>IFERROR(VLOOKUP($A99, CDS5Y_bbg!BR$5:BS$241,2), -1)</f>
        <v>43426</v>
      </c>
      <c r="BT99">
        <f>IFERROR(VLOOKUP($A99, CDS5Y_bbg!BS$5:BT$241,2), -1)</f>
        <v>-1</v>
      </c>
      <c r="BU99">
        <f>IFERROR(VLOOKUP($A99, CDS5Y_bbg!BT$5:BU$241,2), -1)</f>
        <v>-1</v>
      </c>
      <c r="BV99">
        <f>IFERROR(VLOOKUP($A99, CDS5Y_bbg!BU$5:BV$241,2), -1)</f>
        <v>-1</v>
      </c>
      <c r="BW99">
        <f>IFERROR(VLOOKUP($A99, CDS5Y_bbg!BV$5:BW$241,2), -1)</f>
        <v>41915</v>
      </c>
      <c r="BX99">
        <f>IFERROR(VLOOKUP($A99, CDS5Y_bbg!BW$5:BX$241,2), -1)</f>
        <v>-1</v>
      </c>
      <c r="BY99">
        <f>IFERROR(VLOOKUP($A99, CDS5Y_bbg!BX$5:BY$241,2), -1)</f>
        <v>-1</v>
      </c>
      <c r="BZ99">
        <f>IFERROR(VLOOKUP($A99, CDS5Y_bbg!BY$5:BZ$241,2), -1)</f>
        <v>-1</v>
      </c>
      <c r="CA99">
        <f>IFERROR(VLOOKUP($A99, CDS5Y_bbg!BZ$5:CA$241,2), -1)</f>
        <v>41911</v>
      </c>
      <c r="CB99">
        <f>IFERROR(VLOOKUP($A99, CDS5Y_bbg!CA$5:CB$241,2), -1)</f>
        <v>156</v>
      </c>
      <c r="CC99">
        <f>IFERROR(VLOOKUP($A99, CDS5Y_bbg!CB$5:CC$241,2), -1)</f>
        <v>41912</v>
      </c>
      <c r="CD99">
        <f>IFERROR(VLOOKUP($A99, CDS5Y_bbg!CC$5:CD$241,2), -1)</f>
        <v>7</v>
      </c>
      <c r="CE99">
        <f>IFERROR(VLOOKUP($A99, CDS5Y_bbg!CD$5:CE$241,2), -1)</f>
        <v>43332</v>
      </c>
      <c r="CF99">
        <f>IFERROR(VLOOKUP($A99, CDS5Y_bbg!CE$5:CF$241,2), -1)</f>
        <v>45.5</v>
      </c>
      <c r="CG99">
        <f>IFERROR(VLOOKUP($A99, CDS5Y_bbg!CF$5:CG$241,2), -1)</f>
        <v>41893</v>
      </c>
      <c r="CH99">
        <f>IFERROR(VLOOKUP($A99, CDS5Y_bbg!CG$5:CH$241,2), -1)</f>
        <v>41.482999999999997</v>
      </c>
      <c r="CI99">
        <f>IFERROR(VLOOKUP($A99, CDS5Y_bbg!CH$5:CI$241,2), -1)</f>
        <v>-1</v>
      </c>
      <c r="CJ99">
        <f>IFERROR(VLOOKUP($A99, CDS5Y_bbg!CI$5:CJ$241,2), -1)</f>
        <v>-1</v>
      </c>
      <c r="CK99">
        <f>IFERROR(VLOOKUP($A99, CDS5Y_bbg!CJ$5:CK$241,2), -1)</f>
        <v>41844</v>
      </c>
      <c r="CL99">
        <f>IFERROR(VLOOKUP($A99, CDS5Y_bbg!CK$5:CL$241,2), -1)</f>
        <v>139.16800000000001</v>
      </c>
      <c r="CM99">
        <f>IFERROR(VLOOKUP($A99, CDS5Y_bbg!CL$5:CM$241,2), -1)</f>
        <v>-1</v>
      </c>
      <c r="CN99">
        <f>IFERROR(VLOOKUP($A99, CDS5Y_bbg!CM$5:CN$241,2), -1)</f>
        <v>-1</v>
      </c>
    </row>
    <row r="100" spans="1:92" x14ac:dyDescent="0.25">
      <c r="A100" s="1">
        <v>39538</v>
      </c>
      <c r="B100">
        <f>IFERROR(VLOOKUP($A100, CDS5Y_bbg!A$5:B$241,2), -1)</f>
        <v>177.66499999999999</v>
      </c>
      <c r="C100">
        <f>IFERROR(VLOOKUP($A100, CDS5Y_bbg!B$5:C$241,2), -1)</f>
        <v>41831</v>
      </c>
      <c r="D100">
        <f>IFERROR(VLOOKUP($A100, CDS5Y_bbg!C$5:D$241,2), -1)</f>
        <v>179.899</v>
      </c>
      <c r="E100">
        <f>IFERROR(VLOOKUP($A100, CDS5Y_bbg!D$5:E$241,2), -1)</f>
        <v>44895</v>
      </c>
      <c r="F100">
        <f>IFERROR(VLOOKUP($A100, CDS5Y_bbg!E$5:F$241,2), -1)</f>
        <v>74.929000000000002</v>
      </c>
      <c r="G100">
        <f>IFERROR(VLOOKUP($A100, CDS5Y_bbg!F$5:G$241,2), -1)</f>
        <v>40360</v>
      </c>
      <c r="H100">
        <f>IFERROR(VLOOKUP($A100, CDS5Y_bbg!G$5:H$241,2), -1)</f>
        <v>81</v>
      </c>
      <c r="I100">
        <f>IFERROR(VLOOKUP($A100, CDS5Y_bbg!H$5:I$241,2), -1)</f>
        <v>44834</v>
      </c>
      <c r="J100">
        <f>IFERROR(VLOOKUP($A100, CDS5Y_bbg!I$5:J$241,2), -1)</f>
        <v>217.73099999999999</v>
      </c>
      <c r="K100">
        <f>IFERROR(VLOOKUP($A100, CDS5Y_bbg!J$5:K$241,2), -1)</f>
        <v>41819</v>
      </c>
      <c r="L100">
        <f>IFERROR(VLOOKUP($A100, CDS5Y_bbg!K$5:L$241,2), -1)</f>
        <v>132.667</v>
      </c>
      <c r="M100">
        <f>IFERROR(VLOOKUP($A100, CDS5Y_bbg!L$5:M$241,2), -1)</f>
        <v>40469</v>
      </c>
      <c r="N100">
        <f>IFERROR(VLOOKUP($A100, CDS5Y_bbg!M$5:N$241,2), -1)</f>
        <v>96.596999999999994</v>
      </c>
      <c r="O100">
        <f>IFERROR(VLOOKUP($A100, CDS5Y_bbg!N$5:O$241,2), -1)</f>
        <v>40289</v>
      </c>
      <c r="P100">
        <f>IFERROR(VLOOKUP($A100, CDS5Y_bbg!O$5:P$241,2), -1)</f>
        <v>98.5</v>
      </c>
      <c r="Q100">
        <f>IFERROR(VLOOKUP($A100, CDS5Y_bbg!P$5:Q$241,2), -1)</f>
        <v>44377</v>
      </c>
      <c r="R100">
        <f>IFERROR(VLOOKUP($A100, CDS5Y_bbg!Q$5:R$241,2), -1)</f>
        <v>130.09899999999999</v>
      </c>
      <c r="S100">
        <f>IFERROR(VLOOKUP($A100, CDS5Y_bbg!R$5:S$241,2), -1)</f>
        <v>43337</v>
      </c>
      <c r="T100">
        <f>IFERROR(VLOOKUP($A100, CDS5Y_bbg!S$5:T$241,2), -1)</f>
        <v>240.422</v>
      </c>
      <c r="U100">
        <f>IFERROR(VLOOKUP($A100, CDS5Y_bbg!T$5:U$241,2), -1)</f>
        <v>42062</v>
      </c>
      <c r="V100">
        <f>IFERROR(VLOOKUP($A100, CDS5Y_bbg!U$5:V$241,2), -1)</f>
        <v>74.168999999999997</v>
      </c>
      <c r="W100">
        <f>IFERROR(VLOOKUP($A100, CDS5Y_bbg!V$5:W$241,2), -1)</f>
        <v>44074</v>
      </c>
      <c r="X100">
        <f>IFERROR(VLOOKUP($A100, CDS5Y_bbg!W$5:X$241,2), -1)</f>
        <v>148.34</v>
      </c>
      <c r="Y100">
        <f>IFERROR(VLOOKUP($A100, CDS5Y_bbg!X$5:Y$241,2), -1)</f>
        <v>44043</v>
      </c>
      <c r="Z100">
        <f>IFERROR(VLOOKUP($A100, CDS5Y_bbg!Y$5:Z$241,2), -1)</f>
        <v>207.43199999999999</v>
      </c>
      <c r="AA100">
        <f>IFERROR(VLOOKUP($A100, CDS5Y_bbg!Z$5:AA$241,2), -1)</f>
        <v>40481</v>
      </c>
      <c r="AB100">
        <f>IFERROR(VLOOKUP($A100, CDS5Y_bbg!AA$5:AB$241,2), -1)</f>
        <v>110.432</v>
      </c>
      <c r="AC100">
        <f>IFERROR(VLOOKUP($A100, CDS5Y_bbg!AB$5:AC$241,2), -1)</f>
        <v>44043</v>
      </c>
      <c r="AD100">
        <f>IFERROR(VLOOKUP($A100, CDS5Y_bbg!AC$5:AD$241,2), -1)</f>
        <v>309.50700000000001</v>
      </c>
      <c r="AE100">
        <f>IFERROR(VLOOKUP($A100, CDS5Y_bbg!AD$5:AE$241,2), -1)</f>
        <v>41149</v>
      </c>
      <c r="AF100">
        <f>IFERROR(VLOOKUP($A100, CDS5Y_bbg!AE$5:AF$241,2), -1)</f>
        <v>-1</v>
      </c>
      <c r="AG100">
        <f>IFERROR(VLOOKUP($A100, CDS5Y_bbg!AF$5:AG$241,2), -1)</f>
        <v>42853</v>
      </c>
      <c r="AH100">
        <f>IFERROR(VLOOKUP($A100, CDS5Y_bbg!AG$5:AH$241,2), -1)</f>
        <v>12</v>
      </c>
      <c r="AI100">
        <f>IFERROR(VLOOKUP($A100, CDS5Y_bbg!AH$5:AI$241,2), -1)</f>
        <v>-1</v>
      </c>
      <c r="AJ100">
        <f>IFERROR(VLOOKUP($A100, CDS5Y_bbg!AI$5:AJ$241,2), -1)</f>
        <v>27</v>
      </c>
      <c r="AK100">
        <f>IFERROR(VLOOKUP($A100, CDS5Y_bbg!AJ$5:AK$241,2), -1)</f>
        <v>-1</v>
      </c>
      <c r="AL100">
        <f>IFERROR(VLOOKUP($A100, CDS5Y_bbg!AK$5:AL$241,2), -1)</f>
        <v>-1</v>
      </c>
      <c r="AM100">
        <f>IFERROR(VLOOKUP($A100, CDS5Y_bbg!AL$5:AM$241,2), -1)</f>
        <v>-1</v>
      </c>
      <c r="AN100">
        <f>IFERROR(VLOOKUP($A100, CDS5Y_bbg!AM$5:AN$241,2), -1)</f>
        <v>20.515000000000001</v>
      </c>
      <c r="AO100">
        <f>IFERROR(VLOOKUP($A100, CDS5Y_bbg!AN$5:AO$241,2), -1)</f>
        <v>43424</v>
      </c>
      <c r="AP100">
        <f>IFERROR(VLOOKUP($A100, CDS5Y_bbg!AO$5:AP$241,2), -1)</f>
        <v>4.3730000000000002</v>
      </c>
      <c r="AQ100">
        <f>IFERROR(VLOOKUP($A100, CDS5Y_bbg!AP$5:AQ$241,2), -1)</f>
        <v>44625</v>
      </c>
      <c r="AR100">
        <f>IFERROR(VLOOKUP($A100, CDS5Y_bbg!AQ$5:AR$241,2), -1)</f>
        <v>12.75</v>
      </c>
      <c r="AS100">
        <f>IFERROR(VLOOKUP($A100, CDS5Y_bbg!AR$5:AS$241,2), -1)</f>
        <v>44626</v>
      </c>
      <c r="AT100">
        <f>IFERROR(VLOOKUP($A100, CDS5Y_bbg!AS$5:AT$241,2), -1)</f>
        <v>10</v>
      </c>
      <c r="AU100">
        <f>IFERROR(VLOOKUP($A100, CDS5Y_bbg!AT$5:AU$241,2), -1)</f>
        <v>-1</v>
      </c>
      <c r="AV100">
        <f>IFERROR(VLOOKUP($A100, CDS5Y_bbg!AU$5:AV$241,2), -1)</f>
        <v>-1</v>
      </c>
      <c r="AW100">
        <f>IFERROR(VLOOKUP($A100, CDS5Y_bbg!AV$5:AW$241,2), -1)</f>
        <v>41863</v>
      </c>
      <c r="AX100">
        <f>IFERROR(VLOOKUP($A100, CDS5Y_bbg!AW$5:AX$241,2), -1)</f>
        <v>80.429000000000002</v>
      </c>
      <c r="AY100">
        <f>IFERROR(VLOOKUP($A100, CDS5Y_bbg!AX$5:AY$241,2), -1)</f>
        <v>43402</v>
      </c>
      <c r="AZ100">
        <f>IFERROR(VLOOKUP($A100, CDS5Y_bbg!AY$5:AZ$241,2), -1)</f>
        <v>40.832999999999998</v>
      </c>
      <c r="BA100">
        <f>IFERROR(VLOOKUP($A100, CDS5Y_bbg!AZ$5:BA$241,2), -1)</f>
        <v>-1</v>
      </c>
      <c r="BB100">
        <f>IFERROR(VLOOKUP($A100, CDS5Y_bbg!BA$5:BB$241,2), -1)</f>
        <v>25.917000000000002</v>
      </c>
      <c r="BC100">
        <f>IFERROR(VLOOKUP($A100, CDS5Y_bbg!BB$5:BC$241,2), -1)</f>
        <v>41722</v>
      </c>
      <c r="BD100">
        <f>IFERROR(VLOOKUP($A100, CDS5Y_bbg!BC$5:BD$241,2), -1)</f>
        <v>-1</v>
      </c>
      <c r="BE100">
        <f>IFERROR(VLOOKUP($A100, CDS5Y_bbg!BD$5:BE$241,2), -1)</f>
        <v>-1</v>
      </c>
      <c r="BF100">
        <f>IFERROR(VLOOKUP($A100, CDS5Y_bbg!BE$5:BF$241,2), -1)</f>
        <v>-1</v>
      </c>
      <c r="BG100">
        <f>IFERROR(VLOOKUP($A100, CDS5Y_bbg!BF$5:BG$241,2), -1)</f>
        <v>-1</v>
      </c>
      <c r="BH100">
        <f>IFERROR(VLOOKUP($A100, CDS5Y_bbg!BG$5:BH$241,2), -1)</f>
        <v>-1</v>
      </c>
      <c r="BI100">
        <f>IFERROR(VLOOKUP($A100, CDS5Y_bbg!BH$5:BI$241,2), -1)</f>
        <v>43424</v>
      </c>
      <c r="BJ100">
        <f>IFERROR(VLOOKUP($A100, CDS5Y_bbg!BI$5:BJ$241,2), -1)</f>
        <v>41.097000000000001</v>
      </c>
      <c r="BK100">
        <f>IFERROR(VLOOKUP($A100, CDS5Y_bbg!BJ$5:BK$241,2), -1)</f>
        <v>-1</v>
      </c>
      <c r="BL100">
        <f>IFERROR(VLOOKUP($A100, CDS5Y_bbg!BK$5:BL$241,2), -1)</f>
        <v>-1</v>
      </c>
      <c r="BM100">
        <f>IFERROR(VLOOKUP($A100, CDS5Y_bbg!BL$5:BM$241,2), -1)</f>
        <v>43424</v>
      </c>
      <c r="BN100">
        <f>IFERROR(VLOOKUP($A100, CDS5Y_bbg!BM$5:BN$241,2), -1)</f>
        <v>41.5</v>
      </c>
      <c r="BO100">
        <f>IFERROR(VLOOKUP($A100, CDS5Y_bbg!BN$5:BO$241,2), -1)</f>
        <v>43426</v>
      </c>
      <c r="BP100">
        <f>IFERROR(VLOOKUP($A100, CDS5Y_bbg!BO$5:BP$241,2), -1)</f>
        <v>5.4379999999999997</v>
      </c>
      <c r="BQ100">
        <f>IFERROR(VLOOKUP($A100, CDS5Y_bbg!BP$5:BQ$241,2), -1)</f>
        <v>-1</v>
      </c>
      <c r="BR100">
        <f>IFERROR(VLOOKUP($A100, CDS5Y_bbg!BQ$5:BR$241,2), -1)</f>
        <v>-1</v>
      </c>
      <c r="BS100">
        <f>IFERROR(VLOOKUP($A100, CDS5Y_bbg!BR$5:BS$241,2), -1)</f>
        <v>43426</v>
      </c>
      <c r="BT100">
        <f>IFERROR(VLOOKUP($A100, CDS5Y_bbg!BS$5:BT$241,2), -1)</f>
        <v>-1</v>
      </c>
      <c r="BU100">
        <f>IFERROR(VLOOKUP($A100, CDS5Y_bbg!BT$5:BU$241,2), -1)</f>
        <v>-1</v>
      </c>
      <c r="BV100">
        <f>IFERROR(VLOOKUP($A100, CDS5Y_bbg!BU$5:BV$241,2), -1)</f>
        <v>-1</v>
      </c>
      <c r="BW100">
        <f>IFERROR(VLOOKUP($A100, CDS5Y_bbg!BV$5:BW$241,2), -1)</f>
        <v>41915</v>
      </c>
      <c r="BX100">
        <f>IFERROR(VLOOKUP($A100, CDS5Y_bbg!BW$5:BX$241,2), -1)</f>
        <v>-1</v>
      </c>
      <c r="BY100">
        <f>IFERROR(VLOOKUP($A100, CDS5Y_bbg!BX$5:BY$241,2), -1)</f>
        <v>-1</v>
      </c>
      <c r="BZ100">
        <f>IFERROR(VLOOKUP($A100, CDS5Y_bbg!BY$5:BZ$241,2), -1)</f>
        <v>-1</v>
      </c>
      <c r="CA100">
        <f>IFERROR(VLOOKUP($A100, CDS5Y_bbg!BZ$5:CA$241,2), -1)</f>
        <v>41911</v>
      </c>
      <c r="CB100">
        <f>IFERROR(VLOOKUP($A100, CDS5Y_bbg!CA$5:CB$241,2), -1)</f>
        <v>156</v>
      </c>
      <c r="CC100">
        <f>IFERROR(VLOOKUP($A100, CDS5Y_bbg!CB$5:CC$241,2), -1)</f>
        <v>41912</v>
      </c>
      <c r="CD100">
        <f>IFERROR(VLOOKUP($A100, CDS5Y_bbg!CC$5:CD$241,2), -1)</f>
        <v>7</v>
      </c>
      <c r="CE100">
        <f>IFERROR(VLOOKUP($A100, CDS5Y_bbg!CD$5:CE$241,2), -1)</f>
        <v>43332</v>
      </c>
      <c r="CF100">
        <f>IFERROR(VLOOKUP($A100, CDS5Y_bbg!CE$5:CF$241,2), -1)</f>
        <v>54</v>
      </c>
      <c r="CG100">
        <f>IFERROR(VLOOKUP($A100, CDS5Y_bbg!CF$5:CG$241,2), -1)</f>
        <v>41893</v>
      </c>
      <c r="CH100">
        <f>IFERROR(VLOOKUP($A100, CDS5Y_bbg!CG$5:CH$241,2), -1)</f>
        <v>48.252000000000002</v>
      </c>
      <c r="CI100">
        <f>IFERROR(VLOOKUP($A100, CDS5Y_bbg!CH$5:CI$241,2), -1)</f>
        <v>-1</v>
      </c>
      <c r="CJ100">
        <f>IFERROR(VLOOKUP($A100, CDS5Y_bbg!CI$5:CJ$241,2), -1)</f>
        <v>-1</v>
      </c>
      <c r="CK100">
        <f>IFERROR(VLOOKUP($A100, CDS5Y_bbg!CJ$5:CK$241,2), -1)</f>
        <v>41844</v>
      </c>
      <c r="CL100">
        <f>IFERROR(VLOOKUP($A100, CDS5Y_bbg!CK$5:CL$241,2), -1)</f>
        <v>176.33500000000001</v>
      </c>
      <c r="CM100">
        <f>IFERROR(VLOOKUP($A100, CDS5Y_bbg!CL$5:CM$241,2), -1)</f>
        <v>-1</v>
      </c>
      <c r="CN100">
        <f>IFERROR(VLOOKUP($A100, CDS5Y_bbg!CM$5:CN$241,2), -1)</f>
        <v>-1</v>
      </c>
    </row>
    <row r="101" spans="1:92" x14ac:dyDescent="0.25">
      <c r="A101" s="1">
        <v>39568</v>
      </c>
      <c r="B101">
        <f>IFERROR(VLOOKUP($A101, CDS5Y_bbg!A$5:B$241,2), -1)</f>
        <v>108.3</v>
      </c>
      <c r="C101">
        <f>IFERROR(VLOOKUP($A101, CDS5Y_bbg!B$5:C$241,2), -1)</f>
        <v>41831</v>
      </c>
      <c r="D101">
        <f>IFERROR(VLOOKUP($A101, CDS5Y_bbg!C$5:D$241,2), -1)</f>
        <v>124.899</v>
      </c>
      <c r="E101">
        <f>IFERROR(VLOOKUP($A101, CDS5Y_bbg!D$5:E$241,2), -1)</f>
        <v>44895</v>
      </c>
      <c r="F101">
        <f>IFERROR(VLOOKUP($A101, CDS5Y_bbg!E$5:F$241,2), -1)</f>
        <v>56.811999999999998</v>
      </c>
      <c r="G101">
        <f>IFERROR(VLOOKUP($A101, CDS5Y_bbg!F$5:G$241,2), -1)</f>
        <v>40360</v>
      </c>
      <c r="H101">
        <f>IFERROR(VLOOKUP($A101, CDS5Y_bbg!G$5:H$241,2), -1)</f>
        <v>43.825000000000003</v>
      </c>
      <c r="I101">
        <f>IFERROR(VLOOKUP($A101, CDS5Y_bbg!H$5:I$241,2), -1)</f>
        <v>44834</v>
      </c>
      <c r="J101">
        <f>IFERROR(VLOOKUP($A101, CDS5Y_bbg!I$5:J$241,2), -1)</f>
        <v>153.22900000000001</v>
      </c>
      <c r="K101">
        <f>IFERROR(VLOOKUP($A101, CDS5Y_bbg!J$5:K$241,2), -1)</f>
        <v>41819</v>
      </c>
      <c r="L101">
        <f>IFERROR(VLOOKUP($A101, CDS5Y_bbg!K$5:L$241,2), -1)</f>
        <v>80.168999999999997</v>
      </c>
      <c r="M101">
        <f>IFERROR(VLOOKUP($A101, CDS5Y_bbg!L$5:M$241,2), -1)</f>
        <v>40469</v>
      </c>
      <c r="N101">
        <f>IFERROR(VLOOKUP($A101, CDS5Y_bbg!M$5:N$241,2), -1)</f>
        <v>64.325000000000003</v>
      </c>
      <c r="O101">
        <f>IFERROR(VLOOKUP($A101, CDS5Y_bbg!N$5:O$241,2), -1)</f>
        <v>40289</v>
      </c>
      <c r="P101">
        <f>IFERROR(VLOOKUP($A101, CDS5Y_bbg!O$5:P$241,2), -1)</f>
        <v>65.626999999999995</v>
      </c>
      <c r="Q101">
        <f>IFERROR(VLOOKUP($A101, CDS5Y_bbg!P$5:Q$241,2), -1)</f>
        <v>44377</v>
      </c>
      <c r="R101">
        <f>IFERROR(VLOOKUP($A101, CDS5Y_bbg!Q$5:R$241,2), -1)</f>
        <v>84</v>
      </c>
      <c r="S101">
        <f>IFERROR(VLOOKUP($A101, CDS5Y_bbg!R$5:S$241,2), -1)</f>
        <v>43337</v>
      </c>
      <c r="T101">
        <f>IFERROR(VLOOKUP($A101, CDS5Y_bbg!S$5:T$241,2), -1)</f>
        <v>195.09899999999999</v>
      </c>
      <c r="U101">
        <f>IFERROR(VLOOKUP($A101, CDS5Y_bbg!T$5:U$241,2), -1)</f>
        <v>42062</v>
      </c>
      <c r="V101">
        <f>IFERROR(VLOOKUP($A101, CDS5Y_bbg!U$5:V$241,2), -1)</f>
        <v>36.502000000000002</v>
      </c>
      <c r="W101">
        <f>IFERROR(VLOOKUP($A101, CDS5Y_bbg!V$5:W$241,2), -1)</f>
        <v>44074</v>
      </c>
      <c r="X101">
        <f>IFERROR(VLOOKUP($A101, CDS5Y_bbg!W$5:X$241,2), -1)</f>
        <v>101.505</v>
      </c>
      <c r="Y101">
        <f>IFERROR(VLOOKUP($A101, CDS5Y_bbg!X$5:Y$241,2), -1)</f>
        <v>44043</v>
      </c>
      <c r="Z101">
        <f>IFERROR(VLOOKUP($A101, CDS5Y_bbg!Y$5:Z$241,2), -1)</f>
        <v>135.56899999999999</v>
      </c>
      <c r="AA101">
        <f>IFERROR(VLOOKUP($A101, CDS5Y_bbg!Z$5:AA$241,2), -1)</f>
        <v>40481</v>
      </c>
      <c r="AB101">
        <f>IFERROR(VLOOKUP($A101, CDS5Y_bbg!AA$5:AB$241,2), -1)</f>
        <v>69.796999999999997</v>
      </c>
      <c r="AC101">
        <f>IFERROR(VLOOKUP($A101, CDS5Y_bbg!AB$5:AC$241,2), -1)</f>
        <v>44043</v>
      </c>
      <c r="AD101">
        <f>IFERROR(VLOOKUP($A101, CDS5Y_bbg!AC$5:AD$241,2), -1)</f>
        <v>238.94</v>
      </c>
      <c r="AE101">
        <f>IFERROR(VLOOKUP($A101, CDS5Y_bbg!AD$5:AE$241,2), -1)</f>
        <v>41149</v>
      </c>
      <c r="AF101">
        <f>IFERROR(VLOOKUP($A101, CDS5Y_bbg!AE$5:AF$241,2), -1)</f>
        <v>-1</v>
      </c>
      <c r="AG101">
        <f>IFERROR(VLOOKUP($A101, CDS5Y_bbg!AF$5:AG$241,2), -1)</f>
        <v>42853</v>
      </c>
      <c r="AH101">
        <f>IFERROR(VLOOKUP($A101, CDS5Y_bbg!AG$5:AH$241,2), -1)</f>
        <v>10.089</v>
      </c>
      <c r="AI101">
        <f>IFERROR(VLOOKUP($A101, CDS5Y_bbg!AH$5:AI$241,2), -1)</f>
        <v>-1</v>
      </c>
      <c r="AJ101">
        <f>IFERROR(VLOOKUP($A101, CDS5Y_bbg!AI$5:AJ$241,2), -1)</f>
        <v>21.576000000000001</v>
      </c>
      <c r="AK101">
        <f>IFERROR(VLOOKUP($A101, CDS5Y_bbg!AJ$5:AK$241,2), -1)</f>
        <v>-1</v>
      </c>
      <c r="AL101">
        <f>IFERROR(VLOOKUP($A101, CDS5Y_bbg!AK$5:AL$241,2), -1)</f>
        <v>-1</v>
      </c>
      <c r="AM101">
        <f>IFERROR(VLOOKUP($A101, CDS5Y_bbg!AL$5:AM$241,2), -1)</f>
        <v>-1</v>
      </c>
      <c r="AN101">
        <f>IFERROR(VLOOKUP($A101, CDS5Y_bbg!AM$5:AN$241,2), -1)</f>
        <v>20.515000000000001</v>
      </c>
      <c r="AO101">
        <f>IFERROR(VLOOKUP($A101, CDS5Y_bbg!AN$5:AO$241,2), -1)</f>
        <v>43424</v>
      </c>
      <c r="AP101">
        <f>IFERROR(VLOOKUP($A101, CDS5Y_bbg!AO$5:AP$241,2), -1)</f>
        <v>4.3730000000000002</v>
      </c>
      <c r="AQ101">
        <f>IFERROR(VLOOKUP($A101, CDS5Y_bbg!AP$5:AQ$241,2), -1)</f>
        <v>44625</v>
      </c>
      <c r="AR101">
        <f>IFERROR(VLOOKUP($A101, CDS5Y_bbg!AQ$5:AR$241,2), -1)</f>
        <v>6.25</v>
      </c>
      <c r="AS101">
        <f>IFERROR(VLOOKUP($A101, CDS5Y_bbg!AR$5:AS$241,2), -1)</f>
        <v>44626</v>
      </c>
      <c r="AT101">
        <f>IFERROR(VLOOKUP($A101, CDS5Y_bbg!AS$5:AT$241,2), -1)</f>
        <v>16.25</v>
      </c>
      <c r="AU101">
        <f>IFERROR(VLOOKUP($A101, CDS5Y_bbg!AT$5:AU$241,2), -1)</f>
        <v>-1</v>
      </c>
      <c r="AV101">
        <f>IFERROR(VLOOKUP($A101, CDS5Y_bbg!AU$5:AV$241,2), -1)</f>
        <v>-1</v>
      </c>
      <c r="AW101">
        <f>IFERROR(VLOOKUP($A101, CDS5Y_bbg!AV$5:AW$241,2), -1)</f>
        <v>41863</v>
      </c>
      <c r="AX101">
        <f>IFERROR(VLOOKUP($A101, CDS5Y_bbg!AW$5:AX$241,2), -1)</f>
        <v>54.162999999999997</v>
      </c>
      <c r="AY101">
        <f>IFERROR(VLOOKUP($A101, CDS5Y_bbg!AX$5:AY$241,2), -1)</f>
        <v>43402</v>
      </c>
      <c r="AZ101">
        <f>IFERROR(VLOOKUP($A101, CDS5Y_bbg!AY$5:AZ$241,2), -1)</f>
        <v>24.75</v>
      </c>
      <c r="BA101">
        <f>IFERROR(VLOOKUP($A101, CDS5Y_bbg!AZ$5:BA$241,2), -1)</f>
        <v>-1</v>
      </c>
      <c r="BB101">
        <f>IFERROR(VLOOKUP($A101, CDS5Y_bbg!BA$5:BB$241,2), -1)</f>
        <v>13.406000000000001</v>
      </c>
      <c r="BC101">
        <f>IFERROR(VLOOKUP($A101, CDS5Y_bbg!BB$5:BC$241,2), -1)</f>
        <v>41722</v>
      </c>
      <c r="BD101">
        <f>IFERROR(VLOOKUP($A101, CDS5Y_bbg!BC$5:BD$241,2), -1)</f>
        <v>-1</v>
      </c>
      <c r="BE101">
        <f>IFERROR(VLOOKUP($A101, CDS5Y_bbg!BD$5:BE$241,2), -1)</f>
        <v>-1</v>
      </c>
      <c r="BF101">
        <f>IFERROR(VLOOKUP($A101, CDS5Y_bbg!BE$5:BF$241,2), -1)</f>
        <v>-1</v>
      </c>
      <c r="BG101">
        <f>IFERROR(VLOOKUP($A101, CDS5Y_bbg!BF$5:BG$241,2), -1)</f>
        <v>-1</v>
      </c>
      <c r="BH101">
        <f>IFERROR(VLOOKUP($A101, CDS5Y_bbg!BG$5:BH$241,2), -1)</f>
        <v>-1</v>
      </c>
      <c r="BI101">
        <f>IFERROR(VLOOKUP($A101, CDS5Y_bbg!BH$5:BI$241,2), -1)</f>
        <v>43424</v>
      </c>
      <c r="BJ101">
        <f>IFERROR(VLOOKUP($A101, CDS5Y_bbg!BI$5:BJ$241,2), -1)</f>
        <v>32.75</v>
      </c>
      <c r="BK101">
        <f>IFERROR(VLOOKUP($A101, CDS5Y_bbg!BJ$5:BK$241,2), -1)</f>
        <v>-1</v>
      </c>
      <c r="BL101">
        <f>IFERROR(VLOOKUP($A101, CDS5Y_bbg!BK$5:BL$241,2), -1)</f>
        <v>-1</v>
      </c>
      <c r="BM101">
        <f>IFERROR(VLOOKUP($A101, CDS5Y_bbg!BL$5:BM$241,2), -1)</f>
        <v>43424</v>
      </c>
      <c r="BN101">
        <f>IFERROR(VLOOKUP($A101, CDS5Y_bbg!BM$5:BN$241,2), -1)</f>
        <v>24.5</v>
      </c>
      <c r="BO101">
        <f>IFERROR(VLOOKUP($A101, CDS5Y_bbg!BN$5:BO$241,2), -1)</f>
        <v>43426</v>
      </c>
      <c r="BP101">
        <f>IFERROR(VLOOKUP($A101, CDS5Y_bbg!BO$5:BP$241,2), -1)</f>
        <v>5.4379999999999997</v>
      </c>
      <c r="BQ101">
        <f>IFERROR(VLOOKUP($A101, CDS5Y_bbg!BP$5:BQ$241,2), -1)</f>
        <v>-1</v>
      </c>
      <c r="BR101">
        <f>IFERROR(VLOOKUP($A101, CDS5Y_bbg!BQ$5:BR$241,2), -1)</f>
        <v>-1</v>
      </c>
      <c r="BS101">
        <f>IFERROR(VLOOKUP($A101, CDS5Y_bbg!BR$5:BS$241,2), -1)</f>
        <v>43426</v>
      </c>
      <c r="BT101">
        <f>IFERROR(VLOOKUP($A101, CDS5Y_bbg!BS$5:BT$241,2), -1)</f>
        <v>-1</v>
      </c>
      <c r="BU101">
        <f>IFERROR(VLOOKUP($A101, CDS5Y_bbg!BT$5:BU$241,2), -1)</f>
        <v>-1</v>
      </c>
      <c r="BV101">
        <f>IFERROR(VLOOKUP($A101, CDS5Y_bbg!BU$5:BV$241,2), -1)</f>
        <v>-1</v>
      </c>
      <c r="BW101">
        <f>IFERROR(VLOOKUP($A101, CDS5Y_bbg!BV$5:BW$241,2), -1)</f>
        <v>41915</v>
      </c>
      <c r="BX101">
        <f>IFERROR(VLOOKUP($A101, CDS5Y_bbg!BW$5:BX$241,2), -1)</f>
        <v>-1</v>
      </c>
      <c r="BY101">
        <f>IFERROR(VLOOKUP($A101, CDS5Y_bbg!BX$5:BY$241,2), -1)</f>
        <v>-1</v>
      </c>
      <c r="BZ101">
        <f>IFERROR(VLOOKUP($A101, CDS5Y_bbg!BY$5:BZ$241,2), -1)</f>
        <v>-1</v>
      </c>
      <c r="CA101">
        <f>IFERROR(VLOOKUP($A101, CDS5Y_bbg!BZ$5:CA$241,2), -1)</f>
        <v>41911</v>
      </c>
      <c r="CB101">
        <f>IFERROR(VLOOKUP($A101, CDS5Y_bbg!CA$5:CB$241,2), -1)</f>
        <v>166.5</v>
      </c>
      <c r="CC101">
        <f>IFERROR(VLOOKUP($A101, CDS5Y_bbg!CB$5:CC$241,2), -1)</f>
        <v>41912</v>
      </c>
      <c r="CD101">
        <f>IFERROR(VLOOKUP($A101, CDS5Y_bbg!CC$5:CD$241,2), -1)</f>
        <v>155.5</v>
      </c>
      <c r="CE101">
        <f>IFERROR(VLOOKUP($A101, CDS5Y_bbg!CD$5:CE$241,2), -1)</f>
        <v>43332</v>
      </c>
      <c r="CF101">
        <f>IFERROR(VLOOKUP($A101, CDS5Y_bbg!CE$5:CF$241,2), -1)</f>
        <v>25.25</v>
      </c>
      <c r="CG101">
        <f>IFERROR(VLOOKUP($A101, CDS5Y_bbg!CF$5:CG$241,2), -1)</f>
        <v>41893</v>
      </c>
      <c r="CH101">
        <f>IFERROR(VLOOKUP($A101, CDS5Y_bbg!CG$5:CH$241,2), -1)</f>
        <v>29.282</v>
      </c>
      <c r="CI101">
        <f>IFERROR(VLOOKUP($A101, CDS5Y_bbg!CH$5:CI$241,2), -1)</f>
        <v>-1</v>
      </c>
      <c r="CJ101">
        <f>IFERROR(VLOOKUP($A101, CDS5Y_bbg!CI$5:CJ$241,2), -1)</f>
        <v>-1</v>
      </c>
      <c r="CK101">
        <f>IFERROR(VLOOKUP($A101, CDS5Y_bbg!CJ$5:CK$241,2), -1)</f>
        <v>41844</v>
      </c>
      <c r="CL101">
        <f>IFERROR(VLOOKUP($A101, CDS5Y_bbg!CK$5:CL$241,2), -1)</f>
        <v>112.33499999999999</v>
      </c>
      <c r="CM101">
        <f>IFERROR(VLOOKUP($A101, CDS5Y_bbg!CL$5:CM$241,2), -1)</f>
        <v>-1</v>
      </c>
      <c r="CN101">
        <f>IFERROR(VLOOKUP($A101, CDS5Y_bbg!CM$5:CN$241,2), -1)</f>
        <v>-1</v>
      </c>
    </row>
    <row r="102" spans="1:92" x14ac:dyDescent="0.25">
      <c r="A102" s="1">
        <v>39598</v>
      </c>
      <c r="B102">
        <f>IFERROR(VLOOKUP($A102, CDS5Y_bbg!A$5:B$241,2), -1)</f>
        <v>85.165000000000006</v>
      </c>
      <c r="C102">
        <f>IFERROR(VLOOKUP($A102, CDS5Y_bbg!B$5:C$241,2), -1)</f>
        <v>41831</v>
      </c>
      <c r="D102">
        <f>IFERROR(VLOOKUP($A102, CDS5Y_bbg!C$5:D$241,2), -1)</f>
        <v>125.26600000000001</v>
      </c>
      <c r="E102">
        <f>IFERROR(VLOOKUP($A102, CDS5Y_bbg!D$5:E$241,2), -1)</f>
        <v>44895</v>
      </c>
      <c r="F102">
        <f>IFERROR(VLOOKUP($A102, CDS5Y_bbg!E$5:F$241,2), -1)</f>
        <v>46.005000000000003</v>
      </c>
      <c r="G102">
        <f>IFERROR(VLOOKUP($A102, CDS5Y_bbg!F$5:G$241,2), -1)</f>
        <v>40360</v>
      </c>
      <c r="H102">
        <f>IFERROR(VLOOKUP($A102, CDS5Y_bbg!G$5:H$241,2), -1)</f>
        <v>49.832999999999998</v>
      </c>
      <c r="I102">
        <f>IFERROR(VLOOKUP($A102, CDS5Y_bbg!H$5:I$241,2), -1)</f>
        <v>44834</v>
      </c>
      <c r="J102">
        <f>IFERROR(VLOOKUP($A102, CDS5Y_bbg!I$5:J$241,2), -1)</f>
        <v>115.43899999999999</v>
      </c>
      <c r="K102">
        <f>IFERROR(VLOOKUP($A102, CDS5Y_bbg!J$5:K$241,2), -1)</f>
        <v>41819</v>
      </c>
      <c r="L102">
        <f>IFERROR(VLOOKUP($A102, CDS5Y_bbg!K$5:L$241,2), -1)</f>
        <v>74.668999999999997</v>
      </c>
      <c r="M102">
        <f>IFERROR(VLOOKUP($A102, CDS5Y_bbg!L$5:M$241,2), -1)</f>
        <v>40469</v>
      </c>
      <c r="N102">
        <f>IFERROR(VLOOKUP($A102, CDS5Y_bbg!M$5:N$241,2), -1)</f>
        <v>75.406999999999996</v>
      </c>
      <c r="O102">
        <f>IFERROR(VLOOKUP($A102, CDS5Y_bbg!N$5:O$241,2), -1)</f>
        <v>40289</v>
      </c>
      <c r="P102">
        <f>IFERROR(VLOOKUP($A102, CDS5Y_bbg!O$5:P$241,2), -1)</f>
        <v>77.244</v>
      </c>
      <c r="Q102">
        <f>IFERROR(VLOOKUP($A102, CDS5Y_bbg!P$5:Q$241,2), -1)</f>
        <v>44377</v>
      </c>
      <c r="R102">
        <f>IFERROR(VLOOKUP($A102, CDS5Y_bbg!Q$5:R$241,2), -1)</f>
        <v>76.162999999999997</v>
      </c>
      <c r="S102">
        <f>IFERROR(VLOOKUP($A102, CDS5Y_bbg!R$5:S$241,2), -1)</f>
        <v>43337</v>
      </c>
      <c r="T102">
        <f>IFERROR(VLOOKUP($A102, CDS5Y_bbg!S$5:T$241,2), -1)</f>
        <v>223.208</v>
      </c>
      <c r="U102">
        <f>IFERROR(VLOOKUP($A102, CDS5Y_bbg!T$5:U$241,2), -1)</f>
        <v>42062</v>
      </c>
      <c r="V102">
        <f>IFERROR(VLOOKUP($A102, CDS5Y_bbg!U$5:V$241,2), -1)</f>
        <v>39.337000000000003</v>
      </c>
      <c r="W102">
        <f>IFERROR(VLOOKUP($A102, CDS5Y_bbg!V$5:W$241,2), -1)</f>
        <v>44074</v>
      </c>
      <c r="X102">
        <f>IFERROR(VLOOKUP($A102, CDS5Y_bbg!W$5:X$241,2), -1)</f>
        <v>85.35</v>
      </c>
      <c r="Y102">
        <f>IFERROR(VLOOKUP($A102, CDS5Y_bbg!X$5:Y$241,2), -1)</f>
        <v>44043</v>
      </c>
      <c r="Z102">
        <f>IFERROR(VLOOKUP($A102, CDS5Y_bbg!Y$5:Z$241,2), -1)</f>
        <v>160.066</v>
      </c>
      <c r="AA102">
        <f>IFERROR(VLOOKUP($A102, CDS5Y_bbg!Z$5:AA$241,2), -1)</f>
        <v>40481</v>
      </c>
      <c r="AB102">
        <f>IFERROR(VLOOKUP($A102, CDS5Y_bbg!AA$5:AB$241,2), -1)</f>
        <v>80.039000000000001</v>
      </c>
      <c r="AC102">
        <f>IFERROR(VLOOKUP($A102, CDS5Y_bbg!AB$5:AC$241,2), -1)</f>
        <v>44043</v>
      </c>
      <c r="AD102">
        <f>IFERROR(VLOOKUP($A102, CDS5Y_bbg!AC$5:AD$241,2), -1)</f>
        <v>242.76900000000001</v>
      </c>
      <c r="AE102">
        <f>IFERROR(VLOOKUP($A102, CDS5Y_bbg!AD$5:AE$241,2), -1)</f>
        <v>41149</v>
      </c>
      <c r="AF102">
        <f>IFERROR(VLOOKUP($A102, CDS5Y_bbg!AE$5:AF$241,2), -1)</f>
        <v>-1</v>
      </c>
      <c r="AG102">
        <f>IFERROR(VLOOKUP($A102, CDS5Y_bbg!AF$5:AG$241,2), -1)</f>
        <v>42853</v>
      </c>
      <c r="AH102">
        <f>IFERROR(VLOOKUP($A102, CDS5Y_bbg!AG$5:AH$241,2), -1)</f>
        <v>10.089</v>
      </c>
      <c r="AI102">
        <f>IFERROR(VLOOKUP($A102, CDS5Y_bbg!AH$5:AI$241,2), -1)</f>
        <v>-1</v>
      </c>
      <c r="AJ102">
        <f>IFERROR(VLOOKUP($A102, CDS5Y_bbg!AI$5:AJ$241,2), -1)</f>
        <v>21.576000000000001</v>
      </c>
      <c r="AK102">
        <f>IFERROR(VLOOKUP($A102, CDS5Y_bbg!AJ$5:AK$241,2), -1)</f>
        <v>-1</v>
      </c>
      <c r="AL102">
        <f>IFERROR(VLOOKUP($A102, CDS5Y_bbg!AK$5:AL$241,2), -1)</f>
        <v>-1</v>
      </c>
      <c r="AM102">
        <f>IFERROR(VLOOKUP($A102, CDS5Y_bbg!AL$5:AM$241,2), -1)</f>
        <v>-1</v>
      </c>
      <c r="AN102">
        <f>IFERROR(VLOOKUP($A102, CDS5Y_bbg!AM$5:AN$241,2), -1)</f>
        <v>20.515000000000001</v>
      </c>
      <c r="AO102">
        <f>IFERROR(VLOOKUP($A102, CDS5Y_bbg!AN$5:AO$241,2), -1)</f>
        <v>43424</v>
      </c>
      <c r="AP102">
        <f>IFERROR(VLOOKUP($A102, CDS5Y_bbg!AO$5:AP$241,2), -1)</f>
        <v>4.3730000000000002</v>
      </c>
      <c r="AQ102">
        <f>IFERROR(VLOOKUP($A102, CDS5Y_bbg!AP$5:AQ$241,2), -1)</f>
        <v>44625</v>
      </c>
      <c r="AR102">
        <f>IFERROR(VLOOKUP($A102, CDS5Y_bbg!AQ$5:AR$241,2), -1)</f>
        <v>7.75</v>
      </c>
      <c r="AS102">
        <f>IFERROR(VLOOKUP($A102, CDS5Y_bbg!AR$5:AS$241,2), -1)</f>
        <v>44626</v>
      </c>
      <c r="AT102">
        <f>IFERROR(VLOOKUP($A102, CDS5Y_bbg!AS$5:AT$241,2), -1)</f>
        <v>16.25</v>
      </c>
      <c r="AU102">
        <f>IFERROR(VLOOKUP($A102, CDS5Y_bbg!AT$5:AU$241,2), -1)</f>
        <v>-1</v>
      </c>
      <c r="AV102">
        <f>IFERROR(VLOOKUP($A102, CDS5Y_bbg!AU$5:AV$241,2), -1)</f>
        <v>-1</v>
      </c>
      <c r="AW102">
        <f>IFERROR(VLOOKUP($A102, CDS5Y_bbg!AV$5:AW$241,2), -1)</f>
        <v>41863</v>
      </c>
      <c r="AX102">
        <f>IFERROR(VLOOKUP($A102, CDS5Y_bbg!AW$5:AX$241,2), -1)</f>
        <v>54.75</v>
      </c>
      <c r="AY102">
        <f>IFERROR(VLOOKUP($A102, CDS5Y_bbg!AX$5:AY$241,2), -1)</f>
        <v>43402</v>
      </c>
      <c r="AZ102">
        <f>IFERROR(VLOOKUP($A102, CDS5Y_bbg!AY$5:AZ$241,2), -1)</f>
        <v>25.75</v>
      </c>
      <c r="BA102">
        <f>IFERROR(VLOOKUP($A102, CDS5Y_bbg!AZ$5:BA$241,2), -1)</f>
        <v>-1</v>
      </c>
      <c r="BB102">
        <f>IFERROR(VLOOKUP($A102, CDS5Y_bbg!BA$5:BB$241,2), -1)</f>
        <v>12.071</v>
      </c>
      <c r="BC102">
        <f>IFERROR(VLOOKUP($A102, CDS5Y_bbg!BB$5:BC$241,2), -1)</f>
        <v>41722</v>
      </c>
      <c r="BD102">
        <f>IFERROR(VLOOKUP($A102, CDS5Y_bbg!BC$5:BD$241,2), -1)</f>
        <v>-1</v>
      </c>
      <c r="BE102">
        <f>IFERROR(VLOOKUP($A102, CDS5Y_bbg!BD$5:BE$241,2), -1)</f>
        <v>-1</v>
      </c>
      <c r="BF102">
        <f>IFERROR(VLOOKUP($A102, CDS5Y_bbg!BE$5:BF$241,2), -1)</f>
        <v>-1</v>
      </c>
      <c r="BG102">
        <f>IFERROR(VLOOKUP($A102, CDS5Y_bbg!BF$5:BG$241,2), -1)</f>
        <v>-1</v>
      </c>
      <c r="BH102">
        <f>IFERROR(VLOOKUP($A102, CDS5Y_bbg!BG$5:BH$241,2), -1)</f>
        <v>-1</v>
      </c>
      <c r="BI102">
        <f>IFERROR(VLOOKUP($A102, CDS5Y_bbg!BH$5:BI$241,2), -1)</f>
        <v>43424</v>
      </c>
      <c r="BJ102">
        <f>IFERROR(VLOOKUP($A102, CDS5Y_bbg!BI$5:BJ$241,2), -1)</f>
        <v>32.5</v>
      </c>
      <c r="BK102">
        <f>IFERROR(VLOOKUP($A102, CDS5Y_bbg!BJ$5:BK$241,2), -1)</f>
        <v>-1</v>
      </c>
      <c r="BL102">
        <f>IFERROR(VLOOKUP($A102, CDS5Y_bbg!BK$5:BL$241,2), -1)</f>
        <v>-1</v>
      </c>
      <c r="BM102">
        <f>IFERROR(VLOOKUP($A102, CDS5Y_bbg!BL$5:BM$241,2), -1)</f>
        <v>43424</v>
      </c>
      <c r="BN102">
        <f>IFERROR(VLOOKUP($A102, CDS5Y_bbg!BM$5:BN$241,2), -1)</f>
        <v>24.25</v>
      </c>
      <c r="BO102">
        <f>IFERROR(VLOOKUP($A102, CDS5Y_bbg!BN$5:BO$241,2), -1)</f>
        <v>43426</v>
      </c>
      <c r="BP102">
        <f>IFERROR(VLOOKUP($A102, CDS5Y_bbg!BO$5:BP$241,2), -1)</f>
        <v>5.4379999999999997</v>
      </c>
      <c r="BQ102">
        <f>IFERROR(VLOOKUP($A102, CDS5Y_bbg!BP$5:BQ$241,2), -1)</f>
        <v>-1</v>
      </c>
      <c r="BR102">
        <f>IFERROR(VLOOKUP($A102, CDS5Y_bbg!BQ$5:BR$241,2), -1)</f>
        <v>-1</v>
      </c>
      <c r="BS102">
        <f>IFERROR(VLOOKUP($A102, CDS5Y_bbg!BR$5:BS$241,2), -1)</f>
        <v>43426</v>
      </c>
      <c r="BT102">
        <f>IFERROR(VLOOKUP($A102, CDS5Y_bbg!BS$5:BT$241,2), -1)</f>
        <v>-1</v>
      </c>
      <c r="BU102">
        <f>IFERROR(VLOOKUP($A102, CDS5Y_bbg!BT$5:BU$241,2), -1)</f>
        <v>-1</v>
      </c>
      <c r="BV102">
        <f>IFERROR(VLOOKUP($A102, CDS5Y_bbg!BU$5:BV$241,2), -1)</f>
        <v>-1</v>
      </c>
      <c r="BW102">
        <f>IFERROR(VLOOKUP($A102, CDS5Y_bbg!BV$5:BW$241,2), -1)</f>
        <v>41915</v>
      </c>
      <c r="BX102">
        <f>IFERROR(VLOOKUP($A102, CDS5Y_bbg!BW$5:BX$241,2), -1)</f>
        <v>-1</v>
      </c>
      <c r="BY102">
        <f>IFERROR(VLOOKUP($A102, CDS5Y_bbg!BX$5:BY$241,2), -1)</f>
        <v>-1</v>
      </c>
      <c r="BZ102">
        <f>IFERROR(VLOOKUP($A102, CDS5Y_bbg!BY$5:BZ$241,2), -1)</f>
        <v>-1</v>
      </c>
      <c r="CA102">
        <f>IFERROR(VLOOKUP($A102, CDS5Y_bbg!BZ$5:CA$241,2), -1)</f>
        <v>41911</v>
      </c>
      <c r="CB102">
        <f>IFERROR(VLOOKUP($A102, CDS5Y_bbg!CA$5:CB$241,2), -1)</f>
        <v>166.5</v>
      </c>
      <c r="CC102">
        <f>IFERROR(VLOOKUP($A102, CDS5Y_bbg!CB$5:CC$241,2), -1)</f>
        <v>41912</v>
      </c>
      <c r="CD102">
        <f>IFERROR(VLOOKUP($A102, CDS5Y_bbg!CC$5:CD$241,2), -1)</f>
        <v>155.5</v>
      </c>
      <c r="CE102">
        <f>IFERROR(VLOOKUP($A102, CDS5Y_bbg!CD$5:CE$241,2), -1)</f>
        <v>43332</v>
      </c>
      <c r="CF102">
        <f>IFERROR(VLOOKUP($A102, CDS5Y_bbg!CE$5:CF$241,2), -1)</f>
        <v>25.5</v>
      </c>
      <c r="CG102">
        <f>IFERROR(VLOOKUP($A102, CDS5Y_bbg!CF$5:CG$241,2), -1)</f>
        <v>41893</v>
      </c>
      <c r="CH102">
        <f>IFERROR(VLOOKUP($A102, CDS5Y_bbg!CG$5:CH$241,2), -1)</f>
        <v>27.343</v>
      </c>
      <c r="CI102">
        <f>IFERROR(VLOOKUP($A102, CDS5Y_bbg!CH$5:CI$241,2), -1)</f>
        <v>-1</v>
      </c>
      <c r="CJ102">
        <f>IFERROR(VLOOKUP($A102, CDS5Y_bbg!CI$5:CJ$241,2), -1)</f>
        <v>-1</v>
      </c>
      <c r="CK102">
        <f>IFERROR(VLOOKUP($A102, CDS5Y_bbg!CJ$5:CK$241,2), -1)</f>
        <v>41844</v>
      </c>
      <c r="CL102">
        <f>IFERROR(VLOOKUP($A102, CDS5Y_bbg!CK$5:CL$241,2), -1)</f>
        <v>96.501000000000005</v>
      </c>
      <c r="CM102">
        <f>IFERROR(VLOOKUP($A102, CDS5Y_bbg!CL$5:CM$241,2), -1)</f>
        <v>-1</v>
      </c>
      <c r="CN102">
        <f>IFERROR(VLOOKUP($A102, CDS5Y_bbg!CM$5:CN$241,2), -1)</f>
        <v>-1</v>
      </c>
    </row>
    <row r="103" spans="1:92" x14ac:dyDescent="0.25">
      <c r="A103" s="1">
        <v>39629</v>
      </c>
      <c r="B103">
        <f>IFERROR(VLOOKUP($A103, CDS5Y_bbg!A$5:B$241,2), -1)</f>
        <v>120.571</v>
      </c>
      <c r="C103">
        <f>IFERROR(VLOOKUP($A103, CDS5Y_bbg!B$5:C$241,2), -1)</f>
        <v>41831</v>
      </c>
      <c r="D103">
        <f>IFERROR(VLOOKUP($A103, CDS5Y_bbg!C$5:D$241,2), -1)</f>
        <v>159.167</v>
      </c>
      <c r="E103">
        <f>IFERROR(VLOOKUP($A103, CDS5Y_bbg!D$5:E$241,2), -1)</f>
        <v>44895</v>
      </c>
      <c r="F103">
        <f>IFERROR(VLOOKUP($A103, CDS5Y_bbg!E$5:F$241,2), -1)</f>
        <v>58.49</v>
      </c>
      <c r="G103">
        <f>IFERROR(VLOOKUP($A103, CDS5Y_bbg!F$5:G$241,2), -1)</f>
        <v>40360</v>
      </c>
      <c r="H103">
        <f>IFERROR(VLOOKUP($A103, CDS5Y_bbg!G$5:H$241,2), -1)</f>
        <v>73.593999999999994</v>
      </c>
      <c r="I103">
        <f>IFERROR(VLOOKUP($A103, CDS5Y_bbg!H$5:I$241,2), -1)</f>
        <v>44834</v>
      </c>
      <c r="J103">
        <f>IFERROR(VLOOKUP($A103, CDS5Y_bbg!I$5:J$241,2), -1)</f>
        <v>161.89599999999999</v>
      </c>
      <c r="K103">
        <f>IFERROR(VLOOKUP($A103, CDS5Y_bbg!J$5:K$241,2), -1)</f>
        <v>41819</v>
      </c>
      <c r="L103">
        <f>IFERROR(VLOOKUP($A103, CDS5Y_bbg!K$5:L$241,2), -1)</f>
        <v>94.501999999999995</v>
      </c>
      <c r="M103">
        <f>IFERROR(VLOOKUP($A103, CDS5Y_bbg!L$5:M$241,2), -1)</f>
        <v>40469</v>
      </c>
      <c r="N103">
        <f>IFERROR(VLOOKUP($A103, CDS5Y_bbg!M$5:N$241,2), -1)</f>
        <v>103.952</v>
      </c>
      <c r="O103">
        <f>IFERROR(VLOOKUP($A103, CDS5Y_bbg!N$5:O$241,2), -1)</f>
        <v>40289</v>
      </c>
      <c r="P103">
        <f>IFERROR(VLOOKUP($A103, CDS5Y_bbg!O$5:P$241,2), -1)</f>
        <v>111.914</v>
      </c>
      <c r="Q103">
        <f>IFERROR(VLOOKUP($A103, CDS5Y_bbg!P$5:Q$241,2), -1)</f>
        <v>44377</v>
      </c>
      <c r="R103">
        <f>IFERROR(VLOOKUP($A103, CDS5Y_bbg!Q$5:R$241,2), -1)</f>
        <v>115.399</v>
      </c>
      <c r="S103">
        <f>IFERROR(VLOOKUP($A103, CDS5Y_bbg!R$5:S$241,2), -1)</f>
        <v>43337</v>
      </c>
      <c r="T103">
        <f>IFERROR(VLOOKUP($A103, CDS5Y_bbg!S$5:T$241,2), -1)</f>
        <v>261.64699999999999</v>
      </c>
      <c r="U103">
        <f>IFERROR(VLOOKUP($A103, CDS5Y_bbg!T$5:U$241,2), -1)</f>
        <v>42062</v>
      </c>
      <c r="V103">
        <f>IFERROR(VLOOKUP($A103, CDS5Y_bbg!U$5:V$241,2), -1)</f>
        <v>50.503</v>
      </c>
      <c r="W103">
        <f>IFERROR(VLOOKUP($A103, CDS5Y_bbg!V$5:W$241,2), -1)</f>
        <v>44074</v>
      </c>
      <c r="X103">
        <f>IFERROR(VLOOKUP($A103, CDS5Y_bbg!W$5:X$241,2), -1)</f>
        <v>107.73099999999999</v>
      </c>
      <c r="Y103">
        <f>IFERROR(VLOOKUP($A103, CDS5Y_bbg!X$5:Y$241,2), -1)</f>
        <v>44043</v>
      </c>
      <c r="Z103">
        <f>IFERROR(VLOOKUP($A103, CDS5Y_bbg!Y$5:Z$241,2), -1)</f>
        <v>190.703</v>
      </c>
      <c r="AA103">
        <f>IFERROR(VLOOKUP($A103, CDS5Y_bbg!Z$5:AA$241,2), -1)</f>
        <v>40481</v>
      </c>
      <c r="AB103">
        <f>IFERROR(VLOOKUP($A103, CDS5Y_bbg!AA$5:AB$241,2), -1)</f>
        <v>132.25399999999999</v>
      </c>
      <c r="AC103">
        <f>IFERROR(VLOOKUP($A103, CDS5Y_bbg!AB$5:AC$241,2), -1)</f>
        <v>44043</v>
      </c>
      <c r="AD103">
        <f>IFERROR(VLOOKUP($A103, CDS5Y_bbg!AC$5:AD$241,2), -1)</f>
        <v>309.16800000000001</v>
      </c>
      <c r="AE103">
        <f>IFERROR(VLOOKUP($A103, CDS5Y_bbg!AD$5:AE$241,2), -1)</f>
        <v>41149</v>
      </c>
      <c r="AF103">
        <f>IFERROR(VLOOKUP($A103, CDS5Y_bbg!AE$5:AF$241,2), -1)</f>
        <v>-1</v>
      </c>
      <c r="AG103">
        <f>IFERROR(VLOOKUP($A103, CDS5Y_bbg!AF$5:AG$241,2), -1)</f>
        <v>42853</v>
      </c>
      <c r="AH103">
        <f>IFERROR(VLOOKUP($A103, CDS5Y_bbg!AG$5:AH$241,2), -1)</f>
        <v>10.089</v>
      </c>
      <c r="AI103">
        <f>IFERROR(VLOOKUP($A103, CDS5Y_bbg!AH$5:AI$241,2), -1)</f>
        <v>-1</v>
      </c>
      <c r="AJ103">
        <f>IFERROR(VLOOKUP($A103, CDS5Y_bbg!AI$5:AJ$241,2), -1)</f>
        <v>10.75</v>
      </c>
      <c r="AK103">
        <f>IFERROR(VLOOKUP($A103, CDS5Y_bbg!AJ$5:AK$241,2), -1)</f>
        <v>-1</v>
      </c>
      <c r="AL103">
        <f>IFERROR(VLOOKUP($A103, CDS5Y_bbg!AK$5:AL$241,2), -1)</f>
        <v>-1</v>
      </c>
      <c r="AM103">
        <f>IFERROR(VLOOKUP($A103, CDS5Y_bbg!AL$5:AM$241,2), -1)</f>
        <v>-1</v>
      </c>
      <c r="AN103">
        <f>IFERROR(VLOOKUP($A103, CDS5Y_bbg!AM$5:AN$241,2), -1)</f>
        <v>20.515000000000001</v>
      </c>
      <c r="AO103">
        <f>IFERROR(VLOOKUP($A103, CDS5Y_bbg!AN$5:AO$241,2), -1)</f>
        <v>43424</v>
      </c>
      <c r="AP103">
        <f>IFERROR(VLOOKUP($A103, CDS5Y_bbg!AO$5:AP$241,2), -1)</f>
        <v>4.3730000000000002</v>
      </c>
      <c r="AQ103">
        <f>IFERROR(VLOOKUP($A103, CDS5Y_bbg!AP$5:AQ$241,2), -1)</f>
        <v>44625</v>
      </c>
      <c r="AR103">
        <f>IFERROR(VLOOKUP($A103, CDS5Y_bbg!AQ$5:AR$241,2), -1)</f>
        <v>9.75</v>
      </c>
      <c r="AS103">
        <f>IFERROR(VLOOKUP($A103, CDS5Y_bbg!AR$5:AS$241,2), -1)</f>
        <v>44626</v>
      </c>
      <c r="AT103">
        <f>IFERROR(VLOOKUP($A103, CDS5Y_bbg!AS$5:AT$241,2), -1)</f>
        <v>16.25</v>
      </c>
      <c r="AU103">
        <f>IFERROR(VLOOKUP($A103, CDS5Y_bbg!AT$5:AU$241,2), -1)</f>
        <v>-1</v>
      </c>
      <c r="AV103">
        <f>IFERROR(VLOOKUP($A103, CDS5Y_bbg!AU$5:AV$241,2), -1)</f>
        <v>-1</v>
      </c>
      <c r="AW103">
        <f>IFERROR(VLOOKUP($A103, CDS5Y_bbg!AV$5:AW$241,2), -1)</f>
        <v>41863</v>
      </c>
      <c r="AX103">
        <f>IFERROR(VLOOKUP($A103, CDS5Y_bbg!AW$5:AX$241,2), -1)</f>
        <v>79.554000000000002</v>
      </c>
      <c r="AY103">
        <f>IFERROR(VLOOKUP($A103, CDS5Y_bbg!AX$5:AY$241,2), -1)</f>
        <v>43402</v>
      </c>
      <c r="AZ103">
        <f>IFERROR(VLOOKUP($A103, CDS5Y_bbg!AY$5:AZ$241,2), -1)</f>
        <v>36.875</v>
      </c>
      <c r="BA103">
        <f>IFERROR(VLOOKUP($A103, CDS5Y_bbg!AZ$5:BA$241,2), -1)</f>
        <v>-1</v>
      </c>
      <c r="BB103">
        <f>IFERROR(VLOOKUP($A103, CDS5Y_bbg!BA$5:BB$241,2), -1)</f>
        <v>14.994999999999999</v>
      </c>
      <c r="BC103">
        <f>IFERROR(VLOOKUP($A103, CDS5Y_bbg!BB$5:BC$241,2), -1)</f>
        <v>41722</v>
      </c>
      <c r="BD103">
        <f>IFERROR(VLOOKUP($A103, CDS5Y_bbg!BC$5:BD$241,2), -1)</f>
        <v>-1</v>
      </c>
      <c r="BE103">
        <f>IFERROR(VLOOKUP($A103, CDS5Y_bbg!BD$5:BE$241,2), -1)</f>
        <v>-1</v>
      </c>
      <c r="BF103">
        <f>IFERROR(VLOOKUP($A103, CDS5Y_bbg!BE$5:BF$241,2), -1)</f>
        <v>-1</v>
      </c>
      <c r="BG103">
        <f>IFERROR(VLOOKUP($A103, CDS5Y_bbg!BF$5:BG$241,2), -1)</f>
        <v>-1</v>
      </c>
      <c r="BH103">
        <f>IFERROR(VLOOKUP($A103, CDS5Y_bbg!BG$5:BH$241,2), -1)</f>
        <v>-1</v>
      </c>
      <c r="BI103">
        <f>IFERROR(VLOOKUP($A103, CDS5Y_bbg!BH$5:BI$241,2), -1)</f>
        <v>43424</v>
      </c>
      <c r="BJ103">
        <f>IFERROR(VLOOKUP($A103, CDS5Y_bbg!BI$5:BJ$241,2), -1)</f>
        <v>24.332999999999998</v>
      </c>
      <c r="BK103">
        <f>IFERROR(VLOOKUP($A103, CDS5Y_bbg!BJ$5:BK$241,2), -1)</f>
        <v>-1</v>
      </c>
      <c r="BL103">
        <f>IFERROR(VLOOKUP($A103, CDS5Y_bbg!BK$5:BL$241,2), -1)</f>
        <v>-1</v>
      </c>
      <c r="BM103">
        <f>IFERROR(VLOOKUP($A103, CDS5Y_bbg!BL$5:BM$241,2), -1)</f>
        <v>43424</v>
      </c>
      <c r="BN103">
        <f>IFERROR(VLOOKUP($A103, CDS5Y_bbg!BM$5:BN$241,2), -1)</f>
        <v>34.25</v>
      </c>
      <c r="BO103">
        <f>IFERROR(VLOOKUP($A103, CDS5Y_bbg!BN$5:BO$241,2), -1)</f>
        <v>43426</v>
      </c>
      <c r="BP103">
        <f>IFERROR(VLOOKUP($A103, CDS5Y_bbg!BO$5:BP$241,2), -1)</f>
        <v>5.4379999999999997</v>
      </c>
      <c r="BQ103">
        <f>IFERROR(VLOOKUP($A103, CDS5Y_bbg!BP$5:BQ$241,2), -1)</f>
        <v>-1</v>
      </c>
      <c r="BR103">
        <f>IFERROR(VLOOKUP($A103, CDS5Y_bbg!BQ$5:BR$241,2), -1)</f>
        <v>-1</v>
      </c>
      <c r="BS103">
        <f>IFERROR(VLOOKUP($A103, CDS5Y_bbg!BR$5:BS$241,2), -1)</f>
        <v>43426</v>
      </c>
      <c r="BT103">
        <f>IFERROR(VLOOKUP($A103, CDS5Y_bbg!BS$5:BT$241,2), -1)</f>
        <v>-1</v>
      </c>
      <c r="BU103">
        <f>IFERROR(VLOOKUP($A103, CDS5Y_bbg!BT$5:BU$241,2), -1)</f>
        <v>-1</v>
      </c>
      <c r="BV103">
        <f>IFERROR(VLOOKUP($A103, CDS5Y_bbg!BU$5:BV$241,2), -1)</f>
        <v>-1</v>
      </c>
      <c r="BW103">
        <f>IFERROR(VLOOKUP($A103, CDS5Y_bbg!BV$5:BW$241,2), -1)</f>
        <v>41915</v>
      </c>
      <c r="BX103">
        <f>IFERROR(VLOOKUP($A103, CDS5Y_bbg!BW$5:BX$241,2), -1)</f>
        <v>-1</v>
      </c>
      <c r="BY103">
        <f>IFERROR(VLOOKUP($A103, CDS5Y_bbg!BX$5:BY$241,2), -1)</f>
        <v>-1</v>
      </c>
      <c r="BZ103">
        <f>IFERROR(VLOOKUP($A103, CDS5Y_bbg!BY$5:BZ$241,2), -1)</f>
        <v>-1</v>
      </c>
      <c r="CA103">
        <f>IFERROR(VLOOKUP($A103, CDS5Y_bbg!BZ$5:CA$241,2), -1)</f>
        <v>41911</v>
      </c>
      <c r="CB103">
        <f>IFERROR(VLOOKUP($A103, CDS5Y_bbg!CA$5:CB$241,2), -1)</f>
        <v>166.5</v>
      </c>
      <c r="CC103">
        <f>IFERROR(VLOOKUP($A103, CDS5Y_bbg!CB$5:CC$241,2), -1)</f>
        <v>41912</v>
      </c>
      <c r="CD103">
        <f>IFERROR(VLOOKUP($A103, CDS5Y_bbg!CC$5:CD$241,2), -1)</f>
        <v>155.5</v>
      </c>
      <c r="CE103">
        <f>IFERROR(VLOOKUP($A103, CDS5Y_bbg!CD$5:CE$241,2), -1)</f>
        <v>43332</v>
      </c>
      <c r="CF103">
        <f>IFERROR(VLOOKUP($A103, CDS5Y_bbg!CE$5:CF$241,2), -1)</f>
        <v>30</v>
      </c>
      <c r="CG103">
        <f>IFERROR(VLOOKUP($A103, CDS5Y_bbg!CF$5:CG$241,2), -1)</f>
        <v>41893</v>
      </c>
      <c r="CH103">
        <f>IFERROR(VLOOKUP($A103, CDS5Y_bbg!CG$5:CH$241,2), -1)</f>
        <v>29.503</v>
      </c>
      <c r="CI103">
        <f>IFERROR(VLOOKUP($A103, CDS5Y_bbg!CH$5:CI$241,2), -1)</f>
        <v>-1</v>
      </c>
      <c r="CJ103">
        <f>IFERROR(VLOOKUP($A103, CDS5Y_bbg!CI$5:CJ$241,2), -1)</f>
        <v>-1</v>
      </c>
      <c r="CK103">
        <f>IFERROR(VLOOKUP($A103, CDS5Y_bbg!CJ$5:CK$241,2), -1)</f>
        <v>41844</v>
      </c>
      <c r="CL103">
        <f>IFERROR(VLOOKUP($A103, CDS5Y_bbg!CK$5:CL$241,2), -1)</f>
        <v>133.501</v>
      </c>
      <c r="CM103">
        <f>IFERROR(VLOOKUP($A103, CDS5Y_bbg!CL$5:CM$241,2), -1)</f>
        <v>-1</v>
      </c>
      <c r="CN103">
        <f>IFERROR(VLOOKUP($A103, CDS5Y_bbg!CM$5:CN$241,2), -1)</f>
        <v>-1</v>
      </c>
    </row>
    <row r="104" spans="1:92" x14ac:dyDescent="0.25">
      <c r="A104" s="1">
        <v>39660</v>
      </c>
      <c r="B104">
        <f>IFERROR(VLOOKUP($A104, CDS5Y_bbg!A$5:B$241,2), -1)</f>
        <v>117.85899999999999</v>
      </c>
      <c r="C104">
        <f>IFERROR(VLOOKUP($A104, CDS5Y_bbg!B$5:C$241,2), -1)</f>
        <v>41831</v>
      </c>
      <c r="D104">
        <f>IFERROR(VLOOKUP($A104, CDS5Y_bbg!C$5:D$241,2), -1)</f>
        <v>158.434</v>
      </c>
      <c r="E104">
        <f>IFERROR(VLOOKUP($A104, CDS5Y_bbg!D$5:E$241,2), -1)</f>
        <v>44895</v>
      </c>
      <c r="F104">
        <f>IFERROR(VLOOKUP($A104, CDS5Y_bbg!E$5:F$241,2), -1)</f>
        <v>60.875</v>
      </c>
      <c r="G104">
        <f>IFERROR(VLOOKUP($A104, CDS5Y_bbg!F$5:G$241,2), -1)</f>
        <v>40360</v>
      </c>
      <c r="H104">
        <f>IFERROR(VLOOKUP($A104, CDS5Y_bbg!G$5:H$241,2), -1)</f>
        <v>55.302</v>
      </c>
      <c r="I104">
        <f>IFERROR(VLOOKUP($A104, CDS5Y_bbg!H$5:I$241,2), -1)</f>
        <v>44834</v>
      </c>
      <c r="J104">
        <f>IFERROR(VLOOKUP($A104, CDS5Y_bbg!I$5:J$241,2), -1)</f>
        <v>145.566</v>
      </c>
      <c r="K104">
        <f>IFERROR(VLOOKUP($A104, CDS5Y_bbg!J$5:K$241,2), -1)</f>
        <v>41819</v>
      </c>
      <c r="L104">
        <f>IFERROR(VLOOKUP($A104, CDS5Y_bbg!K$5:L$241,2), -1)</f>
        <v>82.334999999999994</v>
      </c>
      <c r="M104">
        <f>IFERROR(VLOOKUP($A104, CDS5Y_bbg!L$5:M$241,2), -1)</f>
        <v>40469</v>
      </c>
      <c r="N104">
        <f>IFERROR(VLOOKUP($A104, CDS5Y_bbg!M$5:N$241,2), -1)</f>
        <v>86.695999999999998</v>
      </c>
      <c r="O104">
        <f>IFERROR(VLOOKUP($A104, CDS5Y_bbg!N$5:O$241,2), -1)</f>
        <v>40289</v>
      </c>
      <c r="P104">
        <f>IFERROR(VLOOKUP($A104, CDS5Y_bbg!O$5:P$241,2), -1)</f>
        <v>97.759</v>
      </c>
      <c r="Q104">
        <f>IFERROR(VLOOKUP($A104, CDS5Y_bbg!P$5:Q$241,2), -1)</f>
        <v>44377</v>
      </c>
      <c r="R104">
        <f>IFERROR(VLOOKUP($A104, CDS5Y_bbg!Q$5:R$241,2), -1)</f>
        <v>105.76600000000001</v>
      </c>
      <c r="S104">
        <f>IFERROR(VLOOKUP($A104, CDS5Y_bbg!R$5:S$241,2), -1)</f>
        <v>43337</v>
      </c>
      <c r="T104">
        <f>IFERROR(VLOOKUP($A104, CDS5Y_bbg!S$5:T$241,2), -1)</f>
        <v>222.495</v>
      </c>
      <c r="U104">
        <f>IFERROR(VLOOKUP($A104, CDS5Y_bbg!T$5:U$241,2), -1)</f>
        <v>42062</v>
      </c>
      <c r="V104">
        <f>IFERROR(VLOOKUP($A104, CDS5Y_bbg!U$5:V$241,2), -1)</f>
        <v>51.335999999999999</v>
      </c>
      <c r="W104">
        <f>IFERROR(VLOOKUP($A104, CDS5Y_bbg!V$5:W$241,2), -1)</f>
        <v>44074</v>
      </c>
      <c r="X104">
        <f>IFERROR(VLOOKUP($A104, CDS5Y_bbg!W$5:X$241,2), -1)</f>
        <v>98.863</v>
      </c>
      <c r="Y104">
        <f>IFERROR(VLOOKUP($A104, CDS5Y_bbg!X$5:Y$241,2), -1)</f>
        <v>44043</v>
      </c>
      <c r="Z104">
        <f>IFERROR(VLOOKUP($A104, CDS5Y_bbg!Y$5:Z$241,2), -1)</f>
        <v>159.267</v>
      </c>
      <c r="AA104">
        <f>IFERROR(VLOOKUP($A104, CDS5Y_bbg!Z$5:AA$241,2), -1)</f>
        <v>40481</v>
      </c>
      <c r="AB104">
        <f>IFERROR(VLOOKUP($A104, CDS5Y_bbg!AA$5:AB$241,2), -1)</f>
        <v>105.88800000000001</v>
      </c>
      <c r="AC104">
        <f>IFERROR(VLOOKUP($A104, CDS5Y_bbg!AB$5:AC$241,2), -1)</f>
        <v>44043</v>
      </c>
      <c r="AD104">
        <f>IFERROR(VLOOKUP($A104, CDS5Y_bbg!AC$5:AD$241,2), -1)</f>
        <v>257.74900000000002</v>
      </c>
      <c r="AE104">
        <f>IFERROR(VLOOKUP($A104, CDS5Y_bbg!AD$5:AE$241,2), -1)</f>
        <v>41149</v>
      </c>
      <c r="AF104">
        <f>IFERROR(VLOOKUP($A104, CDS5Y_bbg!AE$5:AF$241,2), -1)</f>
        <v>-1</v>
      </c>
      <c r="AG104">
        <f>IFERROR(VLOOKUP($A104, CDS5Y_bbg!AF$5:AG$241,2), -1)</f>
        <v>42853</v>
      </c>
      <c r="AH104">
        <f>IFERROR(VLOOKUP($A104, CDS5Y_bbg!AG$5:AH$241,2), -1)</f>
        <v>10.625</v>
      </c>
      <c r="AI104">
        <f>IFERROR(VLOOKUP($A104, CDS5Y_bbg!AH$5:AI$241,2), -1)</f>
        <v>-1</v>
      </c>
      <c r="AJ104">
        <f>IFERROR(VLOOKUP($A104, CDS5Y_bbg!AI$5:AJ$241,2), -1)</f>
        <v>19</v>
      </c>
      <c r="AK104">
        <f>IFERROR(VLOOKUP($A104, CDS5Y_bbg!AJ$5:AK$241,2), -1)</f>
        <v>-1</v>
      </c>
      <c r="AL104">
        <f>IFERROR(VLOOKUP($A104, CDS5Y_bbg!AK$5:AL$241,2), -1)</f>
        <v>-1</v>
      </c>
      <c r="AM104">
        <f>IFERROR(VLOOKUP($A104, CDS5Y_bbg!AL$5:AM$241,2), -1)</f>
        <v>-1</v>
      </c>
      <c r="AN104">
        <f>IFERROR(VLOOKUP($A104, CDS5Y_bbg!AM$5:AN$241,2), -1)</f>
        <v>9</v>
      </c>
      <c r="AO104">
        <f>IFERROR(VLOOKUP($A104, CDS5Y_bbg!AN$5:AO$241,2), -1)</f>
        <v>43424</v>
      </c>
      <c r="AP104">
        <f>IFERROR(VLOOKUP($A104, CDS5Y_bbg!AO$5:AP$241,2), -1)</f>
        <v>4.3730000000000002</v>
      </c>
      <c r="AQ104">
        <f>IFERROR(VLOOKUP($A104, CDS5Y_bbg!AP$5:AQ$241,2), -1)</f>
        <v>44625</v>
      </c>
      <c r="AR104">
        <f>IFERROR(VLOOKUP($A104, CDS5Y_bbg!AQ$5:AR$241,2), -1)</f>
        <v>10.917</v>
      </c>
      <c r="AS104">
        <f>IFERROR(VLOOKUP($A104, CDS5Y_bbg!AR$5:AS$241,2), -1)</f>
        <v>44626</v>
      </c>
      <c r="AT104">
        <f>IFERROR(VLOOKUP($A104, CDS5Y_bbg!AS$5:AT$241,2), -1)</f>
        <v>7</v>
      </c>
      <c r="AU104">
        <f>IFERROR(VLOOKUP($A104, CDS5Y_bbg!AT$5:AU$241,2), -1)</f>
        <v>-1</v>
      </c>
      <c r="AV104">
        <f>IFERROR(VLOOKUP($A104, CDS5Y_bbg!AU$5:AV$241,2), -1)</f>
        <v>-1</v>
      </c>
      <c r="AW104">
        <f>IFERROR(VLOOKUP($A104, CDS5Y_bbg!AV$5:AW$241,2), -1)</f>
        <v>41863</v>
      </c>
      <c r="AX104">
        <f>IFERROR(VLOOKUP($A104, CDS5Y_bbg!AW$5:AX$241,2), -1)</f>
        <v>83.777000000000001</v>
      </c>
      <c r="AY104">
        <f>IFERROR(VLOOKUP($A104, CDS5Y_bbg!AX$5:AY$241,2), -1)</f>
        <v>43402</v>
      </c>
      <c r="AZ104">
        <f>IFERROR(VLOOKUP($A104, CDS5Y_bbg!AY$5:AZ$241,2), -1)</f>
        <v>37.667000000000002</v>
      </c>
      <c r="BA104">
        <f>IFERROR(VLOOKUP($A104, CDS5Y_bbg!AZ$5:BA$241,2), -1)</f>
        <v>-1</v>
      </c>
      <c r="BB104">
        <f>IFERROR(VLOOKUP($A104, CDS5Y_bbg!BA$5:BB$241,2), -1)</f>
        <v>17.329999999999998</v>
      </c>
      <c r="BC104">
        <f>IFERROR(VLOOKUP($A104, CDS5Y_bbg!BB$5:BC$241,2), -1)</f>
        <v>41722</v>
      </c>
      <c r="BD104">
        <f>IFERROR(VLOOKUP($A104, CDS5Y_bbg!BC$5:BD$241,2), -1)</f>
        <v>-1</v>
      </c>
      <c r="BE104">
        <f>IFERROR(VLOOKUP($A104, CDS5Y_bbg!BD$5:BE$241,2), -1)</f>
        <v>-1</v>
      </c>
      <c r="BF104">
        <f>IFERROR(VLOOKUP($A104, CDS5Y_bbg!BE$5:BF$241,2), -1)</f>
        <v>-1</v>
      </c>
      <c r="BG104">
        <f>IFERROR(VLOOKUP($A104, CDS5Y_bbg!BF$5:BG$241,2), -1)</f>
        <v>-1</v>
      </c>
      <c r="BH104">
        <f>IFERROR(VLOOKUP($A104, CDS5Y_bbg!BG$5:BH$241,2), -1)</f>
        <v>-1</v>
      </c>
      <c r="BI104">
        <f>IFERROR(VLOOKUP($A104, CDS5Y_bbg!BH$5:BI$241,2), -1)</f>
        <v>43424</v>
      </c>
      <c r="BJ104">
        <f>IFERROR(VLOOKUP($A104, CDS5Y_bbg!BI$5:BJ$241,2), -1)</f>
        <v>36.667000000000002</v>
      </c>
      <c r="BK104">
        <f>IFERROR(VLOOKUP($A104, CDS5Y_bbg!BJ$5:BK$241,2), -1)</f>
        <v>-1</v>
      </c>
      <c r="BL104">
        <f>IFERROR(VLOOKUP($A104, CDS5Y_bbg!BK$5:BL$241,2), -1)</f>
        <v>-1</v>
      </c>
      <c r="BM104">
        <f>IFERROR(VLOOKUP($A104, CDS5Y_bbg!BL$5:BM$241,2), -1)</f>
        <v>43424</v>
      </c>
      <c r="BN104">
        <f>IFERROR(VLOOKUP($A104, CDS5Y_bbg!BM$5:BN$241,2), -1)</f>
        <v>35.5</v>
      </c>
      <c r="BO104">
        <f>IFERROR(VLOOKUP($A104, CDS5Y_bbg!BN$5:BO$241,2), -1)</f>
        <v>43426</v>
      </c>
      <c r="BP104">
        <f>IFERROR(VLOOKUP($A104, CDS5Y_bbg!BO$5:BP$241,2), -1)</f>
        <v>8.125</v>
      </c>
      <c r="BQ104">
        <f>IFERROR(VLOOKUP($A104, CDS5Y_bbg!BP$5:BQ$241,2), -1)</f>
        <v>-1</v>
      </c>
      <c r="BR104">
        <f>IFERROR(VLOOKUP($A104, CDS5Y_bbg!BQ$5:BR$241,2), -1)</f>
        <v>-1</v>
      </c>
      <c r="BS104">
        <f>IFERROR(VLOOKUP($A104, CDS5Y_bbg!BR$5:BS$241,2), -1)</f>
        <v>43426</v>
      </c>
      <c r="BT104">
        <f>IFERROR(VLOOKUP($A104, CDS5Y_bbg!BS$5:BT$241,2), -1)</f>
        <v>-1</v>
      </c>
      <c r="BU104">
        <f>IFERROR(VLOOKUP($A104, CDS5Y_bbg!BT$5:BU$241,2), -1)</f>
        <v>-1</v>
      </c>
      <c r="BV104">
        <f>IFERROR(VLOOKUP($A104, CDS5Y_bbg!BU$5:BV$241,2), -1)</f>
        <v>-1</v>
      </c>
      <c r="BW104">
        <f>IFERROR(VLOOKUP($A104, CDS5Y_bbg!BV$5:BW$241,2), -1)</f>
        <v>41915</v>
      </c>
      <c r="BX104">
        <f>IFERROR(VLOOKUP($A104, CDS5Y_bbg!BW$5:BX$241,2), -1)</f>
        <v>-1</v>
      </c>
      <c r="BY104">
        <f>IFERROR(VLOOKUP($A104, CDS5Y_bbg!BX$5:BY$241,2), -1)</f>
        <v>-1</v>
      </c>
      <c r="BZ104">
        <f>IFERROR(VLOOKUP($A104, CDS5Y_bbg!BY$5:BZ$241,2), -1)</f>
        <v>-1</v>
      </c>
      <c r="CA104">
        <f>IFERROR(VLOOKUP($A104, CDS5Y_bbg!BZ$5:CA$241,2), -1)</f>
        <v>41911</v>
      </c>
      <c r="CB104">
        <f>IFERROR(VLOOKUP($A104, CDS5Y_bbg!CA$5:CB$241,2), -1)</f>
        <v>199.5</v>
      </c>
      <c r="CC104">
        <f>IFERROR(VLOOKUP($A104, CDS5Y_bbg!CB$5:CC$241,2), -1)</f>
        <v>41912</v>
      </c>
      <c r="CD104">
        <f>IFERROR(VLOOKUP($A104, CDS5Y_bbg!CC$5:CD$241,2), -1)</f>
        <v>155.5</v>
      </c>
      <c r="CE104">
        <f>IFERROR(VLOOKUP($A104, CDS5Y_bbg!CD$5:CE$241,2), -1)</f>
        <v>43332</v>
      </c>
      <c r="CF104">
        <f>IFERROR(VLOOKUP($A104, CDS5Y_bbg!CE$5:CF$241,2), -1)</f>
        <v>34.003</v>
      </c>
      <c r="CG104">
        <f>IFERROR(VLOOKUP($A104, CDS5Y_bbg!CF$5:CG$241,2), -1)</f>
        <v>41893</v>
      </c>
      <c r="CH104">
        <f>IFERROR(VLOOKUP($A104, CDS5Y_bbg!CG$5:CH$241,2), -1)</f>
        <v>37.436999999999998</v>
      </c>
      <c r="CI104">
        <f>IFERROR(VLOOKUP($A104, CDS5Y_bbg!CH$5:CI$241,2), -1)</f>
        <v>-1</v>
      </c>
      <c r="CJ104">
        <f>IFERROR(VLOOKUP($A104, CDS5Y_bbg!CI$5:CJ$241,2), -1)</f>
        <v>-1</v>
      </c>
      <c r="CK104">
        <f>IFERROR(VLOOKUP($A104, CDS5Y_bbg!CJ$5:CK$241,2), -1)</f>
        <v>41844</v>
      </c>
      <c r="CL104">
        <f>IFERROR(VLOOKUP($A104, CDS5Y_bbg!CK$5:CL$241,2), -1)</f>
        <v>107.504</v>
      </c>
      <c r="CM104">
        <f>IFERROR(VLOOKUP($A104, CDS5Y_bbg!CL$5:CM$241,2), -1)</f>
        <v>-1</v>
      </c>
      <c r="CN104">
        <f>IFERROR(VLOOKUP($A104, CDS5Y_bbg!CM$5:CN$241,2), -1)</f>
        <v>-1</v>
      </c>
    </row>
    <row r="105" spans="1:92" x14ac:dyDescent="0.25">
      <c r="A105" s="1">
        <v>39689</v>
      </c>
      <c r="B105">
        <f>IFERROR(VLOOKUP($A105, CDS5Y_bbg!A$5:B$241,2), -1)</f>
        <v>130.30199999999999</v>
      </c>
      <c r="C105">
        <f>IFERROR(VLOOKUP($A105, CDS5Y_bbg!B$5:C$241,2), -1)</f>
        <v>41831</v>
      </c>
      <c r="D105">
        <f>IFERROR(VLOOKUP($A105, CDS5Y_bbg!C$5:D$241,2), -1)</f>
        <v>185.53299999999999</v>
      </c>
      <c r="E105">
        <f>IFERROR(VLOOKUP($A105, CDS5Y_bbg!D$5:E$241,2), -1)</f>
        <v>44895</v>
      </c>
      <c r="F105">
        <f>IFERROR(VLOOKUP($A105, CDS5Y_bbg!E$5:F$241,2), -1)</f>
        <v>62.17</v>
      </c>
      <c r="G105">
        <f>IFERROR(VLOOKUP($A105, CDS5Y_bbg!F$5:G$241,2), -1)</f>
        <v>40360</v>
      </c>
      <c r="H105">
        <f>IFERROR(VLOOKUP($A105, CDS5Y_bbg!G$5:H$241,2), -1)</f>
        <v>65.168000000000006</v>
      </c>
      <c r="I105">
        <f>IFERROR(VLOOKUP($A105, CDS5Y_bbg!H$5:I$241,2), -1)</f>
        <v>44834</v>
      </c>
      <c r="J105">
        <f>IFERROR(VLOOKUP($A105, CDS5Y_bbg!I$5:J$241,2), -1)</f>
        <v>159.934</v>
      </c>
      <c r="K105">
        <f>IFERROR(VLOOKUP($A105, CDS5Y_bbg!J$5:K$241,2), -1)</f>
        <v>41819</v>
      </c>
      <c r="L105">
        <f>IFERROR(VLOOKUP($A105, CDS5Y_bbg!K$5:L$241,2), -1)</f>
        <v>90.834999999999994</v>
      </c>
      <c r="M105">
        <f>IFERROR(VLOOKUP($A105, CDS5Y_bbg!L$5:M$241,2), -1)</f>
        <v>40469</v>
      </c>
      <c r="N105">
        <f>IFERROR(VLOOKUP($A105, CDS5Y_bbg!M$5:N$241,2), -1)</f>
        <v>115.66500000000001</v>
      </c>
      <c r="O105">
        <f>IFERROR(VLOOKUP($A105, CDS5Y_bbg!N$5:O$241,2), -1)</f>
        <v>40289</v>
      </c>
      <c r="P105">
        <f>IFERROR(VLOOKUP($A105, CDS5Y_bbg!O$5:P$241,2), -1)</f>
        <v>127.505</v>
      </c>
      <c r="Q105">
        <f>IFERROR(VLOOKUP($A105, CDS5Y_bbg!P$5:Q$241,2), -1)</f>
        <v>44377</v>
      </c>
      <c r="R105">
        <f>IFERROR(VLOOKUP($A105, CDS5Y_bbg!Q$5:R$241,2), -1)</f>
        <v>118.437</v>
      </c>
      <c r="S105">
        <f>IFERROR(VLOOKUP($A105, CDS5Y_bbg!R$5:S$241,2), -1)</f>
        <v>43337</v>
      </c>
      <c r="T105">
        <f>IFERROR(VLOOKUP($A105, CDS5Y_bbg!S$5:T$241,2), -1)</f>
        <v>242.76900000000001</v>
      </c>
      <c r="U105">
        <f>IFERROR(VLOOKUP($A105, CDS5Y_bbg!T$5:U$241,2), -1)</f>
        <v>42062</v>
      </c>
      <c r="V105">
        <f>IFERROR(VLOOKUP($A105, CDS5Y_bbg!U$5:V$241,2), -1)</f>
        <v>67.668999999999997</v>
      </c>
      <c r="W105">
        <f>IFERROR(VLOOKUP($A105, CDS5Y_bbg!V$5:W$241,2), -1)</f>
        <v>44074</v>
      </c>
      <c r="X105">
        <f>IFERROR(VLOOKUP($A105, CDS5Y_bbg!W$5:X$241,2), -1)</f>
        <v>132.804</v>
      </c>
      <c r="Y105">
        <f>IFERROR(VLOOKUP($A105, CDS5Y_bbg!X$5:Y$241,2), -1)</f>
        <v>44043</v>
      </c>
      <c r="Z105">
        <f>IFERROR(VLOOKUP($A105, CDS5Y_bbg!Y$5:Z$241,2), -1)</f>
        <v>173.31700000000001</v>
      </c>
      <c r="AA105">
        <f>IFERROR(VLOOKUP($A105, CDS5Y_bbg!Z$5:AA$241,2), -1)</f>
        <v>40481</v>
      </c>
      <c r="AB105">
        <f>IFERROR(VLOOKUP($A105, CDS5Y_bbg!AA$5:AB$241,2), -1)</f>
        <v>135</v>
      </c>
      <c r="AC105">
        <f>IFERROR(VLOOKUP($A105, CDS5Y_bbg!AB$5:AC$241,2), -1)</f>
        <v>44043</v>
      </c>
      <c r="AD105">
        <f>IFERROR(VLOOKUP($A105, CDS5Y_bbg!AC$5:AD$241,2), -1)</f>
        <v>265.101</v>
      </c>
      <c r="AE105">
        <f>IFERROR(VLOOKUP($A105, CDS5Y_bbg!AD$5:AE$241,2), -1)</f>
        <v>41149</v>
      </c>
      <c r="AF105">
        <f>IFERROR(VLOOKUP($A105, CDS5Y_bbg!AE$5:AF$241,2), -1)</f>
        <v>21.244</v>
      </c>
      <c r="AG105">
        <f>IFERROR(VLOOKUP($A105, CDS5Y_bbg!AF$5:AG$241,2), -1)</f>
        <v>42853</v>
      </c>
      <c r="AH105">
        <f>IFERROR(VLOOKUP($A105, CDS5Y_bbg!AG$5:AH$241,2), -1)</f>
        <v>10.875</v>
      </c>
      <c r="AI105">
        <f>IFERROR(VLOOKUP($A105, CDS5Y_bbg!AH$5:AI$241,2), -1)</f>
        <v>-1</v>
      </c>
      <c r="AJ105">
        <f>IFERROR(VLOOKUP($A105, CDS5Y_bbg!AI$5:AJ$241,2), -1)</f>
        <v>19.5</v>
      </c>
      <c r="AK105">
        <f>IFERROR(VLOOKUP($A105, CDS5Y_bbg!AJ$5:AK$241,2), -1)</f>
        <v>-1</v>
      </c>
      <c r="AL105">
        <f>IFERROR(VLOOKUP($A105, CDS5Y_bbg!AK$5:AL$241,2), -1)</f>
        <v>-1</v>
      </c>
      <c r="AM105">
        <f>IFERROR(VLOOKUP($A105, CDS5Y_bbg!AL$5:AM$241,2), -1)</f>
        <v>-1</v>
      </c>
      <c r="AN105">
        <f>IFERROR(VLOOKUP($A105, CDS5Y_bbg!AM$5:AN$241,2), -1)</f>
        <v>9</v>
      </c>
      <c r="AO105">
        <f>IFERROR(VLOOKUP($A105, CDS5Y_bbg!AN$5:AO$241,2), -1)</f>
        <v>43424</v>
      </c>
      <c r="AP105">
        <f>IFERROR(VLOOKUP($A105, CDS5Y_bbg!AO$5:AP$241,2), -1)</f>
        <v>4.3730000000000002</v>
      </c>
      <c r="AQ105">
        <f>IFERROR(VLOOKUP($A105, CDS5Y_bbg!AP$5:AQ$241,2), -1)</f>
        <v>44625</v>
      </c>
      <c r="AR105">
        <f>IFERROR(VLOOKUP($A105, CDS5Y_bbg!AQ$5:AR$241,2), -1)</f>
        <v>11.375</v>
      </c>
      <c r="AS105">
        <f>IFERROR(VLOOKUP($A105, CDS5Y_bbg!AR$5:AS$241,2), -1)</f>
        <v>44626</v>
      </c>
      <c r="AT105">
        <f>IFERROR(VLOOKUP($A105, CDS5Y_bbg!AS$5:AT$241,2), -1)</f>
        <v>7.75</v>
      </c>
      <c r="AU105">
        <f>IFERROR(VLOOKUP($A105, CDS5Y_bbg!AT$5:AU$241,2), -1)</f>
        <v>-1</v>
      </c>
      <c r="AV105">
        <f>IFERROR(VLOOKUP($A105, CDS5Y_bbg!AU$5:AV$241,2), -1)</f>
        <v>-1</v>
      </c>
      <c r="AW105">
        <f>IFERROR(VLOOKUP($A105, CDS5Y_bbg!AV$5:AW$241,2), -1)</f>
        <v>41863</v>
      </c>
      <c r="AX105">
        <f>IFERROR(VLOOKUP($A105, CDS5Y_bbg!AW$5:AX$241,2), -1)</f>
        <v>86.757000000000005</v>
      </c>
      <c r="AY105">
        <f>IFERROR(VLOOKUP($A105, CDS5Y_bbg!AX$5:AY$241,2), -1)</f>
        <v>43402</v>
      </c>
      <c r="AZ105">
        <f>IFERROR(VLOOKUP($A105, CDS5Y_bbg!AY$5:AZ$241,2), -1)</f>
        <v>39.417000000000002</v>
      </c>
      <c r="BA105">
        <f>IFERROR(VLOOKUP($A105, CDS5Y_bbg!AZ$5:BA$241,2), -1)</f>
        <v>-1</v>
      </c>
      <c r="BB105">
        <f>IFERROR(VLOOKUP($A105, CDS5Y_bbg!BA$5:BB$241,2), -1)</f>
        <v>16.033000000000001</v>
      </c>
      <c r="BC105">
        <f>IFERROR(VLOOKUP($A105, CDS5Y_bbg!BB$5:BC$241,2), -1)</f>
        <v>41722</v>
      </c>
      <c r="BD105">
        <f>IFERROR(VLOOKUP($A105, CDS5Y_bbg!BC$5:BD$241,2), -1)</f>
        <v>-1</v>
      </c>
      <c r="BE105">
        <f>IFERROR(VLOOKUP($A105, CDS5Y_bbg!BD$5:BE$241,2), -1)</f>
        <v>-1</v>
      </c>
      <c r="BF105">
        <f>IFERROR(VLOOKUP($A105, CDS5Y_bbg!BE$5:BF$241,2), -1)</f>
        <v>-1</v>
      </c>
      <c r="BG105">
        <f>IFERROR(VLOOKUP($A105, CDS5Y_bbg!BF$5:BG$241,2), -1)</f>
        <v>-1</v>
      </c>
      <c r="BH105">
        <f>IFERROR(VLOOKUP($A105, CDS5Y_bbg!BG$5:BH$241,2), -1)</f>
        <v>-1</v>
      </c>
      <c r="BI105">
        <f>IFERROR(VLOOKUP($A105, CDS5Y_bbg!BH$5:BI$241,2), -1)</f>
        <v>43424</v>
      </c>
      <c r="BJ105">
        <f>IFERROR(VLOOKUP($A105, CDS5Y_bbg!BI$5:BJ$241,2), -1)</f>
        <v>37.832999999999998</v>
      </c>
      <c r="BK105">
        <f>IFERROR(VLOOKUP($A105, CDS5Y_bbg!BJ$5:BK$241,2), -1)</f>
        <v>-1</v>
      </c>
      <c r="BL105">
        <f>IFERROR(VLOOKUP($A105, CDS5Y_bbg!BK$5:BL$241,2), -1)</f>
        <v>-1</v>
      </c>
      <c r="BM105">
        <f>IFERROR(VLOOKUP($A105, CDS5Y_bbg!BL$5:BM$241,2), -1)</f>
        <v>43424</v>
      </c>
      <c r="BN105">
        <f>IFERROR(VLOOKUP($A105, CDS5Y_bbg!BM$5:BN$241,2), -1)</f>
        <v>36.917000000000002</v>
      </c>
      <c r="BO105">
        <f>IFERROR(VLOOKUP($A105, CDS5Y_bbg!BN$5:BO$241,2), -1)</f>
        <v>43426</v>
      </c>
      <c r="BP105">
        <f>IFERROR(VLOOKUP($A105, CDS5Y_bbg!BO$5:BP$241,2), -1)</f>
        <v>9.625</v>
      </c>
      <c r="BQ105">
        <f>IFERROR(VLOOKUP($A105, CDS5Y_bbg!BP$5:BQ$241,2), -1)</f>
        <v>-1</v>
      </c>
      <c r="BR105">
        <f>IFERROR(VLOOKUP($A105, CDS5Y_bbg!BQ$5:BR$241,2), -1)</f>
        <v>-1</v>
      </c>
      <c r="BS105">
        <f>IFERROR(VLOOKUP($A105, CDS5Y_bbg!BR$5:BS$241,2), -1)</f>
        <v>43426</v>
      </c>
      <c r="BT105">
        <f>IFERROR(VLOOKUP($A105, CDS5Y_bbg!BS$5:BT$241,2), -1)</f>
        <v>18</v>
      </c>
      <c r="BU105">
        <f>IFERROR(VLOOKUP($A105, CDS5Y_bbg!BT$5:BU$241,2), -1)</f>
        <v>-1</v>
      </c>
      <c r="BV105">
        <f>IFERROR(VLOOKUP($A105, CDS5Y_bbg!BU$5:BV$241,2), -1)</f>
        <v>-1</v>
      </c>
      <c r="BW105">
        <f>IFERROR(VLOOKUP($A105, CDS5Y_bbg!BV$5:BW$241,2), -1)</f>
        <v>41915</v>
      </c>
      <c r="BX105">
        <f>IFERROR(VLOOKUP($A105, CDS5Y_bbg!BW$5:BX$241,2), -1)</f>
        <v>-1</v>
      </c>
      <c r="BY105">
        <f>IFERROR(VLOOKUP($A105, CDS5Y_bbg!BX$5:BY$241,2), -1)</f>
        <v>-1</v>
      </c>
      <c r="BZ105">
        <f>IFERROR(VLOOKUP($A105, CDS5Y_bbg!BY$5:BZ$241,2), -1)</f>
        <v>-1</v>
      </c>
      <c r="CA105">
        <f>IFERROR(VLOOKUP($A105, CDS5Y_bbg!BZ$5:CA$241,2), -1)</f>
        <v>41911</v>
      </c>
      <c r="CB105">
        <f>IFERROR(VLOOKUP($A105, CDS5Y_bbg!CA$5:CB$241,2), -1)</f>
        <v>199.5</v>
      </c>
      <c r="CC105">
        <f>IFERROR(VLOOKUP($A105, CDS5Y_bbg!CB$5:CC$241,2), -1)</f>
        <v>41912</v>
      </c>
      <c r="CD105">
        <f>IFERROR(VLOOKUP($A105, CDS5Y_bbg!CC$5:CD$241,2), -1)</f>
        <v>155.5</v>
      </c>
      <c r="CE105">
        <f>IFERROR(VLOOKUP($A105, CDS5Y_bbg!CD$5:CE$241,2), -1)</f>
        <v>43332</v>
      </c>
      <c r="CF105">
        <f>IFERROR(VLOOKUP($A105, CDS5Y_bbg!CE$5:CF$241,2), -1)</f>
        <v>41.503</v>
      </c>
      <c r="CG105">
        <f>IFERROR(VLOOKUP($A105, CDS5Y_bbg!CF$5:CG$241,2), -1)</f>
        <v>41893</v>
      </c>
      <c r="CH105">
        <f>IFERROR(VLOOKUP($A105, CDS5Y_bbg!CG$5:CH$241,2), -1)</f>
        <v>43.5</v>
      </c>
      <c r="CI105">
        <f>IFERROR(VLOOKUP($A105, CDS5Y_bbg!CH$5:CI$241,2), -1)</f>
        <v>-1</v>
      </c>
      <c r="CJ105">
        <f>IFERROR(VLOOKUP($A105, CDS5Y_bbg!CI$5:CJ$241,2), -1)</f>
        <v>-1</v>
      </c>
      <c r="CK105">
        <f>IFERROR(VLOOKUP($A105, CDS5Y_bbg!CJ$5:CK$241,2), -1)</f>
        <v>41844</v>
      </c>
      <c r="CL105">
        <f>IFERROR(VLOOKUP($A105, CDS5Y_bbg!CK$5:CL$241,2), -1)</f>
        <v>126.006</v>
      </c>
      <c r="CM105">
        <f>IFERROR(VLOOKUP($A105, CDS5Y_bbg!CL$5:CM$241,2), -1)</f>
        <v>-1</v>
      </c>
      <c r="CN105">
        <f>IFERROR(VLOOKUP($A105, CDS5Y_bbg!CM$5:CN$241,2), -1)</f>
        <v>-1</v>
      </c>
    </row>
    <row r="106" spans="1:92" x14ac:dyDescent="0.25">
      <c r="A106" s="1">
        <v>39721</v>
      </c>
      <c r="B106">
        <f>IFERROR(VLOOKUP($A106, CDS5Y_bbg!A$5:B$241,2), -1)</f>
        <v>179.3</v>
      </c>
      <c r="C106">
        <f>IFERROR(VLOOKUP($A106, CDS5Y_bbg!B$5:C$241,2), -1)</f>
        <v>41831</v>
      </c>
      <c r="D106">
        <f>IFERROR(VLOOKUP($A106, CDS5Y_bbg!C$5:D$241,2), -1)</f>
        <v>224.90100000000001</v>
      </c>
      <c r="E106">
        <f>IFERROR(VLOOKUP($A106, CDS5Y_bbg!D$5:E$241,2), -1)</f>
        <v>44895</v>
      </c>
      <c r="F106">
        <f>IFERROR(VLOOKUP($A106, CDS5Y_bbg!E$5:F$241,2), -1)</f>
        <v>113.35</v>
      </c>
      <c r="G106">
        <f>IFERROR(VLOOKUP($A106, CDS5Y_bbg!F$5:G$241,2), -1)</f>
        <v>40360</v>
      </c>
      <c r="H106">
        <f>IFERROR(VLOOKUP($A106, CDS5Y_bbg!G$5:H$241,2), -1)</f>
        <v>87.093999999999994</v>
      </c>
      <c r="I106">
        <f>IFERROR(VLOOKUP($A106, CDS5Y_bbg!H$5:I$241,2), -1)</f>
        <v>44834</v>
      </c>
      <c r="J106">
        <f>IFERROR(VLOOKUP($A106, CDS5Y_bbg!I$5:J$241,2), -1)</f>
        <v>206.44399999999999</v>
      </c>
      <c r="K106">
        <f>IFERROR(VLOOKUP($A106, CDS5Y_bbg!J$5:K$241,2), -1)</f>
        <v>41819</v>
      </c>
      <c r="L106">
        <f>IFERROR(VLOOKUP($A106, CDS5Y_bbg!K$5:L$241,2), -1)</f>
        <v>138.33500000000001</v>
      </c>
      <c r="M106">
        <f>IFERROR(VLOOKUP($A106, CDS5Y_bbg!L$5:M$241,2), -1)</f>
        <v>40469</v>
      </c>
      <c r="N106">
        <f>IFERROR(VLOOKUP($A106, CDS5Y_bbg!M$5:N$241,2), -1)</f>
        <v>174.90899999999999</v>
      </c>
      <c r="O106">
        <f>IFERROR(VLOOKUP($A106, CDS5Y_bbg!N$5:O$241,2), -1)</f>
        <v>40289</v>
      </c>
      <c r="P106">
        <f>IFERROR(VLOOKUP($A106, CDS5Y_bbg!O$5:P$241,2), -1)</f>
        <v>168.32499999999999</v>
      </c>
      <c r="Q106">
        <f>IFERROR(VLOOKUP($A106, CDS5Y_bbg!P$5:Q$241,2), -1)</f>
        <v>44377</v>
      </c>
      <c r="R106">
        <f>IFERROR(VLOOKUP($A106, CDS5Y_bbg!Q$5:R$241,2), -1)</f>
        <v>144.32</v>
      </c>
      <c r="S106">
        <f>IFERROR(VLOOKUP($A106, CDS5Y_bbg!R$5:S$241,2), -1)</f>
        <v>43337</v>
      </c>
      <c r="T106">
        <f>IFERROR(VLOOKUP($A106, CDS5Y_bbg!S$5:T$241,2), -1)</f>
        <v>286.38299999999998</v>
      </c>
      <c r="U106">
        <f>IFERROR(VLOOKUP($A106, CDS5Y_bbg!T$5:U$241,2), -1)</f>
        <v>42062</v>
      </c>
      <c r="V106">
        <f>IFERROR(VLOOKUP($A106, CDS5Y_bbg!U$5:V$241,2), -1)</f>
        <v>73.668000000000006</v>
      </c>
      <c r="W106">
        <f>IFERROR(VLOOKUP($A106, CDS5Y_bbg!V$5:W$241,2), -1)</f>
        <v>44074</v>
      </c>
      <c r="X106">
        <f>IFERROR(VLOOKUP($A106, CDS5Y_bbg!W$5:X$241,2), -1)</f>
        <v>261.49099999999999</v>
      </c>
      <c r="Y106">
        <f>IFERROR(VLOOKUP($A106, CDS5Y_bbg!X$5:Y$241,2), -1)</f>
        <v>44043</v>
      </c>
      <c r="Z106">
        <f>IFERROR(VLOOKUP($A106, CDS5Y_bbg!Y$5:Z$241,2), -1)</f>
        <v>210.68299999999999</v>
      </c>
      <c r="AA106">
        <f>IFERROR(VLOOKUP($A106, CDS5Y_bbg!Z$5:AA$241,2), -1)</f>
        <v>40481</v>
      </c>
      <c r="AB106">
        <f>IFERROR(VLOOKUP($A106, CDS5Y_bbg!AA$5:AB$241,2), -1)</f>
        <v>169.934</v>
      </c>
      <c r="AC106">
        <f>IFERROR(VLOOKUP($A106, CDS5Y_bbg!AB$5:AC$241,2), -1)</f>
        <v>44043</v>
      </c>
      <c r="AD106">
        <f>IFERROR(VLOOKUP($A106, CDS5Y_bbg!AC$5:AD$241,2), -1)</f>
        <v>297.08499999999998</v>
      </c>
      <c r="AE106">
        <f>IFERROR(VLOOKUP($A106, CDS5Y_bbg!AD$5:AE$241,2), -1)</f>
        <v>41149</v>
      </c>
      <c r="AF106">
        <f>IFERROR(VLOOKUP($A106, CDS5Y_bbg!AE$5:AF$241,2), -1)</f>
        <v>24.503</v>
      </c>
      <c r="AG106">
        <f>IFERROR(VLOOKUP($A106, CDS5Y_bbg!AF$5:AG$241,2), -1)</f>
        <v>42853</v>
      </c>
      <c r="AH106">
        <f>IFERROR(VLOOKUP($A106, CDS5Y_bbg!AG$5:AH$241,2), -1)</f>
        <v>18.167999999999999</v>
      </c>
      <c r="AI106">
        <f>IFERROR(VLOOKUP($A106, CDS5Y_bbg!AH$5:AI$241,2), -1)</f>
        <v>-1</v>
      </c>
      <c r="AJ106">
        <f>IFERROR(VLOOKUP($A106, CDS5Y_bbg!AI$5:AJ$241,2), -1)</f>
        <v>35.564</v>
      </c>
      <c r="AK106">
        <f>IFERROR(VLOOKUP($A106, CDS5Y_bbg!AJ$5:AK$241,2), -1)</f>
        <v>-1</v>
      </c>
      <c r="AL106">
        <f>IFERROR(VLOOKUP($A106, CDS5Y_bbg!AK$5:AL$241,2), -1)</f>
        <v>-1</v>
      </c>
      <c r="AM106">
        <f>IFERROR(VLOOKUP($A106, CDS5Y_bbg!AL$5:AM$241,2), -1)</f>
        <v>-1</v>
      </c>
      <c r="AN106">
        <f>IFERROR(VLOOKUP($A106, CDS5Y_bbg!AM$5:AN$241,2), -1)</f>
        <v>16.687999999999999</v>
      </c>
      <c r="AO106">
        <f>IFERROR(VLOOKUP($A106, CDS5Y_bbg!AN$5:AO$241,2), -1)</f>
        <v>43424</v>
      </c>
      <c r="AP106">
        <f>IFERROR(VLOOKUP($A106, CDS5Y_bbg!AO$5:AP$241,2), -1)</f>
        <v>15.664999999999999</v>
      </c>
      <c r="AQ106">
        <f>IFERROR(VLOOKUP($A106, CDS5Y_bbg!AP$5:AQ$241,2), -1)</f>
        <v>44625</v>
      </c>
      <c r="AR106">
        <f>IFERROR(VLOOKUP($A106, CDS5Y_bbg!AQ$5:AR$241,2), -1)</f>
        <v>17.908999999999999</v>
      </c>
      <c r="AS106">
        <f>IFERROR(VLOOKUP($A106, CDS5Y_bbg!AR$5:AS$241,2), -1)</f>
        <v>44626</v>
      </c>
      <c r="AT106">
        <f>IFERROR(VLOOKUP($A106, CDS5Y_bbg!AS$5:AT$241,2), -1)</f>
        <v>11.932</v>
      </c>
      <c r="AU106">
        <f>IFERROR(VLOOKUP($A106, CDS5Y_bbg!AT$5:AU$241,2), -1)</f>
        <v>-1</v>
      </c>
      <c r="AV106">
        <f>IFERROR(VLOOKUP($A106, CDS5Y_bbg!AU$5:AV$241,2), -1)</f>
        <v>-1</v>
      </c>
      <c r="AW106">
        <f>IFERROR(VLOOKUP($A106, CDS5Y_bbg!AV$5:AW$241,2), -1)</f>
        <v>41863</v>
      </c>
      <c r="AX106">
        <f>IFERROR(VLOOKUP($A106, CDS5Y_bbg!AW$5:AX$241,2), -1)</f>
        <v>123.874</v>
      </c>
      <c r="AY106">
        <f>IFERROR(VLOOKUP($A106, CDS5Y_bbg!AX$5:AY$241,2), -1)</f>
        <v>43402</v>
      </c>
      <c r="AZ106">
        <f>IFERROR(VLOOKUP($A106, CDS5Y_bbg!AY$5:AZ$241,2), -1)</f>
        <v>52.564</v>
      </c>
      <c r="BA106">
        <f>IFERROR(VLOOKUP($A106, CDS5Y_bbg!AZ$5:BA$241,2), -1)</f>
        <v>-1</v>
      </c>
      <c r="BB106">
        <f>IFERROR(VLOOKUP($A106, CDS5Y_bbg!BA$5:BB$241,2), -1)</f>
        <v>19.163</v>
      </c>
      <c r="BC106">
        <f>IFERROR(VLOOKUP($A106, CDS5Y_bbg!BB$5:BC$241,2), -1)</f>
        <v>41722</v>
      </c>
      <c r="BD106">
        <f>IFERROR(VLOOKUP($A106, CDS5Y_bbg!BC$5:BD$241,2), -1)</f>
        <v>15.731</v>
      </c>
      <c r="BE106">
        <f>IFERROR(VLOOKUP($A106, CDS5Y_bbg!BD$5:BE$241,2), -1)</f>
        <v>-1</v>
      </c>
      <c r="BF106">
        <f>IFERROR(VLOOKUP($A106, CDS5Y_bbg!BE$5:BF$241,2), -1)</f>
        <v>-1</v>
      </c>
      <c r="BG106">
        <f>IFERROR(VLOOKUP($A106, CDS5Y_bbg!BF$5:BG$241,2), -1)</f>
        <v>-1</v>
      </c>
      <c r="BH106">
        <f>IFERROR(VLOOKUP($A106, CDS5Y_bbg!BG$5:BH$241,2), -1)</f>
        <v>-1</v>
      </c>
      <c r="BI106">
        <f>IFERROR(VLOOKUP($A106, CDS5Y_bbg!BH$5:BI$241,2), -1)</f>
        <v>43424</v>
      </c>
      <c r="BJ106">
        <f>IFERROR(VLOOKUP($A106, CDS5Y_bbg!BI$5:BJ$241,2), -1)</f>
        <v>50.866</v>
      </c>
      <c r="BK106">
        <f>IFERROR(VLOOKUP($A106, CDS5Y_bbg!BJ$5:BK$241,2), -1)</f>
        <v>-1</v>
      </c>
      <c r="BL106">
        <f>IFERROR(VLOOKUP($A106, CDS5Y_bbg!BK$5:BL$241,2), -1)</f>
        <v>-1</v>
      </c>
      <c r="BM106">
        <f>IFERROR(VLOOKUP($A106, CDS5Y_bbg!BL$5:BM$241,2), -1)</f>
        <v>43424</v>
      </c>
      <c r="BN106">
        <f>IFERROR(VLOOKUP($A106, CDS5Y_bbg!BM$5:BN$241,2), -1)</f>
        <v>50.396000000000001</v>
      </c>
      <c r="BO106">
        <f>IFERROR(VLOOKUP($A106, CDS5Y_bbg!BN$5:BO$241,2), -1)</f>
        <v>43426</v>
      </c>
      <c r="BP106">
        <f>IFERROR(VLOOKUP($A106, CDS5Y_bbg!BO$5:BP$241,2), -1)</f>
        <v>16</v>
      </c>
      <c r="BQ106">
        <f>IFERROR(VLOOKUP($A106, CDS5Y_bbg!BP$5:BQ$241,2), -1)</f>
        <v>-1</v>
      </c>
      <c r="BR106">
        <f>IFERROR(VLOOKUP($A106, CDS5Y_bbg!BQ$5:BR$241,2), -1)</f>
        <v>-1</v>
      </c>
      <c r="BS106">
        <f>IFERROR(VLOOKUP($A106, CDS5Y_bbg!BR$5:BS$241,2), -1)</f>
        <v>43426</v>
      </c>
      <c r="BT106">
        <f>IFERROR(VLOOKUP($A106, CDS5Y_bbg!BS$5:BT$241,2), -1)</f>
        <v>27.498000000000001</v>
      </c>
      <c r="BU106">
        <f>IFERROR(VLOOKUP($A106, CDS5Y_bbg!BT$5:BU$241,2), -1)</f>
        <v>-1</v>
      </c>
      <c r="BV106">
        <f>IFERROR(VLOOKUP($A106, CDS5Y_bbg!BU$5:BV$241,2), -1)</f>
        <v>-1</v>
      </c>
      <c r="BW106">
        <f>IFERROR(VLOOKUP($A106, CDS5Y_bbg!BV$5:BW$241,2), -1)</f>
        <v>41915</v>
      </c>
      <c r="BX106">
        <f>IFERROR(VLOOKUP($A106, CDS5Y_bbg!BW$5:BX$241,2), -1)</f>
        <v>232.5</v>
      </c>
      <c r="BY106">
        <f>IFERROR(VLOOKUP($A106, CDS5Y_bbg!BX$5:BY$241,2), -1)</f>
        <v>-1</v>
      </c>
      <c r="BZ106">
        <f>IFERROR(VLOOKUP($A106, CDS5Y_bbg!BY$5:BZ$241,2), -1)</f>
        <v>-1</v>
      </c>
      <c r="CA106">
        <f>IFERROR(VLOOKUP($A106, CDS5Y_bbg!BZ$5:CA$241,2), -1)</f>
        <v>41911</v>
      </c>
      <c r="CB106">
        <f>IFERROR(VLOOKUP($A106, CDS5Y_bbg!CA$5:CB$241,2), -1)</f>
        <v>330</v>
      </c>
      <c r="CC106">
        <f>IFERROR(VLOOKUP($A106, CDS5Y_bbg!CB$5:CC$241,2), -1)</f>
        <v>41912</v>
      </c>
      <c r="CD106">
        <f>IFERROR(VLOOKUP($A106, CDS5Y_bbg!CC$5:CD$241,2), -1)</f>
        <v>222.50299999999999</v>
      </c>
      <c r="CE106">
        <f>IFERROR(VLOOKUP($A106, CDS5Y_bbg!CD$5:CE$241,2), -1)</f>
        <v>43332</v>
      </c>
      <c r="CF106">
        <f>IFERROR(VLOOKUP($A106, CDS5Y_bbg!CE$5:CF$241,2), -1)</f>
        <v>60.002000000000002</v>
      </c>
      <c r="CG106">
        <f>IFERROR(VLOOKUP($A106, CDS5Y_bbg!CF$5:CG$241,2), -1)</f>
        <v>41893</v>
      </c>
      <c r="CH106">
        <f>IFERROR(VLOOKUP($A106, CDS5Y_bbg!CG$5:CH$241,2), -1)</f>
        <v>62.005000000000003</v>
      </c>
      <c r="CI106">
        <f>IFERROR(VLOOKUP($A106, CDS5Y_bbg!CH$5:CI$241,2), -1)</f>
        <v>-1</v>
      </c>
      <c r="CJ106">
        <f>IFERROR(VLOOKUP($A106, CDS5Y_bbg!CI$5:CJ$241,2), -1)</f>
        <v>-1</v>
      </c>
      <c r="CK106">
        <f>IFERROR(VLOOKUP($A106, CDS5Y_bbg!CJ$5:CK$241,2), -1)</f>
        <v>41844</v>
      </c>
      <c r="CL106">
        <f>IFERROR(VLOOKUP($A106, CDS5Y_bbg!CK$5:CL$241,2), -1)</f>
        <v>166.33600000000001</v>
      </c>
      <c r="CM106">
        <f>IFERROR(VLOOKUP($A106, CDS5Y_bbg!CL$5:CM$241,2), -1)</f>
        <v>-1</v>
      </c>
      <c r="CN106">
        <f>IFERROR(VLOOKUP($A106, CDS5Y_bbg!CM$5:CN$241,2), -1)</f>
        <v>-1</v>
      </c>
    </row>
    <row r="107" spans="1:92" x14ac:dyDescent="0.25">
      <c r="A107" s="1">
        <v>39752</v>
      </c>
      <c r="B107">
        <f>IFERROR(VLOOKUP($A107, CDS5Y_bbg!A$5:B$241,2), -1)</f>
        <v>333.07</v>
      </c>
      <c r="C107">
        <f>IFERROR(VLOOKUP($A107, CDS5Y_bbg!B$5:C$241,2), -1)</f>
        <v>41831</v>
      </c>
      <c r="D107">
        <f>IFERROR(VLOOKUP($A107, CDS5Y_bbg!C$5:D$241,2), -1)</f>
        <v>417.23599999999999</v>
      </c>
      <c r="E107">
        <f>IFERROR(VLOOKUP($A107, CDS5Y_bbg!D$5:E$241,2), -1)</f>
        <v>44895</v>
      </c>
      <c r="F107">
        <f>IFERROR(VLOOKUP($A107, CDS5Y_bbg!E$5:F$241,2), -1)</f>
        <v>217.63</v>
      </c>
      <c r="G107">
        <f>IFERROR(VLOOKUP($A107, CDS5Y_bbg!F$5:G$241,2), -1)</f>
        <v>40360</v>
      </c>
      <c r="H107">
        <f>IFERROR(VLOOKUP($A107, CDS5Y_bbg!G$5:H$241,2), -1)</f>
        <v>164.43899999999999</v>
      </c>
      <c r="I107">
        <f>IFERROR(VLOOKUP($A107, CDS5Y_bbg!H$5:I$241,2), -1)</f>
        <v>44834</v>
      </c>
      <c r="J107">
        <f>IFERROR(VLOOKUP($A107, CDS5Y_bbg!I$5:J$241,2), -1)</f>
        <v>333.375</v>
      </c>
      <c r="K107">
        <f>IFERROR(VLOOKUP($A107, CDS5Y_bbg!J$5:K$241,2), -1)</f>
        <v>41819</v>
      </c>
      <c r="L107">
        <f>IFERROR(VLOOKUP($A107, CDS5Y_bbg!K$5:L$241,2), -1)</f>
        <v>308.334</v>
      </c>
      <c r="M107">
        <f>IFERROR(VLOOKUP($A107, CDS5Y_bbg!L$5:M$241,2), -1)</f>
        <v>40469</v>
      </c>
      <c r="N107">
        <f>IFERROR(VLOOKUP($A107, CDS5Y_bbg!M$5:N$241,2), -1)</f>
        <v>380.887</v>
      </c>
      <c r="O107">
        <f>IFERROR(VLOOKUP($A107, CDS5Y_bbg!N$5:O$241,2), -1)</f>
        <v>40289</v>
      </c>
      <c r="P107">
        <f>IFERROR(VLOOKUP($A107, CDS5Y_bbg!O$5:P$241,2), -1)</f>
        <v>235</v>
      </c>
      <c r="Q107">
        <f>IFERROR(VLOOKUP($A107, CDS5Y_bbg!P$5:Q$241,2), -1)</f>
        <v>44377</v>
      </c>
      <c r="R107">
        <f>IFERROR(VLOOKUP($A107, CDS5Y_bbg!Q$5:R$241,2), -1)</f>
        <v>315.93400000000003</v>
      </c>
      <c r="S107">
        <f>IFERROR(VLOOKUP($A107, CDS5Y_bbg!R$5:S$241,2), -1)</f>
        <v>43337</v>
      </c>
      <c r="T107">
        <f>IFERROR(VLOOKUP($A107, CDS5Y_bbg!S$5:T$241,2), -1)</f>
        <v>482.57499999999999</v>
      </c>
      <c r="U107">
        <f>IFERROR(VLOOKUP($A107, CDS5Y_bbg!T$5:U$241,2), -1)</f>
        <v>42062</v>
      </c>
      <c r="V107">
        <f>IFERROR(VLOOKUP($A107, CDS5Y_bbg!U$5:V$241,2), -1)</f>
        <v>185.167</v>
      </c>
      <c r="W107">
        <f>IFERROR(VLOOKUP($A107, CDS5Y_bbg!V$5:W$241,2), -1)</f>
        <v>44074</v>
      </c>
      <c r="X107">
        <f>IFERROR(VLOOKUP($A107, CDS5Y_bbg!W$5:X$241,2), -1)</f>
        <v>656.71600000000001</v>
      </c>
      <c r="Y107">
        <f>IFERROR(VLOOKUP($A107, CDS5Y_bbg!X$5:Y$241,2), -1)</f>
        <v>44043</v>
      </c>
      <c r="Z107">
        <f>IFERROR(VLOOKUP($A107, CDS5Y_bbg!Y$5:Z$241,2), -1)</f>
        <v>386.608</v>
      </c>
      <c r="AA107">
        <f>IFERROR(VLOOKUP($A107, CDS5Y_bbg!Z$5:AA$241,2), -1)</f>
        <v>40481</v>
      </c>
      <c r="AB107">
        <f>IFERROR(VLOOKUP($A107, CDS5Y_bbg!AA$5:AB$241,2), -1)</f>
        <v>233.32499999999999</v>
      </c>
      <c r="AC107">
        <f>IFERROR(VLOOKUP($A107, CDS5Y_bbg!AB$5:AC$241,2), -1)</f>
        <v>44043</v>
      </c>
      <c r="AD107">
        <f>IFERROR(VLOOKUP($A107, CDS5Y_bbg!AC$5:AD$241,2), -1)</f>
        <v>497.613</v>
      </c>
      <c r="AE107">
        <f>IFERROR(VLOOKUP($A107, CDS5Y_bbg!AD$5:AE$241,2), -1)</f>
        <v>41149</v>
      </c>
      <c r="AF107">
        <f>IFERROR(VLOOKUP($A107, CDS5Y_bbg!AE$5:AF$241,2), -1)</f>
        <v>65.317999999999998</v>
      </c>
      <c r="AG107">
        <f>IFERROR(VLOOKUP($A107, CDS5Y_bbg!AF$5:AG$241,2), -1)</f>
        <v>42853</v>
      </c>
      <c r="AH107">
        <f>IFERROR(VLOOKUP($A107, CDS5Y_bbg!AG$5:AH$241,2), -1)</f>
        <v>78.591999999999999</v>
      </c>
      <c r="AI107">
        <f>IFERROR(VLOOKUP($A107, CDS5Y_bbg!AH$5:AI$241,2), -1)</f>
        <v>-1</v>
      </c>
      <c r="AJ107">
        <f>IFERROR(VLOOKUP($A107, CDS5Y_bbg!AI$5:AJ$241,2), -1)</f>
        <v>55.399000000000001</v>
      </c>
      <c r="AK107">
        <f>IFERROR(VLOOKUP($A107, CDS5Y_bbg!AJ$5:AK$241,2), -1)</f>
        <v>-1</v>
      </c>
      <c r="AL107">
        <f>IFERROR(VLOOKUP($A107, CDS5Y_bbg!AK$5:AL$241,2), -1)</f>
        <v>-1</v>
      </c>
      <c r="AM107">
        <f>IFERROR(VLOOKUP($A107, CDS5Y_bbg!AL$5:AM$241,2), -1)</f>
        <v>-1</v>
      </c>
      <c r="AN107">
        <f>IFERROR(VLOOKUP($A107, CDS5Y_bbg!AM$5:AN$241,2), -1)</f>
        <v>60.25</v>
      </c>
      <c r="AO107">
        <f>IFERROR(VLOOKUP($A107, CDS5Y_bbg!AN$5:AO$241,2), -1)</f>
        <v>43424</v>
      </c>
      <c r="AP107">
        <f>IFERROR(VLOOKUP($A107, CDS5Y_bbg!AO$5:AP$241,2), -1)</f>
        <v>36.493000000000002</v>
      </c>
      <c r="AQ107">
        <f>IFERROR(VLOOKUP($A107, CDS5Y_bbg!AP$5:AQ$241,2), -1)</f>
        <v>44625</v>
      </c>
      <c r="AR107">
        <f>IFERROR(VLOOKUP($A107, CDS5Y_bbg!AQ$5:AR$241,2), -1)</f>
        <v>41.432000000000002</v>
      </c>
      <c r="AS107">
        <f>IFERROR(VLOOKUP($A107, CDS5Y_bbg!AR$5:AS$241,2), -1)</f>
        <v>44626</v>
      </c>
      <c r="AT107">
        <f>IFERROR(VLOOKUP($A107, CDS5Y_bbg!AS$5:AT$241,2), -1)</f>
        <v>32.662999999999997</v>
      </c>
      <c r="AU107">
        <f>IFERROR(VLOOKUP($A107, CDS5Y_bbg!AT$5:AU$241,2), -1)</f>
        <v>-1</v>
      </c>
      <c r="AV107">
        <f>IFERROR(VLOOKUP($A107, CDS5Y_bbg!AU$5:AV$241,2), -1)</f>
        <v>-1</v>
      </c>
      <c r="AW107">
        <f>IFERROR(VLOOKUP($A107, CDS5Y_bbg!AV$5:AW$241,2), -1)</f>
        <v>41863</v>
      </c>
      <c r="AX107">
        <f>IFERROR(VLOOKUP($A107, CDS5Y_bbg!AW$5:AX$241,2), -1)</f>
        <v>211.07400000000001</v>
      </c>
      <c r="AY107">
        <f>IFERROR(VLOOKUP($A107, CDS5Y_bbg!AX$5:AY$241,2), -1)</f>
        <v>43402</v>
      </c>
      <c r="AZ107">
        <f>IFERROR(VLOOKUP($A107, CDS5Y_bbg!AY$5:AZ$241,2), -1)</f>
        <v>114.15300000000001</v>
      </c>
      <c r="BA107">
        <f>IFERROR(VLOOKUP($A107, CDS5Y_bbg!AZ$5:BA$241,2), -1)</f>
        <v>-1</v>
      </c>
      <c r="BB107">
        <f>IFERROR(VLOOKUP($A107, CDS5Y_bbg!BA$5:BB$241,2), -1)</f>
        <v>40.904000000000003</v>
      </c>
      <c r="BC107">
        <f>IFERROR(VLOOKUP($A107, CDS5Y_bbg!BB$5:BC$241,2), -1)</f>
        <v>41722</v>
      </c>
      <c r="BD107">
        <f>IFERROR(VLOOKUP($A107, CDS5Y_bbg!BC$5:BD$241,2), -1)</f>
        <v>44.893999999999998</v>
      </c>
      <c r="BE107">
        <f>IFERROR(VLOOKUP($A107, CDS5Y_bbg!BD$5:BE$241,2), -1)</f>
        <v>-1</v>
      </c>
      <c r="BF107">
        <f>IFERROR(VLOOKUP($A107, CDS5Y_bbg!BE$5:BF$241,2), -1)</f>
        <v>-1</v>
      </c>
      <c r="BG107">
        <f>IFERROR(VLOOKUP($A107, CDS5Y_bbg!BF$5:BG$241,2), -1)</f>
        <v>-1</v>
      </c>
      <c r="BH107">
        <f>IFERROR(VLOOKUP($A107, CDS5Y_bbg!BG$5:BH$241,2), -1)</f>
        <v>-1</v>
      </c>
      <c r="BI107">
        <f>IFERROR(VLOOKUP($A107, CDS5Y_bbg!BH$5:BI$241,2), -1)</f>
        <v>43424</v>
      </c>
      <c r="BJ107">
        <f>IFERROR(VLOOKUP($A107, CDS5Y_bbg!BI$5:BJ$241,2), -1)</f>
        <v>85.287000000000006</v>
      </c>
      <c r="BK107">
        <f>IFERROR(VLOOKUP($A107, CDS5Y_bbg!BJ$5:BK$241,2), -1)</f>
        <v>-1</v>
      </c>
      <c r="BL107">
        <f>IFERROR(VLOOKUP($A107, CDS5Y_bbg!BK$5:BL$241,2), -1)</f>
        <v>-1</v>
      </c>
      <c r="BM107">
        <f>IFERROR(VLOOKUP($A107, CDS5Y_bbg!BL$5:BM$241,2), -1)</f>
        <v>43424</v>
      </c>
      <c r="BN107">
        <f>IFERROR(VLOOKUP($A107, CDS5Y_bbg!BM$5:BN$241,2), -1)</f>
        <v>85.414000000000001</v>
      </c>
      <c r="BO107">
        <f>IFERROR(VLOOKUP($A107, CDS5Y_bbg!BN$5:BO$241,2), -1)</f>
        <v>43426</v>
      </c>
      <c r="BP107">
        <f>IFERROR(VLOOKUP($A107, CDS5Y_bbg!BO$5:BP$241,2), -1)</f>
        <v>46.25</v>
      </c>
      <c r="BQ107">
        <f>IFERROR(VLOOKUP($A107, CDS5Y_bbg!BP$5:BQ$241,2), -1)</f>
        <v>-1</v>
      </c>
      <c r="BR107">
        <f>IFERROR(VLOOKUP($A107, CDS5Y_bbg!BQ$5:BR$241,2), -1)</f>
        <v>-1</v>
      </c>
      <c r="BS107">
        <f>IFERROR(VLOOKUP($A107, CDS5Y_bbg!BR$5:BS$241,2), -1)</f>
        <v>43426</v>
      </c>
      <c r="BT107">
        <f>IFERROR(VLOOKUP($A107, CDS5Y_bbg!BS$5:BT$241,2), -1)</f>
        <v>60.843000000000004</v>
      </c>
      <c r="BU107">
        <f>IFERROR(VLOOKUP($A107, CDS5Y_bbg!BT$5:BU$241,2), -1)</f>
        <v>-1</v>
      </c>
      <c r="BV107">
        <f>IFERROR(VLOOKUP($A107, CDS5Y_bbg!BU$5:BV$241,2), -1)</f>
        <v>-1</v>
      </c>
      <c r="BW107">
        <f>IFERROR(VLOOKUP($A107, CDS5Y_bbg!BV$5:BW$241,2), -1)</f>
        <v>41915</v>
      </c>
      <c r="BX107">
        <f>IFERROR(VLOOKUP($A107, CDS5Y_bbg!BW$5:BX$241,2), -1)</f>
        <v>475.00299999999999</v>
      </c>
      <c r="BY107">
        <f>IFERROR(VLOOKUP($A107, CDS5Y_bbg!BX$5:BY$241,2), -1)</f>
        <v>-1</v>
      </c>
      <c r="BZ107">
        <f>IFERROR(VLOOKUP($A107, CDS5Y_bbg!BY$5:BZ$241,2), -1)</f>
        <v>-1</v>
      </c>
      <c r="CA107">
        <f>IFERROR(VLOOKUP($A107, CDS5Y_bbg!BZ$5:CA$241,2), -1)</f>
        <v>41911</v>
      </c>
      <c r="CB107">
        <f>IFERROR(VLOOKUP($A107, CDS5Y_bbg!CA$5:CB$241,2), -1)</f>
        <v>707.50300000000004</v>
      </c>
      <c r="CC107">
        <f>IFERROR(VLOOKUP($A107, CDS5Y_bbg!CB$5:CC$241,2), -1)</f>
        <v>41912</v>
      </c>
      <c r="CD107">
        <f>IFERROR(VLOOKUP($A107, CDS5Y_bbg!CC$5:CD$241,2), -1)</f>
        <v>460.00299999999999</v>
      </c>
      <c r="CE107">
        <f>IFERROR(VLOOKUP($A107, CDS5Y_bbg!CD$5:CE$241,2), -1)</f>
        <v>43332</v>
      </c>
      <c r="CF107">
        <f>IFERROR(VLOOKUP($A107, CDS5Y_bbg!CE$5:CF$241,2), -1)</f>
        <v>155.00200000000001</v>
      </c>
      <c r="CG107">
        <f>IFERROR(VLOOKUP($A107, CDS5Y_bbg!CF$5:CG$241,2), -1)</f>
        <v>41893</v>
      </c>
      <c r="CH107">
        <f>IFERROR(VLOOKUP($A107, CDS5Y_bbg!CG$5:CH$241,2), -1)</f>
        <v>157.505</v>
      </c>
      <c r="CI107">
        <f>IFERROR(VLOOKUP($A107, CDS5Y_bbg!CH$5:CI$241,2), -1)</f>
        <v>-1</v>
      </c>
      <c r="CJ107">
        <f>IFERROR(VLOOKUP($A107, CDS5Y_bbg!CI$5:CJ$241,2), -1)</f>
        <v>-1</v>
      </c>
      <c r="CK107">
        <f>IFERROR(VLOOKUP($A107, CDS5Y_bbg!CJ$5:CK$241,2), -1)</f>
        <v>41844</v>
      </c>
      <c r="CL107">
        <f>IFERROR(VLOOKUP($A107, CDS5Y_bbg!CK$5:CL$241,2), -1)</f>
        <v>321.67099999999999</v>
      </c>
      <c r="CM107">
        <f>IFERROR(VLOOKUP($A107, CDS5Y_bbg!CL$5:CM$241,2), -1)</f>
        <v>-1</v>
      </c>
      <c r="CN107">
        <f>IFERROR(VLOOKUP($A107, CDS5Y_bbg!CM$5:CN$241,2), -1)</f>
        <v>-1</v>
      </c>
    </row>
    <row r="108" spans="1:92" x14ac:dyDescent="0.25">
      <c r="A108" s="1">
        <v>39780</v>
      </c>
      <c r="B108">
        <f>IFERROR(VLOOKUP($A108, CDS5Y_bbg!A$5:B$241,2), -1)</f>
        <v>324.82</v>
      </c>
      <c r="C108">
        <f>IFERROR(VLOOKUP($A108, CDS5Y_bbg!B$5:C$241,2), -1)</f>
        <v>41831</v>
      </c>
      <c r="D108">
        <f>IFERROR(VLOOKUP($A108, CDS5Y_bbg!C$5:D$241,2), -1)</f>
        <v>500.33499999999998</v>
      </c>
      <c r="E108">
        <f>IFERROR(VLOOKUP($A108, CDS5Y_bbg!D$5:E$241,2), -1)</f>
        <v>44895</v>
      </c>
      <c r="F108">
        <f>IFERROR(VLOOKUP($A108, CDS5Y_bbg!E$5:F$241,2), -1)</f>
        <v>220.29499999999999</v>
      </c>
      <c r="G108">
        <f>IFERROR(VLOOKUP($A108, CDS5Y_bbg!F$5:G$241,2), -1)</f>
        <v>40360</v>
      </c>
      <c r="H108">
        <f>IFERROR(VLOOKUP($A108, CDS5Y_bbg!G$5:H$241,2), -1)</f>
        <v>166.91399999999999</v>
      </c>
      <c r="I108">
        <f>IFERROR(VLOOKUP($A108, CDS5Y_bbg!H$5:I$241,2), -1)</f>
        <v>44834</v>
      </c>
      <c r="J108">
        <f>IFERROR(VLOOKUP($A108, CDS5Y_bbg!I$5:J$241,2), -1)</f>
        <v>330.49</v>
      </c>
      <c r="K108">
        <f>IFERROR(VLOOKUP($A108, CDS5Y_bbg!J$5:K$241,2), -1)</f>
        <v>41819</v>
      </c>
      <c r="L108">
        <f>IFERROR(VLOOKUP($A108, CDS5Y_bbg!K$5:L$241,2), -1)</f>
        <v>412.50299999999999</v>
      </c>
      <c r="M108">
        <f>IFERROR(VLOOKUP($A108, CDS5Y_bbg!L$5:M$241,2), -1)</f>
        <v>40469</v>
      </c>
      <c r="N108">
        <f>IFERROR(VLOOKUP($A108, CDS5Y_bbg!M$5:N$241,2), -1)</f>
        <v>368.61399999999998</v>
      </c>
      <c r="O108">
        <f>IFERROR(VLOOKUP($A108, CDS5Y_bbg!N$5:O$241,2), -1)</f>
        <v>40289</v>
      </c>
      <c r="P108">
        <f>IFERROR(VLOOKUP($A108, CDS5Y_bbg!O$5:P$241,2), -1)</f>
        <v>268.911</v>
      </c>
      <c r="Q108">
        <f>IFERROR(VLOOKUP($A108, CDS5Y_bbg!P$5:Q$241,2), -1)</f>
        <v>44377</v>
      </c>
      <c r="R108">
        <f>IFERROR(VLOOKUP($A108, CDS5Y_bbg!Q$5:R$241,2), -1)</f>
        <v>316.98500000000001</v>
      </c>
      <c r="S108">
        <f>IFERROR(VLOOKUP($A108, CDS5Y_bbg!R$5:S$241,2), -1)</f>
        <v>43337</v>
      </c>
      <c r="T108">
        <f>IFERROR(VLOOKUP($A108, CDS5Y_bbg!S$5:T$241,2), -1)</f>
        <v>417.65699999999998</v>
      </c>
      <c r="U108">
        <f>IFERROR(VLOOKUP($A108, CDS5Y_bbg!T$5:U$241,2), -1)</f>
        <v>42062</v>
      </c>
      <c r="V108">
        <f>IFERROR(VLOOKUP($A108, CDS5Y_bbg!U$5:V$241,2), -1)</f>
        <v>221.00200000000001</v>
      </c>
      <c r="W108">
        <f>IFERROR(VLOOKUP($A108, CDS5Y_bbg!V$5:W$241,2), -1)</f>
        <v>44074</v>
      </c>
      <c r="X108">
        <f>IFERROR(VLOOKUP($A108, CDS5Y_bbg!W$5:X$241,2), -1)</f>
        <v>708.303</v>
      </c>
      <c r="Y108">
        <f>IFERROR(VLOOKUP($A108, CDS5Y_bbg!X$5:Y$241,2), -1)</f>
        <v>44043</v>
      </c>
      <c r="Z108">
        <f>IFERROR(VLOOKUP($A108, CDS5Y_bbg!Y$5:Z$241,2), -1)</f>
        <v>407.512</v>
      </c>
      <c r="AA108">
        <f>IFERROR(VLOOKUP($A108, CDS5Y_bbg!Z$5:AA$241,2), -1)</f>
        <v>40481</v>
      </c>
      <c r="AB108">
        <f>IFERROR(VLOOKUP($A108, CDS5Y_bbg!AA$5:AB$241,2), -1)</f>
        <v>296.64999999999998</v>
      </c>
      <c r="AC108">
        <f>IFERROR(VLOOKUP($A108, CDS5Y_bbg!AB$5:AC$241,2), -1)</f>
        <v>44043</v>
      </c>
      <c r="AD108">
        <f>IFERROR(VLOOKUP($A108, CDS5Y_bbg!AC$5:AD$241,2), -1)</f>
        <v>419.01799999999997</v>
      </c>
      <c r="AE108">
        <f>IFERROR(VLOOKUP($A108, CDS5Y_bbg!AD$5:AE$241,2), -1)</f>
        <v>41149</v>
      </c>
      <c r="AF108">
        <f>IFERROR(VLOOKUP($A108, CDS5Y_bbg!AE$5:AF$241,2), -1)</f>
        <v>77.655000000000001</v>
      </c>
      <c r="AG108">
        <f>IFERROR(VLOOKUP($A108, CDS5Y_bbg!AF$5:AG$241,2), -1)</f>
        <v>42853</v>
      </c>
      <c r="AH108">
        <f>IFERROR(VLOOKUP($A108, CDS5Y_bbg!AG$5:AH$241,2), -1)</f>
        <v>123.003</v>
      </c>
      <c r="AI108">
        <f>IFERROR(VLOOKUP($A108, CDS5Y_bbg!AH$5:AI$241,2), -1)</f>
        <v>-1</v>
      </c>
      <c r="AJ108">
        <f>IFERROR(VLOOKUP($A108, CDS5Y_bbg!AI$5:AJ$241,2), -1)</f>
        <v>71.837999999999994</v>
      </c>
      <c r="AK108">
        <f>IFERROR(VLOOKUP($A108, CDS5Y_bbg!AJ$5:AK$241,2), -1)</f>
        <v>-1</v>
      </c>
      <c r="AL108">
        <f>IFERROR(VLOOKUP($A108, CDS5Y_bbg!AK$5:AL$241,2), -1)</f>
        <v>-1</v>
      </c>
      <c r="AM108">
        <f>IFERROR(VLOOKUP($A108, CDS5Y_bbg!AL$5:AM$241,2), -1)</f>
        <v>-1</v>
      </c>
      <c r="AN108">
        <f>IFERROR(VLOOKUP($A108, CDS5Y_bbg!AM$5:AN$241,2), -1)</f>
        <v>117.5</v>
      </c>
      <c r="AO108">
        <f>IFERROR(VLOOKUP($A108, CDS5Y_bbg!AN$5:AO$241,2), -1)</f>
        <v>43424</v>
      </c>
      <c r="AP108">
        <f>IFERROR(VLOOKUP($A108, CDS5Y_bbg!AO$5:AP$241,2), -1)</f>
        <v>49.838000000000001</v>
      </c>
      <c r="AQ108">
        <f>IFERROR(VLOOKUP($A108, CDS5Y_bbg!AP$5:AQ$241,2), -1)</f>
        <v>44625</v>
      </c>
      <c r="AR108">
        <f>IFERROR(VLOOKUP($A108, CDS5Y_bbg!AQ$5:AR$241,2), -1)</f>
        <v>52.101999999999997</v>
      </c>
      <c r="AS108">
        <f>IFERROR(VLOOKUP($A108, CDS5Y_bbg!AR$5:AS$241,2), -1)</f>
        <v>44626</v>
      </c>
      <c r="AT108">
        <f>IFERROR(VLOOKUP($A108, CDS5Y_bbg!AS$5:AT$241,2), -1)</f>
        <v>36.765999999999998</v>
      </c>
      <c r="AU108">
        <f>IFERROR(VLOOKUP($A108, CDS5Y_bbg!AT$5:AU$241,2), -1)</f>
        <v>-1</v>
      </c>
      <c r="AV108">
        <f>IFERROR(VLOOKUP($A108, CDS5Y_bbg!AU$5:AV$241,2), -1)</f>
        <v>-1</v>
      </c>
      <c r="AW108">
        <f>IFERROR(VLOOKUP($A108, CDS5Y_bbg!AV$5:AW$241,2), -1)</f>
        <v>41863</v>
      </c>
      <c r="AX108">
        <f>IFERROR(VLOOKUP($A108, CDS5Y_bbg!AW$5:AX$241,2), -1)</f>
        <v>186.72499999999999</v>
      </c>
      <c r="AY108">
        <f>IFERROR(VLOOKUP($A108, CDS5Y_bbg!AX$5:AY$241,2), -1)</f>
        <v>43402</v>
      </c>
      <c r="AZ108">
        <f>IFERROR(VLOOKUP($A108, CDS5Y_bbg!AY$5:AZ$241,2), -1)</f>
        <v>142.137</v>
      </c>
      <c r="BA108">
        <f>IFERROR(VLOOKUP($A108, CDS5Y_bbg!AZ$5:BA$241,2), -1)</f>
        <v>-1</v>
      </c>
      <c r="BB108">
        <f>IFERROR(VLOOKUP($A108, CDS5Y_bbg!BA$5:BB$241,2), -1)</f>
        <v>46.662999999999997</v>
      </c>
      <c r="BC108">
        <f>IFERROR(VLOOKUP($A108, CDS5Y_bbg!BB$5:BC$241,2), -1)</f>
        <v>41722</v>
      </c>
      <c r="BD108">
        <f>IFERROR(VLOOKUP($A108, CDS5Y_bbg!BC$5:BD$241,2), -1)</f>
        <v>62.662999999999997</v>
      </c>
      <c r="BE108">
        <f>IFERROR(VLOOKUP($A108, CDS5Y_bbg!BD$5:BE$241,2), -1)</f>
        <v>-1</v>
      </c>
      <c r="BF108">
        <f>IFERROR(VLOOKUP($A108, CDS5Y_bbg!BE$5:BF$241,2), -1)</f>
        <v>-1</v>
      </c>
      <c r="BG108">
        <f>IFERROR(VLOOKUP($A108, CDS5Y_bbg!BF$5:BG$241,2), -1)</f>
        <v>-1</v>
      </c>
      <c r="BH108">
        <f>IFERROR(VLOOKUP($A108, CDS5Y_bbg!BG$5:BH$241,2), -1)</f>
        <v>-1</v>
      </c>
      <c r="BI108">
        <f>IFERROR(VLOOKUP($A108, CDS5Y_bbg!BH$5:BI$241,2), -1)</f>
        <v>43424</v>
      </c>
      <c r="BJ108">
        <f>IFERROR(VLOOKUP($A108, CDS5Y_bbg!BI$5:BJ$241,2), -1)</f>
        <v>96.102000000000004</v>
      </c>
      <c r="BK108">
        <f>IFERROR(VLOOKUP($A108, CDS5Y_bbg!BJ$5:BK$241,2), -1)</f>
        <v>-1</v>
      </c>
      <c r="BL108">
        <f>IFERROR(VLOOKUP($A108, CDS5Y_bbg!BK$5:BL$241,2), -1)</f>
        <v>-1</v>
      </c>
      <c r="BM108">
        <f>IFERROR(VLOOKUP($A108, CDS5Y_bbg!BL$5:BM$241,2), -1)</f>
        <v>43424</v>
      </c>
      <c r="BN108">
        <f>IFERROR(VLOOKUP($A108, CDS5Y_bbg!BM$5:BN$241,2), -1)</f>
        <v>98.427000000000007</v>
      </c>
      <c r="BO108">
        <f>IFERROR(VLOOKUP($A108, CDS5Y_bbg!BN$5:BO$241,2), -1)</f>
        <v>43426</v>
      </c>
      <c r="BP108">
        <f>IFERROR(VLOOKUP($A108, CDS5Y_bbg!BO$5:BP$241,2), -1)</f>
        <v>72.5</v>
      </c>
      <c r="BQ108">
        <f>IFERROR(VLOOKUP($A108, CDS5Y_bbg!BP$5:BQ$241,2), -1)</f>
        <v>-1</v>
      </c>
      <c r="BR108">
        <f>IFERROR(VLOOKUP($A108, CDS5Y_bbg!BQ$5:BR$241,2), -1)</f>
        <v>-1</v>
      </c>
      <c r="BS108">
        <f>IFERROR(VLOOKUP($A108, CDS5Y_bbg!BR$5:BS$241,2), -1)</f>
        <v>43426</v>
      </c>
      <c r="BT108">
        <f>IFERROR(VLOOKUP($A108, CDS5Y_bbg!BS$5:BT$241,2), -1)</f>
        <v>96.536000000000001</v>
      </c>
      <c r="BU108">
        <f>IFERROR(VLOOKUP($A108, CDS5Y_bbg!BT$5:BU$241,2), -1)</f>
        <v>-1</v>
      </c>
      <c r="BV108">
        <f>IFERROR(VLOOKUP($A108, CDS5Y_bbg!BU$5:BV$241,2), -1)</f>
        <v>-1</v>
      </c>
      <c r="BW108">
        <f>IFERROR(VLOOKUP($A108, CDS5Y_bbg!BV$5:BW$241,2), -1)</f>
        <v>41915</v>
      </c>
      <c r="BX108">
        <f>IFERROR(VLOOKUP($A108, CDS5Y_bbg!BW$5:BX$241,2), -1)</f>
        <v>550.00300000000004</v>
      </c>
      <c r="BY108">
        <f>IFERROR(VLOOKUP($A108, CDS5Y_bbg!BX$5:BY$241,2), -1)</f>
        <v>-1</v>
      </c>
      <c r="BZ108">
        <f>IFERROR(VLOOKUP($A108, CDS5Y_bbg!BY$5:BZ$241,2), -1)</f>
        <v>-1</v>
      </c>
      <c r="CA108">
        <f>IFERROR(VLOOKUP($A108, CDS5Y_bbg!BZ$5:CA$241,2), -1)</f>
        <v>41911</v>
      </c>
      <c r="CB108">
        <f>IFERROR(VLOOKUP($A108, CDS5Y_bbg!CA$5:CB$241,2), -1)</f>
        <v>860.00300000000004</v>
      </c>
      <c r="CC108">
        <f>IFERROR(VLOOKUP($A108, CDS5Y_bbg!CB$5:CC$241,2), -1)</f>
        <v>41912</v>
      </c>
      <c r="CD108">
        <f>IFERROR(VLOOKUP($A108, CDS5Y_bbg!CC$5:CD$241,2), -1)</f>
        <v>552.50300000000004</v>
      </c>
      <c r="CE108">
        <f>IFERROR(VLOOKUP($A108, CDS5Y_bbg!CD$5:CE$241,2), -1)</f>
        <v>43332</v>
      </c>
      <c r="CF108">
        <f>IFERROR(VLOOKUP($A108, CDS5Y_bbg!CE$5:CF$241,2), -1)</f>
        <v>135.66999999999999</v>
      </c>
      <c r="CG108">
        <f>IFERROR(VLOOKUP($A108, CDS5Y_bbg!CF$5:CG$241,2), -1)</f>
        <v>41893</v>
      </c>
      <c r="CH108">
        <f>IFERROR(VLOOKUP($A108, CDS5Y_bbg!CG$5:CH$241,2), -1)</f>
        <v>167.50299999999999</v>
      </c>
      <c r="CI108">
        <f>IFERROR(VLOOKUP($A108, CDS5Y_bbg!CH$5:CI$241,2), -1)</f>
        <v>-1</v>
      </c>
      <c r="CJ108">
        <f>IFERROR(VLOOKUP($A108, CDS5Y_bbg!CI$5:CJ$241,2), -1)</f>
        <v>-1</v>
      </c>
      <c r="CK108">
        <f>IFERROR(VLOOKUP($A108, CDS5Y_bbg!CJ$5:CK$241,2), -1)</f>
        <v>41844</v>
      </c>
      <c r="CL108">
        <f>IFERROR(VLOOKUP($A108, CDS5Y_bbg!CK$5:CL$241,2), -1)</f>
        <v>410.17</v>
      </c>
      <c r="CM108">
        <f>IFERROR(VLOOKUP($A108, CDS5Y_bbg!CL$5:CM$241,2), -1)</f>
        <v>-1</v>
      </c>
      <c r="CN108">
        <f>IFERROR(VLOOKUP($A108, CDS5Y_bbg!CM$5:CN$241,2), -1)</f>
        <v>-1</v>
      </c>
    </row>
    <row r="109" spans="1:92" x14ac:dyDescent="0.25">
      <c r="A109" s="1">
        <v>39813</v>
      </c>
      <c r="B109">
        <f>IFERROR(VLOOKUP($A109, CDS5Y_bbg!A$5:B$241,2), -1)</f>
        <v>300.51</v>
      </c>
      <c r="C109">
        <f>IFERROR(VLOOKUP($A109, CDS5Y_bbg!B$5:C$241,2), -1)</f>
        <v>41831</v>
      </c>
      <c r="D109">
        <f>IFERROR(VLOOKUP($A109, CDS5Y_bbg!C$5:D$241,2), -1)</f>
        <v>514.03899999999999</v>
      </c>
      <c r="E109">
        <f>IFERROR(VLOOKUP($A109, CDS5Y_bbg!D$5:E$241,2), -1)</f>
        <v>44895</v>
      </c>
      <c r="F109">
        <f>IFERROR(VLOOKUP($A109, CDS5Y_bbg!E$5:F$241,2), -1)</f>
        <v>203.167</v>
      </c>
      <c r="G109">
        <f>IFERROR(VLOOKUP($A109, CDS5Y_bbg!F$5:G$241,2), -1)</f>
        <v>40360</v>
      </c>
      <c r="H109">
        <f>IFERROR(VLOOKUP($A109, CDS5Y_bbg!G$5:H$241,2), -1)</f>
        <v>201.197</v>
      </c>
      <c r="I109">
        <f>IFERROR(VLOOKUP($A109, CDS5Y_bbg!H$5:I$241,2), -1)</f>
        <v>44834</v>
      </c>
      <c r="J109">
        <f>IFERROR(VLOOKUP($A109, CDS5Y_bbg!I$5:J$241,2), -1)</f>
        <v>309.17500000000001</v>
      </c>
      <c r="K109">
        <f>IFERROR(VLOOKUP($A109, CDS5Y_bbg!J$5:K$241,2), -1)</f>
        <v>41819</v>
      </c>
      <c r="L109">
        <f>IFERROR(VLOOKUP($A109, CDS5Y_bbg!K$5:L$241,2), -1)</f>
        <v>441.16699999999997</v>
      </c>
      <c r="M109">
        <f>IFERROR(VLOOKUP($A109, CDS5Y_bbg!L$5:M$241,2), -1)</f>
        <v>40469</v>
      </c>
      <c r="N109">
        <f>IFERROR(VLOOKUP($A109, CDS5Y_bbg!M$5:N$241,2), -1)</f>
        <v>332.971</v>
      </c>
      <c r="O109">
        <f>IFERROR(VLOOKUP($A109, CDS5Y_bbg!N$5:O$241,2), -1)</f>
        <v>40289</v>
      </c>
      <c r="P109">
        <f>IFERROR(VLOOKUP($A109, CDS5Y_bbg!O$5:P$241,2), -1)</f>
        <v>230.05799999999999</v>
      </c>
      <c r="Q109">
        <f>IFERROR(VLOOKUP($A109, CDS5Y_bbg!P$5:Q$241,2), -1)</f>
        <v>44377</v>
      </c>
      <c r="R109">
        <f>IFERROR(VLOOKUP($A109, CDS5Y_bbg!Q$5:R$241,2), -1)</f>
        <v>292.60399999999998</v>
      </c>
      <c r="S109">
        <f>IFERROR(VLOOKUP($A109, CDS5Y_bbg!R$5:S$241,2), -1)</f>
        <v>43337</v>
      </c>
      <c r="T109">
        <f>IFERROR(VLOOKUP($A109, CDS5Y_bbg!S$5:T$241,2), -1)</f>
        <v>386.21300000000002</v>
      </c>
      <c r="U109">
        <f>IFERROR(VLOOKUP($A109, CDS5Y_bbg!T$5:U$241,2), -1)</f>
        <v>42062</v>
      </c>
      <c r="V109">
        <f>IFERROR(VLOOKUP($A109, CDS5Y_bbg!U$5:V$241,2), -1)</f>
        <v>256.00200000000001</v>
      </c>
      <c r="W109">
        <f>IFERROR(VLOOKUP($A109, CDS5Y_bbg!V$5:W$241,2), -1)</f>
        <v>44074</v>
      </c>
      <c r="X109">
        <f>IFERROR(VLOOKUP($A109, CDS5Y_bbg!W$5:X$241,2), -1)</f>
        <v>741.15499999999997</v>
      </c>
      <c r="Y109">
        <f>IFERROR(VLOOKUP($A109, CDS5Y_bbg!X$5:Y$241,2), -1)</f>
        <v>44043</v>
      </c>
      <c r="Z109">
        <f>IFERROR(VLOOKUP($A109, CDS5Y_bbg!Y$5:Z$241,2), -1)</f>
        <v>393.55599999999998</v>
      </c>
      <c r="AA109">
        <f>IFERROR(VLOOKUP($A109, CDS5Y_bbg!Z$5:AA$241,2), -1)</f>
        <v>40481</v>
      </c>
      <c r="AB109">
        <f>IFERROR(VLOOKUP($A109, CDS5Y_bbg!AA$5:AB$241,2), -1)</f>
        <v>255.26400000000001</v>
      </c>
      <c r="AC109">
        <f>IFERROR(VLOOKUP($A109, CDS5Y_bbg!AB$5:AC$241,2), -1)</f>
        <v>44043</v>
      </c>
      <c r="AD109">
        <f>IFERROR(VLOOKUP($A109, CDS5Y_bbg!AC$5:AD$241,2), -1)</f>
        <v>408.68799999999999</v>
      </c>
      <c r="AE109">
        <f>IFERROR(VLOOKUP($A109, CDS5Y_bbg!AD$5:AE$241,2), -1)</f>
        <v>41149</v>
      </c>
      <c r="AF109">
        <f>IFERROR(VLOOKUP($A109, CDS5Y_bbg!AE$5:AF$241,2), -1)</f>
        <v>127.649</v>
      </c>
      <c r="AG109">
        <f>IFERROR(VLOOKUP($A109, CDS5Y_bbg!AF$5:AG$241,2), -1)</f>
        <v>42853</v>
      </c>
      <c r="AH109">
        <f>IFERROR(VLOOKUP($A109, CDS5Y_bbg!AG$5:AH$241,2), -1)</f>
        <v>84.75</v>
      </c>
      <c r="AI109">
        <f>IFERROR(VLOOKUP($A109, CDS5Y_bbg!AH$5:AI$241,2), -1)</f>
        <v>-1</v>
      </c>
      <c r="AJ109">
        <f>IFERROR(VLOOKUP($A109, CDS5Y_bbg!AI$5:AJ$241,2), -1)</f>
        <v>63.25</v>
      </c>
      <c r="AK109">
        <f>IFERROR(VLOOKUP($A109, CDS5Y_bbg!AJ$5:AK$241,2), -1)</f>
        <v>-1</v>
      </c>
      <c r="AL109">
        <f>IFERROR(VLOOKUP($A109, CDS5Y_bbg!AK$5:AL$241,2), -1)</f>
        <v>-1</v>
      </c>
      <c r="AM109">
        <f>IFERROR(VLOOKUP($A109, CDS5Y_bbg!AL$5:AM$241,2), -1)</f>
        <v>-1</v>
      </c>
      <c r="AN109">
        <f>IFERROR(VLOOKUP($A109, CDS5Y_bbg!AM$5:AN$241,2), -1)</f>
        <v>114.777</v>
      </c>
      <c r="AO109">
        <f>IFERROR(VLOOKUP($A109, CDS5Y_bbg!AN$5:AO$241,2), -1)</f>
        <v>43424</v>
      </c>
      <c r="AP109">
        <f>IFERROR(VLOOKUP($A109, CDS5Y_bbg!AO$5:AP$241,2), -1)</f>
        <v>60.703000000000003</v>
      </c>
      <c r="AQ109">
        <f>IFERROR(VLOOKUP($A109, CDS5Y_bbg!AP$5:AQ$241,2), -1)</f>
        <v>44625</v>
      </c>
      <c r="AR109">
        <f>IFERROR(VLOOKUP($A109, CDS5Y_bbg!AQ$5:AR$241,2), -1)</f>
        <v>55.707999999999998</v>
      </c>
      <c r="AS109">
        <f>IFERROR(VLOOKUP($A109, CDS5Y_bbg!AR$5:AS$241,2), -1)</f>
        <v>44626</v>
      </c>
      <c r="AT109">
        <f>IFERROR(VLOOKUP($A109, CDS5Y_bbg!AS$5:AT$241,2), -1)</f>
        <v>46.84</v>
      </c>
      <c r="AU109">
        <f>IFERROR(VLOOKUP($A109, CDS5Y_bbg!AT$5:AU$241,2), -1)</f>
        <v>-1</v>
      </c>
      <c r="AV109">
        <f>IFERROR(VLOOKUP($A109, CDS5Y_bbg!AU$5:AV$241,2), -1)</f>
        <v>-1</v>
      </c>
      <c r="AW109">
        <f>IFERROR(VLOOKUP($A109, CDS5Y_bbg!AV$5:AW$241,2), -1)</f>
        <v>41863</v>
      </c>
      <c r="AX109">
        <f>IFERROR(VLOOKUP($A109, CDS5Y_bbg!AW$5:AX$241,2), -1)</f>
        <v>164.464</v>
      </c>
      <c r="AY109">
        <f>IFERROR(VLOOKUP($A109, CDS5Y_bbg!AX$5:AY$241,2), -1)</f>
        <v>43402</v>
      </c>
      <c r="AZ109">
        <f>IFERROR(VLOOKUP($A109, CDS5Y_bbg!AY$5:AZ$241,2), -1)</f>
        <v>164.03299999999999</v>
      </c>
      <c r="BA109">
        <f>IFERROR(VLOOKUP($A109, CDS5Y_bbg!AZ$5:BA$241,2), -1)</f>
        <v>-1</v>
      </c>
      <c r="BB109">
        <f>IFERROR(VLOOKUP($A109, CDS5Y_bbg!BA$5:BB$241,2), -1)</f>
        <v>46.411000000000001</v>
      </c>
      <c r="BC109">
        <f>IFERROR(VLOOKUP($A109, CDS5Y_bbg!BB$5:BC$241,2), -1)</f>
        <v>41722</v>
      </c>
      <c r="BD109">
        <f>IFERROR(VLOOKUP($A109, CDS5Y_bbg!BC$5:BD$241,2), -1)</f>
        <v>87.603999999999999</v>
      </c>
      <c r="BE109">
        <f>IFERROR(VLOOKUP($A109, CDS5Y_bbg!BD$5:BE$241,2), -1)</f>
        <v>-1</v>
      </c>
      <c r="BF109">
        <f>IFERROR(VLOOKUP($A109, CDS5Y_bbg!BE$5:BF$241,2), -1)</f>
        <v>-1</v>
      </c>
      <c r="BG109">
        <f>IFERROR(VLOOKUP($A109, CDS5Y_bbg!BF$5:BG$241,2), -1)</f>
        <v>-1</v>
      </c>
      <c r="BH109">
        <f>IFERROR(VLOOKUP($A109, CDS5Y_bbg!BG$5:BH$241,2), -1)</f>
        <v>-1</v>
      </c>
      <c r="BI109">
        <f>IFERROR(VLOOKUP($A109, CDS5Y_bbg!BH$5:BI$241,2), -1)</f>
        <v>43424</v>
      </c>
      <c r="BJ109">
        <f>IFERROR(VLOOKUP($A109, CDS5Y_bbg!BI$5:BJ$241,2), -1)</f>
        <v>91.667000000000002</v>
      </c>
      <c r="BK109">
        <f>IFERROR(VLOOKUP($A109, CDS5Y_bbg!BJ$5:BK$241,2), -1)</f>
        <v>-1</v>
      </c>
      <c r="BL109">
        <f>IFERROR(VLOOKUP($A109, CDS5Y_bbg!BK$5:BL$241,2), -1)</f>
        <v>-1</v>
      </c>
      <c r="BM109">
        <f>IFERROR(VLOOKUP($A109, CDS5Y_bbg!BL$5:BM$241,2), -1)</f>
        <v>43424</v>
      </c>
      <c r="BN109">
        <f>IFERROR(VLOOKUP($A109, CDS5Y_bbg!BM$5:BN$241,2), -1)</f>
        <v>98.962000000000003</v>
      </c>
      <c r="BO109">
        <f>IFERROR(VLOOKUP($A109, CDS5Y_bbg!BN$5:BO$241,2), -1)</f>
        <v>43426</v>
      </c>
      <c r="BP109">
        <f>IFERROR(VLOOKUP($A109, CDS5Y_bbg!BO$5:BP$241,2), -1)</f>
        <v>73.75</v>
      </c>
      <c r="BQ109">
        <f>IFERROR(VLOOKUP($A109, CDS5Y_bbg!BP$5:BQ$241,2), -1)</f>
        <v>-1</v>
      </c>
      <c r="BR109">
        <f>IFERROR(VLOOKUP($A109, CDS5Y_bbg!BQ$5:BR$241,2), -1)</f>
        <v>-1</v>
      </c>
      <c r="BS109">
        <f>IFERROR(VLOOKUP($A109, CDS5Y_bbg!BR$5:BS$241,2), -1)</f>
        <v>43426</v>
      </c>
      <c r="BT109">
        <f>IFERROR(VLOOKUP($A109, CDS5Y_bbg!BS$5:BT$241,2), -1)</f>
        <v>105.962</v>
      </c>
      <c r="BU109">
        <f>IFERROR(VLOOKUP($A109, CDS5Y_bbg!BT$5:BU$241,2), -1)</f>
        <v>-1</v>
      </c>
      <c r="BV109">
        <f>IFERROR(VLOOKUP($A109, CDS5Y_bbg!BU$5:BV$241,2), -1)</f>
        <v>-1</v>
      </c>
      <c r="BW109">
        <f>IFERROR(VLOOKUP($A109, CDS5Y_bbg!BV$5:BW$241,2), -1)</f>
        <v>41915</v>
      </c>
      <c r="BX109">
        <f>IFERROR(VLOOKUP($A109, CDS5Y_bbg!BW$5:BX$241,2), -1)</f>
        <v>535</v>
      </c>
      <c r="BY109">
        <f>IFERROR(VLOOKUP($A109, CDS5Y_bbg!BX$5:BY$241,2), -1)</f>
        <v>-1</v>
      </c>
      <c r="BZ109">
        <f>IFERROR(VLOOKUP($A109, CDS5Y_bbg!BY$5:BZ$241,2), -1)</f>
        <v>-1</v>
      </c>
      <c r="CA109">
        <f>IFERROR(VLOOKUP($A109, CDS5Y_bbg!BZ$5:CA$241,2), -1)</f>
        <v>41911</v>
      </c>
      <c r="CB109">
        <f>IFERROR(VLOOKUP($A109, CDS5Y_bbg!CA$5:CB$241,2), -1)</f>
        <v>833</v>
      </c>
      <c r="CC109">
        <f>IFERROR(VLOOKUP($A109, CDS5Y_bbg!CB$5:CC$241,2), -1)</f>
        <v>41912</v>
      </c>
      <c r="CD109">
        <f>IFERROR(VLOOKUP($A109, CDS5Y_bbg!CC$5:CD$241,2), -1)</f>
        <v>605</v>
      </c>
      <c r="CE109">
        <f>IFERROR(VLOOKUP($A109, CDS5Y_bbg!CD$5:CE$241,2), -1)</f>
        <v>43332</v>
      </c>
      <c r="CF109">
        <f>IFERROR(VLOOKUP($A109, CDS5Y_bbg!CE$5:CF$241,2), -1)</f>
        <v>156.25299999999999</v>
      </c>
      <c r="CG109">
        <f>IFERROR(VLOOKUP($A109, CDS5Y_bbg!CF$5:CG$241,2), -1)</f>
        <v>41893</v>
      </c>
      <c r="CH109">
        <f>IFERROR(VLOOKUP($A109, CDS5Y_bbg!CG$5:CH$241,2), -1)</f>
        <v>167.50299999999999</v>
      </c>
      <c r="CI109">
        <f>IFERROR(VLOOKUP($A109, CDS5Y_bbg!CH$5:CI$241,2), -1)</f>
        <v>-1</v>
      </c>
      <c r="CJ109">
        <f>IFERROR(VLOOKUP($A109, CDS5Y_bbg!CI$5:CJ$241,2), -1)</f>
        <v>-1</v>
      </c>
      <c r="CK109">
        <f>IFERROR(VLOOKUP($A109, CDS5Y_bbg!CJ$5:CK$241,2), -1)</f>
        <v>41844</v>
      </c>
      <c r="CL109">
        <f>IFERROR(VLOOKUP($A109, CDS5Y_bbg!CK$5:CL$241,2), -1)</f>
        <v>425.97500000000002</v>
      </c>
      <c r="CM109">
        <f>IFERROR(VLOOKUP($A109, CDS5Y_bbg!CL$5:CM$241,2), -1)</f>
        <v>-1</v>
      </c>
      <c r="CN109">
        <f>IFERROR(VLOOKUP($A109, CDS5Y_bbg!CM$5:CN$241,2), -1)</f>
        <v>-1</v>
      </c>
    </row>
    <row r="110" spans="1:92" x14ac:dyDescent="0.25">
      <c r="A110" s="1">
        <v>39843</v>
      </c>
      <c r="B110">
        <f>IFERROR(VLOOKUP($A110, CDS5Y_bbg!A$5:B$241,2), -1)</f>
        <v>344.95</v>
      </c>
      <c r="C110">
        <f>IFERROR(VLOOKUP($A110, CDS5Y_bbg!B$5:C$241,2), -1)</f>
        <v>41831</v>
      </c>
      <c r="D110">
        <f>IFERROR(VLOOKUP($A110, CDS5Y_bbg!C$5:D$241,2), -1)</f>
        <v>494.27499999999998</v>
      </c>
      <c r="E110">
        <f>IFERROR(VLOOKUP($A110, CDS5Y_bbg!D$5:E$241,2), -1)</f>
        <v>44895</v>
      </c>
      <c r="F110">
        <f>IFERROR(VLOOKUP($A110, CDS5Y_bbg!E$5:F$241,2), -1)</f>
        <v>228.92500000000001</v>
      </c>
      <c r="G110">
        <f>IFERROR(VLOOKUP($A110, CDS5Y_bbg!F$5:G$241,2), -1)</f>
        <v>40360</v>
      </c>
      <c r="H110">
        <f>IFERROR(VLOOKUP($A110, CDS5Y_bbg!G$5:H$241,2), -1)</f>
        <v>218.54400000000001</v>
      </c>
      <c r="I110">
        <f>IFERROR(VLOOKUP($A110, CDS5Y_bbg!H$5:I$241,2), -1)</f>
        <v>44834</v>
      </c>
      <c r="J110">
        <f>IFERROR(VLOOKUP($A110, CDS5Y_bbg!I$5:J$241,2), -1)</f>
        <v>369.85</v>
      </c>
      <c r="K110">
        <f>IFERROR(VLOOKUP($A110, CDS5Y_bbg!J$5:K$241,2), -1)</f>
        <v>41819</v>
      </c>
      <c r="L110">
        <f>IFERROR(VLOOKUP($A110, CDS5Y_bbg!K$5:L$241,2), -1)</f>
        <v>415.38</v>
      </c>
      <c r="M110">
        <f>IFERROR(VLOOKUP($A110, CDS5Y_bbg!L$5:M$241,2), -1)</f>
        <v>40469</v>
      </c>
      <c r="N110">
        <f>IFERROR(VLOOKUP($A110, CDS5Y_bbg!M$5:N$241,2), -1)</f>
        <v>328.86500000000001</v>
      </c>
      <c r="O110">
        <f>IFERROR(VLOOKUP($A110, CDS5Y_bbg!N$5:O$241,2), -1)</f>
        <v>40289</v>
      </c>
      <c r="P110">
        <f>IFERROR(VLOOKUP($A110, CDS5Y_bbg!O$5:P$241,2), -1)</f>
        <v>231.32</v>
      </c>
      <c r="Q110">
        <f>IFERROR(VLOOKUP($A110, CDS5Y_bbg!P$5:Q$241,2), -1)</f>
        <v>44377</v>
      </c>
      <c r="R110">
        <f>IFERROR(VLOOKUP($A110, CDS5Y_bbg!Q$5:R$241,2), -1)</f>
        <v>356.03300000000002</v>
      </c>
      <c r="S110">
        <f>IFERROR(VLOOKUP($A110, CDS5Y_bbg!R$5:S$241,2), -1)</f>
        <v>43337</v>
      </c>
      <c r="T110">
        <f>IFERROR(VLOOKUP($A110, CDS5Y_bbg!S$5:T$241,2), -1)</f>
        <v>379.92500000000001</v>
      </c>
      <c r="U110">
        <f>IFERROR(VLOOKUP($A110, CDS5Y_bbg!T$5:U$241,2), -1)</f>
        <v>42062</v>
      </c>
      <c r="V110">
        <f>IFERROR(VLOOKUP($A110, CDS5Y_bbg!U$5:V$241,2), -1)</f>
        <v>276.66699999999997</v>
      </c>
      <c r="W110">
        <f>IFERROR(VLOOKUP($A110, CDS5Y_bbg!V$5:W$241,2), -1)</f>
        <v>44074</v>
      </c>
      <c r="X110">
        <f>IFERROR(VLOOKUP($A110, CDS5Y_bbg!W$5:X$241,2), -1)</f>
        <v>724.06200000000001</v>
      </c>
      <c r="Y110">
        <f>IFERROR(VLOOKUP($A110, CDS5Y_bbg!X$5:Y$241,2), -1)</f>
        <v>44043</v>
      </c>
      <c r="Z110">
        <f>IFERROR(VLOOKUP($A110, CDS5Y_bbg!Y$5:Z$241,2), -1)</f>
        <v>422.68400000000003</v>
      </c>
      <c r="AA110">
        <f>IFERROR(VLOOKUP($A110, CDS5Y_bbg!Z$5:AA$241,2), -1)</f>
        <v>40481</v>
      </c>
      <c r="AB110">
        <f>IFERROR(VLOOKUP($A110, CDS5Y_bbg!AA$5:AB$241,2), -1)</f>
        <v>242.58699999999999</v>
      </c>
      <c r="AC110">
        <f>IFERROR(VLOOKUP($A110, CDS5Y_bbg!AB$5:AC$241,2), -1)</f>
        <v>44043</v>
      </c>
      <c r="AD110">
        <f>IFERROR(VLOOKUP($A110, CDS5Y_bbg!AC$5:AD$241,2), -1)</f>
        <v>428.23500000000001</v>
      </c>
      <c r="AE110">
        <f>IFERROR(VLOOKUP($A110, CDS5Y_bbg!AD$5:AE$241,2), -1)</f>
        <v>41149</v>
      </c>
      <c r="AF110">
        <f>IFERROR(VLOOKUP($A110, CDS5Y_bbg!AE$5:AF$241,2), -1)</f>
        <v>125.33499999999999</v>
      </c>
      <c r="AG110">
        <f>IFERROR(VLOOKUP($A110, CDS5Y_bbg!AF$5:AG$241,2), -1)</f>
        <v>42853</v>
      </c>
      <c r="AH110">
        <f>IFERROR(VLOOKUP($A110, CDS5Y_bbg!AG$5:AH$241,2), -1)</f>
        <v>142.995</v>
      </c>
      <c r="AI110">
        <f>IFERROR(VLOOKUP($A110, CDS5Y_bbg!AH$5:AI$241,2), -1)</f>
        <v>-1</v>
      </c>
      <c r="AJ110">
        <f>IFERROR(VLOOKUP($A110, CDS5Y_bbg!AI$5:AJ$241,2), -1)</f>
        <v>114.691</v>
      </c>
      <c r="AK110">
        <f>IFERROR(VLOOKUP($A110, CDS5Y_bbg!AJ$5:AK$241,2), -1)</f>
        <v>-1</v>
      </c>
      <c r="AL110">
        <f>IFERROR(VLOOKUP($A110, CDS5Y_bbg!AK$5:AL$241,2), -1)</f>
        <v>-1</v>
      </c>
      <c r="AM110">
        <f>IFERROR(VLOOKUP($A110, CDS5Y_bbg!AL$5:AM$241,2), -1)</f>
        <v>-1</v>
      </c>
      <c r="AN110">
        <f>IFERROR(VLOOKUP($A110, CDS5Y_bbg!AM$5:AN$241,2), -1)</f>
        <v>106.5</v>
      </c>
      <c r="AO110">
        <f>IFERROR(VLOOKUP($A110, CDS5Y_bbg!AN$5:AO$241,2), -1)</f>
        <v>43424</v>
      </c>
      <c r="AP110">
        <f>IFERROR(VLOOKUP($A110, CDS5Y_bbg!AO$5:AP$241,2), -1)</f>
        <v>58.466999999999999</v>
      </c>
      <c r="AQ110">
        <f>IFERROR(VLOOKUP($A110, CDS5Y_bbg!AP$5:AQ$241,2), -1)</f>
        <v>44625</v>
      </c>
      <c r="AR110">
        <f>IFERROR(VLOOKUP($A110, CDS5Y_bbg!AQ$5:AR$241,2), -1)</f>
        <v>67.665000000000006</v>
      </c>
      <c r="AS110">
        <f>IFERROR(VLOOKUP($A110, CDS5Y_bbg!AR$5:AS$241,2), -1)</f>
        <v>44626</v>
      </c>
      <c r="AT110">
        <f>IFERROR(VLOOKUP($A110, CDS5Y_bbg!AS$5:AT$241,2), -1)</f>
        <v>57.731000000000002</v>
      </c>
      <c r="AU110">
        <f>IFERROR(VLOOKUP($A110, CDS5Y_bbg!AT$5:AU$241,2), -1)</f>
        <v>-1</v>
      </c>
      <c r="AV110">
        <f>IFERROR(VLOOKUP($A110, CDS5Y_bbg!AU$5:AV$241,2), -1)</f>
        <v>-1</v>
      </c>
      <c r="AW110">
        <f>IFERROR(VLOOKUP($A110, CDS5Y_bbg!AV$5:AW$241,2), -1)</f>
        <v>41863</v>
      </c>
      <c r="AX110">
        <f>IFERROR(VLOOKUP($A110, CDS5Y_bbg!AW$5:AX$241,2), -1)</f>
        <v>203.3</v>
      </c>
      <c r="AY110">
        <f>IFERROR(VLOOKUP($A110, CDS5Y_bbg!AX$5:AY$241,2), -1)</f>
        <v>43402</v>
      </c>
      <c r="AZ110">
        <f>IFERROR(VLOOKUP($A110, CDS5Y_bbg!AY$5:AZ$241,2), -1)</f>
        <v>165.32</v>
      </c>
      <c r="BA110">
        <f>IFERROR(VLOOKUP($A110, CDS5Y_bbg!AZ$5:BA$241,2), -1)</f>
        <v>-1</v>
      </c>
      <c r="BB110">
        <f>IFERROR(VLOOKUP($A110, CDS5Y_bbg!BA$5:BB$241,2), -1)</f>
        <v>49.432000000000002</v>
      </c>
      <c r="BC110">
        <f>IFERROR(VLOOKUP($A110, CDS5Y_bbg!BB$5:BC$241,2), -1)</f>
        <v>41722</v>
      </c>
      <c r="BD110">
        <f>IFERROR(VLOOKUP($A110, CDS5Y_bbg!BC$5:BD$241,2), -1)</f>
        <v>102.358</v>
      </c>
      <c r="BE110">
        <f>IFERROR(VLOOKUP($A110, CDS5Y_bbg!BD$5:BE$241,2), -1)</f>
        <v>-1</v>
      </c>
      <c r="BF110">
        <f>IFERROR(VLOOKUP($A110, CDS5Y_bbg!BE$5:BF$241,2), -1)</f>
        <v>-1</v>
      </c>
      <c r="BG110">
        <f>IFERROR(VLOOKUP($A110, CDS5Y_bbg!BF$5:BG$241,2), -1)</f>
        <v>-1</v>
      </c>
      <c r="BH110">
        <f>IFERROR(VLOOKUP($A110, CDS5Y_bbg!BG$5:BH$241,2), -1)</f>
        <v>-1</v>
      </c>
      <c r="BI110">
        <f>IFERROR(VLOOKUP($A110, CDS5Y_bbg!BH$5:BI$241,2), -1)</f>
        <v>43424</v>
      </c>
      <c r="BJ110">
        <f>IFERROR(VLOOKUP($A110, CDS5Y_bbg!BI$5:BJ$241,2), -1)</f>
        <v>124.911</v>
      </c>
      <c r="BK110">
        <f>IFERROR(VLOOKUP($A110, CDS5Y_bbg!BJ$5:BK$241,2), -1)</f>
        <v>-1</v>
      </c>
      <c r="BL110">
        <f>IFERROR(VLOOKUP($A110, CDS5Y_bbg!BK$5:BL$241,2), -1)</f>
        <v>-1</v>
      </c>
      <c r="BM110">
        <f>IFERROR(VLOOKUP($A110, CDS5Y_bbg!BL$5:BM$241,2), -1)</f>
        <v>43424</v>
      </c>
      <c r="BN110">
        <f>IFERROR(VLOOKUP($A110, CDS5Y_bbg!BM$5:BN$241,2), -1)</f>
        <v>138.30699999999999</v>
      </c>
      <c r="BO110">
        <f>IFERROR(VLOOKUP($A110, CDS5Y_bbg!BN$5:BO$241,2), -1)</f>
        <v>43426</v>
      </c>
      <c r="BP110">
        <f>IFERROR(VLOOKUP($A110, CDS5Y_bbg!BO$5:BP$241,2), -1)</f>
        <v>93.262</v>
      </c>
      <c r="BQ110">
        <f>IFERROR(VLOOKUP($A110, CDS5Y_bbg!BP$5:BQ$241,2), -1)</f>
        <v>-1</v>
      </c>
      <c r="BR110">
        <f>IFERROR(VLOOKUP($A110, CDS5Y_bbg!BQ$5:BR$241,2), -1)</f>
        <v>-1</v>
      </c>
      <c r="BS110">
        <f>IFERROR(VLOOKUP($A110, CDS5Y_bbg!BR$5:BS$241,2), -1)</f>
        <v>43426</v>
      </c>
      <c r="BT110">
        <f>IFERROR(VLOOKUP($A110, CDS5Y_bbg!BS$5:BT$241,2), -1)</f>
        <v>126.35</v>
      </c>
      <c r="BU110">
        <f>IFERROR(VLOOKUP($A110, CDS5Y_bbg!BT$5:BU$241,2), -1)</f>
        <v>-1</v>
      </c>
      <c r="BV110">
        <f>IFERROR(VLOOKUP($A110, CDS5Y_bbg!BU$5:BV$241,2), -1)</f>
        <v>-1</v>
      </c>
      <c r="BW110">
        <f>IFERROR(VLOOKUP($A110, CDS5Y_bbg!BV$5:BW$241,2), -1)</f>
        <v>41915</v>
      </c>
      <c r="BX110">
        <f>IFERROR(VLOOKUP($A110, CDS5Y_bbg!BW$5:BX$241,2), -1)</f>
        <v>600</v>
      </c>
      <c r="BY110">
        <f>IFERROR(VLOOKUP($A110, CDS5Y_bbg!BX$5:BY$241,2), -1)</f>
        <v>-1</v>
      </c>
      <c r="BZ110">
        <f>IFERROR(VLOOKUP($A110, CDS5Y_bbg!BY$5:BZ$241,2), -1)</f>
        <v>-1</v>
      </c>
      <c r="CA110">
        <f>IFERROR(VLOOKUP($A110, CDS5Y_bbg!BZ$5:CA$241,2), -1)</f>
        <v>41911</v>
      </c>
      <c r="CB110">
        <f>IFERROR(VLOOKUP($A110, CDS5Y_bbg!CA$5:CB$241,2), -1)</f>
        <v>805.5</v>
      </c>
      <c r="CC110">
        <f>IFERROR(VLOOKUP($A110, CDS5Y_bbg!CB$5:CC$241,2), -1)</f>
        <v>41912</v>
      </c>
      <c r="CD110">
        <f>IFERROR(VLOOKUP($A110, CDS5Y_bbg!CC$5:CD$241,2), -1)</f>
        <v>665.005</v>
      </c>
      <c r="CE110">
        <f>IFERROR(VLOOKUP($A110, CDS5Y_bbg!CD$5:CE$241,2), -1)</f>
        <v>43332</v>
      </c>
      <c r="CF110">
        <f>IFERROR(VLOOKUP($A110, CDS5Y_bbg!CE$5:CF$241,2), -1)</f>
        <v>175.33500000000001</v>
      </c>
      <c r="CG110">
        <f>IFERROR(VLOOKUP($A110, CDS5Y_bbg!CF$5:CG$241,2), -1)</f>
        <v>41893</v>
      </c>
      <c r="CH110">
        <f>IFERROR(VLOOKUP($A110, CDS5Y_bbg!CG$5:CH$241,2), -1)</f>
        <v>230.00200000000001</v>
      </c>
      <c r="CI110">
        <f>IFERROR(VLOOKUP($A110, CDS5Y_bbg!CH$5:CI$241,2), -1)</f>
        <v>-1</v>
      </c>
      <c r="CJ110">
        <f>IFERROR(VLOOKUP($A110, CDS5Y_bbg!CI$5:CJ$241,2), -1)</f>
        <v>-1</v>
      </c>
      <c r="CK110">
        <f>IFERROR(VLOOKUP($A110, CDS5Y_bbg!CJ$5:CK$241,2), -1)</f>
        <v>41844</v>
      </c>
      <c r="CL110">
        <f>IFERROR(VLOOKUP($A110, CDS5Y_bbg!CK$5:CL$241,2), -1)</f>
        <v>441.71800000000002</v>
      </c>
      <c r="CM110">
        <f>IFERROR(VLOOKUP($A110, CDS5Y_bbg!CL$5:CM$241,2), -1)</f>
        <v>-1</v>
      </c>
      <c r="CN110">
        <f>IFERROR(VLOOKUP($A110, CDS5Y_bbg!CM$5:CN$241,2), -1)</f>
        <v>-1</v>
      </c>
    </row>
    <row r="111" spans="1:92" x14ac:dyDescent="0.25">
      <c r="A111" s="1">
        <v>39871</v>
      </c>
      <c r="B111">
        <f>IFERROR(VLOOKUP($A111, CDS5Y_bbg!A$5:B$241,2), -1)</f>
        <v>400.577</v>
      </c>
      <c r="C111">
        <f>IFERROR(VLOOKUP($A111, CDS5Y_bbg!B$5:C$241,2), -1)</f>
        <v>41831</v>
      </c>
      <c r="D111">
        <f>IFERROR(VLOOKUP($A111, CDS5Y_bbg!C$5:D$241,2), -1)</f>
        <v>597.39</v>
      </c>
      <c r="E111">
        <f>IFERROR(VLOOKUP($A111, CDS5Y_bbg!D$5:E$241,2), -1)</f>
        <v>44895</v>
      </c>
      <c r="F111">
        <f>IFERROR(VLOOKUP($A111, CDS5Y_bbg!E$5:F$241,2), -1)</f>
        <v>266.55500000000001</v>
      </c>
      <c r="G111">
        <f>IFERROR(VLOOKUP($A111, CDS5Y_bbg!F$5:G$241,2), -1)</f>
        <v>40360</v>
      </c>
      <c r="H111">
        <f>IFERROR(VLOOKUP($A111, CDS5Y_bbg!G$5:H$241,2), -1)</f>
        <v>248.33799999999999</v>
      </c>
      <c r="I111">
        <f>IFERROR(VLOOKUP($A111, CDS5Y_bbg!H$5:I$241,2), -1)</f>
        <v>44834</v>
      </c>
      <c r="J111">
        <f>IFERROR(VLOOKUP($A111, CDS5Y_bbg!I$5:J$241,2), -1)</f>
        <v>473.22</v>
      </c>
      <c r="K111">
        <f>IFERROR(VLOOKUP($A111, CDS5Y_bbg!J$5:K$241,2), -1)</f>
        <v>41819</v>
      </c>
      <c r="L111">
        <f>IFERROR(VLOOKUP($A111, CDS5Y_bbg!K$5:L$241,2), -1)</f>
        <v>527.36800000000005</v>
      </c>
      <c r="M111">
        <f>IFERROR(VLOOKUP($A111, CDS5Y_bbg!L$5:M$241,2), -1)</f>
        <v>40469</v>
      </c>
      <c r="N111">
        <f>IFERROR(VLOOKUP($A111, CDS5Y_bbg!M$5:N$241,2), -1)</f>
        <v>432.47500000000002</v>
      </c>
      <c r="O111">
        <f>IFERROR(VLOOKUP($A111, CDS5Y_bbg!N$5:O$241,2), -1)</f>
        <v>40289</v>
      </c>
      <c r="P111">
        <f>IFERROR(VLOOKUP($A111, CDS5Y_bbg!O$5:P$241,2), -1)</f>
        <v>296.38900000000001</v>
      </c>
      <c r="Q111">
        <f>IFERROR(VLOOKUP($A111, CDS5Y_bbg!P$5:Q$241,2), -1)</f>
        <v>44377</v>
      </c>
      <c r="R111">
        <f>IFERROR(VLOOKUP($A111, CDS5Y_bbg!Q$5:R$241,2), -1)</f>
        <v>462.096</v>
      </c>
      <c r="S111">
        <f>IFERROR(VLOOKUP($A111, CDS5Y_bbg!R$5:S$241,2), -1)</f>
        <v>43337</v>
      </c>
      <c r="T111">
        <f>IFERROR(VLOOKUP($A111, CDS5Y_bbg!S$5:T$241,2), -1)</f>
        <v>446.65</v>
      </c>
      <c r="U111">
        <f>IFERROR(VLOOKUP($A111, CDS5Y_bbg!T$5:U$241,2), -1)</f>
        <v>42062</v>
      </c>
      <c r="V111">
        <f>IFERROR(VLOOKUP($A111, CDS5Y_bbg!U$5:V$241,2), -1)</f>
        <v>366</v>
      </c>
      <c r="W111">
        <f>IFERROR(VLOOKUP($A111, CDS5Y_bbg!V$5:W$241,2), -1)</f>
        <v>44074</v>
      </c>
      <c r="X111">
        <f>IFERROR(VLOOKUP($A111, CDS5Y_bbg!W$5:X$241,2), -1)</f>
        <v>761.10900000000004</v>
      </c>
      <c r="Y111">
        <f>IFERROR(VLOOKUP($A111, CDS5Y_bbg!X$5:Y$241,2), -1)</f>
        <v>44043</v>
      </c>
      <c r="Z111">
        <f>IFERROR(VLOOKUP($A111, CDS5Y_bbg!Y$5:Z$241,2), -1)</f>
        <v>459.93400000000003</v>
      </c>
      <c r="AA111">
        <f>IFERROR(VLOOKUP($A111, CDS5Y_bbg!Z$5:AA$241,2), -1)</f>
        <v>40481</v>
      </c>
      <c r="AB111">
        <f>IFERROR(VLOOKUP($A111, CDS5Y_bbg!AA$5:AB$241,2), -1)</f>
        <v>298.33699999999999</v>
      </c>
      <c r="AC111">
        <f>IFERROR(VLOOKUP($A111, CDS5Y_bbg!AB$5:AC$241,2), -1)</f>
        <v>44043</v>
      </c>
      <c r="AD111">
        <f>IFERROR(VLOOKUP($A111, CDS5Y_bbg!AC$5:AD$241,2), -1)</f>
        <v>487.39299999999997</v>
      </c>
      <c r="AE111">
        <f>IFERROR(VLOOKUP($A111, CDS5Y_bbg!AD$5:AE$241,2), -1)</f>
        <v>41149</v>
      </c>
      <c r="AF111">
        <f>IFERROR(VLOOKUP($A111, CDS5Y_bbg!AE$5:AF$241,2), -1)</f>
        <v>149.37899999999999</v>
      </c>
      <c r="AG111">
        <f>IFERROR(VLOOKUP($A111, CDS5Y_bbg!AF$5:AG$241,2), -1)</f>
        <v>42853</v>
      </c>
      <c r="AH111">
        <f>IFERROR(VLOOKUP($A111, CDS5Y_bbg!AG$5:AH$241,2), -1)</f>
        <v>233.32499999999999</v>
      </c>
      <c r="AI111">
        <f>IFERROR(VLOOKUP($A111, CDS5Y_bbg!AH$5:AI$241,2), -1)</f>
        <v>-1</v>
      </c>
      <c r="AJ111">
        <f>IFERROR(VLOOKUP($A111, CDS5Y_bbg!AI$5:AJ$241,2), -1)</f>
        <v>136.54900000000001</v>
      </c>
      <c r="AK111">
        <f>IFERROR(VLOOKUP($A111, CDS5Y_bbg!AJ$5:AK$241,2), -1)</f>
        <v>-1</v>
      </c>
      <c r="AL111">
        <f>IFERROR(VLOOKUP($A111, CDS5Y_bbg!AK$5:AL$241,2), -1)</f>
        <v>-1</v>
      </c>
      <c r="AM111">
        <f>IFERROR(VLOOKUP($A111, CDS5Y_bbg!AL$5:AM$241,2), -1)</f>
        <v>-1</v>
      </c>
      <c r="AN111">
        <f>IFERROR(VLOOKUP($A111, CDS5Y_bbg!AM$5:AN$241,2), -1)</f>
        <v>131.167</v>
      </c>
      <c r="AO111">
        <f>IFERROR(VLOOKUP($A111, CDS5Y_bbg!AN$5:AO$241,2), -1)</f>
        <v>43424</v>
      </c>
      <c r="AP111">
        <f>IFERROR(VLOOKUP($A111, CDS5Y_bbg!AO$5:AP$241,2), -1)</f>
        <v>84.774000000000001</v>
      </c>
      <c r="AQ111">
        <f>IFERROR(VLOOKUP($A111, CDS5Y_bbg!AP$5:AQ$241,2), -1)</f>
        <v>44625</v>
      </c>
      <c r="AR111">
        <f>IFERROR(VLOOKUP($A111, CDS5Y_bbg!AQ$5:AR$241,2), -1)</f>
        <v>88.665000000000006</v>
      </c>
      <c r="AS111">
        <f>IFERROR(VLOOKUP($A111, CDS5Y_bbg!AR$5:AS$241,2), -1)</f>
        <v>44626</v>
      </c>
      <c r="AT111">
        <f>IFERROR(VLOOKUP($A111, CDS5Y_bbg!AS$5:AT$241,2), -1)</f>
        <v>85.953999999999994</v>
      </c>
      <c r="AU111">
        <f>IFERROR(VLOOKUP($A111, CDS5Y_bbg!AT$5:AU$241,2), -1)</f>
        <v>-1</v>
      </c>
      <c r="AV111">
        <f>IFERROR(VLOOKUP($A111, CDS5Y_bbg!AU$5:AV$241,2), -1)</f>
        <v>-1</v>
      </c>
      <c r="AW111">
        <f>IFERROR(VLOOKUP($A111, CDS5Y_bbg!AV$5:AW$241,2), -1)</f>
        <v>41863</v>
      </c>
      <c r="AX111">
        <f>IFERROR(VLOOKUP($A111, CDS5Y_bbg!AW$5:AX$241,2), -1)</f>
        <v>274.89100000000002</v>
      </c>
      <c r="AY111">
        <f>IFERROR(VLOOKUP($A111, CDS5Y_bbg!AX$5:AY$241,2), -1)</f>
        <v>43402</v>
      </c>
      <c r="AZ111">
        <f>IFERROR(VLOOKUP($A111, CDS5Y_bbg!AY$5:AZ$241,2), -1)</f>
        <v>178.80699999999999</v>
      </c>
      <c r="BA111">
        <f>IFERROR(VLOOKUP($A111, CDS5Y_bbg!AZ$5:BA$241,2), -1)</f>
        <v>-1</v>
      </c>
      <c r="BB111">
        <f>IFERROR(VLOOKUP($A111, CDS5Y_bbg!BA$5:BB$241,2), -1)</f>
        <v>97.305000000000007</v>
      </c>
      <c r="BC111">
        <f>IFERROR(VLOOKUP($A111, CDS5Y_bbg!BB$5:BC$241,2), -1)</f>
        <v>41722</v>
      </c>
      <c r="BD111">
        <f>IFERROR(VLOOKUP($A111, CDS5Y_bbg!BC$5:BD$241,2), -1)</f>
        <v>115.828</v>
      </c>
      <c r="BE111">
        <f>IFERROR(VLOOKUP($A111, CDS5Y_bbg!BD$5:BE$241,2), -1)</f>
        <v>-1</v>
      </c>
      <c r="BF111">
        <f>IFERROR(VLOOKUP($A111, CDS5Y_bbg!BE$5:BF$241,2), -1)</f>
        <v>-1</v>
      </c>
      <c r="BG111">
        <f>IFERROR(VLOOKUP($A111, CDS5Y_bbg!BF$5:BG$241,2), -1)</f>
        <v>-1</v>
      </c>
      <c r="BH111">
        <f>IFERROR(VLOOKUP($A111, CDS5Y_bbg!BG$5:BH$241,2), -1)</f>
        <v>-1</v>
      </c>
      <c r="BI111">
        <f>IFERROR(VLOOKUP($A111, CDS5Y_bbg!BH$5:BI$241,2), -1)</f>
        <v>43424</v>
      </c>
      <c r="BJ111">
        <f>IFERROR(VLOOKUP($A111, CDS5Y_bbg!BI$5:BJ$241,2), -1)</f>
        <v>130.071</v>
      </c>
      <c r="BK111">
        <f>IFERROR(VLOOKUP($A111, CDS5Y_bbg!BJ$5:BK$241,2), -1)</f>
        <v>-1</v>
      </c>
      <c r="BL111">
        <f>IFERROR(VLOOKUP($A111, CDS5Y_bbg!BK$5:BL$241,2), -1)</f>
        <v>-1</v>
      </c>
      <c r="BM111">
        <f>IFERROR(VLOOKUP($A111, CDS5Y_bbg!BL$5:BM$241,2), -1)</f>
        <v>43424</v>
      </c>
      <c r="BN111">
        <f>IFERROR(VLOOKUP($A111, CDS5Y_bbg!BM$5:BN$241,2), -1)</f>
        <v>142.655</v>
      </c>
      <c r="BO111">
        <f>IFERROR(VLOOKUP($A111, CDS5Y_bbg!BN$5:BO$241,2), -1)</f>
        <v>43426</v>
      </c>
      <c r="BP111">
        <f>IFERROR(VLOOKUP($A111, CDS5Y_bbg!BO$5:BP$241,2), -1)</f>
        <v>138.995</v>
      </c>
      <c r="BQ111">
        <f>IFERROR(VLOOKUP($A111, CDS5Y_bbg!BP$5:BQ$241,2), -1)</f>
        <v>-1</v>
      </c>
      <c r="BR111">
        <f>IFERROR(VLOOKUP($A111, CDS5Y_bbg!BQ$5:BR$241,2), -1)</f>
        <v>-1</v>
      </c>
      <c r="BS111">
        <f>IFERROR(VLOOKUP($A111, CDS5Y_bbg!BR$5:BS$241,2), -1)</f>
        <v>43426</v>
      </c>
      <c r="BT111">
        <f>IFERROR(VLOOKUP($A111, CDS5Y_bbg!BS$5:BT$241,2), -1)</f>
        <v>148.78700000000001</v>
      </c>
      <c r="BU111">
        <f>IFERROR(VLOOKUP($A111, CDS5Y_bbg!BT$5:BU$241,2), -1)</f>
        <v>-1</v>
      </c>
      <c r="BV111">
        <f>IFERROR(VLOOKUP($A111, CDS5Y_bbg!BU$5:BV$241,2), -1)</f>
        <v>-1</v>
      </c>
      <c r="BW111">
        <f>IFERROR(VLOOKUP($A111, CDS5Y_bbg!BV$5:BW$241,2), -1)</f>
        <v>41915</v>
      </c>
      <c r="BX111">
        <f>IFERROR(VLOOKUP($A111, CDS5Y_bbg!BW$5:BX$241,2), -1)</f>
        <v>700.00300000000004</v>
      </c>
      <c r="BY111">
        <f>IFERROR(VLOOKUP($A111, CDS5Y_bbg!BX$5:BY$241,2), -1)</f>
        <v>-1</v>
      </c>
      <c r="BZ111">
        <f>IFERROR(VLOOKUP($A111, CDS5Y_bbg!BY$5:BZ$241,2), -1)</f>
        <v>-1</v>
      </c>
      <c r="CA111">
        <f>IFERROR(VLOOKUP($A111, CDS5Y_bbg!BZ$5:CA$241,2), -1)</f>
        <v>41911</v>
      </c>
      <c r="CB111">
        <f>IFERROR(VLOOKUP($A111, CDS5Y_bbg!CA$5:CB$241,2), -1)</f>
        <v>1050.0050000000001</v>
      </c>
      <c r="CC111">
        <f>IFERROR(VLOOKUP($A111, CDS5Y_bbg!CB$5:CC$241,2), -1)</f>
        <v>41912</v>
      </c>
      <c r="CD111">
        <f>IFERROR(VLOOKUP($A111, CDS5Y_bbg!CC$5:CD$241,2), -1)</f>
        <v>810.00300000000004</v>
      </c>
      <c r="CE111">
        <f>IFERROR(VLOOKUP($A111, CDS5Y_bbg!CD$5:CE$241,2), -1)</f>
        <v>43332</v>
      </c>
      <c r="CF111">
        <f>IFERROR(VLOOKUP($A111, CDS5Y_bbg!CE$5:CF$241,2), -1)</f>
        <v>211.667</v>
      </c>
      <c r="CG111">
        <f>IFERROR(VLOOKUP($A111, CDS5Y_bbg!CF$5:CG$241,2), -1)</f>
        <v>41893</v>
      </c>
      <c r="CH111">
        <f>IFERROR(VLOOKUP($A111, CDS5Y_bbg!CG$5:CH$241,2), -1)</f>
        <v>305.00200000000001</v>
      </c>
      <c r="CI111">
        <f>IFERROR(VLOOKUP($A111, CDS5Y_bbg!CH$5:CI$241,2), -1)</f>
        <v>-1</v>
      </c>
      <c r="CJ111">
        <f>IFERROR(VLOOKUP($A111, CDS5Y_bbg!CI$5:CJ$241,2), -1)</f>
        <v>-1</v>
      </c>
      <c r="CK111">
        <f>IFERROR(VLOOKUP($A111, CDS5Y_bbg!CJ$5:CK$241,2), -1)</f>
        <v>41844</v>
      </c>
      <c r="CL111">
        <f>IFERROR(VLOOKUP($A111, CDS5Y_bbg!CK$5:CL$241,2), -1)</f>
        <v>564.09799999999996</v>
      </c>
      <c r="CM111">
        <f>IFERROR(VLOOKUP($A111, CDS5Y_bbg!CL$5:CM$241,2), -1)</f>
        <v>-1</v>
      </c>
      <c r="CN111">
        <f>IFERROR(VLOOKUP($A111, CDS5Y_bbg!CM$5:CN$241,2), -1)</f>
        <v>-1</v>
      </c>
    </row>
    <row r="112" spans="1:92" x14ac:dyDescent="0.25">
      <c r="A112" s="1">
        <v>39903</v>
      </c>
      <c r="B112">
        <f>IFERROR(VLOOKUP($A112, CDS5Y_bbg!A$5:B$241,2), -1)</f>
        <v>325.25700000000001</v>
      </c>
      <c r="C112">
        <f>IFERROR(VLOOKUP($A112, CDS5Y_bbg!B$5:C$241,2), -1)</f>
        <v>41831</v>
      </c>
      <c r="D112">
        <f>IFERROR(VLOOKUP($A112, CDS5Y_bbg!C$5:D$241,2), -1)</f>
        <v>492.04599999999999</v>
      </c>
      <c r="E112">
        <f>IFERROR(VLOOKUP($A112, CDS5Y_bbg!D$5:E$241,2), -1)</f>
        <v>44895</v>
      </c>
      <c r="F112">
        <f>IFERROR(VLOOKUP($A112, CDS5Y_bbg!E$5:F$241,2), -1)</f>
        <v>214.893</v>
      </c>
      <c r="G112">
        <f>IFERROR(VLOOKUP($A112, CDS5Y_bbg!F$5:G$241,2), -1)</f>
        <v>40360</v>
      </c>
      <c r="H112">
        <f>IFERROR(VLOOKUP($A112, CDS5Y_bbg!G$5:H$241,2), -1)</f>
        <v>160.464</v>
      </c>
      <c r="I112">
        <f>IFERROR(VLOOKUP($A112, CDS5Y_bbg!H$5:I$241,2), -1)</f>
        <v>44834</v>
      </c>
      <c r="J112">
        <f>IFERROR(VLOOKUP($A112, CDS5Y_bbg!I$5:J$241,2), -1)</f>
        <v>400.44099999999997</v>
      </c>
      <c r="K112">
        <f>IFERROR(VLOOKUP($A112, CDS5Y_bbg!J$5:K$241,2), -1)</f>
        <v>41819</v>
      </c>
      <c r="L112">
        <f>IFERROR(VLOOKUP($A112, CDS5Y_bbg!K$5:L$241,2), -1)</f>
        <v>391.50200000000001</v>
      </c>
      <c r="M112">
        <f>IFERROR(VLOOKUP($A112, CDS5Y_bbg!L$5:M$241,2), -1)</f>
        <v>40469</v>
      </c>
      <c r="N112">
        <f>IFERROR(VLOOKUP($A112, CDS5Y_bbg!M$5:N$241,2), -1)</f>
        <v>332.584</v>
      </c>
      <c r="O112">
        <f>IFERROR(VLOOKUP($A112, CDS5Y_bbg!N$5:O$241,2), -1)</f>
        <v>40289</v>
      </c>
      <c r="P112">
        <f>IFERROR(VLOOKUP($A112, CDS5Y_bbg!O$5:P$241,2), -1)</f>
        <v>240.85</v>
      </c>
      <c r="Q112">
        <f>IFERROR(VLOOKUP($A112, CDS5Y_bbg!P$5:Q$241,2), -1)</f>
        <v>44377</v>
      </c>
      <c r="R112">
        <f>IFERROR(VLOOKUP($A112, CDS5Y_bbg!Q$5:R$241,2), -1)</f>
        <v>380.4</v>
      </c>
      <c r="S112">
        <f>IFERROR(VLOOKUP($A112, CDS5Y_bbg!R$5:S$241,2), -1)</f>
        <v>43337</v>
      </c>
      <c r="T112">
        <f>IFERROR(VLOOKUP($A112, CDS5Y_bbg!S$5:T$241,2), -1)</f>
        <v>378.3</v>
      </c>
      <c r="U112">
        <f>IFERROR(VLOOKUP($A112, CDS5Y_bbg!T$5:U$241,2), -1)</f>
        <v>42062</v>
      </c>
      <c r="V112">
        <f>IFERROR(VLOOKUP($A112, CDS5Y_bbg!U$5:V$241,2), -1)</f>
        <v>286.00200000000001</v>
      </c>
      <c r="W112">
        <f>IFERROR(VLOOKUP($A112, CDS5Y_bbg!V$5:W$241,2), -1)</f>
        <v>44074</v>
      </c>
      <c r="X112">
        <f>IFERROR(VLOOKUP($A112, CDS5Y_bbg!W$5:X$241,2), -1)</f>
        <v>501.11799999999999</v>
      </c>
      <c r="Y112">
        <f>IFERROR(VLOOKUP($A112, CDS5Y_bbg!X$5:Y$241,2), -1)</f>
        <v>44043</v>
      </c>
      <c r="Z112">
        <f>IFERROR(VLOOKUP($A112, CDS5Y_bbg!Y$5:Z$241,2), -1)</f>
        <v>363.255</v>
      </c>
      <c r="AA112">
        <f>IFERROR(VLOOKUP($A112, CDS5Y_bbg!Z$5:AA$241,2), -1)</f>
        <v>40481</v>
      </c>
      <c r="AB112">
        <f>IFERROR(VLOOKUP($A112, CDS5Y_bbg!AA$5:AB$241,2), -1)</f>
        <v>237.839</v>
      </c>
      <c r="AC112">
        <f>IFERROR(VLOOKUP($A112, CDS5Y_bbg!AB$5:AC$241,2), -1)</f>
        <v>44043</v>
      </c>
      <c r="AD112">
        <f>IFERROR(VLOOKUP($A112, CDS5Y_bbg!AC$5:AD$241,2), -1)</f>
        <v>401.62799999999999</v>
      </c>
      <c r="AE112">
        <f>IFERROR(VLOOKUP($A112, CDS5Y_bbg!AD$5:AE$241,2), -1)</f>
        <v>41149</v>
      </c>
      <c r="AF112">
        <f>IFERROR(VLOOKUP($A112, CDS5Y_bbg!AE$5:AF$241,2), -1)</f>
        <v>133.63399999999999</v>
      </c>
      <c r="AG112">
        <f>IFERROR(VLOOKUP($A112, CDS5Y_bbg!AF$5:AG$241,2), -1)</f>
        <v>42853</v>
      </c>
      <c r="AH112">
        <f>IFERROR(VLOOKUP($A112, CDS5Y_bbg!AG$5:AH$241,2), -1)</f>
        <v>175.10900000000001</v>
      </c>
      <c r="AI112">
        <f>IFERROR(VLOOKUP($A112, CDS5Y_bbg!AH$5:AI$241,2), -1)</f>
        <v>-1</v>
      </c>
      <c r="AJ112">
        <f>IFERROR(VLOOKUP($A112, CDS5Y_bbg!AI$5:AJ$241,2), -1)</f>
        <v>101.526</v>
      </c>
      <c r="AK112">
        <f>IFERROR(VLOOKUP($A112, CDS5Y_bbg!AJ$5:AK$241,2), -1)</f>
        <v>-1</v>
      </c>
      <c r="AL112">
        <f>IFERROR(VLOOKUP($A112, CDS5Y_bbg!AK$5:AL$241,2), -1)</f>
        <v>-1</v>
      </c>
      <c r="AM112">
        <f>IFERROR(VLOOKUP($A112, CDS5Y_bbg!AL$5:AM$241,2), -1)</f>
        <v>-1</v>
      </c>
      <c r="AN112">
        <f>IFERROR(VLOOKUP($A112, CDS5Y_bbg!AM$5:AN$241,2), -1)</f>
        <v>96.667000000000002</v>
      </c>
      <c r="AO112">
        <f>IFERROR(VLOOKUP($A112, CDS5Y_bbg!AN$5:AO$241,2), -1)</f>
        <v>43424</v>
      </c>
      <c r="AP112">
        <f>IFERROR(VLOOKUP($A112, CDS5Y_bbg!AO$5:AP$241,2), -1)</f>
        <v>54.497</v>
      </c>
      <c r="AQ112">
        <f>IFERROR(VLOOKUP($A112, CDS5Y_bbg!AP$5:AQ$241,2), -1)</f>
        <v>44625</v>
      </c>
      <c r="AR112">
        <f>IFERROR(VLOOKUP($A112, CDS5Y_bbg!AQ$5:AR$241,2), -1)</f>
        <v>61.456000000000003</v>
      </c>
      <c r="AS112">
        <f>IFERROR(VLOOKUP($A112, CDS5Y_bbg!AR$5:AS$241,2), -1)</f>
        <v>44626</v>
      </c>
      <c r="AT112">
        <f>IFERROR(VLOOKUP($A112, CDS5Y_bbg!AS$5:AT$241,2), -1)</f>
        <v>57.494999999999997</v>
      </c>
      <c r="AU112">
        <f>IFERROR(VLOOKUP($A112, CDS5Y_bbg!AT$5:AU$241,2), -1)</f>
        <v>-1</v>
      </c>
      <c r="AV112">
        <f>IFERROR(VLOOKUP($A112, CDS5Y_bbg!AU$5:AV$241,2), -1)</f>
        <v>-1</v>
      </c>
      <c r="AW112">
        <f>IFERROR(VLOOKUP($A112, CDS5Y_bbg!AV$5:AW$241,2), -1)</f>
        <v>41863</v>
      </c>
      <c r="AX112">
        <f>IFERROR(VLOOKUP($A112, CDS5Y_bbg!AW$5:AX$241,2), -1)</f>
        <v>214.667</v>
      </c>
      <c r="AY112">
        <f>IFERROR(VLOOKUP($A112, CDS5Y_bbg!AX$5:AY$241,2), -1)</f>
        <v>43402</v>
      </c>
      <c r="AZ112">
        <f>IFERROR(VLOOKUP($A112, CDS5Y_bbg!AY$5:AZ$241,2), -1)</f>
        <v>150.995</v>
      </c>
      <c r="BA112">
        <f>IFERROR(VLOOKUP($A112, CDS5Y_bbg!AZ$5:BA$241,2), -1)</f>
        <v>-1</v>
      </c>
      <c r="BB112">
        <f>IFERROR(VLOOKUP($A112, CDS5Y_bbg!BA$5:BB$241,2), -1)</f>
        <v>91.962000000000003</v>
      </c>
      <c r="BC112">
        <f>IFERROR(VLOOKUP($A112, CDS5Y_bbg!BB$5:BC$241,2), -1)</f>
        <v>41722</v>
      </c>
      <c r="BD112">
        <f>IFERROR(VLOOKUP($A112, CDS5Y_bbg!BC$5:BD$241,2), -1)</f>
        <v>94.15</v>
      </c>
      <c r="BE112">
        <f>IFERROR(VLOOKUP($A112, CDS5Y_bbg!BD$5:BE$241,2), -1)</f>
        <v>-1</v>
      </c>
      <c r="BF112">
        <f>IFERROR(VLOOKUP($A112, CDS5Y_bbg!BE$5:BF$241,2), -1)</f>
        <v>-1</v>
      </c>
      <c r="BG112">
        <f>IFERROR(VLOOKUP($A112, CDS5Y_bbg!BF$5:BG$241,2), -1)</f>
        <v>-1</v>
      </c>
      <c r="BH112">
        <f>IFERROR(VLOOKUP($A112, CDS5Y_bbg!BG$5:BH$241,2), -1)</f>
        <v>-1</v>
      </c>
      <c r="BI112">
        <f>IFERROR(VLOOKUP($A112, CDS5Y_bbg!BH$5:BI$241,2), -1)</f>
        <v>43424</v>
      </c>
      <c r="BJ112">
        <f>IFERROR(VLOOKUP($A112, CDS5Y_bbg!BI$5:BJ$241,2), -1)</f>
        <v>105.005</v>
      </c>
      <c r="BK112">
        <f>IFERROR(VLOOKUP($A112, CDS5Y_bbg!BJ$5:BK$241,2), -1)</f>
        <v>-1</v>
      </c>
      <c r="BL112">
        <f>IFERROR(VLOOKUP($A112, CDS5Y_bbg!BK$5:BL$241,2), -1)</f>
        <v>-1</v>
      </c>
      <c r="BM112">
        <f>IFERROR(VLOOKUP($A112, CDS5Y_bbg!BL$5:BM$241,2), -1)</f>
        <v>43424</v>
      </c>
      <c r="BN112">
        <f>IFERROR(VLOOKUP($A112, CDS5Y_bbg!BM$5:BN$241,2), -1)</f>
        <v>111.90600000000001</v>
      </c>
      <c r="BO112">
        <f>IFERROR(VLOOKUP($A112, CDS5Y_bbg!BN$5:BO$241,2), -1)</f>
        <v>43426</v>
      </c>
      <c r="BP112">
        <f>IFERROR(VLOOKUP($A112, CDS5Y_bbg!BO$5:BP$241,2), -1)</f>
        <v>104.68</v>
      </c>
      <c r="BQ112">
        <f>IFERROR(VLOOKUP($A112, CDS5Y_bbg!BP$5:BQ$241,2), -1)</f>
        <v>-1</v>
      </c>
      <c r="BR112">
        <f>IFERROR(VLOOKUP($A112, CDS5Y_bbg!BQ$5:BR$241,2), -1)</f>
        <v>-1</v>
      </c>
      <c r="BS112">
        <f>IFERROR(VLOOKUP($A112, CDS5Y_bbg!BR$5:BS$241,2), -1)</f>
        <v>43426</v>
      </c>
      <c r="BT112">
        <f>IFERROR(VLOOKUP($A112, CDS5Y_bbg!BS$5:BT$241,2), -1)</f>
        <v>121.36499999999999</v>
      </c>
      <c r="BU112">
        <f>IFERROR(VLOOKUP($A112, CDS5Y_bbg!BT$5:BU$241,2), -1)</f>
        <v>-1</v>
      </c>
      <c r="BV112">
        <f>IFERROR(VLOOKUP($A112, CDS5Y_bbg!BU$5:BV$241,2), -1)</f>
        <v>-1</v>
      </c>
      <c r="BW112">
        <f>IFERROR(VLOOKUP($A112, CDS5Y_bbg!BV$5:BW$241,2), -1)</f>
        <v>41915</v>
      </c>
      <c r="BX112">
        <f>IFERROR(VLOOKUP($A112, CDS5Y_bbg!BW$5:BX$241,2), -1)</f>
        <v>562.5</v>
      </c>
      <c r="BY112">
        <f>IFERROR(VLOOKUP($A112, CDS5Y_bbg!BX$5:BY$241,2), -1)</f>
        <v>-1</v>
      </c>
      <c r="BZ112">
        <f>IFERROR(VLOOKUP($A112, CDS5Y_bbg!BY$5:BZ$241,2), -1)</f>
        <v>-1</v>
      </c>
      <c r="CA112">
        <f>IFERROR(VLOOKUP($A112, CDS5Y_bbg!BZ$5:CA$241,2), -1)</f>
        <v>41911</v>
      </c>
      <c r="CB112">
        <f>IFERROR(VLOOKUP($A112, CDS5Y_bbg!CA$5:CB$241,2), -1)</f>
        <v>890.00300000000004</v>
      </c>
      <c r="CC112">
        <f>IFERROR(VLOOKUP($A112, CDS5Y_bbg!CB$5:CC$241,2), -1)</f>
        <v>41912</v>
      </c>
      <c r="CD112">
        <f>IFERROR(VLOOKUP($A112, CDS5Y_bbg!CC$5:CD$241,2), -1)</f>
        <v>687.5</v>
      </c>
      <c r="CE112">
        <f>IFERROR(VLOOKUP($A112, CDS5Y_bbg!CD$5:CE$241,2), -1)</f>
        <v>43332</v>
      </c>
      <c r="CF112">
        <f>IFERROR(VLOOKUP($A112, CDS5Y_bbg!CE$5:CF$241,2), -1)</f>
        <v>123.002</v>
      </c>
      <c r="CG112">
        <f>IFERROR(VLOOKUP($A112, CDS5Y_bbg!CF$5:CG$241,2), -1)</f>
        <v>41893</v>
      </c>
      <c r="CH112">
        <f>IFERROR(VLOOKUP($A112, CDS5Y_bbg!CG$5:CH$241,2), -1)</f>
        <v>214.333</v>
      </c>
      <c r="CI112">
        <f>IFERROR(VLOOKUP($A112, CDS5Y_bbg!CH$5:CI$241,2), -1)</f>
        <v>-1</v>
      </c>
      <c r="CJ112">
        <f>IFERROR(VLOOKUP($A112, CDS5Y_bbg!CI$5:CJ$241,2), -1)</f>
        <v>-1</v>
      </c>
      <c r="CK112">
        <f>IFERROR(VLOOKUP($A112, CDS5Y_bbg!CJ$5:CK$241,2), -1)</f>
        <v>41844</v>
      </c>
      <c r="CL112">
        <f>IFERROR(VLOOKUP($A112, CDS5Y_bbg!CK$5:CL$241,2), -1)</f>
        <v>526.45100000000002</v>
      </c>
      <c r="CM112">
        <f>IFERROR(VLOOKUP($A112, CDS5Y_bbg!CL$5:CM$241,2), -1)</f>
        <v>-1</v>
      </c>
      <c r="CN112">
        <f>IFERROR(VLOOKUP($A112, CDS5Y_bbg!CM$5:CN$241,2), -1)</f>
        <v>-1</v>
      </c>
    </row>
    <row r="113" spans="1:92" x14ac:dyDescent="0.25">
      <c r="A113" s="1">
        <v>39933</v>
      </c>
      <c r="B113">
        <f>IFERROR(VLOOKUP($A113, CDS5Y_bbg!A$5:B$241,2), -1)</f>
        <v>274.06900000000002</v>
      </c>
      <c r="C113">
        <f>IFERROR(VLOOKUP($A113, CDS5Y_bbg!B$5:C$241,2), -1)</f>
        <v>41831</v>
      </c>
      <c r="D113">
        <f>IFERROR(VLOOKUP($A113, CDS5Y_bbg!C$5:D$241,2), -1)</f>
        <v>387.62900000000002</v>
      </c>
      <c r="E113">
        <f>IFERROR(VLOOKUP($A113, CDS5Y_bbg!D$5:E$241,2), -1)</f>
        <v>44895</v>
      </c>
      <c r="F113">
        <f>IFERROR(VLOOKUP($A113, CDS5Y_bbg!E$5:F$241,2), -1)</f>
        <v>152.79599999999999</v>
      </c>
      <c r="G113">
        <f>IFERROR(VLOOKUP($A113, CDS5Y_bbg!F$5:G$241,2), -1)</f>
        <v>40360</v>
      </c>
      <c r="H113">
        <f>IFERROR(VLOOKUP($A113, CDS5Y_bbg!G$5:H$241,2), -1)</f>
        <v>126.928</v>
      </c>
      <c r="I113">
        <f>IFERROR(VLOOKUP($A113, CDS5Y_bbg!H$5:I$241,2), -1)</f>
        <v>44834</v>
      </c>
      <c r="J113">
        <f>IFERROR(VLOOKUP($A113, CDS5Y_bbg!I$5:J$241,2), -1)</f>
        <v>303.45</v>
      </c>
      <c r="K113">
        <f>IFERROR(VLOOKUP($A113, CDS5Y_bbg!J$5:K$241,2), -1)</f>
        <v>41819</v>
      </c>
      <c r="L113">
        <f>IFERROR(VLOOKUP($A113, CDS5Y_bbg!K$5:L$241,2), -1)</f>
        <v>294.17599999999999</v>
      </c>
      <c r="M113">
        <f>IFERROR(VLOOKUP($A113, CDS5Y_bbg!L$5:M$241,2), -1)</f>
        <v>40469</v>
      </c>
      <c r="N113">
        <f>IFERROR(VLOOKUP($A113, CDS5Y_bbg!M$5:N$241,2), -1)</f>
        <v>256.08600000000001</v>
      </c>
      <c r="O113">
        <f>IFERROR(VLOOKUP($A113, CDS5Y_bbg!N$5:O$241,2), -1)</f>
        <v>40289</v>
      </c>
      <c r="P113">
        <f>IFERROR(VLOOKUP($A113, CDS5Y_bbg!O$5:P$241,2), -1)</f>
        <v>176.7</v>
      </c>
      <c r="Q113">
        <f>IFERROR(VLOOKUP($A113, CDS5Y_bbg!P$5:Q$241,2), -1)</f>
        <v>44377</v>
      </c>
      <c r="R113">
        <f>IFERROR(VLOOKUP($A113, CDS5Y_bbg!Q$5:R$241,2), -1)</f>
        <v>299.78699999999998</v>
      </c>
      <c r="S113">
        <f>IFERROR(VLOOKUP($A113, CDS5Y_bbg!R$5:S$241,2), -1)</f>
        <v>43337</v>
      </c>
      <c r="T113">
        <f>IFERROR(VLOOKUP($A113, CDS5Y_bbg!S$5:T$241,2), -1)</f>
        <v>294.63</v>
      </c>
      <c r="U113">
        <f>IFERROR(VLOOKUP($A113, CDS5Y_bbg!T$5:U$241,2), -1)</f>
        <v>42062</v>
      </c>
      <c r="V113">
        <f>IFERROR(VLOOKUP($A113, CDS5Y_bbg!U$5:V$241,2), -1)</f>
        <v>202.00200000000001</v>
      </c>
      <c r="W113">
        <f>IFERROR(VLOOKUP($A113, CDS5Y_bbg!V$5:W$241,2), -1)</f>
        <v>44074</v>
      </c>
      <c r="X113">
        <f>IFERROR(VLOOKUP($A113, CDS5Y_bbg!W$5:X$241,2), -1)</f>
        <v>359.81200000000001</v>
      </c>
      <c r="Y113">
        <f>IFERROR(VLOOKUP($A113, CDS5Y_bbg!X$5:Y$241,2), -1)</f>
        <v>44043</v>
      </c>
      <c r="Z113">
        <f>IFERROR(VLOOKUP($A113, CDS5Y_bbg!Y$5:Z$241,2), -1)</f>
        <v>250.22399999999999</v>
      </c>
      <c r="AA113">
        <f>IFERROR(VLOOKUP($A113, CDS5Y_bbg!Z$5:AA$241,2), -1)</f>
        <v>40481</v>
      </c>
      <c r="AB113">
        <f>IFERROR(VLOOKUP($A113, CDS5Y_bbg!AA$5:AB$241,2), -1)</f>
        <v>187.32400000000001</v>
      </c>
      <c r="AC113">
        <f>IFERROR(VLOOKUP($A113, CDS5Y_bbg!AB$5:AC$241,2), -1)</f>
        <v>44043</v>
      </c>
      <c r="AD113">
        <f>IFERROR(VLOOKUP($A113, CDS5Y_bbg!AC$5:AD$241,2), -1)</f>
        <v>300.87900000000002</v>
      </c>
      <c r="AE113">
        <f>IFERROR(VLOOKUP($A113, CDS5Y_bbg!AD$5:AE$241,2), -1)</f>
        <v>41149</v>
      </c>
      <c r="AF113">
        <f>IFERROR(VLOOKUP($A113, CDS5Y_bbg!AE$5:AF$241,2), -1)</f>
        <v>101.434</v>
      </c>
      <c r="AG113">
        <f>IFERROR(VLOOKUP($A113, CDS5Y_bbg!AF$5:AG$241,2), -1)</f>
        <v>42853</v>
      </c>
      <c r="AH113">
        <f>IFERROR(VLOOKUP($A113, CDS5Y_bbg!AG$5:AH$241,2), -1)</f>
        <v>128.53200000000001</v>
      </c>
      <c r="AI113">
        <f>IFERROR(VLOOKUP($A113, CDS5Y_bbg!AH$5:AI$241,2), -1)</f>
        <v>-1</v>
      </c>
      <c r="AJ113">
        <f>IFERROR(VLOOKUP($A113, CDS5Y_bbg!AI$5:AJ$241,2), -1)</f>
        <v>68.393000000000001</v>
      </c>
      <c r="AK113">
        <f>IFERROR(VLOOKUP($A113, CDS5Y_bbg!AJ$5:AK$241,2), -1)</f>
        <v>-1</v>
      </c>
      <c r="AL113">
        <f>IFERROR(VLOOKUP($A113, CDS5Y_bbg!AK$5:AL$241,2), -1)</f>
        <v>-1</v>
      </c>
      <c r="AM113">
        <f>IFERROR(VLOOKUP($A113, CDS5Y_bbg!AL$5:AM$241,2), -1)</f>
        <v>-1</v>
      </c>
      <c r="AN113">
        <f>IFERROR(VLOOKUP($A113, CDS5Y_bbg!AM$5:AN$241,2), -1)</f>
        <v>70.667000000000002</v>
      </c>
      <c r="AO113">
        <f>IFERROR(VLOOKUP($A113, CDS5Y_bbg!AN$5:AO$241,2), -1)</f>
        <v>43424</v>
      </c>
      <c r="AP113">
        <f>IFERROR(VLOOKUP($A113, CDS5Y_bbg!AO$5:AP$241,2), -1)</f>
        <v>42.408000000000001</v>
      </c>
      <c r="AQ113">
        <f>IFERROR(VLOOKUP($A113, CDS5Y_bbg!AP$5:AQ$241,2), -1)</f>
        <v>44625</v>
      </c>
      <c r="AR113">
        <f>IFERROR(VLOOKUP($A113, CDS5Y_bbg!AQ$5:AR$241,2), -1)</f>
        <v>40.274000000000001</v>
      </c>
      <c r="AS113">
        <f>IFERROR(VLOOKUP($A113, CDS5Y_bbg!AR$5:AS$241,2), -1)</f>
        <v>44626</v>
      </c>
      <c r="AT113">
        <f>IFERROR(VLOOKUP($A113, CDS5Y_bbg!AS$5:AT$241,2), -1)</f>
        <v>39.088999999999999</v>
      </c>
      <c r="AU113">
        <f>IFERROR(VLOOKUP($A113, CDS5Y_bbg!AT$5:AU$241,2), -1)</f>
        <v>-1</v>
      </c>
      <c r="AV113">
        <f>IFERROR(VLOOKUP($A113, CDS5Y_bbg!AU$5:AV$241,2), -1)</f>
        <v>-1</v>
      </c>
      <c r="AW113">
        <f>IFERROR(VLOOKUP($A113, CDS5Y_bbg!AV$5:AW$241,2), -1)</f>
        <v>41863</v>
      </c>
      <c r="AX113">
        <f>IFERROR(VLOOKUP($A113, CDS5Y_bbg!AW$5:AX$241,2), -1)</f>
        <v>162.18299999999999</v>
      </c>
      <c r="AY113">
        <f>IFERROR(VLOOKUP($A113, CDS5Y_bbg!AX$5:AY$241,2), -1)</f>
        <v>43402</v>
      </c>
      <c r="AZ113">
        <f>IFERROR(VLOOKUP($A113, CDS5Y_bbg!AY$5:AZ$241,2), -1)</f>
        <v>106.73</v>
      </c>
      <c r="BA113">
        <f>IFERROR(VLOOKUP($A113, CDS5Y_bbg!AZ$5:BA$241,2), -1)</f>
        <v>-1</v>
      </c>
      <c r="BB113">
        <f>IFERROR(VLOOKUP($A113, CDS5Y_bbg!BA$5:BB$241,2), -1)</f>
        <v>68.284999999999997</v>
      </c>
      <c r="BC113">
        <f>IFERROR(VLOOKUP($A113, CDS5Y_bbg!BB$5:BC$241,2), -1)</f>
        <v>41722</v>
      </c>
      <c r="BD113">
        <f>IFERROR(VLOOKUP($A113, CDS5Y_bbg!BC$5:BD$241,2), -1)</f>
        <v>65.396000000000001</v>
      </c>
      <c r="BE113">
        <f>IFERROR(VLOOKUP($A113, CDS5Y_bbg!BD$5:BE$241,2), -1)</f>
        <v>-1</v>
      </c>
      <c r="BF113">
        <f>IFERROR(VLOOKUP($A113, CDS5Y_bbg!BE$5:BF$241,2), -1)</f>
        <v>-1</v>
      </c>
      <c r="BG113">
        <f>IFERROR(VLOOKUP($A113, CDS5Y_bbg!BF$5:BG$241,2), -1)</f>
        <v>-1</v>
      </c>
      <c r="BH113">
        <f>IFERROR(VLOOKUP($A113, CDS5Y_bbg!BG$5:BH$241,2), -1)</f>
        <v>-1</v>
      </c>
      <c r="BI113">
        <f>IFERROR(VLOOKUP($A113, CDS5Y_bbg!BH$5:BI$241,2), -1)</f>
        <v>43424</v>
      </c>
      <c r="BJ113">
        <f>IFERROR(VLOOKUP($A113, CDS5Y_bbg!BI$5:BJ$241,2), -1)</f>
        <v>78.587999999999994</v>
      </c>
      <c r="BK113">
        <f>IFERROR(VLOOKUP($A113, CDS5Y_bbg!BJ$5:BK$241,2), -1)</f>
        <v>-1</v>
      </c>
      <c r="BL113">
        <f>IFERROR(VLOOKUP($A113, CDS5Y_bbg!BK$5:BL$241,2), -1)</f>
        <v>-1</v>
      </c>
      <c r="BM113">
        <f>IFERROR(VLOOKUP($A113, CDS5Y_bbg!BL$5:BM$241,2), -1)</f>
        <v>43424</v>
      </c>
      <c r="BN113">
        <f>IFERROR(VLOOKUP($A113, CDS5Y_bbg!BM$5:BN$241,2), -1)</f>
        <v>89.63</v>
      </c>
      <c r="BO113">
        <f>IFERROR(VLOOKUP($A113, CDS5Y_bbg!BN$5:BO$241,2), -1)</f>
        <v>43426</v>
      </c>
      <c r="BP113">
        <f>IFERROR(VLOOKUP($A113, CDS5Y_bbg!BO$5:BP$241,2), -1)</f>
        <v>74.34</v>
      </c>
      <c r="BQ113">
        <f>IFERROR(VLOOKUP($A113, CDS5Y_bbg!BP$5:BQ$241,2), -1)</f>
        <v>-1</v>
      </c>
      <c r="BR113">
        <f>IFERROR(VLOOKUP($A113, CDS5Y_bbg!BQ$5:BR$241,2), -1)</f>
        <v>-1</v>
      </c>
      <c r="BS113">
        <f>IFERROR(VLOOKUP($A113, CDS5Y_bbg!BR$5:BS$241,2), -1)</f>
        <v>43426</v>
      </c>
      <c r="BT113">
        <f>IFERROR(VLOOKUP($A113, CDS5Y_bbg!BS$5:BT$241,2), -1)</f>
        <v>100.304</v>
      </c>
      <c r="BU113">
        <f>IFERROR(VLOOKUP($A113, CDS5Y_bbg!BT$5:BU$241,2), -1)</f>
        <v>-1</v>
      </c>
      <c r="BV113">
        <f>IFERROR(VLOOKUP($A113, CDS5Y_bbg!BU$5:BV$241,2), -1)</f>
        <v>-1</v>
      </c>
      <c r="BW113">
        <f>IFERROR(VLOOKUP($A113, CDS5Y_bbg!BV$5:BW$241,2), -1)</f>
        <v>41915</v>
      </c>
      <c r="BX113">
        <f>IFERROR(VLOOKUP($A113, CDS5Y_bbg!BW$5:BX$241,2), -1)</f>
        <v>442.50299999999999</v>
      </c>
      <c r="BY113">
        <f>IFERROR(VLOOKUP($A113, CDS5Y_bbg!BX$5:BY$241,2), -1)</f>
        <v>-1</v>
      </c>
      <c r="BZ113">
        <f>IFERROR(VLOOKUP($A113, CDS5Y_bbg!BY$5:BZ$241,2), -1)</f>
        <v>-1</v>
      </c>
      <c r="CA113">
        <f>IFERROR(VLOOKUP($A113, CDS5Y_bbg!BZ$5:CA$241,2), -1)</f>
        <v>41911</v>
      </c>
      <c r="CB113">
        <f>IFERROR(VLOOKUP($A113, CDS5Y_bbg!CA$5:CB$241,2), -1)</f>
        <v>727.50300000000004</v>
      </c>
      <c r="CC113">
        <f>IFERROR(VLOOKUP($A113, CDS5Y_bbg!CB$5:CC$241,2), -1)</f>
        <v>41912</v>
      </c>
      <c r="CD113">
        <f>IFERROR(VLOOKUP($A113, CDS5Y_bbg!CC$5:CD$241,2), -1)</f>
        <v>552.5</v>
      </c>
      <c r="CE113">
        <f>IFERROR(VLOOKUP($A113, CDS5Y_bbg!CD$5:CE$241,2), -1)</f>
        <v>43332</v>
      </c>
      <c r="CF113">
        <f>IFERROR(VLOOKUP($A113, CDS5Y_bbg!CE$5:CF$241,2), -1)</f>
        <v>101.66800000000001</v>
      </c>
      <c r="CG113">
        <f>IFERROR(VLOOKUP($A113, CDS5Y_bbg!CF$5:CG$241,2), -1)</f>
        <v>41893</v>
      </c>
      <c r="CH113">
        <f>IFERROR(VLOOKUP($A113, CDS5Y_bbg!CG$5:CH$241,2), -1)</f>
        <v>120.003</v>
      </c>
      <c r="CI113">
        <f>IFERROR(VLOOKUP($A113, CDS5Y_bbg!CH$5:CI$241,2), -1)</f>
        <v>-1</v>
      </c>
      <c r="CJ113">
        <f>IFERROR(VLOOKUP($A113, CDS5Y_bbg!CI$5:CJ$241,2), -1)</f>
        <v>-1</v>
      </c>
      <c r="CK113">
        <f>IFERROR(VLOOKUP($A113, CDS5Y_bbg!CJ$5:CK$241,2), -1)</f>
        <v>41844</v>
      </c>
      <c r="CL113">
        <f>IFERROR(VLOOKUP($A113, CDS5Y_bbg!CK$5:CL$241,2), -1)</f>
        <v>408.02</v>
      </c>
      <c r="CM113">
        <f>IFERROR(VLOOKUP($A113, CDS5Y_bbg!CL$5:CM$241,2), -1)</f>
        <v>-1</v>
      </c>
      <c r="CN113">
        <f>IFERROR(VLOOKUP($A113, CDS5Y_bbg!CM$5:CN$241,2), -1)</f>
        <v>-1</v>
      </c>
    </row>
    <row r="114" spans="1:92" x14ac:dyDescent="0.25">
      <c r="A114" s="1">
        <v>39962</v>
      </c>
      <c r="B114">
        <f>IFERROR(VLOOKUP($A114, CDS5Y_bbg!A$5:B$241,2), -1)</f>
        <v>191.023</v>
      </c>
      <c r="C114">
        <f>IFERROR(VLOOKUP($A114, CDS5Y_bbg!B$5:C$241,2), -1)</f>
        <v>41831</v>
      </c>
      <c r="D114">
        <f>IFERROR(VLOOKUP($A114, CDS5Y_bbg!C$5:D$241,2), -1)</f>
        <v>316.89299999999997</v>
      </c>
      <c r="E114">
        <f>IFERROR(VLOOKUP($A114, CDS5Y_bbg!D$5:E$241,2), -1)</f>
        <v>44895</v>
      </c>
      <c r="F114">
        <f>IFERROR(VLOOKUP($A114, CDS5Y_bbg!E$5:F$241,2), -1)</f>
        <v>145.37</v>
      </c>
      <c r="G114">
        <f>IFERROR(VLOOKUP($A114, CDS5Y_bbg!F$5:G$241,2), -1)</f>
        <v>40360</v>
      </c>
      <c r="H114">
        <f>IFERROR(VLOOKUP($A114, CDS5Y_bbg!G$5:H$241,2), -1)</f>
        <v>88.117000000000004</v>
      </c>
      <c r="I114">
        <f>IFERROR(VLOOKUP($A114, CDS5Y_bbg!H$5:I$241,2), -1)</f>
        <v>44834</v>
      </c>
      <c r="J114">
        <f>IFERROR(VLOOKUP($A114, CDS5Y_bbg!I$5:J$241,2), -1)</f>
        <v>221.06</v>
      </c>
      <c r="K114">
        <f>IFERROR(VLOOKUP($A114, CDS5Y_bbg!J$5:K$241,2), -1)</f>
        <v>41819</v>
      </c>
      <c r="L114">
        <f>IFERROR(VLOOKUP($A114, CDS5Y_bbg!K$5:L$241,2), -1)</f>
        <v>238.745</v>
      </c>
      <c r="M114">
        <f>IFERROR(VLOOKUP($A114, CDS5Y_bbg!L$5:M$241,2), -1)</f>
        <v>40469</v>
      </c>
      <c r="N114">
        <f>IFERROR(VLOOKUP($A114, CDS5Y_bbg!M$5:N$241,2), -1)</f>
        <v>166.411</v>
      </c>
      <c r="O114">
        <f>IFERROR(VLOOKUP($A114, CDS5Y_bbg!N$5:O$241,2), -1)</f>
        <v>40289</v>
      </c>
      <c r="P114">
        <f>IFERROR(VLOOKUP($A114, CDS5Y_bbg!O$5:P$241,2), -1)</f>
        <v>115.99</v>
      </c>
      <c r="Q114">
        <f>IFERROR(VLOOKUP($A114, CDS5Y_bbg!P$5:Q$241,2), -1)</f>
        <v>44377</v>
      </c>
      <c r="R114">
        <f>IFERROR(VLOOKUP($A114, CDS5Y_bbg!Q$5:R$241,2), -1)</f>
        <v>219.20699999999999</v>
      </c>
      <c r="S114">
        <f>IFERROR(VLOOKUP($A114, CDS5Y_bbg!R$5:S$241,2), -1)</f>
        <v>43337</v>
      </c>
      <c r="T114">
        <f>IFERROR(VLOOKUP($A114, CDS5Y_bbg!S$5:T$241,2), -1)</f>
        <v>229.17500000000001</v>
      </c>
      <c r="U114">
        <f>IFERROR(VLOOKUP($A114, CDS5Y_bbg!T$5:U$241,2), -1)</f>
        <v>42062</v>
      </c>
      <c r="V114">
        <f>IFERROR(VLOOKUP($A114, CDS5Y_bbg!U$5:V$241,2), -1)</f>
        <v>180.00200000000001</v>
      </c>
      <c r="W114">
        <f>IFERROR(VLOOKUP($A114, CDS5Y_bbg!V$5:W$241,2), -1)</f>
        <v>44074</v>
      </c>
      <c r="X114">
        <f>IFERROR(VLOOKUP($A114, CDS5Y_bbg!W$5:X$241,2), -1)</f>
        <v>304.892</v>
      </c>
      <c r="Y114">
        <f>IFERROR(VLOOKUP($A114, CDS5Y_bbg!X$5:Y$241,2), -1)</f>
        <v>44043</v>
      </c>
      <c r="Z114">
        <f>IFERROR(VLOOKUP($A114, CDS5Y_bbg!Y$5:Z$241,2), -1)</f>
        <v>234.54599999999999</v>
      </c>
      <c r="AA114">
        <f>IFERROR(VLOOKUP($A114, CDS5Y_bbg!Z$5:AA$241,2), -1)</f>
        <v>40481</v>
      </c>
      <c r="AB114">
        <f>IFERROR(VLOOKUP($A114, CDS5Y_bbg!AA$5:AB$241,2), -1)</f>
        <v>121.682</v>
      </c>
      <c r="AC114">
        <f>IFERROR(VLOOKUP($A114, CDS5Y_bbg!AB$5:AC$241,2), -1)</f>
        <v>44043</v>
      </c>
      <c r="AD114">
        <f>IFERROR(VLOOKUP($A114, CDS5Y_bbg!AC$5:AD$241,2), -1)</f>
        <v>269.06400000000002</v>
      </c>
      <c r="AE114">
        <f>IFERROR(VLOOKUP($A114, CDS5Y_bbg!AD$5:AE$241,2), -1)</f>
        <v>41149</v>
      </c>
      <c r="AF114">
        <f>IFERROR(VLOOKUP($A114, CDS5Y_bbg!AE$5:AF$241,2), -1)</f>
        <v>73.349999999999994</v>
      </c>
      <c r="AG114">
        <f>IFERROR(VLOOKUP($A114, CDS5Y_bbg!AF$5:AG$241,2), -1)</f>
        <v>42853</v>
      </c>
      <c r="AH114">
        <f>IFERROR(VLOOKUP($A114, CDS5Y_bbg!AG$5:AH$241,2), -1)</f>
        <v>107.95399999999999</v>
      </c>
      <c r="AI114">
        <f>IFERROR(VLOOKUP($A114, CDS5Y_bbg!AH$5:AI$241,2), -1)</f>
        <v>-1</v>
      </c>
      <c r="AJ114">
        <f>IFERROR(VLOOKUP($A114, CDS5Y_bbg!AI$5:AJ$241,2), -1)</f>
        <v>67.349999999999994</v>
      </c>
      <c r="AK114">
        <f>IFERROR(VLOOKUP($A114, CDS5Y_bbg!AJ$5:AK$241,2), -1)</f>
        <v>-1</v>
      </c>
      <c r="AL114">
        <f>IFERROR(VLOOKUP($A114, CDS5Y_bbg!AK$5:AL$241,2), -1)</f>
        <v>-1</v>
      </c>
      <c r="AM114">
        <f>IFERROR(VLOOKUP($A114, CDS5Y_bbg!AL$5:AM$241,2), -1)</f>
        <v>-1</v>
      </c>
      <c r="AN114">
        <f>IFERROR(VLOOKUP($A114, CDS5Y_bbg!AM$5:AN$241,2), -1)</f>
        <v>51</v>
      </c>
      <c r="AO114">
        <f>IFERROR(VLOOKUP($A114, CDS5Y_bbg!AN$5:AO$241,2), -1)</f>
        <v>43424</v>
      </c>
      <c r="AP114">
        <f>IFERROR(VLOOKUP($A114, CDS5Y_bbg!AO$5:AP$241,2), -1)</f>
        <v>40.274000000000001</v>
      </c>
      <c r="AQ114">
        <f>IFERROR(VLOOKUP($A114, CDS5Y_bbg!AP$5:AQ$241,2), -1)</f>
        <v>44625</v>
      </c>
      <c r="AR114">
        <f>IFERROR(VLOOKUP($A114, CDS5Y_bbg!AQ$5:AR$241,2), -1)</f>
        <v>41.164999999999999</v>
      </c>
      <c r="AS114">
        <f>IFERROR(VLOOKUP($A114, CDS5Y_bbg!AR$5:AS$241,2), -1)</f>
        <v>44626</v>
      </c>
      <c r="AT114">
        <f>IFERROR(VLOOKUP($A114, CDS5Y_bbg!AS$5:AT$241,2), -1)</f>
        <v>39.442</v>
      </c>
      <c r="AU114">
        <f>IFERROR(VLOOKUP($A114, CDS5Y_bbg!AT$5:AU$241,2), -1)</f>
        <v>-1</v>
      </c>
      <c r="AV114">
        <f>IFERROR(VLOOKUP($A114, CDS5Y_bbg!AU$5:AV$241,2), -1)</f>
        <v>-1</v>
      </c>
      <c r="AW114">
        <f>IFERROR(VLOOKUP($A114, CDS5Y_bbg!AV$5:AW$241,2), -1)</f>
        <v>41863</v>
      </c>
      <c r="AX114">
        <f>IFERROR(VLOOKUP($A114, CDS5Y_bbg!AW$5:AX$241,2), -1)</f>
        <v>153.30000000000001</v>
      </c>
      <c r="AY114">
        <f>IFERROR(VLOOKUP($A114, CDS5Y_bbg!AX$5:AY$241,2), -1)</f>
        <v>43402</v>
      </c>
      <c r="AZ114">
        <f>IFERROR(VLOOKUP($A114, CDS5Y_bbg!AY$5:AZ$241,2), -1)</f>
        <v>106</v>
      </c>
      <c r="BA114">
        <f>IFERROR(VLOOKUP($A114, CDS5Y_bbg!AZ$5:BA$241,2), -1)</f>
        <v>-1</v>
      </c>
      <c r="BB114">
        <f>IFERROR(VLOOKUP($A114, CDS5Y_bbg!BA$5:BB$241,2), -1)</f>
        <v>38.936999999999998</v>
      </c>
      <c r="BC114">
        <f>IFERROR(VLOOKUP($A114, CDS5Y_bbg!BB$5:BC$241,2), -1)</f>
        <v>41722</v>
      </c>
      <c r="BD114">
        <f>IFERROR(VLOOKUP($A114, CDS5Y_bbg!BC$5:BD$241,2), -1)</f>
        <v>52.786000000000001</v>
      </c>
      <c r="BE114">
        <f>IFERROR(VLOOKUP($A114, CDS5Y_bbg!BD$5:BE$241,2), -1)</f>
        <v>-1</v>
      </c>
      <c r="BF114">
        <f>IFERROR(VLOOKUP($A114, CDS5Y_bbg!BE$5:BF$241,2), -1)</f>
        <v>-1</v>
      </c>
      <c r="BG114">
        <f>IFERROR(VLOOKUP($A114, CDS5Y_bbg!BF$5:BG$241,2), -1)</f>
        <v>-1</v>
      </c>
      <c r="BH114">
        <f>IFERROR(VLOOKUP($A114, CDS5Y_bbg!BG$5:BH$241,2), -1)</f>
        <v>-1</v>
      </c>
      <c r="BI114">
        <f>IFERROR(VLOOKUP($A114, CDS5Y_bbg!BH$5:BI$241,2), -1)</f>
        <v>43424</v>
      </c>
      <c r="BJ114">
        <f>IFERROR(VLOOKUP($A114, CDS5Y_bbg!BI$5:BJ$241,2), -1)</f>
        <v>79.948999999999998</v>
      </c>
      <c r="BK114">
        <f>IFERROR(VLOOKUP($A114, CDS5Y_bbg!BJ$5:BK$241,2), -1)</f>
        <v>-1</v>
      </c>
      <c r="BL114">
        <f>IFERROR(VLOOKUP($A114, CDS5Y_bbg!BK$5:BL$241,2), -1)</f>
        <v>-1</v>
      </c>
      <c r="BM114">
        <f>IFERROR(VLOOKUP($A114, CDS5Y_bbg!BL$5:BM$241,2), -1)</f>
        <v>43424</v>
      </c>
      <c r="BN114">
        <f>IFERROR(VLOOKUP($A114, CDS5Y_bbg!BM$5:BN$241,2), -1)</f>
        <v>91.971999999999994</v>
      </c>
      <c r="BO114">
        <f>IFERROR(VLOOKUP($A114, CDS5Y_bbg!BN$5:BO$241,2), -1)</f>
        <v>43426</v>
      </c>
      <c r="BP114">
        <f>IFERROR(VLOOKUP($A114, CDS5Y_bbg!BO$5:BP$241,2), -1)</f>
        <v>61.17</v>
      </c>
      <c r="BQ114">
        <f>IFERROR(VLOOKUP($A114, CDS5Y_bbg!BP$5:BQ$241,2), -1)</f>
        <v>-1</v>
      </c>
      <c r="BR114">
        <f>IFERROR(VLOOKUP($A114, CDS5Y_bbg!BQ$5:BR$241,2), -1)</f>
        <v>-1</v>
      </c>
      <c r="BS114">
        <f>IFERROR(VLOOKUP($A114, CDS5Y_bbg!BR$5:BS$241,2), -1)</f>
        <v>43426</v>
      </c>
      <c r="BT114">
        <f>IFERROR(VLOOKUP($A114, CDS5Y_bbg!BS$5:BT$241,2), -1)</f>
        <v>86.072000000000003</v>
      </c>
      <c r="BU114">
        <f>IFERROR(VLOOKUP($A114, CDS5Y_bbg!BT$5:BU$241,2), -1)</f>
        <v>-1</v>
      </c>
      <c r="BV114">
        <f>IFERROR(VLOOKUP($A114, CDS5Y_bbg!BU$5:BV$241,2), -1)</f>
        <v>-1</v>
      </c>
      <c r="BW114">
        <f>IFERROR(VLOOKUP($A114, CDS5Y_bbg!BV$5:BW$241,2), -1)</f>
        <v>41915</v>
      </c>
      <c r="BX114">
        <f>IFERROR(VLOOKUP($A114, CDS5Y_bbg!BW$5:BX$241,2), -1)</f>
        <v>385.00299999999999</v>
      </c>
      <c r="BY114">
        <f>IFERROR(VLOOKUP($A114, CDS5Y_bbg!BX$5:BY$241,2), -1)</f>
        <v>-1</v>
      </c>
      <c r="BZ114">
        <f>IFERROR(VLOOKUP($A114, CDS5Y_bbg!BY$5:BZ$241,2), -1)</f>
        <v>-1</v>
      </c>
      <c r="CA114">
        <f>IFERROR(VLOOKUP($A114, CDS5Y_bbg!BZ$5:CA$241,2), -1)</f>
        <v>41911</v>
      </c>
      <c r="CB114">
        <f>IFERROR(VLOOKUP($A114, CDS5Y_bbg!CA$5:CB$241,2), -1)</f>
        <v>634.50300000000004</v>
      </c>
      <c r="CC114">
        <f>IFERROR(VLOOKUP($A114, CDS5Y_bbg!CB$5:CC$241,2), -1)</f>
        <v>41912</v>
      </c>
      <c r="CD114">
        <f>IFERROR(VLOOKUP($A114, CDS5Y_bbg!CC$5:CD$241,2), -1)</f>
        <v>475</v>
      </c>
      <c r="CE114">
        <f>IFERROR(VLOOKUP($A114, CDS5Y_bbg!CD$5:CE$241,2), -1)</f>
        <v>43332</v>
      </c>
      <c r="CF114">
        <f>IFERROR(VLOOKUP($A114, CDS5Y_bbg!CE$5:CF$241,2), -1)</f>
        <v>92.17</v>
      </c>
      <c r="CG114">
        <f>IFERROR(VLOOKUP($A114, CDS5Y_bbg!CF$5:CG$241,2), -1)</f>
        <v>41893</v>
      </c>
      <c r="CH114">
        <f>IFERROR(VLOOKUP($A114, CDS5Y_bbg!CG$5:CH$241,2), -1)</f>
        <v>118.503</v>
      </c>
      <c r="CI114">
        <f>IFERROR(VLOOKUP($A114, CDS5Y_bbg!CH$5:CI$241,2), -1)</f>
        <v>-1</v>
      </c>
      <c r="CJ114">
        <f>IFERROR(VLOOKUP($A114, CDS5Y_bbg!CI$5:CJ$241,2), -1)</f>
        <v>-1</v>
      </c>
      <c r="CK114">
        <f>IFERROR(VLOOKUP($A114, CDS5Y_bbg!CJ$5:CK$241,2), -1)</f>
        <v>41844</v>
      </c>
      <c r="CL114">
        <f>IFERROR(VLOOKUP($A114, CDS5Y_bbg!CK$5:CL$241,2), -1)</f>
        <v>339.16899999999998</v>
      </c>
      <c r="CM114">
        <f>IFERROR(VLOOKUP($A114, CDS5Y_bbg!CL$5:CM$241,2), -1)</f>
        <v>-1</v>
      </c>
      <c r="CN114">
        <f>IFERROR(VLOOKUP($A114, CDS5Y_bbg!CM$5:CN$241,2), -1)</f>
        <v>-1</v>
      </c>
    </row>
    <row r="115" spans="1:92" x14ac:dyDescent="0.25">
      <c r="A115" s="1">
        <v>39994</v>
      </c>
      <c r="B115">
        <f>IFERROR(VLOOKUP($A115, CDS5Y_bbg!A$5:B$241,2), -1)</f>
        <v>176.48099999999999</v>
      </c>
      <c r="C115">
        <f>IFERROR(VLOOKUP($A115, CDS5Y_bbg!B$5:C$241,2), -1)</f>
        <v>41831</v>
      </c>
      <c r="D115">
        <f>IFERROR(VLOOKUP($A115, CDS5Y_bbg!C$5:D$241,2), -1)</f>
        <v>396.39699999999999</v>
      </c>
      <c r="E115">
        <f>IFERROR(VLOOKUP($A115, CDS5Y_bbg!D$5:E$241,2), -1)</f>
        <v>44895</v>
      </c>
      <c r="F115">
        <f>IFERROR(VLOOKUP($A115, CDS5Y_bbg!E$5:F$241,2), -1)</f>
        <v>124.461</v>
      </c>
      <c r="G115">
        <f>IFERROR(VLOOKUP($A115, CDS5Y_bbg!F$5:G$241,2), -1)</f>
        <v>40360</v>
      </c>
      <c r="H115">
        <f>IFERROR(VLOOKUP($A115, CDS5Y_bbg!G$5:H$241,2), -1)</f>
        <v>75.831999999999994</v>
      </c>
      <c r="I115">
        <f>IFERROR(VLOOKUP($A115, CDS5Y_bbg!H$5:I$241,2), -1)</f>
        <v>44834</v>
      </c>
      <c r="J115">
        <f>IFERROR(VLOOKUP($A115, CDS5Y_bbg!I$5:J$241,2), -1)</f>
        <v>206.40100000000001</v>
      </c>
      <c r="K115">
        <f>IFERROR(VLOOKUP($A115, CDS5Y_bbg!J$5:K$241,2), -1)</f>
        <v>41819</v>
      </c>
      <c r="L115">
        <f>IFERROR(VLOOKUP($A115, CDS5Y_bbg!K$5:L$241,2), -1)</f>
        <v>295.05700000000002</v>
      </c>
      <c r="M115">
        <f>IFERROR(VLOOKUP($A115, CDS5Y_bbg!L$5:M$241,2), -1)</f>
        <v>40469</v>
      </c>
      <c r="N115">
        <f>IFERROR(VLOOKUP($A115, CDS5Y_bbg!M$5:N$241,2), -1)</f>
        <v>183.98400000000001</v>
      </c>
      <c r="O115">
        <f>IFERROR(VLOOKUP($A115, CDS5Y_bbg!N$5:O$241,2), -1)</f>
        <v>40289</v>
      </c>
      <c r="P115">
        <f>IFERROR(VLOOKUP($A115, CDS5Y_bbg!O$5:P$241,2), -1)</f>
        <v>108.452</v>
      </c>
      <c r="Q115">
        <f>IFERROR(VLOOKUP($A115, CDS5Y_bbg!P$5:Q$241,2), -1)</f>
        <v>44377</v>
      </c>
      <c r="R115">
        <f>IFERROR(VLOOKUP($A115, CDS5Y_bbg!Q$5:R$241,2), -1)</f>
        <v>207.16499999999999</v>
      </c>
      <c r="S115">
        <f>IFERROR(VLOOKUP($A115, CDS5Y_bbg!R$5:S$241,2), -1)</f>
        <v>43337</v>
      </c>
      <c r="T115">
        <f>IFERROR(VLOOKUP($A115, CDS5Y_bbg!S$5:T$241,2), -1)</f>
        <v>216.422</v>
      </c>
      <c r="U115">
        <f>IFERROR(VLOOKUP($A115, CDS5Y_bbg!T$5:U$241,2), -1)</f>
        <v>42062</v>
      </c>
      <c r="V115">
        <f>IFERROR(VLOOKUP($A115, CDS5Y_bbg!U$5:V$241,2), -1)</f>
        <v>169.33500000000001</v>
      </c>
      <c r="W115">
        <f>IFERROR(VLOOKUP($A115, CDS5Y_bbg!V$5:W$241,2), -1)</f>
        <v>44074</v>
      </c>
      <c r="X115">
        <f>IFERROR(VLOOKUP($A115, CDS5Y_bbg!W$5:X$241,2), -1)</f>
        <v>343.61700000000002</v>
      </c>
      <c r="Y115">
        <f>IFERROR(VLOOKUP($A115, CDS5Y_bbg!X$5:Y$241,2), -1)</f>
        <v>44043</v>
      </c>
      <c r="Z115">
        <f>IFERROR(VLOOKUP($A115, CDS5Y_bbg!Y$5:Z$241,2), -1)</f>
        <v>218.53399999999999</v>
      </c>
      <c r="AA115">
        <f>IFERROR(VLOOKUP($A115, CDS5Y_bbg!Z$5:AA$241,2), -1)</f>
        <v>40481</v>
      </c>
      <c r="AB115">
        <f>IFERROR(VLOOKUP($A115, CDS5Y_bbg!AA$5:AB$241,2), -1)</f>
        <v>110.69799999999999</v>
      </c>
      <c r="AC115">
        <f>IFERROR(VLOOKUP($A115, CDS5Y_bbg!AB$5:AC$241,2), -1)</f>
        <v>44043</v>
      </c>
      <c r="AD115">
        <f>IFERROR(VLOOKUP($A115, CDS5Y_bbg!AC$5:AD$241,2), -1)</f>
        <v>264.12700000000001</v>
      </c>
      <c r="AE115">
        <f>IFERROR(VLOOKUP($A115, CDS5Y_bbg!AD$5:AE$241,2), -1)</f>
        <v>41149</v>
      </c>
      <c r="AF115">
        <f>IFERROR(VLOOKUP($A115, CDS5Y_bbg!AE$5:AF$241,2), -1)</f>
        <v>63.35</v>
      </c>
      <c r="AG115">
        <f>IFERROR(VLOOKUP($A115, CDS5Y_bbg!AF$5:AG$241,2), -1)</f>
        <v>42853</v>
      </c>
      <c r="AH115">
        <f>IFERROR(VLOOKUP($A115, CDS5Y_bbg!AG$5:AH$241,2), -1)</f>
        <v>98.537999999999997</v>
      </c>
      <c r="AI115">
        <f>IFERROR(VLOOKUP($A115, CDS5Y_bbg!AH$5:AI$241,2), -1)</f>
        <v>-1</v>
      </c>
      <c r="AJ115">
        <f>IFERROR(VLOOKUP($A115, CDS5Y_bbg!AI$5:AJ$241,2), -1)</f>
        <v>52.344999999999999</v>
      </c>
      <c r="AK115">
        <f>IFERROR(VLOOKUP($A115, CDS5Y_bbg!AJ$5:AK$241,2), -1)</f>
        <v>-1</v>
      </c>
      <c r="AL115">
        <f>IFERROR(VLOOKUP($A115, CDS5Y_bbg!AK$5:AL$241,2), -1)</f>
        <v>-1</v>
      </c>
      <c r="AM115">
        <f>IFERROR(VLOOKUP($A115, CDS5Y_bbg!AL$5:AM$241,2), -1)</f>
        <v>-1</v>
      </c>
      <c r="AN115">
        <f>IFERROR(VLOOKUP($A115, CDS5Y_bbg!AM$5:AN$241,2), -1)</f>
        <v>48.521999999999998</v>
      </c>
      <c r="AO115">
        <f>IFERROR(VLOOKUP($A115, CDS5Y_bbg!AN$5:AO$241,2), -1)</f>
        <v>43424</v>
      </c>
      <c r="AP115">
        <f>IFERROR(VLOOKUP($A115, CDS5Y_bbg!AO$5:AP$241,2), -1)</f>
        <v>31.507000000000001</v>
      </c>
      <c r="AQ115">
        <f>IFERROR(VLOOKUP($A115, CDS5Y_bbg!AP$5:AQ$241,2), -1)</f>
        <v>44625</v>
      </c>
      <c r="AR115">
        <f>IFERROR(VLOOKUP($A115, CDS5Y_bbg!AQ$5:AR$241,2), -1)</f>
        <v>32.981999999999999</v>
      </c>
      <c r="AS115">
        <f>IFERROR(VLOOKUP($A115, CDS5Y_bbg!AR$5:AS$241,2), -1)</f>
        <v>44626</v>
      </c>
      <c r="AT115">
        <f>IFERROR(VLOOKUP($A115, CDS5Y_bbg!AS$5:AT$241,2), -1)</f>
        <v>31.257000000000001</v>
      </c>
      <c r="AU115">
        <f>IFERROR(VLOOKUP($A115, CDS5Y_bbg!AT$5:AU$241,2), -1)</f>
        <v>-1</v>
      </c>
      <c r="AV115">
        <f>IFERROR(VLOOKUP($A115, CDS5Y_bbg!AU$5:AV$241,2), -1)</f>
        <v>-1</v>
      </c>
      <c r="AW115">
        <f>IFERROR(VLOOKUP($A115, CDS5Y_bbg!AV$5:AW$241,2), -1)</f>
        <v>41863</v>
      </c>
      <c r="AX115">
        <f>IFERROR(VLOOKUP($A115, CDS5Y_bbg!AW$5:AX$241,2), -1)</f>
        <v>177.42</v>
      </c>
      <c r="AY115">
        <f>IFERROR(VLOOKUP($A115, CDS5Y_bbg!AX$5:AY$241,2), -1)</f>
        <v>43402</v>
      </c>
      <c r="AZ115">
        <f>IFERROR(VLOOKUP($A115, CDS5Y_bbg!AY$5:AZ$241,2), -1)</f>
        <v>83.837999999999994</v>
      </c>
      <c r="BA115">
        <f>IFERROR(VLOOKUP($A115, CDS5Y_bbg!AZ$5:BA$241,2), -1)</f>
        <v>-1</v>
      </c>
      <c r="BB115">
        <f>IFERROR(VLOOKUP($A115, CDS5Y_bbg!BA$5:BB$241,2), -1)</f>
        <v>47.058999999999997</v>
      </c>
      <c r="BC115">
        <f>IFERROR(VLOOKUP($A115, CDS5Y_bbg!BB$5:BC$241,2), -1)</f>
        <v>41722</v>
      </c>
      <c r="BD115">
        <f>IFERROR(VLOOKUP($A115, CDS5Y_bbg!BC$5:BD$241,2), -1)</f>
        <v>44.918999999999997</v>
      </c>
      <c r="BE115">
        <f>IFERROR(VLOOKUP($A115, CDS5Y_bbg!BD$5:BE$241,2), -1)</f>
        <v>-1</v>
      </c>
      <c r="BF115">
        <f>IFERROR(VLOOKUP($A115, CDS5Y_bbg!BE$5:BF$241,2), -1)</f>
        <v>-1</v>
      </c>
      <c r="BG115">
        <f>IFERROR(VLOOKUP($A115, CDS5Y_bbg!BF$5:BG$241,2), -1)</f>
        <v>-1</v>
      </c>
      <c r="BH115">
        <f>IFERROR(VLOOKUP($A115, CDS5Y_bbg!BG$5:BH$241,2), -1)</f>
        <v>-1</v>
      </c>
      <c r="BI115">
        <f>IFERROR(VLOOKUP($A115, CDS5Y_bbg!BH$5:BI$241,2), -1)</f>
        <v>43424</v>
      </c>
      <c r="BJ115">
        <f>IFERROR(VLOOKUP($A115, CDS5Y_bbg!BI$5:BJ$241,2), -1)</f>
        <v>67.52</v>
      </c>
      <c r="BK115">
        <f>IFERROR(VLOOKUP($A115, CDS5Y_bbg!BJ$5:BK$241,2), -1)</f>
        <v>-1</v>
      </c>
      <c r="BL115">
        <f>IFERROR(VLOOKUP($A115, CDS5Y_bbg!BK$5:BL$241,2), -1)</f>
        <v>-1</v>
      </c>
      <c r="BM115">
        <f>IFERROR(VLOOKUP($A115, CDS5Y_bbg!BL$5:BM$241,2), -1)</f>
        <v>43424</v>
      </c>
      <c r="BN115">
        <f>IFERROR(VLOOKUP($A115, CDS5Y_bbg!BM$5:BN$241,2), -1)</f>
        <v>79.921999999999997</v>
      </c>
      <c r="BO115">
        <f>IFERROR(VLOOKUP($A115, CDS5Y_bbg!BN$5:BO$241,2), -1)</f>
        <v>43426</v>
      </c>
      <c r="BP115">
        <f>IFERROR(VLOOKUP($A115, CDS5Y_bbg!BO$5:BP$241,2), -1)</f>
        <v>64.352000000000004</v>
      </c>
      <c r="BQ115">
        <f>IFERROR(VLOOKUP($A115, CDS5Y_bbg!BP$5:BQ$241,2), -1)</f>
        <v>-1</v>
      </c>
      <c r="BR115">
        <f>IFERROR(VLOOKUP($A115, CDS5Y_bbg!BQ$5:BR$241,2), -1)</f>
        <v>-1</v>
      </c>
      <c r="BS115">
        <f>IFERROR(VLOOKUP($A115, CDS5Y_bbg!BR$5:BS$241,2), -1)</f>
        <v>43426</v>
      </c>
      <c r="BT115">
        <f>IFERROR(VLOOKUP($A115, CDS5Y_bbg!BS$5:BT$241,2), -1)</f>
        <v>74.069000000000003</v>
      </c>
      <c r="BU115">
        <f>IFERROR(VLOOKUP($A115, CDS5Y_bbg!BT$5:BU$241,2), -1)</f>
        <v>-1</v>
      </c>
      <c r="BV115">
        <f>IFERROR(VLOOKUP($A115, CDS5Y_bbg!BU$5:BV$241,2), -1)</f>
        <v>-1</v>
      </c>
      <c r="BW115">
        <f>IFERROR(VLOOKUP($A115, CDS5Y_bbg!BV$5:BW$241,2), -1)</f>
        <v>41915</v>
      </c>
      <c r="BX115">
        <f>IFERROR(VLOOKUP($A115, CDS5Y_bbg!BW$5:BX$241,2), -1)</f>
        <v>399.505</v>
      </c>
      <c r="BY115">
        <f>IFERROR(VLOOKUP($A115, CDS5Y_bbg!BX$5:BY$241,2), -1)</f>
        <v>-1</v>
      </c>
      <c r="BZ115">
        <f>IFERROR(VLOOKUP($A115, CDS5Y_bbg!BY$5:BZ$241,2), -1)</f>
        <v>-1</v>
      </c>
      <c r="CA115">
        <f>IFERROR(VLOOKUP($A115, CDS5Y_bbg!BZ$5:CA$241,2), -1)</f>
        <v>41911</v>
      </c>
      <c r="CB115">
        <f>IFERROR(VLOOKUP($A115, CDS5Y_bbg!CA$5:CB$241,2), -1)</f>
        <v>725.00300000000004</v>
      </c>
      <c r="CC115">
        <f>IFERROR(VLOOKUP($A115, CDS5Y_bbg!CB$5:CC$241,2), -1)</f>
        <v>41912</v>
      </c>
      <c r="CD115">
        <f>IFERROR(VLOOKUP($A115, CDS5Y_bbg!CC$5:CD$241,2), -1)</f>
        <v>534.50300000000004</v>
      </c>
      <c r="CE115">
        <f>IFERROR(VLOOKUP($A115, CDS5Y_bbg!CD$5:CE$241,2), -1)</f>
        <v>43332</v>
      </c>
      <c r="CF115">
        <f>IFERROR(VLOOKUP($A115, CDS5Y_bbg!CE$5:CF$241,2), -1)</f>
        <v>81.503</v>
      </c>
      <c r="CG115">
        <f>IFERROR(VLOOKUP($A115, CDS5Y_bbg!CF$5:CG$241,2), -1)</f>
        <v>41893</v>
      </c>
      <c r="CH115">
        <f>IFERROR(VLOOKUP($A115, CDS5Y_bbg!CG$5:CH$241,2), -1)</f>
        <v>109.503</v>
      </c>
      <c r="CI115">
        <f>IFERROR(VLOOKUP($A115, CDS5Y_bbg!CH$5:CI$241,2), -1)</f>
        <v>-1</v>
      </c>
      <c r="CJ115">
        <f>IFERROR(VLOOKUP($A115, CDS5Y_bbg!CI$5:CJ$241,2), -1)</f>
        <v>-1</v>
      </c>
      <c r="CK115">
        <f>IFERROR(VLOOKUP($A115, CDS5Y_bbg!CJ$5:CK$241,2), -1)</f>
        <v>41844</v>
      </c>
      <c r="CL115">
        <f>IFERROR(VLOOKUP($A115, CDS5Y_bbg!CK$5:CL$241,2), -1)</f>
        <v>357.33499999999998</v>
      </c>
      <c r="CM115">
        <f>IFERROR(VLOOKUP($A115, CDS5Y_bbg!CL$5:CM$241,2), -1)</f>
        <v>-1</v>
      </c>
      <c r="CN115">
        <f>IFERROR(VLOOKUP($A115, CDS5Y_bbg!CM$5:CN$241,2), -1)</f>
        <v>-1</v>
      </c>
    </row>
    <row r="116" spans="1:92" x14ac:dyDescent="0.25">
      <c r="A116" s="1">
        <v>40025</v>
      </c>
      <c r="B116">
        <f>IFERROR(VLOOKUP($A116, CDS5Y_bbg!A$5:B$241,2), -1)</f>
        <v>133.75700000000001</v>
      </c>
      <c r="C116">
        <f>IFERROR(VLOOKUP($A116, CDS5Y_bbg!B$5:C$241,2), -1)</f>
        <v>41831</v>
      </c>
      <c r="D116">
        <f>IFERROR(VLOOKUP($A116, CDS5Y_bbg!C$5:D$241,2), -1)</f>
        <v>268.33</v>
      </c>
      <c r="E116">
        <f>IFERROR(VLOOKUP($A116, CDS5Y_bbg!D$5:E$241,2), -1)</f>
        <v>44895</v>
      </c>
      <c r="F116">
        <f>IFERROR(VLOOKUP($A116, CDS5Y_bbg!E$5:F$241,2), -1)</f>
        <v>91.388000000000005</v>
      </c>
      <c r="G116">
        <f>IFERROR(VLOOKUP($A116, CDS5Y_bbg!F$5:G$241,2), -1)</f>
        <v>40360</v>
      </c>
      <c r="H116">
        <f>IFERROR(VLOOKUP($A116, CDS5Y_bbg!G$5:H$241,2), -1)</f>
        <v>58.779000000000003</v>
      </c>
      <c r="I116">
        <f>IFERROR(VLOOKUP($A116, CDS5Y_bbg!H$5:I$241,2), -1)</f>
        <v>44834</v>
      </c>
      <c r="J116">
        <f>IFERROR(VLOOKUP($A116, CDS5Y_bbg!I$5:J$241,2), -1)</f>
        <v>171.77500000000001</v>
      </c>
      <c r="K116">
        <f>IFERROR(VLOOKUP($A116, CDS5Y_bbg!J$5:K$241,2), -1)</f>
        <v>41819</v>
      </c>
      <c r="L116">
        <f>IFERROR(VLOOKUP($A116, CDS5Y_bbg!K$5:L$241,2), -1)</f>
        <v>244.13</v>
      </c>
      <c r="M116">
        <f>IFERROR(VLOOKUP($A116, CDS5Y_bbg!L$5:M$241,2), -1)</f>
        <v>40469</v>
      </c>
      <c r="N116">
        <f>IFERROR(VLOOKUP($A116, CDS5Y_bbg!M$5:N$241,2), -1)</f>
        <v>128.267</v>
      </c>
      <c r="O116">
        <f>IFERROR(VLOOKUP($A116, CDS5Y_bbg!N$5:O$241,2), -1)</f>
        <v>40289</v>
      </c>
      <c r="P116">
        <f>IFERROR(VLOOKUP($A116, CDS5Y_bbg!O$5:P$241,2), -1)</f>
        <v>75.989999999999995</v>
      </c>
      <c r="Q116">
        <f>IFERROR(VLOOKUP($A116, CDS5Y_bbg!P$5:Q$241,2), -1)</f>
        <v>44377</v>
      </c>
      <c r="R116">
        <f>IFERROR(VLOOKUP($A116, CDS5Y_bbg!Q$5:R$241,2), -1)</f>
        <v>161.99799999999999</v>
      </c>
      <c r="S116">
        <f>IFERROR(VLOOKUP($A116, CDS5Y_bbg!R$5:S$241,2), -1)</f>
        <v>43337</v>
      </c>
      <c r="T116">
        <f>IFERROR(VLOOKUP($A116, CDS5Y_bbg!S$5:T$241,2), -1)</f>
        <v>178.96199999999999</v>
      </c>
      <c r="U116">
        <f>IFERROR(VLOOKUP($A116, CDS5Y_bbg!T$5:U$241,2), -1)</f>
        <v>42062</v>
      </c>
      <c r="V116">
        <f>IFERROR(VLOOKUP($A116, CDS5Y_bbg!U$5:V$241,2), -1)</f>
        <v>126.66800000000001</v>
      </c>
      <c r="W116">
        <f>IFERROR(VLOOKUP($A116, CDS5Y_bbg!V$5:W$241,2), -1)</f>
        <v>44074</v>
      </c>
      <c r="X116">
        <f>IFERROR(VLOOKUP($A116, CDS5Y_bbg!W$5:X$241,2), -1)</f>
        <v>265.315</v>
      </c>
      <c r="Y116">
        <f>IFERROR(VLOOKUP($A116, CDS5Y_bbg!X$5:Y$241,2), -1)</f>
        <v>44043</v>
      </c>
      <c r="Z116">
        <f>IFERROR(VLOOKUP($A116, CDS5Y_bbg!Y$5:Z$241,2), -1)</f>
        <v>159.65899999999999</v>
      </c>
      <c r="AA116">
        <f>IFERROR(VLOOKUP($A116, CDS5Y_bbg!Z$5:AA$241,2), -1)</f>
        <v>40481</v>
      </c>
      <c r="AB116">
        <f>IFERROR(VLOOKUP($A116, CDS5Y_bbg!AA$5:AB$241,2), -1)</f>
        <v>79.832999999999998</v>
      </c>
      <c r="AC116">
        <f>IFERROR(VLOOKUP($A116, CDS5Y_bbg!AB$5:AC$241,2), -1)</f>
        <v>44043</v>
      </c>
      <c r="AD116">
        <f>IFERROR(VLOOKUP($A116, CDS5Y_bbg!AC$5:AD$241,2), -1)</f>
        <v>212.137</v>
      </c>
      <c r="AE116">
        <f>IFERROR(VLOOKUP($A116, CDS5Y_bbg!AD$5:AE$241,2), -1)</f>
        <v>41149</v>
      </c>
      <c r="AF116">
        <f>IFERROR(VLOOKUP($A116, CDS5Y_bbg!AE$5:AF$241,2), -1)</f>
        <v>35.877000000000002</v>
      </c>
      <c r="AG116">
        <f>IFERROR(VLOOKUP($A116, CDS5Y_bbg!AF$5:AG$241,2), -1)</f>
        <v>42853</v>
      </c>
      <c r="AH116">
        <f>IFERROR(VLOOKUP($A116, CDS5Y_bbg!AG$5:AH$241,2), -1)</f>
        <v>60.274000000000001</v>
      </c>
      <c r="AI116">
        <f>IFERROR(VLOOKUP($A116, CDS5Y_bbg!AH$5:AI$241,2), -1)</f>
        <v>-1</v>
      </c>
      <c r="AJ116">
        <f>IFERROR(VLOOKUP($A116, CDS5Y_bbg!AI$5:AJ$241,2), -1)</f>
        <v>35.829000000000001</v>
      </c>
      <c r="AK116">
        <f>IFERROR(VLOOKUP($A116, CDS5Y_bbg!AJ$5:AK$241,2), -1)</f>
        <v>-1</v>
      </c>
      <c r="AL116">
        <f>IFERROR(VLOOKUP($A116, CDS5Y_bbg!AK$5:AL$241,2), -1)</f>
        <v>-1</v>
      </c>
      <c r="AM116">
        <f>IFERROR(VLOOKUP($A116, CDS5Y_bbg!AL$5:AM$241,2), -1)</f>
        <v>-1</v>
      </c>
      <c r="AN116">
        <f>IFERROR(VLOOKUP($A116, CDS5Y_bbg!AM$5:AN$241,2), -1)</f>
        <v>33.582999999999998</v>
      </c>
      <c r="AO116">
        <f>IFERROR(VLOOKUP($A116, CDS5Y_bbg!AN$5:AO$241,2), -1)</f>
        <v>43424</v>
      </c>
      <c r="AP116">
        <f>IFERROR(VLOOKUP($A116, CDS5Y_bbg!AO$5:AP$241,2), -1)</f>
        <v>24.832999999999998</v>
      </c>
      <c r="AQ116">
        <f>IFERROR(VLOOKUP($A116, CDS5Y_bbg!AP$5:AQ$241,2), -1)</f>
        <v>44625</v>
      </c>
      <c r="AR116">
        <f>IFERROR(VLOOKUP($A116, CDS5Y_bbg!AQ$5:AR$241,2), -1)</f>
        <v>24.021000000000001</v>
      </c>
      <c r="AS116">
        <f>IFERROR(VLOOKUP($A116, CDS5Y_bbg!AR$5:AS$241,2), -1)</f>
        <v>44626</v>
      </c>
      <c r="AT116">
        <f>IFERROR(VLOOKUP($A116, CDS5Y_bbg!AS$5:AT$241,2), -1)</f>
        <v>24.646000000000001</v>
      </c>
      <c r="AU116">
        <f>IFERROR(VLOOKUP($A116, CDS5Y_bbg!AT$5:AU$241,2), -1)</f>
        <v>-1</v>
      </c>
      <c r="AV116">
        <f>IFERROR(VLOOKUP($A116, CDS5Y_bbg!AU$5:AV$241,2), -1)</f>
        <v>-1</v>
      </c>
      <c r="AW116">
        <f>IFERROR(VLOOKUP($A116, CDS5Y_bbg!AV$5:AW$241,2), -1)</f>
        <v>41863</v>
      </c>
      <c r="AX116">
        <f>IFERROR(VLOOKUP($A116, CDS5Y_bbg!AW$5:AX$241,2), -1)</f>
        <v>112.363</v>
      </c>
      <c r="AY116">
        <f>IFERROR(VLOOKUP($A116, CDS5Y_bbg!AX$5:AY$241,2), -1)</f>
        <v>43402</v>
      </c>
      <c r="AZ116">
        <f>IFERROR(VLOOKUP($A116, CDS5Y_bbg!AY$5:AZ$241,2), -1)</f>
        <v>60.91</v>
      </c>
      <c r="BA116">
        <f>IFERROR(VLOOKUP($A116, CDS5Y_bbg!AZ$5:BA$241,2), -1)</f>
        <v>-1</v>
      </c>
      <c r="BB116">
        <f>IFERROR(VLOOKUP($A116, CDS5Y_bbg!BA$5:BB$241,2), -1)</f>
        <v>43.238999999999997</v>
      </c>
      <c r="BC116">
        <f>IFERROR(VLOOKUP($A116, CDS5Y_bbg!BB$5:BC$241,2), -1)</f>
        <v>41722</v>
      </c>
      <c r="BD116">
        <f>IFERROR(VLOOKUP($A116, CDS5Y_bbg!BC$5:BD$241,2), -1)</f>
        <v>32.091000000000001</v>
      </c>
      <c r="BE116">
        <f>IFERROR(VLOOKUP($A116, CDS5Y_bbg!BD$5:BE$241,2), -1)</f>
        <v>-1</v>
      </c>
      <c r="BF116">
        <f>IFERROR(VLOOKUP($A116, CDS5Y_bbg!BE$5:BF$241,2), -1)</f>
        <v>-1</v>
      </c>
      <c r="BG116">
        <f>IFERROR(VLOOKUP($A116, CDS5Y_bbg!BF$5:BG$241,2), -1)</f>
        <v>-1</v>
      </c>
      <c r="BH116">
        <f>IFERROR(VLOOKUP($A116, CDS5Y_bbg!BG$5:BH$241,2), -1)</f>
        <v>-1</v>
      </c>
      <c r="BI116">
        <f>IFERROR(VLOOKUP($A116, CDS5Y_bbg!BH$5:BI$241,2), -1)</f>
        <v>43424</v>
      </c>
      <c r="BJ116">
        <f>IFERROR(VLOOKUP($A116, CDS5Y_bbg!BI$5:BJ$241,2), -1)</f>
        <v>46.524000000000001</v>
      </c>
      <c r="BK116">
        <f>IFERROR(VLOOKUP($A116, CDS5Y_bbg!BJ$5:BK$241,2), -1)</f>
        <v>-1</v>
      </c>
      <c r="BL116">
        <f>IFERROR(VLOOKUP($A116, CDS5Y_bbg!BK$5:BL$241,2), -1)</f>
        <v>-1</v>
      </c>
      <c r="BM116">
        <f>IFERROR(VLOOKUP($A116, CDS5Y_bbg!BL$5:BM$241,2), -1)</f>
        <v>43424</v>
      </c>
      <c r="BN116">
        <f>IFERROR(VLOOKUP($A116, CDS5Y_bbg!BM$5:BN$241,2), -1)</f>
        <v>58.868000000000002</v>
      </c>
      <c r="BO116">
        <f>IFERROR(VLOOKUP($A116, CDS5Y_bbg!BN$5:BO$241,2), -1)</f>
        <v>43426</v>
      </c>
      <c r="BP116">
        <f>IFERROR(VLOOKUP($A116, CDS5Y_bbg!BO$5:BP$241,2), -1)</f>
        <v>42.116999999999997</v>
      </c>
      <c r="BQ116">
        <f>IFERROR(VLOOKUP($A116, CDS5Y_bbg!BP$5:BQ$241,2), -1)</f>
        <v>-1</v>
      </c>
      <c r="BR116">
        <f>IFERROR(VLOOKUP($A116, CDS5Y_bbg!BQ$5:BR$241,2), -1)</f>
        <v>-1</v>
      </c>
      <c r="BS116">
        <f>IFERROR(VLOOKUP($A116, CDS5Y_bbg!BR$5:BS$241,2), -1)</f>
        <v>43426</v>
      </c>
      <c r="BT116">
        <f>IFERROR(VLOOKUP($A116, CDS5Y_bbg!BS$5:BT$241,2), -1)</f>
        <v>53.398000000000003</v>
      </c>
      <c r="BU116">
        <f>IFERROR(VLOOKUP($A116, CDS5Y_bbg!BT$5:BU$241,2), -1)</f>
        <v>-1</v>
      </c>
      <c r="BV116">
        <f>IFERROR(VLOOKUP($A116, CDS5Y_bbg!BU$5:BV$241,2), -1)</f>
        <v>-1</v>
      </c>
      <c r="BW116">
        <f>IFERROR(VLOOKUP($A116, CDS5Y_bbg!BV$5:BW$241,2), -1)</f>
        <v>41915</v>
      </c>
      <c r="BX116">
        <f>IFERROR(VLOOKUP($A116, CDS5Y_bbg!BW$5:BX$241,2), -1)</f>
        <v>230.50299999999999</v>
      </c>
      <c r="BY116">
        <f>IFERROR(VLOOKUP($A116, CDS5Y_bbg!BX$5:BY$241,2), -1)</f>
        <v>-1</v>
      </c>
      <c r="BZ116">
        <f>IFERROR(VLOOKUP($A116, CDS5Y_bbg!BY$5:BZ$241,2), -1)</f>
        <v>-1</v>
      </c>
      <c r="CA116">
        <f>IFERROR(VLOOKUP($A116, CDS5Y_bbg!BZ$5:CA$241,2), -1)</f>
        <v>41911</v>
      </c>
      <c r="CB116">
        <f>IFERROR(VLOOKUP($A116, CDS5Y_bbg!CA$5:CB$241,2), -1)</f>
        <v>650.00300000000004</v>
      </c>
      <c r="CC116">
        <f>IFERROR(VLOOKUP($A116, CDS5Y_bbg!CB$5:CC$241,2), -1)</f>
        <v>41912</v>
      </c>
      <c r="CD116">
        <f>IFERROR(VLOOKUP($A116, CDS5Y_bbg!CC$5:CD$241,2), -1)</f>
        <v>410.5</v>
      </c>
      <c r="CE116">
        <f>IFERROR(VLOOKUP($A116, CDS5Y_bbg!CD$5:CE$241,2), -1)</f>
        <v>43332</v>
      </c>
      <c r="CF116">
        <f>IFERROR(VLOOKUP($A116, CDS5Y_bbg!CE$5:CF$241,2), -1)</f>
        <v>72.001999999999995</v>
      </c>
      <c r="CG116">
        <f>IFERROR(VLOOKUP($A116, CDS5Y_bbg!CF$5:CG$241,2), -1)</f>
        <v>41893</v>
      </c>
      <c r="CH116">
        <f>IFERROR(VLOOKUP($A116, CDS5Y_bbg!CG$5:CH$241,2), -1)</f>
        <v>90.003</v>
      </c>
      <c r="CI116">
        <f>IFERROR(VLOOKUP($A116, CDS5Y_bbg!CH$5:CI$241,2), -1)</f>
        <v>-1</v>
      </c>
      <c r="CJ116">
        <f>IFERROR(VLOOKUP($A116, CDS5Y_bbg!CI$5:CJ$241,2), -1)</f>
        <v>-1</v>
      </c>
      <c r="CK116">
        <f>IFERROR(VLOOKUP($A116, CDS5Y_bbg!CJ$5:CK$241,2), -1)</f>
        <v>41844</v>
      </c>
      <c r="CL116">
        <f>IFERROR(VLOOKUP($A116, CDS5Y_bbg!CK$5:CL$241,2), -1)</f>
        <v>254.60300000000001</v>
      </c>
      <c r="CM116">
        <f>IFERROR(VLOOKUP($A116, CDS5Y_bbg!CL$5:CM$241,2), -1)</f>
        <v>-1</v>
      </c>
      <c r="CN116">
        <f>IFERROR(VLOOKUP($A116, CDS5Y_bbg!CM$5:CN$241,2), -1)</f>
        <v>-1</v>
      </c>
    </row>
    <row r="117" spans="1:92" x14ac:dyDescent="0.25">
      <c r="A117" s="1">
        <v>40056</v>
      </c>
      <c r="B117">
        <f>IFERROR(VLOOKUP($A117, CDS5Y_bbg!A$5:B$241,2), -1)</f>
        <v>137.755</v>
      </c>
      <c r="C117">
        <f>IFERROR(VLOOKUP($A117, CDS5Y_bbg!B$5:C$241,2), -1)</f>
        <v>41831</v>
      </c>
      <c r="D117">
        <f>IFERROR(VLOOKUP($A117, CDS5Y_bbg!C$5:D$241,2), -1)</f>
        <v>249.637</v>
      </c>
      <c r="E117">
        <f>IFERROR(VLOOKUP($A117, CDS5Y_bbg!D$5:E$241,2), -1)</f>
        <v>44895</v>
      </c>
      <c r="F117">
        <f>IFERROR(VLOOKUP($A117, CDS5Y_bbg!E$5:F$241,2), -1)</f>
        <v>79.608000000000004</v>
      </c>
      <c r="G117">
        <f>IFERROR(VLOOKUP($A117, CDS5Y_bbg!F$5:G$241,2), -1)</f>
        <v>40360</v>
      </c>
      <c r="H117">
        <f>IFERROR(VLOOKUP($A117, CDS5Y_bbg!G$5:H$241,2), -1)</f>
        <v>80.402000000000001</v>
      </c>
      <c r="I117">
        <f>IFERROR(VLOOKUP($A117, CDS5Y_bbg!H$5:I$241,2), -1)</f>
        <v>44834</v>
      </c>
      <c r="J117">
        <f>IFERROR(VLOOKUP($A117, CDS5Y_bbg!I$5:J$241,2), -1)</f>
        <v>170.20699999999999</v>
      </c>
      <c r="K117">
        <f>IFERROR(VLOOKUP($A117, CDS5Y_bbg!J$5:K$241,2), -1)</f>
        <v>41819</v>
      </c>
      <c r="L117">
        <f>IFERROR(VLOOKUP($A117, CDS5Y_bbg!K$5:L$241,2), -1)</f>
        <v>231.66800000000001</v>
      </c>
      <c r="M117">
        <f>IFERROR(VLOOKUP($A117, CDS5Y_bbg!L$5:M$241,2), -1)</f>
        <v>40469</v>
      </c>
      <c r="N117">
        <f>IFERROR(VLOOKUP($A117, CDS5Y_bbg!M$5:N$241,2), -1)</f>
        <v>136.80600000000001</v>
      </c>
      <c r="O117">
        <f>IFERROR(VLOOKUP($A117, CDS5Y_bbg!N$5:O$241,2), -1)</f>
        <v>40289</v>
      </c>
      <c r="P117">
        <f>IFERROR(VLOOKUP($A117, CDS5Y_bbg!O$5:P$241,2), -1)</f>
        <v>96.998000000000005</v>
      </c>
      <c r="Q117">
        <f>IFERROR(VLOOKUP($A117, CDS5Y_bbg!P$5:Q$241,2), -1)</f>
        <v>44377</v>
      </c>
      <c r="R117">
        <f>IFERROR(VLOOKUP($A117, CDS5Y_bbg!Q$5:R$241,2), -1)</f>
        <v>177.95</v>
      </c>
      <c r="S117">
        <f>IFERROR(VLOOKUP($A117, CDS5Y_bbg!R$5:S$241,2), -1)</f>
        <v>43337</v>
      </c>
      <c r="T117">
        <f>IFERROR(VLOOKUP($A117, CDS5Y_bbg!S$5:T$241,2), -1)</f>
        <v>188.65299999999999</v>
      </c>
      <c r="U117">
        <f>IFERROR(VLOOKUP($A117, CDS5Y_bbg!T$5:U$241,2), -1)</f>
        <v>42062</v>
      </c>
      <c r="V117">
        <f>IFERROR(VLOOKUP($A117, CDS5Y_bbg!U$5:V$241,2), -1)</f>
        <v>123.336</v>
      </c>
      <c r="W117">
        <f>IFERROR(VLOOKUP($A117, CDS5Y_bbg!V$5:W$241,2), -1)</f>
        <v>44074</v>
      </c>
      <c r="X117">
        <f>IFERROR(VLOOKUP($A117, CDS5Y_bbg!W$5:X$241,2), -1)</f>
        <v>272.46100000000001</v>
      </c>
      <c r="Y117">
        <f>IFERROR(VLOOKUP($A117, CDS5Y_bbg!X$5:Y$241,2), -1)</f>
        <v>44043</v>
      </c>
      <c r="Z117">
        <f>IFERROR(VLOOKUP($A117, CDS5Y_bbg!Y$5:Z$241,2), -1)</f>
        <v>164.767</v>
      </c>
      <c r="AA117">
        <f>IFERROR(VLOOKUP($A117, CDS5Y_bbg!Z$5:AA$241,2), -1)</f>
        <v>40481</v>
      </c>
      <c r="AB117">
        <f>IFERROR(VLOOKUP($A117, CDS5Y_bbg!AA$5:AB$241,2), -1)</f>
        <v>93.972999999999999</v>
      </c>
      <c r="AC117">
        <f>IFERROR(VLOOKUP($A117, CDS5Y_bbg!AB$5:AC$241,2), -1)</f>
        <v>44043</v>
      </c>
      <c r="AD117">
        <f>IFERROR(VLOOKUP($A117, CDS5Y_bbg!AC$5:AD$241,2), -1)</f>
        <v>211.596</v>
      </c>
      <c r="AE117">
        <f>IFERROR(VLOOKUP($A117, CDS5Y_bbg!AD$5:AE$241,2), -1)</f>
        <v>41149</v>
      </c>
      <c r="AF117">
        <f>IFERROR(VLOOKUP($A117, CDS5Y_bbg!AE$5:AF$241,2), -1)</f>
        <v>44.585000000000001</v>
      </c>
      <c r="AG117">
        <f>IFERROR(VLOOKUP($A117, CDS5Y_bbg!AF$5:AG$241,2), -1)</f>
        <v>42853</v>
      </c>
      <c r="AH117">
        <f>IFERROR(VLOOKUP($A117, CDS5Y_bbg!AG$5:AH$241,2), -1)</f>
        <v>71.703000000000003</v>
      </c>
      <c r="AI117">
        <f>IFERROR(VLOOKUP($A117, CDS5Y_bbg!AH$5:AI$241,2), -1)</f>
        <v>-1</v>
      </c>
      <c r="AJ117">
        <f>IFERROR(VLOOKUP($A117, CDS5Y_bbg!AI$5:AJ$241,2), -1)</f>
        <v>35.771999999999998</v>
      </c>
      <c r="AK117">
        <f>IFERROR(VLOOKUP($A117, CDS5Y_bbg!AJ$5:AK$241,2), -1)</f>
        <v>-1</v>
      </c>
      <c r="AL117">
        <f>IFERROR(VLOOKUP($A117, CDS5Y_bbg!AK$5:AL$241,2), -1)</f>
        <v>-1</v>
      </c>
      <c r="AM117">
        <f>IFERROR(VLOOKUP($A117, CDS5Y_bbg!AL$5:AM$241,2), -1)</f>
        <v>-1</v>
      </c>
      <c r="AN117">
        <f>IFERROR(VLOOKUP($A117, CDS5Y_bbg!AM$5:AN$241,2), -1)</f>
        <v>35.505000000000003</v>
      </c>
      <c r="AO117">
        <f>IFERROR(VLOOKUP($A117, CDS5Y_bbg!AN$5:AO$241,2), -1)</f>
        <v>43424</v>
      </c>
      <c r="AP117">
        <f>IFERROR(VLOOKUP($A117, CDS5Y_bbg!AO$5:AP$241,2), -1)</f>
        <v>22.004999999999999</v>
      </c>
      <c r="AQ117">
        <f>IFERROR(VLOOKUP($A117, CDS5Y_bbg!AP$5:AQ$241,2), -1)</f>
        <v>44625</v>
      </c>
      <c r="AR117">
        <f>IFERROR(VLOOKUP($A117, CDS5Y_bbg!AQ$5:AR$241,2), -1)</f>
        <v>20.754000000000001</v>
      </c>
      <c r="AS117">
        <f>IFERROR(VLOOKUP($A117, CDS5Y_bbg!AR$5:AS$241,2), -1)</f>
        <v>44626</v>
      </c>
      <c r="AT117">
        <f>IFERROR(VLOOKUP($A117, CDS5Y_bbg!AS$5:AT$241,2), -1)</f>
        <v>21.099</v>
      </c>
      <c r="AU117">
        <f>IFERROR(VLOOKUP($A117, CDS5Y_bbg!AT$5:AU$241,2), -1)</f>
        <v>-1</v>
      </c>
      <c r="AV117">
        <f>IFERROR(VLOOKUP($A117, CDS5Y_bbg!AU$5:AV$241,2), -1)</f>
        <v>-1</v>
      </c>
      <c r="AW117">
        <f>IFERROR(VLOOKUP($A117, CDS5Y_bbg!AV$5:AW$241,2), -1)</f>
        <v>41863</v>
      </c>
      <c r="AX117">
        <f>IFERROR(VLOOKUP($A117, CDS5Y_bbg!AW$5:AX$241,2), -1)</f>
        <v>112.97199999999999</v>
      </c>
      <c r="AY117">
        <f>IFERROR(VLOOKUP($A117, CDS5Y_bbg!AX$5:AY$241,2), -1)</f>
        <v>43402</v>
      </c>
      <c r="AZ117">
        <f>IFERROR(VLOOKUP($A117, CDS5Y_bbg!AY$5:AZ$241,2), -1)</f>
        <v>74.896000000000001</v>
      </c>
      <c r="BA117">
        <f>IFERROR(VLOOKUP($A117, CDS5Y_bbg!AZ$5:BA$241,2), -1)</f>
        <v>-1</v>
      </c>
      <c r="BB117">
        <f>IFERROR(VLOOKUP($A117, CDS5Y_bbg!BA$5:BB$241,2), -1)</f>
        <v>37.387999999999998</v>
      </c>
      <c r="BC117">
        <f>IFERROR(VLOOKUP($A117, CDS5Y_bbg!BB$5:BC$241,2), -1)</f>
        <v>41722</v>
      </c>
      <c r="BD117">
        <f>IFERROR(VLOOKUP($A117, CDS5Y_bbg!BC$5:BD$241,2), -1)</f>
        <v>33.533000000000001</v>
      </c>
      <c r="BE117">
        <f>IFERROR(VLOOKUP($A117, CDS5Y_bbg!BD$5:BE$241,2), -1)</f>
        <v>-1</v>
      </c>
      <c r="BF117">
        <f>IFERROR(VLOOKUP($A117, CDS5Y_bbg!BE$5:BF$241,2), -1)</f>
        <v>-1</v>
      </c>
      <c r="BG117">
        <f>IFERROR(VLOOKUP($A117, CDS5Y_bbg!BF$5:BG$241,2), -1)</f>
        <v>-1</v>
      </c>
      <c r="BH117">
        <f>IFERROR(VLOOKUP($A117, CDS5Y_bbg!BG$5:BH$241,2), -1)</f>
        <v>-1</v>
      </c>
      <c r="BI117">
        <f>IFERROR(VLOOKUP($A117, CDS5Y_bbg!BH$5:BI$241,2), -1)</f>
        <v>43424</v>
      </c>
      <c r="BJ117">
        <f>IFERROR(VLOOKUP($A117, CDS5Y_bbg!BI$5:BJ$241,2), -1)</f>
        <v>53.588999999999999</v>
      </c>
      <c r="BK117">
        <f>IFERROR(VLOOKUP($A117, CDS5Y_bbg!BJ$5:BK$241,2), -1)</f>
        <v>-1</v>
      </c>
      <c r="BL117">
        <f>IFERROR(VLOOKUP($A117, CDS5Y_bbg!BK$5:BL$241,2), -1)</f>
        <v>-1</v>
      </c>
      <c r="BM117">
        <f>IFERROR(VLOOKUP($A117, CDS5Y_bbg!BL$5:BM$241,2), -1)</f>
        <v>43424</v>
      </c>
      <c r="BN117">
        <f>IFERROR(VLOOKUP($A117, CDS5Y_bbg!BM$5:BN$241,2), -1)</f>
        <v>65.807000000000002</v>
      </c>
      <c r="BO117">
        <f>IFERROR(VLOOKUP($A117, CDS5Y_bbg!BN$5:BO$241,2), -1)</f>
        <v>43426</v>
      </c>
      <c r="BP117">
        <f>IFERROR(VLOOKUP($A117, CDS5Y_bbg!BO$5:BP$241,2), -1)</f>
        <v>49.905999999999999</v>
      </c>
      <c r="BQ117">
        <f>IFERROR(VLOOKUP($A117, CDS5Y_bbg!BP$5:BQ$241,2), -1)</f>
        <v>-1</v>
      </c>
      <c r="BR117">
        <f>IFERROR(VLOOKUP($A117, CDS5Y_bbg!BQ$5:BR$241,2), -1)</f>
        <v>-1</v>
      </c>
      <c r="BS117">
        <f>IFERROR(VLOOKUP($A117, CDS5Y_bbg!BR$5:BS$241,2), -1)</f>
        <v>43426</v>
      </c>
      <c r="BT117">
        <f>IFERROR(VLOOKUP($A117, CDS5Y_bbg!BS$5:BT$241,2), -1)</f>
        <v>56.871000000000002</v>
      </c>
      <c r="BU117">
        <f>IFERROR(VLOOKUP($A117, CDS5Y_bbg!BT$5:BU$241,2), -1)</f>
        <v>-1</v>
      </c>
      <c r="BV117">
        <f>IFERROR(VLOOKUP($A117, CDS5Y_bbg!BU$5:BV$241,2), -1)</f>
        <v>-1</v>
      </c>
      <c r="BW117">
        <f>IFERROR(VLOOKUP($A117, CDS5Y_bbg!BV$5:BW$241,2), -1)</f>
        <v>41915</v>
      </c>
      <c r="BX117">
        <f>IFERROR(VLOOKUP($A117, CDS5Y_bbg!BW$5:BX$241,2), -1)</f>
        <v>240.005</v>
      </c>
      <c r="BY117">
        <f>IFERROR(VLOOKUP($A117, CDS5Y_bbg!BX$5:BY$241,2), -1)</f>
        <v>-1</v>
      </c>
      <c r="BZ117">
        <f>IFERROR(VLOOKUP($A117, CDS5Y_bbg!BY$5:BZ$241,2), -1)</f>
        <v>-1</v>
      </c>
      <c r="CA117">
        <f>IFERROR(VLOOKUP($A117, CDS5Y_bbg!BZ$5:CA$241,2), -1)</f>
        <v>41911</v>
      </c>
      <c r="CB117">
        <f>IFERROR(VLOOKUP($A117, CDS5Y_bbg!CA$5:CB$241,2), -1)</f>
        <v>680.83600000000001</v>
      </c>
      <c r="CC117">
        <f>IFERROR(VLOOKUP($A117, CDS5Y_bbg!CB$5:CC$241,2), -1)</f>
        <v>41912</v>
      </c>
      <c r="CD117">
        <f>IFERROR(VLOOKUP($A117, CDS5Y_bbg!CC$5:CD$241,2), -1)</f>
        <v>457.00200000000001</v>
      </c>
      <c r="CE117">
        <f>IFERROR(VLOOKUP($A117, CDS5Y_bbg!CD$5:CE$241,2), -1)</f>
        <v>43332</v>
      </c>
      <c r="CF117">
        <f>IFERROR(VLOOKUP($A117, CDS5Y_bbg!CE$5:CF$241,2), -1)</f>
        <v>74.5</v>
      </c>
      <c r="CG117">
        <f>IFERROR(VLOOKUP($A117, CDS5Y_bbg!CF$5:CG$241,2), -1)</f>
        <v>41893</v>
      </c>
      <c r="CH117">
        <f>IFERROR(VLOOKUP($A117, CDS5Y_bbg!CG$5:CH$241,2), -1)</f>
        <v>81.001999999999995</v>
      </c>
      <c r="CI117">
        <f>IFERROR(VLOOKUP($A117, CDS5Y_bbg!CH$5:CI$241,2), -1)</f>
        <v>-1</v>
      </c>
      <c r="CJ117">
        <f>IFERROR(VLOOKUP($A117, CDS5Y_bbg!CI$5:CJ$241,2), -1)</f>
        <v>-1</v>
      </c>
      <c r="CK117">
        <f>IFERROR(VLOOKUP($A117, CDS5Y_bbg!CJ$5:CK$241,2), -1)</f>
        <v>41844</v>
      </c>
      <c r="CL117">
        <f>IFERROR(VLOOKUP($A117, CDS5Y_bbg!CK$5:CL$241,2), -1)</f>
        <v>241.74600000000001</v>
      </c>
      <c r="CM117">
        <f>IFERROR(VLOOKUP($A117, CDS5Y_bbg!CL$5:CM$241,2), -1)</f>
        <v>-1</v>
      </c>
      <c r="CN117">
        <f>IFERROR(VLOOKUP($A117, CDS5Y_bbg!CM$5:CN$241,2), -1)</f>
        <v>-1</v>
      </c>
    </row>
    <row r="118" spans="1:92" x14ac:dyDescent="0.25">
      <c r="A118" s="1">
        <v>40086</v>
      </c>
      <c r="B118">
        <f>IFERROR(VLOOKUP($A118, CDS5Y_bbg!A$5:B$241,2), -1)</f>
        <v>126.631</v>
      </c>
      <c r="C118">
        <f>IFERROR(VLOOKUP($A118, CDS5Y_bbg!B$5:C$241,2), -1)</f>
        <v>41831</v>
      </c>
      <c r="D118">
        <f>IFERROR(VLOOKUP($A118, CDS5Y_bbg!C$5:D$241,2), -1)</f>
        <v>181.67500000000001</v>
      </c>
      <c r="E118">
        <f>IFERROR(VLOOKUP($A118, CDS5Y_bbg!D$5:E$241,2), -1)</f>
        <v>44895</v>
      </c>
      <c r="F118">
        <f>IFERROR(VLOOKUP($A118, CDS5Y_bbg!E$5:F$241,2), -1)</f>
        <v>72.295000000000002</v>
      </c>
      <c r="G118">
        <f>IFERROR(VLOOKUP($A118, CDS5Y_bbg!F$5:G$241,2), -1)</f>
        <v>40360</v>
      </c>
      <c r="H118">
        <f>IFERROR(VLOOKUP($A118, CDS5Y_bbg!G$5:H$241,2), -1)</f>
        <v>69.391000000000005</v>
      </c>
      <c r="I118">
        <f>IFERROR(VLOOKUP($A118, CDS5Y_bbg!H$5:I$241,2), -1)</f>
        <v>44834</v>
      </c>
      <c r="J118">
        <f>IFERROR(VLOOKUP($A118, CDS5Y_bbg!I$5:J$241,2), -1)</f>
        <v>154.167</v>
      </c>
      <c r="K118">
        <f>IFERROR(VLOOKUP($A118, CDS5Y_bbg!J$5:K$241,2), -1)</f>
        <v>41819</v>
      </c>
      <c r="L118">
        <f>IFERROR(VLOOKUP($A118, CDS5Y_bbg!K$5:L$241,2), -1)</f>
        <v>193.33500000000001</v>
      </c>
      <c r="M118">
        <f>IFERROR(VLOOKUP($A118, CDS5Y_bbg!L$5:M$241,2), -1)</f>
        <v>40469</v>
      </c>
      <c r="N118">
        <f>IFERROR(VLOOKUP($A118, CDS5Y_bbg!M$5:N$241,2), -1)</f>
        <v>103.456</v>
      </c>
      <c r="O118">
        <f>IFERROR(VLOOKUP($A118, CDS5Y_bbg!N$5:O$241,2), -1)</f>
        <v>40289</v>
      </c>
      <c r="P118">
        <f>IFERROR(VLOOKUP($A118, CDS5Y_bbg!O$5:P$241,2), -1)</f>
        <v>83.686999999999998</v>
      </c>
      <c r="Q118">
        <f>IFERROR(VLOOKUP($A118, CDS5Y_bbg!P$5:Q$241,2), -1)</f>
        <v>44377</v>
      </c>
      <c r="R118">
        <f>IFERROR(VLOOKUP($A118, CDS5Y_bbg!Q$5:R$241,2), -1)</f>
        <v>157.33500000000001</v>
      </c>
      <c r="S118">
        <f>IFERROR(VLOOKUP($A118, CDS5Y_bbg!R$5:S$241,2), -1)</f>
        <v>43337</v>
      </c>
      <c r="T118">
        <f>IFERROR(VLOOKUP($A118, CDS5Y_bbg!S$5:T$241,2), -1)</f>
        <v>180.357</v>
      </c>
      <c r="U118">
        <f>IFERROR(VLOOKUP($A118, CDS5Y_bbg!T$5:U$241,2), -1)</f>
        <v>42062</v>
      </c>
      <c r="V118">
        <f>IFERROR(VLOOKUP($A118, CDS5Y_bbg!U$5:V$241,2), -1)</f>
        <v>123.16800000000001</v>
      </c>
      <c r="W118">
        <f>IFERROR(VLOOKUP($A118, CDS5Y_bbg!V$5:W$241,2), -1)</f>
        <v>44074</v>
      </c>
      <c r="X118">
        <f>IFERROR(VLOOKUP($A118, CDS5Y_bbg!W$5:X$241,2), -1)</f>
        <v>210.26900000000001</v>
      </c>
      <c r="Y118">
        <f>IFERROR(VLOOKUP($A118, CDS5Y_bbg!X$5:Y$241,2), -1)</f>
        <v>44043</v>
      </c>
      <c r="Z118">
        <f>IFERROR(VLOOKUP($A118, CDS5Y_bbg!Y$5:Z$241,2), -1)</f>
        <v>142.101</v>
      </c>
      <c r="AA118">
        <f>IFERROR(VLOOKUP($A118, CDS5Y_bbg!Z$5:AA$241,2), -1)</f>
        <v>40481</v>
      </c>
      <c r="AB118">
        <f>IFERROR(VLOOKUP($A118, CDS5Y_bbg!AA$5:AB$241,2), -1)</f>
        <v>87.113</v>
      </c>
      <c r="AC118">
        <f>IFERROR(VLOOKUP($A118, CDS5Y_bbg!AB$5:AC$241,2), -1)</f>
        <v>44043</v>
      </c>
      <c r="AD118">
        <f>IFERROR(VLOOKUP($A118, CDS5Y_bbg!AC$5:AD$241,2), -1)</f>
        <v>194.16300000000001</v>
      </c>
      <c r="AE118">
        <f>IFERROR(VLOOKUP($A118, CDS5Y_bbg!AD$5:AE$241,2), -1)</f>
        <v>41149</v>
      </c>
      <c r="AF118">
        <f>IFERROR(VLOOKUP($A118, CDS5Y_bbg!AE$5:AF$241,2), -1)</f>
        <v>31.658000000000001</v>
      </c>
      <c r="AG118">
        <f>IFERROR(VLOOKUP($A118, CDS5Y_bbg!AF$5:AG$241,2), -1)</f>
        <v>42853</v>
      </c>
      <c r="AH118">
        <f>IFERROR(VLOOKUP($A118, CDS5Y_bbg!AG$5:AH$241,2), -1)</f>
        <v>60.838000000000001</v>
      </c>
      <c r="AI118">
        <f>IFERROR(VLOOKUP($A118, CDS5Y_bbg!AH$5:AI$241,2), -1)</f>
        <v>-1</v>
      </c>
      <c r="AJ118">
        <f>IFERROR(VLOOKUP($A118, CDS5Y_bbg!AI$5:AJ$241,2), -1)</f>
        <v>32.798999999999999</v>
      </c>
      <c r="AK118">
        <f>IFERROR(VLOOKUP($A118, CDS5Y_bbg!AJ$5:AK$241,2), -1)</f>
        <v>-1</v>
      </c>
      <c r="AL118">
        <f>IFERROR(VLOOKUP($A118, CDS5Y_bbg!AK$5:AL$241,2), -1)</f>
        <v>-1</v>
      </c>
      <c r="AM118">
        <f>IFERROR(VLOOKUP($A118, CDS5Y_bbg!AL$5:AM$241,2), -1)</f>
        <v>-1</v>
      </c>
      <c r="AN118">
        <f>IFERROR(VLOOKUP($A118, CDS5Y_bbg!AM$5:AN$241,2), -1)</f>
        <v>32.276000000000003</v>
      </c>
      <c r="AO118">
        <f>IFERROR(VLOOKUP($A118, CDS5Y_bbg!AN$5:AO$241,2), -1)</f>
        <v>43424</v>
      </c>
      <c r="AP118">
        <f>IFERROR(VLOOKUP($A118, CDS5Y_bbg!AO$5:AP$241,2), -1)</f>
        <v>19.870999999999999</v>
      </c>
      <c r="AQ118">
        <f>IFERROR(VLOOKUP($A118, CDS5Y_bbg!AP$5:AQ$241,2), -1)</f>
        <v>44625</v>
      </c>
      <c r="AR118">
        <f>IFERROR(VLOOKUP($A118, CDS5Y_bbg!AQ$5:AR$241,2), -1)</f>
        <v>23.167999999999999</v>
      </c>
      <c r="AS118">
        <f>IFERROR(VLOOKUP($A118, CDS5Y_bbg!AR$5:AS$241,2), -1)</f>
        <v>44626</v>
      </c>
      <c r="AT118">
        <f>IFERROR(VLOOKUP($A118, CDS5Y_bbg!AS$5:AT$241,2), -1)</f>
        <v>20.619</v>
      </c>
      <c r="AU118">
        <f>IFERROR(VLOOKUP($A118, CDS5Y_bbg!AT$5:AU$241,2), -1)</f>
        <v>-1</v>
      </c>
      <c r="AV118">
        <f>IFERROR(VLOOKUP($A118, CDS5Y_bbg!AU$5:AV$241,2), -1)</f>
        <v>-1</v>
      </c>
      <c r="AW118">
        <f>IFERROR(VLOOKUP($A118, CDS5Y_bbg!AV$5:AW$241,2), -1)</f>
        <v>41863</v>
      </c>
      <c r="AX118">
        <f>IFERROR(VLOOKUP($A118, CDS5Y_bbg!AW$5:AX$241,2), -1)</f>
        <v>104.56</v>
      </c>
      <c r="AY118">
        <f>IFERROR(VLOOKUP($A118, CDS5Y_bbg!AX$5:AY$241,2), -1)</f>
        <v>43402</v>
      </c>
      <c r="AZ118">
        <f>IFERROR(VLOOKUP($A118, CDS5Y_bbg!AY$5:AZ$241,2), -1)</f>
        <v>67.998000000000005</v>
      </c>
      <c r="BA118">
        <f>IFERROR(VLOOKUP($A118, CDS5Y_bbg!AZ$5:BA$241,2), -1)</f>
        <v>-1</v>
      </c>
      <c r="BB118">
        <f>IFERROR(VLOOKUP($A118, CDS5Y_bbg!BA$5:BB$241,2), -1)</f>
        <v>42.795000000000002</v>
      </c>
      <c r="BC118">
        <f>IFERROR(VLOOKUP($A118, CDS5Y_bbg!BB$5:BC$241,2), -1)</f>
        <v>41722</v>
      </c>
      <c r="BD118">
        <f>IFERROR(VLOOKUP($A118, CDS5Y_bbg!BC$5:BD$241,2), -1)</f>
        <v>30.335000000000001</v>
      </c>
      <c r="BE118">
        <f>IFERROR(VLOOKUP($A118, CDS5Y_bbg!BD$5:BE$241,2), -1)</f>
        <v>-1</v>
      </c>
      <c r="BF118">
        <f>IFERROR(VLOOKUP($A118, CDS5Y_bbg!BE$5:BF$241,2), -1)</f>
        <v>-1</v>
      </c>
      <c r="BG118">
        <f>IFERROR(VLOOKUP($A118, CDS5Y_bbg!BF$5:BG$241,2), -1)</f>
        <v>-1</v>
      </c>
      <c r="BH118">
        <f>IFERROR(VLOOKUP($A118, CDS5Y_bbg!BG$5:BH$241,2), -1)</f>
        <v>-1</v>
      </c>
      <c r="BI118">
        <f>IFERROR(VLOOKUP($A118, CDS5Y_bbg!BH$5:BI$241,2), -1)</f>
        <v>43424</v>
      </c>
      <c r="BJ118">
        <f>IFERROR(VLOOKUP($A118, CDS5Y_bbg!BI$5:BJ$241,2), -1)</f>
        <v>49.378</v>
      </c>
      <c r="BK118">
        <f>IFERROR(VLOOKUP($A118, CDS5Y_bbg!BJ$5:BK$241,2), -1)</f>
        <v>-1</v>
      </c>
      <c r="BL118">
        <f>IFERROR(VLOOKUP($A118, CDS5Y_bbg!BK$5:BL$241,2), -1)</f>
        <v>-1</v>
      </c>
      <c r="BM118">
        <f>IFERROR(VLOOKUP($A118, CDS5Y_bbg!BL$5:BM$241,2), -1)</f>
        <v>43424</v>
      </c>
      <c r="BN118">
        <f>IFERROR(VLOOKUP($A118, CDS5Y_bbg!BM$5:BN$241,2), -1)</f>
        <v>67.715999999999994</v>
      </c>
      <c r="BO118">
        <f>IFERROR(VLOOKUP($A118, CDS5Y_bbg!BN$5:BO$241,2), -1)</f>
        <v>43426</v>
      </c>
      <c r="BP118">
        <f>IFERROR(VLOOKUP($A118, CDS5Y_bbg!BO$5:BP$241,2), -1)</f>
        <v>42.366</v>
      </c>
      <c r="BQ118">
        <f>IFERROR(VLOOKUP($A118, CDS5Y_bbg!BP$5:BQ$241,2), -1)</f>
        <v>-1</v>
      </c>
      <c r="BR118">
        <f>IFERROR(VLOOKUP($A118, CDS5Y_bbg!BQ$5:BR$241,2), -1)</f>
        <v>-1</v>
      </c>
      <c r="BS118">
        <f>IFERROR(VLOOKUP($A118, CDS5Y_bbg!BR$5:BS$241,2), -1)</f>
        <v>43426</v>
      </c>
      <c r="BT118">
        <f>IFERROR(VLOOKUP($A118, CDS5Y_bbg!BS$5:BT$241,2), -1)</f>
        <v>44.609000000000002</v>
      </c>
      <c r="BU118">
        <f>IFERROR(VLOOKUP($A118, CDS5Y_bbg!BT$5:BU$241,2), -1)</f>
        <v>-1</v>
      </c>
      <c r="BV118">
        <f>IFERROR(VLOOKUP($A118, CDS5Y_bbg!BU$5:BV$241,2), -1)</f>
        <v>-1</v>
      </c>
      <c r="BW118">
        <f>IFERROR(VLOOKUP($A118, CDS5Y_bbg!BV$5:BW$241,2), -1)</f>
        <v>41915</v>
      </c>
      <c r="BX118">
        <f>IFERROR(VLOOKUP($A118, CDS5Y_bbg!BW$5:BX$241,2), -1)</f>
        <v>214.00200000000001</v>
      </c>
      <c r="BY118">
        <f>IFERROR(VLOOKUP($A118, CDS5Y_bbg!BX$5:BY$241,2), -1)</f>
        <v>-1</v>
      </c>
      <c r="BZ118">
        <f>IFERROR(VLOOKUP($A118, CDS5Y_bbg!BY$5:BZ$241,2), -1)</f>
        <v>-1</v>
      </c>
      <c r="CA118">
        <f>IFERROR(VLOOKUP($A118, CDS5Y_bbg!BZ$5:CA$241,2), -1)</f>
        <v>41911</v>
      </c>
      <c r="CB118">
        <f>IFERROR(VLOOKUP($A118, CDS5Y_bbg!CA$5:CB$241,2), -1)</f>
        <v>467.505</v>
      </c>
      <c r="CC118">
        <f>IFERROR(VLOOKUP($A118, CDS5Y_bbg!CB$5:CC$241,2), -1)</f>
        <v>41912</v>
      </c>
      <c r="CD118">
        <f>IFERROR(VLOOKUP($A118, CDS5Y_bbg!CC$5:CD$241,2), -1)</f>
        <v>291.00299999999999</v>
      </c>
      <c r="CE118">
        <f>IFERROR(VLOOKUP($A118, CDS5Y_bbg!CD$5:CE$241,2), -1)</f>
        <v>43332</v>
      </c>
      <c r="CF118">
        <f>IFERROR(VLOOKUP($A118, CDS5Y_bbg!CE$5:CF$241,2), -1)</f>
        <v>56.002000000000002</v>
      </c>
      <c r="CG118">
        <f>IFERROR(VLOOKUP($A118, CDS5Y_bbg!CF$5:CG$241,2), -1)</f>
        <v>41893</v>
      </c>
      <c r="CH118">
        <f>IFERROR(VLOOKUP($A118, CDS5Y_bbg!CG$5:CH$241,2), -1)</f>
        <v>73.167000000000002</v>
      </c>
      <c r="CI118">
        <f>IFERROR(VLOOKUP($A118, CDS5Y_bbg!CH$5:CI$241,2), -1)</f>
        <v>-1</v>
      </c>
      <c r="CJ118">
        <f>IFERROR(VLOOKUP($A118, CDS5Y_bbg!CI$5:CJ$241,2), -1)</f>
        <v>-1</v>
      </c>
      <c r="CK118">
        <f>IFERROR(VLOOKUP($A118, CDS5Y_bbg!CJ$5:CK$241,2), -1)</f>
        <v>41844</v>
      </c>
      <c r="CL118">
        <f>IFERROR(VLOOKUP($A118, CDS5Y_bbg!CK$5:CL$241,2), -1)</f>
        <v>215.001</v>
      </c>
      <c r="CM118">
        <f>IFERROR(VLOOKUP($A118, CDS5Y_bbg!CL$5:CM$241,2), -1)</f>
        <v>-1</v>
      </c>
      <c r="CN118">
        <f>IFERROR(VLOOKUP($A118, CDS5Y_bbg!CM$5:CN$241,2), -1)</f>
        <v>-1</v>
      </c>
    </row>
    <row r="119" spans="1:92" x14ac:dyDescent="0.25">
      <c r="A119" s="1">
        <v>40116</v>
      </c>
      <c r="B119">
        <f>IFERROR(VLOOKUP($A119, CDS5Y_bbg!A$5:B$241,2), -1)</f>
        <v>137.51300000000001</v>
      </c>
      <c r="C119">
        <f>IFERROR(VLOOKUP($A119, CDS5Y_bbg!B$5:C$241,2), -1)</f>
        <v>41831</v>
      </c>
      <c r="D119">
        <f>IFERROR(VLOOKUP($A119, CDS5Y_bbg!C$5:D$241,2), -1)</f>
        <v>207.416</v>
      </c>
      <c r="E119">
        <f>IFERROR(VLOOKUP($A119, CDS5Y_bbg!D$5:E$241,2), -1)</f>
        <v>44895</v>
      </c>
      <c r="F119">
        <f>IFERROR(VLOOKUP($A119, CDS5Y_bbg!E$5:F$241,2), -1)</f>
        <v>68.596999999999994</v>
      </c>
      <c r="G119">
        <f>IFERROR(VLOOKUP($A119, CDS5Y_bbg!F$5:G$241,2), -1)</f>
        <v>40360</v>
      </c>
      <c r="H119">
        <f>IFERROR(VLOOKUP($A119, CDS5Y_bbg!G$5:H$241,2), -1)</f>
        <v>79.168000000000006</v>
      </c>
      <c r="I119">
        <f>IFERROR(VLOOKUP($A119, CDS5Y_bbg!H$5:I$241,2), -1)</f>
        <v>44834</v>
      </c>
      <c r="J119">
        <f>IFERROR(VLOOKUP($A119, CDS5Y_bbg!I$5:J$241,2), -1)</f>
        <v>167.792</v>
      </c>
      <c r="K119">
        <f>IFERROR(VLOOKUP($A119, CDS5Y_bbg!J$5:K$241,2), -1)</f>
        <v>41819</v>
      </c>
      <c r="L119">
        <f>IFERROR(VLOOKUP($A119, CDS5Y_bbg!K$5:L$241,2), -1)</f>
        <v>258.66899999999998</v>
      </c>
      <c r="M119">
        <f>IFERROR(VLOOKUP($A119, CDS5Y_bbg!L$5:M$241,2), -1)</f>
        <v>40469</v>
      </c>
      <c r="N119">
        <f>IFERROR(VLOOKUP($A119, CDS5Y_bbg!M$5:N$241,2), -1)</f>
        <v>95.253</v>
      </c>
      <c r="O119">
        <f>IFERROR(VLOOKUP($A119, CDS5Y_bbg!N$5:O$241,2), -1)</f>
        <v>40289</v>
      </c>
      <c r="P119">
        <f>IFERROR(VLOOKUP($A119, CDS5Y_bbg!O$5:P$241,2), -1)</f>
        <v>94.616</v>
      </c>
      <c r="Q119">
        <f>IFERROR(VLOOKUP($A119, CDS5Y_bbg!P$5:Q$241,2), -1)</f>
        <v>44377</v>
      </c>
      <c r="R119">
        <f>IFERROR(VLOOKUP($A119, CDS5Y_bbg!Q$5:R$241,2), -1)</f>
        <v>169.756</v>
      </c>
      <c r="S119">
        <f>IFERROR(VLOOKUP($A119, CDS5Y_bbg!R$5:S$241,2), -1)</f>
        <v>43337</v>
      </c>
      <c r="T119">
        <f>IFERROR(VLOOKUP($A119, CDS5Y_bbg!S$5:T$241,2), -1)</f>
        <v>179.30799999999999</v>
      </c>
      <c r="U119">
        <f>IFERROR(VLOOKUP($A119, CDS5Y_bbg!T$5:U$241,2), -1)</f>
        <v>42062</v>
      </c>
      <c r="V119">
        <f>IFERROR(VLOOKUP($A119, CDS5Y_bbg!U$5:V$241,2), -1)</f>
        <v>114.66800000000001</v>
      </c>
      <c r="W119">
        <f>IFERROR(VLOOKUP($A119, CDS5Y_bbg!V$5:W$241,2), -1)</f>
        <v>44074</v>
      </c>
      <c r="X119">
        <f>IFERROR(VLOOKUP($A119, CDS5Y_bbg!W$5:X$241,2), -1)</f>
        <v>190.24199999999999</v>
      </c>
      <c r="Y119">
        <f>IFERROR(VLOOKUP($A119, CDS5Y_bbg!X$5:Y$241,2), -1)</f>
        <v>44043</v>
      </c>
      <c r="Z119">
        <f>IFERROR(VLOOKUP($A119, CDS5Y_bbg!Y$5:Z$241,2), -1)</f>
        <v>141.655</v>
      </c>
      <c r="AA119">
        <f>IFERROR(VLOOKUP($A119, CDS5Y_bbg!Z$5:AA$241,2), -1)</f>
        <v>40481</v>
      </c>
      <c r="AB119">
        <f>IFERROR(VLOOKUP($A119, CDS5Y_bbg!AA$5:AB$241,2), -1)</f>
        <v>100.129</v>
      </c>
      <c r="AC119">
        <f>IFERROR(VLOOKUP($A119, CDS5Y_bbg!AB$5:AC$241,2), -1)</f>
        <v>44043</v>
      </c>
      <c r="AD119">
        <f>IFERROR(VLOOKUP($A119, CDS5Y_bbg!AC$5:AD$241,2), -1)</f>
        <v>188.74799999999999</v>
      </c>
      <c r="AE119">
        <f>IFERROR(VLOOKUP($A119, CDS5Y_bbg!AD$5:AE$241,2), -1)</f>
        <v>41149</v>
      </c>
      <c r="AF119">
        <f>IFERROR(VLOOKUP($A119, CDS5Y_bbg!AE$5:AF$241,2), -1)</f>
        <v>33.518000000000001</v>
      </c>
      <c r="AG119">
        <f>IFERROR(VLOOKUP($A119, CDS5Y_bbg!AF$5:AG$241,2), -1)</f>
        <v>42853</v>
      </c>
      <c r="AH119">
        <f>IFERROR(VLOOKUP($A119, CDS5Y_bbg!AG$5:AH$241,2), -1)</f>
        <v>56.567999999999998</v>
      </c>
      <c r="AI119">
        <f>IFERROR(VLOOKUP($A119, CDS5Y_bbg!AH$5:AI$241,2), -1)</f>
        <v>-1</v>
      </c>
      <c r="AJ119">
        <f>IFERROR(VLOOKUP($A119, CDS5Y_bbg!AI$5:AJ$241,2), -1)</f>
        <v>34.439</v>
      </c>
      <c r="AK119">
        <f>IFERROR(VLOOKUP($A119, CDS5Y_bbg!AJ$5:AK$241,2), -1)</f>
        <v>-1</v>
      </c>
      <c r="AL119">
        <f>IFERROR(VLOOKUP($A119, CDS5Y_bbg!AK$5:AL$241,2), -1)</f>
        <v>-1</v>
      </c>
      <c r="AM119">
        <f>IFERROR(VLOOKUP($A119, CDS5Y_bbg!AL$5:AM$241,2), -1)</f>
        <v>-1</v>
      </c>
      <c r="AN119">
        <f>IFERROR(VLOOKUP($A119, CDS5Y_bbg!AM$5:AN$241,2), -1)</f>
        <v>30.715</v>
      </c>
      <c r="AO119">
        <f>IFERROR(VLOOKUP($A119, CDS5Y_bbg!AN$5:AO$241,2), -1)</f>
        <v>43424</v>
      </c>
      <c r="AP119">
        <f>IFERROR(VLOOKUP($A119, CDS5Y_bbg!AO$5:AP$241,2), -1)</f>
        <v>16.835000000000001</v>
      </c>
      <c r="AQ119">
        <f>IFERROR(VLOOKUP($A119, CDS5Y_bbg!AP$5:AQ$241,2), -1)</f>
        <v>44625</v>
      </c>
      <c r="AR119">
        <f>IFERROR(VLOOKUP($A119, CDS5Y_bbg!AQ$5:AR$241,2), -1)</f>
        <v>22.664999999999999</v>
      </c>
      <c r="AS119">
        <f>IFERROR(VLOOKUP($A119, CDS5Y_bbg!AR$5:AS$241,2), -1)</f>
        <v>44626</v>
      </c>
      <c r="AT119">
        <f>IFERROR(VLOOKUP($A119, CDS5Y_bbg!AS$5:AT$241,2), -1)</f>
        <v>20.332999999999998</v>
      </c>
      <c r="AU119">
        <f>IFERROR(VLOOKUP($A119, CDS5Y_bbg!AT$5:AU$241,2), -1)</f>
        <v>-1</v>
      </c>
      <c r="AV119">
        <f>IFERROR(VLOOKUP($A119, CDS5Y_bbg!AU$5:AV$241,2), -1)</f>
        <v>-1</v>
      </c>
      <c r="AW119">
        <f>IFERROR(VLOOKUP($A119, CDS5Y_bbg!AV$5:AW$241,2), -1)</f>
        <v>41863</v>
      </c>
      <c r="AX119">
        <f>IFERROR(VLOOKUP($A119, CDS5Y_bbg!AW$5:AX$241,2), -1)</f>
        <v>102.801</v>
      </c>
      <c r="AY119">
        <f>IFERROR(VLOOKUP($A119, CDS5Y_bbg!AX$5:AY$241,2), -1)</f>
        <v>43402</v>
      </c>
      <c r="AZ119">
        <f>IFERROR(VLOOKUP($A119, CDS5Y_bbg!AY$5:AZ$241,2), -1)</f>
        <v>72.507999999999996</v>
      </c>
      <c r="BA119">
        <f>IFERROR(VLOOKUP($A119, CDS5Y_bbg!AZ$5:BA$241,2), -1)</f>
        <v>-1</v>
      </c>
      <c r="BB119">
        <f>IFERROR(VLOOKUP($A119, CDS5Y_bbg!BA$5:BB$241,2), -1)</f>
        <v>49.316000000000003</v>
      </c>
      <c r="BC119">
        <f>IFERROR(VLOOKUP($A119, CDS5Y_bbg!BB$5:BC$241,2), -1)</f>
        <v>41722</v>
      </c>
      <c r="BD119">
        <f>IFERROR(VLOOKUP($A119, CDS5Y_bbg!BC$5:BD$241,2), -1)</f>
        <v>25.43</v>
      </c>
      <c r="BE119">
        <f>IFERROR(VLOOKUP($A119, CDS5Y_bbg!BD$5:BE$241,2), -1)</f>
        <v>-1</v>
      </c>
      <c r="BF119">
        <f>IFERROR(VLOOKUP($A119, CDS5Y_bbg!BE$5:BF$241,2), -1)</f>
        <v>-1</v>
      </c>
      <c r="BG119">
        <f>IFERROR(VLOOKUP($A119, CDS5Y_bbg!BF$5:BG$241,2), -1)</f>
        <v>-1</v>
      </c>
      <c r="BH119">
        <f>IFERROR(VLOOKUP($A119, CDS5Y_bbg!BG$5:BH$241,2), -1)</f>
        <v>-1</v>
      </c>
      <c r="BI119">
        <f>IFERROR(VLOOKUP($A119, CDS5Y_bbg!BH$5:BI$241,2), -1)</f>
        <v>43424</v>
      </c>
      <c r="BJ119">
        <f>IFERROR(VLOOKUP($A119, CDS5Y_bbg!BI$5:BJ$241,2), -1)</f>
        <v>55.993000000000002</v>
      </c>
      <c r="BK119">
        <f>IFERROR(VLOOKUP($A119, CDS5Y_bbg!BJ$5:BK$241,2), -1)</f>
        <v>-1</v>
      </c>
      <c r="BL119">
        <f>IFERROR(VLOOKUP($A119, CDS5Y_bbg!BK$5:BL$241,2), -1)</f>
        <v>-1</v>
      </c>
      <c r="BM119">
        <f>IFERROR(VLOOKUP($A119, CDS5Y_bbg!BL$5:BM$241,2), -1)</f>
        <v>43424</v>
      </c>
      <c r="BN119">
        <f>IFERROR(VLOOKUP($A119, CDS5Y_bbg!BM$5:BN$241,2), -1)</f>
        <v>70.337999999999994</v>
      </c>
      <c r="BO119">
        <f>IFERROR(VLOOKUP($A119, CDS5Y_bbg!BN$5:BO$241,2), -1)</f>
        <v>43426</v>
      </c>
      <c r="BP119">
        <f>IFERROR(VLOOKUP($A119, CDS5Y_bbg!BO$5:BP$241,2), -1)</f>
        <v>47.530999999999999</v>
      </c>
      <c r="BQ119">
        <f>IFERROR(VLOOKUP($A119, CDS5Y_bbg!BP$5:BQ$241,2), -1)</f>
        <v>-1</v>
      </c>
      <c r="BR119">
        <f>IFERROR(VLOOKUP($A119, CDS5Y_bbg!BQ$5:BR$241,2), -1)</f>
        <v>-1</v>
      </c>
      <c r="BS119">
        <f>IFERROR(VLOOKUP($A119, CDS5Y_bbg!BR$5:BS$241,2), -1)</f>
        <v>43426</v>
      </c>
      <c r="BT119">
        <f>IFERROR(VLOOKUP($A119, CDS5Y_bbg!BS$5:BT$241,2), -1)</f>
        <v>47.341000000000001</v>
      </c>
      <c r="BU119">
        <f>IFERROR(VLOOKUP($A119, CDS5Y_bbg!BT$5:BU$241,2), -1)</f>
        <v>-1</v>
      </c>
      <c r="BV119">
        <f>IFERROR(VLOOKUP($A119, CDS5Y_bbg!BU$5:BV$241,2), -1)</f>
        <v>-1</v>
      </c>
      <c r="BW119">
        <f>IFERROR(VLOOKUP($A119, CDS5Y_bbg!BV$5:BW$241,2), -1)</f>
        <v>41915</v>
      </c>
      <c r="BX119">
        <f>IFERROR(VLOOKUP($A119, CDS5Y_bbg!BW$5:BX$241,2), -1)</f>
        <v>227.00299999999999</v>
      </c>
      <c r="BY119">
        <f>IFERROR(VLOOKUP($A119, CDS5Y_bbg!BX$5:BY$241,2), -1)</f>
        <v>-1</v>
      </c>
      <c r="BZ119">
        <f>IFERROR(VLOOKUP($A119, CDS5Y_bbg!BY$5:BZ$241,2), -1)</f>
        <v>-1</v>
      </c>
      <c r="CA119">
        <f>IFERROR(VLOOKUP($A119, CDS5Y_bbg!BZ$5:CA$241,2), -1)</f>
        <v>41911</v>
      </c>
      <c r="CB119">
        <f>IFERROR(VLOOKUP($A119, CDS5Y_bbg!CA$5:CB$241,2), -1)</f>
        <v>545.00199999999995</v>
      </c>
      <c r="CC119">
        <f>IFERROR(VLOOKUP($A119, CDS5Y_bbg!CB$5:CC$241,2), -1)</f>
        <v>41912</v>
      </c>
      <c r="CD119">
        <f>IFERROR(VLOOKUP($A119, CDS5Y_bbg!CC$5:CD$241,2), -1)</f>
        <v>323.66800000000001</v>
      </c>
      <c r="CE119">
        <f>IFERROR(VLOOKUP($A119, CDS5Y_bbg!CD$5:CE$241,2), -1)</f>
        <v>43332</v>
      </c>
      <c r="CF119">
        <f>IFERROR(VLOOKUP($A119, CDS5Y_bbg!CE$5:CF$241,2), -1)</f>
        <v>64.5</v>
      </c>
      <c r="CG119">
        <f>IFERROR(VLOOKUP($A119, CDS5Y_bbg!CF$5:CG$241,2), -1)</f>
        <v>41893</v>
      </c>
      <c r="CH119">
        <f>IFERROR(VLOOKUP($A119, CDS5Y_bbg!CG$5:CH$241,2), -1)</f>
        <v>73.834999999999994</v>
      </c>
      <c r="CI119">
        <f>IFERROR(VLOOKUP($A119, CDS5Y_bbg!CH$5:CI$241,2), -1)</f>
        <v>-1</v>
      </c>
      <c r="CJ119">
        <f>IFERROR(VLOOKUP($A119, CDS5Y_bbg!CI$5:CJ$241,2), -1)</f>
        <v>-1</v>
      </c>
      <c r="CK119">
        <f>IFERROR(VLOOKUP($A119, CDS5Y_bbg!CJ$5:CK$241,2), -1)</f>
        <v>41844</v>
      </c>
      <c r="CL119">
        <f>IFERROR(VLOOKUP($A119, CDS5Y_bbg!CK$5:CL$241,2), -1)</f>
        <v>206.833</v>
      </c>
      <c r="CM119">
        <f>IFERROR(VLOOKUP($A119, CDS5Y_bbg!CL$5:CM$241,2), -1)</f>
        <v>-1</v>
      </c>
      <c r="CN119">
        <f>IFERROR(VLOOKUP($A119, CDS5Y_bbg!CM$5:CN$241,2), -1)</f>
        <v>-1</v>
      </c>
    </row>
    <row r="120" spans="1:92" x14ac:dyDescent="0.25">
      <c r="A120" s="1">
        <v>40147</v>
      </c>
      <c r="B120">
        <f>IFERROR(VLOOKUP($A120, CDS5Y_bbg!A$5:B$241,2), -1)</f>
        <v>129.149</v>
      </c>
      <c r="C120">
        <f>IFERROR(VLOOKUP($A120, CDS5Y_bbg!B$5:C$241,2), -1)</f>
        <v>41831</v>
      </c>
      <c r="D120">
        <f>IFERROR(VLOOKUP($A120, CDS5Y_bbg!C$5:D$241,2), -1)</f>
        <v>238.822</v>
      </c>
      <c r="E120">
        <f>IFERROR(VLOOKUP($A120, CDS5Y_bbg!D$5:E$241,2), -1)</f>
        <v>44895</v>
      </c>
      <c r="F120">
        <f>IFERROR(VLOOKUP($A120, CDS5Y_bbg!E$5:F$241,2), -1)</f>
        <v>75.911000000000001</v>
      </c>
      <c r="G120">
        <f>IFERROR(VLOOKUP($A120, CDS5Y_bbg!F$5:G$241,2), -1)</f>
        <v>40360</v>
      </c>
      <c r="H120">
        <f>IFERROR(VLOOKUP($A120, CDS5Y_bbg!G$5:H$241,2), -1)</f>
        <v>84.007000000000005</v>
      </c>
      <c r="I120">
        <f>IFERROR(VLOOKUP($A120, CDS5Y_bbg!H$5:I$241,2), -1)</f>
        <v>44834</v>
      </c>
      <c r="J120">
        <f>IFERROR(VLOOKUP($A120, CDS5Y_bbg!I$5:J$241,2), -1)</f>
        <v>153.81800000000001</v>
      </c>
      <c r="K120">
        <f>IFERROR(VLOOKUP($A120, CDS5Y_bbg!J$5:K$241,2), -1)</f>
        <v>41819</v>
      </c>
      <c r="L120">
        <f>IFERROR(VLOOKUP($A120, CDS5Y_bbg!K$5:L$241,2), -1)</f>
        <v>233.149</v>
      </c>
      <c r="M120">
        <f>IFERROR(VLOOKUP($A120, CDS5Y_bbg!L$5:M$241,2), -1)</f>
        <v>40469</v>
      </c>
      <c r="N120">
        <f>IFERROR(VLOOKUP($A120, CDS5Y_bbg!M$5:N$241,2), -1)</f>
        <v>106.23699999999999</v>
      </c>
      <c r="O120">
        <f>IFERROR(VLOOKUP($A120, CDS5Y_bbg!N$5:O$241,2), -1)</f>
        <v>40289</v>
      </c>
      <c r="P120">
        <f>IFERROR(VLOOKUP($A120, CDS5Y_bbg!O$5:P$241,2), -1)</f>
        <v>110.74</v>
      </c>
      <c r="Q120">
        <f>IFERROR(VLOOKUP($A120, CDS5Y_bbg!P$5:Q$241,2), -1)</f>
        <v>44377</v>
      </c>
      <c r="R120">
        <f>IFERROR(VLOOKUP($A120, CDS5Y_bbg!Q$5:R$241,2), -1)</f>
        <v>148.17400000000001</v>
      </c>
      <c r="S120">
        <f>IFERROR(VLOOKUP($A120, CDS5Y_bbg!R$5:S$241,2), -1)</f>
        <v>43337</v>
      </c>
      <c r="T120">
        <f>IFERROR(VLOOKUP($A120, CDS5Y_bbg!S$5:T$241,2), -1)</f>
        <v>191.46100000000001</v>
      </c>
      <c r="U120">
        <f>IFERROR(VLOOKUP($A120, CDS5Y_bbg!T$5:U$241,2), -1)</f>
        <v>42062</v>
      </c>
      <c r="V120">
        <f>IFERROR(VLOOKUP($A120, CDS5Y_bbg!U$5:V$241,2), -1)</f>
        <v>132.93</v>
      </c>
      <c r="W120">
        <f>IFERROR(VLOOKUP($A120, CDS5Y_bbg!V$5:W$241,2), -1)</f>
        <v>44074</v>
      </c>
      <c r="X120">
        <f>IFERROR(VLOOKUP($A120, CDS5Y_bbg!W$5:X$241,2), -1)</f>
        <v>212.41399999999999</v>
      </c>
      <c r="Y120">
        <f>IFERROR(VLOOKUP($A120, CDS5Y_bbg!X$5:Y$241,2), -1)</f>
        <v>44043</v>
      </c>
      <c r="Z120">
        <f>IFERROR(VLOOKUP($A120, CDS5Y_bbg!Y$5:Z$241,2), -1)</f>
        <v>170.655</v>
      </c>
      <c r="AA120">
        <f>IFERROR(VLOOKUP($A120, CDS5Y_bbg!Z$5:AA$241,2), -1)</f>
        <v>40481</v>
      </c>
      <c r="AB120">
        <f>IFERROR(VLOOKUP($A120, CDS5Y_bbg!AA$5:AB$241,2), -1)</f>
        <v>111.004</v>
      </c>
      <c r="AC120">
        <f>IFERROR(VLOOKUP($A120, CDS5Y_bbg!AB$5:AC$241,2), -1)</f>
        <v>44043</v>
      </c>
      <c r="AD120">
        <f>IFERROR(VLOOKUP($A120, CDS5Y_bbg!AC$5:AD$241,2), -1)</f>
        <v>210.68199999999999</v>
      </c>
      <c r="AE120">
        <f>IFERROR(VLOOKUP($A120, CDS5Y_bbg!AD$5:AE$241,2), -1)</f>
        <v>41149</v>
      </c>
      <c r="AF120">
        <f>IFERROR(VLOOKUP($A120, CDS5Y_bbg!AE$5:AF$241,2), -1)</f>
        <v>36.287999999999997</v>
      </c>
      <c r="AG120">
        <f>IFERROR(VLOOKUP($A120, CDS5Y_bbg!AF$5:AG$241,2), -1)</f>
        <v>42853</v>
      </c>
      <c r="AH120">
        <f>IFERROR(VLOOKUP($A120, CDS5Y_bbg!AG$5:AH$241,2), -1)</f>
        <v>70.62</v>
      </c>
      <c r="AI120">
        <f>IFERROR(VLOOKUP($A120, CDS5Y_bbg!AH$5:AI$241,2), -1)</f>
        <v>-1</v>
      </c>
      <c r="AJ120">
        <f>IFERROR(VLOOKUP($A120, CDS5Y_bbg!AI$5:AJ$241,2), -1)</f>
        <v>48.207999999999998</v>
      </c>
      <c r="AK120">
        <f>IFERROR(VLOOKUP($A120, CDS5Y_bbg!AJ$5:AK$241,2), -1)</f>
        <v>-1</v>
      </c>
      <c r="AL120">
        <f>IFERROR(VLOOKUP($A120, CDS5Y_bbg!AK$5:AL$241,2), -1)</f>
        <v>-1</v>
      </c>
      <c r="AM120">
        <f>IFERROR(VLOOKUP($A120, CDS5Y_bbg!AL$5:AM$241,2), -1)</f>
        <v>-1</v>
      </c>
      <c r="AN120">
        <f>IFERROR(VLOOKUP($A120, CDS5Y_bbg!AM$5:AN$241,2), -1)</f>
        <v>32.793999999999997</v>
      </c>
      <c r="AO120">
        <f>IFERROR(VLOOKUP($A120, CDS5Y_bbg!AN$5:AO$241,2), -1)</f>
        <v>43424</v>
      </c>
      <c r="AP120">
        <f>IFERROR(VLOOKUP($A120, CDS5Y_bbg!AO$5:AP$241,2), -1)</f>
        <v>26.375</v>
      </c>
      <c r="AQ120">
        <f>IFERROR(VLOOKUP($A120, CDS5Y_bbg!AP$5:AQ$241,2), -1)</f>
        <v>44625</v>
      </c>
      <c r="AR120">
        <f>IFERROR(VLOOKUP($A120, CDS5Y_bbg!AQ$5:AR$241,2), -1)</f>
        <v>27.823</v>
      </c>
      <c r="AS120">
        <f>IFERROR(VLOOKUP($A120, CDS5Y_bbg!AR$5:AS$241,2), -1)</f>
        <v>44626</v>
      </c>
      <c r="AT120">
        <f>IFERROR(VLOOKUP($A120, CDS5Y_bbg!AS$5:AT$241,2), -1)</f>
        <v>23.158999999999999</v>
      </c>
      <c r="AU120">
        <f>IFERROR(VLOOKUP($A120, CDS5Y_bbg!AT$5:AU$241,2), -1)</f>
        <v>-1</v>
      </c>
      <c r="AV120">
        <f>IFERROR(VLOOKUP($A120, CDS5Y_bbg!AU$5:AV$241,2), -1)</f>
        <v>-1</v>
      </c>
      <c r="AW120">
        <f>IFERROR(VLOOKUP($A120, CDS5Y_bbg!AV$5:AW$241,2), -1)</f>
        <v>41863</v>
      </c>
      <c r="AX120">
        <f>IFERROR(VLOOKUP($A120, CDS5Y_bbg!AW$5:AX$241,2), -1)</f>
        <v>133.255</v>
      </c>
      <c r="AY120">
        <f>IFERROR(VLOOKUP($A120, CDS5Y_bbg!AX$5:AY$241,2), -1)</f>
        <v>43402</v>
      </c>
      <c r="AZ120">
        <f>IFERROR(VLOOKUP($A120, CDS5Y_bbg!AY$5:AZ$241,2), -1)</f>
        <v>90.561000000000007</v>
      </c>
      <c r="BA120">
        <f>IFERROR(VLOOKUP($A120, CDS5Y_bbg!AZ$5:BA$241,2), -1)</f>
        <v>-1</v>
      </c>
      <c r="BB120">
        <f>IFERROR(VLOOKUP($A120, CDS5Y_bbg!BA$5:BB$241,2), -1)</f>
        <v>75.870999999999995</v>
      </c>
      <c r="BC120">
        <f>IFERROR(VLOOKUP($A120, CDS5Y_bbg!BB$5:BC$241,2), -1)</f>
        <v>41722</v>
      </c>
      <c r="BD120">
        <f>IFERROR(VLOOKUP($A120, CDS5Y_bbg!BC$5:BD$241,2), -1)</f>
        <v>32.064</v>
      </c>
      <c r="BE120">
        <f>IFERROR(VLOOKUP($A120, CDS5Y_bbg!BD$5:BE$241,2), -1)</f>
        <v>-1</v>
      </c>
      <c r="BF120">
        <f>IFERROR(VLOOKUP($A120, CDS5Y_bbg!BE$5:BF$241,2), -1)</f>
        <v>-1</v>
      </c>
      <c r="BG120">
        <f>IFERROR(VLOOKUP($A120, CDS5Y_bbg!BF$5:BG$241,2), -1)</f>
        <v>-1</v>
      </c>
      <c r="BH120">
        <f>IFERROR(VLOOKUP($A120, CDS5Y_bbg!BG$5:BH$241,2), -1)</f>
        <v>-1</v>
      </c>
      <c r="BI120">
        <f>IFERROR(VLOOKUP($A120, CDS5Y_bbg!BH$5:BI$241,2), -1)</f>
        <v>43424</v>
      </c>
      <c r="BJ120">
        <f>IFERROR(VLOOKUP($A120, CDS5Y_bbg!BI$5:BJ$241,2), -1)</f>
        <v>70.962000000000003</v>
      </c>
      <c r="BK120">
        <f>IFERROR(VLOOKUP($A120, CDS5Y_bbg!BJ$5:BK$241,2), -1)</f>
        <v>-1</v>
      </c>
      <c r="BL120">
        <f>IFERROR(VLOOKUP($A120, CDS5Y_bbg!BK$5:BL$241,2), -1)</f>
        <v>-1</v>
      </c>
      <c r="BM120">
        <f>IFERROR(VLOOKUP($A120, CDS5Y_bbg!BL$5:BM$241,2), -1)</f>
        <v>43424</v>
      </c>
      <c r="BN120">
        <f>IFERROR(VLOOKUP($A120, CDS5Y_bbg!BM$5:BN$241,2), -1)</f>
        <v>86.637</v>
      </c>
      <c r="BO120">
        <f>IFERROR(VLOOKUP($A120, CDS5Y_bbg!BN$5:BO$241,2), -1)</f>
        <v>43426</v>
      </c>
      <c r="BP120">
        <f>IFERROR(VLOOKUP($A120, CDS5Y_bbg!BO$5:BP$241,2), -1)</f>
        <v>51.761000000000003</v>
      </c>
      <c r="BQ120">
        <f>IFERROR(VLOOKUP($A120, CDS5Y_bbg!BP$5:BQ$241,2), -1)</f>
        <v>-1</v>
      </c>
      <c r="BR120">
        <f>IFERROR(VLOOKUP($A120, CDS5Y_bbg!BQ$5:BR$241,2), -1)</f>
        <v>-1</v>
      </c>
      <c r="BS120">
        <f>IFERROR(VLOOKUP($A120, CDS5Y_bbg!BR$5:BS$241,2), -1)</f>
        <v>43426</v>
      </c>
      <c r="BT120">
        <f>IFERROR(VLOOKUP($A120, CDS5Y_bbg!BS$5:BT$241,2), -1)</f>
        <v>70.986999999999995</v>
      </c>
      <c r="BU120">
        <f>IFERROR(VLOOKUP($A120, CDS5Y_bbg!BT$5:BU$241,2), -1)</f>
        <v>-1</v>
      </c>
      <c r="BV120">
        <f>IFERROR(VLOOKUP($A120, CDS5Y_bbg!BU$5:BV$241,2), -1)</f>
        <v>-1</v>
      </c>
      <c r="BW120">
        <f>IFERROR(VLOOKUP($A120, CDS5Y_bbg!BV$5:BW$241,2), -1)</f>
        <v>41915</v>
      </c>
      <c r="BX120">
        <f>IFERROR(VLOOKUP($A120, CDS5Y_bbg!BW$5:BX$241,2), -1)</f>
        <v>219.66900000000001</v>
      </c>
      <c r="BY120">
        <f>IFERROR(VLOOKUP($A120, CDS5Y_bbg!BX$5:BY$241,2), -1)</f>
        <v>-1</v>
      </c>
      <c r="BZ120">
        <f>IFERROR(VLOOKUP($A120, CDS5Y_bbg!BY$5:BZ$241,2), -1)</f>
        <v>-1</v>
      </c>
      <c r="CA120">
        <f>IFERROR(VLOOKUP($A120, CDS5Y_bbg!BZ$5:CA$241,2), -1)</f>
        <v>41911</v>
      </c>
      <c r="CB120">
        <f>IFERROR(VLOOKUP($A120, CDS5Y_bbg!CA$5:CB$241,2), -1)</f>
        <v>585.00199999999995</v>
      </c>
      <c r="CC120">
        <f>IFERROR(VLOOKUP($A120, CDS5Y_bbg!CB$5:CC$241,2), -1)</f>
        <v>41912</v>
      </c>
      <c r="CD120">
        <f>IFERROR(VLOOKUP($A120, CDS5Y_bbg!CC$5:CD$241,2), -1)</f>
        <v>355.66699999999997</v>
      </c>
      <c r="CE120">
        <f>IFERROR(VLOOKUP($A120, CDS5Y_bbg!CD$5:CE$241,2), -1)</f>
        <v>43332</v>
      </c>
      <c r="CF120">
        <f>IFERROR(VLOOKUP($A120, CDS5Y_bbg!CE$5:CF$241,2), -1)</f>
        <v>76.837000000000003</v>
      </c>
      <c r="CG120">
        <f>IFERROR(VLOOKUP($A120, CDS5Y_bbg!CF$5:CG$241,2), -1)</f>
        <v>41893</v>
      </c>
      <c r="CH120">
        <f>IFERROR(VLOOKUP($A120, CDS5Y_bbg!CG$5:CH$241,2), -1)</f>
        <v>91.5</v>
      </c>
      <c r="CI120">
        <f>IFERROR(VLOOKUP($A120, CDS5Y_bbg!CH$5:CI$241,2), -1)</f>
        <v>-1</v>
      </c>
      <c r="CJ120">
        <f>IFERROR(VLOOKUP($A120, CDS5Y_bbg!CI$5:CJ$241,2), -1)</f>
        <v>-1</v>
      </c>
      <c r="CK120">
        <f>IFERROR(VLOOKUP($A120, CDS5Y_bbg!CJ$5:CK$241,2), -1)</f>
        <v>41844</v>
      </c>
      <c r="CL120">
        <f>IFERROR(VLOOKUP($A120, CDS5Y_bbg!CK$5:CL$241,2), -1)</f>
        <v>241.00200000000001</v>
      </c>
      <c r="CM120">
        <f>IFERROR(VLOOKUP($A120, CDS5Y_bbg!CL$5:CM$241,2), -1)</f>
        <v>-1</v>
      </c>
      <c r="CN120">
        <f>IFERROR(VLOOKUP($A120, CDS5Y_bbg!CM$5:CN$241,2), -1)</f>
        <v>-1</v>
      </c>
    </row>
    <row r="121" spans="1:92" x14ac:dyDescent="0.25">
      <c r="A121" s="1">
        <v>40178</v>
      </c>
      <c r="B121">
        <f>IFERROR(VLOOKUP($A121, CDS5Y_bbg!A$5:B$241,2), -1)</f>
        <v>122.52</v>
      </c>
      <c r="C121">
        <f>IFERROR(VLOOKUP($A121, CDS5Y_bbg!B$5:C$241,2), -1)</f>
        <v>41831</v>
      </c>
      <c r="D121">
        <f>IFERROR(VLOOKUP($A121, CDS5Y_bbg!C$5:D$241,2), -1)</f>
        <v>231.55500000000001</v>
      </c>
      <c r="E121">
        <f>IFERROR(VLOOKUP($A121, CDS5Y_bbg!D$5:E$241,2), -1)</f>
        <v>44895</v>
      </c>
      <c r="F121">
        <f>IFERROR(VLOOKUP($A121, CDS5Y_bbg!E$5:F$241,2), -1)</f>
        <v>68.319999999999993</v>
      </c>
      <c r="G121">
        <f>IFERROR(VLOOKUP($A121, CDS5Y_bbg!F$5:G$241,2), -1)</f>
        <v>40360</v>
      </c>
      <c r="H121">
        <f>IFERROR(VLOOKUP($A121, CDS5Y_bbg!G$5:H$241,2), -1)</f>
        <v>72.28</v>
      </c>
      <c r="I121">
        <f>IFERROR(VLOOKUP($A121, CDS5Y_bbg!H$5:I$241,2), -1)</f>
        <v>44834</v>
      </c>
      <c r="J121">
        <f>IFERROR(VLOOKUP($A121, CDS5Y_bbg!I$5:J$241,2), -1)</f>
        <v>142.94200000000001</v>
      </c>
      <c r="K121">
        <f>IFERROR(VLOOKUP($A121, CDS5Y_bbg!J$5:K$241,2), -1)</f>
        <v>41819</v>
      </c>
      <c r="L121">
        <f>IFERROR(VLOOKUP($A121, CDS5Y_bbg!K$5:L$241,2), -1)</f>
        <v>233.00200000000001</v>
      </c>
      <c r="M121">
        <f>IFERROR(VLOOKUP($A121, CDS5Y_bbg!L$5:M$241,2), -1)</f>
        <v>40469</v>
      </c>
      <c r="N121">
        <f>IFERROR(VLOOKUP($A121, CDS5Y_bbg!M$5:N$241,2), -1)</f>
        <v>87.162000000000006</v>
      </c>
      <c r="O121">
        <f>IFERROR(VLOOKUP($A121, CDS5Y_bbg!N$5:O$241,2), -1)</f>
        <v>40289</v>
      </c>
      <c r="P121">
        <f>IFERROR(VLOOKUP($A121, CDS5Y_bbg!O$5:P$241,2), -1)</f>
        <v>88.372</v>
      </c>
      <c r="Q121">
        <f>IFERROR(VLOOKUP($A121, CDS5Y_bbg!P$5:Q$241,2), -1)</f>
        <v>44377</v>
      </c>
      <c r="R121">
        <f>IFERROR(VLOOKUP($A121, CDS5Y_bbg!Q$5:R$241,2), -1)</f>
        <v>133.78200000000001</v>
      </c>
      <c r="S121">
        <f>IFERROR(VLOOKUP($A121, CDS5Y_bbg!R$5:S$241,2), -1)</f>
        <v>43337</v>
      </c>
      <c r="T121">
        <f>IFERROR(VLOOKUP($A121, CDS5Y_bbg!S$5:T$241,2), -1)</f>
        <v>173.06700000000001</v>
      </c>
      <c r="U121">
        <f>IFERROR(VLOOKUP($A121, CDS5Y_bbg!T$5:U$241,2), -1)</f>
        <v>42062</v>
      </c>
      <c r="V121">
        <f>IFERROR(VLOOKUP($A121, CDS5Y_bbg!U$5:V$241,2), -1)</f>
        <v>132.00200000000001</v>
      </c>
      <c r="W121">
        <f>IFERROR(VLOOKUP($A121, CDS5Y_bbg!V$5:W$241,2), -1)</f>
        <v>44074</v>
      </c>
      <c r="X121">
        <f>IFERROR(VLOOKUP($A121, CDS5Y_bbg!W$5:X$241,2), -1)</f>
        <v>185.52</v>
      </c>
      <c r="Y121">
        <f>IFERROR(VLOOKUP($A121, CDS5Y_bbg!X$5:Y$241,2), -1)</f>
        <v>44043</v>
      </c>
      <c r="Z121">
        <f>IFERROR(VLOOKUP($A121, CDS5Y_bbg!Y$5:Z$241,2), -1)</f>
        <v>142.411</v>
      </c>
      <c r="AA121">
        <f>IFERROR(VLOOKUP($A121, CDS5Y_bbg!Z$5:AA$241,2), -1)</f>
        <v>40481</v>
      </c>
      <c r="AB121">
        <f>IFERROR(VLOOKUP($A121, CDS5Y_bbg!AA$5:AB$241,2), -1)</f>
        <v>94.6</v>
      </c>
      <c r="AC121">
        <f>IFERROR(VLOOKUP($A121, CDS5Y_bbg!AB$5:AC$241,2), -1)</f>
        <v>44043</v>
      </c>
      <c r="AD121">
        <f>IFERROR(VLOOKUP($A121, CDS5Y_bbg!AC$5:AD$241,2), -1)</f>
        <v>183.44</v>
      </c>
      <c r="AE121">
        <f>IFERROR(VLOOKUP($A121, CDS5Y_bbg!AD$5:AE$241,2), -1)</f>
        <v>41149</v>
      </c>
      <c r="AF121">
        <f>IFERROR(VLOOKUP($A121, CDS5Y_bbg!AE$5:AF$241,2), -1)</f>
        <v>37.186</v>
      </c>
      <c r="AG121">
        <f>IFERROR(VLOOKUP($A121, CDS5Y_bbg!AF$5:AG$241,2), -1)</f>
        <v>42853</v>
      </c>
      <c r="AH121">
        <f>IFERROR(VLOOKUP($A121, CDS5Y_bbg!AG$5:AH$241,2), -1)</f>
        <v>84.677999999999997</v>
      </c>
      <c r="AI121">
        <f>IFERROR(VLOOKUP($A121, CDS5Y_bbg!AH$5:AI$241,2), -1)</f>
        <v>-1</v>
      </c>
      <c r="AJ121">
        <f>IFERROR(VLOOKUP($A121, CDS5Y_bbg!AI$5:AJ$241,2), -1)</f>
        <v>53.954000000000001</v>
      </c>
      <c r="AK121">
        <f>IFERROR(VLOOKUP($A121, CDS5Y_bbg!AJ$5:AK$241,2), -1)</f>
        <v>-1</v>
      </c>
      <c r="AL121">
        <f>IFERROR(VLOOKUP($A121, CDS5Y_bbg!AK$5:AL$241,2), -1)</f>
        <v>-1</v>
      </c>
      <c r="AM121">
        <f>IFERROR(VLOOKUP($A121, CDS5Y_bbg!AL$5:AM$241,2), -1)</f>
        <v>-1</v>
      </c>
      <c r="AN121">
        <f>IFERROR(VLOOKUP($A121, CDS5Y_bbg!AM$5:AN$241,2), -1)</f>
        <v>31.492000000000001</v>
      </c>
      <c r="AO121">
        <f>IFERROR(VLOOKUP($A121, CDS5Y_bbg!AN$5:AO$241,2), -1)</f>
        <v>43424</v>
      </c>
      <c r="AP121">
        <f>IFERROR(VLOOKUP($A121, CDS5Y_bbg!AO$5:AP$241,2), -1)</f>
        <v>29.053000000000001</v>
      </c>
      <c r="AQ121">
        <f>IFERROR(VLOOKUP($A121, CDS5Y_bbg!AP$5:AQ$241,2), -1)</f>
        <v>44625</v>
      </c>
      <c r="AR121">
        <f>IFERROR(VLOOKUP($A121, CDS5Y_bbg!AQ$5:AR$241,2), -1)</f>
        <v>30.507000000000001</v>
      </c>
      <c r="AS121">
        <f>IFERROR(VLOOKUP($A121, CDS5Y_bbg!AR$5:AS$241,2), -1)</f>
        <v>44626</v>
      </c>
      <c r="AT121">
        <f>IFERROR(VLOOKUP($A121, CDS5Y_bbg!AS$5:AT$241,2), -1)</f>
        <v>26.614999999999998</v>
      </c>
      <c r="AU121">
        <f>IFERROR(VLOOKUP($A121, CDS5Y_bbg!AT$5:AU$241,2), -1)</f>
        <v>-1</v>
      </c>
      <c r="AV121">
        <f>IFERROR(VLOOKUP($A121, CDS5Y_bbg!AU$5:AV$241,2), -1)</f>
        <v>-1</v>
      </c>
      <c r="AW121">
        <f>IFERROR(VLOOKUP($A121, CDS5Y_bbg!AV$5:AW$241,2), -1)</f>
        <v>41863</v>
      </c>
      <c r="AX121">
        <f>IFERROR(VLOOKUP($A121, CDS5Y_bbg!AW$5:AX$241,2), -1)</f>
        <v>125.85299999999999</v>
      </c>
      <c r="AY121">
        <f>IFERROR(VLOOKUP($A121, CDS5Y_bbg!AX$5:AY$241,2), -1)</f>
        <v>43402</v>
      </c>
      <c r="AZ121">
        <f>IFERROR(VLOOKUP($A121, CDS5Y_bbg!AY$5:AZ$241,2), -1)</f>
        <v>108.736</v>
      </c>
      <c r="BA121">
        <f>IFERROR(VLOOKUP($A121, CDS5Y_bbg!AZ$5:BA$241,2), -1)</f>
        <v>-1</v>
      </c>
      <c r="BB121">
        <f>IFERROR(VLOOKUP($A121, CDS5Y_bbg!BA$5:BB$241,2), -1)</f>
        <v>67.738</v>
      </c>
      <c r="BC121">
        <f>IFERROR(VLOOKUP($A121, CDS5Y_bbg!BB$5:BC$241,2), -1)</f>
        <v>41722</v>
      </c>
      <c r="BD121">
        <f>IFERROR(VLOOKUP($A121, CDS5Y_bbg!BC$5:BD$241,2), -1)</f>
        <v>30.821999999999999</v>
      </c>
      <c r="BE121">
        <f>IFERROR(VLOOKUP($A121, CDS5Y_bbg!BD$5:BE$241,2), -1)</f>
        <v>-1</v>
      </c>
      <c r="BF121">
        <f>IFERROR(VLOOKUP($A121, CDS5Y_bbg!BE$5:BF$241,2), -1)</f>
        <v>-1</v>
      </c>
      <c r="BG121">
        <f>IFERROR(VLOOKUP($A121, CDS5Y_bbg!BF$5:BG$241,2), -1)</f>
        <v>-1</v>
      </c>
      <c r="BH121">
        <f>IFERROR(VLOOKUP($A121, CDS5Y_bbg!BG$5:BH$241,2), -1)</f>
        <v>-1</v>
      </c>
      <c r="BI121">
        <f>IFERROR(VLOOKUP($A121, CDS5Y_bbg!BH$5:BI$241,2), -1)</f>
        <v>43424</v>
      </c>
      <c r="BJ121">
        <f>IFERROR(VLOOKUP($A121, CDS5Y_bbg!BI$5:BJ$241,2), -1)</f>
        <v>91.215999999999994</v>
      </c>
      <c r="BK121">
        <f>IFERROR(VLOOKUP($A121, CDS5Y_bbg!BJ$5:BK$241,2), -1)</f>
        <v>-1</v>
      </c>
      <c r="BL121">
        <f>IFERROR(VLOOKUP($A121, CDS5Y_bbg!BK$5:BL$241,2), -1)</f>
        <v>-1</v>
      </c>
      <c r="BM121">
        <f>IFERROR(VLOOKUP($A121, CDS5Y_bbg!BL$5:BM$241,2), -1)</f>
        <v>43424</v>
      </c>
      <c r="BN121">
        <f>IFERROR(VLOOKUP($A121, CDS5Y_bbg!BM$5:BN$241,2), -1)</f>
        <v>110.818</v>
      </c>
      <c r="BO121">
        <f>IFERROR(VLOOKUP($A121, CDS5Y_bbg!BN$5:BO$241,2), -1)</f>
        <v>43426</v>
      </c>
      <c r="BP121">
        <f>IFERROR(VLOOKUP($A121, CDS5Y_bbg!BO$5:BP$241,2), -1)</f>
        <v>54.993000000000002</v>
      </c>
      <c r="BQ121">
        <f>IFERROR(VLOOKUP($A121, CDS5Y_bbg!BP$5:BQ$241,2), -1)</f>
        <v>-1</v>
      </c>
      <c r="BR121">
        <f>IFERROR(VLOOKUP($A121, CDS5Y_bbg!BQ$5:BR$241,2), -1)</f>
        <v>-1</v>
      </c>
      <c r="BS121">
        <f>IFERROR(VLOOKUP($A121, CDS5Y_bbg!BR$5:BS$241,2), -1)</f>
        <v>43426</v>
      </c>
      <c r="BT121">
        <f>IFERROR(VLOOKUP($A121, CDS5Y_bbg!BS$5:BT$241,2), -1)</f>
        <v>83.171999999999997</v>
      </c>
      <c r="BU121">
        <f>IFERROR(VLOOKUP($A121, CDS5Y_bbg!BT$5:BU$241,2), -1)</f>
        <v>-1</v>
      </c>
      <c r="BV121">
        <f>IFERROR(VLOOKUP($A121, CDS5Y_bbg!BU$5:BV$241,2), -1)</f>
        <v>-1</v>
      </c>
      <c r="BW121">
        <f>IFERROR(VLOOKUP($A121, CDS5Y_bbg!BV$5:BW$241,2), -1)</f>
        <v>41915</v>
      </c>
      <c r="BX121">
        <f>IFERROR(VLOOKUP($A121, CDS5Y_bbg!BW$5:BX$241,2), -1)</f>
        <v>191.66800000000001</v>
      </c>
      <c r="BY121">
        <f>IFERROR(VLOOKUP($A121, CDS5Y_bbg!BX$5:BY$241,2), -1)</f>
        <v>-1</v>
      </c>
      <c r="BZ121">
        <f>IFERROR(VLOOKUP($A121, CDS5Y_bbg!BY$5:BZ$241,2), -1)</f>
        <v>-1</v>
      </c>
      <c r="CA121">
        <f>IFERROR(VLOOKUP($A121, CDS5Y_bbg!BZ$5:CA$241,2), -1)</f>
        <v>41911</v>
      </c>
      <c r="CB121">
        <f>IFERROR(VLOOKUP($A121, CDS5Y_bbg!CA$5:CB$241,2), -1)</f>
        <v>551.33500000000004</v>
      </c>
      <c r="CC121">
        <f>IFERROR(VLOOKUP($A121, CDS5Y_bbg!CB$5:CC$241,2), -1)</f>
        <v>41912</v>
      </c>
      <c r="CD121">
        <f>IFERROR(VLOOKUP($A121, CDS5Y_bbg!CC$5:CD$241,2), -1)</f>
        <v>317.33499999999998</v>
      </c>
      <c r="CE121">
        <f>IFERROR(VLOOKUP($A121, CDS5Y_bbg!CD$5:CE$241,2), -1)</f>
        <v>43332</v>
      </c>
      <c r="CF121">
        <f>IFERROR(VLOOKUP($A121, CDS5Y_bbg!CE$5:CF$241,2), -1)</f>
        <v>78.667000000000002</v>
      </c>
      <c r="CG121">
        <f>IFERROR(VLOOKUP($A121, CDS5Y_bbg!CF$5:CG$241,2), -1)</f>
        <v>41893</v>
      </c>
      <c r="CH121">
        <f>IFERROR(VLOOKUP($A121, CDS5Y_bbg!CG$5:CH$241,2), -1)</f>
        <v>94.001999999999995</v>
      </c>
      <c r="CI121">
        <f>IFERROR(VLOOKUP($A121, CDS5Y_bbg!CH$5:CI$241,2), -1)</f>
        <v>-1</v>
      </c>
      <c r="CJ121">
        <f>IFERROR(VLOOKUP($A121, CDS5Y_bbg!CI$5:CJ$241,2), -1)</f>
        <v>-1</v>
      </c>
      <c r="CK121">
        <f>IFERROR(VLOOKUP($A121, CDS5Y_bbg!CJ$5:CK$241,2), -1)</f>
        <v>41844</v>
      </c>
      <c r="CL121">
        <f>IFERROR(VLOOKUP($A121, CDS5Y_bbg!CK$5:CL$241,2), -1)</f>
        <v>242.17</v>
      </c>
      <c r="CM121">
        <f>IFERROR(VLOOKUP($A121, CDS5Y_bbg!CL$5:CM$241,2), -1)</f>
        <v>-1</v>
      </c>
      <c r="CN121">
        <f>IFERROR(VLOOKUP($A121, CDS5Y_bbg!CM$5:CN$241,2), -1)</f>
        <v>-1</v>
      </c>
    </row>
    <row r="122" spans="1:92" x14ac:dyDescent="0.25">
      <c r="A122" s="1">
        <v>40207</v>
      </c>
      <c r="B122">
        <f>IFERROR(VLOOKUP($A122, CDS5Y_bbg!A$5:B$241,2), -1)</f>
        <v>144.02000000000001</v>
      </c>
      <c r="C122">
        <f>IFERROR(VLOOKUP($A122, CDS5Y_bbg!B$5:C$241,2), -1)</f>
        <v>41831</v>
      </c>
      <c r="D122">
        <f>IFERROR(VLOOKUP($A122, CDS5Y_bbg!C$5:D$241,2), -1)</f>
        <v>248.74700000000001</v>
      </c>
      <c r="E122">
        <f>IFERROR(VLOOKUP($A122, CDS5Y_bbg!D$5:E$241,2), -1)</f>
        <v>44895</v>
      </c>
      <c r="F122">
        <f>IFERROR(VLOOKUP($A122, CDS5Y_bbg!E$5:F$241,2), -1)</f>
        <v>76.691999999999993</v>
      </c>
      <c r="G122">
        <f>IFERROR(VLOOKUP($A122, CDS5Y_bbg!F$5:G$241,2), -1)</f>
        <v>40360</v>
      </c>
      <c r="H122">
        <f>IFERROR(VLOOKUP($A122, CDS5Y_bbg!G$5:H$241,2), -1)</f>
        <v>82.664000000000001</v>
      </c>
      <c r="I122">
        <f>IFERROR(VLOOKUP($A122, CDS5Y_bbg!H$5:I$241,2), -1)</f>
        <v>44834</v>
      </c>
      <c r="J122">
        <f>IFERROR(VLOOKUP($A122, CDS5Y_bbg!I$5:J$241,2), -1)</f>
        <v>168.16800000000001</v>
      </c>
      <c r="K122">
        <f>IFERROR(VLOOKUP($A122, CDS5Y_bbg!J$5:K$241,2), -1)</f>
        <v>41819</v>
      </c>
      <c r="L122">
        <f>IFERROR(VLOOKUP($A122, CDS5Y_bbg!K$5:L$241,2), -1)</f>
        <v>246.661</v>
      </c>
      <c r="M122">
        <f>IFERROR(VLOOKUP($A122, CDS5Y_bbg!L$5:M$241,2), -1)</f>
        <v>40469</v>
      </c>
      <c r="N122">
        <f>IFERROR(VLOOKUP($A122, CDS5Y_bbg!M$5:N$241,2), -1)</f>
        <v>105.614</v>
      </c>
      <c r="O122">
        <f>IFERROR(VLOOKUP($A122, CDS5Y_bbg!N$5:O$241,2), -1)</f>
        <v>40289</v>
      </c>
      <c r="P122">
        <f>IFERROR(VLOOKUP($A122, CDS5Y_bbg!O$5:P$241,2), -1)</f>
        <v>103.88500000000001</v>
      </c>
      <c r="Q122">
        <f>IFERROR(VLOOKUP($A122, CDS5Y_bbg!P$5:Q$241,2), -1)</f>
        <v>44377</v>
      </c>
      <c r="R122">
        <f>IFERROR(VLOOKUP($A122, CDS5Y_bbg!Q$5:R$241,2), -1)</f>
        <v>150.33799999999999</v>
      </c>
      <c r="S122">
        <f>IFERROR(VLOOKUP($A122, CDS5Y_bbg!R$5:S$241,2), -1)</f>
        <v>43337</v>
      </c>
      <c r="T122">
        <f>IFERROR(VLOOKUP($A122, CDS5Y_bbg!S$5:T$241,2), -1)</f>
        <v>181.286</v>
      </c>
      <c r="U122">
        <f>IFERROR(VLOOKUP($A122, CDS5Y_bbg!T$5:U$241,2), -1)</f>
        <v>42062</v>
      </c>
      <c r="V122">
        <f>IFERROR(VLOOKUP($A122, CDS5Y_bbg!U$5:V$241,2), -1)</f>
        <v>135.333</v>
      </c>
      <c r="W122">
        <f>IFERROR(VLOOKUP($A122, CDS5Y_bbg!V$5:W$241,2), -1)</f>
        <v>44074</v>
      </c>
      <c r="X122">
        <f>IFERROR(VLOOKUP($A122, CDS5Y_bbg!W$5:X$241,2), -1)</f>
        <v>191.67599999999999</v>
      </c>
      <c r="Y122">
        <f>IFERROR(VLOOKUP($A122, CDS5Y_bbg!X$5:Y$241,2), -1)</f>
        <v>44043</v>
      </c>
      <c r="Z122">
        <f>IFERROR(VLOOKUP($A122, CDS5Y_bbg!Y$5:Z$241,2), -1)</f>
        <v>160.30500000000001</v>
      </c>
      <c r="AA122">
        <f>IFERROR(VLOOKUP($A122, CDS5Y_bbg!Z$5:AA$241,2), -1)</f>
        <v>40481</v>
      </c>
      <c r="AB122">
        <f>IFERROR(VLOOKUP($A122, CDS5Y_bbg!AA$5:AB$241,2), -1)</f>
        <v>113.492</v>
      </c>
      <c r="AC122">
        <f>IFERROR(VLOOKUP($A122, CDS5Y_bbg!AB$5:AC$241,2), -1)</f>
        <v>44043</v>
      </c>
      <c r="AD122">
        <f>IFERROR(VLOOKUP($A122, CDS5Y_bbg!AC$5:AD$241,2), -1)</f>
        <v>193.108</v>
      </c>
      <c r="AE122">
        <f>IFERROR(VLOOKUP($A122, CDS5Y_bbg!AD$5:AE$241,2), -1)</f>
        <v>41149</v>
      </c>
      <c r="AF122">
        <f>IFERROR(VLOOKUP($A122, CDS5Y_bbg!AE$5:AF$241,2), -1)</f>
        <v>47.654000000000003</v>
      </c>
      <c r="AG122">
        <f>IFERROR(VLOOKUP($A122, CDS5Y_bbg!AF$5:AG$241,2), -1)</f>
        <v>42853</v>
      </c>
      <c r="AH122">
        <f>IFERROR(VLOOKUP($A122, CDS5Y_bbg!AG$5:AH$241,2), -1)</f>
        <v>86.063999999999993</v>
      </c>
      <c r="AI122">
        <f>IFERROR(VLOOKUP($A122, CDS5Y_bbg!AH$5:AI$241,2), -1)</f>
        <v>-1</v>
      </c>
      <c r="AJ122">
        <f>IFERROR(VLOOKUP($A122, CDS5Y_bbg!AI$5:AJ$241,2), -1)</f>
        <v>63.219000000000001</v>
      </c>
      <c r="AK122">
        <f>IFERROR(VLOOKUP($A122, CDS5Y_bbg!AJ$5:AK$241,2), -1)</f>
        <v>-1</v>
      </c>
      <c r="AL122">
        <f>IFERROR(VLOOKUP($A122, CDS5Y_bbg!AK$5:AL$241,2), -1)</f>
        <v>-1</v>
      </c>
      <c r="AM122">
        <f>IFERROR(VLOOKUP($A122, CDS5Y_bbg!AL$5:AM$241,2), -1)</f>
        <v>-1</v>
      </c>
      <c r="AN122">
        <f>IFERROR(VLOOKUP($A122, CDS5Y_bbg!AM$5:AN$241,2), -1)</f>
        <v>33.232999999999997</v>
      </c>
      <c r="AO122">
        <f>IFERROR(VLOOKUP($A122, CDS5Y_bbg!AN$5:AO$241,2), -1)</f>
        <v>43424</v>
      </c>
      <c r="AP122">
        <f>IFERROR(VLOOKUP($A122, CDS5Y_bbg!AO$5:AP$241,2), -1)</f>
        <v>32.701000000000001</v>
      </c>
      <c r="AQ122">
        <f>IFERROR(VLOOKUP($A122, CDS5Y_bbg!AP$5:AQ$241,2), -1)</f>
        <v>44625</v>
      </c>
      <c r="AR122">
        <f>IFERROR(VLOOKUP($A122, CDS5Y_bbg!AQ$5:AR$241,2), -1)</f>
        <v>49.445</v>
      </c>
      <c r="AS122">
        <f>IFERROR(VLOOKUP($A122, CDS5Y_bbg!AR$5:AS$241,2), -1)</f>
        <v>44626</v>
      </c>
      <c r="AT122">
        <f>IFERROR(VLOOKUP($A122, CDS5Y_bbg!AS$5:AT$241,2), -1)</f>
        <v>34.253999999999998</v>
      </c>
      <c r="AU122">
        <f>IFERROR(VLOOKUP($A122, CDS5Y_bbg!AT$5:AU$241,2), -1)</f>
        <v>-1</v>
      </c>
      <c r="AV122">
        <f>IFERROR(VLOOKUP($A122, CDS5Y_bbg!AU$5:AV$241,2), -1)</f>
        <v>-1</v>
      </c>
      <c r="AW122">
        <f>IFERROR(VLOOKUP($A122, CDS5Y_bbg!AV$5:AW$241,2), -1)</f>
        <v>41863</v>
      </c>
      <c r="AX122">
        <f>IFERROR(VLOOKUP($A122, CDS5Y_bbg!AW$5:AX$241,2), -1)</f>
        <v>123.221</v>
      </c>
      <c r="AY122">
        <f>IFERROR(VLOOKUP($A122, CDS5Y_bbg!AX$5:AY$241,2), -1)</f>
        <v>43402</v>
      </c>
      <c r="AZ122">
        <f>IFERROR(VLOOKUP($A122, CDS5Y_bbg!AY$5:AZ$241,2), -1)</f>
        <v>119.834</v>
      </c>
      <c r="BA122">
        <f>IFERROR(VLOOKUP($A122, CDS5Y_bbg!AZ$5:BA$241,2), -1)</f>
        <v>-1</v>
      </c>
      <c r="BB122">
        <f>IFERROR(VLOOKUP($A122, CDS5Y_bbg!BA$5:BB$241,2), -1)</f>
        <v>84.605000000000004</v>
      </c>
      <c r="BC122">
        <f>IFERROR(VLOOKUP($A122, CDS5Y_bbg!BB$5:BC$241,2), -1)</f>
        <v>41722</v>
      </c>
      <c r="BD122">
        <f>IFERROR(VLOOKUP($A122, CDS5Y_bbg!BC$5:BD$241,2), -1)</f>
        <v>34.634</v>
      </c>
      <c r="BE122">
        <f>IFERROR(VLOOKUP($A122, CDS5Y_bbg!BD$5:BE$241,2), -1)</f>
        <v>-1</v>
      </c>
      <c r="BF122">
        <f>IFERROR(VLOOKUP($A122, CDS5Y_bbg!BE$5:BF$241,2), -1)</f>
        <v>-1</v>
      </c>
      <c r="BG122">
        <f>IFERROR(VLOOKUP($A122, CDS5Y_bbg!BF$5:BG$241,2), -1)</f>
        <v>-1</v>
      </c>
      <c r="BH122">
        <f>IFERROR(VLOOKUP($A122, CDS5Y_bbg!BG$5:BH$241,2), -1)</f>
        <v>-1</v>
      </c>
      <c r="BI122">
        <f>IFERROR(VLOOKUP($A122, CDS5Y_bbg!BH$5:BI$241,2), -1)</f>
        <v>43424</v>
      </c>
      <c r="BJ122">
        <f>IFERROR(VLOOKUP($A122, CDS5Y_bbg!BI$5:BJ$241,2), -1)</f>
        <v>159.55099999999999</v>
      </c>
      <c r="BK122">
        <f>IFERROR(VLOOKUP($A122, CDS5Y_bbg!BJ$5:BK$241,2), -1)</f>
        <v>-1</v>
      </c>
      <c r="BL122">
        <f>IFERROR(VLOOKUP($A122, CDS5Y_bbg!BK$5:BL$241,2), -1)</f>
        <v>-1</v>
      </c>
      <c r="BM122">
        <f>IFERROR(VLOOKUP($A122, CDS5Y_bbg!BL$5:BM$241,2), -1)</f>
        <v>43424</v>
      </c>
      <c r="BN122">
        <f>IFERROR(VLOOKUP($A122, CDS5Y_bbg!BM$5:BN$241,2), -1)</f>
        <v>123.998</v>
      </c>
      <c r="BO122">
        <f>IFERROR(VLOOKUP($A122, CDS5Y_bbg!BN$5:BO$241,2), -1)</f>
        <v>43426</v>
      </c>
      <c r="BP122">
        <f>IFERROR(VLOOKUP($A122, CDS5Y_bbg!BO$5:BP$241,2), -1)</f>
        <v>49.707999999999998</v>
      </c>
      <c r="BQ122">
        <f>IFERROR(VLOOKUP($A122, CDS5Y_bbg!BP$5:BQ$241,2), -1)</f>
        <v>-1</v>
      </c>
      <c r="BR122">
        <f>IFERROR(VLOOKUP($A122, CDS5Y_bbg!BQ$5:BR$241,2), -1)</f>
        <v>-1</v>
      </c>
      <c r="BS122">
        <f>IFERROR(VLOOKUP($A122, CDS5Y_bbg!BR$5:BS$241,2), -1)</f>
        <v>43426</v>
      </c>
      <c r="BT122">
        <f>IFERROR(VLOOKUP($A122, CDS5Y_bbg!BS$5:BT$241,2), -1)</f>
        <v>83.933999999999997</v>
      </c>
      <c r="BU122">
        <f>IFERROR(VLOOKUP($A122, CDS5Y_bbg!BT$5:BU$241,2), -1)</f>
        <v>-1</v>
      </c>
      <c r="BV122">
        <f>IFERROR(VLOOKUP($A122, CDS5Y_bbg!BU$5:BV$241,2), -1)</f>
        <v>-1</v>
      </c>
      <c r="BW122">
        <f>IFERROR(VLOOKUP($A122, CDS5Y_bbg!BV$5:BW$241,2), -1)</f>
        <v>41915</v>
      </c>
      <c r="BX122">
        <f>IFERROR(VLOOKUP($A122, CDS5Y_bbg!BW$5:BX$241,2), -1)</f>
        <v>142.721</v>
      </c>
      <c r="BY122">
        <f>IFERROR(VLOOKUP($A122, CDS5Y_bbg!BX$5:BY$241,2), -1)</f>
        <v>-1</v>
      </c>
      <c r="BZ122">
        <f>IFERROR(VLOOKUP($A122, CDS5Y_bbg!BY$5:BZ$241,2), -1)</f>
        <v>-1</v>
      </c>
      <c r="CA122">
        <f>IFERROR(VLOOKUP($A122, CDS5Y_bbg!BZ$5:CA$241,2), -1)</f>
        <v>41911</v>
      </c>
      <c r="CB122">
        <f>IFERROR(VLOOKUP($A122, CDS5Y_bbg!CA$5:CB$241,2), -1)</f>
        <v>482.08699999999999</v>
      </c>
      <c r="CC122">
        <f>IFERROR(VLOOKUP($A122, CDS5Y_bbg!CB$5:CC$241,2), -1)</f>
        <v>41912</v>
      </c>
      <c r="CD122">
        <f>IFERROR(VLOOKUP($A122, CDS5Y_bbg!CC$5:CD$241,2), -1)</f>
        <v>275.19</v>
      </c>
      <c r="CE122">
        <f>IFERROR(VLOOKUP($A122, CDS5Y_bbg!CD$5:CE$241,2), -1)</f>
        <v>43332</v>
      </c>
      <c r="CF122">
        <f>IFERROR(VLOOKUP($A122, CDS5Y_bbg!CE$5:CF$241,2), -1)</f>
        <v>82.832999999999998</v>
      </c>
      <c r="CG122">
        <f>IFERROR(VLOOKUP($A122, CDS5Y_bbg!CF$5:CG$241,2), -1)</f>
        <v>41893</v>
      </c>
      <c r="CH122">
        <f>IFERROR(VLOOKUP($A122, CDS5Y_bbg!CG$5:CH$241,2), -1)</f>
        <v>95.825999999999993</v>
      </c>
      <c r="CI122">
        <f>IFERROR(VLOOKUP($A122, CDS5Y_bbg!CH$5:CI$241,2), -1)</f>
        <v>-1</v>
      </c>
      <c r="CJ122">
        <f>IFERROR(VLOOKUP($A122, CDS5Y_bbg!CI$5:CJ$241,2), -1)</f>
        <v>-1</v>
      </c>
      <c r="CK122">
        <f>IFERROR(VLOOKUP($A122, CDS5Y_bbg!CJ$5:CK$241,2), -1)</f>
        <v>41844</v>
      </c>
      <c r="CL122">
        <f>IFERROR(VLOOKUP($A122, CDS5Y_bbg!CK$5:CL$241,2), -1)</f>
        <v>246.345</v>
      </c>
      <c r="CM122">
        <f>IFERROR(VLOOKUP($A122, CDS5Y_bbg!CL$5:CM$241,2), -1)</f>
        <v>-1</v>
      </c>
      <c r="CN122">
        <f>IFERROR(VLOOKUP($A122, CDS5Y_bbg!CM$5:CN$241,2), -1)</f>
        <v>-1</v>
      </c>
    </row>
    <row r="123" spans="1:92" x14ac:dyDescent="0.25">
      <c r="A123" s="1">
        <v>40235</v>
      </c>
      <c r="B123">
        <f>IFERROR(VLOOKUP($A123, CDS5Y_bbg!A$5:B$241,2), -1)</f>
        <v>130.15700000000001</v>
      </c>
      <c r="C123">
        <f>IFERROR(VLOOKUP($A123, CDS5Y_bbg!B$5:C$241,2), -1)</f>
        <v>41831</v>
      </c>
      <c r="D123">
        <f>IFERROR(VLOOKUP($A123, CDS5Y_bbg!C$5:D$241,2), -1)</f>
        <v>247.27699999999999</v>
      </c>
      <c r="E123">
        <f>IFERROR(VLOOKUP($A123, CDS5Y_bbg!D$5:E$241,2), -1)</f>
        <v>44895</v>
      </c>
      <c r="F123">
        <f>IFERROR(VLOOKUP($A123, CDS5Y_bbg!E$5:F$241,2), -1)</f>
        <v>74.183000000000007</v>
      </c>
      <c r="G123">
        <f>IFERROR(VLOOKUP($A123, CDS5Y_bbg!F$5:G$241,2), -1)</f>
        <v>40360</v>
      </c>
      <c r="H123">
        <f>IFERROR(VLOOKUP($A123, CDS5Y_bbg!G$5:H$241,2), -1)</f>
        <v>80.119</v>
      </c>
      <c r="I123">
        <f>IFERROR(VLOOKUP($A123, CDS5Y_bbg!H$5:I$241,2), -1)</f>
        <v>44834</v>
      </c>
      <c r="J123">
        <f>IFERROR(VLOOKUP($A123, CDS5Y_bbg!I$5:J$241,2), -1)</f>
        <v>156.99199999999999</v>
      </c>
      <c r="K123">
        <f>IFERROR(VLOOKUP($A123, CDS5Y_bbg!J$5:K$241,2), -1)</f>
        <v>41819</v>
      </c>
      <c r="L123">
        <f>IFERROR(VLOOKUP($A123, CDS5Y_bbg!K$5:L$241,2), -1)</f>
        <v>239.96899999999999</v>
      </c>
      <c r="M123">
        <f>IFERROR(VLOOKUP($A123, CDS5Y_bbg!L$5:M$241,2), -1)</f>
        <v>40469</v>
      </c>
      <c r="N123">
        <f>IFERROR(VLOOKUP($A123, CDS5Y_bbg!M$5:N$241,2), -1)</f>
        <v>107.227</v>
      </c>
      <c r="O123">
        <f>IFERROR(VLOOKUP($A123, CDS5Y_bbg!N$5:O$241,2), -1)</f>
        <v>40289</v>
      </c>
      <c r="P123">
        <f>IFERROR(VLOOKUP($A123, CDS5Y_bbg!O$5:P$241,2), -1)</f>
        <v>104.22</v>
      </c>
      <c r="Q123">
        <f>IFERROR(VLOOKUP($A123, CDS5Y_bbg!P$5:Q$241,2), -1)</f>
        <v>44377</v>
      </c>
      <c r="R123">
        <f>IFERROR(VLOOKUP($A123, CDS5Y_bbg!Q$5:R$241,2), -1)</f>
        <v>126.83799999999999</v>
      </c>
      <c r="S123">
        <f>IFERROR(VLOOKUP($A123, CDS5Y_bbg!R$5:S$241,2), -1)</f>
        <v>43337</v>
      </c>
      <c r="T123">
        <f>IFERROR(VLOOKUP($A123, CDS5Y_bbg!S$5:T$241,2), -1)</f>
        <v>187.09299999999999</v>
      </c>
      <c r="U123">
        <f>IFERROR(VLOOKUP($A123, CDS5Y_bbg!T$5:U$241,2), -1)</f>
        <v>42062</v>
      </c>
      <c r="V123">
        <f>IFERROR(VLOOKUP($A123, CDS5Y_bbg!U$5:V$241,2), -1)</f>
        <v>130.05799999999999</v>
      </c>
      <c r="W123">
        <f>IFERROR(VLOOKUP($A123, CDS5Y_bbg!V$5:W$241,2), -1)</f>
        <v>44074</v>
      </c>
      <c r="X123">
        <f>IFERROR(VLOOKUP($A123, CDS5Y_bbg!W$5:X$241,2), -1)</f>
        <v>177.58699999999999</v>
      </c>
      <c r="Y123">
        <f>IFERROR(VLOOKUP($A123, CDS5Y_bbg!X$5:Y$241,2), -1)</f>
        <v>44043</v>
      </c>
      <c r="Z123">
        <f>IFERROR(VLOOKUP($A123, CDS5Y_bbg!Y$5:Z$241,2), -1)</f>
        <v>154.59399999999999</v>
      </c>
      <c r="AA123">
        <f>IFERROR(VLOOKUP($A123, CDS5Y_bbg!Z$5:AA$241,2), -1)</f>
        <v>40481</v>
      </c>
      <c r="AB123">
        <f>IFERROR(VLOOKUP($A123, CDS5Y_bbg!AA$5:AB$241,2), -1)</f>
        <v>118.54300000000001</v>
      </c>
      <c r="AC123">
        <f>IFERROR(VLOOKUP($A123, CDS5Y_bbg!AB$5:AC$241,2), -1)</f>
        <v>44043</v>
      </c>
      <c r="AD123">
        <f>IFERROR(VLOOKUP($A123, CDS5Y_bbg!AC$5:AD$241,2), -1)</f>
        <v>192.04</v>
      </c>
      <c r="AE123">
        <f>IFERROR(VLOOKUP($A123, CDS5Y_bbg!AD$5:AE$241,2), -1)</f>
        <v>41149</v>
      </c>
      <c r="AF123">
        <f>IFERROR(VLOOKUP($A123, CDS5Y_bbg!AE$5:AF$241,2), -1)</f>
        <v>47.179000000000002</v>
      </c>
      <c r="AG123">
        <f>IFERROR(VLOOKUP($A123, CDS5Y_bbg!AF$5:AG$241,2), -1)</f>
        <v>42853</v>
      </c>
      <c r="AH123">
        <f>IFERROR(VLOOKUP($A123, CDS5Y_bbg!AG$5:AH$241,2), -1)</f>
        <v>72.475999999999999</v>
      </c>
      <c r="AI123">
        <f>IFERROR(VLOOKUP($A123, CDS5Y_bbg!AH$5:AI$241,2), -1)</f>
        <v>-1</v>
      </c>
      <c r="AJ123">
        <f>IFERROR(VLOOKUP($A123, CDS5Y_bbg!AI$5:AJ$241,2), -1)</f>
        <v>68.302999999999997</v>
      </c>
      <c r="AK123">
        <f>IFERROR(VLOOKUP($A123, CDS5Y_bbg!AJ$5:AK$241,2), -1)</f>
        <v>-1</v>
      </c>
      <c r="AL123">
        <f>IFERROR(VLOOKUP($A123, CDS5Y_bbg!AK$5:AL$241,2), -1)</f>
        <v>-1</v>
      </c>
      <c r="AM123">
        <f>IFERROR(VLOOKUP($A123, CDS5Y_bbg!AL$5:AM$241,2), -1)</f>
        <v>-1</v>
      </c>
      <c r="AN123">
        <f>IFERROR(VLOOKUP($A123, CDS5Y_bbg!AM$5:AN$241,2), -1)</f>
        <v>39.64</v>
      </c>
      <c r="AO123">
        <f>IFERROR(VLOOKUP($A123, CDS5Y_bbg!AN$5:AO$241,2), -1)</f>
        <v>43424</v>
      </c>
      <c r="AP123">
        <f>IFERROR(VLOOKUP($A123, CDS5Y_bbg!AO$5:AP$241,2), -1)</f>
        <v>31.030999999999999</v>
      </c>
      <c r="AQ123">
        <f>IFERROR(VLOOKUP($A123, CDS5Y_bbg!AP$5:AQ$241,2), -1)</f>
        <v>44625</v>
      </c>
      <c r="AR123">
        <f>IFERROR(VLOOKUP($A123, CDS5Y_bbg!AQ$5:AR$241,2), -1)</f>
        <v>58.148000000000003</v>
      </c>
      <c r="AS123">
        <f>IFERROR(VLOOKUP($A123, CDS5Y_bbg!AR$5:AS$241,2), -1)</f>
        <v>44626</v>
      </c>
      <c r="AT123">
        <f>IFERROR(VLOOKUP($A123, CDS5Y_bbg!AS$5:AT$241,2), -1)</f>
        <v>41.99</v>
      </c>
      <c r="AU123">
        <f>IFERROR(VLOOKUP($A123, CDS5Y_bbg!AT$5:AU$241,2), -1)</f>
        <v>-1</v>
      </c>
      <c r="AV123">
        <f>IFERROR(VLOOKUP($A123, CDS5Y_bbg!AU$5:AV$241,2), -1)</f>
        <v>-1</v>
      </c>
      <c r="AW123">
        <f>IFERROR(VLOOKUP($A123, CDS5Y_bbg!AV$5:AW$241,2), -1)</f>
        <v>41863</v>
      </c>
      <c r="AX123">
        <f>IFERROR(VLOOKUP($A123, CDS5Y_bbg!AW$5:AX$241,2), -1)</f>
        <v>122.649</v>
      </c>
      <c r="AY123">
        <f>IFERROR(VLOOKUP($A123, CDS5Y_bbg!AX$5:AY$241,2), -1)</f>
        <v>43402</v>
      </c>
      <c r="AZ123">
        <f>IFERROR(VLOOKUP($A123, CDS5Y_bbg!AY$5:AZ$241,2), -1)</f>
        <v>129.59700000000001</v>
      </c>
      <c r="BA123">
        <f>IFERROR(VLOOKUP($A123, CDS5Y_bbg!AZ$5:BA$241,2), -1)</f>
        <v>-1</v>
      </c>
      <c r="BB123">
        <f>IFERROR(VLOOKUP($A123, CDS5Y_bbg!BA$5:BB$241,2), -1)</f>
        <v>71.492000000000004</v>
      </c>
      <c r="BC123">
        <f>IFERROR(VLOOKUP($A123, CDS5Y_bbg!BB$5:BC$241,2), -1)</f>
        <v>41722</v>
      </c>
      <c r="BD123">
        <f>IFERROR(VLOOKUP($A123, CDS5Y_bbg!BC$5:BD$241,2), -1)</f>
        <v>38.133000000000003</v>
      </c>
      <c r="BE123">
        <f>IFERROR(VLOOKUP($A123, CDS5Y_bbg!BD$5:BE$241,2), -1)</f>
        <v>-1</v>
      </c>
      <c r="BF123">
        <f>IFERROR(VLOOKUP($A123, CDS5Y_bbg!BE$5:BF$241,2), -1)</f>
        <v>-1</v>
      </c>
      <c r="BG123">
        <f>IFERROR(VLOOKUP($A123, CDS5Y_bbg!BF$5:BG$241,2), -1)</f>
        <v>-1</v>
      </c>
      <c r="BH123">
        <f>IFERROR(VLOOKUP($A123, CDS5Y_bbg!BG$5:BH$241,2), -1)</f>
        <v>-1</v>
      </c>
      <c r="BI123">
        <f>IFERROR(VLOOKUP($A123, CDS5Y_bbg!BH$5:BI$241,2), -1)</f>
        <v>43424</v>
      </c>
      <c r="BJ123">
        <f>IFERROR(VLOOKUP($A123, CDS5Y_bbg!BI$5:BJ$241,2), -1)</f>
        <v>164.52199999999999</v>
      </c>
      <c r="BK123">
        <f>IFERROR(VLOOKUP($A123, CDS5Y_bbg!BJ$5:BK$241,2), -1)</f>
        <v>-1</v>
      </c>
      <c r="BL123">
        <f>IFERROR(VLOOKUP($A123, CDS5Y_bbg!BK$5:BL$241,2), -1)</f>
        <v>-1</v>
      </c>
      <c r="BM123">
        <f>IFERROR(VLOOKUP($A123, CDS5Y_bbg!BL$5:BM$241,2), -1)</f>
        <v>43424</v>
      </c>
      <c r="BN123">
        <f>IFERROR(VLOOKUP($A123, CDS5Y_bbg!BM$5:BN$241,2), -1)</f>
        <v>135.249</v>
      </c>
      <c r="BO123">
        <f>IFERROR(VLOOKUP($A123, CDS5Y_bbg!BN$5:BO$241,2), -1)</f>
        <v>43426</v>
      </c>
      <c r="BP123">
        <f>IFERROR(VLOOKUP($A123, CDS5Y_bbg!BO$5:BP$241,2), -1)</f>
        <v>42.387</v>
      </c>
      <c r="BQ123">
        <f>IFERROR(VLOOKUP($A123, CDS5Y_bbg!BP$5:BQ$241,2), -1)</f>
        <v>-1</v>
      </c>
      <c r="BR123">
        <f>IFERROR(VLOOKUP($A123, CDS5Y_bbg!BQ$5:BR$241,2), -1)</f>
        <v>-1</v>
      </c>
      <c r="BS123">
        <f>IFERROR(VLOOKUP($A123, CDS5Y_bbg!BR$5:BS$241,2), -1)</f>
        <v>43426</v>
      </c>
      <c r="BT123">
        <f>IFERROR(VLOOKUP($A123, CDS5Y_bbg!BS$5:BT$241,2), -1)</f>
        <v>85.194999999999993</v>
      </c>
      <c r="BU123">
        <f>IFERROR(VLOOKUP($A123, CDS5Y_bbg!BT$5:BU$241,2), -1)</f>
        <v>-1</v>
      </c>
      <c r="BV123">
        <f>IFERROR(VLOOKUP($A123, CDS5Y_bbg!BU$5:BV$241,2), -1)</f>
        <v>-1</v>
      </c>
      <c r="BW123">
        <f>IFERROR(VLOOKUP($A123, CDS5Y_bbg!BV$5:BW$241,2), -1)</f>
        <v>41915</v>
      </c>
      <c r="BX123">
        <f>IFERROR(VLOOKUP($A123, CDS5Y_bbg!BW$5:BX$241,2), -1)</f>
        <v>138.05600000000001</v>
      </c>
      <c r="BY123">
        <f>IFERROR(VLOOKUP($A123, CDS5Y_bbg!BX$5:BY$241,2), -1)</f>
        <v>-1</v>
      </c>
      <c r="BZ123">
        <f>IFERROR(VLOOKUP($A123, CDS5Y_bbg!BY$5:BZ$241,2), -1)</f>
        <v>-1</v>
      </c>
      <c r="CA123">
        <f>IFERROR(VLOOKUP($A123, CDS5Y_bbg!BZ$5:CA$241,2), -1)</f>
        <v>41911</v>
      </c>
      <c r="CB123">
        <f>IFERROR(VLOOKUP($A123, CDS5Y_bbg!CA$5:CB$241,2), -1)</f>
        <v>520.24300000000005</v>
      </c>
      <c r="CC123">
        <f>IFERROR(VLOOKUP($A123, CDS5Y_bbg!CB$5:CC$241,2), -1)</f>
        <v>41912</v>
      </c>
      <c r="CD123">
        <f>IFERROR(VLOOKUP($A123, CDS5Y_bbg!CC$5:CD$241,2), -1)</f>
        <v>300.38299999999998</v>
      </c>
      <c r="CE123">
        <f>IFERROR(VLOOKUP($A123, CDS5Y_bbg!CD$5:CE$241,2), -1)</f>
        <v>43332</v>
      </c>
      <c r="CF123">
        <f>IFERROR(VLOOKUP($A123, CDS5Y_bbg!CE$5:CF$241,2), -1)</f>
        <v>86.474000000000004</v>
      </c>
      <c r="CG123">
        <f>IFERROR(VLOOKUP($A123, CDS5Y_bbg!CF$5:CG$241,2), -1)</f>
        <v>41893</v>
      </c>
      <c r="CH123">
        <f>IFERROR(VLOOKUP($A123, CDS5Y_bbg!CG$5:CH$241,2), -1)</f>
        <v>91.484999999999999</v>
      </c>
      <c r="CI123">
        <f>IFERROR(VLOOKUP($A123, CDS5Y_bbg!CH$5:CI$241,2), -1)</f>
        <v>-1</v>
      </c>
      <c r="CJ123">
        <f>IFERROR(VLOOKUP($A123, CDS5Y_bbg!CI$5:CJ$241,2), -1)</f>
        <v>-1</v>
      </c>
      <c r="CK123">
        <f>IFERROR(VLOOKUP($A123, CDS5Y_bbg!CJ$5:CK$241,2), -1)</f>
        <v>41844</v>
      </c>
      <c r="CL123">
        <f>IFERROR(VLOOKUP($A123, CDS5Y_bbg!CK$5:CL$241,2), -1)</f>
        <v>238.06399999999999</v>
      </c>
      <c r="CM123">
        <f>IFERROR(VLOOKUP($A123, CDS5Y_bbg!CL$5:CM$241,2), -1)</f>
        <v>-1</v>
      </c>
      <c r="CN123">
        <f>IFERROR(VLOOKUP($A123, CDS5Y_bbg!CM$5:CN$241,2), -1)</f>
        <v>-1</v>
      </c>
    </row>
    <row r="124" spans="1:92" x14ac:dyDescent="0.25">
      <c r="A124" s="1">
        <v>40268</v>
      </c>
      <c r="B124">
        <f>IFERROR(VLOOKUP($A124, CDS5Y_bbg!A$5:B$241,2), -1)</f>
        <v>130.536</v>
      </c>
      <c r="C124">
        <f>IFERROR(VLOOKUP($A124, CDS5Y_bbg!B$5:C$241,2), -1)</f>
        <v>41831</v>
      </c>
      <c r="D124">
        <f>IFERROR(VLOOKUP($A124, CDS5Y_bbg!C$5:D$241,2), -1)</f>
        <v>196.45599999999999</v>
      </c>
      <c r="E124">
        <f>IFERROR(VLOOKUP($A124, CDS5Y_bbg!D$5:E$241,2), -1)</f>
        <v>44895</v>
      </c>
      <c r="F124">
        <f>IFERROR(VLOOKUP($A124, CDS5Y_bbg!E$5:F$241,2), -1)</f>
        <v>82.861000000000004</v>
      </c>
      <c r="G124">
        <f>IFERROR(VLOOKUP($A124, CDS5Y_bbg!F$5:G$241,2), -1)</f>
        <v>40360</v>
      </c>
      <c r="H124">
        <f>IFERROR(VLOOKUP($A124, CDS5Y_bbg!G$5:H$241,2), -1)</f>
        <v>63.74</v>
      </c>
      <c r="I124">
        <f>IFERROR(VLOOKUP($A124, CDS5Y_bbg!H$5:I$241,2), -1)</f>
        <v>44834</v>
      </c>
      <c r="J124">
        <f>IFERROR(VLOOKUP($A124, CDS5Y_bbg!I$5:J$241,2), -1)</f>
        <v>150.096</v>
      </c>
      <c r="K124">
        <f>IFERROR(VLOOKUP($A124, CDS5Y_bbg!J$5:K$241,2), -1)</f>
        <v>41819</v>
      </c>
      <c r="L124">
        <f>IFERROR(VLOOKUP($A124, CDS5Y_bbg!K$5:L$241,2), -1)</f>
        <v>192.001</v>
      </c>
      <c r="M124">
        <f>IFERROR(VLOOKUP($A124, CDS5Y_bbg!L$5:M$241,2), -1)</f>
        <v>40469</v>
      </c>
      <c r="N124">
        <f>IFERROR(VLOOKUP($A124, CDS5Y_bbg!M$5:N$241,2), -1)</f>
        <v>79.893000000000001</v>
      </c>
      <c r="O124">
        <f>IFERROR(VLOOKUP($A124, CDS5Y_bbg!N$5:O$241,2), -1)</f>
        <v>40289</v>
      </c>
      <c r="P124">
        <f>IFERROR(VLOOKUP($A124, CDS5Y_bbg!O$5:P$241,2), -1)</f>
        <v>79.596999999999994</v>
      </c>
      <c r="Q124">
        <f>IFERROR(VLOOKUP($A124, CDS5Y_bbg!P$5:Q$241,2), -1)</f>
        <v>44377</v>
      </c>
      <c r="R124">
        <f>IFERROR(VLOOKUP($A124, CDS5Y_bbg!Q$5:R$241,2), -1)</f>
        <v>116.229</v>
      </c>
      <c r="S124">
        <f>IFERROR(VLOOKUP($A124, CDS5Y_bbg!R$5:S$241,2), -1)</f>
        <v>43337</v>
      </c>
      <c r="T124">
        <f>IFERROR(VLOOKUP($A124, CDS5Y_bbg!S$5:T$241,2), -1)</f>
        <v>171.16</v>
      </c>
      <c r="U124">
        <f>IFERROR(VLOOKUP($A124, CDS5Y_bbg!T$5:U$241,2), -1)</f>
        <v>42062</v>
      </c>
      <c r="V124">
        <f>IFERROR(VLOOKUP($A124, CDS5Y_bbg!U$5:V$241,2), -1)</f>
        <v>98.168000000000006</v>
      </c>
      <c r="W124">
        <f>IFERROR(VLOOKUP($A124, CDS5Y_bbg!V$5:W$241,2), -1)</f>
        <v>44074</v>
      </c>
      <c r="X124">
        <f>IFERROR(VLOOKUP($A124, CDS5Y_bbg!W$5:X$241,2), -1)</f>
        <v>144.47900000000001</v>
      </c>
      <c r="Y124">
        <f>IFERROR(VLOOKUP($A124, CDS5Y_bbg!X$5:Y$241,2), -1)</f>
        <v>44043</v>
      </c>
      <c r="Z124">
        <f>IFERROR(VLOOKUP($A124, CDS5Y_bbg!Y$5:Z$241,2), -1)</f>
        <v>135.74299999999999</v>
      </c>
      <c r="AA124">
        <f>IFERROR(VLOOKUP($A124, CDS5Y_bbg!Z$5:AA$241,2), -1)</f>
        <v>40481</v>
      </c>
      <c r="AB124">
        <f>IFERROR(VLOOKUP($A124, CDS5Y_bbg!AA$5:AB$241,2), -1)</f>
        <v>99.799000000000007</v>
      </c>
      <c r="AC124">
        <f>IFERROR(VLOOKUP($A124, CDS5Y_bbg!AB$5:AC$241,2), -1)</f>
        <v>44043</v>
      </c>
      <c r="AD124">
        <f>IFERROR(VLOOKUP($A124, CDS5Y_bbg!AC$5:AD$241,2), -1)</f>
        <v>173.935</v>
      </c>
      <c r="AE124">
        <f>IFERROR(VLOOKUP($A124, CDS5Y_bbg!AD$5:AE$241,2), -1)</f>
        <v>41149</v>
      </c>
      <c r="AF124">
        <f>IFERROR(VLOOKUP($A124, CDS5Y_bbg!AE$5:AF$241,2), -1)</f>
        <v>38.365000000000002</v>
      </c>
      <c r="AG124">
        <f>IFERROR(VLOOKUP($A124, CDS5Y_bbg!AF$5:AG$241,2), -1)</f>
        <v>42853</v>
      </c>
      <c r="AH124">
        <f>IFERROR(VLOOKUP($A124, CDS5Y_bbg!AG$5:AH$241,2), -1)</f>
        <v>54.78</v>
      </c>
      <c r="AI124">
        <f>IFERROR(VLOOKUP($A124, CDS5Y_bbg!AH$5:AI$241,2), -1)</f>
        <v>-1</v>
      </c>
      <c r="AJ124">
        <f>IFERROR(VLOOKUP($A124, CDS5Y_bbg!AI$5:AJ$241,2), -1)</f>
        <v>55.356000000000002</v>
      </c>
      <c r="AK124">
        <f>IFERROR(VLOOKUP($A124, CDS5Y_bbg!AJ$5:AK$241,2), -1)</f>
        <v>-1</v>
      </c>
      <c r="AL124">
        <f>IFERROR(VLOOKUP($A124, CDS5Y_bbg!AK$5:AL$241,2), -1)</f>
        <v>-1</v>
      </c>
      <c r="AM124">
        <f>IFERROR(VLOOKUP($A124, CDS5Y_bbg!AL$5:AM$241,2), -1)</f>
        <v>-1</v>
      </c>
      <c r="AN124">
        <f>IFERROR(VLOOKUP($A124, CDS5Y_bbg!AM$5:AN$241,2), -1)</f>
        <v>33.738</v>
      </c>
      <c r="AO124">
        <f>IFERROR(VLOOKUP($A124, CDS5Y_bbg!AN$5:AO$241,2), -1)</f>
        <v>43424</v>
      </c>
      <c r="AP124">
        <f>IFERROR(VLOOKUP($A124, CDS5Y_bbg!AO$5:AP$241,2), -1)</f>
        <v>23.841999999999999</v>
      </c>
      <c r="AQ124">
        <f>IFERROR(VLOOKUP($A124, CDS5Y_bbg!AP$5:AQ$241,2), -1)</f>
        <v>44625</v>
      </c>
      <c r="AR124">
        <f>IFERROR(VLOOKUP($A124, CDS5Y_bbg!AQ$5:AR$241,2), -1)</f>
        <v>45.792000000000002</v>
      </c>
      <c r="AS124">
        <f>IFERROR(VLOOKUP($A124, CDS5Y_bbg!AR$5:AS$241,2), -1)</f>
        <v>44626</v>
      </c>
      <c r="AT124">
        <f>IFERROR(VLOOKUP($A124, CDS5Y_bbg!AS$5:AT$241,2), -1)</f>
        <v>31.856000000000002</v>
      </c>
      <c r="AU124">
        <f>IFERROR(VLOOKUP($A124, CDS5Y_bbg!AT$5:AU$241,2), -1)</f>
        <v>-1</v>
      </c>
      <c r="AV124">
        <f>IFERROR(VLOOKUP($A124, CDS5Y_bbg!AU$5:AV$241,2), -1)</f>
        <v>-1</v>
      </c>
      <c r="AW124">
        <f>IFERROR(VLOOKUP($A124, CDS5Y_bbg!AV$5:AW$241,2), -1)</f>
        <v>41863</v>
      </c>
      <c r="AX124">
        <f>IFERROR(VLOOKUP($A124, CDS5Y_bbg!AW$5:AX$241,2), -1)</f>
        <v>112.996</v>
      </c>
      <c r="AY124">
        <f>IFERROR(VLOOKUP($A124, CDS5Y_bbg!AX$5:AY$241,2), -1)</f>
        <v>43402</v>
      </c>
      <c r="AZ124">
        <f>IFERROR(VLOOKUP($A124, CDS5Y_bbg!AY$5:AZ$241,2), -1)</f>
        <v>115.29900000000001</v>
      </c>
      <c r="BA124">
        <f>IFERROR(VLOOKUP($A124, CDS5Y_bbg!AZ$5:BA$241,2), -1)</f>
        <v>-1</v>
      </c>
      <c r="BB124">
        <f>IFERROR(VLOOKUP($A124, CDS5Y_bbg!BA$5:BB$241,2), -1)</f>
        <v>66.814999999999998</v>
      </c>
      <c r="BC124">
        <f>IFERROR(VLOOKUP($A124, CDS5Y_bbg!BB$5:BC$241,2), -1)</f>
        <v>41722</v>
      </c>
      <c r="BD124">
        <f>IFERROR(VLOOKUP($A124, CDS5Y_bbg!BC$5:BD$241,2), -1)</f>
        <v>33.213000000000001</v>
      </c>
      <c r="BE124">
        <f>IFERROR(VLOOKUP($A124, CDS5Y_bbg!BD$5:BE$241,2), -1)</f>
        <v>-1</v>
      </c>
      <c r="BF124">
        <f>IFERROR(VLOOKUP($A124, CDS5Y_bbg!BE$5:BF$241,2), -1)</f>
        <v>-1</v>
      </c>
      <c r="BG124">
        <f>IFERROR(VLOOKUP($A124, CDS5Y_bbg!BF$5:BG$241,2), -1)</f>
        <v>-1</v>
      </c>
      <c r="BH124">
        <f>IFERROR(VLOOKUP($A124, CDS5Y_bbg!BG$5:BH$241,2), -1)</f>
        <v>-1</v>
      </c>
      <c r="BI124">
        <f>IFERROR(VLOOKUP($A124, CDS5Y_bbg!BH$5:BI$241,2), -1)</f>
        <v>43424</v>
      </c>
      <c r="BJ124">
        <f>IFERROR(VLOOKUP($A124, CDS5Y_bbg!BI$5:BJ$241,2), -1)</f>
        <v>142.34700000000001</v>
      </c>
      <c r="BK124">
        <f>IFERROR(VLOOKUP($A124, CDS5Y_bbg!BJ$5:BK$241,2), -1)</f>
        <v>-1</v>
      </c>
      <c r="BL124">
        <f>IFERROR(VLOOKUP($A124, CDS5Y_bbg!BK$5:BL$241,2), -1)</f>
        <v>-1</v>
      </c>
      <c r="BM124">
        <f>IFERROR(VLOOKUP($A124, CDS5Y_bbg!BL$5:BM$241,2), -1)</f>
        <v>43424</v>
      </c>
      <c r="BN124">
        <f>IFERROR(VLOOKUP($A124, CDS5Y_bbg!BM$5:BN$241,2), -1)</f>
        <v>119.27500000000001</v>
      </c>
      <c r="BO124">
        <f>IFERROR(VLOOKUP($A124, CDS5Y_bbg!BN$5:BO$241,2), -1)</f>
        <v>43426</v>
      </c>
      <c r="BP124">
        <f>IFERROR(VLOOKUP($A124, CDS5Y_bbg!BO$5:BP$241,2), -1)</f>
        <v>33.656999999999996</v>
      </c>
      <c r="BQ124">
        <f>IFERROR(VLOOKUP($A124, CDS5Y_bbg!BP$5:BQ$241,2), -1)</f>
        <v>-1</v>
      </c>
      <c r="BR124">
        <f>IFERROR(VLOOKUP($A124, CDS5Y_bbg!BQ$5:BR$241,2), -1)</f>
        <v>-1</v>
      </c>
      <c r="BS124">
        <f>IFERROR(VLOOKUP($A124, CDS5Y_bbg!BR$5:BS$241,2), -1)</f>
        <v>43426</v>
      </c>
      <c r="BT124">
        <f>IFERROR(VLOOKUP($A124, CDS5Y_bbg!BS$5:BT$241,2), -1)</f>
        <v>79.105000000000004</v>
      </c>
      <c r="BU124">
        <f>IFERROR(VLOOKUP($A124, CDS5Y_bbg!BT$5:BU$241,2), -1)</f>
        <v>-1</v>
      </c>
      <c r="BV124">
        <f>IFERROR(VLOOKUP($A124, CDS5Y_bbg!BU$5:BV$241,2), -1)</f>
        <v>-1</v>
      </c>
      <c r="BW124">
        <f>IFERROR(VLOOKUP($A124, CDS5Y_bbg!BV$5:BW$241,2), -1)</f>
        <v>41915</v>
      </c>
      <c r="BX124">
        <f>IFERROR(VLOOKUP($A124, CDS5Y_bbg!BW$5:BX$241,2), -1)</f>
        <v>94.981999999999999</v>
      </c>
      <c r="BY124">
        <f>IFERROR(VLOOKUP($A124, CDS5Y_bbg!BX$5:BY$241,2), -1)</f>
        <v>-1</v>
      </c>
      <c r="BZ124">
        <f>IFERROR(VLOOKUP($A124, CDS5Y_bbg!BY$5:BZ$241,2), -1)</f>
        <v>-1</v>
      </c>
      <c r="CA124">
        <f>IFERROR(VLOOKUP($A124, CDS5Y_bbg!BZ$5:CA$241,2), -1)</f>
        <v>41911</v>
      </c>
      <c r="CB124">
        <f>IFERROR(VLOOKUP($A124, CDS5Y_bbg!CA$5:CB$241,2), -1)</f>
        <v>363.61599999999999</v>
      </c>
      <c r="CC124">
        <f>IFERROR(VLOOKUP($A124, CDS5Y_bbg!CB$5:CC$241,2), -1)</f>
        <v>41912</v>
      </c>
      <c r="CD124">
        <f>IFERROR(VLOOKUP($A124, CDS5Y_bbg!CC$5:CD$241,2), -1)</f>
        <v>228.363</v>
      </c>
      <c r="CE124">
        <f>IFERROR(VLOOKUP($A124, CDS5Y_bbg!CD$5:CE$241,2), -1)</f>
        <v>43332</v>
      </c>
      <c r="CF124">
        <f>IFERROR(VLOOKUP($A124, CDS5Y_bbg!CE$5:CF$241,2), -1)</f>
        <v>64.194999999999993</v>
      </c>
      <c r="CG124">
        <f>IFERROR(VLOOKUP($A124, CDS5Y_bbg!CF$5:CG$241,2), -1)</f>
        <v>41893</v>
      </c>
      <c r="CH124">
        <f>IFERROR(VLOOKUP($A124, CDS5Y_bbg!CG$5:CH$241,2), -1)</f>
        <v>72.13</v>
      </c>
      <c r="CI124">
        <f>IFERROR(VLOOKUP($A124, CDS5Y_bbg!CH$5:CI$241,2), -1)</f>
        <v>-1</v>
      </c>
      <c r="CJ124">
        <f>IFERROR(VLOOKUP($A124, CDS5Y_bbg!CI$5:CJ$241,2), -1)</f>
        <v>-1</v>
      </c>
      <c r="CK124">
        <f>IFERROR(VLOOKUP($A124, CDS5Y_bbg!CJ$5:CK$241,2), -1)</f>
        <v>41844</v>
      </c>
      <c r="CL124">
        <f>IFERROR(VLOOKUP($A124, CDS5Y_bbg!CK$5:CL$241,2), -1)</f>
        <v>186.833</v>
      </c>
      <c r="CM124">
        <f>IFERROR(VLOOKUP($A124, CDS5Y_bbg!CL$5:CM$241,2), -1)</f>
        <v>-1</v>
      </c>
      <c r="CN124">
        <f>IFERROR(VLOOKUP($A124, CDS5Y_bbg!CM$5:CN$241,2), -1)</f>
        <v>-1</v>
      </c>
    </row>
    <row r="125" spans="1:92" x14ac:dyDescent="0.25">
      <c r="A125" s="1">
        <v>40298</v>
      </c>
      <c r="B125">
        <f>IFERROR(VLOOKUP($A125, CDS5Y_bbg!A$5:B$241,2), -1)</f>
        <v>123.68300000000001</v>
      </c>
      <c r="C125">
        <f>IFERROR(VLOOKUP($A125, CDS5Y_bbg!B$5:C$241,2), -1)</f>
        <v>41831</v>
      </c>
      <c r="D125">
        <f>IFERROR(VLOOKUP($A125, CDS5Y_bbg!C$5:D$241,2), -1)</f>
        <v>214.83099999999999</v>
      </c>
      <c r="E125">
        <f>IFERROR(VLOOKUP($A125, CDS5Y_bbg!D$5:E$241,2), -1)</f>
        <v>44895</v>
      </c>
      <c r="F125">
        <f>IFERROR(VLOOKUP($A125, CDS5Y_bbg!E$5:F$241,2), -1)</f>
        <v>84.248999999999995</v>
      </c>
      <c r="G125">
        <f>IFERROR(VLOOKUP($A125, CDS5Y_bbg!F$5:G$241,2), -1)</f>
        <v>40360</v>
      </c>
      <c r="H125">
        <f>IFERROR(VLOOKUP($A125, CDS5Y_bbg!G$5:H$241,2), -1)</f>
        <v>66.337000000000003</v>
      </c>
      <c r="I125">
        <f>IFERROR(VLOOKUP($A125, CDS5Y_bbg!H$5:I$241,2), -1)</f>
        <v>44834</v>
      </c>
      <c r="J125">
        <f>IFERROR(VLOOKUP($A125, CDS5Y_bbg!I$5:J$241,2), -1)</f>
        <v>146.15</v>
      </c>
      <c r="K125">
        <f>IFERROR(VLOOKUP($A125, CDS5Y_bbg!J$5:K$241,2), -1)</f>
        <v>41819</v>
      </c>
      <c r="L125">
        <f>IFERROR(VLOOKUP($A125, CDS5Y_bbg!K$5:L$241,2), -1)</f>
        <v>207.61</v>
      </c>
      <c r="M125">
        <f>IFERROR(VLOOKUP($A125, CDS5Y_bbg!L$5:M$241,2), -1)</f>
        <v>40469</v>
      </c>
      <c r="N125">
        <f>IFERROR(VLOOKUP($A125, CDS5Y_bbg!M$5:N$241,2), -1)</f>
        <v>88.292000000000002</v>
      </c>
      <c r="O125">
        <f>IFERROR(VLOOKUP($A125, CDS5Y_bbg!N$5:O$241,2), -1)</f>
        <v>40289</v>
      </c>
      <c r="P125">
        <f>IFERROR(VLOOKUP($A125, CDS5Y_bbg!O$5:P$241,2), -1)</f>
        <v>82.994</v>
      </c>
      <c r="Q125">
        <f>IFERROR(VLOOKUP($A125, CDS5Y_bbg!P$5:Q$241,2), -1)</f>
        <v>44377</v>
      </c>
      <c r="R125">
        <f>IFERROR(VLOOKUP($A125, CDS5Y_bbg!Q$5:R$241,2), -1)</f>
        <v>115.128</v>
      </c>
      <c r="S125">
        <f>IFERROR(VLOOKUP($A125, CDS5Y_bbg!R$5:S$241,2), -1)</f>
        <v>43337</v>
      </c>
      <c r="T125">
        <f>IFERROR(VLOOKUP($A125, CDS5Y_bbg!S$5:T$241,2), -1)</f>
        <v>169.67099999999999</v>
      </c>
      <c r="U125">
        <f>IFERROR(VLOOKUP($A125, CDS5Y_bbg!T$5:U$241,2), -1)</f>
        <v>42062</v>
      </c>
      <c r="V125">
        <f>IFERROR(VLOOKUP($A125, CDS5Y_bbg!U$5:V$241,2), -1)</f>
        <v>104.179</v>
      </c>
      <c r="W125">
        <f>IFERROR(VLOOKUP($A125, CDS5Y_bbg!V$5:W$241,2), -1)</f>
        <v>44074</v>
      </c>
      <c r="X125">
        <f>IFERROR(VLOOKUP($A125, CDS5Y_bbg!W$5:X$241,2), -1)</f>
        <v>144.36500000000001</v>
      </c>
      <c r="Y125">
        <f>IFERROR(VLOOKUP($A125, CDS5Y_bbg!X$5:Y$241,2), -1)</f>
        <v>44043</v>
      </c>
      <c r="Z125">
        <f>IFERROR(VLOOKUP($A125, CDS5Y_bbg!Y$5:Z$241,2), -1)</f>
        <v>131.18199999999999</v>
      </c>
      <c r="AA125">
        <f>IFERROR(VLOOKUP($A125, CDS5Y_bbg!Z$5:AA$241,2), -1)</f>
        <v>40481</v>
      </c>
      <c r="AB125">
        <f>IFERROR(VLOOKUP($A125, CDS5Y_bbg!AA$5:AB$241,2), -1)</f>
        <v>131.846</v>
      </c>
      <c r="AC125">
        <f>IFERROR(VLOOKUP($A125, CDS5Y_bbg!AB$5:AC$241,2), -1)</f>
        <v>44043</v>
      </c>
      <c r="AD125">
        <f>IFERROR(VLOOKUP($A125, CDS5Y_bbg!AC$5:AD$241,2), -1)</f>
        <v>170.72800000000001</v>
      </c>
      <c r="AE125">
        <f>IFERROR(VLOOKUP($A125, CDS5Y_bbg!AD$5:AE$241,2), -1)</f>
        <v>41149</v>
      </c>
      <c r="AF125">
        <f>IFERROR(VLOOKUP($A125, CDS5Y_bbg!AE$5:AF$241,2), -1)</f>
        <v>38.569000000000003</v>
      </c>
      <c r="AG125">
        <f>IFERROR(VLOOKUP($A125, CDS5Y_bbg!AF$5:AG$241,2), -1)</f>
        <v>42853</v>
      </c>
      <c r="AH125">
        <f>IFERROR(VLOOKUP($A125, CDS5Y_bbg!AG$5:AH$241,2), -1)</f>
        <v>71.417000000000002</v>
      </c>
      <c r="AI125">
        <f>IFERROR(VLOOKUP($A125, CDS5Y_bbg!AH$5:AI$241,2), -1)</f>
        <v>-1</v>
      </c>
      <c r="AJ125">
        <f>IFERROR(VLOOKUP($A125, CDS5Y_bbg!AI$5:AJ$241,2), -1)</f>
        <v>80.647999999999996</v>
      </c>
      <c r="AK125">
        <f>IFERROR(VLOOKUP($A125, CDS5Y_bbg!AJ$5:AK$241,2), -1)</f>
        <v>-1</v>
      </c>
      <c r="AL125">
        <f>IFERROR(VLOOKUP($A125, CDS5Y_bbg!AK$5:AL$241,2), -1)</f>
        <v>-1</v>
      </c>
      <c r="AM125">
        <f>IFERROR(VLOOKUP($A125, CDS5Y_bbg!AL$5:AM$241,2), -1)</f>
        <v>-1</v>
      </c>
      <c r="AN125">
        <f>IFERROR(VLOOKUP($A125, CDS5Y_bbg!AM$5:AN$241,2), -1)</f>
        <v>41.231000000000002</v>
      </c>
      <c r="AO125">
        <f>IFERROR(VLOOKUP($A125, CDS5Y_bbg!AN$5:AO$241,2), -1)</f>
        <v>43424</v>
      </c>
      <c r="AP125">
        <f>IFERROR(VLOOKUP($A125, CDS5Y_bbg!AO$5:AP$241,2), -1)</f>
        <v>28.908999999999999</v>
      </c>
      <c r="AQ125">
        <f>IFERROR(VLOOKUP($A125, CDS5Y_bbg!AP$5:AQ$241,2), -1)</f>
        <v>44625</v>
      </c>
      <c r="AR125">
        <f>IFERROR(VLOOKUP($A125, CDS5Y_bbg!AQ$5:AR$241,2), -1)</f>
        <v>61.271999999999998</v>
      </c>
      <c r="AS125">
        <f>IFERROR(VLOOKUP($A125, CDS5Y_bbg!AR$5:AS$241,2), -1)</f>
        <v>44626</v>
      </c>
      <c r="AT125">
        <f>IFERROR(VLOOKUP($A125, CDS5Y_bbg!AS$5:AT$241,2), -1)</f>
        <v>45.091999999999999</v>
      </c>
      <c r="AU125">
        <f>IFERROR(VLOOKUP($A125, CDS5Y_bbg!AT$5:AU$241,2), -1)</f>
        <v>-1</v>
      </c>
      <c r="AV125">
        <f>IFERROR(VLOOKUP($A125, CDS5Y_bbg!AU$5:AV$241,2), -1)</f>
        <v>-1</v>
      </c>
      <c r="AW125">
        <f>IFERROR(VLOOKUP($A125, CDS5Y_bbg!AV$5:AW$241,2), -1)</f>
        <v>41863</v>
      </c>
      <c r="AX125">
        <f>IFERROR(VLOOKUP($A125, CDS5Y_bbg!AW$5:AX$241,2), -1)</f>
        <v>110.443</v>
      </c>
      <c r="AY125">
        <f>IFERROR(VLOOKUP($A125, CDS5Y_bbg!AX$5:AY$241,2), -1)</f>
        <v>43402</v>
      </c>
      <c r="AZ125">
        <f>IFERROR(VLOOKUP($A125, CDS5Y_bbg!AY$5:AZ$241,2), -1)</f>
        <v>141.249</v>
      </c>
      <c r="BA125">
        <f>IFERROR(VLOOKUP($A125, CDS5Y_bbg!AZ$5:BA$241,2), -1)</f>
        <v>-1</v>
      </c>
      <c r="BB125">
        <f>IFERROR(VLOOKUP($A125, CDS5Y_bbg!BA$5:BB$241,2), -1)</f>
        <v>70.412999999999997</v>
      </c>
      <c r="BC125">
        <f>IFERROR(VLOOKUP($A125, CDS5Y_bbg!BB$5:BC$241,2), -1)</f>
        <v>41722</v>
      </c>
      <c r="BD125">
        <f>IFERROR(VLOOKUP($A125, CDS5Y_bbg!BC$5:BD$241,2), -1)</f>
        <v>39.295000000000002</v>
      </c>
      <c r="BE125">
        <f>IFERROR(VLOOKUP($A125, CDS5Y_bbg!BD$5:BE$241,2), -1)</f>
        <v>-1</v>
      </c>
      <c r="BF125">
        <f>IFERROR(VLOOKUP($A125, CDS5Y_bbg!BE$5:BF$241,2), -1)</f>
        <v>-1</v>
      </c>
      <c r="BG125">
        <f>IFERROR(VLOOKUP($A125, CDS5Y_bbg!BF$5:BG$241,2), -1)</f>
        <v>-1</v>
      </c>
      <c r="BH125">
        <f>IFERROR(VLOOKUP($A125, CDS5Y_bbg!BG$5:BH$241,2), -1)</f>
        <v>-1</v>
      </c>
      <c r="BI125">
        <f>IFERROR(VLOOKUP($A125, CDS5Y_bbg!BH$5:BI$241,2), -1)</f>
        <v>43424</v>
      </c>
      <c r="BJ125">
        <f>IFERROR(VLOOKUP($A125, CDS5Y_bbg!BI$5:BJ$241,2), -1)</f>
        <v>279.84399999999999</v>
      </c>
      <c r="BK125">
        <f>IFERROR(VLOOKUP($A125, CDS5Y_bbg!BJ$5:BK$241,2), -1)</f>
        <v>-1</v>
      </c>
      <c r="BL125">
        <f>IFERROR(VLOOKUP($A125, CDS5Y_bbg!BK$5:BL$241,2), -1)</f>
        <v>-1</v>
      </c>
      <c r="BM125">
        <f>IFERROR(VLOOKUP($A125, CDS5Y_bbg!BL$5:BM$241,2), -1)</f>
        <v>43424</v>
      </c>
      <c r="BN125">
        <f>IFERROR(VLOOKUP($A125, CDS5Y_bbg!BM$5:BN$241,2), -1)</f>
        <v>159.08600000000001</v>
      </c>
      <c r="BO125">
        <f>IFERROR(VLOOKUP($A125, CDS5Y_bbg!BN$5:BO$241,2), -1)</f>
        <v>43426</v>
      </c>
      <c r="BP125">
        <f>IFERROR(VLOOKUP($A125, CDS5Y_bbg!BO$5:BP$241,2), -1)</f>
        <v>35.259</v>
      </c>
      <c r="BQ125">
        <f>IFERROR(VLOOKUP($A125, CDS5Y_bbg!BP$5:BQ$241,2), -1)</f>
        <v>-1</v>
      </c>
      <c r="BR125">
        <f>IFERROR(VLOOKUP($A125, CDS5Y_bbg!BQ$5:BR$241,2), -1)</f>
        <v>-1</v>
      </c>
      <c r="BS125">
        <f>IFERROR(VLOOKUP($A125, CDS5Y_bbg!BR$5:BS$241,2), -1)</f>
        <v>43426</v>
      </c>
      <c r="BT125">
        <f>IFERROR(VLOOKUP($A125, CDS5Y_bbg!BS$5:BT$241,2), -1)</f>
        <v>78.415000000000006</v>
      </c>
      <c r="BU125">
        <f>IFERROR(VLOOKUP($A125, CDS5Y_bbg!BT$5:BU$241,2), -1)</f>
        <v>-1</v>
      </c>
      <c r="BV125">
        <f>IFERROR(VLOOKUP($A125, CDS5Y_bbg!BU$5:BV$241,2), -1)</f>
        <v>-1</v>
      </c>
      <c r="BW125">
        <f>IFERROR(VLOOKUP($A125, CDS5Y_bbg!BV$5:BW$241,2), -1)</f>
        <v>41915</v>
      </c>
      <c r="BX125">
        <f>IFERROR(VLOOKUP($A125, CDS5Y_bbg!BW$5:BX$241,2), -1)</f>
        <v>100.986</v>
      </c>
      <c r="BY125">
        <f>IFERROR(VLOOKUP($A125, CDS5Y_bbg!BX$5:BY$241,2), -1)</f>
        <v>-1</v>
      </c>
      <c r="BZ125">
        <f>IFERROR(VLOOKUP($A125, CDS5Y_bbg!BY$5:BZ$241,2), -1)</f>
        <v>-1</v>
      </c>
      <c r="CA125">
        <f>IFERROR(VLOOKUP($A125, CDS5Y_bbg!BZ$5:CA$241,2), -1)</f>
        <v>41911</v>
      </c>
      <c r="CB125">
        <f>IFERROR(VLOOKUP($A125, CDS5Y_bbg!CA$5:CB$241,2), -1)</f>
        <v>327.70299999999997</v>
      </c>
      <c r="CC125">
        <f>IFERROR(VLOOKUP($A125, CDS5Y_bbg!CB$5:CC$241,2), -1)</f>
        <v>41912</v>
      </c>
      <c r="CD125">
        <f>IFERROR(VLOOKUP($A125, CDS5Y_bbg!CC$5:CD$241,2), -1)</f>
        <v>251.24799999999999</v>
      </c>
      <c r="CE125">
        <f>IFERROR(VLOOKUP($A125, CDS5Y_bbg!CD$5:CE$241,2), -1)</f>
        <v>43332</v>
      </c>
      <c r="CF125">
        <f>IFERROR(VLOOKUP($A125, CDS5Y_bbg!CE$5:CF$241,2), -1)</f>
        <v>69.775999999999996</v>
      </c>
      <c r="CG125">
        <f>IFERROR(VLOOKUP($A125, CDS5Y_bbg!CF$5:CG$241,2), -1)</f>
        <v>41893</v>
      </c>
      <c r="CH125">
        <f>IFERROR(VLOOKUP($A125, CDS5Y_bbg!CG$5:CH$241,2), -1)</f>
        <v>76.468000000000004</v>
      </c>
      <c r="CI125">
        <f>IFERROR(VLOOKUP($A125, CDS5Y_bbg!CH$5:CI$241,2), -1)</f>
        <v>-1</v>
      </c>
      <c r="CJ125">
        <f>IFERROR(VLOOKUP($A125, CDS5Y_bbg!CI$5:CJ$241,2), -1)</f>
        <v>-1</v>
      </c>
      <c r="CK125">
        <f>IFERROR(VLOOKUP($A125, CDS5Y_bbg!CJ$5:CK$241,2), -1)</f>
        <v>41844</v>
      </c>
      <c r="CL125">
        <f>IFERROR(VLOOKUP($A125, CDS5Y_bbg!CK$5:CL$241,2), -1)</f>
        <v>195.982</v>
      </c>
      <c r="CM125">
        <f>IFERROR(VLOOKUP($A125, CDS5Y_bbg!CL$5:CM$241,2), -1)</f>
        <v>-1</v>
      </c>
      <c r="CN125">
        <f>IFERROR(VLOOKUP($A125, CDS5Y_bbg!CM$5:CN$241,2), -1)</f>
        <v>-1</v>
      </c>
    </row>
    <row r="126" spans="1:92" x14ac:dyDescent="0.25">
      <c r="A126" s="1">
        <v>40329</v>
      </c>
      <c r="B126">
        <f>IFERROR(VLOOKUP($A126, CDS5Y_bbg!A$5:B$241,2), -1)</f>
        <v>135.833</v>
      </c>
      <c r="C126">
        <f>IFERROR(VLOOKUP($A126, CDS5Y_bbg!B$5:C$241,2), -1)</f>
        <v>41831</v>
      </c>
      <c r="D126">
        <f>IFERROR(VLOOKUP($A126, CDS5Y_bbg!C$5:D$241,2), -1)</f>
        <v>251.48599999999999</v>
      </c>
      <c r="E126">
        <f>IFERROR(VLOOKUP($A126, CDS5Y_bbg!D$5:E$241,2), -1)</f>
        <v>44895</v>
      </c>
      <c r="F126">
        <f>IFERROR(VLOOKUP($A126, CDS5Y_bbg!E$5:F$241,2), -1)</f>
        <v>103.44199999999999</v>
      </c>
      <c r="G126">
        <f>IFERROR(VLOOKUP($A126, CDS5Y_bbg!F$5:G$241,2), -1)</f>
        <v>40360</v>
      </c>
      <c r="H126">
        <f>IFERROR(VLOOKUP($A126, CDS5Y_bbg!G$5:H$241,2), -1)</f>
        <v>82.994</v>
      </c>
      <c r="I126">
        <f>IFERROR(VLOOKUP($A126, CDS5Y_bbg!H$5:I$241,2), -1)</f>
        <v>44834</v>
      </c>
      <c r="J126">
        <f>IFERROR(VLOOKUP($A126, CDS5Y_bbg!I$5:J$241,2), -1)</f>
        <v>163.43</v>
      </c>
      <c r="K126">
        <f>IFERROR(VLOOKUP($A126, CDS5Y_bbg!J$5:K$241,2), -1)</f>
        <v>41819</v>
      </c>
      <c r="L126">
        <f>IFERROR(VLOOKUP($A126, CDS5Y_bbg!K$5:L$241,2), -1)</f>
        <v>235.43600000000001</v>
      </c>
      <c r="M126">
        <f>IFERROR(VLOOKUP($A126, CDS5Y_bbg!L$5:M$241,2), -1)</f>
        <v>40469</v>
      </c>
      <c r="N126">
        <f>IFERROR(VLOOKUP($A126, CDS5Y_bbg!M$5:N$241,2), -1)</f>
        <v>134.709</v>
      </c>
      <c r="O126">
        <f>IFERROR(VLOOKUP($A126, CDS5Y_bbg!N$5:O$241,2), -1)</f>
        <v>40289</v>
      </c>
      <c r="P126">
        <f>IFERROR(VLOOKUP($A126, CDS5Y_bbg!O$5:P$241,2), -1)</f>
        <v>102.143</v>
      </c>
      <c r="Q126">
        <f>IFERROR(VLOOKUP($A126, CDS5Y_bbg!P$5:Q$241,2), -1)</f>
        <v>44377</v>
      </c>
      <c r="R126">
        <f>IFERROR(VLOOKUP($A126, CDS5Y_bbg!Q$5:R$241,2), -1)</f>
        <v>133.56100000000001</v>
      </c>
      <c r="S126">
        <f>IFERROR(VLOOKUP($A126, CDS5Y_bbg!R$5:S$241,2), -1)</f>
        <v>43337</v>
      </c>
      <c r="T126">
        <f>IFERROR(VLOOKUP($A126, CDS5Y_bbg!S$5:T$241,2), -1)</f>
        <v>169.68</v>
      </c>
      <c r="U126">
        <f>IFERROR(VLOOKUP($A126, CDS5Y_bbg!T$5:U$241,2), -1)</f>
        <v>42062</v>
      </c>
      <c r="V126">
        <f>IFERROR(VLOOKUP($A126, CDS5Y_bbg!U$5:V$241,2), -1)</f>
        <v>138.702</v>
      </c>
      <c r="W126">
        <f>IFERROR(VLOOKUP($A126, CDS5Y_bbg!V$5:W$241,2), -1)</f>
        <v>44074</v>
      </c>
      <c r="X126">
        <f>IFERROR(VLOOKUP($A126, CDS5Y_bbg!W$5:X$241,2), -1)</f>
        <v>172.203</v>
      </c>
      <c r="Y126">
        <f>IFERROR(VLOOKUP($A126, CDS5Y_bbg!X$5:Y$241,2), -1)</f>
        <v>44043</v>
      </c>
      <c r="Z126">
        <f>IFERROR(VLOOKUP($A126, CDS5Y_bbg!Y$5:Z$241,2), -1)</f>
        <v>161.63300000000001</v>
      </c>
      <c r="AA126">
        <f>IFERROR(VLOOKUP($A126, CDS5Y_bbg!Z$5:AA$241,2), -1)</f>
        <v>40481</v>
      </c>
      <c r="AB126">
        <f>IFERROR(VLOOKUP($A126, CDS5Y_bbg!AA$5:AB$241,2), -1)</f>
        <v>134.893</v>
      </c>
      <c r="AC126">
        <f>IFERROR(VLOOKUP($A126, CDS5Y_bbg!AB$5:AC$241,2), -1)</f>
        <v>44043</v>
      </c>
      <c r="AD126">
        <f>IFERROR(VLOOKUP($A126, CDS5Y_bbg!AC$5:AD$241,2), -1)</f>
        <v>173.94399999999999</v>
      </c>
      <c r="AE126">
        <f>IFERROR(VLOOKUP($A126, CDS5Y_bbg!AD$5:AE$241,2), -1)</f>
        <v>41149</v>
      </c>
      <c r="AF126">
        <f>IFERROR(VLOOKUP($A126, CDS5Y_bbg!AE$5:AF$241,2), -1)</f>
        <v>53.973999999999997</v>
      </c>
      <c r="AG126">
        <f>IFERROR(VLOOKUP($A126, CDS5Y_bbg!AF$5:AG$241,2), -1)</f>
        <v>42853</v>
      </c>
      <c r="AH126">
        <f>IFERROR(VLOOKUP($A126, CDS5Y_bbg!AG$5:AH$241,2), -1)</f>
        <v>70.284000000000006</v>
      </c>
      <c r="AI126">
        <f>IFERROR(VLOOKUP($A126, CDS5Y_bbg!AH$5:AI$241,2), -1)</f>
        <v>-1</v>
      </c>
      <c r="AJ126">
        <f>IFERROR(VLOOKUP($A126, CDS5Y_bbg!AI$5:AJ$241,2), -1)</f>
        <v>101.107</v>
      </c>
      <c r="AK126">
        <f>IFERROR(VLOOKUP($A126, CDS5Y_bbg!AJ$5:AK$241,2), -1)</f>
        <v>-1</v>
      </c>
      <c r="AL126">
        <f>IFERROR(VLOOKUP($A126, CDS5Y_bbg!AK$5:AL$241,2), -1)</f>
        <v>-1</v>
      </c>
      <c r="AM126">
        <f>IFERROR(VLOOKUP($A126, CDS5Y_bbg!AL$5:AM$241,2), -1)</f>
        <v>-1</v>
      </c>
      <c r="AN126">
        <f>IFERROR(VLOOKUP($A126, CDS5Y_bbg!AM$5:AN$241,2), -1)</f>
        <v>42.286999999999999</v>
      </c>
      <c r="AO126">
        <f>IFERROR(VLOOKUP($A126, CDS5Y_bbg!AN$5:AO$241,2), -1)</f>
        <v>43424</v>
      </c>
      <c r="AP126">
        <f>IFERROR(VLOOKUP($A126, CDS5Y_bbg!AO$5:AP$241,2), -1)</f>
        <v>27.507999999999999</v>
      </c>
      <c r="AQ126">
        <f>IFERROR(VLOOKUP($A126, CDS5Y_bbg!AP$5:AQ$241,2), -1)</f>
        <v>44625</v>
      </c>
      <c r="AR126">
        <f>IFERROR(VLOOKUP($A126, CDS5Y_bbg!AQ$5:AR$241,2), -1)</f>
        <v>68.299000000000007</v>
      </c>
      <c r="AS126">
        <f>IFERROR(VLOOKUP($A126, CDS5Y_bbg!AR$5:AS$241,2), -1)</f>
        <v>44626</v>
      </c>
      <c r="AT126">
        <f>IFERROR(VLOOKUP($A126, CDS5Y_bbg!AS$5:AT$241,2), -1)</f>
        <v>41.326999999999998</v>
      </c>
      <c r="AU126">
        <f>IFERROR(VLOOKUP($A126, CDS5Y_bbg!AT$5:AU$241,2), -1)</f>
        <v>-1</v>
      </c>
      <c r="AV126">
        <f>IFERROR(VLOOKUP($A126, CDS5Y_bbg!AU$5:AV$241,2), -1)</f>
        <v>-1</v>
      </c>
      <c r="AW126">
        <f>IFERROR(VLOOKUP($A126, CDS5Y_bbg!AV$5:AW$241,2), -1)</f>
        <v>41863</v>
      </c>
      <c r="AX126">
        <f>IFERROR(VLOOKUP($A126, CDS5Y_bbg!AW$5:AX$241,2), -1)</f>
        <v>115.626</v>
      </c>
      <c r="AY126">
        <f>IFERROR(VLOOKUP($A126, CDS5Y_bbg!AX$5:AY$241,2), -1)</f>
        <v>43402</v>
      </c>
      <c r="AZ126">
        <f>IFERROR(VLOOKUP($A126, CDS5Y_bbg!AY$5:AZ$241,2), -1)</f>
        <v>199.03899999999999</v>
      </c>
      <c r="BA126">
        <f>IFERROR(VLOOKUP($A126, CDS5Y_bbg!AZ$5:BA$241,2), -1)</f>
        <v>-1</v>
      </c>
      <c r="BB126">
        <f>IFERROR(VLOOKUP($A126, CDS5Y_bbg!BA$5:BB$241,2), -1)</f>
        <v>90.504000000000005</v>
      </c>
      <c r="BC126">
        <f>IFERROR(VLOOKUP($A126, CDS5Y_bbg!BB$5:BC$241,2), -1)</f>
        <v>41722</v>
      </c>
      <c r="BD126">
        <f>IFERROR(VLOOKUP($A126, CDS5Y_bbg!BC$5:BD$241,2), -1)</f>
        <v>46.12</v>
      </c>
      <c r="BE126">
        <f>IFERROR(VLOOKUP($A126, CDS5Y_bbg!BD$5:BE$241,2), -1)</f>
        <v>-1</v>
      </c>
      <c r="BF126">
        <f>IFERROR(VLOOKUP($A126, CDS5Y_bbg!BE$5:BF$241,2), -1)</f>
        <v>-1</v>
      </c>
      <c r="BG126">
        <f>IFERROR(VLOOKUP($A126, CDS5Y_bbg!BF$5:BG$241,2), -1)</f>
        <v>-1</v>
      </c>
      <c r="BH126">
        <f>IFERROR(VLOOKUP($A126, CDS5Y_bbg!BG$5:BH$241,2), -1)</f>
        <v>-1</v>
      </c>
      <c r="BI126">
        <f>IFERROR(VLOOKUP($A126, CDS5Y_bbg!BH$5:BI$241,2), -1)</f>
        <v>43424</v>
      </c>
      <c r="BJ126">
        <f>IFERROR(VLOOKUP($A126, CDS5Y_bbg!BI$5:BJ$241,2), -1)</f>
        <v>305.68700000000001</v>
      </c>
      <c r="BK126">
        <f>IFERROR(VLOOKUP($A126, CDS5Y_bbg!BJ$5:BK$241,2), -1)</f>
        <v>-1</v>
      </c>
      <c r="BL126">
        <f>IFERROR(VLOOKUP($A126, CDS5Y_bbg!BK$5:BL$241,2), -1)</f>
        <v>-1</v>
      </c>
      <c r="BM126">
        <f>IFERROR(VLOOKUP($A126, CDS5Y_bbg!BL$5:BM$241,2), -1)</f>
        <v>43424</v>
      </c>
      <c r="BN126">
        <f>IFERROR(VLOOKUP($A126, CDS5Y_bbg!BM$5:BN$241,2), -1)</f>
        <v>213.94300000000001</v>
      </c>
      <c r="BO126">
        <f>IFERROR(VLOOKUP($A126, CDS5Y_bbg!BN$5:BO$241,2), -1)</f>
        <v>43426</v>
      </c>
      <c r="BP126">
        <f>IFERROR(VLOOKUP($A126, CDS5Y_bbg!BO$5:BP$241,2), -1)</f>
        <v>35.323999999999998</v>
      </c>
      <c r="BQ126">
        <f>IFERROR(VLOOKUP($A126, CDS5Y_bbg!BP$5:BQ$241,2), -1)</f>
        <v>-1</v>
      </c>
      <c r="BR126">
        <f>IFERROR(VLOOKUP($A126, CDS5Y_bbg!BQ$5:BR$241,2), -1)</f>
        <v>-1</v>
      </c>
      <c r="BS126">
        <f>IFERROR(VLOOKUP($A126, CDS5Y_bbg!BR$5:BS$241,2), -1)</f>
        <v>43426</v>
      </c>
      <c r="BT126">
        <f>IFERROR(VLOOKUP($A126, CDS5Y_bbg!BS$5:BT$241,2), -1)</f>
        <v>80.331000000000003</v>
      </c>
      <c r="BU126">
        <f>IFERROR(VLOOKUP($A126, CDS5Y_bbg!BT$5:BU$241,2), -1)</f>
        <v>-1</v>
      </c>
      <c r="BV126">
        <f>IFERROR(VLOOKUP($A126, CDS5Y_bbg!BU$5:BV$241,2), -1)</f>
        <v>-1</v>
      </c>
      <c r="BW126">
        <f>IFERROR(VLOOKUP($A126, CDS5Y_bbg!BV$5:BW$241,2), -1)</f>
        <v>41915</v>
      </c>
      <c r="BX126">
        <f>IFERROR(VLOOKUP($A126, CDS5Y_bbg!BW$5:BX$241,2), -1)</f>
        <v>110.041</v>
      </c>
      <c r="BY126">
        <f>IFERROR(VLOOKUP($A126, CDS5Y_bbg!BX$5:BY$241,2), -1)</f>
        <v>-1</v>
      </c>
      <c r="BZ126">
        <f>IFERROR(VLOOKUP($A126, CDS5Y_bbg!BY$5:BZ$241,2), -1)</f>
        <v>-1</v>
      </c>
      <c r="CA126">
        <f>IFERROR(VLOOKUP($A126, CDS5Y_bbg!BZ$5:CA$241,2), -1)</f>
        <v>41911</v>
      </c>
      <c r="CB126">
        <f>IFERROR(VLOOKUP($A126, CDS5Y_bbg!CA$5:CB$241,2), -1)</f>
        <v>354.738</v>
      </c>
      <c r="CC126">
        <f>IFERROR(VLOOKUP($A126, CDS5Y_bbg!CB$5:CC$241,2), -1)</f>
        <v>41912</v>
      </c>
      <c r="CD126">
        <f>IFERROR(VLOOKUP($A126, CDS5Y_bbg!CC$5:CD$241,2), -1)</f>
        <v>272.07900000000001</v>
      </c>
      <c r="CE126">
        <f>IFERROR(VLOOKUP($A126, CDS5Y_bbg!CD$5:CE$241,2), -1)</f>
        <v>43332</v>
      </c>
      <c r="CF126">
        <f>IFERROR(VLOOKUP($A126, CDS5Y_bbg!CE$5:CF$241,2), -1)</f>
        <v>85.167000000000002</v>
      </c>
      <c r="CG126">
        <f>IFERROR(VLOOKUP($A126, CDS5Y_bbg!CF$5:CG$241,2), -1)</f>
        <v>41893</v>
      </c>
      <c r="CH126">
        <f>IFERROR(VLOOKUP($A126, CDS5Y_bbg!CG$5:CH$241,2), -1)</f>
        <v>95.234999999999999</v>
      </c>
      <c r="CI126">
        <f>IFERROR(VLOOKUP($A126, CDS5Y_bbg!CH$5:CI$241,2), -1)</f>
        <v>-1</v>
      </c>
      <c r="CJ126">
        <f>IFERROR(VLOOKUP($A126, CDS5Y_bbg!CI$5:CJ$241,2), -1)</f>
        <v>-1</v>
      </c>
      <c r="CK126">
        <f>IFERROR(VLOOKUP($A126, CDS5Y_bbg!CJ$5:CK$241,2), -1)</f>
        <v>41844</v>
      </c>
      <c r="CL126">
        <f>IFERROR(VLOOKUP($A126, CDS5Y_bbg!CK$5:CL$241,2), -1)</f>
        <v>244.82599999999999</v>
      </c>
      <c r="CM126">
        <f>IFERROR(VLOOKUP($A126, CDS5Y_bbg!CL$5:CM$241,2), -1)</f>
        <v>-1</v>
      </c>
      <c r="CN126">
        <f>IFERROR(VLOOKUP($A126, CDS5Y_bbg!CM$5:CN$241,2), -1)</f>
        <v>-1</v>
      </c>
    </row>
    <row r="127" spans="1:92" x14ac:dyDescent="0.25">
      <c r="A127" s="1">
        <v>40359</v>
      </c>
      <c r="B127">
        <f>IFERROR(VLOOKUP($A127, CDS5Y_bbg!A$5:B$241,2), -1)</f>
        <v>139.94800000000001</v>
      </c>
      <c r="C127">
        <f>IFERROR(VLOOKUP($A127, CDS5Y_bbg!B$5:C$241,2), -1)</f>
        <v>41831</v>
      </c>
      <c r="D127">
        <f>IFERROR(VLOOKUP($A127, CDS5Y_bbg!C$5:D$241,2), -1)</f>
        <v>373.77699999999999</v>
      </c>
      <c r="E127">
        <f>IFERROR(VLOOKUP($A127, CDS5Y_bbg!D$5:E$241,2), -1)</f>
        <v>44895</v>
      </c>
      <c r="F127">
        <f>IFERROR(VLOOKUP($A127, CDS5Y_bbg!E$5:F$241,2), -1)</f>
        <v>104.503</v>
      </c>
      <c r="G127">
        <f>IFERROR(VLOOKUP($A127, CDS5Y_bbg!F$5:G$241,2), -1)</f>
        <v>40360</v>
      </c>
      <c r="H127">
        <f>IFERROR(VLOOKUP($A127, CDS5Y_bbg!G$5:H$241,2), -1)</f>
        <v>88.959000000000003</v>
      </c>
      <c r="I127">
        <f>IFERROR(VLOOKUP($A127, CDS5Y_bbg!H$5:I$241,2), -1)</f>
        <v>44834</v>
      </c>
      <c r="J127">
        <f>IFERROR(VLOOKUP($A127, CDS5Y_bbg!I$5:J$241,2), -1)</f>
        <v>152.22300000000001</v>
      </c>
      <c r="K127">
        <f>IFERROR(VLOOKUP($A127, CDS5Y_bbg!J$5:K$241,2), -1)</f>
        <v>41819</v>
      </c>
      <c r="L127">
        <f>IFERROR(VLOOKUP($A127, CDS5Y_bbg!K$5:L$241,2), -1)</f>
        <v>329.35300000000001</v>
      </c>
      <c r="M127">
        <f>IFERROR(VLOOKUP($A127, CDS5Y_bbg!L$5:M$241,2), -1)</f>
        <v>40469</v>
      </c>
      <c r="N127">
        <f>IFERROR(VLOOKUP($A127, CDS5Y_bbg!M$5:N$241,2), -1)</f>
        <v>131.68</v>
      </c>
      <c r="O127">
        <f>IFERROR(VLOOKUP($A127, CDS5Y_bbg!N$5:O$241,2), -1)</f>
        <v>40289</v>
      </c>
      <c r="P127">
        <f>IFERROR(VLOOKUP($A127, CDS5Y_bbg!O$5:P$241,2), -1)</f>
        <v>103.746</v>
      </c>
      <c r="Q127">
        <f>IFERROR(VLOOKUP($A127, CDS5Y_bbg!P$5:Q$241,2), -1)</f>
        <v>44377</v>
      </c>
      <c r="R127">
        <f>IFERROR(VLOOKUP($A127, CDS5Y_bbg!Q$5:R$241,2), -1)</f>
        <v>137.53</v>
      </c>
      <c r="S127">
        <f>IFERROR(VLOOKUP($A127, CDS5Y_bbg!R$5:S$241,2), -1)</f>
        <v>43337</v>
      </c>
      <c r="T127">
        <f>IFERROR(VLOOKUP($A127, CDS5Y_bbg!S$5:T$241,2), -1)</f>
        <v>174.101</v>
      </c>
      <c r="U127">
        <f>IFERROR(VLOOKUP($A127, CDS5Y_bbg!T$5:U$241,2), -1)</f>
        <v>42062</v>
      </c>
      <c r="V127">
        <f>IFERROR(VLOOKUP($A127, CDS5Y_bbg!U$5:V$241,2), -1)</f>
        <v>154.773</v>
      </c>
      <c r="W127">
        <f>IFERROR(VLOOKUP($A127, CDS5Y_bbg!V$5:W$241,2), -1)</f>
        <v>44074</v>
      </c>
      <c r="X127">
        <f>IFERROR(VLOOKUP($A127, CDS5Y_bbg!W$5:X$241,2), -1)</f>
        <v>196.75200000000001</v>
      </c>
      <c r="Y127">
        <f>IFERROR(VLOOKUP($A127, CDS5Y_bbg!X$5:Y$241,2), -1)</f>
        <v>44043</v>
      </c>
      <c r="Z127">
        <f>IFERROR(VLOOKUP($A127, CDS5Y_bbg!Y$5:Z$241,2), -1)</f>
        <v>174.63800000000001</v>
      </c>
      <c r="AA127">
        <f>IFERROR(VLOOKUP($A127, CDS5Y_bbg!Z$5:AA$241,2), -1)</f>
        <v>40481</v>
      </c>
      <c r="AB127">
        <f>IFERROR(VLOOKUP($A127, CDS5Y_bbg!AA$5:AB$241,2), -1)</f>
        <v>133.71</v>
      </c>
      <c r="AC127">
        <f>IFERROR(VLOOKUP($A127, CDS5Y_bbg!AB$5:AC$241,2), -1)</f>
        <v>44043</v>
      </c>
      <c r="AD127">
        <f>IFERROR(VLOOKUP($A127, CDS5Y_bbg!AC$5:AD$241,2), -1)</f>
        <v>195.66399999999999</v>
      </c>
      <c r="AE127">
        <f>IFERROR(VLOOKUP($A127, CDS5Y_bbg!AD$5:AE$241,2), -1)</f>
        <v>41149</v>
      </c>
      <c r="AF127">
        <f>IFERROR(VLOOKUP($A127, CDS5Y_bbg!AE$5:AF$241,2), -1)</f>
        <v>60.363999999999997</v>
      </c>
      <c r="AG127">
        <f>IFERROR(VLOOKUP($A127, CDS5Y_bbg!AF$5:AG$241,2), -1)</f>
        <v>42853</v>
      </c>
      <c r="AH127">
        <f>IFERROR(VLOOKUP($A127, CDS5Y_bbg!AG$5:AH$241,2), -1)</f>
        <v>88.966999999999999</v>
      </c>
      <c r="AI127">
        <f>IFERROR(VLOOKUP($A127, CDS5Y_bbg!AH$5:AI$241,2), -1)</f>
        <v>-1</v>
      </c>
      <c r="AJ127">
        <f>IFERROR(VLOOKUP($A127, CDS5Y_bbg!AI$5:AJ$241,2), -1)</f>
        <v>144.452</v>
      </c>
      <c r="AK127">
        <f>IFERROR(VLOOKUP($A127, CDS5Y_bbg!AJ$5:AK$241,2), -1)</f>
        <v>-1</v>
      </c>
      <c r="AL127">
        <f>IFERROR(VLOOKUP($A127, CDS5Y_bbg!AK$5:AL$241,2), -1)</f>
        <v>-1</v>
      </c>
      <c r="AM127">
        <f>IFERROR(VLOOKUP($A127, CDS5Y_bbg!AL$5:AM$241,2), -1)</f>
        <v>-1</v>
      </c>
      <c r="AN127">
        <f>IFERROR(VLOOKUP($A127, CDS5Y_bbg!AM$5:AN$241,2), -1)</f>
        <v>41.201999999999998</v>
      </c>
      <c r="AO127">
        <f>IFERROR(VLOOKUP($A127, CDS5Y_bbg!AN$5:AO$241,2), -1)</f>
        <v>43424</v>
      </c>
      <c r="AP127">
        <f>IFERROR(VLOOKUP($A127, CDS5Y_bbg!AO$5:AP$241,2), -1)</f>
        <v>35.399000000000001</v>
      </c>
      <c r="AQ127">
        <f>IFERROR(VLOOKUP($A127, CDS5Y_bbg!AP$5:AQ$241,2), -1)</f>
        <v>44625</v>
      </c>
      <c r="AR127">
        <f>IFERROR(VLOOKUP($A127, CDS5Y_bbg!AQ$5:AR$241,2), -1)</f>
        <v>92.896000000000001</v>
      </c>
      <c r="AS127">
        <f>IFERROR(VLOOKUP($A127, CDS5Y_bbg!AR$5:AS$241,2), -1)</f>
        <v>44626</v>
      </c>
      <c r="AT127">
        <f>IFERROR(VLOOKUP($A127, CDS5Y_bbg!AS$5:AT$241,2), -1)</f>
        <v>44.658999999999999</v>
      </c>
      <c r="AU127">
        <f>IFERROR(VLOOKUP($A127, CDS5Y_bbg!AT$5:AU$241,2), -1)</f>
        <v>-1</v>
      </c>
      <c r="AV127">
        <f>IFERROR(VLOOKUP($A127, CDS5Y_bbg!AU$5:AV$241,2), -1)</f>
        <v>-1</v>
      </c>
      <c r="AW127">
        <f>IFERROR(VLOOKUP($A127, CDS5Y_bbg!AV$5:AW$241,2), -1)</f>
        <v>41863</v>
      </c>
      <c r="AX127">
        <f>IFERROR(VLOOKUP($A127, CDS5Y_bbg!AW$5:AX$241,2), -1)</f>
        <v>120.267</v>
      </c>
      <c r="AY127">
        <f>IFERROR(VLOOKUP($A127, CDS5Y_bbg!AX$5:AY$241,2), -1)</f>
        <v>43402</v>
      </c>
      <c r="AZ127">
        <f>IFERROR(VLOOKUP($A127, CDS5Y_bbg!AY$5:AZ$241,2), -1)</f>
        <v>190.28800000000001</v>
      </c>
      <c r="BA127">
        <f>IFERROR(VLOOKUP($A127, CDS5Y_bbg!AZ$5:BA$241,2), -1)</f>
        <v>-1</v>
      </c>
      <c r="BB127">
        <f>IFERROR(VLOOKUP($A127, CDS5Y_bbg!BA$5:BB$241,2), -1)</f>
        <v>92.525000000000006</v>
      </c>
      <c r="BC127">
        <f>IFERROR(VLOOKUP($A127, CDS5Y_bbg!BB$5:BC$241,2), -1)</f>
        <v>41722</v>
      </c>
      <c r="BD127">
        <f>IFERROR(VLOOKUP($A127, CDS5Y_bbg!BC$5:BD$241,2), -1)</f>
        <v>50.42</v>
      </c>
      <c r="BE127">
        <f>IFERROR(VLOOKUP($A127, CDS5Y_bbg!BD$5:BE$241,2), -1)</f>
        <v>-1</v>
      </c>
      <c r="BF127">
        <f>IFERROR(VLOOKUP($A127, CDS5Y_bbg!BE$5:BF$241,2), -1)</f>
        <v>-1</v>
      </c>
      <c r="BG127">
        <f>IFERROR(VLOOKUP($A127, CDS5Y_bbg!BF$5:BG$241,2), -1)</f>
        <v>-1</v>
      </c>
      <c r="BH127">
        <f>IFERROR(VLOOKUP($A127, CDS5Y_bbg!BG$5:BH$241,2), -1)</f>
        <v>-1</v>
      </c>
      <c r="BI127">
        <f>IFERROR(VLOOKUP($A127, CDS5Y_bbg!BH$5:BI$241,2), -1)</f>
        <v>43424</v>
      </c>
      <c r="BJ127">
        <f>IFERROR(VLOOKUP($A127, CDS5Y_bbg!BI$5:BJ$241,2), -1)</f>
        <v>311.31299999999999</v>
      </c>
      <c r="BK127">
        <f>IFERROR(VLOOKUP($A127, CDS5Y_bbg!BJ$5:BK$241,2), -1)</f>
        <v>-1</v>
      </c>
      <c r="BL127">
        <f>IFERROR(VLOOKUP($A127, CDS5Y_bbg!BK$5:BL$241,2), -1)</f>
        <v>-1</v>
      </c>
      <c r="BM127">
        <f>IFERROR(VLOOKUP($A127, CDS5Y_bbg!BL$5:BM$241,2), -1)</f>
        <v>43424</v>
      </c>
      <c r="BN127">
        <f>IFERROR(VLOOKUP($A127, CDS5Y_bbg!BM$5:BN$241,2), -1)</f>
        <v>265.44499999999999</v>
      </c>
      <c r="BO127">
        <f>IFERROR(VLOOKUP($A127, CDS5Y_bbg!BN$5:BO$241,2), -1)</f>
        <v>43426</v>
      </c>
      <c r="BP127">
        <f>IFERROR(VLOOKUP($A127, CDS5Y_bbg!BO$5:BP$241,2), -1)</f>
        <v>41.625999999999998</v>
      </c>
      <c r="BQ127">
        <f>IFERROR(VLOOKUP($A127, CDS5Y_bbg!BP$5:BQ$241,2), -1)</f>
        <v>-1</v>
      </c>
      <c r="BR127">
        <f>IFERROR(VLOOKUP($A127, CDS5Y_bbg!BQ$5:BR$241,2), -1)</f>
        <v>-1</v>
      </c>
      <c r="BS127">
        <f>IFERROR(VLOOKUP($A127, CDS5Y_bbg!BR$5:BS$241,2), -1)</f>
        <v>43426</v>
      </c>
      <c r="BT127">
        <f>IFERROR(VLOOKUP($A127, CDS5Y_bbg!BS$5:BT$241,2), -1)</f>
        <v>79.394000000000005</v>
      </c>
      <c r="BU127">
        <f>IFERROR(VLOOKUP($A127, CDS5Y_bbg!BT$5:BU$241,2), -1)</f>
        <v>-1</v>
      </c>
      <c r="BV127">
        <f>IFERROR(VLOOKUP($A127, CDS5Y_bbg!BU$5:BV$241,2), -1)</f>
        <v>-1</v>
      </c>
      <c r="BW127">
        <f>IFERROR(VLOOKUP($A127, CDS5Y_bbg!BV$5:BW$241,2), -1)</f>
        <v>41915</v>
      </c>
      <c r="BX127">
        <f>IFERROR(VLOOKUP($A127, CDS5Y_bbg!BW$5:BX$241,2), -1)</f>
        <v>119.571</v>
      </c>
      <c r="BY127">
        <f>IFERROR(VLOOKUP($A127, CDS5Y_bbg!BX$5:BY$241,2), -1)</f>
        <v>-1</v>
      </c>
      <c r="BZ127">
        <f>IFERROR(VLOOKUP($A127, CDS5Y_bbg!BY$5:BZ$241,2), -1)</f>
        <v>-1</v>
      </c>
      <c r="CA127">
        <f>IFERROR(VLOOKUP($A127, CDS5Y_bbg!BZ$5:CA$241,2), -1)</f>
        <v>41911</v>
      </c>
      <c r="CB127">
        <f>IFERROR(VLOOKUP($A127, CDS5Y_bbg!CA$5:CB$241,2), -1)</f>
        <v>376.58199999999999</v>
      </c>
      <c r="CC127">
        <f>IFERROR(VLOOKUP($A127, CDS5Y_bbg!CB$5:CC$241,2), -1)</f>
        <v>41912</v>
      </c>
      <c r="CD127">
        <f>IFERROR(VLOOKUP($A127, CDS5Y_bbg!CC$5:CD$241,2), -1)</f>
        <v>285.27199999999999</v>
      </c>
      <c r="CE127">
        <f>IFERROR(VLOOKUP($A127, CDS5Y_bbg!CD$5:CE$241,2), -1)</f>
        <v>43332</v>
      </c>
      <c r="CF127">
        <f>IFERROR(VLOOKUP($A127, CDS5Y_bbg!CE$5:CF$241,2), -1)</f>
        <v>92.956999999999994</v>
      </c>
      <c r="CG127">
        <f>IFERROR(VLOOKUP($A127, CDS5Y_bbg!CF$5:CG$241,2), -1)</f>
        <v>41893</v>
      </c>
      <c r="CH127">
        <f>IFERROR(VLOOKUP($A127, CDS5Y_bbg!CG$5:CH$241,2), -1)</f>
        <v>102.77500000000001</v>
      </c>
      <c r="CI127">
        <f>IFERROR(VLOOKUP($A127, CDS5Y_bbg!CH$5:CI$241,2), -1)</f>
        <v>-1</v>
      </c>
      <c r="CJ127">
        <f>IFERROR(VLOOKUP($A127, CDS5Y_bbg!CI$5:CJ$241,2), -1)</f>
        <v>-1</v>
      </c>
      <c r="CK127">
        <f>IFERROR(VLOOKUP($A127, CDS5Y_bbg!CJ$5:CK$241,2), -1)</f>
        <v>41844</v>
      </c>
      <c r="CL127">
        <f>IFERROR(VLOOKUP($A127, CDS5Y_bbg!CK$5:CL$241,2), -1)</f>
        <v>338.86200000000002</v>
      </c>
      <c r="CM127">
        <f>IFERROR(VLOOKUP($A127, CDS5Y_bbg!CL$5:CM$241,2), -1)</f>
        <v>-1</v>
      </c>
      <c r="CN127">
        <f>IFERROR(VLOOKUP($A127, CDS5Y_bbg!CM$5:CN$241,2), -1)</f>
        <v>-1</v>
      </c>
    </row>
    <row r="128" spans="1:92" x14ac:dyDescent="0.25">
      <c r="A128" s="1">
        <v>40389</v>
      </c>
      <c r="B128">
        <f>IFERROR(VLOOKUP($A128, CDS5Y_bbg!A$5:B$241,2), -1)</f>
        <v>116.90900000000001</v>
      </c>
      <c r="C128">
        <f>IFERROR(VLOOKUP($A128, CDS5Y_bbg!B$5:C$241,2), -1)</f>
        <v>41831</v>
      </c>
      <c r="D128">
        <f>IFERROR(VLOOKUP($A128, CDS5Y_bbg!C$5:D$241,2), -1)</f>
        <v>286.09699999999998</v>
      </c>
      <c r="E128">
        <f>IFERROR(VLOOKUP($A128, CDS5Y_bbg!D$5:E$241,2), -1)</f>
        <v>44895</v>
      </c>
      <c r="F128">
        <f>IFERROR(VLOOKUP($A128, CDS5Y_bbg!E$5:F$241,2), -1)</f>
        <v>77.896000000000001</v>
      </c>
      <c r="G128">
        <f>IFERROR(VLOOKUP($A128, CDS5Y_bbg!F$5:G$241,2), -1)</f>
        <v>40360</v>
      </c>
      <c r="H128">
        <f>IFERROR(VLOOKUP($A128, CDS5Y_bbg!G$5:H$241,2), -1)</f>
        <v>79.691999999999993</v>
      </c>
      <c r="I128">
        <f>IFERROR(VLOOKUP($A128, CDS5Y_bbg!H$5:I$241,2), -1)</f>
        <v>44834</v>
      </c>
      <c r="J128">
        <f>IFERROR(VLOOKUP($A128, CDS5Y_bbg!I$5:J$241,2), -1)</f>
        <v>123.751</v>
      </c>
      <c r="K128">
        <f>IFERROR(VLOOKUP($A128, CDS5Y_bbg!J$5:K$241,2), -1)</f>
        <v>41819</v>
      </c>
      <c r="L128">
        <f>IFERROR(VLOOKUP($A128, CDS5Y_bbg!K$5:L$241,2), -1)</f>
        <v>266.95800000000003</v>
      </c>
      <c r="M128">
        <f>IFERROR(VLOOKUP($A128, CDS5Y_bbg!L$5:M$241,2), -1)</f>
        <v>40469</v>
      </c>
      <c r="N128">
        <f>IFERROR(VLOOKUP($A128, CDS5Y_bbg!M$5:N$241,2), -1)</f>
        <v>105.548</v>
      </c>
      <c r="O128">
        <f>IFERROR(VLOOKUP($A128, CDS5Y_bbg!N$5:O$241,2), -1)</f>
        <v>40289</v>
      </c>
      <c r="P128">
        <f>IFERROR(VLOOKUP($A128, CDS5Y_bbg!O$5:P$241,2), -1)</f>
        <v>90.927999999999997</v>
      </c>
      <c r="Q128">
        <f>IFERROR(VLOOKUP($A128, CDS5Y_bbg!P$5:Q$241,2), -1)</f>
        <v>44377</v>
      </c>
      <c r="R128">
        <f>IFERROR(VLOOKUP($A128, CDS5Y_bbg!Q$5:R$241,2), -1)</f>
        <v>116.854</v>
      </c>
      <c r="S128">
        <f>IFERROR(VLOOKUP($A128, CDS5Y_bbg!R$5:S$241,2), -1)</f>
        <v>43337</v>
      </c>
      <c r="T128">
        <f>IFERROR(VLOOKUP($A128, CDS5Y_bbg!S$5:T$241,2), -1)</f>
        <v>144.40100000000001</v>
      </c>
      <c r="U128">
        <f>IFERROR(VLOOKUP($A128, CDS5Y_bbg!T$5:U$241,2), -1)</f>
        <v>42062</v>
      </c>
      <c r="V128">
        <f>IFERROR(VLOOKUP($A128, CDS5Y_bbg!U$5:V$241,2), -1)</f>
        <v>132.691</v>
      </c>
      <c r="W128">
        <f>IFERROR(VLOOKUP($A128, CDS5Y_bbg!V$5:W$241,2), -1)</f>
        <v>44074</v>
      </c>
      <c r="X128">
        <f>IFERROR(VLOOKUP($A128, CDS5Y_bbg!W$5:X$241,2), -1)</f>
        <v>161.767</v>
      </c>
      <c r="Y128">
        <f>IFERROR(VLOOKUP($A128, CDS5Y_bbg!X$5:Y$241,2), -1)</f>
        <v>44043</v>
      </c>
      <c r="Z128">
        <f>IFERROR(VLOOKUP($A128, CDS5Y_bbg!Y$5:Z$241,2), -1)</f>
        <v>138.14500000000001</v>
      </c>
      <c r="AA128">
        <f>IFERROR(VLOOKUP($A128, CDS5Y_bbg!Z$5:AA$241,2), -1)</f>
        <v>40481</v>
      </c>
      <c r="AB128">
        <f>IFERROR(VLOOKUP($A128, CDS5Y_bbg!AA$5:AB$241,2), -1)</f>
        <v>110.97</v>
      </c>
      <c r="AC128">
        <f>IFERROR(VLOOKUP($A128, CDS5Y_bbg!AB$5:AC$241,2), -1)</f>
        <v>44043</v>
      </c>
      <c r="AD128">
        <f>IFERROR(VLOOKUP($A128, CDS5Y_bbg!AC$5:AD$241,2), -1)</f>
        <v>162.50800000000001</v>
      </c>
      <c r="AE128">
        <f>IFERROR(VLOOKUP($A128, CDS5Y_bbg!AD$5:AE$241,2), -1)</f>
        <v>41149</v>
      </c>
      <c r="AF128">
        <f>IFERROR(VLOOKUP($A128, CDS5Y_bbg!AE$5:AF$241,2), -1)</f>
        <v>46.573</v>
      </c>
      <c r="AG128">
        <f>IFERROR(VLOOKUP($A128, CDS5Y_bbg!AF$5:AG$241,2), -1)</f>
        <v>42853</v>
      </c>
      <c r="AH128">
        <f>IFERROR(VLOOKUP($A128, CDS5Y_bbg!AG$5:AH$241,2), -1)</f>
        <v>75.167000000000002</v>
      </c>
      <c r="AI128">
        <f>IFERROR(VLOOKUP($A128, CDS5Y_bbg!AH$5:AI$241,2), -1)</f>
        <v>-1</v>
      </c>
      <c r="AJ128">
        <f>IFERROR(VLOOKUP($A128, CDS5Y_bbg!AI$5:AJ$241,2), -1)</f>
        <v>99.450999999999993</v>
      </c>
      <c r="AK128">
        <f>IFERROR(VLOOKUP($A128, CDS5Y_bbg!AJ$5:AK$241,2), -1)</f>
        <v>-1</v>
      </c>
      <c r="AL128">
        <f>IFERROR(VLOOKUP($A128, CDS5Y_bbg!AK$5:AL$241,2), -1)</f>
        <v>-1</v>
      </c>
      <c r="AM128">
        <f>IFERROR(VLOOKUP($A128, CDS5Y_bbg!AL$5:AM$241,2), -1)</f>
        <v>-1</v>
      </c>
      <c r="AN128">
        <f>IFERROR(VLOOKUP($A128, CDS5Y_bbg!AM$5:AN$241,2), -1)</f>
        <v>34.219000000000001</v>
      </c>
      <c r="AO128">
        <f>IFERROR(VLOOKUP($A128, CDS5Y_bbg!AN$5:AO$241,2), -1)</f>
        <v>43424</v>
      </c>
      <c r="AP128">
        <f>IFERROR(VLOOKUP($A128, CDS5Y_bbg!AO$5:AP$241,2), -1)</f>
        <v>25.928000000000001</v>
      </c>
      <c r="AQ128">
        <f>IFERROR(VLOOKUP($A128, CDS5Y_bbg!AP$5:AQ$241,2), -1)</f>
        <v>44625</v>
      </c>
      <c r="AR128">
        <f>IFERROR(VLOOKUP($A128, CDS5Y_bbg!AQ$5:AR$241,2), -1)</f>
        <v>65.575999999999993</v>
      </c>
      <c r="AS128">
        <f>IFERROR(VLOOKUP($A128, CDS5Y_bbg!AR$5:AS$241,2), -1)</f>
        <v>44626</v>
      </c>
      <c r="AT128">
        <f>IFERROR(VLOOKUP($A128, CDS5Y_bbg!AS$5:AT$241,2), -1)</f>
        <v>37.826999999999998</v>
      </c>
      <c r="AU128">
        <f>IFERROR(VLOOKUP($A128, CDS5Y_bbg!AT$5:AU$241,2), -1)</f>
        <v>-1</v>
      </c>
      <c r="AV128">
        <f>IFERROR(VLOOKUP($A128, CDS5Y_bbg!AU$5:AV$241,2), -1)</f>
        <v>-1</v>
      </c>
      <c r="AW128">
        <f>IFERROR(VLOOKUP($A128, CDS5Y_bbg!AV$5:AW$241,2), -1)</f>
        <v>41863</v>
      </c>
      <c r="AX128">
        <f>IFERROR(VLOOKUP($A128, CDS5Y_bbg!AW$5:AX$241,2), -1)</f>
        <v>114.82299999999999</v>
      </c>
      <c r="AY128">
        <f>IFERROR(VLOOKUP($A128, CDS5Y_bbg!AX$5:AY$241,2), -1)</f>
        <v>43402</v>
      </c>
      <c r="AZ128">
        <f>IFERROR(VLOOKUP($A128, CDS5Y_bbg!AY$5:AZ$241,2), -1)</f>
        <v>136.33199999999999</v>
      </c>
      <c r="BA128">
        <f>IFERROR(VLOOKUP($A128, CDS5Y_bbg!AZ$5:BA$241,2), -1)</f>
        <v>-1</v>
      </c>
      <c r="BB128">
        <f>IFERROR(VLOOKUP($A128, CDS5Y_bbg!BA$5:BB$241,2), -1)</f>
        <v>70.393000000000001</v>
      </c>
      <c r="BC128">
        <f>IFERROR(VLOOKUP($A128, CDS5Y_bbg!BB$5:BC$241,2), -1)</f>
        <v>41722</v>
      </c>
      <c r="BD128">
        <f>IFERROR(VLOOKUP($A128, CDS5Y_bbg!BC$5:BD$241,2), -1)</f>
        <v>39.816000000000003</v>
      </c>
      <c r="BE128">
        <f>IFERROR(VLOOKUP($A128, CDS5Y_bbg!BD$5:BE$241,2), -1)</f>
        <v>-1</v>
      </c>
      <c r="BF128">
        <f>IFERROR(VLOOKUP($A128, CDS5Y_bbg!BE$5:BF$241,2), -1)</f>
        <v>-1</v>
      </c>
      <c r="BG128">
        <f>IFERROR(VLOOKUP($A128, CDS5Y_bbg!BF$5:BG$241,2), -1)</f>
        <v>-1</v>
      </c>
      <c r="BH128">
        <f>IFERROR(VLOOKUP($A128, CDS5Y_bbg!BG$5:BH$241,2), -1)</f>
        <v>-1</v>
      </c>
      <c r="BI128">
        <f>IFERROR(VLOOKUP($A128, CDS5Y_bbg!BH$5:BI$241,2), -1)</f>
        <v>43424</v>
      </c>
      <c r="BJ128">
        <f>IFERROR(VLOOKUP($A128, CDS5Y_bbg!BI$5:BJ$241,2), -1)</f>
        <v>224.96700000000001</v>
      </c>
      <c r="BK128">
        <f>IFERROR(VLOOKUP($A128, CDS5Y_bbg!BJ$5:BK$241,2), -1)</f>
        <v>-1</v>
      </c>
      <c r="BL128">
        <f>IFERROR(VLOOKUP($A128, CDS5Y_bbg!BK$5:BL$241,2), -1)</f>
        <v>-1</v>
      </c>
      <c r="BM128">
        <f>IFERROR(VLOOKUP($A128, CDS5Y_bbg!BL$5:BM$241,2), -1)</f>
        <v>43424</v>
      </c>
      <c r="BN128">
        <f>IFERROR(VLOOKUP($A128, CDS5Y_bbg!BM$5:BN$241,2), -1)</f>
        <v>175.59</v>
      </c>
      <c r="BO128">
        <f>IFERROR(VLOOKUP($A128, CDS5Y_bbg!BN$5:BO$241,2), -1)</f>
        <v>43426</v>
      </c>
      <c r="BP128">
        <f>IFERROR(VLOOKUP($A128, CDS5Y_bbg!BO$5:BP$241,2), -1)</f>
        <v>34.218000000000004</v>
      </c>
      <c r="BQ128">
        <f>IFERROR(VLOOKUP($A128, CDS5Y_bbg!BP$5:BQ$241,2), -1)</f>
        <v>-1</v>
      </c>
      <c r="BR128">
        <f>IFERROR(VLOOKUP($A128, CDS5Y_bbg!BQ$5:BR$241,2), -1)</f>
        <v>-1</v>
      </c>
      <c r="BS128">
        <f>IFERROR(VLOOKUP($A128, CDS5Y_bbg!BR$5:BS$241,2), -1)</f>
        <v>43426</v>
      </c>
      <c r="BT128">
        <f>IFERROR(VLOOKUP($A128, CDS5Y_bbg!BS$5:BT$241,2), -1)</f>
        <v>57.994999999999997</v>
      </c>
      <c r="BU128">
        <f>IFERROR(VLOOKUP($A128, CDS5Y_bbg!BT$5:BU$241,2), -1)</f>
        <v>-1</v>
      </c>
      <c r="BV128">
        <f>IFERROR(VLOOKUP($A128, CDS5Y_bbg!BU$5:BV$241,2), -1)</f>
        <v>-1</v>
      </c>
      <c r="BW128">
        <f>IFERROR(VLOOKUP($A128, CDS5Y_bbg!BV$5:BW$241,2), -1)</f>
        <v>41915</v>
      </c>
      <c r="BX128">
        <f>IFERROR(VLOOKUP($A128, CDS5Y_bbg!BW$5:BX$241,2), -1)</f>
        <v>96.385000000000005</v>
      </c>
      <c r="BY128">
        <f>IFERROR(VLOOKUP($A128, CDS5Y_bbg!BX$5:BY$241,2), -1)</f>
        <v>-1</v>
      </c>
      <c r="BZ128">
        <f>IFERROR(VLOOKUP($A128, CDS5Y_bbg!BY$5:BZ$241,2), -1)</f>
        <v>-1</v>
      </c>
      <c r="CA128">
        <f>IFERROR(VLOOKUP($A128, CDS5Y_bbg!BZ$5:CA$241,2), -1)</f>
        <v>41911</v>
      </c>
      <c r="CB128">
        <f>IFERROR(VLOOKUP($A128, CDS5Y_bbg!CA$5:CB$241,2), -1)</f>
        <v>331.75299999999999</v>
      </c>
      <c r="CC128">
        <f>IFERROR(VLOOKUP($A128, CDS5Y_bbg!CB$5:CC$241,2), -1)</f>
        <v>41912</v>
      </c>
      <c r="CD128">
        <f>IFERROR(VLOOKUP($A128, CDS5Y_bbg!CC$5:CD$241,2), -1)</f>
        <v>244.667</v>
      </c>
      <c r="CE128">
        <f>IFERROR(VLOOKUP($A128, CDS5Y_bbg!CD$5:CE$241,2), -1)</f>
        <v>43332</v>
      </c>
      <c r="CF128">
        <f>IFERROR(VLOOKUP($A128, CDS5Y_bbg!CE$5:CF$241,2), -1)</f>
        <v>82.206000000000003</v>
      </c>
      <c r="CG128">
        <f>IFERROR(VLOOKUP($A128, CDS5Y_bbg!CF$5:CG$241,2), -1)</f>
        <v>41893</v>
      </c>
      <c r="CH128">
        <f>IFERROR(VLOOKUP($A128, CDS5Y_bbg!CG$5:CH$241,2), -1)</f>
        <v>94.582999999999998</v>
      </c>
      <c r="CI128">
        <f>IFERROR(VLOOKUP($A128, CDS5Y_bbg!CH$5:CI$241,2), -1)</f>
        <v>-1</v>
      </c>
      <c r="CJ128">
        <f>IFERROR(VLOOKUP($A128, CDS5Y_bbg!CI$5:CJ$241,2), -1)</f>
        <v>-1</v>
      </c>
      <c r="CK128">
        <f>IFERROR(VLOOKUP($A128, CDS5Y_bbg!CJ$5:CK$241,2), -1)</f>
        <v>41844</v>
      </c>
      <c r="CL128">
        <f>IFERROR(VLOOKUP($A128, CDS5Y_bbg!CK$5:CL$241,2), -1)</f>
        <v>323.303</v>
      </c>
      <c r="CM128">
        <f>IFERROR(VLOOKUP($A128, CDS5Y_bbg!CL$5:CM$241,2), -1)</f>
        <v>-1</v>
      </c>
      <c r="CN128">
        <f>IFERROR(VLOOKUP($A128, CDS5Y_bbg!CM$5:CN$241,2), -1)</f>
        <v>-1</v>
      </c>
    </row>
    <row r="129" spans="1:92" x14ac:dyDescent="0.25">
      <c r="A129" s="1">
        <v>40421</v>
      </c>
      <c r="B129">
        <f>IFERROR(VLOOKUP($A129, CDS5Y_bbg!A$5:B$241,2), -1)</f>
        <v>131.46199999999999</v>
      </c>
      <c r="C129">
        <f>IFERROR(VLOOKUP($A129, CDS5Y_bbg!B$5:C$241,2), -1)</f>
        <v>41831</v>
      </c>
      <c r="D129">
        <f>IFERROR(VLOOKUP($A129, CDS5Y_bbg!C$5:D$241,2), -1)</f>
        <v>322.06400000000002</v>
      </c>
      <c r="E129">
        <f>IFERROR(VLOOKUP($A129, CDS5Y_bbg!D$5:E$241,2), -1)</f>
        <v>44895</v>
      </c>
      <c r="F129">
        <f>IFERROR(VLOOKUP($A129, CDS5Y_bbg!E$5:F$241,2), -1)</f>
        <v>77.888000000000005</v>
      </c>
      <c r="G129">
        <f>IFERROR(VLOOKUP($A129, CDS5Y_bbg!F$5:G$241,2), -1)</f>
        <v>40360</v>
      </c>
      <c r="H129">
        <f>IFERROR(VLOOKUP($A129, CDS5Y_bbg!G$5:H$241,2), -1)</f>
        <v>84.194999999999993</v>
      </c>
      <c r="I129">
        <f>IFERROR(VLOOKUP($A129, CDS5Y_bbg!H$5:I$241,2), -1)</f>
        <v>44834</v>
      </c>
      <c r="J129">
        <f>IFERROR(VLOOKUP($A129, CDS5Y_bbg!I$5:J$241,2), -1)</f>
        <v>137.82</v>
      </c>
      <c r="K129">
        <f>IFERROR(VLOOKUP($A129, CDS5Y_bbg!J$5:K$241,2), -1)</f>
        <v>41819</v>
      </c>
      <c r="L129">
        <f>IFERROR(VLOOKUP($A129, CDS5Y_bbg!K$5:L$241,2), -1)</f>
        <v>271.10199999999998</v>
      </c>
      <c r="M129">
        <f>IFERROR(VLOOKUP($A129, CDS5Y_bbg!L$5:M$241,2), -1)</f>
        <v>40469</v>
      </c>
      <c r="N129">
        <f>IFERROR(VLOOKUP($A129, CDS5Y_bbg!M$5:N$241,2), -1)</f>
        <v>123.72</v>
      </c>
      <c r="O129">
        <f>IFERROR(VLOOKUP($A129, CDS5Y_bbg!N$5:O$241,2), -1)</f>
        <v>40289</v>
      </c>
      <c r="P129">
        <f>IFERROR(VLOOKUP($A129, CDS5Y_bbg!O$5:P$241,2), -1)</f>
        <v>98.721000000000004</v>
      </c>
      <c r="Q129">
        <f>IFERROR(VLOOKUP($A129, CDS5Y_bbg!P$5:Q$241,2), -1)</f>
        <v>44377</v>
      </c>
      <c r="R129">
        <f>IFERROR(VLOOKUP($A129, CDS5Y_bbg!Q$5:R$241,2), -1)</f>
        <v>143.821</v>
      </c>
      <c r="S129">
        <f>IFERROR(VLOOKUP($A129, CDS5Y_bbg!R$5:S$241,2), -1)</f>
        <v>43337</v>
      </c>
      <c r="T129">
        <f>IFERROR(VLOOKUP($A129, CDS5Y_bbg!S$5:T$241,2), -1)</f>
        <v>162.93</v>
      </c>
      <c r="U129">
        <f>IFERROR(VLOOKUP($A129, CDS5Y_bbg!T$5:U$241,2), -1)</f>
        <v>42062</v>
      </c>
      <c r="V129">
        <f>IFERROR(VLOOKUP($A129, CDS5Y_bbg!U$5:V$241,2), -1)</f>
        <v>156.524</v>
      </c>
      <c r="W129">
        <f>IFERROR(VLOOKUP($A129, CDS5Y_bbg!V$5:W$241,2), -1)</f>
        <v>44074</v>
      </c>
      <c r="X129">
        <f>IFERROR(VLOOKUP($A129, CDS5Y_bbg!W$5:X$241,2), -1)</f>
        <v>180.173</v>
      </c>
      <c r="Y129">
        <f>IFERROR(VLOOKUP($A129, CDS5Y_bbg!X$5:Y$241,2), -1)</f>
        <v>44043</v>
      </c>
      <c r="Z129">
        <f>IFERROR(VLOOKUP($A129, CDS5Y_bbg!Y$5:Z$241,2), -1)</f>
        <v>155.37</v>
      </c>
      <c r="AA129">
        <f>IFERROR(VLOOKUP($A129, CDS5Y_bbg!Z$5:AA$241,2), -1)</f>
        <v>40481</v>
      </c>
      <c r="AB129">
        <f>IFERROR(VLOOKUP($A129, CDS5Y_bbg!AA$5:AB$241,2), -1)</f>
        <v>126.19799999999999</v>
      </c>
      <c r="AC129">
        <f>IFERROR(VLOOKUP($A129, CDS5Y_bbg!AB$5:AC$241,2), -1)</f>
        <v>44043</v>
      </c>
      <c r="AD129">
        <f>IFERROR(VLOOKUP($A129, CDS5Y_bbg!AC$5:AD$241,2), -1)</f>
        <v>181.02500000000001</v>
      </c>
      <c r="AE129">
        <f>IFERROR(VLOOKUP($A129, CDS5Y_bbg!AD$5:AE$241,2), -1)</f>
        <v>41149</v>
      </c>
      <c r="AF129">
        <f>IFERROR(VLOOKUP($A129, CDS5Y_bbg!AE$5:AF$241,2), -1)</f>
        <v>53.808</v>
      </c>
      <c r="AG129">
        <f>IFERROR(VLOOKUP($A129, CDS5Y_bbg!AF$5:AG$241,2), -1)</f>
        <v>42853</v>
      </c>
      <c r="AH129">
        <f>IFERROR(VLOOKUP($A129, CDS5Y_bbg!AG$5:AH$241,2), -1)</f>
        <v>90.093999999999994</v>
      </c>
      <c r="AI129">
        <f>IFERROR(VLOOKUP($A129, CDS5Y_bbg!AH$5:AI$241,2), -1)</f>
        <v>-1</v>
      </c>
      <c r="AJ129">
        <f>IFERROR(VLOOKUP($A129, CDS5Y_bbg!AI$5:AJ$241,2), -1)</f>
        <v>127.95399999999999</v>
      </c>
      <c r="AK129">
        <f>IFERROR(VLOOKUP($A129, CDS5Y_bbg!AJ$5:AK$241,2), -1)</f>
        <v>-1</v>
      </c>
      <c r="AL129">
        <f>IFERROR(VLOOKUP($A129, CDS5Y_bbg!AK$5:AL$241,2), -1)</f>
        <v>-1</v>
      </c>
      <c r="AM129">
        <f>IFERROR(VLOOKUP($A129, CDS5Y_bbg!AL$5:AM$241,2), -1)</f>
        <v>-1</v>
      </c>
      <c r="AN129">
        <f>IFERROR(VLOOKUP($A129, CDS5Y_bbg!AM$5:AN$241,2), -1)</f>
        <v>38.942</v>
      </c>
      <c r="AO129">
        <f>IFERROR(VLOOKUP($A129, CDS5Y_bbg!AN$5:AO$241,2), -1)</f>
        <v>43424</v>
      </c>
      <c r="AP129">
        <f>IFERROR(VLOOKUP($A129, CDS5Y_bbg!AO$5:AP$241,2), -1)</f>
        <v>29.337</v>
      </c>
      <c r="AQ129">
        <f>IFERROR(VLOOKUP($A129, CDS5Y_bbg!AP$5:AQ$241,2), -1)</f>
        <v>44625</v>
      </c>
      <c r="AR129">
        <f>IFERROR(VLOOKUP($A129, CDS5Y_bbg!AQ$5:AR$241,2), -1)</f>
        <v>81.132000000000005</v>
      </c>
      <c r="AS129">
        <f>IFERROR(VLOOKUP($A129, CDS5Y_bbg!AR$5:AS$241,2), -1)</f>
        <v>44626</v>
      </c>
      <c r="AT129">
        <f>IFERROR(VLOOKUP($A129, CDS5Y_bbg!AS$5:AT$241,2), -1)</f>
        <v>43.997999999999998</v>
      </c>
      <c r="AU129">
        <f>IFERROR(VLOOKUP($A129, CDS5Y_bbg!AT$5:AU$241,2), -1)</f>
        <v>-1</v>
      </c>
      <c r="AV129">
        <f>IFERROR(VLOOKUP($A129, CDS5Y_bbg!AU$5:AV$241,2), -1)</f>
        <v>-1</v>
      </c>
      <c r="AW129">
        <f>IFERROR(VLOOKUP($A129, CDS5Y_bbg!AV$5:AW$241,2), -1)</f>
        <v>41863</v>
      </c>
      <c r="AX129">
        <f>IFERROR(VLOOKUP($A129, CDS5Y_bbg!AW$5:AX$241,2), -1)</f>
        <v>125.11499999999999</v>
      </c>
      <c r="AY129">
        <f>IFERROR(VLOOKUP($A129, CDS5Y_bbg!AX$5:AY$241,2), -1)</f>
        <v>43402</v>
      </c>
      <c r="AZ129">
        <f>IFERROR(VLOOKUP($A129, CDS5Y_bbg!AY$5:AZ$241,2), -1)</f>
        <v>230.33199999999999</v>
      </c>
      <c r="BA129">
        <f>IFERROR(VLOOKUP($A129, CDS5Y_bbg!AZ$5:BA$241,2), -1)</f>
        <v>-1</v>
      </c>
      <c r="BB129">
        <f>IFERROR(VLOOKUP($A129, CDS5Y_bbg!BA$5:BB$241,2), -1)</f>
        <v>69.298000000000002</v>
      </c>
      <c r="BC129">
        <f>IFERROR(VLOOKUP($A129, CDS5Y_bbg!BB$5:BC$241,2), -1)</f>
        <v>41722</v>
      </c>
      <c r="BD129">
        <f>IFERROR(VLOOKUP($A129, CDS5Y_bbg!BC$5:BD$241,2), -1)</f>
        <v>47.298999999999999</v>
      </c>
      <c r="BE129">
        <f>IFERROR(VLOOKUP($A129, CDS5Y_bbg!BD$5:BE$241,2), -1)</f>
        <v>-1</v>
      </c>
      <c r="BF129">
        <f>IFERROR(VLOOKUP($A129, CDS5Y_bbg!BE$5:BF$241,2), -1)</f>
        <v>-1</v>
      </c>
      <c r="BG129">
        <f>IFERROR(VLOOKUP($A129, CDS5Y_bbg!BF$5:BG$241,2), -1)</f>
        <v>-1</v>
      </c>
      <c r="BH129">
        <f>IFERROR(VLOOKUP($A129, CDS5Y_bbg!BG$5:BH$241,2), -1)</f>
        <v>-1</v>
      </c>
      <c r="BI129">
        <f>IFERROR(VLOOKUP($A129, CDS5Y_bbg!BH$5:BI$241,2), -1)</f>
        <v>43424</v>
      </c>
      <c r="BJ129">
        <f>IFERROR(VLOOKUP($A129, CDS5Y_bbg!BI$5:BJ$241,2), -1)</f>
        <v>334.02300000000002</v>
      </c>
      <c r="BK129">
        <f>IFERROR(VLOOKUP($A129, CDS5Y_bbg!BJ$5:BK$241,2), -1)</f>
        <v>-1</v>
      </c>
      <c r="BL129">
        <f>IFERROR(VLOOKUP($A129, CDS5Y_bbg!BK$5:BL$241,2), -1)</f>
        <v>-1</v>
      </c>
      <c r="BM129">
        <f>IFERROR(VLOOKUP($A129, CDS5Y_bbg!BL$5:BM$241,2), -1)</f>
        <v>43424</v>
      </c>
      <c r="BN129">
        <f>IFERROR(VLOOKUP($A129, CDS5Y_bbg!BM$5:BN$241,2), -1)</f>
        <v>244.20599999999999</v>
      </c>
      <c r="BO129">
        <f>IFERROR(VLOOKUP($A129, CDS5Y_bbg!BN$5:BO$241,2), -1)</f>
        <v>43426</v>
      </c>
      <c r="BP129">
        <f>IFERROR(VLOOKUP($A129, CDS5Y_bbg!BO$5:BP$241,2), -1)</f>
        <v>38.411000000000001</v>
      </c>
      <c r="BQ129">
        <f>IFERROR(VLOOKUP($A129, CDS5Y_bbg!BP$5:BQ$241,2), -1)</f>
        <v>-1</v>
      </c>
      <c r="BR129">
        <f>IFERROR(VLOOKUP($A129, CDS5Y_bbg!BQ$5:BR$241,2), -1)</f>
        <v>-1</v>
      </c>
      <c r="BS129">
        <f>IFERROR(VLOOKUP($A129, CDS5Y_bbg!BR$5:BS$241,2), -1)</f>
        <v>43426</v>
      </c>
      <c r="BT129">
        <f>IFERROR(VLOOKUP($A129, CDS5Y_bbg!BS$5:BT$241,2), -1)</f>
        <v>72.701999999999998</v>
      </c>
      <c r="BU129">
        <f>IFERROR(VLOOKUP($A129, CDS5Y_bbg!BT$5:BU$241,2), -1)</f>
        <v>-1</v>
      </c>
      <c r="BV129">
        <f>IFERROR(VLOOKUP($A129, CDS5Y_bbg!BU$5:BV$241,2), -1)</f>
        <v>-1</v>
      </c>
      <c r="BW129">
        <f>IFERROR(VLOOKUP($A129, CDS5Y_bbg!BV$5:BW$241,2), -1)</f>
        <v>41915</v>
      </c>
      <c r="BX129">
        <f>IFERROR(VLOOKUP($A129, CDS5Y_bbg!BW$5:BX$241,2), -1)</f>
        <v>103.205</v>
      </c>
      <c r="BY129">
        <f>IFERROR(VLOOKUP($A129, CDS5Y_bbg!BX$5:BY$241,2), -1)</f>
        <v>-1</v>
      </c>
      <c r="BZ129">
        <f>IFERROR(VLOOKUP($A129, CDS5Y_bbg!BY$5:BZ$241,2), -1)</f>
        <v>-1</v>
      </c>
      <c r="CA129">
        <f>IFERROR(VLOOKUP($A129, CDS5Y_bbg!BZ$5:CA$241,2), -1)</f>
        <v>41911</v>
      </c>
      <c r="CB129">
        <f>IFERROR(VLOOKUP($A129, CDS5Y_bbg!CA$5:CB$241,2), -1)</f>
        <v>343.29199999999997</v>
      </c>
      <c r="CC129">
        <f>IFERROR(VLOOKUP($A129, CDS5Y_bbg!CB$5:CC$241,2), -1)</f>
        <v>41912</v>
      </c>
      <c r="CD129">
        <f>IFERROR(VLOOKUP($A129, CDS5Y_bbg!CC$5:CD$241,2), -1)</f>
        <v>285.839</v>
      </c>
      <c r="CE129">
        <f>IFERROR(VLOOKUP($A129, CDS5Y_bbg!CD$5:CE$241,2), -1)</f>
        <v>43332</v>
      </c>
      <c r="CF129">
        <f>IFERROR(VLOOKUP($A129, CDS5Y_bbg!CE$5:CF$241,2), -1)</f>
        <v>82.442999999999998</v>
      </c>
      <c r="CG129">
        <f>IFERROR(VLOOKUP($A129, CDS5Y_bbg!CF$5:CG$241,2), -1)</f>
        <v>41893</v>
      </c>
      <c r="CH129">
        <f>IFERROR(VLOOKUP($A129, CDS5Y_bbg!CG$5:CH$241,2), -1)</f>
        <v>100.572</v>
      </c>
      <c r="CI129">
        <f>IFERROR(VLOOKUP($A129, CDS5Y_bbg!CH$5:CI$241,2), -1)</f>
        <v>-1</v>
      </c>
      <c r="CJ129">
        <f>IFERROR(VLOOKUP($A129, CDS5Y_bbg!CI$5:CJ$241,2), -1)</f>
        <v>-1</v>
      </c>
      <c r="CK129">
        <f>IFERROR(VLOOKUP($A129, CDS5Y_bbg!CJ$5:CK$241,2), -1)</f>
        <v>41844</v>
      </c>
      <c r="CL129">
        <f>IFERROR(VLOOKUP($A129, CDS5Y_bbg!CK$5:CL$241,2), -1)</f>
        <v>368.01600000000002</v>
      </c>
      <c r="CM129">
        <f>IFERROR(VLOOKUP($A129, CDS5Y_bbg!CL$5:CM$241,2), -1)</f>
        <v>-1</v>
      </c>
      <c r="CN129">
        <f>IFERROR(VLOOKUP($A129, CDS5Y_bbg!CM$5:CN$241,2), -1)</f>
        <v>-1</v>
      </c>
    </row>
    <row r="130" spans="1:92" x14ac:dyDescent="0.25">
      <c r="A130" s="1">
        <v>40451</v>
      </c>
      <c r="B130">
        <f>IFERROR(VLOOKUP($A130, CDS5Y_bbg!A$5:B$241,2), -1)</f>
        <v>115.902</v>
      </c>
      <c r="C130">
        <f>IFERROR(VLOOKUP($A130, CDS5Y_bbg!B$5:C$241,2), -1)</f>
        <v>41831</v>
      </c>
      <c r="D130">
        <f>IFERROR(VLOOKUP($A130, CDS5Y_bbg!C$5:D$241,2), -1)</f>
        <v>279.24700000000001</v>
      </c>
      <c r="E130">
        <f>IFERROR(VLOOKUP($A130, CDS5Y_bbg!D$5:E$241,2), -1)</f>
        <v>44895</v>
      </c>
      <c r="F130">
        <f>IFERROR(VLOOKUP($A130, CDS5Y_bbg!E$5:F$241,2), -1)</f>
        <v>73.927000000000007</v>
      </c>
      <c r="G130">
        <f>IFERROR(VLOOKUP($A130, CDS5Y_bbg!F$5:G$241,2), -1)</f>
        <v>40360</v>
      </c>
      <c r="H130">
        <f>IFERROR(VLOOKUP($A130, CDS5Y_bbg!G$5:H$241,2), -1)</f>
        <v>71.317999999999998</v>
      </c>
      <c r="I130">
        <f>IFERROR(VLOOKUP($A130, CDS5Y_bbg!H$5:I$241,2), -1)</f>
        <v>44834</v>
      </c>
      <c r="J130">
        <f>IFERROR(VLOOKUP($A130, CDS5Y_bbg!I$5:J$241,2), -1)</f>
        <v>117.833</v>
      </c>
      <c r="K130">
        <f>IFERROR(VLOOKUP($A130, CDS5Y_bbg!J$5:K$241,2), -1)</f>
        <v>41819</v>
      </c>
      <c r="L130">
        <f>IFERROR(VLOOKUP($A130, CDS5Y_bbg!K$5:L$241,2), -1)</f>
        <v>256.90699999999998</v>
      </c>
      <c r="M130">
        <f>IFERROR(VLOOKUP($A130, CDS5Y_bbg!L$5:M$241,2), -1)</f>
        <v>40469</v>
      </c>
      <c r="N130">
        <f>IFERROR(VLOOKUP($A130, CDS5Y_bbg!M$5:N$241,2), -1)</f>
        <v>100.831</v>
      </c>
      <c r="O130">
        <f>IFERROR(VLOOKUP($A130, CDS5Y_bbg!N$5:O$241,2), -1)</f>
        <v>40289</v>
      </c>
      <c r="P130">
        <f>IFERROR(VLOOKUP($A130, CDS5Y_bbg!O$5:P$241,2), -1)</f>
        <v>80.144999999999996</v>
      </c>
      <c r="Q130">
        <f>IFERROR(VLOOKUP($A130, CDS5Y_bbg!P$5:Q$241,2), -1)</f>
        <v>44377</v>
      </c>
      <c r="R130">
        <f>IFERROR(VLOOKUP($A130, CDS5Y_bbg!Q$5:R$241,2), -1)</f>
        <v>122.04600000000001</v>
      </c>
      <c r="S130">
        <f>IFERROR(VLOOKUP($A130, CDS5Y_bbg!R$5:S$241,2), -1)</f>
        <v>43337</v>
      </c>
      <c r="T130">
        <f>IFERROR(VLOOKUP($A130, CDS5Y_bbg!S$5:T$241,2), -1)</f>
        <v>139.261</v>
      </c>
      <c r="U130">
        <f>IFERROR(VLOOKUP($A130, CDS5Y_bbg!T$5:U$241,2), -1)</f>
        <v>42062</v>
      </c>
      <c r="V130">
        <f>IFERROR(VLOOKUP($A130, CDS5Y_bbg!U$5:V$241,2), -1)</f>
        <v>141.91499999999999</v>
      </c>
      <c r="W130">
        <f>IFERROR(VLOOKUP($A130, CDS5Y_bbg!V$5:W$241,2), -1)</f>
        <v>44074</v>
      </c>
      <c r="X130">
        <f>IFERROR(VLOOKUP($A130, CDS5Y_bbg!W$5:X$241,2), -1)</f>
        <v>160.84100000000001</v>
      </c>
      <c r="Y130">
        <f>IFERROR(VLOOKUP($A130, CDS5Y_bbg!X$5:Y$241,2), -1)</f>
        <v>44043</v>
      </c>
      <c r="Z130">
        <f>IFERROR(VLOOKUP($A130, CDS5Y_bbg!Y$5:Z$241,2), -1)</f>
        <v>145.08199999999999</v>
      </c>
      <c r="AA130">
        <f>IFERROR(VLOOKUP($A130, CDS5Y_bbg!Z$5:AA$241,2), -1)</f>
        <v>40481</v>
      </c>
      <c r="AB130">
        <f>IFERROR(VLOOKUP($A130, CDS5Y_bbg!AA$5:AB$241,2), -1)</f>
        <v>102.399</v>
      </c>
      <c r="AC130">
        <f>IFERROR(VLOOKUP($A130, CDS5Y_bbg!AB$5:AC$241,2), -1)</f>
        <v>44043</v>
      </c>
      <c r="AD130">
        <f>IFERROR(VLOOKUP($A130, CDS5Y_bbg!AC$5:AD$241,2), -1)</f>
        <v>160.066</v>
      </c>
      <c r="AE130">
        <f>IFERROR(VLOOKUP($A130, CDS5Y_bbg!AD$5:AE$241,2), -1)</f>
        <v>41149</v>
      </c>
      <c r="AF130">
        <f>IFERROR(VLOOKUP($A130, CDS5Y_bbg!AE$5:AF$241,2), -1)</f>
        <v>45.356000000000002</v>
      </c>
      <c r="AG130">
        <f>IFERROR(VLOOKUP($A130, CDS5Y_bbg!AF$5:AG$241,2), -1)</f>
        <v>42853</v>
      </c>
      <c r="AH130">
        <f>IFERROR(VLOOKUP($A130, CDS5Y_bbg!AG$5:AH$241,2), -1)</f>
        <v>84.061999999999998</v>
      </c>
      <c r="AI130">
        <f>IFERROR(VLOOKUP($A130, CDS5Y_bbg!AH$5:AI$241,2), -1)</f>
        <v>-1</v>
      </c>
      <c r="AJ130">
        <f>IFERROR(VLOOKUP($A130, CDS5Y_bbg!AI$5:AJ$241,2), -1)</f>
        <v>125.84699999999999</v>
      </c>
      <c r="AK130">
        <f>IFERROR(VLOOKUP($A130, CDS5Y_bbg!AJ$5:AK$241,2), -1)</f>
        <v>-1</v>
      </c>
      <c r="AL130">
        <f>IFERROR(VLOOKUP($A130, CDS5Y_bbg!AK$5:AL$241,2), -1)</f>
        <v>-1</v>
      </c>
      <c r="AM130">
        <f>IFERROR(VLOOKUP($A130, CDS5Y_bbg!AL$5:AM$241,2), -1)</f>
        <v>-1</v>
      </c>
      <c r="AN130">
        <f>IFERROR(VLOOKUP($A130, CDS5Y_bbg!AM$5:AN$241,2), -1)</f>
        <v>35.787999999999997</v>
      </c>
      <c r="AO130">
        <f>IFERROR(VLOOKUP($A130, CDS5Y_bbg!AN$5:AO$241,2), -1)</f>
        <v>43424</v>
      </c>
      <c r="AP130">
        <f>IFERROR(VLOOKUP($A130, CDS5Y_bbg!AO$5:AP$241,2), -1)</f>
        <v>29.936</v>
      </c>
      <c r="AQ130">
        <f>IFERROR(VLOOKUP($A130, CDS5Y_bbg!AP$5:AQ$241,2), -1)</f>
        <v>44625</v>
      </c>
      <c r="AR130">
        <f>IFERROR(VLOOKUP($A130, CDS5Y_bbg!AQ$5:AR$241,2), -1)</f>
        <v>78.956000000000003</v>
      </c>
      <c r="AS130">
        <f>IFERROR(VLOOKUP($A130, CDS5Y_bbg!AR$5:AS$241,2), -1)</f>
        <v>44626</v>
      </c>
      <c r="AT130">
        <f>IFERROR(VLOOKUP($A130, CDS5Y_bbg!AS$5:AT$241,2), -1)</f>
        <v>38.999000000000002</v>
      </c>
      <c r="AU130">
        <f>IFERROR(VLOOKUP($A130, CDS5Y_bbg!AT$5:AU$241,2), -1)</f>
        <v>-1</v>
      </c>
      <c r="AV130">
        <f>IFERROR(VLOOKUP($A130, CDS5Y_bbg!AU$5:AV$241,2), -1)</f>
        <v>-1</v>
      </c>
      <c r="AW130">
        <f>IFERROR(VLOOKUP($A130, CDS5Y_bbg!AV$5:AW$241,2), -1)</f>
        <v>41863</v>
      </c>
      <c r="AX130">
        <f>IFERROR(VLOOKUP($A130, CDS5Y_bbg!AW$5:AX$241,2), -1)</f>
        <v>120.93300000000001</v>
      </c>
      <c r="AY130">
        <f>IFERROR(VLOOKUP($A130, CDS5Y_bbg!AX$5:AY$241,2), -1)</f>
        <v>43402</v>
      </c>
      <c r="AZ130">
        <f>IFERROR(VLOOKUP($A130, CDS5Y_bbg!AY$5:AZ$241,2), -1)</f>
        <v>194.874</v>
      </c>
      <c r="BA130">
        <f>IFERROR(VLOOKUP($A130, CDS5Y_bbg!AZ$5:BA$241,2), -1)</f>
        <v>-1</v>
      </c>
      <c r="BB130">
        <f>IFERROR(VLOOKUP($A130, CDS5Y_bbg!BA$5:BB$241,2), -1)</f>
        <v>61.661999999999999</v>
      </c>
      <c r="BC130">
        <f>IFERROR(VLOOKUP($A130, CDS5Y_bbg!BB$5:BC$241,2), -1)</f>
        <v>41722</v>
      </c>
      <c r="BD130">
        <f>IFERROR(VLOOKUP($A130, CDS5Y_bbg!BC$5:BD$241,2), -1)</f>
        <v>45.515000000000001</v>
      </c>
      <c r="BE130">
        <f>IFERROR(VLOOKUP($A130, CDS5Y_bbg!BD$5:BE$241,2), -1)</f>
        <v>-1</v>
      </c>
      <c r="BF130">
        <f>IFERROR(VLOOKUP($A130, CDS5Y_bbg!BE$5:BF$241,2), -1)</f>
        <v>-1</v>
      </c>
      <c r="BG130">
        <f>IFERROR(VLOOKUP($A130, CDS5Y_bbg!BF$5:BG$241,2), -1)</f>
        <v>-1</v>
      </c>
      <c r="BH130">
        <f>IFERROR(VLOOKUP($A130, CDS5Y_bbg!BG$5:BH$241,2), -1)</f>
        <v>-1</v>
      </c>
      <c r="BI130">
        <f>IFERROR(VLOOKUP($A130, CDS5Y_bbg!BH$5:BI$241,2), -1)</f>
        <v>43424</v>
      </c>
      <c r="BJ130">
        <f>IFERROR(VLOOKUP($A130, CDS5Y_bbg!BI$5:BJ$241,2), -1)</f>
        <v>409.37299999999999</v>
      </c>
      <c r="BK130">
        <f>IFERROR(VLOOKUP($A130, CDS5Y_bbg!BJ$5:BK$241,2), -1)</f>
        <v>-1</v>
      </c>
      <c r="BL130">
        <f>IFERROR(VLOOKUP($A130, CDS5Y_bbg!BK$5:BL$241,2), -1)</f>
        <v>-1</v>
      </c>
      <c r="BM130">
        <f>IFERROR(VLOOKUP($A130, CDS5Y_bbg!BL$5:BM$241,2), -1)</f>
        <v>43424</v>
      </c>
      <c r="BN130">
        <f>IFERROR(VLOOKUP($A130, CDS5Y_bbg!BM$5:BN$241,2), -1)</f>
        <v>229.82400000000001</v>
      </c>
      <c r="BO130">
        <f>IFERROR(VLOOKUP($A130, CDS5Y_bbg!BN$5:BO$241,2), -1)</f>
        <v>43426</v>
      </c>
      <c r="BP130">
        <f>IFERROR(VLOOKUP($A130, CDS5Y_bbg!BO$5:BP$241,2), -1)</f>
        <v>33.595999999999997</v>
      </c>
      <c r="BQ130">
        <f>IFERROR(VLOOKUP($A130, CDS5Y_bbg!BP$5:BQ$241,2), -1)</f>
        <v>-1</v>
      </c>
      <c r="BR130">
        <f>IFERROR(VLOOKUP($A130, CDS5Y_bbg!BQ$5:BR$241,2), -1)</f>
        <v>-1</v>
      </c>
      <c r="BS130">
        <f>IFERROR(VLOOKUP($A130, CDS5Y_bbg!BR$5:BS$241,2), -1)</f>
        <v>43426</v>
      </c>
      <c r="BT130">
        <f>IFERROR(VLOOKUP($A130, CDS5Y_bbg!BS$5:BT$241,2), -1)</f>
        <v>65.701999999999998</v>
      </c>
      <c r="BU130">
        <f>IFERROR(VLOOKUP($A130, CDS5Y_bbg!BT$5:BU$241,2), -1)</f>
        <v>-1</v>
      </c>
      <c r="BV130">
        <f>IFERROR(VLOOKUP($A130, CDS5Y_bbg!BU$5:BV$241,2), -1)</f>
        <v>-1</v>
      </c>
      <c r="BW130">
        <f>IFERROR(VLOOKUP($A130, CDS5Y_bbg!BV$5:BW$241,2), -1)</f>
        <v>41915</v>
      </c>
      <c r="BX130">
        <f>IFERROR(VLOOKUP($A130, CDS5Y_bbg!BW$5:BX$241,2), -1)</f>
        <v>100.268</v>
      </c>
      <c r="BY130">
        <f>IFERROR(VLOOKUP($A130, CDS5Y_bbg!BX$5:BY$241,2), -1)</f>
        <v>-1</v>
      </c>
      <c r="BZ130">
        <f>IFERROR(VLOOKUP($A130, CDS5Y_bbg!BY$5:BZ$241,2), -1)</f>
        <v>-1</v>
      </c>
      <c r="CA130">
        <f>IFERROR(VLOOKUP($A130, CDS5Y_bbg!BZ$5:CA$241,2), -1)</f>
        <v>41911</v>
      </c>
      <c r="CB130">
        <f>IFERROR(VLOOKUP($A130, CDS5Y_bbg!CA$5:CB$241,2), -1)</f>
        <v>326.97399999999999</v>
      </c>
      <c r="CC130">
        <f>IFERROR(VLOOKUP($A130, CDS5Y_bbg!CB$5:CC$241,2), -1)</f>
        <v>41912</v>
      </c>
      <c r="CD130">
        <f>IFERROR(VLOOKUP($A130, CDS5Y_bbg!CC$5:CD$241,2), -1)</f>
        <v>275.262</v>
      </c>
      <c r="CE130">
        <f>IFERROR(VLOOKUP($A130, CDS5Y_bbg!CD$5:CE$241,2), -1)</f>
        <v>43332</v>
      </c>
      <c r="CF130">
        <f>IFERROR(VLOOKUP($A130, CDS5Y_bbg!CE$5:CF$241,2), -1)</f>
        <v>84.236999999999995</v>
      </c>
      <c r="CG130">
        <f>IFERROR(VLOOKUP($A130, CDS5Y_bbg!CF$5:CG$241,2), -1)</f>
        <v>41893</v>
      </c>
      <c r="CH130">
        <f>IFERROR(VLOOKUP($A130, CDS5Y_bbg!CG$5:CH$241,2), -1)</f>
        <v>93.019000000000005</v>
      </c>
      <c r="CI130">
        <f>IFERROR(VLOOKUP($A130, CDS5Y_bbg!CH$5:CI$241,2), -1)</f>
        <v>-1</v>
      </c>
      <c r="CJ130">
        <f>IFERROR(VLOOKUP($A130, CDS5Y_bbg!CI$5:CJ$241,2), -1)</f>
        <v>-1</v>
      </c>
      <c r="CK130">
        <f>IFERROR(VLOOKUP($A130, CDS5Y_bbg!CJ$5:CK$241,2), -1)</f>
        <v>41844</v>
      </c>
      <c r="CL130">
        <f>IFERROR(VLOOKUP($A130, CDS5Y_bbg!CK$5:CL$241,2), -1)</f>
        <v>324.791</v>
      </c>
      <c r="CM130">
        <f>IFERROR(VLOOKUP($A130, CDS5Y_bbg!CL$5:CM$241,2), -1)</f>
        <v>-1</v>
      </c>
      <c r="CN130">
        <f>IFERROR(VLOOKUP($A130, CDS5Y_bbg!CM$5:CN$241,2), -1)</f>
        <v>-1</v>
      </c>
    </row>
    <row r="131" spans="1:92" x14ac:dyDescent="0.25">
      <c r="A131" s="1">
        <v>40480</v>
      </c>
      <c r="B131">
        <f>IFERROR(VLOOKUP($A131, CDS5Y_bbg!A$5:B$241,2), -1)</f>
        <v>99.832999999999998</v>
      </c>
      <c r="C131">
        <f>IFERROR(VLOOKUP($A131, CDS5Y_bbg!B$5:C$241,2), -1)</f>
        <v>41831</v>
      </c>
      <c r="D131">
        <f>IFERROR(VLOOKUP($A131, CDS5Y_bbg!C$5:D$241,2), -1)</f>
        <v>224.99299999999999</v>
      </c>
      <c r="E131">
        <f>IFERROR(VLOOKUP($A131, CDS5Y_bbg!D$5:E$241,2), -1)</f>
        <v>44895</v>
      </c>
      <c r="F131">
        <f>IFERROR(VLOOKUP($A131, CDS5Y_bbg!E$5:F$241,2), -1)</f>
        <v>67.923000000000002</v>
      </c>
      <c r="G131">
        <f>IFERROR(VLOOKUP($A131, CDS5Y_bbg!F$5:G$241,2), -1)</f>
        <v>40360</v>
      </c>
      <c r="H131">
        <f>IFERROR(VLOOKUP($A131, CDS5Y_bbg!G$5:H$241,2), -1)</f>
        <v>63.365000000000002</v>
      </c>
      <c r="I131">
        <f>IFERROR(VLOOKUP($A131, CDS5Y_bbg!H$5:I$241,2), -1)</f>
        <v>44834</v>
      </c>
      <c r="J131">
        <f>IFERROR(VLOOKUP($A131, CDS5Y_bbg!I$5:J$241,2), -1)</f>
        <v>100.32299999999999</v>
      </c>
      <c r="K131">
        <f>IFERROR(VLOOKUP($A131, CDS5Y_bbg!J$5:K$241,2), -1)</f>
        <v>41819</v>
      </c>
      <c r="L131">
        <f>IFERROR(VLOOKUP($A131, CDS5Y_bbg!K$5:L$241,2), -1)</f>
        <v>219.62899999999999</v>
      </c>
      <c r="M131">
        <f>IFERROR(VLOOKUP($A131, CDS5Y_bbg!L$5:M$241,2), -1)</f>
        <v>40469</v>
      </c>
      <c r="N131">
        <f>IFERROR(VLOOKUP($A131, CDS5Y_bbg!M$5:N$241,2), -1)</f>
        <v>82.201999999999998</v>
      </c>
      <c r="O131">
        <f>IFERROR(VLOOKUP($A131, CDS5Y_bbg!N$5:O$241,2), -1)</f>
        <v>40289</v>
      </c>
      <c r="P131">
        <f>IFERROR(VLOOKUP($A131, CDS5Y_bbg!O$5:P$241,2), -1)</f>
        <v>70.762</v>
      </c>
      <c r="Q131">
        <f>IFERROR(VLOOKUP($A131, CDS5Y_bbg!P$5:Q$241,2), -1)</f>
        <v>44377</v>
      </c>
      <c r="R131">
        <f>IFERROR(VLOOKUP($A131, CDS5Y_bbg!Q$5:R$241,2), -1)</f>
        <v>105.783</v>
      </c>
      <c r="S131">
        <f>IFERROR(VLOOKUP($A131, CDS5Y_bbg!R$5:S$241,2), -1)</f>
        <v>43337</v>
      </c>
      <c r="T131">
        <f>IFERROR(VLOOKUP($A131, CDS5Y_bbg!S$5:T$241,2), -1)</f>
        <v>131.77099999999999</v>
      </c>
      <c r="U131">
        <f>IFERROR(VLOOKUP($A131, CDS5Y_bbg!T$5:U$241,2), -1)</f>
        <v>42062</v>
      </c>
      <c r="V131">
        <f>IFERROR(VLOOKUP($A131, CDS5Y_bbg!U$5:V$241,2), -1)</f>
        <v>116.658</v>
      </c>
      <c r="W131">
        <f>IFERROR(VLOOKUP($A131, CDS5Y_bbg!V$5:W$241,2), -1)</f>
        <v>44074</v>
      </c>
      <c r="X131">
        <f>IFERROR(VLOOKUP($A131, CDS5Y_bbg!W$5:X$241,2), -1)</f>
        <v>144.84299999999999</v>
      </c>
      <c r="Y131">
        <f>IFERROR(VLOOKUP($A131, CDS5Y_bbg!X$5:Y$241,2), -1)</f>
        <v>44043</v>
      </c>
      <c r="Z131">
        <f>IFERROR(VLOOKUP($A131, CDS5Y_bbg!Y$5:Z$241,2), -1)</f>
        <v>117.98699999999999</v>
      </c>
      <c r="AA131">
        <f>IFERROR(VLOOKUP($A131, CDS5Y_bbg!Z$5:AA$241,2), -1)</f>
        <v>40481</v>
      </c>
      <c r="AB131">
        <f>IFERROR(VLOOKUP($A131, CDS5Y_bbg!AA$5:AB$241,2), -1)</f>
        <v>91.025999999999996</v>
      </c>
      <c r="AC131">
        <f>IFERROR(VLOOKUP($A131, CDS5Y_bbg!AB$5:AC$241,2), -1)</f>
        <v>44043</v>
      </c>
      <c r="AD131">
        <f>IFERROR(VLOOKUP($A131, CDS5Y_bbg!AC$5:AD$241,2), -1)</f>
        <v>132.96299999999999</v>
      </c>
      <c r="AE131">
        <f>IFERROR(VLOOKUP($A131, CDS5Y_bbg!AD$5:AE$241,2), -1)</f>
        <v>41149</v>
      </c>
      <c r="AF131">
        <f>IFERROR(VLOOKUP($A131, CDS5Y_bbg!AE$5:AF$241,2), -1)</f>
        <v>39.856000000000002</v>
      </c>
      <c r="AG131">
        <f>IFERROR(VLOOKUP($A131, CDS5Y_bbg!AF$5:AG$241,2), -1)</f>
        <v>42853</v>
      </c>
      <c r="AH131">
        <f>IFERROR(VLOOKUP($A131, CDS5Y_bbg!AG$5:AH$241,2), -1)</f>
        <v>69.778999999999996</v>
      </c>
      <c r="AI131">
        <f>IFERROR(VLOOKUP($A131, CDS5Y_bbg!AH$5:AI$241,2), -1)</f>
        <v>-1</v>
      </c>
      <c r="AJ131">
        <f>IFERROR(VLOOKUP($A131, CDS5Y_bbg!AI$5:AJ$241,2), -1)</f>
        <v>117.43600000000001</v>
      </c>
      <c r="AK131">
        <f>IFERROR(VLOOKUP($A131, CDS5Y_bbg!AJ$5:AK$241,2), -1)</f>
        <v>-1</v>
      </c>
      <c r="AL131">
        <f>IFERROR(VLOOKUP($A131, CDS5Y_bbg!AK$5:AL$241,2), -1)</f>
        <v>-1</v>
      </c>
      <c r="AM131">
        <f>IFERROR(VLOOKUP($A131, CDS5Y_bbg!AL$5:AM$241,2), -1)</f>
        <v>-1</v>
      </c>
      <c r="AN131">
        <f>IFERROR(VLOOKUP($A131, CDS5Y_bbg!AM$5:AN$241,2), -1)</f>
        <v>31.331</v>
      </c>
      <c r="AO131">
        <f>IFERROR(VLOOKUP($A131, CDS5Y_bbg!AN$5:AO$241,2), -1)</f>
        <v>43424</v>
      </c>
      <c r="AP131">
        <f>IFERROR(VLOOKUP($A131, CDS5Y_bbg!AO$5:AP$241,2), -1)</f>
        <v>28.065000000000001</v>
      </c>
      <c r="AQ131">
        <f>IFERROR(VLOOKUP($A131, CDS5Y_bbg!AP$5:AQ$241,2), -1)</f>
        <v>44625</v>
      </c>
      <c r="AR131">
        <f>IFERROR(VLOOKUP($A131, CDS5Y_bbg!AQ$5:AR$241,2), -1)</f>
        <v>69.600999999999999</v>
      </c>
      <c r="AS131">
        <f>IFERROR(VLOOKUP($A131, CDS5Y_bbg!AR$5:AS$241,2), -1)</f>
        <v>44626</v>
      </c>
      <c r="AT131">
        <f>IFERROR(VLOOKUP($A131, CDS5Y_bbg!AS$5:AT$241,2), -1)</f>
        <v>34.234000000000002</v>
      </c>
      <c r="AU131">
        <f>IFERROR(VLOOKUP($A131, CDS5Y_bbg!AT$5:AU$241,2), -1)</f>
        <v>-1</v>
      </c>
      <c r="AV131">
        <f>IFERROR(VLOOKUP($A131, CDS5Y_bbg!AU$5:AV$241,2), -1)</f>
        <v>-1</v>
      </c>
      <c r="AW131">
        <f>IFERROR(VLOOKUP($A131, CDS5Y_bbg!AV$5:AW$241,2), -1)</f>
        <v>41863</v>
      </c>
      <c r="AX131">
        <f>IFERROR(VLOOKUP($A131, CDS5Y_bbg!AW$5:AX$241,2), -1)</f>
        <v>117.169</v>
      </c>
      <c r="AY131">
        <f>IFERROR(VLOOKUP($A131, CDS5Y_bbg!AX$5:AY$241,2), -1)</f>
        <v>43402</v>
      </c>
      <c r="AZ131">
        <f>IFERROR(VLOOKUP($A131, CDS5Y_bbg!AY$5:AZ$241,2), -1)</f>
        <v>171.12899999999999</v>
      </c>
      <c r="BA131">
        <f>IFERROR(VLOOKUP($A131, CDS5Y_bbg!AZ$5:BA$241,2), -1)</f>
        <v>-1</v>
      </c>
      <c r="BB131">
        <f>IFERROR(VLOOKUP($A131, CDS5Y_bbg!BA$5:BB$241,2), -1)</f>
        <v>55.116999999999997</v>
      </c>
      <c r="BC131">
        <f>IFERROR(VLOOKUP($A131, CDS5Y_bbg!BB$5:BC$241,2), -1)</f>
        <v>41722</v>
      </c>
      <c r="BD131">
        <f>IFERROR(VLOOKUP($A131, CDS5Y_bbg!BC$5:BD$241,2), -1)</f>
        <v>44.917000000000002</v>
      </c>
      <c r="BE131">
        <f>IFERROR(VLOOKUP($A131, CDS5Y_bbg!BD$5:BE$241,2), -1)</f>
        <v>-1</v>
      </c>
      <c r="BF131">
        <f>IFERROR(VLOOKUP($A131, CDS5Y_bbg!BE$5:BF$241,2), -1)</f>
        <v>-1</v>
      </c>
      <c r="BG131">
        <f>IFERROR(VLOOKUP($A131, CDS5Y_bbg!BF$5:BG$241,2), -1)</f>
        <v>-1</v>
      </c>
      <c r="BH131">
        <f>IFERROR(VLOOKUP($A131, CDS5Y_bbg!BG$5:BH$241,2), -1)</f>
        <v>-1</v>
      </c>
      <c r="BI131">
        <f>IFERROR(VLOOKUP($A131, CDS5Y_bbg!BH$5:BI$241,2), -1)</f>
        <v>43424</v>
      </c>
      <c r="BJ131">
        <f>IFERROR(VLOOKUP($A131, CDS5Y_bbg!BI$5:BJ$241,2), -1)</f>
        <v>378.07900000000001</v>
      </c>
      <c r="BK131">
        <f>IFERROR(VLOOKUP($A131, CDS5Y_bbg!BJ$5:BK$241,2), -1)</f>
        <v>-1</v>
      </c>
      <c r="BL131">
        <f>IFERROR(VLOOKUP($A131, CDS5Y_bbg!BK$5:BL$241,2), -1)</f>
        <v>-1</v>
      </c>
      <c r="BM131">
        <f>IFERROR(VLOOKUP($A131, CDS5Y_bbg!BL$5:BM$241,2), -1)</f>
        <v>43424</v>
      </c>
      <c r="BN131">
        <f>IFERROR(VLOOKUP($A131, CDS5Y_bbg!BM$5:BN$241,2), -1)</f>
        <v>215.41300000000001</v>
      </c>
      <c r="BO131">
        <f>IFERROR(VLOOKUP($A131, CDS5Y_bbg!BN$5:BO$241,2), -1)</f>
        <v>43426</v>
      </c>
      <c r="BP131">
        <f>IFERROR(VLOOKUP($A131, CDS5Y_bbg!BO$5:BP$241,2), -1)</f>
        <v>28.716000000000001</v>
      </c>
      <c r="BQ131">
        <f>IFERROR(VLOOKUP($A131, CDS5Y_bbg!BP$5:BQ$241,2), -1)</f>
        <v>-1</v>
      </c>
      <c r="BR131">
        <f>IFERROR(VLOOKUP($A131, CDS5Y_bbg!BQ$5:BR$241,2), -1)</f>
        <v>-1</v>
      </c>
      <c r="BS131">
        <f>IFERROR(VLOOKUP($A131, CDS5Y_bbg!BR$5:BS$241,2), -1)</f>
        <v>43426</v>
      </c>
      <c r="BT131">
        <f>IFERROR(VLOOKUP($A131, CDS5Y_bbg!BS$5:BT$241,2), -1)</f>
        <v>55.009</v>
      </c>
      <c r="BU131">
        <f>IFERROR(VLOOKUP($A131, CDS5Y_bbg!BT$5:BU$241,2), -1)</f>
        <v>-1</v>
      </c>
      <c r="BV131">
        <f>IFERROR(VLOOKUP($A131, CDS5Y_bbg!BU$5:BV$241,2), -1)</f>
        <v>-1</v>
      </c>
      <c r="BW131">
        <f>IFERROR(VLOOKUP($A131, CDS5Y_bbg!BV$5:BW$241,2), -1)</f>
        <v>41915</v>
      </c>
      <c r="BX131">
        <f>IFERROR(VLOOKUP($A131, CDS5Y_bbg!BW$5:BX$241,2), -1)</f>
        <v>90.352999999999994</v>
      </c>
      <c r="BY131">
        <f>IFERROR(VLOOKUP($A131, CDS5Y_bbg!BX$5:BY$241,2), -1)</f>
        <v>-1</v>
      </c>
      <c r="BZ131">
        <f>IFERROR(VLOOKUP($A131, CDS5Y_bbg!BY$5:BZ$241,2), -1)</f>
        <v>-1</v>
      </c>
      <c r="CA131">
        <f>IFERROR(VLOOKUP($A131, CDS5Y_bbg!BZ$5:CA$241,2), -1)</f>
        <v>41911</v>
      </c>
      <c r="CB131">
        <f>IFERROR(VLOOKUP($A131, CDS5Y_bbg!CA$5:CB$241,2), -1)</f>
        <v>274.79399999999998</v>
      </c>
      <c r="CC131">
        <f>IFERROR(VLOOKUP($A131, CDS5Y_bbg!CB$5:CC$241,2), -1)</f>
        <v>41912</v>
      </c>
      <c r="CD131">
        <f>IFERROR(VLOOKUP($A131, CDS5Y_bbg!CC$5:CD$241,2), -1)</f>
        <v>249.364</v>
      </c>
      <c r="CE131">
        <f>IFERROR(VLOOKUP($A131, CDS5Y_bbg!CD$5:CE$241,2), -1)</f>
        <v>43332</v>
      </c>
      <c r="CF131">
        <f>IFERROR(VLOOKUP($A131, CDS5Y_bbg!CE$5:CF$241,2), -1)</f>
        <v>76.744</v>
      </c>
      <c r="CG131">
        <f>IFERROR(VLOOKUP($A131, CDS5Y_bbg!CF$5:CG$241,2), -1)</f>
        <v>41893</v>
      </c>
      <c r="CH131">
        <f>IFERROR(VLOOKUP($A131, CDS5Y_bbg!CG$5:CH$241,2), -1)</f>
        <v>82.966999999999999</v>
      </c>
      <c r="CI131">
        <f>IFERROR(VLOOKUP($A131, CDS5Y_bbg!CH$5:CI$241,2), -1)</f>
        <v>-1</v>
      </c>
      <c r="CJ131">
        <f>IFERROR(VLOOKUP($A131, CDS5Y_bbg!CI$5:CJ$241,2), -1)</f>
        <v>-1</v>
      </c>
      <c r="CK131">
        <f>IFERROR(VLOOKUP($A131, CDS5Y_bbg!CJ$5:CK$241,2), -1)</f>
        <v>41844</v>
      </c>
      <c r="CL131">
        <f>IFERROR(VLOOKUP($A131, CDS5Y_bbg!CK$5:CL$241,2), -1)</f>
        <v>293.41699999999997</v>
      </c>
      <c r="CM131">
        <f>IFERROR(VLOOKUP($A131, CDS5Y_bbg!CL$5:CM$241,2), -1)</f>
        <v>-1</v>
      </c>
      <c r="CN131">
        <f>IFERROR(VLOOKUP($A131, CDS5Y_bbg!CM$5:CN$241,2), -1)</f>
        <v>-1</v>
      </c>
    </row>
    <row r="132" spans="1:92" x14ac:dyDescent="0.25">
      <c r="A132" s="1">
        <v>40512</v>
      </c>
      <c r="B132">
        <f>IFERROR(VLOOKUP($A132, CDS5Y_bbg!A$5:B$241,2), -1)</f>
        <v>123.375</v>
      </c>
      <c r="C132">
        <f>IFERROR(VLOOKUP($A132, CDS5Y_bbg!B$5:C$241,2), -1)</f>
        <v>41831</v>
      </c>
      <c r="D132">
        <f>IFERROR(VLOOKUP($A132, CDS5Y_bbg!C$5:D$241,2), -1)</f>
        <v>271.85399999999998</v>
      </c>
      <c r="E132">
        <f>IFERROR(VLOOKUP($A132, CDS5Y_bbg!D$5:E$241,2), -1)</f>
        <v>44895</v>
      </c>
      <c r="F132">
        <f>IFERROR(VLOOKUP($A132, CDS5Y_bbg!E$5:F$241,2), -1)</f>
        <v>93.641999999999996</v>
      </c>
      <c r="G132">
        <f>IFERROR(VLOOKUP($A132, CDS5Y_bbg!F$5:G$241,2), -1)</f>
        <v>40360</v>
      </c>
      <c r="H132">
        <f>IFERROR(VLOOKUP($A132, CDS5Y_bbg!G$5:H$241,2), -1)</f>
        <v>76.143000000000001</v>
      </c>
      <c r="I132">
        <f>IFERROR(VLOOKUP($A132, CDS5Y_bbg!H$5:I$241,2), -1)</f>
        <v>44834</v>
      </c>
      <c r="J132">
        <f>IFERROR(VLOOKUP($A132, CDS5Y_bbg!I$5:J$241,2), -1)</f>
        <v>125.71899999999999</v>
      </c>
      <c r="K132">
        <f>IFERROR(VLOOKUP($A132, CDS5Y_bbg!J$5:K$241,2), -1)</f>
        <v>41819</v>
      </c>
      <c r="L132">
        <f>IFERROR(VLOOKUP($A132, CDS5Y_bbg!K$5:L$241,2), -1)</f>
        <v>272.90499999999997</v>
      </c>
      <c r="M132">
        <f>IFERROR(VLOOKUP($A132, CDS5Y_bbg!L$5:M$241,2), -1)</f>
        <v>40469</v>
      </c>
      <c r="N132">
        <f>IFERROR(VLOOKUP($A132, CDS5Y_bbg!M$5:N$241,2), -1)</f>
        <v>121.498</v>
      </c>
      <c r="O132">
        <f>IFERROR(VLOOKUP($A132, CDS5Y_bbg!N$5:O$241,2), -1)</f>
        <v>40289</v>
      </c>
      <c r="P132">
        <f>IFERROR(VLOOKUP($A132, CDS5Y_bbg!O$5:P$241,2), -1)</f>
        <v>90.192999999999998</v>
      </c>
      <c r="Q132">
        <f>IFERROR(VLOOKUP($A132, CDS5Y_bbg!P$5:Q$241,2), -1)</f>
        <v>44377</v>
      </c>
      <c r="R132">
        <f>IFERROR(VLOOKUP($A132, CDS5Y_bbg!Q$5:R$241,2), -1)</f>
        <v>125.76</v>
      </c>
      <c r="S132">
        <f>IFERROR(VLOOKUP($A132, CDS5Y_bbg!R$5:S$241,2), -1)</f>
        <v>43337</v>
      </c>
      <c r="T132">
        <f>IFERROR(VLOOKUP($A132, CDS5Y_bbg!S$5:T$241,2), -1)</f>
        <v>143.89400000000001</v>
      </c>
      <c r="U132">
        <f>IFERROR(VLOOKUP($A132, CDS5Y_bbg!T$5:U$241,2), -1)</f>
        <v>42062</v>
      </c>
      <c r="V132">
        <f>IFERROR(VLOOKUP($A132, CDS5Y_bbg!U$5:V$241,2), -1)</f>
        <v>168.11500000000001</v>
      </c>
      <c r="W132">
        <f>IFERROR(VLOOKUP($A132, CDS5Y_bbg!V$5:W$241,2), -1)</f>
        <v>44074</v>
      </c>
      <c r="X132">
        <f>IFERROR(VLOOKUP($A132, CDS5Y_bbg!W$5:X$241,2), -1)</f>
        <v>175.42699999999999</v>
      </c>
      <c r="Y132">
        <f>IFERROR(VLOOKUP($A132, CDS5Y_bbg!X$5:Y$241,2), -1)</f>
        <v>44043</v>
      </c>
      <c r="Z132">
        <f>IFERROR(VLOOKUP($A132, CDS5Y_bbg!Y$5:Z$241,2), -1)</f>
        <v>144.27199999999999</v>
      </c>
      <c r="AA132">
        <f>IFERROR(VLOOKUP($A132, CDS5Y_bbg!Z$5:AA$241,2), -1)</f>
        <v>40481</v>
      </c>
      <c r="AB132">
        <f>IFERROR(VLOOKUP($A132, CDS5Y_bbg!AA$5:AB$241,2), -1)</f>
        <v>115.407</v>
      </c>
      <c r="AC132">
        <f>IFERROR(VLOOKUP($A132, CDS5Y_bbg!AB$5:AC$241,2), -1)</f>
        <v>44043</v>
      </c>
      <c r="AD132">
        <f>IFERROR(VLOOKUP($A132, CDS5Y_bbg!AC$5:AD$241,2), -1)</f>
        <v>153.87200000000001</v>
      </c>
      <c r="AE132">
        <f>IFERROR(VLOOKUP($A132, CDS5Y_bbg!AD$5:AE$241,2), -1)</f>
        <v>41149</v>
      </c>
      <c r="AF132">
        <f>IFERROR(VLOOKUP($A132, CDS5Y_bbg!AE$5:AF$241,2), -1)</f>
        <v>54.817</v>
      </c>
      <c r="AG132">
        <f>IFERROR(VLOOKUP($A132, CDS5Y_bbg!AF$5:AG$241,2), -1)</f>
        <v>42853</v>
      </c>
      <c r="AH132">
        <f>IFERROR(VLOOKUP($A132, CDS5Y_bbg!AG$5:AH$241,2), -1)</f>
        <v>90.143000000000001</v>
      </c>
      <c r="AI132">
        <f>IFERROR(VLOOKUP($A132, CDS5Y_bbg!AH$5:AI$241,2), -1)</f>
        <v>-1</v>
      </c>
      <c r="AJ132">
        <f>IFERROR(VLOOKUP($A132, CDS5Y_bbg!AI$5:AJ$241,2), -1)</f>
        <v>201.15600000000001</v>
      </c>
      <c r="AK132">
        <f>IFERROR(VLOOKUP($A132, CDS5Y_bbg!AJ$5:AK$241,2), -1)</f>
        <v>-1</v>
      </c>
      <c r="AL132">
        <f>IFERROR(VLOOKUP($A132, CDS5Y_bbg!AK$5:AL$241,2), -1)</f>
        <v>-1</v>
      </c>
      <c r="AM132">
        <f>IFERROR(VLOOKUP($A132, CDS5Y_bbg!AL$5:AM$241,2), -1)</f>
        <v>-1</v>
      </c>
      <c r="AN132">
        <f>IFERROR(VLOOKUP($A132, CDS5Y_bbg!AM$5:AN$241,2), -1)</f>
        <v>44.082000000000001</v>
      </c>
      <c r="AO132">
        <f>IFERROR(VLOOKUP($A132, CDS5Y_bbg!AN$5:AO$241,2), -1)</f>
        <v>43424</v>
      </c>
      <c r="AP132">
        <f>IFERROR(VLOOKUP($A132, CDS5Y_bbg!AO$5:AP$241,2), -1)</f>
        <v>34.72</v>
      </c>
      <c r="AQ132">
        <f>IFERROR(VLOOKUP($A132, CDS5Y_bbg!AP$5:AQ$241,2), -1)</f>
        <v>44625</v>
      </c>
      <c r="AR132">
        <f>IFERROR(VLOOKUP($A132, CDS5Y_bbg!AQ$5:AR$241,2), -1)</f>
        <v>104.738</v>
      </c>
      <c r="AS132">
        <f>IFERROR(VLOOKUP($A132, CDS5Y_bbg!AR$5:AS$241,2), -1)</f>
        <v>44626</v>
      </c>
      <c r="AT132">
        <f>IFERROR(VLOOKUP($A132, CDS5Y_bbg!AS$5:AT$241,2), -1)</f>
        <v>55.329000000000001</v>
      </c>
      <c r="AU132">
        <f>IFERROR(VLOOKUP($A132, CDS5Y_bbg!AT$5:AU$241,2), -1)</f>
        <v>-1</v>
      </c>
      <c r="AV132">
        <f>IFERROR(VLOOKUP($A132, CDS5Y_bbg!AU$5:AV$241,2), -1)</f>
        <v>-1</v>
      </c>
      <c r="AW132">
        <f>IFERROR(VLOOKUP($A132, CDS5Y_bbg!AV$5:AW$241,2), -1)</f>
        <v>41863</v>
      </c>
      <c r="AX132">
        <f>IFERROR(VLOOKUP($A132, CDS5Y_bbg!AW$5:AX$241,2), -1)</f>
        <v>120.503</v>
      </c>
      <c r="AY132">
        <f>IFERROR(VLOOKUP($A132, CDS5Y_bbg!AX$5:AY$241,2), -1)</f>
        <v>43402</v>
      </c>
      <c r="AZ132">
        <f>IFERROR(VLOOKUP($A132, CDS5Y_bbg!AY$5:AZ$241,2), -1)</f>
        <v>268.995</v>
      </c>
      <c r="BA132">
        <f>IFERROR(VLOOKUP($A132, CDS5Y_bbg!AZ$5:BA$241,2), -1)</f>
        <v>-1</v>
      </c>
      <c r="BB132">
        <f>IFERROR(VLOOKUP($A132, CDS5Y_bbg!BA$5:BB$241,2), -1)</f>
        <v>70.878</v>
      </c>
      <c r="BC132">
        <f>IFERROR(VLOOKUP($A132, CDS5Y_bbg!BB$5:BC$241,2), -1)</f>
        <v>41722</v>
      </c>
      <c r="BD132">
        <f>IFERROR(VLOOKUP($A132, CDS5Y_bbg!BC$5:BD$241,2), -1)</f>
        <v>61.37</v>
      </c>
      <c r="BE132">
        <f>IFERROR(VLOOKUP($A132, CDS5Y_bbg!BD$5:BE$241,2), -1)</f>
        <v>-1</v>
      </c>
      <c r="BF132">
        <f>IFERROR(VLOOKUP($A132, CDS5Y_bbg!BE$5:BF$241,2), -1)</f>
        <v>-1</v>
      </c>
      <c r="BG132">
        <f>IFERROR(VLOOKUP($A132, CDS5Y_bbg!BF$5:BG$241,2), -1)</f>
        <v>-1</v>
      </c>
      <c r="BH132">
        <f>IFERROR(VLOOKUP($A132, CDS5Y_bbg!BG$5:BH$241,2), -1)</f>
        <v>-1</v>
      </c>
      <c r="BI132">
        <f>IFERROR(VLOOKUP($A132, CDS5Y_bbg!BH$5:BI$241,2), -1)</f>
        <v>43424</v>
      </c>
      <c r="BJ132">
        <f>IFERROR(VLOOKUP($A132, CDS5Y_bbg!BI$5:BJ$241,2), -1)</f>
        <v>543.19500000000005</v>
      </c>
      <c r="BK132">
        <f>IFERROR(VLOOKUP($A132, CDS5Y_bbg!BJ$5:BK$241,2), -1)</f>
        <v>-1</v>
      </c>
      <c r="BL132">
        <f>IFERROR(VLOOKUP($A132, CDS5Y_bbg!BK$5:BL$241,2), -1)</f>
        <v>-1</v>
      </c>
      <c r="BM132">
        <f>IFERROR(VLOOKUP($A132, CDS5Y_bbg!BL$5:BM$241,2), -1)</f>
        <v>43424</v>
      </c>
      <c r="BN132">
        <f>IFERROR(VLOOKUP($A132, CDS5Y_bbg!BM$5:BN$241,2), -1)</f>
        <v>365.34800000000001</v>
      </c>
      <c r="BO132">
        <f>IFERROR(VLOOKUP($A132, CDS5Y_bbg!BN$5:BO$241,2), -1)</f>
        <v>43426</v>
      </c>
      <c r="BP132">
        <f>IFERROR(VLOOKUP($A132, CDS5Y_bbg!BO$5:BP$241,2), -1)</f>
        <v>32.619</v>
      </c>
      <c r="BQ132">
        <f>IFERROR(VLOOKUP($A132, CDS5Y_bbg!BP$5:BQ$241,2), -1)</f>
        <v>-1</v>
      </c>
      <c r="BR132">
        <f>IFERROR(VLOOKUP($A132, CDS5Y_bbg!BQ$5:BR$241,2), -1)</f>
        <v>-1</v>
      </c>
      <c r="BS132">
        <f>IFERROR(VLOOKUP($A132, CDS5Y_bbg!BR$5:BS$241,2), -1)</f>
        <v>43426</v>
      </c>
      <c r="BT132">
        <f>IFERROR(VLOOKUP($A132, CDS5Y_bbg!BS$5:BT$241,2), -1)</f>
        <v>79.180999999999997</v>
      </c>
      <c r="BU132">
        <f>IFERROR(VLOOKUP($A132, CDS5Y_bbg!BT$5:BU$241,2), -1)</f>
        <v>-1</v>
      </c>
      <c r="BV132">
        <f>IFERROR(VLOOKUP($A132, CDS5Y_bbg!BU$5:BV$241,2), -1)</f>
        <v>-1</v>
      </c>
      <c r="BW132">
        <f>IFERROR(VLOOKUP($A132, CDS5Y_bbg!BV$5:BW$241,2), -1)</f>
        <v>41915</v>
      </c>
      <c r="BX132">
        <f>IFERROR(VLOOKUP($A132, CDS5Y_bbg!BW$5:BX$241,2), -1)</f>
        <v>106.149</v>
      </c>
      <c r="BY132">
        <f>IFERROR(VLOOKUP($A132, CDS5Y_bbg!BX$5:BY$241,2), -1)</f>
        <v>-1</v>
      </c>
      <c r="BZ132">
        <f>IFERROR(VLOOKUP($A132, CDS5Y_bbg!BY$5:BZ$241,2), -1)</f>
        <v>-1</v>
      </c>
      <c r="CA132">
        <f>IFERROR(VLOOKUP($A132, CDS5Y_bbg!BZ$5:CA$241,2), -1)</f>
        <v>41911</v>
      </c>
      <c r="CB132">
        <f>IFERROR(VLOOKUP($A132, CDS5Y_bbg!CA$5:CB$241,2), -1)</f>
        <v>297.21199999999999</v>
      </c>
      <c r="CC132">
        <f>IFERROR(VLOOKUP($A132, CDS5Y_bbg!CB$5:CC$241,2), -1)</f>
        <v>41912</v>
      </c>
      <c r="CD132">
        <f>IFERROR(VLOOKUP($A132, CDS5Y_bbg!CC$5:CD$241,2), -1)</f>
        <v>284.60700000000003</v>
      </c>
      <c r="CE132">
        <f>IFERROR(VLOOKUP($A132, CDS5Y_bbg!CD$5:CE$241,2), -1)</f>
        <v>43332</v>
      </c>
      <c r="CF132">
        <f>IFERROR(VLOOKUP($A132, CDS5Y_bbg!CE$5:CF$241,2), -1)</f>
        <v>89.471999999999994</v>
      </c>
      <c r="CG132">
        <f>IFERROR(VLOOKUP($A132, CDS5Y_bbg!CF$5:CG$241,2), -1)</f>
        <v>41893</v>
      </c>
      <c r="CH132">
        <f>IFERROR(VLOOKUP($A132, CDS5Y_bbg!CG$5:CH$241,2), -1)</f>
        <v>101.447</v>
      </c>
      <c r="CI132">
        <f>IFERROR(VLOOKUP($A132, CDS5Y_bbg!CH$5:CI$241,2), -1)</f>
        <v>-1</v>
      </c>
      <c r="CJ132">
        <f>IFERROR(VLOOKUP($A132, CDS5Y_bbg!CI$5:CJ$241,2), -1)</f>
        <v>-1</v>
      </c>
      <c r="CK132">
        <f>IFERROR(VLOOKUP($A132, CDS5Y_bbg!CJ$5:CK$241,2), -1)</f>
        <v>41844</v>
      </c>
      <c r="CL132">
        <f>IFERROR(VLOOKUP($A132, CDS5Y_bbg!CK$5:CL$241,2), -1)</f>
        <v>383.77100000000002</v>
      </c>
      <c r="CM132">
        <f>IFERROR(VLOOKUP($A132, CDS5Y_bbg!CL$5:CM$241,2), -1)</f>
        <v>-1</v>
      </c>
      <c r="CN132">
        <f>IFERROR(VLOOKUP($A132, CDS5Y_bbg!CM$5:CN$241,2), -1)</f>
        <v>-1</v>
      </c>
    </row>
    <row r="133" spans="1:92" x14ac:dyDescent="0.25">
      <c r="A133" s="1">
        <v>40543</v>
      </c>
      <c r="B133">
        <f>IFERROR(VLOOKUP($A133, CDS5Y_bbg!A$5:B$241,2), -1)</f>
        <v>111.277</v>
      </c>
      <c r="C133">
        <f>IFERROR(VLOOKUP($A133, CDS5Y_bbg!B$5:C$241,2), -1)</f>
        <v>41831</v>
      </c>
      <c r="D133">
        <f>IFERROR(VLOOKUP($A133, CDS5Y_bbg!C$5:D$241,2), -1)</f>
        <v>247.416</v>
      </c>
      <c r="E133">
        <f>IFERROR(VLOOKUP($A133, CDS5Y_bbg!D$5:E$241,2), -1)</f>
        <v>44895</v>
      </c>
      <c r="F133">
        <f>IFERROR(VLOOKUP($A133, CDS5Y_bbg!E$5:F$241,2), -1)</f>
        <v>84.417000000000002</v>
      </c>
      <c r="G133">
        <f>IFERROR(VLOOKUP($A133, CDS5Y_bbg!F$5:G$241,2), -1)</f>
        <v>40360</v>
      </c>
      <c r="H133">
        <f>IFERROR(VLOOKUP($A133, CDS5Y_bbg!G$5:H$241,2), -1)</f>
        <v>69.349999999999994</v>
      </c>
      <c r="I133">
        <f>IFERROR(VLOOKUP($A133, CDS5Y_bbg!H$5:I$241,2), -1)</f>
        <v>44834</v>
      </c>
      <c r="J133">
        <f>IFERROR(VLOOKUP($A133, CDS5Y_bbg!I$5:J$241,2), -1)</f>
        <v>112.672</v>
      </c>
      <c r="K133">
        <f>IFERROR(VLOOKUP($A133, CDS5Y_bbg!J$5:K$241,2), -1)</f>
        <v>41819</v>
      </c>
      <c r="L133">
        <f>IFERROR(VLOOKUP($A133, CDS5Y_bbg!K$5:L$241,2), -1)</f>
        <v>257.59100000000001</v>
      </c>
      <c r="M133">
        <f>IFERROR(VLOOKUP($A133, CDS5Y_bbg!L$5:M$241,2), -1)</f>
        <v>40469</v>
      </c>
      <c r="N133">
        <f>IFERROR(VLOOKUP($A133, CDS5Y_bbg!M$5:N$241,2), -1)</f>
        <v>95.649000000000001</v>
      </c>
      <c r="O133">
        <f>IFERROR(VLOOKUP($A133, CDS5Y_bbg!N$5:O$241,2), -1)</f>
        <v>40289</v>
      </c>
      <c r="P133">
        <f>IFERROR(VLOOKUP($A133, CDS5Y_bbg!O$5:P$241,2), -1)</f>
        <v>74.507000000000005</v>
      </c>
      <c r="Q133">
        <f>IFERROR(VLOOKUP($A133, CDS5Y_bbg!P$5:Q$241,2), -1)</f>
        <v>44377</v>
      </c>
      <c r="R133">
        <f>IFERROR(VLOOKUP($A133, CDS5Y_bbg!Q$5:R$241,2), -1)</f>
        <v>113.556</v>
      </c>
      <c r="S133">
        <f>IFERROR(VLOOKUP($A133, CDS5Y_bbg!R$5:S$241,2), -1)</f>
        <v>43337</v>
      </c>
      <c r="T133">
        <f>IFERROR(VLOOKUP($A133, CDS5Y_bbg!S$5:T$241,2), -1)</f>
        <v>127.55500000000001</v>
      </c>
      <c r="U133">
        <f>IFERROR(VLOOKUP($A133, CDS5Y_bbg!T$5:U$241,2), -1)</f>
        <v>42062</v>
      </c>
      <c r="V133">
        <f>IFERROR(VLOOKUP($A133, CDS5Y_bbg!U$5:V$241,2), -1)</f>
        <v>141.56700000000001</v>
      </c>
      <c r="W133">
        <f>IFERROR(VLOOKUP($A133, CDS5Y_bbg!V$5:W$241,2), -1)</f>
        <v>44074</v>
      </c>
      <c r="X133">
        <f>IFERROR(VLOOKUP($A133, CDS5Y_bbg!W$5:X$241,2), -1)</f>
        <v>145.65799999999999</v>
      </c>
      <c r="Y133">
        <f>IFERROR(VLOOKUP($A133, CDS5Y_bbg!X$5:Y$241,2), -1)</f>
        <v>44043</v>
      </c>
      <c r="Z133">
        <f>IFERROR(VLOOKUP($A133, CDS5Y_bbg!Y$5:Z$241,2), -1)</f>
        <v>126.116</v>
      </c>
      <c r="AA133">
        <f>IFERROR(VLOOKUP($A133, CDS5Y_bbg!Z$5:AA$241,2), -1)</f>
        <v>40481</v>
      </c>
      <c r="AB133">
        <f>IFERROR(VLOOKUP($A133, CDS5Y_bbg!AA$5:AB$241,2), -1)</f>
        <v>97.498000000000005</v>
      </c>
      <c r="AC133">
        <f>IFERROR(VLOOKUP($A133, CDS5Y_bbg!AB$5:AC$241,2), -1)</f>
        <v>44043</v>
      </c>
      <c r="AD133">
        <f>IFERROR(VLOOKUP($A133, CDS5Y_bbg!AC$5:AD$241,2), -1)</f>
        <v>140.82300000000001</v>
      </c>
      <c r="AE133">
        <f>IFERROR(VLOOKUP($A133, CDS5Y_bbg!AD$5:AE$241,2), -1)</f>
        <v>41149</v>
      </c>
      <c r="AF133">
        <f>IFERROR(VLOOKUP($A133, CDS5Y_bbg!AE$5:AF$241,2), -1)</f>
        <v>50.411000000000001</v>
      </c>
      <c r="AG133">
        <f>IFERROR(VLOOKUP($A133, CDS5Y_bbg!AF$5:AG$241,2), -1)</f>
        <v>42853</v>
      </c>
      <c r="AH133">
        <f>IFERROR(VLOOKUP($A133, CDS5Y_bbg!AG$5:AH$241,2), -1)</f>
        <v>100.307</v>
      </c>
      <c r="AI133">
        <f>IFERROR(VLOOKUP($A133, CDS5Y_bbg!AH$5:AI$241,2), -1)</f>
        <v>-1</v>
      </c>
      <c r="AJ133">
        <f>IFERROR(VLOOKUP($A133, CDS5Y_bbg!AI$5:AJ$241,2), -1)</f>
        <v>217.93299999999999</v>
      </c>
      <c r="AK133">
        <f>IFERROR(VLOOKUP($A133, CDS5Y_bbg!AJ$5:AK$241,2), -1)</f>
        <v>-1</v>
      </c>
      <c r="AL133">
        <f>IFERROR(VLOOKUP($A133, CDS5Y_bbg!AK$5:AL$241,2), -1)</f>
        <v>-1</v>
      </c>
      <c r="AM133">
        <f>IFERROR(VLOOKUP($A133, CDS5Y_bbg!AL$5:AM$241,2), -1)</f>
        <v>-1</v>
      </c>
      <c r="AN133">
        <f>IFERROR(VLOOKUP($A133, CDS5Y_bbg!AM$5:AN$241,2), -1)</f>
        <v>45.857999999999997</v>
      </c>
      <c r="AO133">
        <f>IFERROR(VLOOKUP($A133, CDS5Y_bbg!AN$5:AO$241,2), -1)</f>
        <v>43424</v>
      </c>
      <c r="AP133">
        <f>IFERROR(VLOOKUP($A133, CDS5Y_bbg!AO$5:AP$241,2), -1)</f>
        <v>33.451000000000001</v>
      </c>
      <c r="AQ133">
        <f>IFERROR(VLOOKUP($A133, CDS5Y_bbg!AP$5:AQ$241,2), -1)</f>
        <v>44625</v>
      </c>
      <c r="AR133">
        <f>IFERROR(VLOOKUP($A133, CDS5Y_bbg!AQ$5:AR$241,2), -1)</f>
        <v>101.02200000000001</v>
      </c>
      <c r="AS133">
        <f>IFERROR(VLOOKUP($A133, CDS5Y_bbg!AR$5:AS$241,2), -1)</f>
        <v>44626</v>
      </c>
      <c r="AT133">
        <f>IFERROR(VLOOKUP($A133, CDS5Y_bbg!AS$5:AT$241,2), -1)</f>
        <v>58.44</v>
      </c>
      <c r="AU133">
        <f>IFERROR(VLOOKUP($A133, CDS5Y_bbg!AT$5:AU$241,2), -1)</f>
        <v>-1</v>
      </c>
      <c r="AV133">
        <f>IFERROR(VLOOKUP($A133, CDS5Y_bbg!AU$5:AV$241,2), -1)</f>
        <v>-1</v>
      </c>
      <c r="AW133">
        <f>IFERROR(VLOOKUP($A133, CDS5Y_bbg!AV$5:AW$241,2), -1)</f>
        <v>41863</v>
      </c>
      <c r="AX133">
        <f>IFERROR(VLOOKUP($A133, CDS5Y_bbg!AW$5:AX$241,2), -1)</f>
        <v>115.251</v>
      </c>
      <c r="AY133">
        <f>IFERROR(VLOOKUP($A133, CDS5Y_bbg!AX$5:AY$241,2), -1)</f>
        <v>43402</v>
      </c>
      <c r="AZ133">
        <f>IFERROR(VLOOKUP($A133, CDS5Y_bbg!AY$5:AZ$241,2), -1)</f>
        <v>238.46799999999999</v>
      </c>
      <c r="BA133">
        <f>IFERROR(VLOOKUP($A133, CDS5Y_bbg!AZ$5:BA$241,2), -1)</f>
        <v>-1</v>
      </c>
      <c r="BB133">
        <f>IFERROR(VLOOKUP($A133, CDS5Y_bbg!BA$5:BB$241,2), -1)</f>
        <v>72.421999999999997</v>
      </c>
      <c r="BC133">
        <f>IFERROR(VLOOKUP($A133, CDS5Y_bbg!BB$5:BC$241,2), -1)</f>
        <v>41722</v>
      </c>
      <c r="BD133">
        <f>IFERROR(VLOOKUP($A133, CDS5Y_bbg!BC$5:BD$241,2), -1)</f>
        <v>63.040999999999997</v>
      </c>
      <c r="BE133">
        <f>IFERROR(VLOOKUP($A133, CDS5Y_bbg!BD$5:BE$241,2), -1)</f>
        <v>-1</v>
      </c>
      <c r="BF133">
        <f>IFERROR(VLOOKUP($A133, CDS5Y_bbg!BE$5:BF$241,2), -1)</f>
        <v>-1</v>
      </c>
      <c r="BG133">
        <f>IFERROR(VLOOKUP($A133, CDS5Y_bbg!BF$5:BG$241,2), -1)</f>
        <v>-1</v>
      </c>
      <c r="BH133">
        <f>IFERROR(VLOOKUP($A133, CDS5Y_bbg!BG$5:BH$241,2), -1)</f>
        <v>-1</v>
      </c>
      <c r="BI133">
        <f>IFERROR(VLOOKUP($A133, CDS5Y_bbg!BH$5:BI$241,2), -1)</f>
        <v>43424</v>
      </c>
      <c r="BJ133">
        <f>IFERROR(VLOOKUP($A133, CDS5Y_bbg!BI$5:BJ$241,2), -1)</f>
        <v>499.58499999999998</v>
      </c>
      <c r="BK133">
        <f>IFERROR(VLOOKUP($A133, CDS5Y_bbg!BJ$5:BK$241,2), -1)</f>
        <v>-1</v>
      </c>
      <c r="BL133">
        <f>IFERROR(VLOOKUP($A133, CDS5Y_bbg!BK$5:BL$241,2), -1)</f>
        <v>-1</v>
      </c>
      <c r="BM133">
        <f>IFERROR(VLOOKUP($A133, CDS5Y_bbg!BL$5:BM$241,2), -1)</f>
        <v>43424</v>
      </c>
      <c r="BN133">
        <f>IFERROR(VLOOKUP($A133, CDS5Y_bbg!BM$5:BN$241,2), -1)</f>
        <v>349.51</v>
      </c>
      <c r="BO133">
        <f>IFERROR(VLOOKUP($A133, CDS5Y_bbg!BN$5:BO$241,2), -1)</f>
        <v>43426</v>
      </c>
      <c r="BP133">
        <f>IFERROR(VLOOKUP($A133, CDS5Y_bbg!BO$5:BP$241,2), -1)</f>
        <v>34.020000000000003</v>
      </c>
      <c r="BQ133">
        <f>IFERROR(VLOOKUP($A133, CDS5Y_bbg!BP$5:BQ$241,2), -1)</f>
        <v>-1</v>
      </c>
      <c r="BR133">
        <f>IFERROR(VLOOKUP($A133, CDS5Y_bbg!BQ$5:BR$241,2), -1)</f>
        <v>-1</v>
      </c>
      <c r="BS133">
        <f>IFERROR(VLOOKUP($A133, CDS5Y_bbg!BR$5:BS$241,2), -1)</f>
        <v>43426</v>
      </c>
      <c r="BT133">
        <f>IFERROR(VLOOKUP($A133, CDS5Y_bbg!BS$5:BT$241,2), -1)</f>
        <v>72.412000000000006</v>
      </c>
      <c r="BU133">
        <f>IFERROR(VLOOKUP($A133, CDS5Y_bbg!BT$5:BU$241,2), -1)</f>
        <v>-1</v>
      </c>
      <c r="BV133">
        <f>IFERROR(VLOOKUP($A133, CDS5Y_bbg!BU$5:BV$241,2), -1)</f>
        <v>-1</v>
      </c>
      <c r="BW133">
        <f>IFERROR(VLOOKUP($A133, CDS5Y_bbg!BV$5:BW$241,2), -1)</f>
        <v>41915</v>
      </c>
      <c r="BX133">
        <f>IFERROR(VLOOKUP($A133, CDS5Y_bbg!BW$5:BX$241,2), -1)</f>
        <v>93.03</v>
      </c>
      <c r="BY133">
        <f>IFERROR(VLOOKUP($A133, CDS5Y_bbg!BX$5:BY$241,2), -1)</f>
        <v>-1</v>
      </c>
      <c r="BZ133">
        <f>IFERROR(VLOOKUP($A133, CDS5Y_bbg!BY$5:BZ$241,2), -1)</f>
        <v>-1</v>
      </c>
      <c r="CA133">
        <f>IFERROR(VLOOKUP($A133, CDS5Y_bbg!BZ$5:CA$241,2), -1)</f>
        <v>41911</v>
      </c>
      <c r="CB133">
        <f>IFERROR(VLOOKUP($A133, CDS5Y_bbg!CA$5:CB$241,2), -1)</f>
        <v>265.35000000000002</v>
      </c>
      <c r="CC133">
        <f>IFERROR(VLOOKUP($A133, CDS5Y_bbg!CB$5:CC$241,2), -1)</f>
        <v>41912</v>
      </c>
      <c r="CD133">
        <f>IFERROR(VLOOKUP($A133, CDS5Y_bbg!CC$5:CD$241,2), -1)</f>
        <v>250.928</v>
      </c>
      <c r="CE133">
        <f>IFERROR(VLOOKUP($A133, CDS5Y_bbg!CD$5:CE$241,2), -1)</f>
        <v>43332</v>
      </c>
      <c r="CF133">
        <f>IFERROR(VLOOKUP($A133, CDS5Y_bbg!CE$5:CF$241,2), -1)</f>
        <v>81.932000000000002</v>
      </c>
      <c r="CG133">
        <f>IFERROR(VLOOKUP($A133, CDS5Y_bbg!CF$5:CG$241,2), -1)</f>
        <v>41893</v>
      </c>
      <c r="CH133">
        <f>IFERROR(VLOOKUP($A133, CDS5Y_bbg!CG$5:CH$241,2), -1)</f>
        <v>89.56</v>
      </c>
      <c r="CI133">
        <f>IFERROR(VLOOKUP($A133, CDS5Y_bbg!CH$5:CI$241,2), -1)</f>
        <v>-1</v>
      </c>
      <c r="CJ133">
        <f>IFERROR(VLOOKUP($A133, CDS5Y_bbg!CI$5:CJ$241,2), -1)</f>
        <v>-1</v>
      </c>
      <c r="CK133">
        <f>IFERROR(VLOOKUP($A133, CDS5Y_bbg!CJ$5:CK$241,2), -1)</f>
        <v>41844</v>
      </c>
      <c r="CL133">
        <f>IFERROR(VLOOKUP($A133, CDS5Y_bbg!CK$5:CL$241,2), -1)</f>
        <v>383.76799999999997</v>
      </c>
      <c r="CM133">
        <f>IFERROR(VLOOKUP($A133, CDS5Y_bbg!CL$5:CM$241,2), -1)</f>
        <v>-1</v>
      </c>
      <c r="CN133">
        <f>IFERROR(VLOOKUP($A133, CDS5Y_bbg!CM$5:CN$241,2), -1)</f>
        <v>-1</v>
      </c>
    </row>
    <row r="134" spans="1:92" x14ac:dyDescent="0.25">
      <c r="A134" s="1">
        <v>40574</v>
      </c>
      <c r="B134">
        <f>IFERROR(VLOOKUP($A134, CDS5Y_bbg!A$5:B$241,2), -1)</f>
        <v>118.919</v>
      </c>
      <c r="C134">
        <f>IFERROR(VLOOKUP($A134, CDS5Y_bbg!B$5:C$241,2), -1)</f>
        <v>41831</v>
      </c>
      <c r="D134">
        <f>IFERROR(VLOOKUP($A134, CDS5Y_bbg!C$5:D$241,2), -1)</f>
        <v>261.27300000000002</v>
      </c>
      <c r="E134">
        <f>IFERROR(VLOOKUP($A134, CDS5Y_bbg!D$5:E$241,2), -1)</f>
        <v>44895</v>
      </c>
      <c r="F134">
        <f>IFERROR(VLOOKUP($A134, CDS5Y_bbg!E$5:F$241,2), -1)</f>
        <v>82.179000000000002</v>
      </c>
      <c r="G134">
        <f>IFERROR(VLOOKUP($A134, CDS5Y_bbg!F$5:G$241,2), -1)</f>
        <v>40360</v>
      </c>
      <c r="H134">
        <f>IFERROR(VLOOKUP($A134, CDS5Y_bbg!G$5:H$241,2), -1)</f>
        <v>78.688999999999993</v>
      </c>
      <c r="I134">
        <f>IFERROR(VLOOKUP($A134, CDS5Y_bbg!H$5:I$241,2), -1)</f>
        <v>44834</v>
      </c>
      <c r="J134">
        <f>IFERROR(VLOOKUP($A134, CDS5Y_bbg!I$5:J$241,2), -1)</f>
        <v>119.998</v>
      </c>
      <c r="K134">
        <f>IFERROR(VLOOKUP($A134, CDS5Y_bbg!J$5:K$241,2), -1)</f>
        <v>41819</v>
      </c>
      <c r="L134">
        <f>IFERROR(VLOOKUP($A134, CDS5Y_bbg!K$5:L$241,2), -1)</f>
        <v>290.24299999999999</v>
      </c>
      <c r="M134">
        <f>IFERROR(VLOOKUP($A134, CDS5Y_bbg!L$5:M$241,2), -1)</f>
        <v>40469</v>
      </c>
      <c r="N134">
        <f>IFERROR(VLOOKUP($A134, CDS5Y_bbg!M$5:N$241,2), -1)</f>
        <v>103.20399999999999</v>
      </c>
      <c r="O134">
        <f>IFERROR(VLOOKUP($A134, CDS5Y_bbg!N$5:O$241,2), -1)</f>
        <v>40289</v>
      </c>
      <c r="P134">
        <f>IFERROR(VLOOKUP($A134, CDS5Y_bbg!O$5:P$241,2), -1)</f>
        <v>82.105999999999995</v>
      </c>
      <c r="Q134">
        <f>IFERROR(VLOOKUP($A134, CDS5Y_bbg!P$5:Q$241,2), -1)</f>
        <v>44377</v>
      </c>
      <c r="R134">
        <f>IFERROR(VLOOKUP($A134, CDS5Y_bbg!Q$5:R$241,2), -1)</f>
        <v>122.01600000000001</v>
      </c>
      <c r="S134">
        <f>IFERROR(VLOOKUP($A134, CDS5Y_bbg!R$5:S$241,2), -1)</f>
        <v>43337</v>
      </c>
      <c r="T134">
        <f>IFERROR(VLOOKUP($A134, CDS5Y_bbg!S$5:T$241,2), -1)</f>
        <v>141.928</v>
      </c>
      <c r="U134">
        <f>IFERROR(VLOOKUP($A134, CDS5Y_bbg!T$5:U$241,2), -1)</f>
        <v>42062</v>
      </c>
      <c r="V134">
        <f>IFERROR(VLOOKUP($A134, CDS5Y_bbg!U$5:V$241,2), -1)</f>
        <v>155.62</v>
      </c>
      <c r="W134">
        <f>IFERROR(VLOOKUP($A134, CDS5Y_bbg!V$5:W$241,2), -1)</f>
        <v>44074</v>
      </c>
      <c r="X134">
        <f>IFERROR(VLOOKUP($A134, CDS5Y_bbg!W$5:X$241,2), -1)</f>
        <v>152.79499999999999</v>
      </c>
      <c r="Y134">
        <f>IFERROR(VLOOKUP($A134, CDS5Y_bbg!X$5:Y$241,2), -1)</f>
        <v>44043</v>
      </c>
      <c r="Z134">
        <f>IFERROR(VLOOKUP($A134, CDS5Y_bbg!Y$5:Z$241,2), -1)</f>
        <v>137.65100000000001</v>
      </c>
      <c r="AA134">
        <f>IFERROR(VLOOKUP($A134, CDS5Y_bbg!Z$5:AA$241,2), -1)</f>
        <v>40481</v>
      </c>
      <c r="AB134">
        <f>IFERROR(VLOOKUP($A134, CDS5Y_bbg!AA$5:AB$241,2), -1)</f>
        <v>116.718</v>
      </c>
      <c r="AC134">
        <f>IFERROR(VLOOKUP($A134, CDS5Y_bbg!AB$5:AC$241,2), -1)</f>
        <v>44043</v>
      </c>
      <c r="AD134">
        <f>IFERROR(VLOOKUP($A134, CDS5Y_bbg!AC$5:AD$241,2), -1)</f>
        <v>165.25299999999999</v>
      </c>
      <c r="AE134">
        <f>IFERROR(VLOOKUP($A134, CDS5Y_bbg!AD$5:AE$241,2), -1)</f>
        <v>41149</v>
      </c>
      <c r="AF134">
        <f>IFERROR(VLOOKUP($A134, CDS5Y_bbg!AE$5:AF$241,2), -1)</f>
        <v>55.728999999999999</v>
      </c>
      <c r="AG134">
        <f>IFERROR(VLOOKUP($A134, CDS5Y_bbg!AF$5:AG$241,2), -1)</f>
        <v>42853</v>
      </c>
      <c r="AH134">
        <f>IFERROR(VLOOKUP($A134, CDS5Y_bbg!AG$5:AH$241,2), -1)</f>
        <v>89.960999999999999</v>
      </c>
      <c r="AI134">
        <f>IFERROR(VLOOKUP($A134, CDS5Y_bbg!AH$5:AI$241,2), -1)</f>
        <v>-1</v>
      </c>
      <c r="AJ134">
        <f>IFERROR(VLOOKUP($A134, CDS5Y_bbg!AI$5:AJ$241,2), -1)</f>
        <v>173.09700000000001</v>
      </c>
      <c r="AK134">
        <f>IFERROR(VLOOKUP($A134, CDS5Y_bbg!AJ$5:AK$241,2), -1)</f>
        <v>-1</v>
      </c>
      <c r="AL134">
        <f>IFERROR(VLOOKUP($A134, CDS5Y_bbg!AK$5:AL$241,2), -1)</f>
        <v>-1</v>
      </c>
      <c r="AM134">
        <f>IFERROR(VLOOKUP($A134, CDS5Y_bbg!AL$5:AM$241,2), -1)</f>
        <v>-1</v>
      </c>
      <c r="AN134">
        <f>IFERROR(VLOOKUP($A134, CDS5Y_bbg!AM$5:AN$241,2), -1)</f>
        <v>50.04</v>
      </c>
      <c r="AO134">
        <f>IFERROR(VLOOKUP($A134, CDS5Y_bbg!AN$5:AO$241,2), -1)</f>
        <v>43424</v>
      </c>
      <c r="AP134">
        <f>IFERROR(VLOOKUP($A134, CDS5Y_bbg!AO$5:AP$241,2), -1)</f>
        <v>38.418999999999997</v>
      </c>
      <c r="AQ134">
        <f>IFERROR(VLOOKUP($A134, CDS5Y_bbg!AP$5:AQ$241,2), -1)</f>
        <v>44625</v>
      </c>
      <c r="AR134">
        <f>IFERROR(VLOOKUP($A134, CDS5Y_bbg!AQ$5:AR$241,2), -1)</f>
        <v>98.905000000000001</v>
      </c>
      <c r="AS134">
        <f>IFERROR(VLOOKUP($A134, CDS5Y_bbg!AR$5:AS$241,2), -1)</f>
        <v>44626</v>
      </c>
      <c r="AT134">
        <f>IFERROR(VLOOKUP($A134, CDS5Y_bbg!AS$5:AT$241,2), -1)</f>
        <v>59.369</v>
      </c>
      <c r="AU134">
        <f>IFERROR(VLOOKUP($A134, CDS5Y_bbg!AT$5:AU$241,2), -1)</f>
        <v>-1</v>
      </c>
      <c r="AV134">
        <f>IFERROR(VLOOKUP($A134, CDS5Y_bbg!AU$5:AV$241,2), -1)</f>
        <v>-1</v>
      </c>
      <c r="AW134">
        <f>IFERROR(VLOOKUP($A134, CDS5Y_bbg!AV$5:AW$241,2), -1)</f>
        <v>41863</v>
      </c>
      <c r="AX134">
        <f>IFERROR(VLOOKUP($A134, CDS5Y_bbg!AW$5:AX$241,2), -1)</f>
        <v>144.96299999999999</v>
      </c>
      <c r="AY134">
        <f>IFERROR(VLOOKUP($A134, CDS5Y_bbg!AX$5:AY$241,2), -1)</f>
        <v>43402</v>
      </c>
      <c r="AZ134">
        <f>IFERROR(VLOOKUP($A134, CDS5Y_bbg!AY$5:AZ$241,2), -1)</f>
        <v>180.00200000000001</v>
      </c>
      <c r="BA134">
        <f>IFERROR(VLOOKUP($A134, CDS5Y_bbg!AZ$5:BA$241,2), -1)</f>
        <v>-1</v>
      </c>
      <c r="BB134">
        <f>IFERROR(VLOOKUP($A134, CDS5Y_bbg!BA$5:BB$241,2), -1)</f>
        <v>84.188000000000002</v>
      </c>
      <c r="BC134">
        <f>IFERROR(VLOOKUP($A134, CDS5Y_bbg!BB$5:BC$241,2), -1)</f>
        <v>41722</v>
      </c>
      <c r="BD134">
        <f>IFERROR(VLOOKUP($A134, CDS5Y_bbg!BC$5:BD$241,2), -1)</f>
        <v>59.295000000000002</v>
      </c>
      <c r="BE134">
        <f>IFERROR(VLOOKUP($A134, CDS5Y_bbg!BD$5:BE$241,2), -1)</f>
        <v>-1</v>
      </c>
      <c r="BF134">
        <f>IFERROR(VLOOKUP($A134, CDS5Y_bbg!BE$5:BF$241,2), -1)</f>
        <v>-1</v>
      </c>
      <c r="BG134">
        <f>IFERROR(VLOOKUP($A134, CDS5Y_bbg!BF$5:BG$241,2), -1)</f>
        <v>-1</v>
      </c>
      <c r="BH134">
        <f>IFERROR(VLOOKUP($A134, CDS5Y_bbg!BG$5:BH$241,2), -1)</f>
        <v>-1</v>
      </c>
      <c r="BI134">
        <f>IFERROR(VLOOKUP($A134, CDS5Y_bbg!BH$5:BI$241,2), -1)</f>
        <v>43424</v>
      </c>
      <c r="BJ134">
        <f>IFERROR(VLOOKUP($A134, CDS5Y_bbg!BI$5:BJ$241,2), -1)</f>
        <v>433.35300000000001</v>
      </c>
      <c r="BK134">
        <f>IFERROR(VLOOKUP($A134, CDS5Y_bbg!BJ$5:BK$241,2), -1)</f>
        <v>-1</v>
      </c>
      <c r="BL134">
        <f>IFERROR(VLOOKUP($A134, CDS5Y_bbg!BK$5:BL$241,2), -1)</f>
        <v>-1</v>
      </c>
      <c r="BM134">
        <f>IFERROR(VLOOKUP($A134, CDS5Y_bbg!BL$5:BM$241,2), -1)</f>
        <v>43424</v>
      </c>
      <c r="BN134">
        <f>IFERROR(VLOOKUP($A134, CDS5Y_bbg!BM$5:BN$241,2), -1)</f>
        <v>248.905</v>
      </c>
      <c r="BO134">
        <f>IFERROR(VLOOKUP($A134, CDS5Y_bbg!BN$5:BO$241,2), -1)</f>
        <v>43426</v>
      </c>
      <c r="BP134">
        <f>IFERROR(VLOOKUP($A134, CDS5Y_bbg!BO$5:BP$241,2), -1)</f>
        <v>34.481000000000002</v>
      </c>
      <c r="BQ134">
        <f>IFERROR(VLOOKUP($A134, CDS5Y_bbg!BP$5:BQ$241,2), -1)</f>
        <v>-1</v>
      </c>
      <c r="BR134">
        <f>IFERROR(VLOOKUP($A134, CDS5Y_bbg!BQ$5:BR$241,2), -1)</f>
        <v>-1</v>
      </c>
      <c r="BS134">
        <f>IFERROR(VLOOKUP($A134, CDS5Y_bbg!BR$5:BS$241,2), -1)</f>
        <v>43426</v>
      </c>
      <c r="BT134">
        <f>IFERROR(VLOOKUP($A134, CDS5Y_bbg!BS$5:BT$241,2), -1)</f>
        <v>67.721999999999994</v>
      </c>
      <c r="BU134">
        <f>IFERROR(VLOOKUP($A134, CDS5Y_bbg!BT$5:BU$241,2), -1)</f>
        <v>-1</v>
      </c>
      <c r="BV134">
        <f>IFERROR(VLOOKUP($A134, CDS5Y_bbg!BU$5:BV$241,2), -1)</f>
        <v>-1</v>
      </c>
      <c r="BW134">
        <f>IFERROR(VLOOKUP($A134, CDS5Y_bbg!BV$5:BW$241,2), -1)</f>
        <v>41915</v>
      </c>
      <c r="BX134">
        <f>IFERROR(VLOOKUP($A134, CDS5Y_bbg!BW$5:BX$241,2), -1)</f>
        <v>101.801</v>
      </c>
      <c r="BY134">
        <f>IFERROR(VLOOKUP($A134, CDS5Y_bbg!BX$5:BY$241,2), -1)</f>
        <v>-1</v>
      </c>
      <c r="BZ134">
        <f>IFERROR(VLOOKUP($A134, CDS5Y_bbg!BY$5:BZ$241,2), -1)</f>
        <v>-1</v>
      </c>
      <c r="CA134">
        <f>IFERROR(VLOOKUP($A134, CDS5Y_bbg!BZ$5:CA$241,2), -1)</f>
        <v>41911</v>
      </c>
      <c r="CB134">
        <f>IFERROR(VLOOKUP($A134, CDS5Y_bbg!CA$5:CB$241,2), -1)</f>
        <v>266.94799999999998</v>
      </c>
      <c r="CC134">
        <f>IFERROR(VLOOKUP($A134, CDS5Y_bbg!CB$5:CC$241,2), -1)</f>
        <v>41912</v>
      </c>
      <c r="CD134">
        <f>IFERROR(VLOOKUP($A134, CDS5Y_bbg!CC$5:CD$241,2), -1)</f>
        <v>267.34199999999998</v>
      </c>
      <c r="CE134">
        <f>IFERROR(VLOOKUP($A134, CDS5Y_bbg!CD$5:CE$241,2), -1)</f>
        <v>43332</v>
      </c>
      <c r="CF134">
        <f>IFERROR(VLOOKUP($A134, CDS5Y_bbg!CE$5:CF$241,2), -1)</f>
        <v>89.036000000000001</v>
      </c>
      <c r="CG134">
        <f>IFERROR(VLOOKUP($A134, CDS5Y_bbg!CF$5:CG$241,2), -1)</f>
        <v>41893</v>
      </c>
      <c r="CH134">
        <f>IFERROR(VLOOKUP($A134, CDS5Y_bbg!CG$5:CH$241,2), -1)</f>
        <v>91.063000000000002</v>
      </c>
      <c r="CI134">
        <f>IFERROR(VLOOKUP($A134, CDS5Y_bbg!CH$5:CI$241,2), -1)</f>
        <v>-1</v>
      </c>
      <c r="CJ134">
        <f>IFERROR(VLOOKUP($A134, CDS5Y_bbg!CI$5:CJ$241,2), -1)</f>
        <v>-1</v>
      </c>
      <c r="CK134">
        <f>IFERROR(VLOOKUP($A134, CDS5Y_bbg!CJ$5:CK$241,2), -1)</f>
        <v>41844</v>
      </c>
      <c r="CL134">
        <f>IFERROR(VLOOKUP($A134, CDS5Y_bbg!CK$5:CL$241,2), -1)</f>
        <v>342.38499999999999</v>
      </c>
      <c r="CM134">
        <f>IFERROR(VLOOKUP($A134, CDS5Y_bbg!CL$5:CM$241,2), -1)</f>
        <v>-1</v>
      </c>
      <c r="CN134">
        <f>IFERROR(VLOOKUP($A134, CDS5Y_bbg!CM$5:CN$241,2), -1)</f>
        <v>-1</v>
      </c>
    </row>
    <row r="135" spans="1:92" x14ac:dyDescent="0.25">
      <c r="A135" s="1">
        <v>40602</v>
      </c>
      <c r="B135">
        <f>IFERROR(VLOOKUP($A135, CDS5Y_bbg!A$5:B$241,2), -1)</f>
        <v>118</v>
      </c>
      <c r="C135">
        <f>IFERROR(VLOOKUP($A135, CDS5Y_bbg!B$5:C$241,2), -1)</f>
        <v>41831</v>
      </c>
      <c r="D135">
        <f>IFERROR(VLOOKUP($A135, CDS5Y_bbg!C$5:D$241,2), -1)</f>
        <v>257.09199999999998</v>
      </c>
      <c r="E135">
        <f>IFERROR(VLOOKUP($A135, CDS5Y_bbg!D$5:E$241,2), -1)</f>
        <v>44895</v>
      </c>
      <c r="F135">
        <f>IFERROR(VLOOKUP($A135, CDS5Y_bbg!E$5:F$241,2), -1)</f>
        <v>78.375</v>
      </c>
      <c r="G135">
        <f>IFERROR(VLOOKUP($A135, CDS5Y_bbg!F$5:G$241,2), -1)</f>
        <v>40360</v>
      </c>
      <c r="H135">
        <f>IFERROR(VLOOKUP($A135, CDS5Y_bbg!G$5:H$241,2), -1)</f>
        <v>78.024000000000001</v>
      </c>
      <c r="I135">
        <f>IFERROR(VLOOKUP($A135, CDS5Y_bbg!H$5:I$241,2), -1)</f>
        <v>44834</v>
      </c>
      <c r="J135">
        <f>IFERROR(VLOOKUP($A135, CDS5Y_bbg!I$5:J$241,2), -1)</f>
        <v>119.911</v>
      </c>
      <c r="K135">
        <f>IFERROR(VLOOKUP($A135, CDS5Y_bbg!J$5:K$241,2), -1)</f>
        <v>41819</v>
      </c>
      <c r="L135">
        <f>IFERROR(VLOOKUP($A135, CDS5Y_bbg!K$5:L$241,2), -1)</f>
        <v>286.476</v>
      </c>
      <c r="M135">
        <f>IFERROR(VLOOKUP($A135, CDS5Y_bbg!L$5:M$241,2), -1)</f>
        <v>40469</v>
      </c>
      <c r="N135">
        <f>IFERROR(VLOOKUP($A135, CDS5Y_bbg!M$5:N$241,2), -1)</f>
        <v>101.92400000000001</v>
      </c>
      <c r="O135">
        <f>IFERROR(VLOOKUP($A135, CDS5Y_bbg!N$5:O$241,2), -1)</f>
        <v>40289</v>
      </c>
      <c r="P135">
        <f>IFERROR(VLOOKUP($A135, CDS5Y_bbg!O$5:P$241,2), -1)</f>
        <v>79.834999999999994</v>
      </c>
      <c r="Q135">
        <f>IFERROR(VLOOKUP($A135, CDS5Y_bbg!P$5:Q$241,2), -1)</f>
        <v>44377</v>
      </c>
      <c r="R135">
        <f>IFERROR(VLOOKUP($A135, CDS5Y_bbg!Q$5:R$241,2), -1)</f>
        <v>114.47</v>
      </c>
      <c r="S135">
        <f>IFERROR(VLOOKUP($A135, CDS5Y_bbg!R$5:S$241,2), -1)</f>
        <v>43337</v>
      </c>
      <c r="T135">
        <f>IFERROR(VLOOKUP($A135, CDS5Y_bbg!S$5:T$241,2), -1)</f>
        <v>141.011</v>
      </c>
      <c r="U135">
        <f>IFERROR(VLOOKUP($A135, CDS5Y_bbg!T$5:U$241,2), -1)</f>
        <v>42062</v>
      </c>
      <c r="V135">
        <f>IFERROR(VLOOKUP($A135, CDS5Y_bbg!U$5:V$241,2), -1)</f>
        <v>151.108</v>
      </c>
      <c r="W135">
        <f>IFERROR(VLOOKUP($A135, CDS5Y_bbg!V$5:W$241,2), -1)</f>
        <v>44074</v>
      </c>
      <c r="X135">
        <f>IFERROR(VLOOKUP($A135, CDS5Y_bbg!W$5:X$241,2), -1)</f>
        <v>139.49799999999999</v>
      </c>
      <c r="Y135">
        <f>IFERROR(VLOOKUP($A135, CDS5Y_bbg!X$5:Y$241,2), -1)</f>
        <v>44043</v>
      </c>
      <c r="Z135">
        <f>IFERROR(VLOOKUP($A135, CDS5Y_bbg!Y$5:Z$241,2), -1)</f>
        <v>134.46</v>
      </c>
      <c r="AA135">
        <f>IFERROR(VLOOKUP($A135, CDS5Y_bbg!Z$5:AA$241,2), -1)</f>
        <v>40481</v>
      </c>
      <c r="AB135">
        <f>IFERROR(VLOOKUP($A135, CDS5Y_bbg!AA$5:AB$241,2), -1)</f>
        <v>116.508</v>
      </c>
      <c r="AC135">
        <f>IFERROR(VLOOKUP($A135, CDS5Y_bbg!AB$5:AC$241,2), -1)</f>
        <v>44043</v>
      </c>
      <c r="AD135">
        <f>IFERROR(VLOOKUP($A135, CDS5Y_bbg!AC$5:AD$241,2), -1)</f>
        <v>173.66499999999999</v>
      </c>
      <c r="AE135">
        <f>IFERROR(VLOOKUP($A135, CDS5Y_bbg!AD$5:AE$241,2), -1)</f>
        <v>41149</v>
      </c>
      <c r="AF135">
        <f>IFERROR(VLOOKUP($A135, CDS5Y_bbg!AE$5:AF$241,2), -1)</f>
        <v>51.862000000000002</v>
      </c>
      <c r="AG135">
        <f>IFERROR(VLOOKUP($A135, CDS5Y_bbg!AF$5:AG$241,2), -1)</f>
        <v>42853</v>
      </c>
      <c r="AH135">
        <f>IFERROR(VLOOKUP($A135, CDS5Y_bbg!AG$5:AH$241,2), -1)</f>
        <v>83.623999999999995</v>
      </c>
      <c r="AI135">
        <f>IFERROR(VLOOKUP($A135, CDS5Y_bbg!AH$5:AI$241,2), -1)</f>
        <v>-1</v>
      </c>
      <c r="AJ135">
        <f>IFERROR(VLOOKUP($A135, CDS5Y_bbg!AI$5:AJ$241,2), -1)</f>
        <v>173.696</v>
      </c>
      <c r="AK135">
        <f>IFERROR(VLOOKUP($A135, CDS5Y_bbg!AJ$5:AK$241,2), -1)</f>
        <v>-1</v>
      </c>
      <c r="AL135">
        <f>IFERROR(VLOOKUP($A135, CDS5Y_bbg!AK$5:AL$241,2), -1)</f>
        <v>-1</v>
      </c>
      <c r="AM135">
        <f>IFERROR(VLOOKUP($A135, CDS5Y_bbg!AL$5:AM$241,2), -1)</f>
        <v>-1</v>
      </c>
      <c r="AN135">
        <f>IFERROR(VLOOKUP($A135, CDS5Y_bbg!AM$5:AN$241,2), -1)</f>
        <v>47.34</v>
      </c>
      <c r="AO135">
        <f>IFERROR(VLOOKUP($A135, CDS5Y_bbg!AN$5:AO$241,2), -1)</f>
        <v>43424</v>
      </c>
      <c r="AP135">
        <f>IFERROR(VLOOKUP($A135, CDS5Y_bbg!AO$5:AP$241,2), -1)</f>
        <v>37.308</v>
      </c>
      <c r="AQ135">
        <f>IFERROR(VLOOKUP($A135, CDS5Y_bbg!AP$5:AQ$241,2), -1)</f>
        <v>44625</v>
      </c>
      <c r="AR135">
        <f>IFERROR(VLOOKUP($A135, CDS5Y_bbg!AQ$5:AR$241,2), -1)</f>
        <v>90.5</v>
      </c>
      <c r="AS135">
        <f>IFERROR(VLOOKUP($A135, CDS5Y_bbg!AR$5:AS$241,2), -1)</f>
        <v>44626</v>
      </c>
      <c r="AT135">
        <f>IFERROR(VLOOKUP($A135, CDS5Y_bbg!AS$5:AT$241,2), -1)</f>
        <v>53.133000000000003</v>
      </c>
      <c r="AU135">
        <f>IFERROR(VLOOKUP($A135, CDS5Y_bbg!AT$5:AU$241,2), -1)</f>
        <v>-1</v>
      </c>
      <c r="AV135">
        <f>IFERROR(VLOOKUP($A135, CDS5Y_bbg!AU$5:AV$241,2), -1)</f>
        <v>-1</v>
      </c>
      <c r="AW135">
        <f>IFERROR(VLOOKUP($A135, CDS5Y_bbg!AV$5:AW$241,2), -1)</f>
        <v>41863</v>
      </c>
      <c r="AX135">
        <f>IFERROR(VLOOKUP($A135, CDS5Y_bbg!AW$5:AX$241,2), -1)</f>
        <v>168.56700000000001</v>
      </c>
      <c r="AY135">
        <f>IFERROR(VLOOKUP($A135, CDS5Y_bbg!AX$5:AY$241,2), -1)</f>
        <v>43402</v>
      </c>
      <c r="AZ135">
        <f>IFERROR(VLOOKUP($A135, CDS5Y_bbg!AY$5:AZ$241,2), -1)</f>
        <v>183.36799999999999</v>
      </c>
      <c r="BA135">
        <f>IFERROR(VLOOKUP($A135, CDS5Y_bbg!AZ$5:BA$241,2), -1)</f>
        <v>-1</v>
      </c>
      <c r="BB135">
        <f>IFERROR(VLOOKUP($A135, CDS5Y_bbg!BA$5:BB$241,2), -1)</f>
        <v>81.391999999999996</v>
      </c>
      <c r="BC135">
        <f>IFERROR(VLOOKUP($A135, CDS5Y_bbg!BB$5:BC$241,2), -1)</f>
        <v>41722</v>
      </c>
      <c r="BD135">
        <f>IFERROR(VLOOKUP($A135, CDS5Y_bbg!BC$5:BD$241,2), -1)</f>
        <v>53.042000000000002</v>
      </c>
      <c r="BE135">
        <f>IFERROR(VLOOKUP($A135, CDS5Y_bbg!BD$5:BE$241,2), -1)</f>
        <v>-1</v>
      </c>
      <c r="BF135">
        <f>IFERROR(VLOOKUP($A135, CDS5Y_bbg!BE$5:BF$241,2), -1)</f>
        <v>-1</v>
      </c>
      <c r="BG135">
        <f>IFERROR(VLOOKUP($A135, CDS5Y_bbg!BF$5:BG$241,2), -1)</f>
        <v>-1</v>
      </c>
      <c r="BH135">
        <f>IFERROR(VLOOKUP($A135, CDS5Y_bbg!BG$5:BH$241,2), -1)</f>
        <v>-1</v>
      </c>
      <c r="BI135">
        <f>IFERROR(VLOOKUP($A135, CDS5Y_bbg!BH$5:BI$241,2), -1)</f>
        <v>43424</v>
      </c>
      <c r="BJ135">
        <f>IFERROR(VLOOKUP($A135, CDS5Y_bbg!BI$5:BJ$241,2), -1)</f>
        <v>465.16800000000001</v>
      </c>
      <c r="BK135">
        <f>IFERROR(VLOOKUP($A135, CDS5Y_bbg!BJ$5:BK$241,2), -1)</f>
        <v>-1</v>
      </c>
      <c r="BL135">
        <f>IFERROR(VLOOKUP($A135, CDS5Y_bbg!BK$5:BL$241,2), -1)</f>
        <v>-1</v>
      </c>
      <c r="BM135">
        <f>IFERROR(VLOOKUP($A135, CDS5Y_bbg!BL$5:BM$241,2), -1)</f>
        <v>43424</v>
      </c>
      <c r="BN135">
        <f>IFERROR(VLOOKUP($A135, CDS5Y_bbg!BM$5:BN$241,2), -1)</f>
        <v>249.374</v>
      </c>
      <c r="BO135">
        <f>IFERROR(VLOOKUP($A135, CDS5Y_bbg!BN$5:BO$241,2), -1)</f>
        <v>43426</v>
      </c>
      <c r="BP135">
        <f>IFERROR(VLOOKUP($A135, CDS5Y_bbg!BO$5:BP$241,2), -1)</f>
        <v>34.914000000000001</v>
      </c>
      <c r="BQ135">
        <f>IFERROR(VLOOKUP($A135, CDS5Y_bbg!BP$5:BQ$241,2), -1)</f>
        <v>-1</v>
      </c>
      <c r="BR135">
        <f>IFERROR(VLOOKUP($A135, CDS5Y_bbg!BQ$5:BR$241,2), -1)</f>
        <v>-1</v>
      </c>
      <c r="BS135">
        <f>IFERROR(VLOOKUP($A135, CDS5Y_bbg!BR$5:BS$241,2), -1)</f>
        <v>43426</v>
      </c>
      <c r="BT135">
        <f>IFERROR(VLOOKUP($A135, CDS5Y_bbg!BS$5:BT$241,2), -1)</f>
        <v>61.832999999999998</v>
      </c>
      <c r="BU135">
        <f>IFERROR(VLOOKUP($A135, CDS5Y_bbg!BT$5:BU$241,2), -1)</f>
        <v>-1</v>
      </c>
      <c r="BV135">
        <f>IFERROR(VLOOKUP($A135, CDS5Y_bbg!BU$5:BV$241,2), -1)</f>
        <v>-1</v>
      </c>
      <c r="BW135">
        <f>IFERROR(VLOOKUP($A135, CDS5Y_bbg!BV$5:BW$241,2), -1)</f>
        <v>41915</v>
      </c>
      <c r="BX135">
        <f>IFERROR(VLOOKUP($A135, CDS5Y_bbg!BW$5:BX$241,2), -1)</f>
        <v>95.322999999999993</v>
      </c>
      <c r="BY135">
        <f>IFERROR(VLOOKUP($A135, CDS5Y_bbg!BX$5:BY$241,2), -1)</f>
        <v>-1</v>
      </c>
      <c r="BZ135">
        <f>IFERROR(VLOOKUP($A135, CDS5Y_bbg!BY$5:BZ$241,2), -1)</f>
        <v>-1</v>
      </c>
      <c r="CA135">
        <f>IFERROR(VLOOKUP($A135, CDS5Y_bbg!BZ$5:CA$241,2), -1)</f>
        <v>41911</v>
      </c>
      <c r="CB135">
        <f>IFERROR(VLOOKUP($A135, CDS5Y_bbg!CA$5:CB$241,2), -1)</f>
        <v>259.64699999999999</v>
      </c>
      <c r="CC135">
        <f>IFERROR(VLOOKUP($A135, CDS5Y_bbg!CB$5:CC$241,2), -1)</f>
        <v>41912</v>
      </c>
      <c r="CD135">
        <f>IFERROR(VLOOKUP($A135, CDS5Y_bbg!CC$5:CD$241,2), -1)</f>
        <v>259.83199999999999</v>
      </c>
      <c r="CE135">
        <f>IFERROR(VLOOKUP($A135, CDS5Y_bbg!CD$5:CE$241,2), -1)</f>
        <v>43332</v>
      </c>
      <c r="CF135">
        <f>IFERROR(VLOOKUP($A135, CDS5Y_bbg!CE$5:CF$241,2), -1)</f>
        <v>89.572000000000003</v>
      </c>
      <c r="CG135">
        <f>IFERROR(VLOOKUP($A135, CDS5Y_bbg!CF$5:CG$241,2), -1)</f>
        <v>41893</v>
      </c>
      <c r="CH135">
        <f>IFERROR(VLOOKUP($A135, CDS5Y_bbg!CG$5:CH$241,2), -1)</f>
        <v>88.974000000000004</v>
      </c>
      <c r="CI135">
        <f>IFERROR(VLOOKUP($A135, CDS5Y_bbg!CH$5:CI$241,2), -1)</f>
        <v>-1</v>
      </c>
      <c r="CJ135">
        <f>IFERROR(VLOOKUP($A135, CDS5Y_bbg!CI$5:CJ$241,2), -1)</f>
        <v>-1</v>
      </c>
      <c r="CK135">
        <f>IFERROR(VLOOKUP($A135, CDS5Y_bbg!CJ$5:CK$241,2), -1)</f>
        <v>41844</v>
      </c>
      <c r="CL135">
        <f>IFERROR(VLOOKUP($A135, CDS5Y_bbg!CK$5:CL$241,2), -1)</f>
        <v>301.375</v>
      </c>
      <c r="CM135">
        <f>IFERROR(VLOOKUP($A135, CDS5Y_bbg!CL$5:CM$241,2), -1)</f>
        <v>-1</v>
      </c>
      <c r="CN135">
        <f>IFERROR(VLOOKUP($A135, CDS5Y_bbg!CM$5:CN$241,2), -1)</f>
        <v>-1</v>
      </c>
    </row>
    <row r="136" spans="1:92" x14ac:dyDescent="0.25">
      <c r="A136" s="1">
        <v>40633</v>
      </c>
      <c r="B136">
        <f>IFERROR(VLOOKUP($A136, CDS5Y_bbg!A$5:B$241,2), -1)</f>
        <v>111.238</v>
      </c>
      <c r="C136">
        <f>IFERROR(VLOOKUP($A136, CDS5Y_bbg!B$5:C$241,2), -1)</f>
        <v>41831</v>
      </c>
      <c r="D136">
        <f>IFERROR(VLOOKUP($A136, CDS5Y_bbg!C$5:D$241,2), -1)</f>
        <v>205.71700000000001</v>
      </c>
      <c r="E136">
        <f>IFERROR(VLOOKUP($A136, CDS5Y_bbg!D$5:E$241,2), -1)</f>
        <v>44895</v>
      </c>
      <c r="F136">
        <f>IFERROR(VLOOKUP($A136, CDS5Y_bbg!E$5:F$241,2), -1)</f>
        <v>61.26</v>
      </c>
      <c r="G136">
        <f>IFERROR(VLOOKUP($A136, CDS5Y_bbg!F$5:G$241,2), -1)</f>
        <v>40360</v>
      </c>
      <c r="H136">
        <f>IFERROR(VLOOKUP($A136, CDS5Y_bbg!G$5:H$241,2), -1)</f>
        <v>73.772000000000006</v>
      </c>
      <c r="I136">
        <f>IFERROR(VLOOKUP($A136, CDS5Y_bbg!H$5:I$241,2), -1)</f>
        <v>44834</v>
      </c>
      <c r="J136">
        <f>IFERROR(VLOOKUP($A136, CDS5Y_bbg!I$5:J$241,2), -1)</f>
        <v>108.495</v>
      </c>
      <c r="K136">
        <f>IFERROR(VLOOKUP($A136, CDS5Y_bbg!J$5:K$241,2), -1)</f>
        <v>41819</v>
      </c>
      <c r="L136">
        <f>IFERROR(VLOOKUP($A136, CDS5Y_bbg!K$5:L$241,2), -1)</f>
        <v>238.20699999999999</v>
      </c>
      <c r="M136">
        <f>IFERROR(VLOOKUP($A136, CDS5Y_bbg!L$5:M$241,2), -1)</f>
        <v>40469</v>
      </c>
      <c r="N136">
        <f>IFERROR(VLOOKUP($A136, CDS5Y_bbg!M$5:N$241,2), -1)</f>
        <v>101.07899999999999</v>
      </c>
      <c r="O136">
        <f>IFERROR(VLOOKUP($A136, CDS5Y_bbg!N$5:O$241,2), -1)</f>
        <v>40289</v>
      </c>
      <c r="P136">
        <f>IFERROR(VLOOKUP($A136, CDS5Y_bbg!O$5:P$241,2), -1)</f>
        <v>75.003</v>
      </c>
      <c r="Q136">
        <f>IFERROR(VLOOKUP($A136, CDS5Y_bbg!P$5:Q$241,2), -1)</f>
        <v>44377</v>
      </c>
      <c r="R136">
        <f>IFERROR(VLOOKUP($A136, CDS5Y_bbg!Q$5:R$241,2), -1)</f>
        <v>105.35599999999999</v>
      </c>
      <c r="S136">
        <f>IFERROR(VLOOKUP($A136, CDS5Y_bbg!R$5:S$241,2), -1)</f>
        <v>43337</v>
      </c>
      <c r="T136">
        <f>IFERROR(VLOOKUP($A136, CDS5Y_bbg!S$5:T$241,2), -1)</f>
        <v>133.11199999999999</v>
      </c>
      <c r="U136">
        <f>IFERROR(VLOOKUP($A136, CDS5Y_bbg!T$5:U$241,2), -1)</f>
        <v>42062</v>
      </c>
      <c r="V136">
        <f>IFERROR(VLOOKUP($A136, CDS5Y_bbg!U$5:V$241,2), -1)</f>
        <v>145.19900000000001</v>
      </c>
      <c r="W136">
        <f>IFERROR(VLOOKUP($A136, CDS5Y_bbg!V$5:W$241,2), -1)</f>
        <v>44074</v>
      </c>
      <c r="X136">
        <f>IFERROR(VLOOKUP($A136, CDS5Y_bbg!W$5:X$241,2), -1)</f>
        <v>128.33500000000001</v>
      </c>
      <c r="Y136">
        <f>IFERROR(VLOOKUP($A136, CDS5Y_bbg!X$5:Y$241,2), -1)</f>
        <v>44043</v>
      </c>
      <c r="Z136">
        <f>IFERROR(VLOOKUP($A136, CDS5Y_bbg!Y$5:Z$241,2), -1)</f>
        <v>120.375</v>
      </c>
      <c r="AA136">
        <f>IFERROR(VLOOKUP($A136, CDS5Y_bbg!Z$5:AA$241,2), -1)</f>
        <v>40481</v>
      </c>
      <c r="AB136">
        <f>IFERROR(VLOOKUP($A136, CDS5Y_bbg!AA$5:AB$241,2), -1)</f>
        <v>115.384</v>
      </c>
      <c r="AC136">
        <f>IFERROR(VLOOKUP($A136, CDS5Y_bbg!AB$5:AC$241,2), -1)</f>
        <v>44043</v>
      </c>
      <c r="AD136">
        <f>IFERROR(VLOOKUP($A136, CDS5Y_bbg!AC$5:AD$241,2), -1)</f>
        <v>158.25</v>
      </c>
      <c r="AE136">
        <f>IFERROR(VLOOKUP($A136, CDS5Y_bbg!AD$5:AE$241,2), -1)</f>
        <v>41149</v>
      </c>
      <c r="AF136">
        <f>IFERROR(VLOOKUP($A136, CDS5Y_bbg!AE$5:AF$241,2), -1)</f>
        <v>52.311999999999998</v>
      </c>
      <c r="AG136">
        <f>IFERROR(VLOOKUP($A136, CDS5Y_bbg!AF$5:AG$241,2), -1)</f>
        <v>42853</v>
      </c>
      <c r="AH136">
        <f>IFERROR(VLOOKUP($A136, CDS5Y_bbg!AG$5:AH$241,2), -1)</f>
        <v>59.497999999999998</v>
      </c>
      <c r="AI136">
        <f>IFERROR(VLOOKUP($A136, CDS5Y_bbg!AH$5:AI$241,2), -1)</f>
        <v>-1</v>
      </c>
      <c r="AJ136">
        <f>IFERROR(VLOOKUP($A136, CDS5Y_bbg!AI$5:AJ$241,2), -1)</f>
        <v>139.37</v>
      </c>
      <c r="AK136">
        <f>IFERROR(VLOOKUP($A136, CDS5Y_bbg!AJ$5:AK$241,2), -1)</f>
        <v>-1</v>
      </c>
      <c r="AL136">
        <f>IFERROR(VLOOKUP($A136, CDS5Y_bbg!AK$5:AL$241,2), -1)</f>
        <v>-1</v>
      </c>
      <c r="AM136">
        <f>IFERROR(VLOOKUP($A136, CDS5Y_bbg!AL$5:AM$241,2), -1)</f>
        <v>-1</v>
      </c>
      <c r="AN136">
        <f>IFERROR(VLOOKUP($A136, CDS5Y_bbg!AM$5:AN$241,2), -1)</f>
        <v>38.087000000000003</v>
      </c>
      <c r="AO136">
        <f>IFERROR(VLOOKUP($A136, CDS5Y_bbg!AN$5:AO$241,2), -1)</f>
        <v>43424</v>
      </c>
      <c r="AP136">
        <f>IFERROR(VLOOKUP($A136, CDS5Y_bbg!AO$5:AP$241,2), -1)</f>
        <v>29.346</v>
      </c>
      <c r="AQ136">
        <f>IFERROR(VLOOKUP($A136, CDS5Y_bbg!AP$5:AQ$241,2), -1)</f>
        <v>44625</v>
      </c>
      <c r="AR136">
        <f>IFERROR(VLOOKUP($A136, CDS5Y_bbg!AQ$5:AR$241,2), -1)</f>
        <v>74.447999999999993</v>
      </c>
      <c r="AS136">
        <f>IFERROR(VLOOKUP($A136, CDS5Y_bbg!AR$5:AS$241,2), -1)</f>
        <v>44626</v>
      </c>
      <c r="AT136">
        <f>IFERROR(VLOOKUP($A136, CDS5Y_bbg!AS$5:AT$241,2), -1)</f>
        <v>45</v>
      </c>
      <c r="AU136">
        <f>IFERROR(VLOOKUP($A136, CDS5Y_bbg!AT$5:AU$241,2), -1)</f>
        <v>-1</v>
      </c>
      <c r="AV136">
        <f>IFERROR(VLOOKUP($A136, CDS5Y_bbg!AU$5:AV$241,2), -1)</f>
        <v>-1</v>
      </c>
      <c r="AW136">
        <f>IFERROR(VLOOKUP($A136, CDS5Y_bbg!AV$5:AW$241,2), -1)</f>
        <v>41863</v>
      </c>
      <c r="AX136">
        <f>IFERROR(VLOOKUP($A136, CDS5Y_bbg!AW$5:AX$241,2), -1)</f>
        <v>151.16800000000001</v>
      </c>
      <c r="AY136">
        <f>IFERROR(VLOOKUP($A136, CDS5Y_bbg!AX$5:AY$241,2), -1)</f>
        <v>43402</v>
      </c>
      <c r="AZ136">
        <f>IFERROR(VLOOKUP($A136, CDS5Y_bbg!AY$5:AZ$241,2), -1)</f>
        <v>150.94200000000001</v>
      </c>
      <c r="BA136">
        <f>IFERROR(VLOOKUP($A136, CDS5Y_bbg!AZ$5:BA$241,2), -1)</f>
        <v>-1</v>
      </c>
      <c r="BB136">
        <f>IFERROR(VLOOKUP($A136, CDS5Y_bbg!BA$5:BB$241,2), -1)</f>
        <v>99.745000000000005</v>
      </c>
      <c r="BC136">
        <f>IFERROR(VLOOKUP($A136, CDS5Y_bbg!BB$5:BC$241,2), -1)</f>
        <v>41722</v>
      </c>
      <c r="BD136">
        <f>IFERROR(VLOOKUP($A136, CDS5Y_bbg!BC$5:BD$241,2), -1)</f>
        <v>37.750999999999998</v>
      </c>
      <c r="BE136">
        <f>IFERROR(VLOOKUP($A136, CDS5Y_bbg!BD$5:BE$241,2), -1)</f>
        <v>-1</v>
      </c>
      <c r="BF136">
        <f>IFERROR(VLOOKUP($A136, CDS5Y_bbg!BE$5:BF$241,2), -1)</f>
        <v>-1</v>
      </c>
      <c r="BG136">
        <f>IFERROR(VLOOKUP($A136, CDS5Y_bbg!BF$5:BG$241,2), -1)</f>
        <v>-1</v>
      </c>
      <c r="BH136">
        <f>IFERROR(VLOOKUP($A136, CDS5Y_bbg!BG$5:BH$241,2), -1)</f>
        <v>-1</v>
      </c>
      <c r="BI136">
        <f>IFERROR(VLOOKUP($A136, CDS5Y_bbg!BH$5:BI$241,2), -1)</f>
        <v>43424</v>
      </c>
      <c r="BJ136">
        <f>IFERROR(VLOOKUP($A136, CDS5Y_bbg!BI$5:BJ$241,2), -1)</f>
        <v>579.56200000000001</v>
      </c>
      <c r="BK136">
        <f>IFERROR(VLOOKUP($A136, CDS5Y_bbg!BJ$5:BK$241,2), -1)</f>
        <v>-1</v>
      </c>
      <c r="BL136">
        <f>IFERROR(VLOOKUP($A136, CDS5Y_bbg!BK$5:BL$241,2), -1)</f>
        <v>-1</v>
      </c>
      <c r="BM136">
        <f>IFERROR(VLOOKUP($A136, CDS5Y_bbg!BL$5:BM$241,2), -1)</f>
        <v>43424</v>
      </c>
      <c r="BN136">
        <f>IFERROR(VLOOKUP($A136, CDS5Y_bbg!BM$5:BN$241,2), -1)</f>
        <v>233.46</v>
      </c>
      <c r="BO136">
        <f>IFERROR(VLOOKUP($A136, CDS5Y_bbg!BN$5:BO$241,2), -1)</f>
        <v>43426</v>
      </c>
      <c r="BP136">
        <f>IFERROR(VLOOKUP($A136, CDS5Y_bbg!BO$5:BP$241,2), -1)</f>
        <v>26.83</v>
      </c>
      <c r="BQ136">
        <f>IFERROR(VLOOKUP($A136, CDS5Y_bbg!BP$5:BQ$241,2), -1)</f>
        <v>-1</v>
      </c>
      <c r="BR136">
        <f>IFERROR(VLOOKUP($A136, CDS5Y_bbg!BQ$5:BR$241,2), -1)</f>
        <v>-1</v>
      </c>
      <c r="BS136">
        <f>IFERROR(VLOOKUP($A136, CDS5Y_bbg!BR$5:BS$241,2), -1)</f>
        <v>43426</v>
      </c>
      <c r="BT136">
        <f>IFERROR(VLOOKUP($A136, CDS5Y_bbg!BS$5:BT$241,2), -1)</f>
        <v>54.747999999999998</v>
      </c>
      <c r="BU136">
        <f>IFERROR(VLOOKUP($A136, CDS5Y_bbg!BT$5:BU$241,2), -1)</f>
        <v>-1</v>
      </c>
      <c r="BV136">
        <f>IFERROR(VLOOKUP($A136, CDS5Y_bbg!BU$5:BV$241,2), -1)</f>
        <v>-1</v>
      </c>
      <c r="BW136">
        <f>IFERROR(VLOOKUP($A136, CDS5Y_bbg!BV$5:BW$241,2), -1)</f>
        <v>41915</v>
      </c>
      <c r="BX136">
        <f>IFERROR(VLOOKUP($A136, CDS5Y_bbg!BW$5:BX$241,2), -1)</f>
        <v>82.622</v>
      </c>
      <c r="BY136">
        <f>IFERROR(VLOOKUP($A136, CDS5Y_bbg!BX$5:BY$241,2), -1)</f>
        <v>-1</v>
      </c>
      <c r="BZ136">
        <f>IFERROR(VLOOKUP($A136, CDS5Y_bbg!BY$5:BZ$241,2), -1)</f>
        <v>-1</v>
      </c>
      <c r="CA136">
        <f>IFERROR(VLOOKUP($A136, CDS5Y_bbg!BZ$5:CA$241,2), -1)</f>
        <v>41911</v>
      </c>
      <c r="CB136">
        <f>IFERROR(VLOOKUP($A136, CDS5Y_bbg!CA$5:CB$241,2), -1)</f>
        <v>221.99100000000001</v>
      </c>
      <c r="CC136">
        <f>IFERROR(VLOOKUP($A136, CDS5Y_bbg!CB$5:CC$241,2), -1)</f>
        <v>41912</v>
      </c>
      <c r="CD136">
        <f>IFERROR(VLOOKUP($A136, CDS5Y_bbg!CC$5:CD$241,2), -1)</f>
        <v>225.637</v>
      </c>
      <c r="CE136">
        <f>IFERROR(VLOOKUP($A136, CDS5Y_bbg!CD$5:CE$241,2), -1)</f>
        <v>43332</v>
      </c>
      <c r="CF136">
        <f>IFERROR(VLOOKUP($A136, CDS5Y_bbg!CE$5:CF$241,2), -1)</f>
        <v>80.337999999999994</v>
      </c>
      <c r="CG136">
        <f>IFERROR(VLOOKUP($A136, CDS5Y_bbg!CF$5:CG$241,2), -1)</f>
        <v>41893</v>
      </c>
      <c r="CH136">
        <f>IFERROR(VLOOKUP($A136, CDS5Y_bbg!CG$5:CH$241,2), -1)</f>
        <v>77.78</v>
      </c>
      <c r="CI136">
        <f>IFERROR(VLOOKUP($A136, CDS5Y_bbg!CH$5:CI$241,2), -1)</f>
        <v>-1</v>
      </c>
      <c r="CJ136">
        <f>IFERROR(VLOOKUP($A136, CDS5Y_bbg!CI$5:CJ$241,2), -1)</f>
        <v>-1</v>
      </c>
      <c r="CK136">
        <f>IFERROR(VLOOKUP($A136, CDS5Y_bbg!CJ$5:CK$241,2), -1)</f>
        <v>41844</v>
      </c>
      <c r="CL136">
        <f>IFERROR(VLOOKUP($A136, CDS5Y_bbg!CK$5:CL$241,2), -1)</f>
        <v>258.012</v>
      </c>
      <c r="CM136">
        <f>IFERROR(VLOOKUP($A136, CDS5Y_bbg!CL$5:CM$241,2), -1)</f>
        <v>-1</v>
      </c>
      <c r="CN136">
        <f>IFERROR(VLOOKUP($A136, CDS5Y_bbg!CM$5:CN$241,2), -1)</f>
        <v>-1</v>
      </c>
    </row>
    <row r="137" spans="1:92" x14ac:dyDescent="0.25">
      <c r="A137" s="1">
        <v>40662</v>
      </c>
      <c r="B137">
        <f>IFERROR(VLOOKUP($A137, CDS5Y_bbg!A$5:B$241,2), -1)</f>
        <v>105.431</v>
      </c>
      <c r="C137">
        <f>IFERROR(VLOOKUP($A137, CDS5Y_bbg!B$5:C$241,2), -1)</f>
        <v>41831</v>
      </c>
      <c r="D137">
        <f>IFERROR(VLOOKUP($A137, CDS5Y_bbg!C$5:D$241,2), -1)</f>
        <v>208.02500000000001</v>
      </c>
      <c r="E137">
        <f>IFERROR(VLOOKUP($A137, CDS5Y_bbg!D$5:E$241,2), -1)</f>
        <v>44895</v>
      </c>
      <c r="F137">
        <f>IFERROR(VLOOKUP($A137, CDS5Y_bbg!E$5:F$241,2), -1)</f>
        <v>59.41</v>
      </c>
      <c r="G137">
        <f>IFERROR(VLOOKUP($A137, CDS5Y_bbg!F$5:G$241,2), -1)</f>
        <v>40360</v>
      </c>
      <c r="H137">
        <f>IFERROR(VLOOKUP($A137, CDS5Y_bbg!G$5:H$241,2), -1)</f>
        <v>70.031000000000006</v>
      </c>
      <c r="I137">
        <f>IFERROR(VLOOKUP($A137, CDS5Y_bbg!H$5:I$241,2), -1)</f>
        <v>44834</v>
      </c>
      <c r="J137">
        <f>IFERROR(VLOOKUP($A137, CDS5Y_bbg!I$5:J$241,2), -1)</f>
        <v>100.178</v>
      </c>
      <c r="K137">
        <f>IFERROR(VLOOKUP($A137, CDS5Y_bbg!J$5:K$241,2), -1)</f>
        <v>41819</v>
      </c>
      <c r="L137">
        <f>IFERROR(VLOOKUP($A137, CDS5Y_bbg!K$5:L$241,2), -1)</f>
        <v>252.40700000000001</v>
      </c>
      <c r="M137">
        <f>IFERROR(VLOOKUP($A137, CDS5Y_bbg!L$5:M$241,2), -1)</f>
        <v>40469</v>
      </c>
      <c r="N137">
        <f>IFERROR(VLOOKUP($A137, CDS5Y_bbg!M$5:N$241,2), -1)</f>
        <v>95.754999999999995</v>
      </c>
      <c r="O137">
        <f>IFERROR(VLOOKUP($A137, CDS5Y_bbg!N$5:O$241,2), -1)</f>
        <v>40289</v>
      </c>
      <c r="P137">
        <f>IFERROR(VLOOKUP($A137, CDS5Y_bbg!O$5:P$241,2), -1)</f>
        <v>74.587999999999994</v>
      </c>
      <c r="Q137">
        <f>IFERROR(VLOOKUP($A137, CDS5Y_bbg!P$5:Q$241,2), -1)</f>
        <v>44377</v>
      </c>
      <c r="R137">
        <f>IFERROR(VLOOKUP($A137, CDS5Y_bbg!Q$5:R$241,2), -1)</f>
        <v>98.516000000000005</v>
      </c>
      <c r="S137">
        <f>IFERROR(VLOOKUP($A137, CDS5Y_bbg!R$5:S$241,2), -1)</f>
        <v>43337</v>
      </c>
      <c r="T137">
        <f>IFERROR(VLOOKUP($A137, CDS5Y_bbg!S$5:T$241,2), -1)</f>
        <v>127.646</v>
      </c>
      <c r="U137">
        <f>IFERROR(VLOOKUP($A137, CDS5Y_bbg!T$5:U$241,2), -1)</f>
        <v>42062</v>
      </c>
      <c r="V137">
        <f>IFERROR(VLOOKUP($A137, CDS5Y_bbg!U$5:V$241,2), -1)</f>
        <v>146.696</v>
      </c>
      <c r="W137">
        <f>IFERROR(VLOOKUP($A137, CDS5Y_bbg!V$5:W$241,2), -1)</f>
        <v>44074</v>
      </c>
      <c r="X137">
        <f>IFERROR(VLOOKUP($A137, CDS5Y_bbg!W$5:X$241,2), -1)</f>
        <v>128.012</v>
      </c>
      <c r="Y137">
        <f>IFERROR(VLOOKUP($A137, CDS5Y_bbg!X$5:Y$241,2), -1)</f>
        <v>44043</v>
      </c>
      <c r="Z137">
        <f>IFERROR(VLOOKUP($A137, CDS5Y_bbg!Y$5:Z$241,2), -1)</f>
        <v>117.637</v>
      </c>
      <c r="AA137">
        <f>IFERROR(VLOOKUP($A137, CDS5Y_bbg!Z$5:AA$241,2), -1)</f>
        <v>40481</v>
      </c>
      <c r="AB137">
        <f>IFERROR(VLOOKUP($A137, CDS5Y_bbg!AA$5:AB$241,2), -1)</f>
        <v>113.706</v>
      </c>
      <c r="AC137">
        <f>IFERROR(VLOOKUP($A137, CDS5Y_bbg!AB$5:AC$241,2), -1)</f>
        <v>44043</v>
      </c>
      <c r="AD137">
        <f>IFERROR(VLOOKUP($A137, CDS5Y_bbg!AC$5:AD$241,2), -1)</f>
        <v>147.46899999999999</v>
      </c>
      <c r="AE137">
        <f>IFERROR(VLOOKUP($A137, CDS5Y_bbg!AD$5:AE$241,2), -1)</f>
        <v>41149</v>
      </c>
      <c r="AF137">
        <f>IFERROR(VLOOKUP($A137, CDS5Y_bbg!AE$5:AF$241,2), -1)</f>
        <v>48.832000000000001</v>
      </c>
      <c r="AG137">
        <f>IFERROR(VLOOKUP($A137, CDS5Y_bbg!AF$5:AG$241,2), -1)</f>
        <v>42853</v>
      </c>
      <c r="AH137">
        <f>IFERROR(VLOOKUP($A137, CDS5Y_bbg!AG$5:AH$241,2), -1)</f>
        <v>63.71</v>
      </c>
      <c r="AI137">
        <f>IFERROR(VLOOKUP($A137, CDS5Y_bbg!AH$5:AI$241,2), -1)</f>
        <v>-1</v>
      </c>
      <c r="AJ137">
        <f>IFERROR(VLOOKUP($A137, CDS5Y_bbg!AI$5:AJ$241,2), -1)</f>
        <v>143.41</v>
      </c>
      <c r="AK137">
        <f>IFERROR(VLOOKUP($A137, CDS5Y_bbg!AJ$5:AK$241,2), -1)</f>
        <v>-1</v>
      </c>
      <c r="AL137">
        <f>IFERROR(VLOOKUP($A137, CDS5Y_bbg!AK$5:AL$241,2), -1)</f>
        <v>-1</v>
      </c>
      <c r="AM137">
        <f>IFERROR(VLOOKUP($A137, CDS5Y_bbg!AL$5:AM$241,2), -1)</f>
        <v>-1</v>
      </c>
      <c r="AN137">
        <f>IFERROR(VLOOKUP($A137, CDS5Y_bbg!AM$5:AN$241,2), -1)</f>
        <v>33.582999999999998</v>
      </c>
      <c r="AO137">
        <f>IFERROR(VLOOKUP($A137, CDS5Y_bbg!AN$5:AO$241,2), -1)</f>
        <v>43424</v>
      </c>
      <c r="AP137">
        <f>IFERROR(VLOOKUP($A137, CDS5Y_bbg!AO$5:AP$241,2), -1)</f>
        <v>28.998000000000001</v>
      </c>
      <c r="AQ137">
        <f>IFERROR(VLOOKUP($A137, CDS5Y_bbg!AP$5:AQ$241,2), -1)</f>
        <v>44625</v>
      </c>
      <c r="AR137">
        <f>IFERROR(VLOOKUP($A137, CDS5Y_bbg!AQ$5:AR$241,2), -1)</f>
        <v>74.168000000000006</v>
      </c>
      <c r="AS137">
        <f>IFERROR(VLOOKUP($A137, CDS5Y_bbg!AR$5:AS$241,2), -1)</f>
        <v>44626</v>
      </c>
      <c r="AT137">
        <f>IFERROR(VLOOKUP($A137, CDS5Y_bbg!AS$5:AT$241,2), -1)</f>
        <v>43.414999999999999</v>
      </c>
      <c r="AU137">
        <f>IFERROR(VLOOKUP($A137, CDS5Y_bbg!AT$5:AU$241,2), -1)</f>
        <v>-1</v>
      </c>
      <c r="AV137">
        <f>IFERROR(VLOOKUP($A137, CDS5Y_bbg!AU$5:AV$241,2), -1)</f>
        <v>-1</v>
      </c>
      <c r="AW137">
        <f>IFERROR(VLOOKUP($A137, CDS5Y_bbg!AV$5:AW$241,2), -1)</f>
        <v>41863</v>
      </c>
      <c r="AX137">
        <f>IFERROR(VLOOKUP($A137, CDS5Y_bbg!AW$5:AX$241,2), -1)</f>
        <v>140.53399999999999</v>
      </c>
      <c r="AY137">
        <f>IFERROR(VLOOKUP($A137, CDS5Y_bbg!AX$5:AY$241,2), -1)</f>
        <v>43402</v>
      </c>
      <c r="AZ137">
        <f>IFERROR(VLOOKUP($A137, CDS5Y_bbg!AY$5:AZ$241,2), -1)</f>
        <v>148.05000000000001</v>
      </c>
      <c r="BA137">
        <f>IFERROR(VLOOKUP($A137, CDS5Y_bbg!AZ$5:BA$241,2), -1)</f>
        <v>-1</v>
      </c>
      <c r="BB137">
        <f>IFERROR(VLOOKUP($A137, CDS5Y_bbg!BA$5:BB$241,2), -1)</f>
        <v>78.5</v>
      </c>
      <c r="BC137">
        <f>IFERROR(VLOOKUP($A137, CDS5Y_bbg!BB$5:BC$241,2), -1)</f>
        <v>41722</v>
      </c>
      <c r="BD137">
        <f>IFERROR(VLOOKUP($A137, CDS5Y_bbg!BC$5:BD$241,2), -1)</f>
        <v>35.162999999999997</v>
      </c>
      <c r="BE137">
        <f>IFERROR(VLOOKUP($A137, CDS5Y_bbg!BD$5:BE$241,2), -1)</f>
        <v>-1</v>
      </c>
      <c r="BF137">
        <f>IFERROR(VLOOKUP($A137, CDS5Y_bbg!BE$5:BF$241,2), -1)</f>
        <v>-1</v>
      </c>
      <c r="BG137">
        <f>IFERROR(VLOOKUP($A137, CDS5Y_bbg!BF$5:BG$241,2), -1)</f>
        <v>-1</v>
      </c>
      <c r="BH137">
        <f>IFERROR(VLOOKUP($A137, CDS5Y_bbg!BG$5:BH$241,2), -1)</f>
        <v>-1</v>
      </c>
      <c r="BI137">
        <f>IFERROR(VLOOKUP($A137, CDS5Y_bbg!BH$5:BI$241,2), -1)</f>
        <v>43424</v>
      </c>
      <c r="BJ137">
        <f>IFERROR(VLOOKUP($A137, CDS5Y_bbg!BI$5:BJ$241,2), -1)</f>
        <v>652.84500000000003</v>
      </c>
      <c r="BK137">
        <f>IFERROR(VLOOKUP($A137, CDS5Y_bbg!BJ$5:BK$241,2), -1)</f>
        <v>-1</v>
      </c>
      <c r="BL137">
        <f>IFERROR(VLOOKUP($A137, CDS5Y_bbg!BK$5:BL$241,2), -1)</f>
        <v>-1</v>
      </c>
      <c r="BM137">
        <f>IFERROR(VLOOKUP($A137, CDS5Y_bbg!BL$5:BM$241,2), -1)</f>
        <v>43424</v>
      </c>
      <c r="BN137">
        <f>IFERROR(VLOOKUP($A137, CDS5Y_bbg!BM$5:BN$241,2), -1)</f>
        <v>236.88200000000001</v>
      </c>
      <c r="BO137">
        <f>IFERROR(VLOOKUP($A137, CDS5Y_bbg!BN$5:BO$241,2), -1)</f>
        <v>43426</v>
      </c>
      <c r="BP137">
        <f>IFERROR(VLOOKUP($A137, CDS5Y_bbg!BO$5:BP$241,2), -1)</f>
        <v>24.667999999999999</v>
      </c>
      <c r="BQ137">
        <f>IFERROR(VLOOKUP($A137, CDS5Y_bbg!BP$5:BQ$241,2), -1)</f>
        <v>-1</v>
      </c>
      <c r="BR137">
        <f>IFERROR(VLOOKUP($A137, CDS5Y_bbg!BQ$5:BR$241,2), -1)</f>
        <v>-1</v>
      </c>
      <c r="BS137">
        <f>IFERROR(VLOOKUP($A137, CDS5Y_bbg!BR$5:BS$241,2), -1)</f>
        <v>43426</v>
      </c>
      <c r="BT137">
        <f>IFERROR(VLOOKUP($A137, CDS5Y_bbg!BS$5:BT$241,2), -1)</f>
        <v>57.524999999999999</v>
      </c>
      <c r="BU137">
        <f>IFERROR(VLOOKUP($A137, CDS5Y_bbg!BT$5:BU$241,2), -1)</f>
        <v>-1</v>
      </c>
      <c r="BV137">
        <f>IFERROR(VLOOKUP($A137, CDS5Y_bbg!BU$5:BV$241,2), -1)</f>
        <v>-1</v>
      </c>
      <c r="BW137">
        <f>IFERROR(VLOOKUP($A137, CDS5Y_bbg!BV$5:BW$241,2), -1)</f>
        <v>41915</v>
      </c>
      <c r="BX137">
        <f>IFERROR(VLOOKUP($A137, CDS5Y_bbg!BW$5:BX$241,2), -1)</f>
        <v>85.341999999999999</v>
      </c>
      <c r="BY137">
        <f>IFERROR(VLOOKUP($A137, CDS5Y_bbg!BX$5:BY$241,2), -1)</f>
        <v>-1</v>
      </c>
      <c r="BZ137">
        <f>IFERROR(VLOOKUP($A137, CDS5Y_bbg!BY$5:BZ$241,2), -1)</f>
        <v>-1</v>
      </c>
      <c r="CA137">
        <f>IFERROR(VLOOKUP($A137, CDS5Y_bbg!BZ$5:CA$241,2), -1)</f>
        <v>41911</v>
      </c>
      <c r="CB137">
        <f>IFERROR(VLOOKUP($A137, CDS5Y_bbg!CA$5:CB$241,2), -1)</f>
        <v>203.07300000000001</v>
      </c>
      <c r="CC137">
        <f>IFERROR(VLOOKUP($A137, CDS5Y_bbg!CB$5:CC$241,2), -1)</f>
        <v>41912</v>
      </c>
      <c r="CD137">
        <f>IFERROR(VLOOKUP($A137, CDS5Y_bbg!CC$5:CD$241,2), -1)</f>
        <v>203.24299999999999</v>
      </c>
      <c r="CE137">
        <f>IFERROR(VLOOKUP($A137, CDS5Y_bbg!CD$5:CE$241,2), -1)</f>
        <v>43332</v>
      </c>
      <c r="CF137">
        <f>IFERROR(VLOOKUP($A137, CDS5Y_bbg!CE$5:CF$241,2), -1)</f>
        <v>79.197999999999993</v>
      </c>
      <c r="CG137">
        <f>IFERROR(VLOOKUP($A137, CDS5Y_bbg!CF$5:CG$241,2), -1)</f>
        <v>41893</v>
      </c>
      <c r="CH137">
        <f>IFERROR(VLOOKUP($A137, CDS5Y_bbg!CG$5:CH$241,2), -1)</f>
        <v>78.551000000000002</v>
      </c>
      <c r="CI137">
        <f>IFERROR(VLOOKUP($A137, CDS5Y_bbg!CH$5:CI$241,2), -1)</f>
        <v>-1</v>
      </c>
      <c r="CJ137">
        <f>IFERROR(VLOOKUP($A137, CDS5Y_bbg!CI$5:CJ$241,2), -1)</f>
        <v>-1</v>
      </c>
      <c r="CK137">
        <f>IFERROR(VLOOKUP($A137, CDS5Y_bbg!CJ$5:CK$241,2), -1)</f>
        <v>41844</v>
      </c>
      <c r="CL137">
        <f>IFERROR(VLOOKUP($A137, CDS5Y_bbg!CK$5:CL$241,2), -1)</f>
        <v>246.911</v>
      </c>
      <c r="CM137">
        <f>IFERROR(VLOOKUP($A137, CDS5Y_bbg!CL$5:CM$241,2), -1)</f>
        <v>-1</v>
      </c>
      <c r="CN137">
        <f>IFERROR(VLOOKUP($A137, CDS5Y_bbg!CM$5:CN$241,2), -1)</f>
        <v>-1</v>
      </c>
    </row>
    <row r="138" spans="1:92" x14ac:dyDescent="0.25">
      <c r="A138" s="1">
        <v>40694</v>
      </c>
      <c r="B138">
        <f>IFERROR(VLOOKUP($A138, CDS5Y_bbg!A$5:B$241,2), -1)</f>
        <v>104.068</v>
      </c>
      <c r="C138">
        <f>IFERROR(VLOOKUP($A138, CDS5Y_bbg!B$5:C$241,2), -1)</f>
        <v>41831</v>
      </c>
      <c r="D138">
        <f>IFERROR(VLOOKUP($A138, CDS5Y_bbg!C$5:D$241,2), -1)</f>
        <v>201.83799999999999</v>
      </c>
      <c r="E138">
        <f>IFERROR(VLOOKUP($A138, CDS5Y_bbg!D$5:E$241,2), -1)</f>
        <v>44895</v>
      </c>
      <c r="F138">
        <f>IFERROR(VLOOKUP($A138, CDS5Y_bbg!E$5:F$241,2), -1)</f>
        <v>67.867999999999995</v>
      </c>
      <c r="G138">
        <f>IFERROR(VLOOKUP($A138, CDS5Y_bbg!F$5:G$241,2), -1)</f>
        <v>40360</v>
      </c>
      <c r="H138">
        <f>IFERROR(VLOOKUP($A138, CDS5Y_bbg!G$5:H$241,2), -1)</f>
        <v>72.665000000000006</v>
      </c>
      <c r="I138">
        <f>IFERROR(VLOOKUP($A138, CDS5Y_bbg!H$5:I$241,2), -1)</f>
        <v>44834</v>
      </c>
      <c r="J138">
        <f>IFERROR(VLOOKUP($A138, CDS5Y_bbg!I$5:J$241,2), -1)</f>
        <v>100.518</v>
      </c>
      <c r="K138">
        <f>IFERROR(VLOOKUP($A138, CDS5Y_bbg!J$5:K$241,2), -1)</f>
        <v>41819</v>
      </c>
      <c r="L138">
        <f>IFERROR(VLOOKUP($A138, CDS5Y_bbg!K$5:L$241,2), -1)</f>
        <v>260.83800000000002</v>
      </c>
      <c r="M138">
        <f>IFERROR(VLOOKUP($A138, CDS5Y_bbg!L$5:M$241,2), -1)</f>
        <v>40469</v>
      </c>
      <c r="N138">
        <f>IFERROR(VLOOKUP($A138, CDS5Y_bbg!M$5:N$241,2), -1)</f>
        <v>96.274000000000001</v>
      </c>
      <c r="O138">
        <f>IFERROR(VLOOKUP($A138, CDS5Y_bbg!N$5:O$241,2), -1)</f>
        <v>40289</v>
      </c>
      <c r="P138">
        <f>IFERROR(VLOOKUP($A138, CDS5Y_bbg!O$5:P$241,2), -1)</f>
        <v>78.421000000000006</v>
      </c>
      <c r="Q138">
        <f>IFERROR(VLOOKUP($A138, CDS5Y_bbg!P$5:Q$241,2), -1)</f>
        <v>44377</v>
      </c>
      <c r="R138">
        <f>IFERROR(VLOOKUP($A138, CDS5Y_bbg!Q$5:R$241,2), -1)</f>
        <v>102.949</v>
      </c>
      <c r="S138">
        <f>IFERROR(VLOOKUP($A138, CDS5Y_bbg!R$5:S$241,2), -1)</f>
        <v>43337</v>
      </c>
      <c r="T138">
        <f>IFERROR(VLOOKUP($A138, CDS5Y_bbg!S$5:T$241,2), -1)</f>
        <v>131.947</v>
      </c>
      <c r="U138">
        <f>IFERROR(VLOOKUP($A138, CDS5Y_bbg!T$5:U$241,2), -1)</f>
        <v>42062</v>
      </c>
      <c r="V138">
        <f>IFERROR(VLOOKUP($A138, CDS5Y_bbg!U$5:V$241,2), -1)</f>
        <v>140.41900000000001</v>
      </c>
      <c r="W138">
        <f>IFERROR(VLOOKUP($A138, CDS5Y_bbg!V$5:W$241,2), -1)</f>
        <v>44074</v>
      </c>
      <c r="X138">
        <f>IFERROR(VLOOKUP($A138, CDS5Y_bbg!W$5:X$241,2), -1)</f>
        <v>138.63499999999999</v>
      </c>
      <c r="Y138">
        <f>IFERROR(VLOOKUP($A138, CDS5Y_bbg!X$5:Y$241,2), -1)</f>
        <v>44043</v>
      </c>
      <c r="Z138">
        <f>IFERROR(VLOOKUP($A138, CDS5Y_bbg!Y$5:Z$241,2), -1)</f>
        <v>120.956</v>
      </c>
      <c r="AA138">
        <f>IFERROR(VLOOKUP($A138, CDS5Y_bbg!Z$5:AA$241,2), -1)</f>
        <v>40481</v>
      </c>
      <c r="AB138">
        <f>IFERROR(VLOOKUP($A138, CDS5Y_bbg!AA$5:AB$241,2), -1)</f>
        <v>120.28700000000001</v>
      </c>
      <c r="AC138">
        <f>IFERROR(VLOOKUP($A138, CDS5Y_bbg!AB$5:AC$241,2), -1)</f>
        <v>44043</v>
      </c>
      <c r="AD138">
        <f>IFERROR(VLOOKUP($A138, CDS5Y_bbg!AC$5:AD$241,2), -1)</f>
        <v>163.995</v>
      </c>
      <c r="AE138">
        <f>IFERROR(VLOOKUP($A138, CDS5Y_bbg!AD$5:AE$241,2), -1)</f>
        <v>41149</v>
      </c>
      <c r="AF138">
        <f>IFERROR(VLOOKUP($A138, CDS5Y_bbg!AE$5:AF$241,2), -1)</f>
        <v>49.213999999999999</v>
      </c>
      <c r="AG138">
        <f>IFERROR(VLOOKUP($A138, CDS5Y_bbg!AF$5:AG$241,2), -1)</f>
        <v>42853</v>
      </c>
      <c r="AH138">
        <f>IFERROR(VLOOKUP($A138, CDS5Y_bbg!AG$5:AH$241,2), -1)</f>
        <v>62.23</v>
      </c>
      <c r="AI138">
        <f>IFERROR(VLOOKUP($A138, CDS5Y_bbg!AH$5:AI$241,2), -1)</f>
        <v>-1</v>
      </c>
      <c r="AJ138">
        <f>IFERROR(VLOOKUP($A138, CDS5Y_bbg!AI$5:AJ$241,2), -1)</f>
        <v>151.39500000000001</v>
      </c>
      <c r="AK138">
        <f>IFERROR(VLOOKUP($A138, CDS5Y_bbg!AJ$5:AK$241,2), -1)</f>
        <v>-1</v>
      </c>
      <c r="AL138">
        <f>IFERROR(VLOOKUP($A138, CDS5Y_bbg!AK$5:AL$241,2), -1)</f>
        <v>-1</v>
      </c>
      <c r="AM138">
        <f>IFERROR(VLOOKUP($A138, CDS5Y_bbg!AL$5:AM$241,2), -1)</f>
        <v>-1</v>
      </c>
      <c r="AN138">
        <f>IFERROR(VLOOKUP($A138, CDS5Y_bbg!AM$5:AN$241,2), -1)</f>
        <v>29.663</v>
      </c>
      <c r="AO138">
        <f>IFERROR(VLOOKUP($A138, CDS5Y_bbg!AN$5:AO$241,2), -1)</f>
        <v>43424</v>
      </c>
      <c r="AP138">
        <f>IFERROR(VLOOKUP($A138, CDS5Y_bbg!AO$5:AP$241,2), -1)</f>
        <v>27.952999999999999</v>
      </c>
      <c r="AQ138">
        <f>IFERROR(VLOOKUP($A138, CDS5Y_bbg!AP$5:AQ$241,2), -1)</f>
        <v>44625</v>
      </c>
      <c r="AR138">
        <f>IFERROR(VLOOKUP($A138, CDS5Y_bbg!AQ$5:AR$241,2), -1)</f>
        <v>73.397000000000006</v>
      </c>
      <c r="AS138">
        <f>IFERROR(VLOOKUP($A138, CDS5Y_bbg!AR$5:AS$241,2), -1)</f>
        <v>44626</v>
      </c>
      <c r="AT138">
        <f>IFERROR(VLOOKUP($A138, CDS5Y_bbg!AS$5:AT$241,2), -1)</f>
        <v>39.164999999999999</v>
      </c>
      <c r="AU138">
        <f>IFERROR(VLOOKUP($A138, CDS5Y_bbg!AT$5:AU$241,2), -1)</f>
        <v>-1</v>
      </c>
      <c r="AV138">
        <f>IFERROR(VLOOKUP($A138, CDS5Y_bbg!AU$5:AV$241,2), -1)</f>
        <v>-1</v>
      </c>
      <c r="AW138">
        <f>IFERROR(VLOOKUP($A138, CDS5Y_bbg!AV$5:AW$241,2), -1)</f>
        <v>41863</v>
      </c>
      <c r="AX138">
        <f>IFERROR(VLOOKUP($A138, CDS5Y_bbg!AW$5:AX$241,2), -1)</f>
        <v>143.077</v>
      </c>
      <c r="AY138">
        <f>IFERROR(VLOOKUP($A138, CDS5Y_bbg!AX$5:AY$241,2), -1)</f>
        <v>43402</v>
      </c>
      <c r="AZ138">
        <f>IFERROR(VLOOKUP($A138, CDS5Y_bbg!AY$5:AZ$241,2), -1)</f>
        <v>163.55799999999999</v>
      </c>
      <c r="BA138">
        <f>IFERROR(VLOOKUP($A138, CDS5Y_bbg!AZ$5:BA$241,2), -1)</f>
        <v>-1</v>
      </c>
      <c r="BB138">
        <f>IFERROR(VLOOKUP($A138, CDS5Y_bbg!BA$5:BB$241,2), -1)</f>
        <v>86.834999999999994</v>
      </c>
      <c r="BC138">
        <f>IFERROR(VLOOKUP($A138, CDS5Y_bbg!BB$5:BC$241,2), -1)</f>
        <v>41722</v>
      </c>
      <c r="BD138">
        <f>IFERROR(VLOOKUP($A138, CDS5Y_bbg!BC$5:BD$241,2), -1)</f>
        <v>29.51</v>
      </c>
      <c r="BE138">
        <f>IFERROR(VLOOKUP($A138, CDS5Y_bbg!BD$5:BE$241,2), -1)</f>
        <v>-1</v>
      </c>
      <c r="BF138">
        <f>IFERROR(VLOOKUP($A138, CDS5Y_bbg!BE$5:BF$241,2), -1)</f>
        <v>-1</v>
      </c>
      <c r="BG138">
        <f>IFERROR(VLOOKUP($A138, CDS5Y_bbg!BF$5:BG$241,2), -1)</f>
        <v>-1</v>
      </c>
      <c r="BH138">
        <f>IFERROR(VLOOKUP($A138, CDS5Y_bbg!BG$5:BH$241,2), -1)</f>
        <v>-1</v>
      </c>
      <c r="BI138">
        <f>IFERROR(VLOOKUP($A138, CDS5Y_bbg!BH$5:BI$241,2), -1)</f>
        <v>43424</v>
      </c>
      <c r="BJ138">
        <f>IFERROR(VLOOKUP($A138, CDS5Y_bbg!BI$5:BJ$241,2), -1)</f>
        <v>679.31399999999996</v>
      </c>
      <c r="BK138">
        <f>IFERROR(VLOOKUP($A138, CDS5Y_bbg!BJ$5:BK$241,2), -1)</f>
        <v>-1</v>
      </c>
      <c r="BL138">
        <f>IFERROR(VLOOKUP($A138, CDS5Y_bbg!BK$5:BL$241,2), -1)</f>
        <v>-1</v>
      </c>
      <c r="BM138">
        <f>IFERROR(VLOOKUP($A138, CDS5Y_bbg!BL$5:BM$241,2), -1)</f>
        <v>43424</v>
      </c>
      <c r="BN138">
        <f>IFERROR(VLOOKUP($A138, CDS5Y_bbg!BM$5:BN$241,2), -1)</f>
        <v>251.01300000000001</v>
      </c>
      <c r="BO138">
        <f>IFERROR(VLOOKUP($A138, CDS5Y_bbg!BN$5:BO$241,2), -1)</f>
        <v>43426</v>
      </c>
      <c r="BP138">
        <f>IFERROR(VLOOKUP($A138, CDS5Y_bbg!BO$5:BP$241,2), -1)</f>
        <v>23.164999999999999</v>
      </c>
      <c r="BQ138">
        <f>IFERROR(VLOOKUP($A138, CDS5Y_bbg!BP$5:BQ$241,2), -1)</f>
        <v>-1</v>
      </c>
      <c r="BR138">
        <f>IFERROR(VLOOKUP($A138, CDS5Y_bbg!BQ$5:BR$241,2), -1)</f>
        <v>-1</v>
      </c>
      <c r="BS138">
        <f>IFERROR(VLOOKUP($A138, CDS5Y_bbg!BR$5:BS$241,2), -1)</f>
        <v>43426</v>
      </c>
      <c r="BT138">
        <f>IFERROR(VLOOKUP($A138, CDS5Y_bbg!BS$5:BT$241,2), -1)</f>
        <v>58.02</v>
      </c>
      <c r="BU138">
        <f>IFERROR(VLOOKUP($A138, CDS5Y_bbg!BT$5:BU$241,2), -1)</f>
        <v>-1</v>
      </c>
      <c r="BV138">
        <f>IFERROR(VLOOKUP($A138, CDS5Y_bbg!BU$5:BV$241,2), -1)</f>
        <v>-1</v>
      </c>
      <c r="BW138">
        <f>IFERROR(VLOOKUP($A138, CDS5Y_bbg!BV$5:BW$241,2), -1)</f>
        <v>41915</v>
      </c>
      <c r="BX138">
        <f>IFERROR(VLOOKUP($A138, CDS5Y_bbg!BW$5:BX$241,2), -1)</f>
        <v>82.125</v>
      </c>
      <c r="BY138">
        <f>IFERROR(VLOOKUP($A138, CDS5Y_bbg!BX$5:BY$241,2), -1)</f>
        <v>-1</v>
      </c>
      <c r="BZ138">
        <f>IFERROR(VLOOKUP($A138, CDS5Y_bbg!BY$5:BZ$241,2), -1)</f>
        <v>-1</v>
      </c>
      <c r="CA138">
        <f>IFERROR(VLOOKUP($A138, CDS5Y_bbg!BZ$5:CA$241,2), -1)</f>
        <v>41911</v>
      </c>
      <c r="CB138">
        <f>IFERROR(VLOOKUP($A138, CDS5Y_bbg!CA$5:CB$241,2), -1)</f>
        <v>202.154</v>
      </c>
      <c r="CC138">
        <f>IFERROR(VLOOKUP($A138, CDS5Y_bbg!CB$5:CC$241,2), -1)</f>
        <v>41912</v>
      </c>
      <c r="CD138">
        <f>IFERROR(VLOOKUP($A138, CDS5Y_bbg!CC$5:CD$241,2), -1)</f>
        <v>197.364</v>
      </c>
      <c r="CE138">
        <f>IFERROR(VLOOKUP($A138, CDS5Y_bbg!CD$5:CE$241,2), -1)</f>
        <v>43332</v>
      </c>
      <c r="CF138">
        <f>IFERROR(VLOOKUP($A138, CDS5Y_bbg!CE$5:CF$241,2), -1)</f>
        <v>80.885000000000005</v>
      </c>
      <c r="CG138">
        <f>IFERROR(VLOOKUP($A138, CDS5Y_bbg!CF$5:CG$241,2), -1)</f>
        <v>41893</v>
      </c>
      <c r="CH138">
        <f>IFERROR(VLOOKUP($A138, CDS5Y_bbg!CG$5:CH$241,2), -1)</f>
        <v>75.576999999999998</v>
      </c>
      <c r="CI138">
        <f>IFERROR(VLOOKUP($A138, CDS5Y_bbg!CH$5:CI$241,2), -1)</f>
        <v>-1</v>
      </c>
      <c r="CJ138">
        <f>IFERROR(VLOOKUP($A138, CDS5Y_bbg!CI$5:CJ$241,2), -1)</f>
        <v>-1</v>
      </c>
      <c r="CK138">
        <f>IFERROR(VLOOKUP($A138, CDS5Y_bbg!CJ$5:CK$241,2), -1)</f>
        <v>41844</v>
      </c>
      <c r="CL138">
        <f>IFERROR(VLOOKUP($A138, CDS5Y_bbg!CK$5:CL$241,2), -1)</f>
        <v>258.79000000000002</v>
      </c>
      <c r="CM138">
        <f>IFERROR(VLOOKUP($A138, CDS5Y_bbg!CL$5:CM$241,2), -1)</f>
        <v>-1</v>
      </c>
      <c r="CN138">
        <f>IFERROR(VLOOKUP($A138, CDS5Y_bbg!CM$5:CN$241,2), -1)</f>
        <v>-1</v>
      </c>
    </row>
    <row r="139" spans="1:92" x14ac:dyDescent="0.25">
      <c r="A139" s="1">
        <v>40724</v>
      </c>
      <c r="B139">
        <f>IFERROR(VLOOKUP($A139, CDS5Y_bbg!A$5:B$241,2), -1)</f>
        <v>110.005</v>
      </c>
      <c r="C139">
        <f>IFERROR(VLOOKUP($A139, CDS5Y_bbg!B$5:C$241,2), -1)</f>
        <v>41831</v>
      </c>
      <c r="D139">
        <f>IFERROR(VLOOKUP($A139, CDS5Y_bbg!C$5:D$241,2), -1)</f>
        <v>216.376</v>
      </c>
      <c r="E139">
        <f>IFERROR(VLOOKUP($A139, CDS5Y_bbg!D$5:E$241,2), -1)</f>
        <v>44895</v>
      </c>
      <c r="F139">
        <f>IFERROR(VLOOKUP($A139, CDS5Y_bbg!E$5:F$241,2), -1)</f>
        <v>75.661000000000001</v>
      </c>
      <c r="G139">
        <f>IFERROR(VLOOKUP($A139, CDS5Y_bbg!F$5:G$241,2), -1)</f>
        <v>40360</v>
      </c>
      <c r="H139">
        <f>IFERROR(VLOOKUP($A139, CDS5Y_bbg!G$5:H$241,2), -1)</f>
        <v>85.445999999999998</v>
      </c>
      <c r="I139">
        <f>IFERROR(VLOOKUP($A139, CDS5Y_bbg!H$5:I$241,2), -1)</f>
        <v>44834</v>
      </c>
      <c r="J139">
        <f>IFERROR(VLOOKUP($A139, CDS5Y_bbg!I$5:J$241,2), -1)</f>
        <v>108.143</v>
      </c>
      <c r="K139">
        <f>IFERROR(VLOOKUP($A139, CDS5Y_bbg!J$5:K$241,2), -1)</f>
        <v>41819</v>
      </c>
      <c r="L139">
        <f>IFERROR(VLOOKUP($A139, CDS5Y_bbg!K$5:L$241,2), -1)</f>
        <v>275</v>
      </c>
      <c r="M139">
        <f>IFERROR(VLOOKUP($A139, CDS5Y_bbg!L$5:M$241,2), -1)</f>
        <v>40469</v>
      </c>
      <c r="N139">
        <f>IFERROR(VLOOKUP($A139, CDS5Y_bbg!M$5:N$241,2), -1)</f>
        <v>102.85899999999999</v>
      </c>
      <c r="O139">
        <f>IFERROR(VLOOKUP($A139, CDS5Y_bbg!N$5:O$241,2), -1)</f>
        <v>40289</v>
      </c>
      <c r="P139">
        <f>IFERROR(VLOOKUP($A139, CDS5Y_bbg!O$5:P$241,2), -1)</f>
        <v>90.683000000000007</v>
      </c>
      <c r="Q139">
        <f>IFERROR(VLOOKUP($A139, CDS5Y_bbg!P$5:Q$241,2), -1)</f>
        <v>44377</v>
      </c>
      <c r="R139">
        <f>IFERROR(VLOOKUP($A139, CDS5Y_bbg!Q$5:R$241,2), -1)</f>
        <v>107.491</v>
      </c>
      <c r="S139">
        <f>IFERROR(VLOOKUP($A139, CDS5Y_bbg!R$5:S$241,2), -1)</f>
        <v>43337</v>
      </c>
      <c r="T139">
        <f>IFERROR(VLOOKUP($A139, CDS5Y_bbg!S$5:T$241,2), -1)</f>
        <v>138.70599999999999</v>
      </c>
      <c r="U139">
        <f>IFERROR(VLOOKUP($A139, CDS5Y_bbg!T$5:U$241,2), -1)</f>
        <v>42062</v>
      </c>
      <c r="V139">
        <f>IFERROR(VLOOKUP($A139, CDS5Y_bbg!U$5:V$241,2), -1)</f>
        <v>145.31800000000001</v>
      </c>
      <c r="W139">
        <f>IFERROR(VLOOKUP($A139, CDS5Y_bbg!V$5:W$241,2), -1)</f>
        <v>44074</v>
      </c>
      <c r="X139">
        <f>IFERROR(VLOOKUP($A139, CDS5Y_bbg!W$5:X$241,2), -1)</f>
        <v>142.375</v>
      </c>
      <c r="Y139">
        <f>IFERROR(VLOOKUP($A139, CDS5Y_bbg!X$5:Y$241,2), -1)</f>
        <v>44043</v>
      </c>
      <c r="Z139">
        <f>IFERROR(VLOOKUP($A139, CDS5Y_bbg!Y$5:Z$241,2), -1)</f>
        <v>123.866</v>
      </c>
      <c r="AA139">
        <f>IFERROR(VLOOKUP($A139, CDS5Y_bbg!Z$5:AA$241,2), -1)</f>
        <v>40481</v>
      </c>
      <c r="AB139">
        <f>IFERROR(VLOOKUP($A139, CDS5Y_bbg!AA$5:AB$241,2), -1)</f>
        <v>132.38900000000001</v>
      </c>
      <c r="AC139">
        <f>IFERROR(VLOOKUP($A139, CDS5Y_bbg!AB$5:AC$241,2), -1)</f>
        <v>44043</v>
      </c>
      <c r="AD139">
        <f>IFERROR(VLOOKUP($A139, CDS5Y_bbg!AC$5:AD$241,2), -1)</f>
        <v>175.684</v>
      </c>
      <c r="AE139">
        <f>IFERROR(VLOOKUP($A139, CDS5Y_bbg!AD$5:AE$241,2), -1)</f>
        <v>41149</v>
      </c>
      <c r="AF139">
        <f>IFERROR(VLOOKUP($A139, CDS5Y_bbg!AE$5:AF$241,2), -1)</f>
        <v>57.124000000000002</v>
      </c>
      <c r="AG139">
        <f>IFERROR(VLOOKUP($A139, CDS5Y_bbg!AF$5:AG$241,2), -1)</f>
        <v>42853</v>
      </c>
      <c r="AH139">
        <f>IFERROR(VLOOKUP($A139, CDS5Y_bbg!AG$5:AH$241,2), -1)</f>
        <v>61.447000000000003</v>
      </c>
      <c r="AI139">
        <f>IFERROR(VLOOKUP($A139, CDS5Y_bbg!AH$5:AI$241,2), -1)</f>
        <v>-1</v>
      </c>
      <c r="AJ139">
        <f>IFERROR(VLOOKUP($A139, CDS5Y_bbg!AI$5:AJ$241,2), -1)</f>
        <v>143.113</v>
      </c>
      <c r="AK139">
        <f>IFERROR(VLOOKUP($A139, CDS5Y_bbg!AJ$5:AK$241,2), -1)</f>
        <v>-1</v>
      </c>
      <c r="AL139">
        <f>IFERROR(VLOOKUP($A139, CDS5Y_bbg!AK$5:AL$241,2), -1)</f>
        <v>-1</v>
      </c>
      <c r="AM139">
        <f>IFERROR(VLOOKUP($A139, CDS5Y_bbg!AL$5:AM$241,2), -1)</f>
        <v>-1</v>
      </c>
      <c r="AN139">
        <f>IFERROR(VLOOKUP($A139, CDS5Y_bbg!AM$5:AN$241,2), -1)</f>
        <v>44.51</v>
      </c>
      <c r="AO139">
        <f>IFERROR(VLOOKUP($A139, CDS5Y_bbg!AN$5:AO$241,2), -1)</f>
        <v>43424</v>
      </c>
      <c r="AP139">
        <f>IFERROR(VLOOKUP($A139, CDS5Y_bbg!AO$5:AP$241,2), -1)</f>
        <v>35.119</v>
      </c>
      <c r="AQ139">
        <f>IFERROR(VLOOKUP($A139, CDS5Y_bbg!AP$5:AQ$241,2), -1)</f>
        <v>44625</v>
      </c>
      <c r="AR139">
        <f>IFERROR(VLOOKUP($A139, CDS5Y_bbg!AQ$5:AR$241,2), -1)</f>
        <v>80.165000000000006</v>
      </c>
      <c r="AS139">
        <f>IFERROR(VLOOKUP($A139, CDS5Y_bbg!AR$5:AS$241,2), -1)</f>
        <v>44626</v>
      </c>
      <c r="AT139">
        <f>IFERROR(VLOOKUP($A139, CDS5Y_bbg!AS$5:AT$241,2), -1)</f>
        <v>42.843000000000004</v>
      </c>
      <c r="AU139">
        <f>IFERROR(VLOOKUP($A139, CDS5Y_bbg!AT$5:AU$241,2), -1)</f>
        <v>-1</v>
      </c>
      <c r="AV139">
        <f>IFERROR(VLOOKUP($A139, CDS5Y_bbg!AU$5:AV$241,2), -1)</f>
        <v>-1</v>
      </c>
      <c r="AW139">
        <f>IFERROR(VLOOKUP($A139, CDS5Y_bbg!AV$5:AW$241,2), -1)</f>
        <v>41863</v>
      </c>
      <c r="AX139">
        <f>IFERROR(VLOOKUP($A139, CDS5Y_bbg!AW$5:AX$241,2), -1)</f>
        <v>140.20500000000001</v>
      </c>
      <c r="AY139">
        <f>IFERROR(VLOOKUP($A139, CDS5Y_bbg!AX$5:AY$241,2), -1)</f>
        <v>43402</v>
      </c>
      <c r="AZ139">
        <f>IFERROR(VLOOKUP($A139, CDS5Y_bbg!AY$5:AZ$241,2), -1)</f>
        <v>171.03899999999999</v>
      </c>
      <c r="BA139">
        <f>IFERROR(VLOOKUP($A139, CDS5Y_bbg!AZ$5:BA$241,2), -1)</f>
        <v>-1</v>
      </c>
      <c r="BB139">
        <f>IFERROR(VLOOKUP($A139, CDS5Y_bbg!BA$5:BB$241,2), -1)</f>
        <v>90.772999999999996</v>
      </c>
      <c r="BC139">
        <f>IFERROR(VLOOKUP($A139, CDS5Y_bbg!BB$5:BC$241,2), -1)</f>
        <v>41722</v>
      </c>
      <c r="BD139">
        <f>IFERROR(VLOOKUP($A139, CDS5Y_bbg!BC$5:BD$241,2), -1)</f>
        <v>38.026000000000003</v>
      </c>
      <c r="BE139">
        <f>IFERROR(VLOOKUP($A139, CDS5Y_bbg!BD$5:BE$241,2), -1)</f>
        <v>-1</v>
      </c>
      <c r="BF139">
        <f>IFERROR(VLOOKUP($A139, CDS5Y_bbg!BE$5:BF$241,2), -1)</f>
        <v>-1</v>
      </c>
      <c r="BG139">
        <f>IFERROR(VLOOKUP($A139, CDS5Y_bbg!BF$5:BG$241,2), -1)</f>
        <v>-1</v>
      </c>
      <c r="BH139">
        <f>IFERROR(VLOOKUP($A139, CDS5Y_bbg!BG$5:BH$241,2), -1)</f>
        <v>-1</v>
      </c>
      <c r="BI139">
        <f>IFERROR(VLOOKUP($A139, CDS5Y_bbg!BH$5:BI$241,2), -1)</f>
        <v>43424</v>
      </c>
      <c r="BJ139">
        <f>IFERROR(VLOOKUP($A139, CDS5Y_bbg!BI$5:BJ$241,2), -1)</f>
        <v>744.78099999999995</v>
      </c>
      <c r="BK139">
        <f>IFERROR(VLOOKUP($A139, CDS5Y_bbg!BJ$5:BK$241,2), -1)</f>
        <v>-1</v>
      </c>
      <c r="BL139">
        <f>IFERROR(VLOOKUP($A139, CDS5Y_bbg!BK$5:BL$241,2), -1)</f>
        <v>-1</v>
      </c>
      <c r="BM139">
        <f>IFERROR(VLOOKUP($A139, CDS5Y_bbg!BL$5:BM$241,2), -1)</f>
        <v>43424</v>
      </c>
      <c r="BN139">
        <f>IFERROR(VLOOKUP($A139, CDS5Y_bbg!BM$5:BN$241,2), -1)</f>
        <v>269.90899999999999</v>
      </c>
      <c r="BO139">
        <f>IFERROR(VLOOKUP($A139, CDS5Y_bbg!BN$5:BO$241,2), -1)</f>
        <v>43426</v>
      </c>
      <c r="BP139">
        <f>IFERROR(VLOOKUP($A139, CDS5Y_bbg!BO$5:BP$241,2), -1)</f>
        <v>27.120999999999999</v>
      </c>
      <c r="BQ139">
        <f>IFERROR(VLOOKUP($A139, CDS5Y_bbg!BP$5:BQ$241,2), -1)</f>
        <v>-1</v>
      </c>
      <c r="BR139">
        <f>IFERROR(VLOOKUP($A139, CDS5Y_bbg!BQ$5:BR$241,2), -1)</f>
        <v>-1</v>
      </c>
      <c r="BS139">
        <f>IFERROR(VLOOKUP($A139, CDS5Y_bbg!BR$5:BS$241,2), -1)</f>
        <v>43426</v>
      </c>
      <c r="BT139">
        <f>IFERROR(VLOOKUP($A139, CDS5Y_bbg!BS$5:BT$241,2), -1)</f>
        <v>60.704999999999998</v>
      </c>
      <c r="BU139">
        <f>IFERROR(VLOOKUP($A139, CDS5Y_bbg!BT$5:BU$241,2), -1)</f>
        <v>-1</v>
      </c>
      <c r="BV139">
        <f>IFERROR(VLOOKUP($A139, CDS5Y_bbg!BU$5:BV$241,2), -1)</f>
        <v>-1</v>
      </c>
      <c r="BW139">
        <f>IFERROR(VLOOKUP($A139, CDS5Y_bbg!BV$5:BW$241,2), -1)</f>
        <v>41915</v>
      </c>
      <c r="BX139">
        <f>IFERROR(VLOOKUP($A139, CDS5Y_bbg!BW$5:BX$241,2), -1)</f>
        <v>88.072000000000003</v>
      </c>
      <c r="BY139">
        <f>IFERROR(VLOOKUP($A139, CDS5Y_bbg!BX$5:BY$241,2), -1)</f>
        <v>-1</v>
      </c>
      <c r="BZ139">
        <f>IFERROR(VLOOKUP($A139, CDS5Y_bbg!BY$5:BZ$241,2), -1)</f>
        <v>-1</v>
      </c>
      <c r="CA139">
        <f>IFERROR(VLOOKUP($A139, CDS5Y_bbg!BZ$5:CA$241,2), -1)</f>
        <v>41911</v>
      </c>
      <c r="CB139">
        <f>IFERROR(VLOOKUP($A139, CDS5Y_bbg!CA$5:CB$241,2), -1)</f>
        <v>199.54599999999999</v>
      </c>
      <c r="CC139">
        <f>IFERROR(VLOOKUP($A139, CDS5Y_bbg!CB$5:CC$241,2), -1)</f>
        <v>41912</v>
      </c>
      <c r="CD139">
        <f>IFERROR(VLOOKUP($A139, CDS5Y_bbg!CC$5:CD$241,2), -1)</f>
        <v>199.821</v>
      </c>
      <c r="CE139">
        <f>IFERROR(VLOOKUP($A139, CDS5Y_bbg!CD$5:CE$241,2), -1)</f>
        <v>43332</v>
      </c>
      <c r="CF139">
        <f>IFERROR(VLOOKUP($A139, CDS5Y_bbg!CE$5:CF$241,2), -1)</f>
        <v>105.429</v>
      </c>
      <c r="CG139">
        <f>IFERROR(VLOOKUP($A139, CDS5Y_bbg!CF$5:CG$241,2), -1)</f>
        <v>41893</v>
      </c>
      <c r="CH139">
        <f>IFERROR(VLOOKUP($A139, CDS5Y_bbg!CG$5:CH$241,2), -1)</f>
        <v>87.465999999999994</v>
      </c>
      <c r="CI139">
        <f>IFERROR(VLOOKUP($A139, CDS5Y_bbg!CH$5:CI$241,2), -1)</f>
        <v>-1</v>
      </c>
      <c r="CJ139">
        <f>IFERROR(VLOOKUP($A139, CDS5Y_bbg!CI$5:CJ$241,2), -1)</f>
        <v>-1</v>
      </c>
      <c r="CK139">
        <f>IFERROR(VLOOKUP($A139, CDS5Y_bbg!CJ$5:CK$241,2), -1)</f>
        <v>41844</v>
      </c>
      <c r="CL139">
        <f>IFERROR(VLOOKUP($A139, CDS5Y_bbg!CK$5:CL$241,2), -1)</f>
        <v>268.83</v>
      </c>
      <c r="CM139">
        <f>IFERROR(VLOOKUP($A139, CDS5Y_bbg!CL$5:CM$241,2), -1)</f>
        <v>-1</v>
      </c>
      <c r="CN139">
        <f>IFERROR(VLOOKUP($A139, CDS5Y_bbg!CM$5:CN$241,2), -1)</f>
        <v>-1</v>
      </c>
    </row>
    <row r="140" spans="1:92" x14ac:dyDescent="0.25">
      <c r="A140" s="1">
        <v>40753</v>
      </c>
      <c r="B140">
        <f>IFERROR(VLOOKUP($A140, CDS5Y_bbg!A$5:B$241,2), -1)</f>
        <v>113.553</v>
      </c>
      <c r="C140">
        <f>IFERROR(VLOOKUP($A140, CDS5Y_bbg!B$5:C$241,2), -1)</f>
        <v>41831</v>
      </c>
      <c r="D140">
        <f>IFERROR(VLOOKUP($A140, CDS5Y_bbg!C$5:D$241,2), -1)</f>
        <v>222.518</v>
      </c>
      <c r="E140">
        <f>IFERROR(VLOOKUP($A140, CDS5Y_bbg!D$5:E$241,2), -1)</f>
        <v>44895</v>
      </c>
      <c r="F140">
        <f>IFERROR(VLOOKUP($A140, CDS5Y_bbg!E$5:F$241,2), -1)</f>
        <v>71.212999999999994</v>
      </c>
      <c r="G140">
        <f>IFERROR(VLOOKUP($A140, CDS5Y_bbg!F$5:G$241,2), -1)</f>
        <v>40360</v>
      </c>
      <c r="H140">
        <f>IFERROR(VLOOKUP($A140, CDS5Y_bbg!G$5:H$241,2), -1)</f>
        <v>86.632000000000005</v>
      </c>
      <c r="I140">
        <f>IFERROR(VLOOKUP($A140, CDS5Y_bbg!H$5:I$241,2), -1)</f>
        <v>44834</v>
      </c>
      <c r="J140">
        <f>IFERROR(VLOOKUP($A140, CDS5Y_bbg!I$5:J$241,2), -1)</f>
        <v>111.771</v>
      </c>
      <c r="K140">
        <f>IFERROR(VLOOKUP($A140, CDS5Y_bbg!J$5:K$241,2), -1)</f>
        <v>41819</v>
      </c>
      <c r="L140">
        <f>IFERROR(VLOOKUP($A140, CDS5Y_bbg!K$5:L$241,2), -1)</f>
        <v>313.35700000000003</v>
      </c>
      <c r="M140">
        <f>IFERROR(VLOOKUP($A140, CDS5Y_bbg!L$5:M$241,2), -1)</f>
        <v>40469</v>
      </c>
      <c r="N140">
        <f>IFERROR(VLOOKUP($A140, CDS5Y_bbg!M$5:N$241,2), -1)</f>
        <v>102.998</v>
      </c>
      <c r="O140">
        <f>IFERROR(VLOOKUP($A140, CDS5Y_bbg!N$5:O$241,2), -1)</f>
        <v>40289</v>
      </c>
      <c r="P140">
        <f>IFERROR(VLOOKUP($A140, CDS5Y_bbg!O$5:P$241,2), -1)</f>
        <v>92.331999999999994</v>
      </c>
      <c r="Q140">
        <f>IFERROR(VLOOKUP($A140, CDS5Y_bbg!P$5:Q$241,2), -1)</f>
        <v>44377</v>
      </c>
      <c r="R140">
        <f>IFERROR(VLOOKUP($A140, CDS5Y_bbg!Q$5:R$241,2), -1)</f>
        <v>111</v>
      </c>
      <c r="S140">
        <f>IFERROR(VLOOKUP($A140, CDS5Y_bbg!R$5:S$241,2), -1)</f>
        <v>43337</v>
      </c>
      <c r="T140">
        <f>IFERROR(VLOOKUP($A140, CDS5Y_bbg!S$5:T$241,2), -1)</f>
        <v>132.33500000000001</v>
      </c>
      <c r="U140">
        <f>IFERROR(VLOOKUP($A140, CDS5Y_bbg!T$5:U$241,2), -1)</f>
        <v>42062</v>
      </c>
      <c r="V140">
        <f>IFERROR(VLOOKUP($A140, CDS5Y_bbg!U$5:V$241,2), -1)</f>
        <v>166.22399999999999</v>
      </c>
      <c r="W140">
        <f>IFERROR(VLOOKUP($A140, CDS5Y_bbg!V$5:W$241,2), -1)</f>
        <v>44074</v>
      </c>
      <c r="X140">
        <f>IFERROR(VLOOKUP($A140, CDS5Y_bbg!W$5:X$241,2), -1)</f>
        <v>141.86600000000001</v>
      </c>
      <c r="Y140">
        <f>IFERROR(VLOOKUP($A140, CDS5Y_bbg!X$5:Y$241,2), -1)</f>
        <v>44043</v>
      </c>
      <c r="Z140">
        <f>IFERROR(VLOOKUP($A140, CDS5Y_bbg!Y$5:Z$241,2), -1)</f>
        <v>125.45</v>
      </c>
      <c r="AA140">
        <f>IFERROR(VLOOKUP($A140, CDS5Y_bbg!Z$5:AA$241,2), -1)</f>
        <v>40481</v>
      </c>
      <c r="AB140">
        <f>IFERROR(VLOOKUP($A140, CDS5Y_bbg!AA$5:AB$241,2), -1)</f>
        <v>122.645</v>
      </c>
      <c r="AC140">
        <f>IFERROR(VLOOKUP($A140, CDS5Y_bbg!AB$5:AC$241,2), -1)</f>
        <v>44043</v>
      </c>
      <c r="AD140">
        <f>IFERROR(VLOOKUP($A140, CDS5Y_bbg!AC$5:AD$241,2), -1)</f>
        <v>192.72800000000001</v>
      </c>
      <c r="AE140">
        <f>IFERROR(VLOOKUP($A140, CDS5Y_bbg!AD$5:AE$241,2), -1)</f>
        <v>41149</v>
      </c>
      <c r="AF140">
        <f>IFERROR(VLOOKUP($A140, CDS5Y_bbg!AE$5:AF$241,2), -1)</f>
        <v>57</v>
      </c>
      <c r="AG140">
        <f>IFERROR(VLOOKUP($A140, CDS5Y_bbg!AF$5:AG$241,2), -1)</f>
        <v>42853</v>
      </c>
      <c r="AH140">
        <f>IFERROR(VLOOKUP($A140, CDS5Y_bbg!AG$5:AH$241,2), -1)</f>
        <v>91.956999999999994</v>
      </c>
      <c r="AI140">
        <f>IFERROR(VLOOKUP($A140, CDS5Y_bbg!AH$5:AI$241,2), -1)</f>
        <v>-1</v>
      </c>
      <c r="AJ140">
        <f>IFERROR(VLOOKUP($A140, CDS5Y_bbg!AI$5:AJ$241,2), -1)</f>
        <v>199.26300000000001</v>
      </c>
      <c r="AK140">
        <f>IFERROR(VLOOKUP($A140, CDS5Y_bbg!AJ$5:AK$241,2), -1)</f>
        <v>-1</v>
      </c>
      <c r="AL140">
        <f>IFERROR(VLOOKUP($A140, CDS5Y_bbg!AK$5:AL$241,2), -1)</f>
        <v>-1</v>
      </c>
      <c r="AM140">
        <f>IFERROR(VLOOKUP($A140, CDS5Y_bbg!AL$5:AM$241,2), -1)</f>
        <v>-1</v>
      </c>
      <c r="AN140">
        <f>IFERROR(VLOOKUP($A140, CDS5Y_bbg!AM$5:AN$241,2), -1)</f>
        <v>87.777000000000001</v>
      </c>
      <c r="AO140">
        <f>IFERROR(VLOOKUP($A140, CDS5Y_bbg!AN$5:AO$241,2), -1)</f>
        <v>43424</v>
      </c>
      <c r="AP140">
        <f>IFERROR(VLOOKUP($A140, CDS5Y_bbg!AO$5:AP$241,2), -1)</f>
        <v>49.835000000000001</v>
      </c>
      <c r="AQ140">
        <f>IFERROR(VLOOKUP($A140, CDS5Y_bbg!AP$5:AQ$241,2), -1)</f>
        <v>44625</v>
      </c>
      <c r="AR140">
        <f>IFERROR(VLOOKUP($A140, CDS5Y_bbg!AQ$5:AR$241,2), -1)</f>
        <v>122.054</v>
      </c>
      <c r="AS140">
        <f>IFERROR(VLOOKUP($A140, CDS5Y_bbg!AR$5:AS$241,2), -1)</f>
        <v>44626</v>
      </c>
      <c r="AT140">
        <f>IFERROR(VLOOKUP($A140, CDS5Y_bbg!AS$5:AT$241,2), -1)</f>
        <v>64.248000000000005</v>
      </c>
      <c r="AU140">
        <f>IFERROR(VLOOKUP($A140, CDS5Y_bbg!AT$5:AU$241,2), -1)</f>
        <v>-1</v>
      </c>
      <c r="AV140">
        <f>IFERROR(VLOOKUP($A140, CDS5Y_bbg!AU$5:AV$241,2), -1)</f>
        <v>-1</v>
      </c>
      <c r="AW140">
        <f>IFERROR(VLOOKUP($A140, CDS5Y_bbg!AV$5:AW$241,2), -1)</f>
        <v>41863</v>
      </c>
      <c r="AX140">
        <f>IFERROR(VLOOKUP($A140, CDS5Y_bbg!AW$5:AX$241,2), -1)</f>
        <v>141.642</v>
      </c>
      <c r="AY140">
        <f>IFERROR(VLOOKUP($A140, CDS5Y_bbg!AX$5:AY$241,2), -1)</f>
        <v>43402</v>
      </c>
      <c r="AZ140">
        <f>IFERROR(VLOOKUP($A140, CDS5Y_bbg!AY$5:AZ$241,2), -1)</f>
        <v>310.23700000000002</v>
      </c>
      <c r="BA140">
        <f>IFERROR(VLOOKUP($A140, CDS5Y_bbg!AZ$5:BA$241,2), -1)</f>
        <v>-1</v>
      </c>
      <c r="BB140">
        <f>IFERROR(VLOOKUP($A140, CDS5Y_bbg!BA$5:BB$241,2), -1)</f>
        <v>90.638999999999996</v>
      </c>
      <c r="BC140">
        <f>IFERROR(VLOOKUP($A140, CDS5Y_bbg!BB$5:BC$241,2), -1)</f>
        <v>41722</v>
      </c>
      <c r="BD140">
        <f>IFERROR(VLOOKUP($A140, CDS5Y_bbg!BC$5:BD$241,2), -1)</f>
        <v>56.664999999999999</v>
      </c>
      <c r="BE140">
        <f>IFERROR(VLOOKUP($A140, CDS5Y_bbg!BD$5:BE$241,2), -1)</f>
        <v>-1</v>
      </c>
      <c r="BF140">
        <f>IFERROR(VLOOKUP($A140, CDS5Y_bbg!BE$5:BF$241,2), -1)</f>
        <v>-1</v>
      </c>
      <c r="BG140">
        <f>IFERROR(VLOOKUP($A140, CDS5Y_bbg!BF$5:BG$241,2), -1)</f>
        <v>-1</v>
      </c>
      <c r="BH140">
        <f>IFERROR(VLOOKUP($A140, CDS5Y_bbg!BG$5:BH$241,2), -1)</f>
        <v>-1</v>
      </c>
      <c r="BI140">
        <f>IFERROR(VLOOKUP($A140, CDS5Y_bbg!BH$5:BI$241,2), -1)</f>
        <v>43424</v>
      </c>
      <c r="BJ140">
        <f>IFERROR(VLOOKUP($A140, CDS5Y_bbg!BI$5:BJ$241,2), -1)</f>
        <v>924.06299999999999</v>
      </c>
      <c r="BK140">
        <f>IFERROR(VLOOKUP($A140, CDS5Y_bbg!BJ$5:BK$241,2), -1)</f>
        <v>-1</v>
      </c>
      <c r="BL140">
        <f>IFERROR(VLOOKUP($A140, CDS5Y_bbg!BK$5:BL$241,2), -1)</f>
        <v>-1</v>
      </c>
      <c r="BM140">
        <f>IFERROR(VLOOKUP($A140, CDS5Y_bbg!BL$5:BM$241,2), -1)</f>
        <v>43424</v>
      </c>
      <c r="BN140">
        <f>IFERROR(VLOOKUP($A140, CDS5Y_bbg!BM$5:BN$241,2), -1)</f>
        <v>362.99</v>
      </c>
      <c r="BO140">
        <f>IFERROR(VLOOKUP($A140, CDS5Y_bbg!BN$5:BO$241,2), -1)</f>
        <v>43426</v>
      </c>
      <c r="BP140">
        <f>IFERROR(VLOOKUP($A140, CDS5Y_bbg!BO$5:BP$241,2), -1)</f>
        <v>42.582999999999998</v>
      </c>
      <c r="BQ140">
        <f>IFERROR(VLOOKUP($A140, CDS5Y_bbg!BP$5:BQ$241,2), -1)</f>
        <v>-1</v>
      </c>
      <c r="BR140">
        <f>IFERROR(VLOOKUP($A140, CDS5Y_bbg!BQ$5:BR$241,2), -1)</f>
        <v>-1</v>
      </c>
      <c r="BS140">
        <f>IFERROR(VLOOKUP($A140, CDS5Y_bbg!BR$5:BS$241,2), -1)</f>
        <v>43426</v>
      </c>
      <c r="BT140">
        <f>IFERROR(VLOOKUP($A140, CDS5Y_bbg!BS$5:BT$241,2), -1)</f>
        <v>73.751999999999995</v>
      </c>
      <c r="BU140">
        <f>IFERROR(VLOOKUP($A140, CDS5Y_bbg!BT$5:BU$241,2), -1)</f>
        <v>-1</v>
      </c>
      <c r="BV140">
        <f>IFERROR(VLOOKUP($A140, CDS5Y_bbg!BU$5:BV$241,2), -1)</f>
        <v>-1</v>
      </c>
      <c r="BW140">
        <f>IFERROR(VLOOKUP($A140, CDS5Y_bbg!BV$5:BW$241,2), -1)</f>
        <v>41915</v>
      </c>
      <c r="BX140">
        <f>IFERROR(VLOOKUP($A140, CDS5Y_bbg!BW$5:BX$241,2), -1)</f>
        <v>100.705</v>
      </c>
      <c r="BY140">
        <f>IFERROR(VLOOKUP($A140, CDS5Y_bbg!BX$5:BY$241,2), -1)</f>
        <v>-1</v>
      </c>
      <c r="BZ140">
        <f>IFERROR(VLOOKUP($A140, CDS5Y_bbg!BY$5:BZ$241,2), -1)</f>
        <v>-1</v>
      </c>
      <c r="CA140">
        <f>IFERROR(VLOOKUP($A140, CDS5Y_bbg!BZ$5:CA$241,2), -1)</f>
        <v>41911</v>
      </c>
      <c r="CB140">
        <f>IFERROR(VLOOKUP($A140, CDS5Y_bbg!CA$5:CB$241,2), -1)</f>
        <v>222.21799999999999</v>
      </c>
      <c r="CC140">
        <f>IFERROR(VLOOKUP($A140, CDS5Y_bbg!CB$5:CC$241,2), -1)</f>
        <v>41912</v>
      </c>
      <c r="CD140">
        <f>IFERROR(VLOOKUP($A140, CDS5Y_bbg!CC$5:CD$241,2), -1)</f>
        <v>219.43799999999999</v>
      </c>
      <c r="CE140">
        <f>IFERROR(VLOOKUP($A140, CDS5Y_bbg!CD$5:CE$241,2), -1)</f>
        <v>43332</v>
      </c>
      <c r="CF140">
        <f>IFERROR(VLOOKUP($A140, CDS5Y_bbg!CE$5:CF$241,2), -1)</f>
        <v>122.54900000000001</v>
      </c>
      <c r="CG140">
        <f>IFERROR(VLOOKUP($A140, CDS5Y_bbg!CF$5:CG$241,2), -1)</f>
        <v>41893</v>
      </c>
      <c r="CH140">
        <f>IFERROR(VLOOKUP($A140, CDS5Y_bbg!CG$5:CH$241,2), -1)</f>
        <v>96.8</v>
      </c>
      <c r="CI140">
        <f>IFERROR(VLOOKUP($A140, CDS5Y_bbg!CH$5:CI$241,2), -1)</f>
        <v>-1</v>
      </c>
      <c r="CJ140">
        <f>IFERROR(VLOOKUP($A140, CDS5Y_bbg!CI$5:CJ$241,2), -1)</f>
        <v>-1</v>
      </c>
      <c r="CK140">
        <f>IFERROR(VLOOKUP($A140, CDS5Y_bbg!CJ$5:CK$241,2), -1)</f>
        <v>41844</v>
      </c>
      <c r="CL140">
        <f>IFERROR(VLOOKUP($A140, CDS5Y_bbg!CK$5:CL$241,2), -1)</f>
        <v>311.27999999999997</v>
      </c>
      <c r="CM140">
        <f>IFERROR(VLOOKUP($A140, CDS5Y_bbg!CL$5:CM$241,2), -1)</f>
        <v>-1</v>
      </c>
      <c r="CN140">
        <f>IFERROR(VLOOKUP($A140, CDS5Y_bbg!CM$5:CN$241,2), -1)</f>
        <v>-1</v>
      </c>
    </row>
    <row r="141" spans="1:92" x14ac:dyDescent="0.25">
      <c r="A141" s="1">
        <v>40786</v>
      </c>
      <c r="B141">
        <f>IFERROR(VLOOKUP($A141, CDS5Y_bbg!A$5:B$241,2), -1)</f>
        <v>143.17599999999999</v>
      </c>
      <c r="C141">
        <f>IFERROR(VLOOKUP($A141, CDS5Y_bbg!B$5:C$241,2), -1)</f>
        <v>41831</v>
      </c>
      <c r="D141">
        <f>IFERROR(VLOOKUP($A141, CDS5Y_bbg!C$5:D$241,2), -1)</f>
        <v>264.77199999999999</v>
      </c>
      <c r="E141">
        <f>IFERROR(VLOOKUP($A141, CDS5Y_bbg!D$5:E$241,2), -1)</f>
        <v>44895</v>
      </c>
      <c r="F141">
        <f>IFERROR(VLOOKUP($A141, CDS5Y_bbg!E$5:F$241,2), -1)</f>
        <v>95.936000000000007</v>
      </c>
      <c r="G141">
        <f>IFERROR(VLOOKUP($A141, CDS5Y_bbg!F$5:G$241,2), -1)</f>
        <v>40360</v>
      </c>
      <c r="H141">
        <f>IFERROR(VLOOKUP($A141, CDS5Y_bbg!G$5:H$241,2), -1)</f>
        <v>110.557</v>
      </c>
      <c r="I141">
        <f>IFERROR(VLOOKUP($A141, CDS5Y_bbg!H$5:I$241,2), -1)</f>
        <v>44834</v>
      </c>
      <c r="J141">
        <f>IFERROR(VLOOKUP($A141, CDS5Y_bbg!I$5:J$241,2), -1)</f>
        <v>141.738</v>
      </c>
      <c r="K141">
        <f>IFERROR(VLOOKUP($A141, CDS5Y_bbg!J$5:K$241,2), -1)</f>
        <v>41819</v>
      </c>
      <c r="L141">
        <f>IFERROR(VLOOKUP($A141, CDS5Y_bbg!K$5:L$241,2), -1)</f>
        <v>405.73399999999998</v>
      </c>
      <c r="M141">
        <f>IFERROR(VLOOKUP($A141, CDS5Y_bbg!L$5:M$241,2), -1)</f>
        <v>40469</v>
      </c>
      <c r="N141">
        <f>IFERROR(VLOOKUP($A141, CDS5Y_bbg!M$5:N$241,2), -1)</f>
        <v>130.352</v>
      </c>
      <c r="O141">
        <f>IFERROR(VLOOKUP($A141, CDS5Y_bbg!N$5:O$241,2), -1)</f>
        <v>40289</v>
      </c>
      <c r="P141">
        <f>IFERROR(VLOOKUP($A141, CDS5Y_bbg!O$5:P$241,2), -1)</f>
        <v>118.739</v>
      </c>
      <c r="Q141">
        <f>IFERROR(VLOOKUP($A141, CDS5Y_bbg!P$5:Q$241,2), -1)</f>
        <v>44377</v>
      </c>
      <c r="R141">
        <f>IFERROR(VLOOKUP($A141, CDS5Y_bbg!Q$5:R$241,2), -1)</f>
        <v>142.053</v>
      </c>
      <c r="S141">
        <f>IFERROR(VLOOKUP($A141, CDS5Y_bbg!R$5:S$241,2), -1)</f>
        <v>43337</v>
      </c>
      <c r="T141">
        <f>IFERROR(VLOOKUP($A141, CDS5Y_bbg!S$5:T$241,2), -1)</f>
        <v>161.708</v>
      </c>
      <c r="U141">
        <f>IFERROR(VLOOKUP($A141, CDS5Y_bbg!T$5:U$241,2), -1)</f>
        <v>42062</v>
      </c>
      <c r="V141">
        <f>IFERROR(VLOOKUP($A141, CDS5Y_bbg!U$5:V$241,2), -1)</f>
        <v>216.45699999999999</v>
      </c>
      <c r="W141">
        <f>IFERROR(VLOOKUP($A141, CDS5Y_bbg!V$5:W$241,2), -1)</f>
        <v>44074</v>
      </c>
      <c r="X141">
        <f>IFERROR(VLOOKUP($A141, CDS5Y_bbg!W$5:X$241,2), -1)</f>
        <v>189.79900000000001</v>
      </c>
      <c r="Y141">
        <f>IFERROR(VLOOKUP($A141, CDS5Y_bbg!X$5:Y$241,2), -1)</f>
        <v>44043</v>
      </c>
      <c r="Z141">
        <f>IFERROR(VLOOKUP($A141, CDS5Y_bbg!Y$5:Z$241,2), -1)</f>
        <v>152.13499999999999</v>
      </c>
      <c r="AA141">
        <f>IFERROR(VLOOKUP($A141, CDS5Y_bbg!Z$5:AA$241,2), -1)</f>
        <v>40481</v>
      </c>
      <c r="AB141">
        <f>IFERROR(VLOOKUP($A141, CDS5Y_bbg!AA$5:AB$241,2), -1)</f>
        <v>136.05600000000001</v>
      </c>
      <c r="AC141">
        <f>IFERROR(VLOOKUP($A141, CDS5Y_bbg!AB$5:AC$241,2), -1)</f>
        <v>44043</v>
      </c>
      <c r="AD141">
        <f>IFERROR(VLOOKUP($A141, CDS5Y_bbg!AC$5:AD$241,2), -1)</f>
        <v>226.58099999999999</v>
      </c>
      <c r="AE141">
        <f>IFERROR(VLOOKUP($A141, CDS5Y_bbg!AD$5:AE$241,2), -1)</f>
        <v>41149</v>
      </c>
      <c r="AF141">
        <f>IFERROR(VLOOKUP($A141, CDS5Y_bbg!AE$5:AF$241,2), -1)</f>
        <v>69.585999999999999</v>
      </c>
      <c r="AG141">
        <f>IFERROR(VLOOKUP($A141, CDS5Y_bbg!AF$5:AG$241,2), -1)</f>
        <v>42853</v>
      </c>
      <c r="AH141">
        <f>IFERROR(VLOOKUP($A141, CDS5Y_bbg!AG$5:AH$241,2), -1)</f>
        <v>113.52200000000001</v>
      </c>
      <c r="AI141">
        <f>IFERROR(VLOOKUP($A141, CDS5Y_bbg!AH$5:AI$241,2), -1)</f>
        <v>-1</v>
      </c>
      <c r="AJ141">
        <f>IFERROR(VLOOKUP($A141, CDS5Y_bbg!AI$5:AJ$241,2), -1)</f>
        <v>230.25899999999999</v>
      </c>
      <c r="AK141">
        <f>IFERROR(VLOOKUP($A141, CDS5Y_bbg!AJ$5:AK$241,2), -1)</f>
        <v>-1</v>
      </c>
      <c r="AL141">
        <f>IFERROR(VLOOKUP($A141, CDS5Y_bbg!AK$5:AL$241,2), -1)</f>
        <v>-1</v>
      </c>
      <c r="AM141">
        <f>IFERROR(VLOOKUP($A141, CDS5Y_bbg!AL$5:AM$241,2), -1)</f>
        <v>-1</v>
      </c>
      <c r="AN141">
        <f>IFERROR(VLOOKUP($A141, CDS5Y_bbg!AM$5:AN$241,2), -1)</f>
        <v>98.989000000000004</v>
      </c>
      <c r="AO141">
        <f>IFERROR(VLOOKUP($A141, CDS5Y_bbg!AN$5:AO$241,2), -1)</f>
        <v>43424</v>
      </c>
      <c r="AP141">
        <f>IFERROR(VLOOKUP($A141, CDS5Y_bbg!AO$5:AP$241,2), -1)</f>
        <v>64.010999999999996</v>
      </c>
      <c r="AQ141">
        <f>IFERROR(VLOOKUP($A141, CDS5Y_bbg!AP$5:AQ$241,2), -1)</f>
        <v>44625</v>
      </c>
      <c r="AR141">
        <f>IFERROR(VLOOKUP($A141, CDS5Y_bbg!AQ$5:AR$241,2), -1)</f>
        <v>154.17099999999999</v>
      </c>
      <c r="AS141">
        <f>IFERROR(VLOOKUP($A141, CDS5Y_bbg!AR$5:AS$241,2), -1)</f>
        <v>44626</v>
      </c>
      <c r="AT141">
        <f>IFERROR(VLOOKUP($A141, CDS5Y_bbg!AS$5:AT$241,2), -1)</f>
        <v>74.748000000000005</v>
      </c>
      <c r="AU141">
        <f>IFERROR(VLOOKUP($A141, CDS5Y_bbg!AT$5:AU$241,2), -1)</f>
        <v>-1</v>
      </c>
      <c r="AV141">
        <f>IFERROR(VLOOKUP($A141, CDS5Y_bbg!AU$5:AV$241,2), -1)</f>
        <v>-1</v>
      </c>
      <c r="AW141">
        <f>IFERROR(VLOOKUP($A141, CDS5Y_bbg!AV$5:AW$241,2), -1)</f>
        <v>41863</v>
      </c>
      <c r="AX141">
        <f>IFERROR(VLOOKUP($A141, CDS5Y_bbg!AW$5:AX$241,2), -1)</f>
        <v>160.405</v>
      </c>
      <c r="AY141">
        <f>IFERROR(VLOOKUP($A141, CDS5Y_bbg!AX$5:AY$241,2), -1)</f>
        <v>43402</v>
      </c>
      <c r="AZ141">
        <f>IFERROR(VLOOKUP($A141, CDS5Y_bbg!AY$5:AZ$241,2), -1)</f>
        <v>360.541</v>
      </c>
      <c r="BA141">
        <f>IFERROR(VLOOKUP($A141, CDS5Y_bbg!AZ$5:BA$241,2), -1)</f>
        <v>-1</v>
      </c>
      <c r="BB141">
        <f>IFERROR(VLOOKUP($A141, CDS5Y_bbg!BA$5:BB$241,2), -1)</f>
        <v>104.55500000000001</v>
      </c>
      <c r="BC141">
        <f>IFERROR(VLOOKUP($A141, CDS5Y_bbg!BB$5:BC$241,2), -1)</f>
        <v>41722</v>
      </c>
      <c r="BD141">
        <f>IFERROR(VLOOKUP($A141, CDS5Y_bbg!BC$5:BD$241,2), -1)</f>
        <v>77.5</v>
      </c>
      <c r="BE141">
        <f>IFERROR(VLOOKUP($A141, CDS5Y_bbg!BD$5:BE$241,2), -1)</f>
        <v>-1</v>
      </c>
      <c r="BF141">
        <f>IFERROR(VLOOKUP($A141, CDS5Y_bbg!BE$5:BF$241,2), -1)</f>
        <v>-1</v>
      </c>
      <c r="BG141">
        <f>IFERROR(VLOOKUP($A141, CDS5Y_bbg!BF$5:BG$241,2), -1)</f>
        <v>-1</v>
      </c>
      <c r="BH141">
        <f>IFERROR(VLOOKUP($A141, CDS5Y_bbg!BG$5:BH$241,2), -1)</f>
        <v>-1</v>
      </c>
      <c r="BI141">
        <f>IFERROR(VLOOKUP($A141, CDS5Y_bbg!BH$5:BI$241,2), -1)</f>
        <v>43424</v>
      </c>
      <c r="BJ141">
        <f>IFERROR(VLOOKUP($A141, CDS5Y_bbg!BI$5:BJ$241,2), -1)</f>
        <v>917.88499999999999</v>
      </c>
      <c r="BK141">
        <f>IFERROR(VLOOKUP($A141, CDS5Y_bbg!BJ$5:BK$241,2), -1)</f>
        <v>-1</v>
      </c>
      <c r="BL141">
        <f>IFERROR(VLOOKUP($A141, CDS5Y_bbg!BK$5:BL$241,2), -1)</f>
        <v>-1</v>
      </c>
      <c r="BM141">
        <f>IFERROR(VLOOKUP($A141, CDS5Y_bbg!BL$5:BM$241,2), -1)</f>
        <v>43424</v>
      </c>
      <c r="BN141">
        <f>IFERROR(VLOOKUP($A141, CDS5Y_bbg!BM$5:BN$241,2), -1)</f>
        <v>357.55700000000002</v>
      </c>
      <c r="BO141">
        <f>IFERROR(VLOOKUP($A141, CDS5Y_bbg!BN$5:BO$241,2), -1)</f>
        <v>43426</v>
      </c>
      <c r="BP141">
        <f>IFERROR(VLOOKUP($A141, CDS5Y_bbg!BO$5:BP$241,2), -1)</f>
        <v>52.771999999999998</v>
      </c>
      <c r="BQ141">
        <f>IFERROR(VLOOKUP($A141, CDS5Y_bbg!BP$5:BQ$241,2), -1)</f>
        <v>-1</v>
      </c>
      <c r="BR141">
        <f>IFERROR(VLOOKUP($A141, CDS5Y_bbg!BQ$5:BR$241,2), -1)</f>
        <v>-1</v>
      </c>
      <c r="BS141">
        <f>IFERROR(VLOOKUP($A141, CDS5Y_bbg!BR$5:BS$241,2), -1)</f>
        <v>43426</v>
      </c>
      <c r="BT141">
        <f>IFERROR(VLOOKUP($A141, CDS5Y_bbg!BS$5:BT$241,2), -1)</f>
        <v>74.165000000000006</v>
      </c>
      <c r="BU141">
        <f>IFERROR(VLOOKUP($A141, CDS5Y_bbg!BT$5:BU$241,2), -1)</f>
        <v>-1</v>
      </c>
      <c r="BV141">
        <f>IFERROR(VLOOKUP($A141, CDS5Y_bbg!BU$5:BV$241,2), -1)</f>
        <v>-1</v>
      </c>
      <c r="BW141">
        <f>IFERROR(VLOOKUP($A141, CDS5Y_bbg!BV$5:BW$241,2), -1)</f>
        <v>41915</v>
      </c>
      <c r="BX141">
        <f>IFERROR(VLOOKUP($A141, CDS5Y_bbg!BW$5:BX$241,2), -1)</f>
        <v>127.509</v>
      </c>
      <c r="BY141">
        <f>IFERROR(VLOOKUP($A141, CDS5Y_bbg!BX$5:BY$241,2), -1)</f>
        <v>-1</v>
      </c>
      <c r="BZ141">
        <f>IFERROR(VLOOKUP($A141, CDS5Y_bbg!BY$5:BZ$241,2), -1)</f>
        <v>-1</v>
      </c>
      <c r="CA141">
        <f>IFERROR(VLOOKUP($A141, CDS5Y_bbg!BZ$5:CA$241,2), -1)</f>
        <v>41911</v>
      </c>
      <c r="CB141">
        <f>IFERROR(VLOOKUP($A141, CDS5Y_bbg!CA$5:CB$241,2), -1)</f>
        <v>254.35</v>
      </c>
      <c r="CC141">
        <f>IFERROR(VLOOKUP($A141, CDS5Y_bbg!CB$5:CC$241,2), -1)</f>
        <v>41912</v>
      </c>
      <c r="CD141">
        <f>IFERROR(VLOOKUP($A141, CDS5Y_bbg!CC$5:CD$241,2), -1)</f>
        <v>256.97899999999998</v>
      </c>
      <c r="CE141">
        <f>IFERROR(VLOOKUP($A141, CDS5Y_bbg!CD$5:CE$241,2), -1)</f>
        <v>43332</v>
      </c>
      <c r="CF141">
        <f>IFERROR(VLOOKUP($A141, CDS5Y_bbg!CE$5:CF$241,2), -1)</f>
        <v>159.18600000000001</v>
      </c>
      <c r="CG141">
        <f>IFERROR(VLOOKUP($A141, CDS5Y_bbg!CF$5:CG$241,2), -1)</f>
        <v>41893</v>
      </c>
      <c r="CH141">
        <f>IFERROR(VLOOKUP($A141, CDS5Y_bbg!CG$5:CH$241,2), -1)</f>
        <v>107.58799999999999</v>
      </c>
      <c r="CI141">
        <f>IFERROR(VLOOKUP($A141, CDS5Y_bbg!CH$5:CI$241,2), -1)</f>
        <v>-1</v>
      </c>
      <c r="CJ141">
        <f>IFERROR(VLOOKUP($A141, CDS5Y_bbg!CI$5:CJ$241,2), -1)</f>
        <v>-1</v>
      </c>
      <c r="CK141">
        <f>IFERROR(VLOOKUP($A141, CDS5Y_bbg!CJ$5:CK$241,2), -1)</f>
        <v>41844</v>
      </c>
      <c r="CL141">
        <f>IFERROR(VLOOKUP($A141, CDS5Y_bbg!CK$5:CL$241,2), -1)</f>
        <v>411.33</v>
      </c>
      <c r="CM141">
        <f>IFERROR(VLOOKUP($A141, CDS5Y_bbg!CL$5:CM$241,2), -1)</f>
        <v>-1</v>
      </c>
      <c r="CN141">
        <f>IFERROR(VLOOKUP($A141, CDS5Y_bbg!CM$5:CN$241,2), -1)</f>
        <v>-1</v>
      </c>
    </row>
    <row r="142" spans="1:92" x14ac:dyDescent="0.25">
      <c r="A142" s="1">
        <v>40816</v>
      </c>
      <c r="B142">
        <f>IFERROR(VLOOKUP($A142, CDS5Y_bbg!A$5:B$241,2), -1)</f>
        <v>201.755</v>
      </c>
      <c r="C142">
        <f>IFERROR(VLOOKUP($A142, CDS5Y_bbg!B$5:C$241,2), -1)</f>
        <v>41831</v>
      </c>
      <c r="D142">
        <f>IFERROR(VLOOKUP($A142, CDS5Y_bbg!C$5:D$241,2), -1)</f>
        <v>401.14299999999997</v>
      </c>
      <c r="E142">
        <f>IFERROR(VLOOKUP($A142, CDS5Y_bbg!D$5:E$241,2), -1)</f>
        <v>44895</v>
      </c>
      <c r="F142">
        <f>IFERROR(VLOOKUP($A142, CDS5Y_bbg!E$5:F$241,2), -1)</f>
        <v>154.47399999999999</v>
      </c>
      <c r="G142">
        <f>IFERROR(VLOOKUP($A142, CDS5Y_bbg!F$5:G$241,2), -1)</f>
        <v>40360</v>
      </c>
      <c r="H142">
        <f>IFERROR(VLOOKUP($A142, CDS5Y_bbg!G$5:H$241,2), -1)</f>
        <v>190.25200000000001</v>
      </c>
      <c r="I142">
        <f>IFERROR(VLOOKUP($A142, CDS5Y_bbg!H$5:I$241,2), -1)</f>
        <v>44834</v>
      </c>
      <c r="J142">
        <f>IFERROR(VLOOKUP($A142, CDS5Y_bbg!I$5:J$241,2), -1)</f>
        <v>199.125</v>
      </c>
      <c r="K142">
        <f>IFERROR(VLOOKUP($A142, CDS5Y_bbg!J$5:K$241,2), -1)</f>
        <v>41819</v>
      </c>
      <c r="L142">
        <f>IFERROR(VLOOKUP($A142, CDS5Y_bbg!K$5:L$241,2), -1)</f>
        <v>504.72300000000001</v>
      </c>
      <c r="M142">
        <f>IFERROR(VLOOKUP($A142, CDS5Y_bbg!L$5:M$241,2), -1)</f>
        <v>40469</v>
      </c>
      <c r="N142">
        <f>IFERROR(VLOOKUP($A142, CDS5Y_bbg!M$5:N$241,2), -1)</f>
        <v>215.24199999999999</v>
      </c>
      <c r="O142">
        <f>IFERROR(VLOOKUP($A142, CDS5Y_bbg!N$5:O$241,2), -1)</f>
        <v>40289</v>
      </c>
      <c r="P142">
        <f>IFERROR(VLOOKUP($A142, CDS5Y_bbg!O$5:P$241,2), -1)</f>
        <v>196.84800000000001</v>
      </c>
      <c r="Q142">
        <f>IFERROR(VLOOKUP($A142, CDS5Y_bbg!P$5:Q$241,2), -1)</f>
        <v>44377</v>
      </c>
      <c r="R142">
        <f>IFERROR(VLOOKUP($A142, CDS5Y_bbg!Q$5:R$241,2), -1)</f>
        <v>197.315</v>
      </c>
      <c r="S142">
        <f>IFERROR(VLOOKUP($A142, CDS5Y_bbg!R$5:S$241,2), -1)</f>
        <v>43337</v>
      </c>
      <c r="T142">
        <f>IFERROR(VLOOKUP($A142, CDS5Y_bbg!S$5:T$241,2), -1)</f>
        <v>256.63499999999999</v>
      </c>
      <c r="U142">
        <f>IFERROR(VLOOKUP($A142, CDS5Y_bbg!T$5:U$241,2), -1)</f>
        <v>42062</v>
      </c>
      <c r="V142">
        <f>IFERROR(VLOOKUP($A142, CDS5Y_bbg!U$5:V$241,2), -1)</f>
        <v>295.58199999999999</v>
      </c>
      <c r="W142">
        <f>IFERROR(VLOOKUP($A142, CDS5Y_bbg!V$5:W$241,2), -1)</f>
        <v>44074</v>
      </c>
      <c r="X142">
        <f>IFERROR(VLOOKUP($A142, CDS5Y_bbg!W$5:X$241,2), -1)</f>
        <v>309.36500000000001</v>
      </c>
      <c r="Y142">
        <f>IFERROR(VLOOKUP($A142, CDS5Y_bbg!X$5:Y$241,2), -1)</f>
        <v>44043</v>
      </c>
      <c r="Z142">
        <f>IFERROR(VLOOKUP($A142, CDS5Y_bbg!Y$5:Z$241,2), -1)</f>
        <v>211.505</v>
      </c>
      <c r="AA142">
        <f>IFERROR(VLOOKUP($A142, CDS5Y_bbg!Z$5:AA$241,2), -1)</f>
        <v>40481</v>
      </c>
      <c r="AB142">
        <f>IFERROR(VLOOKUP($A142, CDS5Y_bbg!AA$5:AB$241,2), -1)</f>
        <v>236.958</v>
      </c>
      <c r="AC142">
        <f>IFERROR(VLOOKUP($A142, CDS5Y_bbg!AB$5:AC$241,2), -1)</f>
        <v>44043</v>
      </c>
      <c r="AD142">
        <f>IFERROR(VLOOKUP($A142, CDS5Y_bbg!AC$5:AD$241,2), -1)</f>
        <v>294.464</v>
      </c>
      <c r="AE142">
        <f>IFERROR(VLOOKUP($A142, CDS5Y_bbg!AD$5:AE$241,2), -1)</f>
        <v>41149</v>
      </c>
      <c r="AF142">
        <f>IFERROR(VLOOKUP($A142, CDS5Y_bbg!AE$5:AF$241,2), -1)</f>
        <v>98.9</v>
      </c>
      <c r="AG142">
        <f>IFERROR(VLOOKUP($A142, CDS5Y_bbg!AF$5:AG$241,2), -1)</f>
        <v>42853</v>
      </c>
      <c r="AH142">
        <f>IFERROR(VLOOKUP($A142, CDS5Y_bbg!AG$5:AH$241,2), -1)</f>
        <v>170.95099999999999</v>
      </c>
      <c r="AI142">
        <f>IFERROR(VLOOKUP($A142, CDS5Y_bbg!AH$5:AI$241,2), -1)</f>
        <v>-1</v>
      </c>
      <c r="AJ142">
        <f>IFERROR(VLOOKUP($A142, CDS5Y_bbg!AI$5:AJ$241,2), -1)</f>
        <v>260.04300000000001</v>
      </c>
      <c r="AK142">
        <f>IFERROR(VLOOKUP($A142, CDS5Y_bbg!AJ$5:AK$241,2), -1)</f>
        <v>-1</v>
      </c>
      <c r="AL142">
        <f>IFERROR(VLOOKUP($A142, CDS5Y_bbg!AK$5:AL$241,2), -1)</f>
        <v>-1</v>
      </c>
      <c r="AM142">
        <f>IFERROR(VLOOKUP($A142, CDS5Y_bbg!AL$5:AM$241,2), -1)</f>
        <v>-1</v>
      </c>
      <c r="AN142">
        <f>IFERROR(VLOOKUP($A142, CDS5Y_bbg!AM$5:AN$241,2), -1)</f>
        <v>143.637</v>
      </c>
      <c r="AO142">
        <f>IFERROR(VLOOKUP($A142, CDS5Y_bbg!AN$5:AO$241,2), -1)</f>
        <v>43424</v>
      </c>
      <c r="AP142">
        <f>IFERROR(VLOOKUP($A142, CDS5Y_bbg!AO$5:AP$241,2), -1)</f>
        <v>80.89</v>
      </c>
      <c r="AQ142">
        <f>IFERROR(VLOOKUP($A142, CDS5Y_bbg!AP$5:AQ$241,2), -1)</f>
        <v>44625</v>
      </c>
      <c r="AR142">
        <f>IFERROR(VLOOKUP($A142, CDS5Y_bbg!AQ$5:AR$241,2), -1)</f>
        <v>187.31399999999999</v>
      </c>
      <c r="AS142">
        <f>IFERROR(VLOOKUP($A142, CDS5Y_bbg!AR$5:AS$241,2), -1)</f>
        <v>44626</v>
      </c>
      <c r="AT142">
        <f>IFERROR(VLOOKUP($A142, CDS5Y_bbg!AS$5:AT$241,2), -1)</f>
        <v>112.229</v>
      </c>
      <c r="AU142">
        <f>IFERROR(VLOOKUP($A142, CDS5Y_bbg!AT$5:AU$241,2), -1)</f>
        <v>-1</v>
      </c>
      <c r="AV142">
        <f>IFERROR(VLOOKUP($A142, CDS5Y_bbg!AU$5:AV$241,2), -1)</f>
        <v>-1</v>
      </c>
      <c r="AW142">
        <f>IFERROR(VLOOKUP($A142, CDS5Y_bbg!AV$5:AW$241,2), -1)</f>
        <v>41863</v>
      </c>
      <c r="AX142">
        <f>IFERROR(VLOOKUP($A142, CDS5Y_bbg!AW$5:AX$241,2), -1)</f>
        <v>204.40600000000001</v>
      </c>
      <c r="AY142">
        <f>IFERROR(VLOOKUP($A142, CDS5Y_bbg!AX$5:AY$241,2), -1)</f>
        <v>43402</v>
      </c>
      <c r="AZ142">
        <f>IFERROR(VLOOKUP($A142, CDS5Y_bbg!AY$5:AZ$241,2), -1)</f>
        <v>469.97500000000002</v>
      </c>
      <c r="BA142">
        <f>IFERROR(VLOOKUP($A142, CDS5Y_bbg!AZ$5:BA$241,2), -1)</f>
        <v>-1</v>
      </c>
      <c r="BB142">
        <f>IFERROR(VLOOKUP($A142, CDS5Y_bbg!BA$5:BB$241,2), -1)</f>
        <v>146.471</v>
      </c>
      <c r="BC142">
        <f>IFERROR(VLOOKUP($A142, CDS5Y_bbg!BB$5:BC$241,2), -1)</f>
        <v>41722</v>
      </c>
      <c r="BD142">
        <f>IFERROR(VLOOKUP($A142, CDS5Y_bbg!BC$5:BD$241,2), -1)</f>
        <v>105.14400000000001</v>
      </c>
      <c r="BE142">
        <f>IFERROR(VLOOKUP($A142, CDS5Y_bbg!BD$5:BE$241,2), -1)</f>
        <v>-1</v>
      </c>
      <c r="BF142">
        <f>IFERROR(VLOOKUP($A142, CDS5Y_bbg!BE$5:BF$241,2), -1)</f>
        <v>-1</v>
      </c>
      <c r="BG142">
        <f>IFERROR(VLOOKUP($A142, CDS5Y_bbg!BF$5:BG$241,2), -1)</f>
        <v>-1</v>
      </c>
      <c r="BH142">
        <f>IFERROR(VLOOKUP($A142, CDS5Y_bbg!BG$5:BH$241,2), -1)</f>
        <v>-1</v>
      </c>
      <c r="BI142">
        <f>IFERROR(VLOOKUP($A142, CDS5Y_bbg!BH$5:BI$241,2), -1)</f>
        <v>43424</v>
      </c>
      <c r="BJ142">
        <f>IFERROR(VLOOKUP($A142, CDS5Y_bbg!BI$5:BJ$241,2), -1)</f>
        <v>1109.5740000000001</v>
      </c>
      <c r="BK142">
        <f>IFERROR(VLOOKUP($A142, CDS5Y_bbg!BJ$5:BK$241,2), -1)</f>
        <v>-1</v>
      </c>
      <c r="BL142">
        <f>IFERROR(VLOOKUP($A142, CDS5Y_bbg!BK$5:BL$241,2), -1)</f>
        <v>-1</v>
      </c>
      <c r="BM142">
        <f>IFERROR(VLOOKUP($A142, CDS5Y_bbg!BL$5:BM$241,2), -1)</f>
        <v>43424</v>
      </c>
      <c r="BN142">
        <f>IFERROR(VLOOKUP($A142, CDS5Y_bbg!BM$5:BN$241,2), -1)</f>
        <v>382.24099999999999</v>
      </c>
      <c r="BO142">
        <f>IFERROR(VLOOKUP($A142, CDS5Y_bbg!BN$5:BO$241,2), -1)</f>
        <v>43426</v>
      </c>
      <c r="BP142">
        <f>IFERROR(VLOOKUP($A142, CDS5Y_bbg!BO$5:BP$241,2), -1)</f>
        <v>61.488999999999997</v>
      </c>
      <c r="BQ142">
        <f>IFERROR(VLOOKUP($A142, CDS5Y_bbg!BP$5:BQ$241,2), -1)</f>
        <v>-1</v>
      </c>
      <c r="BR142">
        <f>IFERROR(VLOOKUP($A142, CDS5Y_bbg!BQ$5:BR$241,2), -1)</f>
        <v>-1</v>
      </c>
      <c r="BS142">
        <f>IFERROR(VLOOKUP($A142, CDS5Y_bbg!BR$5:BS$241,2), -1)</f>
        <v>43426</v>
      </c>
      <c r="BT142">
        <f>IFERROR(VLOOKUP($A142, CDS5Y_bbg!BS$5:BT$241,2), -1)</f>
        <v>94.408000000000001</v>
      </c>
      <c r="BU142">
        <f>IFERROR(VLOOKUP($A142, CDS5Y_bbg!BT$5:BU$241,2), -1)</f>
        <v>-1</v>
      </c>
      <c r="BV142">
        <f>IFERROR(VLOOKUP($A142, CDS5Y_bbg!BU$5:BV$241,2), -1)</f>
        <v>-1</v>
      </c>
      <c r="BW142">
        <f>IFERROR(VLOOKUP($A142, CDS5Y_bbg!BV$5:BW$241,2), -1)</f>
        <v>41915</v>
      </c>
      <c r="BX142">
        <f>IFERROR(VLOOKUP($A142, CDS5Y_bbg!BW$5:BX$241,2), -1)</f>
        <v>157.02000000000001</v>
      </c>
      <c r="BY142">
        <f>IFERROR(VLOOKUP($A142, CDS5Y_bbg!BX$5:BY$241,2), -1)</f>
        <v>-1</v>
      </c>
      <c r="BZ142">
        <f>IFERROR(VLOOKUP($A142, CDS5Y_bbg!BY$5:BZ$241,2), -1)</f>
        <v>-1</v>
      </c>
      <c r="CA142">
        <f>IFERROR(VLOOKUP($A142, CDS5Y_bbg!BZ$5:CA$241,2), -1)</f>
        <v>41911</v>
      </c>
      <c r="CB142">
        <f>IFERROR(VLOOKUP($A142, CDS5Y_bbg!CA$5:CB$241,2), -1)</f>
        <v>328.04599999999999</v>
      </c>
      <c r="CC142">
        <f>IFERROR(VLOOKUP($A142, CDS5Y_bbg!CB$5:CC$241,2), -1)</f>
        <v>41912</v>
      </c>
      <c r="CD142">
        <f>IFERROR(VLOOKUP($A142, CDS5Y_bbg!CC$5:CD$241,2), -1)</f>
        <v>329.50799999999998</v>
      </c>
      <c r="CE142">
        <f>IFERROR(VLOOKUP($A142, CDS5Y_bbg!CD$5:CE$241,2), -1)</f>
        <v>43332</v>
      </c>
      <c r="CF142">
        <f>IFERROR(VLOOKUP($A142, CDS5Y_bbg!CE$5:CF$241,2), -1)</f>
        <v>246.464</v>
      </c>
      <c r="CG142">
        <f>IFERROR(VLOOKUP($A142, CDS5Y_bbg!CF$5:CG$241,2), -1)</f>
        <v>41893</v>
      </c>
      <c r="CH142">
        <f>IFERROR(VLOOKUP($A142, CDS5Y_bbg!CG$5:CH$241,2), -1)</f>
        <v>154</v>
      </c>
      <c r="CI142">
        <f>IFERROR(VLOOKUP($A142, CDS5Y_bbg!CH$5:CI$241,2), -1)</f>
        <v>-1</v>
      </c>
      <c r="CJ142">
        <f>IFERROR(VLOOKUP($A142, CDS5Y_bbg!CI$5:CJ$241,2), -1)</f>
        <v>-1</v>
      </c>
      <c r="CK142">
        <f>IFERROR(VLOOKUP($A142, CDS5Y_bbg!CJ$5:CK$241,2), -1)</f>
        <v>41844</v>
      </c>
      <c r="CL142">
        <f>IFERROR(VLOOKUP($A142, CDS5Y_bbg!CK$5:CL$241,2), -1)</f>
        <v>530.54899999999998</v>
      </c>
      <c r="CM142">
        <f>IFERROR(VLOOKUP($A142, CDS5Y_bbg!CL$5:CM$241,2), -1)</f>
        <v>-1</v>
      </c>
      <c r="CN142">
        <f>IFERROR(VLOOKUP($A142, CDS5Y_bbg!CM$5:CN$241,2), -1)</f>
        <v>-1</v>
      </c>
    </row>
    <row r="143" spans="1:92" x14ac:dyDescent="0.25">
      <c r="A143" s="1">
        <v>40847</v>
      </c>
      <c r="B143">
        <f>IFERROR(VLOOKUP($A143, CDS5Y_bbg!A$5:B$241,2), -1)</f>
        <v>140.91499999999999</v>
      </c>
      <c r="C143">
        <f>IFERROR(VLOOKUP($A143, CDS5Y_bbg!B$5:C$241,2), -1)</f>
        <v>41831</v>
      </c>
      <c r="D143">
        <f>IFERROR(VLOOKUP($A143, CDS5Y_bbg!C$5:D$241,2), -1)</f>
        <v>312.12299999999999</v>
      </c>
      <c r="E143">
        <f>IFERROR(VLOOKUP($A143, CDS5Y_bbg!D$5:E$241,2), -1)</f>
        <v>44895</v>
      </c>
      <c r="F143">
        <f>IFERROR(VLOOKUP($A143, CDS5Y_bbg!E$5:F$241,2), -1)</f>
        <v>107.883</v>
      </c>
      <c r="G143">
        <f>IFERROR(VLOOKUP($A143, CDS5Y_bbg!F$5:G$241,2), -1)</f>
        <v>40360</v>
      </c>
      <c r="H143">
        <f>IFERROR(VLOOKUP($A143, CDS5Y_bbg!G$5:H$241,2), -1)</f>
        <v>125.90900000000001</v>
      </c>
      <c r="I143">
        <f>IFERROR(VLOOKUP($A143, CDS5Y_bbg!H$5:I$241,2), -1)</f>
        <v>44834</v>
      </c>
      <c r="J143">
        <f>IFERROR(VLOOKUP($A143, CDS5Y_bbg!I$5:J$241,2), -1)</f>
        <v>139.465</v>
      </c>
      <c r="K143">
        <f>IFERROR(VLOOKUP($A143, CDS5Y_bbg!J$5:K$241,2), -1)</f>
        <v>41819</v>
      </c>
      <c r="L143">
        <f>IFERROR(VLOOKUP($A143, CDS5Y_bbg!K$5:L$241,2), -1)</f>
        <v>441.56400000000002</v>
      </c>
      <c r="M143">
        <f>IFERROR(VLOOKUP($A143, CDS5Y_bbg!L$5:M$241,2), -1)</f>
        <v>40469</v>
      </c>
      <c r="N143">
        <f>IFERROR(VLOOKUP($A143, CDS5Y_bbg!M$5:N$241,2), -1)</f>
        <v>136.369</v>
      </c>
      <c r="O143">
        <f>IFERROR(VLOOKUP($A143, CDS5Y_bbg!N$5:O$241,2), -1)</f>
        <v>40289</v>
      </c>
      <c r="P143">
        <f>IFERROR(VLOOKUP($A143, CDS5Y_bbg!O$5:P$241,2), -1)</f>
        <v>132.22999999999999</v>
      </c>
      <c r="Q143">
        <f>IFERROR(VLOOKUP($A143, CDS5Y_bbg!P$5:Q$241,2), -1)</f>
        <v>44377</v>
      </c>
      <c r="R143">
        <f>IFERROR(VLOOKUP($A143, CDS5Y_bbg!Q$5:R$241,2), -1)</f>
        <v>138.798</v>
      </c>
      <c r="S143">
        <f>IFERROR(VLOOKUP($A143, CDS5Y_bbg!R$5:S$241,2), -1)</f>
        <v>43337</v>
      </c>
      <c r="T143">
        <f>IFERROR(VLOOKUP($A143, CDS5Y_bbg!S$5:T$241,2), -1)</f>
        <v>171.15600000000001</v>
      </c>
      <c r="U143">
        <f>IFERROR(VLOOKUP($A143, CDS5Y_bbg!T$5:U$241,2), -1)</f>
        <v>42062</v>
      </c>
      <c r="V143">
        <f>IFERROR(VLOOKUP($A143, CDS5Y_bbg!U$5:V$241,2), -1)</f>
        <v>232.31299999999999</v>
      </c>
      <c r="W143">
        <f>IFERROR(VLOOKUP($A143, CDS5Y_bbg!V$5:W$241,2), -1)</f>
        <v>44074</v>
      </c>
      <c r="X143">
        <f>IFERROR(VLOOKUP($A143, CDS5Y_bbg!W$5:X$241,2), -1)</f>
        <v>199.125</v>
      </c>
      <c r="Y143">
        <f>IFERROR(VLOOKUP($A143, CDS5Y_bbg!X$5:Y$241,2), -1)</f>
        <v>44043</v>
      </c>
      <c r="Z143">
        <f>IFERROR(VLOOKUP($A143, CDS5Y_bbg!Y$5:Z$241,2), -1)</f>
        <v>168.03</v>
      </c>
      <c r="AA143">
        <f>IFERROR(VLOOKUP($A143, CDS5Y_bbg!Z$5:AA$241,2), -1)</f>
        <v>40481</v>
      </c>
      <c r="AB143">
        <f>IFERROR(VLOOKUP($A143, CDS5Y_bbg!AA$5:AB$241,2), -1)</f>
        <v>174.691</v>
      </c>
      <c r="AC143">
        <f>IFERROR(VLOOKUP($A143, CDS5Y_bbg!AB$5:AC$241,2), -1)</f>
        <v>44043</v>
      </c>
      <c r="AD143">
        <f>IFERROR(VLOOKUP($A143, CDS5Y_bbg!AC$5:AD$241,2), -1)</f>
        <v>236.17</v>
      </c>
      <c r="AE143">
        <f>IFERROR(VLOOKUP($A143, CDS5Y_bbg!AD$5:AE$241,2), -1)</f>
        <v>41149</v>
      </c>
      <c r="AF143">
        <f>IFERROR(VLOOKUP($A143, CDS5Y_bbg!AE$5:AF$241,2), -1)</f>
        <v>62.942999999999998</v>
      </c>
      <c r="AG143">
        <f>IFERROR(VLOOKUP($A143, CDS5Y_bbg!AF$5:AG$241,2), -1)</f>
        <v>42853</v>
      </c>
      <c r="AH143">
        <f>IFERROR(VLOOKUP($A143, CDS5Y_bbg!AG$5:AH$241,2), -1)</f>
        <v>140.81800000000001</v>
      </c>
      <c r="AI143">
        <f>IFERROR(VLOOKUP($A143, CDS5Y_bbg!AH$5:AI$241,2), -1)</f>
        <v>-1</v>
      </c>
      <c r="AJ143">
        <f>IFERROR(VLOOKUP($A143, CDS5Y_bbg!AI$5:AJ$241,2), -1)</f>
        <v>269.39999999999998</v>
      </c>
      <c r="AK143">
        <f>IFERROR(VLOOKUP($A143, CDS5Y_bbg!AJ$5:AK$241,2), -1)</f>
        <v>-1</v>
      </c>
      <c r="AL143">
        <f>IFERROR(VLOOKUP($A143, CDS5Y_bbg!AK$5:AL$241,2), -1)</f>
        <v>-1</v>
      </c>
      <c r="AM143">
        <f>IFERROR(VLOOKUP($A143, CDS5Y_bbg!AL$5:AM$241,2), -1)</f>
        <v>-1</v>
      </c>
      <c r="AN143">
        <f>IFERROR(VLOOKUP($A143, CDS5Y_bbg!AM$5:AN$241,2), -1)</f>
        <v>95.298000000000002</v>
      </c>
      <c r="AO143">
        <f>IFERROR(VLOOKUP($A143, CDS5Y_bbg!AN$5:AO$241,2), -1)</f>
        <v>43424</v>
      </c>
      <c r="AP143">
        <f>IFERROR(VLOOKUP($A143, CDS5Y_bbg!AO$5:AP$241,2), -1)</f>
        <v>55.136000000000003</v>
      </c>
      <c r="AQ143">
        <f>IFERROR(VLOOKUP($A143, CDS5Y_bbg!AP$5:AQ$241,2), -1)</f>
        <v>44625</v>
      </c>
      <c r="AR143">
        <f>IFERROR(VLOOKUP($A143, CDS5Y_bbg!AQ$5:AR$241,2), -1)</f>
        <v>175.941</v>
      </c>
      <c r="AS143">
        <f>IFERROR(VLOOKUP($A143, CDS5Y_bbg!AR$5:AS$241,2), -1)</f>
        <v>44626</v>
      </c>
      <c r="AT143">
        <f>IFERROR(VLOOKUP($A143, CDS5Y_bbg!AS$5:AT$241,2), -1)</f>
        <v>84.536000000000001</v>
      </c>
      <c r="AU143">
        <f>IFERROR(VLOOKUP($A143, CDS5Y_bbg!AT$5:AU$241,2), -1)</f>
        <v>-1</v>
      </c>
      <c r="AV143">
        <f>IFERROR(VLOOKUP($A143, CDS5Y_bbg!AU$5:AV$241,2), -1)</f>
        <v>-1</v>
      </c>
      <c r="AW143">
        <f>IFERROR(VLOOKUP($A143, CDS5Y_bbg!AV$5:AW$241,2), -1)</f>
        <v>41863</v>
      </c>
      <c r="AX143">
        <f>IFERROR(VLOOKUP($A143, CDS5Y_bbg!AW$5:AX$241,2), -1)</f>
        <v>147.16200000000001</v>
      </c>
      <c r="AY143">
        <f>IFERROR(VLOOKUP($A143, CDS5Y_bbg!AX$5:AY$241,2), -1)</f>
        <v>43402</v>
      </c>
      <c r="AZ143">
        <f>IFERROR(VLOOKUP($A143, CDS5Y_bbg!AY$5:AZ$241,2), -1)</f>
        <v>444.62799999999999</v>
      </c>
      <c r="BA143">
        <f>IFERROR(VLOOKUP($A143, CDS5Y_bbg!AZ$5:BA$241,2), -1)</f>
        <v>-1</v>
      </c>
      <c r="BB143">
        <f>IFERROR(VLOOKUP($A143, CDS5Y_bbg!BA$5:BB$241,2), -1)</f>
        <v>98.516999999999996</v>
      </c>
      <c r="BC143">
        <f>IFERROR(VLOOKUP($A143, CDS5Y_bbg!BB$5:BC$241,2), -1)</f>
        <v>41722</v>
      </c>
      <c r="BD143">
        <f>IFERROR(VLOOKUP($A143, CDS5Y_bbg!BC$5:BD$241,2), -1)</f>
        <v>94.155000000000001</v>
      </c>
      <c r="BE143">
        <f>IFERROR(VLOOKUP($A143, CDS5Y_bbg!BD$5:BE$241,2), -1)</f>
        <v>-1</v>
      </c>
      <c r="BF143">
        <f>IFERROR(VLOOKUP($A143, CDS5Y_bbg!BE$5:BF$241,2), -1)</f>
        <v>-1</v>
      </c>
      <c r="BG143">
        <f>IFERROR(VLOOKUP($A143, CDS5Y_bbg!BF$5:BG$241,2), -1)</f>
        <v>-1</v>
      </c>
      <c r="BH143">
        <f>IFERROR(VLOOKUP($A143, CDS5Y_bbg!BG$5:BH$241,2), -1)</f>
        <v>-1</v>
      </c>
      <c r="BI143">
        <f>IFERROR(VLOOKUP($A143, CDS5Y_bbg!BH$5:BI$241,2), -1)</f>
        <v>43424</v>
      </c>
      <c r="BJ143">
        <f>IFERROR(VLOOKUP($A143, CDS5Y_bbg!BI$5:BJ$241,2), -1)</f>
        <v>970.14499999999998</v>
      </c>
      <c r="BK143">
        <f>IFERROR(VLOOKUP($A143, CDS5Y_bbg!BJ$5:BK$241,2), -1)</f>
        <v>-1</v>
      </c>
      <c r="BL143">
        <f>IFERROR(VLOOKUP($A143, CDS5Y_bbg!BK$5:BL$241,2), -1)</f>
        <v>-1</v>
      </c>
      <c r="BM143">
        <f>IFERROR(VLOOKUP($A143, CDS5Y_bbg!BL$5:BM$241,2), -1)</f>
        <v>43424</v>
      </c>
      <c r="BN143">
        <f>IFERROR(VLOOKUP($A143, CDS5Y_bbg!BM$5:BN$241,2), -1)</f>
        <v>339.637</v>
      </c>
      <c r="BO143">
        <f>IFERROR(VLOOKUP($A143, CDS5Y_bbg!BN$5:BO$241,2), -1)</f>
        <v>43426</v>
      </c>
      <c r="BP143">
        <f>IFERROR(VLOOKUP($A143, CDS5Y_bbg!BO$5:BP$241,2), -1)</f>
        <v>48.33</v>
      </c>
      <c r="BQ143">
        <f>IFERROR(VLOOKUP($A143, CDS5Y_bbg!BP$5:BQ$241,2), -1)</f>
        <v>-1</v>
      </c>
      <c r="BR143">
        <f>IFERROR(VLOOKUP($A143, CDS5Y_bbg!BQ$5:BR$241,2), -1)</f>
        <v>-1</v>
      </c>
      <c r="BS143">
        <f>IFERROR(VLOOKUP($A143, CDS5Y_bbg!BR$5:BS$241,2), -1)</f>
        <v>43426</v>
      </c>
      <c r="BT143">
        <f>IFERROR(VLOOKUP($A143, CDS5Y_bbg!BS$5:BT$241,2), -1)</f>
        <v>82.21</v>
      </c>
      <c r="BU143">
        <f>IFERROR(VLOOKUP($A143, CDS5Y_bbg!BT$5:BU$241,2), -1)</f>
        <v>-1</v>
      </c>
      <c r="BV143">
        <f>IFERROR(VLOOKUP($A143, CDS5Y_bbg!BU$5:BV$241,2), -1)</f>
        <v>-1</v>
      </c>
      <c r="BW143">
        <f>IFERROR(VLOOKUP($A143, CDS5Y_bbg!BV$5:BW$241,2), -1)</f>
        <v>41915</v>
      </c>
      <c r="BX143">
        <f>IFERROR(VLOOKUP($A143, CDS5Y_bbg!BW$5:BX$241,2), -1)</f>
        <v>130.55199999999999</v>
      </c>
      <c r="BY143">
        <f>IFERROR(VLOOKUP($A143, CDS5Y_bbg!BX$5:BY$241,2), -1)</f>
        <v>-1</v>
      </c>
      <c r="BZ143">
        <f>IFERROR(VLOOKUP($A143, CDS5Y_bbg!BY$5:BZ$241,2), -1)</f>
        <v>-1</v>
      </c>
      <c r="CA143">
        <f>IFERROR(VLOOKUP($A143, CDS5Y_bbg!BZ$5:CA$241,2), -1)</f>
        <v>41911</v>
      </c>
      <c r="CB143">
        <f>IFERROR(VLOOKUP($A143, CDS5Y_bbg!CA$5:CB$241,2), -1)</f>
        <v>265</v>
      </c>
      <c r="CC143">
        <f>IFERROR(VLOOKUP($A143, CDS5Y_bbg!CB$5:CC$241,2), -1)</f>
        <v>41912</v>
      </c>
      <c r="CD143">
        <f>IFERROR(VLOOKUP($A143, CDS5Y_bbg!CC$5:CD$241,2), -1)</f>
        <v>269.00700000000001</v>
      </c>
      <c r="CE143">
        <f>IFERROR(VLOOKUP($A143, CDS5Y_bbg!CD$5:CE$241,2), -1)</f>
        <v>43332</v>
      </c>
      <c r="CF143">
        <f>IFERROR(VLOOKUP($A143, CDS5Y_bbg!CE$5:CF$241,2), -1)</f>
        <v>203.875</v>
      </c>
      <c r="CG143">
        <f>IFERROR(VLOOKUP($A143, CDS5Y_bbg!CF$5:CG$241,2), -1)</f>
        <v>41893</v>
      </c>
      <c r="CH143">
        <f>IFERROR(VLOOKUP($A143, CDS5Y_bbg!CG$5:CH$241,2), -1)</f>
        <v>112.221</v>
      </c>
      <c r="CI143">
        <f>IFERROR(VLOOKUP($A143, CDS5Y_bbg!CH$5:CI$241,2), -1)</f>
        <v>-1</v>
      </c>
      <c r="CJ143">
        <f>IFERROR(VLOOKUP($A143, CDS5Y_bbg!CI$5:CJ$241,2), -1)</f>
        <v>-1</v>
      </c>
      <c r="CK143">
        <f>IFERROR(VLOOKUP($A143, CDS5Y_bbg!CJ$5:CK$241,2), -1)</f>
        <v>41844</v>
      </c>
      <c r="CL143">
        <f>IFERROR(VLOOKUP($A143, CDS5Y_bbg!CK$5:CL$241,2), -1)</f>
        <v>519.14</v>
      </c>
      <c r="CM143">
        <f>IFERROR(VLOOKUP($A143, CDS5Y_bbg!CL$5:CM$241,2), -1)</f>
        <v>-1</v>
      </c>
      <c r="CN143">
        <f>IFERROR(VLOOKUP($A143, CDS5Y_bbg!CM$5:CN$241,2), -1)</f>
        <v>-1</v>
      </c>
    </row>
    <row r="144" spans="1:92" x14ac:dyDescent="0.25">
      <c r="A144" s="1">
        <v>40877</v>
      </c>
      <c r="B144">
        <f>IFERROR(VLOOKUP($A144, CDS5Y_bbg!A$5:B$241,2), -1)</f>
        <v>163.49700000000001</v>
      </c>
      <c r="C144">
        <f>IFERROR(VLOOKUP($A144, CDS5Y_bbg!B$5:C$241,2), -1)</f>
        <v>41831</v>
      </c>
      <c r="D144">
        <f>IFERROR(VLOOKUP($A144, CDS5Y_bbg!C$5:D$241,2), -1)</f>
        <v>400.5</v>
      </c>
      <c r="E144">
        <f>IFERROR(VLOOKUP($A144, CDS5Y_bbg!D$5:E$241,2), -1)</f>
        <v>44895</v>
      </c>
      <c r="F144">
        <f>IFERROR(VLOOKUP($A144, CDS5Y_bbg!E$5:F$241,2), -1)</f>
        <v>126.851</v>
      </c>
      <c r="G144">
        <f>IFERROR(VLOOKUP($A144, CDS5Y_bbg!F$5:G$241,2), -1)</f>
        <v>40360</v>
      </c>
      <c r="H144">
        <f>IFERROR(VLOOKUP($A144, CDS5Y_bbg!G$5:H$241,2), -1)</f>
        <v>146.06</v>
      </c>
      <c r="I144">
        <f>IFERROR(VLOOKUP($A144, CDS5Y_bbg!H$5:I$241,2), -1)</f>
        <v>44834</v>
      </c>
      <c r="J144">
        <f>IFERROR(VLOOKUP($A144, CDS5Y_bbg!I$5:J$241,2), -1)</f>
        <v>162.41499999999999</v>
      </c>
      <c r="K144">
        <f>IFERROR(VLOOKUP($A144, CDS5Y_bbg!J$5:K$241,2), -1)</f>
        <v>41819</v>
      </c>
      <c r="L144">
        <f>IFERROR(VLOOKUP($A144, CDS5Y_bbg!K$5:L$241,2), -1)</f>
        <v>545.49800000000005</v>
      </c>
      <c r="M144">
        <f>IFERROR(VLOOKUP($A144, CDS5Y_bbg!L$5:M$241,2), -1)</f>
        <v>40469</v>
      </c>
      <c r="N144">
        <f>IFERROR(VLOOKUP($A144, CDS5Y_bbg!M$5:N$241,2), -1)</f>
        <v>156.26300000000001</v>
      </c>
      <c r="O144">
        <f>IFERROR(VLOOKUP($A144, CDS5Y_bbg!N$5:O$241,2), -1)</f>
        <v>40289</v>
      </c>
      <c r="P144">
        <f>IFERROR(VLOOKUP($A144, CDS5Y_bbg!O$5:P$241,2), -1)</f>
        <v>147.39599999999999</v>
      </c>
      <c r="Q144">
        <f>IFERROR(VLOOKUP($A144, CDS5Y_bbg!P$5:Q$241,2), -1)</f>
        <v>44377</v>
      </c>
      <c r="R144">
        <f>IFERROR(VLOOKUP($A144, CDS5Y_bbg!Q$5:R$241,2), -1)</f>
        <v>161.06299999999999</v>
      </c>
      <c r="S144">
        <f>IFERROR(VLOOKUP($A144, CDS5Y_bbg!R$5:S$241,2), -1)</f>
        <v>43337</v>
      </c>
      <c r="T144">
        <f>IFERROR(VLOOKUP($A144, CDS5Y_bbg!S$5:T$241,2), -1)</f>
        <v>206.09100000000001</v>
      </c>
      <c r="U144">
        <f>IFERROR(VLOOKUP($A144, CDS5Y_bbg!T$5:U$241,2), -1)</f>
        <v>42062</v>
      </c>
      <c r="V144">
        <f>IFERROR(VLOOKUP($A144, CDS5Y_bbg!U$5:V$241,2), -1)</f>
        <v>275.161</v>
      </c>
      <c r="W144">
        <f>IFERROR(VLOOKUP($A144, CDS5Y_bbg!V$5:W$241,2), -1)</f>
        <v>44074</v>
      </c>
      <c r="X144">
        <f>IFERROR(VLOOKUP($A144, CDS5Y_bbg!W$5:X$241,2), -1)</f>
        <v>244.196</v>
      </c>
      <c r="Y144">
        <f>IFERROR(VLOOKUP($A144, CDS5Y_bbg!X$5:Y$241,2), -1)</f>
        <v>44043</v>
      </c>
      <c r="Z144">
        <f>IFERROR(VLOOKUP($A144, CDS5Y_bbg!Y$5:Z$241,2), -1)</f>
        <v>197.23699999999999</v>
      </c>
      <c r="AA144">
        <f>IFERROR(VLOOKUP($A144, CDS5Y_bbg!Z$5:AA$241,2), -1)</f>
        <v>40481</v>
      </c>
      <c r="AB144">
        <f>IFERROR(VLOOKUP($A144, CDS5Y_bbg!AA$5:AB$241,2), -1)</f>
        <v>196.38800000000001</v>
      </c>
      <c r="AC144">
        <f>IFERROR(VLOOKUP($A144, CDS5Y_bbg!AB$5:AC$241,2), -1)</f>
        <v>44043</v>
      </c>
      <c r="AD144">
        <f>IFERROR(VLOOKUP($A144, CDS5Y_bbg!AC$5:AD$241,2), -1)</f>
        <v>277.47199999999998</v>
      </c>
      <c r="AE144">
        <f>IFERROR(VLOOKUP($A144, CDS5Y_bbg!AD$5:AE$241,2), -1)</f>
        <v>41149</v>
      </c>
      <c r="AF144">
        <f>IFERROR(VLOOKUP($A144, CDS5Y_bbg!AE$5:AF$241,2), -1)</f>
        <v>85.647000000000006</v>
      </c>
      <c r="AG144">
        <f>IFERROR(VLOOKUP($A144, CDS5Y_bbg!AF$5:AG$241,2), -1)</f>
        <v>42853</v>
      </c>
      <c r="AH144">
        <f>IFERROR(VLOOKUP($A144, CDS5Y_bbg!AG$5:AH$241,2), -1)</f>
        <v>197.67</v>
      </c>
      <c r="AI144">
        <f>IFERROR(VLOOKUP($A144, CDS5Y_bbg!AH$5:AI$241,2), -1)</f>
        <v>-1</v>
      </c>
      <c r="AJ144">
        <f>IFERROR(VLOOKUP($A144, CDS5Y_bbg!AI$5:AJ$241,2), -1)</f>
        <v>304.41699999999997</v>
      </c>
      <c r="AK144">
        <f>IFERROR(VLOOKUP($A144, CDS5Y_bbg!AJ$5:AK$241,2), -1)</f>
        <v>-1</v>
      </c>
      <c r="AL144">
        <f>IFERROR(VLOOKUP($A144, CDS5Y_bbg!AK$5:AL$241,2), -1)</f>
        <v>-1</v>
      </c>
      <c r="AM144">
        <f>IFERROR(VLOOKUP($A144, CDS5Y_bbg!AL$5:AM$241,2), -1)</f>
        <v>-1</v>
      </c>
      <c r="AN144">
        <f>IFERROR(VLOOKUP($A144, CDS5Y_bbg!AM$5:AN$241,2), -1)</f>
        <v>112.42400000000001</v>
      </c>
      <c r="AO144">
        <f>IFERROR(VLOOKUP($A144, CDS5Y_bbg!AN$5:AO$241,2), -1)</f>
        <v>43424</v>
      </c>
      <c r="AP144">
        <f>IFERROR(VLOOKUP($A144, CDS5Y_bbg!AO$5:AP$241,2), -1)</f>
        <v>70.245999999999995</v>
      </c>
      <c r="AQ144">
        <f>IFERROR(VLOOKUP($A144, CDS5Y_bbg!AP$5:AQ$241,2), -1)</f>
        <v>44625</v>
      </c>
      <c r="AR144">
        <f>IFERROR(VLOOKUP($A144, CDS5Y_bbg!AQ$5:AR$241,2), -1)</f>
        <v>200</v>
      </c>
      <c r="AS144">
        <f>IFERROR(VLOOKUP($A144, CDS5Y_bbg!AR$5:AS$241,2), -1)</f>
        <v>44626</v>
      </c>
      <c r="AT144">
        <f>IFERROR(VLOOKUP($A144, CDS5Y_bbg!AS$5:AT$241,2), -1)</f>
        <v>99.48</v>
      </c>
      <c r="AU144">
        <f>IFERROR(VLOOKUP($A144, CDS5Y_bbg!AT$5:AU$241,2), -1)</f>
        <v>-1</v>
      </c>
      <c r="AV144">
        <f>IFERROR(VLOOKUP($A144, CDS5Y_bbg!AU$5:AV$241,2), -1)</f>
        <v>-1</v>
      </c>
      <c r="AW144">
        <f>IFERROR(VLOOKUP($A144, CDS5Y_bbg!AV$5:AW$241,2), -1)</f>
        <v>41863</v>
      </c>
      <c r="AX144">
        <f>IFERROR(VLOOKUP($A144, CDS5Y_bbg!AW$5:AX$241,2), -1)</f>
        <v>196.142</v>
      </c>
      <c r="AY144">
        <f>IFERROR(VLOOKUP($A144, CDS5Y_bbg!AX$5:AY$241,2), -1)</f>
        <v>43402</v>
      </c>
      <c r="AZ144">
        <f>IFERROR(VLOOKUP($A144, CDS5Y_bbg!AY$5:AZ$241,2), -1)</f>
        <v>486.822</v>
      </c>
      <c r="BA144">
        <f>IFERROR(VLOOKUP($A144, CDS5Y_bbg!AZ$5:BA$241,2), -1)</f>
        <v>-1</v>
      </c>
      <c r="BB144">
        <f>IFERROR(VLOOKUP($A144, CDS5Y_bbg!BA$5:BB$241,2), -1)</f>
        <v>131.73599999999999</v>
      </c>
      <c r="BC144">
        <f>IFERROR(VLOOKUP($A144, CDS5Y_bbg!BB$5:BC$241,2), -1)</f>
        <v>41722</v>
      </c>
      <c r="BD144">
        <f>IFERROR(VLOOKUP($A144, CDS5Y_bbg!BC$5:BD$241,2), -1)</f>
        <v>105.893</v>
      </c>
      <c r="BE144">
        <f>IFERROR(VLOOKUP($A144, CDS5Y_bbg!BD$5:BE$241,2), -1)</f>
        <v>-1</v>
      </c>
      <c r="BF144">
        <f>IFERROR(VLOOKUP($A144, CDS5Y_bbg!BE$5:BF$241,2), -1)</f>
        <v>-1</v>
      </c>
      <c r="BG144">
        <f>IFERROR(VLOOKUP($A144, CDS5Y_bbg!BF$5:BG$241,2), -1)</f>
        <v>-1</v>
      </c>
      <c r="BH144">
        <f>IFERROR(VLOOKUP($A144, CDS5Y_bbg!BG$5:BH$241,2), -1)</f>
        <v>-1</v>
      </c>
      <c r="BI144">
        <f>IFERROR(VLOOKUP($A144, CDS5Y_bbg!BH$5:BI$241,2), -1)</f>
        <v>43424</v>
      </c>
      <c r="BJ144">
        <f>IFERROR(VLOOKUP($A144, CDS5Y_bbg!BI$5:BJ$241,2), -1)</f>
        <v>1060.1990000000001</v>
      </c>
      <c r="BK144">
        <f>IFERROR(VLOOKUP($A144, CDS5Y_bbg!BJ$5:BK$241,2), -1)</f>
        <v>-1</v>
      </c>
      <c r="BL144">
        <f>IFERROR(VLOOKUP($A144, CDS5Y_bbg!BK$5:BL$241,2), -1)</f>
        <v>-1</v>
      </c>
      <c r="BM144">
        <f>IFERROR(VLOOKUP($A144, CDS5Y_bbg!BL$5:BM$241,2), -1)</f>
        <v>43424</v>
      </c>
      <c r="BN144">
        <f>IFERROR(VLOOKUP($A144, CDS5Y_bbg!BM$5:BN$241,2), -1)</f>
        <v>408.27199999999999</v>
      </c>
      <c r="BO144">
        <f>IFERROR(VLOOKUP($A144, CDS5Y_bbg!BN$5:BO$241,2), -1)</f>
        <v>43426</v>
      </c>
      <c r="BP144">
        <f>IFERROR(VLOOKUP($A144, CDS5Y_bbg!BO$5:BP$241,2), -1)</f>
        <v>72.284999999999997</v>
      </c>
      <c r="BQ144">
        <f>IFERROR(VLOOKUP($A144, CDS5Y_bbg!BP$5:BQ$241,2), -1)</f>
        <v>-1</v>
      </c>
      <c r="BR144">
        <f>IFERROR(VLOOKUP($A144, CDS5Y_bbg!BQ$5:BR$241,2), -1)</f>
        <v>-1</v>
      </c>
      <c r="BS144">
        <f>IFERROR(VLOOKUP($A144, CDS5Y_bbg!BR$5:BS$241,2), -1)</f>
        <v>43426</v>
      </c>
      <c r="BT144">
        <f>IFERROR(VLOOKUP($A144, CDS5Y_bbg!BS$5:BT$241,2), -1)</f>
        <v>91.528000000000006</v>
      </c>
      <c r="BU144">
        <f>IFERROR(VLOOKUP($A144, CDS5Y_bbg!BT$5:BU$241,2), -1)</f>
        <v>-1</v>
      </c>
      <c r="BV144">
        <f>IFERROR(VLOOKUP($A144, CDS5Y_bbg!BU$5:BV$241,2), -1)</f>
        <v>-1</v>
      </c>
      <c r="BW144">
        <f>IFERROR(VLOOKUP($A144, CDS5Y_bbg!BV$5:BW$241,2), -1)</f>
        <v>41915</v>
      </c>
      <c r="BX144">
        <f>IFERROR(VLOOKUP($A144, CDS5Y_bbg!BW$5:BX$241,2), -1)</f>
        <v>177.512</v>
      </c>
      <c r="BY144">
        <f>IFERROR(VLOOKUP($A144, CDS5Y_bbg!BX$5:BY$241,2), -1)</f>
        <v>-1</v>
      </c>
      <c r="BZ144">
        <f>IFERROR(VLOOKUP($A144, CDS5Y_bbg!BY$5:BZ$241,2), -1)</f>
        <v>-1</v>
      </c>
      <c r="CA144">
        <f>IFERROR(VLOOKUP($A144, CDS5Y_bbg!BZ$5:CA$241,2), -1)</f>
        <v>41911</v>
      </c>
      <c r="CB144">
        <f>IFERROR(VLOOKUP($A144, CDS5Y_bbg!CA$5:CB$241,2), -1)</f>
        <v>338.67099999999999</v>
      </c>
      <c r="CC144">
        <f>IFERROR(VLOOKUP($A144, CDS5Y_bbg!CB$5:CC$241,2), -1)</f>
        <v>41912</v>
      </c>
      <c r="CD144">
        <f>IFERROR(VLOOKUP($A144, CDS5Y_bbg!CC$5:CD$241,2), -1)</f>
        <v>345.37299999999999</v>
      </c>
      <c r="CE144">
        <f>IFERROR(VLOOKUP($A144, CDS5Y_bbg!CD$5:CE$241,2), -1)</f>
        <v>43332</v>
      </c>
      <c r="CF144">
        <f>IFERROR(VLOOKUP($A144, CDS5Y_bbg!CE$5:CF$241,2), -1)</f>
        <v>290.50900000000001</v>
      </c>
      <c r="CG144">
        <f>IFERROR(VLOOKUP($A144, CDS5Y_bbg!CF$5:CG$241,2), -1)</f>
        <v>41893</v>
      </c>
      <c r="CH144">
        <f>IFERROR(VLOOKUP($A144, CDS5Y_bbg!CG$5:CH$241,2), -1)</f>
        <v>175.35499999999999</v>
      </c>
      <c r="CI144">
        <f>IFERROR(VLOOKUP($A144, CDS5Y_bbg!CH$5:CI$241,2), -1)</f>
        <v>-1</v>
      </c>
      <c r="CJ144">
        <f>IFERROR(VLOOKUP($A144, CDS5Y_bbg!CI$5:CJ$241,2), -1)</f>
        <v>-1</v>
      </c>
      <c r="CK144">
        <f>IFERROR(VLOOKUP($A144, CDS5Y_bbg!CJ$5:CK$241,2), -1)</f>
        <v>41844</v>
      </c>
      <c r="CL144">
        <f>IFERROR(VLOOKUP($A144, CDS5Y_bbg!CK$5:CL$241,2), -1)</f>
        <v>583.51400000000001</v>
      </c>
      <c r="CM144">
        <f>IFERROR(VLOOKUP($A144, CDS5Y_bbg!CL$5:CM$241,2), -1)</f>
        <v>-1</v>
      </c>
      <c r="CN144">
        <f>IFERROR(VLOOKUP($A144, CDS5Y_bbg!CM$5:CN$241,2), -1)</f>
        <v>-1</v>
      </c>
    </row>
    <row r="145" spans="1:92" x14ac:dyDescent="0.25">
      <c r="A145" s="1">
        <v>40907</v>
      </c>
      <c r="B145">
        <f>IFERROR(VLOOKUP($A145, CDS5Y_bbg!A$5:B$241,2), -1)</f>
        <v>161.58799999999999</v>
      </c>
      <c r="C145">
        <f>IFERROR(VLOOKUP($A145, CDS5Y_bbg!B$5:C$241,2), -1)</f>
        <v>41831</v>
      </c>
      <c r="D145">
        <f>IFERROR(VLOOKUP($A145, CDS5Y_bbg!C$5:D$241,2), -1)</f>
        <v>413.72899999999998</v>
      </c>
      <c r="E145">
        <f>IFERROR(VLOOKUP($A145, CDS5Y_bbg!D$5:E$241,2), -1)</f>
        <v>44895</v>
      </c>
      <c r="F145">
        <f>IFERROR(VLOOKUP($A145, CDS5Y_bbg!E$5:F$241,2), -1)</f>
        <v>132.12899999999999</v>
      </c>
      <c r="G145">
        <f>IFERROR(VLOOKUP($A145, CDS5Y_bbg!F$5:G$241,2), -1)</f>
        <v>40360</v>
      </c>
      <c r="H145">
        <f>IFERROR(VLOOKUP($A145, CDS5Y_bbg!G$5:H$241,2), -1)</f>
        <v>148.74299999999999</v>
      </c>
      <c r="I145">
        <f>IFERROR(VLOOKUP($A145, CDS5Y_bbg!H$5:I$241,2), -1)</f>
        <v>44834</v>
      </c>
      <c r="J145">
        <f>IFERROR(VLOOKUP($A145, CDS5Y_bbg!I$5:J$241,2), -1)</f>
        <v>156.089</v>
      </c>
      <c r="K145">
        <f>IFERROR(VLOOKUP($A145, CDS5Y_bbg!J$5:K$241,2), -1)</f>
        <v>41819</v>
      </c>
      <c r="L145">
        <f>IFERROR(VLOOKUP($A145, CDS5Y_bbg!K$5:L$241,2), -1)</f>
        <v>546.59699999999998</v>
      </c>
      <c r="M145">
        <f>IFERROR(VLOOKUP($A145, CDS5Y_bbg!L$5:M$241,2), -1)</f>
        <v>40469</v>
      </c>
      <c r="N145">
        <f>IFERROR(VLOOKUP($A145, CDS5Y_bbg!M$5:N$241,2), -1)</f>
        <v>169.38</v>
      </c>
      <c r="O145">
        <f>IFERROR(VLOOKUP($A145, CDS5Y_bbg!N$5:O$241,2), -1)</f>
        <v>40289</v>
      </c>
      <c r="P145">
        <f>IFERROR(VLOOKUP($A145, CDS5Y_bbg!O$5:P$241,2), -1)</f>
        <v>142.74199999999999</v>
      </c>
      <c r="Q145">
        <f>IFERROR(VLOOKUP($A145, CDS5Y_bbg!P$5:Q$241,2), -1)</f>
        <v>44377</v>
      </c>
      <c r="R145">
        <f>IFERROR(VLOOKUP($A145, CDS5Y_bbg!Q$5:R$241,2), -1)</f>
        <v>153.53299999999999</v>
      </c>
      <c r="S145">
        <f>IFERROR(VLOOKUP($A145, CDS5Y_bbg!R$5:S$241,2), -1)</f>
        <v>43337</v>
      </c>
      <c r="T145">
        <f>IFERROR(VLOOKUP($A145, CDS5Y_bbg!S$5:T$241,2), -1)</f>
        <v>193.49199999999999</v>
      </c>
      <c r="U145">
        <f>IFERROR(VLOOKUP($A145, CDS5Y_bbg!T$5:U$241,2), -1)</f>
        <v>42062</v>
      </c>
      <c r="V145">
        <f>IFERROR(VLOOKUP($A145, CDS5Y_bbg!U$5:V$241,2), -1)</f>
        <v>280.178</v>
      </c>
      <c r="W145">
        <f>IFERROR(VLOOKUP($A145, CDS5Y_bbg!V$5:W$241,2), -1)</f>
        <v>44074</v>
      </c>
      <c r="X145">
        <f>IFERROR(VLOOKUP($A145, CDS5Y_bbg!W$5:X$241,2), -1)</f>
        <v>275.12200000000001</v>
      </c>
      <c r="Y145">
        <f>IFERROR(VLOOKUP($A145, CDS5Y_bbg!X$5:Y$241,2), -1)</f>
        <v>44043</v>
      </c>
      <c r="Z145">
        <f>IFERROR(VLOOKUP($A145, CDS5Y_bbg!Y$5:Z$241,2), -1)</f>
        <v>202.06700000000001</v>
      </c>
      <c r="AA145">
        <f>IFERROR(VLOOKUP($A145, CDS5Y_bbg!Z$5:AA$241,2), -1)</f>
        <v>40481</v>
      </c>
      <c r="AB145">
        <f>IFERROR(VLOOKUP($A145, CDS5Y_bbg!AA$5:AB$241,2), -1)</f>
        <v>182</v>
      </c>
      <c r="AC145">
        <f>IFERROR(VLOOKUP($A145, CDS5Y_bbg!AB$5:AC$241,2), -1)</f>
        <v>44043</v>
      </c>
      <c r="AD145">
        <f>IFERROR(VLOOKUP($A145, CDS5Y_bbg!AC$5:AD$241,2), -1)</f>
        <v>287.08699999999999</v>
      </c>
      <c r="AE145">
        <f>IFERROR(VLOOKUP($A145, CDS5Y_bbg!AD$5:AE$241,2), -1)</f>
        <v>41149</v>
      </c>
      <c r="AF145">
        <f>IFERROR(VLOOKUP($A145, CDS5Y_bbg!AE$5:AF$241,2), -1)</f>
        <v>81.828000000000003</v>
      </c>
      <c r="AG145">
        <f>IFERROR(VLOOKUP($A145, CDS5Y_bbg!AF$5:AG$241,2), -1)</f>
        <v>42853</v>
      </c>
      <c r="AH145">
        <f>IFERROR(VLOOKUP($A145, CDS5Y_bbg!AG$5:AH$241,2), -1)</f>
        <v>190.36799999999999</v>
      </c>
      <c r="AI145">
        <f>IFERROR(VLOOKUP($A145, CDS5Y_bbg!AH$5:AI$241,2), -1)</f>
        <v>-1</v>
      </c>
      <c r="AJ145">
        <f>IFERROR(VLOOKUP($A145, CDS5Y_bbg!AI$5:AJ$241,2), -1)</f>
        <v>316.24799999999999</v>
      </c>
      <c r="AK145">
        <f>IFERROR(VLOOKUP($A145, CDS5Y_bbg!AJ$5:AK$241,2), -1)</f>
        <v>-1</v>
      </c>
      <c r="AL145">
        <f>IFERROR(VLOOKUP($A145, CDS5Y_bbg!AK$5:AL$241,2), -1)</f>
        <v>-1</v>
      </c>
      <c r="AM145">
        <f>IFERROR(VLOOKUP($A145, CDS5Y_bbg!AL$5:AM$241,2), -1)</f>
        <v>-1</v>
      </c>
      <c r="AN145">
        <f>IFERROR(VLOOKUP($A145, CDS5Y_bbg!AM$5:AN$241,2), -1)</f>
        <v>137.00399999999999</v>
      </c>
      <c r="AO145">
        <f>IFERROR(VLOOKUP($A145, CDS5Y_bbg!AN$5:AO$241,2), -1)</f>
        <v>43424</v>
      </c>
      <c r="AP145">
        <f>IFERROR(VLOOKUP($A145, CDS5Y_bbg!AO$5:AP$241,2), -1)</f>
        <v>77.834999999999994</v>
      </c>
      <c r="AQ145">
        <f>IFERROR(VLOOKUP($A145, CDS5Y_bbg!AP$5:AQ$241,2), -1)</f>
        <v>44625</v>
      </c>
      <c r="AR145">
        <f>IFERROR(VLOOKUP($A145, CDS5Y_bbg!AQ$5:AR$241,2), -1)</f>
        <v>222.29599999999999</v>
      </c>
      <c r="AS145">
        <f>IFERROR(VLOOKUP($A145, CDS5Y_bbg!AR$5:AS$241,2), -1)</f>
        <v>44626</v>
      </c>
      <c r="AT145">
        <f>IFERROR(VLOOKUP($A145, CDS5Y_bbg!AS$5:AT$241,2), -1)</f>
        <v>103.73099999999999</v>
      </c>
      <c r="AU145">
        <f>IFERROR(VLOOKUP($A145, CDS5Y_bbg!AT$5:AU$241,2), -1)</f>
        <v>-1</v>
      </c>
      <c r="AV145">
        <f>IFERROR(VLOOKUP($A145, CDS5Y_bbg!AU$5:AV$241,2), -1)</f>
        <v>-1</v>
      </c>
      <c r="AW145">
        <f>IFERROR(VLOOKUP($A145, CDS5Y_bbg!AV$5:AW$241,2), -1)</f>
        <v>41863</v>
      </c>
      <c r="AX145">
        <f>IFERROR(VLOOKUP($A145, CDS5Y_bbg!AW$5:AX$241,2), -1)</f>
        <v>198</v>
      </c>
      <c r="AY145">
        <f>IFERROR(VLOOKUP($A145, CDS5Y_bbg!AX$5:AY$241,2), -1)</f>
        <v>43402</v>
      </c>
      <c r="AZ145">
        <f>IFERROR(VLOOKUP($A145, CDS5Y_bbg!AY$5:AZ$241,2), -1)</f>
        <v>503.21100000000001</v>
      </c>
      <c r="BA145">
        <f>IFERROR(VLOOKUP($A145, CDS5Y_bbg!AZ$5:BA$241,2), -1)</f>
        <v>-1</v>
      </c>
      <c r="BB145">
        <f>IFERROR(VLOOKUP($A145, CDS5Y_bbg!BA$5:BB$241,2), -1)</f>
        <v>143.071</v>
      </c>
      <c r="BC145">
        <f>IFERROR(VLOOKUP($A145, CDS5Y_bbg!BB$5:BC$241,2), -1)</f>
        <v>41722</v>
      </c>
      <c r="BD145">
        <f>IFERROR(VLOOKUP($A145, CDS5Y_bbg!BC$5:BD$241,2), -1)</f>
        <v>121.85</v>
      </c>
      <c r="BE145">
        <f>IFERROR(VLOOKUP($A145, CDS5Y_bbg!BD$5:BE$241,2), -1)</f>
        <v>-1</v>
      </c>
      <c r="BF145">
        <f>IFERROR(VLOOKUP($A145, CDS5Y_bbg!BE$5:BF$241,2), -1)</f>
        <v>-1</v>
      </c>
      <c r="BG145">
        <f>IFERROR(VLOOKUP($A145, CDS5Y_bbg!BF$5:BG$241,2), -1)</f>
        <v>-1</v>
      </c>
      <c r="BH145">
        <f>IFERROR(VLOOKUP($A145, CDS5Y_bbg!BG$5:BH$241,2), -1)</f>
        <v>-1</v>
      </c>
      <c r="BI145">
        <f>IFERROR(VLOOKUP($A145, CDS5Y_bbg!BH$5:BI$241,2), -1)</f>
        <v>43424</v>
      </c>
      <c r="BJ145">
        <f>IFERROR(VLOOKUP($A145, CDS5Y_bbg!BI$5:BJ$241,2), -1)</f>
        <v>1092.6769999999999</v>
      </c>
      <c r="BK145">
        <f>IFERROR(VLOOKUP($A145, CDS5Y_bbg!BJ$5:BK$241,2), -1)</f>
        <v>-1</v>
      </c>
      <c r="BL145">
        <f>IFERROR(VLOOKUP($A145, CDS5Y_bbg!BK$5:BL$241,2), -1)</f>
        <v>-1</v>
      </c>
      <c r="BM145">
        <f>IFERROR(VLOOKUP($A145, CDS5Y_bbg!BL$5:BM$241,2), -1)</f>
        <v>43424</v>
      </c>
      <c r="BN145">
        <f>IFERROR(VLOOKUP($A145, CDS5Y_bbg!BM$5:BN$241,2), -1)</f>
        <v>393.51499999999999</v>
      </c>
      <c r="BO145">
        <f>IFERROR(VLOOKUP($A145, CDS5Y_bbg!BN$5:BO$241,2), -1)</f>
        <v>43426</v>
      </c>
      <c r="BP145">
        <f>IFERROR(VLOOKUP($A145, CDS5Y_bbg!BO$5:BP$241,2), -1)</f>
        <v>77.834999999999994</v>
      </c>
      <c r="BQ145">
        <f>IFERROR(VLOOKUP($A145, CDS5Y_bbg!BP$5:BQ$241,2), -1)</f>
        <v>-1</v>
      </c>
      <c r="BR145">
        <f>IFERROR(VLOOKUP($A145, CDS5Y_bbg!BQ$5:BR$241,2), -1)</f>
        <v>-1</v>
      </c>
      <c r="BS145">
        <f>IFERROR(VLOOKUP($A145, CDS5Y_bbg!BR$5:BS$241,2), -1)</f>
        <v>43426</v>
      </c>
      <c r="BT145">
        <f>IFERROR(VLOOKUP($A145, CDS5Y_bbg!BS$5:BT$241,2), -1)</f>
        <v>97.5</v>
      </c>
      <c r="BU145">
        <f>IFERROR(VLOOKUP($A145, CDS5Y_bbg!BT$5:BU$241,2), -1)</f>
        <v>-1</v>
      </c>
      <c r="BV145">
        <f>IFERROR(VLOOKUP($A145, CDS5Y_bbg!BU$5:BV$241,2), -1)</f>
        <v>-1</v>
      </c>
      <c r="BW145">
        <f>IFERROR(VLOOKUP($A145, CDS5Y_bbg!BV$5:BW$241,2), -1)</f>
        <v>41915</v>
      </c>
      <c r="BX145">
        <f>IFERROR(VLOOKUP($A145, CDS5Y_bbg!BW$5:BX$241,2), -1)</f>
        <v>166.26599999999999</v>
      </c>
      <c r="BY145">
        <f>IFERROR(VLOOKUP($A145, CDS5Y_bbg!BX$5:BY$241,2), -1)</f>
        <v>-1</v>
      </c>
      <c r="BZ145">
        <f>IFERROR(VLOOKUP($A145, CDS5Y_bbg!BY$5:BZ$241,2), -1)</f>
        <v>-1</v>
      </c>
      <c r="CA145">
        <f>IFERROR(VLOOKUP($A145, CDS5Y_bbg!BZ$5:CA$241,2), -1)</f>
        <v>41911</v>
      </c>
      <c r="CB145">
        <f>IFERROR(VLOOKUP($A145, CDS5Y_bbg!CA$5:CB$241,2), -1)</f>
        <v>364.90600000000001</v>
      </c>
      <c r="CC145">
        <f>IFERROR(VLOOKUP($A145, CDS5Y_bbg!CB$5:CC$241,2), -1)</f>
        <v>41912</v>
      </c>
      <c r="CD145">
        <f>IFERROR(VLOOKUP($A145, CDS5Y_bbg!CC$5:CD$241,2), -1)</f>
        <v>366.92599999999999</v>
      </c>
      <c r="CE145">
        <f>IFERROR(VLOOKUP($A145, CDS5Y_bbg!CD$5:CE$241,2), -1)</f>
        <v>43332</v>
      </c>
      <c r="CF145">
        <f>IFERROR(VLOOKUP($A145, CDS5Y_bbg!CE$5:CF$241,2), -1)</f>
        <v>298.28899999999999</v>
      </c>
      <c r="CG145">
        <f>IFERROR(VLOOKUP($A145, CDS5Y_bbg!CF$5:CG$241,2), -1)</f>
        <v>41893</v>
      </c>
      <c r="CH145">
        <f>IFERROR(VLOOKUP($A145, CDS5Y_bbg!CG$5:CH$241,2), -1)</f>
        <v>173.767</v>
      </c>
      <c r="CI145">
        <f>IFERROR(VLOOKUP($A145, CDS5Y_bbg!CH$5:CI$241,2), -1)</f>
        <v>-1</v>
      </c>
      <c r="CJ145">
        <f>IFERROR(VLOOKUP($A145, CDS5Y_bbg!CI$5:CJ$241,2), -1)</f>
        <v>-1</v>
      </c>
      <c r="CK145">
        <f>IFERROR(VLOOKUP($A145, CDS5Y_bbg!CJ$5:CK$241,2), -1)</f>
        <v>41844</v>
      </c>
      <c r="CL145">
        <f>IFERROR(VLOOKUP($A145, CDS5Y_bbg!CK$5:CL$241,2), -1)</f>
        <v>623.19600000000003</v>
      </c>
      <c r="CM145">
        <f>IFERROR(VLOOKUP($A145, CDS5Y_bbg!CL$5:CM$241,2), -1)</f>
        <v>-1</v>
      </c>
      <c r="CN145">
        <f>IFERROR(VLOOKUP($A145, CDS5Y_bbg!CM$5:CN$241,2), -1)</f>
        <v>-1</v>
      </c>
    </row>
    <row r="146" spans="1:92" x14ac:dyDescent="0.25">
      <c r="A146" s="1">
        <v>40939</v>
      </c>
      <c r="B146">
        <f>IFERROR(VLOOKUP($A146, CDS5Y_bbg!A$5:B$241,2), -1)</f>
        <v>144.982</v>
      </c>
      <c r="C146">
        <f>IFERROR(VLOOKUP($A146, CDS5Y_bbg!B$5:C$241,2), -1)</f>
        <v>41831</v>
      </c>
      <c r="D146">
        <f>IFERROR(VLOOKUP($A146, CDS5Y_bbg!C$5:D$241,2), -1)</f>
        <v>344.79500000000002</v>
      </c>
      <c r="E146">
        <f>IFERROR(VLOOKUP($A146, CDS5Y_bbg!D$5:E$241,2), -1)</f>
        <v>44895</v>
      </c>
      <c r="F146">
        <f>IFERROR(VLOOKUP($A146, CDS5Y_bbg!E$5:F$241,2), -1)</f>
        <v>112.621</v>
      </c>
      <c r="G146">
        <f>IFERROR(VLOOKUP($A146, CDS5Y_bbg!F$5:G$241,2), -1)</f>
        <v>40360</v>
      </c>
      <c r="H146">
        <f>IFERROR(VLOOKUP($A146, CDS5Y_bbg!G$5:H$241,2), -1)</f>
        <v>146.65299999999999</v>
      </c>
      <c r="I146">
        <f>IFERROR(VLOOKUP($A146, CDS5Y_bbg!H$5:I$241,2), -1)</f>
        <v>44834</v>
      </c>
      <c r="J146">
        <f>IFERROR(VLOOKUP($A146, CDS5Y_bbg!I$5:J$241,2), -1)</f>
        <v>137.83500000000001</v>
      </c>
      <c r="K146">
        <f>IFERROR(VLOOKUP($A146, CDS5Y_bbg!J$5:K$241,2), -1)</f>
        <v>41819</v>
      </c>
      <c r="L146">
        <f>IFERROR(VLOOKUP($A146, CDS5Y_bbg!K$5:L$241,2), -1)</f>
        <v>492.20600000000002</v>
      </c>
      <c r="M146">
        <f>IFERROR(VLOOKUP($A146, CDS5Y_bbg!L$5:M$241,2), -1)</f>
        <v>40469</v>
      </c>
      <c r="N146">
        <f>IFERROR(VLOOKUP($A146, CDS5Y_bbg!M$5:N$241,2), -1)</f>
        <v>164.727</v>
      </c>
      <c r="O146">
        <f>IFERROR(VLOOKUP($A146, CDS5Y_bbg!N$5:O$241,2), -1)</f>
        <v>40289</v>
      </c>
      <c r="P146">
        <f>IFERROR(VLOOKUP($A146, CDS5Y_bbg!O$5:P$241,2), -1)</f>
        <v>137.01599999999999</v>
      </c>
      <c r="Q146">
        <f>IFERROR(VLOOKUP($A146, CDS5Y_bbg!P$5:Q$241,2), -1)</f>
        <v>44377</v>
      </c>
      <c r="R146">
        <f>IFERROR(VLOOKUP($A146, CDS5Y_bbg!Q$5:R$241,2), -1)</f>
        <v>141.44200000000001</v>
      </c>
      <c r="S146">
        <f>IFERROR(VLOOKUP($A146, CDS5Y_bbg!R$5:S$241,2), -1)</f>
        <v>43337</v>
      </c>
      <c r="T146">
        <f>IFERROR(VLOOKUP($A146, CDS5Y_bbg!S$5:T$241,2), -1)</f>
        <v>175.36799999999999</v>
      </c>
      <c r="U146">
        <f>IFERROR(VLOOKUP($A146, CDS5Y_bbg!T$5:U$241,2), -1)</f>
        <v>42062</v>
      </c>
      <c r="V146">
        <f>IFERROR(VLOOKUP($A146, CDS5Y_bbg!U$5:V$241,2), -1)</f>
        <v>241.035</v>
      </c>
      <c r="W146">
        <f>IFERROR(VLOOKUP($A146, CDS5Y_bbg!V$5:W$241,2), -1)</f>
        <v>44074</v>
      </c>
      <c r="X146">
        <f>IFERROR(VLOOKUP($A146, CDS5Y_bbg!W$5:X$241,2), -1)</f>
        <v>224.64400000000001</v>
      </c>
      <c r="Y146">
        <f>IFERROR(VLOOKUP($A146, CDS5Y_bbg!X$5:Y$241,2), -1)</f>
        <v>44043</v>
      </c>
      <c r="Z146">
        <f>IFERROR(VLOOKUP($A146, CDS5Y_bbg!Y$5:Z$241,2), -1)</f>
        <v>189.70400000000001</v>
      </c>
      <c r="AA146">
        <f>IFERROR(VLOOKUP($A146, CDS5Y_bbg!Z$5:AA$241,2), -1)</f>
        <v>40481</v>
      </c>
      <c r="AB146">
        <f>IFERROR(VLOOKUP($A146, CDS5Y_bbg!AA$5:AB$241,2), -1)</f>
        <v>187.893</v>
      </c>
      <c r="AC146">
        <f>IFERROR(VLOOKUP($A146, CDS5Y_bbg!AB$5:AC$241,2), -1)</f>
        <v>44043</v>
      </c>
      <c r="AD146">
        <f>IFERROR(VLOOKUP($A146, CDS5Y_bbg!AC$5:AD$241,2), -1)</f>
        <v>277.04300000000001</v>
      </c>
      <c r="AE146">
        <f>IFERROR(VLOOKUP($A146, CDS5Y_bbg!AD$5:AE$241,2), -1)</f>
        <v>41149</v>
      </c>
      <c r="AF146">
        <f>IFERROR(VLOOKUP($A146, CDS5Y_bbg!AE$5:AF$241,2), -1)</f>
        <v>76.262</v>
      </c>
      <c r="AG146">
        <f>IFERROR(VLOOKUP($A146, CDS5Y_bbg!AF$5:AG$241,2), -1)</f>
        <v>42853</v>
      </c>
      <c r="AH146">
        <f>IFERROR(VLOOKUP($A146, CDS5Y_bbg!AG$5:AH$241,2), -1)</f>
        <v>175.51300000000001</v>
      </c>
      <c r="AI146">
        <f>IFERROR(VLOOKUP($A146, CDS5Y_bbg!AH$5:AI$241,2), -1)</f>
        <v>-1</v>
      </c>
      <c r="AJ146">
        <f>IFERROR(VLOOKUP($A146, CDS5Y_bbg!AI$5:AJ$241,2), -1)</f>
        <v>245.09800000000001</v>
      </c>
      <c r="AK146">
        <f>IFERROR(VLOOKUP($A146, CDS5Y_bbg!AJ$5:AK$241,2), -1)</f>
        <v>-1</v>
      </c>
      <c r="AL146">
        <f>IFERROR(VLOOKUP($A146, CDS5Y_bbg!AK$5:AL$241,2), -1)</f>
        <v>-1</v>
      </c>
      <c r="AM146">
        <f>IFERROR(VLOOKUP($A146, CDS5Y_bbg!AL$5:AM$241,2), -1)</f>
        <v>-1</v>
      </c>
      <c r="AN146">
        <f>IFERROR(VLOOKUP($A146, CDS5Y_bbg!AM$5:AN$241,2), -1)</f>
        <v>125.685</v>
      </c>
      <c r="AO146">
        <f>IFERROR(VLOOKUP($A146, CDS5Y_bbg!AN$5:AO$241,2), -1)</f>
        <v>43424</v>
      </c>
      <c r="AP146">
        <f>IFERROR(VLOOKUP($A146, CDS5Y_bbg!AO$5:AP$241,2), -1)</f>
        <v>68.600999999999999</v>
      </c>
      <c r="AQ146">
        <f>IFERROR(VLOOKUP($A146, CDS5Y_bbg!AP$5:AQ$241,2), -1)</f>
        <v>44625</v>
      </c>
      <c r="AR146">
        <f>IFERROR(VLOOKUP($A146, CDS5Y_bbg!AQ$5:AR$241,2), -1)</f>
        <v>181.21600000000001</v>
      </c>
      <c r="AS146">
        <f>IFERROR(VLOOKUP($A146, CDS5Y_bbg!AR$5:AS$241,2), -1)</f>
        <v>44626</v>
      </c>
      <c r="AT146">
        <f>IFERROR(VLOOKUP($A146, CDS5Y_bbg!AS$5:AT$241,2), -1)</f>
        <v>90.965000000000003</v>
      </c>
      <c r="AU146">
        <f>IFERROR(VLOOKUP($A146, CDS5Y_bbg!AT$5:AU$241,2), -1)</f>
        <v>-1</v>
      </c>
      <c r="AV146">
        <f>IFERROR(VLOOKUP($A146, CDS5Y_bbg!AU$5:AV$241,2), -1)</f>
        <v>-1</v>
      </c>
      <c r="AW146">
        <f>IFERROR(VLOOKUP($A146, CDS5Y_bbg!AV$5:AW$241,2), -1)</f>
        <v>41863</v>
      </c>
      <c r="AX146">
        <f>IFERROR(VLOOKUP($A146, CDS5Y_bbg!AW$5:AX$241,2), -1)</f>
        <v>192.922</v>
      </c>
      <c r="AY146">
        <f>IFERROR(VLOOKUP($A146, CDS5Y_bbg!AX$5:AY$241,2), -1)</f>
        <v>43402</v>
      </c>
      <c r="AZ146">
        <f>IFERROR(VLOOKUP($A146, CDS5Y_bbg!AY$5:AZ$241,2), -1)</f>
        <v>416.44</v>
      </c>
      <c r="BA146">
        <f>IFERROR(VLOOKUP($A146, CDS5Y_bbg!AZ$5:BA$241,2), -1)</f>
        <v>-1</v>
      </c>
      <c r="BB146">
        <f>IFERROR(VLOOKUP($A146, CDS5Y_bbg!BA$5:BB$241,2), -1)</f>
        <v>138.22499999999999</v>
      </c>
      <c r="BC146">
        <f>IFERROR(VLOOKUP($A146, CDS5Y_bbg!BB$5:BC$241,2), -1)</f>
        <v>41722</v>
      </c>
      <c r="BD146">
        <f>IFERROR(VLOOKUP($A146, CDS5Y_bbg!BC$5:BD$241,2), -1)</f>
        <v>106.705</v>
      </c>
      <c r="BE146">
        <f>IFERROR(VLOOKUP($A146, CDS5Y_bbg!BD$5:BE$241,2), -1)</f>
        <v>-1</v>
      </c>
      <c r="BF146">
        <f>IFERROR(VLOOKUP($A146, CDS5Y_bbg!BE$5:BF$241,2), -1)</f>
        <v>-1</v>
      </c>
      <c r="BG146">
        <f>IFERROR(VLOOKUP($A146, CDS5Y_bbg!BF$5:BG$241,2), -1)</f>
        <v>-1</v>
      </c>
      <c r="BH146">
        <f>IFERROR(VLOOKUP($A146, CDS5Y_bbg!BG$5:BH$241,2), -1)</f>
        <v>-1</v>
      </c>
      <c r="BI146">
        <f>IFERROR(VLOOKUP($A146, CDS5Y_bbg!BH$5:BI$241,2), -1)</f>
        <v>43424</v>
      </c>
      <c r="BJ146">
        <f>IFERROR(VLOOKUP($A146, CDS5Y_bbg!BI$5:BJ$241,2), -1)</f>
        <v>1483.846</v>
      </c>
      <c r="BK146">
        <f>IFERROR(VLOOKUP($A146, CDS5Y_bbg!BJ$5:BK$241,2), -1)</f>
        <v>-1</v>
      </c>
      <c r="BL146">
        <f>IFERROR(VLOOKUP($A146, CDS5Y_bbg!BK$5:BL$241,2), -1)</f>
        <v>-1</v>
      </c>
      <c r="BM146">
        <f>IFERROR(VLOOKUP($A146, CDS5Y_bbg!BL$5:BM$241,2), -1)</f>
        <v>43424</v>
      </c>
      <c r="BN146">
        <f>IFERROR(VLOOKUP($A146, CDS5Y_bbg!BM$5:BN$241,2), -1)</f>
        <v>375.78399999999999</v>
      </c>
      <c r="BO146">
        <f>IFERROR(VLOOKUP($A146, CDS5Y_bbg!BN$5:BO$241,2), -1)</f>
        <v>43426</v>
      </c>
      <c r="BP146">
        <f>IFERROR(VLOOKUP($A146, CDS5Y_bbg!BO$5:BP$241,2), -1)</f>
        <v>59.494999999999997</v>
      </c>
      <c r="BQ146">
        <f>IFERROR(VLOOKUP($A146, CDS5Y_bbg!BP$5:BQ$241,2), -1)</f>
        <v>-1</v>
      </c>
      <c r="BR146">
        <f>IFERROR(VLOOKUP($A146, CDS5Y_bbg!BQ$5:BR$241,2), -1)</f>
        <v>-1</v>
      </c>
      <c r="BS146">
        <f>IFERROR(VLOOKUP($A146, CDS5Y_bbg!BR$5:BS$241,2), -1)</f>
        <v>43426</v>
      </c>
      <c r="BT146">
        <f>IFERROR(VLOOKUP($A146, CDS5Y_bbg!BS$5:BT$241,2), -1)</f>
        <v>79.619</v>
      </c>
      <c r="BU146">
        <f>IFERROR(VLOOKUP($A146, CDS5Y_bbg!BT$5:BU$241,2), -1)</f>
        <v>-1</v>
      </c>
      <c r="BV146">
        <f>IFERROR(VLOOKUP($A146, CDS5Y_bbg!BU$5:BV$241,2), -1)</f>
        <v>-1</v>
      </c>
      <c r="BW146">
        <f>IFERROR(VLOOKUP($A146, CDS5Y_bbg!BV$5:BW$241,2), -1)</f>
        <v>41915</v>
      </c>
      <c r="BX146">
        <f>IFERROR(VLOOKUP($A146, CDS5Y_bbg!BW$5:BX$241,2), -1)</f>
        <v>132.005</v>
      </c>
      <c r="BY146">
        <f>IFERROR(VLOOKUP($A146, CDS5Y_bbg!BX$5:BY$241,2), -1)</f>
        <v>-1</v>
      </c>
      <c r="BZ146">
        <f>IFERROR(VLOOKUP($A146, CDS5Y_bbg!BY$5:BZ$241,2), -1)</f>
        <v>-1</v>
      </c>
      <c r="CA146">
        <f>IFERROR(VLOOKUP($A146, CDS5Y_bbg!BZ$5:CA$241,2), -1)</f>
        <v>41911</v>
      </c>
      <c r="CB146">
        <f>IFERROR(VLOOKUP($A146, CDS5Y_bbg!CA$5:CB$241,2), -1)</f>
        <v>320.108</v>
      </c>
      <c r="CC146">
        <f>IFERROR(VLOOKUP($A146, CDS5Y_bbg!CB$5:CC$241,2), -1)</f>
        <v>41912</v>
      </c>
      <c r="CD146">
        <f>IFERROR(VLOOKUP($A146, CDS5Y_bbg!CC$5:CD$241,2), -1)</f>
        <v>325.988</v>
      </c>
      <c r="CE146">
        <f>IFERROR(VLOOKUP($A146, CDS5Y_bbg!CD$5:CE$241,2), -1)</f>
        <v>43332</v>
      </c>
      <c r="CF146">
        <f>IFERROR(VLOOKUP($A146, CDS5Y_bbg!CE$5:CF$241,2), -1)</f>
        <v>282.26799999999997</v>
      </c>
      <c r="CG146">
        <f>IFERROR(VLOOKUP($A146, CDS5Y_bbg!CF$5:CG$241,2), -1)</f>
        <v>41893</v>
      </c>
      <c r="CH146">
        <f>IFERROR(VLOOKUP($A146, CDS5Y_bbg!CG$5:CH$241,2), -1)</f>
        <v>143.233</v>
      </c>
      <c r="CI146">
        <f>IFERROR(VLOOKUP($A146, CDS5Y_bbg!CH$5:CI$241,2), -1)</f>
        <v>-1</v>
      </c>
      <c r="CJ146">
        <f>IFERROR(VLOOKUP($A146, CDS5Y_bbg!CI$5:CJ$241,2), -1)</f>
        <v>-1</v>
      </c>
      <c r="CK146">
        <f>IFERROR(VLOOKUP($A146, CDS5Y_bbg!CJ$5:CK$241,2), -1)</f>
        <v>41844</v>
      </c>
      <c r="CL146">
        <f>IFERROR(VLOOKUP($A146, CDS5Y_bbg!CK$5:CL$241,2), -1)</f>
        <v>585.01900000000001</v>
      </c>
      <c r="CM146">
        <f>IFERROR(VLOOKUP($A146, CDS5Y_bbg!CL$5:CM$241,2), -1)</f>
        <v>-1</v>
      </c>
      <c r="CN146">
        <f>IFERROR(VLOOKUP($A146, CDS5Y_bbg!CM$5:CN$241,2), -1)</f>
        <v>-1</v>
      </c>
    </row>
    <row r="147" spans="1:92" x14ac:dyDescent="0.25">
      <c r="A147" s="1">
        <v>40968</v>
      </c>
      <c r="B147">
        <f>IFERROR(VLOOKUP($A147, CDS5Y_bbg!A$5:B$241,2), -1)</f>
        <v>141.005</v>
      </c>
      <c r="C147">
        <f>IFERROR(VLOOKUP($A147, CDS5Y_bbg!B$5:C$241,2), -1)</f>
        <v>41831</v>
      </c>
      <c r="D147">
        <f>IFERROR(VLOOKUP($A147, CDS5Y_bbg!C$5:D$241,2), -1)</f>
        <v>283.32499999999999</v>
      </c>
      <c r="E147">
        <f>IFERROR(VLOOKUP($A147, CDS5Y_bbg!D$5:E$241,2), -1)</f>
        <v>44895</v>
      </c>
      <c r="F147">
        <f>IFERROR(VLOOKUP($A147, CDS5Y_bbg!E$5:F$241,2), -1)</f>
        <v>97.662999999999997</v>
      </c>
      <c r="G147">
        <f>IFERROR(VLOOKUP($A147, CDS5Y_bbg!F$5:G$241,2), -1)</f>
        <v>40360</v>
      </c>
      <c r="H147">
        <f>IFERROR(VLOOKUP($A147, CDS5Y_bbg!G$5:H$241,2), -1)</f>
        <v>127.54</v>
      </c>
      <c r="I147">
        <f>IFERROR(VLOOKUP($A147, CDS5Y_bbg!H$5:I$241,2), -1)</f>
        <v>44834</v>
      </c>
      <c r="J147">
        <f>IFERROR(VLOOKUP($A147, CDS5Y_bbg!I$5:J$241,2), -1)</f>
        <v>130.63200000000001</v>
      </c>
      <c r="K147">
        <f>IFERROR(VLOOKUP($A147, CDS5Y_bbg!J$5:K$241,2), -1)</f>
        <v>41819</v>
      </c>
      <c r="L147">
        <f>IFERROR(VLOOKUP($A147, CDS5Y_bbg!K$5:L$241,2), -1)</f>
        <v>450</v>
      </c>
      <c r="M147">
        <f>IFERROR(VLOOKUP($A147, CDS5Y_bbg!L$5:M$241,2), -1)</f>
        <v>40469</v>
      </c>
      <c r="N147">
        <f>IFERROR(VLOOKUP($A147, CDS5Y_bbg!M$5:N$241,2), -1)</f>
        <v>164.727</v>
      </c>
      <c r="O147">
        <f>IFERROR(VLOOKUP($A147, CDS5Y_bbg!N$5:O$241,2), -1)</f>
        <v>40289</v>
      </c>
      <c r="P147">
        <f>IFERROR(VLOOKUP($A147, CDS5Y_bbg!O$5:P$241,2), -1)</f>
        <v>115.587</v>
      </c>
      <c r="Q147">
        <f>IFERROR(VLOOKUP($A147, CDS5Y_bbg!P$5:Q$241,2), -1)</f>
        <v>44377</v>
      </c>
      <c r="R147">
        <f>IFERROR(VLOOKUP($A147, CDS5Y_bbg!Q$5:R$241,2), -1)</f>
        <v>136.577</v>
      </c>
      <c r="S147">
        <f>IFERROR(VLOOKUP($A147, CDS5Y_bbg!R$5:S$241,2), -1)</f>
        <v>43337</v>
      </c>
      <c r="T147">
        <f>IFERROR(VLOOKUP($A147, CDS5Y_bbg!S$5:T$241,2), -1)</f>
        <v>155.49</v>
      </c>
      <c r="U147">
        <f>IFERROR(VLOOKUP($A147, CDS5Y_bbg!T$5:U$241,2), -1)</f>
        <v>42062</v>
      </c>
      <c r="V147">
        <f>IFERROR(VLOOKUP($A147, CDS5Y_bbg!U$5:V$241,2), -1)</f>
        <v>196.01499999999999</v>
      </c>
      <c r="W147">
        <f>IFERROR(VLOOKUP($A147, CDS5Y_bbg!V$5:W$241,2), -1)</f>
        <v>44074</v>
      </c>
      <c r="X147">
        <f>IFERROR(VLOOKUP($A147, CDS5Y_bbg!W$5:X$241,2), -1)</f>
        <v>185.74799999999999</v>
      </c>
      <c r="Y147">
        <f>IFERROR(VLOOKUP($A147, CDS5Y_bbg!X$5:Y$241,2), -1)</f>
        <v>44043</v>
      </c>
      <c r="Z147">
        <f>IFERROR(VLOOKUP($A147, CDS5Y_bbg!Y$5:Z$241,2), -1)</f>
        <v>159.31800000000001</v>
      </c>
      <c r="AA147">
        <f>IFERROR(VLOOKUP($A147, CDS5Y_bbg!Z$5:AA$241,2), -1)</f>
        <v>40481</v>
      </c>
      <c r="AB147">
        <f>IFERROR(VLOOKUP($A147, CDS5Y_bbg!AA$5:AB$241,2), -1)</f>
        <v>187.893</v>
      </c>
      <c r="AC147">
        <f>IFERROR(VLOOKUP($A147, CDS5Y_bbg!AB$5:AC$241,2), -1)</f>
        <v>44043</v>
      </c>
      <c r="AD147">
        <f>IFERROR(VLOOKUP($A147, CDS5Y_bbg!AC$5:AD$241,2), -1)</f>
        <v>242.18600000000001</v>
      </c>
      <c r="AE147">
        <f>IFERROR(VLOOKUP($A147, CDS5Y_bbg!AD$5:AE$241,2), -1)</f>
        <v>41149</v>
      </c>
      <c r="AF147">
        <f>IFERROR(VLOOKUP($A147, CDS5Y_bbg!AE$5:AF$241,2), -1)</f>
        <v>65.533000000000001</v>
      </c>
      <c r="AG147">
        <f>IFERROR(VLOOKUP($A147, CDS5Y_bbg!AF$5:AG$241,2), -1)</f>
        <v>42853</v>
      </c>
      <c r="AH147">
        <f>IFERROR(VLOOKUP($A147, CDS5Y_bbg!AG$5:AH$241,2), -1)</f>
        <v>161.673</v>
      </c>
      <c r="AI147">
        <f>IFERROR(VLOOKUP($A147, CDS5Y_bbg!AH$5:AI$241,2), -1)</f>
        <v>-1</v>
      </c>
      <c r="AJ147">
        <f>IFERROR(VLOOKUP($A147, CDS5Y_bbg!AI$5:AJ$241,2), -1)</f>
        <v>237.54900000000001</v>
      </c>
      <c r="AK147">
        <f>IFERROR(VLOOKUP($A147, CDS5Y_bbg!AJ$5:AK$241,2), -1)</f>
        <v>-1</v>
      </c>
      <c r="AL147">
        <f>IFERROR(VLOOKUP($A147, CDS5Y_bbg!AK$5:AL$241,2), -1)</f>
        <v>-1</v>
      </c>
      <c r="AM147">
        <f>IFERROR(VLOOKUP($A147, CDS5Y_bbg!AL$5:AM$241,2), -1)</f>
        <v>-1</v>
      </c>
      <c r="AN147">
        <f>IFERROR(VLOOKUP($A147, CDS5Y_bbg!AM$5:AN$241,2), -1)</f>
        <v>117.93600000000001</v>
      </c>
      <c r="AO147">
        <f>IFERROR(VLOOKUP($A147, CDS5Y_bbg!AN$5:AO$241,2), -1)</f>
        <v>43424</v>
      </c>
      <c r="AP147">
        <f>IFERROR(VLOOKUP($A147, CDS5Y_bbg!AO$5:AP$241,2), -1)</f>
        <v>65.822000000000003</v>
      </c>
      <c r="AQ147">
        <f>IFERROR(VLOOKUP($A147, CDS5Y_bbg!AP$5:AQ$241,2), -1)</f>
        <v>44625</v>
      </c>
      <c r="AR147">
        <f>IFERROR(VLOOKUP($A147, CDS5Y_bbg!AQ$5:AR$241,2), -1)</f>
        <v>175.804</v>
      </c>
      <c r="AS147">
        <f>IFERROR(VLOOKUP($A147, CDS5Y_bbg!AR$5:AS$241,2), -1)</f>
        <v>44626</v>
      </c>
      <c r="AT147">
        <f>IFERROR(VLOOKUP($A147, CDS5Y_bbg!AS$5:AT$241,2), -1)</f>
        <v>78.763999999999996</v>
      </c>
      <c r="AU147">
        <f>IFERROR(VLOOKUP($A147, CDS5Y_bbg!AT$5:AU$241,2), -1)</f>
        <v>-1</v>
      </c>
      <c r="AV147">
        <f>IFERROR(VLOOKUP($A147, CDS5Y_bbg!AU$5:AV$241,2), -1)</f>
        <v>-1</v>
      </c>
      <c r="AW147">
        <f>IFERROR(VLOOKUP($A147, CDS5Y_bbg!AV$5:AW$241,2), -1)</f>
        <v>41863</v>
      </c>
      <c r="AX147">
        <f>IFERROR(VLOOKUP($A147, CDS5Y_bbg!AW$5:AX$241,2), -1)</f>
        <v>187.756</v>
      </c>
      <c r="AY147">
        <f>IFERROR(VLOOKUP($A147, CDS5Y_bbg!AX$5:AY$241,2), -1)</f>
        <v>43402</v>
      </c>
      <c r="AZ147">
        <f>IFERROR(VLOOKUP($A147, CDS5Y_bbg!AY$5:AZ$241,2), -1)</f>
        <v>380.54300000000001</v>
      </c>
      <c r="BA147">
        <f>IFERROR(VLOOKUP($A147, CDS5Y_bbg!AZ$5:BA$241,2), -1)</f>
        <v>-1</v>
      </c>
      <c r="BB147">
        <f>IFERROR(VLOOKUP($A147, CDS5Y_bbg!BA$5:BB$241,2), -1)</f>
        <v>118.53</v>
      </c>
      <c r="BC147">
        <f>IFERROR(VLOOKUP($A147, CDS5Y_bbg!BB$5:BC$241,2), -1)</f>
        <v>41722</v>
      </c>
      <c r="BD147">
        <f>IFERROR(VLOOKUP($A147, CDS5Y_bbg!BC$5:BD$241,2), -1)</f>
        <v>96.058999999999997</v>
      </c>
      <c r="BE147">
        <f>IFERROR(VLOOKUP($A147, CDS5Y_bbg!BD$5:BE$241,2), -1)</f>
        <v>-1</v>
      </c>
      <c r="BF147">
        <f>IFERROR(VLOOKUP($A147, CDS5Y_bbg!BE$5:BF$241,2), -1)</f>
        <v>-1</v>
      </c>
      <c r="BG147">
        <f>IFERROR(VLOOKUP($A147, CDS5Y_bbg!BF$5:BG$241,2), -1)</f>
        <v>-1</v>
      </c>
      <c r="BH147">
        <f>IFERROR(VLOOKUP($A147, CDS5Y_bbg!BG$5:BH$241,2), -1)</f>
        <v>-1</v>
      </c>
      <c r="BI147">
        <f>IFERROR(VLOOKUP($A147, CDS5Y_bbg!BH$5:BI$241,2), -1)</f>
        <v>43424</v>
      </c>
      <c r="BJ147">
        <f>IFERROR(VLOOKUP($A147, CDS5Y_bbg!BI$5:BJ$241,2), -1)</f>
        <v>1175.2570000000001</v>
      </c>
      <c r="BK147">
        <f>IFERROR(VLOOKUP($A147, CDS5Y_bbg!BJ$5:BK$241,2), -1)</f>
        <v>-1</v>
      </c>
      <c r="BL147">
        <f>IFERROR(VLOOKUP($A147, CDS5Y_bbg!BK$5:BL$241,2), -1)</f>
        <v>-1</v>
      </c>
      <c r="BM147">
        <f>IFERROR(VLOOKUP($A147, CDS5Y_bbg!BL$5:BM$241,2), -1)</f>
        <v>43424</v>
      </c>
      <c r="BN147">
        <f>IFERROR(VLOOKUP($A147, CDS5Y_bbg!BM$5:BN$241,2), -1)</f>
        <v>367.99</v>
      </c>
      <c r="BO147">
        <f>IFERROR(VLOOKUP($A147, CDS5Y_bbg!BN$5:BO$241,2), -1)</f>
        <v>43426</v>
      </c>
      <c r="BP147">
        <f>IFERROR(VLOOKUP($A147, CDS5Y_bbg!BO$5:BP$241,2), -1)</f>
        <v>51.430999999999997</v>
      </c>
      <c r="BQ147">
        <f>IFERROR(VLOOKUP($A147, CDS5Y_bbg!BP$5:BQ$241,2), -1)</f>
        <v>-1</v>
      </c>
      <c r="BR147">
        <f>IFERROR(VLOOKUP($A147, CDS5Y_bbg!BQ$5:BR$241,2), -1)</f>
        <v>-1</v>
      </c>
      <c r="BS147">
        <f>IFERROR(VLOOKUP($A147, CDS5Y_bbg!BR$5:BS$241,2), -1)</f>
        <v>43426</v>
      </c>
      <c r="BT147">
        <f>IFERROR(VLOOKUP($A147, CDS5Y_bbg!BS$5:BT$241,2), -1)</f>
        <v>68.167000000000002</v>
      </c>
      <c r="BU147">
        <f>IFERROR(VLOOKUP($A147, CDS5Y_bbg!BT$5:BU$241,2), -1)</f>
        <v>-1</v>
      </c>
      <c r="BV147">
        <f>IFERROR(VLOOKUP($A147, CDS5Y_bbg!BU$5:BV$241,2), -1)</f>
        <v>-1</v>
      </c>
      <c r="BW147">
        <f>IFERROR(VLOOKUP($A147, CDS5Y_bbg!BV$5:BW$241,2), -1)</f>
        <v>41915</v>
      </c>
      <c r="BX147">
        <f>IFERROR(VLOOKUP($A147, CDS5Y_bbg!BW$5:BX$241,2), -1)</f>
        <v>122.986</v>
      </c>
      <c r="BY147">
        <f>IFERROR(VLOOKUP($A147, CDS5Y_bbg!BX$5:BY$241,2), -1)</f>
        <v>-1</v>
      </c>
      <c r="BZ147">
        <f>IFERROR(VLOOKUP($A147, CDS5Y_bbg!BY$5:BZ$241,2), -1)</f>
        <v>-1</v>
      </c>
      <c r="CA147">
        <f>IFERROR(VLOOKUP($A147, CDS5Y_bbg!BZ$5:CA$241,2), -1)</f>
        <v>41911</v>
      </c>
      <c r="CB147">
        <f>IFERROR(VLOOKUP($A147, CDS5Y_bbg!CA$5:CB$241,2), -1)</f>
        <v>266.78699999999998</v>
      </c>
      <c r="CC147">
        <f>IFERROR(VLOOKUP($A147, CDS5Y_bbg!CB$5:CC$241,2), -1)</f>
        <v>41912</v>
      </c>
      <c r="CD147">
        <f>IFERROR(VLOOKUP($A147, CDS5Y_bbg!CC$5:CD$241,2), -1)</f>
        <v>270.95299999999997</v>
      </c>
      <c r="CE147">
        <f>IFERROR(VLOOKUP($A147, CDS5Y_bbg!CD$5:CE$241,2), -1)</f>
        <v>43332</v>
      </c>
      <c r="CF147">
        <f>IFERROR(VLOOKUP($A147, CDS5Y_bbg!CE$5:CF$241,2), -1)</f>
        <v>257.488</v>
      </c>
      <c r="CG147">
        <f>IFERROR(VLOOKUP($A147, CDS5Y_bbg!CF$5:CG$241,2), -1)</f>
        <v>41893</v>
      </c>
      <c r="CH147">
        <f>IFERROR(VLOOKUP($A147, CDS5Y_bbg!CG$5:CH$241,2), -1)</f>
        <v>127.453</v>
      </c>
      <c r="CI147">
        <f>IFERROR(VLOOKUP($A147, CDS5Y_bbg!CH$5:CI$241,2), -1)</f>
        <v>-1</v>
      </c>
      <c r="CJ147">
        <f>IFERROR(VLOOKUP($A147, CDS5Y_bbg!CI$5:CJ$241,2), -1)</f>
        <v>-1</v>
      </c>
      <c r="CK147">
        <f>IFERROR(VLOOKUP($A147, CDS5Y_bbg!CJ$5:CK$241,2), -1)</f>
        <v>41844</v>
      </c>
      <c r="CL147">
        <f>IFERROR(VLOOKUP($A147, CDS5Y_bbg!CK$5:CL$241,2), -1)</f>
        <v>510</v>
      </c>
      <c r="CM147">
        <f>IFERROR(VLOOKUP($A147, CDS5Y_bbg!CL$5:CM$241,2), -1)</f>
        <v>-1</v>
      </c>
      <c r="CN147">
        <f>IFERROR(VLOOKUP($A147, CDS5Y_bbg!CM$5:CN$241,2), -1)</f>
        <v>-1</v>
      </c>
    </row>
    <row r="148" spans="1:92" x14ac:dyDescent="0.25">
      <c r="A148" s="1">
        <v>40998</v>
      </c>
      <c r="B148">
        <f>IFERROR(VLOOKUP($A148, CDS5Y_bbg!A$5:B$241,2), -1)</f>
        <v>122.005</v>
      </c>
      <c r="C148">
        <f>IFERROR(VLOOKUP($A148, CDS5Y_bbg!B$5:C$241,2), -1)</f>
        <v>41831</v>
      </c>
      <c r="D148">
        <f>IFERROR(VLOOKUP($A148, CDS5Y_bbg!C$5:D$241,2), -1)</f>
        <v>263.995</v>
      </c>
      <c r="E148">
        <f>IFERROR(VLOOKUP($A148, CDS5Y_bbg!D$5:E$241,2), -1)</f>
        <v>44895</v>
      </c>
      <c r="F148">
        <f>IFERROR(VLOOKUP($A148, CDS5Y_bbg!E$5:F$241,2), -1)</f>
        <v>91.844999999999999</v>
      </c>
      <c r="G148">
        <f>IFERROR(VLOOKUP($A148, CDS5Y_bbg!F$5:G$241,2), -1)</f>
        <v>40360</v>
      </c>
      <c r="H148">
        <f>IFERROR(VLOOKUP($A148, CDS5Y_bbg!G$5:H$241,2), -1)</f>
        <v>112.249</v>
      </c>
      <c r="I148">
        <f>IFERROR(VLOOKUP($A148, CDS5Y_bbg!H$5:I$241,2), -1)</f>
        <v>44834</v>
      </c>
      <c r="J148">
        <f>IFERROR(VLOOKUP($A148, CDS5Y_bbg!I$5:J$241,2), -1)</f>
        <v>109.994</v>
      </c>
      <c r="K148">
        <f>IFERROR(VLOOKUP($A148, CDS5Y_bbg!J$5:K$241,2), -1)</f>
        <v>41819</v>
      </c>
      <c r="L148">
        <f>IFERROR(VLOOKUP($A148, CDS5Y_bbg!K$5:L$241,2), -1)</f>
        <v>407.767</v>
      </c>
      <c r="M148">
        <f>IFERROR(VLOOKUP($A148, CDS5Y_bbg!L$5:M$241,2), -1)</f>
        <v>40469</v>
      </c>
      <c r="N148">
        <f>IFERROR(VLOOKUP($A148, CDS5Y_bbg!M$5:N$241,2), -1)</f>
        <v>123.745</v>
      </c>
      <c r="O148">
        <f>IFERROR(VLOOKUP($A148, CDS5Y_bbg!N$5:O$241,2), -1)</f>
        <v>40289</v>
      </c>
      <c r="P148">
        <f>IFERROR(VLOOKUP($A148, CDS5Y_bbg!O$5:P$241,2), -1)</f>
        <v>100.25700000000001</v>
      </c>
      <c r="Q148">
        <f>IFERROR(VLOOKUP($A148, CDS5Y_bbg!P$5:Q$241,2), -1)</f>
        <v>44377</v>
      </c>
      <c r="R148">
        <f>IFERROR(VLOOKUP($A148, CDS5Y_bbg!Q$5:R$241,2), -1)</f>
        <v>117.675</v>
      </c>
      <c r="S148">
        <f>IFERROR(VLOOKUP($A148, CDS5Y_bbg!R$5:S$241,2), -1)</f>
        <v>43337</v>
      </c>
      <c r="T148">
        <f>IFERROR(VLOOKUP($A148, CDS5Y_bbg!S$5:T$241,2), -1)</f>
        <v>146.304</v>
      </c>
      <c r="U148">
        <f>IFERROR(VLOOKUP($A148, CDS5Y_bbg!T$5:U$241,2), -1)</f>
        <v>42062</v>
      </c>
      <c r="V148">
        <f>IFERROR(VLOOKUP($A148, CDS5Y_bbg!U$5:V$241,2), -1)</f>
        <v>181.34</v>
      </c>
      <c r="W148">
        <f>IFERROR(VLOOKUP($A148, CDS5Y_bbg!V$5:W$241,2), -1)</f>
        <v>44074</v>
      </c>
      <c r="X148">
        <f>IFERROR(VLOOKUP($A148, CDS5Y_bbg!W$5:X$241,2), -1)</f>
        <v>184.19499999999999</v>
      </c>
      <c r="Y148">
        <f>IFERROR(VLOOKUP($A148, CDS5Y_bbg!X$5:Y$241,2), -1)</f>
        <v>44043</v>
      </c>
      <c r="Z148">
        <f>IFERROR(VLOOKUP($A148, CDS5Y_bbg!Y$5:Z$241,2), -1)</f>
        <v>160.39400000000001</v>
      </c>
      <c r="AA148">
        <f>IFERROR(VLOOKUP($A148, CDS5Y_bbg!Z$5:AA$241,2), -1)</f>
        <v>40481</v>
      </c>
      <c r="AB148">
        <f>IFERROR(VLOOKUP($A148, CDS5Y_bbg!AA$5:AB$241,2), -1)</f>
        <v>126.83799999999999</v>
      </c>
      <c r="AC148">
        <f>IFERROR(VLOOKUP($A148, CDS5Y_bbg!AB$5:AC$241,2), -1)</f>
        <v>44043</v>
      </c>
      <c r="AD148">
        <f>IFERROR(VLOOKUP($A148, CDS5Y_bbg!AC$5:AD$241,2), -1)</f>
        <v>228.40100000000001</v>
      </c>
      <c r="AE148">
        <f>IFERROR(VLOOKUP($A148, CDS5Y_bbg!AD$5:AE$241,2), -1)</f>
        <v>41149</v>
      </c>
      <c r="AF148">
        <f>IFERROR(VLOOKUP($A148, CDS5Y_bbg!AE$5:AF$241,2), -1)</f>
        <v>72.376000000000005</v>
      </c>
      <c r="AG148">
        <f>IFERROR(VLOOKUP($A148, CDS5Y_bbg!AF$5:AG$241,2), -1)</f>
        <v>42853</v>
      </c>
      <c r="AH148">
        <f>IFERROR(VLOOKUP($A148, CDS5Y_bbg!AG$5:AH$241,2), -1)</f>
        <v>154.703</v>
      </c>
      <c r="AI148">
        <f>IFERROR(VLOOKUP($A148, CDS5Y_bbg!AH$5:AI$241,2), -1)</f>
        <v>-1</v>
      </c>
      <c r="AJ148">
        <f>IFERROR(VLOOKUP($A148, CDS5Y_bbg!AI$5:AJ$241,2), -1)</f>
        <v>232.67</v>
      </c>
      <c r="AK148">
        <f>IFERROR(VLOOKUP($A148, CDS5Y_bbg!AJ$5:AK$241,2), -1)</f>
        <v>-1</v>
      </c>
      <c r="AL148">
        <f>IFERROR(VLOOKUP($A148, CDS5Y_bbg!AK$5:AL$241,2), -1)</f>
        <v>-1</v>
      </c>
      <c r="AM148">
        <f>IFERROR(VLOOKUP($A148, CDS5Y_bbg!AL$5:AM$241,2), -1)</f>
        <v>-1</v>
      </c>
      <c r="AN148">
        <f>IFERROR(VLOOKUP($A148, CDS5Y_bbg!AM$5:AN$241,2), -1)</f>
        <v>113.944</v>
      </c>
      <c r="AO148">
        <f>IFERROR(VLOOKUP($A148, CDS5Y_bbg!AN$5:AO$241,2), -1)</f>
        <v>43424</v>
      </c>
      <c r="AP148">
        <f>IFERROR(VLOOKUP($A148, CDS5Y_bbg!AO$5:AP$241,2), -1)</f>
        <v>66.551000000000002</v>
      </c>
      <c r="AQ148">
        <f>IFERROR(VLOOKUP($A148, CDS5Y_bbg!AP$5:AQ$241,2), -1)</f>
        <v>44625</v>
      </c>
      <c r="AR148">
        <f>IFERROR(VLOOKUP($A148, CDS5Y_bbg!AQ$5:AR$241,2), -1)</f>
        <v>169.40600000000001</v>
      </c>
      <c r="AS148">
        <f>IFERROR(VLOOKUP($A148, CDS5Y_bbg!AR$5:AS$241,2), -1)</f>
        <v>44626</v>
      </c>
      <c r="AT148">
        <f>IFERROR(VLOOKUP($A148, CDS5Y_bbg!AS$5:AT$241,2), -1)</f>
        <v>73.665000000000006</v>
      </c>
      <c r="AU148">
        <f>IFERROR(VLOOKUP($A148, CDS5Y_bbg!AT$5:AU$241,2), -1)</f>
        <v>-1</v>
      </c>
      <c r="AV148">
        <f>IFERROR(VLOOKUP($A148, CDS5Y_bbg!AU$5:AV$241,2), -1)</f>
        <v>-1</v>
      </c>
      <c r="AW148">
        <f>IFERROR(VLOOKUP($A148, CDS5Y_bbg!AV$5:AW$241,2), -1)</f>
        <v>41863</v>
      </c>
      <c r="AX148">
        <f>IFERROR(VLOOKUP($A148, CDS5Y_bbg!AW$5:AX$241,2), -1)</f>
        <v>180.56800000000001</v>
      </c>
      <c r="AY148">
        <f>IFERROR(VLOOKUP($A148, CDS5Y_bbg!AX$5:AY$241,2), -1)</f>
        <v>43402</v>
      </c>
      <c r="AZ148">
        <f>IFERROR(VLOOKUP($A148, CDS5Y_bbg!AY$5:AZ$241,2), -1)</f>
        <v>396.76400000000001</v>
      </c>
      <c r="BA148">
        <f>IFERROR(VLOOKUP($A148, CDS5Y_bbg!AZ$5:BA$241,2), -1)</f>
        <v>-1</v>
      </c>
      <c r="BB148">
        <f>IFERROR(VLOOKUP($A148, CDS5Y_bbg!BA$5:BB$241,2), -1)</f>
        <v>99.944000000000003</v>
      </c>
      <c r="BC148">
        <f>IFERROR(VLOOKUP($A148, CDS5Y_bbg!BB$5:BC$241,2), -1)</f>
        <v>41722</v>
      </c>
      <c r="BD148">
        <f>IFERROR(VLOOKUP($A148, CDS5Y_bbg!BC$5:BD$241,2), -1)</f>
        <v>117.629</v>
      </c>
      <c r="BE148">
        <f>IFERROR(VLOOKUP($A148, CDS5Y_bbg!BD$5:BE$241,2), -1)</f>
        <v>-1</v>
      </c>
      <c r="BF148">
        <f>IFERROR(VLOOKUP($A148, CDS5Y_bbg!BE$5:BF$241,2), -1)</f>
        <v>-1</v>
      </c>
      <c r="BG148">
        <f>IFERROR(VLOOKUP($A148, CDS5Y_bbg!BF$5:BG$241,2), -1)</f>
        <v>-1</v>
      </c>
      <c r="BH148">
        <f>IFERROR(VLOOKUP($A148, CDS5Y_bbg!BG$5:BH$241,2), -1)</f>
        <v>-1</v>
      </c>
      <c r="BI148">
        <f>IFERROR(VLOOKUP($A148, CDS5Y_bbg!BH$5:BI$241,2), -1)</f>
        <v>43424</v>
      </c>
      <c r="BJ148">
        <f>IFERROR(VLOOKUP($A148, CDS5Y_bbg!BI$5:BJ$241,2), -1)</f>
        <v>1075.6310000000001</v>
      </c>
      <c r="BK148">
        <f>IFERROR(VLOOKUP($A148, CDS5Y_bbg!BJ$5:BK$241,2), -1)</f>
        <v>-1</v>
      </c>
      <c r="BL148">
        <f>IFERROR(VLOOKUP($A148, CDS5Y_bbg!BK$5:BL$241,2), -1)</f>
        <v>-1</v>
      </c>
      <c r="BM148">
        <f>IFERROR(VLOOKUP($A148, CDS5Y_bbg!BL$5:BM$241,2), -1)</f>
        <v>43424</v>
      </c>
      <c r="BN148">
        <f>IFERROR(VLOOKUP($A148, CDS5Y_bbg!BM$5:BN$241,2), -1)</f>
        <v>436.642</v>
      </c>
      <c r="BO148">
        <f>IFERROR(VLOOKUP($A148, CDS5Y_bbg!BN$5:BO$241,2), -1)</f>
        <v>43426</v>
      </c>
      <c r="BP148">
        <f>IFERROR(VLOOKUP($A148, CDS5Y_bbg!BO$5:BP$241,2), -1)</f>
        <v>42.912999999999997</v>
      </c>
      <c r="BQ148">
        <f>IFERROR(VLOOKUP($A148, CDS5Y_bbg!BP$5:BQ$241,2), -1)</f>
        <v>-1</v>
      </c>
      <c r="BR148">
        <f>IFERROR(VLOOKUP($A148, CDS5Y_bbg!BQ$5:BR$241,2), -1)</f>
        <v>-1</v>
      </c>
      <c r="BS148">
        <f>IFERROR(VLOOKUP($A148, CDS5Y_bbg!BR$5:BS$241,2), -1)</f>
        <v>43426</v>
      </c>
      <c r="BT148">
        <f>IFERROR(VLOOKUP($A148, CDS5Y_bbg!BS$5:BT$241,2), -1)</f>
        <v>62.862000000000002</v>
      </c>
      <c r="BU148">
        <f>IFERROR(VLOOKUP($A148, CDS5Y_bbg!BT$5:BU$241,2), -1)</f>
        <v>-1</v>
      </c>
      <c r="BV148">
        <f>IFERROR(VLOOKUP($A148, CDS5Y_bbg!BU$5:BV$241,2), -1)</f>
        <v>-1</v>
      </c>
      <c r="BW148">
        <f>IFERROR(VLOOKUP($A148, CDS5Y_bbg!BV$5:BW$241,2), -1)</f>
        <v>41915</v>
      </c>
      <c r="BX148">
        <f>IFERROR(VLOOKUP($A148, CDS5Y_bbg!BW$5:BX$241,2), -1)</f>
        <v>113.87</v>
      </c>
      <c r="BY148">
        <f>IFERROR(VLOOKUP($A148, CDS5Y_bbg!BX$5:BY$241,2), -1)</f>
        <v>-1</v>
      </c>
      <c r="BZ148">
        <f>IFERROR(VLOOKUP($A148, CDS5Y_bbg!BY$5:BZ$241,2), -1)</f>
        <v>-1</v>
      </c>
      <c r="CA148">
        <f>IFERROR(VLOOKUP($A148, CDS5Y_bbg!BZ$5:CA$241,2), -1)</f>
        <v>41911</v>
      </c>
      <c r="CB148">
        <f>IFERROR(VLOOKUP($A148, CDS5Y_bbg!CA$5:CB$241,2), -1)</f>
        <v>233.995</v>
      </c>
      <c r="CC148">
        <f>IFERROR(VLOOKUP($A148, CDS5Y_bbg!CB$5:CC$241,2), -1)</f>
        <v>41912</v>
      </c>
      <c r="CD148">
        <f>IFERROR(VLOOKUP($A148, CDS5Y_bbg!CC$5:CD$241,2), -1)</f>
        <v>234.33</v>
      </c>
      <c r="CE148">
        <f>IFERROR(VLOOKUP($A148, CDS5Y_bbg!CD$5:CE$241,2), -1)</f>
        <v>43332</v>
      </c>
      <c r="CF148">
        <f>IFERROR(VLOOKUP($A148, CDS5Y_bbg!CE$5:CF$241,2), -1)</f>
        <v>214.93199999999999</v>
      </c>
      <c r="CG148">
        <f>IFERROR(VLOOKUP($A148, CDS5Y_bbg!CF$5:CG$241,2), -1)</f>
        <v>41893</v>
      </c>
      <c r="CH148">
        <f>IFERROR(VLOOKUP($A148, CDS5Y_bbg!CG$5:CH$241,2), -1)</f>
        <v>113.371</v>
      </c>
      <c r="CI148">
        <f>IFERROR(VLOOKUP($A148, CDS5Y_bbg!CH$5:CI$241,2), -1)</f>
        <v>-1</v>
      </c>
      <c r="CJ148">
        <f>IFERROR(VLOOKUP($A148, CDS5Y_bbg!CI$5:CJ$241,2), -1)</f>
        <v>-1</v>
      </c>
      <c r="CK148">
        <f>IFERROR(VLOOKUP($A148, CDS5Y_bbg!CJ$5:CK$241,2), -1)</f>
        <v>41844</v>
      </c>
      <c r="CL148">
        <f>IFERROR(VLOOKUP($A148, CDS5Y_bbg!CK$5:CL$241,2), -1)</f>
        <v>549.84500000000003</v>
      </c>
      <c r="CM148">
        <f>IFERROR(VLOOKUP($A148, CDS5Y_bbg!CL$5:CM$241,2), -1)</f>
        <v>-1</v>
      </c>
      <c r="CN148">
        <f>IFERROR(VLOOKUP($A148, CDS5Y_bbg!CM$5:CN$241,2), -1)</f>
        <v>-1</v>
      </c>
    </row>
    <row r="149" spans="1:92" x14ac:dyDescent="0.25">
      <c r="A149" s="1">
        <v>41029</v>
      </c>
      <c r="B149">
        <f>IFERROR(VLOOKUP($A149, CDS5Y_bbg!A$5:B$241,2), -1)</f>
        <v>123.041</v>
      </c>
      <c r="C149">
        <f>IFERROR(VLOOKUP($A149, CDS5Y_bbg!B$5:C$241,2), -1)</f>
        <v>41831</v>
      </c>
      <c r="D149">
        <f>IFERROR(VLOOKUP($A149, CDS5Y_bbg!C$5:D$241,2), -1)</f>
        <v>288.92899999999997</v>
      </c>
      <c r="E149">
        <f>IFERROR(VLOOKUP($A149, CDS5Y_bbg!D$5:E$241,2), -1)</f>
        <v>44895</v>
      </c>
      <c r="F149">
        <f>IFERROR(VLOOKUP($A149, CDS5Y_bbg!E$5:F$241,2), -1)</f>
        <v>93.75</v>
      </c>
      <c r="G149">
        <f>IFERROR(VLOOKUP($A149, CDS5Y_bbg!F$5:G$241,2), -1)</f>
        <v>40360</v>
      </c>
      <c r="H149">
        <f>IFERROR(VLOOKUP($A149, CDS5Y_bbg!G$5:H$241,2), -1)</f>
        <v>112.07</v>
      </c>
      <c r="I149">
        <f>IFERROR(VLOOKUP($A149, CDS5Y_bbg!H$5:I$241,2), -1)</f>
        <v>44834</v>
      </c>
      <c r="J149">
        <f>IFERROR(VLOOKUP($A149, CDS5Y_bbg!I$5:J$241,2), -1)</f>
        <v>111.813</v>
      </c>
      <c r="K149">
        <f>IFERROR(VLOOKUP($A149, CDS5Y_bbg!J$5:K$241,2), -1)</f>
        <v>41819</v>
      </c>
      <c r="L149">
        <f>IFERROR(VLOOKUP($A149, CDS5Y_bbg!K$5:L$241,2), -1)</f>
        <v>438.46699999999998</v>
      </c>
      <c r="M149">
        <f>IFERROR(VLOOKUP($A149, CDS5Y_bbg!L$5:M$241,2), -1)</f>
        <v>40469</v>
      </c>
      <c r="N149">
        <f>IFERROR(VLOOKUP($A149, CDS5Y_bbg!M$5:N$241,2), -1)</f>
        <v>120.5</v>
      </c>
      <c r="O149">
        <f>IFERROR(VLOOKUP($A149, CDS5Y_bbg!N$5:O$241,2), -1)</f>
        <v>40289</v>
      </c>
      <c r="P149">
        <f>IFERROR(VLOOKUP($A149, CDS5Y_bbg!O$5:P$241,2), -1)</f>
        <v>111.173</v>
      </c>
      <c r="Q149">
        <f>IFERROR(VLOOKUP($A149, CDS5Y_bbg!P$5:Q$241,2), -1)</f>
        <v>44377</v>
      </c>
      <c r="R149">
        <f>IFERROR(VLOOKUP($A149, CDS5Y_bbg!Q$5:R$241,2), -1)</f>
        <v>118.065</v>
      </c>
      <c r="S149">
        <f>IFERROR(VLOOKUP($A149, CDS5Y_bbg!R$5:S$241,2), -1)</f>
        <v>43337</v>
      </c>
      <c r="T149">
        <f>IFERROR(VLOOKUP($A149, CDS5Y_bbg!S$5:T$241,2), -1)</f>
        <v>153.33000000000001</v>
      </c>
      <c r="U149">
        <f>IFERROR(VLOOKUP($A149, CDS5Y_bbg!T$5:U$241,2), -1)</f>
        <v>42062</v>
      </c>
      <c r="V149">
        <f>IFERROR(VLOOKUP($A149, CDS5Y_bbg!U$5:V$241,2), -1)</f>
        <v>203.018</v>
      </c>
      <c r="W149">
        <f>IFERROR(VLOOKUP($A149, CDS5Y_bbg!V$5:W$241,2), -1)</f>
        <v>44074</v>
      </c>
      <c r="X149">
        <f>IFERROR(VLOOKUP($A149, CDS5Y_bbg!W$5:X$241,2), -1)</f>
        <v>195.07300000000001</v>
      </c>
      <c r="Y149">
        <f>IFERROR(VLOOKUP($A149, CDS5Y_bbg!X$5:Y$241,2), -1)</f>
        <v>44043</v>
      </c>
      <c r="Z149">
        <f>IFERROR(VLOOKUP($A149, CDS5Y_bbg!Y$5:Z$241,2), -1)</f>
        <v>156.43899999999999</v>
      </c>
      <c r="AA149">
        <f>IFERROR(VLOOKUP($A149, CDS5Y_bbg!Z$5:AA$241,2), -1)</f>
        <v>40481</v>
      </c>
      <c r="AB149">
        <f>IFERROR(VLOOKUP($A149, CDS5Y_bbg!AA$5:AB$241,2), -1)</f>
        <v>133.48099999999999</v>
      </c>
      <c r="AC149">
        <f>IFERROR(VLOOKUP($A149, CDS5Y_bbg!AB$5:AC$241,2), -1)</f>
        <v>44043</v>
      </c>
      <c r="AD149">
        <f>IFERROR(VLOOKUP($A149, CDS5Y_bbg!AC$5:AD$241,2), -1)</f>
        <v>231.8</v>
      </c>
      <c r="AE149">
        <f>IFERROR(VLOOKUP($A149, CDS5Y_bbg!AD$5:AE$241,2), -1)</f>
        <v>41149</v>
      </c>
      <c r="AF149">
        <f>IFERROR(VLOOKUP($A149, CDS5Y_bbg!AE$5:AF$241,2), -1)</f>
        <v>77.481999999999999</v>
      </c>
      <c r="AG149">
        <f>IFERROR(VLOOKUP($A149, CDS5Y_bbg!AF$5:AG$241,2), -1)</f>
        <v>42853</v>
      </c>
      <c r="AH149">
        <f>IFERROR(VLOOKUP($A149, CDS5Y_bbg!AG$5:AH$241,2), -1)</f>
        <v>169.48</v>
      </c>
      <c r="AI149">
        <f>IFERROR(VLOOKUP($A149, CDS5Y_bbg!AH$5:AI$241,2), -1)</f>
        <v>-1</v>
      </c>
      <c r="AJ149">
        <f>IFERROR(VLOOKUP($A149, CDS5Y_bbg!AI$5:AJ$241,2), -1)</f>
        <v>252.447</v>
      </c>
      <c r="AK149">
        <f>IFERROR(VLOOKUP($A149, CDS5Y_bbg!AJ$5:AK$241,2), -1)</f>
        <v>-1</v>
      </c>
      <c r="AL149">
        <f>IFERROR(VLOOKUP($A149, CDS5Y_bbg!AK$5:AL$241,2), -1)</f>
        <v>-1</v>
      </c>
      <c r="AM149">
        <f>IFERROR(VLOOKUP($A149, CDS5Y_bbg!AL$5:AM$241,2), -1)</f>
        <v>-1</v>
      </c>
      <c r="AN149">
        <f>IFERROR(VLOOKUP($A149, CDS5Y_bbg!AM$5:AN$241,2), -1)</f>
        <v>125.80500000000001</v>
      </c>
      <c r="AO149">
        <f>IFERROR(VLOOKUP($A149, CDS5Y_bbg!AN$5:AO$241,2), -1)</f>
        <v>43424</v>
      </c>
      <c r="AP149">
        <f>IFERROR(VLOOKUP($A149, CDS5Y_bbg!AO$5:AP$241,2), -1)</f>
        <v>80.381</v>
      </c>
      <c r="AQ149">
        <f>IFERROR(VLOOKUP($A149, CDS5Y_bbg!AP$5:AQ$241,2), -1)</f>
        <v>44625</v>
      </c>
      <c r="AR149">
        <f>IFERROR(VLOOKUP($A149, CDS5Y_bbg!AQ$5:AR$241,2), -1)</f>
        <v>193.20500000000001</v>
      </c>
      <c r="AS149">
        <f>IFERROR(VLOOKUP($A149, CDS5Y_bbg!AR$5:AS$241,2), -1)</f>
        <v>44626</v>
      </c>
      <c r="AT149">
        <f>IFERROR(VLOOKUP($A149, CDS5Y_bbg!AS$5:AT$241,2), -1)</f>
        <v>85.736000000000004</v>
      </c>
      <c r="AU149">
        <f>IFERROR(VLOOKUP($A149, CDS5Y_bbg!AT$5:AU$241,2), -1)</f>
        <v>-1</v>
      </c>
      <c r="AV149">
        <f>IFERROR(VLOOKUP($A149, CDS5Y_bbg!AU$5:AV$241,2), -1)</f>
        <v>-1</v>
      </c>
      <c r="AW149">
        <f>IFERROR(VLOOKUP($A149, CDS5Y_bbg!AV$5:AW$241,2), -1)</f>
        <v>41863</v>
      </c>
      <c r="AX149">
        <f>IFERROR(VLOOKUP($A149, CDS5Y_bbg!AW$5:AX$241,2), -1)</f>
        <v>187.791</v>
      </c>
      <c r="AY149">
        <f>IFERROR(VLOOKUP($A149, CDS5Y_bbg!AX$5:AY$241,2), -1)</f>
        <v>43402</v>
      </c>
      <c r="AZ149">
        <f>IFERROR(VLOOKUP($A149, CDS5Y_bbg!AY$5:AZ$241,2), -1)</f>
        <v>444.96699999999998</v>
      </c>
      <c r="BA149">
        <f>IFERROR(VLOOKUP($A149, CDS5Y_bbg!AZ$5:BA$241,2), -1)</f>
        <v>-1</v>
      </c>
      <c r="BB149">
        <f>IFERROR(VLOOKUP($A149, CDS5Y_bbg!BA$5:BB$241,2), -1)</f>
        <v>94.504999999999995</v>
      </c>
      <c r="BC149">
        <f>IFERROR(VLOOKUP($A149, CDS5Y_bbg!BB$5:BC$241,2), -1)</f>
        <v>41722</v>
      </c>
      <c r="BD149">
        <f>IFERROR(VLOOKUP($A149, CDS5Y_bbg!BC$5:BD$241,2), -1)</f>
        <v>122.977</v>
      </c>
      <c r="BE149">
        <f>IFERROR(VLOOKUP($A149, CDS5Y_bbg!BD$5:BE$241,2), -1)</f>
        <v>-1</v>
      </c>
      <c r="BF149">
        <f>IFERROR(VLOOKUP($A149, CDS5Y_bbg!BE$5:BF$241,2), -1)</f>
        <v>-1</v>
      </c>
      <c r="BG149">
        <f>IFERROR(VLOOKUP($A149, CDS5Y_bbg!BF$5:BG$241,2), -1)</f>
        <v>-1</v>
      </c>
      <c r="BH149">
        <f>IFERROR(VLOOKUP($A149, CDS5Y_bbg!BG$5:BH$241,2), -1)</f>
        <v>-1</v>
      </c>
      <c r="BI149">
        <f>IFERROR(VLOOKUP($A149, CDS5Y_bbg!BH$5:BI$241,2), -1)</f>
        <v>43424</v>
      </c>
      <c r="BJ149">
        <f>IFERROR(VLOOKUP($A149, CDS5Y_bbg!BI$5:BJ$241,2), -1)</f>
        <v>960.63800000000003</v>
      </c>
      <c r="BK149">
        <f>IFERROR(VLOOKUP($A149, CDS5Y_bbg!BJ$5:BK$241,2), -1)</f>
        <v>-1</v>
      </c>
      <c r="BL149">
        <f>IFERROR(VLOOKUP($A149, CDS5Y_bbg!BK$5:BL$241,2), -1)</f>
        <v>-1</v>
      </c>
      <c r="BM149">
        <f>IFERROR(VLOOKUP($A149, CDS5Y_bbg!BL$5:BM$241,2), -1)</f>
        <v>43424</v>
      </c>
      <c r="BN149">
        <f>IFERROR(VLOOKUP($A149, CDS5Y_bbg!BM$5:BN$241,2), -1)</f>
        <v>475.55599999999998</v>
      </c>
      <c r="BO149">
        <f>IFERROR(VLOOKUP($A149, CDS5Y_bbg!BN$5:BO$241,2), -1)</f>
        <v>43426</v>
      </c>
      <c r="BP149">
        <f>IFERROR(VLOOKUP($A149, CDS5Y_bbg!BO$5:BP$241,2), -1)</f>
        <v>58.396000000000001</v>
      </c>
      <c r="BQ149">
        <f>IFERROR(VLOOKUP($A149, CDS5Y_bbg!BP$5:BQ$241,2), -1)</f>
        <v>-1</v>
      </c>
      <c r="BR149">
        <f>IFERROR(VLOOKUP($A149, CDS5Y_bbg!BQ$5:BR$241,2), -1)</f>
        <v>-1</v>
      </c>
      <c r="BS149">
        <f>IFERROR(VLOOKUP($A149, CDS5Y_bbg!BR$5:BS$241,2), -1)</f>
        <v>43426</v>
      </c>
      <c r="BT149">
        <f>IFERROR(VLOOKUP($A149, CDS5Y_bbg!BS$5:BT$241,2), -1)</f>
        <v>63.984000000000002</v>
      </c>
      <c r="BU149">
        <f>IFERROR(VLOOKUP($A149, CDS5Y_bbg!BT$5:BU$241,2), -1)</f>
        <v>-1</v>
      </c>
      <c r="BV149">
        <f>IFERROR(VLOOKUP($A149, CDS5Y_bbg!BU$5:BV$241,2), -1)</f>
        <v>-1</v>
      </c>
      <c r="BW149">
        <f>IFERROR(VLOOKUP($A149, CDS5Y_bbg!BV$5:BW$241,2), -1)</f>
        <v>41915</v>
      </c>
      <c r="BX149">
        <f>IFERROR(VLOOKUP($A149, CDS5Y_bbg!BW$5:BX$241,2), -1)</f>
        <v>111.001</v>
      </c>
      <c r="BY149">
        <f>IFERROR(VLOOKUP($A149, CDS5Y_bbg!BX$5:BY$241,2), -1)</f>
        <v>-1</v>
      </c>
      <c r="BZ149">
        <f>IFERROR(VLOOKUP($A149, CDS5Y_bbg!BY$5:BZ$241,2), -1)</f>
        <v>-1</v>
      </c>
      <c r="CA149">
        <f>IFERROR(VLOOKUP($A149, CDS5Y_bbg!BZ$5:CA$241,2), -1)</f>
        <v>41911</v>
      </c>
      <c r="CB149">
        <f>IFERROR(VLOOKUP($A149, CDS5Y_bbg!CA$5:CB$241,2), -1)</f>
        <v>260.78100000000001</v>
      </c>
      <c r="CC149">
        <f>IFERROR(VLOOKUP($A149, CDS5Y_bbg!CB$5:CC$241,2), -1)</f>
        <v>41912</v>
      </c>
      <c r="CD149">
        <f>IFERROR(VLOOKUP($A149, CDS5Y_bbg!CC$5:CD$241,2), -1)</f>
        <v>250.34200000000001</v>
      </c>
      <c r="CE149">
        <f>IFERROR(VLOOKUP($A149, CDS5Y_bbg!CD$5:CE$241,2), -1)</f>
        <v>43332</v>
      </c>
      <c r="CF149">
        <f>IFERROR(VLOOKUP($A149, CDS5Y_bbg!CE$5:CF$241,2), -1)</f>
        <v>243.43700000000001</v>
      </c>
      <c r="CG149">
        <f>IFERROR(VLOOKUP($A149, CDS5Y_bbg!CF$5:CG$241,2), -1)</f>
        <v>41893</v>
      </c>
      <c r="CH149">
        <f>IFERROR(VLOOKUP($A149, CDS5Y_bbg!CG$5:CH$241,2), -1)</f>
        <v>118.89400000000001</v>
      </c>
      <c r="CI149">
        <f>IFERROR(VLOOKUP($A149, CDS5Y_bbg!CH$5:CI$241,2), -1)</f>
        <v>-1</v>
      </c>
      <c r="CJ149">
        <f>IFERROR(VLOOKUP($A149, CDS5Y_bbg!CI$5:CJ$241,2), -1)</f>
        <v>-1</v>
      </c>
      <c r="CK149">
        <f>IFERROR(VLOOKUP($A149, CDS5Y_bbg!CJ$5:CK$241,2), -1)</f>
        <v>41844</v>
      </c>
      <c r="CL149">
        <f>IFERROR(VLOOKUP($A149, CDS5Y_bbg!CK$5:CL$241,2), -1)</f>
        <v>517.44100000000003</v>
      </c>
      <c r="CM149">
        <f>IFERROR(VLOOKUP($A149, CDS5Y_bbg!CL$5:CM$241,2), -1)</f>
        <v>-1</v>
      </c>
      <c r="CN149">
        <f>IFERROR(VLOOKUP($A149, CDS5Y_bbg!CM$5:CN$241,2), -1)</f>
        <v>-1</v>
      </c>
    </row>
    <row r="150" spans="1:92" x14ac:dyDescent="0.25">
      <c r="A150" s="1">
        <v>41060</v>
      </c>
      <c r="B150">
        <f>IFERROR(VLOOKUP($A150, CDS5Y_bbg!A$5:B$241,2), -1)</f>
        <v>171.285</v>
      </c>
      <c r="C150">
        <f>IFERROR(VLOOKUP($A150, CDS5Y_bbg!B$5:C$241,2), -1)</f>
        <v>41831</v>
      </c>
      <c r="D150">
        <f>IFERROR(VLOOKUP($A150, CDS5Y_bbg!C$5:D$241,2), -1)</f>
        <v>381.262</v>
      </c>
      <c r="E150">
        <f>IFERROR(VLOOKUP($A150, CDS5Y_bbg!D$5:E$241,2), -1)</f>
        <v>44895</v>
      </c>
      <c r="F150">
        <f>IFERROR(VLOOKUP($A150, CDS5Y_bbg!E$5:F$241,2), -1)</f>
        <v>128.874</v>
      </c>
      <c r="G150">
        <f>IFERROR(VLOOKUP($A150, CDS5Y_bbg!F$5:G$241,2), -1)</f>
        <v>40360</v>
      </c>
      <c r="H150">
        <f>IFERROR(VLOOKUP($A150, CDS5Y_bbg!G$5:H$241,2), -1)</f>
        <v>134.488</v>
      </c>
      <c r="I150">
        <f>IFERROR(VLOOKUP($A150, CDS5Y_bbg!H$5:I$241,2), -1)</f>
        <v>44834</v>
      </c>
      <c r="J150">
        <f>IFERROR(VLOOKUP($A150, CDS5Y_bbg!I$5:J$241,2), -1)</f>
        <v>162.34100000000001</v>
      </c>
      <c r="K150">
        <f>IFERROR(VLOOKUP($A150, CDS5Y_bbg!J$5:K$241,2), -1)</f>
        <v>41819</v>
      </c>
      <c r="L150">
        <f>IFERROR(VLOOKUP($A150, CDS5Y_bbg!K$5:L$241,2), -1)</f>
        <v>563.32500000000005</v>
      </c>
      <c r="M150">
        <f>IFERROR(VLOOKUP($A150, CDS5Y_bbg!L$5:M$241,2), -1)</f>
        <v>40469</v>
      </c>
      <c r="N150">
        <f>IFERROR(VLOOKUP($A150, CDS5Y_bbg!M$5:N$241,2), -1)</f>
        <v>141.482</v>
      </c>
      <c r="O150">
        <f>IFERROR(VLOOKUP($A150, CDS5Y_bbg!N$5:O$241,2), -1)</f>
        <v>40289</v>
      </c>
      <c r="P150">
        <f>IFERROR(VLOOKUP($A150, CDS5Y_bbg!O$5:P$241,2), -1)</f>
        <v>134.977</v>
      </c>
      <c r="Q150">
        <f>IFERROR(VLOOKUP($A150, CDS5Y_bbg!P$5:Q$241,2), -1)</f>
        <v>44377</v>
      </c>
      <c r="R150">
        <f>IFERROR(VLOOKUP($A150, CDS5Y_bbg!Q$5:R$241,2), -1)</f>
        <v>162.31</v>
      </c>
      <c r="S150">
        <f>IFERROR(VLOOKUP($A150, CDS5Y_bbg!R$5:S$241,2), -1)</f>
        <v>43337</v>
      </c>
      <c r="T150">
        <f>IFERROR(VLOOKUP($A150, CDS5Y_bbg!S$5:T$241,2), -1)</f>
        <v>197.99799999999999</v>
      </c>
      <c r="U150">
        <f>IFERROR(VLOOKUP($A150, CDS5Y_bbg!T$5:U$241,2), -1)</f>
        <v>42062</v>
      </c>
      <c r="V150">
        <f>IFERROR(VLOOKUP($A150, CDS5Y_bbg!U$5:V$241,2), -1)</f>
        <v>275.5</v>
      </c>
      <c r="W150">
        <f>IFERROR(VLOOKUP($A150, CDS5Y_bbg!V$5:W$241,2), -1)</f>
        <v>44074</v>
      </c>
      <c r="X150">
        <f>IFERROR(VLOOKUP($A150, CDS5Y_bbg!W$5:X$241,2), -1)</f>
        <v>267.88299999999998</v>
      </c>
      <c r="Y150">
        <f>IFERROR(VLOOKUP($A150, CDS5Y_bbg!X$5:Y$241,2), -1)</f>
        <v>44043</v>
      </c>
      <c r="Z150">
        <f>IFERROR(VLOOKUP($A150, CDS5Y_bbg!Y$5:Z$241,2), -1)</f>
        <v>197.36500000000001</v>
      </c>
      <c r="AA150">
        <f>IFERROR(VLOOKUP($A150, CDS5Y_bbg!Z$5:AA$241,2), -1)</f>
        <v>40481</v>
      </c>
      <c r="AB150">
        <f>IFERROR(VLOOKUP($A150, CDS5Y_bbg!AA$5:AB$241,2), -1)</f>
        <v>159.18299999999999</v>
      </c>
      <c r="AC150">
        <f>IFERROR(VLOOKUP($A150, CDS5Y_bbg!AB$5:AC$241,2), -1)</f>
        <v>44043</v>
      </c>
      <c r="AD150">
        <f>IFERROR(VLOOKUP($A150, CDS5Y_bbg!AC$5:AD$241,2), -1)</f>
        <v>292.95499999999998</v>
      </c>
      <c r="AE150">
        <f>IFERROR(VLOOKUP($A150, CDS5Y_bbg!AD$5:AE$241,2), -1)</f>
        <v>41149</v>
      </c>
      <c r="AF150">
        <f>IFERROR(VLOOKUP($A150, CDS5Y_bbg!AE$5:AF$241,2), -1)</f>
        <v>85.33</v>
      </c>
      <c r="AG150">
        <f>IFERROR(VLOOKUP($A150, CDS5Y_bbg!AF$5:AG$241,2), -1)</f>
        <v>42853</v>
      </c>
      <c r="AH150">
        <f>IFERROR(VLOOKUP($A150, CDS5Y_bbg!AG$5:AH$241,2), -1)</f>
        <v>195.89099999999999</v>
      </c>
      <c r="AI150">
        <f>IFERROR(VLOOKUP($A150, CDS5Y_bbg!AH$5:AI$241,2), -1)</f>
        <v>-1</v>
      </c>
      <c r="AJ150">
        <f>IFERROR(VLOOKUP($A150, CDS5Y_bbg!AI$5:AJ$241,2), -1)</f>
        <v>281.97899999999998</v>
      </c>
      <c r="AK150">
        <f>IFERROR(VLOOKUP($A150, CDS5Y_bbg!AJ$5:AK$241,2), -1)</f>
        <v>-1</v>
      </c>
      <c r="AL150">
        <f>IFERROR(VLOOKUP($A150, CDS5Y_bbg!AK$5:AL$241,2), -1)</f>
        <v>-1</v>
      </c>
      <c r="AM150">
        <f>IFERROR(VLOOKUP($A150, CDS5Y_bbg!AL$5:AM$241,2), -1)</f>
        <v>-1</v>
      </c>
      <c r="AN150">
        <f>IFERROR(VLOOKUP($A150, CDS5Y_bbg!AM$5:AN$241,2), -1)</f>
        <v>133.75299999999999</v>
      </c>
      <c r="AO150">
        <f>IFERROR(VLOOKUP($A150, CDS5Y_bbg!AN$5:AO$241,2), -1)</f>
        <v>43424</v>
      </c>
      <c r="AP150">
        <f>IFERROR(VLOOKUP($A150, CDS5Y_bbg!AO$5:AP$241,2), -1)</f>
        <v>88.84</v>
      </c>
      <c r="AQ150">
        <f>IFERROR(VLOOKUP($A150, CDS5Y_bbg!AP$5:AQ$241,2), -1)</f>
        <v>44625</v>
      </c>
      <c r="AR150">
        <f>IFERROR(VLOOKUP($A150, CDS5Y_bbg!AQ$5:AR$241,2), -1)</f>
        <v>218.54</v>
      </c>
      <c r="AS150">
        <f>IFERROR(VLOOKUP($A150, CDS5Y_bbg!AR$5:AS$241,2), -1)</f>
        <v>44626</v>
      </c>
      <c r="AT150">
        <f>IFERROR(VLOOKUP($A150, CDS5Y_bbg!AS$5:AT$241,2), -1)</f>
        <v>102.39400000000001</v>
      </c>
      <c r="AU150">
        <f>IFERROR(VLOOKUP($A150, CDS5Y_bbg!AT$5:AU$241,2), -1)</f>
        <v>-1</v>
      </c>
      <c r="AV150">
        <f>IFERROR(VLOOKUP($A150, CDS5Y_bbg!AU$5:AV$241,2), -1)</f>
        <v>-1</v>
      </c>
      <c r="AW150">
        <f>IFERROR(VLOOKUP($A150, CDS5Y_bbg!AV$5:AW$241,2), -1)</f>
        <v>41863</v>
      </c>
      <c r="AX150">
        <f>IFERROR(VLOOKUP($A150, CDS5Y_bbg!AW$5:AX$241,2), -1)</f>
        <v>193.286</v>
      </c>
      <c r="AY150">
        <f>IFERROR(VLOOKUP($A150, CDS5Y_bbg!AX$5:AY$241,2), -1)</f>
        <v>43402</v>
      </c>
      <c r="AZ150">
        <f>IFERROR(VLOOKUP($A150, CDS5Y_bbg!AY$5:AZ$241,2), -1)</f>
        <v>562.71199999999999</v>
      </c>
      <c r="BA150">
        <f>IFERROR(VLOOKUP($A150, CDS5Y_bbg!AZ$5:BA$241,2), -1)</f>
        <v>-1</v>
      </c>
      <c r="BB150">
        <f>IFERROR(VLOOKUP($A150, CDS5Y_bbg!BA$5:BB$241,2), -1)</f>
        <v>103.333</v>
      </c>
      <c r="BC150">
        <f>IFERROR(VLOOKUP($A150, CDS5Y_bbg!BB$5:BC$241,2), -1)</f>
        <v>41722</v>
      </c>
      <c r="BD150">
        <f>IFERROR(VLOOKUP($A150, CDS5Y_bbg!BC$5:BD$241,2), -1)</f>
        <v>128.172</v>
      </c>
      <c r="BE150">
        <f>IFERROR(VLOOKUP($A150, CDS5Y_bbg!BD$5:BE$241,2), -1)</f>
        <v>-1</v>
      </c>
      <c r="BF150">
        <f>IFERROR(VLOOKUP($A150, CDS5Y_bbg!BE$5:BF$241,2), -1)</f>
        <v>-1</v>
      </c>
      <c r="BG150">
        <f>IFERROR(VLOOKUP($A150, CDS5Y_bbg!BF$5:BG$241,2), -1)</f>
        <v>-1</v>
      </c>
      <c r="BH150">
        <f>IFERROR(VLOOKUP($A150, CDS5Y_bbg!BG$5:BH$241,2), -1)</f>
        <v>-1</v>
      </c>
      <c r="BI150">
        <f>IFERROR(VLOOKUP($A150, CDS5Y_bbg!BH$5:BI$241,2), -1)</f>
        <v>43424</v>
      </c>
      <c r="BJ150">
        <f>IFERROR(VLOOKUP($A150, CDS5Y_bbg!BI$5:BJ$241,2), -1)</f>
        <v>1184.6369999999999</v>
      </c>
      <c r="BK150">
        <f>IFERROR(VLOOKUP($A150, CDS5Y_bbg!BJ$5:BK$241,2), -1)</f>
        <v>-1</v>
      </c>
      <c r="BL150">
        <f>IFERROR(VLOOKUP($A150, CDS5Y_bbg!BK$5:BL$241,2), -1)</f>
        <v>-1</v>
      </c>
      <c r="BM150">
        <f>IFERROR(VLOOKUP($A150, CDS5Y_bbg!BL$5:BM$241,2), -1)</f>
        <v>43424</v>
      </c>
      <c r="BN150">
        <f>IFERROR(VLOOKUP($A150, CDS5Y_bbg!BM$5:BN$241,2), -1)</f>
        <v>599.27599999999995</v>
      </c>
      <c r="BO150">
        <f>IFERROR(VLOOKUP($A150, CDS5Y_bbg!BN$5:BO$241,2), -1)</f>
        <v>43426</v>
      </c>
      <c r="BP150">
        <f>IFERROR(VLOOKUP($A150, CDS5Y_bbg!BO$5:BP$241,2), -1)</f>
        <v>69.540999999999997</v>
      </c>
      <c r="BQ150">
        <f>IFERROR(VLOOKUP($A150, CDS5Y_bbg!BP$5:BQ$241,2), -1)</f>
        <v>-1</v>
      </c>
      <c r="BR150">
        <f>IFERROR(VLOOKUP($A150, CDS5Y_bbg!BQ$5:BR$241,2), -1)</f>
        <v>-1</v>
      </c>
      <c r="BS150">
        <f>IFERROR(VLOOKUP($A150, CDS5Y_bbg!BR$5:BS$241,2), -1)</f>
        <v>43426</v>
      </c>
      <c r="BT150">
        <f>IFERROR(VLOOKUP($A150, CDS5Y_bbg!BS$5:BT$241,2), -1)</f>
        <v>74.206999999999994</v>
      </c>
      <c r="BU150">
        <f>IFERROR(VLOOKUP($A150, CDS5Y_bbg!BT$5:BU$241,2), -1)</f>
        <v>-1</v>
      </c>
      <c r="BV150">
        <f>IFERROR(VLOOKUP($A150, CDS5Y_bbg!BU$5:BV$241,2), -1)</f>
        <v>-1</v>
      </c>
      <c r="BW150">
        <f>IFERROR(VLOOKUP($A150, CDS5Y_bbg!BV$5:BW$241,2), -1)</f>
        <v>41915</v>
      </c>
      <c r="BX150">
        <f>IFERROR(VLOOKUP($A150, CDS5Y_bbg!BW$5:BX$241,2), -1)</f>
        <v>120.002</v>
      </c>
      <c r="BY150">
        <f>IFERROR(VLOOKUP($A150, CDS5Y_bbg!BX$5:BY$241,2), -1)</f>
        <v>-1</v>
      </c>
      <c r="BZ150">
        <f>IFERROR(VLOOKUP($A150, CDS5Y_bbg!BY$5:BZ$241,2), -1)</f>
        <v>-1</v>
      </c>
      <c r="CA150">
        <f>IFERROR(VLOOKUP($A150, CDS5Y_bbg!BZ$5:CA$241,2), -1)</f>
        <v>41911</v>
      </c>
      <c r="CB150">
        <f>IFERROR(VLOOKUP($A150, CDS5Y_bbg!CA$5:CB$241,2), -1)</f>
        <v>330.91899999999998</v>
      </c>
      <c r="CC150">
        <f>IFERROR(VLOOKUP($A150, CDS5Y_bbg!CB$5:CC$241,2), -1)</f>
        <v>41912</v>
      </c>
      <c r="CD150">
        <f>IFERROR(VLOOKUP($A150, CDS5Y_bbg!CC$5:CD$241,2), -1)</f>
        <v>308.05799999999999</v>
      </c>
      <c r="CE150">
        <f>IFERROR(VLOOKUP($A150, CDS5Y_bbg!CD$5:CE$241,2), -1)</f>
        <v>43332</v>
      </c>
      <c r="CF150">
        <f>IFERROR(VLOOKUP($A150, CDS5Y_bbg!CE$5:CF$241,2), -1)</f>
        <v>275.31</v>
      </c>
      <c r="CG150">
        <f>IFERROR(VLOOKUP($A150, CDS5Y_bbg!CF$5:CG$241,2), -1)</f>
        <v>41893</v>
      </c>
      <c r="CH150">
        <f>IFERROR(VLOOKUP($A150, CDS5Y_bbg!CG$5:CH$241,2), -1)</f>
        <v>140.58199999999999</v>
      </c>
      <c r="CI150">
        <f>IFERROR(VLOOKUP($A150, CDS5Y_bbg!CH$5:CI$241,2), -1)</f>
        <v>-1</v>
      </c>
      <c r="CJ150">
        <f>IFERROR(VLOOKUP($A150, CDS5Y_bbg!CI$5:CJ$241,2), -1)</f>
        <v>-1</v>
      </c>
      <c r="CK150">
        <f>IFERROR(VLOOKUP($A150, CDS5Y_bbg!CJ$5:CK$241,2), -1)</f>
        <v>41844</v>
      </c>
      <c r="CL150">
        <f>IFERROR(VLOOKUP($A150, CDS5Y_bbg!CK$5:CL$241,2), -1)</f>
        <v>614.82000000000005</v>
      </c>
      <c r="CM150">
        <f>IFERROR(VLOOKUP($A150, CDS5Y_bbg!CL$5:CM$241,2), -1)</f>
        <v>-1</v>
      </c>
      <c r="CN150">
        <f>IFERROR(VLOOKUP($A150, CDS5Y_bbg!CM$5:CN$241,2), -1)</f>
        <v>-1</v>
      </c>
    </row>
    <row r="151" spans="1:92" x14ac:dyDescent="0.25">
      <c r="A151" s="1">
        <v>41089</v>
      </c>
      <c r="B151">
        <f>IFERROR(VLOOKUP($A151, CDS5Y_bbg!A$5:B$241,2), -1)</f>
        <v>157.32300000000001</v>
      </c>
      <c r="C151">
        <f>IFERROR(VLOOKUP($A151, CDS5Y_bbg!B$5:C$241,2), -1)</f>
        <v>41831</v>
      </c>
      <c r="D151">
        <f>IFERROR(VLOOKUP($A151, CDS5Y_bbg!C$5:D$241,2), -1)</f>
        <v>320.80399999999997</v>
      </c>
      <c r="E151">
        <f>IFERROR(VLOOKUP($A151, CDS5Y_bbg!D$5:E$241,2), -1)</f>
        <v>44895</v>
      </c>
      <c r="F151">
        <f>IFERROR(VLOOKUP($A151, CDS5Y_bbg!E$5:F$241,2), -1)</f>
        <v>115.851</v>
      </c>
      <c r="G151">
        <f>IFERROR(VLOOKUP($A151, CDS5Y_bbg!F$5:G$241,2), -1)</f>
        <v>40360</v>
      </c>
      <c r="H151">
        <f>IFERROR(VLOOKUP($A151, CDS5Y_bbg!G$5:H$241,2), -1)</f>
        <v>119.821</v>
      </c>
      <c r="I151">
        <f>IFERROR(VLOOKUP($A151, CDS5Y_bbg!H$5:I$241,2), -1)</f>
        <v>44834</v>
      </c>
      <c r="J151">
        <f>IFERROR(VLOOKUP($A151, CDS5Y_bbg!I$5:J$241,2), -1)</f>
        <v>143.03899999999999</v>
      </c>
      <c r="K151">
        <f>IFERROR(VLOOKUP($A151, CDS5Y_bbg!J$5:K$241,2), -1)</f>
        <v>41819</v>
      </c>
      <c r="L151">
        <f>IFERROR(VLOOKUP($A151, CDS5Y_bbg!K$5:L$241,2), -1)</f>
        <v>511.38400000000001</v>
      </c>
      <c r="M151">
        <f>IFERROR(VLOOKUP($A151, CDS5Y_bbg!L$5:M$241,2), -1)</f>
        <v>40469</v>
      </c>
      <c r="N151">
        <f>IFERROR(VLOOKUP($A151, CDS5Y_bbg!M$5:N$241,2), -1)</f>
        <v>121.151</v>
      </c>
      <c r="O151">
        <f>IFERROR(VLOOKUP($A151, CDS5Y_bbg!N$5:O$241,2), -1)</f>
        <v>40289</v>
      </c>
      <c r="P151">
        <f>IFERROR(VLOOKUP($A151, CDS5Y_bbg!O$5:P$241,2), -1)</f>
        <v>124.42100000000001</v>
      </c>
      <c r="Q151">
        <f>IFERROR(VLOOKUP($A151, CDS5Y_bbg!P$5:Q$241,2), -1)</f>
        <v>44377</v>
      </c>
      <c r="R151">
        <f>IFERROR(VLOOKUP($A151, CDS5Y_bbg!Q$5:R$241,2), -1)</f>
        <v>140.42400000000001</v>
      </c>
      <c r="S151">
        <f>IFERROR(VLOOKUP($A151, CDS5Y_bbg!R$5:S$241,2), -1)</f>
        <v>43337</v>
      </c>
      <c r="T151">
        <f>IFERROR(VLOOKUP($A151, CDS5Y_bbg!S$5:T$241,2), -1)</f>
        <v>161.261</v>
      </c>
      <c r="U151">
        <f>IFERROR(VLOOKUP($A151, CDS5Y_bbg!T$5:U$241,2), -1)</f>
        <v>42062</v>
      </c>
      <c r="V151">
        <f>IFERROR(VLOOKUP($A151, CDS5Y_bbg!U$5:V$241,2), -1)</f>
        <v>216.66499999999999</v>
      </c>
      <c r="W151">
        <f>IFERROR(VLOOKUP($A151, CDS5Y_bbg!V$5:W$241,2), -1)</f>
        <v>44074</v>
      </c>
      <c r="X151">
        <f>IFERROR(VLOOKUP($A151, CDS5Y_bbg!W$5:X$241,2), -1)</f>
        <v>230.56399999999999</v>
      </c>
      <c r="Y151">
        <f>IFERROR(VLOOKUP($A151, CDS5Y_bbg!X$5:Y$241,2), -1)</f>
        <v>44043</v>
      </c>
      <c r="Z151">
        <f>IFERROR(VLOOKUP($A151, CDS5Y_bbg!Y$5:Z$241,2), -1)</f>
        <v>163</v>
      </c>
      <c r="AA151">
        <f>IFERROR(VLOOKUP($A151, CDS5Y_bbg!Z$5:AA$241,2), -1)</f>
        <v>40481</v>
      </c>
      <c r="AB151">
        <f>IFERROR(VLOOKUP($A151, CDS5Y_bbg!AA$5:AB$241,2), -1)</f>
        <v>150.655</v>
      </c>
      <c r="AC151">
        <f>IFERROR(VLOOKUP($A151, CDS5Y_bbg!AB$5:AC$241,2), -1)</f>
        <v>44043</v>
      </c>
      <c r="AD151">
        <f>IFERROR(VLOOKUP($A151, CDS5Y_bbg!AC$5:AD$241,2), -1)</f>
        <v>241.02500000000001</v>
      </c>
      <c r="AE151">
        <f>IFERROR(VLOOKUP($A151, CDS5Y_bbg!AD$5:AE$241,2), -1)</f>
        <v>41149</v>
      </c>
      <c r="AF151">
        <f>IFERROR(VLOOKUP($A151, CDS5Y_bbg!AE$5:AF$241,2), -1)</f>
        <v>73.721000000000004</v>
      </c>
      <c r="AG151">
        <f>IFERROR(VLOOKUP($A151, CDS5Y_bbg!AF$5:AG$241,2), -1)</f>
        <v>42853</v>
      </c>
      <c r="AH151">
        <f>IFERROR(VLOOKUP($A151, CDS5Y_bbg!AG$5:AH$241,2), -1)</f>
        <v>168.05</v>
      </c>
      <c r="AI151">
        <f>IFERROR(VLOOKUP($A151, CDS5Y_bbg!AH$5:AI$241,2), -1)</f>
        <v>-1</v>
      </c>
      <c r="AJ151">
        <f>IFERROR(VLOOKUP($A151, CDS5Y_bbg!AI$5:AJ$241,2), -1)</f>
        <v>240.428</v>
      </c>
      <c r="AK151">
        <f>IFERROR(VLOOKUP($A151, CDS5Y_bbg!AJ$5:AK$241,2), -1)</f>
        <v>-1</v>
      </c>
      <c r="AL151">
        <f>IFERROR(VLOOKUP($A151, CDS5Y_bbg!AK$5:AL$241,2), -1)</f>
        <v>-1</v>
      </c>
      <c r="AM151">
        <f>IFERROR(VLOOKUP($A151, CDS5Y_bbg!AL$5:AM$241,2), -1)</f>
        <v>-1</v>
      </c>
      <c r="AN151">
        <f>IFERROR(VLOOKUP($A151, CDS5Y_bbg!AM$5:AN$241,2), -1)</f>
        <v>115.72</v>
      </c>
      <c r="AO151">
        <f>IFERROR(VLOOKUP($A151, CDS5Y_bbg!AN$5:AO$241,2), -1)</f>
        <v>43424</v>
      </c>
      <c r="AP151">
        <f>IFERROR(VLOOKUP($A151, CDS5Y_bbg!AO$5:AP$241,2), -1)</f>
        <v>77.834999999999994</v>
      </c>
      <c r="AQ151">
        <f>IFERROR(VLOOKUP($A151, CDS5Y_bbg!AP$5:AQ$241,2), -1)</f>
        <v>44625</v>
      </c>
      <c r="AR151">
        <f>IFERROR(VLOOKUP($A151, CDS5Y_bbg!AQ$5:AR$241,2), -1)</f>
        <v>188.83500000000001</v>
      </c>
      <c r="AS151">
        <f>IFERROR(VLOOKUP($A151, CDS5Y_bbg!AR$5:AS$241,2), -1)</f>
        <v>44626</v>
      </c>
      <c r="AT151">
        <f>IFERROR(VLOOKUP($A151, CDS5Y_bbg!AS$5:AT$241,2), -1)</f>
        <v>102.19</v>
      </c>
      <c r="AU151">
        <f>IFERROR(VLOOKUP($A151, CDS5Y_bbg!AT$5:AU$241,2), -1)</f>
        <v>-1</v>
      </c>
      <c r="AV151">
        <f>IFERROR(VLOOKUP($A151, CDS5Y_bbg!AU$5:AV$241,2), -1)</f>
        <v>-1</v>
      </c>
      <c r="AW151">
        <f>IFERROR(VLOOKUP($A151, CDS5Y_bbg!AV$5:AW$241,2), -1)</f>
        <v>41863</v>
      </c>
      <c r="AX151">
        <f>IFERROR(VLOOKUP($A151, CDS5Y_bbg!AW$5:AX$241,2), -1)</f>
        <v>171.327</v>
      </c>
      <c r="AY151">
        <f>IFERROR(VLOOKUP($A151, CDS5Y_bbg!AX$5:AY$241,2), -1)</f>
        <v>43402</v>
      </c>
      <c r="AZ151">
        <f>IFERROR(VLOOKUP($A151, CDS5Y_bbg!AY$5:AZ$241,2), -1)</f>
        <v>487.786</v>
      </c>
      <c r="BA151">
        <f>IFERROR(VLOOKUP($A151, CDS5Y_bbg!AZ$5:BA$241,2), -1)</f>
        <v>-1</v>
      </c>
      <c r="BB151">
        <f>IFERROR(VLOOKUP($A151, CDS5Y_bbg!BA$5:BB$241,2), -1)</f>
        <v>94.66</v>
      </c>
      <c r="BC151">
        <f>IFERROR(VLOOKUP($A151, CDS5Y_bbg!BB$5:BC$241,2), -1)</f>
        <v>41722</v>
      </c>
      <c r="BD151">
        <f>IFERROR(VLOOKUP($A151, CDS5Y_bbg!BC$5:BD$241,2), -1)</f>
        <v>111.271</v>
      </c>
      <c r="BE151">
        <f>IFERROR(VLOOKUP($A151, CDS5Y_bbg!BD$5:BE$241,2), -1)</f>
        <v>-1</v>
      </c>
      <c r="BF151">
        <f>IFERROR(VLOOKUP($A151, CDS5Y_bbg!BE$5:BF$241,2), -1)</f>
        <v>-1</v>
      </c>
      <c r="BG151">
        <f>IFERROR(VLOOKUP($A151, CDS5Y_bbg!BF$5:BG$241,2), -1)</f>
        <v>-1</v>
      </c>
      <c r="BH151">
        <f>IFERROR(VLOOKUP($A151, CDS5Y_bbg!BG$5:BH$241,2), -1)</f>
        <v>-1</v>
      </c>
      <c r="BI151">
        <f>IFERROR(VLOOKUP($A151, CDS5Y_bbg!BH$5:BI$241,2), -1)</f>
        <v>43424</v>
      </c>
      <c r="BJ151">
        <f>IFERROR(VLOOKUP($A151, CDS5Y_bbg!BI$5:BJ$241,2), -1)</f>
        <v>804.91399999999999</v>
      </c>
      <c r="BK151">
        <f>IFERROR(VLOOKUP($A151, CDS5Y_bbg!BJ$5:BK$241,2), -1)</f>
        <v>-1</v>
      </c>
      <c r="BL151">
        <f>IFERROR(VLOOKUP($A151, CDS5Y_bbg!BK$5:BL$241,2), -1)</f>
        <v>-1</v>
      </c>
      <c r="BM151">
        <f>IFERROR(VLOOKUP($A151, CDS5Y_bbg!BL$5:BM$241,2), -1)</f>
        <v>43424</v>
      </c>
      <c r="BN151">
        <f>IFERROR(VLOOKUP($A151, CDS5Y_bbg!BM$5:BN$241,2), -1)</f>
        <v>531.21199999999999</v>
      </c>
      <c r="BO151">
        <f>IFERROR(VLOOKUP($A151, CDS5Y_bbg!BN$5:BO$241,2), -1)</f>
        <v>43426</v>
      </c>
      <c r="BP151">
        <f>IFERROR(VLOOKUP($A151, CDS5Y_bbg!BO$5:BP$241,2), -1)</f>
        <v>59.494999999999997</v>
      </c>
      <c r="BQ151">
        <f>IFERROR(VLOOKUP($A151, CDS5Y_bbg!BP$5:BQ$241,2), -1)</f>
        <v>-1</v>
      </c>
      <c r="BR151">
        <f>IFERROR(VLOOKUP($A151, CDS5Y_bbg!BQ$5:BR$241,2), -1)</f>
        <v>-1</v>
      </c>
      <c r="BS151">
        <f>IFERROR(VLOOKUP($A151, CDS5Y_bbg!BR$5:BS$241,2), -1)</f>
        <v>43426</v>
      </c>
      <c r="BT151">
        <f>IFERROR(VLOOKUP($A151, CDS5Y_bbg!BS$5:BT$241,2), -1)</f>
        <v>69.522000000000006</v>
      </c>
      <c r="BU151">
        <f>IFERROR(VLOOKUP($A151, CDS5Y_bbg!BT$5:BU$241,2), -1)</f>
        <v>-1</v>
      </c>
      <c r="BV151">
        <f>IFERROR(VLOOKUP($A151, CDS5Y_bbg!BU$5:BV$241,2), -1)</f>
        <v>-1</v>
      </c>
      <c r="BW151">
        <f>IFERROR(VLOOKUP($A151, CDS5Y_bbg!BV$5:BW$241,2), -1)</f>
        <v>41915</v>
      </c>
      <c r="BX151">
        <f>IFERROR(VLOOKUP($A151, CDS5Y_bbg!BW$5:BX$241,2), -1)</f>
        <v>117.158</v>
      </c>
      <c r="BY151">
        <f>IFERROR(VLOOKUP($A151, CDS5Y_bbg!BX$5:BY$241,2), -1)</f>
        <v>-1</v>
      </c>
      <c r="BZ151">
        <f>IFERROR(VLOOKUP($A151, CDS5Y_bbg!BY$5:BZ$241,2), -1)</f>
        <v>-1</v>
      </c>
      <c r="CA151">
        <f>IFERROR(VLOOKUP($A151, CDS5Y_bbg!BZ$5:CA$241,2), -1)</f>
        <v>41911</v>
      </c>
      <c r="CB151">
        <f>IFERROR(VLOOKUP($A151, CDS5Y_bbg!CA$5:CB$241,2), -1)</f>
        <v>280.923</v>
      </c>
      <c r="CC151">
        <f>IFERROR(VLOOKUP($A151, CDS5Y_bbg!CB$5:CC$241,2), -1)</f>
        <v>41912</v>
      </c>
      <c r="CD151">
        <f>IFERROR(VLOOKUP($A151, CDS5Y_bbg!CC$5:CD$241,2), -1)</f>
        <v>263.09300000000002</v>
      </c>
      <c r="CE151">
        <f>IFERROR(VLOOKUP($A151, CDS5Y_bbg!CD$5:CE$241,2), -1)</f>
        <v>43332</v>
      </c>
      <c r="CF151">
        <f>IFERROR(VLOOKUP($A151, CDS5Y_bbg!CE$5:CF$241,2), -1)</f>
        <v>234.452</v>
      </c>
      <c r="CG151">
        <f>IFERROR(VLOOKUP($A151, CDS5Y_bbg!CF$5:CG$241,2), -1)</f>
        <v>41893</v>
      </c>
      <c r="CH151">
        <f>IFERROR(VLOOKUP($A151, CDS5Y_bbg!CG$5:CH$241,2), -1)</f>
        <v>130.495</v>
      </c>
      <c r="CI151">
        <f>IFERROR(VLOOKUP($A151, CDS5Y_bbg!CH$5:CI$241,2), -1)</f>
        <v>-1</v>
      </c>
      <c r="CJ151">
        <f>IFERROR(VLOOKUP($A151, CDS5Y_bbg!CI$5:CJ$241,2), -1)</f>
        <v>-1</v>
      </c>
      <c r="CK151">
        <f>IFERROR(VLOOKUP($A151, CDS5Y_bbg!CJ$5:CK$241,2), -1)</f>
        <v>41844</v>
      </c>
      <c r="CL151">
        <f>IFERROR(VLOOKUP($A151, CDS5Y_bbg!CK$5:CL$241,2), -1)</f>
        <v>501.548</v>
      </c>
      <c r="CM151">
        <f>IFERROR(VLOOKUP($A151, CDS5Y_bbg!CL$5:CM$241,2), -1)</f>
        <v>-1</v>
      </c>
      <c r="CN151">
        <f>IFERROR(VLOOKUP($A151, CDS5Y_bbg!CM$5:CN$241,2), -1)</f>
        <v>-1</v>
      </c>
    </row>
    <row r="152" spans="1:92" x14ac:dyDescent="0.25">
      <c r="A152" s="1">
        <v>41121</v>
      </c>
      <c r="B152">
        <f>IFERROR(VLOOKUP($A152, CDS5Y_bbg!A$5:B$241,2), -1)</f>
        <v>134.113</v>
      </c>
      <c r="C152">
        <f>IFERROR(VLOOKUP($A152, CDS5Y_bbg!B$5:C$241,2), -1)</f>
        <v>41831</v>
      </c>
      <c r="D152">
        <f>IFERROR(VLOOKUP($A152, CDS5Y_bbg!C$5:D$241,2), -1)</f>
        <v>271.673</v>
      </c>
      <c r="E152">
        <f>IFERROR(VLOOKUP($A152, CDS5Y_bbg!D$5:E$241,2), -1)</f>
        <v>44895</v>
      </c>
      <c r="F152">
        <f>IFERROR(VLOOKUP($A152, CDS5Y_bbg!E$5:F$241,2), -1)</f>
        <v>102.5</v>
      </c>
      <c r="G152">
        <f>IFERROR(VLOOKUP($A152, CDS5Y_bbg!F$5:G$241,2), -1)</f>
        <v>40360</v>
      </c>
      <c r="H152">
        <f>IFERROR(VLOOKUP($A152, CDS5Y_bbg!G$5:H$241,2), -1)</f>
        <v>113.15300000000001</v>
      </c>
      <c r="I152">
        <f>IFERROR(VLOOKUP($A152, CDS5Y_bbg!H$5:I$241,2), -1)</f>
        <v>44834</v>
      </c>
      <c r="J152">
        <f>IFERROR(VLOOKUP($A152, CDS5Y_bbg!I$5:J$241,2), -1)</f>
        <v>119.188</v>
      </c>
      <c r="K152">
        <f>IFERROR(VLOOKUP($A152, CDS5Y_bbg!J$5:K$241,2), -1)</f>
        <v>41819</v>
      </c>
      <c r="L152">
        <f>IFERROR(VLOOKUP($A152, CDS5Y_bbg!K$5:L$241,2), -1)</f>
        <v>455.25799999999998</v>
      </c>
      <c r="M152">
        <f>IFERROR(VLOOKUP($A152, CDS5Y_bbg!L$5:M$241,2), -1)</f>
        <v>40469</v>
      </c>
      <c r="N152">
        <f>IFERROR(VLOOKUP($A152, CDS5Y_bbg!M$5:N$241,2), -1)</f>
        <v>117.389</v>
      </c>
      <c r="O152">
        <f>IFERROR(VLOOKUP($A152, CDS5Y_bbg!N$5:O$241,2), -1)</f>
        <v>40289</v>
      </c>
      <c r="P152">
        <f>IFERROR(VLOOKUP($A152, CDS5Y_bbg!O$5:P$241,2), -1)</f>
        <v>117.60899999999999</v>
      </c>
      <c r="Q152">
        <f>IFERROR(VLOOKUP($A152, CDS5Y_bbg!P$5:Q$241,2), -1)</f>
        <v>44377</v>
      </c>
      <c r="R152">
        <f>IFERROR(VLOOKUP($A152, CDS5Y_bbg!Q$5:R$241,2), -1)</f>
        <v>113.625</v>
      </c>
      <c r="S152">
        <f>IFERROR(VLOOKUP($A152, CDS5Y_bbg!R$5:S$241,2), -1)</f>
        <v>43337</v>
      </c>
      <c r="T152">
        <f>IFERROR(VLOOKUP($A152, CDS5Y_bbg!S$5:T$241,2), -1)</f>
        <v>148.11799999999999</v>
      </c>
      <c r="U152">
        <f>IFERROR(VLOOKUP($A152, CDS5Y_bbg!T$5:U$241,2), -1)</f>
        <v>42062</v>
      </c>
      <c r="V152">
        <f>IFERROR(VLOOKUP($A152, CDS5Y_bbg!U$5:V$241,2), -1)</f>
        <v>164.71</v>
      </c>
      <c r="W152">
        <f>IFERROR(VLOOKUP($A152, CDS5Y_bbg!V$5:W$241,2), -1)</f>
        <v>44074</v>
      </c>
      <c r="X152">
        <f>IFERROR(VLOOKUP($A152, CDS5Y_bbg!W$5:X$241,2), -1)</f>
        <v>174.04</v>
      </c>
      <c r="Y152">
        <f>IFERROR(VLOOKUP($A152, CDS5Y_bbg!X$5:Y$241,2), -1)</f>
        <v>44043</v>
      </c>
      <c r="Z152">
        <f>IFERROR(VLOOKUP($A152, CDS5Y_bbg!Y$5:Z$241,2), -1)</f>
        <v>131.29499999999999</v>
      </c>
      <c r="AA152">
        <f>IFERROR(VLOOKUP($A152, CDS5Y_bbg!Z$5:AA$241,2), -1)</f>
        <v>40481</v>
      </c>
      <c r="AB152">
        <f>IFERROR(VLOOKUP($A152, CDS5Y_bbg!AA$5:AB$241,2), -1)</f>
        <v>140.273</v>
      </c>
      <c r="AC152">
        <f>IFERROR(VLOOKUP($A152, CDS5Y_bbg!AB$5:AC$241,2), -1)</f>
        <v>44043</v>
      </c>
      <c r="AD152">
        <f>IFERROR(VLOOKUP($A152, CDS5Y_bbg!AC$5:AD$241,2), -1)</f>
        <v>185.49799999999999</v>
      </c>
      <c r="AE152">
        <f>IFERROR(VLOOKUP($A152, CDS5Y_bbg!AD$5:AE$241,2), -1)</f>
        <v>41149</v>
      </c>
      <c r="AF152">
        <f>IFERROR(VLOOKUP($A152, CDS5Y_bbg!AE$5:AF$241,2), -1)</f>
        <v>66.003</v>
      </c>
      <c r="AG152">
        <f>IFERROR(VLOOKUP($A152, CDS5Y_bbg!AF$5:AG$241,2), -1)</f>
        <v>42853</v>
      </c>
      <c r="AH152">
        <f>IFERROR(VLOOKUP($A152, CDS5Y_bbg!AG$5:AH$241,2), -1)</f>
        <v>120.175</v>
      </c>
      <c r="AI152">
        <f>IFERROR(VLOOKUP($A152, CDS5Y_bbg!AH$5:AI$241,2), -1)</f>
        <v>-1</v>
      </c>
      <c r="AJ152">
        <f>IFERROR(VLOOKUP($A152, CDS5Y_bbg!AI$5:AJ$241,2), -1)</f>
        <v>177.14099999999999</v>
      </c>
      <c r="AK152">
        <f>IFERROR(VLOOKUP($A152, CDS5Y_bbg!AJ$5:AK$241,2), -1)</f>
        <v>-1</v>
      </c>
      <c r="AL152">
        <f>IFERROR(VLOOKUP($A152, CDS5Y_bbg!AK$5:AL$241,2), -1)</f>
        <v>-1</v>
      </c>
      <c r="AM152">
        <f>IFERROR(VLOOKUP($A152, CDS5Y_bbg!AL$5:AM$241,2), -1)</f>
        <v>-1</v>
      </c>
      <c r="AN152">
        <f>IFERROR(VLOOKUP($A152, CDS5Y_bbg!AM$5:AN$241,2), -1)</f>
        <v>87.411000000000001</v>
      </c>
      <c r="AO152">
        <f>IFERROR(VLOOKUP($A152, CDS5Y_bbg!AN$5:AO$241,2), -1)</f>
        <v>43424</v>
      </c>
      <c r="AP152">
        <f>IFERROR(VLOOKUP($A152, CDS5Y_bbg!AO$5:AP$241,2), -1)</f>
        <v>54.533000000000001</v>
      </c>
      <c r="AQ152">
        <f>IFERROR(VLOOKUP($A152, CDS5Y_bbg!AP$5:AQ$241,2), -1)</f>
        <v>44625</v>
      </c>
      <c r="AR152">
        <f>IFERROR(VLOOKUP($A152, CDS5Y_bbg!AQ$5:AR$241,2), -1)</f>
        <v>160.75899999999999</v>
      </c>
      <c r="AS152">
        <f>IFERROR(VLOOKUP($A152, CDS5Y_bbg!AR$5:AS$241,2), -1)</f>
        <v>44626</v>
      </c>
      <c r="AT152">
        <f>IFERROR(VLOOKUP($A152, CDS5Y_bbg!AS$5:AT$241,2), -1)</f>
        <v>70.653999999999996</v>
      </c>
      <c r="AU152">
        <f>IFERROR(VLOOKUP($A152, CDS5Y_bbg!AT$5:AU$241,2), -1)</f>
        <v>-1</v>
      </c>
      <c r="AV152">
        <f>IFERROR(VLOOKUP($A152, CDS5Y_bbg!AU$5:AV$241,2), -1)</f>
        <v>-1</v>
      </c>
      <c r="AW152">
        <f>IFERROR(VLOOKUP($A152, CDS5Y_bbg!AV$5:AW$241,2), -1)</f>
        <v>41863</v>
      </c>
      <c r="AX152">
        <f>IFERROR(VLOOKUP($A152, CDS5Y_bbg!AW$5:AX$241,2), -1)</f>
        <v>145.708</v>
      </c>
      <c r="AY152">
        <f>IFERROR(VLOOKUP($A152, CDS5Y_bbg!AX$5:AY$241,2), -1)</f>
        <v>43402</v>
      </c>
      <c r="AZ152">
        <f>IFERROR(VLOOKUP($A152, CDS5Y_bbg!AY$5:AZ$241,2), -1)</f>
        <v>485.339</v>
      </c>
      <c r="BA152">
        <f>IFERROR(VLOOKUP($A152, CDS5Y_bbg!AZ$5:BA$241,2), -1)</f>
        <v>-1</v>
      </c>
      <c r="BB152">
        <f>IFERROR(VLOOKUP($A152, CDS5Y_bbg!BA$5:BB$241,2), -1)</f>
        <v>90.83</v>
      </c>
      <c r="BC152">
        <f>IFERROR(VLOOKUP($A152, CDS5Y_bbg!BB$5:BC$241,2), -1)</f>
        <v>41722</v>
      </c>
      <c r="BD152">
        <f>IFERROR(VLOOKUP($A152, CDS5Y_bbg!BC$5:BD$241,2), -1)</f>
        <v>82.218999999999994</v>
      </c>
      <c r="BE152">
        <f>IFERROR(VLOOKUP($A152, CDS5Y_bbg!BD$5:BE$241,2), -1)</f>
        <v>-1</v>
      </c>
      <c r="BF152">
        <f>IFERROR(VLOOKUP($A152, CDS5Y_bbg!BE$5:BF$241,2), -1)</f>
        <v>-1</v>
      </c>
      <c r="BG152">
        <f>IFERROR(VLOOKUP($A152, CDS5Y_bbg!BF$5:BG$241,2), -1)</f>
        <v>-1</v>
      </c>
      <c r="BH152">
        <f>IFERROR(VLOOKUP($A152, CDS5Y_bbg!BG$5:BH$241,2), -1)</f>
        <v>-1</v>
      </c>
      <c r="BI152">
        <f>IFERROR(VLOOKUP($A152, CDS5Y_bbg!BH$5:BI$241,2), -1)</f>
        <v>43424</v>
      </c>
      <c r="BJ152">
        <f>IFERROR(VLOOKUP($A152, CDS5Y_bbg!BI$5:BJ$241,2), -1)</f>
        <v>834.28099999999995</v>
      </c>
      <c r="BK152">
        <f>IFERROR(VLOOKUP($A152, CDS5Y_bbg!BJ$5:BK$241,2), -1)</f>
        <v>-1</v>
      </c>
      <c r="BL152">
        <f>IFERROR(VLOOKUP($A152, CDS5Y_bbg!BK$5:BL$241,2), -1)</f>
        <v>-1</v>
      </c>
      <c r="BM152">
        <f>IFERROR(VLOOKUP($A152, CDS5Y_bbg!BL$5:BM$241,2), -1)</f>
        <v>43424</v>
      </c>
      <c r="BN152">
        <f>IFERROR(VLOOKUP($A152, CDS5Y_bbg!BM$5:BN$241,2), -1)</f>
        <v>534.32399999999996</v>
      </c>
      <c r="BO152">
        <f>IFERROR(VLOOKUP($A152, CDS5Y_bbg!BN$5:BO$241,2), -1)</f>
        <v>43426</v>
      </c>
      <c r="BP152">
        <f>IFERROR(VLOOKUP($A152, CDS5Y_bbg!BO$5:BP$241,2), -1)</f>
        <v>46.32</v>
      </c>
      <c r="BQ152">
        <f>IFERROR(VLOOKUP($A152, CDS5Y_bbg!BP$5:BQ$241,2), -1)</f>
        <v>-1</v>
      </c>
      <c r="BR152">
        <f>IFERROR(VLOOKUP($A152, CDS5Y_bbg!BQ$5:BR$241,2), -1)</f>
        <v>-1</v>
      </c>
      <c r="BS152">
        <f>IFERROR(VLOOKUP($A152, CDS5Y_bbg!BR$5:BS$241,2), -1)</f>
        <v>43426</v>
      </c>
      <c r="BT152">
        <f>IFERROR(VLOOKUP($A152, CDS5Y_bbg!BS$5:BT$241,2), -1)</f>
        <v>56.279000000000003</v>
      </c>
      <c r="BU152">
        <f>IFERROR(VLOOKUP($A152, CDS5Y_bbg!BT$5:BU$241,2), -1)</f>
        <v>-1</v>
      </c>
      <c r="BV152">
        <f>IFERROR(VLOOKUP($A152, CDS5Y_bbg!BU$5:BV$241,2), -1)</f>
        <v>-1</v>
      </c>
      <c r="BW152">
        <f>IFERROR(VLOOKUP($A152, CDS5Y_bbg!BV$5:BW$241,2), -1)</f>
        <v>41915</v>
      </c>
      <c r="BX152">
        <f>IFERROR(VLOOKUP($A152, CDS5Y_bbg!BW$5:BX$241,2), -1)</f>
        <v>111.688</v>
      </c>
      <c r="BY152">
        <f>IFERROR(VLOOKUP($A152, CDS5Y_bbg!BX$5:BY$241,2), -1)</f>
        <v>-1</v>
      </c>
      <c r="BZ152">
        <f>IFERROR(VLOOKUP($A152, CDS5Y_bbg!BY$5:BZ$241,2), -1)</f>
        <v>-1</v>
      </c>
      <c r="CA152">
        <f>IFERROR(VLOOKUP($A152, CDS5Y_bbg!BZ$5:CA$241,2), -1)</f>
        <v>41911</v>
      </c>
      <c r="CB152">
        <f>IFERROR(VLOOKUP($A152, CDS5Y_bbg!CA$5:CB$241,2), -1)</f>
        <v>239.124</v>
      </c>
      <c r="CC152">
        <f>IFERROR(VLOOKUP($A152, CDS5Y_bbg!CB$5:CC$241,2), -1)</f>
        <v>41912</v>
      </c>
      <c r="CD152">
        <f>IFERROR(VLOOKUP($A152, CDS5Y_bbg!CC$5:CD$241,2), -1)</f>
        <v>210.417</v>
      </c>
      <c r="CE152">
        <f>IFERROR(VLOOKUP($A152, CDS5Y_bbg!CD$5:CE$241,2), -1)</f>
        <v>43332</v>
      </c>
      <c r="CF152">
        <f>IFERROR(VLOOKUP($A152, CDS5Y_bbg!CE$5:CF$241,2), -1)</f>
        <v>202.49799999999999</v>
      </c>
      <c r="CG152">
        <f>IFERROR(VLOOKUP($A152, CDS5Y_bbg!CF$5:CG$241,2), -1)</f>
        <v>41893</v>
      </c>
      <c r="CH152">
        <f>IFERROR(VLOOKUP($A152, CDS5Y_bbg!CG$5:CH$241,2), -1)</f>
        <v>120.861</v>
      </c>
      <c r="CI152">
        <f>IFERROR(VLOOKUP($A152, CDS5Y_bbg!CH$5:CI$241,2), -1)</f>
        <v>-1</v>
      </c>
      <c r="CJ152">
        <f>IFERROR(VLOOKUP($A152, CDS5Y_bbg!CI$5:CJ$241,2), -1)</f>
        <v>-1</v>
      </c>
      <c r="CK152">
        <f>IFERROR(VLOOKUP($A152, CDS5Y_bbg!CJ$5:CK$241,2), -1)</f>
        <v>41844</v>
      </c>
      <c r="CL152">
        <f>IFERROR(VLOOKUP($A152, CDS5Y_bbg!CK$5:CL$241,2), -1)</f>
        <v>462.06400000000002</v>
      </c>
      <c r="CM152">
        <f>IFERROR(VLOOKUP($A152, CDS5Y_bbg!CL$5:CM$241,2), -1)</f>
        <v>-1</v>
      </c>
      <c r="CN152">
        <f>IFERROR(VLOOKUP($A152, CDS5Y_bbg!CM$5:CN$241,2), -1)</f>
        <v>-1</v>
      </c>
    </row>
    <row r="153" spans="1:92" x14ac:dyDescent="0.25">
      <c r="A153" s="1">
        <v>41152</v>
      </c>
      <c r="B153">
        <f>IFERROR(VLOOKUP($A153, CDS5Y_bbg!A$5:B$241,2), -1)</f>
        <v>131.01900000000001</v>
      </c>
      <c r="C153">
        <f>IFERROR(VLOOKUP($A153, CDS5Y_bbg!B$5:C$241,2), -1)</f>
        <v>41831</v>
      </c>
      <c r="D153">
        <f>IFERROR(VLOOKUP($A153, CDS5Y_bbg!C$5:D$241,2), -1)</f>
        <v>254.99199999999999</v>
      </c>
      <c r="E153">
        <f>IFERROR(VLOOKUP($A153, CDS5Y_bbg!D$5:E$241,2), -1)</f>
        <v>44895</v>
      </c>
      <c r="F153">
        <f>IFERROR(VLOOKUP($A153, CDS5Y_bbg!E$5:F$241,2), -1)</f>
        <v>95.197999999999993</v>
      </c>
      <c r="G153">
        <f>IFERROR(VLOOKUP($A153, CDS5Y_bbg!F$5:G$241,2), -1)</f>
        <v>40360</v>
      </c>
      <c r="H153">
        <f>IFERROR(VLOOKUP($A153, CDS5Y_bbg!G$5:H$241,2), -1)</f>
        <v>107.38500000000001</v>
      </c>
      <c r="I153">
        <f>IFERROR(VLOOKUP($A153, CDS5Y_bbg!H$5:I$241,2), -1)</f>
        <v>44834</v>
      </c>
      <c r="J153">
        <f>IFERROR(VLOOKUP($A153, CDS5Y_bbg!I$5:J$241,2), -1)</f>
        <v>114.86499999999999</v>
      </c>
      <c r="K153">
        <f>IFERROR(VLOOKUP($A153, CDS5Y_bbg!J$5:K$241,2), -1)</f>
        <v>41819</v>
      </c>
      <c r="L153">
        <f>IFERROR(VLOOKUP($A153, CDS5Y_bbg!K$5:L$241,2), -1)</f>
        <v>435.67</v>
      </c>
      <c r="M153">
        <f>IFERROR(VLOOKUP($A153, CDS5Y_bbg!L$5:M$241,2), -1)</f>
        <v>40469</v>
      </c>
      <c r="N153">
        <f>IFERROR(VLOOKUP($A153, CDS5Y_bbg!M$5:N$241,2), -1)</f>
        <v>108.128</v>
      </c>
      <c r="O153">
        <f>IFERROR(VLOOKUP($A153, CDS5Y_bbg!N$5:O$241,2), -1)</f>
        <v>40289</v>
      </c>
      <c r="P153">
        <f>IFERROR(VLOOKUP($A153, CDS5Y_bbg!O$5:P$241,2), -1)</f>
        <v>111.324</v>
      </c>
      <c r="Q153">
        <f>IFERROR(VLOOKUP($A153, CDS5Y_bbg!P$5:Q$241,2), -1)</f>
        <v>44377</v>
      </c>
      <c r="R153">
        <f>IFERROR(VLOOKUP($A153, CDS5Y_bbg!Q$5:R$241,2), -1)</f>
        <v>111.178</v>
      </c>
      <c r="S153">
        <f>IFERROR(VLOOKUP($A153, CDS5Y_bbg!R$5:S$241,2), -1)</f>
        <v>43337</v>
      </c>
      <c r="T153">
        <f>IFERROR(VLOOKUP($A153, CDS5Y_bbg!S$5:T$241,2), -1)</f>
        <v>151.02600000000001</v>
      </c>
      <c r="U153">
        <f>IFERROR(VLOOKUP($A153, CDS5Y_bbg!T$5:U$241,2), -1)</f>
        <v>42062</v>
      </c>
      <c r="V153">
        <f>IFERROR(VLOOKUP($A153, CDS5Y_bbg!U$5:V$241,2), -1)</f>
        <v>151.66999999999999</v>
      </c>
      <c r="W153">
        <f>IFERROR(VLOOKUP($A153, CDS5Y_bbg!V$5:W$241,2), -1)</f>
        <v>44074</v>
      </c>
      <c r="X153">
        <f>IFERROR(VLOOKUP($A153, CDS5Y_bbg!W$5:X$241,2), -1)</f>
        <v>164.751</v>
      </c>
      <c r="Y153">
        <f>IFERROR(VLOOKUP($A153, CDS5Y_bbg!X$5:Y$241,2), -1)</f>
        <v>44043</v>
      </c>
      <c r="Z153">
        <f>IFERROR(VLOOKUP($A153, CDS5Y_bbg!Y$5:Z$241,2), -1)</f>
        <v>151.934</v>
      </c>
      <c r="AA153">
        <f>IFERROR(VLOOKUP($A153, CDS5Y_bbg!Z$5:AA$241,2), -1)</f>
        <v>40481</v>
      </c>
      <c r="AB153">
        <f>IFERROR(VLOOKUP($A153, CDS5Y_bbg!AA$5:AB$241,2), -1)</f>
        <v>135.398</v>
      </c>
      <c r="AC153">
        <f>IFERROR(VLOOKUP($A153, CDS5Y_bbg!AB$5:AC$241,2), -1)</f>
        <v>44043</v>
      </c>
      <c r="AD153">
        <f>IFERROR(VLOOKUP($A153, CDS5Y_bbg!AC$5:AD$241,2), -1)</f>
        <v>179.81399999999999</v>
      </c>
      <c r="AE153">
        <f>IFERROR(VLOOKUP($A153, CDS5Y_bbg!AD$5:AE$241,2), -1)</f>
        <v>41149</v>
      </c>
      <c r="AF153">
        <f>IFERROR(VLOOKUP($A153, CDS5Y_bbg!AE$5:AF$241,2), -1)</f>
        <v>69.798000000000002</v>
      </c>
      <c r="AG153">
        <f>IFERROR(VLOOKUP($A153, CDS5Y_bbg!AF$5:AG$241,2), -1)</f>
        <v>42853</v>
      </c>
      <c r="AH153">
        <f>IFERROR(VLOOKUP($A153, CDS5Y_bbg!AG$5:AH$241,2), -1)</f>
        <v>92.003</v>
      </c>
      <c r="AI153">
        <f>IFERROR(VLOOKUP($A153, CDS5Y_bbg!AH$5:AI$241,2), -1)</f>
        <v>-1</v>
      </c>
      <c r="AJ153">
        <f>IFERROR(VLOOKUP($A153, CDS5Y_bbg!AI$5:AJ$241,2), -1)</f>
        <v>160.33799999999999</v>
      </c>
      <c r="AK153">
        <f>IFERROR(VLOOKUP($A153, CDS5Y_bbg!AJ$5:AK$241,2), -1)</f>
        <v>-1</v>
      </c>
      <c r="AL153">
        <f>IFERROR(VLOOKUP($A153, CDS5Y_bbg!AK$5:AL$241,2), -1)</f>
        <v>-1</v>
      </c>
      <c r="AM153">
        <f>IFERROR(VLOOKUP($A153, CDS5Y_bbg!AL$5:AM$241,2), -1)</f>
        <v>-1</v>
      </c>
      <c r="AN153">
        <f>IFERROR(VLOOKUP($A153, CDS5Y_bbg!AM$5:AN$241,2), -1)</f>
        <v>73.209999999999994</v>
      </c>
      <c r="AO153">
        <f>IFERROR(VLOOKUP($A153, CDS5Y_bbg!AN$5:AO$241,2), -1)</f>
        <v>43424</v>
      </c>
      <c r="AP153">
        <f>IFERROR(VLOOKUP($A153, CDS5Y_bbg!AO$5:AP$241,2), -1)</f>
        <v>47</v>
      </c>
      <c r="AQ153">
        <f>IFERROR(VLOOKUP($A153, CDS5Y_bbg!AP$5:AQ$241,2), -1)</f>
        <v>44625</v>
      </c>
      <c r="AR153">
        <f>IFERROR(VLOOKUP($A153, CDS5Y_bbg!AQ$5:AR$241,2), -1)</f>
        <v>140.262</v>
      </c>
      <c r="AS153">
        <f>IFERROR(VLOOKUP($A153, CDS5Y_bbg!AR$5:AS$241,2), -1)</f>
        <v>44626</v>
      </c>
      <c r="AT153">
        <f>IFERROR(VLOOKUP($A153, CDS5Y_bbg!AS$5:AT$241,2), -1)</f>
        <v>63.003</v>
      </c>
      <c r="AU153">
        <f>IFERROR(VLOOKUP($A153, CDS5Y_bbg!AT$5:AU$241,2), -1)</f>
        <v>-1</v>
      </c>
      <c r="AV153">
        <f>IFERROR(VLOOKUP($A153, CDS5Y_bbg!AU$5:AV$241,2), -1)</f>
        <v>-1</v>
      </c>
      <c r="AW153">
        <f>IFERROR(VLOOKUP($A153, CDS5Y_bbg!AV$5:AW$241,2), -1)</f>
        <v>41863</v>
      </c>
      <c r="AX153">
        <f>IFERROR(VLOOKUP($A153, CDS5Y_bbg!AW$5:AX$241,2), -1)</f>
        <v>165.911</v>
      </c>
      <c r="AY153">
        <f>IFERROR(VLOOKUP($A153, CDS5Y_bbg!AX$5:AY$241,2), -1)</f>
        <v>43402</v>
      </c>
      <c r="AZ153">
        <f>IFERROR(VLOOKUP($A153, CDS5Y_bbg!AY$5:AZ$241,2), -1)</f>
        <v>466.327</v>
      </c>
      <c r="BA153">
        <f>IFERROR(VLOOKUP($A153, CDS5Y_bbg!AZ$5:BA$241,2), -1)</f>
        <v>-1</v>
      </c>
      <c r="BB153">
        <f>IFERROR(VLOOKUP($A153, CDS5Y_bbg!BA$5:BB$241,2), -1)</f>
        <v>85.305999999999997</v>
      </c>
      <c r="BC153">
        <f>IFERROR(VLOOKUP($A153, CDS5Y_bbg!BB$5:BC$241,2), -1)</f>
        <v>41722</v>
      </c>
      <c r="BD153">
        <f>IFERROR(VLOOKUP($A153, CDS5Y_bbg!BC$5:BD$241,2), -1)</f>
        <v>80.608999999999995</v>
      </c>
      <c r="BE153">
        <f>IFERROR(VLOOKUP($A153, CDS5Y_bbg!BD$5:BE$241,2), -1)</f>
        <v>-1</v>
      </c>
      <c r="BF153">
        <f>IFERROR(VLOOKUP($A153, CDS5Y_bbg!BE$5:BF$241,2), -1)</f>
        <v>-1</v>
      </c>
      <c r="BG153">
        <f>IFERROR(VLOOKUP($A153, CDS5Y_bbg!BF$5:BG$241,2), -1)</f>
        <v>-1</v>
      </c>
      <c r="BH153">
        <f>IFERROR(VLOOKUP($A153, CDS5Y_bbg!BG$5:BH$241,2), -1)</f>
        <v>-1</v>
      </c>
      <c r="BI153">
        <f>IFERROR(VLOOKUP($A153, CDS5Y_bbg!BH$5:BI$241,2), -1)</f>
        <v>43424</v>
      </c>
      <c r="BJ153">
        <f>IFERROR(VLOOKUP($A153, CDS5Y_bbg!BI$5:BJ$241,2), -1)</f>
        <v>662.31700000000001</v>
      </c>
      <c r="BK153">
        <f>IFERROR(VLOOKUP($A153, CDS5Y_bbg!BJ$5:BK$241,2), -1)</f>
        <v>-1</v>
      </c>
      <c r="BL153">
        <f>IFERROR(VLOOKUP($A153, CDS5Y_bbg!BK$5:BL$241,2), -1)</f>
        <v>-1</v>
      </c>
      <c r="BM153">
        <f>IFERROR(VLOOKUP($A153, CDS5Y_bbg!BL$5:BM$241,2), -1)</f>
        <v>43424</v>
      </c>
      <c r="BN153">
        <f>IFERROR(VLOOKUP($A153, CDS5Y_bbg!BM$5:BN$241,2), -1)</f>
        <v>518.18899999999996</v>
      </c>
      <c r="BO153">
        <f>IFERROR(VLOOKUP($A153, CDS5Y_bbg!BN$5:BO$241,2), -1)</f>
        <v>43426</v>
      </c>
      <c r="BP153">
        <f>IFERROR(VLOOKUP($A153, CDS5Y_bbg!BO$5:BP$241,2), -1)</f>
        <v>35.335000000000001</v>
      </c>
      <c r="BQ153">
        <f>IFERROR(VLOOKUP($A153, CDS5Y_bbg!BP$5:BQ$241,2), -1)</f>
        <v>-1</v>
      </c>
      <c r="BR153">
        <f>IFERROR(VLOOKUP($A153, CDS5Y_bbg!BQ$5:BR$241,2), -1)</f>
        <v>-1</v>
      </c>
      <c r="BS153">
        <f>IFERROR(VLOOKUP($A153, CDS5Y_bbg!BR$5:BS$241,2), -1)</f>
        <v>43426</v>
      </c>
      <c r="BT153">
        <f>IFERROR(VLOOKUP($A153, CDS5Y_bbg!BS$5:BT$241,2), -1)</f>
        <v>54.192999999999998</v>
      </c>
      <c r="BU153">
        <f>IFERROR(VLOOKUP($A153, CDS5Y_bbg!BT$5:BU$241,2), -1)</f>
        <v>-1</v>
      </c>
      <c r="BV153">
        <f>IFERROR(VLOOKUP($A153, CDS5Y_bbg!BU$5:BV$241,2), -1)</f>
        <v>-1</v>
      </c>
      <c r="BW153">
        <f>IFERROR(VLOOKUP($A153, CDS5Y_bbg!BV$5:BW$241,2), -1)</f>
        <v>41915</v>
      </c>
      <c r="BX153">
        <f>IFERROR(VLOOKUP($A153, CDS5Y_bbg!BW$5:BX$241,2), -1)</f>
        <v>109.349</v>
      </c>
      <c r="BY153">
        <f>IFERROR(VLOOKUP($A153, CDS5Y_bbg!BX$5:BY$241,2), -1)</f>
        <v>-1</v>
      </c>
      <c r="BZ153">
        <f>IFERROR(VLOOKUP($A153, CDS5Y_bbg!BY$5:BZ$241,2), -1)</f>
        <v>-1</v>
      </c>
      <c r="CA153">
        <f>IFERROR(VLOOKUP($A153, CDS5Y_bbg!BZ$5:CA$241,2), -1)</f>
        <v>41911</v>
      </c>
      <c r="CB153">
        <f>IFERROR(VLOOKUP($A153, CDS5Y_bbg!CA$5:CB$241,2), -1)</f>
        <v>223.553</v>
      </c>
      <c r="CC153">
        <f>IFERROR(VLOOKUP($A153, CDS5Y_bbg!CB$5:CC$241,2), -1)</f>
        <v>41912</v>
      </c>
      <c r="CD153">
        <f>IFERROR(VLOOKUP($A153, CDS5Y_bbg!CC$5:CD$241,2), -1)</f>
        <v>200</v>
      </c>
      <c r="CE153">
        <f>IFERROR(VLOOKUP($A153, CDS5Y_bbg!CD$5:CE$241,2), -1)</f>
        <v>43332</v>
      </c>
      <c r="CF153">
        <f>IFERROR(VLOOKUP($A153, CDS5Y_bbg!CE$5:CF$241,2), -1)</f>
        <v>177.83799999999999</v>
      </c>
      <c r="CG153">
        <f>IFERROR(VLOOKUP($A153, CDS5Y_bbg!CF$5:CG$241,2), -1)</f>
        <v>41893</v>
      </c>
      <c r="CH153">
        <f>IFERROR(VLOOKUP($A153, CDS5Y_bbg!CG$5:CH$241,2), -1)</f>
        <v>112.503</v>
      </c>
      <c r="CI153">
        <f>IFERROR(VLOOKUP($A153, CDS5Y_bbg!CH$5:CI$241,2), -1)</f>
        <v>-1</v>
      </c>
      <c r="CJ153">
        <f>IFERROR(VLOOKUP($A153, CDS5Y_bbg!CI$5:CJ$241,2), -1)</f>
        <v>-1</v>
      </c>
      <c r="CK153">
        <f>IFERROR(VLOOKUP($A153, CDS5Y_bbg!CJ$5:CK$241,2), -1)</f>
        <v>41844</v>
      </c>
      <c r="CL153">
        <f>IFERROR(VLOOKUP($A153, CDS5Y_bbg!CK$5:CL$241,2), -1)</f>
        <v>424.79199999999997</v>
      </c>
      <c r="CM153">
        <f>IFERROR(VLOOKUP($A153, CDS5Y_bbg!CL$5:CM$241,2), -1)</f>
        <v>-1</v>
      </c>
      <c r="CN153">
        <f>IFERROR(VLOOKUP($A153, CDS5Y_bbg!CM$5:CN$241,2), -1)</f>
        <v>-1</v>
      </c>
    </row>
    <row r="154" spans="1:92" x14ac:dyDescent="0.25">
      <c r="A154" s="1">
        <v>41180</v>
      </c>
      <c r="B154">
        <f>IFERROR(VLOOKUP($A154, CDS5Y_bbg!A$5:B$241,2), -1)</f>
        <v>111.83499999999999</v>
      </c>
      <c r="C154">
        <f>IFERROR(VLOOKUP($A154, CDS5Y_bbg!B$5:C$241,2), -1)</f>
        <v>41831</v>
      </c>
      <c r="D154">
        <f>IFERROR(VLOOKUP($A154, CDS5Y_bbg!C$5:D$241,2), -1)</f>
        <v>185.33500000000001</v>
      </c>
      <c r="E154">
        <f>IFERROR(VLOOKUP($A154, CDS5Y_bbg!D$5:E$241,2), -1)</f>
        <v>44895</v>
      </c>
      <c r="F154">
        <f>IFERROR(VLOOKUP($A154, CDS5Y_bbg!E$5:F$241,2), -1)</f>
        <v>83.438999999999993</v>
      </c>
      <c r="G154">
        <f>IFERROR(VLOOKUP($A154, CDS5Y_bbg!F$5:G$241,2), -1)</f>
        <v>40360</v>
      </c>
      <c r="H154">
        <f>IFERROR(VLOOKUP($A154, CDS5Y_bbg!G$5:H$241,2), -1)</f>
        <v>79.34</v>
      </c>
      <c r="I154">
        <f>IFERROR(VLOOKUP($A154, CDS5Y_bbg!H$5:I$241,2), -1)</f>
        <v>44834</v>
      </c>
      <c r="J154">
        <f>IFERROR(VLOOKUP($A154, CDS5Y_bbg!I$5:J$241,2), -1)</f>
        <v>102.5</v>
      </c>
      <c r="K154">
        <f>IFERROR(VLOOKUP($A154, CDS5Y_bbg!J$5:K$241,2), -1)</f>
        <v>41819</v>
      </c>
      <c r="L154">
        <f>IFERROR(VLOOKUP($A154, CDS5Y_bbg!K$5:L$241,2), -1)</f>
        <v>353.678</v>
      </c>
      <c r="M154">
        <f>IFERROR(VLOOKUP($A154, CDS5Y_bbg!L$5:M$241,2), -1)</f>
        <v>40469</v>
      </c>
      <c r="N154">
        <f>IFERROR(VLOOKUP($A154, CDS5Y_bbg!M$5:N$241,2), -1)</f>
        <v>87.903000000000006</v>
      </c>
      <c r="O154">
        <f>IFERROR(VLOOKUP($A154, CDS5Y_bbg!N$5:O$241,2), -1)</f>
        <v>40289</v>
      </c>
      <c r="P154">
        <f>IFERROR(VLOOKUP($A154, CDS5Y_bbg!O$5:P$241,2), -1)</f>
        <v>95.266000000000005</v>
      </c>
      <c r="Q154">
        <f>IFERROR(VLOOKUP($A154, CDS5Y_bbg!P$5:Q$241,2), -1)</f>
        <v>44377</v>
      </c>
      <c r="R154">
        <f>IFERROR(VLOOKUP($A154, CDS5Y_bbg!Q$5:R$241,2), -1)</f>
        <v>101.16500000000001</v>
      </c>
      <c r="S154">
        <f>IFERROR(VLOOKUP($A154, CDS5Y_bbg!R$5:S$241,2), -1)</f>
        <v>43337</v>
      </c>
      <c r="T154">
        <f>IFERROR(VLOOKUP($A154, CDS5Y_bbg!S$5:T$241,2), -1)</f>
        <v>129.89500000000001</v>
      </c>
      <c r="U154">
        <f>IFERROR(VLOOKUP($A154, CDS5Y_bbg!T$5:U$241,2), -1)</f>
        <v>42062</v>
      </c>
      <c r="V154">
        <f>IFERROR(VLOOKUP($A154, CDS5Y_bbg!U$5:V$241,2), -1)</f>
        <v>120.16200000000001</v>
      </c>
      <c r="W154">
        <f>IFERROR(VLOOKUP($A154, CDS5Y_bbg!V$5:W$241,2), -1)</f>
        <v>44074</v>
      </c>
      <c r="X154">
        <f>IFERROR(VLOOKUP($A154, CDS5Y_bbg!W$5:X$241,2), -1)</f>
        <v>150.34299999999999</v>
      </c>
      <c r="Y154">
        <f>IFERROR(VLOOKUP($A154, CDS5Y_bbg!X$5:Y$241,2), -1)</f>
        <v>44043</v>
      </c>
      <c r="Z154">
        <f>IFERROR(VLOOKUP($A154, CDS5Y_bbg!Y$5:Z$241,2), -1)</f>
        <v>149.28899999999999</v>
      </c>
      <c r="AA154">
        <f>IFERROR(VLOOKUP($A154, CDS5Y_bbg!Z$5:AA$241,2), -1)</f>
        <v>40481</v>
      </c>
      <c r="AB154">
        <f>IFERROR(VLOOKUP($A154, CDS5Y_bbg!AA$5:AB$241,2), -1)</f>
        <v>132.65899999999999</v>
      </c>
      <c r="AC154">
        <f>IFERROR(VLOOKUP($A154, CDS5Y_bbg!AB$5:AC$241,2), -1)</f>
        <v>44043</v>
      </c>
      <c r="AD154">
        <f>IFERROR(VLOOKUP($A154, CDS5Y_bbg!AC$5:AD$241,2), -1)</f>
        <v>160.667</v>
      </c>
      <c r="AE154">
        <f>IFERROR(VLOOKUP($A154, CDS5Y_bbg!AD$5:AE$241,2), -1)</f>
        <v>41149</v>
      </c>
      <c r="AF154">
        <f>IFERROR(VLOOKUP($A154, CDS5Y_bbg!AE$5:AF$241,2), -1)</f>
        <v>57.866</v>
      </c>
      <c r="AG154">
        <f>IFERROR(VLOOKUP($A154, CDS5Y_bbg!AF$5:AG$241,2), -1)</f>
        <v>42853</v>
      </c>
      <c r="AH154">
        <f>IFERROR(VLOOKUP($A154, CDS5Y_bbg!AG$5:AH$241,2), -1)</f>
        <v>69.052999999999997</v>
      </c>
      <c r="AI154">
        <f>IFERROR(VLOOKUP($A154, CDS5Y_bbg!AH$5:AI$241,2), -1)</f>
        <v>-1</v>
      </c>
      <c r="AJ154">
        <f>IFERROR(VLOOKUP($A154, CDS5Y_bbg!AI$5:AJ$241,2), -1)</f>
        <v>127.736</v>
      </c>
      <c r="AK154">
        <f>IFERROR(VLOOKUP($A154, CDS5Y_bbg!AJ$5:AK$241,2), -1)</f>
        <v>-1</v>
      </c>
      <c r="AL154">
        <f>IFERROR(VLOOKUP($A154, CDS5Y_bbg!AK$5:AL$241,2), -1)</f>
        <v>-1</v>
      </c>
      <c r="AM154">
        <f>IFERROR(VLOOKUP($A154, CDS5Y_bbg!AL$5:AM$241,2), -1)</f>
        <v>-1</v>
      </c>
      <c r="AN154">
        <f>IFERROR(VLOOKUP($A154, CDS5Y_bbg!AM$5:AN$241,2), -1)</f>
        <v>52.972000000000001</v>
      </c>
      <c r="AO154">
        <f>IFERROR(VLOOKUP($A154, CDS5Y_bbg!AN$5:AO$241,2), -1)</f>
        <v>43424</v>
      </c>
      <c r="AP154">
        <f>IFERROR(VLOOKUP($A154, CDS5Y_bbg!AO$5:AP$241,2), -1)</f>
        <v>41.853000000000002</v>
      </c>
      <c r="AQ154">
        <f>IFERROR(VLOOKUP($A154, CDS5Y_bbg!AP$5:AQ$241,2), -1)</f>
        <v>44625</v>
      </c>
      <c r="AR154">
        <f>IFERROR(VLOOKUP($A154, CDS5Y_bbg!AQ$5:AR$241,2), -1)</f>
        <v>114.01</v>
      </c>
      <c r="AS154">
        <f>IFERROR(VLOOKUP($A154, CDS5Y_bbg!AR$5:AS$241,2), -1)</f>
        <v>44626</v>
      </c>
      <c r="AT154">
        <f>IFERROR(VLOOKUP($A154, CDS5Y_bbg!AS$5:AT$241,2), -1)</f>
        <v>54.061</v>
      </c>
      <c r="AU154">
        <f>IFERROR(VLOOKUP($A154, CDS5Y_bbg!AT$5:AU$241,2), -1)</f>
        <v>-1</v>
      </c>
      <c r="AV154">
        <f>IFERROR(VLOOKUP($A154, CDS5Y_bbg!AU$5:AV$241,2), -1)</f>
        <v>-1</v>
      </c>
      <c r="AW154">
        <f>IFERROR(VLOOKUP($A154, CDS5Y_bbg!AV$5:AW$241,2), -1)</f>
        <v>41863</v>
      </c>
      <c r="AX154">
        <f>IFERROR(VLOOKUP($A154, CDS5Y_bbg!AW$5:AX$241,2), -1)</f>
        <v>154.55500000000001</v>
      </c>
      <c r="AY154">
        <f>IFERROR(VLOOKUP($A154, CDS5Y_bbg!AX$5:AY$241,2), -1)</f>
        <v>43402</v>
      </c>
      <c r="AZ154">
        <f>IFERROR(VLOOKUP($A154, CDS5Y_bbg!AY$5:AZ$241,2), -1)</f>
        <v>356.20299999999997</v>
      </c>
      <c r="BA154">
        <f>IFERROR(VLOOKUP($A154, CDS5Y_bbg!AZ$5:BA$241,2), -1)</f>
        <v>-1</v>
      </c>
      <c r="BB154">
        <f>IFERROR(VLOOKUP($A154, CDS5Y_bbg!BA$5:BB$241,2), -1)</f>
        <v>84.566999999999993</v>
      </c>
      <c r="BC154">
        <f>IFERROR(VLOOKUP($A154, CDS5Y_bbg!BB$5:BC$241,2), -1)</f>
        <v>41722</v>
      </c>
      <c r="BD154">
        <f>IFERROR(VLOOKUP($A154, CDS5Y_bbg!BC$5:BD$241,2), -1)</f>
        <v>65.814999999999998</v>
      </c>
      <c r="BE154">
        <f>IFERROR(VLOOKUP($A154, CDS5Y_bbg!BD$5:BE$241,2), -1)</f>
        <v>-1</v>
      </c>
      <c r="BF154">
        <f>IFERROR(VLOOKUP($A154, CDS5Y_bbg!BE$5:BF$241,2), -1)</f>
        <v>-1</v>
      </c>
      <c r="BG154">
        <f>IFERROR(VLOOKUP($A154, CDS5Y_bbg!BF$5:BG$241,2), -1)</f>
        <v>-1</v>
      </c>
      <c r="BH154">
        <f>IFERROR(VLOOKUP($A154, CDS5Y_bbg!BG$5:BH$241,2), -1)</f>
        <v>-1</v>
      </c>
      <c r="BI154">
        <f>IFERROR(VLOOKUP($A154, CDS5Y_bbg!BH$5:BI$241,2), -1)</f>
        <v>43424</v>
      </c>
      <c r="BJ154">
        <f>IFERROR(VLOOKUP($A154, CDS5Y_bbg!BI$5:BJ$241,2), -1)</f>
        <v>515.05700000000002</v>
      </c>
      <c r="BK154">
        <f>IFERROR(VLOOKUP($A154, CDS5Y_bbg!BJ$5:BK$241,2), -1)</f>
        <v>-1</v>
      </c>
      <c r="BL154">
        <f>IFERROR(VLOOKUP($A154, CDS5Y_bbg!BK$5:BL$241,2), -1)</f>
        <v>-1</v>
      </c>
      <c r="BM154">
        <f>IFERROR(VLOOKUP($A154, CDS5Y_bbg!BL$5:BM$241,2), -1)</f>
        <v>43424</v>
      </c>
      <c r="BN154">
        <f>IFERROR(VLOOKUP($A154, CDS5Y_bbg!BM$5:BN$241,2), -1)</f>
        <v>387.45400000000001</v>
      </c>
      <c r="BO154">
        <f>IFERROR(VLOOKUP($A154, CDS5Y_bbg!BN$5:BO$241,2), -1)</f>
        <v>43426</v>
      </c>
      <c r="BP154">
        <f>IFERROR(VLOOKUP($A154, CDS5Y_bbg!BO$5:BP$241,2), -1)</f>
        <v>31.117000000000001</v>
      </c>
      <c r="BQ154">
        <f>IFERROR(VLOOKUP($A154, CDS5Y_bbg!BP$5:BQ$241,2), -1)</f>
        <v>-1</v>
      </c>
      <c r="BR154">
        <f>IFERROR(VLOOKUP($A154, CDS5Y_bbg!BQ$5:BR$241,2), -1)</f>
        <v>-1</v>
      </c>
      <c r="BS154">
        <f>IFERROR(VLOOKUP($A154, CDS5Y_bbg!BR$5:BS$241,2), -1)</f>
        <v>43426</v>
      </c>
      <c r="BT154">
        <f>IFERROR(VLOOKUP($A154, CDS5Y_bbg!BS$5:BT$241,2), -1)</f>
        <v>51.515999999999998</v>
      </c>
      <c r="BU154">
        <f>IFERROR(VLOOKUP($A154, CDS5Y_bbg!BT$5:BU$241,2), -1)</f>
        <v>-1</v>
      </c>
      <c r="BV154">
        <f>IFERROR(VLOOKUP($A154, CDS5Y_bbg!BU$5:BV$241,2), -1)</f>
        <v>-1</v>
      </c>
      <c r="BW154">
        <f>IFERROR(VLOOKUP($A154, CDS5Y_bbg!BV$5:BW$241,2), -1)</f>
        <v>41915</v>
      </c>
      <c r="BX154">
        <f>IFERROR(VLOOKUP($A154, CDS5Y_bbg!BW$5:BX$241,2), -1)</f>
        <v>92.734999999999999</v>
      </c>
      <c r="BY154">
        <f>IFERROR(VLOOKUP($A154, CDS5Y_bbg!BX$5:BY$241,2), -1)</f>
        <v>-1</v>
      </c>
      <c r="BZ154">
        <f>IFERROR(VLOOKUP($A154, CDS5Y_bbg!BY$5:BZ$241,2), -1)</f>
        <v>-1</v>
      </c>
      <c r="CA154">
        <f>IFERROR(VLOOKUP($A154, CDS5Y_bbg!BZ$5:CA$241,2), -1)</f>
        <v>41911</v>
      </c>
      <c r="CB154">
        <f>IFERROR(VLOOKUP($A154, CDS5Y_bbg!CA$5:CB$241,2), -1)</f>
        <v>181.7</v>
      </c>
      <c r="CC154">
        <f>IFERROR(VLOOKUP($A154, CDS5Y_bbg!CB$5:CC$241,2), -1)</f>
        <v>41912</v>
      </c>
      <c r="CD154">
        <f>IFERROR(VLOOKUP($A154, CDS5Y_bbg!CC$5:CD$241,2), -1)</f>
        <v>175.56299999999999</v>
      </c>
      <c r="CE154">
        <f>IFERROR(VLOOKUP($A154, CDS5Y_bbg!CD$5:CE$241,2), -1)</f>
        <v>43332</v>
      </c>
      <c r="CF154">
        <f>IFERROR(VLOOKUP($A154, CDS5Y_bbg!CE$5:CF$241,2), -1)</f>
        <v>144.97</v>
      </c>
      <c r="CG154">
        <f>IFERROR(VLOOKUP($A154, CDS5Y_bbg!CF$5:CG$241,2), -1)</f>
        <v>41893</v>
      </c>
      <c r="CH154">
        <f>IFERROR(VLOOKUP($A154, CDS5Y_bbg!CG$5:CH$241,2), -1)</f>
        <v>90.67</v>
      </c>
      <c r="CI154">
        <f>IFERROR(VLOOKUP($A154, CDS5Y_bbg!CH$5:CI$241,2), -1)</f>
        <v>-1</v>
      </c>
      <c r="CJ154">
        <f>IFERROR(VLOOKUP($A154, CDS5Y_bbg!CI$5:CJ$241,2), -1)</f>
        <v>-1</v>
      </c>
      <c r="CK154">
        <f>IFERROR(VLOOKUP($A154, CDS5Y_bbg!CJ$5:CK$241,2), -1)</f>
        <v>41844</v>
      </c>
      <c r="CL154">
        <f>IFERROR(VLOOKUP($A154, CDS5Y_bbg!CK$5:CL$241,2), -1)</f>
        <v>386.67500000000001</v>
      </c>
      <c r="CM154">
        <f>IFERROR(VLOOKUP($A154, CDS5Y_bbg!CL$5:CM$241,2), -1)</f>
        <v>-1</v>
      </c>
      <c r="CN154">
        <f>IFERROR(VLOOKUP($A154, CDS5Y_bbg!CM$5:CN$241,2), -1)</f>
        <v>-1</v>
      </c>
    </row>
    <row r="155" spans="1:92" x14ac:dyDescent="0.25">
      <c r="A155" s="1">
        <v>41213</v>
      </c>
      <c r="B155">
        <f>IFERROR(VLOOKUP($A155, CDS5Y_bbg!A$5:B$241,2), -1)</f>
        <v>112.32299999999999</v>
      </c>
      <c r="C155">
        <f>IFERROR(VLOOKUP($A155, CDS5Y_bbg!B$5:C$241,2), -1)</f>
        <v>41831</v>
      </c>
      <c r="D155">
        <f>IFERROR(VLOOKUP($A155, CDS5Y_bbg!C$5:D$241,2), -1)</f>
        <v>118.55</v>
      </c>
      <c r="E155">
        <f>IFERROR(VLOOKUP($A155, CDS5Y_bbg!D$5:E$241,2), -1)</f>
        <v>44895</v>
      </c>
      <c r="F155">
        <f>IFERROR(VLOOKUP($A155, CDS5Y_bbg!E$5:F$241,2), -1)</f>
        <v>81.352999999999994</v>
      </c>
      <c r="G155">
        <f>IFERROR(VLOOKUP($A155, CDS5Y_bbg!F$5:G$241,2), -1)</f>
        <v>40360</v>
      </c>
      <c r="H155">
        <f>IFERROR(VLOOKUP($A155, CDS5Y_bbg!G$5:H$241,2), -1)</f>
        <v>71.793000000000006</v>
      </c>
      <c r="I155">
        <f>IFERROR(VLOOKUP($A155, CDS5Y_bbg!H$5:I$241,2), -1)</f>
        <v>44834</v>
      </c>
      <c r="J155">
        <f>IFERROR(VLOOKUP($A155, CDS5Y_bbg!I$5:J$241,2), -1)</f>
        <v>103.163</v>
      </c>
      <c r="K155">
        <f>IFERROR(VLOOKUP($A155, CDS5Y_bbg!J$5:K$241,2), -1)</f>
        <v>41819</v>
      </c>
      <c r="L155">
        <f>IFERROR(VLOOKUP($A155, CDS5Y_bbg!K$5:L$241,2), -1)</f>
        <v>247.983</v>
      </c>
      <c r="M155">
        <f>IFERROR(VLOOKUP($A155, CDS5Y_bbg!L$5:M$241,2), -1)</f>
        <v>40469</v>
      </c>
      <c r="N155">
        <f>IFERROR(VLOOKUP($A155, CDS5Y_bbg!M$5:N$241,2), -1)</f>
        <v>71.168000000000006</v>
      </c>
      <c r="O155">
        <f>IFERROR(VLOOKUP($A155, CDS5Y_bbg!N$5:O$241,2), -1)</f>
        <v>40289</v>
      </c>
      <c r="P155">
        <f>IFERROR(VLOOKUP($A155, CDS5Y_bbg!O$5:P$241,2), -1)</f>
        <v>95.266000000000005</v>
      </c>
      <c r="Q155">
        <f>IFERROR(VLOOKUP($A155, CDS5Y_bbg!P$5:Q$241,2), -1)</f>
        <v>44377</v>
      </c>
      <c r="R155">
        <f>IFERROR(VLOOKUP($A155, CDS5Y_bbg!Q$5:R$241,2), -1)</f>
        <v>102.49299999999999</v>
      </c>
      <c r="S155">
        <f>IFERROR(VLOOKUP($A155, CDS5Y_bbg!R$5:S$241,2), -1)</f>
        <v>43337</v>
      </c>
      <c r="T155">
        <f>IFERROR(VLOOKUP($A155, CDS5Y_bbg!S$5:T$241,2), -1)</f>
        <v>129.89500000000001</v>
      </c>
      <c r="U155">
        <f>IFERROR(VLOOKUP($A155, CDS5Y_bbg!T$5:U$241,2), -1)</f>
        <v>42062</v>
      </c>
      <c r="V155">
        <f>IFERROR(VLOOKUP($A155, CDS5Y_bbg!U$5:V$241,2), -1)</f>
        <v>91.186000000000007</v>
      </c>
      <c r="W155">
        <f>IFERROR(VLOOKUP($A155, CDS5Y_bbg!V$5:W$241,2), -1)</f>
        <v>44074</v>
      </c>
      <c r="X155">
        <f>IFERROR(VLOOKUP($A155, CDS5Y_bbg!W$5:X$241,2), -1)</f>
        <v>153.81200000000001</v>
      </c>
      <c r="Y155">
        <f>IFERROR(VLOOKUP($A155, CDS5Y_bbg!X$5:Y$241,2), -1)</f>
        <v>44043</v>
      </c>
      <c r="Z155">
        <f>IFERROR(VLOOKUP($A155, CDS5Y_bbg!Y$5:Z$241,2), -1)</f>
        <v>150.251</v>
      </c>
      <c r="AA155">
        <f>IFERROR(VLOOKUP($A155, CDS5Y_bbg!Z$5:AA$241,2), -1)</f>
        <v>40481</v>
      </c>
      <c r="AB155">
        <f>IFERROR(VLOOKUP($A155, CDS5Y_bbg!AA$5:AB$241,2), -1)</f>
        <v>132.65899999999999</v>
      </c>
      <c r="AC155">
        <f>IFERROR(VLOOKUP($A155, CDS5Y_bbg!AB$5:AC$241,2), -1)</f>
        <v>44043</v>
      </c>
      <c r="AD155">
        <f>IFERROR(VLOOKUP($A155, CDS5Y_bbg!AC$5:AD$241,2), -1)</f>
        <v>162.32300000000001</v>
      </c>
      <c r="AE155">
        <f>IFERROR(VLOOKUP($A155, CDS5Y_bbg!AD$5:AE$241,2), -1)</f>
        <v>41149</v>
      </c>
      <c r="AF155">
        <f>IFERROR(VLOOKUP($A155, CDS5Y_bbg!AE$5:AF$241,2), -1)</f>
        <v>49.351999999999997</v>
      </c>
      <c r="AG155">
        <f>IFERROR(VLOOKUP($A155, CDS5Y_bbg!AF$5:AG$241,2), -1)</f>
        <v>42853</v>
      </c>
      <c r="AH155">
        <f>IFERROR(VLOOKUP($A155, CDS5Y_bbg!AG$5:AH$241,2), -1)</f>
        <v>40</v>
      </c>
      <c r="AI155">
        <f>IFERROR(VLOOKUP($A155, CDS5Y_bbg!AH$5:AI$241,2), -1)</f>
        <v>-1</v>
      </c>
      <c r="AJ155">
        <f>IFERROR(VLOOKUP($A155, CDS5Y_bbg!AI$5:AJ$241,2), -1)</f>
        <v>73.152000000000001</v>
      </c>
      <c r="AK155">
        <f>IFERROR(VLOOKUP($A155, CDS5Y_bbg!AJ$5:AK$241,2), -1)</f>
        <v>-1</v>
      </c>
      <c r="AL155">
        <f>IFERROR(VLOOKUP($A155, CDS5Y_bbg!AK$5:AL$241,2), -1)</f>
        <v>-1</v>
      </c>
      <c r="AM155">
        <f>IFERROR(VLOOKUP($A155, CDS5Y_bbg!AL$5:AM$241,2), -1)</f>
        <v>-1</v>
      </c>
      <c r="AN155">
        <f>IFERROR(VLOOKUP($A155, CDS5Y_bbg!AM$5:AN$241,2), -1)</f>
        <v>27.318000000000001</v>
      </c>
      <c r="AO155">
        <f>IFERROR(VLOOKUP($A155, CDS5Y_bbg!AN$5:AO$241,2), -1)</f>
        <v>43424</v>
      </c>
      <c r="AP155">
        <f>IFERROR(VLOOKUP($A155, CDS5Y_bbg!AO$5:AP$241,2), -1)</f>
        <v>26.152999999999999</v>
      </c>
      <c r="AQ155">
        <f>IFERROR(VLOOKUP($A155, CDS5Y_bbg!AP$5:AQ$241,2), -1)</f>
        <v>44625</v>
      </c>
      <c r="AR155">
        <f>IFERROR(VLOOKUP($A155, CDS5Y_bbg!AQ$5:AR$241,2), -1)</f>
        <v>67.590999999999994</v>
      </c>
      <c r="AS155">
        <f>IFERROR(VLOOKUP($A155, CDS5Y_bbg!AR$5:AS$241,2), -1)</f>
        <v>44626</v>
      </c>
      <c r="AT155">
        <f>IFERROR(VLOOKUP($A155, CDS5Y_bbg!AS$5:AT$241,2), -1)</f>
        <v>26.018000000000001</v>
      </c>
      <c r="AU155">
        <f>IFERROR(VLOOKUP($A155, CDS5Y_bbg!AT$5:AU$241,2), -1)</f>
        <v>-1</v>
      </c>
      <c r="AV155">
        <f>IFERROR(VLOOKUP($A155, CDS5Y_bbg!AU$5:AV$241,2), -1)</f>
        <v>-1</v>
      </c>
      <c r="AW155">
        <f>IFERROR(VLOOKUP($A155, CDS5Y_bbg!AV$5:AW$241,2), -1)</f>
        <v>41863</v>
      </c>
      <c r="AX155">
        <f>IFERROR(VLOOKUP($A155, CDS5Y_bbg!AW$5:AX$241,2), -1)</f>
        <v>147.172</v>
      </c>
      <c r="AY155">
        <f>IFERROR(VLOOKUP($A155, CDS5Y_bbg!AX$5:AY$241,2), -1)</f>
        <v>43402</v>
      </c>
      <c r="AZ155">
        <f>IFERROR(VLOOKUP($A155, CDS5Y_bbg!AY$5:AZ$241,2), -1)</f>
        <v>272.995</v>
      </c>
      <c r="BA155">
        <f>IFERROR(VLOOKUP($A155, CDS5Y_bbg!AZ$5:BA$241,2), -1)</f>
        <v>-1</v>
      </c>
      <c r="BB155">
        <f>IFERROR(VLOOKUP($A155, CDS5Y_bbg!BA$5:BB$241,2), -1)</f>
        <v>75.974000000000004</v>
      </c>
      <c r="BC155">
        <f>IFERROR(VLOOKUP($A155, CDS5Y_bbg!BB$5:BC$241,2), -1)</f>
        <v>41722</v>
      </c>
      <c r="BD155">
        <f>IFERROR(VLOOKUP($A155, CDS5Y_bbg!BC$5:BD$241,2), -1)</f>
        <v>39.512</v>
      </c>
      <c r="BE155">
        <f>IFERROR(VLOOKUP($A155, CDS5Y_bbg!BD$5:BE$241,2), -1)</f>
        <v>-1</v>
      </c>
      <c r="BF155">
        <f>IFERROR(VLOOKUP($A155, CDS5Y_bbg!BE$5:BF$241,2), -1)</f>
        <v>-1</v>
      </c>
      <c r="BG155">
        <f>IFERROR(VLOOKUP($A155, CDS5Y_bbg!BF$5:BG$241,2), -1)</f>
        <v>-1</v>
      </c>
      <c r="BH155">
        <f>IFERROR(VLOOKUP($A155, CDS5Y_bbg!BG$5:BH$241,2), -1)</f>
        <v>-1</v>
      </c>
      <c r="BI155">
        <f>IFERROR(VLOOKUP($A155, CDS5Y_bbg!BH$5:BI$241,2), -1)</f>
        <v>43424</v>
      </c>
      <c r="BJ155">
        <f>IFERROR(VLOOKUP($A155, CDS5Y_bbg!BI$5:BJ$241,2), -1)</f>
        <v>498.27499999999998</v>
      </c>
      <c r="BK155">
        <f>IFERROR(VLOOKUP($A155, CDS5Y_bbg!BJ$5:BK$241,2), -1)</f>
        <v>-1</v>
      </c>
      <c r="BL155">
        <f>IFERROR(VLOOKUP($A155, CDS5Y_bbg!BK$5:BL$241,2), -1)</f>
        <v>-1</v>
      </c>
      <c r="BM155">
        <f>IFERROR(VLOOKUP($A155, CDS5Y_bbg!BL$5:BM$241,2), -1)</f>
        <v>43424</v>
      </c>
      <c r="BN155">
        <f>IFERROR(VLOOKUP($A155, CDS5Y_bbg!BM$5:BN$241,2), -1)</f>
        <v>298.32499999999999</v>
      </c>
      <c r="BO155">
        <f>IFERROR(VLOOKUP($A155, CDS5Y_bbg!BN$5:BO$241,2), -1)</f>
        <v>43426</v>
      </c>
      <c r="BP155">
        <f>IFERROR(VLOOKUP($A155, CDS5Y_bbg!BO$5:BP$241,2), -1)</f>
        <v>17.838000000000001</v>
      </c>
      <c r="BQ155">
        <f>IFERROR(VLOOKUP($A155, CDS5Y_bbg!BP$5:BQ$241,2), -1)</f>
        <v>-1</v>
      </c>
      <c r="BR155">
        <f>IFERROR(VLOOKUP($A155, CDS5Y_bbg!BQ$5:BR$241,2), -1)</f>
        <v>-1</v>
      </c>
      <c r="BS155">
        <f>IFERROR(VLOOKUP($A155, CDS5Y_bbg!BR$5:BS$241,2), -1)</f>
        <v>43426</v>
      </c>
      <c r="BT155">
        <f>IFERROR(VLOOKUP($A155, CDS5Y_bbg!BS$5:BT$241,2), -1)</f>
        <v>26.231999999999999</v>
      </c>
      <c r="BU155">
        <f>IFERROR(VLOOKUP($A155, CDS5Y_bbg!BT$5:BU$241,2), -1)</f>
        <v>-1</v>
      </c>
      <c r="BV155">
        <f>IFERROR(VLOOKUP($A155, CDS5Y_bbg!BU$5:BV$241,2), -1)</f>
        <v>-1</v>
      </c>
      <c r="BW155">
        <f>IFERROR(VLOOKUP($A155, CDS5Y_bbg!BV$5:BW$241,2), -1)</f>
        <v>41915</v>
      </c>
      <c r="BX155">
        <f>IFERROR(VLOOKUP($A155, CDS5Y_bbg!BW$5:BX$241,2), -1)</f>
        <v>89.32</v>
      </c>
      <c r="BY155">
        <f>IFERROR(VLOOKUP($A155, CDS5Y_bbg!BX$5:BY$241,2), -1)</f>
        <v>-1</v>
      </c>
      <c r="BZ155">
        <f>IFERROR(VLOOKUP($A155, CDS5Y_bbg!BY$5:BZ$241,2), -1)</f>
        <v>-1</v>
      </c>
      <c r="CA155">
        <f>IFERROR(VLOOKUP($A155, CDS5Y_bbg!BZ$5:CA$241,2), -1)</f>
        <v>41911</v>
      </c>
      <c r="CB155">
        <f>IFERROR(VLOOKUP($A155, CDS5Y_bbg!CA$5:CB$241,2), -1)</f>
        <v>141.67500000000001</v>
      </c>
      <c r="CC155">
        <f>IFERROR(VLOOKUP($A155, CDS5Y_bbg!CB$5:CC$241,2), -1)</f>
        <v>41912</v>
      </c>
      <c r="CD155">
        <f>IFERROR(VLOOKUP($A155, CDS5Y_bbg!CC$5:CD$241,2), -1)</f>
        <v>135.23599999999999</v>
      </c>
      <c r="CE155">
        <f>IFERROR(VLOOKUP($A155, CDS5Y_bbg!CD$5:CE$241,2), -1)</f>
        <v>43332</v>
      </c>
      <c r="CF155">
        <f>IFERROR(VLOOKUP($A155, CDS5Y_bbg!CE$5:CF$241,2), -1)</f>
        <v>111.229</v>
      </c>
      <c r="CG155">
        <f>IFERROR(VLOOKUP($A155, CDS5Y_bbg!CF$5:CG$241,2), -1)</f>
        <v>41893</v>
      </c>
      <c r="CH155">
        <f>IFERROR(VLOOKUP($A155, CDS5Y_bbg!CG$5:CH$241,2), -1)</f>
        <v>77.174999999999997</v>
      </c>
      <c r="CI155">
        <f>IFERROR(VLOOKUP($A155, CDS5Y_bbg!CH$5:CI$241,2), -1)</f>
        <v>-1</v>
      </c>
      <c r="CJ155">
        <f>IFERROR(VLOOKUP($A155, CDS5Y_bbg!CI$5:CJ$241,2), -1)</f>
        <v>-1</v>
      </c>
      <c r="CK155">
        <f>IFERROR(VLOOKUP($A155, CDS5Y_bbg!CJ$5:CK$241,2), -1)</f>
        <v>41844</v>
      </c>
      <c r="CL155">
        <f>IFERROR(VLOOKUP($A155, CDS5Y_bbg!CK$5:CL$241,2), -1)</f>
        <v>275.95999999999998</v>
      </c>
      <c r="CM155">
        <f>IFERROR(VLOOKUP($A155, CDS5Y_bbg!CL$5:CM$241,2), -1)</f>
        <v>-1</v>
      </c>
      <c r="CN155">
        <f>IFERROR(VLOOKUP($A155, CDS5Y_bbg!CM$5:CN$241,2), -1)</f>
        <v>-1</v>
      </c>
    </row>
    <row r="156" spans="1:92" x14ac:dyDescent="0.25">
      <c r="A156" s="1">
        <v>41243</v>
      </c>
      <c r="B156">
        <f>IFERROR(VLOOKUP($A156, CDS5Y_bbg!A$5:B$241,2), -1)</f>
        <v>109.825</v>
      </c>
      <c r="C156">
        <f>IFERROR(VLOOKUP($A156, CDS5Y_bbg!B$5:C$241,2), -1)</f>
        <v>41831</v>
      </c>
      <c r="D156">
        <f>IFERROR(VLOOKUP($A156, CDS5Y_bbg!C$5:D$241,2), -1)</f>
        <v>107.32</v>
      </c>
      <c r="E156">
        <f>IFERROR(VLOOKUP($A156, CDS5Y_bbg!D$5:E$241,2), -1)</f>
        <v>44895</v>
      </c>
      <c r="F156">
        <f>IFERROR(VLOOKUP($A156, CDS5Y_bbg!E$5:F$241,2), -1)</f>
        <v>76.507000000000005</v>
      </c>
      <c r="G156">
        <f>IFERROR(VLOOKUP($A156, CDS5Y_bbg!F$5:G$241,2), -1)</f>
        <v>40360</v>
      </c>
      <c r="H156">
        <f>IFERROR(VLOOKUP($A156, CDS5Y_bbg!G$5:H$241,2), -1)</f>
        <v>71.793000000000006</v>
      </c>
      <c r="I156">
        <f>IFERROR(VLOOKUP($A156, CDS5Y_bbg!H$5:I$241,2), -1)</f>
        <v>44834</v>
      </c>
      <c r="J156">
        <f>IFERROR(VLOOKUP($A156, CDS5Y_bbg!I$5:J$241,2), -1)</f>
        <v>99.424999999999997</v>
      </c>
      <c r="K156">
        <f>IFERROR(VLOOKUP($A156, CDS5Y_bbg!J$5:K$241,2), -1)</f>
        <v>41819</v>
      </c>
      <c r="L156">
        <f>IFERROR(VLOOKUP($A156, CDS5Y_bbg!K$5:L$241,2), -1)</f>
        <v>247.47499999999999</v>
      </c>
      <c r="M156">
        <f>IFERROR(VLOOKUP($A156, CDS5Y_bbg!L$5:M$241,2), -1)</f>
        <v>40469</v>
      </c>
      <c r="N156">
        <f>IFERROR(VLOOKUP($A156, CDS5Y_bbg!M$5:N$241,2), -1)</f>
        <v>71.168000000000006</v>
      </c>
      <c r="O156">
        <f>IFERROR(VLOOKUP($A156, CDS5Y_bbg!N$5:O$241,2), -1)</f>
        <v>40289</v>
      </c>
      <c r="P156">
        <f>IFERROR(VLOOKUP($A156, CDS5Y_bbg!O$5:P$241,2), -1)</f>
        <v>95.266000000000005</v>
      </c>
      <c r="Q156">
        <f>IFERROR(VLOOKUP($A156, CDS5Y_bbg!P$5:Q$241,2), -1)</f>
        <v>44377</v>
      </c>
      <c r="R156">
        <f>IFERROR(VLOOKUP($A156, CDS5Y_bbg!Q$5:R$241,2), -1)</f>
        <v>100.50700000000001</v>
      </c>
      <c r="S156">
        <f>IFERROR(VLOOKUP($A156, CDS5Y_bbg!R$5:S$241,2), -1)</f>
        <v>43337</v>
      </c>
      <c r="T156">
        <f>IFERROR(VLOOKUP($A156, CDS5Y_bbg!S$5:T$241,2), -1)</f>
        <v>129.89500000000001</v>
      </c>
      <c r="U156">
        <f>IFERROR(VLOOKUP($A156, CDS5Y_bbg!T$5:U$241,2), -1)</f>
        <v>42062</v>
      </c>
      <c r="V156">
        <f>IFERROR(VLOOKUP($A156, CDS5Y_bbg!U$5:V$241,2), -1)</f>
        <v>85.381</v>
      </c>
      <c r="W156">
        <f>IFERROR(VLOOKUP($A156, CDS5Y_bbg!V$5:W$241,2), -1)</f>
        <v>44074</v>
      </c>
      <c r="X156">
        <f>IFERROR(VLOOKUP($A156, CDS5Y_bbg!W$5:X$241,2), -1)</f>
        <v>136.47</v>
      </c>
      <c r="Y156">
        <f>IFERROR(VLOOKUP($A156, CDS5Y_bbg!X$5:Y$241,2), -1)</f>
        <v>44043</v>
      </c>
      <c r="Z156">
        <f>IFERROR(VLOOKUP($A156, CDS5Y_bbg!Y$5:Z$241,2), -1)</f>
        <v>149.52199999999999</v>
      </c>
      <c r="AA156">
        <f>IFERROR(VLOOKUP($A156, CDS5Y_bbg!Z$5:AA$241,2), -1)</f>
        <v>40481</v>
      </c>
      <c r="AB156">
        <f>IFERROR(VLOOKUP($A156, CDS5Y_bbg!AA$5:AB$241,2), -1)</f>
        <v>132.65899999999999</v>
      </c>
      <c r="AC156">
        <f>IFERROR(VLOOKUP($A156, CDS5Y_bbg!AB$5:AC$241,2), -1)</f>
        <v>44043</v>
      </c>
      <c r="AD156">
        <f>IFERROR(VLOOKUP($A156, CDS5Y_bbg!AC$5:AD$241,2), -1)</f>
        <v>130.79900000000001</v>
      </c>
      <c r="AE156">
        <f>IFERROR(VLOOKUP($A156, CDS5Y_bbg!AD$5:AE$241,2), -1)</f>
        <v>41149</v>
      </c>
      <c r="AF156">
        <f>IFERROR(VLOOKUP($A156, CDS5Y_bbg!AE$5:AF$241,2), -1)</f>
        <v>38.972000000000001</v>
      </c>
      <c r="AG156">
        <f>IFERROR(VLOOKUP($A156, CDS5Y_bbg!AF$5:AG$241,2), -1)</f>
        <v>42853</v>
      </c>
      <c r="AH156">
        <f>IFERROR(VLOOKUP($A156, CDS5Y_bbg!AG$5:AH$241,2), -1)</f>
        <v>39.664000000000001</v>
      </c>
      <c r="AI156">
        <f>IFERROR(VLOOKUP($A156, CDS5Y_bbg!AH$5:AI$241,2), -1)</f>
        <v>-1</v>
      </c>
      <c r="AJ156">
        <f>IFERROR(VLOOKUP($A156, CDS5Y_bbg!AI$5:AJ$241,2), -1)</f>
        <v>75.834999999999994</v>
      </c>
      <c r="AK156">
        <f>IFERROR(VLOOKUP($A156, CDS5Y_bbg!AJ$5:AK$241,2), -1)</f>
        <v>-1</v>
      </c>
      <c r="AL156">
        <f>IFERROR(VLOOKUP($A156, CDS5Y_bbg!AK$5:AL$241,2), -1)</f>
        <v>-1</v>
      </c>
      <c r="AM156">
        <f>IFERROR(VLOOKUP($A156, CDS5Y_bbg!AL$5:AM$241,2), -1)</f>
        <v>-1</v>
      </c>
      <c r="AN156">
        <f>IFERROR(VLOOKUP($A156, CDS5Y_bbg!AM$5:AN$241,2), -1)</f>
        <v>29.364999999999998</v>
      </c>
      <c r="AO156">
        <f>IFERROR(VLOOKUP($A156, CDS5Y_bbg!AN$5:AO$241,2), -1)</f>
        <v>43424</v>
      </c>
      <c r="AP156">
        <f>IFERROR(VLOOKUP($A156, CDS5Y_bbg!AO$5:AP$241,2), -1)</f>
        <v>28.251999999999999</v>
      </c>
      <c r="AQ156">
        <f>IFERROR(VLOOKUP($A156, CDS5Y_bbg!AP$5:AQ$241,2), -1)</f>
        <v>44625</v>
      </c>
      <c r="AR156">
        <f>IFERROR(VLOOKUP($A156, CDS5Y_bbg!AQ$5:AR$241,2), -1)</f>
        <v>80.483999999999995</v>
      </c>
      <c r="AS156">
        <f>IFERROR(VLOOKUP($A156, CDS5Y_bbg!AR$5:AS$241,2), -1)</f>
        <v>44626</v>
      </c>
      <c r="AT156">
        <f>IFERROR(VLOOKUP($A156, CDS5Y_bbg!AS$5:AT$241,2), -1)</f>
        <v>30.388000000000002</v>
      </c>
      <c r="AU156">
        <f>IFERROR(VLOOKUP($A156, CDS5Y_bbg!AT$5:AU$241,2), -1)</f>
        <v>-1</v>
      </c>
      <c r="AV156">
        <f>IFERROR(VLOOKUP($A156, CDS5Y_bbg!AU$5:AV$241,2), -1)</f>
        <v>-1</v>
      </c>
      <c r="AW156">
        <f>IFERROR(VLOOKUP($A156, CDS5Y_bbg!AV$5:AW$241,2), -1)</f>
        <v>41863</v>
      </c>
      <c r="AX156">
        <f>IFERROR(VLOOKUP($A156, CDS5Y_bbg!AW$5:AX$241,2), -1)</f>
        <v>140</v>
      </c>
      <c r="AY156">
        <f>IFERROR(VLOOKUP($A156, CDS5Y_bbg!AX$5:AY$241,2), -1)</f>
        <v>43402</v>
      </c>
      <c r="AZ156">
        <f>IFERROR(VLOOKUP($A156, CDS5Y_bbg!AY$5:AZ$241,2), -1)</f>
        <v>243.65100000000001</v>
      </c>
      <c r="BA156">
        <f>IFERROR(VLOOKUP($A156, CDS5Y_bbg!AZ$5:BA$241,2), -1)</f>
        <v>-1</v>
      </c>
      <c r="BB156">
        <f>IFERROR(VLOOKUP($A156, CDS5Y_bbg!BA$5:BB$241,2), -1)</f>
        <v>67.218999999999994</v>
      </c>
      <c r="BC156">
        <f>IFERROR(VLOOKUP($A156, CDS5Y_bbg!BB$5:BC$241,2), -1)</f>
        <v>41722</v>
      </c>
      <c r="BD156">
        <f>IFERROR(VLOOKUP($A156, CDS5Y_bbg!BC$5:BD$241,2), -1)</f>
        <v>41.813000000000002</v>
      </c>
      <c r="BE156">
        <f>IFERROR(VLOOKUP($A156, CDS5Y_bbg!BD$5:BE$241,2), -1)</f>
        <v>-1</v>
      </c>
      <c r="BF156">
        <f>IFERROR(VLOOKUP($A156, CDS5Y_bbg!BE$5:BF$241,2), -1)</f>
        <v>-1</v>
      </c>
      <c r="BG156">
        <f>IFERROR(VLOOKUP($A156, CDS5Y_bbg!BF$5:BG$241,2), -1)</f>
        <v>-1</v>
      </c>
      <c r="BH156">
        <f>IFERROR(VLOOKUP($A156, CDS5Y_bbg!BG$5:BH$241,2), -1)</f>
        <v>-1</v>
      </c>
      <c r="BI156">
        <f>IFERROR(VLOOKUP($A156, CDS5Y_bbg!BH$5:BI$241,2), -1)</f>
        <v>43424</v>
      </c>
      <c r="BJ156">
        <f>IFERROR(VLOOKUP($A156, CDS5Y_bbg!BI$5:BJ$241,2), -1)</f>
        <v>498.1</v>
      </c>
      <c r="BK156">
        <f>IFERROR(VLOOKUP($A156, CDS5Y_bbg!BJ$5:BK$241,2), -1)</f>
        <v>-1</v>
      </c>
      <c r="BL156">
        <f>IFERROR(VLOOKUP($A156, CDS5Y_bbg!BK$5:BL$241,2), -1)</f>
        <v>-1</v>
      </c>
      <c r="BM156">
        <f>IFERROR(VLOOKUP($A156, CDS5Y_bbg!BL$5:BM$241,2), -1)</f>
        <v>43424</v>
      </c>
      <c r="BN156">
        <f>IFERROR(VLOOKUP($A156, CDS5Y_bbg!BM$5:BN$241,2), -1)</f>
        <v>283.803</v>
      </c>
      <c r="BO156">
        <f>IFERROR(VLOOKUP($A156, CDS5Y_bbg!BN$5:BO$241,2), -1)</f>
        <v>43426</v>
      </c>
      <c r="BP156">
        <f>IFERROR(VLOOKUP($A156, CDS5Y_bbg!BO$5:BP$241,2), -1)</f>
        <v>19.908999999999999</v>
      </c>
      <c r="BQ156">
        <f>IFERROR(VLOOKUP($A156, CDS5Y_bbg!BP$5:BQ$241,2), -1)</f>
        <v>-1</v>
      </c>
      <c r="BR156">
        <f>IFERROR(VLOOKUP($A156, CDS5Y_bbg!BQ$5:BR$241,2), -1)</f>
        <v>-1</v>
      </c>
      <c r="BS156">
        <f>IFERROR(VLOOKUP($A156, CDS5Y_bbg!BR$5:BS$241,2), -1)</f>
        <v>43426</v>
      </c>
      <c r="BT156">
        <f>IFERROR(VLOOKUP($A156, CDS5Y_bbg!BS$5:BT$241,2), -1)</f>
        <v>29.963999999999999</v>
      </c>
      <c r="BU156">
        <f>IFERROR(VLOOKUP($A156, CDS5Y_bbg!BT$5:BU$241,2), -1)</f>
        <v>-1</v>
      </c>
      <c r="BV156">
        <f>IFERROR(VLOOKUP($A156, CDS5Y_bbg!BU$5:BV$241,2), -1)</f>
        <v>-1</v>
      </c>
      <c r="BW156">
        <f>IFERROR(VLOOKUP($A156, CDS5Y_bbg!BV$5:BW$241,2), -1)</f>
        <v>41915</v>
      </c>
      <c r="BX156">
        <f>IFERROR(VLOOKUP($A156, CDS5Y_bbg!BW$5:BX$241,2), -1)</f>
        <v>75.414000000000001</v>
      </c>
      <c r="BY156">
        <f>IFERROR(VLOOKUP($A156, CDS5Y_bbg!BX$5:BY$241,2), -1)</f>
        <v>-1</v>
      </c>
      <c r="BZ156">
        <f>IFERROR(VLOOKUP($A156, CDS5Y_bbg!BY$5:BZ$241,2), -1)</f>
        <v>-1</v>
      </c>
      <c r="CA156">
        <f>IFERROR(VLOOKUP($A156, CDS5Y_bbg!BZ$5:CA$241,2), -1)</f>
        <v>41911</v>
      </c>
      <c r="CB156">
        <f>IFERROR(VLOOKUP($A156, CDS5Y_bbg!CA$5:CB$241,2), -1)</f>
        <v>119.44199999999999</v>
      </c>
      <c r="CC156">
        <f>IFERROR(VLOOKUP($A156, CDS5Y_bbg!CB$5:CC$241,2), -1)</f>
        <v>41912</v>
      </c>
      <c r="CD156">
        <f>IFERROR(VLOOKUP($A156, CDS5Y_bbg!CC$5:CD$241,2), -1)</f>
        <v>106.49299999999999</v>
      </c>
      <c r="CE156">
        <f>IFERROR(VLOOKUP($A156, CDS5Y_bbg!CD$5:CE$241,2), -1)</f>
        <v>43332</v>
      </c>
      <c r="CF156">
        <f>IFERROR(VLOOKUP($A156, CDS5Y_bbg!CE$5:CF$241,2), -1)</f>
        <v>99.02</v>
      </c>
      <c r="CG156">
        <f>IFERROR(VLOOKUP($A156, CDS5Y_bbg!CF$5:CG$241,2), -1)</f>
        <v>41893</v>
      </c>
      <c r="CH156">
        <f>IFERROR(VLOOKUP($A156, CDS5Y_bbg!CG$5:CH$241,2), -1)</f>
        <v>68.239000000000004</v>
      </c>
      <c r="CI156">
        <f>IFERROR(VLOOKUP($A156, CDS5Y_bbg!CH$5:CI$241,2), -1)</f>
        <v>-1</v>
      </c>
      <c r="CJ156">
        <f>IFERROR(VLOOKUP($A156, CDS5Y_bbg!CI$5:CJ$241,2), -1)</f>
        <v>-1</v>
      </c>
      <c r="CK156">
        <f>IFERROR(VLOOKUP($A156, CDS5Y_bbg!CJ$5:CK$241,2), -1)</f>
        <v>41844</v>
      </c>
      <c r="CL156">
        <f>IFERROR(VLOOKUP($A156, CDS5Y_bbg!CK$5:CL$241,2), -1)</f>
        <v>290.613</v>
      </c>
      <c r="CM156">
        <f>IFERROR(VLOOKUP($A156, CDS5Y_bbg!CL$5:CM$241,2), -1)</f>
        <v>-1</v>
      </c>
      <c r="CN156">
        <f>IFERROR(VLOOKUP($A156, CDS5Y_bbg!CM$5:CN$241,2), -1)</f>
        <v>-1</v>
      </c>
    </row>
    <row r="157" spans="1:92" x14ac:dyDescent="0.25">
      <c r="A157" s="1">
        <v>41274</v>
      </c>
      <c r="B157">
        <f>IFERROR(VLOOKUP($A157, CDS5Y_bbg!A$5:B$241,2), -1)</f>
        <v>108.449</v>
      </c>
      <c r="C157">
        <f>IFERROR(VLOOKUP($A157, CDS5Y_bbg!B$5:C$241,2), -1)</f>
        <v>41831</v>
      </c>
      <c r="D157">
        <f>IFERROR(VLOOKUP($A157, CDS5Y_bbg!C$5:D$241,2), -1)</f>
        <v>99.174999999999997</v>
      </c>
      <c r="E157">
        <f>IFERROR(VLOOKUP($A157, CDS5Y_bbg!D$5:E$241,2), -1)</f>
        <v>44895</v>
      </c>
      <c r="F157">
        <f>IFERROR(VLOOKUP($A157, CDS5Y_bbg!E$5:F$241,2), -1)</f>
        <v>72.478999999999999</v>
      </c>
      <c r="G157">
        <f>IFERROR(VLOOKUP($A157, CDS5Y_bbg!F$5:G$241,2), -1)</f>
        <v>40360</v>
      </c>
      <c r="H157">
        <f>IFERROR(VLOOKUP($A157, CDS5Y_bbg!G$5:H$241,2), -1)</f>
        <v>59.335000000000001</v>
      </c>
      <c r="I157">
        <f>IFERROR(VLOOKUP($A157, CDS5Y_bbg!H$5:I$241,2), -1)</f>
        <v>44834</v>
      </c>
      <c r="J157">
        <f>IFERROR(VLOOKUP($A157, CDS5Y_bbg!I$5:J$241,2), -1)</f>
        <v>96.21</v>
      </c>
      <c r="K157">
        <f>IFERROR(VLOOKUP($A157, CDS5Y_bbg!J$5:K$241,2), -1)</f>
        <v>41819</v>
      </c>
      <c r="L157">
        <f>IFERROR(VLOOKUP($A157, CDS5Y_bbg!K$5:L$241,2), -1)</f>
        <v>252.05799999999999</v>
      </c>
      <c r="M157">
        <f>IFERROR(VLOOKUP($A157, CDS5Y_bbg!L$5:M$241,2), -1)</f>
        <v>40469</v>
      </c>
      <c r="N157">
        <f>IFERROR(VLOOKUP($A157, CDS5Y_bbg!M$5:N$241,2), -1)</f>
        <v>63.503</v>
      </c>
      <c r="O157">
        <f>IFERROR(VLOOKUP($A157, CDS5Y_bbg!N$5:O$241,2), -1)</f>
        <v>40289</v>
      </c>
      <c r="P157">
        <f>IFERROR(VLOOKUP($A157, CDS5Y_bbg!O$5:P$241,2), -1)</f>
        <v>70.403999999999996</v>
      </c>
      <c r="Q157">
        <f>IFERROR(VLOOKUP($A157, CDS5Y_bbg!P$5:Q$241,2), -1)</f>
        <v>44377</v>
      </c>
      <c r="R157">
        <f>IFERROR(VLOOKUP($A157, CDS5Y_bbg!Q$5:R$241,2), -1)</f>
        <v>97.817999999999998</v>
      </c>
      <c r="S157">
        <f>IFERROR(VLOOKUP($A157, CDS5Y_bbg!R$5:S$241,2), -1)</f>
        <v>43337</v>
      </c>
      <c r="T157">
        <f>IFERROR(VLOOKUP($A157, CDS5Y_bbg!S$5:T$241,2), -1)</f>
        <v>99.781000000000006</v>
      </c>
      <c r="U157">
        <f>IFERROR(VLOOKUP($A157, CDS5Y_bbg!T$5:U$241,2), -1)</f>
        <v>42062</v>
      </c>
      <c r="V157">
        <f>IFERROR(VLOOKUP($A157, CDS5Y_bbg!U$5:V$241,2), -1)</f>
        <v>80.673000000000002</v>
      </c>
      <c r="W157">
        <f>IFERROR(VLOOKUP($A157, CDS5Y_bbg!V$5:W$241,2), -1)</f>
        <v>44074</v>
      </c>
      <c r="X157">
        <f>IFERROR(VLOOKUP($A157, CDS5Y_bbg!W$5:X$241,2), -1)</f>
        <v>131.624</v>
      </c>
      <c r="Y157">
        <f>IFERROR(VLOOKUP($A157, CDS5Y_bbg!X$5:Y$241,2), -1)</f>
        <v>44043</v>
      </c>
      <c r="Z157">
        <f>IFERROR(VLOOKUP($A157, CDS5Y_bbg!Y$5:Z$241,2), -1)</f>
        <v>142.82300000000001</v>
      </c>
      <c r="AA157">
        <f>IFERROR(VLOOKUP($A157, CDS5Y_bbg!Z$5:AA$241,2), -1)</f>
        <v>40481</v>
      </c>
      <c r="AB157">
        <f>IFERROR(VLOOKUP($A157, CDS5Y_bbg!AA$5:AB$241,2), -1)</f>
        <v>87.316999999999993</v>
      </c>
      <c r="AC157">
        <f>IFERROR(VLOOKUP($A157, CDS5Y_bbg!AB$5:AC$241,2), -1)</f>
        <v>44043</v>
      </c>
      <c r="AD157">
        <f>IFERROR(VLOOKUP($A157, CDS5Y_bbg!AC$5:AD$241,2), -1)</f>
        <v>127.026</v>
      </c>
      <c r="AE157">
        <f>IFERROR(VLOOKUP($A157, CDS5Y_bbg!AD$5:AE$241,2), -1)</f>
        <v>41149</v>
      </c>
      <c r="AF157">
        <f>IFERROR(VLOOKUP($A157, CDS5Y_bbg!AE$5:AF$241,2), -1)</f>
        <v>46.332999999999998</v>
      </c>
      <c r="AG157">
        <f>IFERROR(VLOOKUP($A157, CDS5Y_bbg!AF$5:AG$241,2), -1)</f>
        <v>42853</v>
      </c>
      <c r="AH157">
        <f>IFERROR(VLOOKUP($A157, CDS5Y_bbg!AG$5:AH$241,2), -1)</f>
        <v>44.597000000000001</v>
      </c>
      <c r="AI157">
        <f>IFERROR(VLOOKUP($A157, CDS5Y_bbg!AH$5:AI$241,2), -1)</f>
        <v>-1</v>
      </c>
      <c r="AJ157">
        <f>IFERROR(VLOOKUP($A157, CDS5Y_bbg!AI$5:AJ$241,2), -1)</f>
        <v>83.066000000000003</v>
      </c>
      <c r="AK157">
        <f>IFERROR(VLOOKUP($A157, CDS5Y_bbg!AJ$5:AK$241,2), -1)</f>
        <v>-1</v>
      </c>
      <c r="AL157">
        <f>IFERROR(VLOOKUP($A157, CDS5Y_bbg!AK$5:AL$241,2), -1)</f>
        <v>-1</v>
      </c>
      <c r="AM157">
        <f>IFERROR(VLOOKUP($A157, CDS5Y_bbg!AL$5:AM$241,2), -1)</f>
        <v>-1</v>
      </c>
      <c r="AN157">
        <f>IFERROR(VLOOKUP($A157, CDS5Y_bbg!AM$5:AN$241,2), -1)</f>
        <v>32.432000000000002</v>
      </c>
      <c r="AO157">
        <f>IFERROR(VLOOKUP($A157, CDS5Y_bbg!AN$5:AO$241,2), -1)</f>
        <v>43424</v>
      </c>
      <c r="AP157">
        <f>IFERROR(VLOOKUP($A157, CDS5Y_bbg!AO$5:AP$241,2), -1)</f>
        <v>29.643999999999998</v>
      </c>
      <c r="AQ157">
        <f>IFERROR(VLOOKUP($A157, CDS5Y_bbg!AP$5:AQ$241,2), -1)</f>
        <v>44625</v>
      </c>
      <c r="AR157">
        <f>IFERROR(VLOOKUP($A157, CDS5Y_bbg!AQ$5:AR$241,2), -1)</f>
        <v>91.14</v>
      </c>
      <c r="AS157">
        <f>IFERROR(VLOOKUP($A157, CDS5Y_bbg!AR$5:AS$241,2), -1)</f>
        <v>44626</v>
      </c>
      <c r="AT157">
        <f>IFERROR(VLOOKUP($A157, CDS5Y_bbg!AS$5:AT$241,2), -1)</f>
        <v>39.588999999999999</v>
      </c>
      <c r="AU157">
        <f>IFERROR(VLOOKUP($A157, CDS5Y_bbg!AT$5:AU$241,2), -1)</f>
        <v>-1</v>
      </c>
      <c r="AV157">
        <f>IFERROR(VLOOKUP($A157, CDS5Y_bbg!AU$5:AV$241,2), -1)</f>
        <v>-1</v>
      </c>
      <c r="AW157">
        <f>IFERROR(VLOOKUP($A157, CDS5Y_bbg!AV$5:AW$241,2), -1)</f>
        <v>41863</v>
      </c>
      <c r="AX157">
        <f>IFERROR(VLOOKUP($A157, CDS5Y_bbg!AW$5:AX$241,2), -1)</f>
        <v>135</v>
      </c>
      <c r="AY157">
        <f>IFERROR(VLOOKUP($A157, CDS5Y_bbg!AX$5:AY$241,2), -1)</f>
        <v>43402</v>
      </c>
      <c r="AZ157">
        <f>IFERROR(VLOOKUP($A157, CDS5Y_bbg!AY$5:AZ$241,2), -1)</f>
        <v>278.27999999999997</v>
      </c>
      <c r="BA157">
        <f>IFERROR(VLOOKUP($A157, CDS5Y_bbg!AZ$5:BA$241,2), -1)</f>
        <v>-1</v>
      </c>
      <c r="BB157">
        <f>IFERROR(VLOOKUP($A157, CDS5Y_bbg!BA$5:BB$241,2), -1)</f>
        <v>76.275999999999996</v>
      </c>
      <c r="BC157">
        <f>IFERROR(VLOOKUP($A157, CDS5Y_bbg!BB$5:BC$241,2), -1)</f>
        <v>41722</v>
      </c>
      <c r="BD157">
        <f>IFERROR(VLOOKUP($A157, CDS5Y_bbg!BC$5:BD$241,2), -1)</f>
        <v>46.417999999999999</v>
      </c>
      <c r="BE157">
        <f>IFERROR(VLOOKUP($A157, CDS5Y_bbg!BD$5:BE$241,2), -1)</f>
        <v>-1</v>
      </c>
      <c r="BF157">
        <f>IFERROR(VLOOKUP($A157, CDS5Y_bbg!BE$5:BF$241,2), -1)</f>
        <v>-1</v>
      </c>
      <c r="BG157">
        <f>IFERROR(VLOOKUP($A157, CDS5Y_bbg!BF$5:BG$241,2), -1)</f>
        <v>-1</v>
      </c>
      <c r="BH157">
        <f>IFERROR(VLOOKUP($A157, CDS5Y_bbg!BG$5:BH$241,2), -1)</f>
        <v>-1</v>
      </c>
      <c r="BI157">
        <f>IFERROR(VLOOKUP($A157, CDS5Y_bbg!BH$5:BI$241,2), -1)</f>
        <v>43424</v>
      </c>
      <c r="BJ157">
        <f>IFERROR(VLOOKUP($A157, CDS5Y_bbg!BI$5:BJ$241,2), -1)</f>
        <v>448.62</v>
      </c>
      <c r="BK157">
        <f>IFERROR(VLOOKUP($A157, CDS5Y_bbg!BJ$5:BK$241,2), -1)</f>
        <v>-1</v>
      </c>
      <c r="BL157">
        <f>IFERROR(VLOOKUP($A157, CDS5Y_bbg!BK$5:BL$241,2), -1)</f>
        <v>-1</v>
      </c>
      <c r="BM157">
        <f>IFERROR(VLOOKUP($A157, CDS5Y_bbg!BL$5:BM$241,2), -1)</f>
        <v>43424</v>
      </c>
      <c r="BN157">
        <f>IFERROR(VLOOKUP($A157, CDS5Y_bbg!BM$5:BN$241,2), -1)</f>
        <v>294.81</v>
      </c>
      <c r="BO157">
        <f>IFERROR(VLOOKUP($A157, CDS5Y_bbg!BN$5:BO$241,2), -1)</f>
        <v>43426</v>
      </c>
      <c r="BP157">
        <f>IFERROR(VLOOKUP($A157, CDS5Y_bbg!BO$5:BP$241,2), -1)</f>
        <v>19.504999999999999</v>
      </c>
      <c r="BQ157">
        <f>IFERROR(VLOOKUP($A157, CDS5Y_bbg!BP$5:BQ$241,2), -1)</f>
        <v>-1</v>
      </c>
      <c r="BR157">
        <f>IFERROR(VLOOKUP($A157, CDS5Y_bbg!BQ$5:BR$241,2), -1)</f>
        <v>-1</v>
      </c>
      <c r="BS157">
        <f>IFERROR(VLOOKUP($A157, CDS5Y_bbg!BR$5:BS$241,2), -1)</f>
        <v>43426</v>
      </c>
      <c r="BT157">
        <f>IFERROR(VLOOKUP($A157, CDS5Y_bbg!BS$5:BT$241,2), -1)</f>
        <v>39.131999999999998</v>
      </c>
      <c r="BU157">
        <f>IFERROR(VLOOKUP($A157, CDS5Y_bbg!BT$5:BU$241,2), -1)</f>
        <v>-1</v>
      </c>
      <c r="BV157">
        <f>IFERROR(VLOOKUP($A157, CDS5Y_bbg!BU$5:BV$241,2), -1)</f>
        <v>-1</v>
      </c>
      <c r="BW157">
        <f>IFERROR(VLOOKUP($A157, CDS5Y_bbg!BV$5:BW$241,2), -1)</f>
        <v>41915</v>
      </c>
      <c r="BX157">
        <f>IFERROR(VLOOKUP($A157, CDS5Y_bbg!BW$5:BX$241,2), -1)</f>
        <v>67.596999999999994</v>
      </c>
      <c r="BY157">
        <f>IFERROR(VLOOKUP($A157, CDS5Y_bbg!BX$5:BY$241,2), -1)</f>
        <v>-1</v>
      </c>
      <c r="BZ157">
        <f>IFERROR(VLOOKUP($A157, CDS5Y_bbg!BY$5:BZ$241,2), -1)</f>
        <v>-1</v>
      </c>
      <c r="CA157">
        <f>IFERROR(VLOOKUP($A157, CDS5Y_bbg!BZ$5:CA$241,2), -1)</f>
        <v>41911</v>
      </c>
      <c r="CB157">
        <f>IFERROR(VLOOKUP($A157, CDS5Y_bbg!CA$5:CB$241,2), -1)</f>
        <v>116.518</v>
      </c>
      <c r="CC157">
        <f>IFERROR(VLOOKUP($A157, CDS5Y_bbg!CB$5:CC$241,2), -1)</f>
        <v>41912</v>
      </c>
      <c r="CD157">
        <f>IFERROR(VLOOKUP($A157, CDS5Y_bbg!CC$5:CD$241,2), -1)</f>
        <v>105.16200000000001</v>
      </c>
      <c r="CE157">
        <f>IFERROR(VLOOKUP($A157, CDS5Y_bbg!CD$5:CE$241,2), -1)</f>
        <v>43332</v>
      </c>
      <c r="CF157">
        <f>IFERROR(VLOOKUP($A157, CDS5Y_bbg!CE$5:CF$241,2), -1)</f>
        <v>97.091999999999999</v>
      </c>
      <c r="CG157">
        <f>IFERROR(VLOOKUP($A157, CDS5Y_bbg!CF$5:CG$241,2), -1)</f>
        <v>41893</v>
      </c>
      <c r="CH157">
        <f>IFERROR(VLOOKUP($A157, CDS5Y_bbg!CG$5:CH$241,2), -1)</f>
        <v>67.331999999999994</v>
      </c>
      <c r="CI157">
        <f>IFERROR(VLOOKUP($A157, CDS5Y_bbg!CH$5:CI$241,2), -1)</f>
        <v>-1</v>
      </c>
      <c r="CJ157">
        <f>IFERROR(VLOOKUP($A157, CDS5Y_bbg!CI$5:CJ$241,2), -1)</f>
        <v>-1</v>
      </c>
      <c r="CK157">
        <f>IFERROR(VLOOKUP($A157, CDS5Y_bbg!CJ$5:CK$241,2), -1)</f>
        <v>41844</v>
      </c>
      <c r="CL157">
        <f>IFERROR(VLOOKUP($A157, CDS5Y_bbg!CK$5:CL$241,2), -1)</f>
        <v>279.483</v>
      </c>
      <c r="CM157">
        <f>IFERROR(VLOOKUP($A157, CDS5Y_bbg!CL$5:CM$241,2), -1)</f>
        <v>-1</v>
      </c>
      <c r="CN157">
        <f>IFERROR(VLOOKUP($A157, CDS5Y_bbg!CM$5:CN$241,2), -1)</f>
        <v>-1</v>
      </c>
    </row>
    <row r="158" spans="1:92" x14ac:dyDescent="0.25">
      <c r="A158" s="1">
        <v>41305</v>
      </c>
      <c r="B158">
        <f>IFERROR(VLOOKUP($A158, CDS5Y_bbg!A$5:B$241,2), -1)</f>
        <v>117.5</v>
      </c>
      <c r="C158">
        <f>IFERROR(VLOOKUP($A158, CDS5Y_bbg!B$5:C$241,2), -1)</f>
        <v>41831</v>
      </c>
      <c r="D158">
        <f>IFERROR(VLOOKUP($A158, CDS5Y_bbg!C$5:D$241,2), -1)</f>
        <v>95.781999999999996</v>
      </c>
      <c r="E158">
        <f>IFERROR(VLOOKUP($A158, CDS5Y_bbg!D$5:E$241,2), -1)</f>
        <v>44895</v>
      </c>
      <c r="F158">
        <f>IFERROR(VLOOKUP($A158, CDS5Y_bbg!E$5:F$241,2), -1)</f>
        <v>70.5</v>
      </c>
      <c r="G158">
        <f>IFERROR(VLOOKUP($A158, CDS5Y_bbg!F$5:G$241,2), -1)</f>
        <v>40360</v>
      </c>
      <c r="H158">
        <f>IFERROR(VLOOKUP($A158, CDS5Y_bbg!G$5:H$241,2), -1)</f>
        <v>68.263000000000005</v>
      </c>
      <c r="I158">
        <f>IFERROR(VLOOKUP($A158, CDS5Y_bbg!H$5:I$241,2), -1)</f>
        <v>44834</v>
      </c>
      <c r="J158">
        <f>IFERROR(VLOOKUP($A158, CDS5Y_bbg!I$5:J$241,2), -1)</f>
        <v>97.247</v>
      </c>
      <c r="K158">
        <f>IFERROR(VLOOKUP($A158, CDS5Y_bbg!J$5:K$241,2), -1)</f>
        <v>41819</v>
      </c>
      <c r="L158">
        <f>IFERROR(VLOOKUP($A158, CDS5Y_bbg!K$5:L$241,2), -1)</f>
        <v>266.83600000000001</v>
      </c>
      <c r="M158">
        <f>IFERROR(VLOOKUP($A158, CDS5Y_bbg!L$5:M$241,2), -1)</f>
        <v>40469</v>
      </c>
      <c r="N158">
        <f>IFERROR(VLOOKUP($A158, CDS5Y_bbg!M$5:N$241,2), -1)</f>
        <v>71.766000000000005</v>
      </c>
      <c r="O158">
        <f>IFERROR(VLOOKUP($A158, CDS5Y_bbg!N$5:O$241,2), -1)</f>
        <v>40289</v>
      </c>
      <c r="P158">
        <f>IFERROR(VLOOKUP($A158, CDS5Y_bbg!O$5:P$241,2), -1)</f>
        <v>93.840999999999994</v>
      </c>
      <c r="Q158">
        <f>IFERROR(VLOOKUP($A158, CDS5Y_bbg!P$5:Q$241,2), -1)</f>
        <v>44377</v>
      </c>
      <c r="R158">
        <f>IFERROR(VLOOKUP($A158, CDS5Y_bbg!Q$5:R$241,2), -1)</f>
        <v>99.037999999999997</v>
      </c>
      <c r="S158">
        <f>IFERROR(VLOOKUP($A158, CDS5Y_bbg!R$5:S$241,2), -1)</f>
        <v>43337</v>
      </c>
      <c r="T158">
        <f>IFERROR(VLOOKUP($A158, CDS5Y_bbg!S$5:T$241,2), -1)</f>
        <v>107.114</v>
      </c>
      <c r="U158">
        <f>IFERROR(VLOOKUP($A158, CDS5Y_bbg!T$5:U$241,2), -1)</f>
        <v>42062</v>
      </c>
      <c r="V158">
        <f>IFERROR(VLOOKUP($A158, CDS5Y_bbg!U$5:V$241,2), -1)</f>
        <v>89.933999999999997</v>
      </c>
      <c r="W158">
        <f>IFERROR(VLOOKUP($A158, CDS5Y_bbg!V$5:W$241,2), -1)</f>
        <v>44074</v>
      </c>
      <c r="X158">
        <f>IFERROR(VLOOKUP($A158, CDS5Y_bbg!W$5:X$241,2), -1)</f>
        <v>146.62700000000001</v>
      </c>
      <c r="Y158">
        <f>IFERROR(VLOOKUP($A158, CDS5Y_bbg!X$5:Y$241,2), -1)</f>
        <v>44043</v>
      </c>
      <c r="Z158">
        <f>IFERROR(VLOOKUP($A158, CDS5Y_bbg!Y$5:Z$241,2), -1)</f>
        <v>173.57900000000001</v>
      </c>
      <c r="AA158">
        <f>IFERROR(VLOOKUP($A158, CDS5Y_bbg!Z$5:AA$241,2), -1)</f>
        <v>40481</v>
      </c>
      <c r="AB158">
        <f>IFERROR(VLOOKUP($A158, CDS5Y_bbg!AA$5:AB$241,2), -1)</f>
        <v>99.813000000000002</v>
      </c>
      <c r="AC158">
        <f>IFERROR(VLOOKUP($A158, CDS5Y_bbg!AB$5:AC$241,2), -1)</f>
        <v>44043</v>
      </c>
      <c r="AD158">
        <f>IFERROR(VLOOKUP($A158, CDS5Y_bbg!AC$5:AD$241,2), -1)</f>
        <v>135.26400000000001</v>
      </c>
      <c r="AE158">
        <f>IFERROR(VLOOKUP($A158, CDS5Y_bbg!AD$5:AE$241,2), -1)</f>
        <v>41149</v>
      </c>
      <c r="AF158">
        <f>IFERROR(VLOOKUP($A158, CDS5Y_bbg!AE$5:AF$241,2), -1)</f>
        <v>46.67</v>
      </c>
      <c r="AG158">
        <f>IFERROR(VLOOKUP($A158, CDS5Y_bbg!AF$5:AG$241,2), -1)</f>
        <v>42853</v>
      </c>
      <c r="AH158">
        <f>IFERROR(VLOOKUP($A158, CDS5Y_bbg!AG$5:AH$241,2), -1)</f>
        <v>44.125</v>
      </c>
      <c r="AI158">
        <f>IFERROR(VLOOKUP($A158, CDS5Y_bbg!AH$5:AI$241,2), -1)</f>
        <v>-1</v>
      </c>
      <c r="AJ158">
        <f>IFERROR(VLOOKUP($A158, CDS5Y_bbg!AI$5:AJ$241,2), -1)</f>
        <v>75.817999999999998</v>
      </c>
      <c r="AK158">
        <f>IFERROR(VLOOKUP($A158, CDS5Y_bbg!AJ$5:AK$241,2), -1)</f>
        <v>-1</v>
      </c>
      <c r="AL158">
        <f>IFERROR(VLOOKUP($A158, CDS5Y_bbg!AK$5:AL$241,2), -1)</f>
        <v>-1</v>
      </c>
      <c r="AM158">
        <f>IFERROR(VLOOKUP($A158, CDS5Y_bbg!AL$5:AM$241,2), -1)</f>
        <v>-1</v>
      </c>
      <c r="AN158">
        <f>IFERROR(VLOOKUP($A158, CDS5Y_bbg!AM$5:AN$241,2), -1)</f>
        <v>30.914999999999999</v>
      </c>
      <c r="AO158">
        <f>IFERROR(VLOOKUP($A158, CDS5Y_bbg!AN$5:AO$241,2), -1)</f>
        <v>43424</v>
      </c>
      <c r="AP158">
        <f>IFERROR(VLOOKUP($A158, CDS5Y_bbg!AO$5:AP$241,2), -1)</f>
        <v>28.998000000000001</v>
      </c>
      <c r="AQ158">
        <f>IFERROR(VLOOKUP($A158, CDS5Y_bbg!AP$5:AQ$241,2), -1)</f>
        <v>44625</v>
      </c>
      <c r="AR158">
        <f>IFERROR(VLOOKUP($A158, CDS5Y_bbg!AQ$5:AR$241,2), -1)</f>
        <v>87.132999999999996</v>
      </c>
      <c r="AS158">
        <f>IFERROR(VLOOKUP($A158, CDS5Y_bbg!AR$5:AS$241,2), -1)</f>
        <v>44626</v>
      </c>
      <c r="AT158">
        <f>IFERROR(VLOOKUP($A158, CDS5Y_bbg!AS$5:AT$241,2), -1)</f>
        <v>42.12</v>
      </c>
      <c r="AU158">
        <f>IFERROR(VLOOKUP($A158, CDS5Y_bbg!AT$5:AU$241,2), -1)</f>
        <v>-1</v>
      </c>
      <c r="AV158">
        <f>IFERROR(VLOOKUP($A158, CDS5Y_bbg!AU$5:AV$241,2), -1)</f>
        <v>-1</v>
      </c>
      <c r="AW158">
        <f>IFERROR(VLOOKUP($A158, CDS5Y_bbg!AV$5:AW$241,2), -1)</f>
        <v>41863</v>
      </c>
      <c r="AX158">
        <f>IFERROR(VLOOKUP($A158, CDS5Y_bbg!AW$5:AX$241,2), -1)</f>
        <v>138.78399999999999</v>
      </c>
      <c r="AY158">
        <f>IFERROR(VLOOKUP($A158, CDS5Y_bbg!AX$5:AY$241,2), -1)</f>
        <v>43402</v>
      </c>
      <c r="AZ158">
        <f>IFERROR(VLOOKUP($A158, CDS5Y_bbg!AY$5:AZ$241,2), -1)</f>
        <v>251.59299999999999</v>
      </c>
      <c r="BA158">
        <f>IFERROR(VLOOKUP($A158, CDS5Y_bbg!AZ$5:BA$241,2), -1)</f>
        <v>-1</v>
      </c>
      <c r="BB158">
        <f>IFERROR(VLOOKUP($A158, CDS5Y_bbg!BA$5:BB$241,2), -1)</f>
        <v>75.564999999999998</v>
      </c>
      <c r="BC158">
        <f>IFERROR(VLOOKUP($A158, CDS5Y_bbg!BB$5:BC$241,2), -1)</f>
        <v>41722</v>
      </c>
      <c r="BD158">
        <f>IFERROR(VLOOKUP($A158, CDS5Y_bbg!BC$5:BD$241,2), -1)</f>
        <v>49.994999999999997</v>
      </c>
      <c r="BE158">
        <f>IFERROR(VLOOKUP($A158, CDS5Y_bbg!BD$5:BE$241,2), -1)</f>
        <v>-1</v>
      </c>
      <c r="BF158">
        <f>IFERROR(VLOOKUP($A158, CDS5Y_bbg!BE$5:BF$241,2), -1)</f>
        <v>-1</v>
      </c>
      <c r="BG158">
        <f>IFERROR(VLOOKUP($A158, CDS5Y_bbg!BF$5:BG$241,2), -1)</f>
        <v>-1</v>
      </c>
      <c r="BH158">
        <f>IFERROR(VLOOKUP($A158, CDS5Y_bbg!BG$5:BH$241,2), -1)</f>
        <v>-1</v>
      </c>
      <c r="BI158">
        <f>IFERROR(VLOOKUP($A158, CDS5Y_bbg!BH$5:BI$241,2), -1)</f>
        <v>43424</v>
      </c>
      <c r="BJ158">
        <f>IFERROR(VLOOKUP($A158, CDS5Y_bbg!BI$5:BJ$241,2), -1)</f>
        <v>393.91699999999997</v>
      </c>
      <c r="BK158">
        <f>IFERROR(VLOOKUP($A158, CDS5Y_bbg!BJ$5:BK$241,2), -1)</f>
        <v>-1</v>
      </c>
      <c r="BL158">
        <f>IFERROR(VLOOKUP($A158, CDS5Y_bbg!BK$5:BL$241,2), -1)</f>
        <v>-1</v>
      </c>
      <c r="BM158">
        <f>IFERROR(VLOOKUP($A158, CDS5Y_bbg!BL$5:BM$241,2), -1)</f>
        <v>43424</v>
      </c>
      <c r="BN158">
        <f>IFERROR(VLOOKUP($A158, CDS5Y_bbg!BM$5:BN$241,2), -1)</f>
        <v>269.70600000000002</v>
      </c>
      <c r="BO158">
        <f>IFERROR(VLOOKUP($A158, CDS5Y_bbg!BN$5:BO$241,2), -1)</f>
        <v>43426</v>
      </c>
      <c r="BP158">
        <f>IFERROR(VLOOKUP($A158, CDS5Y_bbg!BO$5:BP$241,2), -1)</f>
        <v>18.98</v>
      </c>
      <c r="BQ158">
        <f>IFERROR(VLOOKUP($A158, CDS5Y_bbg!BP$5:BQ$241,2), -1)</f>
        <v>-1</v>
      </c>
      <c r="BR158">
        <f>IFERROR(VLOOKUP($A158, CDS5Y_bbg!BQ$5:BR$241,2), -1)</f>
        <v>-1</v>
      </c>
      <c r="BS158">
        <f>IFERROR(VLOOKUP($A158, CDS5Y_bbg!BR$5:BS$241,2), -1)</f>
        <v>43426</v>
      </c>
      <c r="BT158">
        <f>IFERROR(VLOOKUP($A158, CDS5Y_bbg!BS$5:BT$241,2), -1)</f>
        <v>48.32</v>
      </c>
      <c r="BU158">
        <f>IFERROR(VLOOKUP($A158, CDS5Y_bbg!BT$5:BU$241,2), -1)</f>
        <v>-1</v>
      </c>
      <c r="BV158">
        <f>IFERROR(VLOOKUP($A158, CDS5Y_bbg!BU$5:BV$241,2), -1)</f>
        <v>-1</v>
      </c>
      <c r="BW158">
        <f>IFERROR(VLOOKUP($A158, CDS5Y_bbg!BV$5:BW$241,2), -1)</f>
        <v>41915</v>
      </c>
      <c r="BX158">
        <f>IFERROR(VLOOKUP($A158, CDS5Y_bbg!BW$5:BX$241,2), -1)</f>
        <v>62.67</v>
      </c>
      <c r="BY158">
        <f>IFERROR(VLOOKUP($A158, CDS5Y_bbg!BX$5:BY$241,2), -1)</f>
        <v>-1</v>
      </c>
      <c r="BZ158">
        <f>IFERROR(VLOOKUP($A158, CDS5Y_bbg!BY$5:BZ$241,2), -1)</f>
        <v>-1</v>
      </c>
      <c r="CA158">
        <f>IFERROR(VLOOKUP($A158, CDS5Y_bbg!BZ$5:CA$241,2), -1)</f>
        <v>41911</v>
      </c>
      <c r="CB158">
        <f>IFERROR(VLOOKUP($A158, CDS5Y_bbg!CA$5:CB$241,2), -1)</f>
        <v>111.178</v>
      </c>
      <c r="CC158">
        <f>IFERROR(VLOOKUP($A158, CDS5Y_bbg!CB$5:CC$241,2), -1)</f>
        <v>41912</v>
      </c>
      <c r="CD158">
        <f>IFERROR(VLOOKUP($A158, CDS5Y_bbg!CC$5:CD$241,2), -1)</f>
        <v>104.818</v>
      </c>
      <c r="CE158">
        <f>IFERROR(VLOOKUP($A158, CDS5Y_bbg!CD$5:CE$241,2), -1)</f>
        <v>43332</v>
      </c>
      <c r="CF158">
        <f>IFERROR(VLOOKUP($A158, CDS5Y_bbg!CE$5:CF$241,2), -1)</f>
        <v>91.668999999999997</v>
      </c>
      <c r="CG158">
        <f>IFERROR(VLOOKUP($A158, CDS5Y_bbg!CF$5:CG$241,2), -1)</f>
        <v>41893</v>
      </c>
      <c r="CH158">
        <f>IFERROR(VLOOKUP($A158, CDS5Y_bbg!CG$5:CH$241,2), -1)</f>
        <v>60.228999999999999</v>
      </c>
      <c r="CI158">
        <f>IFERROR(VLOOKUP($A158, CDS5Y_bbg!CH$5:CI$241,2), -1)</f>
        <v>-1</v>
      </c>
      <c r="CJ158">
        <f>IFERROR(VLOOKUP($A158, CDS5Y_bbg!CI$5:CJ$241,2), -1)</f>
        <v>-1</v>
      </c>
      <c r="CK158">
        <f>IFERROR(VLOOKUP($A158, CDS5Y_bbg!CJ$5:CK$241,2), -1)</f>
        <v>41844</v>
      </c>
      <c r="CL158">
        <f>IFERROR(VLOOKUP($A158, CDS5Y_bbg!CK$5:CL$241,2), -1)</f>
        <v>296.13099999999997</v>
      </c>
      <c r="CM158">
        <f>IFERROR(VLOOKUP($A158, CDS5Y_bbg!CL$5:CM$241,2), -1)</f>
        <v>-1</v>
      </c>
      <c r="CN158">
        <f>IFERROR(VLOOKUP($A158, CDS5Y_bbg!CM$5:CN$241,2), -1)</f>
        <v>-1</v>
      </c>
    </row>
    <row r="159" spans="1:92" x14ac:dyDescent="0.25">
      <c r="A159" s="1">
        <v>41333</v>
      </c>
      <c r="B159">
        <f>IFERROR(VLOOKUP($A159, CDS5Y_bbg!A$5:B$241,2), -1)</f>
        <v>132.767</v>
      </c>
      <c r="C159">
        <f>IFERROR(VLOOKUP($A159, CDS5Y_bbg!B$5:C$241,2), -1)</f>
        <v>41831</v>
      </c>
      <c r="D159">
        <f>IFERROR(VLOOKUP($A159, CDS5Y_bbg!C$5:D$241,2), -1)</f>
        <v>135.34</v>
      </c>
      <c r="E159">
        <f>IFERROR(VLOOKUP($A159, CDS5Y_bbg!D$5:E$241,2), -1)</f>
        <v>44895</v>
      </c>
      <c r="F159">
        <f>IFERROR(VLOOKUP($A159, CDS5Y_bbg!E$5:F$241,2), -1)</f>
        <v>68.924999999999997</v>
      </c>
      <c r="G159">
        <f>IFERROR(VLOOKUP($A159, CDS5Y_bbg!F$5:G$241,2), -1)</f>
        <v>40360</v>
      </c>
      <c r="H159">
        <f>IFERROR(VLOOKUP($A159, CDS5Y_bbg!G$5:H$241,2), -1)</f>
        <v>64.055999999999997</v>
      </c>
      <c r="I159">
        <f>IFERROR(VLOOKUP($A159, CDS5Y_bbg!H$5:I$241,2), -1)</f>
        <v>44834</v>
      </c>
      <c r="J159">
        <f>IFERROR(VLOOKUP($A159, CDS5Y_bbg!I$5:J$241,2), -1)</f>
        <v>98.875</v>
      </c>
      <c r="K159">
        <f>IFERROR(VLOOKUP($A159, CDS5Y_bbg!J$5:K$241,2), -1)</f>
        <v>41819</v>
      </c>
      <c r="L159">
        <f>IFERROR(VLOOKUP($A159, CDS5Y_bbg!K$5:L$241,2), -1)</f>
        <v>291.43400000000003</v>
      </c>
      <c r="M159">
        <f>IFERROR(VLOOKUP($A159, CDS5Y_bbg!L$5:M$241,2), -1)</f>
        <v>40469</v>
      </c>
      <c r="N159">
        <f>IFERROR(VLOOKUP($A159, CDS5Y_bbg!M$5:N$241,2), -1)</f>
        <v>66.063999999999993</v>
      </c>
      <c r="O159">
        <f>IFERROR(VLOOKUP($A159, CDS5Y_bbg!N$5:O$241,2), -1)</f>
        <v>40289</v>
      </c>
      <c r="P159">
        <f>IFERROR(VLOOKUP($A159, CDS5Y_bbg!O$5:P$241,2), -1)</f>
        <v>76.072000000000003</v>
      </c>
      <c r="Q159">
        <f>IFERROR(VLOOKUP($A159, CDS5Y_bbg!P$5:Q$241,2), -1)</f>
        <v>44377</v>
      </c>
      <c r="R159">
        <f>IFERROR(VLOOKUP($A159, CDS5Y_bbg!Q$5:R$241,2), -1)</f>
        <v>102.79900000000001</v>
      </c>
      <c r="S159">
        <f>IFERROR(VLOOKUP($A159, CDS5Y_bbg!R$5:S$241,2), -1)</f>
        <v>43337</v>
      </c>
      <c r="T159">
        <f>IFERROR(VLOOKUP($A159, CDS5Y_bbg!S$5:T$241,2), -1)</f>
        <v>100.575</v>
      </c>
      <c r="U159">
        <f>IFERROR(VLOOKUP($A159, CDS5Y_bbg!T$5:U$241,2), -1)</f>
        <v>42062</v>
      </c>
      <c r="V159">
        <f>IFERROR(VLOOKUP($A159, CDS5Y_bbg!U$5:V$241,2), -1)</f>
        <v>95.322999999999993</v>
      </c>
      <c r="W159">
        <f>IFERROR(VLOOKUP($A159, CDS5Y_bbg!V$5:W$241,2), -1)</f>
        <v>44074</v>
      </c>
      <c r="X159">
        <f>IFERROR(VLOOKUP($A159, CDS5Y_bbg!W$5:X$241,2), -1)</f>
        <v>146.83500000000001</v>
      </c>
      <c r="Y159">
        <f>IFERROR(VLOOKUP($A159, CDS5Y_bbg!X$5:Y$241,2), -1)</f>
        <v>44043</v>
      </c>
      <c r="Z159">
        <f>IFERROR(VLOOKUP($A159, CDS5Y_bbg!Y$5:Z$241,2), -1)</f>
        <v>172.751</v>
      </c>
      <c r="AA159">
        <f>IFERROR(VLOOKUP($A159, CDS5Y_bbg!Z$5:AA$241,2), -1)</f>
        <v>40481</v>
      </c>
      <c r="AB159">
        <f>IFERROR(VLOOKUP($A159, CDS5Y_bbg!AA$5:AB$241,2), -1)</f>
        <v>90.701999999999998</v>
      </c>
      <c r="AC159">
        <f>IFERROR(VLOOKUP($A159, CDS5Y_bbg!AB$5:AC$241,2), -1)</f>
        <v>44043</v>
      </c>
      <c r="AD159">
        <f>IFERROR(VLOOKUP($A159, CDS5Y_bbg!AC$5:AD$241,2), -1)</f>
        <v>138.33799999999999</v>
      </c>
      <c r="AE159">
        <f>IFERROR(VLOOKUP($A159, CDS5Y_bbg!AD$5:AE$241,2), -1)</f>
        <v>41149</v>
      </c>
      <c r="AF159">
        <f>IFERROR(VLOOKUP($A159, CDS5Y_bbg!AE$5:AF$241,2), -1)</f>
        <v>43.107999999999997</v>
      </c>
      <c r="AG159">
        <f>IFERROR(VLOOKUP($A159, CDS5Y_bbg!AF$5:AG$241,2), -1)</f>
        <v>42853</v>
      </c>
      <c r="AH159">
        <f>IFERROR(VLOOKUP($A159, CDS5Y_bbg!AG$5:AH$241,2), -1)</f>
        <v>43.002000000000002</v>
      </c>
      <c r="AI159">
        <f>IFERROR(VLOOKUP($A159, CDS5Y_bbg!AH$5:AI$241,2), -1)</f>
        <v>-1</v>
      </c>
      <c r="AJ159">
        <f>IFERROR(VLOOKUP($A159, CDS5Y_bbg!AI$5:AJ$241,2), -1)</f>
        <v>74.016000000000005</v>
      </c>
      <c r="AK159">
        <f>IFERROR(VLOOKUP($A159, CDS5Y_bbg!AJ$5:AK$241,2), -1)</f>
        <v>-1</v>
      </c>
      <c r="AL159">
        <f>IFERROR(VLOOKUP($A159, CDS5Y_bbg!AK$5:AL$241,2), -1)</f>
        <v>-1</v>
      </c>
      <c r="AM159">
        <f>IFERROR(VLOOKUP($A159, CDS5Y_bbg!AL$5:AM$241,2), -1)</f>
        <v>-1</v>
      </c>
      <c r="AN159">
        <f>IFERROR(VLOOKUP($A159, CDS5Y_bbg!AM$5:AN$241,2), -1)</f>
        <v>30.998000000000001</v>
      </c>
      <c r="AO159">
        <f>IFERROR(VLOOKUP($A159, CDS5Y_bbg!AN$5:AO$241,2), -1)</f>
        <v>43424</v>
      </c>
      <c r="AP159">
        <f>IFERROR(VLOOKUP($A159, CDS5Y_bbg!AO$5:AP$241,2), -1)</f>
        <v>29.829000000000001</v>
      </c>
      <c r="AQ159">
        <f>IFERROR(VLOOKUP($A159, CDS5Y_bbg!AP$5:AQ$241,2), -1)</f>
        <v>44625</v>
      </c>
      <c r="AR159">
        <f>IFERROR(VLOOKUP($A159, CDS5Y_bbg!AQ$5:AR$241,2), -1)</f>
        <v>80.683000000000007</v>
      </c>
      <c r="AS159">
        <f>IFERROR(VLOOKUP($A159, CDS5Y_bbg!AR$5:AS$241,2), -1)</f>
        <v>44626</v>
      </c>
      <c r="AT159">
        <f>IFERROR(VLOOKUP($A159, CDS5Y_bbg!AS$5:AT$241,2), -1)</f>
        <v>39.67</v>
      </c>
      <c r="AU159">
        <f>IFERROR(VLOOKUP($A159, CDS5Y_bbg!AT$5:AU$241,2), -1)</f>
        <v>-1</v>
      </c>
      <c r="AV159">
        <f>IFERROR(VLOOKUP($A159, CDS5Y_bbg!AU$5:AV$241,2), -1)</f>
        <v>-1</v>
      </c>
      <c r="AW159">
        <f>IFERROR(VLOOKUP($A159, CDS5Y_bbg!AV$5:AW$241,2), -1)</f>
        <v>41863</v>
      </c>
      <c r="AX159">
        <f>IFERROR(VLOOKUP($A159, CDS5Y_bbg!AW$5:AX$241,2), -1)</f>
        <v>123.465</v>
      </c>
      <c r="AY159">
        <f>IFERROR(VLOOKUP($A159, CDS5Y_bbg!AX$5:AY$241,2), -1)</f>
        <v>43402</v>
      </c>
      <c r="AZ159">
        <f>IFERROR(VLOOKUP($A159, CDS5Y_bbg!AY$5:AZ$241,2), -1)</f>
        <v>278.32299999999998</v>
      </c>
      <c r="BA159">
        <f>IFERROR(VLOOKUP($A159, CDS5Y_bbg!AZ$5:BA$241,2), -1)</f>
        <v>-1</v>
      </c>
      <c r="BB159">
        <f>IFERROR(VLOOKUP($A159, CDS5Y_bbg!BA$5:BB$241,2), -1)</f>
        <v>70.692999999999998</v>
      </c>
      <c r="BC159">
        <f>IFERROR(VLOOKUP($A159, CDS5Y_bbg!BB$5:BC$241,2), -1)</f>
        <v>41722</v>
      </c>
      <c r="BD159">
        <f>IFERROR(VLOOKUP($A159, CDS5Y_bbg!BC$5:BD$241,2), -1)</f>
        <v>51.825000000000003</v>
      </c>
      <c r="BE159">
        <f>IFERROR(VLOOKUP($A159, CDS5Y_bbg!BD$5:BE$241,2), -1)</f>
        <v>-1</v>
      </c>
      <c r="BF159">
        <f>IFERROR(VLOOKUP($A159, CDS5Y_bbg!BE$5:BF$241,2), -1)</f>
        <v>-1</v>
      </c>
      <c r="BG159">
        <f>IFERROR(VLOOKUP($A159, CDS5Y_bbg!BF$5:BG$241,2), -1)</f>
        <v>-1</v>
      </c>
      <c r="BH159">
        <f>IFERROR(VLOOKUP($A159, CDS5Y_bbg!BG$5:BH$241,2), -1)</f>
        <v>-1</v>
      </c>
      <c r="BI159">
        <f>IFERROR(VLOOKUP($A159, CDS5Y_bbg!BH$5:BI$241,2), -1)</f>
        <v>43424</v>
      </c>
      <c r="BJ159">
        <f>IFERROR(VLOOKUP($A159, CDS5Y_bbg!BI$5:BJ$241,2), -1)</f>
        <v>391.65699999999998</v>
      </c>
      <c r="BK159">
        <f>IFERROR(VLOOKUP($A159, CDS5Y_bbg!BJ$5:BK$241,2), -1)</f>
        <v>-1</v>
      </c>
      <c r="BL159">
        <f>IFERROR(VLOOKUP($A159, CDS5Y_bbg!BK$5:BL$241,2), -1)</f>
        <v>-1</v>
      </c>
      <c r="BM159">
        <f>IFERROR(VLOOKUP($A159, CDS5Y_bbg!BL$5:BM$241,2), -1)</f>
        <v>43424</v>
      </c>
      <c r="BN159">
        <f>IFERROR(VLOOKUP($A159, CDS5Y_bbg!BM$5:BN$241,2), -1)</f>
        <v>269.56799999999998</v>
      </c>
      <c r="BO159">
        <f>IFERROR(VLOOKUP($A159, CDS5Y_bbg!BN$5:BO$241,2), -1)</f>
        <v>43426</v>
      </c>
      <c r="BP159">
        <f>IFERROR(VLOOKUP($A159, CDS5Y_bbg!BO$5:BP$241,2), -1)</f>
        <v>20.390999999999998</v>
      </c>
      <c r="BQ159">
        <f>IFERROR(VLOOKUP($A159, CDS5Y_bbg!BP$5:BQ$241,2), -1)</f>
        <v>-1</v>
      </c>
      <c r="BR159">
        <f>IFERROR(VLOOKUP($A159, CDS5Y_bbg!BQ$5:BR$241,2), -1)</f>
        <v>-1</v>
      </c>
      <c r="BS159">
        <f>IFERROR(VLOOKUP($A159, CDS5Y_bbg!BR$5:BS$241,2), -1)</f>
        <v>43426</v>
      </c>
      <c r="BT159">
        <f>IFERROR(VLOOKUP($A159, CDS5Y_bbg!BS$5:BT$241,2), -1)</f>
        <v>46.860999999999997</v>
      </c>
      <c r="BU159">
        <f>IFERROR(VLOOKUP($A159, CDS5Y_bbg!BT$5:BU$241,2), -1)</f>
        <v>-1</v>
      </c>
      <c r="BV159">
        <f>IFERROR(VLOOKUP($A159, CDS5Y_bbg!BU$5:BV$241,2), -1)</f>
        <v>-1</v>
      </c>
      <c r="BW159">
        <f>IFERROR(VLOOKUP($A159, CDS5Y_bbg!BV$5:BW$241,2), -1)</f>
        <v>41915</v>
      </c>
      <c r="BX159">
        <f>IFERROR(VLOOKUP($A159, CDS5Y_bbg!BW$5:BX$241,2), -1)</f>
        <v>63.24</v>
      </c>
      <c r="BY159">
        <f>IFERROR(VLOOKUP($A159, CDS5Y_bbg!BX$5:BY$241,2), -1)</f>
        <v>-1</v>
      </c>
      <c r="BZ159">
        <f>IFERROR(VLOOKUP($A159, CDS5Y_bbg!BY$5:BZ$241,2), -1)</f>
        <v>-1</v>
      </c>
      <c r="CA159">
        <f>IFERROR(VLOOKUP($A159, CDS5Y_bbg!BZ$5:CA$241,2), -1)</f>
        <v>41911</v>
      </c>
      <c r="CB159">
        <f>IFERROR(VLOOKUP($A159, CDS5Y_bbg!CA$5:CB$241,2), -1)</f>
        <v>115.813</v>
      </c>
      <c r="CC159">
        <f>IFERROR(VLOOKUP($A159, CDS5Y_bbg!CB$5:CC$241,2), -1)</f>
        <v>41912</v>
      </c>
      <c r="CD159">
        <f>IFERROR(VLOOKUP($A159, CDS5Y_bbg!CC$5:CD$241,2), -1)</f>
        <v>111.005</v>
      </c>
      <c r="CE159">
        <f>IFERROR(VLOOKUP($A159, CDS5Y_bbg!CD$5:CE$241,2), -1)</f>
        <v>43332</v>
      </c>
      <c r="CF159">
        <f>IFERROR(VLOOKUP($A159, CDS5Y_bbg!CE$5:CF$241,2), -1)</f>
        <v>90.983000000000004</v>
      </c>
      <c r="CG159">
        <f>IFERROR(VLOOKUP($A159, CDS5Y_bbg!CF$5:CG$241,2), -1)</f>
        <v>41893</v>
      </c>
      <c r="CH159">
        <f>IFERROR(VLOOKUP($A159, CDS5Y_bbg!CG$5:CH$241,2), -1)</f>
        <v>58.378</v>
      </c>
      <c r="CI159">
        <f>IFERROR(VLOOKUP($A159, CDS5Y_bbg!CH$5:CI$241,2), -1)</f>
        <v>-1</v>
      </c>
      <c r="CJ159">
        <f>IFERROR(VLOOKUP($A159, CDS5Y_bbg!CI$5:CJ$241,2), -1)</f>
        <v>-1</v>
      </c>
      <c r="CK159">
        <f>IFERROR(VLOOKUP($A159, CDS5Y_bbg!CJ$5:CK$241,2), -1)</f>
        <v>41844</v>
      </c>
      <c r="CL159">
        <f>IFERROR(VLOOKUP($A159, CDS5Y_bbg!CK$5:CL$241,2), -1)</f>
        <v>311.67500000000001</v>
      </c>
      <c r="CM159">
        <f>IFERROR(VLOOKUP($A159, CDS5Y_bbg!CL$5:CM$241,2), -1)</f>
        <v>-1</v>
      </c>
      <c r="CN159">
        <f>IFERROR(VLOOKUP($A159, CDS5Y_bbg!CM$5:CN$241,2), -1)</f>
        <v>-1</v>
      </c>
    </row>
    <row r="160" spans="1:92" x14ac:dyDescent="0.25">
      <c r="A160" s="1">
        <v>41362</v>
      </c>
      <c r="B160">
        <f>IFERROR(VLOOKUP($A160, CDS5Y_bbg!A$5:B$241,2), -1)</f>
        <v>137.22</v>
      </c>
      <c r="C160">
        <f>IFERROR(VLOOKUP($A160, CDS5Y_bbg!B$5:C$241,2), -1)</f>
        <v>41831</v>
      </c>
      <c r="D160">
        <f>IFERROR(VLOOKUP($A160, CDS5Y_bbg!C$5:D$241,2), -1)</f>
        <v>119.82</v>
      </c>
      <c r="E160">
        <f>IFERROR(VLOOKUP($A160, CDS5Y_bbg!D$5:E$241,2), -1)</f>
        <v>44895</v>
      </c>
      <c r="F160">
        <f>IFERROR(VLOOKUP($A160, CDS5Y_bbg!E$5:F$241,2), -1)</f>
        <v>65.936000000000007</v>
      </c>
      <c r="G160">
        <f>IFERROR(VLOOKUP($A160, CDS5Y_bbg!F$5:G$241,2), -1)</f>
        <v>40360</v>
      </c>
      <c r="H160">
        <f>IFERROR(VLOOKUP($A160, CDS5Y_bbg!G$5:H$241,2), -1)</f>
        <v>71.266000000000005</v>
      </c>
      <c r="I160">
        <f>IFERROR(VLOOKUP($A160, CDS5Y_bbg!H$5:I$241,2), -1)</f>
        <v>44834</v>
      </c>
      <c r="J160">
        <f>IFERROR(VLOOKUP($A160, CDS5Y_bbg!I$5:J$241,2), -1)</f>
        <v>98.33</v>
      </c>
      <c r="K160">
        <f>IFERROR(VLOOKUP($A160, CDS5Y_bbg!J$5:K$241,2), -1)</f>
        <v>41819</v>
      </c>
      <c r="L160">
        <f>IFERROR(VLOOKUP($A160, CDS5Y_bbg!K$5:L$241,2), -1)</f>
        <v>333.75700000000001</v>
      </c>
      <c r="M160">
        <f>IFERROR(VLOOKUP($A160, CDS5Y_bbg!L$5:M$241,2), -1)</f>
        <v>40469</v>
      </c>
      <c r="N160">
        <f>IFERROR(VLOOKUP($A160, CDS5Y_bbg!M$5:N$241,2), -1)</f>
        <v>76.731999999999999</v>
      </c>
      <c r="O160">
        <f>IFERROR(VLOOKUP($A160, CDS5Y_bbg!N$5:O$241,2), -1)</f>
        <v>40289</v>
      </c>
      <c r="P160">
        <f>IFERROR(VLOOKUP($A160, CDS5Y_bbg!O$5:P$241,2), -1)</f>
        <v>86.039000000000001</v>
      </c>
      <c r="Q160">
        <f>IFERROR(VLOOKUP($A160, CDS5Y_bbg!P$5:Q$241,2), -1)</f>
        <v>44377</v>
      </c>
      <c r="R160">
        <f>IFERROR(VLOOKUP($A160, CDS5Y_bbg!Q$5:R$241,2), -1)</f>
        <v>97.165999999999997</v>
      </c>
      <c r="S160">
        <f>IFERROR(VLOOKUP($A160, CDS5Y_bbg!R$5:S$241,2), -1)</f>
        <v>43337</v>
      </c>
      <c r="T160">
        <f>IFERROR(VLOOKUP($A160, CDS5Y_bbg!S$5:T$241,2), -1)</f>
        <v>108.69</v>
      </c>
      <c r="U160">
        <f>IFERROR(VLOOKUP($A160, CDS5Y_bbg!T$5:U$241,2), -1)</f>
        <v>42062</v>
      </c>
      <c r="V160">
        <f>IFERROR(VLOOKUP($A160, CDS5Y_bbg!U$5:V$241,2), -1)</f>
        <v>94.644999999999996</v>
      </c>
      <c r="W160">
        <f>IFERROR(VLOOKUP($A160, CDS5Y_bbg!V$5:W$241,2), -1)</f>
        <v>44074</v>
      </c>
      <c r="X160">
        <f>IFERROR(VLOOKUP($A160, CDS5Y_bbg!W$5:X$241,2), -1)</f>
        <v>164.32499999999999</v>
      </c>
      <c r="Y160">
        <f>IFERROR(VLOOKUP($A160, CDS5Y_bbg!X$5:Y$241,2), -1)</f>
        <v>44043</v>
      </c>
      <c r="Z160">
        <f>IFERROR(VLOOKUP($A160, CDS5Y_bbg!Y$5:Z$241,2), -1)</f>
        <v>181.32499999999999</v>
      </c>
      <c r="AA160">
        <f>IFERROR(VLOOKUP($A160, CDS5Y_bbg!Z$5:AA$241,2), -1)</f>
        <v>40481</v>
      </c>
      <c r="AB160">
        <f>IFERROR(VLOOKUP($A160, CDS5Y_bbg!AA$5:AB$241,2), -1)</f>
        <v>92.042000000000002</v>
      </c>
      <c r="AC160">
        <f>IFERROR(VLOOKUP($A160, CDS5Y_bbg!AB$5:AC$241,2), -1)</f>
        <v>44043</v>
      </c>
      <c r="AD160">
        <f>IFERROR(VLOOKUP($A160, CDS5Y_bbg!AC$5:AD$241,2), -1)</f>
        <v>146.58799999999999</v>
      </c>
      <c r="AE160">
        <f>IFERROR(VLOOKUP($A160, CDS5Y_bbg!AD$5:AE$241,2), -1)</f>
        <v>41149</v>
      </c>
      <c r="AF160">
        <f>IFERROR(VLOOKUP($A160, CDS5Y_bbg!AE$5:AF$241,2), -1)</f>
        <v>42.384999999999998</v>
      </c>
      <c r="AG160">
        <f>IFERROR(VLOOKUP($A160, CDS5Y_bbg!AF$5:AG$241,2), -1)</f>
        <v>42853</v>
      </c>
      <c r="AH160">
        <f>IFERROR(VLOOKUP($A160, CDS5Y_bbg!AG$5:AH$241,2), -1)</f>
        <v>42.267000000000003</v>
      </c>
      <c r="AI160">
        <f>IFERROR(VLOOKUP($A160, CDS5Y_bbg!AH$5:AI$241,2), -1)</f>
        <v>-1</v>
      </c>
      <c r="AJ160">
        <f>IFERROR(VLOOKUP($A160, CDS5Y_bbg!AI$5:AJ$241,2), -1)</f>
        <v>-1</v>
      </c>
      <c r="AK160">
        <f>IFERROR(VLOOKUP($A160, CDS5Y_bbg!AJ$5:AK$241,2), -1)</f>
        <v>-1</v>
      </c>
      <c r="AL160">
        <f>IFERROR(VLOOKUP($A160, CDS5Y_bbg!AK$5:AL$241,2), -1)</f>
        <v>-1</v>
      </c>
      <c r="AM160">
        <f>IFERROR(VLOOKUP($A160, CDS5Y_bbg!AL$5:AM$241,2), -1)</f>
        <v>-1</v>
      </c>
      <c r="AN160">
        <f>IFERROR(VLOOKUP($A160, CDS5Y_bbg!AM$5:AN$241,2), -1)</f>
        <v>33.328000000000003</v>
      </c>
      <c r="AO160">
        <f>IFERROR(VLOOKUP($A160, CDS5Y_bbg!AN$5:AO$241,2), -1)</f>
        <v>43424</v>
      </c>
      <c r="AP160">
        <f>IFERROR(VLOOKUP($A160, CDS5Y_bbg!AO$5:AP$241,2), -1)</f>
        <v>31.559000000000001</v>
      </c>
      <c r="AQ160">
        <f>IFERROR(VLOOKUP($A160, CDS5Y_bbg!AP$5:AQ$241,2), -1)</f>
        <v>44625</v>
      </c>
      <c r="AR160">
        <f>IFERROR(VLOOKUP($A160, CDS5Y_bbg!AQ$5:AR$241,2), -1)</f>
        <v>76.936000000000007</v>
      </c>
      <c r="AS160">
        <f>IFERROR(VLOOKUP($A160, CDS5Y_bbg!AR$5:AS$241,2), -1)</f>
        <v>44626</v>
      </c>
      <c r="AT160">
        <f>IFERROR(VLOOKUP($A160, CDS5Y_bbg!AS$5:AT$241,2), -1)</f>
        <v>36.932000000000002</v>
      </c>
      <c r="AU160">
        <f>IFERROR(VLOOKUP($A160, CDS5Y_bbg!AT$5:AU$241,2), -1)</f>
        <v>-1</v>
      </c>
      <c r="AV160">
        <f>IFERROR(VLOOKUP($A160, CDS5Y_bbg!AU$5:AV$241,2), -1)</f>
        <v>-1</v>
      </c>
      <c r="AW160">
        <f>IFERROR(VLOOKUP($A160, CDS5Y_bbg!AV$5:AW$241,2), -1)</f>
        <v>41863</v>
      </c>
      <c r="AX160">
        <f>IFERROR(VLOOKUP($A160, CDS5Y_bbg!AW$5:AX$241,2), -1)</f>
        <v>124.574</v>
      </c>
      <c r="AY160">
        <f>IFERROR(VLOOKUP($A160, CDS5Y_bbg!AX$5:AY$241,2), -1)</f>
        <v>43402</v>
      </c>
      <c r="AZ160">
        <f>IFERROR(VLOOKUP($A160, CDS5Y_bbg!AY$5:AZ$241,2), -1)</f>
        <v>304.50400000000002</v>
      </c>
      <c r="BA160">
        <f>IFERROR(VLOOKUP($A160, CDS5Y_bbg!AZ$5:BA$241,2), -1)</f>
        <v>-1</v>
      </c>
      <c r="BB160">
        <f>IFERROR(VLOOKUP($A160, CDS5Y_bbg!BA$5:BB$241,2), -1)</f>
        <v>74.56</v>
      </c>
      <c r="BC160">
        <f>IFERROR(VLOOKUP($A160, CDS5Y_bbg!BB$5:BC$241,2), -1)</f>
        <v>41722</v>
      </c>
      <c r="BD160">
        <f>IFERROR(VLOOKUP($A160, CDS5Y_bbg!BC$5:BD$241,2), -1)</f>
        <v>55.191000000000003</v>
      </c>
      <c r="BE160">
        <f>IFERROR(VLOOKUP($A160, CDS5Y_bbg!BD$5:BE$241,2), -1)</f>
        <v>-1</v>
      </c>
      <c r="BF160">
        <f>IFERROR(VLOOKUP($A160, CDS5Y_bbg!BE$5:BF$241,2), -1)</f>
        <v>-1</v>
      </c>
      <c r="BG160">
        <f>IFERROR(VLOOKUP($A160, CDS5Y_bbg!BF$5:BG$241,2), -1)</f>
        <v>-1</v>
      </c>
      <c r="BH160">
        <f>IFERROR(VLOOKUP($A160, CDS5Y_bbg!BG$5:BH$241,2), -1)</f>
        <v>-1</v>
      </c>
      <c r="BI160">
        <f>IFERROR(VLOOKUP($A160, CDS5Y_bbg!BH$5:BI$241,2), -1)</f>
        <v>43424</v>
      </c>
      <c r="BJ160">
        <f>IFERROR(VLOOKUP($A160, CDS5Y_bbg!BI$5:BJ$241,2), -1)</f>
        <v>403.14400000000001</v>
      </c>
      <c r="BK160">
        <f>IFERROR(VLOOKUP($A160, CDS5Y_bbg!BJ$5:BK$241,2), -1)</f>
        <v>-1</v>
      </c>
      <c r="BL160">
        <f>IFERROR(VLOOKUP($A160, CDS5Y_bbg!BK$5:BL$241,2), -1)</f>
        <v>-1</v>
      </c>
      <c r="BM160">
        <f>IFERROR(VLOOKUP($A160, CDS5Y_bbg!BL$5:BM$241,2), -1)</f>
        <v>43424</v>
      </c>
      <c r="BN160">
        <f>IFERROR(VLOOKUP($A160, CDS5Y_bbg!BM$5:BN$241,2), -1)</f>
        <v>302.26100000000002</v>
      </c>
      <c r="BO160">
        <f>IFERROR(VLOOKUP($A160, CDS5Y_bbg!BN$5:BO$241,2), -1)</f>
        <v>43426</v>
      </c>
      <c r="BP160">
        <f>IFERROR(VLOOKUP($A160, CDS5Y_bbg!BO$5:BP$241,2), -1)</f>
        <v>21.518000000000001</v>
      </c>
      <c r="BQ160">
        <f>IFERROR(VLOOKUP($A160, CDS5Y_bbg!BP$5:BQ$241,2), -1)</f>
        <v>-1</v>
      </c>
      <c r="BR160">
        <f>IFERROR(VLOOKUP($A160, CDS5Y_bbg!BQ$5:BR$241,2), -1)</f>
        <v>-1</v>
      </c>
      <c r="BS160">
        <f>IFERROR(VLOOKUP($A160, CDS5Y_bbg!BR$5:BS$241,2), -1)</f>
        <v>43426</v>
      </c>
      <c r="BT160">
        <f>IFERROR(VLOOKUP($A160, CDS5Y_bbg!BS$5:BT$241,2), -1)</f>
        <v>44.31</v>
      </c>
      <c r="BU160">
        <f>IFERROR(VLOOKUP($A160, CDS5Y_bbg!BT$5:BU$241,2), -1)</f>
        <v>-1</v>
      </c>
      <c r="BV160">
        <f>IFERROR(VLOOKUP($A160, CDS5Y_bbg!BU$5:BV$241,2), -1)</f>
        <v>-1</v>
      </c>
      <c r="BW160">
        <f>IFERROR(VLOOKUP($A160, CDS5Y_bbg!BV$5:BW$241,2), -1)</f>
        <v>41915</v>
      </c>
      <c r="BX160">
        <f>IFERROR(VLOOKUP($A160, CDS5Y_bbg!BW$5:BX$241,2), -1)</f>
        <v>62.15</v>
      </c>
      <c r="BY160">
        <f>IFERROR(VLOOKUP($A160, CDS5Y_bbg!BX$5:BY$241,2), -1)</f>
        <v>-1</v>
      </c>
      <c r="BZ160">
        <f>IFERROR(VLOOKUP($A160, CDS5Y_bbg!BY$5:BZ$241,2), -1)</f>
        <v>-1</v>
      </c>
      <c r="CA160">
        <f>IFERROR(VLOOKUP($A160, CDS5Y_bbg!BZ$5:CA$241,2), -1)</f>
        <v>41911</v>
      </c>
      <c r="CB160">
        <f>IFERROR(VLOOKUP($A160, CDS5Y_bbg!CA$5:CB$241,2), -1)</f>
        <v>121.17</v>
      </c>
      <c r="CC160">
        <f>IFERROR(VLOOKUP($A160, CDS5Y_bbg!CB$5:CC$241,2), -1)</f>
        <v>41912</v>
      </c>
      <c r="CD160">
        <f>IFERROR(VLOOKUP($A160, CDS5Y_bbg!CC$5:CD$241,2), -1)</f>
        <v>117.81</v>
      </c>
      <c r="CE160">
        <f>IFERROR(VLOOKUP($A160, CDS5Y_bbg!CD$5:CE$241,2), -1)</f>
        <v>43332</v>
      </c>
      <c r="CF160">
        <f>IFERROR(VLOOKUP($A160, CDS5Y_bbg!CE$5:CF$241,2), -1)</f>
        <v>91.828999999999994</v>
      </c>
      <c r="CG160">
        <f>IFERROR(VLOOKUP($A160, CDS5Y_bbg!CF$5:CG$241,2), -1)</f>
        <v>41893</v>
      </c>
      <c r="CH160">
        <f>IFERROR(VLOOKUP($A160, CDS5Y_bbg!CG$5:CH$241,2), -1)</f>
        <v>63.387999999999998</v>
      </c>
      <c r="CI160">
        <f>IFERROR(VLOOKUP($A160, CDS5Y_bbg!CH$5:CI$241,2), -1)</f>
        <v>-1</v>
      </c>
      <c r="CJ160">
        <f>IFERROR(VLOOKUP($A160, CDS5Y_bbg!CI$5:CJ$241,2), -1)</f>
        <v>-1</v>
      </c>
      <c r="CK160">
        <f>IFERROR(VLOOKUP($A160, CDS5Y_bbg!CJ$5:CK$241,2), -1)</f>
        <v>41844</v>
      </c>
      <c r="CL160">
        <f>IFERROR(VLOOKUP($A160, CDS5Y_bbg!CK$5:CL$241,2), -1)</f>
        <v>383.3</v>
      </c>
      <c r="CM160">
        <f>IFERROR(VLOOKUP($A160, CDS5Y_bbg!CL$5:CM$241,2), -1)</f>
        <v>-1</v>
      </c>
      <c r="CN160">
        <f>IFERROR(VLOOKUP($A160, CDS5Y_bbg!CM$5:CN$241,2), -1)</f>
        <v>-1</v>
      </c>
    </row>
    <row r="161" spans="1:92" x14ac:dyDescent="0.25">
      <c r="A161" s="1">
        <v>41394</v>
      </c>
      <c r="B161">
        <f>IFERROR(VLOOKUP($A161, CDS5Y_bbg!A$5:B$241,2), -1)</f>
        <v>109.702</v>
      </c>
      <c r="C161">
        <f>IFERROR(VLOOKUP($A161, CDS5Y_bbg!B$5:C$241,2), -1)</f>
        <v>41831</v>
      </c>
      <c r="D161">
        <f>IFERROR(VLOOKUP($A161, CDS5Y_bbg!C$5:D$241,2), -1)</f>
        <v>98.941000000000003</v>
      </c>
      <c r="E161">
        <f>IFERROR(VLOOKUP($A161, CDS5Y_bbg!D$5:E$241,2), -1)</f>
        <v>44895</v>
      </c>
      <c r="F161">
        <f>IFERROR(VLOOKUP($A161, CDS5Y_bbg!E$5:F$241,2), -1)</f>
        <v>64.936999999999998</v>
      </c>
      <c r="G161">
        <f>IFERROR(VLOOKUP($A161, CDS5Y_bbg!F$5:G$241,2), -1)</f>
        <v>40360</v>
      </c>
      <c r="H161">
        <f>IFERROR(VLOOKUP($A161, CDS5Y_bbg!G$5:H$241,2), -1)</f>
        <v>72.266000000000005</v>
      </c>
      <c r="I161">
        <f>IFERROR(VLOOKUP($A161, CDS5Y_bbg!H$5:I$241,2), -1)</f>
        <v>44834</v>
      </c>
      <c r="J161">
        <f>IFERROR(VLOOKUP($A161, CDS5Y_bbg!I$5:J$241,2), -1)</f>
        <v>82.025000000000006</v>
      </c>
      <c r="K161">
        <f>IFERROR(VLOOKUP($A161, CDS5Y_bbg!J$5:K$241,2), -1)</f>
        <v>41819</v>
      </c>
      <c r="L161">
        <f>IFERROR(VLOOKUP($A161, CDS5Y_bbg!K$5:L$241,2), -1)</f>
        <v>291.995</v>
      </c>
      <c r="M161">
        <f>IFERROR(VLOOKUP($A161, CDS5Y_bbg!L$5:M$241,2), -1)</f>
        <v>40469</v>
      </c>
      <c r="N161">
        <f>IFERROR(VLOOKUP($A161, CDS5Y_bbg!M$5:N$241,2), -1)</f>
        <v>72.072000000000003</v>
      </c>
      <c r="O161">
        <f>IFERROR(VLOOKUP($A161, CDS5Y_bbg!N$5:O$241,2), -1)</f>
        <v>40289</v>
      </c>
      <c r="P161">
        <f>IFERROR(VLOOKUP($A161, CDS5Y_bbg!O$5:P$241,2), -1)</f>
        <v>82.23</v>
      </c>
      <c r="Q161">
        <f>IFERROR(VLOOKUP($A161, CDS5Y_bbg!P$5:Q$241,2), -1)</f>
        <v>44377</v>
      </c>
      <c r="R161">
        <f>IFERROR(VLOOKUP($A161, CDS5Y_bbg!Q$5:R$241,2), -1)</f>
        <v>82.632999999999996</v>
      </c>
      <c r="S161">
        <f>IFERROR(VLOOKUP($A161, CDS5Y_bbg!R$5:S$241,2), -1)</f>
        <v>43337</v>
      </c>
      <c r="T161">
        <f>IFERROR(VLOOKUP($A161, CDS5Y_bbg!S$5:T$241,2), -1)</f>
        <v>93.513000000000005</v>
      </c>
      <c r="U161">
        <f>IFERROR(VLOOKUP($A161, CDS5Y_bbg!T$5:U$241,2), -1)</f>
        <v>42062</v>
      </c>
      <c r="V161">
        <f>IFERROR(VLOOKUP($A161, CDS5Y_bbg!U$5:V$241,2), -1)</f>
        <v>78.896000000000001</v>
      </c>
      <c r="W161">
        <f>IFERROR(VLOOKUP($A161, CDS5Y_bbg!V$5:W$241,2), -1)</f>
        <v>44074</v>
      </c>
      <c r="X161">
        <f>IFERROR(VLOOKUP($A161, CDS5Y_bbg!W$5:X$241,2), -1)</f>
        <v>137.11699999999999</v>
      </c>
      <c r="Y161">
        <f>IFERROR(VLOOKUP($A161, CDS5Y_bbg!X$5:Y$241,2), -1)</f>
        <v>44043</v>
      </c>
      <c r="Z161">
        <f>IFERROR(VLOOKUP($A161, CDS5Y_bbg!Y$5:Z$241,2), -1)</f>
        <v>157.286</v>
      </c>
      <c r="AA161">
        <f>IFERROR(VLOOKUP($A161, CDS5Y_bbg!Z$5:AA$241,2), -1)</f>
        <v>40481</v>
      </c>
      <c r="AB161">
        <f>IFERROR(VLOOKUP($A161, CDS5Y_bbg!AA$5:AB$241,2), -1)</f>
        <v>90.647000000000006</v>
      </c>
      <c r="AC161">
        <f>IFERROR(VLOOKUP($A161, CDS5Y_bbg!AB$5:AC$241,2), -1)</f>
        <v>44043</v>
      </c>
      <c r="AD161">
        <f>IFERROR(VLOOKUP($A161, CDS5Y_bbg!AC$5:AD$241,2), -1)</f>
        <v>117.809</v>
      </c>
      <c r="AE161">
        <f>IFERROR(VLOOKUP($A161, CDS5Y_bbg!AD$5:AE$241,2), -1)</f>
        <v>41149</v>
      </c>
      <c r="AF161">
        <f>IFERROR(VLOOKUP($A161, CDS5Y_bbg!AE$5:AF$241,2), -1)</f>
        <v>39.5</v>
      </c>
      <c r="AG161">
        <f>IFERROR(VLOOKUP($A161, CDS5Y_bbg!AF$5:AG$241,2), -1)</f>
        <v>42853</v>
      </c>
      <c r="AH161">
        <f>IFERROR(VLOOKUP($A161, CDS5Y_bbg!AG$5:AH$241,2), -1)</f>
        <v>39.026000000000003</v>
      </c>
      <c r="AI161">
        <f>IFERROR(VLOOKUP($A161, CDS5Y_bbg!AH$5:AI$241,2), -1)</f>
        <v>-1</v>
      </c>
      <c r="AJ161">
        <f>IFERROR(VLOOKUP($A161, CDS5Y_bbg!AI$5:AJ$241,2), -1)</f>
        <v>-1</v>
      </c>
      <c r="AK161">
        <f>IFERROR(VLOOKUP($A161, CDS5Y_bbg!AJ$5:AK$241,2), -1)</f>
        <v>-1</v>
      </c>
      <c r="AL161">
        <f>IFERROR(VLOOKUP($A161, CDS5Y_bbg!AK$5:AL$241,2), -1)</f>
        <v>-1</v>
      </c>
      <c r="AM161">
        <f>IFERROR(VLOOKUP($A161, CDS5Y_bbg!AL$5:AM$241,2), -1)</f>
        <v>-1</v>
      </c>
      <c r="AN161">
        <f>IFERROR(VLOOKUP($A161, CDS5Y_bbg!AM$5:AN$241,2), -1)</f>
        <v>32.582999999999998</v>
      </c>
      <c r="AO161">
        <f>IFERROR(VLOOKUP($A161, CDS5Y_bbg!AN$5:AO$241,2), -1)</f>
        <v>43424</v>
      </c>
      <c r="AP161">
        <f>IFERROR(VLOOKUP($A161, CDS5Y_bbg!AO$5:AP$241,2), -1)</f>
        <v>29.972000000000001</v>
      </c>
      <c r="AQ161">
        <f>IFERROR(VLOOKUP($A161, CDS5Y_bbg!AP$5:AQ$241,2), -1)</f>
        <v>44625</v>
      </c>
      <c r="AR161">
        <f>IFERROR(VLOOKUP($A161, CDS5Y_bbg!AQ$5:AR$241,2), -1)</f>
        <v>74.834999999999994</v>
      </c>
      <c r="AS161">
        <f>IFERROR(VLOOKUP($A161, CDS5Y_bbg!AR$5:AS$241,2), -1)</f>
        <v>44626</v>
      </c>
      <c r="AT161">
        <f>IFERROR(VLOOKUP($A161, CDS5Y_bbg!AS$5:AT$241,2), -1)</f>
        <v>34.691000000000003</v>
      </c>
      <c r="AU161">
        <f>IFERROR(VLOOKUP($A161, CDS5Y_bbg!AT$5:AU$241,2), -1)</f>
        <v>-1</v>
      </c>
      <c r="AV161">
        <f>IFERROR(VLOOKUP($A161, CDS5Y_bbg!AU$5:AV$241,2), -1)</f>
        <v>-1</v>
      </c>
      <c r="AW161">
        <f>IFERROR(VLOOKUP($A161, CDS5Y_bbg!AV$5:AW$241,2), -1)</f>
        <v>41863</v>
      </c>
      <c r="AX161">
        <f>IFERROR(VLOOKUP($A161, CDS5Y_bbg!AW$5:AX$241,2), -1)</f>
        <v>111.345</v>
      </c>
      <c r="AY161">
        <f>IFERROR(VLOOKUP($A161, CDS5Y_bbg!AX$5:AY$241,2), -1)</f>
        <v>43402</v>
      </c>
      <c r="AZ161">
        <f>IFERROR(VLOOKUP($A161, CDS5Y_bbg!AY$5:AZ$241,2), -1)</f>
        <v>252.18600000000001</v>
      </c>
      <c r="BA161">
        <f>IFERROR(VLOOKUP($A161, CDS5Y_bbg!AZ$5:BA$241,2), -1)</f>
        <v>-1</v>
      </c>
      <c r="BB161">
        <f>IFERROR(VLOOKUP($A161, CDS5Y_bbg!BA$5:BB$241,2), -1)</f>
        <v>65.879000000000005</v>
      </c>
      <c r="BC161">
        <f>IFERROR(VLOOKUP($A161, CDS5Y_bbg!BB$5:BC$241,2), -1)</f>
        <v>41722</v>
      </c>
      <c r="BD161">
        <f>IFERROR(VLOOKUP($A161, CDS5Y_bbg!BC$5:BD$241,2), -1)</f>
        <v>57.530999999999999</v>
      </c>
      <c r="BE161">
        <f>IFERROR(VLOOKUP($A161, CDS5Y_bbg!BD$5:BE$241,2), -1)</f>
        <v>-1</v>
      </c>
      <c r="BF161">
        <f>IFERROR(VLOOKUP($A161, CDS5Y_bbg!BE$5:BF$241,2), -1)</f>
        <v>-1</v>
      </c>
      <c r="BG161">
        <f>IFERROR(VLOOKUP($A161, CDS5Y_bbg!BF$5:BG$241,2), -1)</f>
        <v>-1</v>
      </c>
      <c r="BH161">
        <f>IFERROR(VLOOKUP($A161, CDS5Y_bbg!BG$5:BH$241,2), -1)</f>
        <v>-1</v>
      </c>
      <c r="BI161">
        <f>IFERROR(VLOOKUP($A161, CDS5Y_bbg!BH$5:BI$241,2), -1)</f>
        <v>43424</v>
      </c>
      <c r="BJ161">
        <f>IFERROR(VLOOKUP($A161, CDS5Y_bbg!BI$5:BJ$241,2), -1)</f>
        <v>361.78399999999999</v>
      </c>
      <c r="BK161">
        <f>IFERROR(VLOOKUP($A161, CDS5Y_bbg!BJ$5:BK$241,2), -1)</f>
        <v>-1</v>
      </c>
      <c r="BL161">
        <f>IFERROR(VLOOKUP($A161, CDS5Y_bbg!BK$5:BL$241,2), -1)</f>
        <v>-1</v>
      </c>
      <c r="BM161">
        <f>IFERROR(VLOOKUP($A161, CDS5Y_bbg!BL$5:BM$241,2), -1)</f>
        <v>43424</v>
      </c>
      <c r="BN161">
        <f>IFERROR(VLOOKUP($A161, CDS5Y_bbg!BM$5:BN$241,2), -1)</f>
        <v>241.036</v>
      </c>
      <c r="BO161">
        <f>IFERROR(VLOOKUP($A161, CDS5Y_bbg!BN$5:BO$241,2), -1)</f>
        <v>43426</v>
      </c>
      <c r="BP161">
        <f>IFERROR(VLOOKUP($A161, CDS5Y_bbg!BO$5:BP$241,2), -1)</f>
        <v>21.806999999999999</v>
      </c>
      <c r="BQ161">
        <f>IFERROR(VLOOKUP($A161, CDS5Y_bbg!BP$5:BQ$241,2), -1)</f>
        <v>-1</v>
      </c>
      <c r="BR161">
        <f>IFERROR(VLOOKUP($A161, CDS5Y_bbg!BQ$5:BR$241,2), -1)</f>
        <v>-1</v>
      </c>
      <c r="BS161">
        <f>IFERROR(VLOOKUP($A161, CDS5Y_bbg!BR$5:BS$241,2), -1)</f>
        <v>43426</v>
      </c>
      <c r="BT161">
        <f>IFERROR(VLOOKUP($A161, CDS5Y_bbg!BS$5:BT$241,2), -1)</f>
        <v>48.319000000000003</v>
      </c>
      <c r="BU161">
        <f>IFERROR(VLOOKUP($A161, CDS5Y_bbg!BT$5:BU$241,2), -1)</f>
        <v>-1</v>
      </c>
      <c r="BV161">
        <f>IFERROR(VLOOKUP($A161, CDS5Y_bbg!BU$5:BV$241,2), -1)</f>
        <v>-1</v>
      </c>
      <c r="BW161">
        <f>IFERROR(VLOOKUP($A161, CDS5Y_bbg!BV$5:BW$241,2), -1)</f>
        <v>41915</v>
      </c>
      <c r="BX161">
        <f>IFERROR(VLOOKUP($A161, CDS5Y_bbg!BW$5:BX$241,2), -1)</f>
        <v>59.591999999999999</v>
      </c>
      <c r="BY161">
        <f>IFERROR(VLOOKUP($A161, CDS5Y_bbg!BX$5:BY$241,2), -1)</f>
        <v>-1</v>
      </c>
      <c r="BZ161">
        <f>IFERROR(VLOOKUP($A161, CDS5Y_bbg!BY$5:BZ$241,2), -1)</f>
        <v>-1</v>
      </c>
      <c r="CA161">
        <f>IFERROR(VLOOKUP($A161, CDS5Y_bbg!BZ$5:CA$241,2), -1)</f>
        <v>41911</v>
      </c>
      <c r="CB161">
        <f>IFERROR(VLOOKUP($A161, CDS5Y_bbg!CA$5:CB$241,2), -1)</f>
        <v>114.09099999999999</v>
      </c>
      <c r="CC161">
        <f>IFERROR(VLOOKUP($A161, CDS5Y_bbg!CB$5:CC$241,2), -1)</f>
        <v>41912</v>
      </c>
      <c r="CD161">
        <f>IFERROR(VLOOKUP($A161, CDS5Y_bbg!CC$5:CD$241,2), -1)</f>
        <v>110.34</v>
      </c>
      <c r="CE161">
        <f>IFERROR(VLOOKUP($A161, CDS5Y_bbg!CD$5:CE$241,2), -1)</f>
        <v>43332</v>
      </c>
      <c r="CF161">
        <f>IFERROR(VLOOKUP($A161, CDS5Y_bbg!CE$5:CF$241,2), -1)</f>
        <v>86.992999999999995</v>
      </c>
      <c r="CG161">
        <f>IFERROR(VLOOKUP($A161, CDS5Y_bbg!CF$5:CG$241,2), -1)</f>
        <v>41893</v>
      </c>
      <c r="CH161">
        <f>IFERROR(VLOOKUP($A161, CDS5Y_bbg!CG$5:CH$241,2), -1)</f>
        <v>54.593000000000004</v>
      </c>
      <c r="CI161">
        <f>IFERROR(VLOOKUP($A161, CDS5Y_bbg!CH$5:CI$241,2), -1)</f>
        <v>-1</v>
      </c>
      <c r="CJ161">
        <f>IFERROR(VLOOKUP($A161, CDS5Y_bbg!CI$5:CJ$241,2), -1)</f>
        <v>-1</v>
      </c>
      <c r="CK161">
        <f>IFERROR(VLOOKUP($A161, CDS5Y_bbg!CJ$5:CK$241,2), -1)</f>
        <v>41844</v>
      </c>
      <c r="CL161">
        <f>IFERROR(VLOOKUP($A161, CDS5Y_bbg!CK$5:CL$241,2), -1)</f>
        <v>290.41899999999998</v>
      </c>
      <c r="CM161">
        <f>IFERROR(VLOOKUP($A161, CDS5Y_bbg!CL$5:CM$241,2), -1)</f>
        <v>-1</v>
      </c>
      <c r="CN161">
        <f>IFERROR(VLOOKUP($A161, CDS5Y_bbg!CM$5:CN$241,2), -1)</f>
        <v>-1</v>
      </c>
    </row>
    <row r="162" spans="1:92" x14ac:dyDescent="0.25">
      <c r="A162" s="1">
        <v>41425</v>
      </c>
      <c r="B162">
        <f>IFERROR(VLOOKUP($A162, CDS5Y_bbg!A$5:B$241,2), -1)</f>
        <v>146.32499999999999</v>
      </c>
      <c r="C162">
        <f>IFERROR(VLOOKUP($A162, CDS5Y_bbg!B$5:C$241,2), -1)</f>
        <v>41831</v>
      </c>
      <c r="D162">
        <f>IFERROR(VLOOKUP($A162, CDS5Y_bbg!C$5:D$241,2), -1)</f>
        <v>112.059</v>
      </c>
      <c r="E162">
        <f>IFERROR(VLOOKUP($A162, CDS5Y_bbg!D$5:E$241,2), -1)</f>
        <v>44895</v>
      </c>
      <c r="F162">
        <f>IFERROR(VLOOKUP($A162, CDS5Y_bbg!E$5:F$241,2), -1)</f>
        <v>76.728999999999999</v>
      </c>
      <c r="G162">
        <f>IFERROR(VLOOKUP($A162, CDS5Y_bbg!F$5:G$241,2), -1)</f>
        <v>40360</v>
      </c>
      <c r="H162">
        <f>IFERROR(VLOOKUP($A162, CDS5Y_bbg!G$5:H$241,2), -1)</f>
        <v>83.721999999999994</v>
      </c>
      <c r="I162">
        <f>IFERROR(VLOOKUP($A162, CDS5Y_bbg!H$5:I$241,2), -1)</f>
        <v>44834</v>
      </c>
      <c r="J162">
        <f>IFERROR(VLOOKUP($A162, CDS5Y_bbg!I$5:J$241,2), -1)</f>
        <v>104.49299999999999</v>
      </c>
      <c r="K162">
        <f>IFERROR(VLOOKUP($A162, CDS5Y_bbg!J$5:K$241,2), -1)</f>
        <v>41819</v>
      </c>
      <c r="L162">
        <f>IFERROR(VLOOKUP($A162, CDS5Y_bbg!K$5:L$241,2), -1)</f>
        <v>310</v>
      </c>
      <c r="M162">
        <f>IFERROR(VLOOKUP($A162, CDS5Y_bbg!L$5:M$241,2), -1)</f>
        <v>40469</v>
      </c>
      <c r="N162">
        <f>IFERROR(VLOOKUP($A162, CDS5Y_bbg!M$5:N$241,2), -1)</f>
        <v>74.221000000000004</v>
      </c>
      <c r="O162">
        <f>IFERROR(VLOOKUP($A162, CDS5Y_bbg!N$5:O$241,2), -1)</f>
        <v>40289</v>
      </c>
      <c r="P162">
        <f>IFERROR(VLOOKUP($A162, CDS5Y_bbg!O$5:P$241,2), -1)</f>
        <v>84.71</v>
      </c>
      <c r="Q162">
        <f>IFERROR(VLOOKUP($A162, CDS5Y_bbg!P$5:Q$241,2), -1)</f>
        <v>44377</v>
      </c>
      <c r="R162">
        <f>IFERROR(VLOOKUP($A162, CDS5Y_bbg!Q$5:R$241,2), -1)</f>
        <v>101.663</v>
      </c>
      <c r="S162">
        <f>IFERROR(VLOOKUP($A162, CDS5Y_bbg!R$5:S$241,2), -1)</f>
        <v>43337</v>
      </c>
      <c r="T162">
        <f>IFERROR(VLOOKUP($A162, CDS5Y_bbg!S$5:T$241,2), -1)</f>
        <v>96.843999999999994</v>
      </c>
      <c r="U162">
        <f>IFERROR(VLOOKUP($A162, CDS5Y_bbg!T$5:U$241,2), -1)</f>
        <v>42062</v>
      </c>
      <c r="V162">
        <f>IFERROR(VLOOKUP($A162, CDS5Y_bbg!U$5:V$241,2), -1)</f>
        <v>76.103999999999999</v>
      </c>
      <c r="W162">
        <f>IFERROR(VLOOKUP($A162, CDS5Y_bbg!V$5:W$241,2), -1)</f>
        <v>44074</v>
      </c>
      <c r="X162">
        <f>IFERROR(VLOOKUP($A162, CDS5Y_bbg!W$5:X$241,2), -1)</f>
        <v>155.45099999999999</v>
      </c>
      <c r="Y162">
        <f>IFERROR(VLOOKUP($A162, CDS5Y_bbg!X$5:Y$241,2), -1)</f>
        <v>44043</v>
      </c>
      <c r="Z162">
        <f>IFERROR(VLOOKUP($A162, CDS5Y_bbg!Y$5:Z$241,2), -1)</f>
        <v>191.65299999999999</v>
      </c>
      <c r="AA162">
        <f>IFERROR(VLOOKUP($A162, CDS5Y_bbg!Z$5:AA$241,2), -1)</f>
        <v>40481</v>
      </c>
      <c r="AB162">
        <f>IFERROR(VLOOKUP($A162, CDS5Y_bbg!AA$5:AB$241,2), -1)</f>
        <v>86.662999999999997</v>
      </c>
      <c r="AC162">
        <f>IFERROR(VLOOKUP($A162, CDS5Y_bbg!AB$5:AC$241,2), -1)</f>
        <v>44043</v>
      </c>
      <c r="AD162">
        <f>IFERROR(VLOOKUP($A162, CDS5Y_bbg!AC$5:AD$241,2), -1)</f>
        <v>130.94800000000001</v>
      </c>
      <c r="AE162">
        <f>IFERROR(VLOOKUP($A162, CDS5Y_bbg!AD$5:AE$241,2), -1)</f>
        <v>41149</v>
      </c>
      <c r="AF162">
        <f>IFERROR(VLOOKUP($A162, CDS5Y_bbg!AE$5:AF$241,2), -1)</f>
        <v>43.655000000000001</v>
      </c>
      <c r="AG162">
        <f>IFERROR(VLOOKUP($A162, CDS5Y_bbg!AF$5:AG$241,2), -1)</f>
        <v>42853</v>
      </c>
      <c r="AH162">
        <f>IFERROR(VLOOKUP($A162, CDS5Y_bbg!AG$5:AH$241,2), -1)</f>
        <v>32.459000000000003</v>
      </c>
      <c r="AI162">
        <f>IFERROR(VLOOKUP($A162, CDS5Y_bbg!AH$5:AI$241,2), -1)</f>
        <v>-1</v>
      </c>
      <c r="AJ162">
        <f>IFERROR(VLOOKUP($A162, CDS5Y_bbg!AI$5:AJ$241,2), -1)</f>
        <v>-1</v>
      </c>
      <c r="AK162">
        <f>IFERROR(VLOOKUP($A162, CDS5Y_bbg!AJ$5:AK$241,2), -1)</f>
        <v>-1</v>
      </c>
      <c r="AL162">
        <f>IFERROR(VLOOKUP($A162, CDS5Y_bbg!AK$5:AL$241,2), -1)</f>
        <v>-1</v>
      </c>
      <c r="AM162">
        <f>IFERROR(VLOOKUP($A162, CDS5Y_bbg!AL$5:AM$241,2), -1)</f>
        <v>-1</v>
      </c>
      <c r="AN162">
        <f>IFERROR(VLOOKUP($A162, CDS5Y_bbg!AM$5:AN$241,2), -1)</f>
        <v>25.55</v>
      </c>
      <c r="AO162">
        <f>IFERROR(VLOOKUP($A162, CDS5Y_bbg!AN$5:AO$241,2), -1)</f>
        <v>43424</v>
      </c>
      <c r="AP162">
        <f>IFERROR(VLOOKUP($A162, CDS5Y_bbg!AO$5:AP$241,2), -1)</f>
        <v>23.994</v>
      </c>
      <c r="AQ162">
        <f>IFERROR(VLOOKUP($A162, CDS5Y_bbg!AP$5:AQ$241,2), -1)</f>
        <v>44625</v>
      </c>
      <c r="AR162">
        <f>IFERROR(VLOOKUP($A162, CDS5Y_bbg!AQ$5:AR$241,2), -1)</f>
        <v>67.712999999999994</v>
      </c>
      <c r="AS162">
        <f>IFERROR(VLOOKUP($A162, CDS5Y_bbg!AR$5:AS$241,2), -1)</f>
        <v>44626</v>
      </c>
      <c r="AT162">
        <f>IFERROR(VLOOKUP($A162, CDS5Y_bbg!AS$5:AT$241,2), -1)</f>
        <v>27.832999999999998</v>
      </c>
      <c r="AU162">
        <f>IFERROR(VLOOKUP($A162, CDS5Y_bbg!AT$5:AU$241,2), -1)</f>
        <v>-1</v>
      </c>
      <c r="AV162">
        <f>IFERROR(VLOOKUP($A162, CDS5Y_bbg!AU$5:AV$241,2), -1)</f>
        <v>-1</v>
      </c>
      <c r="AW162">
        <f>IFERROR(VLOOKUP($A162, CDS5Y_bbg!AV$5:AW$241,2), -1)</f>
        <v>41863</v>
      </c>
      <c r="AX162">
        <f>IFERROR(VLOOKUP($A162, CDS5Y_bbg!AW$5:AX$241,2), -1)</f>
        <v>119.66500000000001</v>
      </c>
      <c r="AY162">
        <f>IFERROR(VLOOKUP($A162, CDS5Y_bbg!AX$5:AY$241,2), -1)</f>
        <v>43402</v>
      </c>
      <c r="AZ162">
        <f>IFERROR(VLOOKUP($A162, CDS5Y_bbg!AY$5:AZ$241,2), -1)</f>
        <v>254.798</v>
      </c>
      <c r="BA162">
        <f>IFERROR(VLOOKUP($A162, CDS5Y_bbg!AZ$5:BA$241,2), -1)</f>
        <v>-1</v>
      </c>
      <c r="BB162">
        <f>IFERROR(VLOOKUP($A162, CDS5Y_bbg!BA$5:BB$241,2), -1)</f>
        <v>77.518000000000001</v>
      </c>
      <c r="BC162">
        <f>IFERROR(VLOOKUP($A162, CDS5Y_bbg!BB$5:BC$241,2), -1)</f>
        <v>41722</v>
      </c>
      <c r="BD162">
        <f>IFERROR(VLOOKUP($A162, CDS5Y_bbg!BC$5:BD$241,2), -1)</f>
        <v>50.55</v>
      </c>
      <c r="BE162">
        <f>IFERROR(VLOOKUP($A162, CDS5Y_bbg!BD$5:BE$241,2), -1)</f>
        <v>-1</v>
      </c>
      <c r="BF162">
        <f>IFERROR(VLOOKUP($A162, CDS5Y_bbg!BE$5:BF$241,2), -1)</f>
        <v>-1</v>
      </c>
      <c r="BG162">
        <f>IFERROR(VLOOKUP($A162, CDS5Y_bbg!BF$5:BG$241,2), -1)</f>
        <v>-1</v>
      </c>
      <c r="BH162">
        <f>IFERROR(VLOOKUP($A162, CDS5Y_bbg!BG$5:BH$241,2), -1)</f>
        <v>-1</v>
      </c>
      <c r="BI162">
        <f>IFERROR(VLOOKUP($A162, CDS5Y_bbg!BH$5:BI$241,2), -1)</f>
        <v>43424</v>
      </c>
      <c r="BJ162">
        <f>IFERROR(VLOOKUP($A162, CDS5Y_bbg!BI$5:BJ$241,2), -1)</f>
        <v>327.81299999999999</v>
      </c>
      <c r="BK162">
        <f>IFERROR(VLOOKUP($A162, CDS5Y_bbg!BJ$5:BK$241,2), -1)</f>
        <v>-1</v>
      </c>
      <c r="BL162">
        <f>IFERROR(VLOOKUP($A162, CDS5Y_bbg!BK$5:BL$241,2), -1)</f>
        <v>-1</v>
      </c>
      <c r="BM162">
        <f>IFERROR(VLOOKUP($A162, CDS5Y_bbg!BL$5:BM$241,2), -1)</f>
        <v>43424</v>
      </c>
      <c r="BN162">
        <f>IFERROR(VLOOKUP($A162, CDS5Y_bbg!BM$5:BN$241,2), -1)</f>
        <v>234.547</v>
      </c>
      <c r="BO162">
        <f>IFERROR(VLOOKUP($A162, CDS5Y_bbg!BN$5:BO$241,2), -1)</f>
        <v>43426</v>
      </c>
      <c r="BP162">
        <f>IFERROR(VLOOKUP($A162, CDS5Y_bbg!BO$5:BP$241,2), -1)</f>
        <v>21.4</v>
      </c>
      <c r="BQ162">
        <f>IFERROR(VLOOKUP($A162, CDS5Y_bbg!BP$5:BQ$241,2), -1)</f>
        <v>-1</v>
      </c>
      <c r="BR162">
        <f>IFERROR(VLOOKUP($A162, CDS5Y_bbg!BQ$5:BR$241,2), -1)</f>
        <v>-1</v>
      </c>
      <c r="BS162">
        <f>IFERROR(VLOOKUP($A162, CDS5Y_bbg!BR$5:BS$241,2), -1)</f>
        <v>43426</v>
      </c>
      <c r="BT162">
        <f>IFERROR(VLOOKUP($A162, CDS5Y_bbg!BS$5:BT$241,2), -1)</f>
        <v>43.832999999999998</v>
      </c>
      <c r="BU162">
        <f>IFERROR(VLOOKUP($A162, CDS5Y_bbg!BT$5:BU$241,2), -1)</f>
        <v>-1</v>
      </c>
      <c r="BV162">
        <f>IFERROR(VLOOKUP($A162, CDS5Y_bbg!BU$5:BV$241,2), -1)</f>
        <v>-1</v>
      </c>
      <c r="BW162">
        <f>IFERROR(VLOOKUP($A162, CDS5Y_bbg!BV$5:BW$241,2), -1)</f>
        <v>41915</v>
      </c>
      <c r="BX162">
        <f>IFERROR(VLOOKUP($A162, CDS5Y_bbg!BW$5:BX$241,2), -1)</f>
        <v>60.65</v>
      </c>
      <c r="BY162">
        <f>IFERROR(VLOOKUP($A162, CDS5Y_bbg!BX$5:BY$241,2), -1)</f>
        <v>-1</v>
      </c>
      <c r="BZ162">
        <f>IFERROR(VLOOKUP($A162, CDS5Y_bbg!BY$5:BZ$241,2), -1)</f>
        <v>-1</v>
      </c>
      <c r="CA162">
        <f>IFERROR(VLOOKUP($A162, CDS5Y_bbg!BZ$5:CA$241,2), -1)</f>
        <v>41911</v>
      </c>
      <c r="CB162">
        <f>IFERROR(VLOOKUP($A162, CDS5Y_bbg!CA$5:CB$241,2), -1)</f>
        <v>119.34</v>
      </c>
      <c r="CC162">
        <f>IFERROR(VLOOKUP($A162, CDS5Y_bbg!CB$5:CC$241,2), -1)</f>
        <v>41912</v>
      </c>
      <c r="CD162">
        <f>IFERROR(VLOOKUP($A162, CDS5Y_bbg!CC$5:CD$241,2), -1)</f>
        <v>117.73399999999999</v>
      </c>
      <c r="CE162">
        <f>IFERROR(VLOOKUP($A162, CDS5Y_bbg!CD$5:CE$241,2), -1)</f>
        <v>43332</v>
      </c>
      <c r="CF162">
        <f>IFERROR(VLOOKUP($A162, CDS5Y_bbg!CE$5:CF$241,2), -1)</f>
        <v>82.792000000000002</v>
      </c>
      <c r="CG162">
        <f>IFERROR(VLOOKUP($A162, CDS5Y_bbg!CF$5:CG$241,2), -1)</f>
        <v>41893</v>
      </c>
      <c r="CH162">
        <f>IFERROR(VLOOKUP($A162, CDS5Y_bbg!CG$5:CH$241,2), -1)</f>
        <v>55.658000000000001</v>
      </c>
      <c r="CI162">
        <f>IFERROR(VLOOKUP($A162, CDS5Y_bbg!CH$5:CI$241,2), -1)</f>
        <v>-1</v>
      </c>
      <c r="CJ162">
        <f>IFERROR(VLOOKUP($A162, CDS5Y_bbg!CI$5:CJ$241,2), -1)</f>
        <v>-1</v>
      </c>
      <c r="CK162">
        <f>IFERROR(VLOOKUP($A162, CDS5Y_bbg!CJ$5:CK$241,2), -1)</f>
        <v>41844</v>
      </c>
      <c r="CL162">
        <f>IFERROR(VLOOKUP($A162, CDS5Y_bbg!CK$5:CL$241,2), -1)</f>
        <v>292.32</v>
      </c>
      <c r="CM162">
        <f>IFERROR(VLOOKUP($A162, CDS5Y_bbg!CL$5:CM$241,2), -1)</f>
        <v>-1</v>
      </c>
      <c r="CN162">
        <f>IFERROR(VLOOKUP($A162, CDS5Y_bbg!CM$5:CN$241,2), -1)</f>
        <v>-1</v>
      </c>
    </row>
    <row r="163" spans="1:92" x14ac:dyDescent="0.25">
      <c r="A163" s="1">
        <v>41453</v>
      </c>
      <c r="B163">
        <f>IFERROR(VLOOKUP($A163, CDS5Y_bbg!A$5:B$241,2), -1)</f>
        <v>185.239</v>
      </c>
      <c r="C163">
        <f>IFERROR(VLOOKUP($A163, CDS5Y_bbg!B$5:C$241,2), -1)</f>
        <v>41831</v>
      </c>
      <c r="D163">
        <f>IFERROR(VLOOKUP($A163, CDS5Y_bbg!C$5:D$241,2), -1)</f>
        <v>123.325</v>
      </c>
      <c r="E163">
        <f>IFERROR(VLOOKUP($A163, CDS5Y_bbg!D$5:E$241,2), -1)</f>
        <v>44895</v>
      </c>
      <c r="F163">
        <f>IFERROR(VLOOKUP($A163, CDS5Y_bbg!E$5:F$241,2), -1)</f>
        <v>98.034999999999997</v>
      </c>
      <c r="G163">
        <f>IFERROR(VLOOKUP($A163, CDS5Y_bbg!F$5:G$241,2), -1)</f>
        <v>40360</v>
      </c>
      <c r="H163">
        <f>IFERROR(VLOOKUP($A163, CDS5Y_bbg!G$5:H$241,2), -1)</f>
        <v>138.29</v>
      </c>
      <c r="I163">
        <f>IFERROR(VLOOKUP($A163, CDS5Y_bbg!H$5:I$241,2), -1)</f>
        <v>44834</v>
      </c>
      <c r="J163">
        <f>IFERROR(VLOOKUP($A163, CDS5Y_bbg!I$5:J$241,2), -1)</f>
        <v>141.32499999999999</v>
      </c>
      <c r="K163">
        <f>IFERROR(VLOOKUP($A163, CDS5Y_bbg!J$5:K$241,2), -1)</f>
        <v>41819</v>
      </c>
      <c r="L163">
        <f>IFERROR(VLOOKUP($A163, CDS5Y_bbg!K$5:L$241,2), -1)</f>
        <v>335.85</v>
      </c>
      <c r="M163">
        <f>IFERROR(VLOOKUP($A163, CDS5Y_bbg!L$5:M$241,2), -1)</f>
        <v>40469</v>
      </c>
      <c r="N163">
        <f>IFERROR(VLOOKUP($A163, CDS5Y_bbg!M$5:N$241,2), -1)</f>
        <v>108.142</v>
      </c>
      <c r="O163">
        <f>IFERROR(VLOOKUP($A163, CDS5Y_bbg!N$5:O$241,2), -1)</f>
        <v>40289</v>
      </c>
      <c r="P163">
        <f>IFERROR(VLOOKUP($A163, CDS5Y_bbg!O$5:P$241,2), -1)</f>
        <v>118.565</v>
      </c>
      <c r="Q163">
        <f>IFERROR(VLOOKUP($A163, CDS5Y_bbg!P$5:Q$241,2), -1)</f>
        <v>44377</v>
      </c>
      <c r="R163">
        <f>IFERROR(VLOOKUP($A163, CDS5Y_bbg!Q$5:R$241,2), -1)</f>
        <v>131.49299999999999</v>
      </c>
      <c r="S163">
        <f>IFERROR(VLOOKUP($A163, CDS5Y_bbg!R$5:S$241,2), -1)</f>
        <v>43337</v>
      </c>
      <c r="T163">
        <f>IFERROR(VLOOKUP($A163, CDS5Y_bbg!S$5:T$241,2), -1)</f>
        <v>126.173</v>
      </c>
      <c r="U163">
        <f>IFERROR(VLOOKUP($A163, CDS5Y_bbg!T$5:U$241,2), -1)</f>
        <v>42062</v>
      </c>
      <c r="V163">
        <f>IFERROR(VLOOKUP($A163, CDS5Y_bbg!U$5:V$241,2), -1)</f>
        <v>104.47799999999999</v>
      </c>
      <c r="W163">
        <f>IFERROR(VLOOKUP($A163, CDS5Y_bbg!V$5:W$241,2), -1)</f>
        <v>44074</v>
      </c>
      <c r="X163">
        <f>IFERROR(VLOOKUP($A163, CDS5Y_bbg!W$5:X$241,2), -1)</f>
        <v>195.244</v>
      </c>
      <c r="Y163">
        <f>IFERROR(VLOOKUP($A163, CDS5Y_bbg!X$5:Y$241,2), -1)</f>
        <v>44043</v>
      </c>
      <c r="Z163">
        <f>IFERROR(VLOOKUP($A163, CDS5Y_bbg!Y$5:Z$241,2), -1)</f>
        <v>216.327</v>
      </c>
      <c r="AA163">
        <f>IFERROR(VLOOKUP($A163, CDS5Y_bbg!Z$5:AA$241,2), -1)</f>
        <v>40481</v>
      </c>
      <c r="AB163">
        <f>IFERROR(VLOOKUP($A163, CDS5Y_bbg!AA$5:AB$241,2), -1)</f>
        <v>130.58500000000001</v>
      </c>
      <c r="AC163">
        <f>IFERROR(VLOOKUP($A163, CDS5Y_bbg!AB$5:AC$241,2), -1)</f>
        <v>44043</v>
      </c>
      <c r="AD163">
        <f>IFERROR(VLOOKUP($A163, CDS5Y_bbg!AC$5:AD$241,2), -1)</f>
        <v>190.833</v>
      </c>
      <c r="AE163">
        <f>IFERROR(VLOOKUP($A163, CDS5Y_bbg!AD$5:AE$241,2), -1)</f>
        <v>41149</v>
      </c>
      <c r="AF163">
        <f>IFERROR(VLOOKUP($A163, CDS5Y_bbg!AE$5:AF$241,2), -1)</f>
        <v>55.783999999999999</v>
      </c>
      <c r="AG163">
        <f>IFERROR(VLOOKUP($A163, CDS5Y_bbg!AF$5:AG$241,2), -1)</f>
        <v>42853</v>
      </c>
      <c r="AH163">
        <f>IFERROR(VLOOKUP($A163, CDS5Y_bbg!AG$5:AH$241,2), -1)</f>
        <v>39.125</v>
      </c>
      <c r="AI163">
        <f>IFERROR(VLOOKUP($A163, CDS5Y_bbg!AH$5:AI$241,2), -1)</f>
        <v>-1</v>
      </c>
      <c r="AJ163">
        <f>IFERROR(VLOOKUP($A163, CDS5Y_bbg!AI$5:AJ$241,2), -1)</f>
        <v>-1</v>
      </c>
      <c r="AK163">
        <f>IFERROR(VLOOKUP($A163, CDS5Y_bbg!AJ$5:AK$241,2), -1)</f>
        <v>-1</v>
      </c>
      <c r="AL163">
        <f>IFERROR(VLOOKUP($A163, CDS5Y_bbg!AK$5:AL$241,2), -1)</f>
        <v>-1</v>
      </c>
      <c r="AM163">
        <f>IFERROR(VLOOKUP($A163, CDS5Y_bbg!AL$5:AM$241,2), -1)</f>
        <v>-1</v>
      </c>
      <c r="AN163">
        <f>IFERROR(VLOOKUP($A163, CDS5Y_bbg!AM$5:AN$241,2), -1)</f>
        <v>31.731999999999999</v>
      </c>
      <c r="AO163">
        <f>IFERROR(VLOOKUP($A163, CDS5Y_bbg!AN$5:AO$241,2), -1)</f>
        <v>43424</v>
      </c>
      <c r="AP163">
        <f>IFERROR(VLOOKUP($A163, CDS5Y_bbg!AO$5:AP$241,2), -1)</f>
        <v>22.587</v>
      </c>
      <c r="AQ163">
        <f>IFERROR(VLOOKUP($A163, CDS5Y_bbg!AP$5:AQ$241,2), -1)</f>
        <v>44625</v>
      </c>
      <c r="AR163">
        <f>IFERROR(VLOOKUP($A163, CDS5Y_bbg!AQ$5:AR$241,2), -1)</f>
        <v>80.489999999999995</v>
      </c>
      <c r="AS163">
        <f>IFERROR(VLOOKUP($A163, CDS5Y_bbg!AR$5:AS$241,2), -1)</f>
        <v>44626</v>
      </c>
      <c r="AT163">
        <f>IFERROR(VLOOKUP($A163, CDS5Y_bbg!AS$5:AT$241,2), -1)</f>
        <v>32.335000000000001</v>
      </c>
      <c r="AU163">
        <f>IFERROR(VLOOKUP($A163, CDS5Y_bbg!AT$5:AU$241,2), -1)</f>
        <v>-1</v>
      </c>
      <c r="AV163">
        <f>IFERROR(VLOOKUP($A163, CDS5Y_bbg!AU$5:AV$241,2), -1)</f>
        <v>-1</v>
      </c>
      <c r="AW163">
        <f>IFERROR(VLOOKUP($A163, CDS5Y_bbg!AV$5:AW$241,2), -1)</f>
        <v>41863</v>
      </c>
      <c r="AX163">
        <f>IFERROR(VLOOKUP($A163, CDS5Y_bbg!AW$5:AX$241,2), -1)</f>
        <v>127.67</v>
      </c>
      <c r="AY163">
        <f>IFERROR(VLOOKUP($A163, CDS5Y_bbg!AX$5:AY$241,2), -1)</f>
        <v>43402</v>
      </c>
      <c r="AZ163">
        <f>IFERROR(VLOOKUP($A163, CDS5Y_bbg!AY$5:AZ$241,2), -1)</f>
        <v>280.53100000000001</v>
      </c>
      <c r="BA163">
        <f>IFERROR(VLOOKUP($A163, CDS5Y_bbg!AZ$5:BA$241,2), -1)</f>
        <v>-1</v>
      </c>
      <c r="BB163">
        <f>IFERROR(VLOOKUP($A163, CDS5Y_bbg!BA$5:BB$241,2), -1)</f>
        <v>78.117000000000004</v>
      </c>
      <c r="BC163">
        <f>IFERROR(VLOOKUP($A163, CDS5Y_bbg!BB$5:BC$241,2), -1)</f>
        <v>41722</v>
      </c>
      <c r="BD163">
        <f>IFERROR(VLOOKUP($A163, CDS5Y_bbg!BC$5:BD$241,2), -1)</f>
        <v>56.8</v>
      </c>
      <c r="BE163">
        <f>IFERROR(VLOOKUP($A163, CDS5Y_bbg!BD$5:BE$241,2), -1)</f>
        <v>-1</v>
      </c>
      <c r="BF163">
        <f>IFERROR(VLOOKUP($A163, CDS5Y_bbg!BE$5:BF$241,2), -1)</f>
        <v>-1</v>
      </c>
      <c r="BG163">
        <f>IFERROR(VLOOKUP($A163, CDS5Y_bbg!BF$5:BG$241,2), -1)</f>
        <v>-1</v>
      </c>
      <c r="BH163">
        <f>IFERROR(VLOOKUP($A163, CDS5Y_bbg!BG$5:BH$241,2), -1)</f>
        <v>-1</v>
      </c>
      <c r="BI163">
        <f>IFERROR(VLOOKUP($A163, CDS5Y_bbg!BH$5:BI$241,2), -1)</f>
        <v>43424</v>
      </c>
      <c r="BJ163">
        <f>IFERROR(VLOOKUP($A163, CDS5Y_bbg!BI$5:BJ$241,2), -1)</f>
        <v>400.37799999999999</v>
      </c>
      <c r="BK163">
        <f>IFERROR(VLOOKUP($A163, CDS5Y_bbg!BJ$5:BK$241,2), -1)</f>
        <v>-1</v>
      </c>
      <c r="BL163">
        <f>IFERROR(VLOOKUP($A163, CDS5Y_bbg!BK$5:BL$241,2), -1)</f>
        <v>-1</v>
      </c>
      <c r="BM163">
        <f>IFERROR(VLOOKUP($A163, CDS5Y_bbg!BL$5:BM$241,2), -1)</f>
        <v>43424</v>
      </c>
      <c r="BN163">
        <f>IFERROR(VLOOKUP($A163, CDS5Y_bbg!BM$5:BN$241,2), -1)</f>
        <v>281.46899999999999</v>
      </c>
      <c r="BO163">
        <f>IFERROR(VLOOKUP($A163, CDS5Y_bbg!BN$5:BO$241,2), -1)</f>
        <v>43426</v>
      </c>
      <c r="BP163">
        <f>IFERROR(VLOOKUP($A163, CDS5Y_bbg!BO$5:BP$241,2), -1)</f>
        <v>22.605</v>
      </c>
      <c r="BQ163">
        <f>IFERROR(VLOOKUP($A163, CDS5Y_bbg!BP$5:BQ$241,2), -1)</f>
        <v>-1</v>
      </c>
      <c r="BR163">
        <f>IFERROR(VLOOKUP($A163, CDS5Y_bbg!BQ$5:BR$241,2), -1)</f>
        <v>-1</v>
      </c>
      <c r="BS163">
        <f>IFERROR(VLOOKUP($A163, CDS5Y_bbg!BR$5:BS$241,2), -1)</f>
        <v>43426</v>
      </c>
      <c r="BT163">
        <f>IFERROR(VLOOKUP($A163, CDS5Y_bbg!BS$5:BT$241,2), -1)</f>
        <v>49.567999999999998</v>
      </c>
      <c r="BU163">
        <f>IFERROR(VLOOKUP($A163, CDS5Y_bbg!BT$5:BU$241,2), -1)</f>
        <v>-1</v>
      </c>
      <c r="BV163">
        <f>IFERROR(VLOOKUP($A163, CDS5Y_bbg!BU$5:BV$241,2), -1)</f>
        <v>-1</v>
      </c>
      <c r="BW163">
        <f>IFERROR(VLOOKUP($A163, CDS5Y_bbg!BV$5:BW$241,2), -1)</f>
        <v>41915</v>
      </c>
      <c r="BX163">
        <f>IFERROR(VLOOKUP($A163, CDS5Y_bbg!BW$5:BX$241,2), -1)</f>
        <v>71.563999999999993</v>
      </c>
      <c r="BY163">
        <f>IFERROR(VLOOKUP($A163, CDS5Y_bbg!BX$5:BY$241,2), -1)</f>
        <v>-1</v>
      </c>
      <c r="BZ163">
        <f>IFERROR(VLOOKUP($A163, CDS5Y_bbg!BY$5:BZ$241,2), -1)</f>
        <v>-1</v>
      </c>
      <c r="CA163">
        <f>IFERROR(VLOOKUP($A163, CDS5Y_bbg!BZ$5:CA$241,2), -1)</f>
        <v>41911</v>
      </c>
      <c r="CB163">
        <f>IFERROR(VLOOKUP($A163, CDS5Y_bbg!CA$5:CB$241,2), -1)</f>
        <v>128.77000000000001</v>
      </c>
      <c r="CC163">
        <f>IFERROR(VLOOKUP($A163, CDS5Y_bbg!CB$5:CC$241,2), -1)</f>
        <v>41912</v>
      </c>
      <c r="CD163">
        <f>IFERROR(VLOOKUP($A163, CDS5Y_bbg!CC$5:CD$241,2), -1)</f>
        <v>132.44900000000001</v>
      </c>
      <c r="CE163">
        <f>IFERROR(VLOOKUP($A163, CDS5Y_bbg!CD$5:CE$241,2), -1)</f>
        <v>43332</v>
      </c>
      <c r="CF163">
        <f>IFERROR(VLOOKUP($A163, CDS5Y_bbg!CE$5:CF$241,2), -1)</f>
        <v>101.545</v>
      </c>
      <c r="CG163">
        <f>IFERROR(VLOOKUP($A163, CDS5Y_bbg!CF$5:CG$241,2), -1)</f>
        <v>41893</v>
      </c>
      <c r="CH163">
        <f>IFERROR(VLOOKUP($A163, CDS5Y_bbg!CG$5:CH$241,2), -1)</f>
        <v>63.814999999999998</v>
      </c>
      <c r="CI163">
        <f>IFERROR(VLOOKUP($A163, CDS5Y_bbg!CH$5:CI$241,2), -1)</f>
        <v>-1</v>
      </c>
      <c r="CJ163">
        <f>IFERROR(VLOOKUP($A163, CDS5Y_bbg!CI$5:CJ$241,2), -1)</f>
        <v>-1</v>
      </c>
      <c r="CK163">
        <f>IFERROR(VLOOKUP($A163, CDS5Y_bbg!CJ$5:CK$241,2), -1)</f>
        <v>41844</v>
      </c>
      <c r="CL163">
        <f>IFERROR(VLOOKUP($A163, CDS5Y_bbg!CK$5:CL$241,2), -1)</f>
        <v>318.49</v>
      </c>
      <c r="CM163">
        <f>IFERROR(VLOOKUP($A163, CDS5Y_bbg!CL$5:CM$241,2), -1)</f>
        <v>-1</v>
      </c>
      <c r="CN163">
        <f>IFERROR(VLOOKUP($A163, CDS5Y_bbg!CM$5:CN$241,2), -1)</f>
        <v>-1</v>
      </c>
    </row>
    <row r="164" spans="1:92" x14ac:dyDescent="0.25">
      <c r="A164" s="1">
        <v>41486</v>
      </c>
      <c r="B164">
        <f>IFERROR(VLOOKUP($A164, CDS5Y_bbg!A$5:B$241,2), -1)</f>
        <v>186.61699999999999</v>
      </c>
      <c r="C164">
        <f>IFERROR(VLOOKUP($A164, CDS5Y_bbg!B$5:C$241,2), -1)</f>
        <v>41831</v>
      </c>
      <c r="D164">
        <f>IFERROR(VLOOKUP($A164, CDS5Y_bbg!C$5:D$241,2), -1)</f>
        <v>116.121</v>
      </c>
      <c r="E164">
        <f>IFERROR(VLOOKUP($A164, CDS5Y_bbg!D$5:E$241,2), -1)</f>
        <v>44895</v>
      </c>
      <c r="F164">
        <f>IFERROR(VLOOKUP($A164, CDS5Y_bbg!E$5:F$241,2), -1)</f>
        <v>96.652000000000001</v>
      </c>
      <c r="G164">
        <f>IFERROR(VLOOKUP($A164, CDS5Y_bbg!F$5:G$241,2), -1)</f>
        <v>40360</v>
      </c>
      <c r="H164">
        <f>IFERROR(VLOOKUP($A164, CDS5Y_bbg!G$5:H$241,2), -1)</f>
        <v>127.01</v>
      </c>
      <c r="I164">
        <f>IFERROR(VLOOKUP($A164, CDS5Y_bbg!H$5:I$241,2), -1)</f>
        <v>44834</v>
      </c>
      <c r="J164">
        <f>IFERROR(VLOOKUP($A164, CDS5Y_bbg!I$5:J$241,2), -1)</f>
        <v>130.02500000000001</v>
      </c>
      <c r="K164">
        <f>IFERROR(VLOOKUP($A164, CDS5Y_bbg!J$5:K$241,2), -1)</f>
        <v>41819</v>
      </c>
      <c r="L164">
        <f>IFERROR(VLOOKUP($A164, CDS5Y_bbg!K$5:L$241,2), -1)</f>
        <v>325.59699999999998</v>
      </c>
      <c r="M164">
        <f>IFERROR(VLOOKUP($A164, CDS5Y_bbg!L$5:M$241,2), -1)</f>
        <v>40469</v>
      </c>
      <c r="N164">
        <f>IFERROR(VLOOKUP($A164, CDS5Y_bbg!M$5:N$241,2), -1)</f>
        <v>92.507000000000005</v>
      </c>
      <c r="O164">
        <f>IFERROR(VLOOKUP($A164, CDS5Y_bbg!N$5:O$241,2), -1)</f>
        <v>40289</v>
      </c>
      <c r="P164">
        <f>IFERROR(VLOOKUP($A164, CDS5Y_bbg!O$5:P$241,2), -1)</f>
        <v>111.282</v>
      </c>
      <c r="Q164">
        <f>IFERROR(VLOOKUP($A164, CDS5Y_bbg!P$5:Q$241,2), -1)</f>
        <v>44377</v>
      </c>
      <c r="R164">
        <f>IFERROR(VLOOKUP($A164, CDS5Y_bbg!Q$5:R$241,2), -1)</f>
        <v>125.825</v>
      </c>
      <c r="S164">
        <f>IFERROR(VLOOKUP($A164, CDS5Y_bbg!R$5:S$241,2), -1)</f>
        <v>43337</v>
      </c>
      <c r="T164">
        <f>IFERROR(VLOOKUP($A164, CDS5Y_bbg!S$5:T$241,2), -1)</f>
        <v>112.104</v>
      </c>
      <c r="U164">
        <f>IFERROR(VLOOKUP($A164, CDS5Y_bbg!T$5:U$241,2), -1)</f>
        <v>42062</v>
      </c>
      <c r="V164">
        <f>IFERROR(VLOOKUP($A164, CDS5Y_bbg!U$5:V$241,2), -1)</f>
        <v>89.498000000000005</v>
      </c>
      <c r="W164">
        <f>IFERROR(VLOOKUP($A164, CDS5Y_bbg!V$5:W$241,2), -1)</f>
        <v>44074</v>
      </c>
      <c r="X164">
        <f>IFERROR(VLOOKUP($A164, CDS5Y_bbg!W$5:X$241,2), -1)</f>
        <v>187.89699999999999</v>
      </c>
      <c r="Y164">
        <f>IFERROR(VLOOKUP($A164, CDS5Y_bbg!X$5:Y$241,2), -1)</f>
        <v>44043</v>
      </c>
      <c r="Z164">
        <f>IFERROR(VLOOKUP($A164, CDS5Y_bbg!Y$5:Z$241,2), -1)</f>
        <v>222.18600000000001</v>
      </c>
      <c r="AA164">
        <f>IFERROR(VLOOKUP($A164, CDS5Y_bbg!Z$5:AA$241,2), -1)</f>
        <v>40481</v>
      </c>
      <c r="AB164">
        <f>IFERROR(VLOOKUP($A164, CDS5Y_bbg!AA$5:AB$241,2), -1)</f>
        <v>127.33499999999999</v>
      </c>
      <c r="AC164">
        <f>IFERROR(VLOOKUP($A164, CDS5Y_bbg!AB$5:AC$241,2), -1)</f>
        <v>44043</v>
      </c>
      <c r="AD164">
        <f>IFERROR(VLOOKUP($A164, CDS5Y_bbg!AC$5:AD$241,2), -1)</f>
        <v>206.99100000000001</v>
      </c>
      <c r="AE164">
        <f>IFERROR(VLOOKUP($A164, CDS5Y_bbg!AD$5:AE$241,2), -1)</f>
        <v>41149</v>
      </c>
      <c r="AF164">
        <f>IFERROR(VLOOKUP($A164, CDS5Y_bbg!AE$5:AF$241,2), -1)</f>
        <v>51.838000000000001</v>
      </c>
      <c r="AG164">
        <f>IFERROR(VLOOKUP($A164, CDS5Y_bbg!AF$5:AG$241,2), -1)</f>
        <v>42853</v>
      </c>
      <c r="AH164">
        <f>IFERROR(VLOOKUP($A164, CDS5Y_bbg!AG$5:AH$241,2), -1)</f>
        <v>30.143999999999998</v>
      </c>
      <c r="AI164">
        <f>IFERROR(VLOOKUP($A164, CDS5Y_bbg!AH$5:AI$241,2), -1)</f>
        <v>-1</v>
      </c>
      <c r="AJ164">
        <f>IFERROR(VLOOKUP($A164, CDS5Y_bbg!AI$5:AJ$241,2), -1)</f>
        <v>-1</v>
      </c>
      <c r="AK164">
        <f>IFERROR(VLOOKUP($A164, CDS5Y_bbg!AJ$5:AK$241,2), -1)</f>
        <v>-1</v>
      </c>
      <c r="AL164">
        <f>IFERROR(VLOOKUP($A164, CDS5Y_bbg!AK$5:AL$241,2), -1)</f>
        <v>-1</v>
      </c>
      <c r="AM164">
        <f>IFERROR(VLOOKUP($A164, CDS5Y_bbg!AL$5:AM$241,2), -1)</f>
        <v>-1</v>
      </c>
      <c r="AN164">
        <f>IFERROR(VLOOKUP($A164, CDS5Y_bbg!AM$5:AN$241,2), -1)</f>
        <v>23.507999999999999</v>
      </c>
      <c r="AO164">
        <f>IFERROR(VLOOKUP($A164, CDS5Y_bbg!AN$5:AO$241,2), -1)</f>
        <v>43424</v>
      </c>
      <c r="AP164">
        <f>IFERROR(VLOOKUP($A164, CDS5Y_bbg!AO$5:AP$241,2), -1)</f>
        <v>22.119</v>
      </c>
      <c r="AQ164">
        <f>IFERROR(VLOOKUP($A164, CDS5Y_bbg!AP$5:AQ$241,2), -1)</f>
        <v>44625</v>
      </c>
      <c r="AR164">
        <f>IFERROR(VLOOKUP($A164, CDS5Y_bbg!AQ$5:AR$241,2), -1)</f>
        <v>64.361000000000004</v>
      </c>
      <c r="AS164">
        <f>IFERROR(VLOOKUP($A164, CDS5Y_bbg!AR$5:AS$241,2), -1)</f>
        <v>44626</v>
      </c>
      <c r="AT164">
        <f>IFERROR(VLOOKUP($A164, CDS5Y_bbg!AS$5:AT$241,2), -1)</f>
        <v>26.861000000000001</v>
      </c>
      <c r="AU164">
        <f>IFERROR(VLOOKUP($A164, CDS5Y_bbg!AT$5:AU$241,2), -1)</f>
        <v>-1</v>
      </c>
      <c r="AV164">
        <f>IFERROR(VLOOKUP($A164, CDS5Y_bbg!AU$5:AV$241,2), -1)</f>
        <v>-1</v>
      </c>
      <c r="AW164">
        <f>IFERROR(VLOOKUP($A164, CDS5Y_bbg!AV$5:AW$241,2), -1)</f>
        <v>41863</v>
      </c>
      <c r="AX164">
        <f>IFERROR(VLOOKUP($A164, CDS5Y_bbg!AW$5:AX$241,2), -1)</f>
        <v>107.328</v>
      </c>
      <c r="AY164">
        <f>IFERROR(VLOOKUP($A164, CDS5Y_bbg!AX$5:AY$241,2), -1)</f>
        <v>43402</v>
      </c>
      <c r="AZ164">
        <f>IFERROR(VLOOKUP($A164, CDS5Y_bbg!AY$5:AZ$241,2), -1)</f>
        <v>253.583</v>
      </c>
      <c r="BA164">
        <f>IFERROR(VLOOKUP($A164, CDS5Y_bbg!AZ$5:BA$241,2), -1)</f>
        <v>-1</v>
      </c>
      <c r="BB164">
        <f>IFERROR(VLOOKUP($A164, CDS5Y_bbg!BA$5:BB$241,2), -1)</f>
        <v>64.343000000000004</v>
      </c>
      <c r="BC164">
        <f>IFERROR(VLOOKUP($A164, CDS5Y_bbg!BB$5:BC$241,2), -1)</f>
        <v>41722</v>
      </c>
      <c r="BD164">
        <f>IFERROR(VLOOKUP($A164, CDS5Y_bbg!BC$5:BD$241,2), -1)</f>
        <v>47.723999999999997</v>
      </c>
      <c r="BE164">
        <f>IFERROR(VLOOKUP($A164, CDS5Y_bbg!BD$5:BE$241,2), -1)</f>
        <v>-1</v>
      </c>
      <c r="BF164">
        <f>IFERROR(VLOOKUP($A164, CDS5Y_bbg!BE$5:BF$241,2), -1)</f>
        <v>-1</v>
      </c>
      <c r="BG164">
        <f>IFERROR(VLOOKUP($A164, CDS5Y_bbg!BF$5:BG$241,2), -1)</f>
        <v>-1</v>
      </c>
      <c r="BH164">
        <f>IFERROR(VLOOKUP($A164, CDS5Y_bbg!BG$5:BH$241,2), -1)</f>
        <v>-1</v>
      </c>
      <c r="BI164">
        <f>IFERROR(VLOOKUP($A164, CDS5Y_bbg!BH$5:BI$241,2), -1)</f>
        <v>43424</v>
      </c>
      <c r="BJ164">
        <f>IFERROR(VLOOKUP($A164, CDS5Y_bbg!BI$5:BJ$241,2), -1)</f>
        <v>441.38400000000001</v>
      </c>
      <c r="BK164">
        <f>IFERROR(VLOOKUP($A164, CDS5Y_bbg!BJ$5:BK$241,2), -1)</f>
        <v>-1</v>
      </c>
      <c r="BL164">
        <f>IFERROR(VLOOKUP($A164, CDS5Y_bbg!BK$5:BL$241,2), -1)</f>
        <v>-1</v>
      </c>
      <c r="BM164">
        <f>IFERROR(VLOOKUP($A164, CDS5Y_bbg!BL$5:BM$241,2), -1)</f>
        <v>43424</v>
      </c>
      <c r="BN164">
        <f>IFERROR(VLOOKUP($A164, CDS5Y_bbg!BM$5:BN$241,2), -1)</f>
        <v>251.72800000000001</v>
      </c>
      <c r="BO164">
        <f>IFERROR(VLOOKUP($A164, CDS5Y_bbg!BN$5:BO$241,2), -1)</f>
        <v>43426</v>
      </c>
      <c r="BP164">
        <f>IFERROR(VLOOKUP($A164, CDS5Y_bbg!BO$5:BP$241,2), -1)</f>
        <v>20.399000000000001</v>
      </c>
      <c r="BQ164">
        <f>IFERROR(VLOOKUP($A164, CDS5Y_bbg!BP$5:BQ$241,2), -1)</f>
        <v>-1</v>
      </c>
      <c r="BR164">
        <f>IFERROR(VLOOKUP($A164, CDS5Y_bbg!BQ$5:BR$241,2), -1)</f>
        <v>-1</v>
      </c>
      <c r="BS164">
        <f>IFERROR(VLOOKUP($A164, CDS5Y_bbg!BR$5:BS$241,2), -1)</f>
        <v>43426</v>
      </c>
      <c r="BT164">
        <f>IFERROR(VLOOKUP($A164, CDS5Y_bbg!BS$5:BT$241,2), -1)</f>
        <v>36.566000000000003</v>
      </c>
      <c r="BU164">
        <f>IFERROR(VLOOKUP($A164, CDS5Y_bbg!BT$5:BU$241,2), -1)</f>
        <v>-1</v>
      </c>
      <c r="BV164">
        <f>IFERROR(VLOOKUP($A164, CDS5Y_bbg!BU$5:BV$241,2), -1)</f>
        <v>-1</v>
      </c>
      <c r="BW164">
        <f>IFERROR(VLOOKUP($A164, CDS5Y_bbg!BV$5:BW$241,2), -1)</f>
        <v>41915</v>
      </c>
      <c r="BX164">
        <f>IFERROR(VLOOKUP($A164, CDS5Y_bbg!BW$5:BX$241,2), -1)</f>
        <v>69.004999999999995</v>
      </c>
      <c r="BY164">
        <f>IFERROR(VLOOKUP($A164, CDS5Y_bbg!BX$5:BY$241,2), -1)</f>
        <v>-1</v>
      </c>
      <c r="BZ164">
        <f>IFERROR(VLOOKUP($A164, CDS5Y_bbg!BY$5:BZ$241,2), -1)</f>
        <v>-1</v>
      </c>
      <c r="CA164">
        <f>IFERROR(VLOOKUP($A164, CDS5Y_bbg!BZ$5:CA$241,2), -1)</f>
        <v>41911</v>
      </c>
      <c r="CB164">
        <f>IFERROR(VLOOKUP($A164, CDS5Y_bbg!CA$5:CB$241,2), -1)</f>
        <v>131.85300000000001</v>
      </c>
      <c r="CC164">
        <f>IFERROR(VLOOKUP($A164, CDS5Y_bbg!CB$5:CC$241,2), -1)</f>
        <v>41912</v>
      </c>
      <c r="CD164">
        <f>IFERROR(VLOOKUP($A164, CDS5Y_bbg!CC$5:CD$241,2), -1)</f>
        <v>127.158</v>
      </c>
      <c r="CE164">
        <f>IFERROR(VLOOKUP($A164, CDS5Y_bbg!CD$5:CE$241,2), -1)</f>
        <v>43332</v>
      </c>
      <c r="CF164">
        <f>IFERROR(VLOOKUP($A164, CDS5Y_bbg!CE$5:CF$241,2), -1)</f>
        <v>88.83</v>
      </c>
      <c r="CG164">
        <f>IFERROR(VLOOKUP($A164, CDS5Y_bbg!CF$5:CG$241,2), -1)</f>
        <v>41893</v>
      </c>
      <c r="CH164">
        <f>IFERROR(VLOOKUP($A164, CDS5Y_bbg!CG$5:CH$241,2), -1)</f>
        <v>61.472000000000001</v>
      </c>
      <c r="CI164">
        <f>IFERROR(VLOOKUP($A164, CDS5Y_bbg!CH$5:CI$241,2), -1)</f>
        <v>-1</v>
      </c>
      <c r="CJ164">
        <f>IFERROR(VLOOKUP($A164, CDS5Y_bbg!CI$5:CJ$241,2), -1)</f>
        <v>-1</v>
      </c>
      <c r="CK164">
        <f>IFERROR(VLOOKUP($A164, CDS5Y_bbg!CJ$5:CK$241,2), -1)</f>
        <v>41844</v>
      </c>
      <c r="CL164">
        <f>IFERROR(VLOOKUP($A164, CDS5Y_bbg!CK$5:CL$241,2), -1)</f>
        <v>306.62299999999999</v>
      </c>
      <c r="CM164">
        <f>IFERROR(VLOOKUP($A164, CDS5Y_bbg!CL$5:CM$241,2), -1)</f>
        <v>-1</v>
      </c>
      <c r="CN164">
        <f>IFERROR(VLOOKUP($A164, CDS5Y_bbg!CM$5:CN$241,2), -1)</f>
        <v>-1</v>
      </c>
    </row>
    <row r="165" spans="1:92" x14ac:dyDescent="0.25">
      <c r="A165" s="1">
        <v>41516</v>
      </c>
      <c r="B165">
        <f>IFERROR(VLOOKUP($A165, CDS5Y_bbg!A$5:B$241,2), -1)</f>
        <v>206.85499999999999</v>
      </c>
      <c r="C165">
        <f>IFERROR(VLOOKUP($A165, CDS5Y_bbg!B$5:C$241,2), -1)</f>
        <v>41831</v>
      </c>
      <c r="D165">
        <f>IFERROR(VLOOKUP($A165, CDS5Y_bbg!C$5:D$241,2), -1)</f>
        <v>124.928</v>
      </c>
      <c r="E165">
        <f>IFERROR(VLOOKUP($A165, CDS5Y_bbg!D$5:E$241,2), -1)</f>
        <v>44895</v>
      </c>
      <c r="F165">
        <f>IFERROR(VLOOKUP($A165, CDS5Y_bbg!E$5:F$241,2), -1)</f>
        <v>102</v>
      </c>
      <c r="G165">
        <f>IFERROR(VLOOKUP($A165, CDS5Y_bbg!F$5:G$241,2), -1)</f>
        <v>40360</v>
      </c>
      <c r="H165">
        <f>IFERROR(VLOOKUP($A165, CDS5Y_bbg!G$5:H$241,2), -1)</f>
        <v>110.705</v>
      </c>
      <c r="I165">
        <f>IFERROR(VLOOKUP($A165, CDS5Y_bbg!H$5:I$241,2), -1)</f>
        <v>44834</v>
      </c>
      <c r="J165">
        <f>IFERROR(VLOOKUP($A165, CDS5Y_bbg!I$5:J$241,2), -1)</f>
        <v>138.655</v>
      </c>
      <c r="K165">
        <f>IFERROR(VLOOKUP($A165, CDS5Y_bbg!J$5:K$241,2), -1)</f>
        <v>41819</v>
      </c>
      <c r="L165">
        <f>IFERROR(VLOOKUP($A165, CDS5Y_bbg!K$5:L$241,2), -1)</f>
        <v>338.20400000000001</v>
      </c>
      <c r="M165">
        <f>IFERROR(VLOOKUP($A165, CDS5Y_bbg!L$5:M$241,2), -1)</f>
        <v>40469</v>
      </c>
      <c r="N165">
        <f>IFERROR(VLOOKUP($A165, CDS5Y_bbg!M$5:N$241,2), -1)</f>
        <v>82.875</v>
      </c>
      <c r="O165">
        <f>IFERROR(VLOOKUP($A165, CDS5Y_bbg!N$5:O$241,2), -1)</f>
        <v>40289</v>
      </c>
      <c r="P165">
        <f>IFERROR(VLOOKUP($A165, CDS5Y_bbg!O$5:P$241,2), -1)</f>
        <v>158.08199999999999</v>
      </c>
      <c r="Q165">
        <f>IFERROR(VLOOKUP($A165, CDS5Y_bbg!P$5:Q$241,2), -1)</f>
        <v>44377</v>
      </c>
      <c r="R165">
        <f>IFERROR(VLOOKUP($A165, CDS5Y_bbg!Q$5:R$241,2), -1)</f>
        <v>132.41</v>
      </c>
      <c r="S165">
        <f>IFERROR(VLOOKUP($A165, CDS5Y_bbg!R$5:S$241,2), -1)</f>
        <v>43337</v>
      </c>
      <c r="T165">
        <f>IFERROR(VLOOKUP($A165, CDS5Y_bbg!S$5:T$241,2), -1)</f>
        <v>150.149</v>
      </c>
      <c r="U165">
        <f>IFERROR(VLOOKUP($A165, CDS5Y_bbg!T$5:U$241,2), -1)</f>
        <v>42062</v>
      </c>
      <c r="V165">
        <f>IFERROR(VLOOKUP($A165, CDS5Y_bbg!U$5:V$241,2), -1)</f>
        <v>90.454999999999998</v>
      </c>
      <c r="W165">
        <f>IFERROR(VLOOKUP($A165, CDS5Y_bbg!V$5:W$241,2), -1)</f>
        <v>44074</v>
      </c>
      <c r="X165">
        <f>IFERROR(VLOOKUP($A165, CDS5Y_bbg!W$5:X$241,2), -1)</f>
        <v>199.59299999999999</v>
      </c>
      <c r="Y165">
        <f>IFERROR(VLOOKUP($A165, CDS5Y_bbg!X$5:Y$241,2), -1)</f>
        <v>44043</v>
      </c>
      <c r="Z165">
        <f>IFERROR(VLOOKUP($A165, CDS5Y_bbg!Y$5:Z$241,2), -1)</f>
        <v>239.791</v>
      </c>
      <c r="AA165">
        <f>IFERROR(VLOOKUP($A165, CDS5Y_bbg!Z$5:AA$241,2), -1)</f>
        <v>40481</v>
      </c>
      <c r="AB165">
        <f>IFERROR(VLOOKUP($A165, CDS5Y_bbg!AA$5:AB$241,2), -1)</f>
        <v>118.85299999999999</v>
      </c>
      <c r="AC165">
        <f>IFERROR(VLOOKUP($A165, CDS5Y_bbg!AB$5:AC$241,2), -1)</f>
        <v>44043</v>
      </c>
      <c r="AD165">
        <f>IFERROR(VLOOKUP($A165, CDS5Y_bbg!AC$5:AD$241,2), -1)</f>
        <v>239.94499999999999</v>
      </c>
      <c r="AE165">
        <f>IFERROR(VLOOKUP($A165, CDS5Y_bbg!AD$5:AE$241,2), -1)</f>
        <v>41149</v>
      </c>
      <c r="AF165">
        <f>IFERROR(VLOOKUP($A165, CDS5Y_bbg!AE$5:AF$241,2), -1)</f>
        <v>51.838000000000001</v>
      </c>
      <c r="AG165">
        <f>IFERROR(VLOOKUP($A165, CDS5Y_bbg!AF$5:AG$241,2), -1)</f>
        <v>42853</v>
      </c>
      <c r="AH165">
        <f>IFERROR(VLOOKUP($A165, CDS5Y_bbg!AG$5:AH$241,2), -1)</f>
        <v>31.78</v>
      </c>
      <c r="AI165">
        <f>IFERROR(VLOOKUP($A165, CDS5Y_bbg!AH$5:AI$241,2), -1)</f>
        <v>-1</v>
      </c>
      <c r="AJ165">
        <f>IFERROR(VLOOKUP($A165, CDS5Y_bbg!AI$5:AJ$241,2), -1)</f>
        <v>-1</v>
      </c>
      <c r="AK165">
        <f>IFERROR(VLOOKUP($A165, CDS5Y_bbg!AJ$5:AK$241,2), -1)</f>
        <v>-1</v>
      </c>
      <c r="AL165">
        <f>IFERROR(VLOOKUP($A165, CDS5Y_bbg!AK$5:AL$241,2), -1)</f>
        <v>-1</v>
      </c>
      <c r="AM165">
        <f>IFERROR(VLOOKUP($A165, CDS5Y_bbg!AL$5:AM$241,2), -1)</f>
        <v>-1</v>
      </c>
      <c r="AN165">
        <f>IFERROR(VLOOKUP($A165, CDS5Y_bbg!AM$5:AN$241,2), -1)</f>
        <v>25.673000000000002</v>
      </c>
      <c r="AO165">
        <f>IFERROR(VLOOKUP($A165, CDS5Y_bbg!AN$5:AO$241,2), -1)</f>
        <v>43424</v>
      </c>
      <c r="AP165">
        <f>IFERROR(VLOOKUP($A165, CDS5Y_bbg!AO$5:AP$241,2), -1)</f>
        <v>19.917000000000002</v>
      </c>
      <c r="AQ165">
        <f>IFERROR(VLOOKUP($A165, CDS5Y_bbg!AP$5:AQ$241,2), -1)</f>
        <v>44625</v>
      </c>
      <c r="AR165">
        <f>IFERROR(VLOOKUP($A165, CDS5Y_bbg!AQ$5:AR$241,2), -1)</f>
        <v>70.275999999999996</v>
      </c>
      <c r="AS165">
        <f>IFERROR(VLOOKUP($A165, CDS5Y_bbg!AR$5:AS$241,2), -1)</f>
        <v>44626</v>
      </c>
      <c r="AT165">
        <f>IFERROR(VLOOKUP($A165, CDS5Y_bbg!AS$5:AT$241,2), -1)</f>
        <v>28</v>
      </c>
      <c r="AU165">
        <f>IFERROR(VLOOKUP($A165, CDS5Y_bbg!AT$5:AU$241,2), -1)</f>
        <v>-1</v>
      </c>
      <c r="AV165">
        <f>IFERROR(VLOOKUP($A165, CDS5Y_bbg!AU$5:AV$241,2), -1)</f>
        <v>-1</v>
      </c>
      <c r="AW165">
        <f>IFERROR(VLOOKUP($A165, CDS5Y_bbg!AV$5:AW$241,2), -1)</f>
        <v>41863</v>
      </c>
      <c r="AX165">
        <f>IFERROR(VLOOKUP($A165, CDS5Y_bbg!AW$5:AX$241,2), -1)</f>
        <v>141.226</v>
      </c>
      <c r="AY165">
        <f>IFERROR(VLOOKUP($A165, CDS5Y_bbg!AX$5:AY$241,2), -1)</f>
        <v>43402</v>
      </c>
      <c r="AZ165">
        <f>IFERROR(VLOOKUP($A165, CDS5Y_bbg!AY$5:AZ$241,2), -1)</f>
        <v>240.47200000000001</v>
      </c>
      <c r="BA165">
        <f>IFERROR(VLOOKUP($A165, CDS5Y_bbg!AZ$5:BA$241,2), -1)</f>
        <v>-1</v>
      </c>
      <c r="BB165">
        <f>IFERROR(VLOOKUP($A165, CDS5Y_bbg!BA$5:BB$241,2), -1)</f>
        <v>68.47</v>
      </c>
      <c r="BC165">
        <f>IFERROR(VLOOKUP($A165, CDS5Y_bbg!BB$5:BC$241,2), -1)</f>
        <v>41722</v>
      </c>
      <c r="BD165">
        <f>IFERROR(VLOOKUP($A165, CDS5Y_bbg!BC$5:BD$241,2), -1)</f>
        <v>50.997999999999998</v>
      </c>
      <c r="BE165">
        <f>IFERROR(VLOOKUP($A165, CDS5Y_bbg!BD$5:BE$241,2), -1)</f>
        <v>-1</v>
      </c>
      <c r="BF165">
        <f>IFERROR(VLOOKUP($A165, CDS5Y_bbg!BE$5:BF$241,2), -1)</f>
        <v>-1</v>
      </c>
      <c r="BG165">
        <f>IFERROR(VLOOKUP($A165, CDS5Y_bbg!BF$5:BG$241,2), -1)</f>
        <v>-1</v>
      </c>
      <c r="BH165">
        <f>IFERROR(VLOOKUP($A165, CDS5Y_bbg!BG$5:BH$241,2), -1)</f>
        <v>-1</v>
      </c>
      <c r="BI165">
        <f>IFERROR(VLOOKUP($A165, CDS5Y_bbg!BH$5:BI$241,2), -1)</f>
        <v>43424</v>
      </c>
      <c r="BJ165">
        <f>IFERROR(VLOOKUP($A165, CDS5Y_bbg!BI$5:BJ$241,2), -1)</f>
        <v>511.34</v>
      </c>
      <c r="BK165">
        <f>IFERROR(VLOOKUP($A165, CDS5Y_bbg!BJ$5:BK$241,2), -1)</f>
        <v>-1</v>
      </c>
      <c r="BL165">
        <f>IFERROR(VLOOKUP($A165, CDS5Y_bbg!BK$5:BL$241,2), -1)</f>
        <v>-1</v>
      </c>
      <c r="BM165">
        <f>IFERROR(VLOOKUP($A165, CDS5Y_bbg!BL$5:BM$241,2), -1)</f>
        <v>43424</v>
      </c>
      <c r="BN165">
        <f>IFERROR(VLOOKUP($A165, CDS5Y_bbg!BM$5:BN$241,2), -1)</f>
        <v>233.33799999999999</v>
      </c>
      <c r="BO165">
        <f>IFERROR(VLOOKUP($A165, CDS5Y_bbg!BN$5:BO$241,2), -1)</f>
        <v>43426</v>
      </c>
      <c r="BP165">
        <f>IFERROR(VLOOKUP($A165, CDS5Y_bbg!BO$5:BP$241,2), -1)</f>
        <v>21.692</v>
      </c>
      <c r="BQ165">
        <f>IFERROR(VLOOKUP($A165, CDS5Y_bbg!BP$5:BQ$241,2), -1)</f>
        <v>-1</v>
      </c>
      <c r="BR165">
        <f>IFERROR(VLOOKUP($A165, CDS5Y_bbg!BQ$5:BR$241,2), -1)</f>
        <v>-1</v>
      </c>
      <c r="BS165">
        <f>IFERROR(VLOOKUP($A165, CDS5Y_bbg!BR$5:BS$241,2), -1)</f>
        <v>43426</v>
      </c>
      <c r="BT165">
        <f>IFERROR(VLOOKUP($A165, CDS5Y_bbg!BS$5:BT$241,2), -1)</f>
        <v>36.279000000000003</v>
      </c>
      <c r="BU165">
        <f>IFERROR(VLOOKUP($A165, CDS5Y_bbg!BT$5:BU$241,2), -1)</f>
        <v>-1</v>
      </c>
      <c r="BV165">
        <f>IFERROR(VLOOKUP($A165, CDS5Y_bbg!BU$5:BV$241,2), -1)</f>
        <v>-1</v>
      </c>
      <c r="BW165">
        <f>IFERROR(VLOOKUP($A165, CDS5Y_bbg!BV$5:BW$241,2), -1)</f>
        <v>41915</v>
      </c>
      <c r="BX165">
        <f>IFERROR(VLOOKUP($A165, CDS5Y_bbg!BW$5:BX$241,2), -1)</f>
        <v>65.572999999999993</v>
      </c>
      <c r="BY165">
        <f>IFERROR(VLOOKUP($A165, CDS5Y_bbg!BX$5:BY$241,2), -1)</f>
        <v>-1</v>
      </c>
      <c r="BZ165">
        <f>IFERROR(VLOOKUP($A165, CDS5Y_bbg!BY$5:BZ$241,2), -1)</f>
        <v>-1</v>
      </c>
      <c r="CA165">
        <f>IFERROR(VLOOKUP($A165, CDS5Y_bbg!BZ$5:CA$241,2), -1)</f>
        <v>41911</v>
      </c>
      <c r="CB165">
        <f>IFERROR(VLOOKUP($A165, CDS5Y_bbg!CA$5:CB$241,2), -1)</f>
        <v>138.12899999999999</v>
      </c>
      <c r="CC165">
        <f>IFERROR(VLOOKUP($A165, CDS5Y_bbg!CB$5:CC$241,2), -1)</f>
        <v>41912</v>
      </c>
      <c r="CD165">
        <f>IFERROR(VLOOKUP($A165, CDS5Y_bbg!CC$5:CD$241,2), -1)</f>
        <v>139.09899999999999</v>
      </c>
      <c r="CE165">
        <f>IFERROR(VLOOKUP($A165, CDS5Y_bbg!CD$5:CE$241,2), -1)</f>
        <v>43332</v>
      </c>
      <c r="CF165">
        <f>IFERROR(VLOOKUP($A165, CDS5Y_bbg!CE$5:CF$241,2), -1)</f>
        <v>88.835999999999999</v>
      </c>
      <c r="CG165">
        <f>IFERROR(VLOOKUP($A165, CDS5Y_bbg!CF$5:CG$241,2), -1)</f>
        <v>41893</v>
      </c>
      <c r="CH165">
        <f>IFERROR(VLOOKUP($A165, CDS5Y_bbg!CG$5:CH$241,2), -1)</f>
        <v>61.015000000000001</v>
      </c>
      <c r="CI165">
        <f>IFERROR(VLOOKUP($A165, CDS5Y_bbg!CH$5:CI$241,2), -1)</f>
        <v>-1</v>
      </c>
      <c r="CJ165">
        <f>IFERROR(VLOOKUP($A165, CDS5Y_bbg!CI$5:CJ$241,2), -1)</f>
        <v>-1</v>
      </c>
      <c r="CK165">
        <f>IFERROR(VLOOKUP($A165, CDS5Y_bbg!CJ$5:CK$241,2), -1)</f>
        <v>41844</v>
      </c>
      <c r="CL165">
        <f>IFERROR(VLOOKUP($A165, CDS5Y_bbg!CK$5:CL$241,2), -1)</f>
        <v>325.89800000000002</v>
      </c>
      <c r="CM165">
        <f>IFERROR(VLOOKUP($A165, CDS5Y_bbg!CL$5:CM$241,2), -1)</f>
        <v>-1</v>
      </c>
      <c r="CN165">
        <f>IFERROR(VLOOKUP($A165, CDS5Y_bbg!CM$5:CN$241,2), -1)</f>
        <v>-1</v>
      </c>
    </row>
    <row r="166" spans="1:92" x14ac:dyDescent="0.25">
      <c r="A166" s="1">
        <v>41547</v>
      </c>
      <c r="B166">
        <f>IFERROR(VLOOKUP($A166, CDS5Y_bbg!A$5:B$241,2), -1)</f>
        <v>176.74100000000001</v>
      </c>
      <c r="C166">
        <f>IFERROR(VLOOKUP($A166, CDS5Y_bbg!B$5:C$241,2), -1)</f>
        <v>41831</v>
      </c>
      <c r="D166">
        <f>IFERROR(VLOOKUP($A166, CDS5Y_bbg!C$5:D$241,2), -1)</f>
        <v>116.51600000000001</v>
      </c>
      <c r="E166">
        <f>IFERROR(VLOOKUP($A166, CDS5Y_bbg!D$5:E$241,2), -1)</f>
        <v>44895</v>
      </c>
      <c r="F166">
        <f>IFERROR(VLOOKUP($A166, CDS5Y_bbg!E$5:F$241,2), -1)</f>
        <v>89.625</v>
      </c>
      <c r="G166">
        <f>IFERROR(VLOOKUP($A166, CDS5Y_bbg!F$5:G$241,2), -1)</f>
        <v>40360</v>
      </c>
      <c r="H166">
        <f>IFERROR(VLOOKUP($A166, CDS5Y_bbg!G$5:H$241,2), -1)</f>
        <v>86.498000000000005</v>
      </c>
      <c r="I166">
        <f>IFERROR(VLOOKUP($A166, CDS5Y_bbg!H$5:I$241,2), -1)</f>
        <v>44834</v>
      </c>
      <c r="J166">
        <f>IFERROR(VLOOKUP($A166, CDS5Y_bbg!I$5:J$241,2), -1)</f>
        <v>134.66300000000001</v>
      </c>
      <c r="K166">
        <f>IFERROR(VLOOKUP($A166, CDS5Y_bbg!J$5:K$241,2), -1)</f>
        <v>41819</v>
      </c>
      <c r="L166">
        <f>IFERROR(VLOOKUP($A166, CDS5Y_bbg!K$5:L$241,2), -1)</f>
        <v>331.90199999999999</v>
      </c>
      <c r="M166">
        <f>IFERROR(VLOOKUP($A166, CDS5Y_bbg!L$5:M$241,2), -1)</f>
        <v>40469</v>
      </c>
      <c r="N166">
        <f>IFERROR(VLOOKUP($A166, CDS5Y_bbg!M$5:N$241,2), -1)</f>
        <v>82.875</v>
      </c>
      <c r="O166">
        <f>IFERROR(VLOOKUP($A166, CDS5Y_bbg!N$5:O$241,2), -1)</f>
        <v>40289</v>
      </c>
      <c r="P166">
        <f>IFERROR(VLOOKUP($A166, CDS5Y_bbg!O$5:P$241,2), -1)</f>
        <v>104.825</v>
      </c>
      <c r="Q166">
        <f>IFERROR(VLOOKUP($A166, CDS5Y_bbg!P$5:Q$241,2), -1)</f>
        <v>44377</v>
      </c>
      <c r="R166">
        <f>IFERROR(VLOOKUP($A166, CDS5Y_bbg!Q$5:R$241,2), -1)</f>
        <v>123.32299999999999</v>
      </c>
      <c r="S166">
        <f>IFERROR(VLOOKUP($A166, CDS5Y_bbg!R$5:S$241,2), -1)</f>
        <v>43337</v>
      </c>
      <c r="T166">
        <f>IFERROR(VLOOKUP($A166, CDS5Y_bbg!S$5:T$241,2), -1)</f>
        <v>106.792</v>
      </c>
      <c r="U166">
        <f>IFERROR(VLOOKUP($A166, CDS5Y_bbg!T$5:U$241,2), -1)</f>
        <v>42062</v>
      </c>
      <c r="V166">
        <f>IFERROR(VLOOKUP($A166, CDS5Y_bbg!U$5:V$241,2), -1)</f>
        <v>86.423000000000002</v>
      </c>
      <c r="W166">
        <f>IFERROR(VLOOKUP($A166, CDS5Y_bbg!V$5:W$241,2), -1)</f>
        <v>44074</v>
      </c>
      <c r="X166">
        <f>IFERROR(VLOOKUP($A166, CDS5Y_bbg!W$5:X$241,2), -1)</f>
        <v>172.642</v>
      </c>
      <c r="Y166">
        <f>IFERROR(VLOOKUP($A166, CDS5Y_bbg!X$5:Y$241,2), -1)</f>
        <v>44043</v>
      </c>
      <c r="Z166">
        <f>IFERROR(VLOOKUP($A166, CDS5Y_bbg!Y$5:Z$241,2), -1)</f>
        <v>197.226</v>
      </c>
      <c r="AA166">
        <f>IFERROR(VLOOKUP($A166, CDS5Y_bbg!Z$5:AA$241,2), -1)</f>
        <v>40481</v>
      </c>
      <c r="AB166">
        <f>IFERROR(VLOOKUP($A166, CDS5Y_bbg!AA$5:AB$241,2), -1)</f>
        <v>118.85299999999999</v>
      </c>
      <c r="AC166">
        <f>IFERROR(VLOOKUP($A166, CDS5Y_bbg!AB$5:AC$241,2), -1)</f>
        <v>44043</v>
      </c>
      <c r="AD166">
        <f>IFERROR(VLOOKUP($A166, CDS5Y_bbg!AC$5:AD$241,2), -1)</f>
        <v>213.584</v>
      </c>
      <c r="AE166">
        <f>IFERROR(VLOOKUP($A166, CDS5Y_bbg!AD$5:AE$241,2), -1)</f>
        <v>41149</v>
      </c>
      <c r="AF166">
        <f>IFERROR(VLOOKUP($A166, CDS5Y_bbg!AE$5:AF$241,2), -1)</f>
        <v>51.838000000000001</v>
      </c>
      <c r="AG166">
        <f>IFERROR(VLOOKUP($A166, CDS5Y_bbg!AF$5:AG$241,2), -1)</f>
        <v>42853</v>
      </c>
      <c r="AH166">
        <f>IFERROR(VLOOKUP($A166, CDS5Y_bbg!AG$5:AH$241,2), -1)</f>
        <v>29.221</v>
      </c>
      <c r="AI166">
        <f>IFERROR(VLOOKUP($A166, CDS5Y_bbg!AH$5:AI$241,2), -1)</f>
        <v>-1</v>
      </c>
      <c r="AJ166">
        <f>IFERROR(VLOOKUP($A166, CDS5Y_bbg!AI$5:AJ$241,2), -1)</f>
        <v>-1</v>
      </c>
      <c r="AK166">
        <f>IFERROR(VLOOKUP($A166, CDS5Y_bbg!AJ$5:AK$241,2), -1)</f>
        <v>-1</v>
      </c>
      <c r="AL166">
        <f>IFERROR(VLOOKUP($A166, CDS5Y_bbg!AK$5:AL$241,2), -1)</f>
        <v>-1</v>
      </c>
      <c r="AM166">
        <f>IFERROR(VLOOKUP($A166, CDS5Y_bbg!AL$5:AM$241,2), -1)</f>
        <v>-1</v>
      </c>
      <c r="AN166">
        <f>IFERROR(VLOOKUP($A166, CDS5Y_bbg!AM$5:AN$241,2), -1)</f>
        <v>23.5</v>
      </c>
      <c r="AO166">
        <f>IFERROR(VLOOKUP($A166, CDS5Y_bbg!AN$5:AO$241,2), -1)</f>
        <v>43424</v>
      </c>
      <c r="AP166">
        <f>IFERROR(VLOOKUP($A166, CDS5Y_bbg!AO$5:AP$241,2), -1)</f>
        <v>21.678000000000001</v>
      </c>
      <c r="AQ166">
        <f>IFERROR(VLOOKUP($A166, CDS5Y_bbg!AP$5:AQ$241,2), -1)</f>
        <v>44625</v>
      </c>
      <c r="AR166">
        <f>IFERROR(VLOOKUP($A166, CDS5Y_bbg!AQ$5:AR$241,2), -1)</f>
        <v>68.373000000000005</v>
      </c>
      <c r="AS166">
        <f>IFERROR(VLOOKUP($A166, CDS5Y_bbg!AR$5:AS$241,2), -1)</f>
        <v>44626</v>
      </c>
      <c r="AT166">
        <f>IFERROR(VLOOKUP($A166, CDS5Y_bbg!AS$5:AT$241,2), -1)</f>
        <v>24.335000000000001</v>
      </c>
      <c r="AU166">
        <f>IFERROR(VLOOKUP($A166, CDS5Y_bbg!AT$5:AU$241,2), -1)</f>
        <v>-1</v>
      </c>
      <c r="AV166">
        <f>IFERROR(VLOOKUP($A166, CDS5Y_bbg!AU$5:AV$241,2), -1)</f>
        <v>-1</v>
      </c>
      <c r="AW166">
        <f>IFERROR(VLOOKUP($A166, CDS5Y_bbg!AV$5:AW$241,2), -1)</f>
        <v>41863</v>
      </c>
      <c r="AX166">
        <f>IFERROR(VLOOKUP($A166, CDS5Y_bbg!AW$5:AX$241,2), -1)</f>
        <v>120.553</v>
      </c>
      <c r="AY166">
        <f>IFERROR(VLOOKUP($A166, CDS5Y_bbg!AX$5:AY$241,2), -1)</f>
        <v>43402</v>
      </c>
      <c r="AZ166">
        <f>IFERROR(VLOOKUP($A166, CDS5Y_bbg!AY$5:AZ$241,2), -1)</f>
        <v>268.00700000000001</v>
      </c>
      <c r="BA166">
        <f>IFERROR(VLOOKUP($A166, CDS5Y_bbg!AZ$5:BA$241,2), -1)</f>
        <v>-1</v>
      </c>
      <c r="BB166">
        <f>IFERROR(VLOOKUP($A166, CDS5Y_bbg!BA$5:BB$241,2), -1)</f>
        <v>62.375</v>
      </c>
      <c r="BC166">
        <f>IFERROR(VLOOKUP($A166, CDS5Y_bbg!BB$5:BC$241,2), -1)</f>
        <v>41722</v>
      </c>
      <c r="BD166">
        <f>IFERROR(VLOOKUP($A166, CDS5Y_bbg!BC$5:BD$241,2), -1)</f>
        <v>49.728000000000002</v>
      </c>
      <c r="BE166">
        <f>IFERROR(VLOOKUP($A166, CDS5Y_bbg!BD$5:BE$241,2), -1)</f>
        <v>-1</v>
      </c>
      <c r="BF166">
        <f>IFERROR(VLOOKUP($A166, CDS5Y_bbg!BE$5:BF$241,2), -1)</f>
        <v>-1</v>
      </c>
      <c r="BG166">
        <f>IFERROR(VLOOKUP($A166, CDS5Y_bbg!BF$5:BG$241,2), -1)</f>
        <v>-1</v>
      </c>
      <c r="BH166">
        <f>IFERROR(VLOOKUP($A166, CDS5Y_bbg!BG$5:BH$241,2), -1)</f>
        <v>-1</v>
      </c>
      <c r="BI166">
        <f>IFERROR(VLOOKUP($A166, CDS5Y_bbg!BH$5:BI$241,2), -1)</f>
        <v>43424</v>
      </c>
      <c r="BJ166">
        <f>IFERROR(VLOOKUP($A166, CDS5Y_bbg!BI$5:BJ$241,2), -1)</f>
        <v>494.65300000000002</v>
      </c>
      <c r="BK166">
        <f>IFERROR(VLOOKUP($A166, CDS5Y_bbg!BJ$5:BK$241,2), -1)</f>
        <v>-1</v>
      </c>
      <c r="BL166">
        <f>IFERROR(VLOOKUP($A166, CDS5Y_bbg!BK$5:BL$241,2), -1)</f>
        <v>-1</v>
      </c>
      <c r="BM166">
        <f>IFERROR(VLOOKUP($A166, CDS5Y_bbg!BL$5:BM$241,2), -1)</f>
        <v>43424</v>
      </c>
      <c r="BN166">
        <f>IFERROR(VLOOKUP($A166, CDS5Y_bbg!BM$5:BN$241,2), -1)</f>
        <v>228.22499999999999</v>
      </c>
      <c r="BO166">
        <f>IFERROR(VLOOKUP($A166, CDS5Y_bbg!BN$5:BO$241,2), -1)</f>
        <v>43426</v>
      </c>
      <c r="BP166">
        <f>IFERROR(VLOOKUP($A166, CDS5Y_bbg!BO$5:BP$241,2), -1)</f>
        <v>17.109000000000002</v>
      </c>
      <c r="BQ166">
        <f>IFERROR(VLOOKUP($A166, CDS5Y_bbg!BP$5:BQ$241,2), -1)</f>
        <v>-1</v>
      </c>
      <c r="BR166">
        <f>IFERROR(VLOOKUP($A166, CDS5Y_bbg!BQ$5:BR$241,2), -1)</f>
        <v>-1</v>
      </c>
      <c r="BS166">
        <f>IFERROR(VLOOKUP($A166, CDS5Y_bbg!BR$5:BS$241,2), -1)</f>
        <v>43426</v>
      </c>
      <c r="BT166">
        <f>IFERROR(VLOOKUP($A166, CDS5Y_bbg!BS$5:BT$241,2), -1)</f>
        <v>34.023000000000003</v>
      </c>
      <c r="BU166">
        <f>IFERROR(VLOOKUP($A166, CDS5Y_bbg!BT$5:BU$241,2), -1)</f>
        <v>-1</v>
      </c>
      <c r="BV166">
        <f>IFERROR(VLOOKUP($A166, CDS5Y_bbg!BU$5:BV$241,2), -1)</f>
        <v>-1</v>
      </c>
      <c r="BW166">
        <f>IFERROR(VLOOKUP($A166, CDS5Y_bbg!BV$5:BW$241,2), -1)</f>
        <v>41915</v>
      </c>
      <c r="BX166">
        <f>IFERROR(VLOOKUP($A166, CDS5Y_bbg!BW$5:BX$241,2), -1)</f>
        <v>65.89</v>
      </c>
      <c r="BY166">
        <f>IFERROR(VLOOKUP($A166, CDS5Y_bbg!BX$5:BY$241,2), -1)</f>
        <v>-1</v>
      </c>
      <c r="BZ166">
        <f>IFERROR(VLOOKUP($A166, CDS5Y_bbg!BY$5:BZ$241,2), -1)</f>
        <v>-1</v>
      </c>
      <c r="CA166">
        <f>IFERROR(VLOOKUP($A166, CDS5Y_bbg!BZ$5:CA$241,2), -1)</f>
        <v>41911</v>
      </c>
      <c r="CB166">
        <f>IFERROR(VLOOKUP($A166, CDS5Y_bbg!CA$5:CB$241,2), -1)</f>
        <v>125.953</v>
      </c>
      <c r="CC166">
        <f>IFERROR(VLOOKUP($A166, CDS5Y_bbg!CB$5:CC$241,2), -1)</f>
        <v>41912</v>
      </c>
      <c r="CD166">
        <f>IFERROR(VLOOKUP($A166, CDS5Y_bbg!CC$5:CD$241,2), -1)</f>
        <v>124.98399999999999</v>
      </c>
      <c r="CE166">
        <f>IFERROR(VLOOKUP($A166, CDS5Y_bbg!CD$5:CE$241,2), -1)</f>
        <v>43332</v>
      </c>
      <c r="CF166">
        <f>IFERROR(VLOOKUP($A166, CDS5Y_bbg!CE$5:CF$241,2), -1)</f>
        <v>85</v>
      </c>
      <c r="CG166">
        <f>IFERROR(VLOOKUP($A166, CDS5Y_bbg!CF$5:CG$241,2), -1)</f>
        <v>41893</v>
      </c>
      <c r="CH166">
        <f>IFERROR(VLOOKUP($A166, CDS5Y_bbg!CG$5:CH$241,2), -1)</f>
        <v>60.238999999999997</v>
      </c>
      <c r="CI166">
        <f>IFERROR(VLOOKUP($A166, CDS5Y_bbg!CH$5:CI$241,2), -1)</f>
        <v>-1</v>
      </c>
      <c r="CJ166">
        <f>IFERROR(VLOOKUP($A166, CDS5Y_bbg!CI$5:CJ$241,2), -1)</f>
        <v>-1</v>
      </c>
      <c r="CK166">
        <f>IFERROR(VLOOKUP($A166, CDS5Y_bbg!CJ$5:CK$241,2), -1)</f>
        <v>41844</v>
      </c>
      <c r="CL166">
        <f>IFERROR(VLOOKUP($A166, CDS5Y_bbg!CK$5:CL$241,2), -1)</f>
        <v>277.85599999999999</v>
      </c>
      <c r="CM166">
        <f>IFERROR(VLOOKUP($A166, CDS5Y_bbg!CL$5:CM$241,2), -1)</f>
        <v>-1</v>
      </c>
      <c r="CN166">
        <f>IFERROR(VLOOKUP($A166, CDS5Y_bbg!CM$5:CN$241,2), -1)</f>
        <v>-1</v>
      </c>
    </row>
    <row r="167" spans="1:92" x14ac:dyDescent="0.25">
      <c r="A167" s="1">
        <v>41578</v>
      </c>
      <c r="B167">
        <f>IFERROR(VLOOKUP($A167, CDS5Y_bbg!A$5:B$241,2), -1)</f>
        <v>168.14</v>
      </c>
      <c r="C167">
        <f>IFERROR(VLOOKUP($A167, CDS5Y_bbg!B$5:C$241,2), -1)</f>
        <v>41831</v>
      </c>
      <c r="D167">
        <f>IFERROR(VLOOKUP($A167, CDS5Y_bbg!C$5:D$241,2), -1)</f>
        <v>118.64</v>
      </c>
      <c r="E167">
        <f>IFERROR(VLOOKUP($A167, CDS5Y_bbg!D$5:E$241,2), -1)</f>
        <v>44895</v>
      </c>
      <c r="F167">
        <f>IFERROR(VLOOKUP($A167, CDS5Y_bbg!E$5:F$241,2), -1)</f>
        <v>79.876000000000005</v>
      </c>
      <c r="G167">
        <f>IFERROR(VLOOKUP($A167, CDS5Y_bbg!F$5:G$241,2), -1)</f>
        <v>40360</v>
      </c>
      <c r="H167">
        <f>IFERROR(VLOOKUP($A167, CDS5Y_bbg!G$5:H$241,2), -1)</f>
        <v>79.668000000000006</v>
      </c>
      <c r="I167">
        <f>IFERROR(VLOOKUP($A167, CDS5Y_bbg!H$5:I$241,2), -1)</f>
        <v>44834</v>
      </c>
      <c r="J167">
        <f>IFERROR(VLOOKUP($A167, CDS5Y_bbg!I$5:J$241,2), -1)</f>
        <v>123.49</v>
      </c>
      <c r="K167">
        <f>IFERROR(VLOOKUP($A167, CDS5Y_bbg!J$5:K$241,2), -1)</f>
        <v>41819</v>
      </c>
      <c r="L167">
        <f>IFERROR(VLOOKUP($A167, CDS5Y_bbg!K$5:L$241,2), -1)</f>
        <v>323.62</v>
      </c>
      <c r="M167">
        <f>IFERROR(VLOOKUP($A167, CDS5Y_bbg!L$5:M$241,2), -1)</f>
        <v>40469</v>
      </c>
      <c r="N167">
        <f>IFERROR(VLOOKUP($A167, CDS5Y_bbg!M$5:N$241,2), -1)</f>
        <v>60.470999999999997</v>
      </c>
      <c r="O167">
        <f>IFERROR(VLOOKUP($A167, CDS5Y_bbg!N$5:O$241,2), -1)</f>
        <v>40289</v>
      </c>
      <c r="P167">
        <f>IFERROR(VLOOKUP($A167, CDS5Y_bbg!O$5:P$241,2), -1)</f>
        <v>102.797</v>
      </c>
      <c r="Q167">
        <f>IFERROR(VLOOKUP($A167, CDS5Y_bbg!P$5:Q$241,2), -1)</f>
        <v>44377</v>
      </c>
      <c r="R167">
        <f>IFERROR(VLOOKUP($A167, CDS5Y_bbg!Q$5:R$241,2), -1)</f>
        <v>104.155</v>
      </c>
      <c r="S167">
        <f>IFERROR(VLOOKUP($A167, CDS5Y_bbg!R$5:S$241,2), -1)</f>
        <v>43337</v>
      </c>
      <c r="T167">
        <f>IFERROR(VLOOKUP($A167, CDS5Y_bbg!S$5:T$241,2), -1)</f>
        <v>94.17</v>
      </c>
      <c r="U167">
        <f>IFERROR(VLOOKUP($A167, CDS5Y_bbg!T$5:U$241,2), -1)</f>
        <v>42062</v>
      </c>
      <c r="V167">
        <f>IFERROR(VLOOKUP($A167, CDS5Y_bbg!U$5:V$241,2), -1)</f>
        <v>83.673000000000002</v>
      </c>
      <c r="W167">
        <f>IFERROR(VLOOKUP($A167, CDS5Y_bbg!V$5:W$241,2), -1)</f>
        <v>44074</v>
      </c>
      <c r="X167">
        <f>IFERROR(VLOOKUP($A167, CDS5Y_bbg!W$5:X$241,2), -1)</f>
        <v>161.428</v>
      </c>
      <c r="Y167">
        <f>IFERROR(VLOOKUP($A167, CDS5Y_bbg!X$5:Y$241,2), -1)</f>
        <v>44043</v>
      </c>
      <c r="Z167">
        <f>IFERROR(VLOOKUP($A167, CDS5Y_bbg!Y$5:Z$241,2), -1)</f>
        <v>184.75200000000001</v>
      </c>
      <c r="AA167">
        <f>IFERROR(VLOOKUP($A167, CDS5Y_bbg!Z$5:AA$241,2), -1)</f>
        <v>40481</v>
      </c>
      <c r="AB167">
        <f>IFERROR(VLOOKUP($A167, CDS5Y_bbg!AA$5:AB$241,2), -1)</f>
        <v>105.66800000000001</v>
      </c>
      <c r="AC167">
        <f>IFERROR(VLOOKUP($A167, CDS5Y_bbg!AB$5:AC$241,2), -1)</f>
        <v>44043</v>
      </c>
      <c r="AD167">
        <f>IFERROR(VLOOKUP($A167, CDS5Y_bbg!AC$5:AD$241,2), -1)</f>
        <v>184.99299999999999</v>
      </c>
      <c r="AE167">
        <f>IFERROR(VLOOKUP($A167, CDS5Y_bbg!AD$5:AE$241,2), -1)</f>
        <v>41149</v>
      </c>
      <c r="AF167">
        <f>IFERROR(VLOOKUP($A167, CDS5Y_bbg!AE$5:AF$241,2), -1)</f>
        <v>38.927</v>
      </c>
      <c r="AG167">
        <f>IFERROR(VLOOKUP($A167, CDS5Y_bbg!AF$5:AG$241,2), -1)</f>
        <v>42853</v>
      </c>
      <c r="AH167">
        <f>IFERROR(VLOOKUP($A167, CDS5Y_bbg!AG$5:AH$241,2), -1)</f>
        <v>28.17</v>
      </c>
      <c r="AI167">
        <f>IFERROR(VLOOKUP($A167, CDS5Y_bbg!AH$5:AI$241,2), -1)</f>
        <v>-1</v>
      </c>
      <c r="AJ167">
        <f>IFERROR(VLOOKUP($A167, CDS5Y_bbg!AI$5:AJ$241,2), -1)</f>
        <v>-1</v>
      </c>
      <c r="AK167">
        <f>IFERROR(VLOOKUP($A167, CDS5Y_bbg!AJ$5:AK$241,2), -1)</f>
        <v>-1</v>
      </c>
      <c r="AL167">
        <f>IFERROR(VLOOKUP($A167, CDS5Y_bbg!AK$5:AL$241,2), -1)</f>
        <v>-1</v>
      </c>
      <c r="AM167">
        <f>IFERROR(VLOOKUP($A167, CDS5Y_bbg!AL$5:AM$241,2), -1)</f>
        <v>-1</v>
      </c>
      <c r="AN167">
        <f>IFERROR(VLOOKUP($A167, CDS5Y_bbg!AM$5:AN$241,2), -1)</f>
        <v>22.449000000000002</v>
      </c>
      <c r="AO167">
        <f>IFERROR(VLOOKUP($A167, CDS5Y_bbg!AN$5:AO$241,2), -1)</f>
        <v>43424</v>
      </c>
      <c r="AP167">
        <f>IFERROR(VLOOKUP($A167, CDS5Y_bbg!AO$5:AP$241,2), -1)</f>
        <v>20.835000000000001</v>
      </c>
      <c r="AQ167">
        <f>IFERROR(VLOOKUP($A167, CDS5Y_bbg!AP$5:AQ$241,2), -1)</f>
        <v>44625</v>
      </c>
      <c r="AR167">
        <f>IFERROR(VLOOKUP($A167, CDS5Y_bbg!AQ$5:AR$241,2), -1)</f>
        <v>58.779000000000003</v>
      </c>
      <c r="AS167">
        <f>IFERROR(VLOOKUP($A167, CDS5Y_bbg!AR$5:AS$241,2), -1)</f>
        <v>44626</v>
      </c>
      <c r="AT167">
        <f>IFERROR(VLOOKUP($A167, CDS5Y_bbg!AS$5:AT$241,2), -1)</f>
        <v>23.443999999999999</v>
      </c>
      <c r="AU167">
        <f>IFERROR(VLOOKUP($A167, CDS5Y_bbg!AT$5:AU$241,2), -1)</f>
        <v>-1</v>
      </c>
      <c r="AV167">
        <f>IFERROR(VLOOKUP($A167, CDS5Y_bbg!AU$5:AV$241,2), -1)</f>
        <v>-1</v>
      </c>
      <c r="AW167">
        <f>IFERROR(VLOOKUP($A167, CDS5Y_bbg!AV$5:AW$241,2), -1)</f>
        <v>41863</v>
      </c>
      <c r="AX167">
        <f>IFERROR(VLOOKUP($A167, CDS5Y_bbg!AW$5:AX$241,2), -1)</f>
        <v>112.85</v>
      </c>
      <c r="AY167">
        <f>IFERROR(VLOOKUP($A167, CDS5Y_bbg!AX$5:AY$241,2), -1)</f>
        <v>43402</v>
      </c>
      <c r="AZ167">
        <f>IFERROR(VLOOKUP($A167, CDS5Y_bbg!AY$5:AZ$241,2), -1)</f>
        <v>207.21299999999999</v>
      </c>
      <c r="BA167">
        <f>IFERROR(VLOOKUP($A167, CDS5Y_bbg!AZ$5:BA$241,2), -1)</f>
        <v>-1</v>
      </c>
      <c r="BB167">
        <f>IFERROR(VLOOKUP($A167, CDS5Y_bbg!BA$5:BB$241,2), -1)</f>
        <v>54.737000000000002</v>
      </c>
      <c r="BC167">
        <f>IFERROR(VLOOKUP($A167, CDS5Y_bbg!BB$5:BC$241,2), -1)</f>
        <v>41722</v>
      </c>
      <c r="BD167">
        <f>IFERROR(VLOOKUP($A167, CDS5Y_bbg!BC$5:BD$241,2), -1)</f>
        <v>43.162999999999997</v>
      </c>
      <c r="BE167">
        <f>IFERROR(VLOOKUP($A167, CDS5Y_bbg!BD$5:BE$241,2), -1)</f>
        <v>-1</v>
      </c>
      <c r="BF167">
        <f>IFERROR(VLOOKUP($A167, CDS5Y_bbg!BE$5:BF$241,2), -1)</f>
        <v>-1</v>
      </c>
      <c r="BG167">
        <f>IFERROR(VLOOKUP($A167, CDS5Y_bbg!BF$5:BG$241,2), -1)</f>
        <v>-1</v>
      </c>
      <c r="BH167">
        <f>IFERROR(VLOOKUP($A167, CDS5Y_bbg!BG$5:BH$241,2), -1)</f>
        <v>-1</v>
      </c>
      <c r="BI167">
        <f>IFERROR(VLOOKUP($A167, CDS5Y_bbg!BH$5:BI$241,2), -1)</f>
        <v>43424</v>
      </c>
      <c r="BJ167">
        <f>IFERROR(VLOOKUP($A167, CDS5Y_bbg!BI$5:BJ$241,2), -1)</f>
        <v>380</v>
      </c>
      <c r="BK167">
        <f>IFERROR(VLOOKUP($A167, CDS5Y_bbg!BJ$5:BK$241,2), -1)</f>
        <v>-1</v>
      </c>
      <c r="BL167">
        <f>IFERROR(VLOOKUP($A167, CDS5Y_bbg!BK$5:BL$241,2), -1)</f>
        <v>-1</v>
      </c>
      <c r="BM167">
        <f>IFERROR(VLOOKUP($A167, CDS5Y_bbg!BL$5:BM$241,2), -1)</f>
        <v>43424</v>
      </c>
      <c r="BN167">
        <f>IFERROR(VLOOKUP($A167, CDS5Y_bbg!BM$5:BN$241,2), -1)</f>
        <v>184.56100000000001</v>
      </c>
      <c r="BO167">
        <f>IFERROR(VLOOKUP($A167, CDS5Y_bbg!BN$5:BO$241,2), -1)</f>
        <v>43426</v>
      </c>
      <c r="BP167">
        <f>IFERROR(VLOOKUP($A167, CDS5Y_bbg!BO$5:BP$241,2), -1)</f>
        <v>16.449000000000002</v>
      </c>
      <c r="BQ167">
        <f>IFERROR(VLOOKUP($A167, CDS5Y_bbg!BP$5:BQ$241,2), -1)</f>
        <v>-1</v>
      </c>
      <c r="BR167">
        <f>IFERROR(VLOOKUP($A167, CDS5Y_bbg!BQ$5:BR$241,2), -1)</f>
        <v>-1</v>
      </c>
      <c r="BS167">
        <f>IFERROR(VLOOKUP($A167, CDS5Y_bbg!BR$5:BS$241,2), -1)</f>
        <v>43426</v>
      </c>
      <c r="BT167">
        <f>IFERROR(VLOOKUP($A167, CDS5Y_bbg!BS$5:BT$241,2), -1)</f>
        <v>28.17</v>
      </c>
      <c r="BU167">
        <f>IFERROR(VLOOKUP($A167, CDS5Y_bbg!BT$5:BU$241,2), -1)</f>
        <v>-1</v>
      </c>
      <c r="BV167">
        <f>IFERROR(VLOOKUP($A167, CDS5Y_bbg!BU$5:BV$241,2), -1)</f>
        <v>-1</v>
      </c>
      <c r="BW167">
        <f>IFERROR(VLOOKUP($A167, CDS5Y_bbg!BV$5:BW$241,2), -1)</f>
        <v>41915</v>
      </c>
      <c r="BX167">
        <f>IFERROR(VLOOKUP($A167, CDS5Y_bbg!BW$5:BX$241,2), -1)</f>
        <v>64.364000000000004</v>
      </c>
      <c r="BY167">
        <f>IFERROR(VLOOKUP($A167, CDS5Y_bbg!BX$5:BY$241,2), -1)</f>
        <v>-1</v>
      </c>
      <c r="BZ167">
        <f>IFERROR(VLOOKUP($A167, CDS5Y_bbg!BY$5:BZ$241,2), -1)</f>
        <v>-1</v>
      </c>
      <c r="CA167">
        <f>IFERROR(VLOOKUP($A167, CDS5Y_bbg!BZ$5:CA$241,2), -1)</f>
        <v>41911</v>
      </c>
      <c r="CB167">
        <f>IFERROR(VLOOKUP($A167, CDS5Y_bbg!CA$5:CB$241,2), -1)</f>
        <v>124.173</v>
      </c>
      <c r="CC167">
        <f>IFERROR(VLOOKUP($A167, CDS5Y_bbg!CB$5:CC$241,2), -1)</f>
        <v>41912</v>
      </c>
      <c r="CD167">
        <f>IFERROR(VLOOKUP($A167, CDS5Y_bbg!CC$5:CD$241,2), -1)</f>
        <v>122.551</v>
      </c>
      <c r="CE167">
        <f>IFERROR(VLOOKUP($A167, CDS5Y_bbg!CD$5:CE$241,2), -1)</f>
        <v>43332</v>
      </c>
      <c r="CF167">
        <f>IFERROR(VLOOKUP($A167, CDS5Y_bbg!CE$5:CF$241,2), -1)</f>
        <v>81.275000000000006</v>
      </c>
      <c r="CG167">
        <f>IFERROR(VLOOKUP($A167, CDS5Y_bbg!CF$5:CG$241,2), -1)</f>
        <v>41893</v>
      </c>
      <c r="CH167">
        <f>IFERROR(VLOOKUP($A167, CDS5Y_bbg!CG$5:CH$241,2), -1)</f>
        <v>59.127000000000002</v>
      </c>
      <c r="CI167">
        <f>IFERROR(VLOOKUP($A167, CDS5Y_bbg!CH$5:CI$241,2), -1)</f>
        <v>-1</v>
      </c>
      <c r="CJ167">
        <f>IFERROR(VLOOKUP($A167, CDS5Y_bbg!CI$5:CJ$241,2), -1)</f>
        <v>-1</v>
      </c>
      <c r="CK167">
        <f>IFERROR(VLOOKUP($A167, CDS5Y_bbg!CJ$5:CK$241,2), -1)</f>
        <v>41844</v>
      </c>
      <c r="CL167">
        <f>IFERROR(VLOOKUP($A167, CDS5Y_bbg!CK$5:CL$241,2), -1)</f>
        <v>265.10199999999998</v>
      </c>
      <c r="CM167">
        <f>IFERROR(VLOOKUP($A167, CDS5Y_bbg!CL$5:CM$241,2), -1)</f>
        <v>-1</v>
      </c>
      <c r="CN167">
        <f>IFERROR(VLOOKUP($A167, CDS5Y_bbg!CM$5:CN$241,2), -1)</f>
        <v>-1</v>
      </c>
    </row>
    <row r="168" spans="1:92" x14ac:dyDescent="0.25">
      <c r="A168" s="1">
        <v>41607</v>
      </c>
      <c r="B168">
        <f>IFERROR(VLOOKUP($A168, CDS5Y_bbg!A$5:B$241,2), -1)</f>
        <v>205</v>
      </c>
      <c r="C168">
        <f>IFERROR(VLOOKUP($A168, CDS5Y_bbg!B$5:C$241,2), -1)</f>
        <v>41831</v>
      </c>
      <c r="D168">
        <f>IFERROR(VLOOKUP($A168, CDS5Y_bbg!C$5:D$241,2), -1)</f>
        <v>126.13500000000001</v>
      </c>
      <c r="E168">
        <f>IFERROR(VLOOKUP($A168, CDS5Y_bbg!D$5:E$241,2), -1)</f>
        <v>44895</v>
      </c>
      <c r="F168">
        <f>IFERROR(VLOOKUP($A168, CDS5Y_bbg!E$5:F$241,2), -1)</f>
        <v>84.004999999999995</v>
      </c>
      <c r="G168">
        <f>IFERROR(VLOOKUP($A168, CDS5Y_bbg!F$5:G$241,2), -1)</f>
        <v>40360</v>
      </c>
      <c r="H168">
        <f>IFERROR(VLOOKUP($A168, CDS5Y_bbg!G$5:H$241,2), -1)</f>
        <v>65.456999999999994</v>
      </c>
      <c r="I168">
        <f>IFERROR(VLOOKUP($A168, CDS5Y_bbg!H$5:I$241,2), -1)</f>
        <v>44834</v>
      </c>
      <c r="J168">
        <f>IFERROR(VLOOKUP($A168, CDS5Y_bbg!I$5:J$241,2), -1)</f>
        <v>128.327</v>
      </c>
      <c r="K168">
        <f>IFERROR(VLOOKUP($A168, CDS5Y_bbg!J$5:K$241,2), -1)</f>
        <v>41819</v>
      </c>
      <c r="L168">
        <f>IFERROR(VLOOKUP($A168, CDS5Y_bbg!K$5:L$241,2), -1)</f>
        <v>370.82499999999999</v>
      </c>
      <c r="M168">
        <f>IFERROR(VLOOKUP($A168, CDS5Y_bbg!L$5:M$241,2), -1)</f>
        <v>40469</v>
      </c>
      <c r="N168">
        <f>IFERROR(VLOOKUP($A168, CDS5Y_bbg!M$5:N$241,2), -1)</f>
        <v>56.61</v>
      </c>
      <c r="O168">
        <f>IFERROR(VLOOKUP($A168, CDS5Y_bbg!N$5:O$241,2), -1)</f>
        <v>40289</v>
      </c>
      <c r="P168">
        <f>IFERROR(VLOOKUP($A168, CDS5Y_bbg!O$5:P$241,2), -1)</f>
        <v>103.71</v>
      </c>
      <c r="Q168">
        <f>IFERROR(VLOOKUP($A168, CDS5Y_bbg!P$5:Q$241,2), -1)</f>
        <v>44377</v>
      </c>
      <c r="R168">
        <f>IFERROR(VLOOKUP($A168, CDS5Y_bbg!Q$5:R$241,2), -1)</f>
        <v>103</v>
      </c>
      <c r="S168">
        <f>IFERROR(VLOOKUP($A168, CDS5Y_bbg!R$5:S$241,2), -1)</f>
        <v>43337</v>
      </c>
      <c r="T168">
        <f>IFERROR(VLOOKUP($A168, CDS5Y_bbg!S$5:T$241,2), -1)</f>
        <v>105.46</v>
      </c>
      <c r="U168">
        <f>IFERROR(VLOOKUP($A168, CDS5Y_bbg!T$5:U$241,2), -1)</f>
        <v>42062</v>
      </c>
      <c r="V168">
        <f>IFERROR(VLOOKUP($A168, CDS5Y_bbg!U$5:V$241,2), -1)</f>
        <v>83.332999999999998</v>
      </c>
      <c r="W168">
        <f>IFERROR(VLOOKUP($A168, CDS5Y_bbg!V$5:W$241,2), -1)</f>
        <v>44074</v>
      </c>
      <c r="X168">
        <f>IFERROR(VLOOKUP($A168, CDS5Y_bbg!W$5:X$241,2), -1)</f>
        <v>171.49799999999999</v>
      </c>
      <c r="Y168">
        <f>IFERROR(VLOOKUP($A168, CDS5Y_bbg!X$5:Y$241,2), -1)</f>
        <v>44043</v>
      </c>
      <c r="Z168">
        <f>IFERROR(VLOOKUP($A168, CDS5Y_bbg!Y$5:Z$241,2), -1)</f>
        <v>210.649</v>
      </c>
      <c r="AA168">
        <f>IFERROR(VLOOKUP($A168, CDS5Y_bbg!Z$5:AA$241,2), -1)</f>
        <v>40481</v>
      </c>
      <c r="AB168">
        <f>IFERROR(VLOOKUP($A168, CDS5Y_bbg!AA$5:AB$241,2), -1)</f>
        <v>125.495</v>
      </c>
      <c r="AC168">
        <f>IFERROR(VLOOKUP($A168, CDS5Y_bbg!AB$5:AC$241,2), -1)</f>
        <v>44043</v>
      </c>
      <c r="AD168">
        <f>IFERROR(VLOOKUP($A168, CDS5Y_bbg!AC$5:AD$241,2), -1)</f>
        <v>207.143</v>
      </c>
      <c r="AE168">
        <f>IFERROR(VLOOKUP($A168, CDS5Y_bbg!AD$5:AE$241,2), -1)</f>
        <v>41149</v>
      </c>
      <c r="AF168">
        <f>IFERROR(VLOOKUP($A168, CDS5Y_bbg!AE$5:AF$241,2), -1)</f>
        <v>39.5</v>
      </c>
      <c r="AG168">
        <f>IFERROR(VLOOKUP($A168, CDS5Y_bbg!AF$5:AG$241,2), -1)</f>
        <v>42853</v>
      </c>
      <c r="AH168">
        <f>IFERROR(VLOOKUP($A168, CDS5Y_bbg!AG$5:AH$241,2), -1)</f>
        <v>30.501999999999999</v>
      </c>
      <c r="AI168">
        <f>IFERROR(VLOOKUP($A168, CDS5Y_bbg!AH$5:AI$241,2), -1)</f>
        <v>-1</v>
      </c>
      <c r="AJ168">
        <f>IFERROR(VLOOKUP($A168, CDS5Y_bbg!AI$5:AJ$241,2), -1)</f>
        <v>-1</v>
      </c>
      <c r="AK168">
        <f>IFERROR(VLOOKUP($A168, CDS5Y_bbg!AJ$5:AK$241,2), -1)</f>
        <v>-1</v>
      </c>
      <c r="AL168">
        <f>IFERROR(VLOOKUP($A168, CDS5Y_bbg!AK$5:AL$241,2), -1)</f>
        <v>-1</v>
      </c>
      <c r="AM168">
        <f>IFERROR(VLOOKUP($A168, CDS5Y_bbg!AL$5:AM$241,2), -1)</f>
        <v>-1</v>
      </c>
      <c r="AN168">
        <f>IFERROR(VLOOKUP($A168, CDS5Y_bbg!AM$5:AN$241,2), -1)</f>
        <v>19.934000000000001</v>
      </c>
      <c r="AO168">
        <f>IFERROR(VLOOKUP($A168, CDS5Y_bbg!AN$5:AO$241,2), -1)</f>
        <v>43424</v>
      </c>
      <c r="AP168">
        <f>IFERROR(VLOOKUP($A168, CDS5Y_bbg!AO$5:AP$241,2), -1)</f>
        <v>19.934000000000001</v>
      </c>
      <c r="AQ168">
        <f>IFERROR(VLOOKUP($A168, CDS5Y_bbg!AP$5:AQ$241,2), -1)</f>
        <v>44625</v>
      </c>
      <c r="AR168">
        <f>IFERROR(VLOOKUP($A168, CDS5Y_bbg!AQ$5:AR$241,2), -1)</f>
        <v>51.497999999999998</v>
      </c>
      <c r="AS168">
        <f>IFERROR(VLOOKUP($A168, CDS5Y_bbg!AR$5:AS$241,2), -1)</f>
        <v>44626</v>
      </c>
      <c r="AT168">
        <f>IFERROR(VLOOKUP($A168, CDS5Y_bbg!AS$5:AT$241,2), -1)</f>
        <v>22.681999999999999</v>
      </c>
      <c r="AU168">
        <f>IFERROR(VLOOKUP($A168, CDS5Y_bbg!AT$5:AU$241,2), -1)</f>
        <v>-1</v>
      </c>
      <c r="AV168">
        <f>IFERROR(VLOOKUP($A168, CDS5Y_bbg!AU$5:AV$241,2), -1)</f>
        <v>-1</v>
      </c>
      <c r="AW168">
        <f>IFERROR(VLOOKUP($A168, CDS5Y_bbg!AV$5:AW$241,2), -1)</f>
        <v>41863</v>
      </c>
      <c r="AX168">
        <f>IFERROR(VLOOKUP($A168, CDS5Y_bbg!AW$5:AX$241,2), -1)</f>
        <v>108.485</v>
      </c>
      <c r="AY168">
        <f>IFERROR(VLOOKUP($A168, CDS5Y_bbg!AX$5:AY$241,2), -1)</f>
        <v>43402</v>
      </c>
      <c r="AZ168">
        <f>IFERROR(VLOOKUP($A168, CDS5Y_bbg!AY$5:AZ$241,2), -1)</f>
        <v>178.14500000000001</v>
      </c>
      <c r="BA168">
        <f>IFERROR(VLOOKUP($A168, CDS5Y_bbg!AZ$5:BA$241,2), -1)</f>
        <v>-1</v>
      </c>
      <c r="BB168">
        <f>IFERROR(VLOOKUP($A168, CDS5Y_bbg!BA$5:BB$241,2), -1)</f>
        <v>49.073</v>
      </c>
      <c r="BC168">
        <f>IFERROR(VLOOKUP($A168, CDS5Y_bbg!BB$5:BC$241,2), -1)</f>
        <v>41722</v>
      </c>
      <c r="BD168">
        <f>IFERROR(VLOOKUP($A168, CDS5Y_bbg!BC$5:BD$241,2), -1)</f>
        <v>-1</v>
      </c>
      <c r="BE168">
        <f>IFERROR(VLOOKUP($A168, CDS5Y_bbg!BD$5:BE$241,2), -1)</f>
        <v>-1</v>
      </c>
      <c r="BF168">
        <f>IFERROR(VLOOKUP($A168, CDS5Y_bbg!BE$5:BF$241,2), -1)</f>
        <v>-1</v>
      </c>
      <c r="BG168">
        <f>IFERROR(VLOOKUP($A168, CDS5Y_bbg!BF$5:BG$241,2), -1)</f>
        <v>-1</v>
      </c>
      <c r="BH168">
        <f>IFERROR(VLOOKUP($A168, CDS5Y_bbg!BG$5:BH$241,2), -1)</f>
        <v>-1</v>
      </c>
      <c r="BI168">
        <f>IFERROR(VLOOKUP($A168, CDS5Y_bbg!BH$5:BI$241,2), -1)</f>
        <v>43424</v>
      </c>
      <c r="BJ168">
        <f>IFERROR(VLOOKUP($A168, CDS5Y_bbg!BI$5:BJ$241,2), -1)</f>
        <v>342.303</v>
      </c>
      <c r="BK168">
        <f>IFERROR(VLOOKUP($A168, CDS5Y_bbg!BJ$5:BK$241,2), -1)</f>
        <v>-1</v>
      </c>
      <c r="BL168">
        <f>IFERROR(VLOOKUP($A168, CDS5Y_bbg!BK$5:BL$241,2), -1)</f>
        <v>-1</v>
      </c>
      <c r="BM168">
        <f>IFERROR(VLOOKUP($A168, CDS5Y_bbg!BL$5:BM$241,2), -1)</f>
        <v>43424</v>
      </c>
      <c r="BN168">
        <f>IFERROR(VLOOKUP($A168, CDS5Y_bbg!BM$5:BN$241,2), -1)</f>
        <v>153.333</v>
      </c>
      <c r="BO168">
        <f>IFERROR(VLOOKUP($A168, CDS5Y_bbg!BN$5:BO$241,2), -1)</f>
        <v>43426</v>
      </c>
      <c r="BP168">
        <f>IFERROR(VLOOKUP($A168, CDS5Y_bbg!BO$5:BP$241,2), -1)</f>
        <v>14.904</v>
      </c>
      <c r="BQ168">
        <f>IFERROR(VLOOKUP($A168, CDS5Y_bbg!BP$5:BQ$241,2), -1)</f>
        <v>-1</v>
      </c>
      <c r="BR168">
        <f>IFERROR(VLOOKUP($A168, CDS5Y_bbg!BQ$5:BR$241,2), -1)</f>
        <v>-1</v>
      </c>
      <c r="BS168">
        <f>IFERROR(VLOOKUP($A168, CDS5Y_bbg!BR$5:BS$241,2), -1)</f>
        <v>43426</v>
      </c>
      <c r="BT168">
        <f>IFERROR(VLOOKUP($A168, CDS5Y_bbg!BS$5:BT$241,2), -1)</f>
        <v>26.478000000000002</v>
      </c>
      <c r="BU168">
        <f>IFERROR(VLOOKUP($A168, CDS5Y_bbg!BT$5:BU$241,2), -1)</f>
        <v>-1</v>
      </c>
      <c r="BV168">
        <f>IFERROR(VLOOKUP($A168, CDS5Y_bbg!BU$5:BV$241,2), -1)</f>
        <v>-1</v>
      </c>
      <c r="BW168">
        <f>IFERROR(VLOOKUP($A168, CDS5Y_bbg!BV$5:BW$241,2), -1)</f>
        <v>41915</v>
      </c>
      <c r="BX168">
        <f>IFERROR(VLOOKUP($A168, CDS5Y_bbg!BW$5:BX$241,2), -1)</f>
        <v>60.905999999999999</v>
      </c>
      <c r="BY168">
        <f>IFERROR(VLOOKUP($A168, CDS5Y_bbg!BX$5:BY$241,2), -1)</f>
        <v>-1</v>
      </c>
      <c r="BZ168">
        <f>IFERROR(VLOOKUP($A168, CDS5Y_bbg!BY$5:BZ$241,2), -1)</f>
        <v>-1</v>
      </c>
      <c r="CA168">
        <f>IFERROR(VLOOKUP($A168, CDS5Y_bbg!BZ$5:CA$241,2), -1)</f>
        <v>41911</v>
      </c>
      <c r="CB168">
        <f>IFERROR(VLOOKUP($A168, CDS5Y_bbg!CA$5:CB$241,2), -1)</f>
        <v>118.71599999999999</v>
      </c>
      <c r="CC168">
        <f>IFERROR(VLOOKUP($A168, CDS5Y_bbg!CB$5:CC$241,2), -1)</f>
        <v>41912</v>
      </c>
      <c r="CD168">
        <f>IFERROR(VLOOKUP($A168, CDS5Y_bbg!CC$5:CD$241,2), -1)</f>
        <v>124.005</v>
      </c>
      <c r="CE168">
        <f>IFERROR(VLOOKUP($A168, CDS5Y_bbg!CD$5:CE$241,2), -1)</f>
        <v>43332</v>
      </c>
      <c r="CF168">
        <f>IFERROR(VLOOKUP($A168, CDS5Y_bbg!CE$5:CF$241,2), -1)</f>
        <v>84.15</v>
      </c>
      <c r="CG168">
        <f>IFERROR(VLOOKUP($A168, CDS5Y_bbg!CF$5:CG$241,2), -1)</f>
        <v>41893</v>
      </c>
      <c r="CH168">
        <f>IFERROR(VLOOKUP($A168, CDS5Y_bbg!CG$5:CH$241,2), -1)</f>
        <v>59.220999999999997</v>
      </c>
      <c r="CI168">
        <f>IFERROR(VLOOKUP($A168, CDS5Y_bbg!CH$5:CI$241,2), -1)</f>
        <v>-1</v>
      </c>
      <c r="CJ168">
        <f>IFERROR(VLOOKUP($A168, CDS5Y_bbg!CI$5:CJ$241,2), -1)</f>
        <v>-1</v>
      </c>
      <c r="CK168">
        <f>IFERROR(VLOOKUP($A168, CDS5Y_bbg!CJ$5:CK$241,2), -1)</f>
        <v>41844</v>
      </c>
      <c r="CL168">
        <f>IFERROR(VLOOKUP($A168, CDS5Y_bbg!CK$5:CL$241,2), -1)</f>
        <v>276.83499999999998</v>
      </c>
      <c r="CM168">
        <f>IFERROR(VLOOKUP($A168, CDS5Y_bbg!CL$5:CM$241,2), -1)</f>
        <v>-1</v>
      </c>
      <c r="CN168">
        <f>IFERROR(VLOOKUP($A168, CDS5Y_bbg!CM$5:CN$241,2), -1)</f>
        <v>-1</v>
      </c>
    </row>
    <row r="169" spans="1:92" x14ac:dyDescent="0.25">
      <c r="A169" s="1">
        <v>41639</v>
      </c>
      <c r="B169">
        <f>IFERROR(VLOOKUP($A169, CDS5Y_bbg!A$5:B$241,2), -1)</f>
        <v>193.77099999999999</v>
      </c>
      <c r="C169">
        <f>IFERROR(VLOOKUP($A169, CDS5Y_bbg!B$5:C$241,2), -1)</f>
        <v>41831</v>
      </c>
      <c r="D169">
        <f>IFERROR(VLOOKUP($A169, CDS5Y_bbg!C$5:D$241,2), -1)</f>
        <v>123.508</v>
      </c>
      <c r="E169">
        <f>IFERROR(VLOOKUP($A169, CDS5Y_bbg!D$5:E$241,2), -1)</f>
        <v>44895</v>
      </c>
      <c r="F169">
        <f>IFERROR(VLOOKUP($A169, CDS5Y_bbg!E$5:F$241,2), -1)</f>
        <v>79.55</v>
      </c>
      <c r="G169">
        <f>IFERROR(VLOOKUP($A169, CDS5Y_bbg!F$5:G$241,2), -1)</f>
        <v>40360</v>
      </c>
      <c r="H169">
        <f>IFERROR(VLOOKUP($A169, CDS5Y_bbg!G$5:H$241,2), -1)</f>
        <v>79.832999999999998</v>
      </c>
      <c r="I169">
        <f>IFERROR(VLOOKUP($A169, CDS5Y_bbg!H$5:I$241,2), -1)</f>
        <v>44834</v>
      </c>
      <c r="J169">
        <f>IFERROR(VLOOKUP($A169, CDS5Y_bbg!I$5:J$241,2), -1)</f>
        <v>118.658</v>
      </c>
      <c r="K169">
        <f>IFERROR(VLOOKUP($A169, CDS5Y_bbg!J$5:K$241,2), -1)</f>
        <v>41819</v>
      </c>
      <c r="L169">
        <f>IFERROR(VLOOKUP($A169, CDS5Y_bbg!K$5:L$241,2), -1)</f>
        <v>343.86599999999999</v>
      </c>
      <c r="M169">
        <f>IFERROR(VLOOKUP($A169, CDS5Y_bbg!L$5:M$241,2), -1)</f>
        <v>40469</v>
      </c>
      <c r="N169">
        <f>IFERROR(VLOOKUP($A169, CDS5Y_bbg!M$5:N$241,2), -1)</f>
        <v>65.945999999999998</v>
      </c>
      <c r="O169">
        <f>IFERROR(VLOOKUP($A169, CDS5Y_bbg!N$5:O$241,2), -1)</f>
        <v>40289</v>
      </c>
      <c r="P169">
        <f>IFERROR(VLOOKUP($A169, CDS5Y_bbg!O$5:P$241,2), -1)</f>
        <v>109.444</v>
      </c>
      <c r="Q169">
        <f>IFERROR(VLOOKUP($A169, CDS5Y_bbg!P$5:Q$241,2), -1)</f>
        <v>44377</v>
      </c>
      <c r="R169">
        <f>IFERROR(VLOOKUP($A169, CDS5Y_bbg!Q$5:R$241,2), -1)</f>
        <v>91.51</v>
      </c>
      <c r="S169">
        <f>IFERROR(VLOOKUP($A169, CDS5Y_bbg!R$5:S$241,2), -1)</f>
        <v>43337</v>
      </c>
      <c r="T169">
        <f>IFERROR(VLOOKUP($A169, CDS5Y_bbg!S$5:T$241,2), -1)</f>
        <v>114.16800000000001</v>
      </c>
      <c r="U169">
        <f>IFERROR(VLOOKUP($A169, CDS5Y_bbg!T$5:U$241,2), -1)</f>
        <v>42062</v>
      </c>
      <c r="V169">
        <f>IFERROR(VLOOKUP($A169, CDS5Y_bbg!U$5:V$241,2), -1)</f>
        <v>79.701999999999998</v>
      </c>
      <c r="W169">
        <f>IFERROR(VLOOKUP($A169, CDS5Y_bbg!V$5:W$241,2), -1)</f>
        <v>44074</v>
      </c>
      <c r="X169">
        <f>IFERROR(VLOOKUP($A169, CDS5Y_bbg!W$5:X$241,2), -1)</f>
        <v>165.16499999999999</v>
      </c>
      <c r="Y169">
        <f>IFERROR(VLOOKUP($A169, CDS5Y_bbg!X$5:Y$241,2), -1)</f>
        <v>44043</v>
      </c>
      <c r="Z169">
        <f>IFERROR(VLOOKUP($A169, CDS5Y_bbg!Y$5:Z$241,2), -1)</f>
        <v>204.10900000000001</v>
      </c>
      <c r="AA169">
        <f>IFERROR(VLOOKUP($A169, CDS5Y_bbg!Z$5:AA$241,2), -1)</f>
        <v>40481</v>
      </c>
      <c r="AB169">
        <f>IFERROR(VLOOKUP($A169, CDS5Y_bbg!AA$5:AB$241,2), -1)</f>
        <v>129.893</v>
      </c>
      <c r="AC169">
        <f>IFERROR(VLOOKUP($A169, CDS5Y_bbg!AB$5:AC$241,2), -1)</f>
        <v>44043</v>
      </c>
      <c r="AD169">
        <f>IFERROR(VLOOKUP($A169, CDS5Y_bbg!AC$5:AD$241,2), -1)</f>
        <v>244.72</v>
      </c>
      <c r="AE169">
        <f>IFERROR(VLOOKUP($A169, CDS5Y_bbg!AD$5:AE$241,2), -1)</f>
        <v>41149</v>
      </c>
      <c r="AF169">
        <f>IFERROR(VLOOKUP($A169, CDS5Y_bbg!AE$5:AF$241,2), -1)</f>
        <v>39</v>
      </c>
      <c r="AG169">
        <f>IFERROR(VLOOKUP($A169, CDS5Y_bbg!AF$5:AG$241,2), -1)</f>
        <v>42853</v>
      </c>
      <c r="AH169">
        <f>IFERROR(VLOOKUP($A169, CDS5Y_bbg!AG$5:AH$241,2), -1)</f>
        <v>37.314</v>
      </c>
      <c r="AI169">
        <f>IFERROR(VLOOKUP($A169, CDS5Y_bbg!AH$5:AI$241,2), -1)</f>
        <v>-1</v>
      </c>
      <c r="AJ169">
        <f>IFERROR(VLOOKUP($A169, CDS5Y_bbg!AI$5:AJ$241,2), -1)</f>
        <v>-1</v>
      </c>
      <c r="AK169">
        <f>IFERROR(VLOOKUP($A169, CDS5Y_bbg!AJ$5:AK$241,2), -1)</f>
        <v>-1</v>
      </c>
      <c r="AL169">
        <f>IFERROR(VLOOKUP($A169, CDS5Y_bbg!AK$5:AL$241,2), -1)</f>
        <v>-1</v>
      </c>
      <c r="AM169">
        <f>IFERROR(VLOOKUP($A169, CDS5Y_bbg!AL$5:AM$241,2), -1)</f>
        <v>-1</v>
      </c>
      <c r="AN169">
        <f>IFERROR(VLOOKUP($A169, CDS5Y_bbg!AM$5:AN$241,2), -1)</f>
        <v>28.35</v>
      </c>
      <c r="AO169">
        <f>IFERROR(VLOOKUP($A169, CDS5Y_bbg!AN$5:AO$241,2), -1)</f>
        <v>43424</v>
      </c>
      <c r="AP169">
        <f>IFERROR(VLOOKUP($A169, CDS5Y_bbg!AO$5:AP$241,2), -1)</f>
        <v>21.588000000000001</v>
      </c>
      <c r="AQ169">
        <f>IFERROR(VLOOKUP($A169, CDS5Y_bbg!AP$5:AQ$241,2), -1)</f>
        <v>44625</v>
      </c>
      <c r="AR169">
        <f>IFERROR(VLOOKUP($A169, CDS5Y_bbg!AQ$5:AR$241,2), -1)</f>
        <v>53.762999999999998</v>
      </c>
      <c r="AS169">
        <f>IFERROR(VLOOKUP($A169, CDS5Y_bbg!AR$5:AS$241,2), -1)</f>
        <v>44626</v>
      </c>
      <c r="AT169">
        <f>IFERROR(VLOOKUP($A169, CDS5Y_bbg!AS$5:AT$241,2), -1)</f>
        <v>25.053999999999998</v>
      </c>
      <c r="AU169">
        <f>IFERROR(VLOOKUP($A169, CDS5Y_bbg!AT$5:AU$241,2), -1)</f>
        <v>-1</v>
      </c>
      <c r="AV169">
        <f>IFERROR(VLOOKUP($A169, CDS5Y_bbg!AU$5:AV$241,2), -1)</f>
        <v>-1</v>
      </c>
      <c r="AW169">
        <f>IFERROR(VLOOKUP($A169, CDS5Y_bbg!AV$5:AW$241,2), -1)</f>
        <v>41863</v>
      </c>
      <c r="AX169">
        <f>IFERROR(VLOOKUP($A169, CDS5Y_bbg!AW$5:AX$241,2), -1)</f>
        <v>100.408</v>
      </c>
      <c r="AY169">
        <f>IFERROR(VLOOKUP($A169, CDS5Y_bbg!AX$5:AY$241,2), -1)</f>
        <v>43402</v>
      </c>
      <c r="AZ169">
        <f>IFERROR(VLOOKUP($A169, CDS5Y_bbg!AY$5:AZ$241,2), -1)</f>
        <v>168.452</v>
      </c>
      <c r="BA169">
        <f>IFERROR(VLOOKUP($A169, CDS5Y_bbg!AZ$5:BA$241,2), -1)</f>
        <v>-1</v>
      </c>
      <c r="BB169">
        <f>IFERROR(VLOOKUP($A169, CDS5Y_bbg!BA$5:BB$241,2), -1)</f>
        <v>39.292999999999999</v>
      </c>
      <c r="BC169">
        <f>IFERROR(VLOOKUP($A169, CDS5Y_bbg!BB$5:BC$241,2), -1)</f>
        <v>41722</v>
      </c>
      <c r="BD169">
        <f>IFERROR(VLOOKUP($A169, CDS5Y_bbg!BC$5:BD$241,2), -1)</f>
        <v>-1</v>
      </c>
      <c r="BE169">
        <f>IFERROR(VLOOKUP($A169, CDS5Y_bbg!BD$5:BE$241,2), -1)</f>
        <v>-1</v>
      </c>
      <c r="BF169">
        <f>IFERROR(VLOOKUP($A169, CDS5Y_bbg!BE$5:BF$241,2), -1)</f>
        <v>-1</v>
      </c>
      <c r="BG169">
        <f>IFERROR(VLOOKUP($A169, CDS5Y_bbg!BF$5:BG$241,2), -1)</f>
        <v>-1</v>
      </c>
      <c r="BH169">
        <f>IFERROR(VLOOKUP($A169, CDS5Y_bbg!BG$5:BH$241,2), -1)</f>
        <v>-1</v>
      </c>
      <c r="BI169">
        <f>IFERROR(VLOOKUP($A169, CDS5Y_bbg!BH$5:BI$241,2), -1)</f>
        <v>43424</v>
      </c>
      <c r="BJ169">
        <f>IFERROR(VLOOKUP($A169, CDS5Y_bbg!BI$5:BJ$241,2), -1)</f>
        <v>351.67500000000001</v>
      </c>
      <c r="BK169">
        <f>IFERROR(VLOOKUP($A169, CDS5Y_bbg!BJ$5:BK$241,2), -1)</f>
        <v>-1</v>
      </c>
      <c r="BL169">
        <f>IFERROR(VLOOKUP($A169, CDS5Y_bbg!BK$5:BL$241,2), -1)</f>
        <v>-1</v>
      </c>
      <c r="BM169">
        <f>IFERROR(VLOOKUP($A169, CDS5Y_bbg!BL$5:BM$241,2), -1)</f>
        <v>43424</v>
      </c>
      <c r="BN169">
        <f>IFERROR(VLOOKUP($A169, CDS5Y_bbg!BM$5:BN$241,2), -1)</f>
        <v>157.48099999999999</v>
      </c>
      <c r="BO169">
        <f>IFERROR(VLOOKUP($A169, CDS5Y_bbg!BN$5:BO$241,2), -1)</f>
        <v>43426</v>
      </c>
      <c r="BP169">
        <f>IFERROR(VLOOKUP($A169, CDS5Y_bbg!BO$5:BP$241,2), -1)</f>
        <v>16.670999999999999</v>
      </c>
      <c r="BQ169">
        <f>IFERROR(VLOOKUP($A169, CDS5Y_bbg!BP$5:BQ$241,2), -1)</f>
        <v>-1</v>
      </c>
      <c r="BR169">
        <f>IFERROR(VLOOKUP($A169, CDS5Y_bbg!BQ$5:BR$241,2), -1)</f>
        <v>-1</v>
      </c>
      <c r="BS169">
        <f>IFERROR(VLOOKUP($A169, CDS5Y_bbg!BR$5:BS$241,2), -1)</f>
        <v>43426</v>
      </c>
      <c r="BT169">
        <f>IFERROR(VLOOKUP($A169, CDS5Y_bbg!BS$5:BT$241,2), -1)</f>
        <v>27.995000000000001</v>
      </c>
      <c r="BU169">
        <f>IFERROR(VLOOKUP($A169, CDS5Y_bbg!BT$5:BU$241,2), -1)</f>
        <v>-1</v>
      </c>
      <c r="BV169">
        <f>IFERROR(VLOOKUP($A169, CDS5Y_bbg!BU$5:BV$241,2), -1)</f>
        <v>-1</v>
      </c>
      <c r="BW169">
        <f>IFERROR(VLOOKUP($A169, CDS5Y_bbg!BV$5:BW$241,2), -1)</f>
        <v>41915</v>
      </c>
      <c r="BX169">
        <f>IFERROR(VLOOKUP($A169, CDS5Y_bbg!BW$5:BX$241,2), -1)</f>
        <v>62.34</v>
      </c>
      <c r="BY169">
        <f>IFERROR(VLOOKUP($A169, CDS5Y_bbg!BX$5:BY$241,2), -1)</f>
        <v>-1</v>
      </c>
      <c r="BZ169">
        <f>IFERROR(VLOOKUP($A169, CDS5Y_bbg!BY$5:BZ$241,2), -1)</f>
        <v>-1</v>
      </c>
      <c r="CA169">
        <f>IFERROR(VLOOKUP($A169, CDS5Y_bbg!BZ$5:CA$241,2), -1)</f>
        <v>41911</v>
      </c>
      <c r="CB169">
        <f>IFERROR(VLOOKUP($A169, CDS5Y_bbg!CA$5:CB$241,2), -1)</f>
        <v>116.279</v>
      </c>
      <c r="CC169">
        <f>IFERROR(VLOOKUP($A169, CDS5Y_bbg!CB$5:CC$241,2), -1)</f>
        <v>41912</v>
      </c>
      <c r="CD169">
        <f>IFERROR(VLOOKUP($A169, CDS5Y_bbg!CC$5:CD$241,2), -1)</f>
        <v>119.855</v>
      </c>
      <c r="CE169">
        <f>IFERROR(VLOOKUP($A169, CDS5Y_bbg!CD$5:CE$241,2), -1)</f>
        <v>43332</v>
      </c>
      <c r="CF169">
        <f>IFERROR(VLOOKUP($A169, CDS5Y_bbg!CE$5:CF$241,2), -1)</f>
        <v>83.847999999999999</v>
      </c>
      <c r="CG169">
        <f>IFERROR(VLOOKUP($A169, CDS5Y_bbg!CF$5:CG$241,2), -1)</f>
        <v>41893</v>
      </c>
      <c r="CH169">
        <f>IFERROR(VLOOKUP($A169, CDS5Y_bbg!CG$5:CH$241,2), -1)</f>
        <v>61.220999999999997</v>
      </c>
      <c r="CI169">
        <f>IFERROR(VLOOKUP($A169, CDS5Y_bbg!CH$5:CI$241,2), -1)</f>
        <v>-1</v>
      </c>
      <c r="CJ169">
        <f>IFERROR(VLOOKUP($A169, CDS5Y_bbg!CI$5:CJ$241,2), -1)</f>
        <v>-1</v>
      </c>
      <c r="CK169">
        <f>IFERROR(VLOOKUP($A169, CDS5Y_bbg!CJ$5:CK$241,2), -1)</f>
        <v>41844</v>
      </c>
      <c r="CL169">
        <f>IFERROR(VLOOKUP($A169, CDS5Y_bbg!CK$5:CL$241,2), -1)</f>
        <v>260</v>
      </c>
      <c r="CM169">
        <f>IFERROR(VLOOKUP($A169, CDS5Y_bbg!CL$5:CM$241,2), -1)</f>
        <v>-1</v>
      </c>
      <c r="CN169">
        <f>IFERROR(VLOOKUP($A169, CDS5Y_bbg!CM$5:CN$241,2), -1)</f>
        <v>-1</v>
      </c>
    </row>
    <row r="170" spans="1:92" x14ac:dyDescent="0.25">
      <c r="A170" s="1">
        <v>41670</v>
      </c>
      <c r="B170">
        <f>IFERROR(VLOOKUP($A170, CDS5Y_bbg!A$5:B$241,2), -1)</f>
        <v>206.423</v>
      </c>
      <c r="C170">
        <f>IFERROR(VLOOKUP($A170, CDS5Y_bbg!B$5:C$241,2), -1)</f>
        <v>41831</v>
      </c>
      <c r="D170">
        <f>IFERROR(VLOOKUP($A170, CDS5Y_bbg!C$5:D$241,2), -1)</f>
        <v>130.33799999999999</v>
      </c>
      <c r="E170">
        <f>IFERROR(VLOOKUP($A170, CDS5Y_bbg!D$5:E$241,2), -1)</f>
        <v>44895</v>
      </c>
      <c r="F170">
        <f>IFERROR(VLOOKUP($A170, CDS5Y_bbg!E$5:F$241,2), -1)</f>
        <v>87.341999999999999</v>
      </c>
      <c r="G170">
        <f>IFERROR(VLOOKUP($A170, CDS5Y_bbg!F$5:G$241,2), -1)</f>
        <v>40360</v>
      </c>
      <c r="H170">
        <f>IFERROR(VLOOKUP($A170, CDS5Y_bbg!G$5:H$241,2), -1)</f>
        <v>98.174999999999997</v>
      </c>
      <c r="I170">
        <f>IFERROR(VLOOKUP($A170, CDS5Y_bbg!H$5:I$241,2), -1)</f>
        <v>44834</v>
      </c>
      <c r="J170">
        <f>IFERROR(VLOOKUP($A170, CDS5Y_bbg!I$5:J$241,2), -1)</f>
        <v>131.83000000000001</v>
      </c>
      <c r="K170">
        <f>IFERROR(VLOOKUP($A170, CDS5Y_bbg!J$5:K$241,2), -1)</f>
        <v>41819</v>
      </c>
      <c r="L170">
        <f>IFERROR(VLOOKUP($A170, CDS5Y_bbg!K$5:L$241,2), -1)</f>
        <v>358.32499999999999</v>
      </c>
      <c r="M170">
        <f>IFERROR(VLOOKUP($A170, CDS5Y_bbg!L$5:M$241,2), -1)</f>
        <v>40469</v>
      </c>
      <c r="N170">
        <f>IFERROR(VLOOKUP($A170, CDS5Y_bbg!M$5:N$241,2), -1)</f>
        <v>70.912000000000006</v>
      </c>
      <c r="O170">
        <f>IFERROR(VLOOKUP($A170, CDS5Y_bbg!N$5:O$241,2), -1)</f>
        <v>40289</v>
      </c>
      <c r="P170">
        <f>IFERROR(VLOOKUP($A170, CDS5Y_bbg!O$5:P$241,2), -1)</f>
        <v>121.76300000000001</v>
      </c>
      <c r="Q170">
        <f>IFERROR(VLOOKUP($A170, CDS5Y_bbg!P$5:Q$241,2), -1)</f>
        <v>44377</v>
      </c>
      <c r="R170">
        <f>IFERROR(VLOOKUP($A170, CDS5Y_bbg!Q$5:R$241,2), -1)</f>
        <v>108.42</v>
      </c>
      <c r="S170">
        <f>IFERROR(VLOOKUP($A170, CDS5Y_bbg!R$5:S$241,2), -1)</f>
        <v>43337</v>
      </c>
      <c r="T170">
        <f>IFERROR(VLOOKUP($A170, CDS5Y_bbg!S$5:T$241,2), -1)</f>
        <v>125.78700000000001</v>
      </c>
      <c r="U170">
        <f>IFERROR(VLOOKUP($A170, CDS5Y_bbg!T$5:U$241,2), -1)</f>
        <v>42062</v>
      </c>
      <c r="V170">
        <f>IFERROR(VLOOKUP($A170, CDS5Y_bbg!U$5:V$241,2), -1)</f>
        <v>84.332999999999998</v>
      </c>
      <c r="W170">
        <f>IFERROR(VLOOKUP($A170, CDS5Y_bbg!V$5:W$241,2), -1)</f>
        <v>44074</v>
      </c>
      <c r="X170">
        <f>IFERROR(VLOOKUP($A170, CDS5Y_bbg!W$5:X$241,2), -1)</f>
        <v>202.845</v>
      </c>
      <c r="Y170">
        <f>IFERROR(VLOOKUP($A170, CDS5Y_bbg!X$5:Y$241,2), -1)</f>
        <v>44043</v>
      </c>
      <c r="Z170">
        <f>IFERROR(VLOOKUP($A170, CDS5Y_bbg!Y$5:Z$241,2), -1)</f>
        <v>233.018</v>
      </c>
      <c r="AA170">
        <f>IFERROR(VLOOKUP($A170, CDS5Y_bbg!Z$5:AA$241,2), -1)</f>
        <v>40481</v>
      </c>
      <c r="AB170">
        <f>IFERROR(VLOOKUP($A170, CDS5Y_bbg!AA$5:AB$241,2), -1)</f>
        <v>165.15799999999999</v>
      </c>
      <c r="AC170">
        <f>IFERROR(VLOOKUP($A170, CDS5Y_bbg!AB$5:AC$241,2), -1)</f>
        <v>44043</v>
      </c>
      <c r="AD170">
        <f>IFERROR(VLOOKUP($A170, CDS5Y_bbg!AC$5:AD$241,2), -1)</f>
        <v>270.33199999999999</v>
      </c>
      <c r="AE170">
        <f>IFERROR(VLOOKUP($A170, CDS5Y_bbg!AD$5:AE$241,2), -1)</f>
        <v>41149</v>
      </c>
      <c r="AF170">
        <f>IFERROR(VLOOKUP($A170, CDS5Y_bbg!AE$5:AF$241,2), -1)</f>
        <v>43.16</v>
      </c>
      <c r="AG170">
        <f>IFERROR(VLOOKUP($A170, CDS5Y_bbg!AF$5:AG$241,2), -1)</f>
        <v>42853</v>
      </c>
      <c r="AH170">
        <f>IFERROR(VLOOKUP($A170, CDS5Y_bbg!AG$5:AH$241,2), -1)</f>
        <v>42.889000000000003</v>
      </c>
      <c r="AI170">
        <f>IFERROR(VLOOKUP($A170, CDS5Y_bbg!AH$5:AI$241,2), -1)</f>
        <v>-1</v>
      </c>
      <c r="AJ170">
        <f>IFERROR(VLOOKUP($A170, CDS5Y_bbg!AI$5:AJ$241,2), -1)</f>
        <v>-1</v>
      </c>
      <c r="AK170">
        <f>IFERROR(VLOOKUP($A170, CDS5Y_bbg!AJ$5:AK$241,2), -1)</f>
        <v>-1</v>
      </c>
      <c r="AL170">
        <f>IFERROR(VLOOKUP($A170, CDS5Y_bbg!AK$5:AL$241,2), -1)</f>
        <v>-1</v>
      </c>
      <c r="AM170">
        <f>IFERROR(VLOOKUP($A170, CDS5Y_bbg!AL$5:AM$241,2), -1)</f>
        <v>-1</v>
      </c>
      <c r="AN170">
        <f>IFERROR(VLOOKUP($A170, CDS5Y_bbg!AM$5:AN$241,2), -1)</f>
        <v>23.059000000000001</v>
      </c>
      <c r="AO170">
        <f>IFERROR(VLOOKUP($A170, CDS5Y_bbg!AN$5:AO$241,2), -1)</f>
        <v>43424</v>
      </c>
      <c r="AP170">
        <f>IFERROR(VLOOKUP($A170, CDS5Y_bbg!AO$5:AP$241,2), -1)</f>
        <v>22.388999999999999</v>
      </c>
      <c r="AQ170">
        <f>IFERROR(VLOOKUP($A170, CDS5Y_bbg!AP$5:AQ$241,2), -1)</f>
        <v>44625</v>
      </c>
      <c r="AR170">
        <f>IFERROR(VLOOKUP($A170, CDS5Y_bbg!AQ$5:AR$241,2), -1)</f>
        <v>55.162999999999997</v>
      </c>
      <c r="AS170">
        <f>IFERROR(VLOOKUP($A170, CDS5Y_bbg!AR$5:AS$241,2), -1)</f>
        <v>44626</v>
      </c>
      <c r="AT170">
        <f>IFERROR(VLOOKUP($A170, CDS5Y_bbg!AS$5:AT$241,2), -1)</f>
        <v>24.163</v>
      </c>
      <c r="AU170">
        <f>IFERROR(VLOOKUP($A170, CDS5Y_bbg!AT$5:AU$241,2), -1)</f>
        <v>-1</v>
      </c>
      <c r="AV170">
        <f>IFERROR(VLOOKUP($A170, CDS5Y_bbg!AU$5:AV$241,2), -1)</f>
        <v>-1</v>
      </c>
      <c r="AW170">
        <f>IFERROR(VLOOKUP($A170, CDS5Y_bbg!AV$5:AW$241,2), -1)</f>
        <v>41863</v>
      </c>
      <c r="AX170">
        <f>IFERROR(VLOOKUP($A170, CDS5Y_bbg!AW$5:AX$241,2), -1)</f>
        <v>96.51</v>
      </c>
      <c r="AY170">
        <f>IFERROR(VLOOKUP($A170, CDS5Y_bbg!AX$5:AY$241,2), -1)</f>
        <v>43402</v>
      </c>
      <c r="AZ170">
        <f>IFERROR(VLOOKUP($A170, CDS5Y_bbg!AY$5:AZ$241,2), -1)</f>
        <v>172.779</v>
      </c>
      <c r="BA170">
        <f>IFERROR(VLOOKUP($A170, CDS5Y_bbg!AZ$5:BA$241,2), -1)</f>
        <v>-1</v>
      </c>
      <c r="BB170">
        <f>IFERROR(VLOOKUP($A170, CDS5Y_bbg!BA$5:BB$241,2), -1)</f>
        <v>52.335000000000001</v>
      </c>
      <c r="BC170">
        <f>IFERROR(VLOOKUP($A170, CDS5Y_bbg!BB$5:BC$241,2), -1)</f>
        <v>41722</v>
      </c>
      <c r="BD170">
        <f>IFERROR(VLOOKUP($A170, CDS5Y_bbg!BC$5:BD$241,2), -1)</f>
        <v>-1</v>
      </c>
      <c r="BE170">
        <f>IFERROR(VLOOKUP($A170, CDS5Y_bbg!BD$5:BE$241,2), -1)</f>
        <v>-1</v>
      </c>
      <c r="BF170">
        <f>IFERROR(VLOOKUP($A170, CDS5Y_bbg!BE$5:BF$241,2), -1)</f>
        <v>-1</v>
      </c>
      <c r="BG170">
        <f>IFERROR(VLOOKUP($A170, CDS5Y_bbg!BF$5:BG$241,2), -1)</f>
        <v>-1</v>
      </c>
      <c r="BH170">
        <f>IFERROR(VLOOKUP($A170, CDS5Y_bbg!BG$5:BH$241,2), -1)</f>
        <v>-1</v>
      </c>
      <c r="BI170">
        <f>IFERROR(VLOOKUP($A170, CDS5Y_bbg!BH$5:BI$241,2), -1)</f>
        <v>43424</v>
      </c>
      <c r="BJ170">
        <f>IFERROR(VLOOKUP($A170, CDS5Y_bbg!BI$5:BJ$241,2), -1)</f>
        <v>288.35000000000002</v>
      </c>
      <c r="BK170">
        <f>IFERROR(VLOOKUP($A170, CDS5Y_bbg!BJ$5:BK$241,2), -1)</f>
        <v>-1</v>
      </c>
      <c r="BL170">
        <f>IFERROR(VLOOKUP($A170, CDS5Y_bbg!BK$5:BL$241,2), -1)</f>
        <v>-1</v>
      </c>
      <c r="BM170">
        <f>IFERROR(VLOOKUP($A170, CDS5Y_bbg!BL$5:BM$241,2), -1)</f>
        <v>43424</v>
      </c>
      <c r="BN170">
        <f>IFERROR(VLOOKUP($A170, CDS5Y_bbg!BM$5:BN$241,2), -1)</f>
        <v>132.845</v>
      </c>
      <c r="BO170">
        <f>IFERROR(VLOOKUP($A170, CDS5Y_bbg!BN$5:BO$241,2), -1)</f>
        <v>43426</v>
      </c>
      <c r="BP170">
        <f>IFERROR(VLOOKUP($A170, CDS5Y_bbg!BO$5:BP$241,2), -1)</f>
        <v>16.945</v>
      </c>
      <c r="BQ170">
        <f>IFERROR(VLOOKUP($A170, CDS5Y_bbg!BP$5:BQ$241,2), -1)</f>
        <v>-1</v>
      </c>
      <c r="BR170">
        <f>IFERROR(VLOOKUP($A170, CDS5Y_bbg!BQ$5:BR$241,2), -1)</f>
        <v>-1</v>
      </c>
      <c r="BS170">
        <f>IFERROR(VLOOKUP($A170, CDS5Y_bbg!BR$5:BS$241,2), -1)</f>
        <v>43426</v>
      </c>
      <c r="BT170">
        <f>IFERROR(VLOOKUP($A170, CDS5Y_bbg!BS$5:BT$241,2), -1)</f>
        <v>27.443999999999999</v>
      </c>
      <c r="BU170">
        <f>IFERROR(VLOOKUP($A170, CDS5Y_bbg!BT$5:BU$241,2), -1)</f>
        <v>-1</v>
      </c>
      <c r="BV170">
        <f>IFERROR(VLOOKUP($A170, CDS5Y_bbg!BU$5:BV$241,2), -1)</f>
        <v>-1</v>
      </c>
      <c r="BW170">
        <f>IFERROR(VLOOKUP($A170, CDS5Y_bbg!BV$5:BW$241,2), -1)</f>
        <v>41915</v>
      </c>
      <c r="BX170">
        <f>IFERROR(VLOOKUP($A170, CDS5Y_bbg!BW$5:BX$241,2), -1)</f>
        <v>65.555999999999997</v>
      </c>
      <c r="BY170">
        <f>IFERROR(VLOOKUP($A170, CDS5Y_bbg!BX$5:BY$241,2), -1)</f>
        <v>-1</v>
      </c>
      <c r="BZ170">
        <f>IFERROR(VLOOKUP($A170, CDS5Y_bbg!BY$5:BZ$241,2), -1)</f>
        <v>-1</v>
      </c>
      <c r="CA170">
        <f>IFERROR(VLOOKUP($A170, CDS5Y_bbg!BZ$5:CA$241,2), -1)</f>
        <v>41911</v>
      </c>
      <c r="CB170">
        <f>IFERROR(VLOOKUP($A170, CDS5Y_bbg!CA$5:CB$241,2), -1)</f>
        <v>119.655</v>
      </c>
      <c r="CC170">
        <f>IFERROR(VLOOKUP($A170, CDS5Y_bbg!CB$5:CC$241,2), -1)</f>
        <v>41912</v>
      </c>
      <c r="CD170">
        <f>IFERROR(VLOOKUP($A170, CDS5Y_bbg!CC$5:CD$241,2), -1)</f>
        <v>114.17</v>
      </c>
      <c r="CE170">
        <f>IFERROR(VLOOKUP($A170, CDS5Y_bbg!CD$5:CE$241,2), -1)</f>
        <v>43332</v>
      </c>
      <c r="CF170">
        <f>IFERROR(VLOOKUP($A170, CDS5Y_bbg!CE$5:CF$241,2), -1)</f>
        <v>82.15</v>
      </c>
      <c r="CG170">
        <f>IFERROR(VLOOKUP($A170, CDS5Y_bbg!CF$5:CG$241,2), -1)</f>
        <v>41893</v>
      </c>
      <c r="CH170">
        <f>IFERROR(VLOOKUP($A170, CDS5Y_bbg!CG$5:CH$241,2), -1)</f>
        <v>57.984000000000002</v>
      </c>
      <c r="CI170">
        <f>IFERROR(VLOOKUP($A170, CDS5Y_bbg!CH$5:CI$241,2), -1)</f>
        <v>-1</v>
      </c>
      <c r="CJ170">
        <f>IFERROR(VLOOKUP($A170, CDS5Y_bbg!CI$5:CJ$241,2), -1)</f>
        <v>-1</v>
      </c>
      <c r="CK170">
        <f>IFERROR(VLOOKUP($A170, CDS5Y_bbg!CJ$5:CK$241,2), -1)</f>
        <v>41844</v>
      </c>
      <c r="CL170">
        <f>IFERROR(VLOOKUP($A170, CDS5Y_bbg!CK$5:CL$241,2), -1)</f>
        <v>281.66000000000003</v>
      </c>
      <c r="CM170">
        <f>IFERROR(VLOOKUP($A170, CDS5Y_bbg!CL$5:CM$241,2), -1)</f>
        <v>-1</v>
      </c>
      <c r="CN170">
        <f>IFERROR(VLOOKUP($A170, CDS5Y_bbg!CM$5:CN$241,2), -1)</f>
        <v>-1</v>
      </c>
    </row>
    <row r="171" spans="1:92" x14ac:dyDescent="0.25">
      <c r="A171" s="1">
        <v>41698</v>
      </c>
      <c r="B171">
        <f>IFERROR(VLOOKUP($A171, CDS5Y_bbg!A$5:B$241,2), -1)</f>
        <v>171.536</v>
      </c>
      <c r="C171">
        <f>IFERROR(VLOOKUP($A171, CDS5Y_bbg!B$5:C$241,2), -1)</f>
        <v>41831</v>
      </c>
      <c r="D171">
        <f>IFERROR(VLOOKUP($A171, CDS5Y_bbg!C$5:D$241,2), -1)</f>
        <v>123.34699999999999</v>
      </c>
      <c r="E171">
        <f>IFERROR(VLOOKUP($A171, CDS5Y_bbg!D$5:E$241,2), -1)</f>
        <v>44895</v>
      </c>
      <c r="F171">
        <f>IFERROR(VLOOKUP($A171, CDS5Y_bbg!E$5:F$241,2), -1)</f>
        <v>77.563000000000002</v>
      </c>
      <c r="G171">
        <f>IFERROR(VLOOKUP($A171, CDS5Y_bbg!F$5:G$241,2), -1)</f>
        <v>40360</v>
      </c>
      <c r="H171">
        <f>IFERROR(VLOOKUP($A171, CDS5Y_bbg!G$5:H$241,2), -1)</f>
        <v>89.677999999999997</v>
      </c>
      <c r="I171">
        <f>IFERROR(VLOOKUP($A171, CDS5Y_bbg!H$5:I$241,2), -1)</f>
        <v>44834</v>
      </c>
      <c r="J171">
        <f>IFERROR(VLOOKUP($A171, CDS5Y_bbg!I$5:J$241,2), -1)</f>
        <v>113.66</v>
      </c>
      <c r="K171">
        <f>IFERROR(VLOOKUP($A171, CDS5Y_bbg!J$5:K$241,2), -1)</f>
        <v>41819</v>
      </c>
      <c r="L171">
        <f>IFERROR(VLOOKUP($A171, CDS5Y_bbg!K$5:L$241,2), -1)</f>
        <v>321.53800000000001</v>
      </c>
      <c r="M171">
        <f>IFERROR(VLOOKUP($A171, CDS5Y_bbg!L$5:M$241,2), -1)</f>
        <v>40469</v>
      </c>
      <c r="N171">
        <f>IFERROR(VLOOKUP($A171, CDS5Y_bbg!M$5:N$241,2), -1)</f>
        <v>64.83</v>
      </c>
      <c r="O171">
        <f>IFERROR(VLOOKUP($A171, CDS5Y_bbg!N$5:O$241,2), -1)</f>
        <v>40289</v>
      </c>
      <c r="P171">
        <f>IFERROR(VLOOKUP($A171, CDS5Y_bbg!O$5:P$241,2), -1)</f>
        <v>101.16500000000001</v>
      </c>
      <c r="Q171">
        <f>IFERROR(VLOOKUP($A171, CDS5Y_bbg!P$5:Q$241,2), -1)</f>
        <v>44377</v>
      </c>
      <c r="R171">
        <f>IFERROR(VLOOKUP($A171, CDS5Y_bbg!Q$5:R$241,2), -1)</f>
        <v>89.665000000000006</v>
      </c>
      <c r="S171">
        <f>IFERROR(VLOOKUP($A171, CDS5Y_bbg!R$5:S$241,2), -1)</f>
        <v>43337</v>
      </c>
      <c r="T171">
        <f>IFERROR(VLOOKUP($A171, CDS5Y_bbg!S$5:T$241,2), -1)</f>
        <v>100.66500000000001</v>
      </c>
      <c r="U171">
        <f>IFERROR(VLOOKUP($A171, CDS5Y_bbg!T$5:U$241,2), -1)</f>
        <v>42062</v>
      </c>
      <c r="V171">
        <f>IFERROR(VLOOKUP($A171, CDS5Y_bbg!U$5:V$241,2), -1)</f>
        <v>78.099000000000004</v>
      </c>
      <c r="W171">
        <f>IFERROR(VLOOKUP($A171, CDS5Y_bbg!V$5:W$241,2), -1)</f>
        <v>44074</v>
      </c>
      <c r="X171">
        <f>IFERROR(VLOOKUP($A171, CDS5Y_bbg!W$5:X$241,2), -1)</f>
        <v>191.35900000000001</v>
      </c>
      <c r="Y171">
        <f>IFERROR(VLOOKUP($A171, CDS5Y_bbg!X$5:Y$241,2), -1)</f>
        <v>44043</v>
      </c>
      <c r="Z171">
        <f>IFERROR(VLOOKUP($A171, CDS5Y_bbg!Y$5:Z$241,2), -1)</f>
        <v>203.62</v>
      </c>
      <c r="AA171">
        <f>IFERROR(VLOOKUP($A171, CDS5Y_bbg!Z$5:AA$241,2), -1)</f>
        <v>40481</v>
      </c>
      <c r="AB171">
        <f>IFERROR(VLOOKUP($A171, CDS5Y_bbg!AA$5:AB$241,2), -1)</f>
        <v>147.178</v>
      </c>
      <c r="AC171">
        <f>IFERROR(VLOOKUP($A171, CDS5Y_bbg!AB$5:AC$241,2), -1)</f>
        <v>44043</v>
      </c>
      <c r="AD171">
        <f>IFERROR(VLOOKUP($A171, CDS5Y_bbg!AC$5:AD$241,2), -1)</f>
        <v>229.953</v>
      </c>
      <c r="AE171">
        <f>IFERROR(VLOOKUP($A171, CDS5Y_bbg!AD$5:AE$241,2), -1)</f>
        <v>41149</v>
      </c>
      <c r="AF171">
        <f>IFERROR(VLOOKUP($A171, CDS5Y_bbg!AE$5:AF$241,2), -1)</f>
        <v>45.828000000000003</v>
      </c>
      <c r="AG171">
        <f>IFERROR(VLOOKUP($A171, CDS5Y_bbg!AF$5:AG$241,2), -1)</f>
        <v>42853</v>
      </c>
      <c r="AH171">
        <f>IFERROR(VLOOKUP($A171, CDS5Y_bbg!AG$5:AH$241,2), -1)</f>
        <v>44.793999999999997</v>
      </c>
      <c r="AI171">
        <f>IFERROR(VLOOKUP($A171, CDS5Y_bbg!AH$5:AI$241,2), -1)</f>
        <v>-1</v>
      </c>
      <c r="AJ171">
        <f>IFERROR(VLOOKUP($A171, CDS5Y_bbg!AI$5:AJ$241,2), -1)</f>
        <v>-1</v>
      </c>
      <c r="AK171">
        <f>IFERROR(VLOOKUP($A171, CDS5Y_bbg!AJ$5:AK$241,2), -1)</f>
        <v>-1</v>
      </c>
      <c r="AL171">
        <f>IFERROR(VLOOKUP($A171, CDS5Y_bbg!AK$5:AL$241,2), -1)</f>
        <v>-1</v>
      </c>
      <c r="AM171">
        <f>IFERROR(VLOOKUP($A171, CDS5Y_bbg!AL$5:AM$241,2), -1)</f>
        <v>-1</v>
      </c>
      <c r="AN171">
        <f>IFERROR(VLOOKUP($A171, CDS5Y_bbg!AM$5:AN$241,2), -1)</f>
        <v>24.594999999999999</v>
      </c>
      <c r="AO171">
        <f>IFERROR(VLOOKUP($A171, CDS5Y_bbg!AN$5:AO$241,2), -1)</f>
        <v>43424</v>
      </c>
      <c r="AP171">
        <f>IFERROR(VLOOKUP($A171, CDS5Y_bbg!AO$5:AP$241,2), -1)</f>
        <v>22.832999999999998</v>
      </c>
      <c r="AQ171">
        <f>IFERROR(VLOOKUP($A171, CDS5Y_bbg!AP$5:AQ$241,2), -1)</f>
        <v>44625</v>
      </c>
      <c r="AR171">
        <f>IFERROR(VLOOKUP($A171, CDS5Y_bbg!AQ$5:AR$241,2), -1)</f>
        <v>52</v>
      </c>
      <c r="AS171">
        <f>IFERROR(VLOOKUP($A171, CDS5Y_bbg!AR$5:AS$241,2), -1)</f>
        <v>44626</v>
      </c>
      <c r="AT171">
        <f>IFERROR(VLOOKUP($A171, CDS5Y_bbg!AS$5:AT$241,2), -1)</f>
        <v>24.335000000000001</v>
      </c>
      <c r="AU171">
        <f>IFERROR(VLOOKUP($A171, CDS5Y_bbg!AT$5:AU$241,2), -1)</f>
        <v>-1</v>
      </c>
      <c r="AV171">
        <f>IFERROR(VLOOKUP($A171, CDS5Y_bbg!AU$5:AV$241,2), -1)</f>
        <v>-1</v>
      </c>
      <c r="AW171">
        <f>IFERROR(VLOOKUP($A171, CDS5Y_bbg!AV$5:AW$241,2), -1)</f>
        <v>41863</v>
      </c>
      <c r="AX171">
        <f>IFERROR(VLOOKUP($A171, CDS5Y_bbg!AW$5:AX$241,2), -1)</f>
        <v>94.015000000000001</v>
      </c>
      <c r="AY171">
        <f>IFERROR(VLOOKUP($A171, CDS5Y_bbg!AX$5:AY$241,2), -1)</f>
        <v>43402</v>
      </c>
      <c r="AZ171">
        <f>IFERROR(VLOOKUP($A171, CDS5Y_bbg!AY$5:AZ$241,2), -1)</f>
        <v>146.05000000000001</v>
      </c>
      <c r="BA171">
        <f>IFERROR(VLOOKUP($A171, CDS5Y_bbg!AZ$5:BA$241,2), -1)</f>
        <v>-1</v>
      </c>
      <c r="BB171">
        <f>IFERROR(VLOOKUP($A171, CDS5Y_bbg!BA$5:BB$241,2), -1)</f>
        <v>47.17</v>
      </c>
      <c r="BC171">
        <f>IFERROR(VLOOKUP($A171, CDS5Y_bbg!BB$5:BC$241,2), -1)</f>
        <v>41722</v>
      </c>
      <c r="BD171">
        <f>IFERROR(VLOOKUP($A171, CDS5Y_bbg!BC$5:BD$241,2), -1)</f>
        <v>-1</v>
      </c>
      <c r="BE171">
        <f>IFERROR(VLOOKUP($A171, CDS5Y_bbg!BD$5:BE$241,2), -1)</f>
        <v>-1</v>
      </c>
      <c r="BF171">
        <f>IFERROR(VLOOKUP($A171, CDS5Y_bbg!BE$5:BF$241,2), -1)</f>
        <v>-1</v>
      </c>
      <c r="BG171">
        <f>IFERROR(VLOOKUP($A171, CDS5Y_bbg!BF$5:BG$241,2), -1)</f>
        <v>-1</v>
      </c>
      <c r="BH171">
        <f>IFERROR(VLOOKUP($A171, CDS5Y_bbg!BG$5:BH$241,2), -1)</f>
        <v>-1</v>
      </c>
      <c r="BI171">
        <f>IFERROR(VLOOKUP($A171, CDS5Y_bbg!BH$5:BI$241,2), -1)</f>
        <v>43424</v>
      </c>
      <c r="BJ171">
        <f>IFERROR(VLOOKUP($A171, CDS5Y_bbg!BI$5:BJ$241,2), -1)</f>
        <v>229.06800000000001</v>
      </c>
      <c r="BK171">
        <f>IFERROR(VLOOKUP($A171, CDS5Y_bbg!BJ$5:BK$241,2), -1)</f>
        <v>-1</v>
      </c>
      <c r="BL171">
        <f>IFERROR(VLOOKUP($A171, CDS5Y_bbg!BK$5:BL$241,2), -1)</f>
        <v>-1</v>
      </c>
      <c r="BM171">
        <f>IFERROR(VLOOKUP($A171, CDS5Y_bbg!BL$5:BM$241,2), -1)</f>
        <v>43424</v>
      </c>
      <c r="BN171">
        <f>IFERROR(VLOOKUP($A171, CDS5Y_bbg!BM$5:BN$241,2), -1)</f>
        <v>125.66800000000001</v>
      </c>
      <c r="BO171">
        <f>IFERROR(VLOOKUP($A171, CDS5Y_bbg!BN$5:BO$241,2), -1)</f>
        <v>43426</v>
      </c>
      <c r="BP171">
        <f>IFERROR(VLOOKUP($A171, CDS5Y_bbg!BO$5:BP$241,2), -1)</f>
        <v>16.277000000000001</v>
      </c>
      <c r="BQ171">
        <f>IFERROR(VLOOKUP($A171, CDS5Y_bbg!BP$5:BQ$241,2), -1)</f>
        <v>-1</v>
      </c>
      <c r="BR171">
        <f>IFERROR(VLOOKUP($A171, CDS5Y_bbg!BQ$5:BR$241,2), -1)</f>
        <v>-1</v>
      </c>
      <c r="BS171">
        <f>IFERROR(VLOOKUP($A171, CDS5Y_bbg!BR$5:BS$241,2), -1)</f>
        <v>43426</v>
      </c>
      <c r="BT171">
        <f>IFERROR(VLOOKUP($A171, CDS5Y_bbg!BS$5:BT$241,2), -1)</f>
        <v>25.175000000000001</v>
      </c>
      <c r="BU171">
        <f>IFERROR(VLOOKUP($A171, CDS5Y_bbg!BT$5:BU$241,2), -1)</f>
        <v>-1</v>
      </c>
      <c r="BV171">
        <f>IFERROR(VLOOKUP($A171, CDS5Y_bbg!BU$5:BV$241,2), -1)</f>
        <v>-1</v>
      </c>
      <c r="BW171">
        <f>IFERROR(VLOOKUP($A171, CDS5Y_bbg!BV$5:BW$241,2), -1)</f>
        <v>41915</v>
      </c>
      <c r="BX171">
        <f>IFERROR(VLOOKUP($A171, CDS5Y_bbg!BW$5:BX$241,2), -1)</f>
        <v>65.040000000000006</v>
      </c>
      <c r="BY171">
        <f>IFERROR(VLOOKUP($A171, CDS5Y_bbg!BX$5:BY$241,2), -1)</f>
        <v>-1</v>
      </c>
      <c r="BZ171">
        <f>IFERROR(VLOOKUP($A171, CDS5Y_bbg!BY$5:BZ$241,2), -1)</f>
        <v>-1</v>
      </c>
      <c r="CA171">
        <f>IFERROR(VLOOKUP($A171, CDS5Y_bbg!BZ$5:CA$241,2), -1)</f>
        <v>41911</v>
      </c>
      <c r="CB171">
        <f>IFERROR(VLOOKUP($A171, CDS5Y_bbg!CA$5:CB$241,2), -1)</f>
        <v>116.32</v>
      </c>
      <c r="CC171">
        <f>IFERROR(VLOOKUP($A171, CDS5Y_bbg!CB$5:CC$241,2), -1)</f>
        <v>41912</v>
      </c>
      <c r="CD171">
        <f>IFERROR(VLOOKUP($A171, CDS5Y_bbg!CC$5:CD$241,2), -1)</f>
        <v>119</v>
      </c>
      <c r="CE171">
        <f>IFERROR(VLOOKUP($A171, CDS5Y_bbg!CD$5:CE$241,2), -1)</f>
        <v>43332</v>
      </c>
      <c r="CF171">
        <f>IFERROR(VLOOKUP($A171, CDS5Y_bbg!CE$5:CF$241,2), -1)</f>
        <v>80.864999999999995</v>
      </c>
      <c r="CG171">
        <f>IFERROR(VLOOKUP($A171, CDS5Y_bbg!CF$5:CG$241,2), -1)</f>
        <v>41893</v>
      </c>
      <c r="CH171">
        <f>IFERROR(VLOOKUP($A171, CDS5Y_bbg!CG$5:CH$241,2), -1)</f>
        <v>57.505000000000003</v>
      </c>
      <c r="CI171">
        <f>IFERROR(VLOOKUP($A171, CDS5Y_bbg!CH$5:CI$241,2), -1)</f>
        <v>-1</v>
      </c>
      <c r="CJ171">
        <f>IFERROR(VLOOKUP($A171, CDS5Y_bbg!CI$5:CJ$241,2), -1)</f>
        <v>-1</v>
      </c>
      <c r="CK171">
        <f>IFERROR(VLOOKUP($A171, CDS5Y_bbg!CJ$5:CK$241,2), -1)</f>
        <v>41844</v>
      </c>
      <c r="CL171">
        <f>IFERROR(VLOOKUP($A171, CDS5Y_bbg!CK$5:CL$241,2), -1)</f>
        <v>243.35</v>
      </c>
      <c r="CM171">
        <f>IFERROR(VLOOKUP($A171, CDS5Y_bbg!CL$5:CM$241,2), -1)</f>
        <v>-1</v>
      </c>
      <c r="CN171">
        <f>IFERROR(VLOOKUP($A171, CDS5Y_bbg!CM$5:CN$241,2), -1)</f>
        <v>-1</v>
      </c>
    </row>
    <row r="172" spans="1:92" x14ac:dyDescent="0.25">
      <c r="A172" s="1">
        <v>41729</v>
      </c>
      <c r="B172">
        <f>IFERROR(VLOOKUP($A172, CDS5Y_bbg!A$5:B$241,2), -1)</f>
        <v>169</v>
      </c>
      <c r="C172">
        <f>IFERROR(VLOOKUP($A172, CDS5Y_bbg!B$5:C$241,2), -1)</f>
        <v>41831</v>
      </c>
      <c r="D172">
        <f>IFERROR(VLOOKUP($A172, CDS5Y_bbg!C$5:D$241,2), -1)</f>
        <v>127.31699999999999</v>
      </c>
      <c r="E172">
        <f>IFERROR(VLOOKUP($A172, CDS5Y_bbg!D$5:E$241,2), -1)</f>
        <v>44895</v>
      </c>
      <c r="F172">
        <f>IFERROR(VLOOKUP($A172, CDS5Y_bbg!E$5:F$241,2), -1)</f>
        <v>77.34</v>
      </c>
      <c r="G172">
        <f>IFERROR(VLOOKUP($A172, CDS5Y_bbg!F$5:G$241,2), -1)</f>
        <v>40360</v>
      </c>
      <c r="H172">
        <f>IFERROR(VLOOKUP($A172, CDS5Y_bbg!G$5:H$241,2), -1)</f>
        <v>92.328000000000003</v>
      </c>
      <c r="I172">
        <f>IFERROR(VLOOKUP($A172, CDS5Y_bbg!H$5:I$241,2), -1)</f>
        <v>44834</v>
      </c>
      <c r="J172">
        <f>IFERROR(VLOOKUP($A172, CDS5Y_bbg!I$5:J$241,2), -1)</f>
        <v>106.015</v>
      </c>
      <c r="K172">
        <f>IFERROR(VLOOKUP($A172, CDS5Y_bbg!J$5:K$241,2), -1)</f>
        <v>41819</v>
      </c>
      <c r="L172">
        <f>IFERROR(VLOOKUP($A172, CDS5Y_bbg!K$5:L$241,2), -1)</f>
        <v>305.00099999999998</v>
      </c>
      <c r="M172">
        <f>IFERROR(VLOOKUP($A172, CDS5Y_bbg!L$5:M$241,2), -1)</f>
        <v>40469</v>
      </c>
      <c r="N172">
        <f>IFERROR(VLOOKUP($A172, CDS5Y_bbg!M$5:N$241,2), -1)</f>
        <v>60.994999999999997</v>
      </c>
      <c r="O172">
        <f>IFERROR(VLOOKUP($A172, CDS5Y_bbg!N$5:O$241,2), -1)</f>
        <v>40289</v>
      </c>
      <c r="P172">
        <f>IFERROR(VLOOKUP($A172, CDS5Y_bbg!O$5:P$241,2), -1)</f>
        <v>101.825</v>
      </c>
      <c r="Q172">
        <f>IFERROR(VLOOKUP($A172, CDS5Y_bbg!P$5:Q$241,2), -1)</f>
        <v>44377</v>
      </c>
      <c r="R172">
        <f>IFERROR(VLOOKUP($A172, CDS5Y_bbg!Q$5:R$241,2), -1)</f>
        <v>87.498000000000005</v>
      </c>
      <c r="S172">
        <f>IFERROR(VLOOKUP($A172, CDS5Y_bbg!R$5:S$241,2), -1)</f>
        <v>43337</v>
      </c>
      <c r="T172">
        <f>IFERROR(VLOOKUP($A172, CDS5Y_bbg!S$5:T$241,2), -1)</f>
        <v>104.82299999999999</v>
      </c>
      <c r="U172">
        <f>IFERROR(VLOOKUP($A172, CDS5Y_bbg!T$5:U$241,2), -1)</f>
        <v>42062</v>
      </c>
      <c r="V172">
        <f>IFERROR(VLOOKUP($A172, CDS5Y_bbg!U$5:V$241,2), -1)</f>
        <v>70.703000000000003</v>
      </c>
      <c r="W172">
        <f>IFERROR(VLOOKUP($A172, CDS5Y_bbg!V$5:W$241,2), -1)</f>
        <v>44074</v>
      </c>
      <c r="X172">
        <f>IFERROR(VLOOKUP($A172, CDS5Y_bbg!W$5:X$241,2), -1)</f>
        <v>222.07499999999999</v>
      </c>
      <c r="Y172">
        <f>IFERROR(VLOOKUP($A172, CDS5Y_bbg!X$5:Y$241,2), -1)</f>
        <v>44043</v>
      </c>
      <c r="Z172">
        <f>IFERROR(VLOOKUP($A172, CDS5Y_bbg!Y$5:Z$241,2), -1)</f>
        <v>194.798</v>
      </c>
      <c r="AA172">
        <f>IFERROR(VLOOKUP($A172, CDS5Y_bbg!Z$5:AA$241,2), -1)</f>
        <v>40481</v>
      </c>
      <c r="AB172">
        <f>IFERROR(VLOOKUP($A172, CDS5Y_bbg!AA$5:AB$241,2), -1)</f>
        <v>123.67</v>
      </c>
      <c r="AC172">
        <f>IFERROR(VLOOKUP($A172, CDS5Y_bbg!AB$5:AC$241,2), -1)</f>
        <v>44043</v>
      </c>
      <c r="AD172">
        <f>IFERROR(VLOOKUP($A172, CDS5Y_bbg!AC$5:AD$241,2), -1)</f>
        <v>219.80099999999999</v>
      </c>
      <c r="AE172">
        <f>IFERROR(VLOOKUP($A172, CDS5Y_bbg!AD$5:AE$241,2), -1)</f>
        <v>41149</v>
      </c>
      <c r="AF172">
        <f>IFERROR(VLOOKUP($A172, CDS5Y_bbg!AE$5:AF$241,2), -1)</f>
        <v>45.828000000000003</v>
      </c>
      <c r="AG172">
        <f>IFERROR(VLOOKUP($A172, CDS5Y_bbg!AF$5:AG$241,2), -1)</f>
        <v>42853</v>
      </c>
      <c r="AH172">
        <f>IFERROR(VLOOKUP($A172, CDS5Y_bbg!AG$5:AH$241,2), -1)</f>
        <v>38.942999999999998</v>
      </c>
      <c r="AI172">
        <f>IFERROR(VLOOKUP($A172, CDS5Y_bbg!AH$5:AI$241,2), -1)</f>
        <v>-1</v>
      </c>
      <c r="AJ172">
        <f>IFERROR(VLOOKUP($A172, CDS5Y_bbg!AI$5:AJ$241,2), -1)</f>
        <v>-1</v>
      </c>
      <c r="AK172">
        <f>IFERROR(VLOOKUP($A172, CDS5Y_bbg!AJ$5:AK$241,2), -1)</f>
        <v>-1</v>
      </c>
      <c r="AL172">
        <f>IFERROR(VLOOKUP($A172, CDS5Y_bbg!AK$5:AL$241,2), -1)</f>
        <v>-1</v>
      </c>
      <c r="AM172">
        <f>IFERROR(VLOOKUP($A172, CDS5Y_bbg!AL$5:AM$241,2), -1)</f>
        <v>-1</v>
      </c>
      <c r="AN172">
        <f>IFERROR(VLOOKUP($A172, CDS5Y_bbg!AM$5:AN$241,2), -1)</f>
        <v>24.113</v>
      </c>
      <c r="AO172">
        <f>IFERROR(VLOOKUP($A172, CDS5Y_bbg!AN$5:AO$241,2), -1)</f>
        <v>43424</v>
      </c>
      <c r="AP172">
        <f>IFERROR(VLOOKUP($A172, CDS5Y_bbg!AO$5:AP$241,2), -1)</f>
        <v>22.887</v>
      </c>
      <c r="AQ172">
        <f>IFERROR(VLOOKUP($A172, CDS5Y_bbg!AP$5:AQ$241,2), -1)</f>
        <v>44625</v>
      </c>
      <c r="AR172">
        <f>IFERROR(VLOOKUP($A172, CDS5Y_bbg!AQ$5:AR$241,2), -1)</f>
        <v>49.25</v>
      </c>
      <c r="AS172">
        <f>IFERROR(VLOOKUP($A172, CDS5Y_bbg!AR$5:AS$241,2), -1)</f>
        <v>44626</v>
      </c>
      <c r="AT172">
        <f>IFERROR(VLOOKUP($A172, CDS5Y_bbg!AS$5:AT$241,2), -1)</f>
        <v>22.332999999999998</v>
      </c>
      <c r="AU172">
        <f>IFERROR(VLOOKUP($A172, CDS5Y_bbg!AT$5:AU$241,2), -1)</f>
        <v>-1</v>
      </c>
      <c r="AV172">
        <f>IFERROR(VLOOKUP($A172, CDS5Y_bbg!AU$5:AV$241,2), -1)</f>
        <v>-1</v>
      </c>
      <c r="AW172">
        <f>IFERROR(VLOOKUP($A172, CDS5Y_bbg!AV$5:AW$241,2), -1)</f>
        <v>41863</v>
      </c>
      <c r="AX172">
        <f>IFERROR(VLOOKUP($A172, CDS5Y_bbg!AW$5:AX$241,2), -1)</f>
        <v>87.436999999999998</v>
      </c>
      <c r="AY172">
        <f>IFERROR(VLOOKUP($A172, CDS5Y_bbg!AX$5:AY$241,2), -1)</f>
        <v>43402</v>
      </c>
      <c r="AZ172">
        <f>IFERROR(VLOOKUP($A172, CDS5Y_bbg!AY$5:AZ$241,2), -1)</f>
        <v>130.66</v>
      </c>
      <c r="BA172">
        <f>IFERROR(VLOOKUP($A172, CDS5Y_bbg!AZ$5:BA$241,2), -1)</f>
        <v>-1</v>
      </c>
      <c r="BB172">
        <f>IFERROR(VLOOKUP($A172, CDS5Y_bbg!BA$5:BB$241,2), -1)</f>
        <v>49.177999999999997</v>
      </c>
      <c r="BC172">
        <f>IFERROR(VLOOKUP($A172, CDS5Y_bbg!BB$5:BC$241,2), -1)</f>
        <v>41722</v>
      </c>
      <c r="BD172">
        <f>IFERROR(VLOOKUP($A172, CDS5Y_bbg!BC$5:BD$241,2), -1)</f>
        <v>-1</v>
      </c>
      <c r="BE172">
        <f>IFERROR(VLOOKUP($A172, CDS5Y_bbg!BD$5:BE$241,2), -1)</f>
        <v>-1</v>
      </c>
      <c r="BF172">
        <f>IFERROR(VLOOKUP($A172, CDS5Y_bbg!BE$5:BF$241,2), -1)</f>
        <v>-1</v>
      </c>
      <c r="BG172">
        <f>IFERROR(VLOOKUP($A172, CDS5Y_bbg!BF$5:BG$241,2), -1)</f>
        <v>-1</v>
      </c>
      <c r="BH172">
        <f>IFERROR(VLOOKUP($A172, CDS5Y_bbg!BG$5:BH$241,2), -1)</f>
        <v>-1</v>
      </c>
      <c r="BI172">
        <f>IFERROR(VLOOKUP($A172, CDS5Y_bbg!BH$5:BI$241,2), -1)</f>
        <v>43424</v>
      </c>
      <c r="BJ172">
        <f>IFERROR(VLOOKUP($A172, CDS5Y_bbg!BI$5:BJ$241,2), -1)</f>
        <v>183.55</v>
      </c>
      <c r="BK172">
        <f>IFERROR(VLOOKUP($A172, CDS5Y_bbg!BJ$5:BK$241,2), -1)</f>
        <v>-1</v>
      </c>
      <c r="BL172">
        <f>IFERROR(VLOOKUP($A172, CDS5Y_bbg!BK$5:BL$241,2), -1)</f>
        <v>-1</v>
      </c>
      <c r="BM172">
        <f>IFERROR(VLOOKUP($A172, CDS5Y_bbg!BL$5:BM$241,2), -1)</f>
        <v>43424</v>
      </c>
      <c r="BN172">
        <f>IFERROR(VLOOKUP($A172, CDS5Y_bbg!BM$5:BN$241,2), -1)</f>
        <v>104.175</v>
      </c>
      <c r="BO172">
        <f>IFERROR(VLOOKUP($A172, CDS5Y_bbg!BN$5:BO$241,2), -1)</f>
        <v>43426</v>
      </c>
      <c r="BP172">
        <f>IFERROR(VLOOKUP($A172, CDS5Y_bbg!BO$5:BP$241,2), -1)</f>
        <v>15.718</v>
      </c>
      <c r="BQ172">
        <f>IFERROR(VLOOKUP($A172, CDS5Y_bbg!BP$5:BQ$241,2), -1)</f>
        <v>-1</v>
      </c>
      <c r="BR172">
        <f>IFERROR(VLOOKUP($A172, CDS5Y_bbg!BQ$5:BR$241,2), -1)</f>
        <v>-1</v>
      </c>
      <c r="BS172">
        <f>IFERROR(VLOOKUP($A172, CDS5Y_bbg!BR$5:BS$241,2), -1)</f>
        <v>43426</v>
      </c>
      <c r="BT172">
        <f>IFERROR(VLOOKUP($A172, CDS5Y_bbg!BS$5:BT$241,2), -1)</f>
        <v>24.167999999999999</v>
      </c>
      <c r="BU172">
        <f>IFERROR(VLOOKUP($A172, CDS5Y_bbg!BT$5:BU$241,2), -1)</f>
        <v>-1</v>
      </c>
      <c r="BV172">
        <f>IFERROR(VLOOKUP($A172, CDS5Y_bbg!BU$5:BV$241,2), -1)</f>
        <v>-1</v>
      </c>
      <c r="BW172">
        <f>IFERROR(VLOOKUP($A172, CDS5Y_bbg!BV$5:BW$241,2), -1)</f>
        <v>41915</v>
      </c>
      <c r="BX172">
        <f>IFERROR(VLOOKUP($A172, CDS5Y_bbg!BW$5:BX$241,2), -1)</f>
        <v>57.037999999999997</v>
      </c>
      <c r="BY172">
        <f>IFERROR(VLOOKUP($A172, CDS5Y_bbg!BX$5:BY$241,2), -1)</f>
        <v>-1</v>
      </c>
      <c r="BZ172">
        <f>IFERROR(VLOOKUP($A172, CDS5Y_bbg!BY$5:BZ$241,2), -1)</f>
        <v>-1</v>
      </c>
      <c r="CA172">
        <f>IFERROR(VLOOKUP($A172, CDS5Y_bbg!BZ$5:CA$241,2), -1)</f>
        <v>41911</v>
      </c>
      <c r="CB172">
        <f>IFERROR(VLOOKUP($A172, CDS5Y_bbg!CA$5:CB$241,2), -1)</f>
        <v>121.315</v>
      </c>
      <c r="CC172">
        <f>IFERROR(VLOOKUP($A172, CDS5Y_bbg!CB$5:CC$241,2), -1)</f>
        <v>41912</v>
      </c>
      <c r="CD172">
        <f>IFERROR(VLOOKUP($A172, CDS5Y_bbg!CC$5:CD$241,2), -1)</f>
        <v>128.63499999999999</v>
      </c>
      <c r="CE172">
        <f>IFERROR(VLOOKUP($A172, CDS5Y_bbg!CD$5:CE$241,2), -1)</f>
        <v>43332</v>
      </c>
      <c r="CF172">
        <f>IFERROR(VLOOKUP($A172, CDS5Y_bbg!CE$5:CF$241,2), -1)</f>
        <v>71.83</v>
      </c>
      <c r="CG172">
        <f>IFERROR(VLOOKUP($A172, CDS5Y_bbg!CF$5:CG$241,2), -1)</f>
        <v>41893</v>
      </c>
      <c r="CH172">
        <f>IFERROR(VLOOKUP($A172, CDS5Y_bbg!CG$5:CH$241,2), -1)</f>
        <v>55.658000000000001</v>
      </c>
      <c r="CI172">
        <f>IFERROR(VLOOKUP($A172, CDS5Y_bbg!CH$5:CI$241,2), -1)</f>
        <v>-1</v>
      </c>
      <c r="CJ172">
        <f>IFERROR(VLOOKUP($A172, CDS5Y_bbg!CI$5:CJ$241,2), -1)</f>
        <v>-1</v>
      </c>
      <c r="CK172">
        <f>IFERROR(VLOOKUP($A172, CDS5Y_bbg!CJ$5:CK$241,2), -1)</f>
        <v>41844</v>
      </c>
      <c r="CL172">
        <f>IFERROR(VLOOKUP($A172, CDS5Y_bbg!CK$5:CL$241,2), -1)</f>
        <v>235.602</v>
      </c>
      <c r="CM172">
        <f>IFERROR(VLOOKUP($A172, CDS5Y_bbg!CL$5:CM$241,2), -1)</f>
        <v>-1</v>
      </c>
      <c r="CN172">
        <f>IFERROR(VLOOKUP($A172, CDS5Y_bbg!CM$5:CN$241,2), -1)</f>
        <v>-1</v>
      </c>
    </row>
    <row r="173" spans="1:92" x14ac:dyDescent="0.25">
      <c r="A173" s="1">
        <v>41759</v>
      </c>
      <c r="B173">
        <f>IFERROR(VLOOKUP($A173, CDS5Y_bbg!A$5:B$241,2), -1)</f>
        <v>146.345</v>
      </c>
      <c r="C173">
        <f>IFERROR(VLOOKUP($A173, CDS5Y_bbg!B$5:C$241,2), -1)</f>
        <v>41831</v>
      </c>
      <c r="D173">
        <f>IFERROR(VLOOKUP($A173, CDS5Y_bbg!C$5:D$241,2), -1)</f>
        <v>124.20099999999999</v>
      </c>
      <c r="E173">
        <f>IFERROR(VLOOKUP($A173, CDS5Y_bbg!D$5:E$241,2), -1)</f>
        <v>44895</v>
      </c>
      <c r="F173">
        <f>IFERROR(VLOOKUP($A173, CDS5Y_bbg!E$5:F$241,2), -1)</f>
        <v>75.518000000000001</v>
      </c>
      <c r="G173">
        <f>IFERROR(VLOOKUP($A173, CDS5Y_bbg!F$5:G$241,2), -1)</f>
        <v>40360</v>
      </c>
      <c r="H173">
        <f>IFERROR(VLOOKUP($A173, CDS5Y_bbg!G$5:H$241,2), -1)</f>
        <v>88.948999999999998</v>
      </c>
      <c r="I173">
        <f>IFERROR(VLOOKUP($A173, CDS5Y_bbg!H$5:I$241,2), -1)</f>
        <v>44834</v>
      </c>
      <c r="J173">
        <f>IFERROR(VLOOKUP($A173, CDS5Y_bbg!I$5:J$241,2), -1)</f>
        <v>96.352999999999994</v>
      </c>
      <c r="K173">
        <f>IFERROR(VLOOKUP($A173, CDS5Y_bbg!J$5:K$241,2), -1)</f>
        <v>41819</v>
      </c>
      <c r="L173">
        <f>IFERROR(VLOOKUP($A173, CDS5Y_bbg!K$5:L$241,2), -1)</f>
        <v>319.28199999999998</v>
      </c>
      <c r="M173">
        <f>IFERROR(VLOOKUP($A173, CDS5Y_bbg!L$5:M$241,2), -1)</f>
        <v>40469</v>
      </c>
      <c r="N173">
        <f>IFERROR(VLOOKUP($A173, CDS5Y_bbg!M$5:N$241,2), -1)</f>
        <v>60.781999999999996</v>
      </c>
      <c r="O173">
        <f>IFERROR(VLOOKUP($A173, CDS5Y_bbg!N$5:O$241,2), -1)</f>
        <v>40289</v>
      </c>
      <c r="P173">
        <f>IFERROR(VLOOKUP($A173, CDS5Y_bbg!O$5:P$241,2), -1)</f>
        <v>100.724</v>
      </c>
      <c r="Q173">
        <f>IFERROR(VLOOKUP($A173, CDS5Y_bbg!P$5:Q$241,2), -1)</f>
        <v>44377</v>
      </c>
      <c r="R173">
        <f>IFERROR(VLOOKUP($A173, CDS5Y_bbg!Q$5:R$241,2), -1)</f>
        <v>83.683000000000007</v>
      </c>
      <c r="S173">
        <f>IFERROR(VLOOKUP($A173, CDS5Y_bbg!R$5:S$241,2), -1)</f>
        <v>43337</v>
      </c>
      <c r="T173">
        <f>IFERROR(VLOOKUP($A173, CDS5Y_bbg!S$5:T$241,2), -1)</f>
        <v>101.536</v>
      </c>
      <c r="U173">
        <f>IFERROR(VLOOKUP($A173, CDS5Y_bbg!T$5:U$241,2), -1)</f>
        <v>42062</v>
      </c>
      <c r="V173">
        <f>IFERROR(VLOOKUP($A173, CDS5Y_bbg!U$5:V$241,2), -1)</f>
        <v>71.715000000000003</v>
      </c>
      <c r="W173">
        <f>IFERROR(VLOOKUP($A173, CDS5Y_bbg!V$5:W$241,2), -1)</f>
        <v>44074</v>
      </c>
      <c r="X173">
        <f>IFERROR(VLOOKUP($A173, CDS5Y_bbg!W$5:X$241,2), -1)</f>
        <v>259.79899999999998</v>
      </c>
      <c r="Y173">
        <f>IFERROR(VLOOKUP($A173, CDS5Y_bbg!X$5:Y$241,2), -1)</f>
        <v>44043</v>
      </c>
      <c r="Z173">
        <f>IFERROR(VLOOKUP($A173, CDS5Y_bbg!Y$5:Z$241,2), -1)</f>
        <v>185.75</v>
      </c>
      <c r="AA173">
        <f>IFERROR(VLOOKUP($A173, CDS5Y_bbg!Z$5:AA$241,2), -1)</f>
        <v>40481</v>
      </c>
      <c r="AB173">
        <f>IFERROR(VLOOKUP($A173, CDS5Y_bbg!AA$5:AB$241,2), -1)</f>
        <v>122.55800000000001</v>
      </c>
      <c r="AC173">
        <f>IFERROR(VLOOKUP($A173, CDS5Y_bbg!AB$5:AC$241,2), -1)</f>
        <v>44043</v>
      </c>
      <c r="AD173">
        <f>IFERROR(VLOOKUP($A173, CDS5Y_bbg!AC$5:AD$241,2), -1)</f>
        <v>199.196</v>
      </c>
      <c r="AE173">
        <f>IFERROR(VLOOKUP($A173, CDS5Y_bbg!AD$5:AE$241,2), -1)</f>
        <v>41149</v>
      </c>
      <c r="AF173">
        <f>IFERROR(VLOOKUP($A173, CDS5Y_bbg!AE$5:AF$241,2), -1)</f>
        <v>45.828000000000003</v>
      </c>
      <c r="AG173">
        <f>IFERROR(VLOOKUP($A173, CDS5Y_bbg!AF$5:AG$241,2), -1)</f>
        <v>42853</v>
      </c>
      <c r="AH173">
        <f>IFERROR(VLOOKUP($A173, CDS5Y_bbg!AG$5:AH$241,2), -1)</f>
        <v>32.039000000000001</v>
      </c>
      <c r="AI173">
        <f>IFERROR(VLOOKUP($A173, CDS5Y_bbg!AH$5:AI$241,2), -1)</f>
        <v>-1</v>
      </c>
      <c r="AJ173">
        <f>IFERROR(VLOOKUP($A173, CDS5Y_bbg!AI$5:AJ$241,2), -1)</f>
        <v>-1</v>
      </c>
      <c r="AK173">
        <f>IFERROR(VLOOKUP($A173, CDS5Y_bbg!AJ$5:AK$241,2), -1)</f>
        <v>-1</v>
      </c>
      <c r="AL173">
        <f>IFERROR(VLOOKUP($A173, CDS5Y_bbg!AK$5:AL$241,2), -1)</f>
        <v>-1</v>
      </c>
      <c r="AM173">
        <f>IFERROR(VLOOKUP($A173, CDS5Y_bbg!AL$5:AM$241,2), -1)</f>
        <v>-1</v>
      </c>
      <c r="AN173">
        <f>IFERROR(VLOOKUP($A173, CDS5Y_bbg!AM$5:AN$241,2), -1)</f>
        <v>23.675999999999998</v>
      </c>
      <c r="AO173">
        <f>IFERROR(VLOOKUP($A173, CDS5Y_bbg!AN$5:AO$241,2), -1)</f>
        <v>43424</v>
      </c>
      <c r="AP173">
        <f>IFERROR(VLOOKUP($A173, CDS5Y_bbg!AO$5:AP$241,2), -1)</f>
        <v>23.120999999999999</v>
      </c>
      <c r="AQ173">
        <f>IFERROR(VLOOKUP($A173, CDS5Y_bbg!AP$5:AQ$241,2), -1)</f>
        <v>44625</v>
      </c>
      <c r="AR173">
        <f>IFERROR(VLOOKUP($A173, CDS5Y_bbg!AQ$5:AR$241,2), -1)</f>
        <v>45.33</v>
      </c>
      <c r="AS173">
        <f>IFERROR(VLOOKUP($A173, CDS5Y_bbg!AR$5:AS$241,2), -1)</f>
        <v>44626</v>
      </c>
      <c r="AT173">
        <f>IFERROR(VLOOKUP($A173, CDS5Y_bbg!AS$5:AT$241,2), -1)</f>
        <v>20.788</v>
      </c>
      <c r="AU173">
        <f>IFERROR(VLOOKUP($A173, CDS5Y_bbg!AT$5:AU$241,2), -1)</f>
        <v>-1</v>
      </c>
      <c r="AV173">
        <f>IFERROR(VLOOKUP($A173, CDS5Y_bbg!AU$5:AV$241,2), -1)</f>
        <v>-1</v>
      </c>
      <c r="AW173">
        <f>IFERROR(VLOOKUP($A173, CDS5Y_bbg!AV$5:AW$241,2), -1)</f>
        <v>41863</v>
      </c>
      <c r="AX173">
        <f>IFERROR(VLOOKUP($A173, CDS5Y_bbg!AW$5:AX$241,2), -1)</f>
        <v>89.344999999999999</v>
      </c>
      <c r="AY173">
        <f>IFERROR(VLOOKUP($A173, CDS5Y_bbg!AX$5:AY$241,2), -1)</f>
        <v>43402</v>
      </c>
      <c r="AZ173">
        <f>IFERROR(VLOOKUP($A173, CDS5Y_bbg!AY$5:AZ$241,2), -1)</f>
        <v>112.995</v>
      </c>
      <c r="BA173">
        <f>IFERROR(VLOOKUP($A173, CDS5Y_bbg!AZ$5:BA$241,2), -1)</f>
        <v>-1</v>
      </c>
      <c r="BB173">
        <f>IFERROR(VLOOKUP($A173, CDS5Y_bbg!BA$5:BB$241,2), -1)</f>
        <v>45.387999999999998</v>
      </c>
      <c r="BC173">
        <f>IFERROR(VLOOKUP($A173, CDS5Y_bbg!BB$5:BC$241,2), -1)</f>
        <v>41722</v>
      </c>
      <c r="BD173">
        <f>IFERROR(VLOOKUP($A173, CDS5Y_bbg!BC$5:BD$241,2), -1)</f>
        <v>-1</v>
      </c>
      <c r="BE173">
        <f>IFERROR(VLOOKUP($A173, CDS5Y_bbg!BD$5:BE$241,2), -1)</f>
        <v>-1</v>
      </c>
      <c r="BF173">
        <f>IFERROR(VLOOKUP($A173, CDS5Y_bbg!BE$5:BF$241,2), -1)</f>
        <v>-1</v>
      </c>
      <c r="BG173">
        <f>IFERROR(VLOOKUP($A173, CDS5Y_bbg!BF$5:BG$241,2), -1)</f>
        <v>-1</v>
      </c>
      <c r="BH173">
        <f>IFERROR(VLOOKUP($A173, CDS5Y_bbg!BG$5:BH$241,2), -1)</f>
        <v>-1</v>
      </c>
      <c r="BI173">
        <f>IFERROR(VLOOKUP($A173, CDS5Y_bbg!BH$5:BI$241,2), -1)</f>
        <v>43424</v>
      </c>
      <c r="BJ173">
        <f>IFERROR(VLOOKUP($A173, CDS5Y_bbg!BI$5:BJ$241,2), -1)</f>
        <v>169.95599999999999</v>
      </c>
      <c r="BK173">
        <f>IFERROR(VLOOKUP($A173, CDS5Y_bbg!BJ$5:BK$241,2), -1)</f>
        <v>-1</v>
      </c>
      <c r="BL173">
        <f>IFERROR(VLOOKUP($A173, CDS5Y_bbg!BK$5:BL$241,2), -1)</f>
        <v>-1</v>
      </c>
      <c r="BM173">
        <f>IFERROR(VLOOKUP($A173, CDS5Y_bbg!BL$5:BM$241,2), -1)</f>
        <v>43424</v>
      </c>
      <c r="BN173">
        <f>IFERROR(VLOOKUP($A173, CDS5Y_bbg!BM$5:BN$241,2), -1)</f>
        <v>90.781000000000006</v>
      </c>
      <c r="BO173">
        <f>IFERROR(VLOOKUP($A173, CDS5Y_bbg!BN$5:BO$241,2), -1)</f>
        <v>43426</v>
      </c>
      <c r="BP173">
        <f>IFERROR(VLOOKUP($A173, CDS5Y_bbg!BO$5:BP$241,2), -1)</f>
        <v>15.417999999999999</v>
      </c>
      <c r="BQ173">
        <f>IFERROR(VLOOKUP($A173, CDS5Y_bbg!BP$5:BQ$241,2), -1)</f>
        <v>-1</v>
      </c>
      <c r="BR173">
        <f>IFERROR(VLOOKUP($A173, CDS5Y_bbg!BQ$5:BR$241,2), -1)</f>
        <v>-1</v>
      </c>
      <c r="BS173">
        <f>IFERROR(VLOOKUP($A173, CDS5Y_bbg!BR$5:BS$241,2), -1)</f>
        <v>43426</v>
      </c>
      <c r="BT173">
        <f>IFERROR(VLOOKUP($A173, CDS5Y_bbg!BS$5:BT$241,2), -1)</f>
        <v>22.844999999999999</v>
      </c>
      <c r="BU173">
        <f>IFERROR(VLOOKUP($A173, CDS5Y_bbg!BT$5:BU$241,2), -1)</f>
        <v>-1</v>
      </c>
      <c r="BV173">
        <f>IFERROR(VLOOKUP($A173, CDS5Y_bbg!BU$5:BV$241,2), -1)</f>
        <v>-1</v>
      </c>
      <c r="BW173">
        <f>IFERROR(VLOOKUP($A173, CDS5Y_bbg!BV$5:BW$241,2), -1)</f>
        <v>41915</v>
      </c>
      <c r="BX173">
        <f>IFERROR(VLOOKUP($A173, CDS5Y_bbg!BW$5:BX$241,2), -1)</f>
        <v>59.912999999999997</v>
      </c>
      <c r="BY173">
        <f>IFERROR(VLOOKUP($A173, CDS5Y_bbg!BX$5:BY$241,2), -1)</f>
        <v>-1</v>
      </c>
      <c r="BZ173">
        <f>IFERROR(VLOOKUP($A173, CDS5Y_bbg!BY$5:BZ$241,2), -1)</f>
        <v>-1</v>
      </c>
      <c r="CA173">
        <f>IFERROR(VLOOKUP($A173, CDS5Y_bbg!BZ$5:CA$241,2), -1)</f>
        <v>41911</v>
      </c>
      <c r="CB173">
        <f>IFERROR(VLOOKUP($A173, CDS5Y_bbg!CA$5:CB$241,2), -1)</f>
        <v>129.876</v>
      </c>
      <c r="CC173">
        <f>IFERROR(VLOOKUP($A173, CDS5Y_bbg!CB$5:CC$241,2), -1)</f>
        <v>41912</v>
      </c>
      <c r="CD173">
        <f>IFERROR(VLOOKUP($A173, CDS5Y_bbg!CC$5:CD$241,2), -1)</f>
        <v>128.63499999999999</v>
      </c>
      <c r="CE173">
        <f>IFERROR(VLOOKUP($A173, CDS5Y_bbg!CD$5:CE$241,2), -1)</f>
        <v>43332</v>
      </c>
      <c r="CF173">
        <f>IFERROR(VLOOKUP($A173, CDS5Y_bbg!CE$5:CF$241,2), -1)</f>
        <v>52.005000000000003</v>
      </c>
      <c r="CG173">
        <f>IFERROR(VLOOKUP($A173, CDS5Y_bbg!CF$5:CG$241,2), -1)</f>
        <v>41893</v>
      </c>
      <c r="CH173">
        <f>IFERROR(VLOOKUP($A173, CDS5Y_bbg!CG$5:CH$241,2), -1)</f>
        <v>58.296999999999997</v>
      </c>
      <c r="CI173">
        <f>IFERROR(VLOOKUP($A173, CDS5Y_bbg!CH$5:CI$241,2), -1)</f>
        <v>-1</v>
      </c>
      <c r="CJ173">
        <f>IFERROR(VLOOKUP($A173, CDS5Y_bbg!CI$5:CJ$241,2), -1)</f>
        <v>-1</v>
      </c>
      <c r="CK173">
        <f>IFERROR(VLOOKUP($A173, CDS5Y_bbg!CJ$5:CK$241,2), -1)</f>
        <v>41844</v>
      </c>
      <c r="CL173">
        <f>IFERROR(VLOOKUP($A173, CDS5Y_bbg!CK$5:CL$241,2), -1)</f>
        <v>206.005</v>
      </c>
      <c r="CM173">
        <f>IFERROR(VLOOKUP($A173, CDS5Y_bbg!CL$5:CM$241,2), -1)</f>
        <v>-1</v>
      </c>
      <c r="CN173">
        <f>IFERROR(VLOOKUP($A173, CDS5Y_bbg!CM$5:CN$241,2), -1)</f>
        <v>-1</v>
      </c>
    </row>
    <row r="174" spans="1:92" x14ac:dyDescent="0.25">
      <c r="A174" s="1">
        <v>41789</v>
      </c>
      <c r="B174">
        <f>IFERROR(VLOOKUP($A174, CDS5Y_bbg!A$5:B$241,2), -1)</f>
        <v>142.32499999999999</v>
      </c>
      <c r="C174">
        <f>IFERROR(VLOOKUP($A174, CDS5Y_bbg!B$5:C$241,2), -1)</f>
        <v>41831</v>
      </c>
      <c r="D174">
        <f>IFERROR(VLOOKUP($A174, CDS5Y_bbg!C$5:D$241,2), -1)</f>
        <v>122.423</v>
      </c>
      <c r="E174">
        <f>IFERROR(VLOOKUP($A174, CDS5Y_bbg!D$5:E$241,2), -1)</f>
        <v>44895</v>
      </c>
      <c r="F174">
        <f>IFERROR(VLOOKUP($A174, CDS5Y_bbg!E$5:F$241,2), -1)</f>
        <v>67.837999999999994</v>
      </c>
      <c r="G174">
        <f>IFERROR(VLOOKUP($A174, CDS5Y_bbg!F$5:G$241,2), -1)</f>
        <v>40360</v>
      </c>
      <c r="H174">
        <f>IFERROR(VLOOKUP($A174, CDS5Y_bbg!G$5:H$241,2), -1)</f>
        <v>73.248000000000005</v>
      </c>
      <c r="I174">
        <f>IFERROR(VLOOKUP($A174, CDS5Y_bbg!H$5:I$241,2), -1)</f>
        <v>44834</v>
      </c>
      <c r="J174">
        <f>IFERROR(VLOOKUP($A174, CDS5Y_bbg!I$5:J$241,2), -1)</f>
        <v>81.843000000000004</v>
      </c>
      <c r="K174">
        <f>IFERROR(VLOOKUP($A174, CDS5Y_bbg!J$5:K$241,2), -1)</f>
        <v>41819</v>
      </c>
      <c r="L174">
        <f>IFERROR(VLOOKUP($A174, CDS5Y_bbg!K$5:L$241,2), -1)</f>
        <v>268.54300000000001</v>
      </c>
      <c r="M174">
        <f>IFERROR(VLOOKUP($A174, CDS5Y_bbg!L$5:M$241,2), -1)</f>
        <v>40469</v>
      </c>
      <c r="N174">
        <f>IFERROR(VLOOKUP($A174, CDS5Y_bbg!M$5:N$241,2), -1)</f>
        <v>52.664999999999999</v>
      </c>
      <c r="O174">
        <f>IFERROR(VLOOKUP($A174, CDS5Y_bbg!N$5:O$241,2), -1)</f>
        <v>40289</v>
      </c>
      <c r="P174">
        <f>IFERROR(VLOOKUP($A174, CDS5Y_bbg!O$5:P$241,2), -1)</f>
        <v>87.337999999999994</v>
      </c>
      <c r="Q174">
        <f>IFERROR(VLOOKUP($A174, CDS5Y_bbg!P$5:Q$241,2), -1)</f>
        <v>44377</v>
      </c>
      <c r="R174">
        <f>IFERROR(VLOOKUP($A174, CDS5Y_bbg!Q$5:R$241,2), -1)</f>
        <v>74.332999999999998</v>
      </c>
      <c r="S174">
        <f>IFERROR(VLOOKUP($A174, CDS5Y_bbg!R$5:S$241,2), -1)</f>
        <v>43337</v>
      </c>
      <c r="T174">
        <f>IFERROR(VLOOKUP($A174, CDS5Y_bbg!S$5:T$241,2), -1)</f>
        <v>86.673000000000002</v>
      </c>
      <c r="U174">
        <f>IFERROR(VLOOKUP($A174, CDS5Y_bbg!T$5:U$241,2), -1)</f>
        <v>42062</v>
      </c>
      <c r="V174">
        <f>IFERROR(VLOOKUP($A174, CDS5Y_bbg!U$5:V$241,2), -1)</f>
        <v>59.228000000000002</v>
      </c>
      <c r="W174">
        <f>IFERROR(VLOOKUP($A174, CDS5Y_bbg!V$5:W$241,2), -1)</f>
        <v>44074</v>
      </c>
      <c r="X174">
        <f>IFERROR(VLOOKUP($A174, CDS5Y_bbg!W$5:X$241,2), -1)</f>
        <v>193.34200000000001</v>
      </c>
      <c r="Y174">
        <f>IFERROR(VLOOKUP($A174, CDS5Y_bbg!X$5:Y$241,2), -1)</f>
        <v>44043</v>
      </c>
      <c r="Z174">
        <f>IFERROR(VLOOKUP($A174, CDS5Y_bbg!Y$5:Z$241,2), -1)</f>
        <v>171.69800000000001</v>
      </c>
      <c r="AA174">
        <f>IFERROR(VLOOKUP($A174, CDS5Y_bbg!Z$5:AA$241,2), -1)</f>
        <v>40481</v>
      </c>
      <c r="AB174">
        <f>IFERROR(VLOOKUP($A174, CDS5Y_bbg!AA$5:AB$241,2), -1)</f>
        <v>120.66</v>
      </c>
      <c r="AC174">
        <f>IFERROR(VLOOKUP($A174, CDS5Y_bbg!AB$5:AC$241,2), -1)</f>
        <v>44043</v>
      </c>
      <c r="AD174">
        <f>IFERROR(VLOOKUP($A174, CDS5Y_bbg!AC$5:AD$241,2), -1)</f>
        <v>179.53</v>
      </c>
      <c r="AE174">
        <f>IFERROR(VLOOKUP($A174, CDS5Y_bbg!AD$5:AE$241,2), -1)</f>
        <v>41149</v>
      </c>
      <c r="AF174">
        <f>IFERROR(VLOOKUP($A174, CDS5Y_bbg!AE$5:AF$241,2), -1)</f>
        <v>45.828000000000003</v>
      </c>
      <c r="AG174">
        <f>IFERROR(VLOOKUP($A174, CDS5Y_bbg!AF$5:AG$241,2), -1)</f>
        <v>42853</v>
      </c>
      <c r="AH174">
        <f>IFERROR(VLOOKUP($A174, CDS5Y_bbg!AG$5:AH$241,2), -1)</f>
        <v>30.151</v>
      </c>
      <c r="AI174">
        <f>IFERROR(VLOOKUP($A174, CDS5Y_bbg!AH$5:AI$241,2), -1)</f>
        <v>-1</v>
      </c>
      <c r="AJ174">
        <f>IFERROR(VLOOKUP($A174, CDS5Y_bbg!AI$5:AJ$241,2), -1)</f>
        <v>-1</v>
      </c>
      <c r="AK174">
        <f>IFERROR(VLOOKUP($A174, CDS5Y_bbg!AJ$5:AK$241,2), -1)</f>
        <v>-1</v>
      </c>
      <c r="AL174">
        <f>IFERROR(VLOOKUP($A174, CDS5Y_bbg!AK$5:AL$241,2), -1)</f>
        <v>-1</v>
      </c>
      <c r="AM174">
        <f>IFERROR(VLOOKUP($A174, CDS5Y_bbg!AL$5:AM$241,2), -1)</f>
        <v>-1</v>
      </c>
      <c r="AN174">
        <f>IFERROR(VLOOKUP($A174, CDS5Y_bbg!AM$5:AN$241,2), -1)</f>
        <v>24.324000000000002</v>
      </c>
      <c r="AO174">
        <f>IFERROR(VLOOKUP($A174, CDS5Y_bbg!AN$5:AO$241,2), -1)</f>
        <v>43424</v>
      </c>
      <c r="AP174">
        <f>IFERROR(VLOOKUP($A174, CDS5Y_bbg!AO$5:AP$241,2), -1)</f>
        <v>23.824000000000002</v>
      </c>
      <c r="AQ174">
        <f>IFERROR(VLOOKUP($A174, CDS5Y_bbg!AP$5:AQ$241,2), -1)</f>
        <v>44625</v>
      </c>
      <c r="AR174">
        <f>IFERROR(VLOOKUP($A174, CDS5Y_bbg!AQ$5:AR$241,2), -1)</f>
        <v>43.726999999999997</v>
      </c>
      <c r="AS174">
        <f>IFERROR(VLOOKUP($A174, CDS5Y_bbg!AR$5:AS$241,2), -1)</f>
        <v>44626</v>
      </c>
      <c r="AT174">
        <f>IFERROR(VLOOKUP($A174, CDS5Y_bbg!AS$5:AT$241,2), -1)</f>
        <v>21.747</v>
      </c>
      <c r="AU174">
        <f>IFERROR(VLOOKUP($A174, CDS5Y_bbg!AT$5:AU$241,2), -1)</f>
        <v>-1</v>
      </c>
      <c r="AV174">
        <f>IFERROR(VLOOKUP($A174, CDS5Y_bbg!AU$5:AV$241,2), -1)</f>
        <v>-1</v>
      </c>
      <c r="AW174">
        <f>IFERROR(VLOOKUP($A174, CDS5Y_bbg!AV$5:AW$241,2), -1)</f>
        <v>41863</v>
      </c>
      <c r="AX174">
        <f>IFERROR(VLOOKUP($A174, CDS5Y_bbg!AW$5:AX$241,2), -1)</f>
        <v>85.025000000000006</v>
      </c>
      <c r="AY174">
        <f>IFERROR(VLOOKUP($A174, CDS5Y_bbg!AX$5:AY$241,2), -1)</f>
        <v>43402</v>
      </c>
      <c r="AZ174">
        <f>IFERROR(VLOOKUP($A174, CDS5Y_bbg!AY$5:AZ$241,2), -1)</f>
        <v>110.173</v>
      </c>
      <c r="BA174">
        <f>IFERROR(VLOOKUP($A174, CDS5Y_bbg!AZ$5:BA$241,2), -1)</f>
        <v>-1</v>
      </c>
      <c r="BB174">
        <f>IFERROR(VLOOKUP($A174, CDS5Y_bbg!BA$5:BB$241,2), -1)</f>
        <v>39.5</v>
      </c>
      <c r="BC174">
        <f>IFERROR(VLOOKUP($A174, CDS5Y_bbg!BB$5:BC$241,2), -1)</f>
        <v>41722</v>
      </c>
      <c r="BD174">
        <f>IFERROR(VLOOKUP($A174, CDS5Y_bbg!BC$5:BD$241,2), -1)</f>
        <v>-1</v>
      </c>
      <c r="BE174">
        <f>IFERROR(VLOOKUP($A174, CDS5Y_bbg!BD$5:BE$241,2), -1)</f>
        <v>-1</v>
      </c>
      <c r="BF174">
        <f>IFERROR(VLOOKUP($A174, CDS5Y_bbg!BE$5:BF$241,2), -1)</f>
        <v>-1</v>
      </c>
      <c r="BG174">
        <f>IFERROR(VLOOKUP($A174, CDS5Y_bbg!BF$5:BG$241,2), -1)</f>
        <v>-1</v>
      </c>
      <c r="BH174">
        <f>IFERROR(VLOOKUP($A174, CDS5Y_bbg!BG$5:BH$241,2), -1)</f>
        <v>-1</v>
      </c>
      <c r="BI174">
        <f>IFERROR(VLOOKUP($A174, CDS5Y_bbg!BH$5:BI$241,2), -1)</f>
        <v>43424</v>
      </c>
      <c r="BJ174">
        <f>IFERROR(VLOOKUP($A174, CDS5Y_bbg!BI$5:BJ$241,2), -1)</f>
        <v>174.90100000000001</v>
      </c>
      <c r="BK174">
        <f>IFERROR(VLOOKUP($A174, CDS5Y_bbg!BJ$5:BK$241,2), -1)</f>
        <v>-1</v>
      </c>
      <c r="BL174">
        <f>IFERROR(VLOOKUP($A174, CDS5Y_bbg!BK$5:BL$241,2), -1)</f>
        <v>-1</v>
      </c>
      <c r="BM174">
        <f>IFERROR(VLOOKUP($A174, CDS5Y_bbg!BL$5:BM$241,2), -1)</f>
        <v>43424</v>
      </c>
      <c r="BN174">
        <f>IFERROR(VLOOKUP($A174, CDS5Y_bbg!BM$5:BN$241,2), -1)</f>
        <v>82.003</v>
      </c>
      <c r="BO174">
        <f>IFERROR(VLOOKUP($A174, CDS5Y_bbg!BN$5:BO$241,2), -1)</f>
        <v>43426</v>
      </c>
      <c r="BP174">
        <f>IFERROR(VLOOKUP($A174, CDS5Y_bbg!BO$5:BP$241,2), -1)</f>
        <v>15.667999999999999</v>
      </c>
      <c r="BQ174">
        <f>IFERROR(VLOOKUP($A174, CDS5Y_bbg!BP$5:BQ$241,2), -1)</f>
        <v>-1</v>
      </c>
      <c r="BR174">
        <f>IFERROR(VLOOKUP($A174, CDS5Y_bbg!BQ$5:BR$241,2), -1)</f>
        <v>-1</v>
      </c>
      <c r="BS174">
        <f>IFERROR(VLOOKUP($A174, CDS5Y_bbg!BR$5:BS$241,2), -1)</f>
        <v>43426</v>
      </c>
      <c r="BT174">
        <f>IFERROR(VLOOKUP($A174, CDS5Y_bbg!BS$5:BT$241,2), -1)</f>
        <v>22.282</v>
      </c>
      <c r="BU174">
        <f>IFERROR(VLOOKUP($A174, CDS5Y_bbg!BT$5:BU$241,2), -1)</f>
        <v>-1</v>
      </c>
      <c r="BV174">
        <f>IFERROR(VLOOKUP($A174, CDS5Y_bbg!BU$5:BV$241,2), -1)</f>
        <v>-1</v>
      </c>
      <c r="BW174">
        <f>IFERROR(VLOOKUP($A174, CDS5Y_bbg!BV$5:BW$241,2), -1)</f>
        <v>41915</v>
      </c>
      <c r="BX174">
        <f>IFERROR(VLOOKUP($A174, CDS5Y_bbg!BW$5:BX$241,2), -1)</f>
        <v>59.414000000000001</v>
      </c>
      <c r="BY174">
        <f>IFERROR(VLOOKUP($A174, CDS5Y_bbg!BX$5:BY$241,2), -1)</f>
        <v>-1</v>
      </c>
      <c r="BZ174">
        <f>IFERROR(VLOOKUP($A174, CDS5Y_bbg!BY$5:BZ$241,2), -1)</f>
        <v>-1</v>
      </c>
      <c r="CA174">
        <f>IFERROR(VLOOKUP($A174, CDS5Y_bbg!BZ$5:CA$241,2), -1)</f>
        <v>41911</v>
      </c>
      <c r="CB174">
        <f>IFERROR(VLOOKUP($A174, CDS5Y_bbg!CA$5:CB$241,2), -1)</f>
        <v>123.807</v>
      </c>
      <c r="CC174">
        <f>IFERROR(VLOOKUP($A174, CDS5Y_bbg!CB$5:CC$241,2), -1)</f>
        <v>41912</v>
      </c>
      <c r="CD174">
        <f>IFERROR(VLOOKUP($A174, CDS5Y_bbg!CC$5:CD$241,2), -1)</f>
        <v>-1</v>
      </c>
      <c r="CE174">
        <f>IFERROR(VLOOKUP($A174, CDS5Y_bbg!CD$5:CE$241,2), -1)</f>
        <v>43332</v>
      </c>
      <c r="CF174">
        <f>IFERROR(VLOOKUP($A174, CDS5Y_bbg!CE$5:CF$241,2), -1)</f>
        <v>50.84</v>
      </c>
      <c r="CG174">
        <f>IFERROR(VLOOKUP($A174, CDS5Y_bbg!CF$5:CG$241,2), -1)</f>
        <v>41893</v>
      </c>
      <c r="CH174">
        <f>IFERROR(VLOOKUP($A174, CDS5Y_bbg!CG$5:CH$241,2), -1)</f>
        <v>-1</v>
      </c>
      <c r="CI174">
        <f>IFERROR(VLOOKUP($A174, CDS5Y_bbg!CH$5:CI$241,2), -1)</f>
        <v>-1</v>
      </c>
      <c r="CJ174">
        <f>IFERROR(VLOOKUP($A174, CDS5Y_bbg!CI$5:CJ$241,2), -1)</f>
        <v>-1</v>
      </c>
      <c r="CK174">
        <f>IFERROR(VLOOKUP($A174, CDS5Y_bbg!CJ$5:CK$241,2), -1)</f>
        <v>41844</v>
      </c>
      <c r="CL174">
        <f>IFERROR(VLOOKUP($A174, CDS5Y_bbg!CK$5:CL$241,2), -1)</f>
        <v>-1</v>
      </c>
      <c r="CM174">
        <f>IFERROR(VLOOKUP($A174, CDS5Y_bbg!CL$5:CM$241,2), -1)</f>
        <v>-1</v>
      </c>
      <c r="CN174">
        <f>IFERROR(VLOOKUP($A174, CDS5Y_bbg!CM$5:CN$241,2), -1)</f>
        <v>-1</v>
      </c>
    </row>
    <row r="175" spans="1:92" x14ac:dyDescent="0.25">
      <c r="A175" s="1">
        <v>41820</v>
      </c>
      <c r="B175">
        <f>IFERROR(VLOOKUP($A175, CDS5Y_bbg!A$5:B$241,2), -1)</f>
        <v>144.5</v>
      </c>
      <c r="C175">
        <f>IFERROR(VLOOKUP($A175, CDS5Y_bbg!B$5:C$241,2), -1)</f>
        <v>41831</v>
      </c>
      <c r="D175">
        <f>IFERROR(VLOOKUP($A175, CDS5Y_bbg!C$5:D$241,2), -1)</f>
        <v>118.663</v>
      </c>
      <c r="E175">
        <f>IFERROR(VLOOKUP($A175, CDS5Y_bbg!D$5:E$241,2), -1)</f>
        <v>44895</v>
      </c>
      <c r="F175">
        <f>IFERROR(VLOOKUP($A175, CDS5Y_bbg!E$5:F$241,2), -1)</f>
        <v>63.625</v>
      </c>
      <c r="G175">
        <f>IFERROR(VLOOKUP($A175, CDS5Y_bbg!F$5:G$241,2), -1)</f>
        <v>40360</v>
      </c>
      <c r="H175">
        <f>IFERROR(VLOOKUP($A175, CDS5Y_bbg!G$5:H$241,2), -1)</f>
        <v>77.001999999999995</v>
      </c>
      <c r="I175">
        <f>IFERROR(VLOOKUP($A175, CDS5Y_bbg!H$5:I$241,2), -1)</f>
        <v>44834</v>
      </c>
      <c r="J175">
        <f>IFERROR(VLOOKUP($A175, CDS5Y_bbg!I$5:J$241,2), -1)</f>
        <v>80.875</v>
      </c>
      <c r="K175">
        <f>IFERROR(VLOOKUP($A175, CDS5Y_bbg!J$5:K$241,2), -1)</f>
        <v>41819</v>
      </c>
      <c r="L175">
        <f>IFERROR(VLOOKUP($A175, CDS5Y_bbg!K$5:L$241,2), -1)</f>
        <v>240.54300000000001</v>
      </c>
      <c r="M175">
        <f>IFERROR(VLOOKUP($A175, CDS5Y_bbg!L$5:M$241,2), -1)</f>
        <v>40469</v>
      </c>
      <c r="N175">
        <f>IFERROR(VLOOKUP($A175, CDS5Y_bbg!M$5:N$241,2), -1)</f>
        <v>53.165999999999997</v>
      </c>
      <c r="O175">
        <f>IFERROR(VLOOKUP($A175, CDS5Y_bbg!N$5:O$241,2), -1)</f>
        <v>40289</v>
      </c>
      <c r="P175">
        <f>IFERROR(VLOOKUP($A175, CDS5Y_bbg!O$5:P$241,2), -1)</f>
        <v>84.835999999999999</v>
      </c>
      <c r="Q175">
        <f>IFERROR(VLOOKUP($A175, CDS5Y_bbg!P$5:Q$241,2), -1)</f>
        <v>44377</v>
      </c>
      <c r="R175">
        <f>IFERROR(VLOOKUP($A175, CDS5Y_bbg!Q$5:R$241,2), -1)</f>
        <v>67.063000000000002</v>
      </c>
      <c r="S175">
        <f>IFERROR(VLOOKUP($A175, CDS5Y_bbg!R$5:S$241,2), -1)</f>
        <v>43337</v>
      </c>
      <c r="T175">
        <f>IFERROR(VLOOKUP($A175, CDS5Y_bbg!S$5:T$241,2), -1)</f>
        <v>87.177999999999997</v>
      </c>
      <c r="U175">
        <f>IFERROR(VLOOKUP($A175, CDS5Y_bbg!T$5:U$241,2), -1)</f>
        <v>42062</v>
      </c>
      <c r="V175">
        <f>IFERROR(VLOOKUP($A175, CDS5Y_bbg!U$5:V$241,2), -1)</f>
        <v>59.862000000000002</v>
      </c>
      <c r="W175">
        <f>IFERROR(VLOOKUP($A175, CDS5Y_bbg!V$5:W$241,2), -1)</f>
        <v>44074</v>
      </c>
      <c r="X175">
        <f>IFERROR(VLOOKUP($A175, CDS5Y_bbg!W$5:X$241,2), -1)</f>
        <v>183.69300000000001</v>
      </c>
      <c r="Y175">
        <f>IFERROR(VLOOKUP($A175, CDS5Y_bbg!X$5:Y$241,2), -1)</f>
        <v>44043</v>
      </c>
      <c r="Z175">
        <f>IFERROR(VLOOKUP($A175, CDS5Y_bbg!Y$5:Z$241,2), -1)</f>
        <v>176.625</v>
      </c>
      <c r="AA175">
        <f>IFERROR(VLOOKUP($A175, CDS5Y_bbg!Z$5:AA$241,2), -1)</f>
        <v>40481</v>
      </c>
      <c r="AB175">
        <f>IFERROR(VLOOKUP($A175, CDS5Y_bbg!AA$5:AB$241,2), -1)</f>
        <v>111.911</v>
      </c>
      <c r="AC175">
        <f>IFERROR(VLOOKUP($A175, CDS5Y_bbg!AB$5:AC$241,2), -1)</f>
        <v>44043</v>
      </c>
      <c r="AD175">
        <f>IFERROR(VLOOKUP($A175, CDS5Y_bbg!AC$5:AD$241,2), -1)</f>
        <v>176.81299999999999</v>
      </c>
      <c r="AE175">
        <f>IFERROR(VLOOKUP($A175, CDS5Y_bbg!AD$5:AE$241,2), -1)</f>
        <v>41149</v>
      </c>
      <c r="AF175">
        <f>IFERROR(VLOOKUP($A175, CDS5Y_bbg!AE$5:AF$241,2), -1)</f>
        <v>32.164999999999999</v>
      </c>
      <c r="AG175">
        <f>IFERROR(VLOOKUP($A175, CDS5Y_bbg!AF$5:AG$241,2), -1)</f>
        <v>42853</v>
      </c>
      <c r="AH175">
        <f>IFERROR(VLOOKUP($A175, CDS5Y_bbg!AG$5:AH$241,2), -1)</f>
        <v>29.309000000000001</v>
      </c>
      <c r="AI175">
        <f>IFERROR(VLOOKUP($A175, CDS5Y_bbg!AH$5:AI$241,2), -1)</f>
        <v>-1</v>
      </c>
      <c r="AJ175">
        <f>IFERROR(VLOOKUP($A175, CDS5Y_bbg!AI$5:AJ$241,2), -1)</f>
        <v>-1</v>
      </c>
      <c r="AK175">
        <f>IFERROR(VLOOKUP($A175, CDS5Y_bbg!AJ$5:AK$241,2), -1)</f>
        <v>-1</v>
      </c>
      <c r="AL175">
        <f>IFERROR(VLOOKUP($A175, CDS5Y_bbg!AK$5:AL$241,2), -1)</f>
        <v>-1</v>
      </c>
      <c r="AM175">
        <f>IFERROR(VLOOKUP($A175, CDS5Y_bbg!AL$5:AM$241,2), -1)</f>
        <v>-1</v>
      </c>
      <c r="AN175">
        <f>IFERROR(VLOOKUP($A175, CDS5Y_bbg!AM$5:AN$241,2), -1)</f>
        <v>24.042000000000002</v>
      </c>
      <c r="AO175">
        <f>IFERROR(VLOOKUP($A175, CDS5Y_bbg!AN$5:AO$241,2), -1)</f>
        <v>43424</v>
      </c>
      <c r="AP175">
        <f>IFERROR(VLOOKUP($A175, CDS5Y_bbg!AO$5:AP$241,2), -1)</f>
        <v>23.664999999999999</v>
      </c>
      <c r="AQ175">
        <f>IFERROR(VLOOKUP($A175, CDS5Y_bbg!AP$5:AQ$241,2), -1)</f>
        <v>44625</v>
      </c>
      <c r="AR175">
        <f>IFERROR(VLOOKUP($A175, CDS5Y_bbg!AQ$5:AR$241,2), -1)</f>
        <v>39.713999999999999</v>
      </c>
      <c r="AS175">
        <f>IFERROR(VLOOKUP($A175, CDS5Y_bbg!AR$5:AS$241,2), -1)</f>
        <v>44626</v>
      </c>
      <c r="AT175">
        <f>IFERROR(VLOOKUP($A175, CDS5Y_bbg!AS$5:AT$241,2), -1)</f>
        <v>20.03</v>
      </c>
      <c r="AU175">
        <f>IFERROR(VLOOKUP($A175, CDS5Y_bbg!AT$5:AU$241,2), -1)</f>
        <v>-1</v>
      </c>
      <c r="AV175">
        <f>IFERROR(VLOOKUP($A175, CDS5Y_bbg!AU$5:AV$241,2), -1)</f>
        <v>-1</v>
      </c>
      <c r="AW175">
        <f>IFERROR(VLOOKUP($A175, CDS5Y_bbg!AV$5:AW$241,2), -1)</f>
        <v>41863</v>
      </c>
      <c r="AX175">
        <f>IFERROR(VLOOKUP($A175, CDS5Y_bbg!AW$5:AX$241,2), -1)</f>
        <v>81.593000000000004</v>
      </c>
      <c r="AY175">
        <f>IFERROR(VLOOKUP($A175, CDS5Y_bbg!AX$5:AY$241,2), -1)</f>
        <v>43402</v>
      </c>
      <c r="AZ175">
        <f>IFERROR(VLOOKUP($A175, CDS5Y_bbg!AY$5:AZ$241,2), -1)</f>
        <v>94.513999999999996</v>
      </c>
      <c r="BA175">
        <f>IFERROR(VLOOKUP($A175, CDS5Y_bbg!AZ$5:BA$241,2), -1)</f>
        <v>-1</v>
      </c>
      <c r="BB175">
        <f>IFERROR(VLOOKUP($A175, CDS5Y_bbg!BA$5:BB$241,2), -1)</f>
        <v>36.5</v>
      </c>
      <c r="BC175">
        <f>IFERROR(VLOOKUP($A175, CDS5Y_bbg!BB$5:BC$241,2), -1)</f>
        <v>41722</v>
      </c>
      <c r="BD175">
        <f>IFERROR(VLOOKUP($A175, CDS5Y_bbg!BC$5:BD$241,2), -1)</f>
        <v>-1</v>
      </c>
      <c r="BE175">
        <f>IFERROR(VLOOKUP($A175, CDS5Y_bbg!BD$5:BE$241,2), -1)</f>
        <v>-1</v>
      </c>
      <c r="BF175">
        <f>IFERROR(VLOOKUP($A175, CDS5Y_bbg!BE$5:BF$241,2), -1)</f>
        <v>-1</v>
      </c>
      <c r="BG175">
        <f>IFERROR(VLOOKUP($A175, CDS5Y_bbg!BF$5:BG$241,2), -1)</f>
        <v>-1</v>
      </c>
      <c r="BH175">
        <f>IFERROR(VLOOKUP($A175, CDS5Y_bbg!BG$5:BH$241,2), -1)</f>
        <v>-1</v>
      </c>
      <c r="BI175">
        <f>IFERROR(VLOOKUP($A175, CDS5Y_bbg!BH$5:BI$241,2), -1)</f>
        <v>43424</v>
      </c>
      <c r="BJ175">
        <f>IFERROR(VLOOKUP($A175, CDS5Y_bbg!BI$5:BJ$241,2), -1)</f>
        <v>163.66999999999999</v>
      </c>
      <c r="BK175">
        <f>IFERROR(VLOOKUP($A175, CDS5Y_bbg!BJ$5:BK$241,2), -1)</f>
        <v>-1</v>
      </c>
      <c r="BL175">
        <f>IFERROR(VLOOKUP($A175, CDS5Y_bbg!BK$5:BL$241,2), -1)</f>
        <v>-1</v>
      </c>
      <c r="BM175">
        <f>IFERROR(VLOOKUP($A175, CDS5Y_bbg!BL$5:BM$241,2), -1)</f>
        <v>43424</v>
      </c>
      <c r="BN175">
        <f>IFERROR(VLOOKUP($A175, CDS5Y_bbg!BM$5:BN$241,2), -1)</f>
        <v>66.332999999999998</v>
      </c>
      <c r="BO175">
        <f>IFERROR(VLOOKUP($A175, CDS5Y_bbg!BN$5:BO$241,2), -1)</f>
        <v>43426</v>
      </c>
      <c r="BP175">
        <f>IFERROR(VLOOKUP($A175, CDS5Y_bbg!BO$5:BP$241,2), -1)</f>
        <v>14.503</v>
      </c>
      <c r="BQ175">
        <f>IFERROR(VLOOKUP($A175, CDS5Y_bbg!BP$5:BQ$241,2), -1)</f>
        <v>-1</v>
      </c>
      <c r="BR175">
        <f>IFERROR(VLOOKUP($A175, CDS5Y_bbg!BQ$5:BR$241,2), -1)</f>
        <v>-1</v>
      </c>
      <c r="BS175">
        <f>IFERROR(VLOOKUP($A175, CDS5Y_bbg!BR$5:BS$241,2), -1)</f>
        <v>43426</v>
      </c>
      <c r="BT175">
        <f>IFERROR(VLOOKUP($A175, CDS5Y_bbg!BS$5:BT$241,2), -1)</f>
        <v>19.079000000000001</v>
      </c>
      <c r="BU175">
        <f>IFERROR(VLOOKUP($A175, CDS5Y_bbg!BT$5:BU$241,2), -1)</f>
        <v>-1</v>
      </c>
      <c r="BV175">
        <f>IFERROR(VLOOKUP($A175, CDS5Y_bbg!BU$5:BV$241,2), -1)</f>
        <v>-1</v>
      </c>
      <c r="BW175">
        <f>IFERROR(VLOOKUP($A175, CDS5Y_bbg!BV$5:BW$241,2), -1)</f>
        <v>41915</v>
      </c>
      <c r="BX175">
        <f>IFERROR(VLOOKUP($A175, CDS5Y_bbg!BW$5:BX$241,2), -1)</f>
        <v>-1</v>
      </c>
      <c r="BY175">
        <f>IFERROR(VLOOKUP($A175, CDS5Y_bbg!BX$5:BY$241,2), -1)</f>
        <v>-1</v>
      </c>
      <c r="BZ175">
        <f>IFERROR(VLOOKUP($A175, CDS5Y_bbg!BY$5:BZ$241,2), -1)</f>
        <v>-1</v>
      </c>
      <c r="CA175">
        <f>IFERROR(VLOOKUP($A175, CDS5Y_bbg!BZ$5:CA$241,2), -1)</f>
        <v>41911</v>
      </c>
      <c r="CB175">
        <f>IFERROR(VLOOKUP($A175, CDS5Y_bbg!CA$5:CB$241,2), -1)</f>
        <v>-1</v>
      </c>
      <c r="CC175">
        <f>IFERROR(VLOOKUP($A175, CDS5Y_bbg!CB$5:CC$241,2), -1)</f>
        <v>41912</v>
      </c>
      <c r="CD175">
        <f>IFERROR(VLOOKUP($A175, CDS5Y_bbg!CC$5:CD$241,2), -1)</f>
        <v>-1</v>
      </c>
      <c r="CE175">
        <f>IFERROR(VLOOKUP($A175, CDS5Y_bbg!CD$5:CE$241,2), -1)</f>
        <v>43332</v>
      </c>
      <c r="CF175">
        <f>IFERROR(VLOOKUP($A175, CDS5Y_bbg!CE$5:CF$241,2), -1)</f>
        <v>50.003999999999998</v>
      </c>
      <c r="CG175">
        <f>IFERROR(VLOOKUP($A175, CDS5Y_bbg!CF$5:CG$241,2), -1)</f>
        <v>41893</v>
      </c>
      <c r="CH175">
        <f>IFERROR(VLOOKUP($A175, CDS5Y_bbg!CG$5:CH$241,2), -1)</f>
        <v>-1</v>
      </c>
      <c r="CI175">
        <f>IFERROR(VLOOKUP($A175, CDS5Y_bbg!CH$5:CI$241,2), -1)</f>
        <v>-1</v>
      </c>
      <c r="CJ175">
        <f>IFERROR(VLOOKUP($A175, CDS5Y_bbg!CI$5:CJ$241,2), -1)</f>
        <v>-1</v>
      </c>
      <c r="CK175">
        <f>IFERROR(VLOOKUP($A175, CDS5Y_bbg!CJ$5:CK$241,2), -1)</f>
        <v>41844</v>
      </c>
      <c r="CL175">
        <f>IFERROR(VLOOKUP($A175, CDS5Y_bbg!CK$5:CL$241,2), -1)</f>
        <v>-1</v>
      </c>
      <c r="CM175">
        <f>IFERROR(VLOOKUP($A175, CDS5Y_bbg!CL$5:CM$241,2), -1)</f>
        <v>-1</v>
      </c>
      <c r="CN175">
        <f>IFERROR(VLOOKUP($A175, CDS5Y_bbg!CM$5:CN$241,2), -1)</f>
        <v>-1</v>
      </c>
    </row>
    <row r="176" spans="1:92" x14ac:dyDescent="0.25">
      <c r="A176" s="1">
        <v>41851</v>
      </c>
      <c r="B176">
        <f>IFERROR(VLOOKUP($A176, CDS5Y_bbg!A$5:B$241,2), -1)</f>
        <v>156.63999999999999</v>
      </c>
      <c r="C176">
        <f>IFERROR(VLOOKUP($A176, CDS5Y_bbg!B$5:C$241,2), -1)</f>
        <v>41831</v>
      </c>
      <c r="D176">
        <f>IFERROR(VLOOKUP($A176, CDS5Y_bbg!C$5:D$241,2), -1)</f>
        <v>118.663</v>
      </c>
      <c r="E176">
        <f>IFERROR(VLOOKUP($A176, CDS5Y_bbg!D$5:E$241,2), -1)</f>
        <v>44895</v>
      </c>
      <c r="F176">
        <f>IFERROR(VLOOKUP($A176, CDS5Y_bbg!E$5:F$241,2), -1)</f>
        <v>75.498000000000005</v>
      </c>
      <c r="G176">
        <f>IFERROR(VLOOKUP($A176, CDS5Y_bbg!F$5:G$241,2), -1)</f>
        <v>40360</v>
      </c>
      <c r="H176">
        <f>IFERROR(VLOOKUP($A176, CDS5Y_bbg!G$5:H$241,2), -1)</f>
        <v>79.665000000000006</v>
      </c>
      <c r="I176">
        <f>IFERROR(VLOOKUP($A176, CDS5Y_bbg!H$5:I$241,2), -1)</f>
        <v>44834</v>
      </c>
      <c r="J176">
        <f>IFERROR(VLOOKUP($A176, CDS5Y_bbg!I$5:J$241,2), -1)</f>
        <v>92.495999999999995</v>
      </c>
      <c r="K176">
        <f>IFERROR(VLOOKUP($A176, CDS5Y_bbg!J$5:K$241,2), -1)</f>
        <v>41819</v>
      </c>
      <c r="L176">
        <f>IFERROR(VLOOKUP($A176, CDS5Y_bbg!K$5:L$241,2), -1)</f>
        <v>273.97300000000001</v>
      </c>
      <c r="M176">
        <f>IFERROR(VLOOKUP($A176, CDS5Y_bbg!L$5:M$241,2), -1)</f>
        <v>40469</v>
      </c>
      <c r="N176">
        <f>IFERROR(VLOOKUP($A176, CDS5Y_bbg!M$5:N$241,2), -1)</f>
        <v>53.17</v>
      </c>
      <c r="O176">
        <f>IFERROR(VLOOKUP($A176, CDS5Y_bbg!N$5:O$241,2), -1)</f>
        <v>40289</v>
      </c>
      <c r="P176">
        <f>IFERROR(VLOOKUP($A176, CDS5Y_bbg!O$5:P$241,2), -1)</f>
        <v>85.322999999999993</v>
      </c>
      <c r="Q176">
        <f>IFERROR(VLOOKUP($A176, CDS5Y_bbg!P$5:Q$241,2), -1)</f>
        <v>44377</v>
      </c>
      <c r="R176">
        <f>IFERROR(VLOOKUP($A176, CDS5Y_bbg!Q$5:R$241,2), -1)</f>
        <v>85.658000000000001</v>
      </c>
      <c r="S176">
        <f>IFERROR(VLOOKUP($A176, CDS5Y_bbg!R$5:S$241,2), -1)</f>
        <v>43337</v>
      </c>
      <c r="T176">
        <f>IFERROR(VLOOKUP($A176, CDS5Y_bbg!S$5:T$241,2), -1)</f>
        <v>89.322999999999993</v>
      </c>
      <c r="U176">
        <f>IFERROR(VLOOKUP($A176, CDS5Y_bbg!T$5:U$241,2), -1)</f>
        <v>42062</v>
      </c>
      <c r="V176">
        <f>IFERROR(VLOOKUP($A176, CDS5Y_bbg!U$5:V$241,2), -1)</f>
        <v>58.103000000000002</v>
      </c>
      <c r="W176">
        <f>IFERROR(VLOOKUP($A176, CDS5Y_bbg!V$5:W$241,2), -1)</f>
        <v>44074</v>
      </c>
      <c r="X176">
        <f>IFERROR(VLOOKUP($A176, CDS5Y_bbg!W$5:X$241,2), -1)</f>
        <v>238.80500000000001</v>
      </c>
      <c r="Y176">
        <f>IFERROR(VLOOKUP($A176, CDS5Y_bbg!X$5:Y$241,2), -1)</f>
        <v>44043</v>
      </c>
      <c r="Z176">
        <f>IFERROR(VLOOKUP($A176, CDS5Y_bbg!Y$5:Z$241,2), -1)</f>
        <v>188.81800000000001</v>
      </c>
      <c r="AA176">
        <f>IFERROR(VLOOKUP($A176, CDS5Y_bbg!Z$5:AA$241,2), -1)</f>
        <v>40481</v>
      </c>
      <c r="AB176">
        <f>IFERROR(VLOOKUP($A176, CDS5Y_bbg!AA$5:AB$241,2), -1)</f>
        <v>102.663</v>
      </c>
      <c r="AC176">
        <f>IFERROR(VLOOKUP($A176, CDS5Y_bbg!AB$5:AC$241,2), -1)</f>
        <v>44043</v>
      </c>
      <c r="AD176">
        <f>IFERROR(VLOOKUP($A176, CDS5Y_bbg!AC$5:AD$241,2), -1)</f>
        <v>185.322</v>
      </c>
      <c r="AE176">
        <f>IFERROR(VLOOKUP($A176, CDS5Y_bbg!AD$5:AE$241,2), -1)</f>
        <v>41149</v>
      </c>
      <c r="AF176">
        <f>IFERROR(VLOOKUP($A176, CDS5Y_bbg!AE$5:AF$241,2), -1)</f>
        <v>32.164999999999999</v>
      </c>
      <c r="AG176">
        <f>IFERROR(VLOOKUP($A176, CDS5Y_bbg!AF$5:AG$241,2), -1)</f>
        <v>42853</v>
      </c>
      <c r="AH176">
        <f>IFERROR(VLOOKUP($A176, CDS5Y_bbg!AG$5:AH$241,2), -1)</f>
        <v>33.75</v>
      </c>
      <c r="AI176">
        <f>IFERROR(VLOOKUP($A176, CDS5Y_bbg!AH$5:AI$241,2), -1)</f>
        <v>-1</v>
      </c>
      <c r="AJ176">
        <f>IFERROR(VLOOKUP($A176, CDS5Y_bbg!AI$5:AJ$241,2), -1)</f>
        <v>-1</v>
      </c>
      <c r="AK176">
        <f>IFERROR(VLOOKUP($A176, CDS5Y_bbg!AJ$5:AK$241,2), -1)</f>
        <v>-1</v>
      </c>
      <c r="AL176">
        <f>IFERROR(VLOOKUP($A176, CDS5Y_bbg!AK$5:AL$241,2), -1)</f>
        <v>-1</v>
      </c>
      <c r="AM176">
        <f>IFERROR(VLOOKUP($A176, CDS5Y_bbg!AL$5:AM$241,2), -1)</f>
        <v>-1</v>
      </c>
      <c r="AN176">
        <f>IFERROR(VLOOKUP($A176, CDS5Y_bbg!AM$5:AN$241,2), -1)</f>
        <v>26.658000000000001</v>
      </c>
      <c r="AO176">
        <f>IFERROR(VLOOKUP($A176, CDS5Y_bbg!AN$5:AO$241,2), -1)</f>
        <v>43424</v>
      </c>
      <c r="AP176">
        <f>IFERROR(VLOOKUP($A176, CDS5Y_bbg!AO$5:AP$241,2), -1)</f>
        <v>26.823</v>
      </c>
      <c r="AQ176">
        <f>IFERROR(VLOOKUP($A176, CDS5Y_bbg!AP$5:AQ$241,2), -1)</f>
        <v>44625</v>
      </c>
      <c r="AR176">
        <f>IFERROR(VLOOKUP($A176, CDS5Y_bbg!AQ$5:AR$241,2), -1)</f>
        <v>43.66</v>
      </c>
      <c r="AS176">
        <f>IFERROR(VLOOKUP($A176, CDS5Y_bbg!AR$5:AS$241,2), -1)</f>
        <v>44626</v>
      </c>
      <c r="AT176">
        <f>IFERROR(VLOOKUP($A176, CDS5Y_bbg!AS$5:AT$241,2), -1)</f>
        <v>22.576000000000001</v>
      </c>
      <c r="AU176">
        <f>IFERROR(VLOOKUP($A176, CDS5Y_bbg!AT$5:AU$241,2), -1)</f>
        <v>-1</v>
      </c>
      <c r="AV176">
        <f>IFERROR(VLOOKUP($A176, CDS5Y_bbg!AU$5:AV$241,2), -1)</f>
        <v>-1</v>
      </c>
      <c r="AW176">
        <f>IFERROR(VLOOKUP($A176, CDS5Y_bbg!AV$5:AW$241,2), -1)</f>
        <v>41863</v>
      </c>
      <c r="AX176">
        <f>IFERROR(VLOOKUP($A176, CDS5Y_bbg!AW$5:AX$241,2), -1)</f>
        <v>-1</v>
      </c>
      <c r="AY176">
        <f>IFERROR(VLOOKUP($A176, CDS5Y_bbg!AX$5:AY$241,2), -1)</f>
        <v>43402</v>
      </c>
      <c r="AZ176">
        <f>IFERROR(VLOOKUP($A176, CDS5Y_bbg!AY$5:AZ$241,2), -1)</f>
        <v>102.155</v>
      </c>
      <c r="BA176">
        <f>IFERROR(VLOOKUP($A176, CDS5Y_bbg!AZ$5:BA$241,2), -1)</f>
        <v>-1</v>
      </c>
      <c r="BB176">
        <f>IFERROR(VLOOKUP($A176, CDS5Y_bbg!BA$5:BB$241,2), -1)</f>
        <v>35.664999999999999</v>
      </c>
      <c r="BC176">
        <f>IFERROR(VLOOKUP($A176, CDS5Y_bbg!BB$5:BC$241,2), -1)</f>
        <v>41722</v>
      </c>
      <c r="BD176">
        <f>IFERROR(VLOOKUP($A176, CDS5Y_bbg!BC$5:BD$241,2), -1)</f>
        <v>-1</v>
      </c>
      <c r="BE176">
        <f>IFERROR(VLOOKUP($A176, CDS5Y_bbg!BD$5:BE$241,2), -1)</f>
        <v>-1</v>
      </c>
      <c r="BF176">
        <f>IFERROR(VLOOKUP($A176, CDS5Y_bbg!BE$5:BF$241,2), -1)</f>
        <v>-1</v>
      </c>
      <c r="BG176">
        <f>IFERROR(VLOOKUP($A176, CDS5Y_bbg!BF$5:BG$241,2), -1)</f>
        <v>-1</v>
      </c>
      <c r="BH176">
        <f>IFERROR(VLOOKUP($A176, CDS5Y_bbg!BG$5:BH$241,2), -1)</f>
        <v>-1</v>
      </c>
      <c r="BI176">
        <f>IFERROR(VLOOKUP($A176, CDS5Y_bbg!BH$5:BI$241,2), -1)</f>
        <v>43424</v>
      </c>
      <c r="BJ176">
        <f>IFERROR(VLOOKUP($A176, CDS5Y_bbg!BI$5:BJ$241,2), -1)</f>
        <v>193.81800000000001</v>
      </c>
      <c r="BK176">
        <f>IFERROR(VLOOKUP($A176, CDS5Y_bbg!BJ$5:BK$241,2), -1)</f>
        <v>-1</v>
      </c>
      <c r="BL176">
        <f>IFERROR(VLOOKUP($A176, CDS5Y_bbg!BK$5:BL$241,2), -1)</f>
        <v>-1</v>
      </c>
      <c r="BM176">
        <f>IFERROR(VLOOKUP($A176, CDS5Y_bbg!BL$5:BM$241,2), -1)</f>
        <v>43424</v>
      </c>
      <c r="BN176">
        <f>IFERROR(VLOOKUP($A176, CDS5Y_bbg!BM$5:BN$241,2), -1)</f>
        <v>67.328000000000003</v>
      </c>
      <c r="BO176">
        <f>IFERROR(VLOOKUP($A176, CDS5Y_bbg!BN$5:BO$241,2), -1)</f>
        <v>43426</v>
      </c>
      <c r="BP176">
        <f>IFERROR(VLOOKUP($A176, CDS5Y_bbg!BO$5:BP$241,2), -1)</f>
        <v>15.993</v>
      </c>
      <c r="BQ176">
        <f>IFERROR(VLOOKUP($A176, CDS5Y_bbg!BP$5:BQ$241,2), -1)</f>
        <v>-1</v>
      </c>
      <c r="BR176">
        <f>IFERROR(VLOOKUP($A176, CDS5Y_bbg!BQ$5:BR$241,2), -1)</f>
        <v>-1</v>
      </c>
      <c r="BS176">
        <f>IFERROR(VLOOKUP($A176, CDS5Y_bbg!BR$5:BS$241,2), -1)</f>
        <v>43426</v>
      </c>
      <c r="BT176">
        <f>IFERROR(VLOOKUP($A176, CDS5Y_bbg!BS$5:BT$241,2), -1)</f>
        <v>20.206</v>
      </c>
      <c r="BU176">
        <f>IFERROR(VLOOKUP($A176, CDS5Y_bbg!BT$5:BU$241,2), -1)</f>
        <v>-1</v>
      </c>
      <c r="BV176">
        <f>IFERROR(VLOOKUP($A176, CDS5Y_bbg!BU$5:BV$241,2), -1)</f>
        <v>-1</v>
      </c>
      <c r="BW176">
        <f>IFERROR(VLOOKUP($A176, CDS5Y_bbg!BV$5:BW$241,2), -1)</f>
        <v>41915</v>
      </c>
      <c r="BX176">
        <f>IFERROR(VLOOKUP($A176, CDS5Y_bbg!BW$5:BX$241,2), -1)</f>
        <v>-1</v>
      </c>
      <c r="BY176">
        <f>IFERROR(VLOOKUP($A176, CDS5Y_bbg!BX$5:BY$241,2), -1)</f>
        <v>-1</v>
      </c>
      <c r="BZ176">
        <f>IFERROR(VLOOKUP($A176, CDS5Y_bbg!BY$5:BZ$241,2), -1)</f>
        <v>-1</v>
      </c>
      <c r="CA176">
        <f>IFERROR(VLOOKUP($A176, CDS5Y_bbg!BZ$5:CA$241,2), -1)</f>
        <v>41911</v>
      </c>
      <c r="CB176">
        <f>IFERROR(VLOOKUP($A176, CDS5Y_bbg!CA$5:CB$241,2), -1)</f>
        <v>-1</v>
      </c>
      <c r="CC176">
        <f>IFERROR(VLOOKUP($A176, CDS5Y_bbg!CB$5:CC$241,2), -1)</f>
        <v>41912</v>
      </c>
      <c r="CD176">
        <f>IFERROR(VLOOKUP($A176, CDS5Y_bbg!CC$5:CD$241,2), -1)</f>
        <v>-1</v>
      </c>
      <c r="CE176">
        <f>IFERROR(VLOOKUP($A176, CDS5Y_bbg!CD$5:CE$241,2), -1)</f>
        <v>43332</v>
      </c>
      <c r="CF176">
        <f>IFERROR(VLOOKUP($A176, CDS5Y_bbg!CE$5:CF$241,2), -1)</f>
        <v>42.69</v>
      </c>
      <c r="CG176">
        <f>IFERROR(VLOOKUP($A176, CDS5Y_bbg!CF$5:CG$241,2), -1)</f>
        <v>41893</v>
      </c>
      <c r="CH176">
        <f>IFERROR(VLOOKUP($A176, CDS5Y_bbg!CG$5:CH$241,2), -1)</f>
        <v>-1</v>
      </c>
      <c r="CI176">
        <f>IFERROR(VLOOKUP($A176, CDS5Y_bbg!CH$5:CI$241,2), -1)</f>
        <v>-1</v>
      </c>
      <c r="CJ176">
        <f>IFERROR(VLOOKUP($A176, CDS5Y_bbg!CI$5:CJ$241,2), -1)</f>
        <v>-1</v>
      </c>
      <c r="CK176">
        <f>IFERROR(VLOOKUP($A176, CDS5Y_bbg!CJ$5:CK$241,2), -1)</f>
        <v>41844</v>
      </c>
      <c r="CL176">
        <f>IFERROR(VLOOKUP($A176, CDS5Y_bbg!CK$5:CL$241,2), -1)</f>
        <v>-1</v>
      </c>
      <c r="CM176">
        <f>IFERROR(VLOOKUP($A176, CDS5Y_bbg!CL$5:CM$241,2), -1)</f>
        <v>-1</v>
      </c>
      <c r="CN176">
        <f>IFERROR(VLOOKUP($A176, CDS5Y_bbg!CM$5:CN$241,2), -1)</f>
        <v>-1</v>
      </c>
    </row>
    <row r="177" spans="1:92" x14ac:dyDescent="0.25">
      <c r="A177" s="1">
        <v>41880</v>
      </c>
      <c r="B177">
        <f>IFERROR(VLOOKUP($A177, CDS5Y_bbg!A$5:B$241,2), -1)</f>
        <v>127</v>
      </c>
      <c r="C177">
        <f>IFERROR(VLOOKUP($A177, CDS5Y_bbg!B$5:C$241,2), -1)</f>
        <v>41831</v>
      </c>
      <c r="D177">
        <f>IFERROR(VLOOKUP($A177, CDS5Y_bbg!C$5:D$241,2), -1)</f>
        <v>133.19</v>
      </c>
      <c r="E177">
        <f>IFERROR(VLOOKUP($A177, CDS5Y_bbg!D$5:E$241,2), -1)</f>
        <v>44895</v>
      </c>
      <c r="F177">
        <f>IFERROR(VLOOKUP($A177, CDS5Y_bbg!E$5:F$241,2), -1)</f>
        <v>62</v>
      </c>
      <c r="G177">
        <f>IFERROR(VLOOKUP($A177, CDS5Y_bbg!F$5:G$241,2), -1)</f>
        <v>40360</v>
      </c>
      <c r="H177">
        <f>IFERROR(VLOOKUP($A177, CDS5Y_bbg!G$5:H$241,2), -1)</f>
        <v>70.158000000000001</v>
      </c>
      <c r="I177">
        <f>IFERROR(VLOOKUP($A177, CDS5Y_bbg!H$5:I$241,2), -1)</f>
        <v>44834</v>
      </c>
      <c r="J177">
        <f>IFERROR(VLOOKUP($A177, CDS5Y_bbg!I$5:J$241,2), -1)</f>
        <v>78.128</v>
      </c>
      <c r="K177">
        <f>IFERROR(VLOOKUP($A177, CDS5Y_bbg!J$5:K$241,2), -1)</f>
        <v>41819</v>
      </c>
      <c r="L177">
        <f>IFERROR(VLOOKUP($A177, CDS5Y_bbg!K$5:L$241,2), -1)</f>
        <v>255.33</v>
      </c>
      <c r="M177">
        <f>IFERROR(VLOOKUP($A177, CDS5Y_bbg!L$5:M$241,2), -1)</f>
        <v>40469</v>
      </c>
      <c r="N177">
        <f>IFERROR(VLOOKUP($A177, CDS5Y_bbg!M$5:N$241,2), -1)</f>
        <v>51.155000000000001</v>
      </c>
      <c r="O177">
        <f>IFERROR(VLOOKUP($A177, CDS5Y_bbg!N$5:O$241,2), -1)</f>
        <v>40289</v>
      </c>
      <c r="P177">
        <f>IFERROR(VLOOKUP($A177, CDS5Y_bbg!O$5:P$241,2), -1)</f>
        <v>76.007000000000005</v>
      </c>
      <c r="Q177">
        <f>IFERROR(VLOOKUP($A177, CDS5Y_bbg!P$5:Q$241,2), -1)</f>
        <v>44377</v>
      </c>
      <c r="R177">
        <f>IFERROR(VLOOKUP($A177, CDS5Y_bbg!Q$5:R$241,2), -1)</f>
        <v>68.503</v>
      </c>
      <c r="S177">
        <f>IFERROR(VLOOKUP($A177, CDS5Y_bbg!R$5:S$241,2), -1)</f>
        <v>43337</v>
      </c>
      <c r="T177">
        <f>IFERROR(VLOOKUP($A177, CDS5Y_bbg!S$5:T$241,2), -1)</f>
        <v>82.162999999999997</v>
      </c>
      <c r="U177">
        <f>IFERROR(VLOOKUP($A177, CDS5Y_bbg!T$5:U$241,2), -1)</f>
        <v>42062</v>
      </c>
      <c r="V177">
        <f>IFERROR(VLOOKUP($A177, CDS5Y_bbg!U$5:V$241,2), -1)</f>
        <v>65.02</v>
      </c>
      <c r="W177">
        <f>IFERROR(VLOOKUP($A177, CDS5Y_bbg!V$5:W$241,2), -1)</f>
        <v>44074</v>
      </c>
      <c r="X177">
        <f>IFERROR(VLOOKUP($A177, CDS5Y_bbg!W$5:X$241,2), -1)</f>
        <v>257.83499999999998</v>
      </c>
      <c r="Y177">
        <f>IFERROR(VLOOKUP($A177, CDS5Y_bbg!X$5:Y$241,2), -1)</f>
        <v>44043</v>
      </c>
      <c r="Z177">
        <f>IFERROR(VLOOKUP($A177, CDS5Y_bbg!Y$5:Z$241,2), -1)</f>
        <v>167.33500000000001</v>
      </c>
      <c r="AA177">
        <f>IFERROR(VLOOKUP($A177, CDS5Y_bbg!Z$5:AA$241,2), -1)</f>
        <v>40481</v>
      </c>
      <c r="AB177">
        <f>IFERROR(VLOOKUP($A177, CDS5Y_bbg!AA$5:AB$241,2), -1)</f>
        <v>85.84</v>
      </c>
      <c r="AC177">
        <f>IFERROR(VLOOKUP($A177, CDS5Y_bbg!AB$5:AC$241,2), -1)</f>
        <v>44043</v>
      </c>
      <c r="AD177">
        <f>IFERROR(VLOOKUP($A177, CDS5Y_bbg!AC$5:AD$241,2), -1)</f>
        <v>178.322</v>
      </c>
      <c r="AE177">
        <f>IFERROR(VLOOKUP($A177, CDS5Y_bbg!AD$5:AE$241,2), -1)</f>
        <v>41149</v>
      </c>
      <c r="AF177">
        <f>IFERROR(VLOOKUP($A177, CDS5Y_bbg!AE$5:AF$241,2), -1)</f>
        <v>32.164999999999999</v>
      </c>
      <c r="AG177">
        <f>IFERROR(VLOOKUP($A177, CDS5Y_bbg!AF$5:AG$241,2), -1)</f>
        <v>42853</v>
      </c>
      <c r="AH177">
        <f>IFERROR(VLOOKUP($A177, CDS5Y_bbg!AG$5:AH$241,2), -1)</f>
        <v>31.170999999999999</v>
      </c>
      <c r="AI177">
        <f>IFERROR(VLOOKUP($A177, CDS5Y_bbg!AH$5:AI$241,2), -1)</f>
        <v>-1</v>
      </c>
      <c r="AJ177">
        <f>IFERROR(VLOOKUP($A177, CDS5Y_bbg!AI$5:AJ$241,2), -1)</f>
        <v>-1</v>
      </c>
      <c r="AK177">
        <f>IFERROR(VLOOKUP($A177, CDS5Y_bbg!AJ$5:AK$241,2), -1)</f>
        <v>-1</v>
      </c>
      <c r="AL177">
        <f>IFERROR(VLOOKUP($A177, CDS5Y_bbg!AK$5:AL$241,2), -1)</f>
        <v>-1</v>
      </c>
      <c r="AM177">
        <f>IFERROR(VLOOKUP($A177, CDS5Y_bbg!AL$5:AM$241,2), -1)</f>
        <v>-1</v>
      </c>
      <c r="AN177">
        <f>IFERROR(VLOOKUP($A177, CDS5Y_bbg!AM$5:AN$241,2), -1)</f>
        <v>24</v>
      </c>
      <c r="AO177">
        <f>IFERROR(VLOOKUP($A177, CDS5Y_bbg!AN$5:AO$241,2), -1)</f>
        <v>43424</v>
      </c>
      <c r="AP177">
        <f>IFERROR(VLOOKUP($A177, CDS5Y_bbg!AO$5:AP$241,2), -1)</f>
        <v>26.327999999999999</v>
      </c>
      <c r="AQ177">
        <f>IFERROR(VLOOKUP($A177, CDS5Y_bbg!AP$5:AQ$241,2), -1)</f>
        <v>44625</v>
      </c>
      <c r="AR177">
        <f>IFERROR(VLOOKUP($A177, CDS5Y_bbg!AQ$5:AR$241,2), -1)</f>
        <v>40.414000000000001</v>
      </c>
      <c r="AS177">
        <f>IFERROR(VLOOKUP($A177, CDS5Y_bbg!AR$5:AS$241,2), -1)</f>
        <v>44626</v>
      </c>
      <c r="AT177">
        <f>IFERROR(VLOOKUP($A177, CDS5Y_bbg!AS$5:AT$241,2), -1)</f>
        <v>20.498000000000001</v>
      </c>
      <c r="AU177">
        <f>IFERROR(VLOOKUP($A177, CDS5Y_bbg!AT$5:AU$241,2), -1)</f>
        <v>-1</v>
      </c>
      <c r="AV177">
        <f>IFERROR(VLOOKUP($A177, CDS5Y_bbg!AU$5:AV$241,2), -1)</f>
        <v>-1</v>
      </c>
      <c r="AW177">
        <f>IFERROR(VLOOKUP($A177, CDS5Y_bbg!AV$5:AW$241,2), -1)</f>
        <v>41863</v>
      </c>
      <c r="AX177">
        <f>IFERROR(VLOOKUP($A177, CDS5Y_bbg!AW$5:AX$241,2), -1)</f>
        <v>-1</v>
      </c>
      <c r="AY177">
        <f>IFERROR(VLOOKUP($A177, CDS5Y_bbg!AX$5:AY$241,2), -1)</f>
        <v>43402</v>
      </c>
      <c r="AZ177">
        <f>IFERROR(VLOOKUP($A177, CDS5Y_bbg!AY$5:AZ$241,2), -1)</f>
        <v>96.911000000000001</v>
      </c>
      <c r="BA177">
        <f>IFERROR(VLOOKUP($A177, CDS5Y_bbg!AZ$5:BA$241,2), -1)</f>
        <v>-1</v>
      </c>
      <c r="BB177">
        <f>IFERROR(VLOOKUP($A177, CDS5Y_bbg!BA$5:BB$241,2), -1)</f>
        <v>35.674999999999997</v>
      </c>
      <c r="BC177">
        <f>IFERROR(VLOOKUP($A177, CDS5Y_bbg!BB$5:BC$241,2), -1)</f>
        <v>41722</v>
      </c>
      <c r="BD177">
        <f>IFERROR(VLOOKUP($A177, CDS5Y_bbg!BC$5:BD$241,2), -1)</f>
        <v>-1</v>
      </c>
      <c r="BE177">
        <f>IFERROR(VLOOKUP($A177, CDS5Y_bbg!BD$5:BE$241,2), -1)</f>
        <v>-1</v>
      </c>
      <c r="BF177">
        <f>IFERROR(VLOOKUP($A177, CDS5Y_bbg!BE$5:BF$241,2), -1)</f>
        <v>-1</v>
      </c>
      <c r="BG177">
        <f>IFERROR(VLOOKUP($A177, CDS5Y_bbg!BF$5:BG$241,2), -1)</f>
        <v>-1</v>
      </c>
      <c r="BH177">
        <f>IFERROR(VLOOKUP($A177, CDS5Y_bbg!BG$5:BH$241,2), -1)</f>
        <v>-1</v>
      </c>
      <c r="BI177">
        <f>IFERROR(VLOOKUP($A177, CDS5Y_bbg!BH$5:BI$241,2), -1)</f>
        <v>43424</v>
      </c>
      <c r="BJ177">
        <f>IFERROR(VLOOKUP($A177, CDS5Y_bbg!BI$5:BJ$241,2), -1)</f>
        <v>162.16999999999999</v>
      </c>
      <c r="BK177">
        <f>IFERROR(VLOOKUP($A177, CDS5Y_bbg!BJ$5:BK$241,2), -1)</f>
        <v>-1</v>
      </c>
      <c r="BL177">
        <f>IFERROR(VLOOKUP($A177, CDS5Y_bbg!BK$5:BL$241,2), -1)</f>
        <v>-1</v>
      </c>
      <c r="BM177">
        <f>IFERROR(VLOOKUP($A177, CDS5Y_bbg!BL$5:BM$241,2), -1)</f>
        <v>43424</v>
      </c>
      <c r="BN177">
        <f>IFERROR(VLOOKUP($A177, CDS5Y_bbg!BM$5:BN$241,2), -1)</f>
        <v>63.664999999999999</v>
      </c>
      <c r="BO177">
        <f>IFERROR(VLOOKUP($A177, CDS5Y_bbg!BN$5:BO$241,2), -1)</f>
        <v>43426</v>
      </c>
      <c r="BP177">
        <f>IFERROR(VLOOKUP($A177, CDS5Y_bbg!BO$5:BP$241,2), -1)</f>
        <v>14.494999999999999</v>
      </c>
      <c r="BQ177">
        <f>IFERROR(VLOOKUP($A177, CDS5Y_bbg!BP$5:BQ$241,2), -1)</f>
        <v>-1</v>
      </c>
      <c r="BR177">
        <f>IFERROR(VLOOKUP($A177, CDS5Y_bbg!BQ$5:BR$241,2), -1)</f>
        <v>-1</v>
      </c>
      <c r="BS177">
        <f>IFERROR(VLOOKUP($A177, CDS5Y_bbg!BR$5:BS$241,2), -1)</f>
        <v>43426</v>
      </c>
      <c r="BT177">
        <f>IFERROR(VLOOKUP($A177, CDS5Y_bbg!BS$5:BT$241,2), -1)</f>
        <v>19.667000000000002</v>
      </c>
      <c r="BU177">
        <f>IFERROR(VLOOKUP($A177, CDS5Y_bbg!BT$5:BU$241,2), -1)</f>
        <v>-1</v>
      </c>
      <c r="BV177">
        <f>IFERROR(VLOOKUP($A177, CDS5Y_bbg!BU$5:BV$241,2), -1)</f>
        <v>-1</v>
      </c>
      <c r="BW177">
        <f>IFERROR(VLOOKUP($A177, CDS5Y_bbg!BV$5:BW$241,2), -1)</f>
        <v>41915</v>
      </c>
      <c r="BX177">
        <f>IFERROR(VLOOKUP($A177, CDS5Y_bbg!BW$5:BX$241,2), -1)</f>
        <v>-1</v>
      </c>
      <c r="BY177">
        <f>IFERROR(VLOOKUP($A177, CDS5Y_bbg!BX$5:BY$241,2), -1)</f>
        <v>-1</v>
      </c>
      <c r="BZ177">
        <f>IFERROR(VLOOKUP($A177, CDS5Y_bbg!BY$5:BZ$241,2), -1)</f>
        <v>-1</v>
      </c>
      <c r="CA177">
        <f>IFERROR(VLOOKUP($A177, CDS5Y_bbg!BZ$5:CA$241,2), -1)</f>
        <v>41911</v>
      </c>
      <c r="CB177">
        <f>IFERROR(VLOOKUP($A177, CDS5Y_bbg!CA$5:CB$241,2), -1)</f>
        <v>-1</v>
      </c>
      <c r="CC177">
        <f>IFERROR(VLOOKUP($A177, CDS5Y_bbg!CB$5:CC$241,2), -1)</f>
        <v>41912</v>
      </c>
      <c r="CD177">
        <f>IFERROR(VLOOKUP($A177, CDS5Y_bbg!CC$5:CD$241,2), -1)</f>
        <v>-1</v>
      </c>
      <c r="CE177">
        <f>IFERROR(VLOOKUP($A177, CDS5Y_bbg!CD$5:CE$241,2), -1)</f>
        <v>43332</v>
      </c>
      <c r="CF177">
        <f>IFERROR(VLOOKUP($A177, CDS5Y_bbg!CE$5:CF$241,2), -1)</f>
        <v>46.185000000000002</v>
      </c>
      <c r="CG177">
        <f>IFERROR(VLOOKUP($A177, CDS5Y_bbg!CF$5:CG$241,2), -1)</f>
        <v>41893</v>
      </c>
      <c r="CH177">
        <f>IFERROR(VLOOKUP($A177, CDS5Y_bbg!CG$5:CH$241,2), -1)</f>
        <v>-1</v>
      </c>
      <c r="CI177">
        <f>IFERROR(VLOOKUP($A177, CDS5Y_bbg!CH$5:CI$241,2), -1)</f>
        <v>-1</v>
      </c>
      <c r="CJ177">
        <f>IFERROR(VLOOKUP($A177, CDS5Y_bbg!CI$5:CJ$241,2), -1)</f>
        <v>-1</v>
      </c>
      <c r="CK177">
        <f>IFERROR(VLOOKUP($A177, CDS5Y_bbg!CJ$5:CK$241,2), -1)</f>
        <v>41844</v>
      </c>
      <c r="CL177">
        <f>IFERROR(VLOOKUP($A177, CDS5Y_bbg!CK$5:CL$241,2), -1)</f>
        <v>-1</v>
      </c>
      <c r="CM177">
        <f>IFERROR(VLOOKUP($A177, CDS5Y_bbg!CL$5:CM$241,2), -1)</f>
        <v>-1</v>
      </c>
      <c r="CN177">
        <f>IFERROR(VLOOKUP($A177, CDS5Y_bbg!CM$5:CN$241,2), -1)</f>
        <v>-1</v>
      </c>
    </row>
    <row r="178" spans="1:92" x14ac:dyDescent="0.25">
      <c r="A178" s="1">
        <v>41912</v>
      </c>
      <c r="B178">
        <f>IFERROR(VLOOKUP($A178, CDS5Y_bbg!A$5:B$241,2), -1)</f>
        <v>174.124</v>
      </c>
      <c r="C178">
        <f>IFERROR(VLOOKUP($A178, CDS5Y_bbg!B$5:C$241,2), -1)</f>
        <v>41831</v>
      </c>
      <c r="D178">
        <f>IFERROR(VLOOKUP($A178, CDS5Y_bbg!C$5:D$241,2), -1)</f>
        <v>140.29</v>
      </c>
      <c r="E178">
        <f>IFERROR(VLOOKUP($A178, CDS5Y_bbg!D$5:E$241,2), -1)</f>
        <v>44895</v>
      </c>
      <c r="F178">
        <f>IFERROR(VLOOKUP($A178, CDS5Y_bbg!E$5:F$241,2), -1)</f>
        <v>77.662000000000006</v>
      </c>
      <c r="G178">
        <f>IFERROR(VLOOKUP($A178, CDS5Y_bbg!F$5:G$241,2), -1)</f>
        <v>40360</v>
      </c>
      <c r="H178">
        <f>IFERROR(VLOOKUP($A178, CDS5Y_bbg!G$5:H$241,2), -1)</f>
        <v>88.817999999999998</v>
      </c>
      <c r="I178">
        <f>IFERROR(VLOOKUP($A178, CDS5Y_bbg!H$5:I$241,2), -1)</f>
        <v>44834</v>
      </c>
      <c r="J178">
        <f>IFERROR(VLOOKUP($A178, CDS5Y_bbg!I$5:J$241,2), -1)</f>
        <v>99.578000000000003</v>
      </c>
      <c r="K178">
        <f>IFERROR(VLOOKUP($A178, CDS5Y_bbg!J$5:K$241,2), -1)</f>
        <v>41819</v>
      </c>
      <c r="L178">
        <f>IFERROR(VLOOKUP($A178, CDS5Y_bbg!K$5:L$241,2), -1)</f>
        <v>262.14499999999998</v>
      </c>
      <c r="M178">
        <f>IFERROR(VLOOKUP($A178, CDS5Y_bbg!L$5:M$241,2), -1)</f>
        <v>40469</v>
      </c>
      <c r="N178">
        <f>IFERROR(VLOOKUP($A178, CDS5Y_bbg!M$5:N$241,2), -1)</f>
        <v>59.482999999999997</v>
      </c>
      <c r="O178">
        <f>IFERROR(VLOOKUP($A178, CDS5Y_bbg!N$5:O$241,2), -1)</f>
        <v>40289</v>
      </c>
      <c r="P178">
        <f>IFERROR(VLOOKUP($A178, CDS5Y_bbg!O$5:P$241,2), -1)</f>
        <v>89.998000000000005</v>
      </c>
      <c r="Q178">
        <f>IFERROR(VLOOKUP($A178, CDS5Y_bbg!P$5:Q$241,2), -1)</f>
        <v>44377</v>
      </c>
      <c r="R178">
        <f>IFERROR(VLOOKUP($A178, CDS5Y_bbg!Q$5:R$241,2), -1)</f>
        <v>87.126999999999995</v>
      </c>
      <c r="S178">
        <f>IFERROR(VLOOKUP($A178, CDS5Y_bbg!R$5:S$241,2), -1)</f>
        <v>43337</v>
      </c>
      <c r="T178">
        <f>IFERROR(VLOOKUP($A178, CDS5Y_bbg!S$5:T$241,2), -1)</f>
        <v>99.484999999999999</v>
      </c>
      <c r="U178">
        <f>IFERROR(VLOOKUP($A178, CDS5Y_bbg!T$5:U$241,2), -1)</f>
        <v>42062</v>
      </c>
      <c r="V178">
        <f>IFERROR(VLOOKUP($A178, CDS5Y_bbg!U$5:V$241,2), -1)</f>
        <v>70.319999999999993</v>
      </c>
      <c r="W178">
        <f>IFERROR(VLOOKUP($A178, CDS5Y_bbg!V$5:W$241,2), -1)</f>
        <v>44074</v>
      </c>
      <c r="X178">
        <f>IFERROR(VLOOKUP($A178, CDS5Y_bbg!W$5:X$241,2), -1)</f>
        <v>248.512</v>
      </c>
      <c r="Y178">
        <f>IFERROR(VLOOKUP($A178, CDS5Y_bbg!X$5:Y$241,2), -1)</f>
        <v>44043</v>
      </c>
      <c r="Z178">
        <f>IFERROR(VLOOKUP($A178, CDS5Y_bbg!Y$5:Z$241,2), -1)</f>
        <v>195.322</v>
      </c>
      <c r="AA178">
        <f>IFERROR(VLOOKUP($A178, CDS5Y_bbg!Z$5:AA$241,2), -1)</f>
        <v>40481</v>
      </c>
      <c r="AB178">
        <f>IFERROR(VLOOKUP($A178, CDS5Y_bbg!AA$5:AB$241,2), -1)</f>
        <v>92.998000000000005</v>
      </c>
      <c r="AC178">
        <f>IFERROR(VLOOKUP($A178, CDS5Y_bbg!AB$5:AC$241,2), -1)</f>
        <v>44043</v>
      </c>
      <c r="AD178">
        <f>IFERROR(VLOOKUP($A178, CDS5Y_bbg!AC$5:AD$241,2), -1)</f>
        <v>207.66300000000001</v>
      </c>
      <c r="AE178">
        <f>IFERROR(VLOOKUP($A178, CDS5Y_bbg!AD$5:AE$241,2), -1)</f>
        <v>41149</v>
      </c>
      <c r="AF178">
        <f>IFERROR(VLOOKUP($A178, CDS5Y_bbg!AE$5:AF$241,2), -1)</f>
        <v>32.164999999999999</v>
      </c>
      <c r="AG178">
        <f>IFERROR(VLOOKUP($A178, CDS5Y_bbg!AF$5:AG$241,2), -1)</f>
        <v>42853</v>
      </c>
      <c r="AH178">
        <f>IFERROR(VLOOKUP($A178, CDS5Y_bbg!AG$5:AH$241,2), -1)</f>
        <v>24.25</v>
      </c>
      <c r="AI178">
        <f>IFERROR(VLOOKUP($A178, CDS5Y_bbg!AH$5:AI$241,2), -1)</f>
        <v>-1</v>
      </c>
      <c r="AJ178">
        <f>IFERROR(VLOOKUP($A178, CDS5Y_bbg!AI$5:AJ$241,2), -1)</f>
        <v>-1</v>
      </c>
      <c r="AK178">
        <f>IFERROR(VLOOKUP($A178, CDS5Y_bbg!AJ$5:AK$241,2), -1)</f>
        <v>-1</v>
      </c>
      <c r="AL178">
        <f>IFERROR(VLOOKUP($A178, CDS5Y_bbg!AK$5:AL$241,2), -1)</f>
        <v>-1</v>
      </c>
      <c r="AM178">
        <f>IFERROR(VLOOKUP($A178, CDS5Y_bbg!AL$5:AM$241,2), -1)</f>
        <v>-1</v>
      </c>
      <c r="AN178">
        <f>IFERROR(VLOOKUP($A178, CDS5Y_bbg!AM$5:AN$241,2), -1)</f>
        <v>24.82</v>
      </c>
      <c r="AO178">
        <f>IFERROR(VLOOKUP($A178, CDS5Y_bbg!AN$5:AO$241,2), -1)</f>
        <v>43424</v>
      </c>
      <c r="AP178">
        <f>IFERROR(VLOOKUP($A178, CDS5Y_bbg!AO$5:AP$241,2), -1)</f>
        <v>27.49</v>
      </c>
      <c r="AQ178">
        <f>IFERROR(VLOOKUP($A178, CDS5Y_bbg!AP$5:AQ$241,2), -1)</f>
        <v>44625</v>
      </c>
      <c r="AR178">
        <f>IFERROR(VLOOKUP($A178, CDS5Y_bbg!AQ$5:AR$241,2), -1)</f>
        <v>42.825000000000003</v>
      </c>
      <c r="AS178">
        <f>IFERROR(VLOOKUP($A178, CDS5Y_bbg!AR$5:AS$241,2), -1)</f>
        <v>44626</v>
      </c>
      <c r="AT178">
        <f>IFERROR(VLOOKUP($A178, CDS5Y_bbg!AS$5:AT$241,2), -1)</f>
        <v>18.004999999999999</v>
      </c>
      <c r="AU178">
        <f>IFERROR(VLOOKUP($A178, CDS5Y_bbg!AT$5:AU$241,2), -1)</f>
        <v>-1</v>
      </c>
      <c r="AV178">
        <f>IFERROR(VLOOKUP($A178, CDS5Y_bbg!AU$5:AV$241,2), -1)</f>
        <v>-1</v>
      </c>
      <c r="AW178">
        <f>IFERROR(VLOOKUP($A178, CDS5Y_bbg!AV$5:AW$241,2), -1)</f>
        <v>41863</v>
      </c>
      <c r="AX178">
        <f>IFERROR(VLOOKUP($A178, CDS5Y_bbg!AW$5:AX$241,2), -1)</f>
        <v>-1</v>
      </c>
      <c r="AY178">
        <f>IFERROR(VLOOKUP($A178, CDS5Y_bbg!AX$5:AY$241,2), -1)</f>
        <v>43402</v>
      </c>
      <c r="AZ178">
        <f>IFERROR(VLOOKUP($A178, CDS5Y_bbg!AY$5:AZ$241,2), -1)</f>
        <v>105.955</v>
      </c>
      <c r="BA178">
        <f>IFERROR(VLOOKUP($A178, CDS5Y_bbg!AZ$5:BA$241,2), -1)</f>
        <v>-1</v>
      </c>
      <c r="BB178">
        <f>IFERROR(VLOOKUP($A178, CDS5Y_bbg!BA$5:BB$241,2), -1)</f>
        <v>44.243000000000002</v>
      </c>
      <c r="BC178">
        <f>IFERROR(VLOOKUP($A178, CDS5Y_bbg!BB$5:BC$241,2), -1)</f>
        <v>41722</v>
      </c>
      <c r="BD178">
        <f>IFERROR(VLOOKUP($A178, CDS5Y_bbg!BC$5:BD$241,2), -1)</f>
        <v>-1</v>
      </c>
      <c r="BE178">
        <f>IFERROR(VLOOKUP($A178, CDS5Y_bbg!BD$5:BE$241,2), -1)</f>
        <v>-1</v>
      </c>
      <c r="BF178">
        <f>IFERROR(VLOOKUP($A178, CDS5Y_bbg!BE$5:BF$241,2), -1)</f>
        <v>-1</v>
      </c>
      <c r="BG178">
        <f>IFERROR(VLOOKUP($A178, CDS5Y_bbg!BF$5:BG$241,2), -1)</f>
        <v>-1</v>
      </c>
      <c r="BH178">
        <f>IFERROR(VLOOKUP($A178, CDS5Y_bbg!BG$5:BH$241,2), -1)</f>
        <v>-1</v>
      </c>
      <c r="BI178">
        <f>IFERROR(VLOOKUP($A178, CDS5Y_bbg!BH$5:BI$241,2), -1)</f>
        <v>43424</v>
      </c>
      <c r="BJ178">
        <f>IFERROR(VLOOKUP($A178, CDS5Y_bbg!BI$5:BJ$241,2), -1)</f>
        <v>165.32</v>
      </c>
      <c r="BK178">
        <f>IFERROR(VLOOKUP($A178, CDS5Y_bbg!BJ$5:BK$241,2), -1)</f>
        <v>-1</v>
      </c>
      <c r="BL178">
        <f>IFERROR(VLOOKUP($A178, CDS5Y_bbg!BK$5:BL$241,2), -1)</f>
        <v>-1</v>
      </c>
      <c r="BM178">
        <f>IFERROR(VLOOKUP($A178, CDS5Y_bbg!BL$5:BM$241,2), -1)</f>
        <v>43424</v>
      </c>
      <c r="BN178">
        <f>IFERROR(VLOOKUP($A178, CDS5Y_bbg!BM$5:BN$241,2), -1)</f>
        <v>74</v>
      </c>
      <c r="BO178">
        <f>IFERROR(VLOOKUP($A178, CDS5Y_bbg!BN$5:BO$241,2), -1)</f>
        <v>43426</v>
      </c>
      <c r="BP178">
        <f>IFERROR(VLOOKUP($A178, CDS5Y_bbg!BO$5:BP$241,2), -1)</f>
        <v>14.631</v>
      </c>
      <c r="BQ178">
        <f>IFERROR(VLOOKUP($A178, CDS5Y_bbg!BP$5:BQ$241,2), -1)</f>
        <v>-1</v>
      </c>
      <c r="BR178">
        <f>IFERROR(VLOOKUP($A178, CDS5Y_bbg!BQ$5:BR$241,2), -1)</f>
        <v>-1</v>
      </c>
      <c r="BS178">
        <f>IFERROR(VLOOKUP($A178, CDS5Y_bbg!BR$5:BS$241,2), -1)</f>
        <v>43426</v>
      </c>
      <c r="BT178">
        <f>IFERROR(VLOOKUP($A178, CDS5Y_bbg!BS$5:BT$241,2), -1)</f>
        <v>20.577999999999999</v>
      </c>
      <c r="BU178">
        <f>IFERROR(VLOOKUP($A178, CDS5Y_bbg!BT$5:BU$241,2), -1)</f>
        <v>-1</v>
      </c>
      <c r="BV178">
        <f>IFERROR(VLOOKUP($A178, CDS5Y_bbg!BU$5:BV$241,2), -1)</f>
        <v>-1</v>
      </c>
      <c r="BW178">
        <f>IFERROR(VLOOKUP($A178, CDS5Y_bbg!BV$5:BW$241,2), -1)</f>
        <v>41915</v>
      </c>
      <c r="BX178">
        <f>IFERROR(VLOOKUP($A178, CDS5Y_bbg!BW$5:BX$241,2), -1)</f>
        <v>-1</v>
      </c>
      <c r="BY178">
        <f>IFERROR(VLOOKUP($A178, CDS5Y_bbg!BX$5:BY$241,2), -1)</f>
        <v>-1</v>
      </c>
      <c r="BZ178">
        <f>IFERROR(VLOOKUP($A178, CDS5Y_bbg!BY$5:BZ$241,2), -1)</f>
        <v>-1</v>
      </c>
      <c r="CA178">
        <f>IFERROR(VLOOKUP($A178, CDS5Y_bbg!BZ$5:CA$241,2), -1)</f>
        <v>41911</v>
      </c>
      <c r="CB178">
        <f>IFERROR(VLOOKUP($A178, CDS5Y_bbg!CA$5:CB$241,2), -1)</f>
        <v>-1</v>
      </c>
      <c r="CC178">
        <f>IFERROR(VLOOKUP($A178, CDS5Y_bbg!CB$5:CC$241,2), -1)</f>
        <v>41912</v>
      </c>
      <c r="CD178">
        <f>IFERROR(VLOOKUP($A178, CDS5Y_bbg!CC$5:CD$241,2), -1)</f>
        <v>-1</v>
      </c>
      <c r="CE178">
        <f>IFERROR(VLOOKUP($A178, CDS5Y_bbg!CD$5:CE$241,2), -1)</f>
        <v>43332</v>
      </c>
      <c r="CF178">
        <f>IFERROR(VLOOKUP($A178, CDS5Y_bbg!CE$5:CF$241,2), -1)</f>
        <v>49.31</v>
      </c>
      <c r="CG178">
        <f>IFERROR(VLOOKUP($A178, CDS5Y_bbg!CF$5:CG$241,2), -1)</f>
        <v>41893</v>
      </c>
      <c r="CH178">
        <f>IFERROR(VLOOKUP($A178, CDS5Y_bbg!CG$5:CH$241,2), -1)</f>
        <v>-1</v>
      </c>
      <c r="CI178">
        <f>IFERROR(VLOOKUP($A178, CDS5Y_bbg!CH$5:CI$241,2), -1)</f>
        <v>-1</v>
      </c>
      <c r="CJ178">
        <f>IFERROR(VLOOKUP($A178, CDS5Y_bbg!CI$5:CJ$241,2), -1)</f>
        <v>-1</v>
      </c>
      <c r="CK178">
        <f>IFERROR(VLOOKUP($A178, CDS5Y_bbg!CJ$5:CK$241,2), -1)</f>
        <v>41844</v>
      </c>
      <c r="CL178">
        <f>IFERROR(VLOOKUP($A178, CDS5Y_bbg!CK$5:CL$241,2), -1)</f>
        <v>-1</v>
      </c>
      <c r="CM178">
        <f>IFERROR(VLOOKUP($A178, CDS5Y_bbg!CL$5:CM$241,2), -1)</f>
        <v>-1</v>
      </c>
      <c r="CN178">
        <f>IFERROR(VLOOKUP($A178, CDS5Y_bbg!CM$5:CN$241,2), -1)</f>
        <v>-1</v>
      </c>
    </row>
    <row r="179" spans="1:92" x14ac:dyDescent="0.25">
      <c r="A179" s="1">
        <v>41943</v>
      </c>
      <c r="B179">
        <f>IFERROR(VLOOKUP($A179, CDS5Y_bbg!A$5:B$241,2), -1)</f>
        <v>151.75</v>
      </c>
      <c r="C179">
        <f>IFERROR(VLOOKUP($A179, CDS5Y_bbg!B$5:C$241,2), -1)</f>
        <v>41831</v>
      </c>
      <c r="D179">
        <f>IFERROR(VLOOKUP($A179, CDS5Y_bbg!C$5:D$241,2), -1)</f>
        <v>143.07599999999999</v>
      </c>
      <c r="E179">
        <f>IFERROR(VLOOKUP($A179, CDS5Y_bbg!D$5:E$241,2), -1)</f>
        <v>44895</v>
      </c>
      <c r="F179">
        <f>IFERROR(VLOOKUP($A179, CDS5Y_bbg!E$5:F$241,2), -1)</f>
        <v>68.375</v>
      </c>
      <c r="G179">
        <f>IFERROR(VLOOKUP($A179, CDS5Y_bbg!F$5:G$241,2), -1)</f>
        <v>40360</v>
      </c>
      <c r="H179">
        <f>IFERROR(VLOOKUP($A179, CDS5Y_bbg!G$5:H$241,2), -1)</f>
        <v>78.995000000000005</v>
      </c>
      <c r="I179">
        <f>IFERROR(VLOOKUP($A179, CDS5Y_bbg!H$5:I$241,2), -1)</f>
        <v>44834</v>
      </c>
      <c r="J179">
        <f>IFERROR(VLOOKUP($A179, CDS5Y_bbg!I$5:J$241,2), -1)</f>
        <v>88.25</v>
      </c>
      <c r="K179">
        <f>IFERROR(VLOOKUP($A179, CDS5Y_bbg!J$5:K$241,2), -1)</f>
        <v>41819</v>
      </c>
      <c r="L179">
        <f>IFERROR(VLOOKUP($A179, CDS5Y_bbg!K$5:L$241,2), -1)</f>
        <v>265.33999999999997</v>
      </c>
      <c r="M179">
        <f>IFERROR(VLOOKUP($A179, CDS5Y_bbg!L$5:M$241,2), -1)</f>
        <v>40469</v>
      </c>
      <c r="N179">
        <f>IFERROR(VLOOKUP($A179, CDS5Y_bbg!M$5:N$241,2), -1)</f>
        <v>51.835000000000001</v>
      </c>
      <c r="O179">
        <f>IFERROR(VLOOKUP($A179, CDS5Y_bbg!N$5:O$241,2), -1)</f>
        <v>40289</v>
      </c>
      <c r="P179">
        <f>IFERROR(VLOOKUP($A179, CDS5Y_bbg!O$5:P$241,2), -1)</f>
        <v>81.003</v>
      </c>
      <c r="Q179">
        <f>IFERROR(VLOOKUP($A179, CDS5Y_bbg!P$5:Q$241,2), -1)</f>
        <v>44377</v>
      </c>
      <c r="R179">
        <f>IFERROR(VLOOKUP($A179, CDS5Y_bbg!Q$5:R$241,2), -1)</f>
        <v>79.003</v>
      </c>
      <c r="S179">
        <f>IFERROR(VLOOKUP($A179, CDS5Y_bbg!R$5:S$241,2), -1)</f>
        <v>43337</v>
      </c>
      <c r="T179">
        <f>IFERROR(VLOOKUP($A179, CDS5Y_bbg!S$5:T$241,2), -1)</f>
        <v>88.813000000000002</v>
      </c>
      <c r="U179">
        <f>IFERROR(VLOOKUP($A179, CDS5Y_bbg!T$5:U$241,2), -1)</f>
        <v>42062</v>
      </c>
      <c r="V179">
        <f>IFERROR(VLOOKUP($A179, CDS5Y_bbg!U$5:V$241,2), -1)</f>
        <v>67.825000000000003</v>
      </c>
      <c r="W179">
        <f>IFERROR(VLOOKUP($A179, CDS5Y_bbg!V$5:W$241,2), -1)</f>
        <v>44074</v>
      </c>
      <c r="X179">
        <f>IFERROR(VLOOKUP($A179, CDS5Y_bbg!W$5:X$241,2), -1)</f>
        <v>244.495</v>
      </c>
      <c r="Y179">
        <f>IFERROR(VLOOKUP($A179, CDS5Y_bbg!X$5:Y$241,2), -1)</f>
        <v>44043</v>
      </c>
      <c r="Z179">
        <f>IFERROR(VLOOKUP($A179, CDS5Y_bbg!Y$5:Z$241,2), -1)</f>
        <v>170.505</v>
      </c>
      <c r="AA179">
        <f>IFERROR(VLOOKUP($A179, CDS5Y_bbg!Z$5:AA$241,2), -1)</f>
        <v>40481</v>
      </c>
      <c r="AB179">
        <f>IFERROR(VLOOKUP($A179, CDS5Y_bbg!AA$5:AB$241,2), -1)</f>
        <v>84.825000000000003</v>
      </c>
      <c r="AC179">
        <f>IFERROR(VLOOKUP($A179, CDS5Y_bbg!AB$5:AC$241,2), -1)</f>
        <v>44043</v>
      </c>
      <c r="AD179">
        <f>IFERROR(VLOOKUP($A179, CDS5Y_bbg!AC$5:AD$241,2), -1)</f>
        <v>173.49299999999999</v>
      </c>
      <c r="AE179">
        <f>IFERROR(VLOOKUP($A179, CDS5Y_bbg!AD$5:AE$241,2), -1)</f>
        <v>41149</v>
      </c>
      <c r="AF179">
        <f>IFERROR(VLOOKUP($A179, CDS5Y_bbg!AE$5:AF$241,2), -1)</f>
        <v>32.164999999999999</v>
      </c>
      <c r="AG179">
        <f>IFERROR(VLOOKUP($A179, CDS5Y_bbg!AF$5:AG$241,2), -1)</f>
        <v>42853</v>
      </c>
      <c r="AH179">
        <f>IFERROR(VLOOKUP($A179, CDS5Y_bbg!AG$5:AH$241,2), -1)</f>
        <v>27.411000000000001</v>
      </c>
      <c r="AI179">
        <f>IFERROR(VLOOKUP($A179, CDS5Y_bbg!AH$5:AI$241,2), -1)</f>
        <v>-1</v>
      </c>
      <c r="AJ179">
        <f>IFERROR(VLOOKUP($A179, CDS5Y_bbg!AI$5:AJ$241,2), -1)</f>
        <v>-1</v>
      </c>
      <c r="AK179">
        <f>IFERROR(VLOOKUP($A179, CDS5Y_bbg!AJ$5:AK$241,2), -1)</f>
        <v>-1</v>
      </c>
      <c r="AL179">
        <f>IFERROR(VLOOKUP($A179, CDS5Y_bbg!AK$5:AL$241,2), -1)</f>
        <v>-1</v>
      </c>
      <c r="AM179">
        <f>IFERROR(VLOOKUP($A179, CDS5Y_bbg!AL$5:AM$241,2), -1)</f>
        <v>-1</v>
      </c>
      <c r="AN179">
        <f>IFERROR(VLOOKUP($A179, CDS5Y_bbg!AM$5:AN$241,2), -1)</f>
        <v>24.867000000000001</v>
      </c>
      <c r="AO179">
        <f>IFERROR(VLOOKUP($A179, CDS5Y_bbg!AN$5:AO$241,2), -1)</f>
        <v>43424</v>
      </c>
      <c r="AP179">
        <f>IFERROR(VLOOKUP($A179, CDS5Y_bbg!AO$5:AP$241,2), -1)</f>
        <v>30.66</v>
      </c>
      <c r="AQ179">
        <f>IFERROR(VLOOKUP($A179, CDS5Y_bbg!AP$5:AQ$241,2), -1)</f>
        <v>44625</v>
      </c>
      <c r="AR179">
        <f>IFERROR(VLOOKUP($A179, CDS5Y_bbg!AQ$5:AR$241,2), -1)</f>
        <v>51.984999999999999</v>
      </c>
      <c r="AS179">
        <f>IFERROR(VLOOKUP($A179, CDS5Y_bbg!AR$5:AS$241,2), -1)</f>
        <v>44626</v>
      </c>
      <c r="AT179">
        <f>IFERROR(VLOOKUP($A179, CDS5Y_bbg!AS$5:AT$241,2), -1)</f>
        <v>19.844000000000001</v>
      </c>
      <c r="AU179">
        <f>IFERROR(VLOOKUP($A179, CDS5Y_bbg!AT$5:AU$241,2), -1)</f>
        <v>-1</v>
      </c>
      <c r="AV179">
        <f>IFERROR(VLOOKUP($A179, CDS5Y_bbg!AU$5:AV$241,2), -1)</f>
        <v>-1</v>
      </c>
      <c r="AW179">
        <f>IFERROR(VLOOKUP($A179, CDS5Y_bbg!AV$5:AW$241,2), -1)</f>
        <v>41863</v>
      </c>
      <c r="AX179">
        <f>IFERROR(VLOOKUP($A179, CDS5Y_bbg!AW$5:AX$241,2), -1)</f>
        <v>-1</v>
      </c>
      <c r="AY179">
        <f>IFERROR(VLOOKUP($A179, CDS5Y_bbg!AX$5:AY$241,2), -1)</f>
        <v>43402</v>
      </c>
      <c r="AZ179">
        <f>IFERROR(VLOOKUP($A179, CDS5Y_bbg!AY$5:AZ$241,2), -1)</f>
        <v>128.482</v>
      </c>
      <c r="BA179">
        <f>IFERROR(VLOOKUP($A179, CDS5Y_bbg!AZ$5:BA$241,2), -1)</f>
        <v>-1</v>
      </c>
      <c r="BB179">
        <f>IFERROR(VLOOKUP($A179, CDS5Y_bbg!BA$5:BB$241,2), -1)</f>
        <v>47.658000000000001</v>
      </c>
      <c r="BC179">
        <f>IFERROR(VLOOKUP($A179, CDS5Y_bbg!BB$5:BC$241,2), -1)</f>
        <v>41722</v>
      </c>
      <c r="BD179">
        <f>IFERROR(VLOOKUP($A179, CDS5Y_bbg!BC$5:BD$241,2), -1)</f>
        <v>-1</v>
      </c>
      <c r="BE179">
        <f>IFERROR(VLOOKUP($A179, CDS5Y_bbg!BD$5:BE$241,2), -1)</f>
        <v>-1</v>
      </c>
      <c r="BF179">
        <f>IFERROR(VLOOKUP($A179, CDS5Y_bbg!BE$5:BF$241,2), -1)</f>
        <v>-1</v>
      </c>
      <c r="BG179">
        <f>IFERROR(VLOOKUP($A179, CDS5Y_bbg!BF$5:BG$241,2), -1)</f>
        <v>-1</v>
      </c>
      <c r="BH179">
        <f>IFERROR(VLOOKUP($A179, CDS5Y_bbg!BG$5:BH$241,2), -1)</f>
        <v>-1</v>
      </c>
      <c r="BI179">
        <f>IFERROR(VLOOKUP($A179, CDS5Y_bbg!BH$5:BI$241,2), -1)</f>
        <v>43424</v>
      </c>
      <c r="BJ179">
        <f>IFERROR(VLOOKUP($A179, CDS5Y_bbg!BI$5:BJ$241,2), -1)</f>
        <v>208.55600000000001</v>
      </c>
      <c r="BK179">
        <f>IFERROR(VLOOKUP($A179, CDS5Y_bbg!BJ$5:BK$241,2), -1)</f>
        <v>-1</v>
      </c>
      <c r="BL179">
        <f>IFERROR(VLOOKUP($A179, CDS5Y_bbg!BK$5:BL$241,2), -1)</f>
        <v>-1</v>
      </c>
      <c r="BM179">
        <f>IFERROR(VLOOKUP($A179, CDS5Y_bbg!BL$5:BM$241,2), -1)</f>
        <v>43424</v>
      </c>
      <c r="BN179">
        <f>IFERROR(VLOOKUP($A179, CDS5Y_bbg!BM$5:BN$241,2), -1)</f>
        <v>94.230999999999995</v>
      </c>
      <c r="BO179">
        <f>IFERROR(VLOOKUP($A179, CDS5Y_bbg!BN$5:BO$241,2), -1)</f>
        <v>43426</v>
      </c>
      <c r="BP179">
        <f>IFERROR(VLOOKUP($A179, CDS5Y_bbg!BO$5:BP$241,2), -1)</f>
        <v>16.495000000000001</v>
      </c>
      <c r="BQ179">
        <f>IFERROR(VLOOKUP($A179, CDS5Y_bbg!BP$5:BQ$241,2), -1)</f>
        <v>-1</v>
      </c>
      <c r="BR179">
        <f>IFERROR(VLOOKUP($A179, CDS5Y_bbg!BQ$5:BR$241,2), -1)</f>
        <v>-1</v>
      </c>
      <c r="BS179">
        <f>IFERROR(VLOOKUP($A179, CDS5Y_bbg!BR$5:BS$241,2), -1)</f>
        <v>43426</v>
      </c>
      <c r="BT179">
        <f>IFERROR(VLOOKUP($A179, CDS5Y_bbg!BS$5:BT$241,2), -1)</f>
        <v>19.696999999999999</v>
      </c>
      <c r="BU179">
        <f>IFERROR(VLOOKUP($A179, CDS5Y_bbg!BT$5:BU$241,2), -1)</f>
        <v>-1</v>
      </c>
      <c r="BV179">
        <f>IFERROR(VLOOKUP($A179, CDS5Y_bbg!BU$5:BV$241,2), -1)</f>
        <v>-1</v>
      </c>
      <c r="BW179">
        <f>IFERROR(VLOOKUP($A179, CDS5Y_bbg!BV$5:BW$241,2), -1)</f>
        <v>41915</v>
      </c>
      <c r="BX179">
        <f>IFERROR(VLOOKUP($A179, CDS5Y_bbg!BW$5:BX$241,2), -1)</f>
        <v>-1</v>
      </c>
      <c r="BY179">
        <f>IFERROR(VLOOKUP($A179, CDS5Y_bbg!BX$5:BY$241,2), -1)</f>
        <v>-1</v>
      </c>
      <c r="BZ179">
        <f>IFERROR(VLOOKUP($A179, CDS5Y_bbg!BY$5:BZ$241,2), -1)</f>
        <v>-1</v>
      </c>
      <c r="CA179">
        <f>IFERROR(VLOOKUP($A179, CDS5Y_bbg!BZ$5:CA$241,2), -1)</f>
        <v>41911</v>
      </c>
      <c r="CB179">
        <f>IFERROR(VLOOKUP($A179, CDS5Y_bbg!CA$5:CB$241,2), -1)</f>
        <v>-1</v>
      </c>
      <c r="CC179">
        <f>IFERROR(VLOOKUP($A179, CDS5Y_bbg!CB$5:CC$241,2), -1)</f>
        <v>41912</v>
      </c>
      <c r="CD179">
        <f>IFERROR(VLOOKUP($A179, CDS5Y_bbg!CC$5:CD$241,2), -1)</f>
        <v>-1</v>
      </c>
      <c r="CE179">
        <f>IFERROR(VLOOKUP($A179, CDS5Y_bbg!CD$5:CE$241,2), -1)</f>
        <v>43332</v>
      </c>
      <c r="CF179">
        <f>IFERROR(VLOOKUP($A179, CDS5Y_bbg!CE$5:CF$241,2), -1)</f>
        <v>51.16</v>
      </c>
      <c r="CG179">
        <f>IFERROR(VLOOKUP($A179, CDS5Y_bbg!CF$5:CG$241,2), -1)</f>
        <v>41893</v>
      </c>
      <c r="CH179">
        <f>IFERROR(VLOOKUP($A179, CDS5Y_bbg!CG$5:CH$241,2), -1)</f>
        <v>-1</v>
      </c>
      <c r="CI179">
        <f>IFERROR(VLOOKUP($A179, CDS5Y_bbg!CH$5:CI$241,2), -1)</f>
        <v>-1</v>
      </c>
      <c r="CJ179">
        <f>IFERROR(VLOOKUP($A179, CDS5Y_bbg!CI$5:CJ$241,2), -1)</f>
        <v>-1</v>
      </c>
      <c r="CK179">
        <f>IFERROR(VLOOKUP($A179, CDS5Y_bbg!CJ$5:CK$241,2), -1)</f>
        <v>41844</v>
      </c>
      <c r="CL179">
        <f>IFERROR(VLOOKUP($A179, CDS5Y_bbg!CK$5:CL$241,2), -1)</f>
        <v>-1</v>
      </c>
      <c r="CM179">
        <f>IFERROR(VLOOKUP($A179, CDS5Y_bbg!CL$5:CM$241,2), -1)</f>
        <v>-1</v>
      </c>
      <c r="CN179">
        <f>IFERROR(VLOOKUP($A179, CDS5Y_bbg!CM$5:CN$241,2), -1)</f>
        <v>-1</v>
      </c>
    </row>
    <row r="180" spans="1:92" x14ac:dyDescent="0.25">
      <c r="A180" s="1">
        <v>41971</v>
      </c>
      <c r="B180">
        <f>IFERROR(VLOOKUP($A180, CDS5Y_bbg!A$5:B$241,2), -1)</f>
        <v>153.517</v>
      </c>
      <c r="C180">
        <f>IFERROR(VLOOKUP($A180, CDS5Y_bbg!B$5:C$241,2), -1)</f>
        <v>41831</v>
      </c>
      <c r="D180">
        <f>IFERROR(VLOOKUP($A180, CDS5Y_bbg!C$5:D$241,2), -1)</f>
        <v>143.33500000000001</v>
      </c>
      <c r="E180">
        <f>IFERROR(VLOOKUP($A180, CDS5Y_bbg!D$5:E$241,2), -1)</f>
        <v>44895</v>
      </c>
      <c r="F180">
        <f>IFERROR(VLOOKUP($A180, CDS5Y_bbg!E$5:F$241,2), -1)</f>
        <v>72.501999999999995</v>
      </c>
      <c r="G180">
        <f>IFERROR(VLOOKUP($A180, CDS5Y_bbg!F$5:G$241,2), -1)</f>
        <v>40360</v>
      </c>
      <c r="H180">
        <f>IFERROR(VLOOKUP($A180, CDS5Y_bbg!G$5:H$241,2), -1)</f>
        <v>77.33</v>
      </c>
      <c r="I180">
        <f>IFERROR(VLOOKUP($A180, CDS5Y_bbg!H$5:I$241,2), -1)</f>
        <v>44834</v>
      </c>
      <c r="J180">
        <f>IFERROR(VLOOKUP($A180, CDS5Y_bbg!I$5:J$241,2), -1)</f>
        <v>99.165999999999997</v>
      </c>
      <c r="K180">
        <f>IFERROR(VLOOKUP($A180, CDS5Y_bbg!J$5:K$241,2), -1)</f>
        <v>41819</v>
      </c>
      <c r="L180">
        <f>IFERROR(VLOOKUP($A180, CDS5Y_bbg!K$5:L$241,2), -1)</f>
        <v>251.673</v>
      </c>
      <c r="M180">
        <f>IFERROR(VLOOKUP($A180, CDS5Y_bbg!L$5:M$241,2), -1)</f>
        <v>40469</v>
      </c>
      <c r="N180">
        <f>IFERROR(VLOOKUP($A180, CDS5Y_bbg!M$5:N$241,2), -1)</f>
        <v>49.664999999999999</v>
      </c>
      <c r="O180">
        <f>IFERROR(VLOOKUP($A180, CDS5Y_bbg!N$5:O$241,2), -1)</f>
        <v>40289</v>
      </c>
      <c r="P180">
        <f>IFERROR(VLOOKUP($A180, CDS5Y_bbg!O$5:P$241,2), -1)</f>
        <v>81.83</v>
      </c>
      <c r="Q180">
        <f>IFERROR(VLOOKUP($A180, CDS5Y_bbg!P$5:Q$241,2), -1)</f>
        <v>44377</v>
      </c>
      <c r="R180">
        <f>IFERROR(VLOOKUP($A180, CDS5Y_bbg!Q$5:R$241,2), -1)</f>
        <v>83.158000000000001</v>
      </c>
      <c r="S180">
        <f>IFERROR(VLOOKUP($A180, CDS5Y_bbg!R$5:S$241,2), -1)</f>
        <v>43337</v>
      </c>
      <c r="T180">
        <f>IFERROR(VLOOKUP($A180, CDS5Y_bbg!S$5:T$241,2), -1)</f>
        <v>82.662999999999997</v>
      </c>
      <c r="U180">
        <f>IFERROR(VLOOKUP($A180, CDS5Y_bbg!T$5:U$241,2), -1)</f>
        <v>42062</v>
      </c>
      <c r="V180">
        <f>IFERROR(VLOOKUP($A180, CDS5Y_bbg!U$5:V$241,2), -1)</f>
        <v>62.164999999999999</v>
      </c>
      <c r="W180">
        <f>IFERROR(VLOOKUP($A180, CDS5Y_bbg!V$5:W$241,2), -1)</f>
        <v>44074</v>
      </c>
      <c r="X180">
        <f>IFERROR(VLOOKUP($A180, CDS5Y_bbg!W$5:X$241,2), -1)</f>
        <v>314.31299999999999</v>
      </c>
      <c r="Y180">
        <f>IFERROR(VLOOKUP($A180, CDS5Y_bbg!X$5:Y$241,2), -1)</f>
        <v>44043</v>
      </c>
      <c r="Z180">
        <f>IFERROR(VLOOKUP($A180, CDS5Y_bbg!Y$5:Z$241,2), -1)</f>
        <v>165.16499999999999</v>
      </c>
      <c r="AA180">
        <f>IFERROR(VLOOKUP($A180, CDS5Y_bbg!Z$5:AA$241,2), -1)</f>
        <v>40481</v>
      </c>
      <c r="AB180">
        <f>IFERROR(VLOOKUP($A180, CDS5Y_bbg!AA$5:AB$241,2), -1)</f>
        <v>82.165000000000006</v>
      </c>
      <c r="AC180">
        <f>IFERROR(VLOOKUP($A180, CDS5Y_bbg!AB$5:AC$241,2), -1)</f>
        <v>44043</v>
      </c>
      <c r="AD180">
        <f>IFERROR(VLOOKUP($A180, CDS5Y_bbg!AC$5:AD$241,2), -1)</f>
        <v>163</v>
      </c>
      <c r="AE180">
        <f>IFERROR(VLOOKUP($A180, CDS5Y_bbg!AD$5:AE$241,2), -1)</f>
        <v>41149</v>
      </c>
      <c r="AF180">
        <f>IFERROR(VLOOKUP($A180, CDS5Y_bbg!AE$5:AF$241,2), -1)</f>
        <v>32.164999999999999</v>
      </c>
      <c r="AG180">
        <f>IFERROR(VLOOKUP($A180, CDS5Y_bbg!AF$5:AG$241,2), -1)</f>
        <v>42853</v>
      </c>
      <c r="AH180">
        <f>IFERROR(VLOOKUP($A180, CDS5Y_bbg!AG$5:AH$241,2), -1)</f>
        <v>23.824999999999999</v>
      </c>
      <c r="AI180">
        <f>IFERROR(VLOOKUP($A180, CDS5Y_bbg!AH$5:AI$241,2), -1)</f>
        <v>-1</v>
      </c>
      <c r="AJ180">
        <f>IFERROR(VLOOKUP($A180, CDS5Y_bbg!AI$5:AJ$241,2), -1)</f>
        <v>-1</v>
      </c>
      <c r="AK180">
        <f>IFERROR(VLOOKUP($A180, CDS5Y_bbg!AJ$5:AK$241,2), -1)</f>
        <v>-1</v>
      </c>
      <c r="AL180">
        <f>IFERROR(VLOOKUP($A180, CDS5Y_bbg!AK$5:AL$241,2), -1)</f>
        <v>-1</v>
      </c>
      <c r="AM180">
        <f>IFERROR(VLOOKUP($A180, CDS5Y_bbg!AL$5:AM$241,2), -1)</f>
        <v>-1</v>
      </c>
      <c r="AN180">
        <f>IFERROR(VLOOKUP($A180, CDS5Y_bbg!AM$5:AN$241,2), -1)</f>
        <v>23.327000000000002</v>
      </c>
      <c r="AO180">
        <f>IFERROR(VLOOKUP($A180, CDS5Y_bbg!AN$5:AO$241,2), -1)</f>
        <v>43424</v>
      </c>
      <c r="AP180">
        <f>IFERROR(VLOOKUP($A180, CDS5Y_bbg!AO$5:AP$241,2), -1)</f>
        <v>30.66</v>
      </c>
      <c r="AQ180">
        <f>IFERROR(VLOOKUP($A180, CDS5Y_bbg!AP$5:AQ$241,2), -1)</f>
        <v>44625</v>
      </c>
      <c r="AR180">
        <f>IFERROR(VLOOKUP($A180, CDS5Y_bbg!AQ$5:AR$241,2), -1)</f>
        <v>48.069000000000003</v>
      </c>
      <c r="AS180">
        <f>IFERROR(VLOOKUP($A180, CDS5Y_bbg!AR$5:AS$241,2), -1)</f>
        <v>44626</v>
      </c>
      <c r="AT180">
        <f>IFERROR(VLOOKUP($A180, CDS5Y_bbg!AS$5:AT$241,2), -1)</f>
        <v>18.018999999999998</v>
      </c>
      <c r="AU180">
        <f>IFERROR(VLOOKUP($A180, CDS5Y_bbg!AT$5:AU$241,2), -1)</f>
        <v>-1</v>
      </c>
      <c r="AV180">
        <f>IFERROR(VLOOKUP($A180, CDS5Y_bbg!AU$5:AV$241,2), -1)</f>
        <v>-1</v>
      </c>
      <c r="AW180">
        <f>IFERROR(VLOOKUP($A180, CDS5Y_bbg!AV$5:AW$241,2), -1)</f>
        <v>41863</v>
      </c>
      <c r="AX180">
        <f>IFERROR(VLOOKUP($A180, CDS5Y_bbg!AW$5:AX$241,2), -1)</f>
        <v>-1</v>
      </c>
      <c r="AY180">
        <f>IFERROR(VLOOKUP($A180, CDS5Y_bbg!AX$5:AY$241,2), -1)</f>
        <v>43402</v>
      </c>
      <c r="AZ180">
        <f>IFERROR(VLOOKUP($A180, CDS5Y_bbg!AY$5:AZ$241,2), -1)</f>
        <v>129.327</v>
      </c>
      <c r="BA180">
        <f>IFERROR(VLOOKUP($A180, CDS5Y_bbg!AZ$5:BA$241,2), -1)</f>
        <v>-1</v>
      </c>
      <c r="BB180">
        <f>IFERROR(VLOOKUP($A180, CDS5Y_bbg!BA$5:BB$241,2), -1)</f>
        <v>57.335000000000001</v>
      </c>
      <c r="BC180">
        <f>IFERROR(VLOOKUP($A180, CDS5Y_bbg!BB$5:BC$241,2), -1)</f>
        <v>41722</v>
      </c>
      <c r="BD180">
        <f>IFERROR(VLOOKUP($A180, CDS5Y_bbg!BC$5:BD$241,2), -1)</f>
        <v>-1</v>
      </c>
      <c r="BE180">
        <f>IFERROR(VLOOKUP($A180, CDS5Y_bbg!BD$5:BE$241,2), -1)</f>
        <v>-1</v>
      </c>
      <c r="BF180">
        <f>IFERROR(VLOOKUP($A180, CDS5Y_bbg!BE$5:BF$241,2), -1)</f>
        <v>-1</v>
      </c>
      <c r="BG180">
        <f>IFERROR(VLOOKUP($A180, CDS5Y_bbg!BF$5:BG$241,2), -1)</f>
        <v>-1</v>
      </c>
      <c r="BH180">
        <f>IFERROR(VLOOKUP($A180, CDS5Y_bbg!BG$5:BH$241,2), -1)</f>
        <v>-1</v>
      </c>
      <c r="BI180">
        <f>IFERROR(VLOOKUP($A180, CDS5Y_bbg!BH$5:BI$241,2), -1)</f>
        <v>43424</v>
      </c>
      <c r="BJ180">
        <f>IFERROR(VLOOKUP($A180, CDS5Y_bbg!BI$5:BJ$241,2), -1)</f>
        <v>182.369</v>
      </c>
      <c r="BK180">
        <f>IFERROR(VLOOKUP($A180, CDS5Y_bbg!BJ$5:BK$241,2), -1)</f>
        <v>-1</v>
      </c>
      <c r="BL180">
        <f>IFERROR(VLOOKUP($A180, CDS5Y_bbg!BK$5:BL$241,2), -1)</f>
        <v>-1</v>
      </c>
      <c r="BM180">
        <f>IFERROR(VLOOKUP($A180, CDS5Y_bbg!BL$5:BM$241,2), -1)</f>
        <v>43424</v>
      </c>
      <c r="BN180">
        <f>IFERROR(VLOOKUP($A180, CDS5Y_bbg!BM$5:BN$241,2), -1)</f>
        <v>88.549000000000007</v>
      </c>
      <c r="BO180">
        <f>IFERROR(VLOOKUP($A180, CDS5Y_bbg!BN$5:BO$241,2), -1)</f>
        <v>43426</v>
      </c>
      <c r="BP180">
        <f>IFERROR(VLOOKUP($A180, CDS5Y_bbg!BO$5:BP$241,2), -1)</f>
        <v>16.495000000000001</v>
      </c>
      <c r="BQ180">
        <f>IFERROR(VLOOKUP($A180, CDS5Y_bbg!BP$5:BQ$241,2), -1)</f>
        <v>-1</v>
      </c>
      <c r="BR180">
        <f>IFERROR(VLOOKUP($A180, CDS5Y_bbg!BQ$5:BR$241,2), -1)</f>
        <v>-1</v>
      </c>
      <c r="BS180">
        <f>IFERROR(VLOOKUP($A180, CDS5Y_bbg!BR$5:BS$241,2), -1)</f>
        <v>43426</v>
      </c>
      <c r="BT180">
        <f>IFERROR(VLOOKUP($A180, CDS5Y_bbg!BS$5:BT$241,2), -1)</f>
        <v>17.353999999999999</v>
      </c>
      <c r="BU180">
        <f>IFERROR(VLOOKUP($A180, CDS5Y_bbg!BT$5:BU$241,2), -1)</f>
        <v>-1</v>
      </c>
      <c r="BV180">
        <f>IFERROR(VLOOKUP($A180, CDS5Y_bbg!BU$5:BV$241,2), -1)</f>
        <v>-1</v>
      </c>
      <c r="BW180">
        <f>IFERROR(VLOOKUP($A180, CDS5Y_bbg!BV$5:BW$241,2), -1)</f>
        <v>41915</v>
      </c>
      <c r="BX180">
        <f>IFERROR(VLOOKUP($A180, CDS5Y_bbg!BW$5:BX$241,2), -1)</f>
        <v>-1</v>
      </c>
      <c r="BY180">
        <f>IFERROR(VLOOKUP($A180, CDS5Y_bbg!BX$5:BY$241,2), -1)</f>
        <v>-1</v>
      </c>
      <c r="BZ180">
        <f>IFERROR(VLOOKUP($A180, CDS5Y_bbg!BY$5:BZ$241,2), -1)</f>
        <v>-1</v>
      </c>
      <c r="CA180">
        <f>IFERROR(VLOOKUP($A180, CDS5Y_bbg!BZ$5:CA$241,2), -1)</f>
        <v>41911</v>
      </c>
      <c r="CB180">
        <f>IFERROR(VLOOKUP($A180, CDS5Y_bbg!CA$5:CB$241,2), -1)</f>
        <v>-1</v>
      </c>
      <c r="CC180">
        <f>IFERROR(VLOOKUP($A180, CDS5Y_bbg!CB$5:CC$241,2), -1)</f>
        <v>41912</v>
      </c>
      <c r="CD180">
        <f>IFERROR(VLOOKUP($A180, CDS5Y_bbg!CC$5:CD$241,2), -1)</f>
        <v>-1</v>
      </c>
      <c r="CE180">
        <f>IFERROR(VLOOKUP($A180, CDS5Y_bbg!CD$5:CE$241,2), -1)</f>
        <v>43332</v>
      </c>
      <c r="CF180">
        <f>IFERROR(VLOOKUP($A180, CDS5Y_bbg!CE$5:CF$241,2), -1)</f>
        <v>51.695999999999998</v>
      </c>
      <c r="CG180">
        <f>IFERROR(VLOOKUP($A180, CDS5Y_bbg!CF$5:CG$241,2), -1)</f>
        <v>41893</v>
      </c>
      <c r="CH180">
        <f>IFERROR(VLOOKUP($A180, CDS5Y_bbg!CG$5:CH$241,2), -1)</f>
        <v>-1</v>
      </c>
      <c r="CI180">
        <f>IFERROR(VLOOKUP($A180, CDS5Y_bbg!CH$5:CI$241,2), -1)</f>
        <v>-1</v>
      </c>
      <c r="CJ180">
        <f>IFERROR(VLOOKUP($A180, CDS5Y_bbg!CI$5:CJ$241,2), -1)</f>
        <v>-1</v>
      </c>
      <c r="CK180">
        <f>IFERROR(VLOOKUP($A180, CDS5Y_bbg!CJ$5:CK$241,2), -1)</f>
        <v>41844</v>
      </c>
      <c r="CL180">
        <f>IFERROR(VLOOKUP($A180, CDS5Y_bbg!CK$5:CL$241,2), -1)</f>
        <v>-1</v>
      </c>
      <c r="CM180">
        <f>IFERROR(VLOOKUP($A180, CDS5Y_bbg!CL$5:CM$241,2), -1)</f>
        <v>-1</v>
      </c>
      <c r="CN180">
        <f>IFERROR(VLOOKUP($A180, CDS5Y_bbg!CM$5:CN$241,2), -1)</f>
        <v>-1</v>
      </c>
    </row>
    <row r="181" spans="1:92" x14ac:dyDescent="0.25">
      <c r="A181" s="1">
        <v>42004</v>
      </c>
      <c r="B181">
        <f>IFERROR(VLOOKUP($A181, CDS5Y_bbg!A$5:B$241,2), -1)</f>
        <v>200.755</v>
      </c>
      <c r="C181">
        <f>IFERROR(VLOOKUP($A181, CDS5Y_bbg!B$5:C$241,2), -1)</f>
        <v>41831</v>
      </c>
      <c r="D181">
        <f>IFERROR(VLOOKUP($A181, CDS5Y_bbg!C$5:D$241,2), -1)</f>
        <v>189.44499999999999</v>
      </c>
      <c r="E181">
        <f>IFERROR(VLOOKUP($A181, CDS5Y_bbg!D$5:E$241,2), -1)</f>
        <v>44895</v>
      </c>
      <c r="F181">
        <f>IFERROR(VLOOKUP($A181, CDS5Y_bbg!E$5:F$241,2), -1)</f>
        <v>94.007999999999996</v>
      </c>
      <c r="G181">
        <f>IFERROR(VLOOKUP($A181, CDS5Y_bbg!F$5:G$241,2), -1)</f>
        <v>40360</v>
      </c>
      <c r="H181">
        <f>IFERROR(VLOOKUP($A181, CDS5Y_bbg!G$5:H$241,2), -1)</f>
        <v>94.832999999999998</v>
      </c>
      <c r="I181">
        <f>IFERROR(VLOOKUP($A181, CDS5Y_bbg!H$5:I$241,2), -1)</f>
        <v>44834</v>
      </c>
      <c r="J181">
        <f>IFERROR(VLOOKUP($A181, CDS5Y_bbg!I$5:J$241,2), -1)</f>
        <v>140.965</v>
      </c>
      <c r="K181">
        <f>IFERROR(VLOOKUP($A181, CDS5Y_bbg!J$5:K$241,2), -1)</f>
        <v>41819</v>
      </c>
      <c r="L181">
        <f>IFERROR(VLOOKUP($A181, CDS5Y_bbg!K$5:L$241,2), -1)</f>
        <v>264.351</v>
      </c>
      <c r="M181">
        <f>IFERROR(VLOOKUP($A181, CDS5Y_bbg!L$5:M$241,2), -1)</f>
        <v>40469</v>
      </c>
      <c r="N181">
        <f>IFERROR(VLOOKUP($A181, CDS5Y_bbg!M$5:N$241,2), -1)</f>
        <v>54.167000000000002</v>
      </c>
      <c r="O181">
        <f>IFERROR(VLOOKUP($A181, CDS5Y_bbg!N$5:O$241,2), -1)</f>
        <v>40289</v>
      </c>
      <c r="P181">
        <f>IFERROR(VLOOKUP($A181, CDS5Y_bbg!O$5:P$241,2), -1)</f>
        <v>112.995</v>
      </c>
      <c r="Q181">
        <f>IFERROR(VLOOKUP($A181, CDS5Y_bbg!P$5:Q$241,2), -1)</f>
        <v>44377</v>
      </c>
      <c r="R181">
        <f>IFERROR(VLOOKUP($A181, CDS5Y_bbg!Q$5:R$241,2), -1)</f>
        <v>103.48699999999999</v>
      </c>
      <c r="S181">
        <f>IFERROR(VLOOKUP($A181, CDS5Y_bbg!R$5:S$241,2), -1)</f>
        <v>43337</v>
      </c>
      <c r="T181">
        <f>IFERROR(VLOOKUP($A181, CDS5Y_bbg!S$5:T$241,2), -1)</f>
        <v>101.5</v>
      </c>
      <c r="U181">
        <f>IFERROR(VLOOKUP($A181, CDS5Y_bbg!T$5:U$241,2), -1)</f>
        <v>42062</v>
      </c>
      <c r="V181">
        <f>IFERROR(VLOOKUP($A181, CDS5Y_bbg!U$5:V$241,2), -1)</f>
        <v>66.864000000000004</v>
      </c>
      <c r="W181">
        <f>IFERROR(VLOOKUP($A181, CDS5Y_bbg!V$5:W$241,2), -1)</f>
        <v>44074</v>
      </c>
      <c r="X181">
        <f>IFERROR(VLOOKUP($A181, CDS5Y_bbg!W$5:X$241,2), -1)</f>
        <v>476.09100000000001</v>
      </c>
      <c r="Y181">
        <f>IFERROR(VLOOKUP($A181, CDS5Y_bbg!X$5:Y$241,2), -1)</f>
        <v>44043</v>
      </c>
      <c r="Z181">
        <f>IFERROR(VLOOKUP($A181, CDS5Y_bbg!Y$5:Z$241,2), -1)</f>
        <v>191.79499999999999</v>
      </c>
      <c r="AA181">
        <f>IFERROR(VLOOKUP($A181, CDS5Y_bbg!Z$5:AA$241,2), -1)</f>
        <v>40481</v>
      </c>
      <c r="AB181">
        <f>IFERROR(VLOOKUP($A181, CDS5Y_bbg!AA$5:AB$241,2), -1)</f>
        <v>106.997</v>
      </c>
      <c r="AC181">
        <f>IFERROR(VLOOKUP($A181, CDS5Y_bbg!AB$5:AC$241,2), -1)</f>
        <v>44043</v>
      </c>
      <c r="AD181">
        <f>IFERROR(VLOOKUP($A181, CDS5Y_bbg!AC$5:AD$241,2), -1)</f>
        <v>184.393</v>
      </c>
      <c r="AE181">
        <f>IFERROR(VLOOKUP($A181, CDS5Y_bbg!AD$5:AE$241,2), -1)</f>
        <v>41149</v>
      </c>
      <c r="AF181">
        <f>IFERROR(VLOOKUP($A181, CDS5Y_bbg!AE$5:AF$241,2), -1)</f>
        <v>32.164999999999999</v>
      </c>
      <c r="AG181">
        <f>IFERROR(VLOOKUP($A181, CDS5Y_bbg!AF$5:AG$241,2), -1)</f>
        <v>42853</v>
      </c>
      <c r="AH181">
        <f>IFERROR(VLOOKUP($A181, CDS5Y_bbg!AG$5:AH$241,2), -1)</f>
        <v>22.529</v>
      </c>
      <c r="AI181">
        <f>IFERROR(VLOOKUP($A181, CDS5Y_bbg!AH$5:AI$241,2), -1)</f>
        <v>-1</v>
      </c>
      <c r="AJ181">
        <f>IFERROR(VLOOKUP($A181, CDS5Y_bbg!AI$5:AJ$241,2), -1)</f>
        <v>-1</v>
      </c>
      <c r="AK181">
        <f>IFERROR(VLOOKUP($A181, CDS5Y_bbg!AJ$5:AK$241,2), -1)</f>
        <v>-1</v>
      </c>
      <c r="AL181">
        <f>IFERROR(VLOOKUP($A181, CDS5Y_bbg!AK$5:AL$241,2), -1)</f>
        <v>-1</v>
      </c>
      <c r="AM181">
        <f>IFERROR(VLOOKUP($A181, CDS5Y_bbg!AL$5:AM$241,2), -1)</f>
        <v>-1</v>
      </c>
      <c r="AN181">
        <f>IFERROR(VLOOKUP($A181, CDS5Y_bbg!AM$5:AN$241,2), -1)</f>
        <v>21.841999999999999</v>
      </c>
      <c r="AO181">
        <f>IFERROR(VLOOKUP($A181, CDS5Y_bbg!AN$5:AO$241,2), -1)</f>
        <v>43424</v>
      </c>
      <c r="AP181">
        <f>IFERROR(VLOOKUP($A181, CDS5Y_bbg!AO$5:AP$241,2), -1)</f>
        <v>30.66</v>
      </c>
      <c r="AQ181">
        <f>IFERROR(VLOOKUP($A181, CDS5Y_bbg!AP$5:AQ$241,2), -1)</f>
        <v>44625</v>
      </c>
      <c r="AR181">
        <f>IFERROR(VLOOKUP($A181, CDS5Y_bbg!AQ$5:AR$241,2), -1)</f>
        <v>47.658000000000001</v>
      </c>
      <c r="AS181">
        <f>IFERROR(VLOOKUP($A181, CDS5Y_bbg!AR$5:AS$241,2), -1)</f>
        <v>44626</v>
      </c>
      <c r="AT181">
        <f>IFERROR(VLOOKUP($A181, CDS5Y_bbg!AS$5:AT$241,2), -1)</f>
        <v>13.507999999999999</v>
      </c>
      <c r="AU181">
        <f>IFERROR(VLOOKUP($A181, CDS5Y_bbg!AT$5:AU$241,2), -1)</f>
        <v>-1</v>
      </c>
      <c r="AV181">
        <f>IFERROR(VLOOKUP($A181, CDS5Y_bbg!AU$5:AV$241,2), -1)</f>
        <v>-1</v>
      </c>
      <c r="AW181">
        <f>IFERROR(VLOOKUP($A181, CDS5Y_bbg!AV$5:AW$241,2), -1)</f>
        <v>41863</v>
      </c>
      <c r="AX181">
        <f>IFERROR(VLOOKUP($A181, CDS5Y_bbg!AW$5:AX$241,2), -1)</f>
        <v>-1</v>
      </c>
      <c r="AY181">
        <f>IFERROR(VLOOKUP($A181, CDS5Y_bbg!AX$5:AY$241,2), -1)</f>
        <v>43402</v>
      </c>
      <c r="AZ181">
        <f>IFERROR(VLOOKUP($A181, CDS5Y_bbg!AY$5:AZ$241,2), -1)</f>
        <v>136.929</v>
      </c>
      <c r="BA181">
        <f>IFERROR(VLOOKUP($A181, CDS5Y_bbg!AZ$5:BA$241,2), -1)</f>
        <v>-1</v>
      </c>
      <c r="BB181">
        <f>IFERROR(VLOOKUP($A181, CDS5Y_bbg!BA$5:BB$241,2), -1)</f>
        <v>66.328999999999994</v>
      </c>
      <c r="BC181">
        <f>IFERROR(VLOOKUP($A181, CDS5Y_bbg!BB$5:BC$241,2), -1)</f>
        <v>41722</v>
      </c>
      <c r="BD181">
        <f>IFERROR(VLOOKUP($A181, CDS5Y_bbg!BC$5:BD$241,2), -1)</f>
        <v>-1</v>
      </c>
      <c r="BE181">
        <f>IFERROR(VLOOKUP($A181, CDS5Y_bbg!BD$5:BE$241,2), -1)</f>
        <v>-1</v>
      </c>
      <c r="BF181">
        <f>IFERROR(VLOOKUP($A181, CDS5Y_bbg!BE$5:BF$241,2), -1)</f>
        <v>-1</v>
      </c>
      <c r="BG181">
        <f>IFERROR(VLOOKUP($A181, CDS5Y_bbg!BF$5:BG$241,2), -1)</f>
        <v>-1</v>
      </c>
      <c r="BH181">
        <f>IFERROR(VLOOKUP($A181, CDS5Y_bbg!BG$5:BH$241,2), -1)</f>
        <v>-1</v>
      </c>
      <c r="BI181">
        <f>IFERROR(VLOOKUP($A181, CDS5Y_bbg!BH$5:BI$241,2), -1)</f>
        <v>43424</v>
      </c>
      <c r="BJ181">
        <f>IFERROR(VLOOKUP($A181, CDS5Y_bbg!BI$5:BJ$241,2), -1)</f>
        <v>202.46299999999999</v>
      </c>
      <c r="BK181">
        <f>IFERROR(VLOOKUP($A181, CDS5Y_bbg!BJ$5:BK$241,2), -1)</f>
        <v>-1</v>
      </c>
      <c r="BL181">
        <f>IFERROR(VLOOKUP($A181, CDS5Y_bbg!BK$5:BL$241,2), -1)</f>
        <v>-1</v>
      </c>
      <c r="BM181">
        <f>IFERROR(VLOOKUP($A181, CDS5Y_bbg!BL$5:BM$241,2), -1)</f>
        <v>43424</v>
      </c>
      <c r="BN181">
        <f>IFERROR(VLOOKUP($A181, CDS5Y_bbg!BM$5:BN$241,2), -1)</f>
        <v>96.929000000000002</v>
      </c>
      <c r="BO181">
        <f>IFERROR(VLOOKUP($A181, CDS5Y_bbg!BN$5:BO$241,2), -1)</f>
        <v>43426</v>
      </c>
      <c r="BP181">
        <f>IFERROR(VLOOKUP($A181, CDS5Y_bbg!BO$5:BP$241,2), -1)</f>
        <v>13.519</v>
      </c>
      <c r="BQ181">
        <f>IFERROR(VLOOKUP($A181, CDS5Y_bbg!BP$5:BQ$241,2), -1)</f>
        <v>-1</v>
      </c>
      <c r="BR181">
        <f>IFERROR(VLOOKUP($A181, CDS5Y_bbg!BQ$5:BR$241,2), -1)</f>
        <v>-1</v>
      </c>
      <c r="BS181">
        <f>IFERROR(VLOOKUP($A181, CDS5Y_bbg!BR$5:BS$241,2), -1)</f>
        <v>43426</v>
      </c>
      <c r="BT181">
        <f>IFERROR(VLOOKUP($A181, CDS5Y_bbg!BS$5:BT$241,2), -1)</f>
        <v>20.484999999999999</v>
      </c>
      <c r="BU181">
        <f>IFERROR(VLOOKUP($A181, CDS5Y_bbg!BT$5:BU$241,2), -1)</f>
        <v>-1</v>
      </c>
      <c r="BV181">
        <f>IFERROR(VLOOKUP($A181, CDS5Y_bbg!BU$5:BV$241,2), -1)</f>
        <v>-1</v>
      </c>
      <c r="BW181">
        <f>IFERROR(VLOOKUP($A181, CDS5Y_bbg!BV$5:BW$241,2), -1)</f>
        <v>41915</v>
      </c>
      <c r="BX181">
        <f>IFERROR(VLOOKUP($A181, CDS5Y_bbg!BW$5:BX$241,2), -1)</f>
        <v>-1</v>
      </c>
      <c r="BY181">
        <f>IFERROR(VLOOKUP($A181, CDS5Y_bbg!BX$5:BY$241,2), -1)</f>
        <v>-1</v>
      </c>
      <c r="BZ181">
        <f>IFERROR(VLOOKUP($A181, CDS5Y_bbg!BY$5:BZ$241,2), -1)</f>
        <v>-1</v>
      </c>
      <c r="CA181">
        <f>IFERROR(VLOOKUP($A181, CDS5Y_bbg!BZ$5:CA$241,2), -1)</f>
        <v>41911</v>
      </c>
      <c r="CB181">
        <f>IFERROR(VLOOKUP($A181, CDS5Y_bbg!CA$5:CB$241,2), -1)</f>
        <v>-1</v>
      </c>
      <c r="CC181">
        <f>IFERROR(VLOOKUP($A181, CDS5Y_bbg!CB$5:CC$241,2), -1)</f>
        <v>41912</v>
      </c>
      <c r="CD181">
        <f>IFERROR(VLOOKUP($A181, CDS5Y_bbg!CC$5:CD$241,2), -1)</f>
        <v>-1</v>
      </c>
      <c r="CE181">
        <f>IFERROR(VLOOKUP($A181, CDS5Y_bbg!CD$5:CE$241,2), -1)</f>
        <v>43332</v>
      </c>
      <c r="CF181">
        <f>IFERROR(VLOOKUP($A181, CDS5Y_bbg!CE$5:CF$241,2), -1)</f>
        <v>54.639000000000003</v>
      </c>
      <c r="CG181">
        <f>IFERROR(VLOOKUP($A181, CDS5Y_bbg!CF$5:CG$241,2), -1)</f>
        <v>41893</v>
      </c>
      <c r="CH181">
        <f>IFERROR(VLOOKUP($A181, CDS5Y_bbg!CG$5:CH$241,2), -1)</f>
        <v>-1</v>
      </c>
      <c r="CI181">
        <f>IFERROR(VLOOKUP($A181, CDS5Y_bbg!CH$5:CI$241,2), -1)</f>
        <v>-1</v>
      </c>
      <c r="CJ181">
        <f>IFERROR(VLOOKUP($A181, CDS5Y_bbg!CI$5:CJ$241,2), -1)</f>
        <v>-1</v>
      </c>
      <c r="CK181">
        <f>IFERROR(VLOOKUP($A181, CDS5Y_bbg!CJ$5:CK$241,2), -1)</f>
        <v>41844</v>
      </c>
      <c r="CL181">
        <f>IFERROR(VLOOKUP($A181, CDS5Y_bbg!CK$5:CL$241,2), -1)</f>
        <v>-1</v>
      </c>
      <c r="CM181">
        <f>IFERROR(VLOOKUP($A181, CDS5Y_bbg!CL$5:CM$241,2), -1)</f>
        <v>-1</v>
      </c>
      <c r="CN181">
        <f>IFERROR(VLOOKUP($A181, CDS5Y_bbg!CM$5:CN$241,2), -1)</f>
        <v>-1</v>
      </c>
    </row>
    <row r="182" spans="1:92" x14ac:dyDescent="0.25">
      <c r="A182" s="1">
        <v>42034</v>
      </c>
      <c r="B182">
        <f>IFERROR(VLOOKUP($A182, CDS5Y_bbg!A$5:B$241,2), -1)</f>
        <v>226.62700000000001</v>
      </c>
      <c r="C182">
        <f>IFERROR(VLOOKUP($A182, CDS5Y_bbg!B$5:C$241,2), -1)</f>
        <v>41831</v>
      </c>
      <c r="D182">
        <f>IFERROR(VLOOKUP($A182, CDS5Y_bbg!C$5:D$241,2), -1)</f>
        <v>193.90899999999999</v>
      </c>
      <c r="E182">
        <f>IFERROR(VLOOKUP($A182, CDS5Y_bbg!D$5:E$241,2), -1)</f>
        <v>44895</v>
      </c>
      <c r="F182">
        <f>IFERROR(VLOOKUP($A182, CDS5Y_bbg!E$5:F$241,2), -1)</f>
        <v>107.917</v>
      </c>
      <c r="G182">
        <f>IFERROR(VLOOKUP($A182, CDS5Y_bbg!F$5:G$241,2), -1)</f>
        <v>40360</v>
      </c>
      <c r="H182">
        <f>IFERROR(VLOOKUP($A182, CDS5Y_bbg!G$5:H$241,2), -1)</f>
        <v>92.082999999999998</v>
      </c>
      <c r="I182">
        <f>IFERROR(VLOOKUP($A182, CDS5Y_bbg!H$5:I$241,2), -1)</f>
        <v>44834</v>
      </c>
      <c r="J182">
        <f>IFERROR(VLOOKUP($A182, CDS5Y_bbg!I$5:J$241,2), -1)</f>
        <v>167.79400000000001</v>
      </c>
      <c r="K182">
        <f>IFERROR(VLOOKUP($A182, CDS5Y_bbg!J$5:K$241,2), -1)</f>
        <v>41819</v>
      </c>
      <c r="L182">
        <f>IFERROR(VLOOKUP($A182, CDS5Y_bbg!K$5:L$241,2), -1)</f>
        <v>279.66300000000001</v>
      </c>
      <c r="M182">
        <f>IFERROR(VLOOKUP($A182, CDS5Y_bbg!L$5:M$241,2), -1)</f>
        <v>40469</v>
      </c>
      <c r="N182">
        <f>IFERROR(VLOOKUP($A182, CDS5Y_bbg!M$5:N$241,2), -1)</f>
        <v>62.999000000000002</v>
      </c>
      <c r="O182">
        <f>IFERROR(VLOOKUP($A182, CDS5Y_bbg!N$5:O$241,2), -1)</f>
        <v>40289</v>
      </c>
      <c r="P182">
        <f>IFERROR(VLOOKUP($A182, CDS5Y_bbg!O$5:P$241,2), -1)</f>
        <v>130.834</v>
      </c>
      <c r="Q182">
        <f>IFERROR(VLOOKUP($A182, CDS5Y_bbg!P$5:Q$241,2), -1)</f>
        <v>44377</v>
      </c>
      <c r="R182">
        <f>IFERROR(VLOOKUP($A182, CDS5Y_bbg!Q$5:R$241,2), -1)</f>
        <v>117.75700000000001</v>
      </c>
      <c r="S182">
        <f>IFERROR(VLOOKUP($A182, CDS5Y_bbg!R$5:S$241,2), -1)</f>
        <v>43337</v>
      </c>
      <c r="T182">
        <f>IFERROR(VLOOKUP($A182, CDS5Y_bbg!S$5:T$241,2), -1)</f>
        <v>93.16</v>
      </c>
      <c r="U182">
        <f>IFERROR(VLOOKUP($A182, CDS5Y_bbg!T$5:U$241,2), -1)</f>
        <v>42062</v>
      </c>
      <c r="V182">
        <f>IFERROR(VLOOKUP($A182, CDS5Y_bbg!U$5:V$241,2), -1)</f>
        <v>64.620999999999995</v>
      </c>
      <c r="W182">
        <f>IFERROR(VLOOKUP($A182, CDS5Y_bbg!V$5:W$241,2), -1)</f>
        <v>44074</v>
      </c>
      <c r="X182">
        <f>IFERROR(VLOOKUP($A182, CDS5Y_bbg!W$5:X$241,2), -1)</f>
        <v>628.39099999999996</v>
      </c>
      <c r="Y182">
        <f>IFERROR(VLOOKUP($A182, CDS5Y_bbg!X$5:Y$241,2), -1)</f>
        <v>44043</v>
      </c>
      <c r="Z182">
        <f>IFERROR(VLOOKUP($A182, CDS5Y_bbg!Y$5:Z$241,2), -1)</f>
        <v>211.244</v>
      </c>
      <c r="AA182">
        <f>IFERROR(VLOOKUP($A182, CDS5Y_bbg!Z$5:AA$241,2), -1)</f>
        <v>40481</v>
      </c>
      <c r="AB182">
        <f>IFERROR(VLOOKUP($A182, CDS5Y_bbg!AA$5:AB$241,2), -1)</f>
        <v>108.848</v>
      </c>
      <c r="AC182">
        <f>IFERROR(VLOOKUP($A182, CDS5Y_bbg!AB$5:AC$241,2), -1)</f>
        <v>44043</v>
      </c>
      <c r="AD182">
        <f>IFERROR(VLOOKUP($A182, CDS5Y_bbg!AC$5:AD$241,2), -1)</f>
        <v>192.31</v>
      </c>
      <c r="AE182">
        <f>IFERROR(VLOOKUP($A182, CDS5Y_bbg!AD$5:AE$241,2), -1)</f>
        <v>41149</v>
      </c>
      <c r="AF182">
        <f>IFERROR(VLOOKUP($A182, CDS5Y_bbg!AE$5:AF$241,2), -1)</f>
        <v>32.164999999999999</v>
      </c>
      <c r="AG182">
        <f>IFERROR(VLOOKUP($A182, CDS5Y_bbg!AF$5:AG$241,2), -1)</f>
        <v>42853</v>
      </c>
      <c r="AH182">
        <f>IFERROR(VLOOKUP($A182, CDS5Y_bbg!AG$5:AH$241,2), -1)</f>
        <v>22.893999999999998</v>
      </c>
      <c r="AI182">
        <f>IFERROR(VLOOKUP($A182, CDS5Y_bbg!AH$5:AI$241,2), -1)</f>
        <v>-1</v>
      </c>
      <c r="AJ182">
        <f>IFERROR(VLOOKUP($A182, CDS5Y_bbg!AI$5:AJ$241,2), -1)</f>
        <v>-1</v>
      </c>
      <c r="AK182">
        <f>IFERROR(VLOOKUP($A182, CDS5Y_bbg!AJ$5:AK$241,2), -1)</f>
        <v>-1</v>
      </c>
      <c r="AL182">
        <f>IFERROR(VLOOKUP($A182, CDS5Y_bbg!AK$5:AL$241,2), -1)</f>
        <v>-1</v>
      </c>
      <c r="AM182">
        <f>IFERROR(VLOOKUP($A182, CDS5Y_bbg!AL$5:AM$241,2), -1)</f>
        <v>-1</v>
      </c>
      <c r="AN182">
        <f>IFERROR(VLOOKUP($A182, CDS5Y_bbg!AM$5:AN$241,2), -1)</f>
        <v>20.164999999999999</v>
      </c>
      <c r="AO182">
        <f>IFERROR(VLOOKUP($A182, CDS5Y_bbg!AN$5:AO$241,2), -1)</f>
        <v>43424</v>
      </c>
      <c r="AP182">
        <f>IFERROR(VLOOKUP($A182, CDS5Y_bbg!AO$5:AP$241,2), -1)</f>
        <v>30.66</v>
      </c>
      <c r="AQ182">
        <f>IFERROR(VLOOKUP($A182, CDS5Y_bbg!AP$5:AQ$241,2), -1)</f>
        <v>44625</v>
      </c>
      <c r="AR182">
        <f>IFERROR(VLOOKUP($A182, CDS5Y_bbg!AQ$5:AR$241,2), -1)</f>
        <v>47.396000000000001</v>
      </c>
      <c r="AS182">
        <f>IFERROR(VLOOKUP($A182, CDS5Y_bbg!AR$5:AS$241,2), -1)</f>
        <v>44626</v>
      </c>
      <c r="AT182">
        <f>IFERROR(VLOOKUP($A182, CDS5Y_bbg!AS$5:AT$241,2), -1)</f>
        <v>18.119</v>
      </c>
      <c r="AU182">
        <f>IFERROR(VLOOKUP($A182, CDS5Y_bbg!AT$5:AU$241,2), -1)</f>
        <v>-1</v>
      </c>
      <c r="AV182">
        <f>IFERROR(VLOOKUP($A182, CDS5Y_bbg!AU$5:AV$241,2), -1)</f>
        <v>-1</v>
      </c>
      <c r="AW182">
        <f>IFERROR(VLOOKUP($A182, CDS5Y_bbg!AV$5:AW$241,2), -1)</f>
        <v>41863</v>
      </c>
      <c r="AX182">
        <f>IFERROR(VLOOKUP($A182, CDS5Y_bbg!AW$5:AX$241,2), -1)</f>
        <v>-1</v>
      </c>
      <c r="AY182">
        <f>IFERROR(VLOOKUP($A182, CDS5Y_bbg!AX$5:AY$241,2), -1)</f>
        <v>43402</v>
      </c>
      <c r="AZ182">
        <f>IFERROR(VLOOKUP($A182, CDS5Y_bbg!AY$5:AZ$241,2), -1)</f>
        <v>110.03700000000001</v>
      </c>
      <c r="BA182">
        <f>IFERROR(VLOOKUP($A182, CDS5Y_bbg!AZ$5:BA$241,2), -1)</f>
        <v>-1</v>
      </c>
      <c r="BB182">
        <f>IFERROR(VLOOKUP($A182, CDS5Y_bbg!BA$5:BB$241,2), -1)</f>
        <v>51.66</v>
      </c>
      <c r="BC182">
        <f>IFERROR(VLOOKUP($A182, CDS5Y_bbg!BB$5:BC$241,2), -1)</f>
        <v>41722</v>
      </c>
      <c r="BD182">
        <f>IFERROR(VLOOKUP($A182, CDS5Y_bbg!BC$5:BD$241,2), -1)</f>
        <v>-1</v>
      </c>
      <c r="BE182">
        <f>IFERROR(VLOOKUP($A182, CDS5Y_bbg!BD$5:BE$241,2), -1)</f>
        <v>-1</v>
      </c>
      <c r="BF182">
        <f>IFERROR(VLOOKUP($A182, CDS5Y_bbg!BE$5:BF$241,2), -1)</f>
        <v>-1</v>
      </c>
      <c r="BG182">
        <f>IFERROR(VLOOKUP($A182, CDS5Y_bbg!BF$5:BG$241,2), -1)</f>
        <v>-1</v>
      </c>
      <c r="BH182">
        <f>IFERROR(VLOOKUP($A182, CDS5Y_bbg!BG$5:BH$241,2), -1)</f>
        <v>-1</v>
      </c>
      <c r="BI182">
        <f>IFERROR(VLOOKUP($A182, CDS5Y_bbg!BH$5:BI$241,2), -1)</f>
        <v>43424</v>
      </c>
      <c r="BJ182">
        <f>IFERROR(VLOOKUP($A182, CDS5Y_bbg!BI$5:BJ$241,2), -1)</f>
        <v>183.083</v>
      </c>
      <c r="BK182">
        <f>IFERROR(VLOOKUP($A182, CDS5Y_bbg!BJ$5:BK$241,2), -1)</f>
        <v>-1</v>
      </c>
      <c r="BL182">
        <f>IFERROR(VLOOKUP($A182, CDS5Y_bbg!BK$5:BL$241,2), -1)</f>
        <v>-1</v>
      </c>
      <c r="BM182">
        <f>IFERROR(VLOOKUP($A182, CDS5Y_bbg!BL$5:BM$241,2), -1)</f>
        <v>43424</v>
      </c>
      <c r="BN182">
        <f>IFERROR(VLOOKUP($A182, CDS5Y_bbg!BM$5:BN$241,2), -1)</f>
        <v>87.16</v>
      </c>
      <c r="BO182">
        <f>IFERROR(VLOOKUP($A182, CDS5Y_bbg!BN$5:BO$241,2), -1)</f>
        <v>43426</v>
      </c>
      <c r="BP182">
        <f>IFERROR(VLOOKUP($A182, CDS5Y_bbg!BO$5:BP$241,2), -1)</f>
        <v>13.519</v>
      </c>
      <c r="BQ182">
        <f>IFERROR(VLOOKUP($A182, CDS5Y_bbg!BP$5:BQ$241,2), -1)</f>
        <v>-1</v>
      </c>
      <c r="BR182">
        <f>IFERROR(VLOOKUP($A182, CDS5Y_bbg!BQ$5:BR$241,2), -1)</f>
        <v>-1</v>
      </c>
      <c r="BS182">
        <f>IFERROR(VLOOKUP($A182, CDS5Y_bbg!BR$5:BS$241,2), -1)</f>
        <v>43426</v>
      </c>
      <c r="BT182">
        <f>IFERROR(VLOOKUP($A182, CDS5Y_bbg!BS$5:BT$241,2), -1)</f>
        <v>20.824999999999999</v>
      </c>
      <c r="BU182">
        <f>IFERROR(VLOOKUP($A182, CDS5Y_bbg!BT$5:BU$241,2), -1)</f>
        <v>-1</v>
      </c>
      <c r="BV182">
        <f>IFERROR(VLOOKUP($A182, CDS5Y_bbg!BU$5:BV$241,2), -1)</f>
        <v>-1</v>
      </c>
      <c r="BW182">
        <f>IFERROR(VLOOKUP($A182, CDS5Y_bbg!BV$5:BW$241,2), -1)</f>
        <v>41915</v>
      </c>
      <c r="BX182">
        <f>IFERROR(VLOOKUP($A182, CDS5Y_bbg!BW$5:BX$241,2), -1)</f>
        <v>-1</v>
      </c>
      <c r="BY182">
        <f>IFERROR(VLOOKUP($A182, CDS5Y_bbg!BX$5:BY$241,2), -1)</f>
        <v>-1</v>
      </c>
      <c r="BZ182">
        <f>IFERROR(VLOOKUP($A182, CDS5Y_bbg!BY$5:BZ$241,2), -1)</f>
        <v>-1</v>
      </c>
      <c r="CA182">
        <f>IFERROR(VLOOKUP($A182, CDS5Y_bbg!BZ$5:CA$241,2), -1)</f>
        <v>41911</v>
      </c>
      <c r="CB182">
        <f>IFERROR(VLOOKUP($A182, CDS5Y_bbg!CA$5:CB$241,2), -1)</f>
        <v>-1</v>
      </c>
      <c r="CC182">
        <f>IFERROR(VLOOKUP($A182, CDS5Y_bbg!CB$5:CC$241,2), -1)</f>
        <v>41912</v>
      </c>
      <c r="CD182">
        <f>IFERROR(VLOOKUP($A182, CDS5Y_bbg!CC$5:CD$241,2), -1)</f>
        <v>-1</v>
      </c>
      <c r="CE182">
        <f>IFERROR(VLOOKUP($A182, CDS5Y_bbg!CD$5:CE$241,2), -1)</f>
        <v>43332</v>
      </c>
      <c r="CF182">
        <f>IFERROR(VLOOKUP($A182, CDS5Y_bbg!CE$5:CF$241,2), -1)</f>
        <v>50.804000000000002</v>
      </c>
      <c r="CG182">
        <f>IFERROR(VLOOKUP($A182, CDS5Y_bbg!CF$5:CG$241,2), -1)</f>
        <v>41893</v>
      </c>
      <c r="CH182">
        <f>IFERROR(VLOOKUP($A182, CDS5Y_bbg!CG$5:CH$241,2), -1)</f>
        <v>-1</v>
      </c>
      <c r="CI182">
        <f>IFERROR(VLOOKUP($A182, CDS5Y_bbg!CH$5:CI$241,2), -1)</f>
        <v>-1</v>
      </c>
      <c r="CJ182">
        <f>IFERROR(VLOOKUP($A182, CDS5Y_bbg!CI$5:CJ$241,2), -1)</f>
        <v>-1</v>
      </c>
      <c r="CK182">
        <f>IFERROR(VLOOKUP($A182, CDS5Y_bbg!CJ$5:CK$241,2), -1)</f>
        <v>41844</v>
      </c>
      <c r="CL182">
        <f>IFERROR(VLOOKUP($A182, CDS5Y_bbg!CK$5:CL$241,2), -1)</f>
        <v>-1</v>
      </c>
      <c r="CM182">
        <f>IFERROR(VLOOKUP($A182, CDS5Y_bbg!CL$5:CM$241,2), -1)</f>
        <v>-1</v>
      </c>
      <c r="CN182">
        <f>IFERROR(VLOOKUP($A182, CDS5Y_bbg!CM$5:CN$241,2), -1)</f>
        <v>-1</v>
      </c>
    </row>
    <row r="183" spans="1:92" x14ac:dyDescent="0.25">
      <c r="A183" s="1">
        <v>42062</v>
      </c>
      <c r="B183">
        <f>IFERROR(VLOOKUP($A183, CDS5Y_bbg!A$5:B$241,2), -1)</f>
        <v>242.90899999999999</v>
      </c>
      <c r="C183">
        <f>IFERROR(VLOOKUP($A183, CDS5Y_bbg!B$5:C$241,2), -1)</f>
        <v>41831</v>
      </c>
      <c r="D183">
        <f>IFERROR(VLOOKUP($A183, CDS5Y_bbg!C$5:D$241,2), -1)</f>
        <v>169.26599999999999</v>
      </c>
      <c r="E183">
        <f>IFERROR(VLOOKUP($A183, CDS5Y_bbg!D$5:E$241,2), -1)</f>
        <v>44895</v>
      </c>
      <c r="F183">
        <f>IFERROR(VLOOKUP($A183, CDS5Y_bbg!E$5:F$241,2), -1)</f>
        <v>88.716999999999999</v>
      </c>
      <c r="G183">
        <f>IFERROR(VLOOKUP($A183, CDS5Y_bbg!F$5:G$241,2), -1)</f>
        <v>40360</v>
      </c>
      <c r="H183">
        <f>IFERROR(VLOOKUP($A183, CDS5Y_bbg!G$5:H$241,2), -1)</f>
        <v>82.167000000000002</v>
      </c>
      <c r="I183">
        <f>IFERROR(VLOOKUP($A183, CDS5Y_bbg!H$5:I$241,2), -1)</f>
        <v>44834</v>
      </c>
      <c r="J183">
        <f>IFERROR(VLOOKUP($A183, CDS5Y_bbg!I$5:J$241,2), -1)</f>
        <v>134.65199999999999</v>
      </c>
      <c r="K183">
        <f>IFERROR(VLOOKUP($A183, CDS5Y_bbg!J$5:K$241,2), -1)</f>
        <v>41819</v>
      </c>
      <c r="L183">
        <f>IFERROR(VLOOKUP($A183, CDS5Y_bbg!K$5:L$241,2), -1)</f>
        <v>260.077</v>
      </c>
      <c r="M183">
        <f>IFERROR(VLOOKUP($A183, CDS5Y_bbg!L$5:M$241,2), -1)</f>
        <v>40469</v>
      </c>
      <c r="N183">
        <f>IFERROR(VLOOKUP($A183, CDS5Y_bbg!M$5:N$241,2), -1)</f>
        <v>52.334000000000003</v>
      </c>
      <c r="O183">
        <f>IFERROR(VLOOKUP($A183, CDS5Y_bbg!N$5:O$241,2), -1)</f>
        <v>40289</v>
      </c>
      <c r="P183">
        <f>IFERROR(VLOOKUP($A183, CDS5Y_bbg!O$5:P$241,2), -1)</f>
        <v>116.673</v>
      </c>
      <c r="Q183">
        <f>IFERROR(VLOOKUP($A183, CDS5Y_bbg!P$5:Q$241,2), -1)</f>
        <v>44377</v>
      </c>
      <c r="R183">
        <f>IFERROR(VLOOKUP($A183, CDS5Y_bbg!Q$5:R$241,2), -1)</f>
        <v>102.745</v>
      </c>
      <c r="S183">
        <f>IFERROR(VLOOKUP($A183, CDS5Y_bbg!R$5:S$241,2), -1)</f>
        <v>43337</v>
      </c>
      <c r="T183">
        <f>IFERROR(VLOOKUP($A183, CDS5Y_bbg!S$5:T$241,2), -1)</f>
        <v>82.832999999999998</v>
      </c>
      <c r="U183">
        <f>IFERROR(VLOOKUP($A183, CDS5Y_bbg!T$5:U$241,2), -1)</f>
        <v>42062</v>
      </c>
      <c r="V183">
        <f>IFERROR(VLOOKUP($A183, CDS5Y_bbg!U$5:V$241,2), -1)</f>
        <v>60.655999999999999</v>
      </c>
      <c r="W183">
        <f>IFERROR(VLOOKUP($A183, CDS5Y_bbg!V$5:W$241,2), -1)</f>
        <v>44074</v>
      </c>
      <c r="X183">
        <f>IFERROR(VLOOKUP($A183, CDS5Y_bbg!W$5:X$241,2), -1)</f>
        <v>479.49099999999999</v>
      </c>
      <c r="Y183">
        <f>IFERROR(VLOOKUP($A183, CDS5Y_bbg!X$5:Y$241,2), -1)</f>
        <v>44043</v>
      </c>
      <c r="Z183">
        <f>IFERROR(VLOOKUP($A183, CDS5Y_bbg!Y$5:Z$241,2), -1)</f>
        <v>192.38800000000001</v>
      </c>
      <c r="AA183">
        <f>IFERROR(VLOOKUP($A183, CDS5Y_bbg!Z$5:AA$241,2), -1)</f>
        <v>40481</v>
      </c>
      <c r="AB183">
        <f>IFERROR(VLOOKUP($A183, CDS5Y_bbg!AA$5:AB$241,2), -1)</f>
        <v>99.724999999999994</v>
      </c>
      <c r="AC183">
        <f>IFERROR(VLOOKUP($A183, CDS5Y_bbg!AB$5:AC$241,2), -1)</f>
        <v>44043</v>
      </c>
      <c r="AD183">
        <f>IFERROR(VLOOKUP($A183, CDS5Y_bbg!AC$5:AD$241,2), -1)</f>
        <v>202.999</v>
      </c>
      <c r="AE183">
        <f>IFERROR(VLOOKUP($A183, CDS5Y_bbg!AD$5:AE$241,2), -1)</f>
        <v>41149</v>
      </c>
      <c r="AF183">
        <f>IFERROR(VLOOKUP($A183, CDS5Y_bbg!AE$5:AF$241,2), -1)</f>
        <v>32.164999999999999</v>
      </c>
      <c r="AG183">
        <f>IFERROR(VLOOKUP($A183, CDS5Y_bbg!AF$5:AG$241,2), -1)</f>
        <v>42853</v>
      </c>
      <c r="AH183">
        <f>IFERROR(VLOOKUP($A183, CDS5Y_bbg!AG$5:AH$241,2), -1)</f>
        <v>22.745000000000001</v>
      </c>
      <c r="AI183">
        <f>IFERROR(VLOOKUP($A183, CDS5Y_bbg!AH$5:AI$241,2), -1)</f>
        <v>-1</v>
      </c>
      <c r="AJ183">
        <f>IFERROR(VLOOKUP($A183, CDS5Y_bbg!AI$5:AJ$241,2), -1)</f>
        <v>-1</v>
      </c>
      <c r="AK183">
        <f>IFERROR(VLOOKUP($A183, CDS5Y_bbg!AJ$5:AK$241,2), -1)</f>
        <v>-1</v>
      </c>
      <c r="AL183">
        <f>IFERROR(VLOOKUP($A183, CDS5Y_bbg!AK$5:AL$241,2), -1)</f>
        <v>-1</v>
      </c>
      <c r="AM183">
        <f>IFERROR(VLOOKUP($A183, CDS5Y_bbg!AL$5:AM$241,2), -1)</f>
        <v>-1</v>
      </c>
      <c r="AN183">
        <f>IFERROR(VLOOKUP($A183, CDS5Y_bbg!AM$5:AN$241,2), -1)</f>
        <v>20.766999999999999</v>
      </c>
      <c r="AO183">
        <f>IFERROR(VLOOKUP($A183, CDS5Y_bbg!AN$5:AO$241,2), -1)</f>
        <v>43424</v>
      </c>
      <c r="AP183">
        <f>IFERROR(VLOOKUP($A183, CDS5Y_bbg!AO$5:AP$241,2), -1)</f>
        <v>30.66</v>
      </c>
      <c r="AQ183">
        <f>IFERROR(VLOOKUP($A183, CDS5Y_bbg!AP$5:AQ$241,2), -1)</f>
        <v>44625</v>
      </c>
      <c r="AR183">
        <f>IFERROR(VLOOKUP($A183, CDS5Y_bbg!AQ$5:AR$241,2), -1)</f>
        <v>41.935000000000002</v>
      </c>
      <c r="AS183">
        <f>IFERROR(VLOOKUP($A183, CDS5Y_bbg!AR$5:AS$241,2), -1)</f>
        <v>44626</v>
      </c>
      <c r="AT183">
        <f>IFERROR(VLOOKUP($A183, CDS5Y_bbg!AS$5:AT$241,2), -1)</f>
        <v>17.143000000000001</v>
      </c>
      <c r="AU183">
        <f>IFERROR(VLOOKUP($A183, CDS5Y_bbg!AT$5:AU$241,2), -1)</f>
        <v>-1</v>
      </c>
      <c r="AV183">
        <f>IFERROR(VLOOKUP($A183, CDS5Y_bbg!AU$5:AV$241,2), -1)</f>
        <v>-1</v>
      </c>
      <c r="AW183">
        <f>IFERROR(VLOOKUP($A183, CDS5Y_bbg!AV$5:AW$241,2), -1)</f>
        <v>41863</v>
      </c>
      <c r="AX183">
        <f>IFERROR(VLOOKUP($A183, CDS5Y_bbg!AW$5:AX$241,2), -1)</f>
        <v>-1</v>
      </c>
      <c r="AY183">
        <f>IFERROR(VLOOKUP($A183, CDS5Y_bbg!AX$5:AY$241,2), -1)</f>
        <v>43402</v>
      </c>
      <c r="AZ183">
        <f>IFERROR(VLOOKUP($A183, CDS5Y_bbg!AY$5:AZ$241,2), -1)</f>
        <v>110.33</v>
      </c>
      <c r="BA183">
        <f>IFERROR(VLOOKUP($A183, CDS5Y_bbg!AZ$5:BA$241,2), -1)</f>
        <v>-1</v>
      </c>
      <c r="BB183">
        <f>IFERROR(VLOOKUP($A183, CDS5Y_bbg!BA$5:BB$241,2), -1)</f>
        <v>45.170999999999999</v>
      </c>
      <c r="BC183">
        <f>IFERROR(VLOOKUP($A183, CDS5Y_bbg!BB$5:BC$241,2), -1)</f>
        <v>41722</v>
      </c>
      <c r="BD183">
        <f>IFERROR(VLOOKUP($A183, CDS5Y_bbg!BC$5:BD$241,2), -1)</f>
        <v>-1</v>
      </c>
      <c r="BE183">
        <f>IFERROR(VLOOKUP($A183, CDS5Y_bbg!BD$5:BE$241,2), -1)</f>
        <v>-1</v>
      </c>
      <c r="BF183">
        <f>IFERROR(VLOOKUP($A183, CDS5Y_bbg!BE$5:BF$241,2), -1)</f>
        <v>-1</v>
      </c>
      <c r="BG183">
        <f>IFERROR(VLOOKUP($A183, CDS5Y_bbg!BF$5:BG$241,2), -1)</f>
        <v>-1</v>
      </c>
      <c r="BH183">
        <f>IFERROR(VLOOKUP($A183, CDS5Y_bbg!BG$5:BH$241,2), -1)</f>
        <v>-1</v>
      </c>
      <c r="BI183">
        <f>IFERROR(VLOOKUP($A183, CDS5Y_bbg!BH$5:BI$241,2), -1)</f>
        <v>43424</v>
      </c>
      <c r="BJ183">
        <f>IFERROR(VLOOKUP($A183, CDS5Y_bbg!BI$5:BJ$241,2), -1)</f>
        <v>134.583</v>
      </c>
      <c r="BK183">
        <f>IFERROR(VLOOKUP($A183, CDS5Y_bbg!BJ$5:BK$241,2), -1)</f>
        <v>-1</v>
      </c>
      <c r="BL183">
        <f>IFERROR(VLOOKUP($A183, CDS5Y_bbg!BK$5:BL$241,2), -1)</f>
        <v>-1</v>
      </c>
      <c r="BM183">
        <f>IFERROR(VLOOKUP($A183, CDS5Y_bbg!BL$5:BM$241,2), -1)</f>
        <v>43424</v>
      </c>
      <c r="BN183">
        <f>IFERROR(VLOOKUP($A183, CDS5Y_bbg!BM$5:BN$241,2), -1)</f>
        <v>96.647999999999996</v>
      </c>
      <c r="BO183">
        <f>IFERROR(VLOOKUP($A183, CDS5Y_bbg!BN$5:BO$241,2), -1)</f>
        <v>43426</v>
      </c>
      <c r="BP183">
        <f>IFERROR(VLOOKUP($A183, CDS5Y_bbg!BO$5:BP$241,2), -1)</f>
        <v>13.519</v>
      </c>
      <c r="BQ183">
        <f>IFERROR(VLOOKUP($A183, CDS5Y_bbg!BP$5:BQ$241,2), -1)</f>
        <v>-1</v>
      </c>
      <c r="BR183">
        <f>IFERROR(VLOOKUP($A183, CDS5Y_bbg!BQ$5:BR$241,2), -1)</f>
        <v>-1</v>
      </c>
      <c r="BS183">
        <f>IFERROR(VLOOKUP($A183, CDS5Y_bbg!BR$5:BS$241,2), -1)</f>
        <v>43426</v>
      </c>
      <c r="BT183">
        <f>IFERROR(VLOOKUP($A183, CDS5Y_bbg!BS$5:BT$241,2), -1)</f>
        <v>19.495000000000001</v>
      </c>
      <c r="BU183">
        <f>IFERROR(VLOOKUP($A183, CDS5Y_bbg!BT$5:BU$241,2), -1)</f>
        <v>-1</v>
      </c>
      <c r="BV183">
        <f>IFERROR(VLOOKUP($A183, CDS5Y_bbg!BU$5:BV$241,2), -1)</f>
        <v>-1</v>
      </c>
      <c r="BW183">
        <f>IFERROR(VLOOKUP($A183, CDS5Y_bbg!BV$5:BW$241,2), -1)</f>
        <v>41915</v>
      </c>
      <c r="BX183">
        <f>IFERROR(VLOOKUP($A183, CDS5Y_bbg!BW$5:BX$241,2), -1)</f>
        <v>-1</v>
      </c>
      <c r="BY183">
        <f>IFERROR(VLOOKUP($A183, CDS5Y_bbg!BX$5:BY$241,2), -1)</f>
        <v>-1</v>
      </c>
      <c r="BZ183">
        <f>IFERROR(VLOOKUP($A183, CDS5Y_bbg!BY$5:BZ$241,2), -1)</f>
        <v>-1</v>
      </c>
      <c r="CA183">
        <f>IFERROR(VLOOKUP($A183, CDS5Y_bbg!BZ$5:CA$241,2), -1)</f>
        <v>41911</v>
      </c>
      <c r="CB183">
        <f>IFERROR(VLOOKUP($A183, CDS5Y_bbg!CA$5:CB$241,2), -1)</f>
        <v>-1</v>
      </c>
      <c r="CC183">
        <f>IFERROR(VLOOKUP($A183, CDS5Y_bbg!CB$5:CC$241,2), -1)</f>
        <v>41912</v>
      </c>
      <c r="CD183">
        <f>IFERROR(VLOOKUP($A183, CDS5Y_bbg!CC$5:CD$241,2), -1)</f>
        <v>-1</v>
      </c>
      <c r="CE183">
        <f>IFERROR(VLOOKUP($A183, CDS5Y_bbg!CD$5:CE$241,2), -1)</f>
        <v>43332</v>
      </c>
      <c r="CF183">
        <f>IFERROR(VLOOKUP($A183, CDS5Y_bbg!CE$5:CF$241,2), -1)</f>
        <v>48.698</v>
      </c>
      <c r="CG183">
        <f>IFERROR(VLOOKUP($A183, CDS5Y_bbg!CF$5:CG$241,2), -1)</f>
        <v>41893</v>
      </c>
      <c r="CH183">
        <f>IFERROR(VLOOKUP($A183, CDS5Y_bbg!CG$5:CH$241,2), -1)</f>
        <v>-1</v>
      </c>
      <c r="CI183">
        <f>IFERROR(VLOOKUP($A183, CDS5Y_bbg!CH$5:CI$241,2), -1)</f>
        <v>-1</v>
      </c>
      <c r="CJ183">
        <f>IFERROR(VLOOKUP($A183, CDS5Y_bbg!CI$5:CJ$241,2), -1)</f>
        <v>-1</v>
      </c>
      <c r="CK183">
        <f>IFERROR(VLOOKUP($A183, CDS5Y_bbg!CJ$5:CK$241,2), -1)</f>
        <v>41844</v>
      </c>
      <c r="CL183">
        <f>IFERROR(VLOOKUP($A183, CDS5Y_bbg!CK$5:CL$241,2), -1)</f>
        <v>-1</v>
      </c>
      <c r="CM183">
        <f>IFERROR(VLOOKUP($A183, CDS5Y_bbg!CL$5:CM$241,2), -1)</f>
        <v>-1</v>
      </c>
      <c r="CN183">
        <f>IFERROR(VLOOKUP($A183, CDS5Y_bbg!CM$5:CN$241,2), -1)</f>
        <v>-1</v>
      </c>
    </row>
    <row r="184" spans="1:92" x14ac:dyDescent="0.25">
      <c r="A184" s="1">
        <v>42094</v>
      </c>
      <c r="B184">
        <f>IFERROR(VLOOKUP($A184, CDS5Y_bbg!A$5:B$241,2), -1)</f>
        <v>282.82</v>
      </c>
      <c r="C184">
        <f>IFERROR(VLOOKUP($A184, CDS5Y_bbg!B$5:C$241,2), -1)</f>
        <v>41831</v>
      </c>
      <c r="D184">
        <f>IFERROR(VLOOKUP($A184, CDS5Y_bbg!C$5:D$241,2), -1)</f>
        <v>161.791</v>
      </c>
      <c r="E184">
        <f>IFERROR(VLOOKUP($A184, CDS5Y_bbg!D$5:E$241,2), -1)</f>
        <v>44895</v>
      </c>
      <c r="F184">
        <f>IFERROR(VLOOKUP($A184, CDS5Y_bbg!E$5:F$241,2), -1)</f>
        <v>83.463999999999999</v>
      </c>
      <c r="G184">
        <f>IFERROR(VLOOKUP($A184, CDS5Y_bbg!F$5:G$241,2), -1)</f>
        <v>40360</v>
      </c>
      <c r="H184">
        <f>IFERROR(VLOOKUP($A184, CDS5Y_bbg!G$5:H$241,2), -1)</f>
        <v>90.716999999999999</v>
      </c>
      <c r="I184">
        <f>IFERROR(VLOOKUP($A184, CDS5Y_bbg!H$5:I$241,2), -1)</f>
        <v>44834</v>
      </c>
      <c r="J184">
        <f>IFERROR(VLOOKUP($A184, CDS5Y_bbg!I$5:J$241,2), -1)</f>
        <v>159.46</v>
      </c>
      <c r="K184">
        <f>IFERROR(VLOOKUP($A184, CDS5Y_bbg!J$5:K$241,2), -1)</f>
        <v>41819</v>
      </c>
      <c r="L184">
        <f>IFERROR(VLOOKUP($A184, CDS5Y_bbg!K$5:L$241,2), -1)</f>
        <v>265.29199999999997</v>
      </c>
      <c r="M184">
        <f>IFERROR(VLOOKUP($A184, CDS5Y_bbg!L$5:M$241,2), -1)</f>
        <v>40469</v>
      </c>
      <c r="N184">
        <f>IFERROR(VLOOKUP($A184, CDS5Y_bbg!M$5:N$241,2), -1)</f>
        <v>51.85</v>
      </c>
      <c r="O184">
        <f>IFERROR(VLOOKUP($A184, CDS5Y_bbg!N$5:O$241,2), -1)</f>
        <v>40289</v>
      </c>
      <c r="P184">
        <f>IFERROR(VLOOKUP($A184, CDS5Y_bbg!O$5:P$241,2), -1)</f>
        <v>132.48699999999999</v>
      </c>
      <c r="Q184">
        <f>IFERROR(VLOOKUP($A184, CDS5Y_bbg!P$5:Q$241,2), -1)</f>
        <v>44377</v>
      </c>
      <c r="R184">
        <f>IFERROR(VLOOKUP($A184, CDS5Y_bbg!Q$5:R$241,2), -1)</f>
        <v>125.60899999999999</v>
      </c>
      <c r="S184">
        <f>IFERROR(VLOOKUP($A184, CDS5Y_bbg!R$5:S$241,2), -1)</f>
        <v>43337</v>
      </c>
      <c r="T184">
        <f>IFERROR(VLOOKUP($A184, CDS5Y_bbg!S$5:T$241,2), -1)</f>
        <v>92.590999999999994</v>
      </c>
      <c r="U184">
        <f>IFERROR(VLOOKUP($A184, CDS5Y_bbg!T$5:U$241,2), -1)</f>
        <v>42062</v>
      </c>
      <c r="V184">
        <f>IFERROR(VLOOKUP($A184, CDS5Y_bbg!U$5:V$241,2), -1)</f>
        <v>59.119</v>
      </c>
      <c r="W184">
        <f>IFERROR(VLOOKUP($A184, CDS5Y_bbg!V$5:W$241,2), -1)</f>
        <v>44074</v>
      </c>
      <c r="X184">
        <f>IFERROR(VLOOKUP($A184, CDS5Y_bbg!W$5:X$241,2), -1)</f>
        <v>407.85899999999998</v>
      </c>
      <c r="Y184">
        <f>IFERROR(VLOOKUP($A184, CDS5Y_bbg!X$5:Y$241,2), -1)</f>
        <v>44043</v>
      </c>
      <c r="Z184">
        <f>IFERROR(VLOOKUP($A184, CDS5Y_bbg!Y$5:Z$241,2), -1)</f>
        <v>208.739</v>
      </c>
      <c r="AA184">
        <f>IFERROR(VLOOKUP($A184, CDS5Y_bbg!Z$5:AA$241,2), -1)</f>
        <v>40481</v>
      </c>
      <c r="AB184">
        <f>IFERROR(VLOOKUP($A184, CDS5Y_bbg!AA$5:AB$241,2), -1)</f>
        <v>104.15300000000001</v>
      </c>
      <c r="AC184">
        <f>IFERROR(VLOOKUP($A184, CDS5Y_bbg!AB$5:AC$241,2), -1)</f>
        <v>44043</v>
      </c>
      <c r="AD184">
        <f>IFERROR(VLOOKUP($A184, CDS5Y_bbg!AC$5:AD$241,2), -1)</f>
        <v>217.2</v>
      </c>
      <c r="AE184">
        <f>IFERROR(VLOOKUP($A184, CDS5Y_bbg!AD$5:AE$241,2), -1)</f>
        <v>41149</v>
      </c>
      <c r="AF184">
        <f>IFERROR(VLOOKUP($A184, CDS5Y_bbg!AE$5:AF$241,2), -1)</f>
        <v>32.164999999999999</v>
      </c>
      <c r="AG184">
        <f>IFERROR(VLOOKUP($A184, CDS5Y_bbg!AF$5:AG$241,2), -1)</f>
        <v>42853</v>
      </c>
      <c r="AH184">
        <f>IFERROR(VLOOKUP($A184, CDS5Y_bbg!AG$5:AH$241,2), -1)</f>
        <v>26.495000000000001</v>
      </c>
      <c r="AI184">
        <f>IFERROR(VLOOKUP($A184, CDS5Y_bbg!AH$5:AI$241,2), -1)</f>
        <v>-1</v>
      </c>
      <c r="AJ184">
        <f>IFERROR(VLOOKUP($A184, CDS5Y_bbg!AI$5:AJ$241,2), -1)</f>
        <v>-1</v>
      </c>
      <c r="AK184">
        <f>IFERROR(VLOOKUP($A184, CDS5Y_bbg!AJ$5:AK$241,2), -1)</f>
        <v>-1</v>
      </c>
      <c r="AL184">
        <f>IFERROR(VLOOKUP($A184, CDS5Y_bbg!AK$5:AL$241,2), -1)</f>
        <v>-1</v>
      </c>
      <c r="AM184">
        <f>IFERROR(VLOOKUP($A184, CDS5Y_bbg!AL$5:AM$241,2), -1)</f>
        <v>-1</v>
      </c>
      <c r="AN184">
        <f>IFERROR(VLOOKUP($A184, CDS5Y_bbg!AM$5:AN$241,2), -1)</f>
        <v>20.085000000000001</v>
      </c>
      <c r="AO184">
        <f>IFERROR(VLOOKUP($A184, CDS5Y_bbg!AN$5:AO$241,2), -1)</f>
        <v>43424</v>
      </c>
      <c r="AP184">
        <f>IFERROR(VLOOKUP($A184, CDS5Y_bbg!AO$5:AP$241,2), -1)</f>
        <v>30.66</v>
      </c>
      <c r="AQ184">
        <f>IFERROR(VLOOKUP($A184, CDS5Y_bbg!AP$5:AQ$241,2), -1)</f>
        <v>44625</v>
      </c>
      <c r="AR184">
        <f>IFERROR(VLOOKUP($A184, CDS5Y_bbg!AQ$5:AR$241,2), -1)</f>
        <v>40.552999999999997</v>
      </c>
      <c r="AS184">
        <f>IFERROR(VLOOKUP($A184, CDS5Y_bbg!AR$5:AS$241,2), -1)</f>
        <v>44626</v>
      </c>
      <c r="AT184">
        <f>IFERROR(VLOOKUP($A184, CDS5Y_bbg!AS$5:AT$241,2), -1)</f>
        <v>17.117000000000001</v>
      </c>
      <c r="AU184">
        <f>IFERROR(VLOOKUP($A184, CDS5Y_bbg!AT$5:AU$241,2), -1)</f>
        <v>-1</v>
      </c>
      <c r="AV184">
        <f>IFERROR(VLOOKUP($A184, CDS5Y_bbg!AU$5:AV$241,2), -1)</f>
        <v>-1</v>
      </c>
      <c r="AW184">
        <f>IFERROR(VLOOKUP($A184, CDS5Y_bbg!AV$5:AW$241,2), -1)</f>
        <v>41863</v>
      </c>
      <c r="AX184">
        <f>IFERROR(VLOOKUP($A184, CDS5Y_bbg!AW$5:AX$241,2), -1)</f>
        <v>-1</v>
      </c>
      <c r="AY184">
        <f>IFERROR(VLOOKUP($A184, CDS5Y_bbg!AX$5:AY$241,2), -1)</f>
        <v>43402</v>
      </c>
      <c r="AZ184">
        <f>IFERROR(VLOOKUP($A184, CDS5Y_bbg!AY$5:AZ$241,2), -1)</f>
        <v>108.206</v>
      </c>
      <c r="BA184">
        <f>IFERROR(VLOOKUP($A184, CDS5Y_bbg!AZ$5:BA$241,2), -1)</f>
        <v>-1</v>
      </c>
      <c r="BB184">
        <f>IFERROR(VLOOKUP($A184, CDS5Y_bbg!BA$5:BB$241,2), -1)</f>
        <v>34.828000000000003</v>
      </c>
      <c r="BC184">
        <f>IFERROR(VLOOKUP($A184, CDS5Y_bbg!BB$5:BC$241,2), -1)</f>
        <v>41722</v>
      </c>
      <c r="BD184">
        <f>IFERROR(VLOOKUP($A184, CDS5Y_bbg!BC$5:BD$241,2), -1)</f>
        <v>-1</v>
      </c>
      <c r="BE184">
        <f>IFERROR(VLOOKUP($A184, CDS5Y_bbg!BD$5:BE$241,2), -1)</f>
        <v>-1</v>
      </c>
      <c r="BF184">
        <f>IFERROR(VLOOKUP($A184, CDS5Y_bbg!BE$5:BF$241,2), -1)</f>
        <v>-1</v>
      </c>
      <c r="BG184">
        <f>IFERROR(VLOOKUP($A184, CDS5Y_bbg!BF$5:BG$241,2), -1)</f>
        <v>-1</v>
      </c>
      <c r="BH184">
        <f>IFERROR(VLOOKUP($A184, CDS5Y_bbg!BG$5:BH$241,2), -1)</f>
        <v>-1</v>
      </c>
      <c r="BI184">
        <f>IFERROR(VLOOKUP($A184, CDS5Y_bbg!BH$5:BI$241,2), -1)</f>
        <v>43424</v>
      </c>
      <c r="BJ184">
        <f>IFERROR(VLOOKUP($A184, CDS5Y_bbg!BI$5:BJ$241,2), -1)</f>
        <v>126.92400000000001</v>
      </c>
      <c r="BK184">
        <f>IFERROR(VLOOKUP($A184, CDS5Y_bbg!BJ$5:BK$241,2), -1)</f>
        <v>-1</v>
      </c>
      <c r="BL184">
        <f>IFERROR(VLOOKUP($A184, CDS5Y_bbg!BK$5:BL$241,2), -1)</f>
        <v>-1</v>
      </c>
      <c r="BM184">
        <f>IFERROR(VLOOKUP($A184, CDS5Y_bbg!BL$5:BM$241,2), -1)</f>
        <v>43424</v>
      </c>
      <c r="BN184">
        <f>IFERROR(VLOOKUP($A184, CDS5Y_bbg!BM$5:BN$241,2), -1)</f>
        <v>85.447000000000003</v>
      </c>
      <c r="BO184">
        <f>IFERROR(VLOOKUP($A184, CDS5Y_bbg!BN$5:BO$241,2), -1)</f>
        <v>43426</v>
      </c>
      <c r="BP184">
        <f>IFERROR(VLOOKUP($A184, CDS5Y_bbg!BO$5:BP$241,2), -1)</f>
        <v>13.519</v>
      </c>
      <c r="BQ184">
        <f>IFERROR(VLOOKUP($A184, CDS5Y_bbg!BP$5:BQ$241,2), -1)</f>
        <v>-1</v>
      </c>
      <c r="BR184">
        <f>IFERROR(VLOOKUP($A184, CDS5Y_bbg!BQ$5:BR$241,2), -1)</f>
        <v>-1</v>
      </c>
      <c r="BS184">
        <f>IFERROR(VLOOKUP($A184, CDS5Y_bbg!BR$5:BS$241,2), -1)</f>
        <v>43426</v>
      </c>
      <c r="BT184">
        <f>IFERROR(VLOOKUP($A184, CDS5Y_bbg!BS$5:BT$241,2), -1)</f>
        <v>20.213000000000001</v>
      </c>
      <c r="BU184">
        <f>IFERROR(VLOOKUP($A184, CDS5Y_bbg!BT$5:BU$241,2), -1)</f>
        <v>-1</v>
      </c>
      <c r="BV184">
        <f>IFERROR(VLOOKUP($A184, CDS5Y_bbg!BU$5:BV$241,2), -1)</f>
        <v>-1</v>
      </c>
      <c r="BW184">
        <f>IFERROR(VLOOKUP($A184, CDS5Y_bbg!BV$5:BW$241,2), -1)</f>
        <v>41915</v>
      </c>
      <c r="BX184">
        <f>IFERROR(VLOOKUP($A184, CDS5Y_bbg!BW$5:BX$241,2), -1)</f>
        <v>-1</v>
      </c>
      <c r="BY184">
        <f>IFERROR(VLOOKUP($A184, CDS5Y_bbg!BX$5:BY$241,2), -1)</f>
        <v>-1</v>
      </c>
      <c r="BZ184">
        <f>IFERROR(VLOOKUP($A184, CDS5Y_bbg!BY$5:BZ$241,2), -1)</f>
        <v>-1</v>
      </c>
      <c r="CA184">
        <f>IFERROR(VLOOKUP($A184, CDS5Y_bbg!BZ$5:CA$241,2), -1)</f>
        <v>41911</v>
      </c>
      <c r="CB184">
        <f>IFERROR(VLOOKUP($A184, CDS5Y_bbg!CA$5:CB$241,2), -1)</f>
        <v>-1</v>
      </c>
      <c r="CC184">
        <f>IFERROR(VLOOKUP($A184, CDS5Y_bbg!CB$5:CC$241,2), -1)</f>
        <v>41912</v>
      </c>
      <c r="CD184">
        <f>IFERROR(VLOOKUP($A184, CDS5Y_bbg!CC$5:CD$241,2), -1)</f>
        <v>-1</v>
      </c>
      <c r="CE184">
        <f>IFERROR(VLOOKUP($A184, CDS5Y_bbg!CD$5:CE$241,2), -1)</f>
        <v>43332</v>
      </c>
      <c r="CF184">
        <f>IFERROR(VLOOKUP($A184, CDS5Y_bbg!CE$5:CF$241,2), -1)</f>
        <v>47.183999999999997</v>
      </c>
      <c r="CG184">
        <f>IFERROR(VLOOKUP($A184, CDS5Y_bbg!CF$5:CG$241,2), -1)</f>
        <v>41893</v>
      </c>
      <c r="CH184">
        <f>IFERROR(VLOOKUP($A184, CDS5Y_bbg!CG$5:CH$241,2), -1)</f>
        <v>-1</v>
      </c>
      <c r="CI184">
        <f>IFERROR(VLOOKUP($A184, CDS5Y_bbg!CH$5:CI$241,2), -1)</f>
        <v>-1</v>
      </c>
      <c r="CJ184">
        <f>IFERROR(VLOOKUP($A184, CDS5Y_bbg!CI$5:CJ$241,2), -1)</f>
        <v>-1</v>
      </c>
      <c r="CK184">
        <f>IFERROR(VLOOKUP($A184, CDS5Y_bbg!CJ$5:CK$241,2), -1)</f>
        <v>41844</v>
      </c>
      <c r="CL184">
        <f>IFERROR(VLOOKUP($A184, CDS5Y_bbg!CK$5:CL$241,2), -1)</f>
        <v>-1</v>
      </c>
      <c r="CM184">
        <f>IFERROR(VLOOKUP($A184, CDS5Y_bbg!CL$5:CM$241,2), -1)</f>
        <v>-1</v>
      </c>
      <c r="CN184">
        <f>IFERROR(VLOOKUP($A184, CDS5Y_bbg!CM$5:CN$241,2), -1)</f>
        <v>-1</v>
      </c>
    </row>
    <row r="185" spans="1:92" x14ac:dyDescent="0.25">
      <c r="A185" s="1">
        <v>42124</v>
      </c>
      <c r="B185">
        <f>IFERROR(VLOOKUP($A185, CDS5Y_bbg!A$5:B$241,2), -1)</f>
        <v>234.34</v>
      </c>
      <c r="C185">
        <f>IFERROR(VLOOKUP($A185, CDS5Y_bbg!B$5:C$241,2), -1)</f>
        <v>41831</v>
      </c>
      <c r="D185">
        <f>IFERROR(VLOOKUP($A185, CDS5Y_bbg!C$5:D$241,2), -1)</f>
        <v>159.44499999999999</v>
      </c>
      <c r="E185">
        <f>IFERROR(VLOOKUP($A185, CDS5Y_bbg!D$5:E$241,2), -1)</f>
        <v>44895</v>
      </c>
      <c r="F185">
        <f>IFERROR(VLOOKUP($A185, CDS5Y_bbg!E$5:F$241,2), -1)</f>
        <v>87.614000000000004</v>
      </c>
      <c r="G185">
        <f>IFERROR(VLOOKUP($A185, CDS5Y_bbg!F$5:G$241,2), -1)</f>
        <v>40360</v>
      </c>
      <c r="H185">
        <f>IFERROR(VLOOKUP($A185, CDS5Y_bbg!G$5:H$241,2), -1)</f>
        <v>90.837999999999994</v>
      </c>
      <c r="I185">
        <f>IFERROR(VLOOKUP($A185, CDS5Y_bbg!H$5:I$241,2), -1)</f>
        <v>44834</v>
      </c>
      <c r="J185">
        <f>IFERROR(VLOOKUP($A185, CDS5Y_bbg!I$5:J$241,2), -1)</f>
        <v>143.55000000000001</v>
      </c>
      <c r="K185">
        <f>IFERROR(VLOOKUP($A185, CDS5Y_bbg!J$5:K$241,2), -1)</f>
        <v>41819</v>
      </c>
      <c r="L185">
        <f>IFERROR(VLOOKUP($A185, CDS5Y_bbg!K$5:L$241,2), -1)</f>
        <v>269.11</v>
      </c>
      <c r="M185">
        <f>IFERROR(VLOOKUP($A185, CDS5Y_bbg!L$5:M$241,2), -1)</f>
        <v>40469</v>
      </c>
      <c r="N185">
        <f>IFERROR(VLOOKUP($A185, CDS5Y_bbg!M$5:N$241,2), -1)</f>
        <v>48.67</v>
      </c>
      <c r="O185">
        <f>IFERROR(VLOOKUP($A185, CDS5Y_bbg!N$5:O$241,2), -1)</f>
        <v>40289</v>
      </c>
      <c r="P185">
        <f>IFERROR(VLOOKUP($A185, CDS5Y_bbg!O$5:P$241,2), -1)</f>
        <v>122.196</v>
      </c>
      <c r="Q185">
        <f>IFERROR(VLOOKUP($A185, CDS5Y_bbg!P$5:Q$241,2), -1)</f>
        <v>44377</v>
      </c>
      <c r="R185">
        <f>IFERROR(VLOOKUP($A185, CDS5Y_bbg!Q$5:R$241,2), -1)</f>
        <v>120.849</v>
      </c>
      <c r="S185">
        <f>IFERROR(VLOOKUP($A185, CDS5Y_bbg!R$5:S$241,2), -1)</f>
        <v>43337</v>
      </c>
      <c r="T185">
        <f>IFERROR(VLOOKUP($A185, CDS5Y_bbg!S$5:T$241,2), -1)</f>
        <v>92.352000000000004</v>
      </c>
      <c r="U185">
        <f>IFERROR(VLOOKUP($A185, CDS5Y_bbg!T$5:U$241,2), -1)</f>
        <v>42062</v>
      </c>
      <c r="V185">
        <f>IFERROR(VLOOKUP($A185, CDS5Y_bbg!U$5:V$241,2), -1)</f>
        <v>57.677</v>
      </c>
      <c r="W185">
        <f>IFERROR(VLOOKUP($A185, CDS5Y_bbg!V$5:W$241,2), -1)</f>
        <v>44074</v>
      </c>
      <c r="X185">
        <f>IFERROR(VLOOKUP($A185, CDS5Y_bbg!W$5:X$241,2), -1)</f>
        <v>358.85300000000001</v>
      </c>
      <c r="Y185">
        <f>IFERROR(VLOOKUP($A185, CDS5Y_bbg!X$5:Y$241,2), -1)</f>
        <v>44043</v>
      </c>
      <c r="Z185">
        <f>IFERROR(VLOOKUP($A185, CDS5Y_bbg!Y$5:Z$241,2), -1)</f>
        <v>209.495</v>
      </c>
      <c r="AA185">
        <f>IFERROR(VLOOKUP($A185, CDS5Y_bbg!Z$5:AA$241,2), -1)</f>
        <v>40481</v>
      </c>
      <c r="AB185">
        <f>IFERROR(VLOOKUP($A185, CDS5Y_bbg!AA$5:AB$241,2), -1)</f>
        <v>105.17</v>
      </c>
      <c r="AC185">
        <f>IFERROR(VLOOKUP($A185, CDS5Y_bbg!AB$5:AC$241,2), -1)</f>
        <v>44043</v>
      </c>
      <c r="AD185">
        <f>IFERROR(VLOOKUP($A185, CDS5Y_bbg!AC$5:AD$241,2), -1)</f>
        <v>224.49700000000001</v>
      </c>
      <c r="AE185">
        <f>IFERROR(VLOOKUP($A185, CDS5Y_bbg!AD$5:AE$241,2), -1)</f>
        <v>41149</v>
      </c>
      <c r="AF185">
        <f>IFERROR(VLOOKUP($A185, CDS5Y_bbg!AE$5:AF$241,2), -1)</f>
        <v>33.847000000000001</v>
      </c>
      <c r="AG185">
        <f>IFERROR(VLOOKUP($A185, CDS5Y_bbg!AF$5:AG$241,2), -1)</f>
        <v>42853</v>
      </c>
      <c r="AH185">
        <f>IFERROR(VLOOKUP($A185, CDS5Y_bbg!AG$5:AH$241,2), -1)</f>
        <v>25.835999999999999</v>
      </c>
      <c r="AI185">
        <f>IFERROR(VLOOKUP($A185, CDS5Y_bbg!AH$5:AI$241,2), -1)</f>
        <v>-1</v>
      </c>
      <c r="AJ185">
        <f>IFERROR(VLOOKUP($A185, CDS5Y_bbg!AI$5:AJ$241,2), -1)</f>
        <v>-1</v>
      </c>
      <c r="AK185">
        <f>IFERROR(VLOOKUP($A185, CDS5Y_bbg!AJ$5:AK$241,2), -1)</f>
        <v>-1</v>
      </c>
      <c r="AL185">
        <f>IFERROR(VLOOKUP($A185, CDS5Y_bbg!AK$5:AL$241,2), -1)</f>
        <v>-1</v>
      </c>
      <c r="AM185">
        <f>IFERROR(VLOOKUP($A185, CDS5Y_bbg!AL$5:AM$241,2), -1)</f>
        <v>-1</v>
      </c>
      <c r="AN185">
        <f>IFERROR(VLOOKUP($A185, CDS5Y_bbg!AM$5:AN$241,2), -1)</f>
        <v>19.864000000000001</v>
      </c>
      <c r="AO185">
        <f>IFERROR(VLOOKUP($A185, CDS5Y_bbg!AN$5:AO$241,2), -1)</f>
        <v>43424</v>
      </c>
      <c r="AP185">
        <f>IFERROR(VLOOKUP($A185, CDS5Y_bbg!AO$5:AP$241,2), -1)</f>
        <v>30.66</v>
      </c>
      <c r="AQ185">
        <f>IFERROR(VLOOKUP($A185, CDS5Y_bbg!AP$5:AQ$241,2), -1)</f>
        <v>44625</v>
      </c>
      <c r="AR185">
        <f>IFERROR(VLOOKUP($A185, CDS5Y_bbg!AQ$5:AR$241,2), -1)</f>
        <v>37.335000000000001</v>
      </c>
      <c r="AS185">
        <f>IFERROR(VLOOKUP($A185, CDS5Y_bbg!AR$5:AS$241,2), -1)</f>
        <v>44626</v>
      </c>
      <c r="AT185">
        <f>IFERROR(VLOOKUP($A185, CDS5Y_bbg!AS$5:AT$241,2), -1)</f>
        <v>16.805</v>
      </c>
      <c r="AU185">
        <f>IFERROR(VLOOKUP($A185, CDS5Y_bbg!AT$5:AU$241,2), -1)</f>
        <v>-1</v>
      </c>
      <c r="AV185">
        <f>IFERROR(VLOOKUP($A185, CDS5Y_bbg!AU$5:AV$241,2), -1)</f>
        <v>-1</v>
      </c>
      <c r="AW185">
        <f>IFERROR(VLOOKUP($A185, CDS5Y_bbg!AV$5:AW$241,2), -1)</f>
        <v>41863</v>
      </c>
      <c r="AX185">
        <f>IFERROR(VLOOKUP($A185, CDS5Y_bbg!AW$5:AX$241,2), -1)</f>
        <v>-1</v>
      </c>
      <c r="AY185">
        <f>IFERROR(VLOOKUP($A185, CDS5Y_bbg!AX$5:AY$241,2), -1)</f>
        <v>43402</v>
      </c>
      <c r="AZ185">
        <f>IFERROR(VLOOKUP($A185, CDS5Y_bbg!AY$5:AZ$241,2), -1)</f>
        <v>123.31699999999999</v>
      </c>
      <c r="BA185">
        <f>IFERROR(VLOOKUP($A185, CDS5Y_bbg!AZ$5:BA$241,2), -1)</f>
        <v>-1</v>
      </c>
      <c r="BB185">
        <f>IFERROR(VLOOKUP($A185, CDS5Y_bbg!BA$5:BB$241,2), -1)</f>
        <v>36.167000000000002</v>
      </c>
      <c r="BC185">
        <f>IFERROR(VLOOKUP($A185, CDS5Y_bbg!BB$5:BC$241,2), -1)</f>
        <v>41722</v>
      </c>
      <c r="BD185">
        <f>IFERROR(VLOOKUP($A185, CDS5Y_bbg!BC$5:BD$241,2), -1)</f>
        <v>-1</v>
      </c>
      <c r="BE185">
        <f>IFERROR(VLOOKUP($A185, CDS5Y_bbg!BD$5:BE$241,2), -1)</f>
        <v>-1</v>
      </c>
      <c r="BF185">
        <f>IFERROR(VLOOKUP($A185, CDS5Y_bbg!BE$5:BF$241,2), -1)</f>
        <v>-1</v>
      </c>
      <c r="BG185">
        <f>IFERROR(VLOOKUP($A185, CDS5Y_bbg!BF$5:BG$241,2), -1)</f>
        <v>-1</v>
      </c>
      <c r="BH185">
        <f>IFERROR(VLOOKUP($A185, CDS5Y_bbg!BG$5:BH$241,2), -1)</f>
        <v>-1</v>
      </c>
      <c r="BI185">
        <f>IFERROR(VLOOKUP($A185, CDS5Y_bbg!BH$5:BI$241,2), -1)</f>
        <v>43424</v>
      </c>
      <c r="BJ185">
        <f>IFERROR(VLOOKUP($A185, CDS5Y_bbg!BI$5:BJ$241,2), -1)</f>
        <v>149.92500000000001</v>
      </c>
      <c r="BK185">
        <f>IFERROR(VLOOKUP($A185, CDS5Y_bbg!BJ$5:BK$241,2), -1)</f>
        <v>-1</v>
      </c>
      <c r="BL185">
        <f>IFERROR(VLOOKUP($A185, CDS5Y_bbg!BK$5:BL$241,2), -1)</f>
        <v>-1</v>
      </c>
      <c r="BM185">
        <f>IFERROR(VLOOKUP($A185, CDS5Y_bbg!BL$5:BM$241,2), -1)</f>
        <v>43424</v>
      </c>
      <c r="BN185">
        <f>IFERROR(VLOOKUP($A185, CDS5Y_bbg!BM$5:BN$241,2), -1)</f>
        <v>92.096999999999994</v>
      </c>
      <c r="BO185">
        <f>IFERROR(VLOOKUP($A185, CDS5Y_bbg!BN$5:BO$241,2), -1)</f>
        <v>43426</v>
      </c>
      <c r="BP185">
        <f>IFERROR(VLOOKUP($A185, CDS5Y_bbg!BO$5:BP$241,2), -1)</f>
        <v>13.519</v>
      </c>
      <c r="BQ185">
        <f>IFERROR(VLOOKUP($A185, CDS5Y_bbg!BP$5:BQ$241,2), -1)</f>
        <v>-1</v>
      </c>
      <c r="BR185">
        <f>IFERROR(VLOOKUP($A185, CDS5Y_bbg!BQ$5:BR$241,2), -1)</f>
        <v>-1</v>
      </c>
      <c r="BS185">
        <f>IFERROR(VLOOKUP($A185, CDS5Y_bbg!BR$5:BS$241,2), -1)</f>
        <v>43426</v>
      </c>
      <c r="BT185">
        <f>IFERROR(VLOOKUP($A185, CDS5Y_bbg!BS$5:BT$241,2), -1)</f>
        <v>20.824999999999999</v>
      </c>
      <c r="BU185">
        <f>IFERROR(VLOOKUP($A185, CDS5Y_bbg!BT$5:BU$241,2), -1)</f>
        <v>-1</v>
      </c>
      <c r="BV185">
        <f>IFERROR(VLOOKUP($A185, CDS5Y_bbg!BU$5:BV$241,2), -1)</f>
        <v>-1</v>
      </c>
      <c r="BW185">
        <f>IFERROR(VLOOKUP($A185, CDS5Y_bbg!BV$5:BW$241,2), -1)</f>
        <v>41915</v>
      </c>
      <c r="BX185">
        <f>IFERROR(VLOOKUP($A185, CDS5Y_bbg!BW$5:BX$241,2), -1)</f>
        <v>-1</v>
      </c>
      <c r="BY185">
        <f>IFERROR(VLOOKUP($A185, CDS5Y_bbg!BX$5:BY$241,2), -1)</f>
        <v>-1</v>
      </c>
      <c r="BZ185">
        <f>IFERROR(VLOOKUP($A185, CDS5Y_bbg!BY$5:BZ$241,2), -1)</f>
        <v>-1</v>
      </c>
      <c r="CA185">
        <f>IFERROR(VLOOKUP($A185, CDS5Y_bbg!BZ$5:CA$241,2), -1)</f>
        <v>41911</v>
      </c>
      <c r="CB185">
        <f>IFERROR(VLOOKUP($A185, CDS5Y_bbg!CA$5:CB$241,2), -1)</f>
        <v>-1</v>
      </c>
      <c r="CC185">
        <f>IFERROR(VLOOKUP($A185, CDS5Y_bbg!CB$5:CC$241,2), -1)</f>
        <v>41912</v>
      </c>
      <c r="CD185">
        <f>IFERROR(VLOOKUP($A185, CDS5Y_bbg!CC$5:CD$241,2), -1)</f>
        <v>-1</v>
      </c>
      <c r="CE185">
        <f>IFERROR(VLOOKUP($A185, CDS5Y_bbg!CD$5:CE$241,2), -1)</f>
        <v>43332</v>
      </c>
      <c r="CF185">
        <f>IFERROR(VLOOKUP($A185, CDS5Y_bbg!CE$5:CF$241,2), -1)</f>
        <v>47.637</v>
      </c>
      <c r="CG185">
        <f>IFERROR(VLOOKUP($A185, CDS5Y_bbg!CF$5:CG$241,2), -1)</f>
        <v>41893</v>
      </c>
      <c r="CH185">
        <f>IFERROR(VLOOKUP($A185, CDS5Y_bbg!CG$5:CH$241,2), -1)</f>
        <v>-1</v>
      </c>
      <c r="CI185">
        <f>IFERROR(VLOOKUP($A185, CDS5Y_bbg!CH$5:CI$241,2), -1)</f>
        <v>-1</v>
      </c>
      <c r="CJ185">
        <f>IFERROR(VLOOKUP($A185, CDS5Y_bbg!CI$5:CJ$241,2), -1)</f>
        <v>-1</v>
      </c>
      <c r="CK185">
        <f>IFERROR(VLOOKUP($A185, CDS5Y_bbg!CJ$5:CK$241,2), -1)</f>
        <v>41844</v>
      </c>
      <c r="CL185">
        <f>IFERROR(VLOOKUP($A185, CDS5Y_bbg!CK$5:CL$241,2), -1)</f>
        <v>-1</v>
      </c>
      <c r="CM185">
        <f>IFERROR(VLOOKUP($A185, CDS5Y_bbg!CL$5:CM$241,2), -1)</f>
        <v>-1</v>
      </c>
      <c r="CN185">
        <f>IFERROR(VLOOKUP($A185, CDS5Y_bbg!CM$5:CN$241,2), -1)</f>
        <v>-1</v>
      </c>
    </row>
    <row r="186" spans="1:92" x14ac:dyDescent="0.25">
      <c r="A186" s="1">
        <v>42153</v>
      </c>
      <c r="B186">
        <f>IFERROR(VLOOKUP($A186, CDS5Y_bbg!A$5:B$241,2), -1)</f>
        <v>235.5</v>
      </c>
      <c r="C186">
        <f>IFERROR(VLOOKUP($A186, CDS5Y_bbg!B$5:C$241,2), -1)</f>
        <v>41831</v>
      </c>
      <c r="D186">
        <f>IFERROR(VLOOKUP($A186, CDS5Y_bbg!C$5:D$241,2), -1)</f>
        <v>167.30500000000001</v>
      </c>
      <c r="E186">
        <f>IFERROR(VLOOKUP($A186, CDS5Y_bbg!D$5:E$241,2), -1)</f>
        <v>44895</v>
      </c>
      <c r="F186">
        <f>IFERROR(VLOOKUP($A186, CDS5Y_bbg!E$5:F$241,2), -1)</f>
        <v>80.478999999999999</v>
      </c>
      <c r="G186">
        <f>IFERROR(VLOOKUP($A186, CDS5Y_bbg!F$5:G$241,2), -1)</f>
        <v>40360</v>
      </c>
      <c r="H186">
        <f>IFERROR(VLOOKUP($A186, CDS5Y_bbg!G$5:H$241,2), -1)</f>
        <v>87.582999999999998</v>
      </c>
      <c r="I186">
        <f>IFERROR(VLOOKUP($A186, CDS5Y_bbg!H$5:I$241,2), -1)</f>
        <v>44834</v>
      </c>
      <c r="J186">
        <f>IFERROR(VLOOKUP($A186, CDS5Y_bbg!I$5:J$241,2), -1)</f>
        <v>147.12</v>
      </c>
      <c r="K186">
        <f>IFERROR(VLOOKUP($A186, CDS5Y_bbg!J$5:K$241,2), -1)</f>
        <v>41819</v>
      </c>
      <c r="L186">
        <f>IFERROR(VLOOKUP($A186, CDS5Y_bbg!K$5:L$241,2), -1)</f>
        <v>265.255</v>
      </c>
      <c r="M186">
        <f>IFERROR(VLOOKUP($A186, CDS5Y_bbg!L$5:M$241,2), -1)</f>
        <v>40469</v>
      </c>
      <c r="N186">
        <f>IFERROR(VLOOKUP($A186, CDS5Y_bbg!M$5:N$241,2), -1)</f>
        <v>47.5</v>
      </c>
      <c r="O186">
        <f>IFERROR(VLOOKUP($A186, CDS5Y_bbg!N$5:O$241,2), -1)</f>
        <v>40289</v>
      </c>
      <c r="P186">
        <f>IFERROR(VLOOKUP($A186, CDS5Y_bbg!O$5:P$241,2), -1)</f>
        <v>113.883</v>
      </c>
      <c r="Q186">
        <f>IFERROR(VLOOKUP($A186, CDS5Y_bbg!P$5:Q$241,2), -1)</f>
        <v>44377</v>
      </c>
      <c r="R186">
        <f>IFERROR(VLOOKUP($A186, CDS5Y_bbg!Q$5:R$241,2), -1)</f>
        <v>116.38500000000001</v>
      </c>
      <c r="S186">
        <f>IFERROR(VLOOKUP($A186, CDS5Y_bbg!R$5:S$241,2), -1)</f>
        <v>43337</v>
      </c>
      <c r="T186">
        <f>IFERROR(VLOOKUP($A186, CDS5Y_bbg!S$5:T$241,2), -1)</f>
        <v>86.66</v>
      </c>
      <c r="U186">
        <f>IFERROR(VLOOKUP($A186, CDS5Y_bbg!T$5:U$241,2), -1)</f>
        <v>42062</v>
      </c>
      <c r="V186">
        <f>IFERROR(VLOOKUP($A186, CDS5Y_bbg!U$5:V$241,2), -1)</f>
        <v>65.286000000000001</v>
      </c>
      <c r="W186">
        <f>IFERROR(VLOOKUP($A186, CDS5Y_bbg!V$5:W$241,2), -1)</f>
        <v>44074</v>
      </c>
      <c r="X186">
        <f>IFERROR(VLOOKUP($A186, CDS5Y_bbg!W$5:X$241,2), -1)</f>
        <v>309.49</v>
      </c>
      <c r="Y186">
        <f>IFERROR(VLOOKUP($A186, CDS5Y_bbg!X$5:Y$241,2), -1)</f>
        <v>44043</v>
      </c>
      <c r="Z186">
        <f>IFERROR(VLOOKUP($A186, CDS5Y_bbg!Y$5:Z$241,2), -1)</f>
        <v>206.51300000000001</v>
      </c>
      <c r="AA186">
        <f>IFERROR(VLOOKUP($A186, CDS5Y_bbg!Z$5:AA$241,2), -1)</f>
        <v>40481</v>
      </c>
      <c r="AB186">
        <f>IFERROR(VLOOKUP($A186, CDS5Y_bbg!AA$5:AB$241,2), -1)</f>
        <v>102.83199999999999</v>
      </c>
      <c r="AC186">
        <f>IFERROR(VLOOKUP($A186, CDS5Y_bbg!AB$5:AC$241,2), -1)</f>
        <v>44043</v>
      </c>
      <c r="AD186">
        <f>IFERROR(VLOOKUP($A186, CDS5Y_bbg!AC$5:AD$241,2), -1)</f>
        <v>211.31800000000001</v>
      </c>
      <c r="AE186">
        <f>IFERROR(VLOOKUP($A186, CDS5Y_bbg!AD$5:AE$241,2), -1)</f>
        <v>41149</v>
      </c>
      <c r="AF186">
        <f>IFERROR(VLOOKUP($A186, CDS5Y_bbg!AE$5:AF$241,2), -1)</f>
        <v>32.637999999999998</v>
      </c>
      <c r="AG186">
        <f>IFERROR(VLOOKUP($A186, CDS5Y_bbg!AF$5:AG$241,2), -1)</f>
        <v>42853</v>
      </c>
      <c r="AH186">
        <f>IFERROR(VLOOKUP($A186, CDS5Y_bbg!AG$5:AH$241,2), -1)</f>
        <v>23.885999999999999</v>
      </c>
      <c r="AI186">
        <f>IFERROR(VLOOKUP($A186, CDS5Y_bbg!AH$5:AI$241,2), -1)</f>
        <v>-1</v>
      </c>
      <c r="AJ186">
        <f>IFERROR(VLOOKUP($A186, CDS5Y_bbg!AI$5:AJ$241,2), -1)</f>
        <v>-1</v>
      </c>
      <c r="AK186">
        <f>IFERROR(VLOOKUP($A186, CDS5Y_bbg!AJ$5:AK$241,2), -1)</f>
        <v>-1</v>
      </c>
      <c r="AL186">
        <f>IFERROR(VLOOKUP($A186, CDS5Y_bbg!AK$5:AL$241,2), -1)</f>
        <v>-1</v>
      </c>
      <c r="AM186">
        <f>IFERROR(VLOOKUP($A186, CDS5Y_bbg!AL$5:AM$241,2), -1)</f>
        <v>-1</v>
      </c>
      <c r="AN186">
        <f>IFERROR(VLOOKUP($A186, CDS5Y_bbg!AM$5:AN$241,2), -1)</f>
        <v>20.244</v>
      </c>
      <c r="AO186">
        <f>IFERROR(VLOOKUP($A186, CDS5Y_bbg!AN$5:AO$241,2), -1)</f>
        <v>43424</v>
      </c>
      <c r="AP186">
        <f>IFERROR(VLOOKUP($A186, CDS5Y_bbg!AO$5:AP$241,2), -1)</f>
        <v>30.66</v>
      </c>
      <c r="AQ186">
        <f>IFERROR(VLOOKUP($A186, CDS5Y_bbg!AP$5:AQ$241,2), -1)</f>
        <v>44625</v>
      </c>
      <c r="AR186">
        <f>IFERROR(VLOOKUP($A186, CDS5Y_bbg!AQ$5:AR$241,2), -1)</f>
        <v>31.079000000000001</v>
      </c>
      <c r="AS186">
        <f>IFERROR(VLOOKUP($A186, CDS5Y_bbg!AR$5:AS$241,2), -1)</f>
        <v>44626</v>
      </c>
      <c r="AT186">
        <f>IFERROR(VLOOKUP($A186, CDS5Y_bbg!AS$5:AT$241,2), -1)</f>
        <v>17.077999999999999</v>
      </c>
      <c r="AU186">
        <f>IFERROR(VLOOKUP($A186, CDS5Y_bbg!AT$5:AU$241,2), -1)</f>
        <v>-1</v>
      </c>
      <c r="AV186">
        <f>IFERROR(VLOOKUP($A186, CDS5Y_bbg!AU$5:AV$241,2), -1)</f>
        <v>-1</v>
      </c>
      <c r="AW186">
        <f>IFERROR(VLOOKUP($A186, CDS5Y_bbg!AV$5:AW$241,2), -1)</f>
        <v>41863</v>
      </c>
      <c r="AX186">
        <f>IFERROR(VLOOKUP($A186, CDS5Y_bbg!AW$5:AX$241,2), -1)</f>
        <v>-1</v>
      </c>
      <c r="AY186">
        <f>IFERROR(VLOOKUP($A186, CDS5Y_bbg!AX$5:AY$241,2), -1)</f>
        <v>43402</v>
      </c>
      <c r="AZ186">
        <f>IFERROR(VLOOKUP($A186, CDS5Y_bbg!AY$5:AZ$241,2), -1)</f>
        <v>112.40600000000001</v>
      </c>
      <c r="BA186">
        <f>IFERROR(VLOOKUP($A186, CDS5Y_bbg!AZ$5:BA$241,2), -1)</f>
        <v>-1</v>
      </c>
      <c r="BB186">
        <f>IFERROR(VLOOKUP($A186, CDS5Y_bbg!BA$5:BB$241,2), -1)</f>
        <v>38.331000000000003</v>
      </c>
      <c r="BC186">
        <f>IFERROR(VLOOKUP($A186, CDS5Y_bbg!BB$5:BC$241,2), -1)</f>
        <v>41722</v>
      </c>
      <c r="BD186">
        <f>IFERROR(VLOOKUP($A186, CDS5Y_bbg!BC$5:BD$241,2), -1)</f>
        <v>-1</v>
      </c>
      <c r="BE186">
        <f>IFERROR(VLOOKUP($A186, CDS5Y_bbg!BD$5:BE$241,2), -1)</f>
        <v>-1</v>
      </c>
      <c r="BF186">
        <f>IFERROR(VLOOKUP($A186, CDS5Y_bbg!BE$5:BF$241,2), -1)</f>
        <v>-1</v>
      </c>
      <c r="BG186">
        <f>IFERROR(VLOOKUP($A186, CDS5Y_bbg!BF$5:BG$241,2), -1)</f>
        <v>-1</v>
      </c>
      <c r="BH186">
        <f>IFERROR(VLOOKUP($A186, CDS5Y_bbg!BG$5:BH$241,2), -1)</f>
        <v>-1</v>
      </c>
      <c r="BI186">
        <f>IFERROR(VLOOKUP($A186, CDS5Y_bbg!BH$5:BI$241,2), -1)</f>
        <v>43424</v>
      </c>
      <c r="BJ186">
        <f>IFERROR(VLOOKUP($A186, CDS5Y_bbg!BI$5:BJ$241,2), -1)</f>
        <v>162.47200000000001</v>
      </c>
      <c r="BK186">
        <f>IFERROR(VLOOKUP($A186, CDS5Y_bbg!BJ$5:BK$241,2), -1)</f>
        <v>-1</v>
      </c>
      <c r="BL186">
        <f>IFERROR(VLOOKUP($A186, CDS5Y_bbg!BK$5:BL$241,2), -1)</f>
        <v>-1</v>
      </c>
      <c r="BM186">
        <f>IFERROR(VLOOKUP($A186, CDS5Y_bbg!BL$5:BM$241,2), -1)</f>
        <v>43424</v>
      </c>
      <c r="BN186">
        <f>IFERROR(VLOOKUP($A186, CDS5Y_bbg!BM$5:BN$241,2), -1)</f>
        <v>87.99</v>
      </c>
      <c r="BO186">
        <f>IFERROR(VLOOKUP($A186, CDS5Y_bbg!BN$5:BO$241,2), -1)</f>
        <v>43426</v>
      </c>
      <c r="BP186">
        <f>IFERROR(VLOOKUP($A186, CDS5Y_bbg!BO$5:BP$241,2), -1)</f>
        <v>13.519</v>
      </c>
      <c r="BQ186">
        <f>IFERROR(VLOOKUP($A186, CDS5Y_bbg!BP$5:BQ$241,2), -1)</f>
        <v>-1</v>
      </c>
      <c r="BR186">
        <f>IFERROR(VLOOKUP($A186, CDS5Y_bbg!BQ$5:BR$241,2), -1)</f>
        <v>-1</v>
      </c>
      <c r="BS186">
        <f>IFERROR(VLOOKUP($A186, CDS5Y_bbg!BR$5:BS$241,2), -1)</f>
        <v>43426</v>
      </c>
      <c r="BT186">
        <f>IFERROR(VLOOKUP($A186, CDS5Y_bbg!BS$5:BT$241,2), -1)</f>
        <v>18.873999999999999</v>
      </c>
      <c r="BU186">
        <f>IFERROR(VLOOKUP($A186, CDS5Y_bbg!BT$5:BU$241,2), -1)</f>
        <v>-1</v>
      </c>
      <c r="BV186">
        <f>IFERROR(VLOOKUP($A186, CDS5Y_bbg!BU$5:BV$241,2), -1)</f>
        <v>-1</v>
      </c>
      <c r="BW186">
        <f>IFERROR(VLOOKUP($A186, CDS5Y_bbg!BV$5:BW$241,2), -1)</f>
        <v>41915</v>
      </c>
      <c r="BX186">
        <f>IFERROR(VLOOKUP($A186, CDS5Y_bbg!BW$5:BX$241,2), -1)</f>
        <v>-1</v>
      </c>
      <c r="BY186">
        <f>IFERROR(VLOOKUP($A186, CDS5Y_bbg!BX$5:BY$241,2), -1)</f>
        <v>-1</v>
      </c>
      <c r="BZ186">
        <f>IFERROR(VLOOKUP($A186, CDS5Y_bbg!BY$5:BZ$241,2), -1)</f>
        <v>-1</v>
      </c>
      <c r="CA186">
        <f>IFERROR(VLOOKUP($A186, CDS5Y_bbg!BZ$5:CA$241,2), -1)</f>
        <v>41911</v>
      </c>
      <c r="CB186">
        <f>IFERROR(VLOOKUP($A186, CDS5Y_bbg!CA$5:CB$241,2), -1)</f>
        <v>-1</v>
      </c>
      <c r="CC186">
        <f>IFERROR(VLOOKUP($A186, CDS5Y_bbg!CB$5:CC$241,2), -1)</f>
        <v>41912</v>
      </c>
      <c r="CD186">
        <f>IFERROR(VLOOKUP($A186, CDS5Y_bbg!CC$5:CD$241,2), -1)</f>
        <v>-1</v>
      </c>
      <c r="CE186">
        <f>IFERROR(VLOOKUP($A186, CDS5Y_bbg!CD$5:CE$241,2), -1)</f>
        <v>43332</v>
      </c>
      <c r="CF186">
        <f>IFERROR(VLOOKUP($A186, CDS5Y_bbg!CE$5:CF$241,2), -1)</f>
        <v>48.331000000000003</v>
      </c>
      <c r="CG186">
        <f>IFERROR(VLOOKUP($A186, CDS5Y_bbg!CF$5:CG$241,2), -1)</f>
        <v>41893</v>
      </c>
      <c r="CH186">
        <f>IFERROR(VLOOKUP($A186, CDS5Y_bbg!CG$5:CH$241,2), -1)</f>
        <v>-1</v>
      </c>
      <c r="CI186">
        <f>IFERROR(VLOOKUP($A186, CDS5Y_bbg!CH$5:CI$241,2), -1)</f>
        <v>-1</v>
      </c>
      <c r="CJ186">
        <f>IFERROR(VLOOKUP($A186, CDS5Y_bbg!CI$5:CJ$241,2), -1)</f>
        <v>-1</v>
      </c>
      <c r="CK186">
        <f>IFERROR(VLOOKUP($A186, CDS5Y_bbg!CJ$5:CK$241,2), -1)</f>
        <v>41844</v>
      </c>
      <c r="CL186">
        <f>IFERROR(VLOOKUP($A186, CDS5Y_bbg!CK$5:CL$241,2), -1)</f>
        <v>-1</v>
      </c>
      <c r="CM186">
        <f>IFERROR(VLOOKUP($A186, CDS5Y_bbg!CL$5:CM$241,2), -1)</f>
        <v>-1</v>
      </c>
      <c r="CN186">
        <f>IFERROR(VLOOKUP($A186, CDS5Y_bbg!CM$5:CN$241,2), -1)</f>
        <v>-1</v>
      </c>
    </row>
    <row r="187" spans="1:92" x14ac:dyDescent="0.25">
      <c r="A187" s="1">
        <v>42185</v>
      </c>
      <c r="B187">
        <f>IFERROR(VLOOKUP($A187, CDS5Y_bbg!A$5:B$241,2), -1)</f>
        <v>259.899</v>
      </c>
      <c r="C187">
        <f>IFERROR(VLOOKUP($A187, CDS5Y_bbg!B$5:C$241,2), -1)</f>
        <v>41831</v>
      </c>
      <c r="D187">
        <f>IFERROR(VLOOKUP($A187, CDS5Y_bbg!C$5:D$241,2), -1)</f>
        <v>182.29900000000001</v>
      </c>
      <c r="E187">
        <f>IFERROR(VLOOKUP($A187, CDS5Y_bbg!D$5:E$241,2), -1)</f>
        <v>44895</v>
      </c>
      <c r="F187">
        <f>IFERROR(VLOOKUP($A187, CDS5Y_bbg!E$5:F$241,2), -1)</f>
        <v>86.885000000000005</v>
      </c>
      <c r="G187">
        <f>IFERROR(VLOOKUP($A187, CDS5Y_bbg!F$5:G$241,2), -1)</f>
        <v>40360</v>
      </c>
      <c r="H187">
        <f>IFERROR(VLOOKUP($A187, CDS5Y_bbg!G$5:H$241,2), -1)</f>
        <v>94.334999999999994</v>
      </c>
      <c r="I187">
        <f>IFERROR(VLOOKUP($A187, CDS5Y_bbg!H$5:I$241,2), -1)</f>
        <v>44834</v>
      </c>
      <c r="J187">
        <f>IFERROR(VLOOKUP($A187, CDS5Y_bbg!I$5:J$241,2), -1)</f>
        <v>169.268</v>
      </c>
      <c r="K187">
        <f>IFERROR(VLOOKUP($A187, CDS5Y_bbg!J$5:K$241,2), -1)</f>
        <v>41819</v>
      </c>
      <c r="L187">
        <f>IFERROR(VLOOKUP($A187, CDS5Y_bbg!K$5:L$241,2), -1)</f>
        <v>273.61700000000002</v>
      </c>
      <c r="M187">
        <f>IFERROR(VLOOKUP($A187, CDS5Y_bbg!L$5:M$241,2), -1)</f>
        <v>40469</v>
      </c>
      <c r="N187">
        <f>IFERROR(VLOOKUP($A187, CDS5Y_bbg!M$5:N$241,2), -1)</f>
        <v>51.4</v>
      </c>
      <c r="O187">
        <f>IFERROR(VLOOKUP($A187, CDS5Y_bbg!N$5:O$241,2), -1)</f>
        <v>40289</v>
      </c>
      <c r="P187">
        <f>IFERROR(VLOOKUP($A187, CDS5Y_bbg!O$5:P$241,2), -1)</f>
        <v>137.83500000000001</v>
      </c>
      <c r="Q187">
        <f>IFERROR(VLOOKUP($A187, CDS5Y_bbg!P$5:Q$241,2), -1)</f>
        <v>44377</v>
      </c>
      <c r="R187">
        <f>IFERROR(VLOOKUP($A187, CDS5Y_bbg!Q$5:R$241,2), -1)</f>
        <v>131.15100000000001</v>
      </c>
      <c r="S187">
        <f>IFERROR(VLOOKUP($A187, CDS5Y_bbg!R$5:S$241,2), -1)</f>
        <v>43337</v>
      </c>
      <c r="T187">
        <f>IFERROR(VLOOKUP($A187, CDS5Y_bbg!S$5:T$241,2), -1)</f>
        <v>93.165999999999997</v>
      </c>
      <c r="U187">
        <f>IFERROR(VLOOKUP($A187, CDS5Y_bbg!T$5:U$241,2), -1)</f>
        <v>42062</v>
      </c>
      <c r="V187">
        <f>IFERROR(VLOOKUP($A187, CDS5Y_bbg!U$5:V$241,2), -1)</f>
        <v>74.986999999999995</v>
      </c>
      <c r="W187">
        <f>IFERROR(VLOOKUP($A187, CDS5Y_bbg!V$5:W$241,2), -1)</f>
        <v>44074</v>
      </c>
      <c r="X187">
        <f>IFERROR(VLOOKUP($A187, CDS5Y_bbg!W$5:X$241,2), -1)</f>
        <v>341.87200000000001</v>
      </c>
      <c r="Y187">
        <f>IFERROR(VLOOKUP($A187, CDS5Y_bbg!X$5:Y$241,2), -1)</f>
        <v>44043</v>
      </c>
      <c r="Z187">
        <f>IFERROR(VLOOKUP($A187, CDS5Y_bbg!Y$5:Z$241,2), -1)</f>
        <v>209.387</v>
      </c>
      <c r="AA187">
        <f>IFERROR(VLOOKUP($A187, CDS5Y_bbg!Z$5:AA$241,2), -1)</f>
        <v>40481</v>
      </c>
      <c r="AB187">
        <f>IFERROR(VLOOKUP($A187, CDS5Y_bbg!AA$5:AB$241,2), -1)</f>
        <v>105.483</v>
      </c>
      <c r="AC187">
        <f>IFERROR(VLOOKUP($A187, CDS5Y_bbg!AB$5:AC$241,2), -1)</f>
        <v>44043</v>
      </c>
      <c r="AD187">
        <f>IFERROR(VLOOKUP($A187, CDS5Y_bbg!AC$5:AD$241,2), -1)</f>
        <v>225.12</v>
      </c>
      <c r="AE187">
        <f>IFERROR(VLOOKUP($A187, CDS5Y_bbg!AD$5:AE$241,2), -1)</f>
        <v>41149</v>
      </c>
      <c r="AF187">
        <f>IFERROR(VLOOKUP($A187, CDS5Y_bbg!AE$5:AF$241,2), -1)</f>
        <v>32.637999999999998</v>
      </c>
      <c r="AG187">
        <f>IFERROR(VLOOKUP($A187, CDS5Y_bbg!AF$5:AG$241,2), -1)</f>
        <v>42853</v>
      </c>
      <c r="AH187">
        <f>IFERROR(VLOOKUP($A187, CDS5Y_bbg!AG$5:AH$241,2), -1)</f>
        <v>29.91</v>
      </c>
      <c r="AI187">
        <f>IFERROR(VLOOKUP($A187, CDS5Y_bbg!AH$5:AI$241,2), -1)</f>
        <v>-1</v>
      </c>
      <c r="AJ187">
        <f>IFERROR(VLOOKUP($A187, CDS5Y_bbg!AI$5:AJ$241,2), -1)</f>
        <v>-1</v>
      </c>
      <c r="AK187">
        <f>IFERROR(VLOOKUP($A187, CDS5Y_bbg!AJ$5:AK$241,2), -1)</f>
        <v>-1</v>
      </c>
      <c r="AL187">
        <f>IFERROR(VLOOKUP($A187, CDS5Y_bbg!AK$5:AL$241,2), -1)</f>
        <v>-1</v>
      </c>
      <c r="AM187">
        <f>IFERROR(VLOOKUP($A187, CDS5Y_bbg!AL$5:AM$241,2), -1)</f>
        <v>-1</v>
      </c>
      <c r="AN187">
        <f>IFERROR(VLOOKUP($A187, CDS5Y_bbg!AM$5:AN$241,2), -1)</f>
        <v>21.248999999999999</v>
      </c>
      <c r="AO187">
        <f>IFERROR(VLOOKUP($A187, CDS5Y_bbg!AN$5:AO$241,2), -1)</f>
        <v>43424</v>
      </c>
      <c r="AP187">
        <f>IFERROR(VLOOKUP($A187, CDS5Y_bbg!AO$5:AP$241,2), -1)</f>
        <v>30.66</v>
      </c>
      <c r="AQ187">
        <f>IFERROR(VLOOKUP($A187, CDS5Y_bbg!AP$5:AQ$241,2), -1)</f>
        <v>44625</v>
      </c>
      <c r="AR187">
        <f>IFERROR(VLOOKUP($A187, CDS5Y_bbg!AQ$5:AR$241,2), -1)</f>
        <v>36.155999999999999</v>
      </c>
      <c r="AS187">
        <f>IFERROR(VLOOKUP($A187, CDS5Y_bbg!AR$5:AS$241,2), -1)</f>
        <v>44626</v>
      </c>
      <c r="AT187">
        <f>IFERROR(VLOOKUP($A187, CDS5Y_bbg!AS$5:AT$241,2), -1)</f>
        <v>15.994999999999999</v>
      </c>
      <c r="AU187">
        <f>IFERROR(VLOOKUP($A187, CDS5Y_bbg!AT$5:AU$241,2), -1)</f>
        <v>-1</v>
      </c>
      <c r="AV187">
        <f>IFERROR(VLOOKUP($A187, CDS5Y_bbg!AU$5:AV$241,2), -1)</f>
        <v>-1</v>
      </c>
      <c r="AW187">
        <f>IFERROR(VLOOKUP($A187, CDS5Y_bbg!AV$5:AW$241,2), -1)</f>
        <v>41863</v>
      </c>
      <c r="AX187">
        <f>IFERROR(VLOOKUP($A187, CDS5Y_bbg!AW$5:AX$241,2), -1)</f>
        <v>-1</v>
      </c>
      <c r="AY187">
        <f>IFERROR(VLOOKUP($A187, CDS5Y_bbg!AX$5:AY$241,2), -1)</f>
        <v>43402</v>
      </c>
      <c r="AZ187">
        <f>IFERROR(VLOOKUP($A187, CDS5Y_bbg!AY$5:AZ$241,2), -1)</f>
        <v>136.30799999999999</v>
      </c>
      <c r="BA187">
        <f>IFERROR(VLOOKUP($A187, CDS5Y_bbg!AZ$5:BA$241,2), -1)</f>
        <v>-1</v>
      </c>
      <c r="BB187">
        <f>IFERROR(VLOOKUP($A187, CDS5Y_bbg!BA$5:BB$241,2), -1)</f>
        <v>43.238999999999997</v>
      </c>
      <c r="BC187">
        <f>IFERROR(VLOOKUP($A187, CDS5Y_bbg!BB$5:BC$241,2), -1)</f>
        <v>41722</v>
      </c>
      <c r="BD187">
        <f>IFERROR(VLOOKUP($A187, CDS5Y_bbg!BC$5:BD$241,2), -1)</f>
        <v>-1</v>
      </c>
      <c r="BE187">
        <f>IFERROR(VLOOKUP($A187, CDS5Y_bbg!BD$5:BE$241,2), -1)</f>
        <v>-1</v>
      </c>
      <c r="BF187">
        <f>IFERROR(VLOOKUP($A187, CDS5Y_bbg!BE$5:BF$241,2), -1)</f>
        <v>-1</v>
      </c>
      <c r="BG187">
        <f>IFERROR(VLOOKUP($A187, CDS5Y_bbg!BF$5:BG$241,2), -1)</f>
        <v>-1</v>
      </c>
      <c r="BH187">
        <f>IFERROR(VLOOKUP($A187, CDS5Y_bbg!BG$5:BH$241,2), -1)</f>
        <v>-1</v>
      </c>
      <c r="BI187">
        <f>IFERROR(VLOOKUP($A187, CDS5Y_bbg!BH$5:BI$241,2), -1)</f>
        <v>43424</v>
      </c>
      <c r="BJ187">
        <f>IFERROR(VLOOKUP($A187, CDS5Y_bbg!BI$5:BJ$241,2), -1)</f>
        <v>195.048</v>
      </c>
      <c r="BK187">
        <f>IFERROR(VLOOKUP($A187, CDS5Y_bbg!BJ$5:BK$241,2), -1)</f>
        <v>-1</v>
      </c>
      <c r="BL187">
        <f>IFERROR(VLOOKUP($A187, CDS5Y_bbg!BK$5:BL$241,2), -1)</f>
        <v>-1</v>
      </c>
      <c r="BM187">
        <f>IFERROR(VLOOKUP($A187, CDS5Y_bbg!BL$5:BM$241,2), -1)</f>
        <v>43424</v>
      </c>
      <c r="BN187">
        <f>IFERROR(VLOOKUP($A187, CDS5Y_bbg!BM$5:BN$241,2), -1)</f>
        <v>109.97799999999999</v>
      </c>
      <c r="BO187">
        <f>IFERROR(VLOOKUP($A187, CDS5Y_bbg!BN$5:BO$241,2), -1)</f>
        <v>43426</v>
      </c>
      <c r="BP187">
        <f>IFERROR(VLOOKUP($A187, CDS5Y_bbg!BO$5:BP$241,2), -1)</f>
        <v>13.519</v>
      </c>
      <c r="BQ187">
        <f>IFERROR(VLOOKUP($A187, CDS5Y_bbg!BP$5:BQ$241,2), -1)</f>
        <v>-1</v>
      </c>
      <c r="BR187">
        <f>IFERROR(VLOOKUP($A187, CDS5Y_bbg!BQ$5:BR$241,2), -1)</f>
        <v>-1</v>
      </c>
      <c r="BS187">
        <f>IFERROR(VLOOKUP($A187, CDS5Y_bbg!BR$5:BS$241,2), -1)</f>
        <v>43426</v>
      </c>
      <c r="BT187">
        <f>IFERROR(VLOOKUP($A187, CDS5Y_bbg!BS$5:BT$241,2), -1)</f>
        <v>19.170999999999999</v>
      </c>
      <c r="BU187">
        <f>IFERROR(VLOOKUP($A187, CDS5Y_bbg!BT$5:BU$241,2), -1)</f>
        <v>-1</v>
      </c>
      <c r="BV187">
        <f>IFERROR(VLOOKUP($A187, CDS5Y_bbg!BU$5:BV$241,2), -1)</f>
        <v>-1</v>
      </c>
      <c r="BW187">
        <f>IFERROR(VLOOKUP($A187, CDS5Y_bbg!BV$5:BW$241,2), -1)</f>
        <v>41915</v>
      </c>
      <c r="BX187">
        <f>IFERROR(VLOOKUP($A187, CDS5Y_bbg!BW$5:BX$241,2), -1)</f>
        <v>-1</v>
      </c>
      <c r="BY187">
        <f>IFERROR(VLOOKUP($A187, CDS5Y_bbg!BX$5:BY$241,2), -1)</f>
        <v>-1</v>
      </c>
      <c r="BZ187">
        <f>IFERROR(VLOOKUP($A187, CDS5Y_bbg!BY$5:BZ$241,2), -1)</f>
        <v>-1</v>
      </c>
      <c r="CA187">
        <f>IFERROR(VLOOKUP($A187, CDS5Y_bbg!BZ$5:CA$241,2), -1)</f>
        <v>41911</v>
      </c>
      <c r="CB187">
        <f>IFERROR(VLOOKUP($A187, CDS5Y_bbg!CA$5:CB$241,2), -1)</f>
        <v>-1</v>
      </c>
      <c r="CC187">
        <f>IFERROR(VLOOKUP($A187, CDS5Y_bbg!CB$5:CC$241,2), -1)</f>
        <v>41912</v>
      </c>
      <c r="CD187">
        <f>IFERROR(VLOOKUP($A187, CDS5Y_bbg!CC$5:CD$241,2), -1)</f>
        <v>-1</v>
      </c>
      <c r="CE187">
        <f>IFERROR(VLOOKUP($A187, CDS5Y_bbg!CD$5:CE$241,2), -1)</f>
        <v>43332</v>
      </c>
      <c r="CF187">
        <f>IFERROR(VLOOKUP($A187, CDS5Y_bbg!CE$5:CF$241,2), -1)</f>
        <v>49.011000000000003</v>
      </c>
      <c r="CG187">
        <f>IFERROR(VLOOKUP($A187, CDS5Y_bbg!CF$5:CG$241,2), -1)</f>
        <v>41893</v>
      </c>
      <c r="CH187">
        <f>IFERROR(VLOOKUP($A187, CDS5Y_bbg!CG$5:CH$241,2), -1)</f>
        <v>-1</v>
      </c>
      <c r="CI187">
        <f>IFERROR(VLOOKUP($A187, CDS5Y_bbg!CH$5:CI$241,2), -1)</f>
        <v>-1</v>
      </c>
      <c r="CJ187">
        <f>IFERROR(VLOOKUP($A187, CDS5Y_bbg!CI$5:CJ$241,2), -1)</f>
        <v>-1</v>
      </c>
      <c r="CK187">
        <f>IFERROR(VLOOKUP($A187, CDS5Y_bbg!CJ$5:CK$241,2), -1)</f>
        <v>41844</v>
      </c>
      <c r="CL187">
        <f>IFERROR(VLOOKUP($A187, CDS5Y_bbg!CK$5:CL$241,2), -1)</f>
        <v>-1</v>
      </c>
      <c r="CM187">
        <f>IFERROR(VLOOKUP($A187, CDS5Y_bbg!CL$5:CM$241,2), -1)</f>
        <v>-1</v>
      </c>
      <c r="CN187">
        <f>IFERROR(VLOOKUP($A187, CDS5Y_bbg!CM$5:CN$241,2), -1)</f>
        <v>-1</v>
      </c>
    </row>
    <row r="188" spans="1:92" x14ac:dyDescent="0.25">
      <c r="A188" s="1">
        <v>42216</v>
      </c>
      <c r="B188">
        <f>IFERROR(VLOOKUP($A188, CDS5Y_bbg!A$5:B$241,2), -1)</f>
        <v>292.66300000000001</v>
      </c>
      <c r="C188">
        <f>IFERROR(VLOOKUP($A188, CDS5Y_bbg!B$5:C$241,2), -1)</f>
        <v>41831</v>
      </c>
      <c r="D188">
        <f>IFERROR(VLOOKUP($A188, CDS5Y_bbg!C$5:D$241,2), -1)</f>
        <v>170.38200000000001</v>
      </c>
      <c r="E188">
        <f>IFERROR(VLOOKUP($A188, CDS5Y_bbg!D$5:E$241,2), -1)</f>
        <v>44895</v>
      </c>
      <c r="F188">
        <f>IFERROR(VLOOKUP($A188, CDS5Y_bbg!E$5:F$241,2), -1)</f>
        <v>102.61799999999999</v>
      </c>
      <c r="G188">
        <f>IFERROR(VLOOKUP($A188, CDS5Y_bbg!F$5:G$241,2), -1)</f>
        <v>40360</v>
      </c>
      <c r="H188">
        <f>IFERROR(VLOOKUP($A188, CDS5Y_bbg!G$5:H$241,2), -1)</f>
        <v>100.169</v>
      </c>
      <c r="I188">
        <f>IFERROR(VLOOKUP($A188, CDS5Y_bbg!H$5:I$241,2), -1)</f>
        <v>44834</v>
      </c>
      <c r="J188">
        <f>IFERROR(VLOOKUP($A188, CDS5Y_bbg!I$5:J$241,2), -1)</f>
        <v>182.714</v>
      </c>
      <c r="K188">
        <f>IFERROR(VLOOKUP($A188, CDS5Y_bbg!J$5:K$241,2), -1)</f>
        <v>41819</v>
      </c>
      <c r="L188">
        <f>IFERROR(VLOOKUP($A188, CDS5Y_bbg!K$5:L$241,2), -1)</f>
        <v>268.88900000000001</v>
      </c>
      <c r="M188">
        <f>IFERROR(VLOOKUP($A188, CDS5Y_bbg!L$5:M$241,2), -1)</f>
        <v>40469</v>
      </c>
      <c r="N188">
        <f>IFERROR(VLOOKUP($A188, CDS5Y_bbg!M$5:N$241,2), -1)</f>
        <v>53.834000000000003</v>
      </c>
      <c r="O188">
        <f>IFERROR(VLOOKUP($A188, CDS5Y_bbg!N$5:O$241,2), -1)</f>
        <v>40289</v>
      </c>
      <c r="P188">
        <f>IFERROR(VLOOKUP($A188, CDS5Y_bbg!O$5:P$241,2), -1)</f>
        <v>147.98599999999999</v>
      </c>
      <c r="Q188">
        <f>IFERROR(VLOOKUP($A188, CDS5Y_bbg!P$5:Q$241,2), -1)</f>
        <v>44377</v>
      </c>
      <c r="R188">
        <f>IFERROR(VLOOKUP($A188, CDS5Y_bbg!Q$5:R$241,2), -1)</f>
        <v>135.91499999999999</v>
      </c>
      <c r="S188">
        <f>IFERROR(VLOOKUP($A188, CDS5Y_bbg!R$5:S$241,2), -1)</f>
        <v>43337</v>
      </c>
      <c r="T188">
        <f>IFERROR(VLOOKUP($A188, CDS5Y_bbg!S$5:T$241,2), -1)</f>
        <v>98.718000000000004</v>
      </c>
      <c r="U188">
        <f>IFERROR(VLOOKUP($A188, CDS5Y_bbg!T$5:U$241,2), -1)</f>
        <v>42062</v>
      </c>
      <c r="V188">
        <f>IFERROR(VLOOKUP($A188, CDS5Y_bbg!U$5:V$241,2), -1)</f>
        <v>66.86</v>
      </c>
      <c r="W188">
        <f>IFERROR(VLOOKUP($A188, CDS5Y_bbg!V$5:W$241,2), -1)</f>
        <v>44074</v>
      </c>
      <c r="X188">
        <f>IFERROR(VLOOKUP($A188, CDS5Y_bbg!W$5:X$241,2), -1)</f>
        <v>337.49900000000002</v>
      </c>
      <c r="Y188">
        <f>IFERROR(VLOOKUP($A188, CDS5Y_bbg!X$5:Y$241,2), -1)</f>
        <v>44043</v>
      </c>
      <c r="Z188">
        <f>IFERROR(VLOOKUP($A188, CDS5Y_bbg!Y$5:Z$241,2), -1)</f>
        <v>218.398</v>
      </c>
      <c r="AA188">
        <f>IFERROR(VLOOKUP($A188, CDS5Y_bbg!Z$5:AA$241,2), -1)</f>
        <v>40481</v>
      </c>
      <c r="AB188">
        <f>IFERROR(VLOOKUP($A188, CDS5Y_bbg!AA$5:AB$241,2), -1)</f>
        <v>106.669</v>
      </c>
      <c r="AC188">
        <f>IFERROR(VLOOKUP($A188, CDS5Y_bbg!AB$5:AC$241,2), -1)</f>
        <v>44043</v>
      </c>
      <c r="AD188">
        <f>IFERROR(VLOOKUP($A188, CDS5Y_bbg!AC$5:AD$241,2), -1)</f>
        <v>236.09700000000001</v>
      </c>
      <c r="AE188">
        <f>IFERROR(VLOOKUP($A188, CDS5Y_bbg!AD$5:AE$241,2), -1)</f>
        <v>41149</v>
      </c>
      <c r="AF188">
        <f>IFERROR(VLOOKUP($A188, CDS5Y_bbg!AE$5:AF$241,2), -1)</f>
        <v>32.637999999999998</v>
      </c>
      <c r="AG188">
        <f>IFERROR(VLOOKUP($A188, CDS5Y_bbg!AF$5:AG$241,2), -1)</f>
        <v>42853</v>
      </c>
      <c r="AH188">
        <f>IFERROR(VLOOKUP($A188, CDS5Y_bbg!AG$5:AH$241,2), -1)</f>
        <v>28.335999999999999</v>
      </c>
      <c r="AI188">
        <f>IFERROR(VLOOKUP($A188, CDS5Y_bbg!AH$5:AI$241,2), -1)</f>
        <v>-1</v>
      </c>
      <c r="AJ188">
        <f>IFERROR(VLOOKUP($A188, CDS5Y_bbg!AI$5:AJ$241,2), -1)</f>
        <v>-1</v>
      </c>
      <c r="AK188">
        <f>IFERROR(VLOOKUP($A188, CDS5Y_bbg!AJ$5:AK$241,2), -1)</f>
        <v>-1</v>
      </c>
      <c r="AL188">
        <f>IFERROR(VLOOKUP($A188, CDS5Y_bbg!AK$5:AL$241,2), -1)</f>
        <v>-1</v>
      </c>
      <c r="AM188">
        <f>IFERROR(VLOOKUP($A188, CDS5Y_bbg!AL$5:AM$241,2), -1)</f>
        <v>-1</v>
      </c>
      <c r="AN188">
        <f>IFERROR(VLOOKUP($A188, CDS5Y_bbg!AM$5:AN$241,2), -1)</f>
        <v>20.780999999999999</v>
      </c>
      <c r="AO188">
        <f>IFERROR(VLOOKUP($A188, CDS5Y_bbg!AN$5:AO$241,2), -1)</f>
        <v>43424</v>
      </c>
      <c r="AP188">
        <f>IFERROR(VLOOKUP($A188, CDS5Y_bbg!AO$5:AP$241,2), -1)</f>
        <v>30.66</v>
      </c>
      <c r="AQ188">
        <f>IFERROR(VLOOKUP($A188, CDS5Y_bbg!AP$5:AQ$241,2), -1)</f>
        <v>44625</v>
      </c>
      <c r="AR188">
        <f>IFERROR(VLOOKUP($A188, CDS5Y_bbg!AQ$5:AR$241,2), -1)</f>
        <v>33.049999999999997</v>
      </c>
      <c r="AS188">
        <f>IFERROR(VLOOKUP($A188, CDS5Y_bbg!AR$5:AS$241,2), -1)</f>
        <v>44626</v>
      </c>
      <c r="AT188">
        <f>IFERROR(VLOOKUP($A188, CDS5Y_bbg!AS$5:AT$241,2), -1)</f>
        <v>13.768000000000001</v>
      </c>
      <c r="AU188">
        <f>IFERROR(VLOOKUP($A188, CDS5Y_bbg!AT$5:AU$241,2), -1)</f>
        <v>-1</v>
      </c>
      <c r="AV188">
        <f>IFERROR(VLOOKUP($A188, CDS5Y_bbg!AU$5:AV$241,2), -1)</f>
        <v>-1</v>
      </c>
      <c r="AW188">
        <f>IFERROR(VLOOKUP($A188, CDS5Y_bbg!AV$5:AW$241,2), -1)</f>
        <v>41863</v>
      </c>
      <c r="AX188">
        <f>IFERROR(VLOOKUP($A188, CDS5Y_bbg!AW$5:AX$241,2), -1)</f>
        <v>-1</v>
      </c>
      <c r="AY188">
        <f>IFERROR(VLOOKUP($A188, CDS5Y_bbg!AX$5:AY$241,2), -1)</f>
        <v>43402</v>
      </c>
      <c r="AZ188">
        <f>IFERROR(VLOOKUP($A188, CDS5Y_bbg!AY$5:AZ$241,2), -1)</f>
        <v>115.58</v>
      </c>
      <c r="BA188">
        <f>IFERROR(VLOOKUP($A188, CDS5Y_bbg!AZ$5:BA$241,2), -1)</f>
        <v>-1</v>
      </c>
      <c r="BB188">
        <f>IFERROR(VLOOKUP($A188, CDS5Y_bbg!BA$5:BB$241,2), -1)</f>
        <v>40</v>
      </c>
      <c r="BC188">
        <f>IFERROR(VLOOKUP($A188, CDS5Y_bbg!BB$5:BC$241,2), -1)</f>
        <v>41722</v>
      </c>
      <c r="BD188">
        <f>IFERROR(VLOOKUP($A188, CDS5Y_bbg!BC$5:BD$241,2), -1)</f>
        <v>-1</v>
      </c>
      <c r="BE188">
        <f>IFERROR(VLOOKUP($A188, CDS5Y_bbg!BD$5:BE$241,2), -1)</f>
        <v>-1</v>
      </c>
      <c r="BF188">
        <f>IFERROR(VLOOKUP($A188, CDS5Y_bbg!BE$5:BF$241,2), -1)</f>
        <v>-1</v>
      </c>
      <c r="BG188">
        <f>IFERROR(VLOOKUP($A188, CDS5Y_bbg!BF$5:BG$241,2), -1)</f>
        <v>-1</v>
      </c>
      <c r="BH188">
        <f>IFERROR(VLOOKUP($A188, CDS5Y_bbg!BG$5:BH$241,2), -1)</f>
        <v>-1</v>
      </c>
      <c r="BI188">
        <f>IFERROR(VLOOKUP($A188, CDS5Y_bbg!BH$5:BI$241,2), -1)</f>
        <v>43424</v>
      </c>
      <c r="BJ188">
        <f>IFERROR(VLOOKUP($A188, CDS5Y_bbg!BI$5:BJ$241,2), -1)</f>
        <v>168.66300000000001</v>
      </c>
      <c r="BK188">
        <f>IFERROR(VLOOKUP($A188, CDS5Y_bbg!BJ$5:BK$241,2), -1)</f>
        <v>-1</v>
      </c>
      <c r="BL188">
        <f>IFERROR(VLOOKUP($A188, CDS5Y_bbg!BK$5:BL$241,2), -1)</f>
        <v>-1</v>
      </c>
      <c r="BM188">
        <f>IFERROR(VLOOKUP($A188, CDS5Y_bbg!BL$5:BM$241,2), -1)</f>
        <v>43424</v>
      </c>
      <c r="BN188">
        <f>IFERROR(VLOOKUP($A188, CDS5Y_bbg!BM$5:BN$241,2), -1)</f>
        <v>95.320999999999998</v>
      </c>
      <c r="BO188">
        <f>IFERROR(VLOOKUP($A188, CDS5Y_bbg!BN$5:BO$241,2), -1)</f>
        <v>43426</v>
      </c>
      <c r="BP188">
        <f>IFERROR(VLOOKUP($A188, CDS5Y_bbg!BO$5:BP$241,2), -1)</f>
        <v>13.519</v>
      </c>
      <c r="BQ188">
        <f>IFERROR(VLOOKUP($A188, CDS5Y_bbg!BP$5:BQ$241,2), -1)</f>
        <v>-1</v>
      </c>
      <c r="BR188">
        <f>IFERROR(VLOOKUP($A188, CDS5Y_bbg!BQ$5:BR$241,2), -1)</f>
        <v>-1</v>
      </c>
      <c r="BS188">
        <f>IFERROR(VLOOKUP($A188, CDS5Y_bbg!BR$5:BS$241,2), -1)</f>
        <v>43426</v>
      </c>
      <c r="BT188">
        <f>IFERROR(VLOOKUP($A188, CDS5Y_bbg!BS$5:BT$241,2), -1)</f>
        <v>18.786000000000001</v>
      </c>
      <c r="BU188">
        <f>IFERROR(VLOOKUP($A188, CDS5Y_bbg!BT$5:BU$241,2), -1)</f>
        <v>-1</v>
      </c>
      <c r="BV188">
        <f>IFERROR(VLOOKUP($A188, CDS5Y_bbg!BU$5:BV$241,2), -1)</f>
        <v>-1</v>
      </c>
      <c r="BW188">
        <f>IFERROR(VLOOKUP($A188, CDS5Y_bbg!BV$5:BW$241,2), -1)</f>
        <v>41915</v>
      </c>
      <c r="BX188">
        <f>IFERROR(VLOOKUP($A188, CDS5Y_bbg!BW$5:BX$241,2), -1)</f>
        <v>-1</v>
      </c>
      <c r="BY188">
        <f>IFERROR(VLOOKUP($A188, CDS5Y_bbg!BX$5:BY$241,2), -1)</f>
        <v>-1</v>
      </c>
      <c r="BZ188">
        <f>IFERROR(VLOOKUP($A188, CDS5Y_bbg!BY$5:BZ$241,2), -1)</f>
        <v>-1</v>
      </c>
      <c r="CA188">
        <f>IFERROR(VLOOKUP($A188, CDS5Y_bbg!BZ$5:CA$241,2), -1)</f>
        <v>41911</v>
      </c>
      <c r="CB188">
        <f>IFERROR(VLOOKUP($A188, CDS5Y_bbg!CA$5:CB$241,2), -1)</f>
        <v>-1</v>
      </c>
      <c r="CC188">
        <f>IFERROR(VLOOKUP($A188, CDS5Y_bbg!CB$5:CC$241,2), -1)</f>
        <v>41912</v>
      </c>
      <c r="CD188">
        <f>IFERROR(VLOOKUP($A188, CDS5Y_bbg!CC$5:CD$241,2), -1)</f>
        <v>-1</v>
      </c>
      <c r="CE188">
        <f>IFERROR(VLOOKUP($A188, CDS5Y_bbg!CD$5:CE$241,2), -1)</f>
        <v>43332</v>
      </c>
      <c r="CF188">
        <f>IFERROR(VLOOKUP($A188, CDS5Y_bbg!CE$5:CF$241,2), -1)</f>
        <v>49.860999999999997</v>
      </c>
      <c r="CG188">
        <f>IFERROR(VLOOKUP($A188, CDS5Y_bbg!CF$5:CG$241,2), -1)</f>
        <v>41893</v>
      </c>
      <c r="CH188">
        <f>IFERROR(VLOOKUP($A188, CDS5Y_bbg!CG$5:CH$241,2), -1)</f>
        <v>-1</v>
      </c>
      <c r="CI188">
        <f>IFERROR(VLOOKUP($A188, CDS5Y_bbg!CH$5:CI$241,2), -1)</f>
        <v>-1</v>
      </c>
      <c r="CJ188">
        <f>IFERROR(VLOOKUP($A188, CDS5Y_bbg!CI$5:CJ$241,2), -1)</f>
        <v>-1</v>
      </c>
      <c r="CK188">
        <f>IFERROR(VLOOKUP($A188, CDS5Y_bbg!CJ$5:CK$241,2), -1)</f>
        <v>41844</v>
      </c>
      <c r="CL188">
        <f>IFERROR(VLOOKUP($A188, CDS5Y_bbg!CK$5:CL$241,2), -1)</f>
        <v>-1</v>
      </c>
      <c r="CM188">
        <f>IFERROR(VLOOKUP($A188, CDS5Y_bbg!CL$5:CM$241,2), -1)</f>
        <v>-1</v>
      </c>
      <c r="CN188">
        <f>IFERROR(VLOOKUP($A188, CDS5Y_bbg!CM$5:CN$241,2), -1)</f>
        <v>-1</v>
      </c>
    </row>
    <row r="189" spans="1:92" x14ac:dyDescent="0.25">
      <c r="A189" s="1">
        <v>42247</v>
      </c>
      <c r="B189">
        <f>IFERROR(VLOOKUP($A189, CDS5Y_bbg!A$5:B$241,2), -1)</f>
        <v>350.57299999999998</v>
      </c>
      <c r="C189">
        <f>IFERROR(VLOOKUP($A189, CDS5Y_bbg!B$5:C$241,2), -1)</f>
        <v>41831</v>
      </c>
      <c r="D189">
        <f>IFERROR(VLOOKUP($A189, CDS5Y_bbg!C$5:D$241,2), -1)</f>
        <v>171.08500000000001</v>
      </c>
      <c r="E189">
        <f>IFERROR(VLOOKUP($A189, CDS5Y_bbg!D$5:E$241,2), -1)</f>
        <v>44895</v>
      </c>
      <c r="F189">
        <f>IFERROR(VLOOKUP($A189, CDS5Y_bbg!E$5:F$241,2), -1)</f>
        <v>120.259</v>
      </c>
      <c r="G189">
        <f>IFERROR(VLOOKUP($A189, CDS5Y_bbg!F$5:G$241,2), -1)</f>
        <v>40360</v>
      </c>
      <c r="H189">
        <f>IFERROR(VLOOKUP($A189, CDS5Y_bbg!G$5:H$241,2), -1)</f>
        <v>114.5</v>
      </c>
      <c r="I189">
        <f>IFERROR(VLOOKUP($A189, CDS5Y_bbg!H$5:I$241,2), -1)</f>
        <v>44834</v>
      </c>
      <c r="J189">
        <f>IFERROR(VLOOKUP($A189, CDS5Y_bbg!I$5:J$241,2), -1)</f>
        <v>217.715</v>
      </c>
      <c r="K189">
        <f>IFERROR(VLOOKUP($A189, CDS5Y_bbg!J$5:K$241,2), -1)</f>
        <v>41819</v>
      </c>
      <c r="L189">
        <f>IFERROR(VLOOKUP($A189, CDS5Y_bbg!K$5:L$241,2), -1)</f>
        <v>-1</v>
      </c>
      <c r="M189">
        <f>IFERROR(VLOOKUP($A189, CDS5Y_bbg!L$5:M$241,2), -1)</f>
        <v>40469</v>
      </c>
      <c r="N189">
        <f>IFERROR(VLOOKUP($A189, CDS5Y_bbg!M$5:N$241,2), -1)</f>
        <v>66.656999999999996</v>
      </c>
      <c r="O189">
        <f>IFERROR(VLOOKUP($A189, CDS5Y_bbg!N$5:O$241,2), -1)</f>
        <v>40289</v>
      </c>
      <c r="P189">
        <f>IFERROR(VLOOKUP($A189, CDS5Y_bbg!O$5:P$241,2), -1)</f>
        <v>175.5</v>
      </c>
      <c r="Q189">
        <f>IFERROR(VLOOKUP($A189, CDS5Y_bbg!P$5:Q$241,2), -1)</f>
        <v>44377</v>
      </c>
      <c r="R189">
        <f>IFERROR(VLOOKUP($A189, CDS5Y_bbg!Q$5:R$241,2), -1)</f>
        <v>145.49799999999999</v>
      </c>
      <c r="S189">
        <f>IFERROR(VLOOKUP($A189, CDS5Y_bbg!R$5:S$241,2), -1)</f>
        <v>43337</v>
      </c>
      <c r="T189">
        <f>IFERROR(VLOOKUP($A189, CDS5Y_bbg!S$5:T$241,2), -1)</f>
        <v>117.004</v>
      </c>
      <c r="U189">
        <f>IFERROR(VLOOKUP($A189, CDS5Y_bbg!T$5:U$241,2), -1)</f>
        <v>42062</v>
      </c>
      <c r="V189">
        <f>IFERROR(VLOOKUP($A189, CDS5Y_bbg!U$5:V$241,2), -1)</f>
        <v>-1</v>
      </c>
      <c r="W189">
        <f>IFERROR(VLOOKUP($A189, CDS5Y_bbg!V$5:W$241,2), -1)</f>
        <v>44074</v>
      </c>
      <c r="X189">
        <f>IFERROR(VLOOKUP($A189, CDS5Y_bbg!W$5:X$241,2), -1)</f>
        <v>370.43099999999998</v>
      </c>
      <c r="Y189">
        <f>IFERROR(VLOOKUP($A189, CDS5Y_bbg!X$5:Y$241,2), -1)</f>
        <v>44043</v>
      </c>
      <c r="Z189">
        <f>IFERROR(VLOOKUP($A189, CDS5Y_bbg!Y$5:Z$241,2), -1)</f>
        <v>247.79599999999999</v>
      </c>
      <c r="AA189">
        <f>IFERROR(VLOOKUP($A189, CDS5Y_bbg!Z$5:AA$241,2), -1)</f>
        <v>40481</v>
      </c>
      <c r="AB189">
        <f>IFERROR(VLOOKUP($A189, CDS5Y_bbg!AA$5:AB$241,2), -1)</f>
        <v>144.02000000000001</v>
      </c>
      <c r="AC189">
        <f>IFERROR(VLOOKUP($A189, CDS5Y_bbg!AB$5:AC$241,2), -1)</f>
        <v>44043</v>
      </c>
      <c r="AD189">
        <f>IFERROR(VLOOKUP($A189, CDS5Y_bbg!AC$5:AD$241,2), -1)</f>
        <v>262.20699999999999</v>
      </c>
      <c r="AE189">
        <f>IFERROR(VLOOKUP($A189, CDS5Y_bbg!AD$5:AE$241,2), -1)</f>
        <v>41149</v>
      </c>
      <c r="AF189">
        <f>IFERROR(VLOOKUP($A189, CDS5Y_bbg!AE$5:AF$241,2), -1)</f>
        <v>42.988999999999997</v>
      </c>
      <c r="AG189">
        <f>IFERROR(VLOOKUP($A189, CDS5Y_bbg!AF$5:AG$241,2), -1)</f>
        <v>42853</v>
      </c>
      <c r="AH189">
        <f>IFERROR(VLOOKUP($A189, CDS5Y_bbg!AG$5:AH$241,2), -1)</f>
        <v>25.821999999999999</v>
      </c>
      <c r="AI189">
        <f>IFERROR(VLOOKUP($A189, CDS5Y_bbg!AH$5:AI$241,2), -1)</f>
        <v>-1</v>
      </c>
      <c r="AJ189">
        <f>IFERROR(VLOOKUP($A189, CDS5Y_bbg!AI$5:AJ$241,2), -1)</f>
        <v>-1</v>
      </c>
      <c r="AK189">
        <f>IFERROR(VLOOKUP($A189, CDS5Y_bbg!AJ$5:AK$241,2), -1)</f>
        <v>-1</v>
      </c>
      <c r="AL189">
        <f>IFERROR(VLOOKUP($A189, CDS5Y_bbg!AK$5:AL$241,2), -1)</f>
        <v>-1</v>
      </c>
      <c r="AM189">
        <f>IFERROR(VLOOKUP($A189, CDS5Y_bbg!AL$5:AM$241,2), -1)</f>
        <v>-1</v>
      </c>
      <c r="AN189">
        <f>IFERROR(VLOOKUP($A189, CDS5Y_bbg!AM$5:AN$241,2), -1)</f>
        <v>18.756</v>
      </c>
      <c r="AO189">
        <f>IFERROR(VLOOKUP($A189, CDS5Y_bbg!AN$5:AO$241,2), -1)</f>
        <v>43424</v>
      </c>
      <c r="AP189">
        <f>IFERROR(VLOOKUP($A189, CDS5Y_bbg!AO$5:AP$241,2), -1)</f>
        <v>30.66</v>
      </c>
      <c r="AQ189">
        <f>IFERROR(VLOOKUP($A189, CDS5Y_bbg!AP$5:AQ$241,2), -1)</f>
        <v>44625</v>
      </c>
      <c r="AR189">
        <f>IFERROR(VLOOKUP($A189, CDS5Y_bbg!AQ$5:AR$241,2), -1)</f>
        <v>33.668999999999997</v>
      </c>
      <c r="AS189">
        <f>IFERROR(VLOOKUP($A189, CDS5Y_bbg!AR$5:AS$241,2), -1)</f>
        <v>44626</v>
      </c>
      <c r="AT189">
        <f>IFERROR(VLOOKUP($A189, CDS5Y_bbg!AS$5:AT$241,2), -1)</f>
        <v>13.678000000000001</v>
      </c>
      <c r="AU189">
        <f>IFERROR(VLOOKUP($A189, CDS5Y_bbg!AT$5:AU$241,2), -1)</f>
        <v>-1</v>
      </c>
      <c r="AV189">
        <f>IFERROR(VLOOKUP($A189, CDS5Y_bbg!AU$5:AV$241,2), -1)</f>
        <v>-1</v>
      </c>
      <c r="AW189">
        <f>IFERROR(VLOOKUP($A189, CDS5Y_bbg!AV$5:AW$241,2), -1)</f>
        <v>41863</v>
      </c>
      <c r="AX189">
        <f>IFERROR(VLOOKUP($A189, CDS5Y_bbg!AW$5:AX$241,2), -1)</f>
        <v>-1</v>
      </c>
      <c r="AY189">
        <f>IFERROR(VLOOKUP($A189, CDS5Y_bbg!AX$5:AY$241,2), -1)</f>
        <v>43402</v>
      </c>
      <c r="AZ189">
        <f>IFERROR(VLOOKUP($A189, CDS5Y_bbg!AY$5:AZ$241,2), -1)</f>
        <v>114.877</v>
      </c>
      <c r="BA189">
        <f>IFERROR(VLOOKUP($A189, CDS5Y_bbg!AZ$5:BA$241,2), -1)</f>
        <v>-1</v>
      </c>
      <c r="BB189">
        <f>IFERROR(VLOOKUP($A189, CDS5Y_bbg!BA$5:BB$241,2), -1)</f>
        <v>39.027000000000001</v>
      </c>
      <c r="BC189">
        <f>IFERROR(VLOOKUP($A189, CDS5Y_bbg!BB$5:BC$241,2), -1)</f>
        <v>41722</v>
      </c>
      <c r="BD189">
        <f>IFERROR(VLOOKUP($A189, CDS5Y_bbg!BC$5:BD$241,2), -1)</f>
        <v>-1</v>
      </c>
      <c r="BE189">
        <f>IFERROR(VLOOKUP($A189, CDS5Y_bbg!BD$5:BE$241,2), -1)</f>
        <v>-1</v>
      </c>
      <c r="BF189">
        <f>IFERROR(VLOOKUP($A189, CDS5Y_bbg!BE$5:BF$241,2), -1)</f>
        <v>-1</v>
      </c>
      <c r="BG189">
        <f>IFERROR(VLOOKUP($A189, CDS5Y_bbg!BF$5:BG$241,2), -1)</f>
        <v>-1</v>
      </c>
      <c r="BH189">
        <f>IFERROR(VLOOKUP($A189, CDS5Y_bbg!BG$5:BH$241,2), -1)</f>
        <v>-1</v>
      </c>
      <c r="BI189">
        <f>IFERROR(VLOOKUP($A189, CDS5Y_bbg!BH$5:BI$241,2), -1)</f>
        <v>43424</v>
      </c>
      <c r="BJ189">
        <f>IFERROR(VLOOKUP($A189, CDS5Y_bbg!BI$5:BJ$241,2), -1)</f>
        <v>173.44</v>
      </c>
      <c r="BK189">
        <f>IFERROR(VLOOKUP($A189, CDS5Y_bbg!BJ$5:BK$241,2), -1)</f>
        <v>-1</v>
      </c>
      <c r="BL189">
        <f>IFERROR(VLOOKUP($A189, CDS5Y_bbg!BK$5:BL$241,2), -1)</f>
        <v>-1</v>
      </c>
      <c r="BM189">
        <f>IFERROR(VLOOKUP($A189, CDS5Y_bbg!BL$5:BM$241,2), -1)</f>
        <v>43424</v>
      </c>
      <c r="BN189">
        <f>IFERROR(VLOOKUP($A189, CDS5Y_bbg!BM$5:BN$241,2), -1)</f>
        <v>100.676</v>
      </c>
      <c r="BO189">
        <f>IFERROR(VLOOKUP($A189, CDS5Y_bbg!BN$5:BO$241,2), -1)</f>
        <v>43426</v>
      </c>
      <c r="BP189">
        <f>IFERROR(VLOOKUP($A189, CDS5Y_bbg!BO$5:BP$241,2), -1)</f>
        <v>13.519</v>
      </c>
      <c r="BQ189">
        <f>IFERROR(VLOOKUP($A189, CDS5Y_bbg!BP$5:BQ$241,2), -1)</f>
        <v>-1</v>
      </c>
      <c r="BR189">
        <f>IFERROR(VLOOKUP($A189, CDS5Y_bbg!BQ$5:BR$241,2), -1)</f>
        <v>-1</v>
      </c>
      <c r="BS189">
        <f>IFERROR(VLOOKUP($A189, CDS5Y_bbg!BR$5:BS$241,2), -1)</f>
        <v>43426</v>
      </c>
      <c r="BT189">
        <f>IFERROR(VLOOKUP($A189, CDS5Y_bbg!BS$5:BT$241,2), -1)</f>
        <v>18.684000000000001</v>
      </c>
      <c r="BU189">
        <f>IFERROR(VLOOKUP($A189, CDS5Y_bbg!BT$5:BU$241,2), -1)</f>
        <v>-1</v>
      </c>
      <c r="BV189">
        <f>IFERROR(VLOOKUP($A189, CDS5Y_bbg!BU$5:BV$241,2), -1)</f>
        <v>-1</v>
      </c>
      <c r="BW189">
        <f>IFERROR(VLOOKUP($A189, CDS5Y_bbg!BV$5:BW$241,2), -1)</f>
        <v>41915</v>
      </c>
      <c r="BX189">
        <f>IFERROR(VLOOKUP($A189, CDS5Y_bbg!BW$5:BX$241,2), -1)</f>
        <v>-1</v>
      </c>
      <c r="BY189">
        <f>IFERROR(VLOOKUP($A189, CDS5Y_bbg!BX$5:BY$241,2), -1)</f>
        <v>-1</v>
      </c>
      <c r="BZ189">
        <f>IFERROR(VLOOKUP($A189, CDS5Y_bbg!BY$5:BZ$241,2), -1)</f>
        <v>-1</v>
      </c>
      <c r="CA189">
        <f>IFERROR(VLOOKUP($A189, CDS5Y_bbg!BZ$5:CA$241,2), -1)</f>
        <v>41911</v>
      </c>
      <c r="CB189">
        <f>IFERROR(VLOOKUP($A189, CDS5Y_bbg!CA$5:CB$241,2), -1)</f>
        <v>-1</v>
      </c>
      <c r="CC189">
        <f>IFERROR(VLOOKUP($A189, CDS5Y_bbg!CB$5:CC$241,2), -1)</f>
        <v>41912</v>
      </c>
      <c r="CD189">
        <f>IFERROR(VLOOKUP($A189, CDS5Y_bbg!CC$5:CD$241,2), -1)</f>
        <v>-1</v>
      </c>
      <c r="CE189">
        <f>IFERROR(VLOOKUP($A189, CDS5Y_bbg!CD$5:CE$241,2), -1)</f>
        <v>43332</v>
      </c>
      <c r="CF189">
        <f>IFERROR(VLOOKUP($A189, CDS5Y_bbg!CE$5:CF$241,2), -1)</f>
        <v>50.67</v>
      </c>
      <c r="CG189">
        <f>IFERROR(VLOOKUP($A189, CDS5Y_bbg!CF$5:CG$241,2), -1)</f>
        <v>41893</v>
      </c>
      <c r="CH189">
        <f>IFERROR(VLOOKUP($A189, CDS5Y_bbg!CG$5:CH$241,2), -1)</f>
        <v>-1</v>
      </c>
      <c r="CI189">
        <f>IFERROR(VLOOKUP($A189, CDS5Y_bbg!CH$5:CI$241,2), -1)</f>
        <v>-1</v>
      </c>
      <c r="CJ189">
        <f>IFERROR(VLOOKUP($A189, CDS5Y_bbg!CI$5:CJ$241,2), -1)</f>
        <v>-1</v>
      </c>
      <c r="CK189">
        <f>IFERROR(VLOOKUP($A189, CDS5Y_bbg!CJ$5:CK$241,2), -1)</f>
        <v>41844</v>
      </c>
      <c r="CL189">
        <f>IFERROR(VLOOKUP($A189, CDS5Y_bbg!CK$5:CL$241,2), -1)</f>
        <v>-1</v>
      </c>
      <c r="CM189">
        <f>IFERROR(VLOOKUP($A189, CDS5Y_bbg!CL$5:CM$241,2), -1)</f>
        <v>-1</v>
      </c>
      <c r="CN189">
        <f>IFERROR(VLOOKUP($A189, CDS5Y_bbg!CM$5:CN$241,2), -1)</f>
        <v>-1</v>
      </c>
    </row>
    <row r="190" spans="1:92" x14ac:dyDescent="0.25">
      <c r="A190" s="1">
        <v>42277</v>
      </c>
      <c r="B190">
        <f>IFERROR(VLOOKUP($A190, CDS5Y_bbg!A$5:B$241,2), -1)</f>
        <v>476.42899999999997</v>
      </c>
      <c r="C190">
        <f>IFERROR(VLOOKUP($A190, CDS5Y_bbg!B$5:C$241,2), -1)</f>
        <v>41831</v>
      </c>
      <c r="D190">
        <f>IFERROR(VLOOKUP($A190, CDS5Y_bbg!C$5:D$241,2), -1)</f>
        <v>-1</v>
      </c>
      <c r="E190">
        <f>IFERROR(VLOOKUP($A190, CDS5Y_bbg!D$5:E$241,2), -1)</f>
        <v>44895</v>
      </c>
      <c r="F190">
        <f>IFERROR(VLOOKUP($A190, CDS5Y_bbg!E$5:F$241,2), -1)</f>
        <v>145.03299999999999</v>
      </c>
      <c r="G190">
        <f>IFERROR(VLOOKUP($A190, CDS5Y_bbg!F$5:G$241,2), -1)</f>
        <v>40360</v>
      </c>
      <c r="H190">
        <f>IFERROR(VLOOKUP($A190, CDS5Y_bbg!G$5:H$241,2), -1)</f>
        <v>128.166</v>
      </c>
      <c r="I190">
        <f>IFERROR(VLOOKUP($A190, CDS5Y_bbg!H$5:I$241,2), -1)</f>
        <v>44834</v>
      </c>
      <c r="J190">
        <f>IFERROR(VLOOKUP($A190, CDS5Y_bbg!I$5:J$241,2), -1)</f>
        <v>249.29900000000001</v>
      </c>
      <c r="K190">
        <f>IFERROR(VLOOKUP($A190, CDS5Y_bbg!J$5:K$241,2), -1)</f>
        <v>41819</v>
      </c>
      <c r="L190">
        <f>IFERROR(VLOOKUP($A190, CDS5Y_bbg!K$5:L$241,2), -1)</f>
        <v>-1</v>
      </c>
      <c r="M190">
        <f>IFERROR(VLOOKUP($A190, CDS5Y_bbg!L$5:M$241,2), -1)</f>
        <v>40469</v>
      </c>
      <c r="N190">
        <f>IFERROR(VLOOKUP($A190, CDS5Y_bbg!M$5:N$241,2), -1)</f>
        <v>78.501000000000005</v>
      </c>
      <c r="O190">
        <f>IFERROR(VLOOKUP($A190, CDS5Y_bbg!N$5:O$241,2), -1)</f>
        <v>40289</v>
      </c>
      <c r="P190">
        <f>IFERROR(VLOOKUP($A190, CDS5Y_bbg!O$5:P$241,2), -1)</f>
        <v>238.82300000000001</v>
      </c>
      <c r="Q190">
        <f>IFERROR(VLOOKUP($A190, CDS5Y_bbg!P$5:Q$241,2), -1)</f>
        <v>44377</v>
      </c>
      <c r="R190">
        <f>IFERROR(VLOOKUP($A190, CDS5Y_bbg!Q$5:R$241,2), -1)</f>
        <v>175.99299999999999</v>
      </c>
      <c r="S190">
        <f>IFERROR(VLOOKUP($A190, CDS5Y_bbg!R$5:S$241,2), -1)</f>
        <v>43337</v>
      </c>
      <c r="T190">
        <f>IFERROR(VLOOKUP($A190, CDS5Y_bbg!S$5:T$241,2), -1)</f>
        <v>134.64699999999999</v>
      </c>
      <c r="U190">
        <f>IFERROR(VLOOKUP($A190, CDS5Y_bbg!T$5:U$241,2), -1)</f>
        <v>42062</v>
      </c>
      <c r="V190">
        <f>IFERROR(VLOOKUP($A190, CDS5Y_bbg!U$5:V$241,2), -1)</f>
        <v>-1</v>
      </c>
      <c r="W190">
        <f>IFERROR(VLOOKUP($A190, CDS5Y_bbg!V$5:W$241,2), -1)</f>
        <v>44074</v>
      </c>
      <c r="X190">
        <f>IFERROR(VLOOKUP($A190, CDS5Y_bbg!W$5:X$241,2), -1)</f>
        <v>361.13200000000001</v>
      </c>
      <c r="Y190">
        <f>IFERROR(VLOOKUP($A190, CDS5Y_bbg!X$5:Y$241,2), -1)</f>
        <v>44043</v>
      </c>
      <c r="Z190">
        <f>IFERROR(VLOOKUP($A190, CDS5Y_bbg!Y$5:Z$241,2), -1)</f>
        <v>292.49599999999998</v>
      </c>
      <c r="AA190">
        <f>IFERROR(VLOOKUP($A190, CDS5Y_bbg!Z$5:AA$241,2), -1)</f>
        <v>40481</v>
      </c>
      <c r="AB190">
        <f>IFERROR(VLOOKUP($A190, CDS5Y_bbg!AA$5:AB$241,2), -1)</f>
        <v>168</v>
      </c>
      <c r="AC190">
        <f>IFERROR(VLOOKUP($A190, CDS5Y_bbg!AB$5:AC$241,2), -1)</f>
        <v>44043</v>
      </c>
      <c r="AD190">
        <f>IFERROR(VLOOKUP($A190, CDS5Y_bbg!AC$5:AD$241,2), -1)</f>
        <v>312.39699999999999</v>
      </c>
      <c r="AE190">
        <f>IFERROR(VLOOKUP($A190, CDS5Y_bbg!AD$5:AE$241,2), -1)</f>
        <v>41149</v>
      </c>
      <c r="AF190">
        <f>IFERROR(VLOOKUP($A190, CDS5Y_bbg!AE$5:AF$241,2), -1)</f>
        <v>55.548000000000002</v>
      </c>
      <c r="AG190">
        <f>IFERROR(VLOOKUP($A190, CDS5Y_bbg!AF$5:AG$241,2), -1)</f>
        <v>42853</v>
      </c>
      <c r="AH190">
        <f>IFERROR(VLOOKUP($A190, CDS5Y_bbg!AG$5:AH$241,2), -1)</f>
        <v>26.481999999999999</v>
      </c>
      <c r="AI190">
        <f>IFERROR(VLOOKUP($A190, CDS5Y_bbg!AH$5:AI$241,2), -1)</f>
        <v>-1</v>
      </c>
      <c r="AJ190">
        <f>IFERROR(VLOOKUP($A190, CDS5Y_bbg!AI$5:AJ$241,2), -1)</f>
        <v>-1</v>
      </c>
      <c r="AK190">
        <f>IFERROR(VLOOKUP($A190, CDS5Y_bbg!AJ$5:AK$241,2), -1)</f>
        <v>-1</v>
      </c>
      <c r="AL190">
        <f>IFERROR(VLOOKUP($A190, CDS5Y_bbg!AK$5:AL$241,2), -1)</f>
        <v>-1</v>
      </c>
      <c r="AM190">
        <f>IFERROR(VLOOKUP($A190, CDS5Y_bbg!AL$5:AM$241,2), -1)</f>
        <v>-1</v>
      </c>
      <c r="AN190">
        <f>IFERROR(VLOOKUP($A190, CDS5Y_bbg!AM$5:AN$241,2), -1)</f>
        <v>16.715</v>
      </c>
      <c r="AO190">
        <f>IFERROR(VLOOKUP($A190, CDS5Y_bbg!AN$5:AO$241,2), -1)</f>
        <v>43424</v>
      </c>
      <c r="AP190">
        <f>IFERROR(VLOOKUP($A190, CDS5Y_bbg!AO$5:AP$241,2), -1)</f>
        <v>30.66</v>
      </c>
      <c r="AQ190">
        <f>IFERROR(VLOOKUP($A190, CDS5Y_bbg!AP$5:AQ$241,2), -1)</f>
        <v>44625</v>
      </c>
      <c r="AR190">
        <f>IFERROR(VLOOKUP($A190, CDS5Y_bbg!AQ$5:AR$241,2), -1)</f>
        <v>32.198999999999998</v>
      </c>
      <c r="AS190">
        <f>IFERROR(VLOOKUP($A190, CDS5Y_bbg!AR$5:AS$241,2), -1)</f>
        <v>44626</v>
      </c>
      <c r="AT190">
        <f>IFERROR(VLOOKUP($A190, CDS5Y_bbg!AS$5:AT$241,2), -1)</f>
        <v>14.439</v>
      </c>
      <c r="AU190">
        <f>IFERROR(VLOOKUP($A190, CDS5Y_bbg!AT$5:AU$241,2), -1)</f>
        <v>-1</v>
      </c>
      <c r="AV190">
        <f>IFERROR(VLOOKUP($A190, CDS5Y_bbg!AU$5:AV$241,2), -1)</f>
        <v>-1</v>
      </c>
      <c r="AW190">
        <f>IFERROR(VLOOKUP($A190, CDS5Y_bbg!AV$5:AW$241,2), -1)</f>
        <v>41863</v>
      </c>
      <c r="AX190">
        <f>IFERROR(VLOOKUP($A190, CDS5Y_bbg!AW$5:AX$241,2), -1)</f>
        <v>-1</v>
      </c>
      <c r="AY190">
        <f>IFERROR(VLOOKUP($A190, CDS5Y_bbg!AX$5:AY$241,2), -1)</f>
        <v>43402</v>
      </c>
      <c r="AZ190">
        <f>IFERROR(VLOOKUP($A190, CDS5Y_bbg!AY$5:AZ$241,2), -1)</f>
        <v>121.622</v>
      </c>
      <c r="BA190">
        <f>IFERROR(VLOOKUP($A190, CDS5Y_bbg!AZ$5:BA$241,2), -1)</f>
        <v>-1</v>
      </c>
      <c r="BB190">
        <f>IFERROR(VLOOKUP($A190, CDS5Y_bbg!BA$5:BB$241,2), -1)</f>
        <v>45.613</v>
      </c>
      <c r="BC190">
        <f>IFERROR(VLOOKUP($A190, CDS5Y_bbg!BB$5:BC$241,2), -1)</f>
        <v>41722</v>
      </c>
      <c r="BD190">
        <f>IFERROR(VLOOKUP($A190, CDS5Y_bbg!BC$5:BD$241,2), -1)</f>
        <v>-1</v>
      </c>
      <c r="BE190">
        <f>IFERROR(VLOOKUP($A190, CDS5Y_bbg!BD$5:BE$241,2), -1)</f>
        <v>-1</v>
      </c>
      <c r="BF190">
        <f>IFERROR(VLOOKUP($A190, CDS5Y_bbg!BE$5:BF$241,2), -1)</f>
        <v>-1</v>
      </c>
      <c r="BG190">
        <f>IFERROR(VLOOKUP($A190, CDS5Y_bbg!BF$5:BG$241,2), -1)</f>
        <v>-1</v>
      </c>
      <c r="BH190">
        <f>IFERROR(VLOOKUP($A190, CDS5Y_bbg!BG$5:BH$241,2), -1)</f>
        <v>-1</v>
      </c>
      <c r="BI190">
        <f>IFERROR(VLOOKUP($A190, CDS5Y_bbg!BH$5:BI$241,2), -1)</f>
        <v>43424</v>
      </c>
      <c r="BJ190">
        <f>IFERROR(VLOOKUP($A190, CDS5Y_bbg!BI$5:BJ$241,2), -1)</f>
        <v>173.17400000000001</v>
      </c>
      <c r="BK190">
        <f>IFERROR(VLOOKUP($A190, CDS5Y_bbg!BJ$5:BK$241,2), -1)</f>
        <v>-1</v>
      </c>
      <c r="BL190">
        <f>IFERROR(VLOOKUP($A190, CDS5Y_bbg!BK$5:BL$241,2), -1)</f>
        <v>-1</v>
      </c>
      <c r="BM190">
        <f>IFERROR(VLOOKUP($A190, CDS5Y_bbg!BL$5:BM$241,2), -1)</f>
        <v>43424</v>
      </c>
      <c r="BN190">
        <f>IFERROR(VLOOKUP($A190, CDS5Y_bbg!BM$5:BN$241,2), -1)</f>
        <v>109.245</v>
      </c>
      <c r="BO190">
        <f>IFERROR(VLOOKUP($A190, CDS5Y_bbg!BN$5:BO$241,2), -1)</f>
        <v>43426</v>
      </c>
      <c r="BP190">
        <f>IFERROR(VLOOKUP($A190, CDS5Y_bbg!BO$5:BP$241,2), -1)</f>
        <v>13.519</v>
      </c>
      <c r="BQ190">
        <f>IFERROR(VLOOKUP($A190, CDS5Y_bbg!BP$5:BQ$241,2), -1)</f>
        <v>-1</v>
      </c>
      <c r="BR190">
        <f>IFERROR(VLOOKUP($A190, CDS5Y_bbg!BQ$5:BR$241,2), -1)</f>
        <v>-1</v>
      </c>
      <c r="BS190">
        <f>IFERROR(VLOOKUP($A190, CDS5Y_bbg!BR$5:BS$241,2), -1)</f>
        <v>43426</v>
      </c>
      <c r="BT190">
        <f>IFERROR(VLOOKUP($A190, CDS5Y_bbg!BS$5:BT$241,2), -1)</f>
        <v>15.331</v>
      </c>
      <c r="BU190">
        <f>IFERROR(VLOOKUP($A190, CDS5Y_bbg!BT$5:BU$241,2), -1)</f>
        <v>-1</v>
      </c>
      <c r="BV190">
        <f>IFERROR(VLOOKUP($A190, CDS5Y_bbg!BU$5:BV$241,2), -1)</f>
        <v>-1</v>
      </c>
      <c r="BW190">
        <f>IFERROR(VLOOKUP($A190, CDS5Y_bbg!BV$5:BW$241,2), -1)</f>
        <v>41915</v>
      </c>
      <c r="BX190">
        <f>IFERROR(VLOOKUP($A190, CDS5Y_bbg!BW$5:BX$241,2), -1)</f>
        <v>-1</v>
      </c>
      <c r="BY190">
        <f>IFERROR(VLOOKUP($A190, CDS5Y_bbg!BX$5:BY$241,2), -1)</f>
        <v>-1</v>
      </c>
      <c r="BZ190">
        <f>IFERROR(VLOOKUP($A190, CDS5Y_bbg!BY$5:BZ$241,2), -1)</f>
        <v>-1</v>
      </c>
      <c r="CA190">
        <f>IFERROR(VLOOKUP($A190, CDS5Y_bbg!BZ$5:CA$241,2), -1)</f>
        <v>41911</v>
      </c>
      <c r="CB190">
        <f>IFERROR(VLOOKUP($A190, CDS5Y_bbg!CA$5:CB$241,2), -1)</f>
        <v>-1</v>
      </c>
      <c r="CC190">
        <f>IFERROR(VLOOKUP($A190, CDS5Y_bbg!CB$5:CC$241,2), -1)</f>
        <v>41912</v>
      </c>
      <c r="CD190">
        <f>IFERROR(VLOOKUP($A190, CDS5Y_bbg!CC$5:CD$241,2), -1)</f>
        <v>-1</v>
      </c>
      <c r="CE190">
        <f>IFERROR(VLOOKUP($A190, CDS5Y_bbg!CD$5:CE$241,2), -1)</f>
        <v>43332</v>
      </c>
      <c r="CF190">
        <f>IFERROR(VLOOKUP($A190, CDS5Y_bbg!CE$5:CF$241,2), -1)</f>
        <v>50.460999999999999</v>
      </c>
      <c r="CG190">
        <f>IFERROR(VLOOKUP($A190, CDS5Y_bbg!CF$5:CG$241,2), -1)</f>
        <v>41893</v>
      </c>
      <c r="CH190">
        <f>IFERROR(VLOOKUP($A190, CDS5Y_bbg!CG$5:CH$241,2), -1)</f>
        <v>-1</v>
      </c>
      <c r="CI190">
        <f>IFERROR(VLOOKUP($A190, CDS5Y_bbg!CH$5:CI$241,2), -1)</f>
        <v>-1</v>
      </c>
      <c r="CJ190">
        <f>IFERROR(VLOOKUP($A190, CDS5Y_bbg!CI$5:CJ$241,2), -1)</f>
        <v>-1</v>
      </c>
      <c r="CK190">
        <f>IFERROR(VLOOKUP($A190, CDS5Y_bbg!CJ$5:CK$241,2), -1)</f>
        <v>41844</v>
      </c>
      <c r="CL190">
        <f>IFERROR(VLOOKUP($A190, CDS5Y_bbg!CK$5:CL$241,2), -1)</f>
        <v>-1</v>
      </c>
      <c r="CM190">
        <f>IFERROR(VLOOKUP($A190, CDS5Y_bbg!CL$5:CM$241,2), -1)</f>
        <v>-1</v>
      </c>
      <c r="CN190">
        <f>IFERROR(VLOOKUP($A190, CDS5Y_bbg!CM$5:CN$241,2), -1)</f>
        <v>-1</v>
      </c>
    </row>
    <row r="191" spans="1:92" x14ac:dyDescent="0.25">
      <c r="A191" s="1">
        <v>42307</v>
      </c>
      <c r="B191">
        <f>IFERROR(VLOOKUP($A191, CDS5Y_bbg!A$5:B$241,2), -1)</f>
        <v>440.50900000000001</v>
      </c>
      <c r="C191">
        <f>IFERROR(VLOOKUP($A191, CDS5Y_bbg!B$5:C$241,2), -1)</f>
        <v>41831</v>
      </c>
      <c r="D191">
        <f>IFERROR(VLOOKUP($A191, CDS5Y_bbg!C$5:D$241,2), -1)</f>
        <v>-1</v>
      </c>
      <c r="E191">
        <f>IFERROR(VLOOKUP($A191, CDS5Y_bbg!D$5:E$241,2), -1)</f>
        <v>44895</v>
      </c>
      <c r="F191">
        <f>IFERROR(VLOOKUP($A191, CDS5Y_bbg!E$5:F$241,2), -1)</f>
        <v>122.345</v>
      </c>
      <c r="G191">
        <f>IFERROR(VLOOKUP($A191, CDS5Y_bbg!F$5:G$241,2), -1)</f>
        <v>40360</v>
      </c>
      <c r="H191">
        <f>IFERROR(VLOOKUP($A191, CDS5Y_bbg!G$5:H$241,2), -1)</f>
        <v>105.833</v>
      </c>
      <c r="I191">
        <f>IFERROR(VLOOKUP($A191, CDS5Y_bbg!H$5:I$241,2), -1)</f>
        <v>44834</v>
      </c>
      <c r="J191">
        <f>IFERROR(VLOOKUP($A191, CDS5Y_bbg!I$5:J$241,2), -1)</f>
        <v>210.17500000000001</v>
      </c>
      <c r="K191">
        <f>IFERROR(VLOOKUP($A191, CDS5Y_bbg!J$5:K$241,2), -1)</f>
        <v>41819</v>
      </c>
      <c r="L191">
        <f>IFERROR(VLOOKUP($A191, CDS5Y_bbg!K$5:L$241,2), -1)</f>
        <v>-1</v>
      </c>
      <c r="M191">
        <f>IFERROR(VLOOKUP($A191, CDS5Y_bbg!L$5:M$241,2), -1)</f>
        <v>40469</v>
      </c>
      <c r="N191">
        <f>IFERROR(VLOOKUP($A191, CDS5Y_bbg!M$5:N$241,2), -1)</f>
        <v>61.667000000000002</v>
      </c>
      <c r="O191">
        <f>IFERROR(VLOOKUP($A191, CDS5Y_bbg!N$5:O$241,2), -1)</f>
        <v>40289</v>
      </c>
      <c r="P191">
        <f>IFERROR(VLOOKUP($A191, CDS5Y_bbg!O$5:P$241,2), -1)</f>
        <v>200.54900000000001</v>
      </c>
      <c r="Q191">
        <f>IFERROR(VLOOKUP($A191, CDS5Y_bbg!P$5:Q$241,2), -1)</f>
        <v>44377</v>
      </c>
      <c r="R191">
        <f>IFERROR(VLOOKUP($A191, CDS5Y_bbg!Q$5:R$241,2), -1)</f>
        <v>151.935</v>
      </c>
      <c r="S191">
        <f>IFERROR(VLOOKUP($A191, CDS5Y_bbg!R$5:S$241,2), -1)</f>
        <v>43337</v>
      </c>
      <c r="T191">
        <f>IFERROR(VLOOKUP($A191, CDS5Y_bbg!S$5:T$241,2), -1)</f>
        <v>105.613</v>
      </c>
      <c r="U191">
        <f>IFERROR(VLOOKUP($A191, CDS5Y_bbg!T$5:U$241,2), -1)</f>
        <v>42062</v>
      </c>
      <c r="V191">
        <f>IFERROR(VLOOKUP($A191, CDS5Y_bbg!U$5:V$241,2), -1)</f>
        <v>-1</v>
      </c>
      <c r="W191">
        <f>IFERROR(VLOOKUP($A191, CDS5Y_bbg!V$5:W$241,2), -1)</f>
        <v>44074</v>
      </c>
      <c r="X191">
        <f>IFERROR(VLOOKUP($A191, CDS5Y_bbg!W$5:X$241,2), -1)</f>
        <v>272.88799999999998</v>
      </c>
      <c r="Y191">
        <f>IFERROR(VLOOKUP($A191, CDS5Y_bbg!X$5:Y$241,2), -1)</f>
        <v>44043</v>
      </c>
      <c r="Z191">
        <f>IFERROR(VLOOKUP($A191, CDS5Y_bbg!Y$5:Z$241,2), -1)</f>
        <v>252.64</v>
      </c>
      <c r="AA191">
        <f>IFERROR(VLOOKUP($A191, CDS5Y_bbg!Z$5:AA$241,2), -1)</f>
        <v>40481</v>
      </c>
      <c r="AB191">
        <f>IFERROR(VLOOKUP($A191, CDS5Y_bbg!AA$5:AB$241,2), -1)</f>
        <v>132.154</v>
      </c>
      <c r="AC191">
        <f>IFERROR(VLOOKUP($A191, CDS5Y_bbg!AB$5:AC$241,2), -1)</f>
        <v>44043</v>
      </c>
      <c r="AD191">
        <f>IFERROR(VLOOKUP($A191, CDS5Y_bbg!AC$5:AD$241,2), -1)</f>
        <v>253.19300000000001</v>
      </c>
      <c r="AE191">
        <f>IFERROR(VLOOKUP($A191, CDS5Y_bbg!AD$5:AE$241,2), -1)</f>
        <v>41149</v>
      </c>
      <c r="AF191">
        <f>IFERROR(VLOOKUP($A191, CDS5Y_bbg!AE$5:AF$241,2), -1)</f>
        <v>43.926000000000002</v>
      </c>
      <c r="AG191">
        <f>IFERROR(VLOOKUP($A191, CDS5Y_bbg!AF$5:AG$241,2), -1)</f>
        <v>42853</v>
      </c>
      <c r="AH191">
        <f>IFERROR(VLOOKUP($A191, CDS5Y_bbg!AG$5:AH$241,2), -1)</f>
        <v>25.64</v>
      </c>
      <c r="AI191">
        <f>IFERROR(VLOOKUP($A191, CDS5Y_bbg!AH$5:AI$241,2), -1)</f>
        <v>-1</v>
      </c>
      <c r="AJ191">
        <f>IFERROR(VLOOKUP($A191, CDS5Y_bbg!AI$5:AJ$241,2), -1)</f>
        <v>-1</v>
      </c>
      <c r="AK191">
        <f>IFERROR(VLOOKUP($A191, CDS5Y_bbg!AJ$5:AK$241,2), -1)</f>
        <v>-1</v>
      </c>
      <c r="AL191">
        <f>IFERROR(VLOOKUP($A191, CDS5Y_bbg!AK$5:AL$241,2), -1)</f>
        <v>-1</v>
      </c>
      <c r="AM191">
        <f>IFERROR(VLOOKUP($A191, CDS5Y_bbg!AL$5:AM$241,2), -1)</f>
        <v>-1</v>
      </c>
      <c r="AN191">
        <f>IFERROR(VLOOKUP($A191, CDS5Y_bbg!AM$5:AN$241,2), -1)</f>
        <v>16.629000000000001</v>
      </c>
      <c r="AO191">
        <f>IFERROR(VLOOKUP($A191, CDS5Y_bbg!AN$5:AO$241,2), -1)</f>
        <v>43424</v>
      </c>
      <c r="AP191">
        <f>IFERROR(VLOOKUP($A191, CDS5Y_bbg!AO$5:AP$241,2), -1)</f>
        <v>30.66</v>
      </c>
      <c r="AQ191">
        <f>IFERROR(VLOOKUP($A191, CDS5Y_bbg!AP$5:AQ$241,2), -1)</f>
        <v>44625</v>
      </c>
      <c r="AR191">
        <f>IFERROR(VLOOKUP($A191, CDS5Y_bbg!AQ$5:AR$241,2), -1)</f>
        <v>29.388999999999999</v>
      </c>
      <c r="AS191">
        <f>IFERROR(VLOOKUP($A191, CDS5Y_bbg!AR$5:AS$241,2), -1)</f>
        <v>44626</v>
      </c>
      <c r="AT191">
        <f>IFERROR(VLOOKUP($A191, CDS5Y_bbg!AS$5:AT$241,2), -1)</f>
        <v>12.885999999999999</v>
      </c>
      <c r="AU191">
        <f>IFERROR(VLOOKUP($A191, CDS5Y_bbg!AT$5:AU$241,2), -1)</f>
        <v>-1</v>
      </c>
      <c r="AV191">
        <f>IFERROR(VLOOKUP($A191, CDS5Y_bbg!AU$5:AV$241,2), -1)</f>
        <v>-1</v>
      </c>
      <c r="AW191">
        <f>IFERROR(VLOOKUP($A191, CDS5Y_bbg!AV$5:AW$241,2), -1)</f>
        <v>41863</v>
      </c>
      <c r="AX191">
        <f>IFERROR(VLOOKUP($A191, CDS5Y_bbg!AW$5:AX$241,2), -1)</f>
        <v>-1</v>
      </c>
      <c r="AY191">
        <f>IFERROR(VLOOKUP($A191, CDS5Y_bbg!AX$5:AY$241,2), -1)</f>
        <v>43402</v>
      </c>
      <c r="AZ191">
        <f>IFERROR(VLOOKUP($A191, CDS5Y_bbg!AY$5:AZ$241,2), -1)</f>
        <v>102.574</v>
      </c>
      <c r="BA191">
        <f>IFERROR(VLOOKUP($A191, CDS5Y_bbg!AZ$5:BA$241,2), -1)</f>
        <v>-1</v>
      </c>
      <c r="BB191">
        <f>IFERROR(VLOOKUP($A191, CDS5Y_bbg!BA$5:BB$241,2), -1)</f>
        <v>42.484999999999999</v>
      </c>
      <c r="BC191">
        <f>IFERROR(VLOOKUP($A191, CDS5Y_bbg!BB$5:BC$241,2), -1)</f>
        <v>41722</v>
      </c>
      <c r="BD191">
        <f>IFERROR(VLOOKUP($A191, CDS5Y_bbg!BC$5:BD$241,2), -1)</f>
        <v>-1</v>
      </c>
      <c r="BE191">
        <f>IFERROR(VLOOKUP($A191, CDS5Y_bbg!BD$5:BE$241,2), -1)</f>
        <v>-1</v>
      </c>
      <c r="BF191">
        <f>IFERROR(VLOOKUP($A191, CDS5Y_bbg!BE$5:BF$241,2), -1)</f>
        <v>-1</v>
      </c>
      <c r="BG191">
        <f>IFERROR(VLOOKUP($A191, CDS5Y_bbg!BF$5:BG$241,2), -1)</f>
        <v>-1</v>
      </c>
      <c r="BH191">
        <f>IFERROR(VLOOKUP($A191, CDS5Y_bbg!BG$5:BH$241,2), -1)</f>
        <v>-1</v>
      </c>
      <c r="BI191">
        <f>IFERROR(VLOOKUP($A191, CDS5Y_bbg!BH$5:BI$241,2), -1)</f>
        <v>43424</v>
      </c>
      <c r="BJ191">
        <f>IFERROR(VLOOKUP($A191, CDS5Y_bbg!BI$5:BJ$241,2), -1)</f>
        <v>170.715</v>
      </c>
      <c r="BK191">
        <f>IFERROR(VLOOKUP($A191, CDS5Y_bbg!BJ$5:BK$241,2), -1)</f>
        <v>-1</v>
      </c>
      <c r="BL191">
        <f>IFERROR(VLOOKUP($A191, CDS5Y_bbg!BK$5:BL$241,2), -1)</f>
        <v>-1</v>
      </c>
      <c r="BM191">
        <f>IFERROR(VLOOKUP($A191, CDS5Y_bbg!BL$5:BM$241,2), -1)</f>
        <v>43424</v>
      </c>
      <c r="BN191">
        <f>IFERROR(VLOOKUP($A191, CDS5Y_bbg!BM$5:BN$241,2), -1)</f>
        <v>88.543000000000006</v>
      </c>
      <c r="BO191">
        <f>IFERROR(VLOOKUP($A191, CDS5Y_bbg!BN$5:BO$241,2), -1)</f>
        <v>43426</v>
      </c>
      <c r="BP191">
        <f>IFERROR(VLOOKUP($A191, CDS5Y_bbg!BO$5:BP$241,2), -1)</f>
        <v>13.519</v>
      </c>
      <c r="BQ191">
        <f>IFERROR(VLOOKUP($A191, CDS5Y_bbg!BP$5:BQ$241,2), -1)</f>
        <v>-1</v>
      </c>
      <c r="BR191">
        <f>IFERROR(VLOOKUP($A191, CDS5Y_bbg!BQ$5:BR$241,2), -1)</f>
        <v>-1</v>
      </c>
      <c r="BS191">
        <f>IFERROR(VLOOKUP($A191, CDS5Y_bbg!BR$5:BS$241,2), -1)</f>
        <v>43426</v>
      </c>
      <c r="BT191">
        <f>IFERROR(VLOOKUP($A191, CDS5Y_bbg!BS$5:BT$241,2), -1)</f>
        <v>16.832000000000001</v>
      </c>
      <c r="BU191">
        <f>IFERROR(VLOOKUP($A191, CDS5Y_bbg!BT$5:BU$241,2), -1)</f>
        <v>-1</v>
      </c>
      <c r="BV191">
        <f>IFERROR(VLOOKUP($A191, CDS5Y_bbg!BU$5:BV$241,2), -1)</f>
        <v>-1</v>
      </c>
      <c r="BW191">
        <f>IFERROR(VLOOKUP($A191, CDS5Y_bbg!BV$5:BW$241,2), -1)</f>
        <v>41915</v>
      </c>
      <c r="BX191">
        <f>IFERROR(VLOOKUP($A191, CDS5Y_bbg!BW$5:BX$241,2), -1)</f>
        <v>-1</v>
      </c>
      <c r="BY191">
        <f>IFERROR(VLOOKUP($A191, CDS5Y_bbg!BX$5:BY$241,2), -1)</f>
        <v>-1</v>
      </c>
      <c r="BZ191">
        <f>IFERROR(VLOOKUP($A191, CDS5Y_bbg!BY$5:BZ$241,2), -1)</f>
        <v>-1</v>
      </c>
      <c r="CA191">
        <f>IFERROR(VLOOKUP($A191, CDS5Y_bbg!BZ$5:CA$241,2), -1)</f>
        <v>41911</v>
      </c>
      <c r="CB191">
        <f>IFERROR(VLOOKUP($A191, CDS5Y_bbg!CA$5:CB$241,2), -1)</f>
        <v>-1</v>
      </c>
      <c r="CC191">
        <f>IFERROR(VLOOKUP($A191, CDS5Y_bbg!CB$5:CC$241,2), -1)</f>
        <v>41912</v>
      </c>
      <c r="CD191">
        <f>IFERROR(VLOOKUP($A191, CDS5Y_bbg!CC$5:CD$241,2), -1)</f>
        <v>-1</v>
      </c>
      <c r="CE191">
        <f>IFERROR(VLOOKUP($A191, CDS5Y_bbg!CD$5:CE$241,2), -1)</f>
        <v>43332</v>
      </c>
      <c r="CF191">
        <f>IFERROR(VLOOKUP($A191, CDS5Y_bbg!CE$5:CF$241,2), -1)</f>
        <v>50.375999999999998</v>
      </c>
      <c r="CG191">
        <f>IFERROR(VLOOKUP($A191, CDS5Y_bbg!CF$5:CG$241,2), -1)</f>
        <v>41893</v>
      </c>
      <c r="CH191">
        <f>IFERROR(VLOOKUP($A191, CDS5Y_bbg!CG$5:CH$241,2), -1)</f>
        <v>-1</v>
      </c>
      <c r="CI191">
        <f>IFERROR(VLOOKUP($A191, CDS5Y_bbg!CH$5:CI$241,2), -1)</f>
        <v>-1</v>
      </c>
      <c r="CJ191">
        <f>IFERROR(VLOOKUP($A191, CDS5Y_bbg!CI$5:CJ$241,2), -1)</f>
        <v>-1</v>
      </c>
      <c r="CK191">
        <f>IFERROR(VLOOKUP($A191, CDS5Y_bbg!CJ$5:CK$241,2), -1)</f>
        <v>41844</v>
      </c>
      <c r="CL191">
        <f>IFERROR(VLOOKUP($A191, CDS5Y_bbg!CK$5:CL$241,2), -1)</f>
        <v>-1</v>
      </c>
      <c r="CM191">
        <f>IFERROR(VLOOKUP($A191, CDS5Y_bbg!CL$5:CM$241,2), -1)</f>
        <v>-1</v>
      </c>
      <c r="CN191">
        <f>IFERROR(VLOOKUP($A191, CDS5Y_bbg!CM$5:CN$241,2), -1)</f>
        <v>-1</v>
      </c>
    </row>
    <row r="192" spans="1:92" x14ac:dyDescent="0.25">
      <c r="A192" s="1">
        <v>42338</v>
      </c>
      <c r="B192">
        <f>IFERROR(VLOOKUP($A192, CDS5Y_bbg!A$5:B$241,2), -1)</f>
        <v>444.13200000000001</v>
      </c>
      <c r="C192">
        <f>IFERROR(VLOOKUP($A192, CDS5Y_bbg!B$5:C$241,2), -1)</f>
        <v>41831</v>
      </c>
      <c r="D192">
        <f>IFERROR(VLOOKUP($A192, CDS5Y_bbg!C$5:D$241,2), -1)</f>
        <v>-1</v>
      </c>
      <c r="E192">
        <f>IFERROR(VLOOKUP($A192, CDS5Y_bbg!D$5:E$241,2), -1)</f>
        <v>44895</v>
      </c>
      <c r="F192">
        <f>IFERROR(VLOOKUP($A192, CDS5Y_bbg!E$5:F$241,2), -1)</f>
        <v>126.523</v>
      </c>
      <c r="G192">
        <f>IFERROR(VLOOKUP($A192, CDS5Y_bbg!F$5:G$241,2), -1)</f>
        <v>40360</v>
      </c>
      <c r="H192">
        <f>IFERROR(VLOOKUP($A192, CDS5Y_bbg!G$5:H$241,2), -1)</f>
        <v>100.48</v>
      </c>
      <c r="I192">
        <f>IFERROR(VLOOKUP($A192, CDS5Y_bbg!H$5:I$241,2), -1)</f>
        <v>44834</v>
      </c>
      <c r="J192">
        <f>IFERROR(VLOOKUP($A192, CDS5Y_bbg!I$5:J$241,2), -1)</f>
        <v>221.941</v>
      </c>
      <c r="K192">
        <f>IFERROR(VLOOKUP($A192, CDS5Y_bbg!J$5:K$241,2), -1)</f>
        <v>41819</v>
      </c>
      <c r="L192">
        <f>IFERROR(VLOOKUP($A192, CDS5Y_bbg!K$5:L$241,2), -1)</f>
        <v>-1</v>
      </c>
      <c r="M192">
        <f>IFERROR(VLOOKUP($A192, CDS5Y_bbg!L$5:M$241,2), -1)</f>
        <v>40469</v>
      </c>
      <c r="N192">
        <f>IFERROR(VLOOKUP($A192, CDS5Y_bbg!M$5:N$241,2), -1)</f>
        <v>53.488999999999997</v>
      </c>
      <c r="O192">
        <f>IFERROR(VLOOKUP($A192, CDS5Y_bbg!N$5:O$241,2), -1)</f>
        <v>40289</v>
      </c>
      <c r="P192">
        <f>IFERROR(VLOOKUP($A192, CDS5Y_bbg!O$5:P$241,2), -1)</f>
        <v>171.571</v>
      </c>
      <c r="Q192">
        <f>IFERROR(VLOOKUP($A192, CDS5Y_bbg!P$5:Q$241,2), -1)</f>
        <v>44377</v>
      </c>
      <c r="R192">
        <f>IFERROR(VLOOKUP($A192, CDS5Y_bbg!Q$5:R$241,2), -1)</f>
        <v>155.23500000000001</v>
      </c>
      <c r="S192">
        <f>IFERROR(VLOOKUP($A192, CDS5Y_bbg!R$5:S$241,2), -1)</f>
        <v>43337</v>
      </c>
      <c r="T192">
        <f>IFERROR(VLOOKUP($A192, CDS5Y_bbg!S$5:T$241,2), -1)</f>
        <v>100.41800000000001</v>
      </c>
      <c r="U192">
        <f>IFERROR(VLOOKUP($A192, CDS5Y_bbg!T$5:U$241,2), -1)</f>
        <v>42062</v>
      </c>
      <c r="V192">
        <f>IFERROR(VLOOKUP($A192, CDS5Y_bbg!U$5:V$241,2), -1)</f>
        <v>-1</v>
      </c>
      <c r="W192">
        <f>IFERROR(VLOOKUP($A192, CDS5Y_bbg!V$5:W$241,2), -1)</f>
        <v>44074</v>
      </c>
      <c r="X192">
        <f>IFERROR(VLOOKUP($A192, CDS5Y_bbg!W$5:X$241,2), -1)</f>
        <v>271.88400000000001</v>
      </c>
      <c r="Y192">
        <f>IFERROR(VLOOKUP($A192, CDS5Y_bbg!X$5:Y$241,2), -1)</f>
        <v>44043</v>
      </c>
      <c r="Z192">
        <f>IFERROR(VLOOKUP($A192, CDS5Y_bbg!Y$5:Z$241,2), -1)</f>
        <v>264.14499999999998</v>
      </c>
      <c r="AA192">
        <f>IFERROR(VLOOKUP($A192, CDS5Y_bbg!Z$5:AA$241,2), -1)</f>
        <v>40481</v>
      </c>
      <c r="AB192">
        <f>IFERROR(VLOOKUP($A192, CDS5Y_bbg!AA$5:AB$241,2), -1)</f>
        <v>127.175</v>
      </c>
      <c r="AC192">
        <f>IFERROR(VLOOKUP($A192, CDS5Y_bbg!AB$5:AC$241,2), -1)</f>
        <v>44043</v>
      </c>
      <c r="AD192">
        <f>IFERROR(VLOOKUP($A192, CDS5Y_bbg!AC$5:AD$241,2), -1)</f>
        <v>261.04300000000001</v>
      </c>
      <c r="AE192">
        <f>IFERROR(VLOOKUP($A192, CDS5Y_bbg!AD$5:AE$241,2), -1)</f>
        <v>41149</v>
      </c>
      <c r="AF192">
        <f>IFERROR(VLOOKUP($A192, CDS5Y_bbg!AE$5:AF$241,2), -1)</f>
        <v>39.152999999999999</v>
      </c>
      <c r="AG192">
        <f>IFERROR(VLOOKUP($A192, CDS5Y_bbg!AF$5:AG$241,2), -1)</f>
        <v>42853</v>
      </c>
      <c r="AH192">
        <f>IFERROR(VLOOKUP($A192, CDS5Y_bbg!AG$5:AH$241,2), -1)</f>
        <v>24.164000000000001</v>
      </c>
      <c r="AI192">
        <f>IFERROR(VLOOKUP($A192, CDS5Y_bbg!AH$5:AI$241,2), -1)</f>
        <v>-1</v>
      </c>
      <c r="AJ192">
        <f>IFERROR(VLOOKUP($A192, CDS5Y_bbg!AI$5:AJ$241,2), -1)</f>
        <v>-1</v>
      </c>
      <c r="AK192">
        <f>IFERROR(VLOOKUP($A192, CDS5Y_bbg!AJ$5:AK$241,2), -1)</f>
        <v>-1</v>
      </c>
      <c r="AL192">
        <f>IFERROR(VLOOKUP($A192, CDS5Y_bbg!AK$5:AL$241,2), -1)</f>
        <v>-1</v>
      </c>
      <c r="AM192">
        <f>IFERROR(VLOOKUP($A192, CDS5Y_bbg!AL$5:AM$241,2), -1)</f>
        <v>-1</v>
      </c>
      <c r="AN192">
        <f>IFERROR(VLOOKUP($A192, CDS5Y_bbg!AM$5:AN$241,2), -1)</f>
        <v>15.806000000000001</v>
      </c>
      <c r="AO192">
        <f>IFERROR(VLOOKUP($A192, CDS5Y_bbg!AN$5:AO$241,2), -1)</f>
        <v>43424</v>
      </c>
      <c r="AP192">
        <f>IFERROR(VLOOKUP($A192, CDS5Y_bbg!AO$5:AP$241,2), -1)</f>
        <v>30.66</v>
      </c>
      <c r="AQ192">
        <f>IFERROR(VLOOKUP($A192, CDS5Y_bbg!AP$5:AQ$241,2), -1)</f>
        <v>44625</v>
      </c>
      <c r="AR192">
        <f>IFERROR(VLOOKUP($A192, CDS5Y_bbg!AQ$5:AR$241,2), -1)</f>
        <v>27.385999999999999</v>
      </c>
      <c r="AS192">
        <f>IFERROR(VLOOKUP($A192, CDS5Y_bbg!AR$5:AS$241,2), -1)</f>
        <v>44626</v>
      </c>
      <c r="AT192">
        <f>IFERROR(VLOOKUP($A192, CDS5Y_bbg!AS$5:AT$241,2), -1)</f>
        <v>12.781000000000001</v>
      </c>
      <c r="AU192">
        <f>IFERROR(VLOOKUP($A192, CDS5Y_bbg!AT$5:AU$241,2), -1)</f>
        <v>-1</v>
      </c>
      <c r="AV192">
        <f>IFERROR(VLOOKUP($A192, CDS5Y_bbg!AU$5:AV$241,2), -1)</f>
        <v>-1</v>
      </c>
      <c r="AW192">
        <f>IFERROR(VLOOKUP($A192, CDS5Y_bbg!AV$5:AW$241,2), -1)</f>
        <v>41863</v>
      </c>
      <c r="AX192">
        <f>IFERROR(VLOOKUP($A192, CDS5Y_bbg!AW$5:AX$241,2), -1)</f>
        <v>-1</v>
      </c>
      <c r="AY192">
        <f>IFERROR(VLOOKUP($A192, CDS5Y_bbg!AX$5:AY$241,2), -1)</f>
        <v>43402</v>
      </c>
      <c r="AZ192">
        <f>IFERROR(VLOOKUP($A192, CDS5Y_bbg!AY$5:AZ$241,2), -1)</f>
        <v>94.234999999999999</v>
      </c>
      <c r="BA192">
        <f>IFERROR(VLOOKUP($A192, CDS5Y_bbg!AZ$5:BA$241,2), -1)</f>
        <v>-1</v>
      </c>
      <c r="BB192">
        <f>IFERROR(VLOOKUP($A192, CDS5Y_bbg!BA$5:BB$241,2), -1)</f>
        <v>47.722999999999999</v>
      </c>
      <c r="BC192">
        <f>IFERROR(VLOOKUP($A192, CDS5Y_bbg!BB$5:BC$241,2), -1)</f>
        <v>41722</v>
      </c>
      <c r="BD192">
        <f>IFERROR(VLOOKUP($A192, CDS5Y_bbg!BC$5:BD$241,2), -1)</f>
        <v>-1</v>
      </c>
      <c r="BE192">
        <f>IFERROR(VLOOKUP($A192, CDS5Y_bbg!BD$5:BE$241,2), -1)</f>
        <v>-1</v>
      </c>
      <c r="BF192">
        <f>IFERROR(VLOOKUP($A192, CDS5Y_bbg!BE$5:BF$241,2), -1)</f>
        <v>-1</v>
      </c>
      <c r="BG192">
        <f>IFERROR(VLOOKUP($A192, CDS5Y_bbg!BF$5:BG$241,2), -1)</f>
        <v>-1</v>
      </c>
      <c r="BH192">
        <f>IFERROR(VLOOKUP($A192, CDS5Y_bbg!BG$5:BH$241,2), -1)</f>
        <v>-1</v>
      </c>
      <c r="BI192">
        <f>IFERROR(VLOOKUP($A192, CDS5Y_bbg!BH$5:BI$241,2), -1)</f>
        <v>43424</v>
      </c>
      <c r="BJ192">
        <f>IFERROR(VLOOKUP($A192, CDS5Y_bbg!BI$5:BJ$241,2), -1)</f>
        <v>183.36799999999999</v>
      </c>
      <c r="BK192">
        <f>IFERROR(VLOOKUP($A192, CDS5Y_bbg!BJ$5:BK$241,2), -1)</f>
        <v>-1</v>
      </c>
      <c r="BL192">
        <f>IFERROR(VLOOKUP($A192, CDS5Y_bbg!BK$5:BL$241,2), -1)</f>
        <v>-1</v>
      </c>
      <c r="BM192">
        <f>IFERROR(VLOOKUP($A192, CDS5Y_bbg!BL$5:BM$241,2), -1)</f>
        <v>43424</v>
      </c>
      <c r="BN192">
        <f>IFERROR(VLOOKUP($A192, CDS5Y_bbg!BM$5:BN$241,2), -1)</f>
        <v>82.543999999999997</v>
      </c>
      <c r="BO192">
        <f>IFERROR(VLOOKUP($A192, CDS5Y_bbg!BN$5:BO$241,2), -1)</f>
        <v>43426</v>
      </c>
      <c r="BP192">
        <f>IFERROR(VLOOKUP($A192, CDS5Y_bbg!BO$5:BP$241,2), -1)</f>
        <v>13.519</v>
      </c>
      <c r="BQ192">
        <f>IFERROR(VLOOKUP($A192, CDS5Y_bbg!BP$5:BQ$241,2), -1)</f>
        <v>-1</v>
      </c>
      <c r="BR192">
        <f>IFERROR(VLOOKUP($A192, CDS5Y_bbg!BQ$5:BR$241,2), -1)</f>
        <v>-1</v>
      </c>
      <c r="BS192">
        <f>IFERROR(VLOOKUP($A192, CDS5Y_bbg!BR$5:BS$241,2), -1)</f>
        <v>43426</v>
      </c>
      <c r="BT192">
        <f>IFERROR(VLOOKUP($A192, CDS5Y_bbg!BS$5:BT$241,2), -1)</f>
        <v>16.826999999999998</v>
      </c>
      <c r="BU192">
        <f>IFERROR(VLOOKUP($A192, CDS5Y_bbg!BT$5:BU$241,2), -1)</f>
        <v>-1</v>
      </c>
      <c r="BV192">
        <f>IFERROR(VLOOKUP($A192, CDS5Y_bbg!BU$5:BV$241,2), -1)</f>
        <v>-1</v>
      </c>
      <c r="BW192">
        <f>IFERROR(VLOOKUP($A192, CDS5Y_bbg!BV$5:BW$241,2), -1)</f>
        <v>41915</v>
      </c>
      <c r="BX192">
        <f>IFERROR(VLOOKUP($A192, CDS5Y_bbg!BW$5:BX$241,2), -1)</f>
        <v>-1</v>
      </c>
      <c r="BY192">
        <f>IFERROR(VLOOKUP($A192, CDS5Y_bbg!BX$5:BY$241,2), -1)</f>
        <v>-1</v>
      </c>
      <c r="BZ192">
        <f>IFERROR(VLOOKUP($A192, CDS5Y_bbg!BY$5:BZ$241,2), -1)</f>
        <v>-1</v>
      </c>
      <c r="CA192">
        <f>IFERROR(VLOOKUP($A192, CDS5Y_bbg!BZ$5:CA$241,2), -1)</f>
        <v>41911</v>
      </c>
      <c r="CB192">
        <f>IFERROR(VLOOKUP($A192, CDS5Y_bbg!CA$5:CB$241,2), -1)</f>
        <v>-1</v>
      </c>
      <c r="CC192">
        <f>IFERROR(VLOOKUP($A192, CDS5Y_bbg!CB$5:CC$241,2), -1)</f>
        <v>41912</v>
      </c>
      <c r="CD192">
        <f>IFERROR(VLOOKUP($A192, CDS5Y_bbg!CC$5:CD$241,2), -1)</f>
        <v>-1</v>
      </c>
      <c r="CE192">
        <f>IFERROR(VLOOKUP($A192, CDS5Y_bbg!CD$5:CE$241,2), -1)</f>
        <v>43332</v>
      </c>
      <c r="CF192">
        <f>IFERROR(VLOOKUP($A192, CDS5Y_bbg!CE$5:CF$241,2), -1)</f>
        <v>48.921999999999997</v>
      </c>
      <c r="CG192">
        <f>IFERROR(VLOOKUP($A192, CDS5Y_bbg!CF$5:CG$241,2), -1)</f>
        <v>41893</v>
      </c>
      <c r="CH192">
        <f>IFERROR(VLOOKUP($A192, CDS5Y_bbg!CG$5:CH$241,2), -1)</f>
        <v>-1</v>
      </c>
      <c r="CI192">
        <f>IFERROR(VLOOKUP($A192, CDS5Y_bbg!CH$5:CI$241,2), -1)</f>
        <v>-1</v>
      </c>
      <c r="CJ192">
        <f>IFERROR(VLOOKUP($A192, CDS5Y_bbg!CI$5:CJ$241,2), -1)</f>
        <v>-1</v>
      </c>
      <c r="CK192">
        <f>IFERROR(VLOOKUP($A192, CDS5Y_bbg!CJ$5:CK$241,2), -1)</f>
        <v>41844</v>
      </c>
      <c r="CL192">
        <f>IFERROR(VLOOKUP($A192, CDS5Y_bbg!CK$5:CL$241,2), -1)</f>
        <v>-1</v>
      </c>
      <c r="CM192">
        <f>IFERROR(VLOOKUP($A192, CDS5Y_bbg!CL$5:CM$241,2), -1)</f>
        <v>-1</v>
      </c>
      <c r="CN192">
        <f>IFERROR(VLOOKUP($A192, CDS5Y_bbg!CM$5:CN$241,2), -1)</f>
        <v>-1</v>
      </c>
    </row>
    <row r="193" spans="1:92" x14ac:dyDescent="0.25">
      <c r="A193" s="1">
        <v>42369</v>
      </c>
      <c r="B193">
        <f>IFERROR(VLOOKUP($A193, CDS5Y_bbg!A$5:B$241,2), -1)</f>
        <v>494.952</v>
      </c>
      <c r="C193">
        <f>IFERROR(VLOOKUP($A193, CDS5Y_bbg!B$5:C$241,2), -1)</f>
        <v>41831</v>
      </c>
      <c r="D193">
        <f>IFERROR(VLOOKUP($A193, CDS5Y_bbg!C$5:D$241,2), -1)</f>
        <v>-1</v>
      </c>
      <c r="E193">
        <f>IFERROR(VLOOKUP($A193, CDS5Y_bbg!D$5:E$241,2), -1)</f>
        <v>44895</v>
      </c>
      <c r="F193">
        <f>IFERROR(VLOOKUP($A193, CDS5Y_bbg!E$5:F$241,2), -1)</f>
        <v>128.648</v>
      </c>
      <c r="G193">
        <f>IFERROR(VLOOKUP($A193, CDS5Y_bbg!F$5:G$241,2), -1)</f>
        <v>40360</v>
      </c>
      <c r="H193">
        <f>IFERROR(VLOOKUP($A193, CDS5Y_bbg!G$5:H$241,2), -1)</f>
        <v>109.282</v>
      </c>
      <c r="I193">
        <f>IFERROR(VLOOKUP($A193, CDS5Y_bbg!H$5:I$241,2), -1)</f>
        <v>44834</v>
      </c>
      <c r="J193">
        <f>IFERROR(VLOOKUP($A193, CDS5Y_bbg!I$5:J$241,2), -1)</f>
        <v>244.76400000000001</v>
      </c>
      <c r="K193">
        <f>IFERROR(VLOOKUP($A193, CDS5Y_bbg!J$5:K$241,2), -1)</f>
        <v>41819</v>
      </c>
      <c r="L193">
        <f>IFERROR(VLOOKUP($A193, CDS5Y_bbg!K$5:L$241,2), -1)</f>
        <v>-1</v>
      </c>
      <c r="M193">
        <f>IFERROR(VLOOKUP($A193, CDS5Y_bbg!L$5:M$241,2), -1)</f>
        <v>40469</v>
      </c>
      <c r="N193">
        <f>IFERROR(VLOOKUP($A193, CDS5Y_bbg!M$5:N$241,2), -1)</f>
        <v>56.563000000000002</v>
      </c>
      <c r="O193">
        <f>IFERROR(VLOOKUP($A193, CDS5Y_bbg!N$5:O$241,2), -1)</f>
        <v>40289</v>
      </c>
      <c r="P193">
        <f>IFERROR(VLOOKUP($A193, CDS5Y_bbg!O$5:P$241,2), -1)</f>
        <v>180.21899999999999</v>
      </c>
      <c r="Q193">
        <f>IFERROR(VLOOKUP($A193, CDS5Y_bbg!P$5:Q$241,2), -1)</f>
        <v>44377</v>
      </c>
      <c r="R193">
        <f>IFERROR(VLOOKUP($A193, CDS5Y_bbg!Q$5:R$241,2), -1)</f>
        <v>170.131</v>
      </c>
      <c r="S193">
        <f>IFERROR(VLOOKUP($A193, CDS5Y_bbg!R$5:S$241,2), -1)</f>
        <v>43337</v>
      </c>
      <c r="T193">
        <f>IFERROR(VLOOKUP($A193, CDS5Y_bbg!S$5:T$241,2), -1)</f>
        <v>107.673</v>
      </c>
      <c r="U193">
        <f>IFERROR(VLOOKUP($A193, CDS5Y_bbg!T$5:U$241,2), -1)</f>
        <v>42062</v>
      </c>
      <c r="V193">
        <f>IFERROR(VLOOKUP($A193, CDS5Y_bbg!U$5:V$241,2), -1)</f>
        <v>-1</v>
      </c>
      <c r="W193">
        <f>IFERROR(VLOOKUP($A193, CDS5Y_bbg!V$5:W$241,2), -1)</f>
        <v>44074</v>
      </c>
      <c r="X193">
        <f>IFERROR(VLOOKUP($A193, CDS5Y_bbg!W$5:X$241,2), -1)</f>
        <v>308.971</v>
      </c>
      <c r="Y193">
        <f>IFERROR(VLOOKUP($A193, CDS5Y_bbg!X$5:Y$241,2), -1)</f>
        <v>44043</v>
      </c>
      <c r="Z193">
        <f>IFERROR(VLOOKUP($A193, CDS5Y_bbg!Y$5:Z$241,2), -1)</f>
        <v>335.84399999999999</v>
      </c>
      <c r="AA193">
        <f>IFERROR(VLOOKUP($A193, CDS5Y_bbg!Z$5:AA$241,2), -1)</f>
        <v>40481</v>
      </c>
      <c r="AB193">
        <f>IFERROR(VLOOKUP($A193, CDS5Y_bbg!AA$5:AB$241,2), -1)</f>
        <v>136.84</v>
      </c>
      <c r="AC193">
        <f>IFERROR(VLOOKUP($A193, CDS5Y_bbg!AB$5:AC$241,2), -1)</f>
        <v>44043</v>
      </c>
      <c r="AD193">
        <f>IFERROR(VLOOKUP($A193, CDS5Y_bbg!AC$5:AD$241,2), -1)</f>
        <v>273.56299999999999</v>
      </c>
      <c r="AE193">
        <f>IFERROR(VLOOKUP($A193, CDS5Y_bbg!AD$5:AE$241,2), -1)</f>
        <v>41149</v>
      </c>
      <c r="AF193">
        <f>IFERROR(VLOOKUP($A193, CDS5Y_bbg!AE$5:AF$241,2), -1)</f>
        <v>38.695999999999998</v>
      </c>
      <c r="AG193">
        <f>IFERROR(VLOOKUP($A193, CDS5Y_bbg!AF$5:AG$241,2), -1)</f>
        <v>42853</v>
      </c>
      <c r="AH193">
        <f>IFERROR(VLOOKUP($A193, CDS5Y_bbg!AG$5:AH$241,2), -1)</f>
        <v>22.17</v>
      </c>
      <c r="AI193">
        <f>IFERROR(VLOOKUP($A193, CDS5Y_bbg!AH$5:AI$241,2), -1)</f>
        <v>-1</v>
      </c>
      <c r="AJ193">
        <f>IFERROR(VLOOKUP($A193, CDS5Y_bbg!AI$5:AJ$241,2), -1)</f>
        <v>-1</v>
      </c>
      <c r="AK193">
        <f>IFERROR(VLOOKUP($A193, CDS5Y_bbg!AJ$5:AK$241,2), -1)</f>
        <v>-1</v>
      </c>
      <c r="AL193">
        <f>IFERROR(VLOOKUP($A193, CDS5Y_bbg!AK$5:AL$241,2), -1)</f>
        <v>-1</v>
      </c>
      <c r="AM193">
        <f>IFERROR(VLOOKUP($A193, CDS5Y_bbg!AL$5:AM$241,2), -1)</f>
        <v>-1</v>
      </c>
      <c r="AN193">
        <f>IFERROR(VLOOKUP($A193, CDS5Y_bbg!AM$5:AN$241,2), -1)</f>
        <v>14.33</v>
      </c>
      <c r="AO193">
        <f>IFERROR(VLOOKUP($A193, CDS5Y_bbg!AN$5:AO$241,2), -1)</f>
        <v>43424</v>
      </c>
      <c r="AP193">
        <f>IFERROR(VLOOKUP($A193, CDS5Y_bbg!AO$5:AP$241,2), -1)</f>
        <v>30.66</v>
      </c>
      <c r="AQ193">
        <f>IFERROR(VLOOKUP($A193, CDS5Y_bbg!AP$5:AQ$241,2), -1)</f>
        <v>44625</v>
      </c>
      <c r="AR193">
        <f>IFERROR(VLOOKUP($A193, CDS5Y_bbg!AQ$5:AR$241,2), -1)</f>
        <v>26.356000000000002</v>
      </c>
      <c r="AS193">
        <f>IFERROR(VLOOKUP($A193, CDS5Y_bbg!AR$5:AS$241,2), -1)</f>
        <v>44626</v>
      </c>
      <c r="AT193">
        <f>IFERROR(VLOOKUP($A193, CDS5Y_bbg!AS$5:AT$241,2), -1)</f>
        <v>12.872</v>
      </c>
      <c r="AU193">
        <f>IFERROR(VLOOKUP($A193, CDS5Y_bbg!AT$5:AU$241,2), -1)</f>
        <v>-1</v>
      </c>
      <c r="AV193">
        <f>IFERROR(VLOOKUP($A193, CDS5Y_bbg!AU$5:AV$241,2), -1)</f>
        <v>-1</v>
      </c>
      <c r="AW193">
        <f>IFERROR(VLOOKUP($A193, CDS5Y_bbg!AV$5:AW$241,2), -1)</f>
        <v>41863</v>
      </c>
      <c r="AX193">
        <f>IFERROR(VLOOKUP($A193, CDS5Y_bbg!AW$5:AX$241,2), -1)</f>
        <v>-1</v>
      </c>
      <c r="AY193">
        <f>IFERROR(VLOOKUP($A193, CDS5Y_bbg!AX$5:AY$241,2), -1)</f>
        <v>43402</v>
      </c>
      <c r="AZ193">
        <f>IFERROR(VLOOKUP($A193, CDS5Y_bbg!AY$5:AZ$241,2), -1)</f>
        <v>97.23</v>
      </c>
      <c r="BA193">
        <f>IFERROR(VLOOKUP($A193, CDS5Y_bbg!AZ$5:BA$241,2), -1)</f>
        <v>-1</v>
      </c>
      <c r="BB193">
        <f>IFERROR(VLOOKUP($A193, CDS5Y_bbg!BA$5:BB$241,2), -1)</f>
        <v>46.744</v>
      </c>
      <c r="BC193">
        <f>IFERROR(VLOOKUP($A193, CDS5Y_bbg!BB$5:BC$241,2), -1)</f>
        <v>41722</v>
      </c>
      <c r="BD193">
        <f>IFERROR(VLOOKUP($A193, CDS5Y_bbg!BC$5:BD$241,2), -1)</f>
        <v>-1</v>
      </c>
      <c r="BE193">
        <f>IFERROR(VLOOKUP($A193, CDS5Y_bbg!BD$5:BE$241,2), -1)</f>
        <v>-1</v>
      </c>
      <c r="BF193">
        <f>IFERROR(VLOOKUP($A193, CDS5Y_bbg!BE$5:BF$241,2), -1)</f>
        <v>-1</v>
      </c>
      <c r="BG193">
        <f>IFERROR(VLOOKUP($A193, CDS5Y_bbg!BF$5:BG$241,2), -1)</f>
        <v>-1</v>
      </c>
      <c r="BH193">
        <f>IFERROR(VLOOKUP($A193, CDS5Y_bbg!BG$5:BH$241,2), -1)</f>
        <v>-1</v>
      </c>
      <c r="BI193">
        <f>IFERROR(VLOOKUP($A193, CDS5Y_bbg!BH$5:BI$241,2), -1)</f>
        <v>43424</v>
      </c>
      <c r="BJ193">
        <f>IFERROR(VLOOKUP($A193, CDS5Y_bbg!BI$5:BJ$241,2), -1)</f>
        <v>170.50700000000001</v>
      </c>
      <c r="BK193">
        <f>IFERROR(VLOOKUP($A193, CDS5Y_bbg!BJ$5:BK$241,2), -1)</f>
        <v>-1</v>
      </c>
      <c r="BL193">
        <f>IFERROR(VLOOKUP($A193, CDS5Y_bbg!BK$5:BL$241,2), -1)</f>
        <v>-1</v>
      </c>
      <c r="BM193">
        <f>IFERROR(VLOOKUP($A193, CDS5Y_bbg!BL$5:BM$241,2), -1)</f>
        <v>43424</v>
      </c>
      <c r="BN193">
        <f>IFERROR(VLOOKUP($A193, CDS5Y_bbg!BM$5:BN$241,2), -1)</f>
        <v>89.884</v>
      </c>
      <c r="BO193">
        <f>IFERROR(VLOOKUP($A193, CDS5Y_bbg!BN$5:BO$241,2), -1)</f>
        <v>43426</v>
      </c>
      <c r="BP193">
        <f>IFERROR(VLOOKUP($A193, CDS5Y_bbg!BO$5:BP$241,2), -1)</f>
        <v>13.308</v>
      </c>
      <c r="BQ193">
        <f>IFERROR(VLOOKUP($A193, CDS5Y_bbg!BP$5:BQ$241,2), -1)</f>
        <v>-1</v>
      </c>
      <c r="BR193">
        <f>IFERROR(VLOOKUP($A193, CDS5Y_bbg!BQ$5:BR$241,2), -1)</f>
        <v>-1</v>
      </c>
      <c r="BS193">
        <f>IFERROR(VLOOKUP($A193, CDS5Y_bbg!BR$5:BS$241,2), -1)</f>
        <v>43426</v>
      </c>
      <c r="BT193">
        <f>IFERROR(VLOOKUP($A193, CDS5Y_bbg!BS$5:BT$241,2), -1)</f>
        <v>19.11</v>
      </c>
      <c r="BU193">
        <f>IFERROR(VLOOKUP($A193, CDS5Y_bbg!BT$5:BU$241,2), -1)</f>
        <v>-1</v>
      </c>
      <c r="BV193">
        <f>IFERROR(VLOOKUP($A193, CDS5Y_bbg!BU$5:BV$241,2), -1)</f>
        <v>-1</v>
      </c>
      <c r="BW193">
        <f>IFERROR(VLOOKUP($A193, CDS5Y_bbg!BV$5:BW$241,2), -1)</f>
        <v>41915</v>
      </c>
      <c r="BX193">
        <f>IFERROR(VLOOKUP($A193, CDS5Y_bbg!BW$5:BX$241,2), -1)</f>
        <v>-1</v>
      </c>
      <c r="BY193">
        <f>IFERROR(VLOOKUP($A193, CDS5Y_bbg!BX$5:BY$241,2), -1)</f>
        <v>-1</v>
      </c>
      <c r="BZ193">
        <f>IFERROR(VLOOKUP($A193, CDS5Y_bbg!BY$5:BZ$241,2), -1)</f>
        <v>-1</v>
      </c>
      <c r="CA193">
        <f>IFERROR(VLOOKUP($A193, CDS5Y_bbg!BZ$5:CA$241,2), -1)</f>
        <v>41911</v>
      </c>
      <c r="CB193">
        <f>IFERROR(VLOOKUP($A193, CDS5Y_bbg!CA$5:CB$241,2), -1)</f>
        <v>-1</v>
      </c>
      <c r="CC193">
        <f>IFERROR(VLOOKUP($A193, CDS5Y_bbg!CB$5:CC$241,2), -1)</f>
        <v>41912</v>
      </c>
      <c r="CD193">
        <f>IFERROR(VLOOKUP($A193, CDS5Y_bbg!CC$5:CD$241,2), -1)</f>
        <v>-1</v>
      </c>
      <c r="CE193">
        <f>IFERROR(VLOOKUP($A193, CDS5Y_bbg!CD$5:CE$241,2), -1)</f>
        <v>43332</v>
      </c>
      <c r="CF193">
        <f>IFERROR(VLOOKUP($A193, CDS5Y_bbg!CE$5:CF$241,2), -1)</f>
        <v>48.488999999999997</v>
      </c>
      <c r="CG193">
        <f>IFERROR(VLOOKUP($A193, CDS5Y_bbg!CF$5:CG$241,2), -1)</f>
        <v>41893</v>
      </c>
      <c r="CH193">
        <f>IFERROR(VLOOKUP($A193, CDS5Y_bbg!CG$5:CH$241,2), -1)</f>
        <v>-1</v>
      </c>
      <c r="CI193">
        <f>IFERROR(VLOOKUP($A193, CDS5Y_bbg!CH$5:CI$241,2), -1)</f>
        <v>-1</v>
      </c>
      <c r="CJ193">
        <f>IFERROR(VLOOKUP($A193, CDS5Y_bbg!CI$5:CJ$241,2), -1)</f>
        <v>-1</v>
      </c>
      <c r="CK193">
        <f>IFERROR(VLOOKUP($A193, CDS5Y_bbg!CJ$5:CK$241,2), -1)</f>
        <v>41844</v>
      </c>
      <c r="CL193">
        <f>IFERROR(VLOOKUP($A193, CDS5Y_bbg!CK$5:CL$241,2), -1)</f>
        <v>-1</v>
      </c>
      <c r="CM193">
        <f>IFERROR(VLOOKUP($A193, CDS5Y_bbg!CL$5:CM$241,2), -1)</f>
        <v>-1</v>
      </c>
      <c r="CN193">
        <f>IFERROR(VLOOKUP($A193, CDS5Y_bbg!CM$5:CN$241,2), -1)</f>
        <v>-1</v>
      </c>
    </row>
    <row r="194" spans="1:92" x14ac:dyDescent="0.25">
      <c r="A194" s="1">
        <v>42398</v>
      </c>
      <c r="B194">
        <f>IFERROR(VLOOKUP($A194, CDS5Y_bbg!A$5:B$241,2), -1)</f>
        <v>473.45699999999999</v>
      </c>
      <c r="C194">
        <f>IFERROR(VLOOKUP($A194, CDS5Y_bbg!B$5:C$241,2), -1)</f>
        <v>41831</v>
      </c>
      <c r="D194">
        <f>IFERROR(VLOOKUP($A194, CDS5Y_bbg!C$5:D$241,2), -1)</f>
        <v>-1</v>
      </c>
      <c r="E194">
        <f>IFERROR(VLOOKUP($A194, CDS5Y_bbg!D$5:E$241,2), -1)</f>
        <v>44895</v>
      </c>
      <c r="F194">
        <f>IFERROR(VLOOKUP($A194, CDS5Y_bbg!E$5:F$241,2), -1)</f>
        <v>135.923</v>
      </c>
      <c r="G194">
        <f>IFERROR(VLOOKUP($A194, CDS5Y_bbg!F$5:G$241,2), -1)</f>
        <v>40360</v>
      </c>
      <c r="H194">
        <f>IFERROR(VLOOKUP($A194, CDS5Y_bbg!G$5:H$241,2), -1)</f>
        <v>124.333</v>
      </c>
      <c r="I194">
        <f>IFERROR(VLOOKUP($A194, CDS5Y_bbg!H$5:I$241,2), -1)</f>
        <v>44834</v>
      </c>
      <c r="J194">
        <f>IFERROR(VLOOKUP($A194, CDS5Y_bbg!I$5:J$241,2), -1)</f>
        <v>283.38900000000001</v>
      </c>
      <c r="K194">
        <f>IFERROR(VLOOKUP($A194, CDS5Y_bbg!J$5:K$241,2), -1)</f>
        <v>41819</v>
      </c>
      <c r="L194">
        <f>IFERROR(VLOOKUP($A194, CDS5Y_bbg!K$5:L$241,2), -1)</f>
        <v>-1</v>
      </c>
      <c r="M194">
        <f>IFERROR(VLOOKUP($A194, CDS5Y_bbg!L$5:M$241,2), -1)</f>
        <v>40469</v>
      </c>
      <c r="N194">
        <f>IFERROR(VLOOKUP($A194, CDS5Y_bbg!M$5:N$241,2), -1)</f>
        <v>63.165999999999997</v>
      </c>
      <c r="O194">
        <f>IFERROR(VLOOKUP($A194, CDS5Y_bbg!N$5:O$241,2), -1)</f>
        <v>40289</v>
      </c>
      <c r="P194">
        <f>IFERROR(VLOOKUP($A194, CDS5Y_bbg!O$5:P$241,2), -1)</f>
        <v>182.833</v>
      </c>
      <c r="Q194">
        <f>IFERROR(VLOOKUP($A194, CDS5Y_bbg!P$5:Q$241,2), -1)</f>
        <v>44377</v>
      </c>
      <c r="R194">
        <f>IFERROR(VLOOKUP($A194, CDS5Y_bbg!Q$5:R$241,2), -1)</f>
        <v>196.011</v>
      </c>
      <c r="S194">
        <f>IFERROR(VLOOKUP($A194, CDS5Y_bbg!R$5:S$241,2), -1)</f>
        <v>43337</v>
      </c>
      <c r="T194">
        <f>IFERROR(VLOOKUP($A194, CDS5Y_bbg!S$5:T$241,2), -1)</f>
        <v>124.155</v>
      </c>
      <c r="U194">
        <f>IFERROR(VLOOKUP($A194, CDS5Y_bbg!T$5:U$241,2), -1)</f>
        <v>42062</v>
      </c>
      <c r="V194">
        <f>IFERROR(VLOOKUP($A194, CDS5Y_bbg!U$5:V$241,2), -1)</f>
        <v>-1</v>
      </c>
      <c r="W194">
        <f>IFERROR(VLOOKUP($A194, CDS5Y_bbg!V$5:W$241,2), -1)</f>
        <v>44074</v>
      </c>
      <c r="X194">
        <f>IFERROR(VLOOKUP($A194, CDS5Y_bbg!W$5:X$241,2), -1)</f>
        <v>332.55500000000001</v>
      </c>
      <c r="Y194">
        <f>IFERROR(VLOOKUP($A194, CDS5Y_bbg!X$5:Y$241,2), -1)</f>
        <v>44043</v>
      </c>
      <c r="Z194">
        <f>IFERROR(VLOOKUP($A194, CDS5Y_bbg!Y$5:Z$241,2), -1)</f>
        <v>349.16</v>
      </c>
      <c r="AA194">
        <f>IFERROR(VLOOKUP($A194, CDS5Y_bbg!Z$5:AA$241,2), -1)</f>
        <v>40481</v>
      </c>
      <c r="AB194">
        <f>IFERROR(VLOOKUP($A194, CDS5Y_bbg!AA$5:AB$241,2), -1)</f>
        <v>153.30000000000001</v>
      </c>
      <c r="AC194">
        <f>IFERROR(VLOOKUP($A194, CDS5Y_bbg!AB$5:AC$241,2), -1)</f>
        <v>44043</v>
      </c>
      <c r="AD194">
        <f>IFERROR(VLOOKUP($A194, CDS5Y_bbg!AC$5:AD$241,2), -1)</f>
        <v>279.851</v>
      </c>
      <c r="AE194">
        <f>IFERROR(VLOOKUP($A194, CDS5Y_bbg!AD$5:AE$241,2), -1)</f>
        <v>41149</v>
      </c>
      <c r="AF194">
        <f>IFERROR(VLOOKUP($A194, CDS5Y_bbg!AE$5:AF$241,2), -1)</f>
        <v>45.185000000000002</v>
      </c>
      <c r="AG194">
        <f>IFERROR(VLOOKUP($A194, CDS5Y_bbg!AF$5:AG$241,2), -1)</f>
        <v>42853</v>
      </c>
      <c r="AH194">
        <f>IFERROR(VLOOKUP($A194, CDS5Y_bbg!AG$5:AH$241,2), -1)</f>
        <v>23.667999999999999</v>
      </c>
      <c r="AI194">
        <f>IFERROR(VLOOKUP($A194, CDS5Y_bbg!AH$5:AI$241,2), -1)</f>
        <v>-1</v>
      </c>
      <c r="AJ194">
        <f>IFERROR(VLOOKUP($A194, CDS5Y_bbg!AI$5:AJ$241,2), -1)</f>
        <v>-1</v>
      </c>
      <c r="AK194">
        <f>IFERROR(VLOOKUP($A194, CDS5Y_bbg!AJ$5:AK$241,2), -1)</f>
        <v>-1</v>
      </c>
      <c r="AL194">
        <f>IFERROR(VLOOKUP($A194, CDS5Y_bbg!AK$5:AL$241,2), -1)</f>
        <v>-1</v>
      </c>
      <c r="AM194">
        <f>IFERROR(VLOOKUP($A194, CDS5Y_bbg!AL$5:AM$241,2), -1)</f>
        <v>-1</v>
      </c>
      <c r="AN194">
        <f>IFERROR(VLOOKUP($A194, CDS5Y_bbg!AM$5:AN$241,2), -1)</f>
        <v>15.843</v>
      </c>
      <c r="AO194">
        <f>IFERROR(VLOOKUP($A194, CDS5Y_bbg!AN$5:AO$241,2), -1)</f>
        <v>43424</v>
      </c>
      <c r="AP194">
        <f>IFERROR(VLOOKUP($A194, CDS5Y_bbg!AO$5:AP$241,2), -1)</f>
        <v>30.66</v>
      </c>
      <c r="AQ194">
        <f>IFERROR(VLOOKUP($A194, CDS5Y_bbg!AP$5:AQ$241,2), -1)</f>
        <v>44625</v>
      </c>
      <c r="AR194">
        <f>IFERROR(VLOOKUP($A194, CDS5Y_bbg!AQ$5:AR$241,2), -1)</f>
        <v>27.343</v>
      </c>
      <c r="AS194">
        <f>IFERROR(VLOOKUP($A194, CDS5Y_bbg!AR$5:AS$241,2), -1)</f>
        <v>44626</v>
      </c>
      <c r="AT194">
        <f>IFERROR(VLOOKUP($A194, CDS5Y_bbg!AS$5:AT$241,2), -1)</f>
        <v>13.706</v>
      </c>
      <c r="AU194">
        <f>IFERROR(VLOOKUP($A194, CDS5Y_bbg!AT$5:AU$241,2), -1)</f>
        <v>-1</v>
      </c>
      <c r="AV194">
        <f>IFERROR(VLOOKUP($A194, CDS5Y_bbg!AU$5:AV$241,2), -1)</f>
        <v>-1</v>
      </c>
      <c r="AW194">
        <f>IFERROR(VLOOKUP($A194, CDS5Y_bbg!AV$5:AW$241,2), -1)</f>
        <v>41863</v>
      </c>
      <c r="AX194">
        <f>IFERROR(VLOOKUP($A194, CDS5Y_bbg!AW$5:AX$241,2), -1)</f>
        <v>-1</v>
      </c>
      <c r="AY194">
        <f>IFERROR(VLOOKUP($A194, CDS5Y_bbg!AX$5:AY$241,2), -1)</f>
        <v>43402</v>
      </c>
      <c r="AZ194">
        <f>IFERROR(VLOOKUP($A194, CDS5Y_bbg!AY$5:AZ$241,2), -1)</f>
        <v>114.142</v>
      </c>
      <c r="BA194">
        <f>IFERROR(VLOOKUP($A194, CDS5Y_bbg!AZ$5:BA$241,2), -1)</f>
        <v>-1</v>
      </c>
      <c r="BB194">
        <f>IFERROR(VLOOKUP($A194, CDS5Y_bbg!BA$5:BB$241,2), -1)</f>
        <v>47.146999999999998</v>
      </c>
      <c r="BC194">
        <f>IFERROR(VLOOKUP($A194, CDS5Y_bbg!BB$5:BC$241,2), -1)</f>
        <v>41722</v>
      </c>
      <c r="BD194">
        <f>IFERROR(VLOOKUP($A194, CDS5Y_bbg!BC$5:BD$241,2), -1)</f>
        <v>-1</v>
      </c>
      <c r="BE194">
        <f>IFERROR(VLOOKUP($A194, CDS5Y_bbg!BD$5:BE$241,2), -1)</f>
        <v>-1</v>
      </c>
      <c r="BF194">
        <f>IFERROR(VLOOKUP($A194, CDS5Y_bbg!BE$5:BF$241,2), -1)</f>
        <v>-1</v>
      </c>
      <c r="BG194">
        <f>IFERROR(VLOOKUP($A194, CDS5Y_bbg!BF$5:BG$241,2), -1)</f>
        <v>-1</v>
      </c>
      <c r="BH194">
        <f>IFERROR(VLOOKUP($A194, CDS5Y_bbg!BG$5:BH$241,2), -1)</f>
        <v>-1</v>
      </c>
      <c r="BI194">
        <f>IFERROR(VLOOKUP($A194, CDS5Y_bbg!BH$5:BI$241,2), -1)</f>
        <v>43424</v>
      </c>
      <c r="BJ194">
        <f>IFERROR(VLOOKUP($A194, CDS5Y_bbg!BI$5:BJ$241,2), -1)</f>
        <v>218.10599999999999</v>
      </c>
      <c r="BK194">
        <f>IFERROR(VLOOKUP($A194, CDS5Y_bbg!BJ$5:BK$241,2), -1)</f>
        <v>-1</v>
      </c>
      <c r="BL194">
        <f>IFERROR(VLOOKUP($A194, CDS5Y_bbg!BK$5:BL$241,2), -1)</f>
        <v>-1</v>
      </c>
      <c r="BM194">
        <f>IFERROR(VLOOKUP($A194, CDS5Y_bbg!BL$5:BM$241,2), -1)</f>
        <v>43424</v>
      </c>
      <c r="BN194">
        <f>IFERROR(VLOOKUP($A194, CDS5Y_bbg!BM$5:BN$241,2), -1)</f>
        <v>92.045000000000002</v>
      </c>
      <c r="BO194">
        <f>IFERROR(VLOOKUP($A194, CDS5Y_bbg!BN$5:BO$241,2), -1)</f>
        <v>43426</v>
      </c>
      <c r="BP194">
        <f>IFERROR(VLOOKUP($A194, CDS5Y_bbg!BO$5:BP$241,2), -1)</f>
        <v>13.698</v>
      </c>
      <c r="BQ194">
        <f>IFERROR(VLOOKUP($A194, CDS5Y_bbg!BP$5:BQ$241,2), -1)</f>
        <v>-1</v>
      </c>
      <c r="BR194">
        <f>IFERROR(VLOOKUP($A194, CDS5Y_bbg!BQ$5:BR$241,2), -1)</f>
        <v>-1</v>
      </c>
      <c r="BS194">
        <f>IFERROR(VLOOKUP($A194, CDS5Y_bbg!BR$5:BS$241,2), -1)</f>
        <v>43426</v>
      </c>
      <c r="BT194">
        <f>IFERROR(VLOOKUP($A194, CDS5Y_bbg!BS$5:BT$241,2), -1)</f>
        <v>27.411000000000001</v>
      </c>
      <c r="BU194">
        <f>IFERROR(VLOOKUP($A194, CDS5Y_bbg!BT$5:BU$241,2), -1)</f>
        <v>-1</v>
      </c>
      <c r="BV194">
        <f>IFERROR(VLOOKUP($A194, CDS5Y_bbg!BU$5:BV$241,2), -1)</f>
        <v>-1</v>
      </c>
      <c r="BW194">
        <f>IFERROR(VLOOKUP($A194, CDS5Y_bbg!BV$5:BW$241,2), -1)</f>
        <v>41915</v>
      </c>
      <c r="BX194">
        <f>IFERROR(VLOOKUP($A194, CDS5Y_bbg!BW$5:BX$241,2), -1)</f>
        <v>-1</v>
      </c>
      <c r="BY194">
        <f>IFERROR(VLOOKUP($A194, CDS5Y_bbg!BX$5:BY$241,2), -1)</f>
        <v>-1</v>
      </c>
      <c r="BZ194">
        <f>IFERROR(VLOOKUP($A194, CDS5Y_bbg!BY$5:BZ$241,2), -1)</f>
        <v>-1</v>
      </c>
      <c r="CA194">
        <f>IFERROR(VLOOKUP($A194, CDS5Y_bbg!BZ$5:CA$241,2), -1)</f>
        <v>41911</v>
      </c>
      <c r="CB194">
        <f>IFERROR(VLOOKUP($A194, CDS5Y_bbg!CA$5:CB$241,2), -1)</f>
        <v>-1</v>
      </c>
      <c r="CC194">
        <f>IFERROR(VLOOKUP($A194, CDS5Y_bbg!CB$5:CC$241,2), -1)</f>
        <v>41912</v>
      </c>
      <c r="CD194">
        <f>IFERROR(VLOOKUP($A194, CDS5Y_bbg!CC$5:CD$241,2), -1)</f>
        <v>-1</v>
      </c>
      <c r="CE194">
        <f>IFERROR(VLOOKUP($A194, CDS5Y_bbg!CD$5:CE$241,2), -1)</f>
        <v>43332</v>
      </c>
      <c r="CF194">
        <f>IFERROR(VLOOKUP($A194, CDS5Y_bbg!CE$5:CF$241,2), -1)</f>
        <v>46.738999999999997</v>
      </c>
      <c r="CG194">
        <f>IFERROR(VLOOKUP($A194, CDS5Y_bbg!CF$5:CG$241,2), -1)</f>
        <v>41893</v>
      </c>
      <c r="CH194">
        <f>IFERROR(VLOOKUP($A194, CDS5Y_bbg!CG$5:CH$241,2), -1)</f>
        <v>-1</v>
      </c>
      <c r="CI194">
        <f>IFERROR(VLOOKUP($A194, CDS5Y_bbg!CH$5:CI$241,2), -1)</f>
        <v>-1</v>
      </c>
      <c r="CJ194">
        <f>IFERROR(VLOOKUP($A194, CDS5Y_bbg!CI$5:CJ$241,2), -1)</f>
        <v>-1</v>
      </c>
      <c r="CK194">
        <f>IFERROR(VLOOKUP($A194, CDS5Y_bbg!CJ$5:CK$241,2), -1)</f>
        <v>41844</v>
      </c>
      <c r="CL194">
        <f>IFERROR(VLOOKUP($A194, CDS5Y_bbg!CK$5:CL$241,2), -1)</f>
        <v>-1</v>
      </c>
      <c r="CM194">
        <f>IFERROR(VLOOKUP($A194, CDS5Y_bbg!CL$5:CM$241,2), -1)</f>
        <v>-1</v>
      </c>
      <c r="CN194">
        <f>IFERROR(VLOOKUP($A194, CDS5Y_bbg!CM$5:CN$241,2), -1)</f>
        <v>-1</v>
      </c>
    </row>
    <row r="195" spans="1:92" x14ac:dyDescent="0.25">
      <c r="A195" s="1">
        <v>42429</v>
      </c>
      <c r="B195">
        <f>IFERROR(VLOOKUP($A195, CDS5Y_bbg!A$5:B$241,2), -1)</f>
        <v>459.649</v>
      </c>
      <c r="C195">
        <f>IFERROR(VLOOKUP($A195, CDS5Y_bbg!B$5:C$241,2), -1)</f>
        <v>41831</v>
      </c>
      <c r="D195">
        <f>IFERROR(VLOOKUP($A195, CDS5Y_bbg!C$5:D$241,2), -1)</f>
        <v>-1</v>
      </c>
      <c r="E195">
        <f>IFERROR(VLOOKUP($A195, CDS5Y_bbg!D$5:E$241,2), -1)</f>
        <v>44895</v>
      </c>
      <c r="F195">
        <f>IFERROR(VLOOKUP($A195, CDS5Y_bbg!E$5:F$241,2), -1)</f>
        <v>119.67400000000001</v>
      </c>
      <c r="G195">
        <f>IFERROR(VLOOKUP($A195, CDS5Y_bbg!F$5:G$241,2), -1)</f>
        <v>40360</v>
      </c>
      <c r="H195">
        <f>IFERROR(VLOOKUP($A195, CDS5Y_bbg!G$5:H$241,2), -1)</f>
        <v>136.83199999999999</v>
      </c>
      <c r="I195">
        <f>IFERROR(VLOOKUP($A195, CDS5Y_bbg!H$5:I$241,2), -1)</f>
        <v>44834</v>
      </c>
      <c r="J195">
        <f>IFERROR(VLOOKUP($A195, CDS5Y_bbg!I$5:J$241,2), -1)</f>
        <v>274.21899999999999</v>
      </c>
      <c r="K195">
        <f>IFERROR(VLOOKUP($A195, CDS5Y_bbg!J$5:K$241,2), -1)</f>
        <v>41819</v>
      </c>
      <c r="L195">
        <f>IFERROR(VLOOKUP($A195, CDS5Y_bbg!K$5:L$241,2), -1)</f>
        <v>-1</v>
      </c>
      <c r="M195">
        <f>IFERROR(VLOOKUP($A195, CDS5Y_bbg!L$5:M$241,2), -1)</f>
        <v>40469</v>
      </c>
      <c r="N195">
        <f>IFERROR(VLOOKUP($A195, CDS5Y_bbg!M$5:N$241,2), -1)</f>
        <v>69.165999999999997</v>
      </c>
      <c r="O195">
        <f>IFERROR(VLOOKUP($A195, CDS5Y_bbg!N$5:O$241,2), -1)</f>
        <v>40289</v>
      </c>
      <c r="P195">
        <f>IFERROR(VLOOKUP($A195, CDS5Y_bbg!O$5:P$241,2), -1)</f>
        <v>177.203</v>
      </c>
      <c r="Q195">
        <f>IFERROR(VLOOKUP($A195, CDS5Y_bbg!P$5:Q$241,2), -1)</f>
        <v>44377</v>
      </c>
      <c r="R195">
        <f>IFERROR(VLOOKUP($A195, CDS5Y_bbg!Q$5:R$241,2), -1)</f>
        <v>198.345</v>
      </c>
      <c r="S195">
        <f>IFERROR(VLOOKUP($A195, CDS5Y_bbg!R$5:S$241,2), -1)</f>
        <v>43337</v>
      </c>
      <c r="T195">
        <f>IFERROR(VLOOKUP($A195, CDS5Y_bbg!S$5:T$241,2), -1)</f>
        <v>119.16500000000001</v>
      </c>
      <c r="U195">
        <f>IFERROR(VLOOKUP($A195, CDS5Y_bbg!T$5:U$241,2), -1)</f>
        <v>42062</v>
      </c>
      <c r="V195">
        <f>IFERROR(VLOOKUP($A195, CDS5Y_bbg!U$5:V$241,2), -1)</f>
        <v>-1</v>
      </c>
      <c r="W195">
        <f>IFERROR(VLOOKUP($A195, CDS5Y_bbg!V$5:W$241,2), -1)</f>
        <v>44074</v>
      </c>
      <c r="X195">
        <f>IFERROR(VLOOKUP($A195, CDS5Y_bbg!W$5:X$241,2), -1)</f>
        <v>323.87</v>
      </c>
      <c r="Y195">
        <f>IFERROR(VLOOKUP($A195, CDS5Y_bbg!X$5:Y$241,2), -1)</f>
        <v>44043</v>
      </c>
      <c r="Z195">
        <f>IFERROR(VLOOKUP($A195, CDS5Y_bbg!Y$5:Z$241,2), -1)</f>
        <v>354.51600000000002</v>
      </c>
      <c r="AA195">
        <f>IFERROR(VLOOKUP($A195, CDS5Y_bbg!Z$5:AA$241,2), -1)</f>
        <v>40481</v>
      </c>
      <c r="AB195">
        <f>IFERROR(VLOOKUP($A195, CDS5Y_bbg!AA$5:AB$241,2), -1)</f>
        <v>155.227</v>
      </c>
      <c r="AC195">
        <f>IFERROR(VLOOKUP($A195, CDS5Y_bbg!AB$5:AC$241,2), -1)</f>
        <v>44043</v>
      </c>
      <c r="AD195">
        <f>IFERROR(VLOOKUP($A195, CDS5Y_bbg!AC$5:AD$241,2), -1)</f>
        <v>296.59399999999999</v>
      </c>
      <c r="AE195">
        <f>IFERROR(VLOOKUP($A195, CDS5Y_bbg!AD$5:AE$241,2), -1)</f>
        <v>41149</v>
      </c>
      <c r="AF195">
        <f>IFERROR(VLOOKUP($A195, CDS5Y_bbg!AE$5:AF$241,2), -1)</f>
        <v>49.223999999999997</v>
      </c>
      <c r="AG195">
        <f>IFERROR(VLOOKUP($A195, CDS5Y_bbg!AF$5:AG$241,2), -1)</f>
        <v>42853</v>
      </c>
      <c r="AH195">
        <f>IFERROR(VLOOKUP($A195, CDS5Y_bbg!AG$5:AH$241,2), -1)</f>
        <v>32.506999999999998</v>
      </c>
      <c r="AI195">
        <f>IFERROR(VLOOKUP($A195, CDS5Y_bbg!AH$5:AI$241,2), -1)</f>
        <v>-1</v>
      </c>
      <c r="AJ195">
        <f>IFERROR(VLOOKUP($A195, CDS5Y_bbg!AI$5:AJ$241,2), -1)</f>
        <v>-1</v>
      </c>
      <c r="AK195">
        <f>IFERROR(VLOOKUP($A195, CDS5Y_bbg!AJ$5:AK$241,2), -1)</f>
        <v>-1</v>
      </c>
      <c r="AL195">
        <f>IFERROR(VLOOKUP($A195, CDS5Y_bbg!AK$5:AL$241,2), -1)</f>
        <v>-1</v>
      </c>
      <c r="AM195">
        <f>IFERROR(VLOOKUP($A195, CDS5Y_bbg!AL$5:AM$241,2), -1)</f>
        <v>-1</v>
      </c>
      <c r="AN195">
        <f>IFERROR(VLOOKUP($A195, CDS5Y_bbg!AM$5:AN$241,2), -1)</f>
        <v>21.664000000000001</v>
      </c>
      <c r="AO195">
        <f>IFERROR(VLOOKUP($A195, CDS5Y_bbg!AN$5:AO$241,2), -1)</f>
        <v>43424</v>
      </c>
      <c r="AP195">
        <f>IFERROR(VLOOKUP($A195, CDS5Y_bbg!AO$5:AP$241,2), -1)</f>
        <v>30.66</v>
      </c>
      <c r="AQ195">
        <f>IFERROR(VLOOKUP($A195, CDS5Y_bbg!AP$5:AQ$241,2), -1)</f>
        <v>44625</v>
      </c>
      <c r="AR195">
        <f>IFERROR(VLOOKUP($A195, CDS5Y_bbg!AQ$5:AR$241,2), -1)</f>
        <v>38.017000000000003</v>
      </c>
      <c r="AS195">
        <f>IFERROR(VLOOKUP($A195, CDS5Y_bbg!AR$5:AS$241,2), -1)</f>
        <v>44626</v>
      </c>
      <c r="AT195">
        <f>IFERROR(VLOOKUP($A195, CDS5Y_bbg!AS$5:AT$241,2), -1)</f>
        <v>22.289000000000001</v>
      </c>
      <c r="AU195">
        <f>IFERROR(VLOOKUP($A195, CDS5Y_bbg!AT$5:AU$241,2), -1)</f>
        <v>-1</v>
      </c>
      <c r="AV195">
        <f>IFERROR(VLOOKUP($A195, CDS5Y_bbg!AU$5:AV$241,2), -1)</f>
        <v>-1</v>
      </c>
      <c r="AW195">
        <f>IFERROR(VLOOKUP($A195, CDS5Y_bbg!AV$5:AW$241,2), -1)</f>
        <v>41863</v>
      </c>
      <c r="AX195">
        <f>IFERROR(VLOOKUP($A195, CDS5Y_bbg!AW$5:AX$241,2), -1)</f>
        <v>-1</v>
      </c>
      <c r="AY195">
        <f>IFERROR(VLOOKUP($A195, CDS5Y_bbg!AX$5:AY$241,2), -1)</f>
        <v>43402</v>
      </c>
      <c r="AZ195">
        <f>IFERROR(VLOOKUP($A195, CDS5Y_bbg!AY$5:AZ$241,2), -1)</f>
        <v>142.113</v>
      </c>
      <c r="BA195">
        <f>IFERROR(VLOOKUP($A195, CDS5Y_bbg!AZ$5:BA$241,2), -1)</f>
        <v>-1</v>
      </c>
      <c r="BB195">
        <f>IFERROR(VLOOKUP($A195, CDS5Y_bbg!BA$5:BB$241,2), -1)</f>
        <v>47.146999999999998</v>
      </c>
      <c r="BC195">
        <f>IFERROR(VLOOKUP($A195, CDS5Y_bbg!BB$5:BC$241,2), -1)</f>
        <v>41722</v>
      </c>
      <c r="BD195">
        <f>IFERROR(VLOOKUP($A195, CDS5Y_bbg!BC$5:BD$241,2), -1)</f>
        <v>-1</v>
      </c>
      <c r="BE195">
        <f>IFERROR(VLOOKUP($A195, CDS5Y_bbg!BD$5:BE$241,2), -1)</f>
        <v>-1</v>
      </c>
      <c r="BF195">
        <f>IFERROR(VLOOKUP($A195, CDS5Y_bbg!BE$5:BF$241,2), -1)</f>
        <v>-1</v>
      </c>
      <c r="BG195">
        <f>IFERROR(VLOOKUP($A195, CDS5Y_bbg!BF$5:BG$241,2), -1)</f>
        <v>-1</v>
      </c>
      <c r="BH195">
        <f>IFERROR(VLOOKUP($A195, CDS5Y_bbg!BG$5:BH$241,2), -1)</f>
        <v>-1</v>
      </c>
      <c r="BI195">
        <f>IFERROR(VLOOKUP($A195, CDS5Y_bbg!BH$5:BI$241,2), -1)</f>
        <v>43424</v>
      </c>
      <c r="BJ195">
        <f>IFERROR(VLOOKUP($A195, CDS5Y_bbg!BI$5:BJ$241,2), -1)</f>
        <v>303.95600000000002</v>
      </c>
      <c r="BK195">
        <f>IFERROR(VLOOKUP($A195, CDS5Y_bbg!BJ$5:BK$241,2), -1)</f>
        <v>-1</v>
      </c>
      <c r="BL195">
        <f>IFERROR(VLOOKUP($A195, CDS5Y_bbg!BK$5:BL$241,2), -1)</f>
        <v>-1</v>
      </c>
      <c r="BM195">
        <f>IFERROR(VLOOKUP($A195, CDS5Y_bbg!BL$5:BM$241,2), -1)</f>
        <v>43424</v>
      </c>
      <c r="BN195">
        <f>IFERROR(VLOOKUP($A195, CDS5Y_bbg!BM$5:BN$241,2), -1)</f>
        <v>111.629</v>
      </c>
      <c r="BO195">
        <f>IFERROR(VLOOKUP($A195, CDS5Y_bbg!BN$5:BO$241,2), -1)</f>
        <v>43426</v>
      </c>
      <c r="BP195">
        <f>IFERROR(VLOOKUP($A195, CDS5Y_bbg!BO$5:BP$241,2), -1)</f>
        <v>17.155999999999999</v>
      </c>
      <c r="BQ195">
        <f>IFERROR(VLOOKUP($A195, CDS5Y_bbg!BP$5:BQ$241,2), -1)</f>
        <v>-1</v>
      </c>
      <c r="BR195">
        <f>IFERROR(VLOOKUP($A195, CDS5Y_bbg!BQ$5:BR$241,2), -1)</f>
        <v>-1</v>
      </c>
      <c r="BS195">
        <f>IFERROR(VLOOKUP($A195, CDS5Y_bbg!BR$5:BS$241,2), -1)</f>
        <v>43426</v>
      </c>
      <c r="BT195">
        <f>IFERROR(VLOOKUP($A195, CDS5Y_bbg!BS$5:BT$241,2), -1)</f>
        <v>38.74</v>
      </c>
      <c r="BU195">
        <f>IFERROR(VLOOKUP($A195, CDS5Y_bbg!BT$5:BU$241,2), -1)</f>
        <v>-1</v>
      </c>
      <c r="BV195">
        <f>IFERROR(VLOOKUP($A195, CDS5Y_bbg!BU$5:BV$241,2), -1)</f>
        <v>-1</v>
      </c>
      <c r="BW195">
        <f>IFERROR(VLOOKUP($A195, CDS5Y_bbg!BV$5:BW$241,2), -1)</f>
        <v>41915</v>
      </c>
      <c r="BX195">
        <f>IFERROR(VLOOKUP($A195, CDS5Y_bbg!BW$5:BX$241,2), -1)</f>
        <v>-1</v>
      </c>
      <c r="BY195">
        <f>IFERROR(VLOOKUP($A195, CDS5Y_bbg!BX$5:BY$241,2), -1)</f>
        <v>-1</v>
      </c>
      <c r="BZ195">
        <f>IFERROR(VLOOKUP($A195, CDS5Y_bbg!BY$5:BZ$241,2), -1)</f>
        <v>-1</v>
      </c>
      <c r="CA195">
        <f>IFERROR(VLOOKUP($A195, CDS5Y_bbg!BZ$5:CA$241,2), -1)</f>
        <v>41911</v>
      </c>
      <c r="CB195">
        <f>IFERROR(VLOOKUP($A195, CDS5Y_bbg!CA$5:CB$241,2), -1)</f>
        <v>-1</v>
      </c>
      <c r="CC195">
        <f>IFERROR(VLOOKUP($A195, CDS5Y_bbg!CB$5:CC$241,2), -1)</f>
        <v>41912</v>
      </c>
      <c r="CD195">
        <f>IFERROR(VLOOKUP($A195, CDS5Y_bbg!CC$5:CD$241,2), -1)</f>
        <v>-1</v>
      </c>
      <c r="CE195">
        <f>IFERROR(VLOOKUP($A195, CDS5Y_bbg!CD$5:CE$241,2), -1)</f>
        <v>43332</v>
      </c>
      <c r="CF195">
        <f>IFERROR(VLOOKUP($A195, CDS5Y_bbg!CE$5:CF$241,2), -1)</f>
        <v>47.026000000000003</v>
      </c>
      <c r="CG195">
        <f>IFERROR(VLOOKUP($A195, CDS5Y_bbg!CF$5:CG$241,2), -1)</f>
        <v>41893</v>
      </c>
      <c r="CH195">
        <f>IFERROR(VLOOKUP($A195, CDS5Y_bbg!CG$5:CH$241,2), -1)</f>
        <v>-1</v>
      </c>
      <c r="CI195">
        <f>IFERROR(VLOOKUP($A195, CDS5Y_bbg!CH$5:CI$241,2), -1)</f>
        <v>-1</v>
      </c>
      <c r="CJ195">
        <f>IFERROR(VLOOKUP($A195, CDS5Y_bbg!CI$5:CJ$241,2), -1)</f>
        <v>-1</v>
      </c>
      <c r="CK195">
        <f>IFERROR(VLOOKUP($A195, CDS5Y_bbg!CJ$5:CK$241,2), -1)</f>
        <v>41844</v>
      </c>
      <c r="CL195">
        <f>IFERROR(VLOOKUP($A195, CDS5Y_bbg!CK$5:CL$241,2), -1)</f>
        <v>-1</v>
      </c>
      <c r="CM195">
        <f>IFERROR(VLOOKUP($A195, CDS5Y_bbg!CL$5:CM$241,2), -1)</f>
        <v>-1</v>
      </c>
      <c r="CN195">
        <f>IFERROR(VLOOKUP($A195, CDS5Y_bbg!CM$5:CN$241,2), -1)</f>
        <v>-1</v>
      </c>
    </row>
    <row r="196" spans="1:92" x14ac:dyDescent="0.25">
      <c r="A196" s="1">
        <v>42460</v>
      </c>
      <c r="B196">
        <f>IFERROR(VLOOKUP($A196, CDS5Y_bbg!A$5:B$241,2), -1)</f>
        <v>365.74200000000002</v>
      </c>
      <c r="C196">
        <f>IFERROR(VLOOKUP($A196, CDS5Y_bbg!B$5:C$241,2), -1)</f>
        <v>41831</v>
      </c>
      <c r="D196">
        <f>IFERROR(VLOOKUP($A196, CDS5Y_bbg!C$5:D$241,2), -1)</f>
        <v>-1</v>
      </c>
      <c r="E196">
        <f>IFERROR(VLOOKUP($A196, CDS5Y_bbg!D$5:E$241,2), -1)</f>
        <v>44895</v>
      </c>
      <c r="F196">
        <f>IFERROR(VLOOKUP($A196, CDS5Y_bbg!E$5:F$241,2), -1)</f>
        <v>94.998999999999995</v>
      </c>
      <c r="G196">
        <f>IFERROR(VLOOKUP($A196, CDS5Y_bbg!F$5:G$241,2), -1)</f>
        <v>40360</v>
      </c>
      <c r="H196">
        <f>IFERROR(VLOOKUP($A196, CDS5Y_bbg!G$5:H$241,2), -1)</f>
        <v>120.83199999999999</v>
      </c>
      <c r="I196">
        <f>IFERROR(VLOOKUP($A196, CDS5Y_bbg!H$5:I$241,2), -1)</f>
        <v>44834</v>
      </c>
      <c r="J196">
        <f>IFERROR(VLOOKUP($A196, CDS5Y_bbg!I$5:J$241,2), -1)</f>
        <v>215.65899999999999</v>
      </c>
      <c r="K196">
        <f>IFERROR(VLOOKUP($A196, CDS5Y_bbg!J$5:K$241,2), -1)</f>
        <v>41819</v>
      </c>
      <c r="L196">
        <f>IFERROR(VLOOKUP($A196, CDS5Y_bbg!K$5:L$241,2), -1)</f>
        <v>-1</v>
      </c>
      <c r="M196">
        <f>IFERROR(VLOOKUP($A196, CDS5Y_bbg!L$5:M$241,2), -1)</f>
        <v>40469</v>
      </c>
      <c r="N196">
        <f>IFERROR(VLOOKUP($A196, CDS5Y_bbg!M$5:N$241,2), -1)</f>
        <v>63.999000000000002</v>
      </c>
      <c r="O196">
        <f>IFERROR(VLOOKUP($A196, CDS5Y_bbg!N$5:O$241,2), -1)</f>
        <v>40289</v>
      </c>
      <c r="P196">
        <f>IFERROR(VLOOKUP($A196, CDS5Y_bbg!O$5:P$241,2), -1)</f>
        <v>152.999</v>
      </c>
      <c r="Q196">
        <f>IFERROR(VLOOKUP($A196, CDS5Y_bbg!P$5:Q$241,2), -1)</f>
        <v>44377</v>
      </c>
      <c r="R196">
        <f>IFERROR(VLOOKUP($A196, CDS5Y_bbg!Q$5:R$241,2), -1)</f>
        <v>162.358</v>
      </c>
      <c r="S196">
        <f>IFERROR(VLOOKUP($A196, CDS5Y_bbg!R$5:S$241,2), -1)</f>
        <v>43337</v>
      </c>
      <c r="T196">
        <f>IFERROR(VLOOKUP($A196, CDS5Y_bbg!S$5:T$241,2), -1)</f>
        <v>105.316</v>
      </c>
      <c r="U196">
        <f>IFERROR(VLOOKUP($A196, CDS5Y_bbg!T$5:U$241,2), -1)</f>
        <v>42062</v>
      </c>
      <c r="V196">
        <f>IFERROR(VLOOKUP($A196, CDS5Y_bbg!U$5:V$241,2), -1)</f>
        <v>-1</v>
      </c>
      <c r="W196">
        <f>IFERROR(VLOOKUP($A196, CDS5Y_bbg!V$5:W$241,2), -1)</f>
        <v>44074</v>
      </c>
      <c r="X196">
        <f>IFERROR(VLOOKUP($A196, CDS5Y_bbg!W$5:X$241,2), -1)</f>
        <v>283.19299999999998</v>
      </c>
      <c r="Y196">
        <f>IFERROR(VLOOKUP($A196, CDS5Y_bbg!X$5:Y$241,2), -1)</f>
        <v>44043</v>
      </c>
      <c r="Z196">
        <f>IFERROR(VLOOKUP($A196, CDS5Y_bbg!Y$5:Z$241,2), -1)</f>
        <v>298.89800000000002</v>
      </c>
      <c r="AA196">
        <f>IFERROR(VLOOKUP($A196, CDS5Y_bbg!Z$5:AA$241,2), -1)</f>
        <v>40481</v>
      </c>
      <c r="AB196">
        <f>IFERROR(VLOOKUP($A196, CDS5Y_bbg!AA$5:AB$241,2), -1)</f>
        <v>131.34399999999999</v>
      </c>
      <c r="AC196">
        <f>IFERROR(VLOOKUP($A196, CDS5Y_bbg!AB$5:AC$241,2), -1)</f>
        <v>44043</v>
      </c>
      <c r="AD196">
        <f>IFERROR(VLOOKUP($A196, CDS5Y_bbg!AC$5:AD$241,2), -1)</f>
        <v>254.58099999999999</v>
      </c>
      <c r="AE196">
        <f>IFERROR(VLOOKUP($A196, CDS5Y_bbg!AD$5:AE$241,2), -1)</f>
        <v>41149</v>
      </c>
      <c r="AF196">
        <f>IFERROR(VLOOKUP($A196, CDS5Y_bbg!AE$5:AF$241,2), -1)</f>
        <v>35.006999999999998</v>
      </c>
      <c r="AG196">
        <f>IFERROR(VLOOKUP($A196, CDS5Y_bbg!AF$5:AG$241,2), -1)</f>
        <v>42853</v>
      </c>
      <c r="AH196">
        <f>IFERROR(VLOOKUP($A196, CDS5Y_bbg!AG$5:AH$241,2), -1)</f>
        <v>29.425999999999998</v>
      </c>
      <c r="AI196">
        <f>IFERROR(VLOOKUP($A196, CDS5Y_bbg!AH$5:AI$241,2), -1)</f>
        <v>-1</v>
      </c>
      <c r="AJ196">
        <f>IFERROR(VLOOKUP($A196, CDS5Y_bbg!AI$5:AJ$241,2), -1)</f>
        <v>-1</v>
      </c>
      <c r="AK196">
        <f>IFERROR(VLOOKUP($A196, CDS5Y_bbg!AJ$5:AK$241,2), -1)</f>
        <v>-1</v>
      </c>
      <c r="AL196">
        <f>IFERROR(VLOOKUP($A196, CDS5Y_bbg!AK$5:AL$241,2), -1)</f>
        <v>-1</v>
      </c>
      <c r="AM196">
        <f>IFERROR(VLOOKUP($A196, CDS5Y_bbg!AL$5:AM$241,2), -1)</f>
        <v>-1</v>
      </c>
      <c r="AN196">
        <f>IFERROR(VLOOKUP($A196, CDS5Y_bbg!AM$5:AN$241,2), -1)</f>
        <v>21.683</v>
      </c>
      <c r="AO196">
        <f>IFERROR(VLOOKUP($A196, CDS5Y_bbg!AN$5:AO$241,2), -1)</f>
        <v>43424</v>
      </c>
      <c r="AP196">
        <f>IFERROR(VLOOKUP($A196, CDS5Y_bbg!AO$5:AP$241,2), -1)</f>
        <v>30.66</v>
      </c>
      <c r="AQ196">
        <f>IFERROR(VLOOKUP($A196, CDS5Y_bbg!AP$5:AQ$241,2), -1)</f>
        <v>44625</v>
      </c>
      <c r="AR196">
        <f>IFERROR(VLOOKUP($A196, CDS5Y_bbg!AQ$5:AR$241,2), -1)</f>
        <v>33.322000000000003</v>
      </c>
      <c r="AS196">
        <f>IFERROR(VLOOKUP($A196, CDS5Y_bbg!AR$5:AS$241,2), -1)</f>
        <v>44626</v>
      </c>
      <c r="AT196">
        <f>IFERROR(VLOOKUP($A196, CDS5Y_bbg!AS$5:AT$241,2), -1)</f>
        <v>18.689</v>
      </c>
      <c r="AU196">
        <f>IFERROR(VLOOKUP($A196, CDS5Y_bbg!AT$5:AU$241,2), -1)</f>
        <v>-1</v>
      </c>
      <c r="AV196">
        <f>IFERROR(VLOOKUP($A196, CDS5Y_bbg!AU$5:AV$241,2), -1)</f>
        <v>-1</v>
      </c>
      <c r="AW196">
        <f>IFERROR(VLOOKUP($A196, CDS5Y_bbg!AV$5:AW$241,2), -1)</f>
        <v>41863</v>
      </c>
      <c r="AX196">
        <f>IFERROR(VLOOKUP($A196, CDS5Y_bbg!AW$5:AX$241,2), -1)</f>
        <v>-1</v>
      </c>
      <c r="AY196">
        <f>IFERROR(VLOOKUP($A196, CDS5Y_bbg!AX$5:AY$241,2), -1)</f>
        <v>43402</v>
      </c>
      <c r="AZ196">
        <f>IFERROR(VLOOKUP($A196, CDS5Y_bbg!AY$5:AZ$241,2), -1)</f>
        <v>126.70399999999999</v>
      </c>
      <c r="BA196">
        <f>IFERROR(VLOOKUP($A196, CDS5Y_bbg!AZ$5:BA$241,2), -1)</f>
        <v>-1</v>
      </c>
      <c r="BB196">
        <f>IFERROR(VLOOKUP($A196, CDS5Y_bbg!BA$5:BB$241,2), -1)</f>
        <v>45.786000000000001</v>
      </c>
      <c r="BC196">
        <f>IFERROR(VLOOKUP($A196, CDS5Y_bbg!BB$5:BC$241,2), -1)</f>
        <v>41722</v>
      </c>
      <c r="BD196">
        <f>IFERROR(VLOOKUP($A196, CDS5Y_bbg!BC$5:BD$241,2), -1)</f>
        <v>-1</v>
      </c>
      <c r="BE196">
        <f>IFERROR(VLOOKUP($A196, CDS5Y_bbg!BD$5:BE$241,2), -1)</f>
        <v>-1</v>
      </c>
      <c r="BF196">
        <f>IFERROR(VLOOKUP($A196, CDS5Y_bbg!BE$5:BF$241,2), -1)</f>
        <v>-1</v>
      </c>
      <c r="BG196">
        <f>IFERROR(VLOOKUP($A196, CDS5Y_bbg!BF$5:BG$241,2), -1)</f>
        <v>-1</v>
      </c>
      <c r="BH196">
        <f>IFERROR(VLOOKUP($A196, CDS5Y_bbg!BG$5:BH$241,2), -1)</f>
        <v>-1</v>
      </c>
      <c r="BI196">
        <f>IFERROR(VLOOKUP($A196, CDS5Y_bbg!BH$5:BI$241,2), -1)</f>
        <v>43424</v>
      </c>
      <c r="BJ196">
        <f>IFERROR(VLOOKUP($A196, CDS5Y_bbg!BI$5:BJ$241,2), -1)</f>
        <v>264.39600000000002</v>
      </c>
      <c r="BK196">
        <f>IFERROR(VLOOKUP($A196, CDS5Y_bbg!BJ$5:BK$241,2), -1)</f>
        <v>-1</v>
      </c>
      <c r="BL196">
        <f>IFERROR(VLOOKUP($A196, CDS5Y_bbg!BK$5:BL$241,2), -1)</f>
        <v>-1</v>
      </c>
      <c r="BM196">
        <f>IFERROR(VLOOKUP($A196, CDS5Y_bbg!BL$5:BM$241,2), -1)</f>
        <v>43424</v>
      </c>
      <c r="BN196">
        <f>IFERROR(VLOOKUP($A196, CDS5Y_bbg!BM$5:BN$241,2), -1)</f>
        <v>94.561000000000007</v>
      </c>
      <c r="BO196">
        <f>IFERROR(VLOOKUP($A196, CDS5Y_bbg!BN$5:BO$241,2), -1)</f>
        <v>43426</v>
      </c>
      <c r="BP196">
        <f>IFERROR(VLOOKUP($A196, CDS5Y_bbg!BO$5:BP$241,2), -1)</f>
        <v>17.573</v>
      </c>
      <c r="BQ196">
        <f>IFERROR(VLOOKUP($A196, CDS5Y_bbg!BP$5:BQ$241,2), -1)</f>
        <v>-1</v>
      </c>
      <c r="BR196">
        <f>IFERROR(VLOOKUP($A196, CDS5Y_bbg!BQ$5:BR$241,2), -1)</f>
        <v>-1</v>
      </c>
      <c r="BS196">
        <f>IFERROR(VLOOKUP($A196, CDS5Y_bbg!BR$5:BS$241,2), -1)</f>
        <v>43426</v>
      </c>
      <c r="BT196">
        <f>IFERROR(VLOOKUP($A196, CDS5Y_bbg!BS$5:BT$241,2), -1)</f>
        <v>38.81</v>
      </c>
      <c r="BU196">
        <f>IFERROR(VLOOKUP($A196, CDS5Y_bbg!BT$5:BU$241,2), -1)</f>
        <v>-1</v>
      </c>
      <c r="BV196">
        <f>IFERROR(VLOOKUP($A196, CDS5Y_bbg!BU$5:BV$241,2), -1)</f>
        <v>-1</v>
      </c>
      <c r="BW196">
        <f>IFERROR(VLOOKUP($A196, CDS5Y_bbg!BV$5:BW$241,2), -1)</f>
        <v>41915</v>
      </c>
      <c r="BX196">
        <f>IFERROR(VLOOKUP($A196, CDS5Y_bbg!BW$5:BX$241,2), -1)</f>
        <v>-1</v>
      </c>
      <c r="BY196">
        <f>IFERROR(VLOOKUP($A196, CDS5Y_bbg!BX$5:BY$241,2), -1)</f>
        <v>-1</v>
      </c>
      <c r="BZ196">
        <f>IFERROR(VLOOKUP($A196, CDS5Y_bbg!BY$5:BZ$241,2), -1)</f>
        <v>-1</v>
      </c>
      <c r="CA196">
        <f>IFERROR(VLOOKUP($A196, CDS5Y_bbg!BZ$5:CA$241,2), -1)</f>
        <v>41911</v>
      </c>
      <c r="CB196">
        <f>IFERROR(VLOOKUP($A196, CDS5Y_bbg!CA$5:CB$241,2), -1)</f>
        <v>-1</v>
      </c>
      <c r="CC196">
        <f>IFERROR(VLOOKUP($A196, CDS5Y_bbg!CB$5:CC$241,2), -1)</f>
        <v>41912</v>
      </c>
      <c r="CD196">
        <f>IFERROR(VLOOKUP($A196, CDS5Y_bbg!CC$5:CD$241,2), -1)</f>
        <v>-1</v>
      </c>
      <c r="CE196">
        <f>IFERROR(VLOOKUP($A196, CDS5Y_bbg!CD$5:CE$241,2), -1)</f>
        <v>43332</v>
      </c>
      <c r="CF196">
        <f>IFERROR(VLOOKUP($A196, CDS5Y_bbg!CE$5:CF$241,2), -1)</f>
        <v>45.561999999999998</v>
      </c>
      <c r="CG196">
        <f>IFERROR(VLOOKUP($A196, CDS5Y_bbg!CF$5:CG$241,2), -1)</f>
        <v>41893</v>
      </c>
      <c r="CH196">
        <f>IFERROR(VLOOKUP($A196, CDS5Y_bbg!CG$5:CH$241,2), -1)</f>
        <v>-1</v>
      </c>
      <c r="CI196">
        <f>IFERROR(VLOOKUP($A196, CDS5Y_bbg!CH$5:CI$241,2), -1)</f>
        <v>-1</v>
      </c>
      <c r="CJ196">
        <f>IFERROR(VLOOKUP($A196, CDS5Y_bbg!CI$5:CJ$241,2), -1)</f>
        <v>-1</v>
      </c>
      <c r="CK196">
        <f>IFERROR(VLOOKUP($A196, CDS5Y_bbg!CJ$5:CK$241,2), -1)</f>
        <v>41844</v>
      </c>
      <c r="CL196">
        <f>IFERROR(VLOOKUP($A196, CDS5Y_bbg!CK$5:CL$241,2), -1)</f>
        <v>-1</v>
      </c>
      <c r="CM196">
        <f>IFERROR(VLOOKUP($A196, CDS5Y_bbg!CL$5:CM$241,2), -1)</f>
        <v>-1</v>
      </c>
      <c r="CN196">
        <f>IFERROR(VLOOKUP($A196, CDS5Y_bbg!CM$5:CN$241,2), -1)</f>
        <v>-1</v>
      </c>
    </row>
    <row r="197" spans="1:92" x14ac:dyDescent="0.25">
      <c r="A197" s="1">
        <v>42489</v>
      </c>
      <c r="B197">
        <f>IFERROR(VLOOKUP($A197, CDS5Y_bbg!A$5:B$241,2), -1)</f>
        <v>339.75700000000001</v>
      </c>
      <c r="C197">
        <f>IFERROR(VLOOKUP($A197, CDS5Y_bbg!B$5:C$241,2), -1)</f>
        <v>41831</v>
      </c>
      <c r="D197">
        <f>IFERROR(VLOOKUP($A197, CDS5Y_bbg!C$5:D$241,2), -1)</f>
        <v>-1</v>
      </c>
      <c r="E197">
        <f>IFERROR(VLOOKUP($A197, CDS5Y_bbg!D$5:E$241,2), -1)</f>
        <v>44895</v>
      </c>
      <c r="F197">
        <f>IFERROR(VLOOKUP($A197, CDS5Y_bbg!E$5:F$241,2), -1)</f>
        <v>98.628</v>
      </c>
      <c r="G197">
        <f>IFERROR(VLOOKUP($A197, CDS5Y_bbg!F$5:G$241,2), -1)</f>
        <v>40360</v>
      </c>
      <c r="H197">
        <f>IFERROR(VLOOKUP($A197, CDS5Y_bbg!G$5:H$241,2), -1)</f>
        <v>127.5</v>
      </c>
      <c r="I197">
        <f>IFERROR(VLOOKUP($A197, CDS5Y_bbg!H$5:I$241,2), -1)</f>
        <v>44834</v>
      </c>
      <c r="J197">
        <f>IFERROR(VLOOKUP($A197, CDS5Y_bbg!I$5:J$241,2), -1)</f>
        <v>218.98</v>
      </c>
      <c r="K197">
        <f>IFERROR(VLOOKUP($A197, CDS5Y_bbg!J$5:K$241,2), -1)</f>
        <v>41819</v>
      </c>
      <c r="L197">
        <f>IFERROR(VLOOKUP($A197, CDS5Y_bbg!K$5:L$241,2), -1)</f>
        <v>-1</v>
      </c>
      <c r="M197">
        <f>IFERROR(VLOOKUP($A197, CDS5Y_bbg!L$5:M$241,2), -1)</f>
        <v>40469</v>
      </c>
      <c r="N197">
        <f>IFERROR(VLOOKUP($A197, CDS5Y_bbg!M$5:N$241,2), -1)</f>
        <v>64.332999999999998</v>
      </c>
      <c r="O197">
        <f>IFERROR(VLOOKUP($A197, CDS5Y_bbg!N$5:O$241,2), -1)</f>
        <v>40289</v>
      </c>
      <c r="P197">
        <f>IFERROR(VLOOKUP($A197, CDS5Y_bbg!O$5:P$241,2), -1)</f>
        <v>165.49700000000001</v>
      </c>
      <c r="Q197">
        <f>IFERROR(VLOOKUP($A197, CDS5Y_bbg!P$5:Q$241,2), -1)</f>
        <v>44377</v>
      </c>
      <c r="R197">
        <f>IFERROR(VLOOKUP($A197, CDS5Y_bbg!Q$5:R$241,2), -1)</f>
        <v>161.60499999999999</v>
      </c>
      <c r="S197">
        <f>IFERROR(VLOOKUP($A197, CDS5Y_bbg!R$5:S$241,2), -1)</f>
        <v>43337</v>
      </c>
      <c r="T197">
        <f>IFERROR(VLOOKUP($A197, CDS5Y_bbg!S$5:T$241,2), -1)</f>
        <v>109.849</v>
      </c>
      <c r="U197">
        <f>IFERROR(VLOOKUP($A197, CDS5Y_bbg!T$5:U$241,2), -1)</f>
        <v>42062</v>
      </c>
      <c r="V197">
        <f>IFERROR(VLOOKUP($A197, CDS5Y_bbg!U$5:V$241,2), -1)</f>
        <v>-1</v>
      </c>
      <c r="W197">
        <f>IFERROR(VLOOKUP($A197, CDS5Y_bbg!V$5:W$241,2), -1)</f>
        <v>44074</v>
      </c>
      <c r="X197">
        <f>IFERROR(VLOOKUP($A197, CDS5Y_bbg!W$5:X$241,2), -1)</f>
        <v>245.87799999999999</v>
      </c>
      <c r="Y197">
        <f>IFERROR(VLOOKUP($A197, CDS5Y_bbg!X$5:Y$241,2), -1)</f>
        <v>44043</v>
      </c>
      <c r="Z197">
        <f>IFERROR(VLOOKUP($A197, CDS5Y_bbg!Y$5:Z$241,2), -1)</f>
        <v>285.51100000000002</v>
      </c>
      <c r="AA197">
        <f>IFERROR(VLOOKUP($A197, CDS5Y_bbg!Z$5:AA$241,2), -1)</f>
        <v>40481</v>
      </c>
      <c r="AB197">
        <f>IFERROR(VLOOKUP($A197, CDS5Y_bbg!AA$5:AB$241,2), -1)</f>
        <v>124.44499999999999</v>
      </c>
      <c r="AC197">
        <f>IFERROR(VLOOKUP($A197, CDS5Y_bbg!AB$5:AC$241,2), -1)</f>
        <v>44043</v>
      </c>
      <c r="AD197">
        <f>IFERROR(VLOOKUP($A197, CDS5Y_bbg!AC$5:AD$241,2), -1)</f>
        <v>239.52699999999999</v>
      </c>
      <c r="AE197">
        <f>IFERROR(VLOOKUP($A197, CDS5Y_bbg!AD$5:AE$241,2), -1)</f>
        <v>41149</v>
      </c>
      <c r="AF197">
        <f>IFERROR(VLOOKUP($A197, CDS5Y_bbg!AE$5:AF$241,2), -1)</f>
        <v>35.719000000000001</v>
      </c>
      <c r="AG197">
        <f>IFERROR(VLOOKUP($A197, CDS5Y_bbg!AF$5:AG$241,2), -1)</f>
        <v>42853</v>
      </c>
      <c r="AH197">
        <f>IFERROR(VLOOKUP($A197, CDS5Y_bbg!AG$5:AH$241,2), -1)</f>
        <v>28.48</v>
      </c>
      <c r="AI197">
        <f>IFERROR(VLOOKUP($A197, CDS5Y_bbg!AH$5:AI$241,2), -1)</f>
        <v>-1</v>
      </c>
      <c r="AJ197">
        <f>IFERROR(VLOOKUP($A197, CDS5Y_bbg!AI$5:AJ$241,2), -1)</f>
        <v>-1</v>
      </c>
      <c r="AK197">
        <f>IFERROR(VLOOKUP($A197, CDS5Y_bbg!AJ$5:AK$241,2), -1)</f>
        <v>-1</v>
      </c>
      <c r="AL197">
        <f>IFERROR(VLOOKUP($A197, CDS5Y_bbg!AK$5:AL$241,2), -1)</f>
        <v>-1</v>
      </c>
      <c r="AM197">
        <f>IFERROR(VLOOKUP($A197, CDS5Y_bbg!AL$5:AM$241,2), -1)</f>
        <v>-1</v>
      </c>
      <c r="AN197">
        <f>IFERROR(VLOOKUP($A197, CDS5Y_bbg!AM$5:AN$241,2), -1)</f>
        <v>21.986999999999998</v>
      </c>
      <c r="AO197">
        <f>IFERROR(VLOOKUP($A197, CDS5Y_bbg!AN$5:AO$241,2), -1)</f>
        <v>43424</v>
      </c>
      <c r="AP197">
        <f>IFERROR(VLOOKUP($A197, CDS5Y_bbg!AO$5:AP$241,2), -1)</f>
        <v>30.66</v>
      </c>
      <c r="AQ197">
        <f>IFERROR(VLOOKUP($A197, CDS5Y_bbg!AP$5:AQ$241,2), -1)</f>
        <v>44625</v>
      </c>
      <c r="AR197">
        <f>IFERROR(VLOOKUP($A197, CDS5Y_bbg!AQ$5:AR$241,2), -1)</f>
        <v>41.935000000000002</v>
      </c>
      <c r="AS197">
        <f>IFERROR(VLOOKUP($A197, CDS5Y_bbg!AR$5:AS$241,2), -1)</f>
        <v>44626</v>
      </c>
      <c r="AT197">
        <f>IFERROR(VLOOKUP($A197, CDS5Y_bbg!AS$5:AT$241,2), -1)</f>
        <v>16.600999999999999</v>
      </c>
      <c r="AU197">
        <f>IFERROR(VLOOKUP($A197, CDS5Y_bbg!AT$5:AU$241,2), -1)</f>
        <v>-1</v>
      </c>
      <c r="AV197">
        <f>IFERROR(VLOOKUP($A197, CDS5Y_bbg!AU$5:AV$241,2), -1)</f>
        <v>-1</v>
      </c>
      <c r="AW197">
        <f>IFERROR(VLOOKUP($A197, CDS5Y_bbg!AV$5:AW$241,2), -1)</f>
        <v>41863</v>
      </c>
      <c r="AX197">
        <f>IFERROR(VLOOKUP($A197, CDS5Y_bbg!AW$5:AX$241,2), -1)</f>
        <v>-1</v>
      </c>
      <c r="AY197">
        <f>IFERROR(VLOOKUP($A197, CDS5Y_bbg!AX$5:AY$241,2), -1)</f>
        <v>43402</v>
      </c>
      <c r="AZ197">
        <f>IFERROR(VLOOKUP($A197, CDS5Y_bbg!AY$5:AZ$241,2), -1)</f>
        <v>118.54</v>
      </c>
      <c r="BA197">
        <f>IFERROR(VLOOKUP($A197, CDS5Y_bbg!AZ$5:BA$241,2), -1)</f>
        <v>-1</v>
      </c>
      <c r="BB197">
        <f>IFERROR(VLOOKUP($A197, CDS5Y_bbg!BA$5:BB$241,2), -1)</f>
        <v>45.786000000000001</v>
      </c>
      <c r="BC197">
        <f>IFERROR(VLOOKUP($A197, CDS5Y_bbg!BB$5:BC$241,2), -1)</f>
        <v>41722</v>
      </c>
      <c r="BD197">
        <f>IFERROR(VLOOKUP($A197, CDS5Y_bbg!BC$5:BD$241,2), -1)</f>
        <v>-1</v>
      </c>
      <c r="BE197">
        <f>IFERROR(VLOOKUP($A197, CDS5Y_bbg!BD$5:BE$241,2), -1)</f>
        <v>-1</v>
      </c>
      <c r="BF197">
        <f>IFERROR(VLOOKUP($A197, CDS5Y_bbg!BE$5:BF$241,2), -1)</f>
        <v>-1</v>
      </c>
      <c r="BG197">
        <f>IFERROR(VLOOKUP($A197, CDS5Y_bbg!BF$5:BG$241,2), -1)</f>
        <v>-1</v>
      </c>
      <c r="BH197">
        <f>IFERROR(VLOOKUP($A197, CDS5Y_bbg!BG$5:BH$241,2), -1)</f>
        <v>-1</v>
      </c>
      <c r="BI197">
        <f>IFERROR(VLOOKUP($A197, CDS5Y_bbg!BH$5:BI$241,2), -1)</f>
        <v>43424</v>
      </c>
      <c r="BJ197">
        <f>IFERROR(VLOOKUP($A197, CDS5Y_bbg!BI$5:BJ$241,2), -1)</f>
        <v>253.76900000000001</v>
      </c>
      <c r="BK197">
        <f>IFERROR(VLOOKUP($A197, CDS5Y_bbg!BJ$5:BK$241,2), -1)</f>
        <v>-1</v>
      </c>
      <c r="BL197">
        <f>IFERROR(VLOOKUP($A197, CDS5Y_bbg!BK$5:BL$241,2), -1)</f>
        <v>-1</v>
      </c>
      <c r="BM197">
        <f>IFERROR(VLOOKUP($A197, CDS5Y_bbg!BL$5:BM$241,2), -1)</f>
        <v>43424</v>
      </c>
      <c r="BN197">
        <f>IFERROR(VLOOKUP($A197, CDS5Y_bbg!BM$5:BN$241,2), -1)</f>
        <v>86.873000000000005</v>
      </c>
      <c r="BO197">
        <f>IFERROR(VLOOKUP($A197, CDS5Y_bbg!BN$5:BO$241,2), -1)</f>
        <v>43426</v>
      </c>
      <c r="BP197">
        <f>IFERROR(VLOOKUP($A197, CDS5Y_bbg!BO$5:BP$241,2), -1)</f>
        <v>18.783000000000001</v>
      </c>
      <c r="BQ197">
        <f>IFERROR(VLOOKUP($A197, CDS5Y_bbg!BP$5:BQ$241,2), -1)</f>
        <v>-1</v>
      </c>
      <c r="BR197">
        <f>IFERROR(VLOOKUP($A197, CDS5Y_bbg!BQ$5:BR$241,2), -1)</f>
        <v>-1</v>
      </c>
      <c r="BS197">
        <f>IFERROR(VLOOKUP($A197, CDS5Y_bbg!BR$5:BS$241,2), -1)</f>
        <v>43426</v>
      </c>
      <c r="BT197">
        <f>IFERROR(VLOOKUP($A197, CDS5Y_bbg!BS$5:BT$241,2), -1)</f>
        <v>35.893000000000001</v>
      </c>
      <c r="BU197">
        <f>IFERROR(VLOOKUP($A197, CDS5Y_bbg!BT$5:BU$241,2), -1)</f>
        <v>-1</v>
      </c>
      <c r="BV197">
        <f>IFERROR(VLOOKUP($A197, CDS5Y_bbg!BU$5:BV$241,2), -1)</f>
        <v>-1</v>
      </c>
      <c r="BW197">
        <f>IFERROR(VLOOKUP($A197, CDS5Y_bbg!BV$5:BW$241,2), -1)</f>
        <v>41915</v>
      </c>
      <c r="BX197">
        <f>IFERROR(VLOOKUP($A197, CDS5Y_bbg!BW$5:BX$241,2), -1)</f>
        <v>-1</v>
      </c>
      <c r="BY197">
        <f>IFERROR(VLOOKUP($A197, CDS5Y_bbg!BX$5:BY$241,2), -1)</f>
        <v>-1</v>
      </c>
      <c r="BZ197">
        <f>IFERROR(VLOOKUP($A197, CDS5Y_bbg!BY$5:BZ$241,2), -1)</f>
        <v>-1</v>
      </c>
      <c r="CA197">
        <f>IFERROR(VLOOKUP($A197, CDS5Y_bbg!BZ$5:CA$241,2), -1)</f>
        <v>41911</v>
      </c>
      <c r="CB197">
        <f>IFERROR(VLOOKUP($A197, CDS5Y_bbg!CA$5:CB$241,2), -1)</f>
        <v>-1</v>
      </c>
      <c r="CC197">
        <f>IFERROR(VLOOKUP($A197, CDS5Y_bbg!CB$5:CC$241,2), -1)</f>
        <v>41912</v>
      </c>
      <c r="CD197">
        <f>IFERROR(VLOOKUP($A197, CDS5Y_bbg!CC$5:CD$241,2), -1)</f>
        <v>-1</v>
      </c>
      <c r="CE197">
        <f>IFERROR(VLOOKUP($A197, CDS5Y_bbg!CD$5:CE$241,2), -1)</f>
        <v>43332</v>
      </c>
      <c r="CF197">
        <f>IFERROR(VLOOKUP($A197, CDS5Y_bbg!CE$5:CF$241,2), -1)</f>
        <v>45.030999999999999</v>
      </c>
      <c r="CG197">
        <f>IFERROR(VLOOKUP($A197, CDS5Y_bbg!CF$5:CG$241,2), -1)</f>
        <v>41893</v>
      </c>
      <c r="CH197">
        <f>IFERROR(VLOOKUP($A197, CDS5Y_bbg!CG$5:CH$241,2), -1)</f>
        <v>-1</v>
      </c>
      <c r="CI197">
        <f>IFERROR(VLOOKUP($A197, CDS5Y_bbg!CH$5:CI$241,2), -1)</f>
        <v>-1</v>
      </c>
      <c r="CJ197">
        <f>IFERROR(VLOOKUP($A197, CDS5Y_bbg!CI$5:CJ$241,2), -1)</f>
        <v>-1</v>
      </c>
      <c r="CK197">
        <f>IFERROR(VLOOKUP($A197, CDS5Y_bbg!CJ$5:CK$241,2), -1)</f>
        <v>41844</v>
      </c>
      <c r="CL197">
        <f>IFERROR(VLOOKUP($A197, CDS5Y_bbg!CK$5:CL$241,2), -1)</f>
        <v>-1</v>
      </c>
      <c r="CM197">
        <f>IFERROR(VLOOKUP($A197, CDS5Y_bbg!CL$5:CM$241,2), -1)</f>
        <v>-1</v>
      </c>
      <c r="CN197">
        <f>IFERROR(VLOOKUP($A197, CDS5Y_bbg!CM$5:CN$241,2), -1)</f>
        <v>-1</v>
      </c>
    </row>
    <row r="198" spans="1:92" x14ac:dyDescent="0.25">
      <c r="A198" s="1">
        <v>42521</v>
      </c>
      <c r="B198">
        <f>IFERROR(VLOOKUP($A198, CDS5Y_bbg!A$5:B$241,2), -1)</f>
        <v>362.61799999999999</v>
      </c>
      <c r="C198">
        <f>IFERROR(VLOOKUP($A198, CDS5Y_bbg!B$5:C$241,2), -1)</f>
        <v>41831</v>
      </c>
      <c r="D198">
        <f>IFERROR(VLOOKUP($A198, CDS5Y_bbg!C$5:D$241,2), -1)</f>
        <v>-1</v>
      </c>
      <c r="E198">
        <f>IFERROR(VLOOKUP($A198, CDS5Y_bbg!D$5:E$241,2), -1)</f>
        <v>44895</v>
      </c>
      <c r="F198">
        <f>IFERROR(VLOOKUP($A198, CDS5Y_bbg!E$5:F$241,2), -1)</f>
        <v>109.18</v>
      </c>
      <c r="G198">
        <f>IFERROR(VLOOKUP($A198, CDS5Y_bbg!F$5:G$241,2), -1)</f>
        <v>40360</v>
      </c>
      <c r="H198">
        <f>IFERROR(VLOOKUP($A198, CDS5Y_bbg!G$5:H$241,2), -1)</f>
        <v>124.5</v>
      </c>
      <c r="I198">
        <f>IFERROR(VLOOKUP($A198, CDS5Y_bbg!H$5:I$241,2), -1)</f>
        <v>44834</v>
      </c>
      <c r="J198">
        <f>IFERROR(VLOOKUP($A198, CDS5Y_bbg!I$5:J$241,2), -1)</f>
        <v>233.93799999999999</v>
      </c>
      <c r="K198">
        <f>IFERROR(VLOOKUP($A198, CDS5Y_bbg!J$5:K$241,2), -1)</f>
        <v>41819</v>
      </c>
      <c r="L198">
        <f>IFERROR(VLOOKUP($A198, CDS5Y_bbg!K$5:L$241,2), -1)</f>
        <v>-1</v>
      </c>
      <c r="M198">
        <f>IFERROR(VLOOKUP($A198, CDS5Y_bbg!L$5:M$241,2), -1)</f>
        <v>40469</v>
      </c>
      <c r="N198">
        <f>IFERROR(VLOOKUP($A198, CDS5Y_bbg!M$5:N$241,2), -1)</f>
        <v>59</v>
      </c>
      <c r="O198">
        <f>IFERROR(VLOOKUP($A198, CDS5Y_bbg!N$5:O$241,2), -1)</f>
        <v>40289</v>
      </c>
      <c r="P198">
        <f>IFERROR(VLOOKUP($A198, CDS5Y_bbg!O$5:P$241,2), -1)</f>
        <v>162.167</v>
      </c>
      <c r="Q198">
        <f>IFERROR(VLOOKUP($A198, CDS5Y_bbg!P$5:Q$241,2), -1)</f>
        <v>44377</v>
      </c>
      <c r="R198">
        <f>IFERROR(VLOOKUP($A198, CDS5Y_bbg!Q$5:R$241,2), -1)</f>
        <v>172.084</v>
      </c>
      <c r="S198">
        <f>IFERROR(VLOOKUP($A198, CDS5Y_bbg!R$5:S$241,2), -1)</f>
        <v>43337</v>
      </c>
      <c r="T198">
        <f>IFERROR(VLOOKUP($A198, CDS5Y_bbg!S$5:T$241,2), -1)</f>
        <v>112.67</v>
      </c>
      <c r="U198">
        <f>IFERROR(VLOOKUP($A198, CDS5Y_bbg!T$5:U$241,2), -1)</f>
        <v>42062</v>
      </c>
      <c r="V198">
        <f>IFERROR(VLOOKUP($A198, CDS5Y_bbg!U$5:V$241,2), -1)</f>
        <v>-1</v>
      </c>
      <c r="W198">
        <f>IFERROR(VLOOKUP($A198, CDS5Y_bbg!V$5:W$241,2), -1)</f>
        <v>44074</v>
      </c>
      <c r="X198">
        <f>IFERROR(VLOOKUP($A198, CDS5Y_bbg!W$5:X$241,2), -1)</f>
        <v>260.45299999999997</v>
      </c>
      <c r="Y198">
        <f>IFERROR(VLOOKUP($A198, CDS5Y_bbg!X$5:Y$241,2), -1)</f>
        <v>44043</v>
      </c>
      <c r="Z198">
        <f>IFERROR(VLOOKUP($A198, CDS5Y_bbg!Y$5:Z$241,2), -1)</f>
        <v>318.47000000000003</v>
      </c>
      <c r="AA198">
        <f>IFERROR(VLOOKUP($A198, CDS5Y_bbg!Z$5:AA$241,2), -1)</f>
        <v>40481</v>
      </c>
      <c r="AB198">
        <f>IFERROR(VLOOKUP($A198, CDS5Y_bbg!AA$5:AB$241,2), -1)</f>
        <v>118.16800000000001</v>
      </c>
      <c r="AC198">
        <f>IFERROR(VLOOKUP($A198, CDS5Y_bbg!AB$5:AC$241,2), -1)</f>
        <v>44043</v>
      </c>
      <c r="AD198">
        <f>IFERROR(VLOOKUP($A198, CDS5Y_bbg!AC$5:AD$241,2), -1)</f>
        <v>273.30500000000001</v>
      </c>
      <c r="AE198">
        <f>IFERROR(VLOOKUP($A198, CDS5Y_bbg!AD$5:AE$241,2), -1)</f>
        <v>41149</v>
      </c>
      <c r="AF198">
        <f>IFERROR(VLOOKUP($A198, CDS5Y_bbg!AE$5:AF$241,2), -1)</f>
        <v>34.585000000000001</v>
      </c>
      <c r="AG198">
        <f>IFERROR(VLOOKUP($A198, CDS5Y_bbg!AF$5:AG$241,2), -1)</f>
        <v>42853</v>
      </c>
      <c r="AH198">
        <f>IFERROR(VLOOKUP($A198, CDS5Y_bbg!AG$5:AH$241,2), -1)</f>
        <v>28.335000000000001</v>
      </c>
      <c r="AI198">
        <f>IFERROR(VLOOKUP($A198, CDS5Y_bbg!AH$5:AI$241,2), -1)</f>
        <v>-1</v>
      </c>
      <c r="AJ198">
        <f>IFERROR(VLOOKUP($A198, CDS5Y_bbg!AI$5:AJ$241,2), -1)</f>
        <v>-1</v>
      </c>
      <c r="AK198">
        <f>IFERROR(VLOOKUP($A198, CDS5Y_bbg!AJ$5:AK$241,2), -1)</f>
        <v>-1</v>
      </c>
      <c r="AL198">
        <f>IFERROR(VLOOKUP($A198, CDS5Y_bbg!AK$5:AL$241,2), -1)</f>
        <v>-1</v>
      </c>
      <c r="AM198">
        <f>IFERROR(VLOOKUP($A198, CDS5Y_bbg!AL$5:AM$241,2), -1)</f>
        <v>-1</v>
      </c>
      <c r="AN198">
        <f>IFERROR(VLOOKUP($A198, CDS5Y_bbg!AM$5:AN$241,2), -1)</f>
        <v>22.006</v>
      </c>
      <c r="AO198">
        <f>IFERROR(VLOOKUP($A198, CDS5Y_bbg!AN$5:AO$241,2), -1)</f>
        <v>43424</v>
      </c>
      <c r="AP198">
        <f>IFERROR(VLOOKUP($A198, CDS5Y_bbg!AO$5:AP$241,2), -1)</f>
        <v>30.66</v>
      </c>
      <c r="AQ198">
        <f>IFERROR(VLOOKUP($A198, CDS5Y_bbg!AP$5:AQ$241,2), -1)</f>
        <v>44625</v>
      </c>
      <c r="AR198">
        <f>IFERROR(VLOOKUP($A198, CDS5Y_bbg!AQ$5:AR$241,2), -1)</f>
        <v>40.46</v>
      </c>
      <c r="AS198">
        <f>IFERROR(VLOOKUP($A198, CDS5Y_bbg!AR$5:AS$241,2), -1)</f>
        <v>44626</v>
      </c>
      <c r="AT198">
        <f>IFERROR(VLOOKUP($A198, CDS5Y_bbg!AS$5:AT$241,2), -1)</f>
        <v>18.271000000000001</v>
      </c>
      <c r="AU198">
        <f>IFERROR(VLOOKUP($A198, CDS5Y_bbg!AT$5:AU$241,2), -1)</f>
        <v>-1</v>
      </c>
      <c r="AV198">
        <f>IFERROR(VLOOKUP($A198, CDS5Y_bbg!AU$5:AV$241,2), -1)</f>
        <v>-1</v>
      </c>
      <c r="AW198">
        <f>IFERROR(VLOOKUP($A198, CDS5Y_bbg!AV$5:AW$241,2), -1)</f>
        <v>41863</v>
      </c>
      <c r="AX198">
        <f>IFERROR(VLOOKUP($A198, CDS5Y_bbg!AW$5:AX$241,2), -1)</f>
        <v>-1</v>
      </c>
      <c r="AY198">
        <f>IFERROR(VLOOKUP($A198, CDS5Y_bbg!AX$5:AY$241,2), -1)</f>
        <v>43402</v>
      </c>
      <c r="AZ198">
        <f>IFERROR(VLOOKUP($A198, CDS5Y_bbg!AY$5:AZ$241,2), -1)</f>
        <v>127.202</v>
      </c>
      <c r="BA198">
        <f>IFERROR(VLOOKUP($A198, CDS5Y_bbg!AZ$5:BA$241,2), -1)</f>
        <v>-1</v>
      </c>
      <c r="BB198">
        <f>IFERROR(VLOOKUP($A198, CDS5Y_bbg!BA$5:BB$241,2), -1)</f>
        <v>45.786000000000001</v>
      </c>
      <c r="BC198">
        <f>IFERROR(VLOOKUP($A198, CDS5Y_bbg!BB$5:BC$241,2), -1)</f>
        <v>41722</v>
      </c>
      <c r="BD198">
        <f>IFERROR(VLOOKUP($A198, CDS5Y_bbg!BC$5:BD$241,2), -1)</f>
        <v>-1</v>
      </c>
      <c r="BE198">
        <f>IFERROR(VLOOKUP($A198, CDS5Y_bbg!BD$5:BE$241,2), -1)</f>
        <v>-1</v>
      </c>
      <c r="BF198">
        <f>IFERROR(VLOOKUP($A198, CDS5Y_bbg!BE$5:BF$241,2), -1)</f>
        <v>-1</v>
      </c>
      <c r="BG198">
        <f>IFERROR(VLOOKUP($A198, CDS5Y_bbg!BF$5:BG$241,2), -1)</f>
        <v>-1</v>
      </c>
      <c r="BH198">
        <f>IFERROR(VLOOKUP($A198, CDS5Y_bbg!BG$5:BH$241,2), -1)</f>
        <v>-1</v>
      </c>
      <c r="BI198">
        <f>IFERROR(VLOOKUP($A198, CDS5Y_bbg!BH$5:BI$241,2), -1)</f>
        <v>43424</v>
      </c>
      <c r="BJ198">
        <f>IFERROR(VLOOKUP($A198, CDS5Y_bbg!BI$5:BJ$241,2), -1)</f>
        <v>263.572</v>
      </c>
      <c r="BK198">
        <f>IFERROR(VLOOKUP($A198, CDS5Y_bbg!BJ$5:BK$241,2), -1)</f>
        <v>-1</v>
      </c>
      <c r="BL198">
        <f>IFERROR(VLOOKUP($A198, CDS5Y_bbg!BK$5:BL$241,2), -1)</f>
        <v>-1</v>
      </c>
      <c r="BM198">
        <f>IFERROR(VLOOKUP($A198, CDS5Y_bbg!BL$5:BM$241,2), -1)</f>
        <v>43424</v>
      </c>
      <c r="BN198">
        <f>IFERROR(VLOOKUP($A198, CDS5Y_bbg!BM$5:BN$241,2), -1)</f>
        <v>95.039000000000001</v>
      </c>
      <c r="BO198">
        <f>IFERROR(VLOOKUP($A198, CDS5Y_bbg!BN$5:BO$241,2), -1)</f>
        <v>43426</v>
      </c>
      <c r="BP198">
        <f>IFERROR(VLOOKUP($A198, CDS5Y_bbg!BO$5:BP$241,2), -1)</f>
        <v>21.033000000000001</v>
      </c>
      <c r="BQ198">
        <f>IFERROR(VLOOKUP($A198, CDS5Y_bbg!BP$5:BQ$241,2), -1)</f>
        <v>-1</v>
      </c>
      <c r="BR198">
        <f>IFERROR(VLOOKUP($A198, CDS5Y_bbg!BQ$5:BR$241,2), -1)</f>
        <v>-1</v>
      </c>
      <c r="BS198">
        <f>IFERROR(VLOOKUP($A198, CDS5Y_bbg!BR$5:BS$241,2), -1)</f>
        <v>43426</v>
      </c>
      <c r="BT198">
        <f>IFERROR(VLOOKUP($A198, CDS5Y_bbg!BS$5:BT$241,2), -1)</f>
        <v>31.047999999999998</v>
      </c>
      <c r="BU198">
        <f>IFERROR(VLOOKUP($A198, CDS5Y_bbg!BT$5:BU$241,2), -1)</f>
        <v>-1</v>
      </c>
      <c r="BV198">
        <f>IFERROR(VLOOKUP($A198, CDS5Y_bbg!BU$5:BV$241,2), -1)</f>
        <v>-1</v>
      </c>
      <c r="BW198">
        <f>IFERROR(VLOOKUP($A198, CDS5Y_bbg!BV$5:BW$241,2), -1)</f>
        <v>41915</v>
      </c>
      <c r="BX198">
        <f>IFERROR(VLOOKUP($A198, CDS5Y_bbg!BW$5:BX$241,2), -1)</f>
        <v>-1</v>
      </c>
      <c r="BY198">
        <f>IFERROR(VLOOKUP($A198, CDS5Y_bbg!BX$5:BY$241,2), -1)</f>
        <v>-1</v>
      </c>
      <c r="BZ198">
        <f>IFERROR(VLOOKUP($A198, CDS5Y_bbg!BY$5:BZ$241,2), -1)</f>
        <v>-1</v>
      </c>
      <c r="CA198">
        <f>IFERROR(VLOOKUP($A198, CDS5Y_bbg!BZ$5:CA$241,2), -1)</f>
        <v>41911</v>
      </c>
      <c r="CB198">
        <f>IFERROR(VLOOKUP($A198, CDS5Y_bbg!CA$5:CB$241,2), -1)</f>
        <v>-1</v>
      </c>
      <c r="CC198">
        <f>IFERROR(VLOOKUP($A198, CDS5Y_bbg!CB$5:CC$241,2), -1)</f>
        <v>41912</v>
      </c>
      <c r="CD198">
        <f>IFERROR(VLOOKUP($A198, CDS5Y_bbg!CC$5:CD$241,2), -1)</f>
        <v>-1</v>
      </c>
      <c r="CE198">
        <f>IFERROR(VLOOKUP($A198, CDS5Y_bbg!CD$5:CE$241,2), -1)</f>
        <v>43332</v>
      </c>
      <c r="CF198">
        <f>IFERROR(VLOOKUP($A198, CDS5Y_bbg!CE$5:CF$241,2), -1)</f>
        <v>44.137</v>
      </c>
      <c r="CG198">
        <f>IFERROR(VLOOKUP($A198, CDS5Y_bbg!CF$5:CG$241,2), -1)</f>
        <v>41893</v>
      </c>
      <c r="CH198">
        <f>IFERROR(VLOOKUP($A198, CDS5Y_bbg!CG$5:CH$241,2), -1)</f>
        <v>-1</v>
      </c>
      <c r="CI198">
        <f>IFERROR(VLOOKUP($A198, CDS5Y_bbg!CH$5:CI$241,2), -1)</f>
        <v>-1</v>
      </c>
      <c r="CJ198">
        <f>IFERROR(VLOOKUP($A198, CDS5Y_bbg!CI$5:CJ$241,2), -1)</f>
        <v>-1</v>
      </c>
      <c r="CK198">
        <f>IFERROR(VLOOKUP($A198, CDS5Y_bbg!CJ$5:CK$241,2), -1)</f>
        <v>41844</v>
      </c>
      <c r="CL198">
        <f>IFERROR(VLOOKUP($A198, CDS5Y_bbg!CK$5:CL$241,2), -1)</f>
        <v>-1</v>
      </c>
      <c r="CM198">
        <f>IFERROR(VLOOKUP($A198, CDS5Y_bbg!CL$5:CM$241,2), -1)</f>
        <v>-1</v>
      </c>
      <c r="CN198">
        <f>IFERROR(VLOOKUP($A198, CDS5Y_bbg!CM$5:CN$241,2), -1)</f>
        <v>-1</v>
      </c>
    </row>
    <row r="199" spans="1:92" x14ac:dyDescent="0.25">
      <c r="A199" s="1">
        <v>42551</v>
      </c>
      <c r="B199">
        <f>IFERROR(VLOOKUP($A199, CDS5Y_bbg!A$5:B$241,2), -1)</f>
        <v>316.92200000000003</v>
      </c>
      <c r="C199">
        <f>IFERROR(VLOOKUP($A199, CDS5Y_bbg!B$5:C$241,2), -1)</f>
        <v>41831</v>
      </c>
      <c r="D199">
        <f>IFERROR(VLOOKUP($A199, CDS5Y_bbg!C$5:D$241,2), -1)</f>
        <v>-1</v>
      </c>
      <c r="E199">
        <f>IFERROR(VLOOKUP($A199, CDS5Y_bbg!D$5:E$241,2), -1)</f>
        <v>44895</v>
      </c>
      <c r="F199">
        <f>IFERROR(VLOOKUP($A199, CDS5Y_bbg!E$5:F$241,2), -1)</f>
        <v>94.498000000000005</v>
      </c>
      <c r="G199">
        <f>IFERROR(VLOOKUP($A199, CDS5Y_bbg!F$5:G$241,2), -1)</f>
        <v>40360</v>
      </c>
      <c r="H199">
        <f>IFERROR(VLOOKUP($A199, CDS5Y_bbg!G$5:H$241,2), -1)</f>
        <v>122.227</v>
      </c>
      <c r="I199">
        <f>IFERROR(VLOOKUP($A199, CDS5Y_bbg!H$5:I$241,2), -1)</f>
        <v>44834</v>
      </c>
      <c r="J199">
        <f>IFERROR(VLOOKUP($A199, CDS5Y_bbg!I$5:J$241,2), -1)</f>
        <v>205.423</v>
      </c>
      <c r="K199">
        <f>IFERROR(VLOOKUP($A199, CDS5Y_bbg!J$5:K$241,2), -1)</f>
        <v>41819</v>
      </c>
      <c r="L199">
        <f>IFERROR(VLOOKUP($A199, CDS5Y_bbg!K$5:L$241,2), -1)</f>
        <v>-1</v>
      </c>
      <c r="M199">
        <f>IFERROR(VLOOKUP($A199, CDS5Y_bbg!L$5:M$241,2), -1)</f>
        <v>40469</v>
      </c>
      <c r="N199">
        <f>IFERROR(VLOOKUP($A199, CDS5Y_bbg!M$5:N$241,2), -1)</f>
        <v>56.131999999999998</v>
      </c>
      <c r="O199">
        <f>IFERROR(VLOOKUP($A199, CDS5Y_bbg!N$5:O$241,2), -1)</f>
        <v>40289</v>
      </c>
      <c r="P199">
        <f>IFERROR(VLOOKUP($A199, CDS5Y_bbg!O$5:P$241,2), -1)</f>
        <v>154.51</v>
      </c>
      <c r="Q199">
        <f>IFERROR(VLOOKUP($A199, CDS5Y_bbg!P$5:Q$241,2), -1)</f>
        <v>44377</v>
      </c>
      <c r="R199">
        <f>IFERROR(VLOOKUP($A199, CDS5Y_bbg!Q$5:R$241,2), -1)</f>
        <v>159.11699999999999</v>
      </c>
      <c r="S199">
        <f>IFERROR(VLOOKUP($A199, CDS5Y_bbg!R$5:S$241,2), -1)</f>
        <v>43337</v>
      </c>
      <c r="T199">
        <f>IFERROR(VLOOKUP($A199, CDS5Y_bbg!S$5:T$241,2), -1)</f>
        <v>114.17</v>
      </c>
      <c r="U199">
        <f>IFERROR(VLOOKUP($A199, CDS5Y_bbg!T$5:U$241,2), -1)</f>
        <v>42062</v>
      </c>
      <c r="V199">
        <f>IFERROR(VLOOKUP($A199, CDS5Y_bbg!U$5:V$241,2), -1)</f>
        <v>-1</v>
      </c>
      <c r="W199">
        <f>IFERROR(VLOOKUP($A199, CDS5Y_bbg!V$5:W$241,2), -1)</f>
        <v>44074</v>
      </c>
      <c r="X199">
        <f>IFERROR(VLOOKUP($A199, CDS5Y_bbg!W$5:X$241,2), -1)</f>
        <v>232.87299999999999</v>
      </c>
      <c r="Y199">
        <f>IFERROR(VLOOKUP($A199, CDS5Y_bbg!X$5:Y$241,2), -1)</f>
        <v>44043</v>
      </c>
      <c r="Z199">
        <f>IFERROR(VLOOKUP($A199, CDS5Y_bbg!Y$5:Z$241,2), -1)</f>
        <v>281.03699999999998</v>
      </c>
      <c r="AA199">
        <f>IFERROR(VLOOKUP($A199, CDS5Y_bbg!Z$5:AA$241,2), -1)</f>
        <v>40481</v>
      </c>
      <c r="AB199">
        <f>IFERROR(VLOOKUP($A199, CDS5Y_bbg!AA$5:AB$241,2), -1)</f>
        <v>114.497</v>
      </c>
      <c r="AC199">
        <f>IFERROR(VLOOKUP($A199, CDS5Y_bbg!AB$5:AC$241,2), -1)</f>
        <v>44043</v>
      </c>
      <c r="AD199">
        <f>IFERROR(VLOOKUP($A199, CDS5Y_bbg!AC$5:AD$241,2), -1)</f>
        <v>242.87299999999999</v>
      </c>
      <c r="AE199">
        <f>IFERROR(VLOOKUP($A199, CDS5Y_bbg!AD$5:AE$241,2), -1)</f>
        <v>41149</v>
      </c>
      <c r="AF199">
        <f>IFERROR(VLOOKUP($A199, CDS5Y_bbg!AE$5:AF$241,2), -1)</f>
        <v>35.000999999999998</v>
      </c>
      <c r="AG199">
        <f>IFERROR(VLOOKUP($A199, CDS5Y_bbg!AF$5:AG$241,2), -1)</f>
        <v>42853</v>
      </c>
      <c r="AH199">
        <f>IFERROR(VLOOKUP($A199, CDS5Y_bbg!AG$5:AH$241,2), -1)</f>
        <v>31.006</v>
      </c>
      <c r="AI199">
        <f>IFERROR(VLOOKUP($A199, CDS5Y_bbg!AH$5:AI$241,2), -1)</f>
        <v>-1</v>
      </c>
      <c r="AJ199">
        <f>IFERROR(VLOOKUP($A199, CDS5Y_bbg!AI$5:AJ$241,2), -1)</f>
        <v>-1</v>
      </c>
      <c r="AK199">
        <f>IFERROR(VLOOKUP($A199, CDS5Y_bbg!AJ$5:AK$241,2), -1)</f>
        <v>-1</v>
      </c>
      <c r="AL199">
        <f>IFERROR(VLOOKUP($A199, CDS5Y_bbg!AK$5:AL$241,2), -1)</f>
        <v>-1</v>
      </c>
      <c r="AM199">
        <f>IFERROR(VLOOKUP($A199, CDS5Y_bbg!AL$5:AM$241,2), -1)</f>
        <v>-1</v>
      </c>
      <c r="AN199">
        <f>IFERROR(VLOOKUP($A199, CDS5Y_bbg!AM$5:AN$241,2), -1)</f>
        <v>23.155000000000001</v>
      </c>
      <c r="AO199">
        <f>IFERROR(VLOOKUP($A199, CDS5Y_bbg!AN$5:AO$241,2), -1)</f>
        <v>43424</v>
      </c>
      <c r="AP199">
        <f>IFERROR(VLOOKUP($A199, CDS5Y_bbg!AO$5:AP$241,2), -1)</f>
        <v>30.66</v>
      </c>
      <c r="AQ199">
        <f>IFERROR(VLOOKUP($A199, CDS5Y_bbg!AP$5:AQ$241,2), -1)</f>
        <v>44625</v>
      </c>
      <c r="AR199">
        <f>IFERROR(VLOOKUP($A199, CDS5Y_bbg!AQ$5:AR$241,2), -1)</f>
        <v>50.529000000000003</v>
      </c>
      <c r="AS199">
        <f>IFERROR(VLOOKUP($A199, CDS5Y_bbg!AR$5:AS$241,2), -1)</f>
        <v>44626</v>
      </c>
      <c r="AT199">
        <f>IFERROR(VLOOKUP($A199, CDS5Y_bbg!AS$5:AT$241,2), -1)</f>
        <v>22.271000000000001</v>
      </c>
      <c r="AU199">
        <f>IFERROR(VLOOKUP($A199, CDS5Y_bbg!AT$5:AU$241,2), -1)</f>
        <v>-1</v>
      </c>
      <c r="AV199">
        <f>IFERROR(VLOOKUP($A199, CDS5Y_bbg!AU$5:AV$241,2), -1)</f>
        <v>-1</v>
      </c>
      <c r="AW199">
        <f>IFERROR(VLOOKUP($A199, CDS5Y_bbg!AV$5:AW$241,2), -1)</f>
        <v>41863</v>
      </c>
      <c r="AX199">
        <f>IFERROR(VLOOKUP($A199, CDS5Y_bbg!AW$5:AX$241,2), -1)</f>
        <v>-1</v>
      </c>
      <c r="AY199">
        <f>IFERROR(VLOOKUP($A199, CDS5Y_bbg!AX$5:AY$241,2), -1)</f>
        <v>43402</v>
      </c>
      <c r="AZ199">
        <f>IFERROR(VLOOKUP($A199, CDS5Y_bbg!AY$5:AZ$241,2), -1)</f>
        <v>152.054</v>
      </c>
      <c r="BA199">
        <f>IFERROR(VLOOKUP($A199, CDS5Y_bbg!AZ$5:BA$241,2), -1)</f>
        <v>-1</v>
      </c>
      <c r="BB199">
        <f>IFERROR(VLOOKUP($A199, CDS5Y_bbg!BA$5:BB$241,2), -1)</f>
        <v>45.786000000000001</v>
      </c>
      <c r="BC199">
        <f>IFERROR(VLOOKUP($A199, CDS5Y_bbg!BB$5:BC$241,2), -1)</f>
        <v>41722</v>
      </c>
      <c r="BD199">
        <f>IFERROR(VLOOKUP($A199, CDS5Y_bbg!BC$5:BD$241,2), -1)</f>
        <v>-1</v>
      </c>
      <c r="BE199">
        <f>IFERROR(VLOOKUP($A199, CDS5Y_bbg!BD$5:BE$241,2), -1)</f>
        <v>-1</v>
      </c>
      <c r="BF199">
        <f>IFERROR(VLOOKUP($A199, CDS5Y_bbg!BE$5:BF$241,2), -1)</f>
        <v>-1</v>
      </c>
      <c r="BG199">
        <f>IFERROR(VLOOKUP($A199, CDS5Y_bbg!BF$5:BG$241,2), -1)</f>
        <v>-1</v>
      </c>
      <c r="BH199">
        <f>IFERROR(VLOOKUP($A199, CDS5Y_bbg!BG$5:BH$241,2), -1)</f>
        <v>-1</v>
      </c>
      <c r="BI199">
        <f>IFERROR(VLOOKUP($A199, CDS5Y_bbg!BH$5:BI$241,2), -1)</f>
        <v>43424</v>
      </c>
      <c r="BJ199">
        <f>IFERROR(VLOOKUP($A199, CDS5Y_bbg!BI$5:BJ$241,2), -1)</f>
        <v>310.71199999999999</v>
      </c>
      <c r="BK199">
        <f>IFERROR(VLOOKUP($A199, CDS5Y_bbg!BJ$5:BK$241,2), -1)</f>
        <v>-1</v>
      </c>
      <c r="BL199">
        <f>IFERROR(VLOOKUP($A199, CDS5Y_bbg!BK$5:BL$241,2), -1)</f>
        <v>-1</v>
      </c>
      <c r="BM199">
        <f>IFERROR(VLOOKUP($A199, CDS5Y_bbg!BL$5:BM$241,2), -1)</f>
        <v>43424</v>
      </c>
      <c r="BN199">
        <f>IFERROR(VLOOKUP($A199, CDS5Y_bbg!BM$5:BN$241,2), -1)</f>
        <v>111.304</v>
      </c>
      <c r="BO199">
        <f>IFERROR(VLOOKUP($A199, CDS5Y_bbg!BN$5:BO$241,2), -1)</f>
        <v>43426</v>
      </c>
      <c r="BP199">
        <f>IFERROR(VLOOKUP($A199, CDS5Y_bbg!BO$5:BP$241,2), -1)</f>
        <v>21.033000000000001</v>
      </c>
      <c r="BQ199">
        <f>IFERROR(VLOOKUP($A199, CDS5Y_bbg!BP$5:BQ$241,2), -1)</f>
        <v>-1</v>
      </c>
      <c r="BR199">
        <f>IFERROR(VLOOKUP($A199, CDS5Y_bbg!BQ$5:BR$241,2), -1)</f>
        <v>-1</v>
      </c>
      <c r="BS199">
        <f>IFERROR(VLOOKUP($A199, CDS5Y_bbg!BR$5:BS$241,2), -1)</f>
        <v>43426</v>
      </c>
      <c r="BT199">
        <f>IFERROR(VLOOKUP($A199, CDS5Y_bbg!BS$5:BT$241,2), -1)</f>
        <v>43.252000000000002</v>
      </c>
      <c r="BU199">
        <f>IFERROR(VLOOKUP($A199, CDS5Y_bbg!BT$5:BU$241,2), -1)</f>
        <v>-1</v>
      </c>
      <c r="BV199">
        <f>IFERROR(VLOOKUP($A199, CDS5Y_bbg!BU$5:BV$241,2), -1)</f>
        <v>-1</v>
      </c>
      <c r="BW199">
        <f>IFERROR(VLOOKUP($A199, CDS5Y_bbg!BV$5:BW$241,2), -1)</f>
        <v>41915</v>
      </c>
      <c r="BX199">
        <f>IFERROR(VLOOKUP($A199, CDS5Y_bbg!BW$5:BX$241,2), -1)</f>
        <v>-1</v>
      </c>
      <c r="BY199">
        <f>IFERROR(VLOOKUP($A199, CDS5Y_bbg!BX$5:BY$241,2), -1)</f>
        <v>-1</v>
      </c>
      <c r="BZ199">
        <f>IFERROR(VLOOKUP($A199, CDS5Y_bbg!BY$5:BZ$241,2), -1)</f>
        <v>-1</v>
      </c>
      <c r="CA199">
        <f>IFERROR(VLOOKUP($A199, CDS5Y_bbg!BZ$5:CA$241,2), -1)</f>
        <v>41911</v>
      </c>
      <c r="CB199">
        <f>IFERROR(VLOOKUP($A199, CDS5Y_bbg!CA$5:CB$241,2), -1)</f>
        <v>-1</v>
      </c>
      <c r="CC199">
        <f>IFERROR(VLOOKUP($A199, CDS5Y_bbg!CB$5:CC$241,2), -1)</f>
        <v>41912</v>
      </c>
      <c r="CD199">
        <f>IFERROR(VLOOKUP($A199, CDS5Y_bbg!CC$5:CD$241,2), -1)</f>
        <v>-1</v>
      </c>
      <c r="CE199">
        <f>IFERROR(VLOOKUP($A199, CDS5Y_bbg!CD$5:CE$241,2), -1)</f>
        <v>43332</v>
      </c>
      <c r="CF199">
        <f>IFERROR(VLOOKUP($A199, CDS5Y_bbg!CE$5:CF$241,2), -1)</f>
        <v>43.914000000000001</v>
      </c>
      <c r="CG199">
        <f>IFERROR(VLOOKUP($A199, CDS5Y_bbg!CF$5:CG$241,2), -1)</f>
        <v>41893</v>
      </c>
      <c r="CH199">
        <f>IFERROR(VLOOKUP($A199, CDS5Y_bbg!CG$5:CH$241,2), -1)</f>
        <v>-1</v>
      </c>
      <c r="CI199">
        <f>IFERROR(VLOOKUP($A199, CDS5Y_bbg!CH$5:CI$241,2), -1)</f>
        <v>-1</v>
      </c>
      <c r="CJ199">
        <f>IFERROR(VLOOKUP($A199, CDS5Y_bbg!CI$5:CJ$241,2), -1)</f>
        <v>-1</v>
      </c>
      <c r="CK199">
        <f>IFERROR(VLOOKUP($A199, CDS5Y_bbg!CJ$5:CK$241,2), -1)</f>
        <v>41844</v>
      </c>
      <c r="CL199">
        <f>IFERROR(VLOOKUP($A199, CDS5Y_bbg!CK$5:CL$241,2), -1)</f>
        <v>-1</v>
      </c>
      <c r="CM199">
        <f>IFERROR(VLOOKUP($A199, CDS5Y_bbg!CL$5:CM$241,2), -1)</f>
        <v>-1</v>
      </c>
      <c r="CN199">
        <f>IFERROR(VLOOKUP($A199, CDS5Y_bbg!CM$5:CN$241,2), -1)</f>
        <v>-1</v>
      </c>
    </row>
    <row r="200" spans="1:92" x14ac:dyDescent="0.25">
      <c r="A200" s="1">
        <v>42580</v>
      </c>
      <c r="B200">
        <f>IFERROR(VLOOKUP($A200, CDS5Y_bbg!A$5:B$241,2), -1)</f>
        <v>291.012</v>
      </c>
      <c r="C200">
        <f>IFERROR(VLOOKUP($A200, CDS5Y_bbg!B$5:C$241,2), -1)</f>
        <v>41831</v>
      </c>
      <c r="D200">
        <f>IFERROR(VLOOKUP($A200, CDS5Y_bbg!C$5:D$241,2), -1)</f>
        <v>-1</v>
      </c>
      <c r="E200">
        <f>IFERROR(VLOOKUP($A200, CDS5Y_bbg!D$5:E$241,2), -1)</f>
        <v>44895</v>
      </c>
      <c r="F200">
        <f>IFERROR(VLOOKUP($A200, CDS5Y_bbg!E$5:F$241,2), -1)</f>
        <v>86.236000000000004</v>
      </c>
      <c r="G200">
        <f>IFERROR(VLOOKUP($A200, CDS5Y_bbg!F$5:G$241,2), -1)</f>
        <v>40360</v>
      </c>
      <c r="H200">
        <f>IFERROR(VLOOKUP($A200, CDS5Y_bbg!G$5:H$241,2), -1)</f>
        <v>110.88800000000001</v>
      </c>
      <c r="I200">
        <f>IFERROR(VLOOKUP($A200, CDS5Y_bbg!H$5:I$241,2), -1)</f>
        <v>44834</v>
      </c>
      <c r="J200">
        <f>IFERROR(VLOOKUP($A200, CDS5Y_bbg!I$5:J$241,2), -1)</f>
        <v>196.98</v>
      </c>
      <c r="K200">
        <f>IFERROR(VLOOKUP($A200, CDS5Y_bbg!J$5:K$241,2), -1)</f>
        <v>41819</v>
      </c>
      <c r="L200">
        <f>IFERROR(VLOOKUP($A200, CDS5Y_bbg!K$5:L$241,2), -1)</f>
        <v>-1</v>
      </c>
      <c r="M200">
        <f>IFERROR(VLOOKUP($A200, CDS5Y_bbg!L$5:M$241,2), -1)</f>
        <v>40469</v>
      </c>
      <c r="N200">
        <f>IFERROR(VLOOKUP($A200, CDS5Y_bbg!M$5:N$241,2), -1)</f>
        <v>49.664999999999999</v>
      </c>
      <c r="O200">
        <f>IFERROR(VLOOKUP($A200, CDS5Y_bbg!N$5:O$241,2), -1)</f>
        <v>40289</v>
      </c>
      <c r="P200">
        <f>IFERROR(VLOOKUP($A200, CDS5Y_bbg!O$5:P$241,2), -1)</f>
        <v>139.565</v>
      </c>
      <c r="Q200">
        <f>IFERROR(VLOOKUP($A200, CDS5Y_bbg!P$5:Q$241,2), -1)</f>
        <v>44377</v>
      </c>
      <c r="R200">
        <f>IFERROR(VLOOKUP($A200, CDS5Y_bbg!Q$5:R$241,2), -1)</f>
        <v>151.739</v>
      </c>
      <c r="S200">
        <f>IFERROR(VLOOKUP($A200, CDS5Y_bbg!R$5:S$241,2), -1)</f>
        <v>43337</v>
      </c>
      <c r="T200">
        <f>IFERROR(VLOOKUP($A200, CDS5Y_bbg!S$5:T$241,2), -1)</f>
        <v>99.644999999999996</v>
      </c>
      <c r="U200">
        <f>IFERROR(VLOOKUP($A200, CDS5Y_bbg!T$5:U$241,2), -1)</f>
        <v>42062</v>
      </c>
      <c r="V200">
        <f>IFERROR(VLOOKUP($A200, CDS5Y_bbg!U$5:V$241,2), -1)</f>
        <v>-1</v>
      </c>
      <c r="W200">
        <f>IFERROR(VLOOKUP($A200, CDS5Y_bbg!V$5:W$241,2), -1)</f>
        <v>44074</v>
      </c>
      <c r="X200">
        <f>IFERROR(VLOOKUP($A200, CDS5Y_bbg!W$5:X$241,2), -1)</f>
        <v>239.316</v>
      </c>
      <c r="Y200">
        <f>IFERROR(VLOOKUP($A200, CDS5Y_bbg!X$5:Y$241,2), -1)</f>
        <v>44043</v>
      </c>
      <c r="Z200">
        <f>IFERROR(VLOOKUP($A200, CDS5Y_bbg!Y$5:Z$241,2), -1)</f>
        <v>252.494</v>
      </c>
      <c r="AA200">
        <f>IFERROR(VLOOKUP($A200, CDS5Y_bbg!Z$5:AA$241,2), -1)</f>
        <v>40481</v>
      </c>
      <c r="AB200">
        <f>IFERROR(VLOOKUP($A200, CDS5Y_bbg!AA$5:AB$241,2), -1)</f>
        <v>93.501999999999995</v>
      </c>
      <c r="AC200">
        <f>IFERROR(VLOOKUP($A200, CDS5Y_bbg!AB$5:AC$241,2), -1)</f>
        <v>44043</v>
      </c>
      <c r="AD200">
        <f>IFERROR(VLOOKUP($A200, CDS5Y_bbg!AC$5:AD$241,2), -1)</f>
        <v>274.62200000000001</v>
      </c>
      <c r="AE200">
        <f>IFERROR(VLOOKUP($A200, CDS5Y_bbg!AD$5:AE$241,2), -1)</f>
        <v>41149</v>
      </c>
      <c r="AF200">
        <f>IFERROR(VLOOKUP($A200, CDS5Y_bbg!AE$5:AF$241,2), -1)</f>
        <v>27.164999999999999</v>
      </c>
      <c r="AG200">
        <f>IFERROR(VLOOKUP($A200, CDS5Y_bbg!AF$5:AG$241,2), -1)</f>
        <v>42853</v>
      </c>
      <c r="AH200">
        <f>IFERROR(VLOOKUP($A200, CDS5Y_bbg!AG$5:AH$241,2), -1)</f>
        <v>27.501999999999999</v>
      </c>
      <c r="AI200">
        <f>IFERROR(VLOOKUP($A200, CDS5Y_bbg!AH$5:AI$241,2), -1)</f>
        <v>-1</v>
      </c>
      <c r="AJ200">
        <f>IFERROR(VLOOKUP($A200, CDS5Y_bbg!AI$5:AJ$241,2), -1)</f>
        <v>-1</v>
      </c>
      <c r="AK200">
        <f>IFERROR(VLOOKUP($A200, CDS5Y_bbg!AJ$5:AK$241,2), -1)</f>
        <v>-1</v>
      </c>
      <c r="AL200">
        <f>IFERROR(VLOOKUP($A200, CDS5Y_bbg!AK$5:AL$241,2), -1)</f>
        <v>-1</v>
      </c>
      <c r="AM200">
        <f>IFERROR(VLOOKUP($A200, CDS5Y_bbg!AL$5:AM$241,2), -1)</f>
        <v>-1</v>
      </c>
      <c r="AN200">
        <f>IFERROR(VLOOKUP($A200, CDS5Y_bbg!AM$5:AN$241,2), -1)</f>
        <v>24.663</v>
      </c>
      <c r="AO200">
        <f>IFERROR(VLOOKUP($A200, CDS5Y_bbg!AN$5:AO$241,2), -1)</f>
        <v>43424</v>
      </c>
      <c r="AP200">
        <f>IFERROR(VLOOKUP($A200, CDS5Y_bbg!AO$5:AP$241,2), -1)</f>
        <v>30.66</v>
      </c>
      <c r="AQ200">
        <f>IFERROR(VLOOKUP($A200, CDS5Y_bbg!AP$5:AQ$241,2), -1)</f>
        <v>44625</v>
      </c>
      <c r="AR200">
        <f>IFERROR(VLOOKUP($A200, CDS5Y_bbg!AQ$5:AR$241,2), -1)</f>
        <v>32.994999999999997</v>
      </c>
      <c r="AS200">
        <f>IFERROR(VLOOKUP($A200, CDS5Y_bbg!AR$5:AS$241,2), -1)</f>
        <v>44626</v>
      </c>
      <c r="AT200">
        <f>IFERROR(VLOOKUP($A200, CDS5Y_bbg!AS$5:AT$241,2), -1)</f>
        <v>16.834</v>
      </c>
      <c r="AU200">
        <f>IFERROR(VLOOKUP($A200, CDS5Y_bbg!AT$5:AU$241,2), -1)</f>
        <v>-1</v>
      </c>
      <c r="AV200">
        <f>IFERROR(VLOOKUP($A200, CDS5Y_bbg!AU$5:AV$241,2), -1)</f>
        <v>-1</v>
      </c>
      <c r="AW200">
        <f>IFERROR(VLOOKUP($A200, CDS5Y_bbg!AV$5:AW$241,2), -1)</f>
        <v>41863</v>
      </c>
      <c r="AX200">
        <f>IFERROR(VLOOKUP($A200, CDS5Y_bbg!AW$5:AX$241,2), -1)</f>
        <v>-1</v>
      </c>
      <c r="AY200">
        <f>IFERROR(VLOOKUP($A200, CDS5Y_bbg!AX$5:AY$241,2), -1)</f>
        <v>43402</v>
      </c>
      <c r="AZ200">
        <f>IFERROR(VLOOKUP($A200, CDS5Y_bbg!AY$5:AZ$241,2), -1)</f>
        <v>133.83099999999999</v>
      </c>
      <c r="BA200">
        <f>IFERROR(VLOOKUP($A200, CDS5Y_bbg!AZ$5:BA$241,2), -1)</f>
        <v>-1</v>
      </c>
      <c r="BB200">
        <f>IFERROR(VLOOKUP($A200, CDS5Y_bbg!BA$5:BB$241,2), -1)</f>
        <v>45.786000000000001</v>
      </c>
      <c r="BC200">
        <f>IFERROR(VLOOKUP($A200, CDS5Y_bbg!BB$5:BC$241,2), -1)</f>
        <v>41722</v>
      </c>
      <c r="BD200">
        <f>IFERROR(VLOOKUP($A200, CDS5Y_bbg!BC$5:BD$241,2), -1)</f>
        <v>-1</v>
      </c>
      <c r="BE200">
        <f>IFERROR(VLOOKUP($A200, CDS5Y_bbg!BD$5:BE$241,2), -1)</f>
        <v>-1</v>
      </c>
      <c r="BF200">
        <f>IFERROR(VLOOKUP($A200, CDS5Y_bbg!BE$5:BF$241,2), -1)</f>
        <v>-1</v>
      </c>
      <c r="BG200">
        <f>IFERROR(VLOOKUP($A200, CDS5Y_bbg!BF$5:BG$241,2), -1)</f>
        <v>-1</v>
      </c>
      <c r="BH200">
        <f>IFERROR(VLOOKUP($A200, CDS5Y_bbg!BG$5:BH$241,2), -1)</f>
        <v>-1</v>
      </c>
      <c r="BI200">
        <f>IFERROR(VLOOKUP($A200, CDS5Y_bbg!BH$5:BI$241,2), -1)</f>
        <v>43424</v>
      </c>
      <c r="BJ200">
        <f>IFERROR(VLOOKUP($A200, CDS5Y_bbg!BI$5:BJ$241,2), -1)</f>
        <v>270.041</v>
      </c>
      <c r="BK200">
        <f>IFERROR(VLOOKUP($A200, CDS5Y_bbg!BJ$5:BK$241,2), -1)</f>
        <v>-1</v>
      </c>
      <c r="BL200">
        <f>IFERROR(VLOOKUP($A200, CDS5Y_bbg!BK$5:BL$241,2), -1)</f>
        <v>-1</v>
      </c>
      <c r="BM200">
        <f>IFERROR(VLOOKUP($A200, CDS5Y_bbg!BL$5:BM$241,2), -1)</f>
        <v>43424</v>
      </c>
      <c r="BN200">
        <f>IFERROR(VLOOKUP($A200, CDS5Y_bbg!BM$5:BN$241,2), -1)</f>
        <v>86.575999999999993</v>
      </c>
      <c r="BO200">
        <f>IFERROR(VLOOKUP($A200, CDS5Y_bbg!BN$5:BO$241,2), -1)</f>
        <v>43426</v>
      </c>
      <c r="BP200">
        <f>IFERROR(VLOOKUP($A200, CDS5Y_bbg!BO$5:BP$241,2), -1)</f>
        <v>21.033000000000001</v>
      </c>
      <c r="BQ200">
        <f>IFERROR(VLOOKUP($A200, CDS5Y_bbg!BP$5:BQ$241,2), -1)</f>
        <v>-1</v>
      </c>
      <c r="BR200">
        <f>IFERROR(VLOOKUP($A200, CDS5Y_bbg!BQ$5:BR$241,2), -1)</f>
        <v>-1</v>
      </c>
      <c r="BS200">
        <f>IFERROR(VLOOKUP($A200, CDS5Y_bbg!BR$5:BS$241,2), -1)</f>
        <v>43426</v>
      </c>
      <c r="BT200">
        <f>IFERROR(VLOOKUP($A200, CDS5Y_bbg!BS$5:BT$241,2), -1)</f>
        <v>35.840000000000003</v>
      </c>
      <c r="BU200">
        <f>IFERROR(VLOOKUP($A200, CDS5Y_bbg!BT$5:BU$241,2), -1)</f>
        <v>-1</v>
      </c>
      <c r="BV200">
        <f>IFERROR(VLOOKUP($A200, CDS5Y_bbg!BU$5:BV$241,2), -1)</f>
        <v>-1</v>
      </c>
      <c r="BW200">
        <f>IFERROR(VLOOKUP($A200, CDS5Y_bbg!BV$5:BW$241,2), -1)</f>
        <v>41915</v>
      </c>
      <c r="BX200">
        <f>IFERROR(VLOOKUP($A200, CDS5Y_bbg!BW$5:BX$241,2), -1)</f>
        <v>-1</v>
      </c>
      <c r="BY200">
        <f>IFERROR(VLOOKUP($A200, CDS5Y_bbg!BX$5:BY$241,2), -1)</f>
        <v>-1</v>
      </c>
      <c r="BZ200">
        <f>IFERROR(VLOOKUP($A200, CDS5Y_bbg!BY$5:BZ$241,2), -1)</f>
        <v>-1</v>
      </c>
      <c r="CA200">
        <f>IFERROR(VLOOKUP($A200, CDS5Y_bbg!BZ$5:CA$241,2), -1)</f>
        <v>41911</v>
      </c>
      <c r="CB200">
        <f>IFERROR(VLOOKUP($A200, CDS5Y_bbg!CA$5:CB$241,2), -1)</f>
        <v>-1</v>
      </c>
      <c r="CC200">
        <f>IFERROR(VLOOKUP($A200, CDS5Y_bbg!CB$5:CC$241,2), -1)</f>
        <v>41912</v>
      </c>
      <c r="CD200">
        <f>IFERROR(VLOOKUP($A200, CDS5Y_bbg!CC$5:CD$241,2), -1)</f>
        <v>-1</v>
      </c>
      <c r="CE200">
        <f>IFERROR(VLOOKUP($A200, CDS5Y_bbg!CD$5:CE$241,2), -1)</f>
        <v>43332</v>
      </c>
      <c r="CF200">
        <f>IFERROR(VLOOKUP($A200, CDS5Y_bbg!CE$5:CF$241,2), -1)</f>
        <v>43.841000000000001</v>
      </c>
      <c r="CG200">
        <f>IFERROR(VLOOKUP($A200, CDS5Y_bbg!CF$5:CG$241,2), -1)</f>
        <v>41893</v>
      </c>
      <c r="CH200">
        <f>IFERROR(VLOOKUP($A200, CDS5Y_bbg!CG$5:CH$241,2), -1)</f>
        <v>-1</v>
      </c>
      <c r="CI200">
        <f>IFERROR(VLOOKUP($A200, CDS5Y_bbg!CH$5:CI$241,2), -1)</f>
        <v>-1</v>
      </c>
      <c r="CJ200">
        <f>IFERROR(VLOOKUP($A200, CDS5Y_bbg!CI$5:CJ$241,2), -1)</f>
        <v>-1</v>
      </c>
      <c r="CK200">
        <f>IFERROR(VLOOKUP($A200, CDS5Y_bbg!CJ$5:CK$241,2), -1)</f>
        <v>41844</v>
      </c>
      <c r="CL200">
        <f>IFERROR(VLOOKUP($A200, CDS5Y_bbg!CK$5:CL$241,2), -1)</f>
        <v>-1</v>
      </c>
      <c r="CM200">
        <f>IFERROR(VLOOKUP($A200, CDS5Y_bbg!CL$5:CM$241,2), -1)</f>
        <v>-1</v>
      </c>
      <c r="CN200">
        <f>IFERROR(VLOOKUP($A200, CDS5Y_bbg!CM$5:CN$241,2), -1)</f>
        <v>-1</v>
      </c>
    </row>
    <row r="201" spans="1:92" x14ac:dyDescent="0.25">
      <c r="A201" s="1">
        <v>42613</v>
      </c>
      <c r="B201">
        <f>IFERROR(VLOOKUP($A201, CDS5Y_bbg!A$5:B$241,2), -1)</f>
        <v>259.59800000000001</v>
      </c>
      <c r="C201">
        <f>IFERROR(VLOOKUP($A201, CDS5Y_bbg!B$5:C$241,2), -1)</f>
        <v>41831</v>
      </c>
      <c r="D201">
        <f>IFERROR(VLOOKUP($A201, CDS5Y_bbg!C$5:D$241,2), -1)</f>
        <v>-1</v>
      </c>
      <c r="E201">
        <f>IFERROR(VLOOKUP($A201, CDS5Y_bbg!D$5:E$241,2), -1)</f>
        <v>44895</v>
      </c>
      <c r="F201">
        <f>IFERROR(VLOOKUP($A201, CDS5Y_bbg!E$5:F$241,2), -1)</f>
        <v>75.406000000000006</v>
      </c>
      <c r="G201">
        <f>IFERROR(VLOOKUP($A201, CDS5Y_bbg!F$5:G$241,2), -1)</f>
        <v>40360</v>
      </c>
      <c r="H201">
        <f>IFERROR(VLOOKUP($A201, CDS5Y_bbg!G$5:H$241,2), -1)</f>
        <v>99.33</v>
      </c>
      <c r="I201">
        <f>IFERROR(VLOOKUP($A201, CDS5Y_bbg!H$5:I$241,2), -1)</f>
        <v>44834</v>
      </c>
      <c r="J201">
        <f>IFERROR(VLOOKUP($A201, CDS5Y_bbg!I$5:J$241,2), -1)</f>
        <v>170.167</v>
      </c>
      <c r="K201">
        <f>IFERROR(VLOOKUP($A201, CDS5Y_bbg!J$5:K$241,2), -1)</f>
        <v>41819</v>
      </c>
      <c r="L201">
        <f>IFERROR(VLOOKUP($A201, CDS5Y_bbg!K$5:L$241,2), -1)</f>
        <v>-1</v>
      </c>
      <c r="M201">
        <f>IFERROR(VLOOKUP($A201, CDS5Y_bbg!L$5:M$241,2), -1)</f>
        <v>40469</v>
      </c>
      <c r="N201">
        <f>IFERROR(VLOOKUP($A201, CDS5Y_bbg!M$5:N$241,2), -1)</f>
        <v>42.912999999999997</v>
      </c>
      <c r="O201">
        <f>IFERROR(VLOOKUP($A201, CDS5Y_bbg!N$5:O$241,2), -1)</f>
        <v>40289</v>
      </c>
      <c r="P201">
        <f>IFERROR(VLOOKUP($A201, CDS5Y_bbg!O$5:P$241,2), -1)</f>
        <v>118.646</v>
      </c>
      <c r="Q201">
        <f>IFERROR(VLOOKUP($A201, CDS5Y_bbg!P$5:Q$241,2), -1)</f>
        <v>44377</v>
      </c>
      <c r="R201">
        <f>IFERROR(VLOOKUP($A201, CDS5Y_bbg!Q$5:R$241,2), -1)</f>
        <v>137.94800000000001</v>
      </c>
      <c r="S201">
        <f>IFERROR(VLOOKUP($A201, CDS5Y_bbg!R$5:S$241,2), -1)</f>
        <v>43337</v>
      </c>
      <c r="T201">
        <f>IFERROR(VLOOKUP($A201, CDS5Y_bbg!S$5:T$241,2), -1)</f>
        <v>87.66</v>
      </c>
      <c r="U201">
        <f>IFERROR(VLOOKUP($A201, CDS5Y_bbg!T$5:U$241,2), -1)</f>
        <v>42062</v>
      </c>
      <c r="V201">
        <f>IFERROR(VLOOKUP($A201, CDS5Y_bbg!U$5:V$241,2), -1)</f>
        <v>-1</v>
      </c>
      <c r="W201">
        <f>IFERROR(VLOOKUP($A201, CDS5Y_bbg!V$5:W$241,2), -1)</f>
        <v>44074</v>
      </c>
      <c r="X201">
        <f>IFERROR(VLOOKUP($A201, CDS5Y_bbg!W$5:X$241,2), -1)</f>
        <v>220.33</v>
      </c>
      <c r="Y201">
        <f>IFERROR(VLOOKUP($A201, CDS5Y_bbg!X$5:Y$241,2), -1)</f>
        <v>44043</v>
      </c>
      <c r="Z201">
        <f>IFERROR(VLOOKUP($A201, CDS5Y_bbg!Y$5:Z$241,2), -1)</f>
        <v>261.00299999999999</v>
      </c>
      <c r="AA201">
        <f>IFERROR(VLOOKUP($A201, CDS5Y_bbg!Z$5:AA$241,2), -1)</f>
        <v>40481</v>
      </c>
      <c r="AB201">
        <f>IFERROR(VLOOKUP($A201, CDS5Y_bbg!AA$5:AB$241,2), -1)</f>
        <v>83.69</v>
      </c>
      <c r="AC201">
        <f>IFERROR(VLOOKUP($A201, CDS5Y_bbg!AB$5:AC$241,2), -1)</f>
        <v>44043</v>
      </c>
      <c r="AD201">
        <f>IFERROR(VLOOKUP($A201, CDS5Y_bbg!AC$5:AD$241,2), -1)</f>
        <v>245.404</v>
      </c>
      <c r="AE201">
        <f>IFERROR(VLOOKUP($A201, CDS5Y_bbg!AD$5:AE$241,2), -1)</f>
        <v>41149</v>
      </c>
      <c r="AF201">
        <f>IFERROR(VLOOKUP($A201, CDS5Y_bbg!AE$5:AF$241,2), -1)</f>
        <v>21.83</v>
      </c>
      <c r="AG201">
        <f>IFERROR(VLOOKUP($A201, CDS5Y_bbg!AF$5:AG$241,2), -1)</f>
        <v>42853</v>
      </c>
      <c r="AH201">
        <f>IFERROR(VLOOKUP($A201, CDS5Y_bbg!AG$5:AH$241,2), -1)</f>
        <v>26.581</v>
      </c>
      <c r="AI201">
        <f>IFERROR(VLOOKUP($A201, CDS5Y_bbg!AH$5:AI$241,2), -1)</f>
        <v>-1</v>
      </c>
      <c r="AJ201">
        <f>IFERROR(VLOOKUP($A201, CDS5Y_bbg!AI$5:AJ$241,2), -1)</f>
        <v>-1</v>
      </c>
      <c r="AK201">
        <f>IFERROR(VLOOKUP($A201, CDS5Y_bbg!AJ$5:AK$241,2), -1)</f>
        <v>-1</v>
      </c>
      <c r="AL201">
        <f>IFERROR(VLOOKUP($A201, CDS5Y_bbg!AK$5:AL$241,2), -1)</f>
        <v>-1</v>
      </c>
      <c r="AM201">
        <f>IFERROR(VLOOKUP($A201, CDS5Y_bbg!AL$5:AM$241,2), -1)</f>
        <v>-1</v>
      </c>
      <c r="AN201">
        <f>IFERROR(VLOOKUP($A201, CDS5Y_bbg!AM$5:AN$241,2), -1)</f>
        <v>24.349</v>
      </c>
      <c r="AO201">
        <f>IFERROR(VLOOKUP($A201, CDS5Y_bbg!AN$5:AO$241,2), -1)</f>
        <v>43424</v>
      </c>
      <c r="AP201">
        <f>IFERROR(VLOOKUP($A201, CDS5Y_bbg!AO$5:AP$241,2), -1)</f>
        <v>30.66</v>
      </c>
      <c r="AQ201">
        <f>IFERROR(VLOOKUP($A201, CDS5Y_bbg!AP$5:AQ$241,2), -1)</f>
        <v>44625</v>
      </c>
      <c r="AR201">
        <f>IFERROR(VLOOKUP($A201, CDS5Y_bbg!AQ$5:AR$241,2), -1)</f>
        <v>29.414999999999999</v>
      </c>
      <c r="AS201">
        <f>IFERROR(VLOOKUP($A201, CDS5Y_bbg!AR$5:AS$241,2), -1)</f>
        <v>44626</v>
      </c>
      <c r="AT201">
        <f>IFERROR(VLOOKUP($A201, CDS5Y_bbg!AS$5:AT$241,2), -1)</f>
        <v>16.329999999999998</v>
      </c>
      <c r="AU201">
        <f>IFERROR(VLOOKUP($A201, CDS5Y_bbg!AT$5:AU$241,2), -1)</f>
        <v>-1</v>
      </c>
      <c r="AV201">
        <f>IFERROR(VLOOKUP($A201, CDS5Y_bbg!AU$5:AV$241,2), -1)</f>
        <v>-1</v>
      </c>
      <c r="AW201">
        <f>IFERROR(VLOOKUP($A201, CDS5Y_bbg!AV$5:AW$241,2), -1)</f>
        <v>41863</v>
      </c>
      <c r="AX201">
        <f>IFERROR(VLOOKUP($A201, CDS5Y_bbg!AW$5:AX$241,2), -1)</f>
        <v>-1</v>
      </c>
      <c r="AY201">
        <f>IFERROR(VLOOKUP($A201, CDS5Y_bbg!AX$5:AY$241,2), -1)</f>
        <v>43402</v>
      </c>
      <c r="AZ201">
        <f>IFERROR(VLOOKUP($A201, CDS5Y_bbg!AY$5:AZ$241,2), -1)</f>
        <v>136.161</v>
      </c>
      <c r="BA201">
        <f>IFERROR(VLOOKUP($A201, CDS5Y_bbg!AZ$5:BA$241,2), -1)</f>
        <v>-1</v>
      </c>
      <c r="BB201">
        <f>IFERROR(VLOOKUP($A201, CDS5Y_bbg!BA$5:BB$241,2), -1)</f>
        <v>45.786000000000001</v>
      </c>
      <c r="BC201">
        <f>IFERROR(VLOOKUP($A201, CDS5Y_bbg!BB$5:BC$241,2), -1)</f>
        <v>41722</v>
      </c>
      <c r="BD201">
        <f>IFERROR(VLOOKUP($A201, CDS5Y_bbg!BC$5:BD$241,2), -1)</f>
        <v>-1</v>
      </c>
      <c r="BE201">
        <f>IFERROR(VLOOKUP($A201, CDS5Y_bbg!BD$5:BE$241,2), -1)</f>
        <v>-1</v>
      </c>
      <c r="BF201">
        <f>IFERROR(VLOOKUP($A201, CDS5Y_bbg!BE$5:BF$241,2), -1)</f>
        <v>-1</v>
      </c>
      <c r="BG201">
        <f>IFERROR(VLOOKUP($A201, CDS5Y_bbg!BF$5:BG$241,2), -1)</f>
        <v>-1</v>
      </c>
      <c r="BH201">
        <f>IFERROR(VLOOKUP($A201, CDS5Y_bbg!BG$5:BH$241,2), -1)</f>
        <v>-1</v>
      </c>
      <c r="BI201">
        <f>IFERROR(VLOOKUP($A201, CDS5Y_bbg!BH$5:BI$241,2), -1)</f>
        <v>43424</v>
      </c>
      <c r="BJ201">
        <f>IFERROR(VLOOKUP($A201, CDS5Y_bbg!BI$5:BJ$241,2), -1)</f>
        <v>285.76</v>
      </c>
      <c r="BK201">
        <f>IFERROR(VLOOKUP($A201, CDS5Y_bbg!BJ$5:BK$241,2), -1)</f>
        <v>-1</v>
      </c>
      <c r="BL201">
        <f>IFERROR(VLOOKUP($A201, CDS5Y_bbg!BK$5:BL$241,2), -1)</f>
        <v>-1</v>
      </c>
      <c r="BM201">
        <f>IFERROR(VLOOKUP($A201, CDS5Y_bbg!BL$5:BM$241,2), -1)</f>
        <v>43424</v>
      </c>
      <c r="BN201">
        <f>IFERROR(VLOOKUP($A201, CDS5Y_bbg!BM$5:BN$241,2), -1)</f>
        <v>82.834000000000003</v>
      </c>
      <c r="BO201">
        <f>IFERROR(VLOOKUP($A201, CDS5Y_bbg!BN$5:BO$241,2), -1)</f>
        <v>43426</v>
      </c>
      <c r="BP201">
        <f>IFERROR(VLOOKUP($A201, CDS5Y_bbg!BO$5:BP$241,2), -1)</f>
        <v>21.033000000000001</v>
      </c>
      <c r="BQ201">
        <f>IFERROR(VLOOKUP($A201, CDS5Y_bbg!BP$5:BQ$241,2), -1)</f>
        <v>-1</v>
      </c>
      <c r="BR201">
        <f>IFERROR(VLOOKUP($A201, CDS5Y_bbg!BQ$5:BR$241,2), -1)</f>
        <v>-1</v>
      </c>
      <c r="BS201">
        <f>IFERROR(VLOOKUP($A201, CDS5Y_bbg!BR$5:BS$241,2), -1)</f>
        <v>43426</v>
      </c>
      <c r="BT201">
        <f>IFERROR(VLOOKUP($A201, CDS5Y_bbg!BS$5:BT$241,2), -1)</f>
        <v>33.829000000000001</v>
      </c>
      <c r="BU201">
        <f>IFERROR(VLOOKUP($A201, CDS5Y_bbg!BT$5:BU$241,2), -1)</f>
        <v>-1</v>
      </c>
      <c r="BV201">
        <f>IFERROR(VLOOKUP($A201, CDS5Y_bbg!BU$5:BV$241,2), -1)</f>
        <v>-1</v>
      </c>
      <c r="BW201">
        <f>IFERROR(VLOOKUP($A201, CDS5Y_bbg!BV$5:BW$241,2), -1)</f>
        <v>41915</v>
      </c>
      <c r="BX201">
        <f>IFERROR(VLOOKUP($A201, CDS5Y_bbg!BW$5:BX$241,2), -1)</f>
        <v>-1</v>
      </c>
      <c r="BY201">
        <f>IFERROR(VLOOKUP($A201, CDS5Y_bbg!BX$5:BY$241,2), -1)</f>
        <v>-1</v>
      </c>
      <c r="BZ201">
        <f>IFERROR(VLOOKUP($A201, CDS5Y_bbg!BY$5:BZ$241,2), -1)</f>
        <v>-1</v>
      </c>
      <c r="CA201">
        <f>IFERROR(VLOOKUP($A201, CDS5Y_bbg!BZ$5:CA$241,2), -1)</f>
        <v>41911</v>
      </c>
      <c r="CB201">
        <f>IFERROR(VLOOKUP($A201, CDS5Y_bbg!CA$5:CB$241,2), -1)</f>
        <v>-1</v>
      </c>
      <c r="CC201">
        <f>IFERROR(VLOOKUP($A201, CDS5Y_bbg!CB$5:CC$241,2), -1)</f>
        <v>41912</v>
      </c>
      <c r="CD201">
        <f>IFERROR(VLOOKUP($A201, CDS5Y_bbg!CC$5:CD$241,2), -1)</f>
        <v>-1</v>
      </c>
      <c r="CE201">
        <f>IFERROR(VLOOKUP($A201, CDS5Y_bbg!CD$5:CE$241,2), -1)</f>
        <v>43332</v>
      </c>
      <c r="CF201">
        <f>IFERROR(VLOOKUP($A201, CDS5Y_bbg!CE$5:CF$241,2), -1)</f>
        <v>42.363999999999997</v>
      </c>
      <c r="CG201">
        <f>IFERROR(VLOOKUP($A201, CDS5Y_bbg!CF$5:CG$241,2), -1)</f>
        <v>41893</v>
      </c>
      <c r="CH201">
        <f>IFERROR(VLOOKUP($A201, CDS5Y_bbg!CG$5:CH$241,2), -1)</f>
        <v>-1</v>
      </c>
      <c r="CI201">
        <f>IFERROR(VLOOKUP($A201, CDS5Y_bbg!CH$5:CI$241,2), -1)</f>
        <v>-1</v>
      </c>
      <c r="CJ201">
        <f>IFERROR(VLOOKUP($A201, CDS5Y_bbg!CI$5:CJ$241,2), -1)</f>
        <v>-1</v>
      </c>
      <c r="CK201">
        <f>IFERROR(VLOOKUP($A201, CDS5Y_bbg!CJ$5:CK$241,2), -1)</f>
        <v>41844</v>
      </c>
      <c r="CL201">
        <f>IFERROR(VLOOKUP($A201, CDS5Y_bbg!CK$5:CL$241,2), -1)</f>
        <v>-1</v>
      </c>
      <c r="CM201">
        <f>IFERROR(VLOOKUP($A201, CDS5Y_bbg!CL$5:CM$241,2), -1)</f>
        <v>-1</v>
      </c>
      <c r="CN201">
        <f>IFERROR(VLOOKUP($A201, CDS5Y_bbg!CM$5:CN$241,2), -1)</f>
        <v>-1</v>
      </c>
    </row>
    <row r="202" spans="1:92" x14ac:dyDescent="0.25">
      <c r="A202" s="1">
        <v>42643</v>
      </c>
      <c r="B202">
        <f>IFERROR(VLOOKUP($A202, CDS5Y_bbg!A$5:B$241,2), -1)</f>
        <v>272.81200000000001</v>
      </c>
      <c r="C202">
        <f>IFERROR(VLOOKUP($A202, CDS5Y_bbg!B$5:C$241,2), -1)</f>
        <v>41831</v>
      </c>
      <c r="D202">
        <f>IFERROR(VLOOKUP($A202, CDS5Y_bbg!C$5:D$241,2), -1)</f>
        <v>-1</v>
      </c>
      <c r="E202">
        <f>IFERROR(VLOOKUP($A202, CDS5Y_bbg!D$5:E$241,2), -1)</f>
        <v>44895</v>
      </c>
      <c r="F202">
        <f>IFERROR(VLOOKUP($A202, CDS5Y_bbg!E$5:F$241,2), -1)</f>
        <v>86.433000000000007</v>
      </c>
      <c r="G202">
        <f>IFERROR(VLOOKUP($A202, CDS5Y_bbg!F$5:G$241,2), -1)</f>
        <v>40360</v>
      </c>
      <c r="H202">
        <f>IFERROR(VLOOKUP($A202, CDS5Y_bbg!G$5:H$241,2), -1)</f>
        <v>106.5</v>
      </c>
      <c r="I202">
        <f>IFERROR(VLOOKUP($A202, CDS5Y_bbg!H$5:I$241,2), -1)</f>
        <v>44834</v>
      </c>
      <c r="J202">
        <f>IFERROR(VLOOKUP($A202, CDS5Y_bbg!I$5:J$241,2), -1)</f>
        <v>169.928</v>
      </c>
      <c r="K202">
        <f>IFERROR(VLOOKUP($A202, CDS5Y_bbg!J$5:K$241,2), -1)</f>
        <v>41819</v>
      </c>
      <c r="L202">
        <f>IFERROR(VLOOKUP($A202, CDS5Y_bbg!K$5:L$241,2), -1)</f>
        <v>-1</v>
      </c>
      <c r="M202">
        <f>IFERROR(VLOOKUP($A202, CDS5Y_bbg!L$5:M$241,2), -1)</f>
        <v>40469</v>
      </c>
      <c r="N202">
        <f>IFERROR(VLOOKUP($A202, CDS5Y_bbg!M$5:N$241,2), -1)</f>
        <v>41.838000000000001</v>
      </c>
      <c r="O202">
        <f>IFERROR(VLOOKUP($A202, CDS5Y_bbg!N$5:O$241,2), -1)</f>
        <v>40289</v>
      </c>
      <c r="P202">
        <f>IFERROR(VLOOKUP($A202, CDS5Y_bbg!O$5:P$241,2), -1)</f>
        <v>120.83799999999999</v>
      </c>
      <c r="Q202">
        <f>IFERROR(VLOOKUP($A202, CDS5Y_bbg!P$5:Q$241,2), -1)</f>
        <v>44377</v>
      </c>
      <c r="R202">
        <f>IFERROR(VLOOKUP($A202, CDS5Y_bbg!Q$5:R$241,2), -1)</f>
        <v>166.80699999999999</v>
      </c>
      <c r="S202">
        <f>IFERROR(VLOOKUP($A202, CDS5Y_bbg!R$5:S$241,2), -1)</f>
        <v>43337</v>
      </c>
      <c r="T202">
        <f>IFERROR(VLOOKUP($A202, CDS5Y_bbg!S$5:T$241,2), -1)</f>
        <v>116.824</v>
      </c>
      <c r="U202">
        <f>IFERROR(VLOOKUP($A202, CDS5Y_bbg!T$5:U$241,2), -1)</f>
        <v>42062</v>
      </c>
      <c r="V202">
        <f>IFERROR(VLOOKUP($A202, CDS5Y_bbg!U$5:V$241,2), -1)</f>
        <v>-1</v>
      </c>
      <c r="W202">
        <f>IFERROR(VLOOKUP($A202, CDS5Y_bbg!V$5:W$241,2), -1)</f>
        <v>44074</v>
      </c>
      <c r="X202">
        <f>IFERROR(VLOOKUP($A202, CDS5Y_bbg!W$5:X$241,2), -1)</f>
        <v>219.66499999999999</v>
      </c>
      <c r="Y202">
        <f>IFERROR(VLOOKUP($A202, CDS5Y_bbg!X$5:Y$241,2), -1)</f>
        <v>44043</v>
      </c>
      <c r="Z202">
        <f>IFERROR(VLOOKUP($A202, CDS5Y_bbg!Y$5:Z$241,2), -1)</f>
        <v>256.33499999999998</v>
      </c>
      <c r="AA202">
        <f>IFERROR(VLOOKUP($A202, CDS5Y_bbg!Z$5:AA$241,2), -1)</f>
        <v>40481</v>
      </c>
      <c r="AB202">
        <f>IFERROR(VLOOKUP($A202, CDS5Y_bbg!AA$5:AB$241,2), -1)</f>
        <v>86.683000000000007</v>
      </c>
      <c r="AC202">
        <f>IFERROR(VLOOKUP($A202, CDS5Y_bbg!AB$5:AC$241,2), -1)</f>
        <v>44043</v>
      </c>
      <c r="AD202">
        <f>IFERROR(VLOOKUP($A202, CDS5Y_bbg!AC$5:AD$241,2), -1)</f>
        <v>261.62400000000002</v>
      </c>
      <c r="AE202">
        <f>IFERROR(VLOOKUP($A202, CDS5Y_bbg!AD$5:AE$241,2), -1)</f>
        <v>41149</v>
      </c>
      <c r="AF202">
        <f>IFERROR(VLOOKUP($A202, CDS5Y_bbg!AE$5:AF$241,2), -1)</f>
        <v>25.664999999999999</v>
      </c>
      <c r="AG202">
        <f>IFERROR(VLOOKUP($A202, CDS5Y_bbg!AF$5:AG$241,2), -1)</f>
        <v>42853</v>
      </c>
      <c r="AH202">
        <f>IFERROR(VLOOKUP($A202, CDS5Y_bbg!AG$5:AH$241,2), -1)</f>
        <v>25.911000000000001</v>
      </c>
      <c r="AI202">
        <f>IFERROR(VLOOKUP($A202, CDS5Y_bbg!AH$5:AI$241,2), -1)</f>
        <v>-1</v>
      </c>
      <c r="AJ202">
        <f>IFERROR(VLOOKUP($A202, CDS5Y_bbg!AI$5:AJ$241,2), -1)</f>
        <v>-1</v>
      </c>
      <c r="AK202">
        <f>IFERROR(VLOOKUP($A202, CDS5Y_bbg!AJ$5:AK$241,2), -1)</f>
        <v>-1</v>
      </c>
      <c r="AL202">
        <f>IFERROR(VLOOKUP($A202, CDS5Y_bbg!AK$5:AL$241,2), -1)</f>
        <v>-1</v>
      </c>
      <c r="AM202">
        <f>IFERROR(VLOOKUP($A202, CDS5Y_bbg!AL$5:AM$241,2), -1)</f>
        <v>-1</v>
      </c>
      <c r="AN202">
        <f>IFERROR(VLOOKUP($A202, CDS5Y_bbg!AM$5:AN$241,2), -1)</f>
        <v>23.690999999999999</v>
      </c>
      <c r="AO202">
        <f>IFERROR(VLOOKUP($A202, CDS5Y_bbg!AN$5:AO$241,2), -1)</f>
        <v>43424</v>
      </c>
      <c r="AP202">
        <f>IFERROR(VLOOKUP($A202, CDS5Y_bbg!AO$5:AP$241,2), -1)</f>
        <v>30.66</v>
      </c>
      <c r="AQ202">
        <f>IFERROR(VLOOKUP($A202, CDS5Y_bbg!AP$5:AQ$241,2), -1)</f>
        <v>44625</v>
      </c>
      <c r="AR202">
        <f>IFERROR(VLOOKUP($A202, CDS5Y_bbg!AQ$5:AR$241,2), -1)</f>
        <v>29.202999999999999</v>
      </c>
      <c r="AS202">
        <f>IFERROR(VLOOKUP($A202, CDS5Y_bbg!AR$5:AS$241,2), -1)</f>
        <v>44626</v>
      </c>
      <c r="AT202">
        <f>IFERROR(VLOOKUP($A202, CDS5Y_bbg!AS$5:AT$241,2), -1)</f>
        <v>19.178000000000001</v>
      </c>
      <c r="AU202">
        <f>IFERROR(VLOOKUP($A202, CDS5Y_bbg!AT$5:AU$241,2), -1)</f>
        <v>-1</v>
      </c>
      <c r="AV202">
        <f>IFERROR(VLOOKUP($A202, CDS5Y_bbg!AU$5:AV$241,2), -1)</f>
        <v>-1</v>
      </c>
      <c r="AW202">
        <f>IFERROR(VLOOKUP($A202, CDS5Y_bbg!AV$5:AW$241,2), -1)</f>
        <v>41863</v>
      </c>
      <c r="AX202">
        <f>IFERROR(VLOOKUP($A202, CDS5Y_bbg!AW$5:AX$241,2), -1)</f>
        <v>-1</v>
      </c>
      <c r="AY202">
        <f>IFERROR(VLOOKUP($A202, CDS5Y_bbg!AX$5:AY$241,2), -1)</f>
        <v>43402</v>
      </c>
      <c r="AZ202">
        <f>IFERROR(VLOOKUP($A202, CDS5Y_bbg!AY$5:AZ$241,2), -1)</f>
        <v>150.816</v>
      </c>
      <c r="BA202">
        <f>IFERROR(VLOOKUP($A202, CDS5Y_bbg!AZ$5:BA$241,2), -1)</f>
        <v>-1</v>
      </c>
      <c r="BB202">
        <f>IFERROR(VLOOKUP($A202, CDS5Y_bbg!BA$5:BB$241,2), -1)</f>
        <v>45.786000000000001</v>
      </c>
      <c r="BC202">
        <f>IFERROR(VLOOKUP($A202, CDS5Y_bbg!BB$5:BC$241,2), -1)</f>
        <v>41722</v>
      </c>
      <c r="BD202">
        <f>IFERROR(VLOOKUP($A202, CDS5Y_bbg!BC$5:BD$241,2), -1)</f>
        <v>-1</v>
      </c>
      <c r="BE202">
        <f>IFERROR(VLOOKUP($A202, CDS5Y_bbg!BD$5:BE$241,2), -1)</f>
        <v>-1</v>
      </c>
      <c r="BF202">
        <f>IFERROR(VLOOKUP($A202, CDS5Y_bbg!BE$5:BF$241,2), -1)</f>
        <v>-1</v>
      </c>
      <c r="BG202">
        <f>IFERROR(VLOOKUP($A202, CDS5Y_bbg!BF$5:BG$241,2), -1)</f>
        <v>-1</v>
      </c>
      <c r="BH202">
        <f>IFERROR(VLOOKUP($A202, CDS5Y_bbg!BG$5:BH$241,2), -1)</f>
        <v>-1</v>
      </c>
      <c r="BI202">
        <f>IFERROR(VLOOKUP($A202, CDS5Y_bbg!BH$5:BI$241,2), -1)</f>
        <v>43424</v>
      </c>
      <c r="BJ202">
        <f>IFERROR(VLOOKUP($A202, CDS5Y_bbg!BI$5:BJ$241,2), -1)</f>
        <v>302.69600000000003</v>
      </c>
      <c r="BK202">
        <f>IFERROR(VLOOKUP($A202, CDS5Y_bbg!BJ$5:BK$241,2), -1)</f>
        <v>-1</v>
      </c>
      <c r="BL202">
        <f>IFERROR(VLOOKUP($A202, CDS5Y_bbg!BK$5:BL$241,2), -1)</f>
        <v>-1</v>
      </c>
      <c r="BM202">
        <f>IFERROR(VLOOKUP($A202, CDS5Y_bbg!BL$5:BM$241,2), -1)</f>
        <v>43424</v>
      </c>
      <c r="BN202">
        <f>IFERROR(VLOOKUP($A202, CDS5Y_bbg!BM$5:BN$241,2), -1)</f>
        <v>83.61</v>
      </c>
      <c r="BO202">
        <f>IFERROR(VLOOKUP($A202, CDS5Y_bbg!BN$5:BO$241,2), -1)</f>
        <v>43426</v>
      </c>
      <c r="BP202">
        <f>IFERROR(VLOOKUP($A202, CDS5Y_bbg!BO$5:BP$241,2), -1)</f>
        <v>21.033000000000001</v>
      </c>
      <c r="BQ202">
        <f>IFERROR(VLOOKUP($A202, CDS5Y_bbg!BP$5:BQ$241,2), -1)</f>
        <v>-1</v>
      </c>
      <c r="BR202">
        <f>IFERROR(VLOOKUP($A202, CDS5Y_bbg!BQ$5:BR$241,2), -1)</f>
        <v>-1</v>
      </c>
      <c r="BS202">
        <f>IFERROR(VLOOKUP($A202, CDS5Y_bbg!BR$5:BS$241,2), -1)</f>
        <v>43426</v>
      </c>
      <c r="BT202">
        <f>IFERROR(VLOOKUP($A202, CDS5Y_bbg!BS$5:BT$241,2), -1)</f>
        <v>32.447000000000003</v>
      </c>
      <c r="BU202">
        <f>IFERROR(VLOOKUP($A202, CDS5Y_bbg!BT$5:BU$241,2), -1)</f>
        <v>-1</v>
      </c>
      <c r="BV202">
        <f>IFERROR(VLOOKUP($A202, CDS5Y_bbg!BU$5:BV$241,2), -1)</f>
        <v>-1</v>
      </c>
      <c r="BW202">
        <f>IFERROR(VLOOKUP($A202, CDS5Y_bbg!BV$5:BW$241,2), -1)</f>
        <v>41915</v>
      </c>
      <c r="BX202">
        <f>IFERROR(VLOOKUP($A202, CDS5Y_bbg!BW$5:BX$241,2), -1)</f>
        <v>-1</v>
      </c>
      <c r="BY202">
        <f>IFERROR(VLOOKUP($A202, CDS5Y_bbg!BX$5:BY$241,2), -1)</f>
        <v>-1</v>
      </c>
      <c r="BZ202">
        <f>IFERROR(VLOOKUP($A202, CDS5Y_bbg!BY$5:BZ$241,2), -1)</f>
        <v>-1</v>
      </c>
      <c r="CA202">
        <f>IFERROR(VLOOKUP($A202, CDS5Y_bbg!BZ$5:CA$241,2), -1)</f>
        <v>41911</v>
      </c>
      <c r="CB202">
        <f>IFERROR(VLOOKUP($A202, CDS5Y_bbg!CA$5:CB$241,2), -1)</f>
        <v>-1</v>
      </c>
      <c r="CC202">
        <f>IFERROR(VLOOKUP($A202, CDS5Y_bbg!CB$5:CC$241,2), -1)</f>
        <v>41912</v>
      </c>
      <c r="CD202">
        <f>IFERROR(VLOOKUP($A202, CDS5Y_bbg!CC$5:CD$241,2), -1)</f>
        <v>-1</v>
      </c>
      <c r="CE202">
        <f>IFERROR(VLOOKUP($A202, CDS5Y_bbg!CD$5:CE$241,2), -1)</f>
        <v>43332</v>
      </c>
      <c r="CF202">
        <f>IFERROR(VLOOKUP($A202, CDS5Y_bbg!CE$5:CF$241,2), -1)</f>
        <v>44.213999999999999</v>
      </c>
      <c r="CG202">
        <f>IFERROR(VLOOKUP($A202, CDS5Y_bbg!CF$5:CG$241,2), -1)</f>
        <v>41893</v>
      </c>
      <c r="CH202">
        <f>IFERROR(VLOOKUP($A202, CDS5Y_bbg!CG$5:CH$241,2), -1)</f>
        <v>-1</v>
      </c>
      <c r="CI202">
        <f>IFERROR(VLOOKUP($A202, CDS5Y_bbg!CH$5:CI$241,2), -1)</f>
        <v>-1</v>
      </c>
      <c r="CJ202">
        <f>IFERROR(VLOOKUP($A202, CDS5Y_bbg!CI$5:CJ$241,2), -1)</f>
        <v>-1</v>
      </c>
      <c r="CK202">
        <f>IFERROR(VLOOKUP($A202, CDS5Y_bbg!CJ$5:CK$241,2), -1)</f>
        <v>41844</v>
      </c>
      <c r="CL202">
        <f>IFERROR(VLOOKUP($A202, CDS5Y_bbg!CK$5:CL$241,2), -1)</f>
        <v>-1</v>
      </c>
      <c r="CM202">
        <f>IFERROR(VLOOKUP($A202, CDS5Y_bbg!CL$5:CM$241,2), -1)</f>
        <v>-1</v>
      </c>
      <c r="CN202">
        <f>IFERROR(VLOOKUP($A202, CDS5Y_bbg!CM$5:CN$241,2), -1)</f>
        <v>-1</v>
      </c>
    </row>
    <row r="203" spans="1:92" x14ac:dyDescent="0.25">
      <c r="A203" s="1">
        <v>42674</v>
      </c>
      <c r="B203">
        <f>IFERROR(VLOOKUP($A203, CDS5Y_bbg!A$5:B$241,2), -1)</f>
        <v>273.95999999999998</v>
      </c>
      <c r="C203">
        <f>IFERROR(VLOOKUP($A203, CDS5Y_bbg!B$5:C$241,2), -1)</f>
        <v>41831</v>
      </c>
      <c r="D203">
        <f>IFERROR(VLOOKUP($A203, CDS5Y_bbg!C$5:D$241,2), -1)</f>
        <v>-1</v>
      </c>
      <c r="E203">
        <f>IFERROR(VLOOKUP($A203, CDS5Y_bbg!D$5:E$241,2), -1)</f>
        <v>44895</v>
      </c>
      <c r="F203">
        <f>IFERROR(VLOOKUP($A203, CDS5Y_bbg!E$5:F$241,2), -1)</f>
        <v>88.85</v>
      </c>
      <c r="G203">
        <f>IFERROR(VLOOKUP($A203, CDS5Y_bbg!F$5:G$241,2), -1)</f>
        <v>40360</v>
      </c>
      <c r="H203">
        <f>IFERROR(VLOOKUP($A203, CDS5Y_bbg!G$5:H$241,2), -1)</f>
        <v>109.836</v>
      </c>
      <c r="I203">
        <f>IFERROR(VLOOKUP($A203, CDS5Y_bbg!H$5:I$241,2), -1)</f>
        <v>44834</v>
      </c>
      <c r="J203">
        <f>IFERROR(VLOOKUP($A203, CDS5Y_bbg!I$5:J$241,2), -1)</f>
        <v>176.221</v>
      </c>
      <c r="K203">
        <f>IFERROR(VLOOKUP($A203, CDS5Y_bbg!J$5:K$241,2), -1)</f>
        <v>41819</v>
      </c>
      <c r="L203">
        <f>IFERROR(VLOOKUP($A203, CDS5Y_bbg!K$5:L$241,2), -1)</f>
        <v>-1</v>
      </c>
      <c r="M203">
        <f>IFERROR(VLOOKUP($A203, CDS5Y_bbg!L$5:M$241,2), -1)</f>
        <v>40469</v>
      </c>
      <c r="N203">
        <f>IFERROR(VLOOKUP($A203, CDS5Y_bbg!M$5:N$241,2), -1)</f>
        <v>41.753999999999998</v>
      </c>
      <c r="O203">
        <f>IFERROR(VLOOKUP($A203, CDS5Y_bbg!N$5:O$241,2), -1)</f>
        <v>40289</v>
      </c>
      <c r="P203">
        <f>IFERROR(VLOOKUP($A203, CDS5Y_bbg!O$5:P$241,2), -1)</f>
        <v>124.333</v>
      </c>
      <c r="Q203">
        <f>IFERROR(VLOOKUP($A203, CDS5Y_bbg!P$5:Q$241,2), -1)</f>
        <v>44377</v>
      </c>
      <c r="R203">
        <f>IFERROR(VLOOKUP($A203, CDS5Y_bbg!Q$5:R$241,2), -1)</f>
        <v>155.351</v>
      </c>
      <c r="S203">
        <f>IFERROR(VLOOKUP($A203, CDS5Y_bbg!R$5:S$241,2), -1)</f>
        <v>43337</v>
      </c>
      <c r="T203">
        <f>IFERROR(VLOOKUP($A203, CDS5Y_bbg!S$5:T$241,2), -1)</f>
        <v>115.495</v>
      </c>
      <c r="U203">
        <f>IFERROR(VLOOKUP($A203, CDS5Y_bbg!T$5:U$241,2), -1)</f>
        <v>42062</v>
      </c>
      <c r="V203">
        <f>IFERROR(VLOOKUP($A203, CDS5Y_bbg!U$5:V$241,2), -1)</f>
        <v>-1</v>
      </c>
      <c r="W203">
        <f>IFERROR(VLOOKUP($A203, CDS5Y_bbg!V$5:W$241,2), -1)</f>
        <v>44074</v>
      </c>
      <c r="X203">
        <f>IFERROR(VLOOKUP($A203, CDS5Y_bbg!W$5:X$241,2), -1)</f>
        <v>223.66</v>
      </c>
      <c r="Y203">
        <f>IFERROR(VLOOKUP($A203, CDS5Y_bbg!X$5:Y$241,2), -1)</f>
        <v>44043</v>
      </c>
      <c r="Z203">
        <f>IFERROR(VLOOKUP($A203, CDS5Y_bbg!Y$5:Z$241,2), -1)</f>
        <v>243.66399999999999</v>
      </c>
      <c r="AA203">
        <f>IFERROR(VLOOKUP($A203, CDS5Y_bbg!Z$5:AA$241,2), -1)</f>
        <v>40481</v>
      </c>
      <c r="AB203">
        <f>IFERROR(VLOOKUP($A203, CDS5Y_bbg!AA$5:AB$241,2), -1)</f>
        <v>96.022000000000006</v>
      </c>
      <c r="AC203">
        <f>IFERROR(VLOOKUP($A203, CDS5Y_bbg!AB$5:AC$241,2), -1)</f>
        <v>44043</v>
      </c>
      <c r="AD203">
        <f>IFERROR(VLOOKUP($A203, CDS5Y_bbg!AC$5:AD$241,2), -1)</f>
        <v>255.13499999999999</v>
      </c>
      <c r="AE203">
        <f>IFERROR(VLOOKUP($A203, CDS5Y_bbg!AD$5:AE$241,2), -1)</f>
        <v>41149</v>
      </c>
      <c r="AF203">
        <f>IFERROR(VLOOKUP($A203, CDS5Y_bbg!AE$5:AF$241,2), -1)</f>
        <v>25.33</v>
      </c>
      <c r="AG203">
        <f>IFERROR(VLOOKUP($A203, CDS5Y_bbg!AF$5:AG$241,2), -1)</f>
        <v>42853</v>
      </c>
      <c r="AH203">
        <f>IFERROR(VLOOKUP($A203, CDS5Y_bbg!AG$5:AH$241,2), -1)</f>
        <v>27.413</v>
      </c>
      <c r="AI203">
        <f>IFERROR(VLOOKUP($A203, CDS5Y_bbg!AH$5:AI$241,2), -1)</f>
        <v>-1</v>
      </c>
      <c r="AJ203">
        <f>IFERROR(VLOOKUP($A203, CDS5Y_bbg!AI$5:AJ$241,2), -1)</f>
        <v>-1</v>
      </c>
      <c r="AK203">
        <f>IFERROR(VLOOKUP($A203, CDS5Y_bbg!AJ$5:AK$241,2), -1)</f>
        <v>-1</v>
      </c>
      <c r="AL203">
        <f>IFERROR(VLOOKUP($A203, CDS5Y_bbg!AK$5:AL$241,2), -1)</f>
        <v>-1</v>
      </c>
      <c r="AM203">
        <f>IFERROR(VLOOKUP($A203, CDS5Y_bbg!AL$5:AM$241,2), -1)</f>
        <v>-1</v>
      </c>
      <c r="AN203">
        <f>IFERROR(VLOOKUP($A203, CDS5Y_bbg!AM$5:AN$241,2), -1)</f>
        <v>24.411000000000001</v>
      </c>
      <c r="AO203">
        <f>IFERROR(VLOOKUP($A203, CDS5Y_bbg!AN$5:AO$241,2), -1)</f>
        <v>43424</v>
      </c>
      <c r="AP203">
        <f>IFERROR(VLOOKUP($A203, CDS5Y_bbg!AO$5:AP$241,2), -1)</f>
        <v>30.66</v>
      </c>
      <c r="AQ203">
        <f>IFERROR(VLOOKUP($A203, CDS5Y_bbg!AP$5:AQ$241,2), -1)</f>
        <v>44625</v>
      </c>
      <c r="AR203">
        <f>IFERROR(VLOOKUP($A203, CDS5Y_bbg!AQ$5:AR$241,2), -1)</f>
        <v>30.916</v>
      </c>
      <c r="AS203">
        <f>IFERROR(VLOOKUP($A203, CDS5Y_bbg!AR$5:AS$241,2), -1)</f>
        <v>44626</v>
      </c>
      <c r="AT203">
        <f>IFERROR(VLOOKUP($A203, CDS5Y_bbg!AS$5:AT$241,2), -1)</f>
        <v>19.402000000000001</v>
      </c>
      <c r="AU203">
        <f>IFERROR(VLOOKUP($A203, CDS5Y_bbg!AT$5:AU$241,2), -1)</f>
        <v>-1</v>
      </c>
      <c r="AV203">
        <f>IFERROR(VLOOKUP($A203, CDS5Y_bbg!AU$5:AV$241,2), -1)</f>
        <v>-1</v>
      </c>
      <c r="AW203">
        <f>IFERROR(VLOOKUP($A203, CDS5Y_bbg!AV$5:AW$241,2), -1)</f>
        <v>41863</v>
      </c>
      <c r="AX203">
        <f>IFERROR(VLOOKUP($A203, CDS5Y_bbg!AW$5:AX$241,2), -1)</f>
        <v>-1</v>
      </c>
      <c r="AY203">
        <f>IFERROR(VLOOKUP($A203, CDS5Y_bbg!AX$5:AY$241,2), -1)</f>
        <v>43402</v>
      </c>
      <c r="AZ203">
        <f>IFERROR(VLOOKUP($A203, CDS5Y_bbg!AY$5:AZ$241,2), -1)</f>
        <v>143.416</v>
      </c>
      <c r="BA203">
        <f>IFERROR(VLOOKUP($A203, CDS5Y_bbg!AZ$5:BA$241,2), -1)</f>
        <v>-1</v>
      </c>
      <c r="BB203">
        <f>IFERROR(VLOOKUP($A203, CDS5Y_bbg!BA$5:BB$241,2), -1)</f>
        <v>45.786000000000001</v>
      </c>
      <c r="BC203">
        <f>IFERROR(VLOOKUP($A203, CDS5Y_bbg!BB$5:BC$241,2), -1)</f>
        <v>41722</v>
      </c>
      <c r="BD203">
        <f>IFERROR(VLOOKUP($A203, CDS5Y_bbg!BC$5:BD$241,2), -1)</f>
        <v>-1</v>
      </c>
      <c r="BE203">
        <f>IFERROR(VLOOKUP($A203, CDS5Y_bbg!BD$5:BE$241,2), -1)</f>
        <v>-1</v>
      </c>
      <c r="BF203">
        <f>IFERROR(VLOOKUP($A203, CDS5Y_bbg!BE$5:BF$241,2), -1)</f>
        <v>-1</v>
      </c>
      <c r="BG203">
        <f>IFERROR(VLOOKUP($A203, CDS5Y_bbg!BF$5:BG$241,2), -1)</f>
        <v>-1</v>
      </c>
      <c r="BH203">
        <f>IFERROR(VLOOKUP($A203, CDS5Y_bbg!BG$5:BH$241,2), -1)</f>
        <v>-1</v>
      </c>
      <c r="BI203">
        <f>IFERROR(VLOOKUP($A203, CDS5Y_bbg!BH$5:BI$241,2), -1)</f>
        <v>43424</v>
      </c>
      <c r="BJ203">
        <f>IFERROR(VLOOKUP($A203, CDS5Y_bbg!BI$5:BJ$241,2), -1)</f>
        <v>274.16399999999999</v>
      </c>
      <c r="BK203">
        <f>IFERROR(VLOOKUP($A203, CDS5Y_bbg!BJ$5:BK$241,2), -1)</f>
        <v>-1</v>
      </c>
      <c r="BL203">
        <f>IFERROR(VLOOKUP($A203, CDS5Y_bbg!BK$5:BL$241,2), -1)</f>
        <v>-1</v>
      </c>
      <c r="BM203">
        <f>IFERROR(VLOOKUP($A203, CDS5Y_bbg!BL$5:BM$241,2), -1)</f>
        <v>43424</v>
      </c>
      <c r="BN203">
        <f>IFERROR(VLOOKUP($A203, CDS5Y_bbg!BM$5:BN$241,2), -1)</f>
        <v>72.081000000000003</v>
      </c>
      <c r="BO203">
        <f>IFERROR(VLOOKUP($A203, CDS5Y_bbg!BN$5:BO$241,2), -1)</f>
        <v>43426</v>
      </c>
      <c r="BP203">
        <f>IFERROR(VLOOKUP($A203, CDS5Y_bbg!BO$5:BP$241,2), -1)</f>
        <v>21.033000000000001</v>
      </c>
      <c r="BQ203">
        <f>IFERROR(VLOOKUP($A203, CDS5Y_bbg!BP$5:BQ$241,2), -1)</f>
        <v>-1</v>
      </c>
      <c r="BR203">
        <f>IFERROR(VLOOKUP($A203, CDS5Y_bbg!BQ$5:BR$241,2), -1)</f>
        <v>-1</v>
      </c>
      <c r="BS203">
        <f>IFERROR(VLOOKUP($A203, CDS5Y_bbg!BR$5:BS$241,2), -1)</f>
        <v>43426</v>
      </c>
      <c r="BT203">
        <f>IFERROR(VLOOKUP($A203, CDS5Y_bbg!BS$5:BT$241,2), -1)</f>
        <v>35.76</v>
      </c>
      <c r="BU203">
        <f>IFERROR(VLOOKUP($A203, CDS5Y_bbg!BT$5:BU$241,2), -1)</f>
        <v>-1</v>
      </c>
      <c r="BV203">
        <f>IFERROR(VLOOKUP($A203, CDS5Y_bbg!BU$5:BV$241,2), -1)</f>
        <v>-1</v>
      </c>
      <c r="BW203">
        <f>IFERROR(VLOOKUP($A203, CDS5Y_bbg!BV$5:BW$241,2), -1)</f>
        <v>41915</v>
      </c>
      <c r="BX203">
        <f>IFERROR(VLOOKUP($A203, CDS5Y_bbg!BW$5:BX$241,2), -1)</f>
        <v>-1</v>
      </c>
      <c r="BY203">
        <f>IFERROR(VLOOKUP($A203, CDS5Y_bbg!BX$5:BY$241,2), -1)</f>
        <v>-1</v>
      </c>
      <c r="BZ203">
        <f>IFERROR(VLOOKUP($A203, CDS5Y_bbg!BY$5:BZ$241,2), -1)</f>
        <v>-1</v>
      </c>
      <c r="CA203">
        <f>IFERROR(VLOOKUP($A203, CDS5Y_bbg!BZ$5:CA$241,2), -1)</f>
        <v>41911</v>
      </c>
      <c r="CB203">
        <f>IFERROR(VLOOKUP($A203, CDS5Y_bbg!CA$5:CB$241,2), -1)</f>
        <v>-1</v>
      </c>
      <c r="CC203">
        <f>IFERROR(VLOOKUP($A203, CDS5Y_bbg!CB$5:CC$241,2), -1)</f>
        <v>41912</v>
      </c>
      <c r="CD203">
        <f>IFERROR(VLOOKUP($A203, CDS5Y_bbg!CC$5:CD$241,2), -1)</f>
        <v>-1</v>
      </c>
      <c r="CE203">
        <f>IFERROR(VLOOKUP($A203, CDS5Y_bbg!CD$5:CE$241,2), -1)</f>
        <v>43332</v>
      </c>
      <c r="CF203">
        <f>IFERROR(VLOOKUP($A203, CDS5Y_bbg!CE$5:CF$241,2), -1)</f>
        <v>44.213999999999999</v>
      </c>
      <c r="CG203">
        <f>IFERROR(VLOOKUP($A203, CDS5Y_bbg!CF$5:CG$241,2), -1)</f>
        <v>41893</v>
      </c>
      <c r="CH203">
        <f>IFERROR(VLOOKUP($A203, CDS5Y_bbg!CG$5:CH$241,2), -1)</f>
        <v>-1</v>
      </c>
      <c r="CI203">
        <f>IFERROR(VLOOKUP($A203, CDS5Y_bbg!CH$5:CI$241,2), -1)</f>
        <v>-1</v>
      </c>
      <c r="CJ203">
        <f>IFERROR(VLOOKUP($A203, CDS5Y_bbg!CI$5:CJ$241,2), -1)</f>
        <v>-1</v>
      </c>
      <c r="CK203">
        <f>IFERROR(VLOOKUP($A203, CDS5Y_bbg!CJ$5:CK$241,2), -1)</f>
        <v>41844</v>
      </c>
      <c r="CL203">
        <f>IFERROR(VLOOKUP($A203, CDS5Y_bbg!CK$5:CL$241,2), -1)</f>
        <v>-1</v>
      </c>
      <c r="CM203">
        <f>IFERROR(VLOOKUP($A203, CDS5Y_bbg!CL$5:CM$241,2), -1)</f>
        <v>-1</v>
      </c>
      <c r="CN203">
        <f>IFERROR(VLOOKUP($A203, CDS5Y_bbg!CM$5:CN$241,2), -1)</f>
        <v>-1</v>
      </c>
    </row>
    <row r="204" spans="1:92" x14ac:dyDescent="0.25">
      <c r="A204" s="1">
        <v>42704</v>
      </c>
      <c r="B204">
        <f>IFERROR(VLOOKUP($A204, CDS5Y_bbg!A$5:B$241,2), -1)</f>
        <v>297.20400000000001</v>
      </c>
      <c r="C204">
        <f>IFERROR(VLOOKUP($A204, CDS5Y_bbg!B$5:C$241,2), -1)</f>
        <v>41831</v>
      </c>
      <c r="D204">
        <f>IFERROR(VLOOKUP($A204, CDS5Y_bbg!C$5:D$241,2), -1)</f>
        <v>-1</v>
      </c>
      <c r="E204">
        <f>IFERROR(VLOOKUP($A204, CDS5Y_bbg!D$5:E$241,2), -1)</f>
        <v>44895</v>
      </c>
      <c r="F204">
        <f>IFERROR(VLOOKUP($A204, CDS5Y_bbg!E$5:F$241,2), -1)</f>
        <v>88.540999999999997</v>
      </c>
      <c r="G204">
        <f>IFERROR(VLOOKUP($A204, CDS5Y_bbg!F$5:G$241,2), -1)</f>
        <v>40360</v>
      </c>
      <c r="H204">
        <f>IFERROR(VLOOKUP($A204, CDS5Y_bbg!G$5:H$241,2), -1)</f>
        <v>117</v>
      </c>
      <c r="I204">
        <f>IFERROR(VLOOKUP($A204, CDS5Y_bbg!H$5:I$241,2), -1)</f>
        <v>44834</v>
      </c>
      <c r="J204">
        <f>IFERROR(VLOOKUP($A204, CDS5Y_bbg!I$5:J$241,2), -1)</f>
        <v>190.68100000000001</v>
      </c>
      <c r="K204">
        <f>IFERROR(VLOOKUP($A204, CDS5Y_bbg!J$5:K$241,2), -1)</f>
        <v>41819</v>
      </c>
      <c r="L204">
        <f>IFERROR(VLOOKUP($A204, CDS5Y_bbg!K$5:L$241,2), -1)</f>
        <v>-1</v>
      </c>
      <c r="M204">
        <f>IFERROR(VLOOKUP($A204, CDS5Y_bbg!L$5:M$241,2), -1)</f>
        <v>40469</v>
      </c>
      <c r="N204">
        <f>IFERROR(VLOOKUP($A204, CDS5Y_bbg!M$5:N$241,2), -1)</f>
        <v>49.793999999999997</v>
      </c>
      <c r="O204">
        <f>IFERROR(VLOOKUP($A204, CDS5Y_bbg!N$5:O$241,2), -1)</f>
        <v>40289</v>
      </c>
      <c r="P204">
        <f>IFERROR(VLOOKUP($A204, CDS5Y_bbg!O$5:P$241,2), -1)</f>
        <v>164.28899999999999</v>
      </c>
      <c r="Q204">
        <f>IFERROR(VLOOKUP($A204, CDS5Y_bbg!P$5:Q$241,2), -1)</f>
        <v>44377</v>
      </c>
      <c r="R204">
        <f>IFERROR(VLOOKUP($A204, CDS5Y_bbg!Q$5:R$241,2), -1)</f>
        <v>180.547</v>
      </c>
      <c r="S204">
        <f>IFERROR(VLOOKUP($A204, CDS5Y_bbg!R$5:S$241,2), -1)</f>
        <v>43337</v>
      </c>
      <c r="T204">
        <f>IFERROR(VLOOKUP($A204, CDS5Y_bbg!S$5:T$241,2), -1)</f>
        <v>120.23699999999999</v>
      </c>
      <c r="U204">
        <f>IFERROR(VLOOKUP($A204, CDS5Y_bbg!T$5:U$241,2), -1)</f>
        <v>42062</v>
      </c>
      <c r="V204">
        <f>IFERROR(VLOOKUP($A204, CDS5Y_bbg!U$5:V$241,2), -1)</f>
        <v>-1</v>
      </c>
      <c r="W204">
        <f>IFERROR(VLOOKUP($A204, CDS5Y_bbg!V$5:W$241,2), -1)</f>
        <v>44074</v>
      </c>
      <c r="X204">
        <f>IFERROR(VLOOKUP($A204, CDS5Y_bbg!W$5:X$241,2), -1)</f>
        <v>231.34700000000001</v>
      </c>
      <c r="Y204">
        <f>IFERROR(VLOOKUP($A204, CDS5Y_bbg!X$5:Y$241,2), -1)</f>
        <v>44043</v>
      </c>
      <c r="Z204">
        <f>IFERROR(VLOOKUP($A204, CDS5Y_bbg!Y$5:Z$241,2), -1)</f>
        <v>255.666</v>
      </c>
      <c r="AA204">
        <f>IFERROR(VLOOKUP($A204, CDS5Y_bbg!Z$5:AA$241,2), -1)</f>
        <v>40481</v>
      </c>
      <c r="AB204">
        <f>IFERROR(VLOOKUP($A204, CDS5Y_bbg!AA$5:AB$241,2), -1)</f>
        <v>89.858999999999995</v>
      </c>
      <c r="AC204">
        <f>IFERROR(VLOOKUP($A204, CDS5Y_bbg!AB$5:AC$241,2), -1)</f>
        <v>44043</v>
      </c>
      <c r="AD204">
        <f>IFERROR(VLOOKUP($A204, CDS5Y_bbg!AC$5:AD$241,2), -1)</f>
        <v>290.16899999999998</v>
      </c>
      <c r="AE204">
        <f>IFERROR(VLOOKUP($A204, CDS5Y_bbg!AD$5:AE$241,2), -1)</f>
        <v>41149</v>
      </c>
      <c r="AF204">
        <f>IFERROR(VLOOKUP($A204, CDS5Y_bbg!AE$5:AF$241,2), -1)</f>
        <v>25.667000000000002</v>
      </c>
      <c r="AG204">
        <f>IFERROR(VLOOKUP($A204, CDS5Y_bbg!AF$5:AG$241,2), -1)</f>
        <v>42853</v>
      </c>
      <c r="AH204">
        <f>IFERROR(VLOOKUP($A204, CDS5Y_bbg!AG$5:AH$241,2), -1)</f>
        <v>31.468</v>
      </c>
      <c r="AI204">
        <f>IFERROR(VLOOKUP($A204, CDS5Y_bbg!AH$5:AI$241,2), -1)</f>
        <v>-1</v>
      </c>
      <c r="AJ204">
        <f>IFERROR(VLOOKUP($A204, CDS5Y_bbg!AI$5:AJ$241,2), -1)</f>
        <v>-1</v>
      </c>
      <c r="AK204">
        <f>IFERROR(VLOOKUP($A204, CDS5Y_bbg!AJ$5:AK$241,2), -1)</f>
        <v>-1</v>
      </c>
      <c r="AL204">
        <f>IFERROR(VLOOKUP($A204, CDS5Y_bbg!AK$5:AL$241,2), -1)</f>
        <v>-1</v>
      </c>
      <c r="AM204">
        <f>IFERROR(VLOOKUP($A204, CDS5Y_bbg!AL$5:AM$241,2), -1)</f>
        <v>-1</v>
      </c>
      <c r="AN204">
        <f>IFERROR(VLOOKUP($A204, CDS5Y_bbg!AM$5:AN$241,2), -1)</f>
        <v>25.556000000000001</v>
      </c>
      <c r="AO204">
        <f>IFERROR(VLOOKUP($A204, CDS5Y_bbg!AN$5:AO$241,2), -1)</f>
        <v>43424</v>
      </c>
      <c r="AP204">
        <f>IFERROR(VLOOKUP($A204, CDS5Y_bbg!AO$5:AP$241,2), -1)</f>
        <v>24.221</v>
      </c>
      <c r="AQ204">
        <f>IFERROR(VLOOKUP($A204, CDS5Y_bbg!AP$5:AQ$241,2), -1)</f>
        <v>44625</v>
      </c>
      <c r="AR204">
        <f>IFERROR(VLOOKUP($A204, CDS5Y_bbg!AQ$5:AR$241,2), -1)</f>
        <v>39.17</v>
      </c>
      <c r="AS204">
        <f>IFERROR(VLOOKUP($A204, CDS5Y_bbg!AR$5:AS$241,2), -1)</f>
        <v>44626</v>
      </c>
      <c r="AT204">
        <f>IFERROR(VLOOKUP($A204, CDS5Y_bbg!AS$5:AT$241,2), -1)</f>
        <v>22.59</v>
      </c>
      <c r="AU204">
        <f>IFERROR(VLOOKUP($A204, CDS5Y_bbg!AT$5:AU$241,2), -1)</f>
        <v>-1</v>
      </c>
      <c r="AV204">
        <f>IFERROR(VLOOKUP($A204, CDS5Y_bbg!AU$5:AV$241,2), -1)</f>
        <v>-1</v>
      </c>
      <c r="AW204">
        <f>IFERROR(VLOOKUP($A204, CDS5Y_bbg!AV$5:AW$241,2), -1)</f>
        <v>41863</v>
      </c>
      <c r="AX204">
        <f>IFERROR(VLOOKUP($A204, CDS5Y_bbg!AW$5:AX$241,2), -1)</f>
        <v>-1</v>
      </c>
      <c r="AY204">
        <f>IFERROR(VLOOKUP($A204, CDS5Y_bbg!AX$5:AY$241,2), -1)</f>
        <v>43402</v>
      </c>
      <c r="AZ204">
        <f>IFERROR(VLOOKUP($A204, CDS5Y_bbg!AY$5:AZ$241,2), -1)</f>
        <v>172.904</v>
      </c>
      <c r="BA204">
        <f>IFERROR(VLOOKUP($A204, CDS5Y_bbg!AZ$5:BA$241,2), -1)</f>
        <v>-1</v>
      </c>
      <c r="BB204">
        <f>IFERROR(VLOOKUP($A204, CDS5Y_bbg!BA$5:BB$241,2), -1)</f>
        <v>45.786000000000001</v>
      </c>
      <c r="BC204">
        <f>IFERROR(VLOOKUP($A204, CDS5Y_bbg!BB$5:BC$241,2), -1)</f>
        <v>41722</v>
      </c>
      <c r="BD204">
        <f>IFERROR(VLOOKUP($A204, CDS5Y_bbg!BC$5:BD$241,2), -1)</f>
        <v>-1</v>
      </c>
      <c r="BE204">
        <f>IFERROR(VLOOKUP($A204, CDS5Y_bbg!BD$5:BE$241,2), -1)</f>
        <v>-1</v>
      </c>
      <c r="BF204">
        <f>IFERROR(VLOOKUP($A204, CDS5Y_bbg!BE$5:BF$241,2), -1)</f>
        <v>-1</v>
      </c>
      <c r="BG204">
        <f>IFERROR(VLOOKUP($A204, CDS5Y_bbg!BF$5:BG$241,2), -1)</f>
        <v>-1</v>
      </c>
      <c r="BH204">
        <f>IFERROR(VLOOKUP($A204, CDS5Y_bbg!BG$5:BH$241,2), -1)</f>
        <v>-1</v>
      </c>
      <c r="BI204">
        <f>IFERROR(VLOOKUP($A204, CDS5Y_bbg!BH$5:BI$241,2), -1)</f>
        <v>43424</v>
      </c>
      <c r="BJ204">
        <f>IFERROR(VLOOKUP($A204, CDS5Y_bbg!BI$5:BJ$241,2), -1)</f>
        <v>274.142</v>
      </c>
      <c r="BK204">
        <f>IFERROR(VLOOKUP($A204, CDS5Y_bbg!BJ$5:BK$241,2), -1)</f>
        <v>-1</v>
      </c>
      <c r="BL204">
        <f>IFERROR(VLOOKUP($A204, CDS5Y_bbg!BK$5:BL$241,2), -1)</f>
        <v>-1</v>
      </c>
      <c r="BM204">
        <f>IFERROR(VLOOKUP($A204, CDS5Y_bbg!BL$5:BM$241,2), -1)</f>
        <v>43424</v>
      </c>
      <c r="BN204">
        <f>IFERROR(VLOOKUP($A204, CDS5Y_bbg!BM$5:BN$241,2), -1)</f>
        <v>85.444999999999993</v>
      </c>
      <c r="BO204">
        <f>IFERROR(VLOOKUP($A204, CDS5Y_bbg!BN$5:BO$241,2), -1)</f>
        <v>43426</v>
      </c>
      <c r="BP204">
        <f>IFERROR(VLOOKUP($A204, CDS5Y_bbg!BO$5:BP$241,2), -1)</f>
        <v>21.033000000000001</v>
      </c>
      <c r="BQ204">
        <f>IFERROR(VLOOKUP($A204, CDS5Y_bbg!BP$5:BQ$241,2), -1)</f>
        <v>-1</v>
      </c>
      <c r="BR204">
        <f>IFERROR(VLOOKUP($A204, CDS5Y_bbg!BQ$5:BR$241,2), -1)</f>
        <v>-1</v>
      </c>
      <c r="BS204">
        <f>IFERROR(VLOOKUP($A204, CDS5Y_bbg!BR$5:BS$241,2), -1)</f>
        <v>43426</v>
      </c>
      <c r="BT204">
        <f>IFERROR(VLOOKUP($A204, CDS5Y_bbg!BS$5:BT$241,2), -1)</f>
        <v>35.76</v>
      </c>
      <c r="BU204">
        <f>IFERROR(VLOOKUP($A204, CDS5Y_bbg!BT$5:BU$241,2), -1)</f>
        <v>-1</v>
      </c>
      <c r="BV204">
        <f>IFERROR(VLOOKUP($A204, CDS5Y_bbg!BU$5:BV$241,2), -1)</f>
        <v>-1</v>
      </c>
      <c r="BW204">
        <f>IFERROR(VLOOKUP($A204, CDS5Y_bbg!BV$5:BW$241,2), -1)</f>
        <v>41915</v>
      </c>
      <c r="BX204">
        <f>IFERROR(VLOOKUP($A204, CDS5Y_bbg!BW$5:BX$241,2), -1)</f>
        <v>-1</v>
      </c>
      <c r="BY204">
        <f>IFERROR(VLOOKUP($A204, CDS5Y_bbg!BX$5:BY$241,2), -1)</f>
        <v>-1</v>
      </c>
      <c r="BZ204">
        <f>IFERROR(VLOOKUP($A204, CDS5Y_bbg!BY$5:BZ$241,2), -1)</f>
        <v>-1</v>
      </c>
      <c r="CA204">
        <f>IFERROR(VLOOKUP($A204, CDS5Y_bbg!BZ$5:CA$241,2), -1)</f>
        <v>41911</v>
      </c>
      <c r="CB204">
        <f>IFERROR(VLOOKUP($A204, CDS5Y_bbg!CA$5:CB$241,2), -1)</f>
        <v>-1</v>
      </c>
      <c r="CC204">
        <f>IFERROR(VLOOKUP($A204, CDS5Y_bbg!CB$5:CC$241,2), -1)</f>
        <v>41912</v>
      </c>
      <c r="CD204">
        <f>IFERROR(VLOOKUP($A204, CDS5Y_bbg!CC$5:CD$241,2), -1)</f>
        <v>-1</v>
      </c>
      <c r="CE204">
        <f>IFERROR(VLOOKUP($A204, CDS5Y_bbg!CD$5:CE$241,2), -1)</f>
        <v>43332</v>
      </c>
      <c r="CF204">
        <f>IFERROR(VLOOKUP($A204, CDS5Y_bbg!CE$5:CF$241,2), -1)</f>
        <v>44.213999999999999</v>
      </c>
      <c r="CG204">
        <f>IFERROR(VLOOKUP($A204, CDS5Y_bbg!CF$5:CG$241,2), -1)</f>
        <v>41893</v>
      </c>
      <c r="CH204">
        <f>IFERROR(VLOOKUP($A204, CDS5Y_bbg!CG$5:CH$241,2), -1)</f>
        <v>-1</v>
      </c>
      <c r="CI204">
        <f>IFERROR(VLOOKUP($A204, CDS5Y_bbg!CH$5:CI$241,2), -1)</f>
        <v>-1</v>
      </c>
      <c r="CJ204">
        <f>IFERROR(VLOOKUP($A204, CDS5Y_bbg!CI$5:CJ$241,2), -1)</f>
        <v>-1</v>
      </c>
      <c r="CK204">
        <f>IFERROR(VLOOKUP($A204, CDS5Y_bbg!CJ$5:CK$241,2), -1)</f>
        <v>41844</v>
      </c>
      <c r="CL204">
        <f>IFERROR(VLOOKUP($A204, CDS5Y_bbg!CK$5:CL$241,2), -1)</f>
        <v>-1</v>
      </c>
      <c r="CM204">
        <f>IFERROR(VLOOKUP($A204, CDS5Y_bbg!CL$5:CM$241,2), -1)</f>
        <v>-1</v>
      </c>
      <c r="CN204">
        <f>IFERROR(VLOOKUP($A204, CDS5Y_bbg!CM$5:CN$241,2), -1)</f>
        <v>-1</v>
      </c>
    </row>
    <row r="205" spans="1:92" x14ac:dyDescent="0.25">
      <c r="A205" s="1">
        <v>42734</v>
      </c>
      <c r="B205">
        <f>IFERROR(VLOOKUP($A205, CDS5Y_bbg!A$5:B$241,2), -1)</f>
        <v>280.75799999999998</v>
      </c>
      <c r="C205">
        <f>IFERROR(VLOOKUP($A205, CDS5Y_bbg!B$5:C$241,2), -1)</f>
        <v>41831</v>
      </c>
      <c r="D205">
        <f>IFERROR(VLOOKUP($A205, CDS5Y_bbg!C$5:D$241,2), -1)</f>
        <v>-1</v>
      </c>
      <c r="E205">
        <f>IFERROR(VLOOKUP($A205, CDS5Y_bbg!D$5:E$241,2), -1)</f>
        <v>44895</v>
      </c>
      <c r="F205">
        <f>IFERROR(VLOOKUP($A205, CDS5Y_bbg!E$5:F$241,2), -1)</f>
        <v>83.245000000000005</v>
      </c>
      <c r="G205">
        <f>IFERROR(VLOOKUP($A205, CDS5Y_bbg!F$5:G$241,2), -1)</f>
        <v>40360</v>
      </c>
      <c r="H205">
        <f>IFERROR(VLOOKUP($A205, CDS5Y_bbg!G$5:H$241,2), -1)</f>
        <v>113.666</v>
      </c>
      <c r="I205">
        <f>IFERROR(VLOOKUP($A205, CDS5Y_bbg!H$5:I$241,2), -1)</f>
        <v>44834</v>
      </c>
      <c r="J205">
        <f>IFERROR(VLOOKUP($A205, CDS5Y_bbg!I$5:J$241,2), -1)</f>
        <v>164.22300000000001</v>
      </c>
      <c r="K205">
        <f>IFERROR(VLOOKUP($A205, CDS5Y_bbg!J$5:K$241,2), -1)</f>
        <v>41819</v>
      </c>
      <c r="L205">
        <f>IFERROR(VLOOKUP($A205, CDS5Y_bbg!K$5:L$241,2), -1)</f>
        <v>-1</v>
      </c>
      <c r="M205">
        <f>IFERROR(VLOOKUP($A205, CDS5Y_bbg!L$5:M$241,2), -1)</f>
        <v>40469</v>
      </c>
      <c r="N205">
        <f>IFERROR(VLOOKUP($A205, CDS5Y_bbg!M$5:N$241,2), -1)</f>
        <v>44</v>
      </c>
      <c r="O205">
        <f>IFERROR(VLOOKUP($A205, CDS5Y_bbg!N$5:O$241,2), -1)</f>
        <v>40289</v>
      </c>
      <c r="P205">
        <f>IFERROR(VLOOKUP($A205, CDS5Y_bbg!O$5:P$241,2), -1)</f>
        <v>138.38200000000001</v>
      </c>
      <c r="Q205">
        <f>IFERROR(VLOOKUP($A205, CDS5Y_bbg!P$5:Q$241,2), -1)</f>
        <v>44377</v>
      </c>
      <c r="R205">
        <f>IFERROR(VLOOKUP($A205, CDS5Y_bbg!Q$5:R$241,2), -1)</f>
        <v>155.91300000000001</v>
      </c>
      <c r="S205">
        <f>IFERROR(VLOOKUP($A205, CDS5Y_bbg!R$5:S$241,2), -1)</f>
        <v>43337</v>
      </c>
      <c r="T205">
        <f>IFERROR(VLOOKUP($A205, CDS5Y_bbg!S$5:T$241,2), -1)</f>
        <v>109.67</v>
      </c>
      <c r="U205">
        <f>IFERROR(VLOOKUP($A205, CDS5Y_bbg!T$5:U$241,2), -1)</f>
        <v>42062</v>
      </c>
      <c r="V205">
        <f>IFERROR(VLOOKUP($A205, CDS5Y_bbg!U$5:V$241,2), -1)</f>
        <v>-1</v>
      </c>
      <c r="W205">
        <f>IFERROR(VLOOKUP($A205, CDS5Y_bbg!V$5:W$241,2), -1)</f>
        <v>44074</v>
      </c>
      <c r="X205">
        <f>IFERROR(VLOOKUP($A205, CDS5Y_bbg!W$5:X$241,2), -1)</f>
        <v>231.34700000000001</v>
      </c>
      <c r="Y205">
        <f>IFERROR(VLOOKUP($A205, CDS5Y_bbg!X$5:Y$241,2), -1)</f>
        <v>44043</v>
      </c>
      <c r="Z205">
        <f>IFERROR(VLOOKUP($A205, CDS5Y_bbg!Y$5:Z$241,2), -1)</f>
        <v>255.666</v>
      </c>
      <c r="AA205">
        <f>IFERROR(VLOOKUP($A205, CDS5Y_bbg!Z$5:AA$241,2), -1)</f>
        <v>40481</v>
      </c>
      <c r="AB205">
        <f>IFERROR(VLOOKUP($A205, CDS5Y_bbg!AA$5:AB$241,2), -1)</f>
        <v>81.594999999999999</v>
      </c>
      <c r="AC205">
        <f>IFERROR(VLOOKUP($A205, CDS5Y_bbg!AB$5:AC$241,2), -1)</f>
        <v>44043</v>
      </c>
      <c r="AD205">
        <f>IFERROR(VLOOKUP($A205, CDS5Y_bbg!AC$5:AD$241,2), -1)</f>
        <v>273.16500000000002</v>
      </c>
      <c r="AE205">
        <f>IFERROR(VLOOKUP($A205, CDS5Y_bbg!AD$5:AE$241,2), -1)</f>
        <v>41149</v>
      </c>
      <c r="AF205">
        <f>IFERROR(VLOOKUP($A205, CDS5Y_bbg!AE$5:AF$241,2), -1)</f>
        <v>24.832000000000001</v>
      </c>
      <c r="AG205">
        <f>IFERROR(VLOOKUP($A205, CDS5Y_bbg!AF$5:AG$241,2), -1)</f>
        <v>42853</v>
      </c>
      <c r="AH205">
        <f>IFERROR(VLOOKUP($A205, CDS5Y_bbg!AG$5:AH$241,2), -1)</f>
        <v>28.055</v>
      </c>
      <c r="AI205">
        <f>IFERROR(VLOOKUP($A205, CDS5Y_bbg!AH$5:AI$241,2), -1)</f>
        <v>-1</v>
      </c>
      <c r="AJ205">
        <f>IFERROR(VLOOKUP($A205, CDS5Y_bbg!AI$5:AJ$241,2), -1)</f>
        <v>-1</v>
      </c>
      <c r="AK205">
        <f>IFERROR(VLOOKUP($A205, CDS5Y_bbg!AJ$5:AK$241,2), -1)</f>
        <v>-1</v>
      </c>
      <c r="AL205">
        <f>IFERROR(VLOOKUP($A205, CDS5Y_bbg!AK$5:AL$241,2), -1)</f>
        <v>-1</v>
      </c>
      <c r="AM205">
        <f>IFERROR(VLOOKUP($A205, CDS5Y_bbg!AL$5:AM$241,2), -1)</f>
        <v>-1</v>
      </c>
      <c r="AN205">
        <f>IFERROR(VLOOKUP($A205, CDS5Y_bbg!AM$5:AN$241,2), -1)</f>
        <v>22.690999999999999</v>
      </c>
      <c r="AO205">
        <f>IFERROR(VLOOKUP($A205, CDS5Y_bbg!AN$5:AO$241,2), -1)</f>
        <v>43424</v>
      </c>
      <c r="AP205">
        <f>IFERROR(VLOOKUP($A205, CDS5Y_bbg!AO$5:AP$241,2), -1)</f>
        <v>24.065000000000001</v>
      </c>
      <c r="AQ205">
        <f>IFERROR(VLOOKUP($A205, CDS5Y_bbg!AP$5:AQ$241,2), -1)</f>
        <v>44625</v>
      </c>
      <c r="AR205">
        <f>IFERROR(VLOOKUP($A205, CDS5Y_bbg!AQ$5:AR$241,2), -1)</f>
        <v>37.01</v>
      </c>
      <c r="AS205">
        <f>IFERROR(VLOOKUP($A205, CDS5Y_bbg!AR$5:AS$241,2), -1)</f>
        <v>44626</v>
      </c>
      <c r="AT205">
        <f>IFERROR(VLOOKUP($A205, CDS5Y_bbg!AS$5:AT$241,2), -1)</f>
        <v>21.783999999999999</v>
      </c>
      <c r="AU205">
        <f>IFERROR(VLOOKUP($A205, CDS5Y_bbg!AT$5:AU$241,2), -1)</f>
        <v>-1</v>
      </c>
      <c r="AV205">
        <f>IFERROR(VLOOKUP($A205, CDS5Y_bbg!AU$5:AV$241,2), -1)</f>
        <v>-1</v>
      </c>
      <c r="AW205">
        <f>IFERROR(VLOOKUP($A205, CDS5Y_bbg!AV$5:AW$241,2), -1)</f>
        <v>41863</v>
      </c>
      <c r="AX205">
        <f>IFERROR(VLOOKUP($A205, CDS5Y_bbg!AW$5:AX$241,2), -1)</f>
        <v>-1</v>
      </c>
      <c r="AY205">
        <f>IFERROR(VLOOKUP($A205, CDS5Y_bbg!AX$5:AY$241,2), -1)</f>
        <v>43402</v>
      </c>
      <c r="AZ205">
        <f>IFERROR(VLOOKUP($A205, CDS5Y_bbg!AY$5:AZ$241,2), -1)</f>
        <v>157.21700000000001</v>
      </c>
      <c r="BA205">
        <f>IFERROR(VLOOKUP($A205, CDS5Y_bbg!AZ$5:BA$241,2), -1)</f>
        <v>-1</v>
      </c>
      <c r="BB205">
        <f>IFERROR(VLOOKUP($A205, CDS5Y_bbg!BA$5:BB$241,2), -1)</f>
        <v>45.786000000000001</v>
      </c>
      <c r="BC205">
        <f>IFERROR(VLOOKUP($A205, CDS5Y_bbg!BB$5:BC$241,2), -1)</f>
        <v>41722</v>
      </c>
      <c r="BD205">
        <f>IFERROR(VLOOKUP($A205, CDS5Y_bbg!BC$5:BD$241,2), -1)</f>
        <v>-1</v>
      </c>
      <c r="BE205">
        <f>IFERROR(VLOOKUP($A205, CDS5Y_bbg!BD$5:BE$241,2), -1)</f>
        <v>-1</v>
      </c>
      <c r="BF205">
        <f>IFERROR(VLOOKUP($A205, CDS5Y_bbg!BE$5:BF$241,2), -1)</f>
        <v>-1</v>
      </c>
      <c r="BG205">
        <f>IFERROR(VLOOKUP($A205, CDS5Y_bbg!BF$5:BG$241,2), -1)</f>
        <v>-1</v>
      </c>
      <c r="BH205">
        <f>IFERROR(VLOOKUP($A205, CDS5Y_bbg!BG$5:BH$241,2), -1)</f>
        <v>-1</v>
      </c>
      <c r="BI205">
        <f>IFERROR(VLOOKUP($A205, CDS5Y_bbg!BH$5:BI$241,2), -1)</f>
        <v>43424</v>
      </c>
      <c r="BJ205">
        <f>IFERROR(VLOOKUP($A205, CDS5Y_bbg!BI$5:BJ$241,2), -1)</f>
        <v>274.01299999999998</v>
      </c>
      <c r="BK205">
        <f>IFERROR(VLOOKUP($A205, CDS5Y_bbg!BJ$5:BK$241,2), -1)</f>
        <v>-1</v>
      </c>
      <c r="BL205">
        <f>IFERROR(VLOOKUP($A205, CDS5Y_bbg!BK$5:BL$241,2), -1)</f>
        <v>-1</v>
      </c>
      <c r="BM205">
        <f>IFERROR(VLOOKUP($A205, CDS5Y_bbg!BL$5:BM$241,2), -1)</f>
        <v>43424</v>
      </c>
      <c r="BN205">
        <f>IFERROR(VLOOKUP($A205, CDS5Y_bbg!BM$5:BN$241,2), -1)</f>
        <v>75.616</v>
      </c>
      <c r="BO205">
        <f>IFERROR(VLOOKUP($A205, CDS5Y_bbg!BN$5:BO$241,2), -1)</f>
        <v>43426</v>
      </c>
      <c r="BP205">
        <f>IFERROR(VLOOKUP($A205, CDS5Y_bbg!BO$5:BP$241,2), -1)</f>
        <v>21.033000000000001</v>
      </c>
      <c r="BQ205">
        <f>IFERROR(VLOOKUP($A205, CDS5Y_bbg!BP$5:BQ$241,2), -1)</f>
        <v>-1</v>
      </c>
      <c r="BR205">
        <f>IFERROR(VLOOKUP($A205, CDS5Y_bbg!BQ$5:BR$241,2), -1)</f>
        <v>-1</v>
      </c>
      <c r="BS205">
        <f>IFERROR(VLOOKUP($A205, CDS5Y_bbg!BR$5:BS$241,2), -1)</f>
        <v>43426</v>
      </c>
      <c r="BT205">
        <f>IFERROR(VLOOKUP($A205, CDS5Y_bbg!BS$5:BT$241,2), -1)</f>
        <v>30.727</v>
      </c>
      <c r="BU205">
        <f>IFERROR(VLOOKUP($A205, CDS5Y_bbg!BT$5:BU$241,2), -1)</f>
        <v>-1</v>
      </c>
      <c r="BV205">
        <f>IFERROR(VLOOKUP($A205, CDS5Y_bbg!BU$5:BV$241,2), -1)</f>
        <v>-1</v>
      </c>
      <c r="BW205">
        <f>IFERROR(VLOOKUP($A205, CDS5Y_bbg!BV$5:BW$241,2), -1)</f>
        <v>41915</v>
      </c>
      <c r="BX205">
        <f>IFERROR(VLOOKUP($A205, CDS5Y_bbg!BW$5:BX$241,2), -1)</f>
        <v>-1</v>
      </c>
      <c r="BY205">
        <f>IFERROR(VLOOKUP($A205, CDS5Y_bbg!BX$5:BY$241,2), -1)</f>
        <v>-1</v>
      </c>
      <c r="BZ205">
        <f>IFERROR(VLOOKUP($A205, CDS5Y_bbg!BY$5:BZ$241,2), -1)</f>
        <v>-1</v>
      </c>
      <c r="CA205">
        <f>IFERROR(VLOOKUP($A205, CDS5Y_bbg!BZ$5:CA$241,2), -1)</f>
        <v>41911</v>
      </c>
      <c r="CB205">
        <f>IFERROR(VLOOKUP($A205, CDS5Y_bbg!CA$5:CB$241,2), -1)</f>
        <v>-1</v>
      </c>
      <c r="CC205">
        <f>IFERROR(VLOOKUP($A205, CDS5Y_bbg!CB$5:CC$241,2), -1)</f>
        <v>41912</v>
      </c>
      <c r="CD205">
        <f>IFERROR(VLOOKUP($A205, CDS5Y_bbg!CC$5:CD$241,2), -1)</f>
        <v>-1</v>
      </c>
      <c r="CE205">
        <f>IFERROR(VLOOKUP($A205, CDS5Y_bbg!CD$5:CE$241,2), -1)</f>
        <v>43332</v>
      </c>
      <c r="CF205">
        <f>IFERROR(VLOOKUP($A205, CDS5Y_bbg!CE$5:CF$241,2), -1)</f>
        <v>44.213999999999999</v>
      </c>
      <c r="CG205">
        <f>IFERROR(VLOOKUP($A205, CDS5Y_bbg!CF$5:CG$241,2), -1)</f>
        <v>41893</v>
      </c>
      <c r="CH205">
        <f>IFERROR(VLOOKUP($A205, CDS5Y_bbg!CG$5:CH$241,2), -1)</f>
        <v>-1</v>
      </c>
      <c r="CI205">
        <f>IFERROR(VLOOKUP($A205, CDS5Y_bbg!CH$5:CI$241,2), -1)</f>
        <v>-1</v>
      </c>
      <c r="CJ205">
        <f>IFERROR(VLOOKUP($A205, CDS5Y_bbg!CI$5:CJ$241,2), -1)</f>
        <v>-1</v>
      </c>
      <c r="CK205">
        <f>IFERROR(VLOOKUP($A205, CDS5Y_bbg!CJ$5:CK$241,2), -1)</f>
        <v>41844</v>
      </c>
      <c r="CL205">
        <f>IFERROR(VLOOKUP($A205, CDS5Y_bbg!CK$5:CL$241,2), -1)</f>
        <v>-1</v>
      </c>
      <c r="CM205">
        <f>IFERROR(VLOOKUP($A205, CDS5Y_bbg!CL$5:CM$241,2), -1)</f>
        <v>-1</v>
      </c>
      <c r="CN205">
        <f>IFERROR(VLOOKUP($A205, CDS5Y_bbg!CM$5:CN$241,2), -1)</f>
        <v>-1</v>
      </c>
    </row>
    <row r="206" spans="1:92" x14ac:dyDescent="0.25">
      <c r="A206" s="1">
        <v>42766</v>
      </c>
      <c r="B206">
        <f>IFERROR(VLOOKUP($A206, CDS5Y_bbg!A$5:B$241,2), -1)</f>
        <v>251.18899999999999</v>
      </c>
      <c r="C206">
        <f>IFERROR(VLOOKUP($A206, CDS5Y_bbg!B$5:C$241,2), -1)</f>
        <v>41831</v>
      </c>
      <c r="D206">
        <f>IFERROR(VLOOKUP($A206, CDS5Y_bbg!C$5:D$241,2), -1)</f>
        <v>-1</v>
      </c>
      <c r="E206">
        <f>IFERROR(VLOOKUP($A206, CDS5Y_bbg!D$5:E$241,2), -1)</f>
        <v>44895</v>
      </c>
      <c r="F206">
        <f>IFERROR(VLOOKUP($A206, CDS5Y_bbg!E$5:F$241,2), -1)</f>
        <v>82.378</v>
      </c>
      <c r="G206">
        <f>IFERROR(VLOOKUP($A206, CDS5Y_bbg!F$5:G$241,2), -1)</f>
        <v>40360</v>
      </c>
      <c r="H206">
        <f>IFERROR(VLOOKUP($A206, CDS5Y_bbg!G$5:H$241,2), -1)</f>
        <v>109.66</v>
      </c>
      <c r="I206">
        <f>IFERROR(VLOOKUP($A206, CDS5Y_bbg!H$5:I$241,2), -1)</f>
        <v>44834</v>
      </c>
      <c r="J206">
        <f>IFERROR(VLOOKUP($A206, CDS5Y_bbg!I$5:J$241,2), -1)</f>
        <v>153.69</v>
      </c>
      <c r="K206">
        <f>IFERROR(VLOOKUP($A206, CDS5Y_bbg!J$5:K$241,2), -1)</f>
        <v>41819</v>
      </c>
      <c r="L206">
        <f>IFERROR(VLOOKUP($A206, CDS5Y_bbg!K$5:L$241,2), -1)</f>
        <v>-1</v>
      </c>
      <c r="M206">
        <f>IFERROR(VLOOKUP($A206, CDS5Y_bbg!L$5:M$241,2), -1)</f>
        <v>40469</v>
      </c>
      <c r="N206">
        <f>IFERROR(VLOOKUP($A206, CDS5Y_bbg!M$5:N$241,2), -1)</f>
        <v>46.773000000000003</v>
      </c>
      <c r="O206">
        <f>IFERROR(VLOOKUP($A206, CDS5Y_bbg!N$5:O$241,2), -1)</f>
        <v>40289</v>
      </c>
      <c r="P206">
        <f>IFERROR(VLOOKUP($A206, CDS5Y_bbg!O$5:P$241,2), -1)</f>
        <v>130.16399999999999</v>
      </c>
      <c r="Q206">
        <f>IFERROR(VLOOKUP($A206, CDS5Y_bbg!P$5:Q$241,2), -1)</f>
        <v>44377</v>
      </c>
      <c r="R206">
        <f>IFERROR(VLOOKUP($A206, CDS5Y_bbg!Q$5:R$241,2), -1)</f>
        <v>167.00200000000001</v>
      </c>
      <c r="S206">
        <f>IFERROR(VLOOKUP($A206, CDS5Y_bbg!R$5:S$241,2), -1)</f>
        <v>43337</v>
      </c>
      <c r="T206">
        <f>IFERROR(VLOOKUP($A206, CDS5Y_bbg!S$5:T$241,2), -1)</f>
        <v>97.850999999999999</v>
      </c>
      <c r="U206">
        <f>IFERROR(VLOOKUP($A206, CDS5Y_bbg!T$5:U$241,2), -1)</f>
        <v>42062</v>
      </c>
      <c r="V206">
        <f>IFERROR(VLOOKUP($A206, CDS5Y_bbg!U$5:V$241,2), -1)</f>
        <v>-1</v>
      </c>
      <c r="W206">
        <f>IFERROR(VLOOKUP($A206, CDS5Y_bbg!V$5:W$241,2), -1)</f>
        <v>44074</v>
      </c>
      <c r="X206">
        <f>IFERROR(VLOOKUP($A206, CDS5Y_bbg!W$5:X$241,2), -1)</f>
        <v>184.33099999999999</v>
      </c>
      <c r="Y206">
        <f>IFERROR(VLOOKUP($A206, CDS5Y_bbg!X$5:Y$241,2), -1)</f>
        <v>44043</v>
      </c>
      <c r="Z206">
        <f>IFERROR(VLOOKUP($A206, CDS5Y_bbg!Y$5:Z$241,2), -1)</f>
        <v>213.16499999999999</v>
      </c>
      <c r="AA206">
        <f>IFERROR(VLOOKUP($A206, CDS5Y_bbg!Z$5:AA$241,2), -1)</f>
        <v>40481</v>
      </c>
      <c r="AB206">
        <f>IFERROR(VLOOKUP($A206, CDS5Y_bbg!AA$5:AB$241,2), -1)</f>
        <v>72.221000000000004</v>
      </c>
      <c r="AC206">
        <f>IFERROR(VLOOKUP($A206, CDS5Y_bbg!AB$5:AC$241,2), -1)</f>
        <v>44043</v>
      </c>
      <c r="AD206">
        <f>IFERROR(VLOOKUP($A206, CDS5Y_bbg!AC$5:AD$241,2), -1)</f>
        <v>267.49900000000002</v>
      </c>
      <c r="AE206">
        <f>IFERROR(VLOOKUP($A206, CDS5Y_bbg!AD$5:AE$241,2), -1)</f>
        <v>41149</v>
      </c>
      <c r="AF206">
        <f>IFERROR(VLOOKUP($A206, CDS5Y_bbg!AE$5:AF$241,2), -1)</f>
        <v>23.835000000000001</v>
      </c>
      <c r="AG206">
        <f>IFERROR(VLOOKUP($A206, CDS5Y_bbg!AF$5:AG$241,2), -1)</f>
        <v>42853</v>
      </c>
      <c r="AH206">
        <f>IFERROR(VLOOKUP($A206, CDS5Y_bbg!AG$5:AH$241,2), -1)</f>
        <v>26.521000000000001</v>
      </c>
      <c r="AI206">
        <f>IFERROR(VLOOKUP($A206, CDS5Y_bbg!AH$5:AI$241,2), -1)</f>
        <v>-1</v>
      </c>
      <c r="AJ206">
        <f>IFERROR(VLOOKUP($A206, CDS5Y_bbg!AI$5:AJ$241,2), -1)</f>
        <v>-1</v>
      </c>
      <c r="AK206">
        <f>IFERROR(VLOOKUP($A206, CDS5Y_bbg!AJ$5:AK$241,2), -1)</f>
        <v>-1</v>
      </c>
      <c r="AL206">
        <f>IFERROR(VLOOKUP($A206, CDS5Y_bbg!AK$5:AL$241,2), -1)</f>
        <v>-1</v>
      </c>
      <c r="AM206">
        <f>IFERROR(VLOOKUP($A206, CDS5Y_bbg!AL$5:AM$241,2), -1)</f>
        <v>-1</v>
      </c>
      <c r="AN206">
        <f>IFERROR(VLOOKUP($A206, CDS5Y_bbg!AM$5:AN$241,2), -1)</f>
        <v>20.744</v>
      </c>
      <c r="AO206">
        <f>IFERROR(VLOOKUP($A206, CDS5Y_bbg!AN$5:AO$241,2), -1)</f>
        <v>43424</v>
      </c>
      <c r="AP206">
        <f>IFERROR(VLOOKUP($A206, CDS5Y_bbg!AO$5:AP$241,2), -1)</f>
        <v>24.065000000000001</v>
      </c>
      <c r="AQ206">
        <f>IFERROR(VLOOKUP($A206, CDS5Y_bbg!AP$5:AQ$241,2), -1)</f>
        <v>44625</v>
      </c>
      <c r="AR206">
        <f>IFERROR(VLOOKUP($A206, CDS5Y_bbg!AQ$5:AR$241,2), -1)</f>
        <v>39.759</v>
      </c>
      <c r="AS206">
        <f>IFERROR(VLOOKUP($A206, CDS5Y_bbg!AR$5:AS$241,2), -1)</f>
        <v>44626</v>
      </c>
      <c r="AT206">
        <f>IFERROR(VLOOKUP($A206, CDS5Y_bbg!AS$5:AT$241,2), -1)</f>
        <v>18.884</v>
      </c>
      <c r="AU206">
        <f>IFERROR(VLOOKUP($A206, CDS5Y_bbg!AT$5:AU$241,2), -1)</f>
        <v>-1</v>
      </c>
      <c r="AV206">
        <f>IFERROR(VLOOKUP($A206, CDS5Y_bbg!AU$5:AV$241,2), -1)</f>
        <v>-1</v>
      </c>
      <c r="AW206">
        <f>IFERROR(VLOOKUP($A206, CDS5Y_bbg!AV$5:AW$241,2), -1)</f>
        <v>41863</v>
      </c>
      <c r="AX206">
        <f>IFERROR(VLOOKUP($A206, CDS5Y_bbg!AW$5:AX$241,2), -1)</f>
        <v>-1</v>
      </c>
      <c r="AY206">
        <f>IFERROR(VLOOKUP($A206, CDS5Y_bbg!AX$5:AY$241,2), -1)</f>
        <v>43402</v>
      </c>
      <c r="AZ206">
        <f>IFERROR(VLOOKUP($A206, CDS5Y_bbg!AY$5:AZ$241,2), -1)</f>
        <v>168.40199999999999</v>
      </c>
      <c r="BA206">
        <f>IFERROR(VLOOKUP($A206, CDS5Y_bbg!AZ$5:BA$241,2), -1)</f>
        <v>-1</v>
      </c>
      <c r="BB206">
        <f>IFERROR(VLOOKUP($A206, CDS5Y_bbg!BA$5:BB$241,2), -1)</f>
        <v>45.786000000000001</v>
      </c>
      <c r="BC206">
        <f>IFERROR(VLOOKUP($A206, CDS5Y_bbg!BB$5:BC$241,2), -1)</f>
        <v>41722</v>
      </c>
      <c r="BD206">
        <f>IFERROR(VLOOKUP($A206, CDS5Y_bbg!BC$5:BD$241,2), -1)</f>
        <v>-1</v>
      </c>
      <c r="BE206">
        <f>IFERROR(VLOOKUP($A206, CDS5Y_bbg!BD$5:BE$241,2), -1)</f>
        <v>-1</v>
      </c>
      <c r="BF206">
        <f>IFERROR(VLOOKUP($A206, CDS5Y_bbg!BE$5:BF$241,2), -1)</f>
        <v>-1</v>
      </c>
      <c r="BG206">
        <f>IFERROR(VLOOKUP($A206, CDS5Y_bbg!BF$5:BG$241,2), -1)</f>
        <v>-1</v>
      </c>
      <c r="BH206">
        <f>IFERROR(VLOOKUP($A206, CDS5Y_bbg!BG$5:BH$241,2), -1)</f>
        <v>-1</v>
      </c>
      <c r="BI206">
        <f>IFERROR(VLOOKUP($A206, CDS5Y_bbg!BH$5:BI$241,2), -1)</f>
        <v>43424</v>
      </c>
      <c r="BJ206">
        <f>IFERROR(VLOOKUP($A206, CDS5Y_bbg!BI$5:BJ$241,2), -1)</f>
        <v>274.51799999999997</v>
      </c>
      <c r="BK206">
        <f>IFERROR(VLOOKUP($A206, CDS5Y_bbg!BJ$5:BK$241,2), -1)</f>
        <v>-1</v>
      </c>
      <c r="BL206">
        <f>IFERROR(VLOOKUP($A206, CDS5Y_bbg!BK$5:BL$241,2), -1)</f>
        <v>-1</v>
      </c>
      <c r="BM206">
        <f>IFERROR(VLOOKUP($A206, CDS5Y_bbg!BL$5:BM$241,2), -1)</f>
        <v>43424</v>
      </c>
      <c r="BN206">
        <f>IFERROR(VLOOKUP($A206, CDS5Y_bbg!BM$5:BN$241,2), -1)</f>
        <v>72.275000000000006</v>
      </c>
      <c r="BO206">
        <f>IFERROR(VLOOKUP($A206, CDS5Y_bbg!BN$5:BO$241,2), -1)</f>
        <v>43426</v>
      </c>
      <c r="BP206">
        <f>IFERROR(VLOOKUP($A206, CDS5Y_bbg!BO$5:BP$241,2), -1)</f>
        <v>21.033000000000001</v>
      </c>
      <c r="BQ206">
        <f>IFERROR(VLOOKUP($A206, CDS5Y_bbg!BP$5:BQ$241,2), -1)</f>
        <v>-1</v>
      </c>
      <c r="BR206">
        <f>IFERROR(VLOOKUP($A206, CDS5Y_bbg!BQ$5:BR$241,2), -1)</f>
        <v>-1</v>
      </c>
      <c r="BS206">
        <f>IFERROR(VLOOKUP($A206, CDS5Y_bbg!BR$5:BS$241,2), -1)</f>
        <v>43426</v>
      </c>
      <c r="BT206">
        <f>IFERROR(VLOOKUP($A206, CDS5Y_bbg!BS$5:BT$241,2), -1)</f>
        <v>30.727</v>
      </c>
      <c r="BU206">
        <f>IFERROR(VLOOKUP($A206, CDS5Y_bbg!BT$5:BU$241,2), -1)</f>
        <v>-1</v>
      </c>
      <c r="BV206">
        <f>IFERROR(VLOOKUP($A206, CDS5Y_bbg!BU$5:BV$241,2), -1)</f>
        <v>-1</v>
      </c>
      <c r="BW206">
        <f>IFERROR(VLOOKUP($A206, CDS5Y_bbg!BV$5:BW$241,2), -1)</f>
        <v>41915</v>
      </c>
      <c r="BX206">
        <f>IFERROR(VLOOKUP($A206, CDS5Y_bbg!BW$5:BX$241,2), -1)</f>
        <v>-1</v>
      </c>
      <c r="BY206">
        <f>IFERROR(VLOOKUP($A206, CDS5Y_bbg!BX$5:BY$241,2), -1)</f>
        <v>-1</v>
      </c>
      <c r="BZ206">
        <f>IFERROR(VLOOKUP($A206, CDS5Y_bbg!BY$5:BZ$241,2), -1)</f>
        <v>-1</v>
      </c>
      <c r="CA206">
        <f>IFERROR(VLOOKUP($A206, CDS5Y_bbg!BZ$5:CA$241,2), -1)</f>
        <v>41911</v>
      </c>
      <c r="CB206">
        <f>IFERROR(VLOOKUP($A206, CDS5Y_bbg!CA$5:CB$241,2), -1)</f>
        <v>-1</v>
      </c>
      <c r="CC206">
        <f>IFERROR(VLOOKUP($A206, CDS5Y_bbg!CB$5:CC$241,2), -1)</f>
        <v>41912</v>
      </c>
      <c r="CD206">
        <f>IFERROR(VLOOKUP($A206, CDS5Y_bbg!CC$5:CD$241,2), -1)</f>
        <v>-1</v>
      </c>
      <c r="CE206">
        <f>IFERROR(VLOOKUP($A206, CDS5Y_bbg!CD$5:CE$241,2), -1)</f>
        <v>43332</v>
      </c>
      <c r="CF206">
        <f>IFERROR(VLOOKUP($A206, CDS5Y_bbg!CE$5:CF$241,2), -1)</f>
        <v>44.213999999999999</v>
      </c>
      <c r="CG206">
        <f>IFERROR(VLOOKUP($A206, CDS5Y_bbg!CF$5:CG$241,2), -1)</f>
        <v>41893</v>
      </c>
      <c r="CH206">
        <f>IFERROR(VLOOKUP($A206, CDS5Y_bbg!CG$5:CH$241,2), -1)</f>
        <v>-1</v>
      </c>
      <c r="CI206">
        <f>IFERROR(VLOOKUP($A206, CDS5Y_bbg!CH$5:CI$241,2), -1)</f>
        <v>-1</v>
      </c>
      <c r="CJ206">
        <f>IFERROR(VLOOKUP($A206, CDS5Y_bbg!CI$5:CJ$241,2), -1)</f>
        <v>-1</v>
      </c>
      <c r="CK206">
        <f>IFERROR(VLOOKUP($A206, CDS5Y_bbg!CJ$5:CK$241,2), -1)</f>
        <v>41844</v>
      </c>
      <c r="CL206">
        <f>IFERROR(VLOOKUP($A206, CDS5Y_bbg!CK$5:CL$241,2), -1)</f>
        <v>-1</v>
      </c>
      <c r="CM206">
        <f>IFERROR(VLOOKUP($A206, CDS5Y_bbg!CL$5:CM$241,2), -1)</f>
        <v>-1</v>
      </c>
      <c r="CN206">
        <f>IFERROR(VLOOKUP($A206, CDS5Y_bbg!CM$5:CN$241,2), -1)</f>
        <v>-1</v>
      </c>
    </row>
    <row r="207" spans="1:92" x14ac:dyDescent="0.25">
      <c r="A207" s="1">
        <v>42794</v>
      </c>
      <c r="B207">
        <f>IFERROR(VLOOKUP($A207, CDS5Y_bbg!A$5:B$241,2), -1)</f>
        <v>223.73599999999999</v>
      </c>
      <c r="C207">
        <f>IFERROR(VLOOKUP($A207, CDS5Y_bbg!B$5:C$241,2), -1)</f>
        <v>41831</v>
      </c>
      <c r="D207">
        <f>IFERROR(VLOOKUP($A207, CDS5Y_bbg!C$5:D$241,2), -1)</f>
        <v>-1</v>
      </c>
      <c r="E207">
        <f>IFERROR(VLOOKUP($A207, CDS5Y_bbg!D$5:E$241,2), -1)</f>
        <v>44895</v>
      </c>
      <c r="F207">
        <f>IFERROR(VLOOKUP($A207, CDS5Y_bbg!E$5:F$241,2), -1)</f>
        <v>73.364999999999995</v>
      </c>
      <c r="G207">
        <f>IFERROR(VLOOKUP($A207, CDS5Y_bbg!F$5:G$241,2), -1)</f>
        <v>40360</v>
      </c>
      <c r="H207">
        <f>IFERROR(VLOOKUP($A207, CDS5Y_bbg!G$5:H$241,2), -1)</f>
        <v>91.203999999999994</v>
      </c>
      <c r="I207">
        <f>IFERROR(VLOOKUP($A207, CDS5Y_bbg!H$5:I$241,2), -1)</f>
        <v>44834</v>
      </c>
      <c r="J207">
        <f>IFERROR(VLOOKUP($A207, CDS5Y_bbg!I$5:J$241,2), -1)</f>
        <v>140.505</v>
      </c>
      <c r="K207">
        <f>IFERROR(VLOOKUP($A207, CDS5Y_bbg!J$5:K$241,2), -1)</f>
        <v>41819</v>
      </c>
      <c r="L207">
        <f>IFERROR(VLOOKUP($A207, CDS5Y_bbg!K$5:L$241,2), -1)</f>
        <v>-1</v>
      </c>
      <c r="M207">
        <f>IFERROR(VLOOKUP($A207, CDS5Y_bbg!L$5:M$241,2), -1)</f>
        <v>40469</v>
      </c>
      <c r="N207">
        <f>IFERROR(VLOOKUP($A207, CDS5Y_bbg!M$5:N$241,2), -1)</f>
        <v>45</v>
      </c>
      <c r="O207">
        <f>IFERROR(VLOOKUP($A207, CDS5Y_bbg!N$5:O$241,2), -1)</f>
        <v>40289</v>
      </c>
      <c r="P207">
        <f>IFERROR(VLOOKUP($A207, CDS5Y_bbg!O$5:P$241,2), -1)</f>
        <v>109.08799999999999</v>
      </c>
      <c r="Q207">
        <f>IFERROR(VLOOKUP($A207, CDS5Y_bbg!P$5:Q$241,2), -1)</f>
        <v>44377</v>
      </c>
      <c r="R207">
        <f>IFERROR(VLOOKUP($A207, CDS5Y_bbg!Q$5:R$241,2), -1)</f>
        <v>141.57300000000001</v>
      </c>
      <c r="S207">
        <f>IFERROR(VLOOKUP($A207, CDS5Y_bbg!R$5:S$241,2), -1)</f>
        <v>43337</v>
      </c>
      <c r="T207">
        <f>IFERROR(VLOOKUP($A207, CDS5Y_bbg!S$5:T$241,2), -1)</f>
        <v>85.167000000000002</v>
      </c>
      <c r="U207">
        <f>IFERROR(VLOOKUP($A207, CDS5Y_bbg!T$5:U$241,2), -1)</f>
        <v>42062</v>
      </c>
      <c r="V207">
        <f>IFERROR(VLOOKUP($A207, CDS5Y_bbg!U$5:V$241,2), -1)</f>
        <v>-1</v>
      </c>
      <c r="W207">
        <f>IFERROR(VLOOKUP($A207, CDS5Y_bbg!V$5:W$241,2), -1)</f>
        <v>44074</v>
      </c>
      <c r="X207">
        <f>IFERROR(VLOOKUP($A207, CDS5Y_bbg!W$5:X$241,2), -1)</f>
        <v>168.31899999999999</v>
      </c>
      <c r="Y207">
        <f>IFERROR(VLOOKUP($A207, CDS5Y_bbg!X$5:Y$241,2), -1)</f>
        <v>44043</v>
      </c>
      <c r="Z207">
        <f>IFERROR(VLOOKUP($A207, CDS5Y_bbg!Y$5:Z$241,2), -1)</f>
        <v>191.29599999999999</v>
      </c>
      <c r="AA207">
        <f>IFERROR(VLOOKUP($A207, CDS5Y_bbg!Z$5:AA$241,2), -1)</f>
        <v>40481</v>
      </c>
      <c r="AB207">
        <f>IFERROR(VLOOKUP($A207, CDS5Y_bbg!AA$5:AB$241,2), -1)</f>
        <v>55.131</v>
      </c>
      <c r="AC207">
        <f>IFERROR(VLOOKUP($A207, CDS5Y_bbg!AB$5:AC$241,2), -1)</f>
        <v>44043</v>
      </c>
      <c r="AD207">
        <f>IFERROR(VLOOKUP($A207, CDS5Y_bbg!AC$5:AD$241,2), -1)</f>
        <v>240.89099999999999</v>
      </c>
      <c r="AE207">
        <f>IFERROR(VLOOKUP($A207, CDS5Y_bbg!AD$5:AE$241,2), -1)</f>
        <v>41149</v>
      </c>
      <c r="AF207">
        <f>IFERROR(VLOOKUP($A207, CDS5Y_bbg!AE$5:AF$241,2), -1)</f>
        <v>24.210999999999999</v>
      </c>
      <c r="AG207">
        <f>IFERROR(VLOOKUP($A207, CDS5Y_bbg!AF$5:AG$241,2), -1)</f>
        <v>42853</v>
      </c>
      <c r="AH207">
        <f>IFERROR(VLOOKUP($A207, CDS5Y_bbg!AG$5:AH$241,2), -1)</f>
        <v>27.948</v>
      </c>
      <c r="AI207">
        <f>IFERROR(VLOOKUP($A207, CDS5Y_bbg!AH$5:AI$241,2), -1)</f>
        <v>-1</v>
      </c>
      <c r="AJ207">
        <f>IFERROR(VLOOKUP($A207, CDS5Y_bbg!AI$5:AJ$241,2), -1)</f>
        <v>-1</v>
      </c>
      <c r="AK207">
        <f>IFERROR(VLOOKUP($A207, CDS5Y_bbg!AJ$5:AK$241,2), -1)</f>
        <v>-1</v>
      </c>
      <c r="AL207">
        <f>IFERROR(VLOOKUP($A207, CDS5Y_bbg!AK$5:AL$241,2), -1)</f>
        <v>-1</v>
      </c>
      <c r="AM207">
        <f>IFERROR(VLOOKUP($A207, CDS5Y_bbg!AL$5:AM$241,2), -1)</f>
        <v>-1</v>
      </c>
      <c r="AN207">
        <f>IFERROR(VLOOKUP($A207, CDS5Y_bbg!AM$5:AN$241,2), -1)</f>
        <v>20.498999999999999</v>
      </c>
      <c r="AO207">
        <f>IFERROR(VLOOKUP($A207, CDS5Y_bbg!AN$5:AO$241,2), -1)</f>
        <v>43424</v>
      </c>
      <c r="AP207">
        <f>IFERROR(VLOOKUP($A207, CDS5Y_bbg!AO$5:AP$241,2), -1)</f>
        <v>24.065000000000001</v>
      </c>
      <c r="AQ207">
        <f>IFERROR(VLOOKUP($A207, CDS5Y_bbg!AP$5:AQ$241,2), -1)</f>
        <v>44625</v>
      </c>
      <c r="AR207">
        <f>IFERROR(VLOOKUP($A207, CDS5Y_bbg!AQ$5:AR$241,2), -1)</f>
        <v>57.564999999999998</v>
      </c>
      <c r="AS207">
        <f>IFERROR(VLOOKUP($A207, CDS5Y_bbg!AR$5:AS$241,2), -1)</f>
        <v>44626</v>
      </c>
      <c r="AT207">
        <f>IFERROR(VLOOKUP($A207, CDS5Y_bbg!AS$5:AT$241,2), -1)</f>
        <v>22.01</v>
      </c>
      <c r="AU207">
        <f>IFERROR(VLOOKUP($A207, CDS5Y_bbg!AT$5:AU$241,2), -1)</f>
        <v>-1</v>
      </c>
      <c r="AV207">
        <f>IFERROR(VLOOKUP($A207, CDS5Y_bbg!AU$5:AV$241,2), -1)</f>
        <v>-1</v>
      </c>
      <c r="AW207">
        <f>IFERROR(VLOOKUP($A207, CDS5Y_bbg!AV$5:AW$241,2), -1)</f>
        <v>41863</v>
      </c>
      <c r="AX207">
        <f>IFERROR(VLOOKUP($A207, CDS5Y_bbg!AW$5:AX$241,2), -1)</f>
        <v>-1</v>
      </c>
      <c r="AY207">
        <f>IFERROR(VLOOKUP($A207, CDS5Y_bbg!AX$5:AY$241,2), -1)</f>
        <v>43402</v>
      </c>
      <c r="AZ207">
        <f>IFERROR(VLOOKUP($A207, CDS5Y_bbg!AY$5:AZ$241,2), -1)</f>
        <v>187.41900000000001</v>
      </c>
      <c r="BA207">
        <f>IFERROR(VLOOKUP($A207, CDS5Y_bbg!AZ$5:BA$241,2), -1)</f>
        <v>-1</v>
      </c>
      <c r="BB207">
        <f>IFERROR(VLOOKUP($A207, CDS5Y_bbg!BA$5:BB$241,2), -1)</f>
        <v>45.786000000000001</v>
      </c>
      <c r="BC207">
        <f>IFERROR(VLOOKUP($A207, CDS5Y_bbg!BB$5:BC$241,2), -1)</f>
        <v>41722</v>
      </c>
      <c r="BD207">
        <f>IFERROR(VLOOKUP($A207, CDS5Y_bbg!BC$5:BD$241,2), -1)</f>
        <v>-1</v>
      </c>
      <c r="BE207">
        <f>IFERROR(VLOOKUP($A207, CDS5Y_bbg!BD$5:BE$241,2), -1)</f>
        <v>-1</v>
      </c>
      <c r="BF207">
        <f>IFERROR(VLOOKUP($A207, CDS5Y_bbg!BE$5:BF$241,2), -1)</f>
        <v>-1</v>
      </c>
      <c r="BG207">
        <f>IFERROR(VLOOKUP($A207, CDS5Y_bbg!BF$5:BG$241,2), -1)</f>
        <v>-1</v>
      </c>
      <c r="BH207">
        <f>IFERROR(VLOOKUP($A207, CDS5Y_bbg!BG$5:BH$241,2), -1)</f>
        <v>-1</v>
      </c>
      <c r="BI207">
        <f>IFERROR(VLOOKUP($A207, CDS5Y_bbg!BH$5:BI$241,2), -1)</f>
        <v>43424</v>
      </c>
      <c r="BJ207">
        <f>IFERROR(VLOOKUP($A207, CDS5Y_bbg!BI$5:BJ$241,2), -1)</f>
        <v>288.666</v>
      </c>
      <c r="BK207">
        <f>IFERROR(VLOOKUP($A207, CDS5Y_bbg!BJ$5:BK$241,2), -1)</f>
        <v>-1</v>
      </c>
      <c r="BL207">
        <f>IFERROR(VLOOKUP($A207, CDS5Y_bbg!BK$5:BL$241,2), -1)</f>
        <v>-1</v>
      </c>
      <c r="BM207">
        <f>IFERROR(VLOOKUP($A207, CDS5Y_bbg!BL$5:BM$241,2), -1)</f>
        <v>43424</v>
      </c>
      <c r="BN207">
        <f>IFERROR(VLOOKUP($A207, CDS5Y_bbg!BM$5:BN$241,2), -1)</f>
        <v>77.176000000000002</v>
      </c>
      <c r="BO207">
        <f>IFERROR(VLOOKUP($A207, CDS5Y_bbg!BN$5:BO$241,2), -1)</f>
        <v>43426</v>
      </c>
      <c r="BP207">
        <f>IFERROR(VLOOKUP($A207, CDS5Y_bbg!BO$5:BP$241,2), -1)</f>
        <v>21.033000000000001</v>
      </c>
      <c r="BQ207">
        <f>IFERROR(VLOOKUP($A207, CDS5Y_bbg!BP$5:BQ$241,2), -1)</f>
        <v>-1</v>
      </c>
      <c r="BR207">
        <f>IFERROR(VLOOKUP($A207, CDS5Y_bbg!BQ$5:BR$241,2), -1)</f>
        <v>-1</v>
      </c>
      <c r="BS207">
        <f>IFERROR(VLOOKUP($A207, CDS5Y_bbg!BR$5:BS$241,2), -1)</f>
        <v>43426</v>
      </c>
      <c r="BT207">
        <f>IFERROR(VLOOKUP($A207, CDS5Y_bbg!BS$5:BT$241,2), -1)</f>
        <v>30.727</v>
      </c>
      <c r="BU207">
        <f>IFERROR(VLOOKUP($A207, CDS5Y_bbg!BT$5:BU$241,2), -1)</f>
        <v>-1</v>
      </c>
      <c r="BV207">
        <f>IFERROR(VLOOKUP($A207, CDS5Y_bbg!BU$5:BV$241,2), -1)</f>
        <v>-1</v>
      </c>
      <c r="BW207">
        <f>IFERROR(VLOOKUP($A207, CDS5Y_bbg!BV$5:BW$241,2), -1)</f>
        <v>41915</v>
      </c>
      <c r="BX207">
        <f>IFERROR(VLOOKUP($A207, CDS5Y_bbg!BW$5:BX$241,2), -1)</f>
        <v>-1</v>
      </c>
      <c r="BY207">
        <f>IFERROR(VLOOKUP($A207, CDS5Y_bbg!BX$5:BY$241,2), -1)</f>
        <v>-1</v>
      </c>
      <c r="BZ207">
        <f>IFERROR(VLOOKUP($A207, CDS5Y_bbg!BY$5:BZ$241,2), -1)</f>
        <v>-1</v>
      </c>
      <c r="CA207">
        <f>IFERROR(VLOOKUP($A207, CDS5Y_bbg!BZ$5:CA$241,2), -1)</f>
        <v>41911</v>
      </c>
      <c r="CB207">
        <f>IFERROR(VLOOKUP($A207, CDS5Y_bbg!CA$5:CB$241,2), -1)</f>
        <v>-1</v>
      </c>
      <c r="CC207">
        <f>IFERROR(VLOOKUP($A207, CDS5Y_bbg!CB$5:CC$241,2), -1)</f>
        <v>41912</v>
      </c>
      <c r="CD207">
        <f>IFERROR(VLOOKUP($A207, CDS5Y_bbg!CC$5:CD$241,2), -1)</f>
        <v>-1</v>
      </c>
      <c r="CE207">
        <f>IFERROR(VLOOKUP($A207, CDS5Y_bbg!CD$5:CE$241,2), -1)</f>
        <v>43332</v>
      </c>
      <c r="CF207">
        <f>IFERROR(VLOOKUP($A207, CDS5Y_bbg!CE$5:CF$241,2), -1)</f>
        <v>44.213999999999999</v>
      </c>
      <c r="CG207">
        <f>IFERROR(VLOOKUP($A207, CDS5Y_bbg!CF$5:CG$241,2), -1)</f>
        <v>41893</v>
      </c>
      <c r="CH207">
        <f>IFERROR(VLOOKUP($A207, CDS5Y_bbg!CG$5:CH$241,2), -1)</f>
        <v>-1</v>
      </c>
      <c r="CI207">
        <f>IFERROR(VLOOKUP($A207, CDS5Y_bbg!CH$5:CI$241,2), -1)</f>
        <v>-1</v>
      </c>
      <c r="CJ207">
        <f>IFERROR(VLOOKUP($A207, CDS5Y_bbg!CI$5:CJ$241,2), -1)</f>
        <v>-1</v>
      </c>
      <c r="CK207">
        <f>IFERROR(VLOOKUP($A207, CDS5Y_bbg!CJ$5:CK$241,2), -1)</f>
        <v>41844</v>
      </c>
      <c r="CL207">
        <f>IFERROR(VLOOKUP($A207, CDS5Y_bbg!CK$5:CL$241,2), -1)</f>
        <v>-1</v>
      </c>
      <c r="CM207">
        <f>IFERROR(VLOOKUP($A207, CDS5Y_bbg!CL$5:CM$241,2), -1)</f>
        <v>-1</v>
      </c>
      <c r="CN207">
        <f>IFERROR(VLOOKUP($A207, CDS5Y_bbg!CM$5:CN$241,2), -1)</f>
        <v>-1</v>
      </c>
    </row>
    <row r="208" spans="1:92" x14ac:dyDescent="0.25">
      <c r="A208" s="1">
        <v>42825</v>
      </c>
      <c r="B208">
        <f>IFERROR(VLOOKUP($A208, CDS5Y_bbg!A$5:B$241,2), -1)</f>
        <v>226.435</v>
      </c>
      <c r="C208">
        <f>IFERROR(VLOOKUP($A208, CDS5Y_bbg!B$5:C$241,2), -1)</f>
        <v>41831</v>
      </c>
      <c r="D208">
        <f>IFERROR(VLOOKUP($A208, CDS5Y_bbg!C$5:D$241,2), -1)</f>
        <v>-1</v>
      </c>
      <c r="E208">
        <f>IFERROR(VLOOKUP($A208, CDS5Y_bbg!D$5:E$241,2), -1)</f>
        <v>44895</v>
      </c>
      <c r="F208">
        <f>IFERROR(VLOOKUP($A208, CDS5Y_bbg!E$5:F$241,2), -1)</f>
        <v>72.156999999999996</v>
      </c>
      <c r="G208">
        <f>IFERROR(VLOOKUP($A208, CDS5Y_bbg!F$5:G$241,2), -1)</f>
        <v>40360</v>
      </c>
      <c r="H208">
        <f>IFERROR(VLOOKUP($A208, CDS5Y_bbg!G$5:H$241,2), -1)</f>
        <v>81.989000000000004</v>
      </c>
      <c r="I208">
        <f>IFERROR(VLOOKUP($A208, CDS5Y_bbg!H$5:I$241,2), -1)</f>
        <v>44834</v>
      </c>
      <c r="J208">
        <f>IFERROR(VLOOKUP($A208, CDS5Y_bbg!I$5:J$241,2), -1)</f>
        <v>133.99299999999999</v>
      </c>
      <c r="K208">
        <f>IFERROR(VLOOKUP($A208, CDS5Y_bbg!J$5:K$241,2), -1)</f>
        <v>41819</v>
      </c>
      <c r="L208">
        <f>IFERROR(VLOOKUP($A208, CDS5Y_bbg!K$5:L$241,2), -1)</f>
        <v>-1</v>
      </c>
      <c r="M208">
        <f>IFERROR(VLOOKUP($A208, CDS5Y_bbg!L$5:M$241,2), -1)</f>
        <v>40469</v>
      </c>
      <c r="N208">
        <f>IFERROR(VLOOKUP($A208, CDS5Y_bbg!M$5:N$241,2), -1)</f>
        <v>50.765000000000001</v>
      </c>
      <c r="O208">
        <f>IFERROR(VLOOKUP($A208, CDS5Y_bbg!N$5:O$241,2), -1)</f>
        <v>40289</v>
      </c>
      <c r="P208">
        <f>IFERROR(VLOOKUP($A208, CDS5Y_bbg!O$5:P$241,2), -1)</f>
        <v>105.208</v>
      </c>
      <c r="Q208">
        <f>IFERROR(VLOOKUP($A208, CDS5Y_bbg!P$5:Q$241,2), -1)</f>
        <v>44377</v>
      </c>
      <c r="R208">
        <f>IFERROR(VLOOKUP($A208, CDS5Y_bbg!Q$5:R$241,2), -1)</f>
        <v>130.27799999999999</v>
      </c>
      <c r="S208">
        <f>IFERROR(VLOOKUP($A208, CDS5Y_bbg!R$5:S$241,2), -1)</f>
        <v>43337</v>
      </c>
      <c r="T208">
        <f>IFERROR(VLOOKUP($A208, CDS5Y_bbg!S$5:T$241,2), -1)</f>
        <v>81.796999999999997</v>
      </c>
      <c r="U208">
        <f>IFERROR(VLOOKUP($A208, CDS5Y_bbg!T$5:U$241,2), -1)</f>
        <v>42062</v>
      </c>
      <c r="V208">
        <f>IFERROR(VLOOKUP($A208, CDS5Y_bbg!U$5:V$241,2), -1)</f>
        <v>-1</v>
      </c>
      <c r="W208">
        <f>IFERROR(VLOOKUP($A208, CDS5Y_bbg!V$5:W$241,2), -1)</f>
        <v>44074</v>
      </c>
      <c r="X208">
        <f>IFERROR(VLOOKUP($A208, CDS5Y_bbg!W$5:X$241,2), -1)</f>
        <v>166.69900000000001</v>
      </c>
      <c r="Y208">
        <f>IFERROR(VLOOKUP($A208, CDS5Y_bbg!X$5:Y$241,2), -1)</f>
        <v>44043</v>
      </c>
      <c r="Z208">
        <f>IFERROR(VLOOKUP($A208, CDS5Y_bbg!Y$5:Z$241,2), -1)</f>
        <v>191.017</v>
      </c>
      <c r="AA208">
        <f>IFERROR(VLOOKUP($A208, CDS5Y_bbg!Z$5:AA$241,2), -1)</f>
        <v>40481</v>
      </c>
      <c r="AB208">
        <f>IFERROR(VLOOKUP($A208, CDS5Y_bbg!AA$5:AB$241,2), -1)</f>
        <v>54.235999999999997</v>
      </c>
      <c r="AC208">
        <f>IFERROR(VLOOKUP($A208, CDS5Y_bbg!AB$5:AC$241,2), -1)</f>
        <v>44043</v>
      </c>
      <c r="AD208">
        <f>IFERROR(VLOOKUP($A208, CDS5Y_bbg!AC$5:AD$241,2), -1)</f>
        <v>239.28100000000001</v>
      </c>
      <c r="AE208">
        <f>IFERROR(VLOOKUP($A208, CDS5Y_bbg!AD$5:AE$241,2), -1)</f>
        <v>41149</v>
      </c>
      <c r="AF208">
        <f>IFERROR(VLOOKUP($A208, CDS5Y_bbg!AE$5:AF$241,2), -1)</f>
        <v>25.509</v>
      </c>
      <c r="AG208">
        <f>IFERROR(VLOOKUP($A208, CDS5Y_bbg!AF$5:AG$241,2), -1)</f>
        <v>42853</v>
      </c>
      <c r="AH208">
        <f>IFERROR(VLOOKUP($A208, CDS5Y_bbg!AG$5:AH$241,2), -1)</f>
        <v>22.483000000000001</v>
      </c>
      <c r="AI208">
        <f>IFERROR(VLOOKUP($A208, CDS5Y_bbg!AH$5:AI$241,2), -1)</f>
        <v>-1</v>
      </c>
      <c r="AJ208">
        <f>IFERROR(VLOOKUP($A208, CDS5Y_bbg!AI$5:AJ$241,2), -1)</f>
        <v>-1</v>
      </c>
      <c r="AK208">
        <f>IFERROR(VLOOKUP($A208, CDS5Y_bbg!AJ$5:AK$241,2), -1)</f>
        <v>-1</v>
      </c>
      <c r="AL208">
        <f>IFERROR(VLOOKUP($A208, CDS5Y_bbg!AK$5:AL$241,2), -1)</f>
        <v>-1</v>
      </c>
      <c r="AM208">
        <f>IFERROR(VLOOKUP($A208, CDS5Y_bbg!AL$5:AM$241,2), -1)</f>
        <v>-1</v>
      </c>
      <c r="AN208">
        <f>IFERROR(VLOOKUP($A208, CDS5Y_bbg!AM$5:AN$241,2), -1)</f>
        <v>17.042999999999999</v>
      </c>
      <c r="AO208">
        <f>IFERROR(VLOOKUP($A208, CDS5Y_bbg!AN$5:AO$241,2), -1)</f>
        <v>43424</v>
      </c>
      <c r="AP208">
        <f>IFERROR(VLOOKUP($A208, CDS5Y_bbg!AO$5:AP$241,2), -1)</f>
        <v>24.065000000000001</v>
      </c>
      <c r="AQ208">
        <f>IFERROR(VLOOKUP($A208, CDS5Y_bbg!AP$5:AQ$241,2), -1)</f>
        <v>44625</v>
      </c>
      <c r="AR208">
        <f>IFERROR(VLOOKUP($A208, CDS5Y_bbg!AQ$5:AR$241,2), -1)</f>
        <v>50.366</v>
      </c>
      <c r="AS208">
        <f>IFERROR(VLOOKUP($A208, CDS5Y_bbg!AR$5:AS$241,2), -1)</f>
        <v>44626</v>
      </c>
      <c r="AT208">
        <f>IFERROR(VLOOKUP($A208, CDS5Y_bbg!AS$5:AT$241,2), -1)</f>
        <v>17.149000000000001</v>
      </c>
      <c r="AU208">
        <f>IFERROR(VLOOKUP($A208, CDS5Y_bbg!AT$5:AU$241,2), -1)</f>
        <v>-1</v>
      </c>
      <c r="AV208">
        <f>IFERROR(VLOOKUP($A208, CDS5Y_bbg!AU$5:AV$241,2), -1)</f>
        <v>-1</v>
      </c>
      <c r="AW208">
        <f>IFERROR(VLOOKUP($A208, CDS5Y_bbg!AV$5:AW$241,2), -1)</f>
        <v>41863</v>
      </c>
      <c r="AX208">
        <f>IFERROR(VLOOKUP($A208, CDS5Y_bbg!AW$5:AX$241,2), -1)</f>
        <v>-1</v>
      </c>
      <c r="AY208">
        <f>IFERROR(VLOOKUP($A208, CDS5Y_bbg!AX$5:AY$241,2), -1)</f>
        <v>43402</v>
      </c>
      <c r="AZ208">
        <f>IFERROR(VLOOKUP($A208, CDS5Y_bbg!AY$5:AZ$241,2), -1)</f>
        <v>170.08799999999999</v>
      </c>
      <c r="BA208">
        <f>IFERROR(VLOOKUP($A208, CDS5Y_bbg!AZ$5:BA$241,2), -1)</f>
        <v>-1</v>
      </c>
      <c r="BB208">
        <f>IFERROR(VLOOKUP($A208, CDS5Y_bbg!BA$5:BB$241,2), -1)</f>
        <v>45.786000000000001</v>
      </c>
      <c r="BC208">
        <f>IFERROR(VLOOKUP($A208, CDS5Y_bbg!BB$5:BC$241,2), -1)</f>
        <v>41722</v>
      </c>
      <c r="BD208">
        <f>IFERROR(VLOOKUP($A208, CDS5Y_bbg!BC$5:BD$241,2), -1)</f>
        <v>-1</v>
      </c>
      <c r="BE208">
        <f>IFERROR(VLOOKUP($A208, CDS5Y_bbg!BD$5:BE$241,2), -1)</f>
        <v>-1</v>
      </c>
      <c r="BF208">
        <f>IFERROR(VLOOKUP($A208, CDS5Y_bbg!BE$5:BF$241,2), -1)</f>
        <v>-1</v>
      </c>
      <c r="BG208">
        <f>IFERROR(VLOOKUP($A208, CDS5Y_bbg!BF$5:BG$241,2), -1)</f>
        <v>-1</v>
      </c>
      <c r="BH208">
        <f>IFERROR(VLOOKUP($A208, CDS5Y_bbg!BG$5:BH$241,2), -1)</f>
        <v>-1</v>
      </c>
      <c r="BI208">
        <f>IFERROR(VLOOKUP($A208, CDS5Y_bbg!BH$5:BI$241,2), -1)</f>
        <v>43424</v>
      </c>
      <c r="BJ208">
        <f>IFERROR(VLOOKUP($A208, CDS5Y_bbg!BI$5:BJ$241,2), -1)</f>
        <v>238.703</v>
      </c>
      <c r="BK208">
        <f>IFERROR(VLOOKUP($A208, CDS5Y_bbg!BJ$5:BK$241,2), -1)</f>
        <v>-1</v>
      </c>
      <c r="BL208">
        <f>IFERROR(VLOOKUP($A208, CDS5Y_bbg!BK$5:BL$241,2), -1)</f>
        <v>-1</v>
      </c>
      <c r="BM208">
        <f>IFERROR(VLOOKUP($A208, CDS5Y_bbg!BL$5:BM$241,2), -1)</f>
        <v>43424</v>
      </c>
      <c r="BN208">
        <f>IFERROR(VLOOKUP($A208, CDS5Y_bbg!BM$5:BN$241,2), -1)</f>
        <v>77.956000000000003</v>
      </c>
      <c r="BO208">
        <f>IFERROR(VLOOKUP($A208, CDS5Y_bbg!BN$5:BO$241,2), -1)</f>
        <v>43426</v>
      </c>
      <c r="BP208">
        <f>IFERROR(VLOOKUP($A208, CDS5Y_bbg!BO$5:BP$241,2), -1)</f>
        <v>21.033000000000001</v>
      </c>
      <c r="BQ208">
        <f>IFERROR(VLOOKUP($A208, CDS5Y_bbg!BP$5:BQ$241,2), -1)</f>
        <v>-1</v>
      </c>
      <c r="BR208">
        <f>IFERROR(VLOOKUP($A208, CDS5Y_bbg!BQ$5:BR$241,2), -1)</f>
        <v>-1</v>
      </c>
      <c r="BS208">
        <f>IFERROR(VLOOKUP($A208, CDS5Y_bbg!BR$5:BS$241,2), -1)</f>
        <v>43426</v>
      </c>
      <c r="BT208">
        <f>IFERROR(VLOOKUP($A208, CDS5Y_bbg!BS$5:BT$241,2), -1)</f>
        <v>30.727</v>
      </c>
      <c r="BU208">
        <f>IFERROR(VLOOKUP($A208, CDS5Y_bbg!BT$5:BU$241,2), -1)</f>
        <v>-1</v>
      </c>
      <c r="BV208">
        <f>IFERROR(VLOOKUP($A208, CDS5Y_bbg!BU$5:BV$241,2), -1)</f>
        <v>-1</v>
      </c>
      <c r="BW208">
        <f>IFERROR(VLOOKUP($A208, CDS5Y_bbg!BV$5:BW$241,2), -1)</f>
        <v>41915</v>
      </c>
      <c r="BX208">
        <f>IFERROR(VLOOKUP($A208, CDS5Y_bbg!BW$5:BX$241,2), -1)</f>
        <v>-1</v>
      </c>
      <c r="BY208">
        <f>IFERROR(VLOOKUP($A208, CDS5Y_bbg!BX$5:BY$241,2), -1)</f>
        <v>-1</v>
      </c>
      <c r="BZ208">
        <f>IFERROR(VLOOKUP($A208, CDS5Y_bbg!BY$5:BZ$241,2), -1)</f>
        <v>-1</v>
      </c>
      <c r="CA208">
        <f>IFERROR(VLOOKUP($A208, CDS5Y_bbg!BZ$5:CA$241,2), -1)</f>
        <v>41911</v>
      </c>
      <c r="CB208">
        <f>IFERROR(VLOOKUP($A208, CDS5Y_bbg!CA$5:CB$241,2), -1)</f>
        <v>-1</v>
      </c>
      <c r="CC208">
        <f>IFERROR(VLOOKUP($A208, CDS5Y_bbg!CB$5:CC$241,2), -1)</f>
        <v>41912</v>
      </c>
      <c r="CD208">
        <f>IFERROR(VLOOKUP($A208, CDS5Y_bbg!CC$5:CD$241,2), -1)</f>
        <v>-1</v>
      </c>
      <c r="CE208">
        <f>IFERROR(VLOOKUP($A208, CDS5Y_bbg!CD$5:CE$241,2), -1)</f>
        <v>43332</v>
      </c>
      <c r="CF208">
        <f>IFERROR(VLOOKUP($A208, CDS5Y_bbg!CE$5:CF$241,2), -1)</f>
        <v>44.213999999999999</v>
      </c>
      <c r="CG208">
        <f>IFERROR(VLOOKUP($A208, CDS5Y_bbg!CF$5:CG$241,2), -1)</f>
        <v>41893</v>
      </c>
      <c r="CH208">
        <f>IFERROR(VLOOKUP($A208, CDS5Y_bbg!CG$5:CH$241,2), -1)</f>
        <v>-1</v>
      </c>
      <c r="CI208">
        <f>IFERROR(VLOOKUP($A208, CDS5Y_bbg!CH$5:CI$241,2), -1)</f>
        <v>-1</v>
      </c>
      <c r="CJ208">
        <f>IFERROR(VLOOKUP($A208, CDS5Y_bbg!CI$5:CJ$241,2), -1)</f>
        <v>-1</v>
      </c>
      <c r="CK208">
        <f>IFERROR(VLOOKUP($A208, CDS5Y_bbg!CJ$5:CK$241,2), -1)</f>
        <v>41844</v>
      </c>
      <c r="CL208">
        <f>IFERROR(VLOOKUP($A208, CDS5Y_bbg!CK$5:CL$241,2), -1)</f>
        <v>-1</v>
      </c>
      <c r="CM208">
        <f>IFERROR(VLOOKUP($A208, CDS5Y_bbg!CL$5:CM$241,2), -1)</f>
        <v>-1</v>
      </c>
      <c r="CN208">
        <f>IFERROR(VLOOKUP($A208, CDS5Y_bbg!CM$5:CN$241,2), -1)</f>
        <v>-1</v>
      </c>
    </row>
    <row r="209" spans="1:92" x14ac:dyDescent="0.25">
      <c r="A209" s="1">
        <v>42853</v>
      </c>
      <c r="B209">
        <f>IFERROR(VLOOKUP($A209, CDS5Y_bbg!A$5:B$241,2), -1)</f>
        <v>217.66399999999999</v>
      </c>
      <c r="C209">
        <f>IFERROR(VLOOKUP($A209, CDS5Y_bbg!B$5:C$241,2), -1)</f>
        <v>41831</v>
      </c>
      <c r="D209">
        <f>IFERROR(VLOOKUP($A209, CDS5Y_bbg!C$5:D$241,2), -1)</f>
        <v>-1</v>
      </c>
      <c r="E209">
        <f>IFERROR(VLOOKUP($A209, CDS5Y_bbg!D$5:E$241,2), -1)</f>
        <v>44895</v>
      </c>
      <c r="F209">
        <f>IFERROR(VLOOKUP($A209, CDS5Y_bbg!E$5:F$241,2), -1)</f>
        <v>72.465999999999994</v>
      </c>
      <c r="G209">
        <f>IFERROR(VLOOKUP($A209, CDS5Y_bbg!F$5:G$241,2), -1)</f>
        <v>40360</v>
      </c>
      <c r="H209">
        <f>IFERROR(VLOOKUP($A209, CDS5Y_bbg!G$5:H$241,2), -1)</f>
        <v>81.427999999999997</v>
      </c>
      <c r="I209">
        <f>IFERROR(VLOOKUP($A209, CDS5Y_bbg!H$5:I$241,2), -1)</f>
        <v>44834</v>
      </c>
      <c r="J209">
        <f>IFERROR(VLOOKUP($A209, CDS5Y_bbg!I$5:J$241,2), -1)</f>
        <v>126.413</v>
      </c>
      <c r="K209">
        <f>IFERROR(VLOOKUP($A209, CDS5Y_bbg!J$5:K$241,2), -1)</f>
        <v>41819</v>
      </c>
      <c r="L209">
        <f>IFERROR(VLOOKUP($A209, CDS5Y_bbg!K$5:L$241,2), -1)</f>
        <v>-1</v>
      </c>
      <c r="M209">
        <f>IFERROR(VLOOKUP($A209, CDS5Y_bbg!L$5:M$241,2), -1)</f>
        <v>40469</v>
      </c>
      <c r="N209">
        <f>IFERROR(VLOOKUP($A209, CDS5Y_bbg!M$5:N$241,2), -1)</f>
        <v>56.375</v>
      </c>
      <c r="O209">
        <f>IFERROR(VLOOKUP($A209, CDS5Y_bbg!N$5:O$241,2), -1)</f>
        <v>40289</v>
      </c>
      <c r="P209">
        <f>IFERROR(VLOOKUP($A209, CDS5Y_bbg!O$5:P$241,2), -1)</f>
        <v>108.374</v>
      </c>
      <c r="Q209">
        <f>IFERROR(VLOOKUP($A209, CDS5Y_bbg!P$5:Q$241,2), -1)</f>
        <v>44377</v>
      </c>
      <c r="R209">
        <f>IFERROR(VLOOKUP($A209, CDS5Y_bbg!Q$5:R$241,2), -1)</f>
        <v>119.09</v>
      </c>
      <c r="S209">
        <f>IFERROR(VLOOKUP($A209, CDS5Y_bbg!R$5:S$241,2), -1)</f>
        <v>43337</v>
      </c>
      <c r="T209">
        <f>IFERROR(VLOOKUP($A209, CDS5Y_bbg!S$5:T$241,2), -1)</f>
        <v>79.492999999999995</v>
      </c>
      <c r="U209">
        <f>IFERROR(VLOOKUP($A209, CDS5Y_bbg!T$5:U$241,2), -1)</f>
        <v>42062</v>
      </c>
      <c r="V209">
        <f>IFERROR(VLOOKUP($A209, CDS5Y_bbg!U$5:V$241,2), -1)</f>
        <v>-1</v>
      </c>
      <c r="W209">
        <f>IFERROR(VLOOKUP($A209, CDS5Y_bbg!V$5:W$241,2), -1)</f>
        <v>44074</v>
      </c>
      <c r="X209">
        <f>IFERROR(VLOOKUP($A209, CDS5Y_bbg!W$5:X$241,2), -1)</f>
        <v>153.49799999999999</v>
      </c>
      <c r="Y209">
        <f>IFERROR(VLOOKUP($A209, CDS5Y_bbg!X$5:Y$241,2), -1)</f>
        <v>44043</v>
      </c>
      <c r="Z209">
        <f>IFERROR(VLOOKUP($A209, CDS5Y_bbg!Y$5:Z$241,2), -1)</f>
        <v>193.167</v>
      </c>
      <c r="AA209">
        <f>IFERROR(VLOOKUP($A209, CDS5Y_bbg!Z$5:AA$241,2), -1)</f>
        <v>40481</v>
      </c>
      <c r="AB209">
        <f>IFERROR(VLOOKUP($A209, CDS5Y_bbg!AA$5:AB$241,2), -1)</f>
        <v>56.488999999999997</v>
      </c>
      <c r="AC209">
        <f>IFERROR(VLOOKUP($A209, CDS5Y_bbg!AB$5:AC$241,2), -1)</f>
        <v>44043</v>
      </c>
      <c r="AD209">
        <f>IFERROR(VLOOKUP($A209, CDS5Y_bbg!AC$5:AD$241,2), -1)</f>
        <v>208.50800000000001</v>
      </c>
      <c r="AE209">
        <f>IFERROR(VLOOKUP($A209, CDS5Y_bbg!AD$5:AE$241,2), -1)</f>
        <v>41149</v>
      </c>
      <c r="AF209">
        <f>IFERROR(VLOOKUP($A209, CDS5Y_bbg!AE$5:AF$241,2), -1)</f>
        <v>25.181000000000001</v>
      </c>
      <c r="AG209">
        <f>IFERROR(VLOOKUP($A209, CDS5Y_bbg!AF$5:AG$241,2), -1)</f>
        <v>42853</v>
      </c>
      <c r="AH209">
        <f>IFERROR(VLOOKUP($A209, CDS5Y_bbg!AG$5:AH$241,2), -1)</f>
        <v>23.484999999999999</v>
      </c>
      <c r="AI209">
        <f>IFERROR(VLOOKUP($A209, CDS5Y_bbg!AH$5:AI$241,2), -1)</f>
        <v>-1</v>
      </c>
      <c r="AJ209">
        <f>IFERROR(VLOOKUP($A209, CDS5Y_bbg!AI$5:AJ$241,2), -1)</f>
        <v>-1</v>
      </c>
      <c r="AK209">
        <f>IFERROR(VLOOKUP($A209, CDS5Y_bbg!AJ$5:AK$241,2), -1)</f>
        <v>-1</v>
      </c>
      <c r="AL209">
        <f>IFERROR(VLOOKUP($A209, CDS5Y_bbg!AK$5:AL$241,2), -1)</f>
        <v>-1</v>
      </c>
      <c r="AM209">
        <f>IFERROR(VLOOKUP($A209, CDS5Y_bbg!AL$5:AM$241,2), -1)</f>
        <v>-1</v>
      </c>
      <c r="AN209">
        <f>IFERROR(VLOOKUP($A209, CDS5Y_bbg!AM$5:AN$241,2), -1)</f>
        <v>19.873999999999999</v>
      </c>
      <c r="AO209">
        <f>IFERROR(VLOOKUP($A209, CDS5Y_bbg!AN$5:AO$241,2), -1)</f>
        <v>43424</v>
      </c>
      <c r="AP209">
        <f>IFERROR(VLOOKUP($A209, CDS5Y_bbg!AO$5:AP$241,2), -1)</f>
        <v>24.065000000000001</v>
      </c>
      <c r="AQ209">
        <f>IFERROR(VLOOKUP($A209, CDS5Y_bbg!AP$5:AQ$241,2), -1)</f>
        <v>44625</v>
      </c>
      <c r="AR209">
        <f>IFERROR(VLOOKUP($A209, CDS5Y_bbg!AQ$5:AR$241,2), -1)</f>
        <v>33.457999999999998</v>
      </c>
      <c r="AS209">
        <f>IFERROR(VLOOKUP($A209, CDS5Y_bbg!AR$5:AS$241,2), -1)</f>
        <v>44626</v>
      </c>
      <c r="AT209">
        <f>IFERROR(VLOOKUP($A209, CDS5Y_bbg!AS$5:AT$241,2), -1)</f>
        <v>16.975000000000001</v>
      </c>
      <c r="AU209">
        <f>IFERROR(VLOOKUP($A209, CDS5Y_bbg!AT$5:AU$241,2), -1)</f>
        <v>-1</v>
      </c>
      <c r="AV209">
        <f>IFERROR(VLOOKUP($A209, CDS5Y_bbg!AU$5:AV$241,2), -1)</f>
        <v>-1</v>
      </c>
      <c r="AW209">
        <f>IFERROR(VLOOKUP($A209, CDS5Y_bbg!AV$5:AW$241,2), -1)</f>
        <v>41863</v>
      </c>
      <c r="AX209">
        <f>IFERROR(VLOOKUP($A209, CDS5Y_bbg!AW$5:AX$241,2), -1)</f>
        <v>-1</v>
      </c>
      <c r="AY209">
        <f>IFERROR(VLOOKUP($A209, CDS5Y_bbg!AX$5:AY$241,2), -1)</f>
        <v>43402</v>
      </c>
      <c r="AZ209">
        <f>IFERROR(VLOOKUP($A209, CDS5Y_bbg!AY$5:AZ$241,2), -1)</f>
        <v>168.12299999999999</v>
      </c>
      <c r="BA209">
        <f>IFERROR(VLOOKUP($A209, CDS5Y_bbg!AZ$5:BA$241,2), -1)</f>
        <v>-1</v>
      </c>
      <c r="BB209">
        <f>IFERROR(VLOOKUP($A209, CDS5Y_bbg!BA$5:BB$241,2), -1)</f>
        <v>45.786000000000001</v>
      </c>
      <c r="BC209">
        <f>IFERROR(VLOOKUP($A209, CDS5Y_bbg!BB$5:BC$241,2), -1)</f>
        <v>41722</v>
      </c>
      <c r="BD209">
        <f>IFERROR(VLOOKUP($A209, CDS5Y_bbg!BC$5:BD$241,2), -1)</f>
        <v>-1</v>
      </c>
      <c r="BE209">
        <f>IFERROR(VLOOKUP($A209, CDS5Y_bbg!BD$5:BE$241,2), -1)</f>
        <v>-1</v>
      </c>
      <c r="BF209">
        <f>IFERROR(VLOOKUP($A209, CDS5Y_bbg!BE$5:BF$241,2), -1)</f>
        <v>-1</v>
      </c>
      <c r="BG209">
        <f>IFERROR(VLOOKUP($A209, CDS5Y_bbg!BF$5:BG$241,2), -1)</f>
        <v>-1</v>
      </c>
      <c r="BH209">
        <f>IFERROR(VLOOKUP($A209, CDS5Y_bbg!BG$5:BH$241,2), -1)</f>
        <v>-1</v>
      </c>
      <c r="BI209">
        <f>IFERROR(VLOOKUP($A209, CDS5Y_bbg!BH$5:BI$241,2), -1)</f>
        <v>43424</v>
      </c>
      <c r="BJ209">
        <f>IFERROR(VLOOKUP($A209, CDS5Y_bbg!BI$5:BJ$241,2), -1)</f>
        <v>225.38200000000001</v>
      </c>
      <c r="BK209">
        <f>IFERROR(VLOOKUP($A209, CDS5Y_bbg!BJ$5:BK$241,2), -1)</f>
        <v>-1</v>
      </c>
      <c r="BL209">
        <f>IFERROR(VLOOKUP($A209, CDS5Y_bbg!BK$5:BL$241,2), -1)</f>
        <v>-1</v>
      </c>
      <c r="BM209">
        <f>IFERROR(VLOOKUP($A209, CDS5Y_bbg!BL$5:BM$241,2), -1)</f>
        <v>43424</v>
      </c>
      <c r="BN209">
        <f>IFERROR(VLOOKUP($A209, CDS5Y_bbg!BM$5:BN$241,2), -1)</f>
        <v>71.254999999999995</v>
      </c>
      <c r="BO209">
        <f>IFERROR(VLOOKUP($A209, CDS5Y_bbg!BN$5:BO$241,2), -1)</f>
        <v>43426</v>
      </c>
      <c r="BP209">
        <f>IFERROR(VLOOKUP($A209, CDS5Y_bbg!BO$5:BP$241,2), -1)</f>
        <v>21.033000000000001</v>
      </c>
      <c r="BQ209">
        <f>IFERROR(VLOOKUP($A209, CDS5Y_bbg!BP$5:BQ$241,2), -1)</f>
        <v>-1</v>
      </c>
      <c r="BR209">
        <f>IFERROR(VLOOKUP($A209, CDS5Y_bbg!BQ$5:BR$241,2), -1)</f>
        <v>-1</v>
      </c>
      <c r="BS209">
        <f>IFERROR(VLOOKUP($A209, CDS5Y_bbg!BR$5:BS$241,2), -1)</f>
        <v>43426</v>
      </c>
      <c r="BT209">
        <f>IFERROR(VLOOKUP($A209, CDS5Y_bbg!BS$5:BT$241,2), -1)</f>
        <v>30.727</v>
      </c>
      <c r="BU209">
        <f>IFERROR(VLOOKUP($A209, CDS5Y_bbg!BT$5:BU$241,2), -1)</f>
        <v>-1</v>
      </c>
      <c r="BV209">
        <f>IFERROR(VLOOKUP($A209, CDS5Y_bbg!BU$5:BV$241,2), -1)</f>
        <v>-1</v>
      </c>
      <c r="BW209">
        <f>IFERROR(VLOOKUP($A209, CDS5Y_bbg!BV$5:BW$241,2), -1)</f>
        <v>41915</v>
      </c>
      <c r="BX209">
        <f>IFERROR(VLOOKUP($A209, CDS5Y_bbg!BW$5:BX$241,2), -1)</f>
        <v>-1</v>
      </c>
      <c r="BY209">
        <f>IFERROR(VLOOKUP($A209, CDS5Y_bbg!BX$5:BY$241,2), -1)</f>
        <v>-1</v>
      </c>
      <c r="BZ209">
        <f>IFERROR(VLOOKUP($A209, CDS5Y_bbg!BY$5:BZ$241,2), -1)</f>
        <v>-1</v>
      </c>
      <c r="CA209">
        <f>IFERROR(VLOOKUP($A209, CDS5Y_bbg!BZ$5:CA$241,2), -1)</f>
        <v>41911</v>
      </c>
      <c r="CB209">
        <f>IFERROR(VLOOKUP($A209, CDS5Y_bbg!CA$5:CB$241,2), -1)</f>
        <v>-1</v>
      </c>
      <c r="CC209">
        <f>IFERROR(VLOOKUP($A209, CDS5Y_bbg!CB$5:CC$241,2), -1)</f>
        <v>41912</v>
      </c>
      <c r="CD209">
        <f>IFERROR(VLOOKUP($A209, CDS5Y_bbg!CC$5:CD$241,2), -1)</f>
        <v>-1</v>
      </c>
      <c r="CE209">
        <f>IFERROR(VLOOKUP($A209, CDS5Y_bbg!CD$5:CE$241,2), -1)</f>
        <v>43332</v>
      </c>
      <c r="CF209">
        <f>IFERROR(VLOOKUP($A209, CDS5Y_bbg!CE$5:CF$241,2), -1)</f>
        <v>44.213999999999999</v>
      </c>
      <c r="CG209">
        <f>IFERROR(VLOOKUP($A209, CDS5Y_bbg!CF$5:CG$241,2), -1)</f>
        <v>41893</v>
      </c>
      <c r="CH209">
        <f>IFERROR(VLOOKUP($A209, CDS5Y_bbg!CG$5:CH$241,2), -1)</f>
        <v>-1</v>
      </c>
      <c r="CI209">
        <f>IFERROR(VLOOKUP($A209, CDS5Y_bbg!CH$5:CI$241,2), -1)</f>
        <v>-1</v>
      </c>
      <c r="CJ209">
        <f>IFERROR(VLOOKUP($A209, CDS5Y_bbg!CI$5:CJ$241,2), -1)</f>
        <v>-1</v>
      </c>
      <c r="CK209">
        <f>IFERROR(VLOOKUP($A209, CDS5Y_bbg!CJ$5:CK$241,2), -1)</f>
        <v>41844</v>
      </c>
      <c r="CL209">
        <f>IFERROR(VLOOKUP($A209, CDS5Y_bbg!CK$5:CL$241,2), -1)</f>
        <v>-1</v>
      </c>
      <c r="CM209">
        <f>IFERROR(VLOOKUP($A209, CDS5Y_bbg!CL$5:CM$241,2), -1)</f>
        <v>-1</v>
      </c>
      <c r="CN209">
        <f>IFERROR(VLOOKUP($A209, CDS5Y_bbg!CM$5:CN$241,2), -1)</f>
        <v>-1</v>
      </c>
    </row>
    <row r="210" spans="1:92" x14ac:dyDescent="0.25">
      <c r="A210" s="1">
        <v>42886</v>
      </c>
      <c r="B210">
        <f>IFERROR(VLOOKUP($A210, CDS5Y_bbg!A$5:B$241,2), -1)</f>
        <v>235.875</v>
      </c>
      <c r="C210">
        <f>IFERROR(VLOOKUP($A210, CDS5Y_bbg!B$5:C$241,2), -1)</f>
        <v>41831</v>
      </c>
      <c r="D210">
        <f>IFERROR(VLOOKUP($A210, CDS5Y_bbg!C$5:D$241,2), -1)</f>
        <v>-1</v>
      </c>
      <c r="E210">
        <f>IFERROR(VLOOKUP($A210, CDS5Y_bbg!D$5:E$241,2), -1)</f>
        <v>44895</v>
      </c>
      <c r="F210">
        <f>IFERROR(VLOOKUP($A210, CDS5Y_bbg!E$5:F$241,2), -1)</f>
        <v>70.5</v>
      </c>
      <c r="G210">
        <f>IFERROR(VLOOKUP($A210, CDS5Y_bbg!F$5:G$241,2), -1)</f>
        <v>40360</v>
      </c>
      <c r="H210">
        <f>IFERROR(VLOOKUP($A210, CDS5Y_bbg!G$5:H$241,2), -1)</f>
        <v>77.311999999999998</v>
      </c>
      <c r="I210">
        <f>IFERROR(VLOOKUP($A210, CDS5Y_bbg!H$5:I$241,2), -1)</f>
        <v>44834</v>
      </c>
      <c r="J210">
        <f>IFERROR(VLOOKUP($A210, CDS5Y_bbg!I$5:J$241,2), -1)</f>
        <v>127.61499999999999</v>
      </c>
      <c r="K210">
        <f>IFERROR(VLOOKUP($A210, CDS5Y_bbg!J$5:K$241,2), -1)</f>
        <v>41819</v>
      </c>
      <c r="L210">
        <f>IFERROR(VLOOKUP($A210, CDS5Y_bbg!K$5:L$241,2), -1)</f>
        <v>-1</v>
      </c>
      <c r="M210">
        <f>IFERROR(VLOOKUP($A210, CDS5Y_bbg!L$5:M$241,2), -1)</f>
        <v>40469</v>
      </c>
      <c r="N210">
        <f>IFERROR(VLOOKUP($A210, CDS5Y_bbg!M$5:N$241,2), -1)</f>
        <v>56.151000000000003</v>
      </c>
      <c r="O210">
        <f>IFERROR(VLOOKUP($A210, CDS5Y_bbg!N$5:O$241,2), -1)</f>
        <v>40289</v>
      </c>
      <c r="P210">
        <f>IFERROR(VLOOKUP($A210, CDS5Y_bbg!O$5:P$241,2), -1)</f>
        <v>99.495999999999995</v>
      </c>
      <c r="Q210">
        <f>IFERROR(VLOOKUP($A210, CDS5Y_bbg!P$5:Q$241,2), -1)</f>
        <v>44377</v>
      </c>
      <c r="R210">
        <f>IFERROR(VLOOKUP($A210, CDS5Y_bbg!Q$5:R$241,2), -1)</f>
        <v>118.752</v>
      </c>
      <c r="S210">
        <f>IFERROR(VLOOKUP($A210, CDS5Y_bbg!R$5:S$241,2), -1)</f>
        <v>43337</v>
      </c>
      <c r="T210">
        <f>IFERROR(VLOOKUP($A210, CDS5Y_bbg!S$5:T$241,2), -1)</f>
        <v>81.289000000000001</v>
      </c>
      <c r="U210">
        <f>IFERROR(VLOOKUP($A210, CDS5Y_bbg!T$5:U$241,2), -1)</f>
        <v>42062</v>
      </c>
      <c r="V210">
        <f>IFERROR(VLOOKUP($A210, CDS5Y_bbg!U$5:V$241,2), -1)</f>
        <v>-1</v>
      </c>
      <c r="W210">
        <f>IFERROR(VLOOKUP($A210, CDS5Y_bbg!V$5:W$241,2), -1)</f>
        <v>44074</v>
      </c>
      <c r="X210">
        <f>IFERROR(VLOOKUP($A210, CDS5Y_bbg!W$5:X$241,2), -1)</f>
        <v>153.244</v>
      </c>
      <c r="Y210">
        <f>IFERROR(VLOOKUP($A210, CDS5Y_bbg!X$5:Y$241,2), -1)</f>
        <v>44043</v>
      </c>
      <c r="Z210">
        <f>IFERROR(VLOOKUP($A210, CDS5Y_bbg!Y$5:Z$241,2), -1)</f>
        <v>191.33199999999999</v>
      </c>
      <c r="AA210">
        <f>IFERROR(VLOOKUP($A210, CDS5Y_bbg!Z$5:AA$241,2), -1)</f>
        <v>40481</v>
      </c>
      <c r="AB210">
        <f>IFERROR(VLOOKUP($A210, CDS5Y_bbg!AA$5:AB$241,2), -1)</f>
        <v>56.758000000000003</v>
      </c>
      <c r="AC210">
        <f>IFERROR(VLOOKUP($A210, CDS5Y_bbg!AB$5:AC$241,2), -1)</f>
        <v>44043</v>
      </c>
      <c r="AD210">
        <f>IFERROR(VLOOKUP($A210, CDS5Y_bbg!AC$5:AD$241,2), -1)</f>
        <v>198.15299999999999</v>
      </c>
      <c r="AE210">
        <f>IFERROR(VLOOKUP($A210, CDS5Y_bbg!AD$5:AE$241,2), -1)</f>
        <v>41149</v>
      </c>
      <c r="AF210">
        <f>IFERROR(VLOOKUP($A210, CDS5Y_bbg!AE$5:AF$241,2), -1)</f>
        <v>26.215</v>
      </c>
      <c r="AG210">
        <f>IFERROR(VLOOKUP($A210, CDS5Y_bbg!AF$5:AG$241,2), -1)</f>
        <v>42853</v>
      </c>
      <c r="AH210">
        <f>IFERROR(VLOOKUP($A210, CDS5Y_bbg!AG$5:AH$241,2), -1)</f>
        <v>23.484999999999999</v>
      </c>
      <c r="AI210">
        <f>IFERROR(VLOOKUP($A210, CDS5Y_bbg!AH$5:AI$241,2), -1)</f>
        <v>-1</v>
      </c>
      <c r="AJ210">
        <f>IFERROR(VLOOKUP($A210, CDS5Y_bbg!AI$5:AJ$241,2), -1)</f>
        <v>-1</v>
      </c>
      <c r="AK210">
        <f>IFERROR(VLOOKUP($A210, CDS5Y_bbg!AJ$5:AK$241,2), -1)</f>
        <v>-1</v>
      </c>
      <c r="AL210">
        <f>IFERROR(VLOOKUP($A210, CDS5Y_bbg!AK$5:AL$241,2), -1)</f>
        <v>-1</v>
      </c>
      <c r="AM210">
        <f>IFERROR(VLOOKUP($A210, CDS5Y_bbg!AL$5:AM$241,2), -1)</f>
        <v>-1</v>
      </c>
      <c r="AN210">
        <f>IFERROR(VLOOKUP($A210, CDS5Y_bbg!AM$5:AN$241,2), -1)</f>
        <v>20.623999999999999</v>
      </c>
      <c r="AO210">
        <f>IFERROR(VLOOKUP($A210, CDS5Y_bbg!AN$5:AO$241,2), -1)</f>
        <v>43424</v>
      </c>
      <c r="AP210">
        <f>IFERROR(VLOOKUP($A210, CDS5Y_bbg!AO$5:AP$241,2), -1)</f>
        <v>24.065000000000001</v>
      </c>
      <c r="AQ210">
        <f>IFERROR(VLOOKUP($A210, CDS5Y_bbg!AP$5:AQ$241,2), -1)</f>
        <v>44625</v>
      </c>
      <c r="AR210">
        <f>IFERROR(VLOOKUP($A210, CDS5Y_bbg!AQ$5:AR$241,2), -1)</f>
        <v>27.974</v>
      </c>
      <c r="AS210">
        <f>IFERROR(VLOOKUP($A210, CDS5Y_bbg!AR$5:AS$241,2), -1)</f>
        <v>44626</v>
      </c>
      <c r="AT210">
        <f>IFERROR(VLOOKUP($A210, CDS5Y_bbg!AS$5:AT$241,2), -1)</f>
        <v>14.896000000000001</v>
      </c>
      <c r="AU210">
        <f>IFERROR(VLOOKUP($A210, CDS5Y_bbg!AT$5:AU$241,2), -1)</f>
        <v>-1</v>
      </c>
      <c r="AV210">
        <f>IFERROR(VLOOKUP($A210, CDS5Y_bbg!AU$5:AV$241,2), -1)</f>
        <v>-1</v>
      </c>
      <c r="AW210">
        <f>IFERROR(VLOOKUP($A210, CDS5Y_bbg!AV$5:AW$241,2), -1)</f>
        <v>41863</v>
      </c>
      <c r="AX210">
        <f>IFERROR(VLOOKUP($A210, CDS5Y_bbg!AW$5:AX$241,2), -1)</f>
        <v>-1</v>
      </c>
      <c r="AY210">
        <f>IFERROR(VLOOKUP($A210, CDS5Y_bbg!AX$5:AY$241,2), -1)</f>
        <v>43402</v>
      </c>
      <c r="AZ210">
        <f>IFERROR(VLOOKUP($A210, CDS5Y_bbg!AY$5:AZ$241,2), -1)</f>
        <v>169.227</v>
      </c>
      <c r="BA210">
        <f>IFERROR(VLOOKUP($A210, CDS5Y_bbg!AZ$5:BA$241,2), -1)</f>
        <v>-1</v>
      </c>
      <c r="BB210">
        <f>IFERROR(VLOOKUP($A210, CDS5Y_bbg!BA$5:BB$241,2), -1)</f>
        <v>45.786000000000001</v>
      </c>
      <c r="BC210">
        <f>IFERROR(VLOOKUP($A210, CDS5Y_bbg!BB$5:BC$241,2), -1)</f>
        <v>41722</v>
      </c>
      <c r="BD210">
        <f>IFERROR(VLOOKUP($A210, CDS5Y_bbg!BC$5:BD$241,2), -1)</f>
        <v>-1</v>
      </c>
      <c r="BE210">
        <f>IFERROR(VLOOKUP($A210, CDS5Y_bbg!BD$5:BE$241,2), -1)</f>
        <v>-1</v>
      </c>
      <c r="BF210">
        <f>IFERROR(VLOOKUP($A210, CDS5Y_bbg!BE$5:BF$241,2), -1)</f>
        <v>-1</v>
      </c>
      <c r="BG210">
        <f>IFERROR(VLOOKUP($A210, CDS5Y_bbg!BF$5:BG$241,2), -1)</f>
        <v>-1</v>
      </c>
      <c r="BH210">
        <f>IFERROR(VLOOKUP($A210, CDS5Y_bbg!BG$5:BH$241,2), -1)</f>
        <v>-1</v>
      </c>
      <c r="BI210">
        <f>IFERROR(VLOOKUP($A210, CDS5Y_bbg!BH$5:BI$241,2), -1)</f>
        <v>43424</v>
      </c>
      <c r="BJ210">
        <f>IFERROR(VLOOKUP($A210, CDS5Y_bbg!BI$5:BJ$241,2), -1)</f>
        <v>198.86500000000001</v>
      </c>
      <c r="BK210">
        <f>IFERROR(VLOOKUP($A210, CDS5Y_bbg!BJ$5:BK$241,2), -1)</f>
        <v>-1</v>
      </c>
      <c r="BL210">
        <f>IFERROR(VLOOKUP($A210, CDS5Y_bbg!BK$5:BL$241,2), -1)</f>
        <v>-1</v>
      </c>
      <c r="BM210">
        <f>IFERROR(VLOOKUP($A210, CDS5Y_bbg!BL$5:BM$241,2), -1)</f>
        <v>43424</v>
      </c>
      <c r="BN210">
        <f>IFERROR(VLOOKUP($A210, CDS5Y_bbg!BM$5:BN$241,2), -1)</f>
        <v>74.745000000000005</v>
      </c>
      <c r="BO210">
        <f>IFERROR(VLOOKUP($A210, CDS5Y_bbg!BN$5:BO$241,2), -1)</f>
        <v>43426</v>
      </c>
      <c r="BP210">
        <f>IFERROR(VLOOKUP($A210, CDS5Y_bbg!BO$5:BP$241,2), -1)</f>
        <v>21.033000000000001</v>
      </c>
      <c r="BQ210">
        <f>IFERROR(VLOOKUP($A210, CDS5Y_bbg!BP$5:BQ$241,2), -1)</f>
        <v>-1</v>
      </c>
      <c r="BR210">
        <f>IFERROR(VLOOKUP($A210, CDS5Y_bbg!BQ$5:BR$241,2), -1)</f>
        <v>-1</v>
      </c>
      <c r="BS210">
        <f>IFERROR(VLOOKUP($A210, CDS5Y_bbg!BR$5:BS$241,2), -1)</f>
        <v>43426</v>
      </c>
      <c r="BT210">
        <f>IFERROR(VLOOKUP($A210, CDS5Y_bbg!BS$5:BT$241,2), -1)</f>
        <v>21.59</v>
      </c>
      <c r="BU210">
        <f>IFERROR(VLOOKUP($A210, CDS5Y_bbg!BT$5:BU$241,2), -1)</f>
        <v>-1</v>
      </c>
      <c r="BV210">
        <f>IFERROR(VLOOKUP($A210, CDS5Y_bbg!BU$5:BV$241,2), -1)</f>
        <v>-1</v>
      </c>
      <c r="BW210">
        <f>IFERROR(VLOOKUP($A210, CDS5Y_bbg!BV$5:BW$241,2), -1)</f>
        <v>41915</v>
      </c>
      <c r="BX210">
        <f>IFERROR(VLOOKUP($A210, CDS5Y_bbg!BW$5:BX$241,2), -1)</f>
        <v>-1</v>
      </c>
      <c r="BY210">
        <f>IFERROR(VLOOKUP($A210, CDS5Y_bbg!BX$5:BY$241,2), -1)</f>
        <v>-1</v>
      </c>
      <c r="BZ210">
        <f>IFERROR(VLOOKUP($A210, CDS5Y_bbg!BY$5:BZ$241,2), -1)</f>
        <v>-1</v>
      </c>
      <c r="CA210">
        <f>IFERROR(VLOOKUP($A210, CDS5Y_bbg!BZ$5:CA$241,2), -1)</f>
        <v>41911</v>
      </c>
      <c r="CB210">
        <f>IFERROR(VLOOKUP($A210, CDS5Y_bbg!CA$5:CB$241,2), -1)</f>
        <v>-1</v>
      </c>
      <c r="CC210">
        <f>IFERROR(VLOOKUP($A210, CDS5Y_bbg!CB$5:CC$241,2), -1)</f>
        <v>41912</v>
      </c>
      <c r="CD210">
        <f>IFERROR(VLOOKUP($A210, CDS5Y_bbg!CC$5:CD$241,2), -1)</f>
        <v>-1</v>
      </c>
      <c r="CE210">
        <f>IFERROR(VLOOKUP($A210, CDS5Y_bbg!CD$5:CE$241,2), -1)</f>
        <v>43332</v>
      </c>
      <c r="CF210">
        <f>IFERROR(VLOOKUP($A210, CDS5Y_bbg!CE$5:CF$241,2), -1)</f>
        <v>44.213999999999999</v>
      </c>
      <c r="CG210">
        <f>IFERROR(VLOOKUP($A210, CDS5Y_bbg!CF$5:CG$241,2), -1)</f>
        <v>41893</v>
      </c>
      <c r="CH210">
        <f>IFERROR(VLOOKUP($A210, CDS5Y_bbg!CG$5:CH$241,2), -1)</f>
        <v>-1</v>
      </c>
      <c r="CI210">
        <f>IFERROR(VLOOKUP($A210, CDS5Y_bbg!CH$5:CI$241,2), -1)</f>
        <v>-1</v>
      </c>
      <c r="CJ210">
        <f>IFERROR(VLOOKUP($A210, CDS5Y_bbg!CI$5:CJ$241,2), -1)</f>
        <v>-1</v>
      </c>
      <c r="CK210">
        <f>IFERROR(VLOOKUP($A210, CDS5Y_bbg!CJ$5:CK$241,2), -1)</f>
        <v>41844</v>
      </c>
      <c r="CL210">
        <f>IFERROR(VLOOKUP($A210, CDS5Y_bbg!CK$5:CL$241,2), -1)</f>
        <v>-1</v>
      </c>
      <c r="CM210">
        <f>IFERROR(VLOOKUP($A210, CDS5Y_bbg!CL$5:CM$241,2), -1)</f>
        <v>-1</v>
      </c>
      <c r="CN210">
        <f>IFERROR(VLOOKUP($A210, CDS5Y_bbg!CM$5:CN$241,2), -1)</f>
        <v>-1</v>
      </c>
    </row>
    <row r="211" spans="1:92" x14ac:dyDescent="0.25">
      <c r="A211" s="1">
        <v>42916</v>
      </c>
      <c r="B211">
        <f>IFERROR(VLOOKUP($A211, CDS5Y_bbg!A$5:B$241,2), -1)</f>
        <v>242.29</v>
      </c>
      <c r="C211">
        <f>IFERROR(VLOOKUP($A211, CDS5Y_bbg!B$5:C$241,2), -1)</f>
        <v>41831</v>
      </c>
      <c r="D211">
        <f>IFERROR(VLOOKUP($A211, CDS5Y_bbg!C$5:D$241,2), -1)</f>
        <v>-1</v>
      </c>
      <c r="E211">
        <f>IFERROR(VLOOKUP($A211, CDS5Y_bbg!D$5:E$241,2), -1)</f>
        <v>44895</v>
      </c>
      <c r="F211">
        <f>IFERROR(VLOOKUP($A211, CDS5Y_bbg!E$5:F$241,2), -1)</f>
        <v>65.853999999999999</v>
      </c>
      <c r="G211">
        <f>IFERROR(VLOOKUP($A211, CDS5Y_bbg!F$5:G$241,2), -1)</f>
        <v>40360</v>
      </c>
      <c r="H211">
        <f>IFERROR(VLOOKUP($A211, CDS5Y_bbg!G$5:H$241,2), -1)</f>
        <v>69.426000000000002</v>
      </c>
      <c r="I211">
        <f>IFERROR(VLOOKUP($A211, CDS5Y_bbg!H$5:I$241,2), -1)</f>
        <v>44834</v>
      </c>
      <c r="J211">
        <f>IFERROR(VLOOKUP($A211, CDS5Y_bbg!I$5:J$241,2), -1)</f>
        <v>136.101</v>
      </c>
      <c r="K211">
        <f>IFERROR(VLOOKUP($A211, CDS5Y_bbg!J$5:K$241,2), -1)</f>
        <v>41819</v>
      </c>
      <c r="L211">
        <f>IFERROR(VLOOKUP($A211, CDS5Y_bbg!K$5:L$241,2), -1)</f>
        <v>-1</v>
      </c>
      <c r="M211">
        <f>IFERROR(VLOOKUP($A211, CDS5Y_bbg!L$5:M$241,2), -1)</f>
        <v>40469</v>
      </c>
      <c r="N211">
        <f>IFERROR(VLOOKUP($A211, CDS5Y_bbg!M$5:N$241,2), -1)</f>
        <v>52.677</v>
      </c>
      <c r="O211">
        <f>IFERROR(VLOOKUP($A211, CDS5Y_bbg!N$5:O$241,2), -1)</f>
        <v>40289</v>
      </c>
      <c r="P211">
        <f>IFERROR(VLOOKUP($A211, CDS5Y_bbg!O$5:P$241,2), -1)</f>
        <v>85.45</v>
      </c>
      <c r="Q211">
        <f>IFERROR(VLOOKUP($A211, CDS5Y_bbg!P$5:Q$241,2), -1)</f>
        <v>44377</v>
      </c>
      <c r="R211">
        <f>IFERROR(VLOOKUP($A211, CDS5Y_bbg!Q$5:R$241,2), -1)</f>
        <v>112.633</v>
      </c>
      <c r="S211">
        <f>IFERROR(VLOOKUP($A211, CDS5Y_bbg!R$5:S$241,2), -1)</f>
        <v>43337</v>
      </c>
      <c r="T211">
        <f>IFERROR(VLOOKUP($A211, CDS5Y_bbg!S$5:T$241,2), -1)</f>
        <v>77.369</v>
      </c>
      <c r="U211">
        <f>IFERROR(VLOOKUP($A211, CDS5Y_bbg!T$5:U$241,2), -1)</f>
        <v>42062</v>
      </c>
      <c r="V211">
        <f>IFERROR(VLOOKUP($A211, CDS5Y_bbg!U$5:V$241,2), -1)</f>
        <v>-1</v>
      </c>
      <c r="W211">
        <f>IFERROR(VLOOKUP($A211, CDS5Y_bbg!V$5:W$241,2), -1)</f>
        <v>44074</v>
      </c>
      <c r="X211">
        <f>IFERROR(VLOOKUP($A211, CDS5Y_bbg!W$5:X$241,2), -1)</f>
        <v>169.233</v>
      </c>
      <c r="Y211">
        <f>IFERROR(VLOOKUP($A211, CDS5Y_bbg!X$5:Y$241,2), -1)</f>
        <v>44043</v>
      </c>
      <c r="Z211">
        <f>IFERROR(VLOOKUP($A211, CDS5Y_bbg!Y$5:Z$241,2), -1)</f>
        <v>200.48099999999999</v>
      </c>
      <c r="AA211">
        <f>IFERROR(VLOOKUP($A211, CDS5Y_bbg!Z$5:AA$241,2), -1)</f>
        <v>40481</v>
      </c>
      <c r="AB211">
        <f>IFERROR(VLOOKUP($A211, CDS5Y_bbg!AA$5:AB$241,2), -1)</f>
        <v>61.884</v>
      </c>
      <c r="AC211">
        <f>IFERROR(VLOOKUP($A211, CDS5Y_bbg!AB$5:AC$241,2), -1)</f>
        <v>44043</v>
      </c>
      <c r="AD211">
        <f>IFERROR(VLOOKUP($A211, CDS5Y_bbg!AC$5:AD$241,2), -1)</f>
        <v>194.71799999999999</v>
      </c>
      <c r="AE211">
        <f>IFERROR(VLOOKUP($A211, CDS5Y_bbg!AD$5:AE$241,2), -1)</f>
        <v>41149</v>
      </c>
      <c r="AF211">
        <f>IFERROR(VLOOKUP($A211, CDS5Y_bbg!AE$5:AF$241,2), -1)</f>
        <v>21.934999999999999</v>
      </c>
      <c r="AG211">
        <f>IFERROR(VLOOKUP($A211, CDS5Y_bbg!AF$5:AG$241,2), -1)</f>
        <v>42853</v>
      </c>
      <c r="AH211">
        <f>IFERROR(VLOOKUP($A211, CDS5Y_bbg!AG$5:AH$241,2), -1)</f>
        <v>23.484999999999999</v>
      </c>
      <c r="AI211">
        <f>IFERROR(VLOOKUP($A211, CDS5Y_bbg!AH$5:AI$241,2), -1)</f>
        <v>-1</v>
      </c>
      <c r="AJ211">
        <f>IFERROR(VLOOKUP($A211, CDS5Y_bbg!AI$5:AJ$241,2), -1)</f>
        <v>-1</v>
      </c>
      <c r="AK211">
        <f>IFERROR(VLOOKUP($A211, CDS5Y_bbg!AJ$5:AK$241,2), -1)</f>
        <v>-1</v>
      </c>
      <c r="AL211">
        <f>IFERROR(VLOOKUP($A211, CDS5Y_bbg!AK$5:AL$241,2), -1)</f>
        <v>-1</v>
      </c>
      <c r="AM211">
        <f>IFERROR(VLOOKUP($A211, CDS5Y_bbg!AL$5:AM$241,2), -1)</f>
        <v>-1</v>
      </c>
      <c r="AN211">
        <f>IFERROR(VLOOKUP($A211, CDS5Y_bbg!AM$5:AN$241,2), -1)</f>
        <v>18.353000000000002</v>
      </c>
      <c r="AO211">
        <f>IFERROR(VLOOKUP($A211, CDS5Y_bbg!AN$5:AO$241,2), -1)</f>
        <v>43424</v>
      </c>
      <c r="AP211">
        <f>IFERROR(VLOOKUP($A211, CDS5Y_bbg!AO$5:AP$241,2), -1)</f>
        <v>24.065000000000001</v>
      </c>
      <c r="AQ211">
        <f>IFERROR(VLOOKUP($A211, CDS5Y_bbg!AP$5:AQ$241,2), -1)</f>
        <v>44625</v>
      </c>
      <c r="AR211">
        <f>IFERROR(VLOOKUP($A211, CDS5Y_bbg!AQ$5:AR$241,2), -1)</f>
        <v>21.814</v>
      </c>
      <c r="AS211">
        <f>IFERROR(VLOOKUP($A211, CDS5Y_bbg!AR$5:AS$241,2), -1)</f>
        <v>44626</v>
      </c>
      <c r="AT211">
        <f>IFERROR(VLOOKUP($A211, CDS5Y_bbg!AS$5:AT$241,2), -1)</f>
        <v>15.494999999999999</v>
      </c>
      <c r="AU211">
        <f>IFERROR(VLOOKUP($A211, CDS5Y_bbg!AT$5:AU$241,2), -1)</f>
        <v>-1</v>
      </c>
      <c r="AV211">
        <f>IFERROR(VLOOKUP($A211, CDS5Y_bbg!AU$5:AV$241,2), -1)</f>
        <v>-1</v>
      </c>
      <c r="AW211">
        <f>IFERROR(VLOOKUP($A211, CDS5Y_bbg!AV$5:AW$241,2), -1)</f>
        <v>41863</v>
      </c>
      <c r="AX211">
        <f>IFERROR(VLOOKUP($A211, CDS5Y_bbg!AW$5:AX$241,2), -1)</f>
        <v>-1</v>
      </c>
      <c r="AY211">
        <f>IFERROR(VLOOKUP($A211, CDS5Y_bbg!AX$5:AY$241,2), -1)</f>
        <v>43402</v>
      </c>
      <c r="AZ211">
        <f>IFERROR(VLOOKUP($A211, CDS5Y_bbg!AY$5:AZ$241,2), -1)</f>
        <v>145.61600000000001</v>
      </c>
      <c r="BA211">
        <f>IFERROR(VLOOKUP($A211, CDS5Y_bbg!AZ$5:BA$241,2), -1)</f>
        <v>-1</v>
      </c>
      <c r="BB211">
        <f>IFERROR(VLOOKUP($A211, CDS5Y_bbg!BA$5:BB$241,2), -1)</f>
        <v>45.786000000000001</v>
      </c>
      <c r="BC211">
        <f>IFERROR(VLOOKUP($A211, CDS5Y_bbg!BB$5:BC$241,2), -1)</f>
        <v>41722</v>
      </c>
      <c r="BD211">
        <f>IFERROR(VLOOKUP($A211, CDS5Y_bbg!BC$5:BD$241,2), -1)</f>
        <v>-1</v>
      </c>
      <c r="BE211">
        <f>IFERROR(VLOOKUP($A211, CDS5Y_bbg!BD$5:BE$241,2), -1)</f>
        <v>-1</v>
      </c>
      <c r="BF211">
        <f>IFERROR(VLOOKUP($A211, CDS5Y_bbg!BE$5:BF$241,2), -1)</f>
        <v>-1</v>
      </c>
      <c r="BG211">
        <f>IFERROR(VLOOKUP($A211, CDS5Y_bbg!BF$5:BG$241,2), -1)</f>
        <v>-1</v>
      </c>
      <c r="BH211">
        <f>IFERROR(VLOOKUP($A211, CDS5Y_bbg!BG$5:BH$241,2), -1)</f>
        <v>-1</v>
      </c>
      <c r="BI211">
        <f>IFERROR(VLOOKUP($A211, CDS5Y_bbg!BH$5:BI$241,2), -1)</f>
        <v>43424</v>
      </c>
      <c r="BJ211">
        <f>IFERROR(VLOOKUP($A211, CDS5Y_bbg!BI$5:BJ$241,2), -1)</f>
        <v>196.399</v>
      </c>
      <c r="BK211">
        <f>IFERROR(VLOOKUP($A211, CDS5Y_bbg!BJ$5:BK$241,2), -1)</f>
        <v>-1</v>
      </c>
      <c r="BL211">
        <f>IFERROR(VLOOKUP($A211, CDS5Y_bbg!BK$5:BL$241,2), -1)</f>
        <v>-1</v>
      </c>
      <c r="BM211">
        <f>IFERROR(VLOOKUP($A211, CDS5Y_bbg!BL$5:BM$241,2), -1)</f>
        <v>43424</v>
      </c>
      <c r="BN211">
        <f>IFERROR(VLOOKUP($A211, CDS5Y_bbg!BM$5:BN$241,2), -1)</f>
        <v>64.992000000000004</v>
      </c>
      <c r="BO211">
        <f>IFERROR(VLOOKUP($A211, CDS5Y_bbg!BN$5:BO$241,2), -1)</f>
        <v>43426</v>
      </c>
      <c r="BP211">
        <f>IFERROR(VLOOKUP($A211, CDS5Y_bbg!BO$5:BP$241,2), -1)</f>
        <v>21.033000000000001</v>
      </c>
      <c r="BQ211">
        <f>IFERROR(VLOOKUP($A211, CDS5Y_bbg!BP$5:BQ$241,2), -1)</f>
        <v>-1</v>
      </c>
      <c r="BR211">
        <f>IFERROR(VLOOKUP($A211, CDS5Y_bbg!BQ$5:BR$241,2), -1)</f>
        <v>-1</v>
      </c>
      <c r="BS211">
        <f>IFERROR(VLOOKUP($A211, CDS5Y_bbg!BR$5:BS$241,2), -1)</f>
        <v>43426</v>
      </c>
      <c r="BT211">
        <f>IFERROR(VLOOKUP($A211, CDS5Y_bbg!BS$5:BT$241,2), -1)</f>
        <v>19.943000000000001</v>
      </c>
      <c r="BU211">
        <f>IFERROR(VLOOKUP($A211, CDS5Y_bbg!BT$5:BU$241,2), -1)</f>
        <v>-1</v>
      </c>
      <c r="BV211">
        <f>IFERROR(VLOOKUP($A211, CDS5Y_bbg!BU$5:BV$241,2), -1)</f>
        <v>-1</v>
      </c>
      <c r="BW211">
        <f>IFERROR(VLOOKUP($A211, CDS5Y_bbg!BV$5:BW$241,2), -1)</f>
        <v>41915</v>
      </c>
      <c r="BX211">
        <f>IFERROR(VLOOKUP($A211, CDS5Y_bbg!BW$5:BX$241,2), -1)</f>
        <v>-1</v>
      </c>
      <c r="BY211">
        <f>IFERROR(VLOOKUP($A211, CDS5Y_bbg!BX$5:BY$241,2), -1)</f>
        <v>-1</v>
      </c>
      <c r="BZ211">
        <f>IFERROR(VLOOKUP($A211, CDS5Y_bbg!BY$5:BZ$241,2), -1)</f>
        <v>-1</v>
      </c>
      <c r="CA211">
        <f>IFERROR(VLOOKUP($A211, CDS5Y_bbg!BZ$5:CA$241,2), -1)</f>
        <v>41911</v>
      </c>
      <c r="CB211">
        <f>IFERROR(VLOOKUP($A211, CDS5Y_bbg!CA$5:CB$241,2), -1)</f>
        <v>-1</v>
      </c>
      <c r="CC211">
        <f>IFERROR(VLOOKUP($A211, CDS5Y_bbg!CB$5:CC$241,2), -1)</f>
        <v>41912</v>
      </c>
      <c r="CD211">
        <f>IFERROR(VLOOKUP($A211, CDS5Y_bbg!CC$5:CD$241,2), -1)</f>
        <v>-1</v>
      </c>
      <c r="CE211">
        <f>IFERROR(VLOOKUP($A211, CDS5Y_bbg!CD$5:CE$241,2), -1)</f>
        <v>43332</v>
      </c>
      <c r="CF211">
        <f>IFERROR(VLOOKUP($A211, CDS5Y_bbg!CE$5:CF$241,2), -1)</f>
        <v>43.46</v>
      </c>
      <c r="CG211">
        <f>IFERROR(VLOOKUP($A211, CDS5Y_bbg!CF$5:CG$241,2), -1)</f>
        <v>41893</v>
      </c>
      <c r="CH211">
        <f>IFERROR(VLOOKUP($A211, CDS5Y_bbg!CG$5:CH$241,2), -1)</f>
        <v>-1</v>
      </c>
      <c r="CI211">
        <f>IFERROR(VLOOKUP($A211, CDS5Y_bbg!CH$5:CI$241,2), -1)</f>
        <v>-1</v>
      </c>
      <c r="CJ211">
        <f>IFERROR(VLOOKUP($A211, CDS5Y_bbg!CI$5:CJ$241,2), -1)</f>
        <v>-1</v>
      </c>
      <c r="CK211">
        <f>IFERROR(VLOOKUP($A211, CDS5Y_bbg!CJ$5:CK$241,2), -1)</f>
        <v>41844</v>
      </c>
      <c r="CL211">
        <f>IFERROR(VLOOKUP($A211, CDS5Y_bbg!CK$5:CL$241,2), -1)</f>
        <v>-1</v>
      </c>
      <c r="CM211">
        <f>IFERROR(VLOOKUP($A211, CDS5Y_bbg!CL$5:CM$241,2), -1)</f>
        <v>-1</v>
      </c>
      <c r="CN211">
        <f>IFERROR(VLOOKUP($A211, CDS5Y_bbg!CM$5:CN$241,2), -1)</f>
        <v>-1</v>
      </c>
    </row>
    <row r="212" spans="1:92" x14ac:dyDescent="0.25">
      <c r="A212" s="1">
        <v>42947</v>
      </c>
      <c r="B212">
        <f>IFERROR(VLOOKUP($A212, CDS5Y_bbg!A$5:B$241,2), -1)</f>
        <v>209.73099999999999</v>
      </c>
      <c r="C212">
        <f>IFERROR(VLOOKUP($A212, CDS5Y_bbg!B$5:C$241,2), -1)</f>
        <v>41831</v>
      </c>
      <c r="D212">
        <f>IFERROR(VLOOKUP($A212, CDS5Y_bbg!C$5:D$241,2), -1)</f>
        <v>-1</v>
      </c>
      <c r="E212">
        <f>IFERROR(VLOOKUP($A212, CDS5Y_bbg!D$5:E$241,2), -1)</f>
        <v>44895</v>
      </c>
      <c r="F212">
        <f>IFERROR(VLOOKUP($A212, CDS5Y_bbg!E$5:F$241,2), -1)</f>
        <v>64.819000000000003</v>
      </c>
      <c r="G212">
        <f>IFERROR(VLOOKUP($A212, CDS5Y_bbg!F$5:G$241,2), -1)</f>
        <v>40360</v>
      </c>
      <c r="H212">
        <f>IFERROR(VLOOKUP($A212, CDS5Y_bbg!G$5:H$241,2), -1)</f>
        <v>64.385999999999996</v>
      </c>
      <c r="I212">
        <f>IFERROR(VLOOKUP($A212, CDS5Y_bbg!H$5:I$241,2), -1)</f>
        <v>44834</v>
      </c>
      <c r="J212">
        <f>IFERROR(VLOOKUP($A212, CDS5Y_bbg!I$5:J$241,2), -1)</f>
        <v>125.21599999999999</v>
      </c>
      <c r="K212">
        <f>IFERROR(VLOOKUP($A212, CDS5Y_bbg!J$5:K$241,2), -1)</f>
        <v>41819</v>
      </c>
      <c r="L212">
        <f>IFERROR(VLOOKUP($A212, CDS5Y_bbg!K$5:L$241,2), -1)</f>
        <v>-1</v>
      </c>
      <c r="M212">
        <f>IFERROR(VLOOKUP($A212, CDS5Y_bbg!L$5:M$241,2), -1)</f>
        <v>40469</v>
      </c>
      <c r="N212">
        <f>IFERROR(VLOOKUP($A212, CDS5Y_bbg!M$5:N$241,2), -1)</f>
        <v>57.118000000000002</v>
      </c>
      <c r="O212">
        <f>IFERROR(VLOOKUP($A212, CDS5Y_bbg!N$5:O$241,2), -1)</f>
        <v>40289</v>
      </c>
      <c r="P212">
        <f>IFERROR(VLOOKUP($A212, CDS5Y_bbg!O$5:P$241,2), -1)</f>
        <v>80.299000000000007</v>
      </c>
      <c r="Q212">
        <f>IFERROR(VLOOKUP($A212, CDS5Y_bbg!P$5:Q$241,2), -1)</f>
        <v>44377</v>
      </c>
      <c r="R212">
        <f>IFERROR(VLOOKUP($A212, CDS5Y_bbg!Q$5:R$241,2), -1)</f>
        <v>101.65900000000001</v>
      </c>
      <c r="S212">
        <f>IFERROR(VLOOKUP($A212, CDS5Y_bbg!R$5:S$241,2), -1)</f>
        <v>43337</v>
      </c>
      <c r="T212">
        <f>IFERROR(VLOOKUP($A212, CDS5Y_bbg!S$5:T$241,2), -1)</f>
        <v>69.819999999999993</v>
      </c>
      <c r="U212">
        <f>IFERROR(VLOOKUP($A212, CDS5Y_bbg!T$5:U$241,2), -1)</f>
        <v>42062</v>
      </c>
      <c r="V212">
        <f>IFERROR(VLOOKUP($A212, CDS5Y_bbg!U$5:V$241,2), -1)</f>
        <v>-1</v>
      </c>
      <c r="W212">
        <f>IFERROR(VLOOKUP($A212, CDS5Y_bbg!V$5:W$241,2), -1)</f>
        <v>44074</v>
      </c>
      <c r="X212">
        <f>IFERROR(VLOOKUP($A212, CDS5Y_bbg!W$5:X$241,2), -1)</f>
        <v>164.161</v>
      </c>
      <c r="Y212">
        <f>IFERROR(VLOOKUP($A212, CDS5Y_bbg!X$5:Y$241,2), -1)</f>
        <v>44043</v>
      </c>
      <c r="Z212">
        <f>IFERROR(VLOOKUP($A212, CDS5Y_bbg!Y$5:Z$241,2), -1)</f>
        <v>183.70500000000001</v>
      </c>
      <c r="AA212">
        <f>IFERROR(VLOOKUP($A212, CDS5Y_bbg!Z$5:AA$241,2), -1)</f>
        <v>40481</v>
      </c>
      <c r="AB212">
        <f>IFERROR(VLOOKUP($A212, CDS5Y_bbg!AA$5:AB$241,2), -1)</f>
        <v>61.218000000000004</v>
      </c>
      <c r="AC212">
        <f>IFERROR(VLOOKUP($A212, CDS5Y_bbg!AB$5:AC$241,2), -1)</f>
        <v>44043</v>
      </c>
      <c r="AD212">
        <f>IFERROR(VLOOKUP($A212, CDS5Y_bbg!AC$5:AD$241,2), -1)</f>
        <v>182.643</v>
      </c>
      <c r="AE212">
        <f>IFERROR(VLOOKUP($A212, CDS5Y_bbg!AD$5:AE$241,2), -1)</f>
        <v>41149</v>
      </c>
      <c r="AF212">
        <f>IFERROR(VLOOKUP($A212, CDS5Y_bbg!AE$5:AF$241,2), -1)</f>
        <v>20.651</v>
      </c>
      <c r="AG212">
        <f>IFERROR(VLOOKUP($A212, CDS5Y_bbg!AF$5:AG$241,2), -1)</f>
        <v>42853</v>
      </c>
      <c r="AH212">
        <f>IFERROR(VLOOKUP($A212, CDS5Y_bbg!AG$5:AH$241,2), -1)</f>
        <v>23.484999999999999</v>
      </c>
      <c r="AI212">
        <f>IFERROR(VLOOKUP($A212, CDS5Y_bbg!AH$5:AI$241,2), -1)</f>
        <v>-1</v>
      </c>
      <c r="AJ212">
        <f>IFERROR(VLOOKUP($A212, CDS5Y_bbg!AI$5:AJ$241,2), -1)</f>
        <v>-1</v>
      </c>
      <c r="AK212">
        <f>IFERROR(VLOOKUP($A212, CDS5Y_bbg!AJ$5:AK$241,2), -1)</f>
        <v>-1</v>
      </c>
      <c r="AL212">
        <f>IFERROR(VLOOKUP($A212, CDS5Y_bbg!AK$5:AL$241,2), -1)</f>
        <v>-1</v>
      </c>
      <c r="AM212">
        <f>IFERROR(VLOOKUP($A212, CDS5Y_bbg!AL$5:AM$241,2), -1)</f>
        <v>-1</v>
      </c>
      <c r="AN212">
        <f>IFERROR(VLOOKUP($A212, CDS5Y_bbg!AM$5:AN$241,2), -1)</f>
        <v>16.867000000000001</v>
      </c>
      <c r="AO212">
        <f>IFERROR(VLOOKUP($A212, CDS5Y_bbg!AN$5:AO$241,2), -1)</f>
        <v>43424</v>
      </c>
      <c r="AP212">
        <f>IFERROR(VLOOKUP($A212, CDS5Y_bbg!AO$5:AP$241,2), -1)</f>
        <v>24.065000000000001</v>
      </c>
      <c r="AQ212">
        <f>IFERROR(VLOOKUP($A212, CDS5Y_bbg!AP$5:AQ$241,2), -1)</f>
        <v>44625</v>
      </c>
      <c r="AR212">
        <f>IFERROR(VLOOKUP($A212, CDS5Y_bbg!AQ$5:AR$241,2), -1)</f>
        <v>17.917999999999999</v>
      </c>
      <c r="AS212">
        <f>IFERROR(VLOOKUP($A212, CDS5Y_bbg!AR$5:AS$241,2), -1)</f>
        <v>44626</v>
      </c>
      <c r="AT212">
        <f>IFERROR(VLOOKUP($A212, CDS5Y_bbg!AS$5:AT$241,2), -1)</f>
        <v>13.15</v>
      </c>
      <c r="AU212">
        <f>IFERROR(VLOOKUP($A212, CDS5Y_bbg!AT$5:AU$241,2), -1)</f>
        <v>-1</v>
      </c>
      <c r="AV212">
        <f>IFERROR(VLOOKUP($A212, CDS5Y_bbg!AU$5:AV$241,2), -1)</f>
        <v>-1</v>
      </c>
      <c r="AW212">
        <f>IFERROR(VLOOKUP($A212, CDS5Y_bbg!AV$5:AW$241,2), -1)</f>
        <v>41863</v>
      </c>
      <c r="AX212">
        <f>IFERROR(VLOOKUP($A212, CDS5Y_bbg!AW$5:AX$241,2), -1)</f>
        <v>-1</v>
      </c>
      <c r="AY212">
        <f>IFERROR(VLOOKUP($A212, CDS5Y_bbg!AX$5:AY$241,2), -1)</f>
        <v>43402</v>
      </c>
      <c r="AZ212">
        <f>IFERROR(VLOOKUP($A212, CDS5Y_bbg!AY$5:AZ$241,2), -1)</f>
        <v>133.62</v>
      </c>
      <c r="BA212">
        <f>IFERROR(VLOOKUP($A212, CDS5Y_bbg!AZ$5:BA$241,2), -1)</f>
        <v>-1</v>
      </c>
      <c r="BB212">
        <f>IFERROR(VLOOKUP($A212, CDS5Y_bbg!BA$5:BB$241,2), -1)</f>
        <v>25.166</v>
      </c>
      <c r="BC212">
        <f>IFERROR(VLOOKUP($A212, CDS5Y_bbg!BB$5:BC$241,2), -1)</f>
        <v>41722</v>
      </c>
      <c r="BD212">
        <f>IFERROR(VLOOKUP($A212, CDS5Y_bbg!BC$5:BD$241,2), -1)</f>
        <v>-1</v>
      </c>
      <c r="BE212">
        <f>IFERROR(VLOOKUP($A212, CDS5Y_bbg!BD$5:BE$241,2), -1)</f>
        <v>-1</v>
      </c>
      <c r="BF212">
        <f>IFERROR(VLOOKUP($A212, CDS5Y_bbg!BE$5:BF$241,2), -1)</f>
        <v>-1</v>
      </c>
      <c r="BG212">
        <f>IFERROR(VLOOKUP($A212, CDS5Y_bbg!BF$5:BG$241,2), -1)</f>
        <v>-1</v>
      </c>
      <c r="BH212">
        <f>IFERROR(VLOOKUP($A212, CDS5Y_bbg!BG$5:BH$241,2), -1)</f>
        <v>-1</v>
      </c>
      <c r="BI212">
        <f>IFERROR(VLOOKUP($A212, CDS5Y_bbg!BH$5:BI$241,2), -1)</f>
        <v>43424</v>
      </c>
      <c r="BJ212">
        <f>IFERROR(VLOOKUP($A212, CDS5Y_bbg!BI$5:BJ$241,2), -1)</f>
        <v>167.167</v>
      </c>
      <c r="BK212">
        <f>IFERROR(VLOOKUP($A212, CDS5Y_bbg!BJ$5:BK$241,2), -1)</f>
        <v>-1</v>
      </c>
      <c r="BL212">
        <f>IFERROR(VLOOKUP($A212, CDS5Y_bbg!BK$5:BL$241,2), -1)</f>
        <v>-1</v>
      </c>
      <c r="BM212">
        <f>IFERROR(VLOOKUP($A212, CDS5Y_bbg!BL$5:BM$241,2), -1)</f>
        <v>43424</v>
      </c>
      <c r="BN212">
        <f>IFERROR(VLOOKUP($A212, CDS5Y_bbg!BM$5:BN$241,2), -1)</f>
        <v>63.103999999999999</v>
      </c>
      <c r="BO212">
        <f>IFERROR(VLOOKUP($A212, CDS5Y_bbg!BN$5:BO$241,2), -1)</f>
        <v>43426</v>
      </c>
      <c r="BP212">
        <f>IFERROR(VLOOKUP($A212, CDS5Y_bbg!BO$5:BP$241,2), -1)</f>
        <v>21.033000000000001</v>
      </c>
      <c r="BQ212">
        <f>IFERROR(VLOOKUP($A212, CDS5Y_bbg!BP$5:BQ$241,2), -1)</f>
        <v>-1</v>
      </c>
      <c r="BR212">
        <f>IFERROR(VLOOKUP($A212, CDS5Y_bbg!BQ$5:BR$241,2), -1)</f>
        <v>-1</v>
      </c>
      <c r="BS212">
        <f>IFERROR(VLOOKUP($A212, CDS5Y_bbg!BR$5:BS$241,2), -1)</f>
        <v>43426</v>
      </c>
      <c r="BT212">
        <f>IFERROR(VLOOKUP($A212, CDS5Y_bbg!BS$5:BT$241,2), -1)</f>
        <v>16.811</v>
      </c>
      <c r="BU212">
        <f>IFERROR(VLOOKUP($A212, CDS5Y_bbg!BT$5:BU$241,2), -1)</f>
        <v>-1</v>
      </c>
      <c r="BV212">
        <f>IFERROR(VLOOKUP($A212, CDS5Y_bbg!BU$5:BV$241,2), -1)</f>
        <v>-1</v>
      </c>
      <c r="BW212">
        <f>IFERROR(VLOOKUP($A212, CDS5Y_bbg!BV$5:BW$241,2), -1)</f>
        <v>41915</v>
      </c>
      <c r="BX212">
        <f>IFERROR(VLOOKUP($A212, CDS5Y_bbg!BW$5:BX$241,2), -1)</f>
        <v>-1</v>
      </c>
      <c r="BY212">
        <f>IFERROR(VLOOKUP($A212, CDS5Y_bbg!BX$5:BY$241,2), -1)</f>
        <v>-1</v>
      </c>
      <c r="BZ212">
        <f>IFERROR(VLOOKUP($A212, CDS5Y_bbg!BY$5:BZ$241,2), -1)</f>
        <v>-1</v>
      </c>
      <c r="CA212">
        <f>IFERROR(VLOOKUP($A212, CDS5Y_bbg!BZ$5:CA$241,2), -1)</f>
        <v>41911</v>
      </c>
      <c r="CB212">
        <f>IFERROR(VLOOKUP($A212, CDS5Y_bbg!CA$5:CB$241,2), -1)</f>
        <v>-1</v>
      </c>
      <c r="CC212">
        <f>IFERROR(VLOOKUP($A212, CDS5Y_bbg!CB$5:CC$241,2), -1)</f>
        <v>41912</v>
      </c>
      <c r="CD212">
        <f>IFERROR(VLOOKUP($A212, CDS5Y_bbg!CC$5:CD$241,2), -1)</f>
        <v>-1</v>
      </c>
      <c r="CE212">
        <f>IFERROR(VLOOKUP($A212, CDS5Y_bbg!CD$5:CE$241,2), -1)</f>
        <v>43332</v>
      </c>
      <c r="CF212">
        <f>IFERROR(VLOOKUP($A212, CDS5Y_bbg!CE$5:CF$241,2), -1)</f>
        <v>43.46</v>
      </c>
      <c r="CG212">
        <f>IFERROR(VLOOKUP($A212, CDS5Y_bbg!CF$5:CG$241,2), -1)</f>
        <v>41893</v>
      </c>
      <c r="CH212">
        <f>IFERROR(VLOOKUP($A212, CDS5Y_bbg!CG$5:CH$241,2), -1)</f>
        <v>-1</v>
      </c>
      <c r="CI212">
        <f>IFERROR(VLOOKUP($A212, CDS5Y_bbg!CH$5:CI$241,2), -1)</f>
        <v>-1</v>
      </c>
      <c r="CJ212">
        <f>IFERROR(VLOOKUP($A212, CDS5Y_bbg!CI$5:CJ$241,2), -1)</f>
        <v>-1</v>
      </c>
      <c r="CK212">
        <f>IFERROR(VLOOKUP($A212, CDS5Y_bbg!CJ$5:CK$241,2), -1)</f>
        <v>41844</v>
      </c>
      <c r="CL212">
        <f>IFERROR(VLOOKUP($A212, CDS5Y_bbg!CK$5:CL$241,2), -1)</f>
        <v>-1</v>
      </c>
      <c r="CM212">
        <f>IFERROR(VLOOKUP($A212, CDS5Y_bbg!CL$5:CM$241,2), -1)</f>
        <v>-1</v>
      </c>
      <c r="CN212">
        <f>IFERROR(VLOOKUP($A212, CDS5Y_bbg!CM$5:CN$241,2), -1)</f>
        <v>-1</v>
      </c>
    </row>
    <row r="213" spans="1:92" x14ac:dyDescent="0.25">
      <c r="A213" s="1">
        <v>42978</v>
      </c>
      <c r="B213">
        <f>IFERROR(VLOOKUP($A213, CDS5Y_bbg!A$5:B$241,2), -1)</f>
        <v>195.76</v>
      </c>
      <c r="C213">
        <f>IFERROR(VLOOKUP($A213, CDS5Y_bbg!B$5:C$241,2), -1)</f>
        <v>41831</v>
      </c>
      <c r="D213">
        <f>IFERROR(VLOOKUP($A213, CDS5Y_bbg!C$5:D$241,2), -1)</f>
        <v>-1</v>
      </c>
      <c r="E213">
        <f>IFERROR(VLOOKUP($A213, CDS5Y_bbg!D$5:E$241,2), -1)</f>
        <v>44895</v>
      </c>
      <c r="F213">
        <f>IFERROR(VLOOKUP($A213, CDS5Y_bbg!E$5:F$241,2), -1)</f>
        <v>58.167000000000002</v>
      </c>
      <c r="G213">
        <f>IFERROR(VLOOKUP($A213, CDS5Y_bbg!F$5:G$241,2), -1)</f>
        <v>40360</v>
      </c>
      <c r="H213">
        <f>IFERROR(VLOOKUP($A213, CDS5Y_bbg!G$5:H$241,2), -1)</f>
        <v>56.472000000000001</v>
      </c>
      <c r="I213">
        <f>IFERROR(VLOOKUP($A213, CDS5Y_bbg!H$5:I$241,2), -1)</f>
        <v>44834</v>
      </c>
      <c r="J213">
        <f>IFERROR(VLOOKUP($A213, CDS5Y_bbg!I$5:J$241,2), -1)</f>
        <v>122.93</v>
      </c>
      <c r="K213">
        <f>IFERROR(VLOOKUP($A213, CDS5Y_bbg!J$5:K$241,2), -1)</f>
        <v>41819</v>
      </c>
      <c r="L213">
        <f>IFERROR(VLOOKUP($A213, CDS5Y_bbg!K$5:L$241,2), -1)</f>
        <v>-1</v>
      </c>
      <c r="M213">
        <f>IFERROR(VLOOKUP($A213, CDS5Y_bbg!L$5:M$241,2), -1)</f>
        <v>40469</v>
      </c>
      <c r="N213">
        <f>IFERROR(VLOOKUP($A213, CDS5Y_bbg!M$5:N$241,2), -1)</f>
        <v>60.460999999999999</v>
      </c>
      <c r="O213">
        <f>IFERROR(VLOOKUP($A213, CDS5Y_bbg!N$5:O$241,2), -1)</f>
        <v>40289</v>
      </c>
      <c r="P213">
        <f>IFERROR(VLOOKUP($A213, CDS5Y_bbg!O$5:P$241,2), -1)</f>
        <v>70.581999999999994</v>
      </c>
      <c r="Q213">
        <f>IFERROR(VLOOKUP($A213, CDS5Y_bbg!P$5:Q$241,2), -1)</f>
        <v>44377</v>
      </c>
      <c r="R213">
        <f>IFERROR(VLOOKUP($A213, CDS5Y_bbg!Q$5:R$241,2), -1)</f>
        <v>101.571</v>
      </c>
      <c r="S213">
        <f>IFERROR(VLOOKUP($A213, CDS5Y_bbg!R$5:S$241,2), -1)</f>
        <v>43337</v>
      </c>
      <c r="T213">
        <f>IFERROR(VLOOKUP($A213, CDS5Y_bbg!S$5:T$241,2), -1)</f>
        <v>60.935000000000002</v>
      </c>
      <c r="U213">
        <f>IFERROR(VLOOKUP($A213, CDS5Y_bbg!T$5:U$241,2), -1)</f>
        <v>42062</v>
      </c>
      <c r="V213">
        <f>IFERROR(VLOOKUP($A213, CDS5Y_bbg!U$5:V$241,2), -1)</f>
        <v>-1</v>
      </c>
      <c r="W213">
        <f>IFERROR(VLOOKUP($A213, CDS5Y_bbg!V$5:W$241,2), -1)</f>
        <v>44074</v>
      </c>
      <c r="X213">
        <f>IFERROR(VLOOKUP($A213, CDS5Y_bbg!W$5:X$241,2), -1)</f>
        <v>140.66999999999999</v>
      </c>
      <c r="Y213">
        <f>IFERROR(VLOOKUP($A213, CDS5Y_bbg!X$5:Y$241,2), -1)</f>
        <v>44043</v>
      </c>
      <c r="Z213">
        <f>IFERROR(VLOOKUP($A213, CDS5Y_bbg!Y$5:Z$241,2), -1)</f>
        <v>169.67500000000001</v>
      </c>
      <c r="AA213">
        <f>IFERROR(VLOOKUP($A213, CDS5Y_bbg!Z$5:AA$241,2), -1)</f>
        <v>40481</v>
      </c>
      <c r="AB213">
        <f>IFERROR(VLOOKUP($A213, CDS5Y_bbg!AA$5:AB$241,2), -1)</f>
        <v>55.619</v>
      </c>
      <c r="AC213">
        <f>IFERROR(VLOOKUP($A213, CDS5Y_bbg!AB$5:AC$241,2), -1)</f>
        <v>44043</v>
      </c>
      <c r="AD213">
        <f>IFERROR(VLOOKUP($A213, CDS5Y_bbg!AC$5:AD$241,2), -1)</f>
        <v>161.69</v>
      </c>
      <c r="AE213">
        <f>IFERROR(VLOOKUP($A213, CDS5Y_bbg!AD$5:AE$241,2), -1)</f>
        <v>41149</v>
      </c>
      <c r="AF213">
        <f>IFERROR(VLOOKUP($A213, CDS5Y_bbg!AE$5:AF$241,2), -1)</f>
        <v>22.16</v>
      </c>
      <c r="AG213">
        <f>IFERROR(VLOOKUP($A213, CDS5Y_bbg!AF$5:AG$241,2), -1)</f>
        <v>42853</v>
      </c>
      <c r="AH213">
        <f>IFERROR(VLOOKUP($A213, CDS5Y_bbg!AG$5:AH$241,2), -1)</f>
        <v>23.484999999999999</v>
      </c>
      <c r="AI213">
        <f>IFERROR(VLOOKUP($A213, CDS5Y_bbg!AH$5:AI$241,2), -1)</f>
        <v>-1</v>
      </c>
      <c r="AJ213">
        <f>IFERROR(VLOOKUP($A213, CDS5Y_bbg!AI$5:AJ$241,2), -1)</f>
        <v>-1</v>
      </c>
      <c r="AK213">
        <f>IFERROR(VLOOKUP($A213, CDS5Y_bbg!AJ$5:AK$241,2), -1)</f>
        <v>-1</v>
      </c>
      <c r="AL213">
        <f>IFERROR(VLOOKUP($A213, CDS5Y_bbg!AK$5:AL$241,2), -1)</f>
        <v>-1</v>
      </c>
      <c r="AM213">
        <f>IFERROR(VLOOKUP($A213, CDS5Y_bbg!AL$5:AM$241,2), -1)</f>
        <v>-1</v>
      </c>
      <c r="AN213">
        <f>IFERROR(VLOOKUP($A213, CDS5Y_bbg!AM$5:AN$241,2), -1)</f>
        <v>16.867000000000001</v>
      </c>
      <c r="AO213">
        <f>IFERROR(VLOOKUP($A213, CDS5Y_bbg!AN$5:AO$241,2), -1)</f>
        <v>43424</v>
      </c>
      <c r="AP213">
        <f>IFERROR(VLOOKUP($A213, CDS5Y_bbg!AO$5:AP$241,2), -1)</f>
        <v>24.065000000000001</v>
      </c>
      <c r="AQ213">
        <f>IFERROR(VLOOKUP($A213, CDS5Y_bbg!AP$5:AQ$241,2), -1)</f>
        <v>44625</v>
      </c>
      <c r="AR213">
        <f>IFERROR(VLOOKUP($A213, CDS5Y_bbg!AQ$5:AR$241,2), -1)</f>
        <v>20.887</v>
      </c>
      <c r="AS213">
        <f>IFERROR(VLOOKUP($A213, CDS5Y_bbg!AR$5:AS$241,2), -1)</f>
        <v>44626</v>
      </c>
      <c r="AT213">
        <f>IFERROR(VLOOKUP($A213, CDS5Y_bbg!AS$5:AT$241,2), -1)</f>
        <v>13.647</v>
      </c>
      <c r="AU213">
        <f>IFERROR(VLOOKUP($A213, CDS5Y_bbg!AT$5:AU$241,2), -1)</f>
        <v>-1</v>
      </c>
      <c r="AV213">
        <f>IFERROR(VLOOKUP($A213, CDS5Y_bbg!AU$5:AV$241,2), -1)</f>
        <v>-1</v>
      </c>
      <c r="AW213">
        <f>IFERROR(VLOOKUP($A213, CDS5Y_bbg!AV$5:AW$241,2), -1)</f>
        <v>41863</v>
      </c>
      <c r="AX213">
        <f>IFERROR(VLOOKUP($A213, CDS5Y_bbg!AW$5:AX$241,2), -1)</f>
        <v>-1</v>
      </c>
      <c r="AY213">
        <f>IFERROR(VLOOKUP($A213, CDS5Y_bbg!AX$5:AY$241,2), -1)</f>
        <v>43402</v>
      </c>
      <c r="AZ213">
        <f>IFERROR(VLOOKUP($A213, CDS5Y_bbg!AY$5:AZ$241,2), -1)</f>
        <v>145.18600000000001</v>
      </c>
      <c r="BA213">
        <f>IFERROR(VLOOKUP($A213, CDS5Y_bbg!AZ$5:BA$241,2), -1)</f>
        <v>-1</v>
      </c>
      <c r="BB213">
        <f>IFERROR(VLOOKUP($A213, CDS5Y_bbg!BA$5:BB$241,2), -1)</f>
        <v>25.166</v>
      </c>
      <c r="BC213">
        <f>IFERROR(VLOOKUP($A213, CDS5Y_bbg!BB$5:BC$241,2), -1)</f>
        <v>41722</v>
      </c>
      <c r="BD213">
        <f>IFERROR(VLOOKUP($A213, CDS5Y_bbg!BC$5:BD$241,2), -1)</f>
        <v>-1</v>
      </c>
      <c r="BE213">
        <f>IFERROR(VLOOKUP($A213, CDS5Y_bbg!BD$5:BE$241,2), -1)</f>
        <v>-1</v>
      </c>
      <c r="BF213">
        <f>IFERROR(VLOOKUP($A213, CDS5Y_bbg!BE$5:BF$241,2), -1)</f>
        <v>-1</v>
      </c>
      <c r="BG213">
        <f>IFERROR(VLOOKUP($A213, CDS5Y_bbg!BF$5:BG$241,2), -1)</f>
        <v>-1</v>
      </c>
      <c r="BH213">
        <f>IFERROR(VLOOKUP($A213, CDS5Y_bbg!BG$5:BH$241,2), -1)</f>
        <v>-1</v>
      </c>
      <c r="BI213">
        <f>IFERROR(VLOOKUP($A213, CDS5Y_bbg!BH$5:BI$241,2), -1)</f>
        <v>43424</v>
      </c>
      <c r="BJ213">
        <f>IFERROR(VLOOKUP($A213, CDS5Y_bbg!BI$5:BJ$241,2), -1)</f>
        <v>165.459</v>
      </c>
      <c r="BK213">
        <f>IFERROR(VLOOKUP($A213, CDS5Y_bbg!BJ$5:BK$241,2), -1)</f>
        <v>-1</v>
      </c>
      <c r="BL213">
        <f>IFERROR(VLOOKUP($A213, CDS5Y_bbg!BK$5:BL$241,2), -1)</f>
        <v>-1</v>
      </c>
      <c r="BM213">
        <f>IFERROR(VLOOKUP($A213, CDS5Y_bbg!BL$5:BM$241,2), -1)</f>
        <v>43424</v>
      </c>
      <c r="BN213">
        <f>IFERROR(VLOOKUP($A213, CDS5Y_bbg!BM$5:BN$241,2), -1)</f>
        <v>68.203000000000003</v>
      </c>
      <c r="BO213">
        <f>IFERROR(VLOOKUP($A213, CDS5Y_bbg!BN$5:BO$241,2), -1)</f>
        <v>43426</v>
      </c>
      <c r="BP213">
        <f>IFERROR(VLOOKUP($A213, CDS5Y_bbg!BO$5:BP$241,2), -1)</f>
        <v>21.033000000000001</v>
      </c>
      <c r="BQ213">
        <f>IFERROR(VLOOKUP($A213, CDS5Y_bbg!BP$5:BQ$241,2), -1)</f>
        <v>-1</v>
      </c>
      <c r="BR213">
        <f>IFERROR(VLOOKUP($A213, CDS5Y_bbg!BQ$5:BR$241,2), -1)</f>
        <v>-1</v>
      </c>
      <c r="BS213">
        <f>IFERROR(VLOOKUP($A213, CDS5Y_bbg!BR$5:BS$241,2), -1)</f>
        <v>43426</v>
      </c>
      <c r="BT213">
        <f>IFERROR(VLOOKUP($A213, CDS5Y_bbg!BS$5:BT$241,2), -1)</f>
        <v>19.829999999999998</v>
      </c>
      <c r="BU213">
        <f>IFERROR(VLOOKUP($A213, CDS5Y_bbg!BT$5:BU$241,2), -1)</f>
        <v>-1</v>
      </c>
      <c r="BV213">
        <f>IFERROR(VLOOKUP($A213, CDS5Y_bbg!BU$5:BV$241,2), -1)</f>
        <v>-1</v>
      </c>
      <c r="BW213">
        <f>IFERROR(VLOOKUP($A213, CDS5Y_bbg!BV$5:BW$241,2), -1)</f>
        <v>41915</v>
      </c>
      <c r="BX213">
        <f>IFERROR(VLOOKUP($A213, CDS5Y_bbg!BW$5:BX$241,2), -1)</f>
        <v>-1</v>
      </c>
      <c r="BY213">
        <f>IFERROR(VLOOKUP($A213, CDS5Y_bbg!BX$5:BY$241,2), -1)</f>
        <v>-1</v>
      </c>
      <c r="BZ213">
        <f>IFERROR(VLOOKUP($A213, CDS5Y_bbg!BY$5:BZ$241,2), -1)</f>
        <v>-1</v>
      </c>
      <c r="CA213">
        <f>IFERROR(VLOOKUP($A213, CDS5Y_bbg!BZ$5:CA$241,2), -1)</f>
        <v>41911</v>
      </c>
      <c r="CB213">
        <f>IFERROR(VLOOKUP($A213, CDS5Y_bbg!CA$5:CB$241,2), -1)</f>
        <v>-1</v>
      </c>
      <c r="CC213">
        <f>IFERROR(VLOOKUP($A213, CDS5Y_bbg!CB$5:CC$241,2), -1)</f>
        <v>41912</v>
      </c>
      <c r="CD213">
        <f>IFERROR(VLOOKUP($A213, CDS5Y_bbg!CC$5:CD$241,2), -1)</f>
        <v>-1</v>
      </c>
      <c r="CE213">
        <f>IFERROR(VLOOKUP($A213, CDS5Y_bbg!CD$5:CE$241,2), -1)</f>
        <v>43332</v>
      </c>
      <c r="CF213">
        <f>IFERROR(VLOOKUP($A213, CDS5Y_bbg!CE$5:CF$241,2), -1)</f>
        <v>43.46</v>
      </c>
      <c r="CG213">
        <f>IFERROR(VLOOKUP($A213, CDS5Y_bbg!CF$5:CG$241,2), -1)</f>
        <v>41893</v>
      </c>
      <c r="CH213">
        <f>IFERROR(VLOOKUP($A213, CDS5Y_bbg!CG$5:CH$241,2), -1)</f>
        <v>-1</v>
      </c>
      <c r="CI213">
        <f>IFERROR(VLOOKUP($A213, CDS5Y_bbg!CH$5:CI$241,2), -1)</f>
        <v>-1</v>
      </c>
      <c r="CJ213">
        <f>IFERROR(VLOOKUP($A213, CDS5Y_bbg!CI$5:CJ$241,2), -1)</f>
        <v>-1</v>
      </c>
      <c r="CK213">
        <f>IFERROR(VLOOKUP($A213, CDS5Y_bbg!CJ$5:CK$241,2), -1)</f>
        <v>41844</v>
      </c>
      <c r="CL213">
        <f>IFERROR(VLOOKUP($A213, CDS5Y_bbg!CK$5:CL$241,2), -1)</f>
        <v>-1</v>
      </c>
      <c r="CM213">
        <f>IFERROR(VLOOKUP($A213, CDS5Y_bbg!CL$5:CM$241,2), -1)</f>
        <v>-1</v>
      </c>
      <c r="CN213">
        <f>IFERROR(VLOOKUP($A213, CDS5Y_bbg!CM$5:CN$241,2), -1)</f>
        <v>-1</v>
      </c>
    </row>
    <row r="214" spans="1:92" x14ac:dyDescent="0.25">
      <c r="A214" s="1">
        <v>43007</v>
      </c>
      <c r="B214">
        <f>IFERROR(VLOOKUP($A214, CDS5Y_bbg!A$5:B$241,2), -1)</f>
        <v>195.905</v>
      </c>
      <c r="C214">
        <f>IFERROR(VLOOKUP($A214, CDS5Y_bbg!B$5:C$241,2), -1)</f>
        <v>41831</v>
      </c>
      <c r="D214">
        <f>IFERROR(VLOOKUP($A214, CDS5Y_bbg!C$5:D$241,2), -1)</f>
        <v>-1</v>
      </c>
      <c r="E214">
        <f>IFERROR(VLOOKUP($A214, CDS5Y_bbg!D$5:E$241,2), -1)</f>
        <v>44895</v>
      </c>
      <c r="F214">
        <f>IFERROR(VLOOKUP($A214, CDS5Y_bbg!E$5:F$241,2), -1)</f>
        <v>58.784999999999997</v>
      </c>
      <c r="G214">
        <f>IFERROR(VLOOKUP($A214, CDS5Y_bbg!F$5:G$241,2), -1)</f>
        <v>40360</v>
      </c>
      <c r="H214">
        <f>IFERROR(VLOOKUP($A214, CDS5Y_bbg!G$5:H$241,2), -1)</f>
        <v>61.997999999999998</v>
      </c>
      <c r="I214">
        <f>IFERROR(VLOOKUP($A214, CDS5Y_bbg!H$5:I$241,2), -1)</f>
        <v>44834</v>
      </c>
      <c r="J214">
        <f>IFERROR(VLOOKUP($A214, CDS5Y_bbg!I$5:J$241,2), -1)</f>
        <v>122.21299999999999</v>
      </c>
      <c r="K214">
        <f>IFERROR(VLOOKUP($A214, CDS5Y_bbg!J$5:K$241,2), -1)</f>
        <v>41819</v>
      </c>
      <c r="L214">
        <f>IFERROR(VLOOKUP($A214, CDS5Y_bbg!K$5:L$241,2), -1)</f>
        <v>-1</v>
      </c>
      <c r="M214">
        <f>IFERROR(VLOOKUP($A214, CDS5Y_bbg!L$5:M$241,2), -1)</f>
        <v>40469</v>
      </c>
      <c r="N214">
        <f>IFERROR(VLOOKUP($A214, CDS5Y_bbg!M$5:N$241,2), -1)</f>
        <v>73.944000000000003</v>
      </c>
      <c r="O214">
        <f>IFERROR(VLOOKUP($A214, CDS5Y_bbg!N$5:O$241,2), -1)</f>
        <v>40289</v>
      </c>
      <c r="P214">
        <f>IFERROR(VLOOKUP($A214, CDS5Y_bbg!O$5:P$241,2), -1)</f>
        <v>68.992999999999995</v>
      </c>
      <c r="Q214">
        <f>IFERROR(VLOOKUP($A214, CDS5Y_bbg!P$5:Q$241,2), -1)</f>
        <v>44377</v>
      </c>
      <c r="R214">
        <f>IFERROR(VLOOKUP($A214, CDS5Y_bbg!Q$5:R$241,2), -1)</f>
        <v>110.307</v>
      </c>
      <c r="S214">
        <f>IFERROR(VLOOKUP($A214, CDS5Y_bbg!R$5:S$241,2), -1)</f>
        <v>43337</v>
      </c>
      <c r="T214">
        <f>IFERROR(VLOOKUP($A214, CDS5Y_bbg!S$5:T$241,2), -1)</f>
        <v>65.14</v>
      </c>
      <c r="U214">
        <f>IFERROR(VLOOKUP($A214, CDS5Y_bbg!T$5:U$241,2), -1)</f>
        <v>42062</v>
      </c>
      <c r="V214">
        <f>IFERROR(VLOOKUP($A214, CDS5Y_bbg!U$5:V$241,2), -1)</f>
        <v>-1</v>
      </c>
      <c r="W214">
        <f>IFERROR(VLOOKUP($A214, CDS5Y_bbg!V$5:W$241,2), -1)</f>
        <v>44074</v>
      </c>
      <c r="X214">
        <f>IFERROR(VLOOKUP($A214, CDS5Y_bbg!W$5:X$241,2), -1)</f>
        <v>142.08000000000001</v>
      </c>
      <c r="Y214">
        <f>IFERROR(VLOOKUP($A214, CDS5Y_bbg!X$5:Y$241,2), -1)</f>
        <v>44043</v>
      </c>
      <c r="Z214">
        <f>IFERROR(VLOOKUP($A214, CDS5Y_bbg!Y$5:Z$241,2), -1)</f>
        <v>186.333</v>
      </c>
      <c r="AA214">
        <f>IFERROR(VLOOKUP($A214, CDS5Y_bbg!Z$5:AA$241,2), -1)</f>
        <v>40481</v>
      </c>
      <c r="AB214">
        <f>IFERROR(VLOOKUP($A214, CDS5Y_bbg!AA$5:AB$241,2), -1)</f>
        <v>50.465000000000003</v>
      </c>
      <c r="AC214">
        <f>IFERROR(VLOOKUP($A214, CDS5Y_bbg!AB$5:AC$241,2), -1)</f>
        <v>44043</v>
      </c>
      <c r="AD214">
        <f>IFERROR(VLOOKUP($A214, CDS5Y_bbg!AC$5:AD$241,2), -1)</f>
        <v>187.51</v>
      </c>
      <c r="AE214">
        <f>IFERROR(VLOOKUP($A214, CDS5Y_bbg!AD$5:AE$241,2), -1)</f>
        <v>41149</v>
      </c>
      <c r="AF214">
        <f>IFERROR(VLOOKUP($A214, CDS5Y_bbg!AE$5:AF$241,2), -1)</f>
        <v>23.097000000000001</v>
      </c>
      <c r="AG214">
        <f>IFERROR(VLOOKUP($A214, CDS5Y_bbg!AF$5:AG$241,2), -1)</f>
        <v>42853</v>
      </c>
      <c r="AH214">
        <f>IFERROR(VLOOKUP($A214, CDS5Y_bbg!AG$5:AH$241,2), -1)</f>
        <v>23.484999999999999</v>
      </c>
      <c r="AI214">
        <f>IFERROR(VLOOKUP($A214, CDS5Y_bbg!AH$5:AI$241,2), -1)</f>
        <v>-1</v>
      </c>
      <c r="AJ214">
        <f>IFERROR(VLOOKUP($A214, CDS5Y_bbg!AI$5:AJ$241,2), -1)</f>
        <v>-1</v>
      </c>
      <c r="AK214">
        <f>IFERROR(VLOOKUP($A214, CDS5Y_bbg!AJ$5:AK$241,2), -1)</f>
        <v>-1</v>
      </c>
      <c r="AL214">
        <f>IFERROR(VLOOKUP($A214, CDS5Y_bbg!AK$5:AL$241,2), -1)</f>
        <v>-1</v>
      </c>
      <c r="AM214">
        <f>IFERROR(VLOOKUP($A214, CDS5Y_bbg!AL$5:AM$241,2), -1)</f>
        <v>-1</v>
      </c>
      <c r="AN214">
        <f>IFERROR(VLOOKUP($A214, CDS5Y_bbg!AM$5:AN$241,2), -1)</f>
        <v>15.391</v>
      </c>
      <c r="AO214">
        <f>IFERROR(VLOOKUP($A214, CDS5Y_bbg!AN$5:AO$241,2), -1)</f>
        <v>43424</v>
      </c>
      <c r="AP214">
        <f>IFERROR(VLOOKUP($A214, CDS5Y_bbg!AO$5:AP$241,2), -1)</f>
        <v>24.065000000000001</v>
      </c>
      <c r="AQ214">
        <f>IFERROR(VLOOKUP($A214, CDS5Y_bbg!AP$5:AQ$241,2), -1)</f>
        <v>44625</v>
      </c>
      <c r="AR214">
        <f>IFERROR(VLOOKUP($A214, CDS5Y_bbg!AQ$5:AR$241,2), -1)</f>
        <v>20.417999999999999</v>
      </c>
      <c r="AS214">
        <f>IFERROR(VLOOKUP($A214, CDS5Y_bbg!AR$5:AS$241,2), -1)</f>
        <v>44626</v>
      </c>
      <c r="AT214">
        <f>IFERROR(VLOOKUP($A214, CDS5Y_bbg!AS$5:AT$241,2), -1)</f>
        <v>12.462999999999999</v>
      </c>
      <c r="AU214">
        <f>IFERROR(VLOOKUP($A214, CDS5Y_bbg!AT$5:AU$241,2), -1)</f>
        <v>-1</v>
      </c>
      <c r="AV214">
        <f>IFERROR(VLOOKUP($A214, CDS5Y_bbg!AU$5:AV$241,2), -1)</f>
        <v>-1</v>
      </c>
      <c r="AW214">
        <f>IFERROR(VLOOKUP($A214, CDS5Y_bbg!AV$5:AW$241,2), -1)</f>
        <v>41863</v>
      </c>
      <c r="AX214">
        <f>IFERROR(VLOOKUP($A214, CDS5Y_bbg!AW$5:AX$241,2), -1)</f>
        <v>-1</v>
      </c>
      <c r="AY214">
        <f>IFERROR(VLOOKUP($A214, CDS5Y_bbg!AX$5:AY$241,2), -1)</f>
        <v>43402</v>
      </c>
      <c r="AZ214">
        <f>IFERROR(VLOOKUP($A214, CDS5Y_bbg!AY$5:AZ$241,2), -1)</f>
        <v>138.29</v>
      </c>
      <c r="BA214">
        <f>IFERROR(VLOOKUP($A214, CDS5Y_bbg!AZ$5:BA$241,2), -1)</f>
        <v>-1</v>
      </c>
      <c r="BB214">
        <f>IFERROR(VLOOKUP($A214, CDS5Y_bbg!BA$5:BB$241,2), -1)</f>
        <v>25.166</v>
      </c>
      <c r="BC214">
        <f>IFERROR(VLOOKUP($A214, CDS5Y_bbg!BB$5:BC$241,2), -1)</f>
        <v>41722</v>
      </c>
      <c r="BD214">
        <f>IFERROR(VLOOKUP($A214, CDS5Y_bbg!BC$5:BD$241,2), -1)</f>
        <v>-1</v>
      </c>
      <c r="BE214">
        <f>IFERROR(VLOOKUP($A214, CDS5Y_bbg!BD$5:BE$241,2), -1)</f>
        <v>-1</v>
      </c>
      <c r="BF214">
        <f>IFERROR(VLOOKUP($A214, CDS5Y_bbg!BE$5:BF$241,2), -1)</f>
        <v>-1</v>
      </c>
      <c r="BG214">
        <f>IFERROR(VLOOKUP($A214, CDS5Y_bbg!BF$5:BG$241,2), -1)</f>
        <v>-1</v>
      </c>
      <c r="BH214">
        <f>IFERROR(VLOOKUP($A214, CDS5Y_bbg!BG$5:BH$241,2), -1)</f>
        <v>-1</v>
      </c>
      <c r="BI214">
        <f>IFERROR(VLOOKUP($A214, CDS5Y_bbg!BH$5:BI$241,2), -1)</f>
        <v>43424</v>
      </c>
      <c r="BJ214">
        <f>IFERROR(VLOOKUP($A214, CDS5Y_bbg!BI$5:BJ$241,2), -1)</f>
        <v>127.88200000000001</v>
      </c>
      <c r="BK214">
        <f>IFERROR(VLOOKUP($A214, CDS5Y_bbg!BJ$5:BK$241,2), -1)</f>
        <v>-1</v>
      </c>
      <c r="BL214">
        <f>IFERROR(VLOOKUP($A214, CDS5Y_bbg!BK$5:BL$241,2), -1)</f>
        <v>-1</v>
      </c>
      <c r="BM214">
        <f>IFERROR(VLOOKUP($A214, CDS5Y_bbg!BL$5:BM$241,2), -1)</f>
        <v>43424</v>
      </c>
      <c r="BN214">
        <f>IFERROR(VLOOKUP($A214, CDS5Y_bbg!BM$5:BN$241,2), -1)</f>
        <v>63.55</v>
      </c>
      <c r="BO214">
        <f>IFERROR(VLOOKUP($A214, CDS5Y_bbg!BN$5:BO$241,2), -1)</f>
        <v>43426</v>
      </c>
      <c r="BP214">
        <f>IFERROR(VLOOKUP($A214, CDS5Y_bbg!BO$5:BP$241,2), -1)</f>
        <v>21.033000000000001</v>
      </c>
      <c r="BQ214">
        <f>IFERROR(VLOOKUP($A214, CDS5Y_bbg!BP$5:BQ$241,2), -1)</f>
        <v>-1</v>
      </c>
      <c r="BR214">
        <f>IFERROR(VLOOKUP($A214, CDS5Y_bbg!BQ$5:BR$241,2), -1)</f>
        <v>-1</v>
      </c>
      <c r="BS214">
        <f>IFERROR(VLOOKUP($A214, CDS5Y_bbg!BR$5:BS$241,2), -1)</f>
        <v>43426</v>
      </c>
      <c r="BT214">
        <f>IFERROR(VLOOKUP($A214, CDS5Y_bbg!BS$5:BT$241,2), -1)</f>
        <v>23.725999999999999</v>
      </c>
      <c r="BU214">
        <f>IFERROR(VLOOKUP($A214, CDS5Y_bbg!BT$5:BU$241,2), -1)</f>
        <v>-1</v>
      </c>
      <c r="BV214">
        <f>IFERROR(VLOOKUP($A214, CDS5Y_bbg!BU$5:BV$241,2), -1)</f>
        <v>-1</v>
      </c>
      <c r="BW214">
        <f>IFERROR(VLOOKUP($A214, CDS5Y_bbg!BV$5:BW$241,2), -1)</f>
        <v>41915</v>
      </c>
      <c r="BX214">
        <f>IFERROR(VLOOKUP($A214, CDS5Y_bbg!BW$5:BX$241,2), -1)</f>
        <v>-1</v>
      </c>
      <c r="BY214">
        <f>IFERROR(VLOOKUP($A214, CDS5Y_bbg!BX$5:BY$241,2), -1)</f>
        <v>-1</v>
      </c>
      <c r="BZ214">
        <f>IFERROR(VLOOKUP($A214, CDS5Y_bbg!BY$5:BZ$241,2), -1)</f>
        <v>-1</v>
      </c>
      <c r="CA214">
        <f>IFERROR(VLOOKUP($A214, CDS5Y_bbg!BZ$5:CA$241,2), -1)</f>
        <v>41911</v>
      </c>
      <c r="CB214">
        <f>IFERROR(VLOOKUP($A214, CDS5Y_bbg!CA$5:CB$241,2), -1)</f>
        <v>-1</v>
      </c>
      <c r="CC214">
        <f>IFERROR(VLOOKUP($A214, CDS5Y_bbg!CB$5:CC$241,2), -1)</f>
        <v>41912</v>
      </c>
      <c r="CD214">
        <f>IFERROR(VLOOKUP($A214, CDS5Y_bbg!CC$5:CD$241,2), -1)</f>
        <v>-1</v>
      </c>
      <c r="CE214">
        <f>IFERROR(VLOOKUP($A214, CDS5Y_bbg!CD$5:CE$241,2), -1)</f>
        <v>43332</v>
      </c>
      <c r="CF214">
        <f>IFERROR(VLOOKUP($A214, CDS5Y_bbg!CE$5:CF$241,2), -1)</f>
        <v>43.46</v>
      </c>
      <c r="CG214">
        <f>IFERROR(VLOOKUP($A214, CDS5Y_bbg!CF$5:CG$241,2), -1)</f>
        <v>41893</v>
      </c>
      <c r="CH214">
        <f>IFERROR(VLOOKUP($A214, CDS5Y_bbg!CG$5:CH$241,2), -1)</f>
        <v>-1</v>
      </c>
      <c r="CI214">
        <f>IFERROR(VLOOKUP($A214, CDS5Y_bbg!CH$5:CI$241,2), -1)</f>
        <v>-1</v>
      </c>
      <c r="CJ214">
        <f>IFERROR(VLOOKUP($A214, CDS5Y_bbg!CI$5:CJ$241,2), -1)</f>
        <v>-1</v>
      </c>
      <c r="CK214">
        <f>IFERROR(VLOOKUP($A214, CDS5Y_bbg!CJ$5:CK$241,2), -1)</f>
        <v>41844</v>
      </c>
      <c r="CL214">
        <f>IFERROR(VLOOKUP($A214, CDS5Y_bbg!CK$5:CL$241,2), -1)</f>
        <v>-1</v>
      </c>
      <c r="CM214">
        <f>IFERROR(VLOOKUP($A214, CDS5Y_bbg!CL$5:CM$241,2), -1)</f>
        <v>-1</v>
      </c>
      <c r="CN214">
        <f>IFERROR(VLOOKUP($A214, CDS5Y_bbg!CM$5:CN$241,2), -1)</f>
        <v>-1</v>
      </c>
    </row>
    <row r="215" spans="1:92" x14ac:dyDescent="0.25">
      <c r="A215" s="1">
        <v>43039</v>
      </c>
      <c r="B215">
        <f>IFERROR(VLOOKUP($A215, CDS5Y_bbg!A$5:B$241,2), -1)</f>
        <v>171.76900000000001</v>
      </c>
      <c r="C215">
        <f>IFERROR(VLOOKUP($A215, CDS5Y_bbg!B$5:C$241,2), -1)</f>
        <v>41831</v>
      </c>
      <c r="D215">
        <f>IFERROR(VLOOKUP($A215, CDS5Y_bbg!C$5:D$241,2), -1)</f>
        <v>-1</v>
      </c>
      <c r="E215">
        <f>IFERROR(VLOOKUP($A215, CDS5Y_bbg!D$5:E$241,2), -1)</f>
        <v>44895</v>
      </c>
      <c r="F215">
        <f>IFERROR(VLOOKUP($A215, CDS5Y_bbg!E$5:F$241,2), -1)</f>
        <v>50.938000000000002</v>
      </c>
      <c r="G215">
        <f>IFERROR(VLOOKUP($A215, CDS5Y_bbg!F$5:G$241,2), -1)</f>
        <v>40360</v>
      </c>
      <c r="H215">
        <f>IFERROR(VLOOKUP($A215, CDS5Y_bbg!G$5:H$241,2), -1)</f>
        <v>52.18</v>
      </c>
      <c r="I215">
        <f>IFERROR(VLOOKUP($A215, CDS5Y_bbg!H$5:I$241,2), -1)</f>
        <v>44834</v>
      </c>
      <c r="J215">
        <f>IFERROR(VLOOKUP($A215, CDS5Y_bbg!I$5:J$241,2), -1)</f>
        <v>110.261</v>
      </c>
      <c r="K215">
        <f>IFERROR(VLOOKUP($A215, CDS5Y_bbg!J$5:K$241,2), -1)</f>
        <v>41819</v>
      </c>
      <c r="L215">
        <f>IFERROR(VLOOKUP($A215, CDS5Y_bbg!K$5:L$241,2), -1)</f>
        <v>-1</v>
      </c>
      <c r="M215">
        <f>IFERROR(VLOOKUP($A215, CDS5Y_bbg!L$5:M$241,2), -1)</f>
        <v>40469</v>
      </c>
      <c r="N215">
        <f>IFERROR(VLOOKUP($A215, CDS5Y_bbg!M$5:N$241,2), -1)</f>
        <v>72.805999999999997</v>
      </c>
      <c r="O215">
        <f>IFERROR(VLOOKUP($A215, CDS5Y_bbg!N$5:O$241,2), -1)</f>
        <v>40289</v>
      </c>
      <c r="P215">
        <f>IFERROR(VLOOKUP($A215, CDS5Y_bbg!O$5:P$241,2), -1)</f>
        <v>63.109000000000002</v>
      </c>
      <c r="Q215">
        <f>IFERROR(VLOOKUP($A215, CDS5Y_bbg!P$5:Q$241,2), -1)</f>
        <v>44377</v>
      </c>
      <c r="R215">
        <f>IFERROR(VLOOKUP($A215, CDS5Y_bbg!Q$5:R$241,2), -1)</f>
        <v>106.88200000000001</v>
      </c>
      <c r="S215">
        <f>IFERROR(VLOOKUP($A215, CDS5Y_bbg!R$5:S$241,2), -1)</f>
        <v>43337</v>
      </c>
      <c r="T215">
        <f>IFERROR(VLOOKUP($A215, CDS5Y_bbg!S$5:T$241,2), -1)</f>
        <v>63.173999999999999</v>
      </c>
      <c r="U215">
        <f>IFERROR(VLOOKUP($A215, CDS5Y_bbg!T$5:U$241,2), -1)</f>
        <v>42062</v>
      </c>
      <c r="V215">
        <f>IFERROR(VLOOKUP($A215, CDS5Y_bbg!U$5:V$241,2), -1)</f>
        <v>-1</v>
      </c>
      <c r="W215">
        <f>IFERROR(VLOOKUP($A215, CDS5Y_bbg!V$5:W$241,2), -1)</f>
        <v>44074</v>
      </c>
      <c r="X215">
        <f>IFERROR(VLOOKUP($A215, CDS5Y_bbg!W$5:X$241,2), -1)</f>
        <v>129.41</v>
      </c>
      <c r="Y215">
        <f>IFERROR(VLOOKUP($A215, CDS5Y_bbg!X$5:Y$241,2), -1)</f>
        <v>44043</v>
      </c>
      <c r="Z215">
        <f>IFERROR(VLOOKUP($A215, CDS5Y_bbg!Y$5:Z$241,2), -1)</f>
        <v>185.02199999999999</v>
      </c>
      <c r="AA215">
        <f>IFERROR(VLOOKUP($A215, CDS5Y_bbg!Z$5:AA$241,2), -1)</f>
        <v>40481</v>
      </c>
      <c r="AB215">
        <f>IFERROR(VLOOKUP($A215, CDS5Y_bbg!AA$5:AB$241,2), -1)</f>
        <v>46.363999999999997</v>
      </c>
      <c r="AC215">
        <f>IFERROR(VLOOKUP($A215, CDS5Y_bbg!AB$5:AC$241,2), -1)</f>
        <v>44043</v>
      </c>
      <c r="AD215">
        <f>IFERROR(VLOOKUP($A215, CDS5Y_bbg!AC$5:AD$241,2), -1)</f>
        <v>185.65700000000001</v>
      </c>
      <c r="AE215">
        <f>IFERROR(VLOOKUP($A215, CDS5Y_bbg!AD$5:AE$241,2), -1)</f>
        <v>41149</v>
      </c>
      <c r="AF215">
        <f>IFERROR(VLOOKUP($A215, CDS5Y_bbg!AE$5:AF$241,2), -1)</f>
        <v>19.614000000000001</v>
      </c>
      <c r="AG215">
        <f>IFERROR(VLOOKUP($A215, CDS5Y_bbg!AF$5:AG$241,2), -1)</f>
        <v>42853</v>
      </c>
      <c r="AH215">
        <f>IFERROR(VLOOKUP($A215, CDS5Y_bbg!AG$5:AH$241,2), -1)</f>
        <v>23.484999999999999</v>
      </c>
      <c r="AI215">
        <f>IFERROR(VLOOKUP($A215, CDS5Y_bbg!AH$5:AI$241,2), -1)</f>
        <v>-1</v>
      </c>
      <c r="AJ215">
        <f>IFERROR(VLOOKUP($A215, CDS5Y_bbg!AI$5:AJ$241,2), -1)</f>
        <v>-1</v>
      </c>
      <c r="AK215">
        <f>IFERROR(VLOOKUP($A215, CDS5Y_bbg!AJ$5:AK$241,2), -1)</f>
        <v>-1</v>
      </c>
      <c r="AL215">
        <f>IFERROR(VLOOKUP($A215, CDS5Y_bbg!AK$5:AL$241,2), -1)</f>
        <v>-1</v>
      </c>
      <c r="AM215">
        <f>IFERROR(VLOOKUP($A215, CDS5Y_bbg!AL$5:AM$241,2), -1)</f>
        <v>-1</v>
      </c>
      <c r="AN215">
        <f>IFERROR(VLOOKUP($A215, CDS5Y_bbg!AM$5:AN$241,2), -1)</f>
        <v>15.298999999999999</v>
      </c>
      <c r="AO215">
        <f>IFERROR(VLOOKUP($A215, CDS5Y_bbg!AN$5:AO$241,2), -1)</f>
        <v>43424</v>
      </c>
      <c r="AP215">
        <f>IFERROR(VLOOKUP($A215, CDS5Y_bbg!AO$5:AP$241,2), -1)</f>
        <v>24.065000000000001</v>
      </c>
      <c r="AQ215">
        <f>IFERROR(VLOOKUP($A215, CDS5Y_bbg!AP$5:AQ$241,2), -1)</f>
        <v>44625</v>
      </c>
      <c r="AR215">
        <f>IFERROR(VLOOKUP($A215, CDS5Y_bbg!AQ$5:AR$241,2), -1)</f>
        <v>19.728999999999999</v>
      </c>
      <c r="AS215">
        <f>IFERROR(VLOOKUP($A215, CDS5Y_bbg!AR$5:AS$241,2), -1)</f>
        <v>44626</v>
      </c>
      <c r="AT215">
        <f>IFERROR(VLOOKUP($A215, CDS5Y_bbg!AS$5:AT$241,2), -1)</f>
        <v>11.206</v>
      </c>
      <c r="AU215">
        <f>IFERROR(VLOOKUP($A215, CDS5Y_bbg!AT$5:AU$241,2), -1)</f>
        <v>-1</v>
      </c>
      <c r="AV215">
        <f>IFERROR(VLOOKUP($A215, CDS5Y_bbg!AU$5:AV$241,2), -1)</f>
        <v>-1</v>
      </c>
      <c r="AW215">
        <f>IFERROR(VLOOKUP($A215, CDS5Y_bbg!AV$5:AW$241,2), -1)</f>
        <v>41863</v>
      </c>
      <c r="AX215">
        <f>IFERROR(VLOOKUP($A215, CDS5Y_bbg!AW$5:AX$241,2), -1)</f>
        <v>-1</v>
      </c>
      <c r="AY215">
        <f>IFERROR(VLOOKUP($A215, CDS5Y_bbg!AX$5:AY$241,2), -1)</f>
        <v>43402</v>
      </c>
      <c r="AZ215">
        <f>IFERROR(VLOOKUP($A215, CDS5Y_bbg!AY$5:AZ$241,2), -1)</f>
        <v>124.57899999999999</v>
      </c>
      <c r="BA215">
        <f>IFERROR(VLOOKUP($A215, CDS5Y_bbg!AZ$5:BA$241,2), -1)</f>
        <v>-1</v>
      </c>
      <c r="BB215">
        <f>IFERROR(VLOOKUP($A215, CDS5Y_bbg!BA$5:BB$241,2), -1)</f>
        <v>25.166</v>
      </c>
      <c r="BC215">
        <f>IFERROR(VLOOKUP($A215, CDS5Y_bbg!BB$5:BC$241,2), -1)</f>
        <v>41722</v>
      </c>
      <c r="BD215">
        <f>IFERROR(VLOOKUP($A215, CDS5Y_bbg!BC$5:BD$241,2), -1)</f>
        <v>-1</v>
      </c>
      <c r="BE215">
        <f>IFERROR(VLOOKUP($A215, CDS5Y_bbg!BD$5:BE$241,2), -1)</f>
        <v>-1</v>
      </c>
      <c r="BF215">
        <f>IFERROR(VLOOKUP($A215, CDS5Y_bbg!BE$5:BF$241,2), -1)</f>
        <v>-1</v>
      </c>
      <c r="BG215">
        <f>IFERROR(VLOOKUP($A215, CDS5Y_bbg!BF$5:BG$241,2), -1)</f>
        <v>-1</v>
      </c>
      <c r="BH215">
        <f>IFERROR(VLOOKUP($A215, CDS5Y_bbg!BG$5:BH$241,2), -1)</f>
        <v>-1</v>
      </c>
      <c r="BI215">
        <f>IFERROR(VLOOKUP($A215, CDS5Y_bbg!BH$5:BI$241,2), -1)</f>
        <v>43424</v>
      </c>
      <c r="BJ215">
        <f>IFERROR(VLOOKUP($A215, CDS5Y_bbg!BI$5:BJ$241,2), -1)</f>
        <v>118.93300000000001</v>
      </c>
      <c r="BK215">
        <f>IFERROR(VLOOKUP($A215, CDS5Y_bbg!BJ$5:BK$241,2), -1)</f>
        <v>-1</v>
      </c>
      <c r="BL215">
        <f>IFERROR(VLOOKUP($A215, CDS5Y_bbg!BK$5:BL$241,2), -1)</f>
        <v>-1</v>
      </c>
      <c r="BM215">
        <f>IFERROR(VLOOKUP($A215, CDS5Y_bbg!BL$5:BM$241,2), -1)</f>
        <v>43424</v>
      </c>
      <c r="BN215">
        <f>IFERROR(VLOOKUP($A215, CDS5Y_bbg!BM$5:BN$241,2), -1)</f>
        <v>66.197000000000003</v>
      </c>
      <c r="BO215">
        <f>IFERROR(VLOOKUP($A215, CDS5Y_bbg!BN$5:BO$241,2), -1)</f>
        <v>43426</v>
      </c>
      <c r="BP215">
        <f>IFERROR(VLOOKUP($A215, CDS5Y_bbg!BO$5:BP$241,2), -1)</f>
        <v>21.033000000000001</v>
      </c>
      <c r="BQ215">
        <f>IFERROR(VLOOKUP($A215, CDS5Y_bbg!BP$5:BQ$241,2), -1)</f>
        <v>-1</v>
      </c>
      <c r="BR215">
        <f>IFERROR(VLOOKUP($A215, CDS5Y_bbg!BQ$5:BR$241,2), -1)</f>
        <v>-1</v>
      </c>
      <c r="BS215">
        <f>IFERROR(VLOOKUP($A215, CDS5Y_bbg!BR$5:BS$241,2), -1)</f>
        <v>43426</v>
      </c>
      <c r="BT215">
        <f>IFERROR(VLOOKUP($A215, CDS5Y_bbg!BS$5:BT$241,2), -1)</f>
        <v>23.818999999999999</v>
      </c>
      <c r="BU215">
        <f>IFERROR(VLOOKUP($A215, CDS5Y_bbg!BT$5:BU$241,2), -1)</f>
        <v>-1</v>
      </c>
      <c r="BV215">
        <f>IFERROR(VLOOKUP($A215, CDS5Y_bbg!BU$5:BV$241,2), -1)</f>
        <v>-1</v>
      </c>
      <c r="BW215">
        <f>IFERROR(VLOOKUP($A215, CDS5Y_bbg!BV$5:BW$241,2), -1)</f>
        <v>41915</v>
      </c>
      <c r="BX215">
        <f>IFERROR(VLOOKUP($A215, CDS5Y_bbg!BW$5:BX$241,2), -1)</f>
        <v>-1</v>
      </c>
      <c r="BY215">
        <f>IFERROR(VLOOKUP($A215, CDS5Y_bbg!BX$5:BY$241,2), -1)</f>
        <v>-1</v>
      </c>
      <c r="BZ215">
        <f>IFERROR(VLOOKUP($A215, CDS5Y_bbg!BY$5:BZ$241,2), -1)</f>
        <v>-1</v>
      </c>
      <c r="CA215">
        <f>IFERROR(VLOOKUP($A215, CDS5Y_bbg!BZ$5:CA$241,2), -1)</f>
        <v>41911</v>
      </c>
      <c r="CB215">
        <f>IFERROR(VLOOKUP($A215, CDS5Y_bbg!CA$5:CB$241,2), -1)</f>
        <v>-1</v>
      </c>
      <c r="CC215">
        <f>IFERROR(VLOOKUP($A215, CDS5Y_bbg!CB$5:CC$241,2), -1)</f>
        <v>41912</v>
      </c>
      <c r="CD215">
        <f>IFERROR(VLOOKUP($A215, CDS5Y_bbg!CC$5:CD$241,2), -1)</f>
        <v>-1</v>
      </c>
      <c r="CE215">
        <f>IFERROR(VLOOKUP($A215, CDS5Y_bbg!CD$5:CE$241,2), -1)</f>
        <v>43332</v>
      </c>
      <c r="CF215">
        <f>IFERROR(VLOOKUP($A215, CDS5Y_bbg!CE$5:CF$241,2), -1)</f>
        <v>43.46</v>
      </c>
      <c r="CG215">
        <f>IFERROR(VLOOKUP($A215, CDS5Y_bbg!CF$5:CG$241,2), -1)</f>
        <v>41893</v>
      </c>
      <c r="CH215">
        <f>IFERROR(VLOOKUP($A215, CDS5Y_bbg!CG$5:CH$241,2), -1)</f>
        <v>-1</v>
      </c>
      <c r="CI215">
        <f>IFERROR(VLOOKUP($A215, CDS5Y_bbg!CH$5:CI$241,2), -1)</f>
        <v>-1</v>
      </c>
      <c r="CJ215">
        <f>IFERROR(VLOOKUP($A215, CDS5Y_bbg!CI$5:CJ$241,2), -1)</f>
        <v>-1</v>
      </c>
      <c r="CK215">
        <f>IFERROR(VLOOKUP($A215, CDS5Y_bbg!CJ$5:CK$241,2), -1)</f>
        <v>41844</v>
      </c>
      <c r="CL215">
        <f>IFERROR(VLOOKUP($A215, CDS5Y_bbg!CK$5:CL$241,2), -1)</f>
        <v>-1</v>
      </c>
      <c r="CM215">
        <f>IFERROR(VLOOKUP($A215, CDS5Y_bbg!CL$5:CM$241,2), -1)</f>
        <v>-1</v>
      </c>
      <c r="CN215">
        <f>IFERROR(VLOOKUP($A215, CDS5Y_bbg!CM$5:CN$241,2), -1)</f>
        <v>-1</v>
      </c>
    </row>
    <row r="216" spans="1:92" x14ac:dyDescent="0.25">
      <c r="A216" s="1">
        <v>43069</v>
      </c>
      <c r="B216">
        <f>IFERROR(VLOOKUP($A216, CDS5Y_bbg!A$5:B$241,2), -1)</f>
        <v>170.83099999999999</v>
      </c>
      <c r="C216">
        <f>IFERROR(VLOOKUP($A216, CDS5Y_bbg!B$5:C$241,2), -1)</f>
        <v>41831</v>
      </c>
      <c r="D216">
        <f>IFERROR(VLOOKUP($A216, CDS5Y_bbg!C$5:D$241,2), -1)</f>
        <v>-1</v>
      </c>
      <c r="E216">
        <f>IFERROR(VLOOKUP($A216, CDS5Y_bbg!D$5:E$241,2), -1)</f>
        <v>44895</v>
      </c>
      <c r="F216">
        <f>IFERROR(VLOOKUP($A216, CDS5Y_bbg!E$5:F$241,2), -1)</f>
        <v>54.930999999999997</v>
      </c>
      <c r="G216">
        <f>IFERROR(VLOOKUP($A216, CDS5Y_bbg!F$5:G$241,2), -1)</f>
        <v>40360</v>
      </c>
      <c r="H216">
        <f>IFERROR(VLOOKUP($A216, CDS5Y_bbg!G$5:H$241,2), -1)</f>
        <v>57.7</v>
      </c>
      <c r="I216">
        <f>IFERROR(VLOOKUP($A216, CDS5Y_bbg!H$5:I$241,2), -1)</f>
        <v>44834</v>
      </c>
      <c r="J216">
        <f>IFERROR(VLOOKUP($A216, CDS5Y_bbg!I$5:J$241,2), -1)</f>
        <v>112.536</v>
      </c>
      <c r="K216">
        <f>IFERROR(VLOOKUP($A216, CDS5Y_bbg!J$5:K$241,2), -1)</f>
        <v>41819</v>
      </c>
      <c r="L216">
        <f>IFERROR(VLOOKUP($A216, CDS5Y_bbg!K$5:L$241,2), -1)</f>
        <v>-1</v>
      </c>
      <c r="M216">
        <f>IFERROR(VLOOKUP($A216, CDS5Y_bbg!L$5:M$241,2), -1)</f>
        <v>40469</v>
      </c>
      <c r="N216">
        <f>IFERROR(VLOOKUP($A216, CDS5Y_bbg!M$5:N$241,2), -1)</f>
        <v>58.393000000000001</v>
      </c>
      <c r="O216">
        <f>IFERROR(VLOOKUP($A216, CDS5Y_bbg!N$5:O$241,2), -1)</f>
        <v>40289</v>
      </c>
      <c r="P216">
        <f>IFERROR(VLOOKUP($A216, CDS5Y_bbg!O$5:P$241,2), -1)</f>
        <v>62.972000000000001</v>
      </c>
      <c r="Q216">
        <f>IFERROR(VLOOKUP($A216, CDS5Y_bbg!P$5:Q$241,2), -1)</f>
        <v>44377</v>
      </c>
      <c r="R216">
        <f>IFERROR(VLOOKUP($A216, CDS5Y_bbg!Q$5:R$241,2), -1)</f>
        <v>102.46899999999999</v>
      </c>
      <c r="S216">
        <f>IFERROR(VLOOKUP($A216, CDS5Y_bbg!R$5:S$241,2), -1)</f>
        <v>43337</v>
      </c>
      <c r="T216">
        <f>IFERROR(VLOOKUP($A216, CDS5Y_bbg!S$5:T$241,2), -1)</f>
        <v>63.027999999999999</v>
      </c>
      <c r="U216">
        <f>IFERROR(VLOOKUP($A216, CDS5Y_bbg!T$5:U$241,2), -1)</f>
        <v>42062</v>
      </c>
      <c r="V216">
        <f>IFERROR(VLOOKUP($A216, CDS5Y_bbg!U$5:V$241,2), -1)</f>
        <v>-1</v>
      </c>
      <c r="W216">
        <f>IFERROR(VLOOKUP($A216, CDS5Y_bbg!V$5:W$241,2), -1)</f>
        <v>44074</v>
      </c>
      <c r="X216">
        <f>IFERROR(VLOOKUP($A216, CDS5Y_bbg!W$5:X$241,2), -1)</f>
        <v>127.16500000000001</v>
      </c>
      <c r="Y216">
        <f>IFERROR(VLOOKUP($A216, CDS5Y_bbg!X$5:Y$241,2), -1)</f>
        <v>44043</v>
      </c>
      <c r="Z216">
        <f>IFERROR(VLOOKUP($A216, CDS5Y_bbg!Y$5:Z$241,2), -1)</f>
        <v>181.07900000000001</v>
      </c>
      <c r="AA216">
        <f>IFERROR(VLOOKUP($A216, CDS5Y_bbg!Z$5:AA$241,2), -1)</f>
        <v>40481</v>
      </c>
      <c r="AB216">
        <f>IFERROR(VLOOKUP($A216, CDS5Y_bbg!AA$5:AB$241,2), -1)</f>
        <v>47.584000000000003</v>
      </c>
      <c r="AC216">
        <f>IFERROR(VLOOKUP($A216, CDS5Y_bbg!AB$5:AC$241,2), -1)</f>
        <v>44043</v>
      </c>
      <c r="AD216">
        <f>IFERROR(VLOOKUP($A216, CDS5Y_bbg!AC$5:AD$241,2), -1)</f>
        <v>202.178</v>
      </c>
      <c r="AE216">
        <f>IFERROR(VLOOKUP($A216, CDS5Y_bbg!AD$5:AE$241,2), -1)</f>
        <v>41149</v>
      </c>
      <c r="AF216">
        <f>IFERROR(VLOOKUP($A216, CDS5Y_bbg!AE$5:AF$241,2), -1)</f>
        <v>17.597000000000001</v>
      </c>
      <c r="AG216">
        <f>IFERROR(VLOOKUP($A216, CDS5Y_bbg!AF$5:AG$241,2), -1)</f>
        <v>42853</v>
      </c>
      <c r="AH216">
        <f>IFERROR(VLOOKUP($A216, CDS5Y_bbg!AG$5:AH$241,2), -1)</f>
        <v>23.484999999999999</v>
      </c>
      <c r="AI216">
        <f>IFERROR(VLOOKUP($A216, CDS5Y_bbg!AH$5:AI$241,2), -1)</f>
        <v>-1</v>
      </c>
      <c r="AJ216">
        <f>IFERROR(VLOOKUP($A216, CDS5Y_bbg!AI$5:AJ$241,2), -1)</f>
        <v>-1</v>
      </c>
      <c r="AK216">
        <f>IFERROR(VLOOKUP($A216, CDS5Y_bbg!AJ$5:AK$241,2), -1)</f>
        <v>-1</v>
      </c>
      <c r="AL216">
        <f>IFERROR(VLOOKUP($A216, CDS5Y_bbg!AK$5:AL$241,2), -1)</f>
        <v>-1</v>
      </c>
      <c r="AM216">
        <f>IFERROR(VLOOKUP($A216, CDS5Y_bbg!AL$5:AM$241,2), -1)</f>
        <v>-1</v>
      </c>
      <c r="AN216">
        <f>IFERROR(VLOOKUP($A216, CDS5Y_bbg!AM$5:AN$241,2), -1)</f>
        <v>14.478</v>
      </c>
      <c r="AO216">
        <f>IFERROR(VLOOKUP($A216, CDS5Y_bbg!AN$5:AO$241,2), -1)</f>
        <v>43424</v>
      </c>
      <c r="AP216">
        <f>IFERROR(VLOOKUP($A216, CDS5Y_bbg!AO$5:AP$241,2), -1)</f>
        <v>24.065000000000001</v>
      </c>
      <c r="AQ216">
        <f>IFERROR(VLOOKUP($A216, CDS5Y_bbg!AP$5:AQ$241,2), -1)</f>
        <v>44625</v>
      </c>
      <c r="AR216">
        <f>IFERROR(VLOOKUP($A216, CDS5Y_bbg!AQ$5:AR$241,2), -1)</f>
        <v>17.103000000000002</v>
      </c>
      <c r="AS216">
        <f>IFERROR(VLOOKUP($A216, CDS5Y_bbg!AR$5:AS$241,2), -1)</f>
        <v>44626</v>
      </c>
      <c r="AT216">
        <f>IFERROR(VLOOKUP($A216, CDS5Y_bbg!AS$5:AT$241,2), -1)</f>
        <v>10.202999999999999</v>
      </c>
      <c r="AU216">
        <f>IFERROR(VLOOKUP($A216, CDS5Y_bbg!AT$5:AU$241,2), -1)</f>
        <v>-1</v>
      </c>
      <c r="AV216">
        <f>IFERROR(VLOOKUP($A216, CDS5Y_bbg!AU$5:AV$241,2), -1)</f>
        <v>-1</v>
      </c>
      <c r="AW216">
        <f>IFERROR(VLOOKUP($A216, CDS5Y_bbg!AV$5:AW$241,2), -1)</f>
        <v>41863</v>
      </c>
      <c r="AX216">
        <f>IFERROR(VLOOKUP($A216, CDS5Y_bbg!AW$5:AX$241,2), -1)</f>
        <v>-1</v>
      </c>
      <c r="AY216">
        <f>IFERROR(VLOOKUP($A216, CDS5Y_bbg!AX$5:AY$241,2), -1)</f>
        <v>43402</v>
      </c>
      <c r="AZ216">
        <f>IFERROR(VLOOKUP($A216, CDS5Y_bbg!AY$5:AZ$241,2), -1)</f>
        <v>114.67700000000001</v>
      </c>
      <c r="BA216">
        <f>IFERROR(VLOOKUP($A216, CDS5Y_bbg!AZ$5:BA$241,2), -1)</f>
        <v>-1</v>
      </c>
      <c r="BB216">
        <f>IFERROR(VLOOKUP($A216, CDS5Y_bbg!BA$5:BB$241,2), -1)</f>
        <v>25.166</v>
      </c>
      <c r="BC216">
        <f>IFERROR(VLOOKUP($A216, CDS5Y_bbg!BB$5:BC$241,2), -1)</f>
        <v>41722</v>
      </c>
      <c r="BD216">
        <f>IFERROR(VLOOKUP($A216, CDS5Y_bbg!BC$5:BD$241,2), -1)</f>
        <v>-1</v>
      </c>
      <c r="BE216">
        <f>IFERROR(VLOOKUP($A216, CDS5Y_bbg!BD$5:BE$241,2), -1)</f>
        <v>-1</v>
      </c>
      <c r="BF216">
        <f>IFERROR(VLOOKUP($A216, CDS5Y_bbg!BE$5:BF$241,2), -1)</f>
        <v>-1</v>
      </c>
      <c r="BG216">
        <f>IFERROR(VLOOKUP($A216, CDS5Y_bbg!BF$5:BG$241,2), -1)</f>
        <v>-1</v>
      </c>
      <c r="BH216">
        <f>IFERROR(VLOOKUP($A216, CDS5Y_bbg!BG$5:BH$241,2), -1)</f>
        <v>-1</v>
      </c>
      <c r="BI216">
        <f>IFERROR(VLOOKUP($A216, CDS5Y_bbg!BH$5:BI$241,2), -1)</f>
        <v>43424</v>
      </c>
      <c r="BJ216">
        <f>IFERROR(VLOOKUP($A216, CDS5Y_bbg!BI$5:BJ$241,2), -1)</f>
        <v>99.445999999999998</v>
      </c>
      <c r="BK216">
        <f>IFERROR(VLOOKUP($A216, CDS5Y_bbg!BJ$5:BK$241,2), -1)</f>
        <v>-1</v>
      </c>
      <c r="BL216">
        <f>IFERROR(VLOOKUP($A216, CDS5Y_bbg!BK$5:BL$241,2), -1)</f>
        <v>-1</v>
      </c>
      <c r="BM216">
        <f>IFERROR(VLOOKUP($A216, CDS5Y_bbg!BL$5:BM$241,2), -1)</f>
        <v>43424</v>
      </c>
      <c r="BN216">
        <f>IFERROR(VLOOKUP($A216, CDS5Y_bbg!BM$5:BN$241,2), -1)</f>
        <v>55.662999999999997</v>
      </c>
      <c r="BO216">
        <f>IFERROR(VLOOKUP($A216, CDS5Y_bbg!BN$5:BO$241,2), -1)</f>
        <v>43426</v>
      </c>
      <c r="BP216">
        <f>IFERROR(VLOOKUP($A216, CDS5Y_bbg!BO$5:BP$241,2), -1)</f>
        <v>21.033000000000001</v>
      </c>
      <c r="BQ216">
        <f>IFERROR(VLOOKUP($A216, CDS5Y_bbg!BP$5:BQ$241,2), -1)</f>
        <v>-1</v>
      </c>
      <c r="BR216">
        <f>IFERROR(VLOOKUP($A216, CDS5Y_bbg!BQ$5:BR$241,2), -1)</f>
        <v>-1</v>
      </c>
      <c r="BS216">
        <f>IFERROR(VLOOKUP($A216, CDS5Y_bbg!BR$5:BS$241,2), -1)</f>
        <v>43426</v>
      </c>
      <c r="BT216">
        <f>IFERROR(VLOOKUP($A216, CDS5Y_bbg!BS$5:BT$241,2), -1)</f>
        <v>20.654</v>
      </c>
      <c r="BU216">
        <f>IFERROR(VLOOKUP($A216, CDS5Y_bbg!BT$5:BU$241,2), -1)</f>
        <v>-1</v>
      </c>
      <c r="BV216">
        <f>IFERROR(VLOOKUP($A216, CDS5Y_bbg!BU$5:BV$241,2), -1)</f>
        <v>-1</v>
      </c>
      <c r="BW216">
        <f>IFERROR(VLOOKUP($A216, CDS5Y_bbg!BV$5:BW$241,2), -1)</f>
        <v>41915</v>
      </c>
      <c r="BX216">
        <f>IFERROR(VLOOKUP($A216, CDS5Y_bbg!BW$5:BX$241,2), -1)</f>
        <v>-1</v>
      </c>
      <c r="BY216">
        <f>IFERROR(VLOOKUP($A216, CDS5Y_bbg!BX$5:BY$241,2), -1)</f>
        <v>-1</v>
      </c>
      <c r="BZ216">
        <f>IFERROR(VLOOKUP($A216, CDS5Y_bbg!BY$5:BZ$241,2), -1)</f>
        <v>-1</v>
      </c>
      <c r="CA216">
        <f>IFERROR(VLOOKUP($A216, CDS5Y_bbg!BZ$5:CA$241,2), -1)</f>
        <v>41911</v>
      </c>
      <c r="CB216">
        <f>IFERROR(VLOOKUP($A216, CDS5Y_bbg!CA$5:CB$241,2), -1)</f>
        <v>-1</v>
      </c>
      <c r="CC216">
        <f>IFERROR(VLOOKUP($A216, CDS5Y_bbg!CB$5:CC$241,2), -1)</f>
        <v>41912</v>
      </c>
      <c r="CD216">
        <f>IFERROR(VLOOKUP($A216, CDS5Y_bbg!CC$5:CD$241,2), -1)</f>
        <v>-1</v>
      </c>
      <c r="CE216">
        <f>IFERROR(VLOOKUP($A216, CDS5Y_bbg!CD$5:CE$241,2), -1)</f>
        <v>43332</v>
      </c>
      <c r="CF216">
        <f>IFERROR(VLOOKUP($A216, CDS5Y_bbg!CE$5:CF$241,2), -1)</f>
        <v>43.762999999999998</v>
      </c>
      <c r="CG216">
        <f>IFERROR(VLOOKUP($A216, CDS5Y_bbg!CF$5:CG$241,2), -1)</f>
        <v>41893</v>
      </c>
      <c r="CH216">
        <f>IFERROR(VLOOKUP($A216, CDS5Y_bbg!CG$5:CH$241,2), -1)</f>
        <v>-1</v>
      </c>
      <c r="CI216">
        <f>IFERROR(VLOOKUP($A216, CDS5Y_bbg!CH$5:CI$241,2), -1)</f>
        <v>-1</v>
      </c>
      <c r="CJ216">
        <f>IFERROR(VLOOKUP($A216, CDS5Y_bbg!CI$5:CJ$241,2), -1)</f>
        <v>-1</v>
      </c>
      <c r="CK216">
        <f>IFERROR(VLOOKUP($A216, CDS5Y_bbg!CJ$5:CK$241,2), -1)</f>
        <v>41844</v>
      </c>
      <c r="CL216">
        <f>IFERROR(VLOOKUP($A216, CDS5Y_bbg!CK$5:CL$241,2), -1)</f>
        <v>-1</v>
      </c>
      <c r="CM216">
        <f>IFERROR(VLOOKUP($A216, CDS5Y_bbg!CL$5:CM$241,2), -1)</f>
        <v>-1</v>
      </c>
      <c r="CN216">
        <f>IFERROR(VLOOKUP($A216, CDS5Y_bbg!CM$5:CN$241,2), -1)</f>
        <v>-1</v>
      </c>
    </row>
    <row r="217" spans="1:92" x14ac:dyDescent="0.25">
      <c r="A217" s="1">
        <v>43098</v>
      </c>
      <c r="B217">
        <f>IFERROR(VLOOKUP($A217, CDS5Y_bbg!A$5:B$241,2), -1)</f>
        <v>161.96700000000001</v>
      </c>
      <c r="C217">
        <f>IFERROR(VLOOKUP($A217, CDS5Y_bbg!B$5:C$241,2), -1)</f>
        <v>41831</v>
      </c>
      <c r="D217">
        <f>IFERROR(VLOOKUP($A217, CDS5Y_bbg!C$5:D$241,2), -1)</f>
        <v>-1</v>
      </c>
      <c r="E217">
        <f>IFERROR(VLOOKUP($A217, CDS5Y_bbg!D$5:E$241,2), -1)</f>
        <v>44895</v>
      </c>
      <c r="F217">
        <f>IFERROR(VLOOKUP($A217, CDS5Y_bbg!E$5:F$241,2), -1)</f>
        <v>48.902000000000001</v>
      </c>
      <c r="G217">
        <f>IFERROR(VLOOKUP($A217, CDS5Y_bbg!F$5:G$241,2), -1)</f>
        <v>40360</v>
      </c>
      <c r="H217">
        <f>IFERROR(VLOOKUP($A217, CDS5Y_bbg!G$5:H$241,2), -1)</f>
        <v>50.088000000000001</v>
      </c>
      <c r="I217">
        <f>IFERROR(VLOOKUP($A217, CDS5Y_bbg!H$5:I$241,2), -1)</f>
        <v>44834</v>
      </c>
      <c r="J217">
        <f>IFERROR(VLOOKUP($A217, CDS5Y_bbg!I$5:J$241,2), -1)</f>
        <v>104.70699999999999</v>
      </c>
      <c r="K217">
        <f>IFERROR(VLOOKUP($A217, CDS5Y_bbg!J$5:K$241,2), -1)</f>
        <v>41819</v>
      </c>
      <c r="L217">
        <f>IFERROR(VLOOKUP($A217, CDS5Y_bbg!K$5:L$241,2), -1)</f>
        <v>-1</v>
      </c>
      <c r="M217">
        <f>IFERROR(VLOOKUP($A217, CDS5Y_bbg!L$5:M$241,2), -1)</f>
        <v>40469</v>
      </c>
      <c r="N217">
        <f>IFERROR(VLOOKUP($A217, CDS5Y_bbg!M$5:N$241,2), -1)</f>
        <v>52.226999999999997</v>
      </c>
      <c r="O217">
        <f>IFERROR(VLOOKUP($A217, CDS5Y_bbg!N$5:O$241,2), -1)</f>
        <v>40289</v>
      </c>
      <c r="P217">
        <f>IFERROR(VLOOKUP($A217, CDS5Y_bbg!O$5:P$241,2), -1)</f>
        <v>58.372999999999998</v>
      </c>
      <c r="Q217">
        <f>IFERROR(VLOOKUP($A217, CDS5Y_bbg!P$5:Q$241,2), -1)</f>
        <v>44377</v>
      </c>
      <c r="R217">
        <f>IFERROR(VLOOKUP($A217, CDS5Y_bbg!Q$5:R$241,2), -1)</f>
        <v>106.107</v>
      </c>
      <c r="S217">
        <f>IFERROR(VLOOKUP($A217, CDS5Y_bbg!R$5:S$241,2), -1)</f>
        <v>43337</v>
      </c>
      <c r="T217">
        <f>IFERROR(VLOOKUP($A217, CDS5Y_bbg!S$5:T$241,2), -1)</f>
        <v>67.275999999999996</v>
      </c>
      <c r="U217">
        <f>IFERROR(VLOOKUP($A217, CDS5Y_bbg!T$5:U$241,2), -1)</f>
        <v>42062</v>
      </c>
      <c r="V217">
        <f>IFERROR(VLOOKUP($A217, CDS5Y_bbg!U$5:V$241,2), -1)</f>
        <v>-1</v>
      </c>
      <c r="W217">
        <f>IFERROR(VLOOKUP($A217, CDS5Y_bbg!V$5:W$241,2), -1)</f>
        <v>44074</v>
      </c>
      <c r="X217">
        <f>IFERROR(VLOOKUP($A217, CDS5Y_bbg!W$5:X$241,2), -1)</f>
        <v>127.57899999999999</v>
      </c>
      <c r="Y217">
        <f>IFERROR(VLOOKUP($A217, CDS5Y_bbg!X$5:Y$241,2), -1)</f>
        <v>44043</v>
      </c>
      <c r="Z217">
        <f>IFERROR(VLOOKUP($A217, CDS5Y_bbg!Y$5:Z$241,2), -1)</f>
        <v>156.97499999999999</v>
      </c>
      <c r="AA217">
        <f>IFERROR(VLOOKUP($A217, CDS5Y_bbg!Z$5:AA$241,2), -1)</f>
        <v>40481</v>
      </c>
      <c r="AB217">
        <f>IFERROR(VLOOKUP($A217, CDS5Y_bbg!AA$5:AB$241,2), -1)</f>
        <v>45</v>
      </c>
      <c r="AC217">
        <f>IFERROR(VLOOKUP($A217, CDS5Y_bbg!AB$5:AC$241,2), -1)</f>
        <v>44043</v>
      </c>
      <c r="AD217">
        <f>IFERROR(VLOOKUP($A217, CDS5Y_bbg!AC$5:AD$241,2), -1)</f>
        <v>164.79499999999999</v>
      </c>
      <c r="AE217">
        <f>IFERROR(VLOOKUP($A217, CDS5Y_bbg!AD$5:AE$241,2), -1)</f>
        <v>41149</v>
      </c>
      <c r="AF217">
        <f>IFERROR(VLOOKUP($A217, CDS5Y_bbg!AE$5:AF$241,2), -1)</f>
        <v>17.597000000000001</v>
      </c>
      <c r="AG217">
        <f>IFERROR(VLOOKUP($A217, CDS5Y_bbg!AF$5:AG$241,2), -1)</f>
        <v>42853</v>
      </c>
      <c r="AH217">
        <f>IFERROR(VLOOKUP($A217, CDS5Y_bbg!AG$5:AH$241,2), -1)</f>
        <v>23.484999999999999</v>
      </c>
      <c r="AI217">
        <f>IFERROR(VLOOKUP($A217, CDS5Y_bbg!AH$5:AI$241,2), -1)</f>
        <v>-1</v>
      </c>
      <c r="AJ217">
        <f>IFERROR(VLOOKUP($A217, CDS5Y_bbg!AI$5:AJ$241,2), -1)</f>
        <v>-1</v>
      </c>
      <c r="AK217">
        <f>IFERROR(VLOOKUP($A217, CDS5Y_bbg!AJ$5:AK$241,2), -1)</f>
        <v>-1</v>
      </c>
      <c r="AL217">
        <f>IFERROR(VLOOKUP($A217, CDS5Y_bbg!AK$5:AL$241,2), -1)</f>
        <v>-1</v>
      </c>
      <c r="AM217">
        <f>IFERROR(VLOOKUP($A217, CDS5Y_bbg!AL$5:AM$241,2), -1)</f>
        <v>-1</v>
      </c>
      <c r="AN217">
        <f>IFERROR(VLOOKUP($A217, CDS5Y_bbg!AM$5:AN$241,2), -1)</f>
        <v>12.862</v>
      </c>
      <c r="AO217">
        <f>IFERROR(VLOOKUP($A217, CDS5Y_bbg!AN$5:AO$241,2), -1)</f>
        <v>43424</v>
      </c>
      <c r="AP217">
        <f>IFERROR(VLOOKUP($A217, CDS5Y_bbg!AO$5:AP$241,2), -1)</f>
        <v>24.065000000000001</v>
      </c>
      <c r="AQ217">
        <f>IFERROR(VLOOKUP($A217, CDS5Y_bbg!AP$5:AQ$241,2), -1)</f>
        <v>44625</v>
      </c>
      <c r="AR217">
        <f>IFERROR(VLOOKUP($A217, CDS5Y_bbg!AQ$5:AR$241,2), -1)</f>
        <v>17.352</v>
      </c>
      <c r="AS217">
        <f>IFERROR(VLOOKUP($A217, CDS5Y_bbg!AR$5:AS$241,2), -1)</f>
        <v>44626</v>
      </c>
      <c r="AT217">
        <f>IFERROR(VLOOKUP($A217, CDS5Y_bbg!AS$5:AT$241,2), -1)</f>
        <v>9.5</v>
      </c>
      <c r="AU217">
        <f>IFERROR(VLOOKUP($A217, CDS5Y_bbg!AT$5:AU$241,2), -1)</f>
        <v>-1</v>
      </c>
      <c r="AV217">
        <f>IFERROR(VLOOKUP($A217, CDS5Y_bbg!AU$5:AV$241,2), -1)</f>
        <v>-1</v>
      </c>
      <c r="AW217">
        <f>IFERROR(VLOOKUP($A217, CDS5Y_bbg!AV$5:AW$241,2), -1)</f>
        <v>41863</v>
      </c>
      <c r="AX217">
        <f>IFERROR(VLOOKUP($A217, CDS5Y_bbg!AW$5:AX$241,2), -1)</f>
        <v>-1</v>
      </c>
      <c r="AY217">
        <f>IFERROR(VLOOKUP($A217, CDS5Y_bbg!AX$5:AY$241,2), -1)</f>
        <v>43402</v>
      </c>
      <c r="AZ217">
        <f>IFERROR(VLOOKUP($A217, CDS5Y_bbg!AY$5:AZ$241,2), -1)</f>
        <v>117.369</v>
      </c>
      <c r="BA217">
        <f>IFERROR(VLOOKUP($A217, CDS5Y_bbg!AZ$5:BA$241,2), -1)</f>
        <v>-1</v>
      </c>
      <c r="BB217">
        <f>IFERROR(VLOOKUP($A217, CDS5Y_bbg!BA$5:BB$241,2), -1)</f>
        <v>25.166</v>
      </c>
      <c r="BC217">
        <f>IFERROR(VLOOKUP($A217, CDS5Y_bbg!BB$5:BC$241,2), -1)</f>
        <v>41722</v>
      </c>
      <c r="BD217">
        <f>IFERROR(VLOOKUP($A217, CDS5Y_bbg!BC$5:BD$241,2), -1)</f>
        <v>-1</v>
      </c>
      <c r="BE217">
        <f>IFERROR(VLOOKUP($A217, CDS5Y_bbg!BD$5:BE$241,2), -1)</f>
        <v>-1</v>
      </c>
      <c r="BF217">
        <f>IFERROR(VLOOKUP($A217, CDS5Y_bbg!BE$5:BF$241,2), -1)</f>
        <v>-1</v>
      </c>
      <c r="BG217">
        <f>IFERROR(VLOOKUP($A217, CDS5Y_bbg!BF$5:BG$241,2), -1)</f>
        <v>-1</v>
      </c>
      <c r="BH217">
        <f>IFERROR(VLOOKUP($A217, CDS5Y_bbg!BG$5:BH$241,2), -1)</f>
        <v>-1</v>
      </c>
      <c r="BI217">
        <f>IFERROR(VLOOKUP($A217, CDS5Y_bbg!BH$5:BI$241,2), -1)</f>
        <v>43424</v>
      </c>
      <c r="BJ217">
        <f>IFERROR(VLOOKUP($A217, CDS5Y_bbg!BI$5:BJ$241,2), -1)</f>
        <v>80.638000000000005</v>
      </c>
      <c r="BK217">
        <f>IFERROR(VLOOKUP($A217, CDS5Y_bbg!BJ$5:BK$241,2), -1)</f>
        <v>-1</v>
      </c>
      <c r="BL217">
        <f>IFERROR(VLOOKUP($A217, CDS5Y_bbg!BK$5:BL$241,2), -1)</f>
        <v>-1</v>
      </c>
      <c r="BM217">
        <f>IFERROR(VLOOKUP($A217, CDS5Y_bbg!BL$5:BM$241,2), -1)</f>
        <v>43424</v>
      </c>
      <c r="BN217">
        <f>IFERROR(VLOOKUP($A217, CDS5Y_bbg!BM$5:BN$241,2), -1)</f>
        <v>55.762</v>
      </c>
      <c r="BO217">
        <f>IFERROR(VLOOKUP($A217, CDS5Y_bbg!BN$5:BO$241,2), -1)</f>
        <v>43426</v>
      </c>
      <c r="BP217">
        <f>IFERROR(VLOOKUP($A217, CDS5Y_bbg!BO$5:BP$241,2), -1)</f>
        <v>21.033000000000001</v>
      </c>
      <c r="BQ217">
        <f>IFERROR(VLOOKUP($A217, CDS5Y_bbg!BP$5:BQ$241,2), -1)</f>
        <v>-1</v>
      </c>
      <c r="BR217">
        <f>IFERROR(VLOOKUP($A217, CDS5Y_bbg!BQ$5:BR$241,2), -1)</f>
        <v>-1</v>
      </c>
      <c r="BS217">
        <f>IFERROR(VLOOKUP($A217, CDS5Y_bbg!BR$5:BS$241,2), -1)</f>
        <v>43426</v>
      </c>
      <c r="BT217">
        <f>IFERROR(VLOOKUP($A217, CDS5Y_bbg!BS$5:BT$241,2), -1)</f>
        <v>18.260999999999999</v>
      </c>
      <c r="BU217">
        <f>IFERROR(VLOOKUP($A217, CDS5Y_bbg!BT$5:BU$241,2), -1)</f>
        <v>-1</v>
      </c>
      <c r="BV217">
        <f>IFERROR(VLOOKUP($A217, CDS5Y_bbg!BU$5:BV$241,2), -1)</f>
        <v>-1</v>
      </c>
      <c r="BW217">
        <f>IFERROR(VLOOKUP($A217, CDS5Y_bbg!BV$5:BW$241,2), -1)</f>
        <v>41915</v>
      </c>
      <c r="BX217">
        <f>IFERROR(VLOOKUP($A217, CDS5Y_bbg!BW$5:BX$241,2), -1)</f>
        <v>-1</v>
      </c>
      <c r="BY217">
        <f>IFERROR(VLOOKUP($A217, CDS5Y_bbg!BX$5:BY$241,2), -1)</f>
        <v>-1</v>
      </c>
      <c r="BZ217">
        <f>IFERROR(VLOOKUP($A217, CDS5Y_bbg!BY$5:BZ$241,2), -1)</f>
        <v>-1</v>
      </c>
      <c r="CA217">
        <f>IFERROR(VLOOKUP($A217, CDS5Y_bbg!BZ$5:CA$241,2), -1)</f>
        <v>41911</v>
      </c>
      <c r="CB217">
        <f>IFERROR(VLOOKUP($A217, CDS5Y_bbg!CA$5:CB$241,2), -1)</f>
        <v>-1</v>
      </c>
      <c r="CC217">
        <f>IFERROR(VLOOKUP($A217, CDS5Y_bbg!CB$5:CC$241,2), -1)</f>
        <v>41912</v>
      </c>
      <c r="CD217">
        <f>IFERROR(VLOOKUP($A217, CDS5Y_bbg!CC$5:CD$241,2), -1)</f>
        <v>-1</v>
      </c>
      <c r="CE217">
        <f>IFERROR(VLOOKUP($A217, CDS5Y_bbg!CD$5:CE$241,2), -1)</f>
        <v>43332</v>
      </c>
      <c r="CF217">
        <f>IFERROR(VLOOKUP($A217, CDS5Y_bbg!CE$5:CF$241,2), -1)</f>
        <v>43.762999999999998</v>
      </c>
      <c r="CG217">
        <f>IFERROR(VLOOKUP($A217, CDS5Y_bbg!CF$5:CG$241,2), -1)</f>
        <v>41893</v>
      </c>
      <c r="CH217">
        <f>IFERROR(VLOOKUP($A217, CDS5Y_bbg!CG$5:CH$241,2), -1)</f>
        <v>-1</v>
      </c>
      <c r="CI217">
        <f>IFERROR(VLOOKUP($A217, CDS5Y_bbg!CH$5:CI$241,2), -1)</f>
        <v>-1</v>
      </c>
      <c r="CJ217">
        <f>IFERROR(VLOOKUP($A217, CDS5Y_bbg!CI$5:CJ$241,2), -1)</f>
        <v>-1</v>
      </c>
      <c r="CK217">
        <f>IFERROR(VLOOKUP($A217, CDS5Y_bbg!CJ$5:CK$241,2), -1)</f>
        <v>41844</v>
      </c>
      <c r="CL217">
        <f>IFERROR(VLOOKUP($A217, CDS5Y_bbg!CK$5:CL$241,2), -1)</f>
        <v>-1</v>
      </c>
      <c r="CM217">
        <f>IFERROR(VLOOKUP($A217, CDS5Y_bbg!CL$5:CM$241,2), -1)</f>
        <v>-1</v>
      </c>
      <c r="CN217">
        <f>IFERROR(VLOOKUP($A217, CDS5Y_bbg!CM$5:CN$241,2), -1)</f>
        <v>-1</v>
      </c>
    </row>
    <row r="218" spans="1:92" x14ac:dyDescent="0.25">
      <c r="A218" s="1">
        <v>43131</v>
      </c>
      <c r="B218">
        <f>IFERROR(VLOOKUP($A218, CDS5Y_bbg!A$5:B$241,2), -1)</f>
        <v>144.505</v>
      </c>
      <c r="C218">
        <f>IFERROR(VLOOKUP($A218, CDS5Y_bbg!B$5:C$241,2), -1)</f>
        <v>41831</v>
      </c>
      <c r="D218">
        <f>IFERROR(VLOOKUP($A218, CDS5Y_bbg!C$5:D$241,2), -1)</f>
        <v>-1</v>
      </c>
      <c r="E218">
        <f>IFERROR(VLOOKUP($A218, CDS5Y_bbg!D$5:E$241,2), -1)</f>
        <v>44895</v>
      </c>
      <c r="F218">
        <f>IFERROR(VLOOKUP($A218, CDS5Y_bbg!E$5:F$241,2), -1)</f>
        <v>41.924999999999997</v>
      </c>
      <c r="G218">
        <f>IFERROR(VLOOKUP($A218, CDS5Y_bbg!F$5:G$241,2), -1)</f>
        <v>40360</v>
      </c>
      <c r="H218">
        <f>IFERROR(VLOOKUP($A218, CDS5Y_bbg!G$5:H$241,2), -1)</f>
        <v>54.094999999999999</v>
      </c>
      <c r="I218">
        <f>IFERROR(VLOOKUP($A218, CDS5Y_bbg!H$5:I$241,2), -1)</f>
        <v>44834</v>
      </c>
      <c r="J218">
        <f>IFERROR(VLOOKUP($A218, CDS5Y_bbg!I$5:J$241,2), -1)</f>
        <v>89.897000000000006</v>
      </c>
      <c r="K218">
        <f>IFERROR(VLOOKUP($A218, CDS5Y_bbg!J$5:K$241,2), -1)</f>
        <v>41819</v>
      </c>
      <c r="L218">
        <f>IFERROR(VLOOKUP($A218, CDS5Y_bbg!K$5:L$241,2), -1)</f>
        <v>-1</v>
      </c>
      <c r="M218">
        <f>IFERROR(VLOOKUP($A218, CDS5Y_bbg!L$5:M$241,2), -1)</f>
        <v>40469</v>
      </c>
      <c r="N218">
        <f>IFERROR(VLOOKUP($A218, CDS5Y_bbg!M$5:N$241,2), -1)</f>
        <v>49.265999999999998</v>
      </c>
      <c r="O218">
        <f>IFERROR(VLOOKUP($A218, CDS5Y_bbg!N$5:O$241,2), -1)</f>
        <v>40289</v>
      </c>
      <c r="P218">
        <f>IFERROR(VLOOKUP($A218, CDS5Y_bbg!O$5:P$241,2), -1)</f>
        <v>57.774000000000001</v>
      </c>
      <c r="Q218">
        <f>IFERROR(VLOOKUP($A218, CDS5Y_bbg!P$5:Q$241,2), -1)</f>
        <v>44377</v>
      </c>
      <c r="R218">
        <f>IFERROR(VLOOKUP($A218, CDS5Y_bbg!Q$5:R$241,2), -1)</f>
        <v>97.649000000000001</v>
      </c>
      <c r="S218">
        <f>IFERROR(VLOOKUP($A218, CDS5Y_bbg!R$5:S$241,2), -1)</f>
        <v>43337</v>
      </c>
      <c r="T218">
        <f>IFERROR(VLOOKUP($A218, CDS5Y_bbg!S$5:T$241,2), -1)</f>
        <v>59.194000000000003</v>
      </c>
      <c r="U218">
        <f>IFERROR(VLOOKUP($A218, CDS5Y_bbg!T$5:U$241,2), -1)</f>
        <v>42062</v>
      </c>
      <c r="V218">
        <f>IFERROR(VLOOKUP($A218, CDS5Y_bbg!U$5:V$241,2), -1)</f>
        <v>-1</v>
      </c>
      <c r="W218">
        <f>IFERROR(VLOOKUP($A218, CDS5Y_bbg!V$5:W$241,2), -1)</f>
        <v>44074</v>
      </c>
      <c r="X218">
        <f>IFERROR(VLOOKUP($A218, CDS5Y_bbg!W$5:X$241,2), -1)</f>
        <v>106.55500000000001</v>
      </c>
      <c r="Y218">
        <f>IFERROR(VLOOKUP($A218, CDS5Y_bbg!X$5:Y$241,2), -1)</f>
        <v>44043</v>
      </c>
      <c r="Z218">
        <f>IFERROR(VLOOKUP($A218, CDS5Y_bbg!Y$5:Z$241,2), -1)</f>
        <v>143.77699999999999</v>
      </c>
      <c r="AA218">
        <f>IFERROR(VLOOKUP($A218, CDS5Y_bbg!Z$5:AA$241,2), -1)</f>
        <v>40481</v>
      </c>
      <c r="AB218">
        <f>IFERROR(VLOOKUP($A218, CDS5Y_bbg!AA$5:AB$241,2), -1)</f>
        <v>41.177999999999997</v>
      </c>
      <c r="AC218">
        <f>IFERROR(VLOOKUP($A218, CDS5Y_bbg!AB$5:AC$241,2), -1)</f>
        <v>44043</v>
      </c>
      <c r="AD218">
        <f>IFERROR(VLOOKUP($A218, CDS5Y_bbg!AC$5:AD$241,2), -1)</f>
        <v>165.834</v>
      </c>
      <c r="AE218">
        <f>IFERROR(VLOOKUP($A218, CDS5Y_bbg!AD$5:AE$241,2), -1)</f>
        <v>41149</v>
      </c>
      <c r="AF218">
        <f>IFERROR(VLOOKUP($A218, CDS5Y_bbg!AE$5:AF$241,2), -1)</f>
        <v>13.198</v>
      </c>
      <c r="AG218">
        <f>IFERROR(VLOOKUP($A218, CDS5Y_bbg!AF$5:AG$241,2), -1)</f>
        <v>42853</v>
      </c>
      <c r="AH218">
        <f>IFERROR(VLOOKUP($A218, CDS5Y_bbg!AG$5:AH$241,2), -1)</f>
        <v>23.484999999999999</v>
      </c>
      <c r="AI218">
        <f>IFERROR(VLOOKUP($A218, CDS5Y_bbg!AH$5:AI$241,2), -1)</f>
        <v>-1</v>
      </c>
      <c r="AJ218">
        <f>IFERROR(VLOOKUP($A218, CDS5Y_bbg!AI$5:AJ$241,2), -1)</f>
        <v>-1</v>
      </c>
      <c r="AK218">
        <f>IFERROR(VLOOKUP($A218, CDS5Y_bbg!AJ$5:AK$241,2), -1)</f>
        <v>-1</v>
      </c>
      <c r="AL218">
        <f>IFERROR(VLOOKUP($A218, CDS5Y_bbg!AK$5:AL$241,2), -1)</f>
        <v>-1</v>
      </c>
      <c r="AM218">
        <f>IFERROR(VLOOKUP($A218, CDS5Y_bbg!AL$5:AM$241,2), -1)</f>
        <v>-1</v>
      </c>
      <c r="AN218">
        <f>IFERROR(VLOOKUP($A218, CDS5Y_bbg!AM$5:AN$241,2), -1)</f>
        <v>-1</v>
      </c>
      <c r="AO218">
        <f>IFERROR(VLOOKUP($A218, CDS5Y_bbg!AN$5:AO$241,2), -1)</f>
        <v>43424</v>
      </c>
      <c r="AP218">
        <f>IFERROR(VLOOKUP($A218, CDS5Y_bbg!AO$5:AP$241,2), -1)</f>
        <v>24.065000000000001</v>
      </c>
      <c r="AQ218">
        <f>IFERROR(VLOOKUP($A218, CDS5Y_bbg!AP$5:AQ$241,2), -1)</f>
        <v>44625</v>
      </c>
      <c r="AR218">
        <f>IFERROR(VLOOKUP($A218, CDS5Y_bbg!AQ$5:AR$241,2), -1)</f>
        <v>15.282</v>
      </c>
      <c r="AS218">
        <f>IFERROR(VLOOKUP($A218, CDS5Y_bbg!AR$5:AS$241,2), -1)</f>
        <v>44626</v>
      </c>
      <c r="AT218">
        <f>IFERROR(VLOOKUP($A218, CDS5Y_bbg!AS$5:AT$241,2), -1)</f>
        <v>8.2249999999999996</v>
      </c>
      <c r="AU218">
        <f>IFERROR(VLOOKUP($A218, CDS5Y_bbg!AT$5:AU$241,2), -1)</f>
        <v>-1</v>
      </c>
      <c r="AV218">
        <f>IFERROR(VLOOKUP($A218, CDS5Y_bbg!AU$5:AV$241,2), -1)</f>
        <v>-1</v>
      </c>
      <c r="AW218">
        <f>IFERROR(VLOOKUP($A218, CDS5Y_bbg!AV$5:AW$241,2), -1)</f>
        <v>41863</v>
      </c>
      <c r="AX218">
        <f>IFERROR(VLOOKUP($A218, CDS5Y_bbg!AW$5:AX$241,2), -1)</f>
        <v>-1</v>
      </c>
      <c r="AY218">
        <f>IFERROR(VLOOKUP($A218, CDS5Y_bbg!AX$5:AY$241,2), -1)</f>
        <v>43402</v>
      </c>
      <c r="AZ218">
        <f>IFERROR(VLOOKUP($A218, CDS5Y_bbg!AY$5:AZ$241,2), -1)</f>
        <v>96.622</v>
      </c>
      <c r="BA218">
        <f>IFERROR(VLOOKUP($A218, CDS5Y_bbg!AZ$5:BA$241,2), -1)</f>
        <v>-1</v>
      </c>
      <c r="BB218">
        <f>IFERROR(VLOOKUP($A218, CDS5Y_bbg!BA$5:BB$241,2), -1)</f>
        <v>25.166</v>
      </c>
      <c r="BC218">
        <f>IFERROR(VLOOKUP($A218, CDS5Y_bbg!BB$5:BC$241,2), -1)</f>
        <v>41722</v>
      </c>
      <c r="BD218">
        <f>IFERROR(VLOOKUP($A218, CDS5Y_bbg!BC$5:BD$241,2), -1)</f>
        <v>-1</v>
      </c>
      <c r="BE218">
        <f>IFERROR(VLOOKUP($A218, CDS5Y_bbg!BD$5:BE$241,2), -1)</f>
        <v>-1</v>
      </c>
      <c r="BF218">
        <f>IFERROR(VLOOKUP($A218, CDS5Y_bbg!BE$5:BF$241,2), -1)</f>
        <v>-1</v>
      </c>
      <c r="BG218">
        <f>IFERROR(VLOOKUP($A218, CDS5Y_bbg!BF$5:BG$241,2), -1)</f>
        <v>-1</v>
      </c>
      <c r="BH218">
        <f>IFERROR(VLOOKUP($A218, CDS5Y_bbg!BG$5:BH$241,2), -1)</f>
        <v>-1</v>
      </c>
      <c r="BI218">
        <f>IFERROR(VLOOKUP($A218, CDS5Y_bbg!BH$5:BI$241,2), -1)</f>
        <v>43424</v>
      </c>
      <c r="BJ218">
        <f>IFERROR(VLOOKUP($A218, CDS5Y_bbg!BI$5:BJ$241,2), -1)</f>
        <v>65.501999999999995</v>
      </c>
      <c r="BK218">
        <f>IFERROR(VLOOKUP($A218, CDS5Y_bbg!BJ$5:BK$241,2), -1)</f>
        <v>-1</v>
      </c>
      <c r="BL218">
        <f>IFERROR(VLOOKUP($A218, CDS5Y_bbg!BK$5:BL$241,2), -1)</f>
        <v>-1</v>
      </c>
      <c r="BM218">
        <f>IFERROR(VLOOKUP($A218, CDS5Y_bbg!BL$5:BM$241,2), -1)</f>
        <v>43424</v>
      </c>
      <c r="BN218">
        <f>IFERROR(VLOOKUP($A218, CDS5Y_bbg!BM$5:BN$241,2), -1)</f>
        <v>42.304000000000002</v>
      </c>
      <c r="BO218">
        <f>IFERROR(VLOOKUP($A218, CDS5Y_bbg!BN$5:BO$241,2), -1)</f>
        <v>43426</v>
      </c>
      <c r="BP218">
        <f>IFERROR(VLOOKUP($A218, CDS5Y_bbg!BO$5:BP$241,2), -1)</f>
        <v>21.033000000000001</v>
      </c>
      <c r="BQ218">
        <f>IFERROR(VLOOKUP($A218, CDS5Y_bbg!BP$5:BQ$241,2), -1)</f>
        <v>-1</v>
      </c>
      <c r="BR218">
        <f>IFERROR(VLOOKUP($A218, CDS5Y_bbg!BQ$5:BR$241,2), -1)</f>
        <v>-1</v>
      </c>
      <c r="BS218">
        <f>IFERROR(VLOOKUP($A218, CDS5Y_bbg!BR$5:BS$241,2), -1)</f>
        <v>43426</v>
      </c>
      <c r="BT218">
        <f>IFERROR(VLOOKUP($A218, CDS5Y_bbg!BS$5:BT$241,2), -1)</f>
        <v>14.955</v>
      </c>
      <c r="BU218">
        <f>IFERROR(VLOOKUP($A218, CDS5Y_bbg!BT$5:BU$241,2), -1)</f>
        <v>-1</v>
      </c>
      <c r="BV218">
        <f>IFERROR(VLOOKUP($A218, CDS5Y_bbg!BU$5:BV$241,2), -1)</f>
        <v>-1</v>
      </c>
      <c r="BW218">
        <f>IFERROR(VLOOKUP($A218, CDS5Y_bbg!BV$5:BW$241,2), -1)</f>
        <v>41915</v>
      </c>
      <c r="BX218">
        <f>IFERROR(VLOOKUP($A218, CDS5Y_bbg!BW$5:BX$241,2), -1)</f>
        <v>-1</v>
      </c>
      <c r="BY218">
        <f>IFERROR(VLOOKUP($A218, CDS5Y_bbg!BX$5:BY$241,2), -1)</f>
        <v>-1</v>
      </c>
      <c r="BZ218">
        <f>IFERROR(VLOOKUP($A218, CDS5Y_bbg!BY$5:BZ$241,2), -1)</f>
        <v>-1</v>
      </c>
      <c r="CA218">
        <f>IFERROR(VLOOKUP($A218, CDS5Y_bbg!BZ$5:CA$241,2), -1)</f>
        <v>41911</v>
      </c>
      <c r="CB218">
        <f>IFERROR(VLOOKUP($A218, CDS5Y_bbg!CA$5:CB$241,2), -1)</f>
        <v>-1</v>
      </c>
      <c r="CC218">
        <f>IFERROR(VLOOKUP($A218, CDS5Y_bbg!CB$5:CC$241,2), -1)</f>
        <v>41912</v>
      </c>
      <c r="CD218">
        <f>IFERROR(VLOOKUP($A218, CDS5Y_bbg!CC$5:CD$241,2), -1)</f>
        <v>-1</v>
      </c>
      <c r="CE218">
        <f>IFERROR(VLOOKUP($A218, CDS5Y_bbg!CD$5:CE$241,2), -1)</f>
        <v>43332</v>
      </c>
      <c r="CF218">
        <f>IFERROR(VLOOKUP($A218, CDS5Y_bbg!CE$5:CF$241,2), -1)</f>
        <v>43.762999999999998</v>
      </c>
      <c r="CG218">
        <f>IFERROR(VLOOKUP($A218, CDS5Y_bbg!CF$5:CG$241,2), -1)</f>
        <v>41893</v>
      </c>
      <c r="CH218">
        <f>IFERROR(VLOOKUP($A218, CDS5Y_bbg!CG$5:CH$241,2), -1)</f>
        <v>-1</v>
      </c>
      <c r="CI218">
        <f>IFERROR(VLOOKUP($A218, CDS5Y_bbg!CH$5:CI$241,2), -1)</f>
        <v>-1</v>
      </c>
      <c r="CJ218">
        <f>IFERROR(VLOOKUP($A218, CDS5Y_bbg!CI$5:CJ$241,2), -1)</f>
        <v>-1</v>
      </c>
      <c r="CK218">
        <f>IFERROR(VLOOKUP($A218, CDS5Y_bbg!CJ$5:CK$241,2), -1)</f>
        <v>41844</v>
      </c>
      <c r="CL218">
        <f>IFERROR(VLOOKUP($A218, CDS5Y_bbg!CK$5:CL$241,2), -1)</f>
        <v>-1</v>
      </c>
      <c r="CM218">
        <f>IFERROR(VLOOKUP($A218, CDS5Y_bbg!CL$5:CM$241,2), -1)</f>
        <v>-1</v>
      </c>
      <c r="CN218">
        <f>IFERROR(VLOOKUP($A218, CDS5Y_bbg!CM$5:CN$241,2), -1)</f>
        <v>-1</v>
      </c>
    </row>
    <row r="219" spans="1:92" x14ac:dyDescent="0.25">
      <c r="A219" s="1">
        <v>43159</v>
      </c>
      <c r="B219">
        <f>IFERROR(VLOOKUP($A219, CDS5Y_bbg!A$5:B$241,2), -1)</f>
        <v>156.32400000000001</v>
      </c>
      <c r="C219">
        <f>IFERROR(VLOOKUP($A219, CDS5Y_bbg!B$5:C$241,2), -1)</f>
        <v>41831</v>
      </c>
      <c r="D219">
        <f>IFERROR(VLOOKUP($A219, CDS5Y_bbg!C$5:D$241,2), -1)</f>
        <v>-1</v>
      </c>
      <c r="E219">
        <f>IFERROR(VLOOKUP($A219, CDS5Y_bbg!D$5:E$241,2), -1)</f>
        <v>44895</v>
      </c>
      <c r="F219">
        <f>IFERROR(VLOOKUP($A219, CDS5Y_bbg!E$5:F$241,2), -1)</f>
        <v>44.930999999999997</v>
      </c>
      <c r="G219">
        <f>IFERROR(VLOOKUP($A219, CDS5Y_bbg!F$5:G$241,2), -1)</f>
        <v>40360</v>
      </c>
      <c r="H219">
        <f>IFERROR(VLOOKUP($A219, CDS5Y_bbg!G$5:H$241,2), -1)</f>
        <v>55.395000000000003</v>
      </c>
      <c r="I219">
        <f>IFERROR(VLOOKUP($A219, CDS5Y_bbg!H$5:I$241,2), -1)</f>
        <v>44834</v>
      </c>
      <c r="J219">
        <f>IFERROR(VLOOKUP($A219, CDS5Y_bbg!I$5:J$241,2), -1)</f>
        <v>102.11499999999999</v>
      </c>
      <c r="K219">
        <f>IFERROR(VLOOKUP($A219, CDS5Y_bbg!J$5:K$241,2), -1)</f>
        <v>41819</v>
      </c>
      <c r="L219">
        <f>IFERROR(VLOOKUP($A219, CDS5Y_bbg!K$5:L$241,2), -1)</f>
        <v>-1</v>
      </c>
      <c r="M219">
        <f>IFERROR(VLOOKUP($A219, CDS5Y_bbg!L$5:M$241,2), -1)</f>
        <v>40469</v>
      </c>
      <c r="N219">
        <f>IFERROR(VLOOKUP($A219, CDS5Y_bbg!M$5:N$241,2), -1)</f>
        <v>50.042999999999999</v>
      </c>
      <c r="O219">
        <f>IFERROR(VLOOKUP($A219, CDS5Y_bbg!N$5:O$241,2), -1)</f>
        <v>40289</v>
      </c>
      <c r="P219">
        <f>IFERROR(VLOOKUP($A219, CDS5Y_bbg!O$5:P$241,2), -1)</f>
        <v>60.793999999999997</v>
      </c>
      <c r="Q219">
        <f>IFERROR(VLOOKUP($A219, CDS5Y_bbg!P$5:Q$241,2), -1)</f>
        <v>44377</v>
      </c>
      <c r="R219">
        <f>IFERROR(VLOOKUP($A219, CDS5Y_bbg!Q$5:R$241,2), -1)</f>
        <v>105.71599999999999</v>
      </c>
      <c r="S219">
        <f>IFERROR(VLOOKUP($A219, CDS5Y_bbg!R$5:S$241,2), -1)</f>
        <v>43337</v>
      </c>
      <c r="T219">
        <f>IFERROR(VLOOKUP($A219, CDS5Y_bbg!S$5:T$241,2), -1)</f>
        <v>63.13</v>
      </c>
      <c r="U219">
        <f>IFERROR(VLOOKUP($A219, CDS5Y_bbg!T$5:U$241,2), -1)</f>
        <v>42062</v>
      </c>
      <c r="V219">
        <f>IFERROR(VLOOKUP($A219, CDS5Y_bbg!U$5:V$241,2), -1)</f>
        <v>-1</v>
      </c>
      <c r="W219">
        <f>IFERROR(VLOOKUP($A219, CDS5Y_bbg!V$5:W$241,2), -1)</f>
        <v>44074</v>
      </c>
      <c r="X219">
        <f>IFERROR(VLOOKUP($A219, CDS5Y_bbg!W$5:X$241,2), -1)</f>
        <v>103.512</v>
      </c>
      <c r="Y219">
        <f>IFERROR(VLOOKUP($A219, CDS5Y_bbg!X$5:Y$241,2), -1)</f>
        <v>44043</v>
      </c>
      <c r="Z219">
        <f>IFERROR(VLOOKUP($A219, CDS5Y_bbg!Y$5:Z$241,2), -1)</f>
        <v>145.23099999999999</v>
      </c>
      <c r="AA219">
        <f>IFERROR(VLOOKUP($A219, CDS5Y_bbg!Z$5:AA$241,2), -1)</f>
        <v>40481</v>
      </c>
      <c r="AB219">
        <f>IFERROR(VLOOKUP($A219, CDS5Y_bbg!AA$5:AB$241,2), -1)</f>
        <v>40.287999999999997</v>
      </c>
      <c r="AC219">
        <f>IFERROR(VLOOKUP($A219, CDS5Y_bbg!AB$5:AC$241,2), -1)</f>
        <v>44043</v>
      </c>
      <c r="AD219">
        <f>IFERROR(VLOOKUP($A219, CDS5Y_bbg!AC$5:AD$241,2), -1)</f>
        <v>167.86099999999999</v>
      </c>
      <c r="AE219">
        <f>IFERROR(VLOOKUP($A219, CDS5Y_bbg!AD$5:AE$241,2), -1)</f>
        <v>41149</v>
      </c>
      <c r="AF219">
        <f>IFERROR(VLOOKUP($A219, CDS5Y_bbg!AE$5:AF$241,2), -1)</f>
        <v>14.691000000000001</v>
      </c>
      <c r="AG219">
        <f>IFERROR(VLOOKUP($A219, CDS5Y_bbg!AF$5:AG$241,2), -1)</f>
        <v>42853</v>
      </c>
      <c r="AH219">
        <f>IFERROR(VLOOKUP($A219, CDS5Y_bbg!AG$5:AH$241,2), -1)</f>
        <v>23.484999999999999</v>
      </c>
      <c r="AI219">
        <f>IFERROR(VLOOKUP($A219, CDS5Y_bbg!AH$5:AI$241,2), -1)</f>
        <v>-1</v>
      </c>
      <c r="AJ219">
        <f>IFERROR(VLOOKUP($A219, CDS5Y_bbg!AI$5:AJ$241,2), -1)</f>
        <v>-1</v>
      </c>
      <c r="AK219">
        <f>IFERROR(VLOOKUP($A219, CDS5Y_bbg!AJ$5:AK$241,2), -1)</f>
        <v>-1</v>
      </c>
      <c r="AL219">
        <f>IFERROR(VLOOKUP($A219, CDS5Y_bbg!AK$5:AL$241,2), -1)</f>
        <v>-1</v>
      </c>
      <c r="AM219">
        <f>IFERROR(VLOOKUP($A219, CDS5Y_bbg!AL$5:AM$241,2), -1)</f>
        <v>-1</v>
      </c>
      <c r="AN219">
        <f>IFERROR(VLOOKUP($A219, CDS5Y_bbg!AM$5:AN$241,2), -1)</f>
        <v>-1</v>
      </c>
      <c r="AO219">
        <f>IFERROR(VLOOKUP($A219, CDS5Y_bbg!AN$5:AO$241,2), -1)</f>
        <v>43424</v>
      </c>
      <c r="AP219">
        <f>IFERROR(VLOOKUP($A219, CDS5Y_bbg!AO$5:AP$241,2), -1)</f>
        <v>24.065000000000001</v>
      </c>
      <c r="AQ219">
        <f>IFERROR(VLOOKUP($A219, CDS5Y_bbg!AP$5:AQ$241,2), -1)</f>
        <v>44625</v>
      </c>
      <c r="AR219">
        <f>IFERROR(VLOOKUP($A219, CDS5Y_bbg!AQ$5:AR$241,2), -1)</f>
        <v>16.963999999999999</v>
      </c>
      <c r="AS219">
        <f>IFERROR(VLOOKUP($A219, CDS5Y_bbg!AR$5:AS$241,2), -1)</f>
        <v>44626</v>
      </c>
      <c r="AT219">
        <f>IFERROR(VLOOKUP($A219, CDS5Y_bbg!AS$5:AT$241,2), -1)</f>
        <v>9.6199999999999992</v>
      </c>
      <c r="AU219">
        <f>IFERROR(VLOOKUP($A219, CDS5Y_bbg!AT$5:AU$241,2), -1)</f>
        <v>-1</v>
      </c>
      <c r="AV219">
        <f>IFERROR(VLOOKUP($A219, CDS5Y_bbg!AU$5:AV$241,2), -1)</f>
        <v>-1</v>
      </c>
      <c r="AW219">
        <f>IFERROR(VLOOKUP($A219, CDS5Y_bbg!AV$5:AW$241,2), -1)</f>
        <v>41863</v>
      </c>
      <c r="AX219">
        <f>IFERROR(VLOOKUP($A219, CDS5Y_bbg!AW$5:AX$241,2), -1)</f>
        <v>-1</v>
      </c>
      <c r="AY219">
        <f>IFERROR(VLOOKUP($A219, CDS5Y_bbg!AX$5:AY$241,2), -1)</f>
        <v>43402</v>
      </c>
      <c r="AZ219">
        <f>IFERROR(VLOOKUP($A219, CDS5Y_bbg!AY$5:AZ$241,2), -1)</f>
        <v>98.992000000000004</v>
      </c>
      <c r="BA219">
        <f>IFERROR(VLOOKUP($A219, CDS5Y_bbg!AZ$5:BA$241,2), -1)</f>
        <v>-1</v>
      </c>
      <c r="BB219">
        <f>IFERROR(VLOOKUP($A219, CDS5Y_bbg!BA$5:BB$241,2), -1)</f>
        <v>25.166</v>
      </c>
      <c r="BC219">
        <f>IFERROR(VLOOKUP($A219, CDS5Y_bbg!BB$5:BC$241,2), -1)</f>
        <v>41722</v>
      </c>
      <c r="BD219">
        <f>IFERROR(VLOOKUP($A219, CDS5Y_bbg!BC$5:BD$241,2), -1)</f>
        <v>-1</v>
      </c>
      <c r="BE219">
        <f>IFERROR(VLOOKUP($A219, CDS5Y_bbg!BD$5:BE$241,2), -1)</f>
        <v>-1</v>
      </c>
      <c r="BF219">
        <f>IFERROR(VLOOKUP($A219, CDS5Y_bbg!BE$5:BF$241,2), -1)</f>
        <v>-1</v>
      </c>
      <c r="BG219">
        <f>IFERROR(VLOOKUP($A219, CDS5Y_bbg!BF$5:BG$241,2), -1)</f>
        <v>-1</v>
      </c>
      <c r="BH219">
        <f>IFERROR(VLOOKUP($A219, CDS5Y_bbg!BG$5:BH$241,2), -1)</f>
        <v>-1</v>
      </c>
      <c r="BI219">
        <f>IFERROR(VLOOKUP($A219, CDS5Y_bbg!BH$5:BI$241,2), -1)</f>
        <v>43424</v>
      </c>
      <c r="BJ219">
        <f>IFERROR(VLOOKUP($A219, CDS5Y_bbg!BI$5:BJ$241,2), -1)</f>
        <v>66.206999999999994</v>
      </c>
      <c r="BK219">
        <f>IFERROR(VLOOKUP($A219, CDS5Y_bbg!BJ$5:BK$241,2), -1)</f>
        <v>-1</v>
      </c>
      <c r="BL219">
        <f>IFERROR(VLOOKUP($A219, CDS5Y_bbg!BK$5:BL$241,2), -1)</f>
        <v>-1</v>
      </c>
      <c r="BM219">
        <f>IFERROR(VLOOKUP($A219, CDS5Y_bbg!BL$5:BM$241,2), -1)</f>
        <v>43424</v>
      </c>
      <c r="BN219">
        <f>IFERROR(VLOOKUP($A219, CDS5Y_bbg!BM$5:BN$241,2), -1)</f>
        <v>44.856000000000002</v>
      </c>
      <c r="BO219">
        <f>IFERROR(VLOOKUP($A219, CDS5Y_bbg!BN$5:BO$241,2), -1)</f>
        <v>43426</v>
      </c>
      <c r="BP219">
        <f>IFERROR(VLOOKUP($A219, CDS5Y_bbg!BO$5:BP$241,2), -1)</f>
        <v>21.033000000000001</v>
      </c>
      <c r="BQ219">
        <f>IFERROR(VLOOKUP($A219, CDS5Y_bbg!BP$5:BQ$241,2), -1)</f>
        <v>-1</v>
      </c>
      <c r="BR219">
        <f>IFERROR(VLOOKUP($A219, CDS5Y_bbg!BQ$5:BR$241,2), -1)</f>
        <v>-1</v>
      </c>
      <c r="BS219">
        <f>IFERROR(VLOOKUP($A219, CDS5Y_bbg!BR$5:BS$241,2), -1)</f>
        <v>43426</v>
      </c>
      <c r="BT219">
        <f>IFERROR(VLOOKUP($A219, CDS5Y_bbg!BS$5:BT$241,2), -1)</f>
        <v>15.906000000000001</v>
      </c>
      <c r="BU219">
        <f>IFERROR(VLOOKUP($A219, CDS5Y_bbg!BT$5:BU$241,2), -1)</f>
        <v>-1</v>
      </c>
      <c r="BV219">
        <f>IFERROR(VLOOKUP($A219, CDS5Y_bbg!BU$5:BV$241,2), -1)</f>
        <v>-1</v>
      </c>
      <c r="BW219">
        <f>IFERROR(VLOOKUP($A219, CDS5Y_bbg!BV$5:BW$241,2), -1)</f>
        <v>41915</v>
      </c>
      <c r="BX219">
        <f>IFERROR(VLOOKUP($A219, CDS5Y_bbg!BW$5:BX$241,2), -1)</f>
        <v>-1</v>
      </c>
      <c r="BY219">
        <f>IFERROR(VLOOKUP($A219, CDS5Y_bbg!BX$5:BY$241,2), -1)</f>
        <v>-1</v>
      </c>
      <c r="BZ219">
        <f>IFERROR(VLOOKUP($A219, CDS5Y_bbg!BY$5:BZ$241,2), -1)</f>
        <v>-1</v>
      </c>
      <c r="CA219">
        <f>IFERROR(VLOOKUP($A219, CDS5Y_bbg!BZ$5:CA$241,2), -1)</f>
        <v>41911</v>
      </c>
      <c r="CB219">
        <f>IFERROR(VLOOKUP($A219, CDS5Y_bbg!CA$5:CB$241,2), -1)</f>
        <v>-1</v>
      </c>
      <c r="CC219">
        <f>IFERROR(VLOOKUP($A219, CDS5Y_bbg!CB$5:CC$241,2), -1)</f>
        <v>41912</v>
      </c>
      <c r="CD219">
        <f>IFERROR(VLOOKUP($A219, CDS5Y_bbg!CC$5:CD$241,2), -1)</f>
        <v>-1</v>
      </c>
      <c r="CE219">
        <f>IFERROR(VLOOKUP($A219, CDS5Y_bbg!CD$5:CE$241,2), -1)</f>
        <v>43332</v>
      </c>
      <c r="CF219">
        <f>IFERROR(VLOOKUP($A219, CDS5Y_bbg!CE$5:CF$241,2), -1)</f>
        <v>39.226999999999997</v>
      </c>
      <c r="CG219">
        <f>IFERROR(VLOOKUP($A219, CDS5Y_bbg!CF$5:CG$241,2), -1)</f>
        <v>41893</v>
      </c>
      <c r="CH219">
        <f>IFERROR(VLOOKUP($A219, CDS5Y_bbg!CG$5:CH$241,2), -1)</f>
        <v>-1</v>
      </c>
      <c r="CI219">
        <f>IFERROR(VLOOKUP($A219, CDS5Y_bbg!CH$5:CI$241,2), -1)</f>
        <v>-1</v>
      </c>
      <c r="CJ219">
        <f>IFERROR(VLOOKUP($A219, CDS5Y_bbg!CI$5:CJ$241,2), -1)</f>
        <v>-1</v>
      </c>
      <c r="CK219">
        <f>IFERROR(VLOOKUP($A219, CDS5Y_bbg!CJ$5:CK$241,2), -1)</f>
        <v>41844</v>
      </c>
      <c r="CL219">
        <f>IFERROR(VLOOKUP($A219, CDS5Y_bbg!CK$5:CL$241,2), -1)</f>
        <v>-1</v>
      </c>
      <c r="CM219">
        <f>IFERROR(VLOOKUP($A219, CDS5Y_bbg!CL$5:CM$241,2), -1)</f>
        <v>-1</v>
      </c>
      <c r="CN219">
        <f>IFERROR(VLOOKUP($A219, CDS5Y_bbg!CM$5:CN$241,2), -1)</f>
        <v>-1</v>
      </c>
    </row>
    <row r="220" spans="1:92" x14ac:dyDescent="0.25">
      <c r="A220" s="1">
        <v>43189</v>
      </c>
      <c r="B220">
        <f>IFERROR(VLOOKUP($A220, CDS5Y_bbg!A$5:B$241,2), -1)</f>
        <v>164.19900000000001</v>
      </c>
      <c r="C220">
        <f>IFERROR(VLOOKUP($A220, CDS5Y_bbg!B$5:C$241,2), -1)</f>
        <v>41831</v>
      </c>
      <c r="D220">
        <f>IFERROR(VLOOKUP($A220, CDS5Y_bbg!C$5:D$241,2), -1)</f>
        <v>-1</v>
      </c>
      <c r="E220">
        <f>IFERROR(VLOOKUP($A220, CDS5Y_bbg!D$5:E$241,2), -1)</f>
        <v>44895</v>
      </c>
      <c r="F220">
        <f>IFERROR(VLOOKUP($A220, CDS5Y_bbg!E$5:F$241,2), -1)</f>
        <v>51.061</v>
      </c>
      <c r="G220">
        <f>IFERROR(VLOOKUP($A220, CDS5Y_bbg!F$5:G$241,2), -1)</f>
        <v>40360</v>
      </c>
      <c r="H220">
        <f>IFERROR(VLOOKUP($A220, CDS5Y_bbg!G$5:H$241,2), -1)</f>
        <v>63.798000000000002</v>
      </c>
      <c r="I220">
        <f>IFERROR(VLOOKUP($A220, CDS5Y_bbg!H$5:I$241,2), -1)</f>
        <v>44834</v>
      </c>
      <c r="J220">
        <f>IFERROR(VLOOKUP($A220, CDS5Y_bbg!I$5:J$241,2), -1)</f>
        <v>106.714</v>
      </c>
      <c r="K220">
        <f>IFERROR(VLOOKUP($A220, CDS5Y_bbg!J$5:K$241,2), -1)</f>
        <v>41819</v>
      </c>
      <c r="L220">
        <f>IFERROR(VLOOKUP($A220, CDS5Y_bbg!K$5:L$241,2), -1)</f>
        <v>-1</v>
      </c>
      <c r="M220">
        <f>IFERROR(VLOOKUP($A220, CDS5Y_bbg!L$5:M$241,2), -1)</f>
        <v>40469</v>
      </c>
      <c r="N220">
        <f>IFERROR(VLOOKUP($A220, CDS5Y_bbg!M$5:N$241,2), -1)</f>
        <v>54.917000000000002</v>
      </c>
      <c r="O220">
        <f>IFERROR(VLOOKUP($A220, CDS5Y_bbg!N$5:O$241,2), -1)</f>
        <v>40289</v>
      </c>
      <c r="P220">
        <f>IFERROR(VLOOKUP($A220, CDS5Y_bbg!O$5:P$241,2), -1)</f>
        <v>73.094999999999999</v>
      </c>
      <c r="Q220">
        <f>IFERROR(VLOOKUP($A220, CDS5Y_bbg!P$5:Q$241,2), -1)</f>
        <v>44377</v>
      </c>
      <c r="R220">
        <f>IFERROR(VLOOKUP($A220, CDS5Y_bbg!Q$5:R$241,2), -1)</f>
        <v>109.346</v>
      </c>
      <c r="S220">
        <f>IFERROR(VLOOKUP($A220, CDS5Y_bbg!R$5:S$241,2), -1)</f>
        <v>43337</v>
      </c>
      <c r="T220">
        <f>IFERROR(VLOOKUP($A220, CDS5Y_bbg!S$5:T$241,2), -1)</f>
        <v>74.094999999999999</v>
      </c>
      <c r="U220">
        <f>IFERROR(VLOOKUP($A220, CDS5Y_bbg!T$5:U$241,2), -1)</f>
        <v>42062</v>
      </c>
      <c r="V220">
        <f>IFERROR(VLOOKUP($A220, CDS5Y_bbg!U$5:V$241,2), -1)</f>
        <v>-1</v>
      </c>
      <c r="W220">
        <f>IFERROR(VLOOKUP($A220, CDS5Y_bbg!V$5:W$241,2), -1)</f>
        <v>44074</v>
      </c>
      <c r="X220">
        <f>IFERROR(VLOOKUP($A220, CDS5Y_bbg!W$5:X$241,2), -1)</f>
        <v>123.52500000000001</v>
      </c>
      <c r="Y220">
        <f>IFERROR(VLOOKUP($A220, CDS5Y_bbg!X$5:Y$241,2), -1)</f>
        <v>44043</v>
      </c>
      <c r="Z220">
        <f>IFERROR(VLOOKUP($A220, CDS5Y_bbg!Y$5:Z$241,2), -1)</f>
        <v>151.91499999999999</v>
      </c>
      <c r="AA220">
        <f>IFERROR(VLOOKUP($A220, CDS5Y_bbg!Z$5:AA$241,2), -1)</f>
        <v>40481</v>
      </c>
      <c r="AB220">
        <f>IFERROR(VLOOKUP($A220, CDS5Y_bbg!AA$5:AB$241,2), -1)</f>
        <v>47.06</v>
      </c>
      <c r="AC220">
        <f>IFERROR(VLOOKUP($A220, CDS5Y_bbg!AB$5:AC$241,2), -1)</f>
        <v>44043</v>
      </c>
      <c r="AD220">
        <f>IFERROR(VLOOKUP($A220, CDS5Y_bbg!AC$5:AD$241,2), -1)</f>
        <v>195.738</v>
      </c>
      <c r="AE220">
        <f>IFERROR(VLOOKUP($A220, CDS5Y_bbg!AD$5:AE$241,2), -1)</f>
        <v>41149</v>
      </c>
      <c r="AF220">
        <f>IFERROR(VLOOKUP($A220, CDS5Y_bbg!AE$5:AF$241,2), -1)</f>
        <v>14.475</v>
      </c>
      <c r="AG220">
        <f>IFERROR(VLOOKUP($A220, CDS5Y_bbg!AF$5:AG$241,2), -1)</f>
        <v>42853</v>
      </c>
      <c r="AH220">
        <f>IFERROR(VLOOKUP($A220, CDS5Y_bbg!AG$5:AH$241,2), -1)</f>
        <v>23.484999999999999</v>
      </c>
      <c r="AI220">
        <f>IFERROR(VLOOKUP($A220, CDS5Y_bbg!AH$5:AI$241,2), -1)</f>
        <v>-1</v>
      </c>
      <c r="AJ220">
        <f>IFERROR(VLOOKUP($A220, CDS5Y_bbg!AI$5:AJ$241,2), -1)</f>
        <v>-1</v>
      </c>
      <c r="AK220">
        <f>IFERROR(VLOOKUP($A220, CDS5Y_bbg!AJ$5:AK$241,2), -1)</f>
        <v>-1</v>
      </c>
      <c r="AL220">
        <f>IFERROR(VLOOKUP($A220, CDS5Y_bbg!AK$5:AL$241,2), -1)</f>
        <v>-1</v>
      </c>
      <c r="AM220">
        <f>IFERROR(VLOOKUP($A220, CDS5Y_bbg!AL$5:AM$241,2), -1)</f>
        <v>-1</v>
      </c>
      <c r="AN220">
        <f>IFERROR(VLOOKUP($A220, CDS5Y_bbg!AM$5:AN$241,2), -1)</f>
        <v>-1</v>
      </c>
      <c r="AO220">
        <f>IFERROR(VLOOKUP($A220, CDS5Y_bbg!AN$5:AO$241,2), -1)</f>
        <v>43424</v>
      </c>
      <c r="AP220">
        <f>IFERROR(VLOOKUP($A220, CDS5Y_bbg!AO$5:AP$241,2), -1)</f>
        <v>11.897</v>
      </c>
      <c r="AQ220">
        <f>IFERROR(VLOOKUP($A220, CDS5Y_bbg!AP$5:AQ$241,2), -1)</f>
        <v>44625</v>
      </c>
      <c r="AR220">
        <f>IFERROR(VLOOKUP($A220, CDS5Y_bbg!AQ$5:AR$241,2), -1)</f>
        <v>17.338999999999999</v>
      </c>
      <c r="AS220">
        <f>IFERROR(VLOOKUP($A220, CDS5Y_bbg!AR$5:AS$241,2), -1)</f>
        <v>44626</v>
      </c>
      <c r="AT220">
        <f>IFERROR(VLOOKUP($A220, CDS5Y_bbg!AS$5:AT$241,2), -1)</f>
        <v>10.468</v>
      </c>
      <c r="AU220">
        <f>IFERROR(VLOOKUP($A220, CDS5Y_bbg!AT$5:AU$241,2), -1)</f>
        <v>-1</v>
      </c>
      <c r="AV220">
        <f>IFERROR(VLOOKUP($A220, CDS5Y_bbg!AU$5:AV$241,2), -1)</f>
        <v>-1</v>
      </c>
      <c r="AW220">
        <f>IFERROR(VLOOKUP($A220, CDS5Y_bbg!AV$5:AW$241,2), -1)</f>
        <v>41863</v>
      </c>
      <c r="AX220">
        <f>IFERROR(VLOOKUP($A220, CDS5Y_bbg!AW$5:AX$241,2), -1)</f>
        <v>-1</v>
      </c>
      <c r="AY220">
        <f>IFERROR(VLOOKUP($A220, CDS5Y_bbg!AX$5:AY$241,2), -1)</f>
        <v>43402</v>
      </c>
      <c r="AZ220">
        <f>IFERROR(VLOOKUP($A220, CDS5Y_bbg!AY$5:AZ$241,2), -1)</f>
        <v>102.31100000000001</v>
      </c>
      <c r="BA220">
        <f>IFERROR(VLOOKUP($A220, CDS5Y_bbg!AZ$5:BA$241,2), -1)</f>
        <v>-1</v>
      </c>
      <c r="BB220">
        <f>IFERROR(VLOOKUP($A220, CDS5Y_bbg!BA$5:BB$241,2), -1)</f>
        <v>25.166</v>
      </c>
      <c r="BC220">
        <f>IFERROR(VLOOKUP($A220, CDS5Y_bbg!BB$5:BC$241,2), -1)</f>
        <v>41722</v>
      </c>
      <c r="BD220">
        <f>IFERROR(VLOOKUP($A220, CDS5Y_bbg!BC$5:BD$241,2), -1)</f>
        <v>-1</v>
      </c>
      <c r="BE220">
        <f>IFERROR(VLOOKUP($A220, CDS5Y_bbg!BD$5:BE$241,2), -1)</f>
        <v>-1</v>
      </c>
      <c r="BF220">
        <f>IFERROR(VLOOKUP($A220, CDS5Y_bbg!BE$5:BF$241,2), -1)</f>
        <v>-1</v>
      </c>
      <c r="BG220">
        <f>IFERROR(VLOOKUP($A220, CDS5Y_bbg!BF$5:BG$241,2), -1)</f>
        <v>-1</v>
      </c>
      <c r="BH220">
        <f>IFERROR(VLOOKUP($A220, CDS5Y_bbg!BG$5:BH$241,2), -1)</f>
        <v>-1</v>
      </c>
      <c r="BI220">
        <f>IFERROR(VLOOKUP($A220, CDS5Y_bbg!BH$5:BI$241,2), -1)</f>
        <v>43424</v>
      </c>
      <c r="BJ220">
        <f>IFERROR(VLOOKUP($A220, CDS5Y_bbg!BI$5:BJ$241,2), -1)</f>
        <v>63.210999999999999</v>
      </c>
      <c r="BK220">
        <f>IFERROR(VLOOKUP($A220, CDS5Y_bbg!BJ$5:BK$241,2), -1)</f>
        <v>-1</v>
      </c>
      <c r="BL220">
        <f>IFERROR(VLOOKUP($A220, CDS5Y_bbg!BK$5:BL$241,2), -1)</f>
        <v>-1</v>
      </c>
      <c r="BM220">
        <f>IFERROR(VLOOKUP($A220, CDS5Y_bbg!BL$5:BM$241,2), -1)</f>
        <v>43424</v>
      </c>
      <c r="BN220">
        <f>IFERROR(VLOOKUP($A220, CDS5Y_bbg!BM$5:BN$241,2), -1)</f>
        <v>40.898000000000003</v>
      </c>
      <c r="BO220">
        <f>IFERROR(VLOOKUP($A220, CDS5Y_bbg!BN$5:BO$241,2), -1)</f>
        <v>43426</v>
      </c>
      <c r="BP220">
        <f>IFERROR(VLOOKUP($A220, CDS5Y_bbg!BO$5:BP$241,2), -1)</f>
        <v>10.55</v>
      </c>
      <c r="BQ220">
        <f>IFERROR(VLOOKUP($A220, CDS5Y_bbg!BP$5:BQ$241,2), -1)</f>
        <v>-1</v>
      </c>
      <c r="BR220">
        <f>IFERROR(VLOOKUP($A220, CDS5Y_bbg!BQ$5:BR$241,2), -1)</f>
        <v>-1</v>
      </c>
      <c r="BS220">
        <f>IFERROR(VLOOKUP($A220, CDS5Y_bbg!BR$5:BS$241,2), -1)</f>
        <v>43426</v>
      </c>
      <c r="BT220">
        <f>IFERROR(VLOOKUP($A220, CDS5Y_bbg!BS$5:BT$241,2), -1)</f>
        <v>16.311</v>
      </c>
      <c r="BU220">
        <f>IFERROR(VLOOKUP($A220, CDS5Y_bbg!BT$5:BU$241,2), -1)</f>
        <v>-1</v>
      </c>
      <c r="BV220">
        <f>IFERROR(VLOOKUP($A220, CDS5Y_bbg!BU$5:BV$241,2), -1)</f>
        <v>-1</v>
      </c>
      <c r="BW220">
        <f>IFERROR(VLOOKUP($A220, CDS5Y_bbg!BV$5:BW$241,2), -1)</f>
        <v>41915</v>
      </c>
      <c r="BX220">
        <f>IFERROR(VLOOKUP($A220, CDS5Y_bbg!BW$5:BX$241,2), -1)</f>
        <v>-1</v>
      </c>
      <c r="BY220">
        <f>IFERROR(VLOOKUP($A220, CDS5Y_bbg!BX$5:BY$241,2), -1)</f>
        <v>-1</v>
      </c>
      <c r="BZ220">
        <f>IFERROR(VLOOKUP($A220, CDS5Y_bbg!BY$5:BZ$241,2), -1)</f>
        <v>-1</v>
      </c>
      <c r="CA220">
        <f>IFERROR(VLOOKUP($A220, CDS5Y_bbg!BZ$5:CA$241,2), -1)</f>
        <v>41911</v>
      </c>
      <c r="CB220">
        <f>IFERROR(VLOOKUP($A220, CDS5Y_bbg!CA$5:CB$241,2), -1)</f>
        <v>-1</v>
      </c>
      <c r="CC220">
        <f>IFERROR(VLOOKUP($A220, CDS5Y_bbg!CB$5:CC$241,2), -1)</f>
        <v>41912</v>
      </c>
      <c r="CD220">
        <f>IFERROR(VLOOKUP($A220, CDS5Y_bbg!CC$5:CD$241,2), -1)</f>
        <v>-1</v>
      </c>
      <c r="CE220">
        <f>IFERROR(VLOOKUP($A220, CDS5Y_bbg!CD$5:CE$241,2), -1)</f>
        <v>43332</v>
      </c>
      <c r="CF220">
        <f>IFERROR(VLOOKUP($A220, CDS5Y_bbg!CE$5:CF$241,2), -1)</f>
        <v>37.899000000000001</v>
      </c>
      <c r="CG220">
        <f>IFERROR(VLOOKUP($A220, CDS5Y_bbg!CF$5:CG$241,2), -1)</f>
        <v>41893</v>
      </c>
      <c r="CH220">
        <f>IFERROR(VLOOKUP($A220, CDS5Y_bbg!CG$5:CH$241,2), -1)</f>
        <v>-1</v>
      </c>
      <c r="CI220">
        <f>IFERROR(VLOOKUP($A220, CDS5Y_bbg!CH$5:CI$241,2), -1)</f>
        <v>-1</v>
      </c>
      <c r="CJ220">
        <f>IFERROR(VLOOKUP($A220, CDS5Y_bbg!CI$5:CJ$241,2), -1)</f>
        <v>-1</v>
      </c>
      <c r="CK220">
        <f>IFERROR(VLOOKUP($A220, CDS5Y_bbg!CJ$5:CK$241,2), -1)</f>
        <v>41844</v>
      </c>
      <c r="CL220">
        <f>IFERROR(VLOOKUP($A220, CDS5Y_bbg!CK$5:CL$241,2), -1)</f>
        <v>-1</v>
      </c>
      <c r="CM220">
        <f>IFERROR(VLOOKUP($A220, CDS5Y_bbg!CL$5:CM$241,2), -1)</f>
        <v>-1</v>
      </c>
      <c r="CN220">
        <f>IFERROR(VLOOKUP($A220, CDS5Y_bbg!CM$5:CN$241,2), -1)</f>
        <v>-1</v>
      </c>
    </row>
    <row r="221" spans="1:92" x14ac:dyDescent="0.25">
      <c r="A221" s="1">
        <v>43220</v>
      </c>
      <c r="B221">
        <f>IFERROR(VLOOKUP($A221, CDS5Y_bbg!A$5:B$241,2), -1)</f>
        <v>173.84800000000001</v>
      </c>
      <c r="C221">
        <f>IFERROR(VLOOKUP($A221, CDS5Y_bbg!B$5:C$241,2), -1)</f>
        <v>41831</v>
      </c>
      <c r="D221">
        <f>IFERROR(VLOOKUP($A221, CDS5Y_bbg!C$5:D$241,2), -1)</f>
        <v>-1</v>
      </c>
      <c r="E221">
        <f>IFERROR(VLOOKUP($A221, CDS5Y_bbg!D$5:E$241,2), -1)</f>
        <v>44895</v>
      </c>
      <c r="F221">
        <f>IFERROR(VLOOKUP($A221, CDS5Y_bbg!E$5:F$241,2), -1)</f>
        <v>50.984000000000002</v>
      </c>
      <c r="G221">
        <f>IFERROR(VLOOKUP($A221, CDS5Y_bbg!F$5:G$241,2), -1)</f>
        <v>40360</v>
      </c>
      <c r="H221">
        <f>IFERROR(VLOOKUP($A221, CDS5Y_bbg!G$5:H$241,2), -1)</f>
        <v>57.491</v>
      </c>
      <c r="I221">
        <f>IFERROR(VLOOKUP($A221, CDS5Y_bbg!H$5:I$241,2), -1)</f>
        <v>44834</v>
      </c>
      <c r="J221">
        <f>IFERROR(VLOOKUP($A221, CDS5Y_bbg!I$5:J$241,2), -1)</f>
        <v>106.667</v>
      </c>
      <c r="K221">
        <f>IFERROR(VLOOKUP($A221, CDS5Y_bbg!J$5:K$241,2), -1)</f>
        <v>41819</v>
      </c>
      <c r="L221">
        <f>IFERROR(VLOOKUP($A221, CDS5Y_bbg!K$5:L$241,2), -1)</f>
        <v>-1</v>
      </c>
      <c r="M221">
        <f>IFERROR(VLOOKUP($A221, CDS5Y_bbg!L$5:M$241,2), -1)</f>
        <v>40469</v>
      </c>
      <c r="N221">
        <f>IFERROR(VLOOKUP($A221, CDS5Y_bbg!M$5:N$241,2), -1)</f>
        <v>44.347999999999999</v>
      </c>
      <c r="O221">
        <f>IFERROR(VLOOKUP($A221, CDS5Y_bbg!N$5:O$241,2), -1)</f>
        <v>40289</v>
      </c>
      <c r="P221">
        <f>IFERROR(VLOOKUP($A221, CDS5Y_bbg!O$5:P$241,2), -1)</f>
        <v>71.870999999999995</v>
      </c>
      <c r="Q221">
        <f>IFERROR(VLOOKUP($A221, CDS5Y_bbg!P$5:Q$241,2), -1)</f>
        <v>44377</v>
      </c>
      <c r="R221">
        <f>IFERROR(VLOOKUP($A221, CDS5Y_bbg!Q$5:R$241,2), -1)</f>
        <v>113.72499999999999</v>
      </c>
      <c r="S221">
        <f>IFERROR(VLOOKUP($A221, CDS5Y_bbg!R$5:S$241,2), -1)</f>
        <v>43337</v>
      </c>
      <c r="T221">
        <f>IFERROR(VLOOKUP($A221, CDS5Y_bbg!S$5:T$241,2), -1)</f>
        <v>72.25</v>
      </c>
      <c r="U221">
        <f>IFERROR(VLOOKUP($A221, CDS5Y_bbg!T$5:U$241,2), -1)</f>
        <v>42062</v>
      </c>
      <c r="V221">
        <f>IFERROR(VLOOKUP($A221, CDS5Y_bbg!U$5:V$241,2), -1)</f>
        <v>-1</v>
      </c>
      <c r="W221">
        <f>IFERROR(VLOOKUP($A221, CDS5Y_bbg!V$5:W$241,2), -1)</f>
        <v>44074</v>
      </c>
      <c r="X221">
        <f>IFERROR(VLOOKUP($A221, CDS5Y_bbg!W$5:X$241,2), -1)</f>
        <v>133.202</v>
      </c>
      <c r="Y221">
        <f>IFERROR(VLOOKUP($A221, CDS5Y_bbg!X$5:Y$241,2), -1)</f>
        <v>44043</v>
      </c>
      <c r="Z221">
        <f>IFERROR(VLOOKUP($A221, CDS5Y_bbg!Y$5:Z$241,2), -1)</f>
        <v>161.916</v>
      </c>
      <c r="AA221">
        <f>IFERROR(VLOOKUP($A221, CDS5Y_bbg!Z$5:AA$241,2), -1)</f>
        <v>40481</v>
      </c>
      <c r="AB221">
        <f>IFERROR(VLOOKUP($A221, CDS5Y_bbg!AA$5:AB$241,2), -1)</f>
        <v>43.804000000000002</v>
      </c>
      <c r="AC221">
        <f>IFERROR(VLOOKUP($A221, CDS5Y_bbg!AB$5:AC$241,2), -1)</f>
        <v>44043</v>
      </c>
      <c r="AD221">
        <f>IFERROR(VLOOKUP($A221, CDS5Y_bbg!AC$5:AD$241,2), -1)</f>
        <v>197.02500000000001</v>
      </c>
      <c r="AE221">
        <f>IFERROR(VLOOKUP($A221, CDS5Y_bbg!AD$5:AE$241,2), -1)</f>
        <v>41149</v>
      </c>
      <c r="AF221">
        <f>IFERROR(VLOOKUP($A221, CDS5Y_bbg!AE$5:AF$241,2), -1)</f>
        <v>14.475</v>
      </c>
      <c r="AG221">
        <f>IFERROR(VLOOKUP($A221, CDS5Y_bbg!AF$5:AG$241,2), -1)</f>
        <v>42853</v>
      </c>
      <c r="AH221">
        <f>IFERROR(VLOOKUP($A221, CDS5Y_bbg!AG$5:AH$241,2), -1)</f>
        <v>23.484999999999999</v>
      </c>
      <c r="AI221">
        <f>IFERROR(VLOOKUP($A221, CDS5Y_bbg!AH$5:AI$241,2), -1)</f>
        <v>-1</v>
      </c>
      <c r="AJ221">
        <f>IFERROR(VLOOKUP($A221, CDS5Y_bbg!AI$5:AJ$241,2), -1)</f>
        <v>-1</v>
      </c>
      <c r="AK221">
        <f>IFERROR(VLOOKUP($A221, CDS5Y_bbg!AJ$5:AK$241,2), -1)</f>
        <v>-1</v>
      </c>
      <c r="AL221">
        <f>IFERROR(VLOOKUP($A221, CDS5Y_bbg!AK$5:AL$241,2), -1)</f>
        <v>-1</v>
      </c>
      <c r="AM221">
        <f>IFERROR(VLOOKUP($A221, CDS5Y_bbg!AL$5:AM$241,2), -1)</f>
        <v>-1</v>
      </c>
      <c r="AN221">
        <f>IFERROR(VLOOKUP($A221, CDS5Y_bbg!AM$5:AN$241,2), -1)</f>
        <v>-1</v>
      </c>
      <c r="AO221">
        <f>IFERROR(VLOOKUP($A221, CDS5Y_bbg!AN$5:AO$241,2), -1)</f>
        <v>43424</v>
      </c>
      <c r="AP221">
        <f>IFERROR(VLOOKUP($A221, CDS5Y_bbg!AO$5:AP$241,2), -1)</f>
        <v>11.897</v>
      </c>
      <c r="AQ221">
        <f>IFERROR(VLOOKUP($A221, CDS5Y_bbg!AP$5:AQ$241,2), -1)</f>
        <v>44625</v>
      </c>
      <c r="AR221">
        <f>IFERROR(VLOOKUP($A221, CDS5Y_bbg!AQ$5:AR$241,2), -1)</f>
        <v>16.7</v>
      </c>
      <c r="AS221">
        <f>IFERROR(VLOOKUP($A221, CDS5Y_bbg!AR$5:AS$241,2), -1)</f>
        <v>44626</v>
      </c>
      <c r="AT221">
        <f>IFERROR(VLOOKUP($A221, CDS5Y_bbg!AS$5:AT$241,2), -1)</f>
        <v>9.9920000000000009</v>
      </c>
      <c r="AU221">
        <f>IFERROR(VLOOKUP($A221, CDS5Y_bbg!AT$5:AU$241,2), -1)</f>
        <v>-1</v>
      </c>
      <c r="AV221">
        <f>IFERROR(VLOOKUP($A221, CDS5Y_bbg!AU$5:AV$241,2), -1)</f>
        <v>-1</v>
      </c>
      <c r="AW221">
        <f>IFERROR(VLOOKUP($A221, CDS5Y_bbg!AV$5:AW$241,2), -1)</f>
        <v>41863</v>
      </c>
      <c r="AX221">
        <f>IFERROR(VLOOKUP($A221, CDS5Y_bbg!AW$5:AX$241,2), -1)</f>
        <v>-1</v>
      </c>
      <c r="AY221">
        <f>IFERROR(VLOOKUP($A221, CDS5Y_bbg!AX$5:AY$241,2), -1)</f>
        <v>43402</v>
      </c>
      <c r="AZ221">
        <f>IFERROR(VLOOKUP($A221, CDS5Y_bbg!AY$5:AZ$241,2), -1)</f>
        <v>86.004000000000005</v>
      </c>
      <c r="BA221">
        <f>IFERROR(VLOOKUP($A221, CDS5Y_bbg!AZ$5:BA$241,2), -1)</f>
        <v>-1</v>
      </c>
      <c r="BB221">
        <f>IFERROR(VLOOKUP($A221, CDS5Y_bbg!BA$5:BB$241,2), -1)</f>
        <v>25.166</v>
      </c>
      <c r="BC221">
        <f>IFERROR(VLOOKUP($A221, CDS5Y_bbg!BB$5:BC$241,2), -1)</f>
        <v>41722</v>
      </c>
      <c r="BD221">
        <f>IFERROR(VLOOKUP($A221, CDS5Y_bbg!BC$5:BD$241,2), -1)</f>
        <v>-1</v>
      </c>
      <c r="BE221">
        <f>IFERROR(VLOOKUP($A221, CDS5Y_bbg!BD$5:BE$241,2), -1)</f>
        <v>-1</v>
      </c>
      <c r="BF221">
        <f>IFERROR(VLOOKUP($A221, CDS5Y_bbg!BE$5:BF$241,2), -1)</f>
        <v>-1</v>
      </c>
      <c r="BG221">
        <f>IFERROR(VLOOKUP($A221, CDS5Y_bbg!BF$5:BG$241,2), -1)</f>
        <v>-1</v>
      </c>
      <c r="BH221">
        <f>IFERROR(VLOOKUP($A221, CDS5Y_bbg!BG$5:BH$241,2), -1)</f>
        <v>-1</v>
      </c>
      <c r="BI221">
        <f>IFERROR(VLOOKUP($A221, CDS5Y_bbg!BH$5:BI$241,2), -1)</f>
        <v>43424</v>
      </c>
      <c r="BJ221">
        <f>IFERROR(VLOOKUP($A221, CDS5Y_bbg!BI$5:BJ$241,2), -1)</f>
        <v>63.210999999999999</v>
      </c>
      <c r="BK221">
        <f>IFERROR(VLOOKUP($A221, CDS5Y_bbg!BJ$5:BK$241,2), -1)</f>
        <v>-1</v>
      </c>
      <c r="BL221">
        <f>IFERROR(VLOOKUP($A221, CDS5Y_bbg!BK$5:BL$241,2), -1)</f>
        <v>-1</v>
      </c>
      <c r="BM221">
        <f>IFERROR(VLOOKUP($A221, CDS5Y_bbg!BL$5:BM$241,2), -1)</f>
        <v>43424</v>
      </c>
      <c r="BN221">
        <f>IFERROR(VLOOKUP($A221, CDS5Y_bbg!BM$5:BN$241,2), -1)</f>
        <v>36.573</v>
      </c>
      <c r="BO221">
        <f>IFERROR(VLOOKUP($A221, CDS5Y_bbg!BN$5:BO$241,2), -1)</f>
        <v>43426</v>
      </c>
      <c r="BP221">
        <f>IFERROR(VLOOKUP($A221, CDS5Y_bbg!BO$5:BP$241,2), -1)</f>
        <v>10.55</v>
      </c>
      <c r="BQ221">
        <f>IFERROR(VLOOKUP($A221, CDS5Y_bbg!BP$5:BQ$241,2), -1)</f>
        <v>-1</v>
      </c>
      <c r="BR221">
        <f>IFERROR(VLOOKUP($A221, CDS5Y_bbg!BQ$5:BR$241,2), -1)</f>
        <v>-1</v>
      </c>
      <c r="BS221">
        <f>IFERROR(VLOOKUP($A221, CDS5Y_bbg!BR$5:BS$241,2), -1)</f>
        <v>43426</v>
      </c>
      <c r="BT221">
        <f>IFERROR(VLOOKUP($A221, CDS5Y_bbg!BS$5:BT$241,2), -1)</f>
        <v>16.311</v>
      </c>
      <c r="BU221">
        <f>IFERROR(VLOOKUP($A221, CDS5Y_bbg!BT$5:BU$241,2), -1)</f>
        <v>-1</v>
      </c>
      <c r="BV221">
        <f>IFERROR(VLOOKUP($A221, CDS5Y_bbg!BU$5:BV$241,2), -1)</f>
        <v>-1</v>
      </c>
      <c r="BW221">
        <f>IFERROR(VLOOKUP($A221, CDS5Y_bbg!BV$5:BW$241,2), -1)</f>
        <v>41915</v>
      </c>
      <c r="BX221">
        <f>IFERROR(VLOOKUP($A221, CDS5Y_bbg!BW$5:BX$241,2), -1)</f>
        <v>-1</v>
      </c>
      <c r="BY221">
        <f>IFERROR(VLOOKUP($A221, CDS5Y_bbg!BX$5:BY$241,2), -1)</f>
        <v>-1</v>
      </c>
      <c r="BZ221">
        <f>IFERROR(VLOOKUP($A221, CDS5Y_bbg!BY$5:BZ$241,2), -1)</f>
        <v>-1</v>
      </c>
      <c r="CA221">
        <f>IFERROR(VLOOKUP($A221, CDS5Y_bbg!BZ$5:CA$241,2), -1)</f>
        <v>41911</v>
      </c>
      <c r="CB221">
        <f>IFERROR(VLOOKUP($A221, CDS5Y_bbg!CA$5:CB$241,2), -1)</f>
        <v>-1</v>
      </c>
      <c r="CC221">
        <f>IFERROR(VLOOKUP($A221, CDS5Y_bbg!CB$5:CC$241,2), -1)</f>
        <v>41912</v>
      </c>
      <c r="CD221">
        <f>IFERROR(VLOOKUP($A221, CDS5Y_bbg!CC$5:CD$241,2), -1)</f>
        <v>-1</v>
      </c>
      <c r="CE221">
        <f>IFERROR(VLOOKUP($A221, CDS5Y_bbg!CD$5:CE$241,2), -1)</f>
        <v>43332</v>
      </c>
      <c r="CF221">
        <f>IFERROR(VLOOKUP($A221, CDS5Y_bbg!CE$5:CF$241,2), -1)</f>
        <v>37.899000000000001</v>
      </c>
      <c r="CG221">
        <f>IFERROR(VLOOKUP($A221, CDS5Y_bbg!CF$5:CG$241,2), -1)</f>
        <v>41893</v>
      </c>
      <c r="CH221">
        <f>IFERROR(VLOOKUP($A221, CDS5Y_bbg!CG$5:CH$241,2), -1)</f>
        <v>-1</v>
      </c>
      <c r="CI221">
        <f>IFERROR(VLOOKUP($A221, CDS5Y_bbg!CH$5:CI$241,2), -1)</f>
        <v>-1</v>
      </c>
      <c r="CJ221">
        <f>IFERROR(VLOOKUP($A221, CDS5Y_bbg!CI$5:CJ$241,2), -1)</f>
        <v>-1</v>
      </c>
      <c r="CK221">
        <f>IFERROR(VLOOKUP($A221, CDS5Y_bbg!CJ$5:CK$241,2), -1)</f>
        <v>41844</v>
      </c>
      <c r="CL221">
        <f>IFERROR(VLOOKUP($A221, CDS5Y_bbg!CK$5:CL$241,2), -1)</f>
        <v>-1</v>
      </c>
      <c r="CM221">
        <f>IFERROR(VLOOKUP($A221, CDS5Y_bbg!CL$5:CM$241,2), -1)</f>
        <v>-1</v>
      </c>
      <c r="CN221">
        <f>IFERROR(VLOOKUP($A221, CDS5Y_bbg!CM$5:CN$241,2), -1)</f>
        <v>-1</v>
      </c>
    </row>
    <row r="222" spans="1:92" x14ac:dyDescent="0.25">
      <c r="A222" s="1">
        <v>43251</v>
      </c>
      <c r="B222">
        <f>IFERROR(VLOOKUP($A222, CDS5Y_bbg!A$5:B$241,2), -1)</f>
        <v>227.21299999999999</v>
      </c>
      <c r="C222">
        <f>IFERROR(VLOOKUP($A222, CDS5Y_bbg!B$5:C$241,2), -1)</f>
        <v>41831</v>
      </c>
      <c r="D222">
        <f>IFERROR(VLOOKUP($A222, CDS5Y_bbg!C$5:D$241,2), -1)</f>
        <v>-1</v>
      </c>
      <c r="E222">
        <f>IFERROR(VLOOKUP($A222, CDS5Y_bbg!D$5:E$241,2), -1)</f>
        <v>44895</v>
      </c>
      <c r="F222">
        <f>IFERROR(VLOOKUP($A222, CDS5Y_bbg!E$5:F$241,2), -1)</f>
        <v>58.47</v>
      </c>
      <c r="G222">
        <f>IFERROR(VLOOKUP($A222, CDS5Y_bbg!F$5:G$241,2), -1)</f>
        <v>40360</v>
      </c>
      <c r="H222">
        <f>IFERROR(VLOOKUP($A222, CDS5Y_bbg!G$5:H$241,2), -1)</f>
        <v>56.558</v>
      </c>
      <c r="I222">
        <f>IFERROR(VLOOKUP($A222, CDS5Y_bbg!H$5:I$241,2), -1)</f>
        <v>44834</v>
      </c>
      <c r="J222">
        <f>IFERROR(VLOOKUP($A222, CDS5Y_bbg!I$5:J$241,2), -1)</f>
        <v>124.84099999999999</v>
      </c>
      <c r="K222">
        <f>IFERROR(VLOOKUP($A222, CDS5Y_bbg!J$5:K$241,2), -1)</f>
        <v>41819</v>
      </c>
      <c r="L222">
        <f>IFERROR(VLOOKUP($A222, CDS5Y_bbg!K$5:L$241,2), -1)</f>
        <v>-1</v>
      </c>
      <c r="M222">
        <f>IFERROR(VLOOKUP($A222, CDS5Y_bbg!L$5:M$241,2), -1)</f>
        <v>40469</v>
      </c>
      <c r="N222">
        <f>IFERROR(VLOOKUP($A222, CDS5Y_bbg!M$5:N$241,2), -1)</f>
        <v>42.741999999999997</v>
      </c>
      <c r="O222">
        <f>IFERROR(VLOOKUP($A222, CDS5Y_bbg!N$5:O$241,2), -1)</f>
        <v>40289</v>
      </c>
      <c r="P222">
        <f>IFERROR(VLOOKUP($A222, CDS5Y_bbg!O$5:P$241,2), -1)</f>
        <v>89.759</v>
      </c>
      <c r="Q222">
        <f>IFERROR(VLOOKUP($A222, CDS5Y_bbg!P$5:Q$241,2), -1)</f>
        <v>44377</v>
      </c>
      <c r="R222">
        <f>IFERROR(VLOOKUP($A222, CDS5Y_bbg!Q$5:R$241,2), -1)</f>
        <v>136.28299999999999</v>
      </c>
      <c r="S222">
        <f>IFERROR(VLOOKUP($A222, CDS5Y_bbg!R$5:S$241,2), -1)</f>
        <v>43337</v>
      </c>
      <c r="T222">
        <f>IFERROR(VLOOKUP($A222, CDS5Y_bbg!S$5:T$241,2), -1)</f>
        <v>83.933000000000007</v>
      </c>
      <c r="U222">
        <f>IFERROR(VLOOKUP($A222, CDS5Y_bbg!T$5:U$241,2), -1)</f>
        <v>42062</v>
      </c>
      <c r="V222">
        <f>IFERROR(VLOOKUP($A222, CDS5Y_bbg!U$5:V$241,2), -1)</f>
        <v>-1</v>
      </c>
      <c r="W222">
        <f>IFERROR(VLOOKUP($A222, CDS5Y_bbg!V$5:W$241,2), -1)</f>
        <v>44074</v>
      </c>
      <c r="X222">
        <f>IFERROR(VLOOKUP($A222, CDS5Y_bbg!W$5:X$241,2), -1)</f>
        <v>136.625</v>
      </c>
      <c r="Y222">
        <f>IFERROR(VLOOKUP($A222, CDS5Y_bbg!X$5:Y$241,2), -1)</f>
        <v>44043</v>
      </c>
      <c r="Z222">
        <f>IFERROR(VLOOKUP($A222, CDS5Y_bbg!Y$5:Z$241,2), -1)</f>
        <v>176.26400000000001</v>
      </c>
      <c r="AA222">
        <f>IFERROR(VLOOKUP($A222, CDS5Y_bbg!Z$5:AA$241,2), -1)</f>
        <v>40481</v>
      </c>
      <c r="AB222">
        <f>IFERROR(VLOOKUP($A222, CDS5Y_bbg!AA$5:AB$241,2), -1)</f>
        <v>45.512999999999998</v>
      </c>
      <c r="AC222">
        <f>IFERROR(VLOOKUP($A222, CDS5Y_bbg!AB$5:AC$241,2), -1)</f>
        <v>44043</v>
      </c>
      <c r="AD222">
        <f>IFERROR(VLOOKUP($A222, CDS5Y_bbg!AC$5:AD$241,2), -1)</f>
        <v>266.54300000000001</v>
      </c>
      <c r="AE222">
        <f>IFERROR(VLOOKUP($A222, CDS5Y_bbg!AD$5:AE$241,2), -1)</f>
        <v>41149</v>
      </c>
      <c r="AF222">
        <f>IFERROR(VLOOKUP($A222, CDS5Y_bbg!AE$5:AF$241,2), -1)</f>
        <v>14.475</v>
      </c>
      <c r="AG222">
        <f>IFERROR(VLOOKUP($A222, CDS5Y_bbg!AF$5:AG$241,2), -1)</f>
        <v>42853</v>
      </c>
      <c r="AH222">
        <f>IFERROR(VLOOKUP($A222, CDS5Y_bbg!AG$5:AH$241,2), -1)</f>
        <v>23.484999999999999</v>
      </c>
      <c r="AI222">
        <f>IFERROR(VLOOKUP($A222, CDS5Y_bbg!AH$5:AI$241,2), -1)</f>
        <v>-1</v>
      </c>
      <c r="AJ222">
        <f>IFERROR(VLOOKUP($A222, CDS5Y_bbg!AI$5:AJ$241,2), -1)</f>
        <v>-1</v>
      </c>
      <c r="AK222">
        <f>IFERROR(VLOOKUP($A222, CDS5Y_bbg!AJ$5:AK$241,2), -1)</f>
        <v>-1</v>
      </c>
      <c r="AL222">
        <f>IFERROR(VLOOKUP($A222, CDS5Y_bbg!AK$5:AL$241,2), -1)</f>
        <v>-1</v>
      </c>
      <c r="AM222">
        <f>IFERROR(VLOOKUP($A222, CDS5Y_bbg!AL$5:AM$241,2), -1)</f>
        <v>-1</v>
      </c>
      <c r="AN222">
        <f>IFERROR(VLOOKUP($A222, CDS5Y_bbg!AM$5:AN$241,2), -1)</f>
        <v>-1</v>
      </c>
      <c r="AO222">
        <f>IFERROR(VLOOKUP($A222, CDS5Y_bbg!AN$5:AO$241,2), -1)</f>
        <v>43424</v>
      </c>
      <c r="AP222">
        <f>IFERROR(VLOOKUP($A222, CDS5Y_bbg!AO$5:AP$241,2), -1)</f>
        <v>11.897</v>
      </c>
      <c r="AQ222">
        <f>IFERROR(VLOOKUP($A222, CDS5Y_bbg!AP$5:AQ$241,2), -1)</f>
        <v>44625</v>
      </c>
      <c r="AR222">
        <f>IFERROR(VLOOKUP($A222, CDS5Y_bbg!AQ$5:AR$241,2), -1)</f>
        <v>26.827999999999999</v>
      </c>
      <c r="AS222">
        <f>IFERROR(VLOOKUP($A222, CDS5Y_bbg!AR$5:AS$241,2), -1)</f>
        <v>44626</v>
      </c>
      <c r="AT222">
        <f>IFERROR(VLOOKUP($A222, CDS5Y_bbg!AS$5:AT$241,2), -1)</f>
        <v>13.539</v>
      </c>
      <c r="AU222">
        <f>IFERROR(VLOOKUP($A222, CDS5Y_bbg!AT$5:AU$241,2), -1)</f>
        <v>-1</v>
      </c>
      <c r="AV222">
        <f>IFERROR(VLOOKUP($A222, CDS5Y_bbg!AU$5:AV$241,2), -1)</f>
        <v>-1</v>
      </c>
      <c r="AW222">
        <f>IFERROR(VLOOKUP($A222, CDS5Y_bbg!AV$5:AW$241,2), -1)</f>
        <v>41863</v>
      </c>
      <c r="AX222">
        <f>IFERROR(VLOOKUP($A222, CDS5Y_bbg!AW$5:AX$241,2), -1)</f>
        <v>-1</v>
      </c>
      <c r="AY222">
        <f>IFERROR(VLOOKUP($A222, CDS5Y_bbg!AX$5:AY$241,2), -1)</f>
        <v>43402</v>
      </c>
      <c r="AZ222">
        <f>IFERROR(VLOOKUP($A222, CDS5Y_bbg!AY$5:AZ$241,2), -1)</f>
        <v>249.93799999999999</v>
      </c>
      <c r="BA222">
        <f>IFERROR(VLOOKUP($A222, CDS5Y_bbg!AZ$5:BA$241,2), -1)</f>
        <v>-1</v>
      </c>
      <c r="BB222">
        <f>IFERROR(VLOOKUP($A222, CDS5Y_bbg!BA$5:BB$241,2), -1)</f>
        <v>25.166</v>
      </c>
      <c r="BC222">
        <f>IFERROR(VLOOKUP($A222, CDS5Y_bbg!BB$5:BC$241,2), -1)</f>
        <v>41722</v>
      </c>
      <c r="BD222">
        <f>IFERROR(VLOOKUP($A222, CDS5Y_bbg!BC$5:BD$241,2), -1)</f>
        <v>-1</v>
      </c>
      <c r="BE222">
        <f>IFERROR(VLOOKUP($A222, CDS5Y_bbg!BD$5:BE$241,2), -1)</f>
        <v>-1</v>
      </c>
      <c r="BF222">
        <f>IFERROR(VLOOKUP($A222, CDS5Y_bbg!BE$5:BF$241,2), -1)</f>
        <v>-1</v>
      </c>
      <c r="BG222">
        <f>IFERROR(VLOOKUP($A222, CDS5Y_bbg!BF$5:BG$241,2), -1)</f>
        <v>-1</v>
      </c>
      <c r="BH222">
        <f>IFERROR(VLOOKUP($A222, CDS5Y_bbg!BG$5:BH$241,2), -1)</f>
        <v>-1</v>
      </c>
      <c r="BI222">
        <f>IFERROR(VLOOKUP($A222, CDS5Y_bbg!BH$5:BI$241,2), -1)</f>
        <v>43424</v>
      </c>
      <c r="BJ222">
        <f>IFERROR(VLOOKUP($A222, CDS5Y_bbg!BI$5:BJ$241,2), -1)</f>
        <v>63.210999999999999</v>
      </c>
      <c r="BK222">
        <f>IFERROR(VLOOKUP($A222, CDS5Y_bbg!BJ$5:BK$241,2), -1)</f>
        <v>-1</v>
      </c>
      <c r="BL222">
        <f>IFERROR(VLOOKUP($A222, CDS5Y_bbg!BK$5:BL$241,2), -1)</f>
        <v>-1</v>
      </c>
      <c r="BM222">
        <f>IFERROR(VLOOKUP($A222, CDS5Y_bbg!BL$5:BM$241,2), -1)</f>
        <v>43424</v>
      </c>
      <c r="BN222">
        <f>IFERROR(VLOOKUP($A222, CDS5Y_bbg!BM$5:BN$241,2), -1)</f>
        <v>83.647999999999996</v>
      </c>
      <c r="BO222">
        <f>IFERROR(VLOOKUP($A222, CDS5Y_bbg!BN$5:BO$241,2), -1)</f>
        <v>43426</v>
      </c>
      <c r="BP222">
        <f>IFERROR(VLOOKUP($A222, CDS5Y_bbg!BO$5:BP$241,2), -1)</f>
        <v>10.55</v>
      </c>
      <c r="BQ222">
        <f>IFERROR(VLOOKUP($A222, CDS5Y_bbg!BP$5:BQ$241,2), -1)</f>
        <v>-1</v>
      </c>
      <c r="BR222">
        <f>IFERROR(VLOOKUP($A222, CDS5Y_bbg!BQ$5:BR$241,2), -1)</f>
        <v>-1</v>
      </c>
      <c r="BS222">
        <f>IFERROR(VLOOKUP($A222, CDS5Y_bbg!BR$5:BS$241,2), -1)</f>
        <v>43426</v>
      </c>
      <c r="BT222">
        <f>IFERROR(VLOOKUP($A222, CDS5Y_bbg!BS$5:BT$241,2), -1)</f>
        <v>16.311</v>
      </c>
      <c r="BU222">
        <f>IFERROR(VLOOKUP($A222, CDS5Y_bbg!BT$5:BU$241,2), -1)</f>
        <v>-1</v>
      </c>
      <c r="BV222">
        <f>IFERROR(VLOOKUP($A222, CDS5Y_bbg!BU$5:BV$241,2), -1)</f>
        <v>-1</v>
      </c>
      <c r="BW222">
        <f>IFERROR(VLOOKUP($A222, CDS5Y_bbg!BV$5:BW$241,2), -1)</f>
        <v>41915</v>
      </c>
      <c r="BX222">
        <f>IFERROR(VLOOKUP($A222, CDS5Y_bbg!BW$5:BX$241,2), -1)</f>
        <v>-1</v>
      </c>
      <c r="BY222">
        <f>IFERROR(VLOOKUP($A222, CDS5Y_bbg!BX$5:BY$241,2), -1)</f>
        <v>-1</v>
      </c>
      <c r="BZ222">
        <f>IFERROR(VLOOKUP($A222, CDS5Y_bbg!BY$5:BZ$241,2), -1)</f>
        <v>-1</v>
      </c>
      <c r="CA222">
        <f>IFERROR(VLOOKUP($A222, CDS5Y_bbg!BZ$5:CA$241,2), -1)</f>
        <v>41911</v>
      </c>
      <c r="CB222">
        <f>IFERROR(VLOOKUP($A222, CDS5Y_bbg!CA$5:CB$241,2), -1)</f>
        <v>-1</v>
      </c>
      <c r="CC222">
        <f>IFERROR(VLOOKUP($A222, CDS5Y_bbg!CB$5:CC$241,2), -1)</f>
        <v>41912</v>
      </c>
      <c r="CD222">
        <f>IFERROR(VLOOKUP($A222, CDS5Y_bbg!CC$5:CD$241,2), -1)</f>
        <v>-1</v>
      </c>
      <c r="CE222">
        <f>IFERROR(VLOOKUP($A222, CDS5Y_bbg!CD$5:CE$241,2), -1)</f>
        <v>43332</v>
      </c>
      <c r="CF222">
        <f>IFERROR(VLOOKUP($A222, CDS5Y_bbg!CE$5:CF$241,2), -1)</f>
        <v>37.899000000000001</v>
      </c>
      <c r="CG222">
        <f>IFERROR(VLOOKUP($A222, CDS5Y_bbg!CF$5:CG$241,2), -1)</f>
        <v>41893</v>
      </c>
      <c r="CH222">
        <f>IFERROR(VLOOKUP($A222, CDS5Y_bbg!CG$5:CH$241,2), -1)</f>
        <v>-1</v>
      </c>
      <c r="CI222">
        <f>IFERROR(VLOOKUP($A222, CDS5Y_bbg!CH$5:CI$241,2), -1)</f>
        <v>-1</v>
      </c>
      <c r="CJ222">
        <f>IFERROR(VLOOKUP($A222, CDS5Y_bbg!CI$5:CJ$241,2), -1)</f>
        <v>-1</v>
      </c>
      <c r="CK222">
        <f>IFERROR(VLOOKUP($A222, CDS5Y_bbg!CJ$5:CK$241,2), -1)</f>
        <v>41844</v>
      </c>
      <c r="CL222">
        <f>IFERROR(VLOOKUP($A222, CDS5Y_bbg!CK$5:CL$241,2), -1)</f>
        <v>-1</v>
      </c>
      <c r="CM222">
        <f>IFERROR(VLOOKUP($A222, CDS5Y_bbg!CL$5:CM$241,2), -1)</f>
        <v>-1</v>
      </c>
      <c r="CN222">
        <f>IFERROR(VLOOKUP($A222, CDS5Y_bbg!CM$5:CN$241,2), -1)</f>
        <v>-1</v>
      </c>
    </row>
    <row r="223" spans="1:92" x14ac:dyDescent="0.25">
      <c r="A223" s="1">
        <v>43280</v>
      </c>
      <c r="B223">
        <f>IFERROR(VLOOKUP($A223, CDS5Y_bbg!A$5:B$241,2), -1)</f>
        <v>269.959</v>
      </c>
      <c r="C223">
        <f>IFERROR(VLOOKUP($A223, CDS5Y_bbg!B$5:C$241,2), -1)</f>
        <v>41831</v>
      </c>
      <c r="D223">
        <f>IFERROR(VLOOKUP($A223, CDS5Y_bbg!C$5:D$241,2), -1)</f>
        <v>-1</v>
      </c>
      <c r="E223">
        <f>IFERROR(VLOOKUP($A223, CDS5Y_bbg!D$5:E$241,2), -1)</f>
        <v>44895</v>
      </c>
      <c r="F223">
        <f>IFERROR(VLOOKUP($A223, CDS5Y_bbg!E$5:F$241,2), -1)</f>
        <v>60.784999999999997</v>
      </c>
      <c r="G223">
        <f>IFERROR(VLOOKUP($A223, CDS5Y_bbg!F$5:G$241,2), -1)</f>
        <v>40360</v>
      </c>
      <c r="H223">
        <f>IFERROR(VLOOKUP($A223, CDS5Y_bbg!G$5:H$241,2), -1)</f>
        <v>67.643000000000001</v>
      </c>
      <c r="I223">
        <f>IFERROR(VLOOKUP($A223, CDS5Y_bbg!H$5:I$241,2), -1)</f>
        <v>44834</v>
      </c>
      <c r="J223">
        <f>IFERROR(VLOOKUP($A223, CDS5Y_bbg!I$5:J$241,2), -1)</f>
        <v>125.161</v>
      </c>
      <c r="K223">
        <f>IFERROR(VLOOKUP($A223, CDS5Y_bbg!J$5:K$241,2), -1)</f>
        <v>41819</v>
      </c>
      <c r="L223">
        <f>IFERROR(VLOOKUP($A223, CDS5Y_bbg!K$5:L$241,2), -1)</f>
        <v>-1</v>
      </c>
      <c r="M223">
        <f>IFERROR(VLOOKUP($A223, CDS5Y_bbg!L$5:M$241,2), -1)</f>
        <v>40469</v>
      </c>
      <c r="N223">
        <f>IFERROR(VLOOKUP($A223, CDS5Y_bbg!M$5:N$241,2), -1)</f>
        <v>49.677</v>
      </c>
      <c r="O223">
        <f>IFERROR(VLOOKUP($A223, CDS5Y_bbg!N$5:O$241,2), -1)</f>
        <v>40289</v>
      </c>
      <c r="P223">
        <f>IFERROR(VLOOKUP($A223, CDS5Y_bbg!O$5:P$241,2), -1)</f>
        <v>107.55500000000001</v>
      </c>
      <c r="Q223">
        <f>IFERROR(VLOOKUP($A223, CDS5Y_bbg!P$5:Q$241,2), -1)</f>
        <v>44377</v>
      </c>
      <c r="R223">
        <f>IFERROR(VLOOKUP($A223, CDS5Y_bbg!Q$5:R$241,2), -1)</f>
        <v>134.227</v>
      </c>
      <c r="S223">
        <f>IFERROR(VLOOKUP($A223, CDS5Y_bbg!R$5:S$241,2), -1)</f>
        <v>43337</v>
      </c>
      <c r="T223">
        <f>IFERROR(VLOOKUP($A223, CDS5Y_bbg!S$5:T$241,2), -1)</f>
        <v>91.308000000000007</v>
      </c>
      <c r="U223">
        <f>IFERROR(VLOOKUP($A223, CDS5Y_bbg!T$5:U$241,2), -1)</f>
        <v>42062</v>
      </c>
      <c r="V223">
        <f>IFERROR(VLOOKUP($A223, CDS5Y_bbg!U$5:V$241,2), -1)</f>
        <v>-1</v>
      </c>
      <c r="W223">
        <f>IFERROR(VLOOKUP($A223, CDS5Y_bbg!V$5:W$241,2), -1)</f>
        <v>44074</v>
      </c>
      <c r="X223">
        <f>IFERROR(VLOOKUP($A223, CDS5Y_bbg!W$5:X$241,2), -1)</f>
        <v>141.215</v>
      </c>
      <c r="Y223">
        <f>IFERROR(VLOOKUP($A223, CDS5Y_bbg!X$5:Y$241,2), -1)</f>
        <v>44043</v>
      </c>
      <c r="Z223">
        <f>IFERROR(VLOOKUP($A223, CDS5Y_bbg!Y$5:Z$241,2), -1)</f>
        <v>216.09299999999999</v>
      </c>
      <c r="AA223">
        <f>IFERROR(VLOOKUP($A223, CDS5Y_bbg!Z$5:AA$241,2), -1)</f>
        <v>40481</v>
      </c>
      <c r="AB223">
        <f>IFERROR(VLOOKUP($A223, CDS5Y_bbg!AA$5:AB$241,2), -1)</f>
        <v>49.38</v>
      </c>
      <c r="AC223">
        <f>IFERROR(VLOOKUP($A223, CDS5Y_bbg!AB$5:AC$241,2), -1)</f>
        <v>44043</v>
      </c>
      <c r="AD223">
        <f>IFERROR(VLOOKUP($A223, CDS5Y_bbg!AC$5:AD$241,2), -1)</f>
        <v>299.911</v>
      </c>
      <c r="AE223">
        <f>IFERROR(VLOOKUP($A223, CDS5Y_bbg!AD$5:AE$241,2), -1)</f>
        <v>41149</v>
      </c>
      <c r="AF223">
        <f>IFERROR(VLOOKUP($A223, CDS5Y_bbg!AE$5:AF$241,2), -1)</f>
        <v>14.475</v>
      </c>
      <c r="AG223">
        <f>IFERROR(VLOOKUP($A223, CDS5Y_bbg!AF$5:AG$241,2), -1)</f>
        <v>42853</v>
      </c>
      <c r="AH223">
        <f>IFERROR(VLOOKUP($A223, CDS5Y_bbg!AG$5:AH$241,2), -1)</f>
        <v>23.484999999999999</v>
      </c>
      <c r="AI223">
        <f>IFERROR(VLOOKUP($A223, CDS5Y_bbg!AH$5:AI$241,2), -1)</f>
        <v>-1</v>
      </c>
      <c r="AJ223">
        <f>IFERROR(VLOOKUP($A223, CDS5Y_bbg!AI$5:AJ$241,2), -1)</f>
        <v>-1</v>
      </c>
      <c r="AK223">
        <f>IFERROR(VLOOKUP($A223, CDS5Y_bbg!AJ$5:AK$241,2), -1)</f>
        <v>-1</v>
      </c>
      <c r="AL223">
        <f>IFERROR(VLOOKUP($A223, CDS5Y_bbg!AK$5:AL$241,2), -1)</f>
        <v>-1</v>
      </c>
      <c r="AM223">
        <f>IFERROR(VLOOKUP($A223, CDS5Y_bbg!AL$5:AM$241,2), -1)</f>
        <v>-1</v>
      </c>
      <c r="AN223">
        <f>IFERROR(VLOOKUP($A223, CDS5Y_bbg!AM$5:AN$241,2), -1)</f>
        <v>-1</v>
      </c>
      <c r="AO223">
        <f>IFERROR(VLOOKUP($A223, CDS5Y_bbg!AN$5:AO$241,2), -1)</f>
        <v>43424</v>
      </c>
      <c r="AP223">
        <f>IFERROR(VLOOKUP($A223, CDS5Y_bbg!AO$5:AP$241,2), -1)</f>
        <v>-1</v>
      </c>
      <c r="AQ223">
        <f>IFERROR(VLOOKUP($A223, CDS5Y_bbg!AP$5:AQ$241,2), -1)</f>
        <v>44625</v>
      </c>
      <c r="AR223">
        <f>IFERROR(VLOOKUP($A223, CDS5Y_bbg!AQ$5:AR$241,2), -1)</f>
        <v>26.673000000000002</v>
      </c>
      <c r="AS223">
        <f>IFERROR(VLOOKUP($A223, CDS5Y_bbg!AR$5:AS$241,2), -1)</f>
        <v>44626</v>
      </c>
      <c r="AT223">
        <f>IFERROR(VLOOKUP($A223, CDS5Y_bbg!AS$5:AT$241,2), -1)</f>
        <v>11.557</v>
      </c>
      <c r="AU223">
        <f>IFERROR(VLOOKUP($A223, CDS5Y_bbg!AT$5:AU$241,2), -1)</f>
        <v>-1</v>
      </c>
      <c r="AV223">
        <f>IFERROR(VLOOKUP($A223, CDS5Y_bbg!AU$5:AV$241,2), -1)</f>
        <v>-1</v>
      </c>
      <c r="AW223">
        <f>IFERROR(VLOOKUP($A223, CDS5Y_bbg!AV$5:AW$241,2), -1)</f>
        <v>41863</v>
      </c>
      <c r="AX223">
        <f>IFERROR(VLOOKUP($A223, CDS5Y_bbg!AW$5:AX$241,2), -1)</f>
        <v>-1</v>
      </c>
      <c r="AY223">
        <f>IFERROR(VLOOKUP($A223, CDS5Y_bbg!AX$5:AY$241,2), -1)</f>
        <v>43402</v>
      </c>
      <c r="AZ223">
        <f>IFERROR(VLOOKUP($A223, CDS5Y_bbg!AY$5:AZ$241,2), -1)</f>
        <v>228.995</v>
      </c>
      <c r="BA223">
        <f>IFERROR(VLOOKUP($A223, CDS5Y_bbg!AZ$5:BA$241,2), -1)</f>
        <v>-1</v>
      </c>
      <c r="BB223">
        <f>IFERROR(VLOOKUP($A223, CDS5Y_bbg!BA$5:BB$241,2), -1)</f>
        <v>25.166</v>
      </c>
      <c r="BC223">
        <f>IFERROR(VLOOKUP($A223, CDS5Y_bbg!BB$5:BC$241,2), -1)</f>
        <v>41722</v>
      </c>
      <c r="BD223">
        <f>IFERROR(VLOOKUP($A223, CDS5Y_bbg!BC$5:BD$241,2), -1)</f>
        <v>-1</v>
      </c>
      <c r="BE223">
        <f>IFERROR(VLOOKUP($A223, CDS5Y_bbg!BD$5:BE$241,2), -1)</f>
        <v>-1</v>
      </c>
      <c r="BF223">
        <f>IFERROR(VLOOKUP($A223, CDS5Y_bbg!BE$5:BF$241,2), -1)</f>
        <v>-1</v>
      </c>
      <c r="BG223">
        <f>IFERROR(VLOOKUP($A223, CDS5Y_bbg!BF$5:BG$241,2), -1)</f>
        <v>-1</v>
      </c>
      <c r="BH223">
        <f>IFERROR(VLOOKUP($A223, CDS5Y_bbg!BG$5:BH$241,2), -1)</f>
        <v>-1</v>
      </c>
      <c r="BI223">
        <f>IFERROR(VLOOKUP($A223, CDS5Y_bbg!BH$5:BI$241,2), -1)</f>
        <v>43424</v>
      </c>
      <c r="BJ223">
        <f>IFERROR(VLOOKUP($A223, CDS5Y_bbg!BI$5:BJ$241,2), -1)</f>
        <v>63.210999999999999</v>
      </c>
      <c r="BK223">
        <f>IFERROR(VLOOKUP($A223, CDS5Y_bbg!BJ$5:BK$241,2), -1)</f>
        <v>-1</v>
      </c>
      <c r="BL223">
        <f>IFERROR(VLOOKUP($A223, CDS5Y_bbg!BK$5:BL$241,2), -1)</f>
        <v>-1</v>
      </c>
      <c r="BM223">
        <f>IFERROR(VLOOKUP($A223, CDS5Y_bbg!BL$5:BM$241,2), -1)</f>
        <v>43424</v>
      </c>
      <c r="BN223">
        <f>IFERROR(VLOOKUP($A223, CDS5Y_bbg!BM$5:BN$241,2), -1)</f>
        <v>69.256</v>
      </c>
      <c r="BO223">
        <f>IFERROR(VLOOKUP($A223, CDS5Y_bbg!BN$5:BO$241,2), -1)</f>
        <v>43426</v>
      </c>
      <c r="BP223">
        <f>IFERROR(VLOOKUP($A223, CDS5Y_bbg!BO$5:BP$241,2), -1)</f>
        <v>10.55</v>
      </c>
      <c r="BQ223">
        <f>IFERROR(VLOOKUP($A223, CDS5Y_bbg!BP$5:BQ$241,2), -1)</f>
        <v>-1</v>
      </c>
      <c r="BR223">
        <f>IFERROR(VLOOKUP($A223, CDS5Y_bbg!BQ$5:BR$241,2), -1)</f>
        <v>-1</v>
      </c>
      <c r="BS223">
        <f>IFERROR(VLOOKUP($A223, CDS5Y_bbg!BR$5:BS$241,2), -1)</f>
        <v>43426</v>
      </c>
      <c r="BT223">
        <f>IFERROR(VLOOKUP($A223, CDS5Y_bbg!BS$5:BT$241,2), -1)</f>
        <v>16.311</v>
      </c>
      <c r="BU223">
        <f>IFERROR(VLOOKUP($A223, CDS5Y_bbg!BT$5:BU$241,2), -1)</f>
        <v>-1</v>
      </c>
      <c r="BV223">
        <f>IFERROR(VLOOKUP($A223, CDS5Y_bbg!BU$5:BV$241,2), -1)</f>
        <v>-1</v>
      </c>
      <c r="BW223">
        <f>IFERROR(VLOOKUP($A223, CDS5Y_bbg!BV$5:BW$241,2), -1)</f>
        <v>41915</v>
      </c>
      <c r="BX223">
        <f>IFERROR(VLOOKUP($A223, CDS5Y_bbg!BW$5:BX$241,2), -1)</f>
        <v>-1</v>
      </c>
      <c r="BY223">
        <f>IFERROR(VLOOKUP($A223, CDS5Y_bbg!BX$5:BY$241,2), -1)</f>
        <v>-1</v>
      </c>
      <c r="BZ223">
        <f>IFERROR(VLOOKUP($A223, CDS5Y_bbg!BY$5:BZ$241,2), -1)</f>
        <v>-1</v>
      </c>
      <c r="CA223">
        <f>IFERROR(VLOOKUP($A223, CDS5Y_bbg!BZ$5:CA$241,2), -1)</f>
        <v>41911</v>
      </c>
      <c r="CB223">
        <f>IFERROR(VLOOKUP($A223, CDS5Y_bbg!CA$5:CB$241,2), -1)</f>
        <v>-1</v>
      </c>
      <c r="CC223">
        <f>IFERROR(VLOOKUP($A223, CDS5Y_bbg!CB$5:CC$241,2), -1)</f>
        <v>41912</v>
      </c>
      <c r="CD223">
        <f>IFERROR(VLOOKUP($A223, CDS5Y_bbg!CC$5:CD$241,2), -1)</f>
        <v>-1</v>
      </c>
      <c r="CE223">
        <f>IFERROR(VLOOKUP($A223, CDS5Y_bbg!CD$5:CE$241,2), -1)</f>
        <v>43332</v>
      </c>
      <c r="CF223">
        <f>IFERROR(VLOOKUP($A223, CDS5Y_bbg!CE$5:CF$241,2), -1)</f>
        <v>37.899000000000001</v>
      </c>
      <c r="CG223">
        <f>IFERROR(VLOOKUP($A223, CDS5Y_bbg!CF$5:CG$241,2), -1)</f>
        <v>41893</v>
      </c>
      <c r="CH223">
        <f>IFERROR(VLOOKUP($A223, CDS5Y_bbg!CG$5:CH$241,2), -1)</f>
        <v>-1</v>
      </c>
      <c r="CI223">
        <f>IFERROR(VLOOKUP($A223, CDS5Y_bbg!CH$5:CI$241,2), -1)</f>
        <v>-1</v>
      </c>
      <c r="CJ223">
        <f>IFERROR(VLOOKUP($A223, CDS5Y_bbg!CI$5:CJ$241,2), -1)</f>
        <v>-1</v>
      </c>
      <c r="CK223">
        <f>IFERROR(VLOOKUP($A223, CDS5Y_bbg!CJ$5:CK$241,2), -1)</f>
        <v>41844</v>
      </c>
      <c r="CL223">
        <f>IFERROR(VLOOKUP($A223, CDS5Y_bbg!CK$5:CL$241,2), -1)</f>
        <v>-1</v>
      </c>
      <c r="CM223">
        <f>IFERROR(VLOOKUP($A223, CDS5Y_bbg!CL$5:CM$241,2), -1)</f>
        <v>-1</v>
      </c>
      <c r="CN223">
        <f>IFERROR(VLOOKUP($A223, CDS5Y_bbg!CM$5:CN$241,2), -1)</f>
        <v>-1</v>
      </c>
    </row>
    <row r="224" spans="1:92" x14ac:dyDescent="0.25">
      <c r="A224" s="1">
        <v>43312</v>
      </c>
      <c r="B224">
        <f>IFERROR(VLOOKUP($A224, CDS5Y_bbg!A$5:B$241,2), -1)</f>
        <v>214.38900000000001</v>
      </c>
      <c r="C224">
        <f>IFERROR(VLOOKUP($A224, CDS5Y_bbg!B$5:C$241,2), -1)</f>
        <v>41831</v>
      </c>
      <c r="D224">
        <f>IFERROR(VLOOKUP($A224, CDS5Y_bbg!C$5:D$241,2), -1)</f>
        <v>-1</v>
      </c>
      <c r="E224">
        <f>IFERROR(VLOOKUP($A224, CDS5Y_bbg!D$5:E$241,2), -1)</f>
        <v>44895</v>
      </c>
      <c r="F224">
        <f>IFERROR(VLOOKUP($A224, CDS5Y_bbg!E$5:F$241,2), -1)</f>
        <v>48.353999999999999</v>
      </c>
      <c r="G224">
        <f>IFERROR(VLOOKUP($A224, CDS5Y_bbg!F$5:G$241,2), -1)</f>
        <v>40360</v>
      </c>
      <c r="H224">
        <f>IFERROR(VLOOKUP($A224, CDS5Y_bbg!G$5:H$241,2), -1)</f>
        <v>57.828000000000003</v>
      </c>
      <c r="I224">
        <f>IFERROR(VLOOKUP($A224, CDS5Y_bbg!H$5:I$241,2), -1)</f>
        <v>44834</v>
      </c>
      <c r="J224">
        <f>IFERROR(VLOOKUP($A224, CDS5Y_bbg!I$5:J$241,2), -1)</f>
        <v>105.645</v>
      </c>
      <c r="K224">
        <f>IFERROR(VLOOKUP($A224, CDS5Y_bbg!J$5:K$241,2), -1)</f>
        <v>41819</v>
      </c>
      <c r="L224">
        <f>IFERROR(VLOOKUP($A224, CDS5Y_bbg!K$5:L$241,2), -1)</f>
        <v>-1</v>
      </c>
      <c r="M224">
        <f>IFERROR(VLOOKUP($A224, CDS5Y_bbg!L$5:M$241,2), -1)</f>
        <v>40469</v>
      </c>
      <c r="N224">
        <f>IFERROR(VLOOKUP($A224, CDS5Y_bbg!M$5:N$241,2), -1)</f>
        <v>45.555</v>
      </c>
      <c r="O224">
        <f>IFERROR(VLOOKUP($A224, CDS5Y_bbg!N$5:O$241,2), -1)</f>
        <v>40289</v>
      </c>
      <c r="P224">
        <f>IFERROR(VLOOKUP($A224, CDS5Y_bbg!O$5:P$241,2), -1)</f>
        <v>82.658000000000001</v>
      </c>
      <c r="Q224">
        <f>IFERROR(VLOOKUP($A224, CDS5Y_bbg!P$5:Q$241,2), -1)</f>
        <v>44377</v>
      </c>
      <c r="R224">
        <f>IFERROR(VLOOKUP($A224, CDS5Y_bbg!Q$5:R$241,2), -1)</f>
        <v>114.128</v>
      </c>
      <c r="S224">
        <f>IFERROR(VLOOKUP($A224, CDS5Y_bbg!R$5:S$241,2), -1)</f>
        <v>43337</v>
      </c>
      <c r="T224">
        <f>IFERROR(VLOOKUP($A224, CDS5Y_bbg!S$5:T$241,2), -1)</f>
        <v>73.052000000000007</v>
      </c>
      <c r="U224">
        <f>IFERROR(VLOOKUP($A224, CDS5Y_bbg!T$5:U$241,2), -1)</f>
        <v>42062</v>
      </c>
      <c r="V224">
        <f>IFERROR(VLOOKUP($A224, CDS5Y_bbg!U$5:V$241,2), -1)</f>
        <v>-1</v>
      </c>
      <c r="W224">
        <f>IFERROR(VLOOKUP($A224, CDS5Y_bbg!V$5:W$241,2), -1)</f>
        <v>44074</v>
      </c>
      <c r="X224">
        <f>IFERROR(VLOOKUP($A224, CDS5Y_bbg!W$5:X$241,2), -1)</f>
        <v>131.583</v>
      </c>
      <c r="Y224">
        <f>IFERROR(VLOOKUP($A224, CDS5Y_bbg!X$5:Y$241,2), -1)</f>
        <v>44043</v>
      </c>
      <c r="Z224">
        <f>IFERROR(VLOOKUP($A224, CDS5Y_bbg!Y$5:Z$241,2), -1)</f>
        <v>181.458</v>
      </c>
      <c r="AA224">
        <f>IFERROR(VLOOKUP($A224, CDS5Y_bbg!Z$5:AA$241,2), -1)</f>
        <v>40481</v>
      </c>
      <c r="AB224">
        <f>IFERROR(VLOOKUP($A224, CDS5Y_bbg!AA$5:AB$241,2), -1)</f>
        <v>47.942999999999998</v>
      </c>
      <c r="AC224">
        <f>IFERROR(VLOOKUP($A224, CDS5Y_bbg!AB$5:AC$241,2), -1)</f>
        <v>44043</v>
      </c>
      <c r="AD224">
        <f>IFERROR(VLOOKUP($A224, CDS5Y_bbg!AC$5:AD$241,2), -1)</f>
        <v>321.23899999999998</v>
      </c>
      <c r="AE224">
        <f>IFERROR(VLOOKUP($A224, CDS5Y_bbg!AD$5:AE$241,2), -1)</f>
        <v>41149</v>
      </c>
      <c r="AF224">
        <f>IFERROR(VLOOKUP($A224, CDS5Y_bbg!AE$5:AF$241,2), -1)</f>
        <v>18.683</v>
      </c>
      <c r="AG224">
        <f>IFERROR(VLOOKUP($A224, CDS5Y_bbg!AF$5:AG$241,2), -1)</f>
        <v>42853</v>
      </c>
      <c r="AH224">
        <f>IFERROR(VLOOKUP($A224, CDS5Y_bbg!AG$5:AH$241,2), -1)</f>
        <v>23.484999999999999</v>
      </c>
      <c r="AI224">
        <f>IFERROR(VLOOKUP($A224, CDS5Y_bbg!AH$5:AI$241,2), -1)</f>
        <v>-1</v>
      </c>
      <c r="AJ224">
        <f>IFERROR(VLOOKUP($A224, CDS5Y_bbg!AI$5:AJ$241,2), -1)</f>
        <v>-1</v>
      </c>
      <c r="AK224">
        <f>IFERROR(VLOOKUP($A224, CDS5Y_bbg!AJ$5:AK$241,2), -1)</f>
        <v>-1</v>
      </c>
      <c r="AL224">
        <f>IFERROR(VLOOKUP($A224, CDS5Y_bbg!AK$5:AL$241,2), -1)</f>
        <v>-1</v>
      </c>
      <c r="AM224">
        <f>IFERROR(VLOOKUP($A224, CDS5Y_bbg!AL$5:AM$241,2), -1)</f>
        <v>-1</v>
      </c>
      <c r="AN224">
        <f>IFERROR(VLOOKUP($A224, CDS5Y_bbg!AM$5:AN$241,2), -1)</f>
        <v>-1</v>
      </c>
      <c r="AO224">
        <f>IFERROR(VLOOKUP($A224, CDS5Y_bbg!AN$5:AO$241,2), -1)</f>
        <v>43424</v>
      </c>
      <c r="AP224">
        <f>IFERROR(VLOOKUP($A224, CDS5Y_bbg!AO$5:AP$241,2), -1)</f>
        <v>-1</v>
      </c>
      <c r="AQ224">
        <f>IFERROR(VLOOKUP($A224, CDS5Y_bbg!AP$5:AQ$241,2), -1)</f>
        <v>44625</v>
      </c>
      <c r="AR224">
        <f>IFERROR(VLOOKUP($A224, CDS5Y_bbg!AQ$5:AR$241,2), -1)</f>
        <v>25.757999999999999</v>
      </c>
      <c r="AS224">
        <f>IFERROR(VLOOKUP($A224, CDS5Y_bbg!AR$5:AS$241,2), -1)</f>
        <v>44626</v>
      </c>
      <c r="AT224">
        <f>IFERROR(VLOOKUP($A224, CDS5Y_bbg!AS$5:AT$241,2), -1)</f>
        <v>10.8</v>
      </c>
      <c r="AU224">
        <f>IFERROR(VLOOKUP($A224, CDS5Y_bbg!AT$5:AU$241,2), -1)</f>
        <v>-1</v>
      </c>
      <c r="AV224">
        <f>IFERROR(VLOOKUP($A224, CDS5Y_bbg!AU$5:AV$241,2), -1)</f>
        <v>-1</v>
      </c>
      <c r="AW224">
        <f>IFERROR(VLOOKUP($A224, CDS5Y_bbg!AV$5:AW$241,2), -1)</f>
        <v>41863</v>
      </c>
      <c r="AX224">
        <f>IFERROR(VLOOKUP($A224, CDS5Y_bbg!AW$5:AX$241,2), -1)</f>
        <v>-1</v>
      </c>
      <c r="AY224">
        <f>IFERROR(VLOOKUP($A224, CDS5Y_bbg!AX$5:AY$241,2), -1)</f>
        <v>43402</v>
      </c>
      <c r="AZ224">
        <f>IFERROR(VLOOKUP($A224, CDS5Y_bbg!AY$5:AZ$241,2), -1)</f>
        <v>212.49600000000001</v>
      </c>
      <c r="BA224">
        <f>IFERROR(VLOOKUP($A224, CDS5Y_bbg!AZ$5:BA$241,2), -1)</f>
        <v>-1</v>
      </c>
      <c r="BB224">
        <f>IFERROR(VLOOKUP($A224, CDS5Y_bbg!BA$5:BB$241,2), -1)</f>
        <v>25.166</v>
      </c>
      <c r="BC224">
        <f>IFERROR(VLOOKUP($A224, CDS5Y_bbg!BB$5:BC$241,2), -1)</f>
        <v>41722</v>
      </c>
      <c r="BD224">
        <f>IFERROR(VLOOKUP($A224, CDS5Y_bbg!BC$5:BD$241,2), -1)</f>
        <v>-1</v>
      </c>
      <c r="BE224">
        <f>IFERROR(VLOOKUP($A224, CDS5Y_bbg!BD$5:BE$241,2), -1)</f>
        <v>-1</v>
      </c>
      <c r="BF224">
        <f>IFERROR(VLOOKUP($A224, CDS5Y_bbg!BE$5:BF$241,2), -1)</f>
        <v>-1</v>
      </c>
      <c r="BG224">
        <f>IFERROR(VLOOKUP($A224, CDS5Y_bbg!BF$5:BG$241,2), -1)</f>
        <v>-1</v>
      </c>
      <c r="BH224">
        <f>IFERROR(VLOOKUP($A224, CDS5Y_bbg!BG$5:BH$241,2), -1)</f>
        <v>-1</v>
      </c>
      <c r="BI224">
        <f>IFERROR(VLOOKUP($A224, CDS5Y_bbg!BH$5:BI$241,2), -1)</f>
        <v>43424</v>
      </c>
      <c r="BJ224">
        <f>IFERROR(VLOOKUP($A224, CDS5Y_bbg!BI$5:BJ$241,2), -1)</f>
        <v>63.210999999999999</v>
      </c>
      <c r="BK224">
        <f>IFERROR(VLOOKUP($A224, CDS5Y_bbg!BJ$5:BK$241,2), -1)</f>
        <v>-1</v>
      </c>
      <c r="BL224">
        <f>IFERROR(VLOOKUP($A224, CDS5Y_bbg!BK$5:BL$241,2), -1)</f>
        <v>-1</v>
      </c>
      <c r="BM224">
        <f>IFERROR(VLOOKUP($A224, CDS5Y_bbg!BL$5:BM$241,2), -1)</f>
        <v>43424</v>
      </c>
      <c r="BN224">
        <f>IFERROR(VLOOKUP($A224, CDS5Y_bbg!BM$5:BN$241,2), -1)</f>
        <v>66.332999999999998</v>
      </c>
      <c r="BO224">
        <f>IFERROR(VLOOKUP($A224, CDS5Y_bbg!BN$5:BO$241,2), -1)</f>
        <v>43426</v>
      </c>
      <c r="BP224">
        <f>IFERROR(VLOOKUP($A224, CDS5Y_bbg!BO$5:BP$241,2), -1)</f>
        <v>10.55</v>
      </c>
      <c r="BQ224">
        <f>IFERROR(VLOOKUP($A224, CDS5Y_bbg!BP$5:BQ$241,2), -1)</f>
        <v>-1</v>
      </c>
      <c r="BR224">
        <f>IFERROR(VLOOKUP($A224, CDS5Y_bbg!BQ$5:BR$241,2), -1)</f>
        <v>-1</v>
      </c>
      <c r="BS224">
        <f>IFERROR(VLOOKUP($A224, CDS5Y_bbg!BR$5:BS$241,2), -1)</f>
        <v>43426</v>
      </c>
      <c r="BT224">
        <f>IFERROR(VLOOKUP($A224, CDS5Y_bbg!BS$5:BT$241,2), -1)</f>
        <v>-1</v>
      </c>
      <c r="BU224">
        <f>IFERROR(VLOOKUP($A224, CDS5Y_bbg!BT$5:BU$241,2), -1)</f>
        <v>-1</v>
      </c>
      <c r="BV224">
        <f>IFERROR(VLOOKUP($A224, CDS5Y_bbg!BU$5:BV$241,2), -1)</f>
        <v>-1</v>
      </c>
      <c r="BW224">
        <f>IFERROR(VLOOKUP($A224, CDS5Y_bbg!BV$5:BW$241,2), -1)</f>
        <v>41915</v>
      </c>
      <c r="BX224">
        <f>IFERROR(VLOOKUP($A224, CDS5Y_bbg!BW$5:BX$241,2), -1)</f>
        <v>-1</v>
      </c>
      <c r="BY224">
        <f>IFERROR(VLOOKUP($A224, CDS5Y_bbg!BX$5:BY$241,2), -1)</f>
        <v>-1</v>
      </c>
      <c r="BZ224">
        <f>IFERROR(VLOOKUP($A224, CDS5Y_bbg!BY$5:BZ$241,2), -1)</f>
        <v>-1</v>
      </c>
      <c r="CA224">
        <f>IFERROR(VLOOKUP($A224, CDS5Y_bbg!BZ$5:CA$241,2), -1)</f>
        <v>41911</v>
      </c>
      <c r="CB224">
        <f>IFERROR(VLOOKUP($A224, CDS5Y_bbg!CA$5:CB$241,2), -1)</f>
        <v>-1</v>
      </c>
      <c r="CC224">
        <f>IFERROR(VLOOKUP($A224, CDS5Y_bbg!CB$5:CC$241,2), -1)</f>
        <v>41912</v>
      </c>
      <c r="CD224">
        <f>IFERROR(VLOOKUP($A224, CDS5Y_bbg!CC$5:CD$241,2), -1)</f>
        <v>-1</v>
      </c>
      <c r="CE224">
        <f>IFERROR(VLOOKUP($A224, CDS5Y_bbg!CD$5:CE$241,2), -1)</f>
        <v>43332</v>
      </c>
      <c r="CF224">
        <f>IFERROR(VLOOKUP($A224, CDS5Y_bbg!CE$5:CF$241,2), -1)</f>
        <v>-1</v>
      </c>
      <c r="CG224">
        <f>IFERROR(VLOOKUP($A224, CDS5Y_bbg!CF$5:CG$241,2), -1)</f>
        <v>41893</v>
      </c>
      <c r="CH224">
        <f>IFERROR(VLOOKUP($A224, CDS5Y_bbg!CG$5:CH$241,2), -1)</f>
        <v>-1</v>
      </c>
      <c r="CI224">
        <f>IFERROR(VLOOKUP($A224, CDS5Y_bbg!CH$5:CI$241,2), -1)</f>
        <v>-1</v>
      </c>
      <c r="CJ224">
        <f>IFERROR(VLOOKUP($A224, CDS5Y_bbg!CI$5:CJ$241,2), -1)</f>
        <v>-1</v>
      </c>
      <c r="CK224">
        <f>IFERROR(VLOOKUP($A224, CDS5Y_bbg!CJ$5:CK$241,2), -1)</f>
        <v>41844</v>
      </c>
      <c r="CL224">
        <f>IFERROR(VLOOKUP($A224, CDS5Y_bbg!CK$5:CL$241,2), -1)</f>
        <v>-1</v>
      </c>
      <c r="CM224">
        <f>IFERROR(VLOOKUP($A224, CDS5Y_bbg!CL$5:CM$241,2), -1)</f>
        <v>-1</v>
      </c>
      <c r="CN224">
        <f>IFERROR(VLOOKUP($A224, CDS5Y_bbg!CM$5:CN$241,2), -1)</f>
        <v>-1</v>
      </c>
    </row>
    <row r="225" spans="1:92" x14ac:dyDescent="0.25">
      <c r="A225" s="1">
        <v>43343</v>
      </c>
      <c r="B225">
        <f>IFERROR(VLOOKUP($A225, CDS5Y_bbg!A$5:B$241,2), -1)</f>
        <v>302.03399999999999</v>
      </c>
      <c r="C225">
        <f>IFERROR(VLOOKUP($A225, CDS5Y_bbg!B$5:C$241,2), -1)</f>
        <v>41831</v>
      </c>
      <c r="D225">
        <f>IFERROR(VLOOKUP($A225, CDS5Y_bbg!C$5:D$241,2), -1)</f>
        <v>-1</v>
      </c>
      <c r="E225">
        <f>IFERROR(VLOOKUP($A225, CDS5Y_bbg!D$5:E$241,2), -1)</f>
        <v>44895</v>
      </c>
      <c r="F225">
        <f>IFERROR(VLOOKUP($A225, CDS5Y_bbg!E$5:F$241,2), -1)</f>
        <v>55.622999999999998</v>
      </c>
      <c r="G225">
        <f>IFERROR(VLOOKUP($A225, CDS5Y_bbg!F$5:G$241,2), -1)</f>
        <v>40360</v>
      </c>
      <c r="H225">
        <f>IFERROR(VLOOKUP($A225, CDS5Y_bbg!G$5:H$241,2), -1)</f>
        <v>59.036999999999999</v>
      </c>
      <c r="I225">
        <f>IFERROR(VLOOKUP($A225, CDS5Y_bbg!H$5:I$241,2), -1)</f>
        <v>44834</v>
      </c>
      <c r="J225">
        <f>IFERROR(VLOOKUP($A225, CDS5Y_bbg!I$5:J$241,2), -1)</f>
        <v>111.741</v>
      </c>
      <c r="K225">
        <f>IFERROR(VLOOKUP($A225, CDS5Y_bbg!J$5:K$241,2), -1)</f>
        <v>41819</v>
      </c>
      <c r="L225">
        <f>IFERROR(VLOOKUP($A225, CDS5Y_bbg!K$5:L$241,2), -1)</f>
        <v>-1</v>
      </c>
      <c r="M225">
        <f>IFERROR(VLOOKUP($A225, CDS5Y_bbg!L$5:M$241,2), -1)</f>
        <v>40469</v>
      </c>
      <c r="N225">
        <f>IFERROR(VLOOKUP($A225, CDS5Y_bbg!M$5:N$241,2), -1)</f>
        <v>40.39</v>
      </c>
      <c r="O225">
        <f>IFERROR(VLOOKUP($A225, CDS5Y_bbg!N$5:O$241,2), -1)</f>
        <v>40289</v>
      </c>
      <c r="P225">
        <f>IFERROR(VLOOKUP($A225, CDS5Y_bbg!O$5:P$241,2), -1)</f>
        <v>91.903000000000006</v>
      </c>
      <c r="Q225">
        <f>IFERROR(VLOOKUP($A225, CDS5Y_bbg!P$5:Q$241,2), -1)</f>
        <v>44377</v>
      </c>
      <c r="R225">
        <f>IFERROR(VLOOKUP($A225, CDS5Y_bbg!Q$5:R$241,2), -1)</f>
        <v>120.614</v>
      </c>
      <c r="S225">
        <f>IFERROR(VLOOKUP($A225, CDS5Y_bbg!R$5:S$241,2), -1)</f>
        <v>43337</v>
      </c>
      <c r="T225">
        <f>IFERROR(VLOOKUP($A225, CDS5Y_bbg!S$5:T$241,2), -1)</f>
        <v>79.591999999999999</v>
      </c>
      <c r="U225">
        <f>IFERROR(VLOOKUP($A225, CDS5Y_bbg!T$5:U$241,2), -1)</f>
        <v>42062</v>
      </c>
      <c r="V225">
        <f>IFERROR(VLOOKUP($A225, CDS5Y_bbg!U$5:V$241,2), -1)</f>
        <v>-1</v>
      </c>
      <c r="W225">
        <f>IFERROR(VLOOKUP($A225, CDS5Y_bbg!V$5:W$241,2), -1)</f>
        <v>44074</v>
      </c>
      <c r="X225">
        <f>IFERROR(VLOOKUP($A225, CDS5Y_bbg!W$5:X$241,2), -1)</f>
        <v>167.54900000000001</v>
      </c>
      <c r="Y225">
        <f>IFERROR(VLOOKUP($A225, CDS5Y_bbg!X$5:Y$241,2), -1)</f>
        <v>44043</v>
      </c>
      <c r="Z225">
        <f>IFERROR(VLOOKUP($A225, CDS5Y_bbg!Y$5:Z$241,2), -1)</f>
        <v>230.37100000000001</v>
      </c>
      <c r="AA225">
        <f>IFERROR(VLOOKUP($A225, CDS5Y_bbg!Z$5:AA$241,2), -1)</f>
        <v>40481</v>
      </c>
      <c r="AB225">
        <f>IFERROR(VLOOKUP($A225, CDS5Y_bbg!AA$5:AB$241,2), -1)</f>
        <v>41.213999999999999</v>
      </c>
      <c r="AC225">
        <f>IFERROR(VLOOKUP($A225, CDS5Y_bbg!AB$5:AC$241,2), -1)</f>
        <v>44043</v>
      </c>
      <c r="AD225">
        <f>IFERROR(VLOOKUP($A225, CDS5Y_bbg!AC$5:AD$241,2), -1)</f>
        <v>562.71100000000001</v>
      </c>
      <c r="AE225">
        <f>IFERROR(VLOOKUP($A225, CDS5Y_bbg!AD$5:AE$241,2), -1)</f>
        <v>41149</v>
      </c>
      <c r="AF225">
        <f>IFERROR(VLOOKUP($A225, CDS5Y_bbg!AE$5:AF$241,2), -1)</f>
        <v>16.626000000000001</v>
      </c>
      <c r="AG225">
        <f>IFERROR(VLOOKUP($A225, CDS5Y_bbg!AF$5:AG$241,2), -1)</f>
        <v>42853</v>
      </c>
      <c r="AH225">
        <f>IFERROR(VLOOKUP($A225, CDS5Y_bbg!AG$5:AH$241,2), -1)</f>
        <v>23.484999999999999</v>
      </c>
      <c r="AI225">
        <f>IFERROR(VLOOKUP($A225, CDS5Y_bbg!AH$5:AI$241,2), -1)</f>
        <v>-1</v>
      </c>
      <c r="AJ225">
        <f>IFERROR(VLOOKUP($A225, CDS5Y_bbg!AI$5:AJ$241,2), -1)</f>
        <v>-1</v>
      </c>
      <c r="AK225">
        <f>IFERROR(VLOOKUP($A225, CDS5Y_bbg!AJ$5:AK$241,2), -1)</f>
        <v>-1</v>
      </c>
      <c r="AL225">
        <f>IFERROR(VLOOKUP($A225, CDS5Y_bbg!AK$5:AL$241,2), -1)</f>
        <v>-1</v>
      </c>
      <c r="AM225">
        <f>IFERROR(VLOOKUP($A225, CDS5Y_bbg!AL$5:AM$241,2), -1)</f>
        <v>-1</v>
      </c>
      <c r="AN225">
        <f>IFERROR(VLOOKUP($A225, CDS5Y_bbg!AM$5:AN$241,2), -1)</f>
        <v>-1</v>
      </c>
      <c r="AO225">
        <f>IFERROR(VLOOKUP($A225, CDS5Y_bbg!AN$5:AO$241,2), -1)</f>
        <v>43424</v>
      </c>
      <c r="AP225">
        <f>IFERROR(VLOOKUP($A225, CDS5Y_bbg!AO$5:AP$241,2), -1)</f>
        <v>-1</v>
      </c>
      <c r="AQ225">
        <f>IFERROR(VLOOKUP($A225, CDS5Y_bbg!AP$5:AQ$241,2), -1)</f>
        <v>44625</v>
      </c>
      <c r="AR225">
        <f>IFERROR(VLOOKUP($A225, CDS5Y_bbg!AQ$5:AR$241,2), -1)</f>
        <v>26.262</v>
      </c>
      <c r="AS225">
        <f>IFERROR(VLOOKUP($A225, CDS5Y_bbg!AR$5:AS$241,2), -1)</f>
        <v>44626</v>
      </c>
      <c r="AT225">
        <f>IFERROR(VLOOKUP($A225, CDS5Y_bbg!AS$5:AT$241,2), -1)</f>
        <v>10.634</v>
      </c>
      <c r="AU225">
        <f>IFERROR(VLOOKUP($A225, CDS5Y_bbg!AT$5:AU$241,2), -1)</f>
        <v>-1</v>
      </c>
      <c r="AV225">
        <f>IFERROR(VLOOKUP($A225, CDS5Y_bbg!AU$5:AV$241,2), -1)</f>
        <v>-1</v>
      </c>
      <c r="AW225">
        <f>IFERROR(VLOOKUP($A225, CDS5Y_bbg!AV$5:AW$241,2), -1)</f>
        <v>41863</v>
      </c>
      <c r="AX225">
        <f>IFERROR(VLOOKUP($A225, CDS5Y_bbg!AW$5:AX$241,2), -1)</f>
        <v>-1</v>
      </c>
      <c r="AY225">
        <f>IFERROR(VLOOKUP($A225, CDS5Y_bbg!AX$5:AY$241,2), -1)</f>
        <v>43402</v>
      </c>
      <c r="AZ225">
        <f>IFERROR(VLOOKUP($A225, CDS5Y_bbg!AY$5:AZ$241,2), -1)</f>
        <v>253.42400000000001</v>
      </c>
      <c r="BA225">
        <f>IFERROR(VLOOKUP($A225, CDS5Y_bbg!AZ$5:BA$241,2), -1)</f>
        <v>-1</v>
      </c>
      <c r="BB225">
        <f>IFERROR(VLOOKUP($A225, CDS5Y_bbg!BA$5:BB$241,2), -1)</f>
        <v>25.166</v>
      </c>
      <c r="BC225">
        <f>IFERROR(VLOOKUP($A225, CDS5Y_bbg!BB$5:BC$241,2), -1)</f>
        <v>41722</v>
      </c>
      <c r="BD225">
        <f>IFERROR(VLOOKUP($A225, CDS5Y_bbg!BC$5:BD$241,2), -1)</f>
        <v>-1</v>
      </c>
      <c r="BE225">
        <f>IFERROR(VLOOKUP($A225, CDS5Y_bbg!BD$5:BE$241,2), -1)</f>
        <v>-1</v>
      </c>
      <c r="BF225">
        <f>IFERROR(VLOOKUP($A225, CDS5Y_bbg!BE$5:BF$241,2), -1)</f>
        <v>-1</v>
      </c>
      <c r="BG225">
        <f>IFERROR(VLOOKUP($A225, CDS5Y_bbg!BF$5:BG$241,2), -1)</f>
        <v>-1</v>
      </c>
      <c r="BH225">
        <f>IFERROR(VLOOKUP($A225, CDS5Y_bbg!BG$5:BH$241,2), -1)</f>
        <v>-1</v>
      </c>
      <c r="BI225">
        <f>IFERROR(VLOOKUP($A225, CDS5Y_bbg!BH$5:BI$241,2), -1)</f>
        <v>43424</v>
      </c>
      <c r="BJ225">
        <f>IFERROR(VLOOKUP($A225, CDS5Y_bbg!BI$5:BJ$241,2), -1)</f>
        <v>63.210999999999999</v>
      </c>
      <c r="BK225">
        <f>IFERROR(VLOOKUP($A225, CDS5Y_bbg!BJ$5:BK$241,2), -1)</f>
        <v>-1</v>
      </c>
      <c r="BL225">
        <f>IFERROR(VLOOKUP($A225, CDS5Y_bbg!BK$5:BL$241,2), -1)</f>
        <v>-1</v>
      </c>
      <c r="BM225">
        <f>IFERROR(VLOOKUP($A225, CDS5Y_bbg!BL$5:BM$241,2), -1)</f>
        <v>43424</v>
      </c>
      <c r="BN225">
        <f>IFERROR(VLOOKUP($A225, CDS5Y_bbg!BM$5:BN$241,2), -1)</f>
        <v>69.463999999999999</v>
      </c>
      <c r="BO225">
        <f>IFERROR(VLOOKUP($A225, CDS5Y_bbg!BN$5:BO$241,2), -1)</f>
        <v>43426</v>
      </c>
      <c r="BP225">
        <f>IFERROR(VLOOKUP($A225, CDS5Y_bbg!BO$5:BP$241,2), -1)</f>
        <v>-1</v>
      </c>
      <c r="BQ225">
        <f>IFERROR(VLOOKUP($A225, CDS5Y_bbg!BP$5:BQ$241,2), -1)</f>
        <v>-1</v>
      </c>
      <c r="BR225">
        <f>IFERROR(VLOOKUP($A225, CDS5Y_bbg!BQ$5:BR$241,2), -1)</f>
        <v>-1</v>
      </c>
      <c r="BS225">
        <f>IFERROR(VLOOKUP($A225, CDS5Y_bbg!BR$5:BS$241,2), -1)</f>
        <v>43426</v>
      </c>
      <c r="BT225">
        <f>IFERROR(VLOOKUP($A225, CDS5Y_bbg!BS$5:BT$241,2), -1)</f>
        <v>-1</v>
      </c>
      <c r="BU225">
        <f>IFERROR(VLOOKUP($A225, CDS5Y_bbg!BT$5:BU$241,2), -1)</f>
        <v>-1</v>
      </c>
      <c r="BV225">
        <f>IFERROR(VLOOKUP($A225, CDS5Y_bbg!BU$5:BV$241,2), -1)</f>
        <v>-1</v>
      </c>
      <c r="BW225">
        <f>IFERROR(VLOOKUP($A225, CDS5Y_bbg!BV$5:BW$241,2), -1)</f>
        <v>41915</v>
      </c>
      <c r="BX225">
        <f>IFERROR(VLOOKUP($A225, CDS5Y_bbg!BW$5:BX$241,2), -1)</f>
        <v>-1</v>
      </c>
      <c r="BY225">
        <f>IFERROR(VLOOKUP($A225, CDS5Y_bbg!BX$5:BY$241,2), -1)</f>
        <v>-1</v>
      </c>
      <c r="BZ225">
        <f>IFERROR(VLOOKUP($A225, CDS5Y_bbg!BY$5:BZ$241,2), -1)</f>
        <v>-1</v>
      </c>
      <c r="CA225">
        <f>IFERROR(VLOOKUP($A225, CDS5Y_bbg!BZ$5:CA$241,2), -1)</f>
        <v>41911</v>
      </c>
      <c r="CB225">
        <f>IFERROR(VLOOKUP($A225, CDS5Y_bbg!CA$5:CB$241,2), -1)</f>
        <v>-1</v>
      </c>
      <c r="CC225">
        <f>IFERROR(VLOOKUP($A225, CDS5Y_bbg!CB$5:CC$241,2), -1)</f>
        <v>41912</v>
      </c>
      <c r="CD225">
        <f>IFERROR(VLOOKUP($A225, CDS5Y_bbg!CC$5:CD$241,2), -1)</f>
        <v>-1</v>
      </c>
      <c r="CE225">
        <f>IFERROR(VLOOKUP($A225, CDS5Y_bbg!CD$5:CE$241,2), -1)</f>
        <v>43332</v>
      </c>
      <c r="CF225">
        <f>IFERROR(VLOOKUP($A225, CDS5Y_bbg!CE$5:CF$241,2), -1)</f>
        <v>-1</v>
      </c>
      <c r="CG225">
        <f>IFERROR(VLOOKUP($A225, CDS5Y_bbg!CF$5:CG$241,2), -1)</f>
        <v>41893</v>
      </c>
      <c r="CH225">
        <f>IFERROR(VLOOKUP($A225, CDS5Y_bbg!CG$5:CH$241,2), -1)</f>
        <v>-1</v>
      </c>
      <c r="CI225">
        <f>IFERROR(VLOOKUP($A225, CDS5Y_bbg!CH$5:CI$241,2), -1)</f>
        <v>-1</v>
      </c>
      <c r="CJ225">
        <f>IFERROR(VLOOKUP($A225, CDS5Y_bbg!CI$5:CJ$241,2), -1)</f>
        <v>-1</v>
      </c>
      <c r="CK225">
        <f>IFERROR(VLOOKUP($A225, CDS5Y_bbg!CJ$5:CK$241,2), -1)</f>
        <v>41844</v>
      </c>
      <c r="CL225">
        <f>IFERROR(VLOOKUP($A225, CDS5Y_bbg!CK$5:CL$241,2), -1)</f>
        <v>-1</v>
      </c>
      <c r="CM225">
        <f>IFERROR(VLOOKUP($A225, CDS5Y_bbg!CL$5:CM$241,2), -1)</f>
        <v>-1</v>
      </c>
      <c r="CN225">
        <f>IFERROR(VLOOKUP($A225, CDS5Y_bbg!CM$5:CN$241,2), -1)</f>
        <v>-1</v>
      </c>
    </row>
    <row r="226" spans="1:92" x14ac:dyDescent="0.25">
      <c r="A226" s="1">
        <v>43371</v>
      </c>
      <c r="B226">
        <f>IFERROR(VLOOKUP($A226, CDS5Y_bbg!A$5:B$241,2), -1)</f>
        <v>262.964</v>
      </c>
      <c r="C226">
        <f>IFERROR(VLOOKUP($A226, CDS5Y_bbg!B$5:C$241,2), -1)</f>
        <v>41831</v>
      </c>
      <c r="D226">
        <f>IFERROR(VLOOKUP($A226, CDS5Y_bbg!C$5:D$241,2), -1)</f>
        <v>-1</v>
      </c>
      <c r="E226">
        <f>IFERROR(VLOOKUP($A226, CDS5Y_bbg!D$5:E$241,2), -1)</f>
        <v>44895</v>
      </c>
      <c r="F226">
        <f>IFERROR(VLOOKUP($A226, CDS5Y_bbg!E$5:F$241,2), -1)</f>
        <v>44.231999999999999</v>
      </c>
      <c r="G226">
        <f>IFERROR(VLOOKUP($A226, CDS5Y_bbg!F$5:G$241,2), -1)</f>
        <v>40360</v>
      </c>
      <c r="H226">
        <f>IFERROR(VLOOKUP($A226, CDS5Y_bbg!G$5:H$241,2), -1)</f>
        <v>55.959000000000003</v>
      </c>
      <c r="I226">
        <f>IFERROR(VLOOKUP($A226, CDS5Y_bbg!H$5:I$241,2), -1)</f>
        <v>44834</v>
      </c>
      <c r="J226">
        <f>IFERROR(VLOOKUP($A226, CDS5Y_bbg!I$5:J$241,2), -1)</f>
        <v>110.101</v>
      </c>
      <c r="K226">
        <f>IFERROR(VLOOKUP($A226, CDS5Y_bbg!J$5:K$241,2), -1)</f>
        <v>41819</v>
      </c>
      <c r="L226">
        <f>IFERROR(VLOOKUP($A226, CDS5Y_bbg!K$5:L$241,2), -1)</f>
        <v>-1</v>
      </c>
      <c r="M226">
        <f>IFERROR(VLOOKUP($A226, CDS5Y_bbg!L$5:M$241,2), -1)</f>
        <v>40469</v>
      </c>
      <c r="N226">
        <f>IFERROR(VLOOKUP($A226, CDS5Y_bbg!M$5:N$241,2), -1)</f>
        <v>38.357999999999997</v>
      </c>
      <c r="O226">
        <f>IFERROR(VLOOKUP($A226, CDS5Y_bbg!N$5:O$241,2), -1)</f>
        <v>40289</v>
      </c>
      <c r="P226">
        <f>IFERROR(VLOOKUP($A226, CDS5Y_bbg!O$5:P$241,2), -1)</f>
        <v>92.566000000000003</v>
      </c>
      <c r="Q226">
        <f>IFERROR(VLOOKUP($A226, CDS5Y_bbg!P$5:Q$241,2), -1)</f>
        <v>44377</v>
      </c>
      <c r="R226">
        <f>IFERROR(VLOOKUP($A226, CDS5Y_bbg!Q$5:R$241,2), -1)</f>
        <v>112.967</v>
      </c>
      <c r="S226">
        <f>IFERROR(VLOOKUP($A226, CDS5Y_bbg!R$5:S$241,2), -1)</f>
        <v>43337</v>
      </c>
      <c r="T226">
        <f>IFERROR(VLOOKUP($A226, CDS5Y_bbg!S$5:T$241,2), -1)</f>
        <v>76.69</v>
      </c>
      <c r="U226">
        <f>IFERROR(VLOOKUP($A226, CDS5Y_bbg!T$5:U$241,2), -1)</f>
        <v>42062</v>
      </c>
      <c r="V226">
        <f>IFERROR(VLOOKUP($A226, CDS5Y_bbg!U$5:V$241,2), -1)</f>
        <v>-1</v>
      </c>
      <c r="W226">
        <f>IFERROR(VLOOKUP($A226, CDS5Y_bbg!V$5:W$241,2), -1)</f>
        <v>44074</v>
      </c>
      <c r="X226">
        <f>IFERROR(VLOOKUP($A226, CDS5Y_bbg!W$5:X$241,2), -1)</f>
        <v>143.29300000000001</v>
      </c>
      <c r="Y226">
        <f>IFERROR(VLOOKUP($A226, CDS5Y_bbg!X$5:Y$241,2), -1)</f>
        <v>44043</v>
      </c>
      <c r="Z226">
        <f>IFERROR(VLOOKUP($A226, CDS5Y_bbg!Y$5:Z$241,2), -1)</f>
        <v>203.374</v>
      </c>
      <c r="AA226">
        <f>IFERROR(VLOOKUP($A226, CDS5Y_bbg!Z$5:AA$241,2), -1)</f>
        <v>40481</v>
      </c>
      <c r="AB226">
        <f>IFERROR(VLOOKUP($A226, CDS5Y_bbg!AA$5:AB$241,2), -1)</f>
        <v>41.276000000000003</v>
      </c>
      <c r="AC226">
        <f>IFERROR(VLOOKUP($A226, CDS5Y_bbg!AB$5:AC$241,2), -1)</f>
        <v>44043</v>
      </c>
      <c r="AD226">
        <f>IFERROR(VLOOKUP($A226, CDS5Y_bbg!AC$5:AD$241,2), -1)</f>
        <v>377.036</v>
      </c>
      <c r="AE226">
        <f>IFERROR(VLOOKUP($A226, CDS5Y_bbg!AD$5:AE$241,2), -1)</f>
        <v>41149</v>
      </c>
      <c r="AF226">
        <f>IFERROR(VLOOKUP($A226, CDS5Y_bbg!AE$5:AF$241,2), -1)</f>
        <v>16.603999999999999</v>
      </c>
      <c r="AG226">
        <f>IFERROR(VLOOKUP($A226, CDS5Y_bbg!AF$5:AG$241,2), -1)</f>
        <v>42853</v>
      </c>
      <c r="AH226">
        <f>IFERROR(VLOOKUP($A226, CDS5Y_bbg!AG$5:AH$241,2), -1)</f>
        <v>23.484999999999999</v>
      </c>
      <c r="AI226">
        <f>IFERROR(VLOOKUP($A226, CDS5Y_bbg!AH$5:AI$241,2), -1)</f>
        <v>-1</v>
      </c>
      <c r="AJ226">
        <f>IFERROR(VLOOKUP($A226, CDS5Y_bbg!AI$5:AJ$241,2), -1)</f>
        <v>-1</v>
      </c>
      <c r="AK226">
        <f>IFERROR(VLOOKUP($A226, CDS5Y_bbg!AJ$5:AK$241,2), -1)</f>
        <v>-1</v>
      </c>
      <c r="AL226">
        <f>IFERROR(VLOOKUP($A226, CDS5Y_bbg!AK$5:AL$241,2), -1)</f>
        <v>-1</v>
      </c>
      <c r="AM226">
        <f>IFERROR(VLOOKUP($A226, CDS5Y_bbg!AL$5:AM$241,2), -1)</f>
        <v>-1</v>
      </c>
      <c r="AN226">
        <f>IFERROR(VLOOKUP($A226, CDS5Y_bbg!AM$5:AN$241,2), -1)</f>
        <v>-1</v>
      </c>
      <c r="AO226">
        <f>IFERROR(VLOOKUP($A226, CDS5Y_bbg!AN$5:AO$241,2), -1)</f>
        <v>43424</v>
      </c>
      <c r="AP226">
        <f>IFERROR(VLOOKUP($A226, CDS5Y_bbg!AO$5:AP$241,2), -1)</f>
        <v>-1</v>
      </c>
      <c r="AQ226">
        <f>IFERROR(VLOOKUP($A226, CDS5Y_bbg!AP$5:AQ$241,2), -1)</f>
        <v>44625</v>
      </c>
      <c r="AR226">
        <f>IFERROR(VLOOKUP($A226, CDS5Y_bbg!AQ$5:AR$241,2), -1)</f>
        <v>25.167999999999999</v>
      </c>
      <c r="AS226">
        <f>IFERROR(VLOOKUP($A226, CDS5Y_bbg!AR$5:AS$241,2), -1)</f>
        <v>44626</v>
      </c>
      <c r="AT226">
        <f>IFERROR(VLOOKUP($A226, CDS5Y_bbg!AS$5:AT$241,2), -1)</f>
        <v>10.625</v>
      </c>
      <c r="AU226">
        <f>IFERROR(VLOOKUP($A226, CDS5Y_bbg!AT$5:AU$241,2), -1)</f>
        <v>-1</v>
      </c>
      <c r="AV226">
        <f>IFERROR(VLOOKUP($A226, CDS5Y_bbg!AU$5:AV$241,2), -1)</f>
        <v>-1</v>
      </c>
      <c r="AW226">
        <f>IFERROR(VLOOKUP($A226, CDS5Y_bbg!AV$5:AW$241,2), -1)</f>
        <v>41863</v>
      </c>
      <c r="AX226">
        <f>IFERROR(VLOOKUP($A226, CDS5Y_bbg!AW$5:AX$241,2), -1)</f>
        <v>-1</v>
      </c>
      <c r="AY226">
        <f>IFERROR(VLOOKUP($A226, CDS5Y_bbg!AX$5:AY$241,2), -1)</f>
        <v>43402</v>
      </c>
      <c r="AZ226">
        <f>IFERROR(VLOOKUP($A226, CDS5Y_bbg!AY$5:AZ$241,2), -1)</f>
        <v>221.21899999999999</v>
      </c>
      <c r="BA226">
        <f>IFERROR(VLOOKUP($A226, CDS5Y_bbg!AZ$5:BA$241,2), -1)</f>
        <v>-1</v>
      </c>
      <c r="BB226">
        <f>IFERROR(VLOOKUP($A226, CDS5Y_bbg!BA$5:BB$241,2), -1)</f>
        <v>25.166</v>
      </c>
      <c r="BC226">
        <f>IFERROR(VLOOKUP($A226, CDS5Y_bbg!BB$5:BC$241,2), -1)</f>
        <v>41722</v>
      </c>
      <c r="BD226">
        <f>IFERROR(VLOOKUP($A226, CDS5Y_bbg!BC$5:BD$241,2), -1)</f>
        <v>-1</v>
      </c>
      <c r="BE226">
        <f>IFERROR(VLOOKUP($A226, CDS5Y_bbg!BD$5:BE$241,2), -1)</f>
        <v>-1</v>
      </c>
      <c r="BF226">
        <f>IFERROR(VLOOKUP($A226, CDS5Y_bbg!BE$5:BF$241,2), -1)</f>
        <v>-1</v>
      </c>
      <c r="BG226">
        <f>IFERROR(VLOOKUP($A226, CDS5Y_bbg!BF$5:BG$241,2), -1)</f>
        <v>-1</v>
      </c>
      <c r="BH226">
        <f>IFERROR(VLOOKUP($A226, CDS5Y_bbg!BG$5:BH$241,2), -1)</f>
        <v>-1</v>
      </c>
      <c r="BI226">
        <f>IFERROR(VLOOKUP($A226, CDS5Y_bbg!BH$5:BI$241,2), -1)</f>
        <v>43424</v>
      </c>
      <c r="BJ226">
        <f>IFERROR(VLOOKUP($A226, CDS5Y_bbg!BI$5:BJ$241,2), -1)</f>
        <v>-1</v>
      </c>
      <c r="BK226">
        <f>IFERROR(VLOOKUP($A226, CDS5Y_bbg!BJ$5:BK$241,2), -1)</f>
        <v>-1</v>
      </c>
      <c r="BL226">
        <f>IFERROR(VLOOKUP($A226, CDS5Y_bbg!BK$5:BL$241,2), -1)</f>
        <v>-1</v>
      </c>
      <c r="BM226">
        <f>IFERROR(VLOOKUP($A226, CDS5Y_bbg!BL$5:BM$241,2), -1)</f>
        <v>43424</v>
      </c>
      <c r="BN226">
        <f>IFERROR(VLOOKUP($A226, CDS5Y_bbg!BM$5:BN$241,2), -1)</f>
        <v>64.867999999999995</v>
      </c>
      <c r="BO226">
        <f>IFERROR(VLOOKUP($A226, CDS5Y_bbg!BN$5:BO$241,2), -1)</f>
        <v>43426</v>
      </c>
      <c r="BP226">
        <f>IFERROR(VLOOKUP($A226, CDS5Y_bbg!BO$5:BP$241,2), -1)</f>
        <v>-1</v>
      </c>
      <c r="BQ226">
        <f>IFERROR(VLOOKUP($A226, CDS5Y_bbg!BP$5:BQ$241,2), -1)</f>
        <v>-1</v>
      </c>
      <c r="BR226">
        <f>IFERROR(VLOOKUP($A226, CDS5Y_bbg!BQ$5:BR$241,2), -1)</f>
        <v>-1</v>
      </c>
      <c r="BS226">
        <f>IFERROR(VLOOKUP($A226, CDS5Y_bbg!BR$5:BS$241,2), -1)</f>
        <v>43426</v>
      </c>
      <c r="BT226">
        <f>IFERROR(VLOOKUP($A226, CDS5Y_bbg!BS$5:BT$241,2), -1)</f>
        <v>-1</v>
      </c>
      <c r="BU226">
        <f>IFERROR(VLOOKUP($A226, CDS5Y_bbg!BT$5:BU$241,2), -1)</f>
        <v>-1</v>
      </c>
      <c r="BV226">
        <f>IFERROR(VLOOKUP($A226, CDS5Y_bbg!BU$5:BV$241,2), -1)</f>
        <v>-1</v>
      </c>
      <c r="BW226">
        <f>IFERROR(VLOOKUP($A226, CDS5Y_bbg!BV$5:BW$241,2), -1)</f>
        <v>41915</v>
      </c>
      <c r="BX226">
        <f>IFERROR(VLOOKUP($A226, CDS5Y_bbg!BW$5:BX$241,2), -1)</f>
        <v>-1</v>
      </c>
      <c r="BY226">
        <f>IFERROR(VLOOKUP($A226, CDS5Y_bbg!BX$5:BY$241,2), -1)</f>
        <v>-1</v>
      </c>
      <c r="BZ226">
        <f>IFERROR(VLOOKUP($A226, CDS5Y_bbg!BY$5:BZ$241,2), -1)</f>
        <v>-1</v>
      </c>
      <c r="CA226">
        <f>IFERROR(VLOOKUP($A226, CDS5Y_bbg!BZ$5:CA$241,2), -1)</f>
        <v>41911</v>
      </c>
      <c r="CB226">
        <f>IFERROR(VLOOKUP($A226, CDS5Y_bbg!CA$5:CB$241,2), -1)</f>
        <v>-1</v>
      </c>
      <c r="CC226">
        <f>IFERROR(VLOOKUP($A226, CDS5Y_bbg!CB$5:CC$241,2), -1)</f>
        <v>41912</v>
      </c>
      <c r="CD226">
        <f>IFERROR(VLOOKUP($A226, CDS5Y_bbg!CC$5:CD$241,2), -1)</f>
        <v>-1</v>
      </c>
      <c r="CE226">
        <f>IFERROR(VLOOKUP($A226, CDS5Y_bbg!CD$5:CE$241,2), -1)</f>
        <v>43332</v>
      </c>
      <c r="CF226">
        <f>IFERROR(VLOOKUP($A226, CDS5Y_bbg!CE$5:CF$241,2), -1)</f>
        <v>-1</v>
      </c>
      <c r="CG226">
        <f>IFERROR(VLOOKUP($A226, CDS5Y_bbg!CF$5:CG$241,2), -1)</f>
        <v>41893</v>
      </c>
      <c r="CH226">
        <f>IFERROR(VLOOKUP($A226, CDS5Y_bbg!CG$5:CH$241,2), -1)</f>
        <v>-1</v>
      </c>
      <c r="CI226">
        <f>IFERROR(VLOOKUP($A226, CDS5Y_bbg!CH$5:CI$241,2), -1)</f>
        <v>-1</v>
      </c>
      <c r="CJ226">
        <f>IFERROR(VLOOKUP($A226, CDS5Y_bbg!CI$5:CJ$241,2), -1)</f>
        <v>-1</v>
      </c>
      <c r="CK226">
        <f>IFERROR(VLOOKUP($A226, CDS5Y_bbg!CJ$5:CK$241,2), -1)</f>
        <v>41844</v>
      </c>
      <c r="CL226">
        <f>IFERROR(VLOOKUP($A226, CDS5Y_bbg!CK$5:CL$241,2), -1)</f>
        <v>-1</v>
      </c>
      <c r="CM226">
        <f>IFERROR(VLOOKUP($A226, CDS5Y_bbg!CL$5:CM$241,2), -1)</f>
        <v>-1</v>
      </c>
      <c r="CN226">
        <f>IFERROR(VLOOKUP($A226, CDS5Y_bbg!CM$5:CN$241,2), -1)</f>
        <v>-1</v>
      </c>
    </row>
    <row r="227" spans="1:92" x14ac:dyDescent="0.25">
      <c r="A227" s="1">
        <v>43404</v>
      </c>
      <c r="B227">
        <f>IFERROR(VLOOKUP($A227, CDS5Y_bbg!A$5:B$241,2), -1)</f>
        <v>204.42400000000001</v>
      </c>
      <c r="C227">
        <f>IFERROR(VLOOKUP($A227, CDS5Y_bbg!B$5:C$241,2), -1)</f>
        <v>41831</v>
      </c>
      <c r="D227">
        <f>IFERROR(VLOOKUP($A227, CDS5Y_bbg!C$5:D$241,2), -1)</f>
        <v>-1</v>
      </c>
      <c r="E227">
        <f>IFERROR(VLOOKUP($A227, CDS5Y_bbg!D$5:E$241,2), -1)</f>
        <v>44895</v>
      </c>
      <c r="F227">
        <f>IFERROR(VLOOKUP($A227, CDS5Y_bbg!E$5:F$241,2), -1)</f>
        <v>52.868000000000002</v>
      </c>
      <c r="G227">
        <f>IFERROR(VLOOKUP($A227, CDS5Y_bbg!F$5:G$241,2), -1)</f>
        <v>40360</v>
      </c>
      <c r="H227">
        <f>IFERROR(VLOOKUP($A227, CDS5Y_bbg!G$5:H$241,2), -1)</f>
        <v>71.616</v>
      </c>
      <c r="I227">
        <f>IFERROR(VLOOKUP($A227, CDS5Y_bbg!H$5:I$241,2), -1)</f>
        <v>44834</v>
      </c>
      <c r="J227">
        <f>IFERROR(VLOOKUP($A227, CDS5Y_bbg!I$5:J$241,2), -1)</f>
        <v>128.363</v>
      </c>
      <c r="K227">
        <f>IFERROR(VLOOKUP($A227, CDS5Y_bbg!J$5:K$241,2), -1)</f>
        <v>41819</v>
      </c>
      <c r="L227">
        <f>IFERROR(VLOOKUP($A227, CDS5Y_bbg!K$5:L$241,2), -1)</f>
        <v>-1</v>
      </c>
      <c r="M227">
        <f>IFERROR(VLOOKUP($A227, CDS5Y_bbg!L$5:M$241,2), -1)</f>
        <v>40469</v>
      </c>
      <c r="N227">
        <f>IFERROR(VLOOKUP($A227, CDS5Y_bbg!M$5:N$241,2), -1)</f>
        <v>40.414999999999999</v>
      </c>
      <c r="O227">
        <f>IFERROR(VLOOKUP($A227, CDS5Y_bbg!N$5:O$241,2), -1)</f>
        <v>40289</v>
      </c>
      <c r="P227">
        <f>IFERROR(VLOOKUP($A227, CDS5Y_bbg!O$5:P$241,2), -1)</f>
        <v>113.545</v>
      </c>
      <c r="Q227">
        <f>IFERROR(VLOOKUP($A227, CDS5Y_bbg!P$5:Q$241,2), -1)</f>
        <v>44377</v>
      </c>
      <c r="R227">
        <f>IFERROR(VLOOKUP($A227, CDS5Y_bbg!Q$5:R$241,2), -1)</f>
        <v>144.374</v>
      </c>
      <c r="S227">
        <f>IFERROR(VLOOKUP($A227, CDS5Y_bbg!R$5:S$241,2), -1)</f>
        <v>43337</v>
      </c>
      <c r="T227">
        <f>IFERROR(VLOOKUP($A227, CDS5Y_bbg!S$5:T$241,2), -1)</f>
        <v>97.694999999999993</v>
      </c>
      <c r="U227">
        <f>IFERROR(VLOOKUP($A227, CDS5Y_bbg!T$5:U$241,2), -1)</f>
        <v>42062</v>
      </c>
      <c r="V227">
        <f>IFERROR(VLOOKUP($A227, CDS5Y_bbg!U$5:V$241,2), -1)</f>
        <v>-1</v>
      </c>
      <c r="W227">
        <f>IFERROR(VLOOKUP($A227, CDS5Y_bbg!V$5:W$241,2), -1)</f>
        <v>44074</v>
      </c>
      <c r="X227">
        <f>IFERROR(VLOOKUP($A227, CDS5Y_bbg!W$5:X$241,2), -1)</f>
        <v>147.38999999999999</v>
      </c>
      <c r="Y227">
        <f>IFERROR(VLOOKUP($A227, CDS5Y_bbg!X$5:Y$241,2), -1)</f>
        <v>44043</v>
      </c>
      <c r="Z227">
        <f>IFERROR(VLOOKUP($A227, CDS5Y_bbg!Y$5:Z$241,2), -1)</f>
        <v>237.5</v>
      </c>
      <c r="AA227">
        <f>IFERROR(VLOOKUP($A227, CDS5Y_bbg!Z$5:AA$241,2), -1)</f>
        <v>40481</v>
      </c>
      <c r="AB227">
        <f>IFERROR(VLOOKUP($A227, CDS5Y_bbg!AA$5:AB$241,2), -1)</f>
        <v>42.734999999999999</v>
      </c>
      <c r="AC227">
        <f>IFERROR(VLOOKUP($A227, CDS5Y_bbg!AB$5:AC$241,2), -1)</f>
        <v>44043</v>
      </c>
      <c r="AD227">
        <f>IFERROR(VLOOKUP($A227, CDS5Y_bbg!AC$5:AD$241,2), -1)</f>
        <v>389.44099999999997</v>
      </c>
      <c r="AE227">
        <f>IFERROR(VLOOKUP($A227, CDS5Y_bbg!AD$5:AE$241,2), -1)</f>
        <v>41149</v>
      </c>
      <c r="AF227">
        <f>IFERROR(VLOOKUP($A227, CDS5Y_bbg!AE$5:AF$241,2), -1)</f>
        <v>17.867000000000001</v>
      </c>
      <c r="AG227">
        <f>IFERROR(VLOOKUP($A227, CDS5Y_bbg!AF$5:AG$241,2), -1)</f>
        <v>42853</v>
      </c>
      <c r="AH227">
        <f>IFERROR(VLOOKUP($A227, CDS5Y_bbg!AG$5:AH$241,2), -1)</f>
        <v>23.484999999999999</v>
      </c>
      <c r="AI227">
        <f>IFERROR(VLOOKUP($A227, CDS5Y_bbg!AH$5:AI$241,2), -1)</f>
        <v>-1</v>
      </c>
      <c r="AJ227">
        <f>IFERROR(VLOOKUP($A227, CDS5Y_bbg!AI$5:AJ$241,2), -1)</f>
        <v>-1</v>
      </c>
      <c r="AK227">
        <f>IFERROR(VLOOKUP($A227, CDS5Y_bbg!AJ$5:AK$241,2), -1)</f>
        <v>-1</v>
      </c>
      <c r="AL227">
        <f>IFERROR(VLOOKUP($A227, CDS5Y_bbg!AK$5:AL$241,2), -1)</f>
        <v>-1</v>
      </c>
      <c r="AM227">
        <f>IFERROR(VLOOKUP($A227, CDS5Y_bbg!AL$5:AM$241,2), -1)</f>
        <v>-1</v>
      </c>
      <c r="AN227">
        <f>IFERROR(VLOOKUP($A227, CDS5Y_bbg!AM$5:AN$241,2), -1)</f>
        <v>-1</v>
      </c>
      <c r="AO227">
        <f>IFERROR(VLOOKUP($A227, CDS5Y_bbg!AN$5:AO$241,2), -1)</f>
        <v>43424</v>
      </c>
      <c r="AP227">
        <f>IFERROR(VLOOKUP($A227, CDS5Y_bbg!AO$5:AP$241,2), -1)</f>
        <v>-1</v>
      </c>
      <c r="AQ227">
        <f>IFERROR(VLOOKUP($A227, CDS5Y_bbg!AP$5:AQ$241,2), -1)</f>
        <v>44625</v>
      </c>
      <c r="AR227">
        <f>IFERROR(VLOOKUP($A227, CDS5Y_bbg!AQ$5:AR$241,2), -1)</f>
        <v>25.167999999999999</v>
      </c>
      <c r="AS227">
        <f>IFERROR(VLOOKUP($A227, CDS5Y_bbg!AR$5:AS$241,2), -1)</f>
        <v>44626</v>
      </c>
      <c r="AT227">
        <f>IFERROR(VLOOKUP($A227, CDS5Y_bbg!AS$5:AT$241,2), -1)</f>
        <v>10.625</v>
      </c>
      <c r="AU227">
        <f>IFERROR(VLOOKUP($A227, CDS5Y_bbg!AT$5:AU$241,2), -1)</f>
        <v>-1</v>
      </c>
      <c r="AV227">
        <f>IFERROR(VLOOKUP($A227, CDS5Y_bbg!AU$5:AV$241,2), -1)</f>
        <v>-1</v>
      </c>
      <c r="AW227">
        <f>IFERROR(VLOOKUP($A227, CDS5Y_bbg!AV$5:AW$241,2), -1)</f>
        <v>41863</v>
      </c>
      <c r="AX227">
        <f>IFERROR(VLOOKUP($A227, CDS5Y_bbg!AW$5:AX$241,2), -1)</f>
        <v>-1</v>
      </c>
      <c r="AY227">
        <f>IFERROR(VLOOKUP($A227, CDS5Y_bbg!AX$5:AY$241,2), -1)</f>
        <v>43402</v>
      </c>
      <c r="AZ227">
        <f>IFERROR(VLOOKUP($A227, CDS5Y_bbg!AY$5:AZ$241,2), -1)</f>
        <v>-1</v>
      </c>
      <c r="BA227">
        <f>IFERROR(VLOOKUP($A227, CDS5Y_bbg!AZ$5:BA$241,2), -1)</f>
        <v>-1</v>
      </c>
      <c r="BB227">
        <f>IFERROR(VLOOKUP($A227, CDS5Y_bbg!BA$5:BB$241,2), -1)</f>
        <v>25.166</v>
      </c>
      <c r="BC227">
        <f>IFERROR(VLOOKUP($A227, CDS5Y_bbg!BB$5:BC$241,2), -1)</f>
        <v>41722</v>
      </c>
      <c r="BD227">
        <f>IFERROR(VLOOKUP($A227, CDS5Y_bbg!BC$5:BD$241,2), -1)</f>
        <v>-1</v>
      </c>
      <c r="BE227">
        <f>IFERROR(VLOOKUP($A227, CDS5Y_bbg!BD$5:BE$241,2), -1)</f>
        <v>-1</v>
      </c>
      <c r="BF227">
        <f>IFERROR(VLOOKUP($A227, CDS5Y_bbg!BE$5:BF$241,2), -1)</f>
        <v>-1</v>
      </c>
      <c r="BG227">
        <f>IFERROR(VLOOKUP($A227, CDS5Y_bbg!BF$5:BG$241,2), -1)</f>
        <v>-1</v>
      </c>
      <c r="BH227">
        <f>IFERROR(VLOOKUP($A227, CDS5Y_bbg!BG$5:BH$241,2), -1)</f>
        <v>-1</v>
      </c>
      <c r="BI227">
        <f>IFERROR(VLOOKUP($A227, CDS5Y_bbg!BH$5:BI$241,2), -1)</f>
        <v>43424</v>
      </c>
      <c r="BJ227">
        <f>IFERROR(VLOOKUP($A227, CDS5Y_bbg!BI$5:BJ$241,2), -1)</f>
        <v>-1</v>
      </c>
      <c r="BK227">
        <f>IFERROR(VLOOKUP($A227, CDS5Y_bbg!BJ$5:BK$241,2), -1)</f>
        <v>-1</v>
      </c>
      <c r="BL227">
        <f>IFERROR(VLOOKUP($A227, CDS5Y_bbg!BK$5:BL$241,2), -1)</f>
        <v>-1</v>
      </c>
      <c r="BM227">
        <f>IFERROR(VLOOKUP($A227, CDS5Y_bbg!BL$5:BM$241,2), -1)</f>
        <v>43424</v>
      </c>
      <c r="BN227">
        <f>IFERROR(VLOOKUP($A227, CDS5Y_bbg!BM$5:BN$241,2), -1)</f>
        <v>64.867999999999995</v>
      </c>
      <c r="BO227">
        <f>IFERROR(VLOOKUP($A227, CDS5Y_bbg!BN$5:BO$241,2), -1)</f>
        <v>43426</v>
      </c>
      <c r="BP227">
        <f>IFERROR(VLOOKUP($A227, CDS5Y_bbg!BO$5:BP$241,2), -1)</f>
        <v>-1</v>
      </c>
      <c r="BQ227">
        <f>IFERROR(VLOOKUP($A227, CDS5Y_bbg!BP$5:BQ$241,2), -1)</f>
        <v>-1</v>
      </c>
      <c r="BR227">
        <f>IFERROR(VLOOKUP($A227, CDS5Y_bbg!BQ$5:BR$241,2), -1)</f>
        <v>-1</v>
      </c>
      <c r="BS227">
        <f>IFERROR(VLOOKUP($A227, CDS5Y_bbg!BR$5:BS$241,2), -1)</f>
        <v>43426</v>
      </c>
      <c r="BT227">
        <f>IFERROR(VLOOKUP($A227, CDS5Y_bbg!BS$5:BT$241,2), -1)</f>
        <v>-1</v>
      </c>
      <c r="BU227">
        <f>IFERROR(VLOOKUP($A227, CDS5Y_bbg!BT$5:BU$241,2), -1)</f>
        <v>-1</v>
      </c>
      <c r="BV227">
        <f>IFERROR(VLOOKUP($A227, CDS5Y_bbg!BU$5:BV$241,2), -1)</f>
        <v>-1</v>
      </c>
      <c r="BW227">
        <f>IFERROR(VLOOKUP($A227, CDS5Y_bbg!BV$5:BW$241,2), -1)</f>
        <v>41915</v>
      </c>
      <c r="BX227">
        <f>IFERROR(VLOOKUP($A227, CDS5Y_bbg!BW$5:BX$241,2), -1)</f>
        <v>-1</v>
      </c>
      <c r="BY227">
        <f>IFERROR(VLOOKUP($A227, CDS5Y_bbg!BX$5:BY$241,2), -1)</f>
        <v>-1</v>
      </c>
      <c r="BZ227">
        <f>IFERROR(VLOOKUP($A227, CDS5Y_bbg!BY$5:BZ$241,2), -1)</f>
        <v>-1</v>
      </c>
      <c r="CA227">
        <f>IFERROR(VLOOKUP($A227, CDS5Y_bbg!BZ$5:CA$241,2), -1)</f>
        <v>41911</v>
      </c>
      <c r="CB227">
        <f>IFERROR(VLOOKUP($A227, CDS5Y_bbg!CA$5:CB$241,2), -1)</f>
        <v>-1</v>
      </c>
      <c r="CC227">
        <f>IFERROR(VLOOKUP($A227, CDS5Y_bbg!CB$5:CC$241,2), -1)</f>
        <v>41912</v>
      </c>
      <c r="CD227">
        <f>IFERROR(VLOOKUP($A227, CDS5Y_bbg!CC$5:CD$241,2), -1)</f>
        <v>-1</v>
      </c>
      <c r="CE227">
        <f>IFERROR(VLOOKUP($A227, CDS5Y_bbg!CD$5:CE$241,2), -1)</f>
        <v>43332</v>
      </c>
      <c r="CF227">
        <f>IFERROR(VLOOKUP($A227, CDS5Y_bbg!CE$5:CF$241,2), -1)</f>
        <v>-1</v>
      </c>
      <c r="CG227">
        <f>IFERROR(VLOOKUP($A227, CDS5Y_bbg!CF$5:CG$241,2), -1)</f>
        <v>41893</v>
      </c>
      <c r="CH227">
        <f>IFERROR(VLOOKUP($A227, CDS5Y_bbg!CG$5:CH$241,2), -1)</f>
        <v>-1</v>
      </c>
      <c r="CI227">
        <f>IFERROR(VLOOKUP($A227, CDS5Y_bbg!CH$5:CI$241,2), -1)</f>
        <v>-1</v>
      </c>
      <c r="CJ227">
        <f>IFERROR(VLOOKUP($A227, CDS5Y_bbg!CI$5:CJ$241,2), -1)</f>
        <v>-1</v>
      </c>
      <c r="CK227">
        <f>IFERROR(VLOOKUP($A227, CDS5Y_bbg!CJ$5:CK$241,2), -1)</f>
        <v>41844</v>
      </c>
      <c r="CL227">
        <f>IFERROR(VLOOKUP($A227, CDS5Y_bbg!CK$5:CL$241,2), -1)</f>
        <v>-1</v>
      </c>
      <c r="CM227">
        <f>IFERROR(VLOOKUP($A227, CDS5Y_bbg!CL$5:CM$241,2), -1)</f>
        <v>-1</v>
      </c>
      <c r="CN227">
        <f>IFERROR(VLOOKUP($A227, CDS5Y_bbg!CM$5:CN$241,2), -1)</f>
        <v>-1</v>
      </c>
    </row>
    <row r="228" spans="1:92" x14ac:dyDescent="0.25">
      <c r="A228" s="1">
        <v>43434</v>
      </c>
      <c r="B228">
        <f>IFERROR(VLOOKUP($A228, CDS5Y_bbg!A$5:B$241,2), -1)</f>
        <v>210.36500000000001</v>
      </c>
      <c r="C228">
        <f>IFERROR(VLOOKUP($A228, CDS5Y_bbg!B$5:C$241,2), -1)</f>
        <v>41831</v>
      </c>
      <c r="D228">
        <f>IFERROR(VLOOKUP($A228, CDS5Y_bbg!C$5:D$241,2), -1)</f>
        <v>-1</v>
      </c>
      <c r="E228">
        <f>IFERROR(VLOOKUP($A228, CDS5Y_bbg!D$5:E$241,2), -1)</f>
        <v>44895</v>
      </c>
      <c r="F228">
        <f>IFERROR(VLOOKUP($A228, CDS5Y_bbg!E$5:F$241,2), -1)</f>
        <v>56.628999999999998</v>
      </c>
      <c r="G228">
        <f>IFERROR(VLOOKUP($A228, CDS5Y_bbg!F$5:G$241,2), -1)</f>
        <v>40360</v>
      </c>
      <c r="H228">
        <f>IFERROR(VLOOKUP($A228, CDS5Y_bbg!G$5:H$241,2), -1)</f>
        <v>69.262</v>
      </c>
      <c r="I228">
        <f>IFERROR(VLOOKUP($A228, CDS5Y_bbg!H$5:I$241,2), -1)</f>
        <v>44834</v>
      </c>
      <c r="J228">
        <f>IFERROR(VLOOKUP($A228, CDS5Y_bbg!I$5:J$241,2), -1)</f>
        <v>141.16800000000001</v>
      </c>
      <c r="K228">
        <f>IFERROR(VLOOKUP($A228, CDS5Y_bbg!J$5:K$241,2), -1)</f>
        <v>41819</v>
      </c>
      <c r="L228">
        <f>IFERROR(VLOOKUP($A228, CDS5Y_bbg!K$5:L$241,2), -1)</f>
        <v>-1</v>
      </c>
      <c r="M228">
        <f>IFERROR(VLOOKUP($A228, CDS5Y_bbg!L$5:M$241,2), -1)</f>
        <v>40469</v>
      </c>
      <c r="N228">
        <f>IFERROR(VLOOKUP($A228, CDS5Y_bbg!M$5:N$241,2), -1)</f>
        <v>40.722000000000001</v>
      </c>
      <c r="O228">
        <f>IFERROR(VLOOKUP($A228, CDS5Y_bbg!N$5:O$241,2), -1)</f>
        <v>40289</v>
      </c>
      <c r="P228">
        <f>IFERROR(VLOOKUP($A228, CDS5Y_bbg!O$5:P$241,2), -1)</f>
        <v>111.48099999999999</v>
      </c>
      <c r="Q228">
        <f>IFERROR(VLOOKUP($A228, CDS5Y_bbg!P$5:Q$241,2), -1)</f>
        <v>44377</v>
      </c>
      <c r="R228">
        <f>IFERROR(VLOOKUP($A228, CDS5Y_bbg!Q$5:R$241,2), -1)</f>
        <v>149.733</v>
      </c>
      <c r="S228">
        <f>IFERROR(VLOOKUP($A228, CDS5Y_bbg!R$5:S$241,2), -1)</f>
        <v>43337</v>
      </c>
      <c r="T228">
        <f>IFERROR(VLOOKUP($A228, CDS5Y_bbg!S$5:T$241,2), -1)</f>
        <v>93.406999999999996</v>
      </c>
      <c r="U228">
        <f>IFERROR(VLOOKUP($A228, CDS5Y_bbg!T$5:U$241,2), -1)</f>
        <v>42062</v>
      </c>
      <c r="V228">
        <f>IFERROR(VLOOKUP($A228, CDS5Y_bbg!U$5:V$241,2), -1)</f>
        <v>-1</v>
      </c>
      <c r="W228">
        <f>IFERROR(VLOOKUP($A228, CDS5Y_bbg!V$5:W$241,2), -1)</f>
        <v>44074</v>
      </c>
      <c r="X228">
        <f>IFERROR(VLOOKUP($A228, CDS5Y_bbg!W$5:X$241,2), -1)</f>
        <v>166.393</v>
      </c>
      <c r="Y228">
        <f>IFERROR(VLOOKUP($A228, CDS5Y_bbg!X$5:Y$241,2), -1)</f>
        <v>44043</v>
      </c>
      <c r="Z228">
        <f>IFERROR(VLOOKUP($A228, CDS5Y_bbg!Y$5:Z$241,2), -1)</f>
        <v>230.18100000000001</v>
      </c>
      <c r="AA228">
        <f>IFERROR(VLOOKUP($A228, CDS5Y_bbg!Z$5:AA$241,2), -1)</f>
        <v>40481</v>
      </c>
      <c r="AB228">
        <f>IFERROR(VLOOKUP($A228, CDS5Y_bbg!AA$5:AB$241,2), -1)</f>
        <v>42.546999999999997</v>
      </c>
      <c r="AC228">
        <f>IFERROR(VLOOKUP($A228, CDS5Y_bbg!AB$5:AC$241,2), -1)</f>
        <v>44043</v>
      </c>
      <c r="AD228">
        <f>IFERROR(VLOOKUP($A228, CDS5Y_bbg!AC$5:AD$241,2), -1)</f>
        <v>384.78</v>
      </c>
      <c r="AE228">
        <f>IFERROR(VLOOKUP($A228, CDS5Y_bbg!AD$5:AE$241,2), -1)</f>
        <v>41149</v>
      </c>
      <c r="AF228">
        <f>IFERROR(VLOOKUP($A228, CDS5Y_bbg!AE$5:AF$241,2), -1)</f>
        <v>18.291</v>
      </c>
      <c r="AG228">
        <f>IFERROR(VLOOKUP($A228, CDS5Y_bbg!AF$5:AG$241,2), -1)</f>
        <v>42853</v>
      </c>
      <c r="AH228">
        <f>IFERROR(VLOOKUP($A228, CDS5Y_bbg!AG$5:AH$241,2), -1)</f>
        <v>23.484999999999999</v>
      </c>
      <c r="AI228">
        <f>IFERROR(VLOOKUP($A228, CDS5Y_bbg!AH$5:AI$241,2), -1)</f>
        <v>-1</v>
      </c>
      <c r="AJ228">
        <f>IFERROR(VLOOKUP($A228, CDS5Y_bbg!AI$5:AJ$241,2), -1)</f>
        <v>-1</v>
      </c>
      <c r="AK228">
        <f>IFERROR(VLOOKUP($A228, CDS5Y_bbg!AJ$5:AK$241,2), -1)</f>
        <v>-1</v>
      </c>
      <c r="AL228">
        <f>IFERROR(VLOOKUP($A228, CDS5Y_bbg!AK$5:AL$241,2), -1)</f>
        <v>-1</v>
      </c>
      <c r="AM228">
        <f>IFERROR(VLOOKUP($A228, CDS5Y_bbg!AL$5:AM$241,2), -1)</f>
        <v>-1</v>
      </c>
      <c r="AN228">
        <f>IFERROR(VLOOKUP($A228, CDS5Y_bbg!AM$5:AN$241,2), -1)</f>
        <v>-1</v>
      </c>
      <c r="AO228">
        <f>IFERROR(VLOOKUP($A228, CDS5Y_bbg!AN$5:AO$241,2), -1)</f>
        <v>43424</v>
      </c>
      <c r="AP228">
        <f>IFERROR(VLOOKUP($A228, CDS5Y_bbg!AO$5:AP$241,2), -1)</f>
        <v>-1</v>
      </c>
      <c r="AQ228">
        <f>IFERROR(VLOOKUP($A228, CDS5Y_bbg!AP$5:AQ$241,2), -1)</f>
        <v>44625</v>
      </c>
      <c r="AR228">
        <f>IFERROR(VLOOKUP($A228, CDS5Y_bbg!AQ$5:AR$241,2), -1)</f>
        <v>25.167999999999999</v>
      </c>
      <c r="AS228">
        <f>IFERROR(VLOOKUP($A228, CDS5Y_bbg!AR$5:AS$241,2), -1)</f>
        <v>44626</v>
      </c>
      <c r="AT228">
        <f>IFERROR(VLOOKUP($A228, CDS5Y_bbg!AS$5:AT$241,2), -1)</f>
        <v>10.625</v>
      </c>
      <c r="AU228">
        <f>IFERROR(VLOOKUP($A228, CDS5Y_bbg!AT$5:AU$241,2), -1)</f>
        <v>-1</v>
      </c>
      <c r="AV228">
        <f>IFERROR(VLOOKUP($A228, CDS5Y_bbg!AU$5:AV$241,2), -1)</f>
        <v>-1</v>
      </c>
      <c r="AW228">
        <f>IFERROR(VLOOKUP($A228, CDS5Y_bbg!AV$5:AW$241,2), -1)</f>
        <v>41863</v>
      </c>
      <c r="AX228">
        <f>IFERROR(VLOOKUP($A228, CDS5Y_bbg!AW$5:AX$241,2), -1)</f>
        <v>-1</v>
      </c>
      <c r="AY228">
        <f>IFERROR(VLOOKUP($A228, CDS5Y_bbg!AX$5:AY$241,2), -1)</f>
        <v>43402</v>
      </c>
      <c r="AZ228">
        <f>IFERROR(VLOOKUP($A228, CDS5Y_bbg!AY$5:AZ$241,2), -1)</f>
        <v>-1</v>
      </c>
      <c r="BA228">
        <f>IFERROR(VLOOKUP($A228, CDS5Y_bbg!AZ$5:BA$241,2), -1)</f>
        <v>-1</v>
      </c>
      <c r="BB228">
        <f>IFERROR(VLOOKUP($A228, CDS5Y_bbg!BA$5:BB$241,2), -1)</f>
        <v>25.166</v>
      </c>
      <c r="BC228">
        <f>IFERROR(VLOOKUP($A228, CDS5Y_bbg!BB$5:BC$241,2), -1)</f>
        <v>41722</v>
      </c>
      <c r="BD228">
        <f>IFERROR(VLOOKUP($A228, CDS5Y_bbg!BC$5:BD$241,2), -1)</f>
        <v>-1</v>
      </c>
      <c r="BE228">
        <f>IFERROR(VLOOKUP($A228, CDS5Y_bbg!BD$5:BE$241,2), -1)</f>
        <v>-1</v>
      </c>
      <c r="BF228">
        <f>IFERROR(VLOOKUP($A228, CDS5Y_bbg!BE$5:BF$241,2), -1)</f>
        <v>-1</v>
      </c>
      <c r="BG228">
        <f>IFERROR(VLOOKUP($A228, CDS5Y_bbg!BF$5:BG$241,2), -1)</f>
        <v>-1</v>
      </c>
      <c r="BH228">
        <f>IFERROR(VLOOKUP($A228, CDS5Y_bbg!BG$5:BH$241,2), -1)</f>
        <v>-1</v>
      </c>
      <c r="BI228">
        <f>IFERROR(VLOOKUP($A228, CDS5Y_bbg!BH$5:BI$241,2), -1)</f>
        <v>43424</v>
      </c>
      <c r="BJ228">
        <f>IFERROR(VLOOKUP($A228, CDS5Y_bbg!BI$5:BJ$241,2), -1)</f>
        <v>-1</v>
      </c>
      <c r="BK228">
        <f>IFERROR(VLOOKUP($A228, CDS5Y_bbg!BJ$5:BK$241,2), -1)</f>
        <v>-1</v>
      </c>
      <c r="BL228">
        <f>IFERROR(VLOOKUP($A228, CDS5Y_bbg!BK$5:BL$241,2), -1)</f>
        <v>-1</v>
      </c>
      <c r="BM228">
        <f>IFERROR(VLOOKUP($A228, CDS5Y_bbg!BL$5:BM$241,2), -1)</f>
        <v>43424</v>
      </c>
      <c r="BN228">
        <f>IFERROR(VLOOKUP($A228, CDS5Y_bbg!BM$5:BN$241,2), -1)</f>
        <v>64.867999999999995</v>
      </c>
      <c r="BO228">
        <f>IFERROR(VLOOKUP($A228, CDS5Y_bbg!BN$5:BO$241,2), -1)</f>
        <v>43426</v>
      </c>
      <c r="BP228">
        <f>IFERROR(VLOOKUP($A228, CDS5Y_bbg!BO$5:BP$241,2), -1)</f>
        <v>-1</v>
      </c>
      <c r="BQ228">
        <f>IFERROR(VLOOKUP($A228, CDS5Y_bbg!BP$5:BQ$241,2), -1)</f>
        <v>-1</v>
      </c>
      <c r="BR228">
        <f>IFERROR(VLOOKUP($A228, CDS5Y_bbg!BQ$5:BR$241,2), -1)</f>
        <v>-1</v>
      </c>
      <c r="BS228">
        <f>IFERROR(VLOOKUP($A228, CDS5Y_bbg!BR$5:BS$241,2), -1)</f>
        <v>43426</v>
      </c>
      <c r="BT228">
        <f>IFERROR(VLOOKUP($A228, CDS5Y_bbg!BS$5:BT$241,2), -1)</f>
        <v>-1</v>
      </c>
      <c r="BU228">
        <f>IFERROR(VLOOKUP($A228, CDS5Y_bbg!BT$5:BU$241,2), -1)</f>
        <v>-1</v>
      </c>
      <c r="BV228">
        <f>IFERROR(VLOOKUP($A228, CDS5Y_bbg!BU$5:BV$241,2), -1)</f>
        <v>-1</v>
      </c>
      <c r="BW228">
        <f>IFERROR(VLOOKUP($A228, CDS5Y_bbg!BV$5:BW$241,2), -1)</f>
        <v>41915</v>
      </c>
      <c r="BX228">
        <f>IFERROR(VLOOKUP($A228, CDS5Y_bbg!BW$5:BX$241,2), -1)</f>
        <v>-1</v>
      </c>
      <c r="BY228">
        <f>IFERROR(VLOOKUP($A228, CDS5Y_bbg!BX$5:BY$241,2), -1)</f>
        <v>-1</v>
      </c>
      <c r="BZ228">
        <f>IFERROR(VLOOKUP($A228, CDS5Y_bbg!BY$5:BZ$241,2), -1)</f>
        <v>-1</v>
      </c>
      <c r="CA228">
        <f>IFERROR(VLOOKUP($A228, CDS5Y_bbg!BZ$5:CA$241,2), -1)</f>
        <v>41911</v>
      </c>
      <c r="CB228">
        <f>IFERROR(VLOOKUP($A228, CDS5Y_bbg!CA$5:CB$241,2), -1)</f>
        <v>-1</v>
      </c>
      <c r="CC228">
        <f>IFERROR(VLOOKUP($A228, CDS5Y_bbg!CB$5:CC$241,2), -1)</f>
        <v>41912</v>
      </c>
      <c r="CD228">
        <f>IFERROR(VLOOKUP($A228, CDS5Y_bbg!CC$5:CD$241,2), -1)</f>
        <v>-1</v>
      </c>
      <c r="CE228">
        <f>IFERROR(VLOOKUP($A228, CDS5Y_bbg!CD$5:CE$241,2), -1)</f>
        <v>43332</v>
      </c>
      <c r="CF228">
        <f>IFERROR(VLOOKUP($A228, CDS5Y_bbg!CE$5:CF$241,2), -1)</f>
        <v>-1</v>
      </c>
      <c r="CG228">
        <f>IFERROR(VLOOKUP($A228, CDS5Y_bbg!CF$5:CG$241,2), -1)</f>
        <v>41893</v>
      </c>
      <c r="CH228">
        <f>IFERROR(VLOOKUP($A228, CDS5Y_bbg!CG$5:CH$241,2), -1)</f>
        <v>-1</v>
      </c>
      <c r="CI228">
        <f>IFERROR(VLOOKUP($A228, CDS5Y_bbg!CH$5:CI$241,2), -1)</f>
        <v>-1</v>
      </c>
      <c r="CJ228">
        <f>IFERROR(VLOOKUP($A228, CDS5Y_bbg!CI$5:CJ$241,2), -1)</f>
        <v>-1</v>
      </c>
      <c r="CK228">
        <f>IFERROR(VLOOKUP($A228, CDS5Y_bbg!CJ$5:CK$241,2), -1)</f>
        <v>41844</v>
      </c>
      <c r="CL228">
        <f>IFERROR(VLOOKUP($A228, CDS5Y_bbg!CK$5:CL$241,2), -1)</f>
        <v>-1</v>
      </c>
      <c r="CM228">
        <f>IFERROR(VLOOKUP($A228, CDS5Y_bbg!CL$5:CM$241,2), -1)</f>
        <v>-1</v>
      </c>
      <c r="CN228">
        <f>IFERROR(VLOOKUP($A228, CDS5Y_bbg!CM$5:CN$241,2), -1)</f>
        <v>-1</v>
      </c>
    </row>
    <row r="229" spans="1:92" x14ac:dyDescent="0.25">
      <c r="A229" s="1">
        <v>43465</v>
      </c>
      <c r="B229">
        <f>IFERROR(VLOOKUP($A229, CDS5Y_bbg!A$5:B$241,2), -1)</f>
        <v>207.517</v>
      </c>
      <c r="C229">
        <f>IFERROR(VLOOKUP($A229, CDS5Y_bbg!B$5:C$241,2), -1)</f>
        <v>41831</v>
      </c>
      <c r="D229">
        <f>IFERROR(VLOOKUP($A229, CDS5Y_bbg!C$5:D$241,2), -1)</f>
        <v>-1</v>
      </c>
      <c r="E229">
        <f>IFERROR(VLOOKUP($A229, CDS5Y_bbg!D$5:E$241,2), -1)</f>
        <v>44895</v>
      </c>
      <c r="F229">
        <f>IFERROR(VLOOKUP($A229, CDS5Y_bbg!E$5:F$241,2), -1)</f>
        <v>62.707999999999998</v>
      </c>
      <c r="G229">
        <f>IFERROR(VLOOKUP($A229, CDS5Y_bbg!F$5:G$241,2), -1)</f>
        <v>40360</v>
      </c>
      <c r="H229">
        <f>IFERROR(VLOOKUP($A229, CDS5Y_bbg!G$5:H$241,2), -1)</f>
        <v>66.846999999999994</v>
      </c>
      <c r="I229">
        <f>IFERROR(VLOOKUP($A229, CDS5Y_bbg!H$5:I$241,2), -1)</f>
        <v>44834</v>
      </c>
      <c r="J229">
        <f>IFERROR(VLOOKUP($A229, CDS5Y_bbg!I$5:J$241,2), -1)</f>
        <v>157.089</v>
      </c>
      <c r="K229">
        <f>IFERROR(VLOOKUP($A229, CDS5Y_bbg!J$5:K$241,2), -1)</f>
        <v>41819</v>
      </c>
      <c r="L229">
        <f>IFERROR(VLOOKUP($A229, CDS5Y_bbg!K$5:L$241,2), -1)</f>
        <v>-1</v>
      </c>
      <c r="M229">
        <f>IFERROR(VLOOKUP($A229, CDS5Y_bbg!L$5:M$241,2), -1)</f>
        <v>40469</v>
      </c>
      <c r="N229">
        <f>IFERROR(VLOOKUP($A229, CDS5Y_bbg!M$5:N$241,2), -1)</f>
        <v>39.030999999999999</v>
      </c>
      <c r="O229">
        <f>IFERROR(VLOOKUP($A229, CDS5Y_bbg!N$5:O$241,2), -1)</f>
        <v>40289</v>
      </c>
      <c r="P229">
        <f>IFERROR(VLOOKUP($A229, CDS5Y_bbg!O$5:P$241,2), -1)</f>
        <v>109.80500000000001</v>
      </c>
      <c r="Q229">
        <f>IFERROR(VLOOKUP($A229, CDS5Y_bbg!P$5:Q$241,2), -1)</f>
        <v>44377</v>
      </c>
      <c r="R229">
        <f>IFERROR(VLOOKUP($A229, CDS5Y_bbg!Q$5:R$241,2), -1)</f>
        <v>154.727</v>
      </c>
      <c r="S229">
        <f>IFERROR(VLOOKUP($A229, CDS5Y_bbg!R$5:S$241,2), -1)</f>
        <v>43337</v>
      </c>
      <c r="T229">
        <f>IFERROR(VLOOKUP($A229, CDS5Y_bbg!S$5:T$241,2), -1)</f>
        <v>88.230999999999995</v>
      </c>
      <c r="U229">
        <f>IFERROR(VLOOKUP($A229, CDS5Y_bbg!T$5:U$241,2), -1)</f>
        <v>42062</v>
      </c>
      <c r="V229">
        <f>IFERROR(VLOOKUP($A229, CDS5Y_bbg!U$5:V$241,2), -1)</f>
        <v>-1</v>
      </c>
      <c r="W229">
        <f>IFERROR(VLOOKUP($A229, CDS5Y_bbg!V$5:W$241,2), -1)</f>
        <v>44074</v>
      </c>
      <c r="X229">
        <f>IFERROR(VLOOKUP($A229, CDS5Y_bbg!W$5:X$241,2), -1)</f>
        <v>153.12899999999999</v>
      </c>
      <c r="Y229">
        <f>IFERROR(VLOOKUP($A229, CDS5Y_bbg!X$5:Y$241,2), -1)</f>
        <v>44043</v>
      </c>
      <c r="Z229">
        <f>IFERROR(VLOOKUP($A229, CDS5Y_bbg!Y$5:Z$241,2), -1)</f>
        <v>222.93899999999999</v>
      </c>
      <c r="AA229">
        <f>IFERROR(VLOOKUP($A229, CDS5Y_bbg!Z$5:AA$241,2), -1)</f>
        <v>40481</v>
      </c>
      <c r="AB229">
        <f>IFERROR(VLOOKUP($A229, CDS5Y_bbg!AA$5:AB$241,2), -1)</f>
        <v>43.997999999999998</v>
      </c>
      <c r="AC229">
        <f>IFERROR(VLOOKUP($A229, CDS5Y_bbg!AB$5:AC$241,2), -1)</f>
        <v>44043</v>
      </c>
      <c r="AD229">
        <f>IFERROR(VLOOKUP($A229, CDS5Y_bbg!AC$5:AD$241,2), -1)</f>
        <v>361.565</v>
      </c>
      <c r="AE229">
        <f>IFERROR(VLOOKUP($A229, CDS5Y_bbg!AD$5:AE$241,2), -1)</f>
        <v>41149</v>
      </c>
      <c r="AF229">
        <f>IFERROR(VLOOKUP($A229, CDS5Y_bbg!AE$5:AF$241,2), -1)</f>
        <v>21.456</v>
      </c>
      <c r="AG229">
        <f>IFERROR(VLOOKUP($A229, CDS5Y_bbg!AF$5:AG$241,2), -1)</f>
        <v>42853</v>
      </c>
      <c r="AH229">
        <f>IFERROR(VLOOKUP($A229, CDS5Y_bbg!AG$5:AH$241,2), -1)</f>
        <v>23.484999999999999</v>
      </c>
      <c r="AI229">
        <f>IFERROR(VLOOKUP($A229, CDS5Y_bbg!AH$5:AI$241,2), -1)</f>
        <v>-1</v>
      </c>
      <c r="AJ229">
        <f>IFERROR(VLOOKUP($A229, CDS5Y_bbg!AI$5:AJ$241,2), -1)</f>
        <v>-1</v>
      </c>
      <c r="AK229">
        <f>IFERROR(VLOOKUP($A229, CDS5Y_bbg!AJ$5:AK$241,2), -1)</f>
        <v>-1</v>
      </c>
      <c r="AL229">
        <f>IFERROR(VLOOKUP($A229, CDS5Y_bbg!AK$5:AL$241,2), -1)</f>
        <v>-1</v>
      </c>
      <c r="AM229">
        <f>IFERROR(VLOOKUP($A229, CDS5Y_bbg!AL$5:AM$241,2), -1)</f>
        <v>-1</v>
      </c>
      <c r="AN229">
        <f>IFERROR(VLOOKUP($A229, CDS5Y_bbg!AM$5:AN$241,2), -1)</f>
        <v>-1</v>
      </c>
      <c r="AO229">
        <f>IFERROR(VLOOKUP($A229, CDS5Y_bbg!AN$5:AO$241,2), -1)</f>
        <v>43424</v>
      </c>
      <c r="AP229">
        <f>IFERROR(VLOOKUP($A229, CDS5Y_bbg!AO$5:AP$241,2), -1)</f>
        <v>-1</v>
      </c>
      <c r="AQ229">
        <f>IFERROR(VLOOKUP($A229, CDS5Y_bbg!AP$5:AQ$241,2), -1)</f>
        <v>44625</v>
      </c>
      <c r="AR229">
        <f>IFERROR(VLOOKUP($A229, CDS5Y_bbg!AQ$5:AR$241,2), -1)</f>
        <v>25.167999999999999</v>
      </c>
      <c r="AS229">
        <f>IFERROR(VLOOKUP($A229, CDS5Y_bbg!AR$5:AS$241,2), -1)</f>
        <v>44626</v>
      </c>
      <c r="AT229">
        <f>IFERROR(VLOOKUP($A229, CDS5Y_bbg!AS$5:AT$241,2), -1)</f>
        <v>10.625</v>
      </c>
      <c r="AU229">
        <f>IFERROR(VLOOKUP($A229, CDS5Y_bbg!AT$5:AU$241,2), -1)</f>
        <v>-1</v>
      </c>
      <c r="AV229">
        <f>IFERROR(VLOOKUP($A229, CDS5Y_bbg!AU$5:AV$241,2), -1)</f>
        <v>-1</v>
      </c>
      <c r="AW229">
        <f>IFERROR(VLOOKUP($A229, CDS5Y_bbg!AV$5:AW$241,2), -1)</f>
        <v>41863</v>
      </c>
      <c r="AX229">
        <f>IFERROR(VLOOKUP($A229, CDS5Y_bbg!AW$5:AX$241,2), -1)</f>
        <v>-1</v>
      </c>
      <c r="AY229">
        <f>IFERROR(VLOOKUP($A229, CDS5Y_bbg!AX$5:AY$241,2), -1)</f>
        <v>43402</v>
      </c>
      <c r="AZ229">
        <f>IFERROR(VLOOKUP($A229, CDS5Y_bbg!AY$5:AZ$241,2), -1)</f>
        <v>-1</v>
      </c>
      <c r="BA229">
        <f>IFERROR(VLOOKUP($A229, CDS5Y_bbg!AZ$5:BA$241,2), -1)</f>
        <v>-1</v>
      </c>
      <c r="BB229">
        <f>IFERROR(VLOOKUP($A229, CDS5Y_bbg!BA$5:BB$241,2), -1)</f>
        <v>25.166</v>
      </c>
      <c r="BC229">
        <f>IFERROR(VLOOKUP($A229, CDS5Y_bbg!BB$5:BC$241,2), -1)</f>
        <v>41722</v>
      </c>
      <c r="BD229">
        <f>IFERROR(VLOOKUP($A229, CDS5Y_bbg!BC$5:BD$241,2), -1)</f>
        <v>-1</v>
      </c>
      <c r="BE229">
        <f>IFERROR(VLOOKUP($A229, CDS5Y_bbg!BD$5:BE$241,2), -1)</f>
        <v>-1</v>
      </c>
      <c r="BF229">
        <f>IFERROR(VLOOKUP($A229, CDS5Y_bbg!BE$5:BF$241,2), -1)</f>
        <v>-1</v>
      </c>
      <c r="BG229">
        <f>IFERROR(VLOOKUP($A229, CDS5Y_bbg!BF$5:BG$241,2), -1)</f>
        <v>-1</v>
      </c>
      <c r="BH229">
        <f>IFERROR(VLOOKUP($A229, CDS5Y_bbg!BG$5:BH$241,2), -1)</f>
        <v>-1</v>
      </c>
      <c r="BI229">
        <f>IFERROR(VLOOKUP($A229, CDS5Y_bbg!BH$5:BI$241,2), -1)</f>
        <v>43424</v>
      </c>
      <c r="BJ229">
        <f>IFERROR(VLOOKUP($A229, CDS5Y_bbg!BI$5:BJ$241,2), -1)</f>
        <v>-1</v>
      </c>
      <c r="BK229">
        <f>IFERROR(VLOOKUP($A229, CDS5Y_bbg!BJ$5:BK$241,2), -1)</f>
        <v>-1</v>
      </c>
      <c r="BL229">
        <f>IFERROR(VLOOKUP($A229, CDS5Y_bbg!BK$5:BL$241,2), -1)</f>
        <v>-1</v>
      </c>
      <c r="BM229">
        <f>IFERROR(VLOOKUP($A229, CDS5Y_bbg!BL$5:BM$241,2), -1)</f>
        <v>43424</v>
      </c>
      <c r="BN229">
        <f>IFERROR(VLOOKUP($A229, CDS5Y_bbg!BM$5:BN$241,2), -1)</f>
        <v>64.867999999999995</v>
      </c>
      <c r="BO229">
        <f>IFERROR(VLOOKUP($A229, CDS5Y_bbg!BN$5:BO$241,2), -1)</f>
        <v>43426</v>
      </c>
      <c r="BP229">
        <f>IFERROR(VLOOKUP($A229, CDS5Y_bbg!BO$5:BP$241,2), -1)</f>
        <v>-1</v>
      </c>
      <c r="BQ229">
        <f>IFERROR(VLOOKUP($A229, CDS5Y_bbg!BP$5:BQ$241,2), -1)</f>
        <v>-1</v>
      </c>
      <c r="BR229">
        <f>IFERROR(VLOOKUP($A229, CDS5Y_bbg!BQ$5:BR$241,2), -1)</f>
        <v>-1</v>
      </c>
      <c r="BS229">
        <f>IFERROR(VLOOKUP($A229, CDS5Y_bbg!BR$5:BS$241,2), -1)</f>
        <v>43426</v>
      </c>
      <c r="BT229">
        <f>IFERROR(VLOOKUP($A229, CDS5Y_bbg!BS$5:BT$241,2), -1)</f>
        <v>-1</v>
      </c>
      <c r="BU229">
        <f>IFERROR(VLOOKUP($A229, CDS5Y_bbg!BT$5:BU$241,2), -1)</f>
        <v>-1</v>
      </c>
      <c r="BV229">
        <f>IFERROR(VLOOKUP($A229, CDS5Y_bbg!BU$5:BV$241,2), -1)</f>
        <v>-1</v>
      </c>
      <c r="BW229">
        <f>IFERROR(VLOOKUP($A229, CDS5Y_bbg!BV$5:BW$241,2), -1)</f>
        <v>41915</v>
      </c>
      <c r="BX229">
        <f>IFERROR(VLOOKUP($A229, CDS5Y_bbg!BW$5:BX$241,2), -1)</f>
        <v>-1</v>
      </c>
      <c r="BY229">
        <f>IFERROR(VLOOKUP($A229, CDS5Y_bbg!BX$5:BY$241,2), -1)</f>
        <v>-1</v>
      </c>
      <c r="BZ229">
        <f>IFERROR(VLOOKUP($A229, CDS5Y_bbg!BY$5:BZ$241,2), -1)</f>
        <v>-1</v>
      </c>
      <c r="CA229">
        <f>IFERROR(VLOOKUP($A229, CDS5Y_bbg!BZ$5:CA$241,2), -1)</f>
        <v>41911</v>
      </c>
      <c r="CB229">
        <f>IFERROR(VLOOKUP($A229, CDS5Y_bbg!CA$5:CB$241,2), -1)</f>
        <v>-1</v>
      </c>
      <c r="CC229">
        <f>IFERROR(VLOOKUP($A229, CDS5Y_bbg!CB$5:CC$241,2), -1)</f>
        <v>41912</v>
      </c>
      <c r="CD229">
        <f>IFERROR(VLOOKUP($A229, CDS5Y_bbg!CC$5:CD$241,2), -1)</f>
        <v>-1</v>
      </c>
      <c r="CE229">
        <f>IFERROR(VLOOKUP($A229, CDS5Y_bbg!CD$5:CE$241,2), -1)</f>
        <v>43332</v>
      </c>
      <c r="CF229">
        <f>IFERROR(VLOOKUP($A229, CDS5Y_bbg!CE$5:CF$241,2), -1)</f>
        <v>-1</v>
      </c>
      <c r="CG229">
        <f>IFERROR(VLOOKUP($A229, CDS5Y_bbg!CF$5:CG$241,2), -1)</f>
        <v>41893</v>
      </c>
      <c r="CH229">
        <f>IFERROR(VLOOKUP($A229, CDS5Y_bbg!CG$5:CH$241,2), -1)</f>
        <v>-1</v>
      </c>
      <c r="CI229">
        <f>IFERROR(VLOOKUP($A229, CDS5Y_bbg!CH$5:CI$241,2), -1)</f>
        <v>-1</v>
      </c>
      <c r="CJ229">
        <f>IFERROR(VLOOKUP($A229, CDS5Y_bbg!CI$5:CJ$241,2), -1)</f>
        <v>-1</v>
      </c>
      <c r="CK229">
        <f>IFERROR(VLOOKUP($A229, CDS5Y_bbg!CJ$5:CK$241,2), -1)</f>
        <v>41844</v>
      </c>
      <c r="CL229">
        <f>IFERROR(VLOOKUP($A229, CDS5Y_bbg!CK$5:CL$241,2), -1)</f>
        <v>-1</v>
      </c>
      <c r="CM229">
        <f>IFERROR(VLOOKUP($A229, CDS5Y_bbg!CL$5:CM$241,2), -1)</f>
        <v>-1</v>
      </c>
      <c r="CN229">
        <f>IFERROR(VLOOKUP($A229, CDS5Y_bbg!CM$5:CN$241,2), -1)</f>
        <v>-1</v>
      </c>
    </row>
    <row r="230" spans="1:92" x14ac:dyDescent="0.25">
      <c r="A230" s="1">
        <v>43496</v>
      </c>
      <c r="B230">
        <f>IFERROR(VLOOKUP($A230, CDS5Y_bbg!A$5:B$241,2), -1)</f>
        <v>166.26900000000001</v>
      </c>
      <c r="C230">
        <f>IFERROR(VLOOKUP($A230, CDS5Y_bbg!B$5:C$241,2), -1)</f>
        <v>41831</v>
      </c>
      <c r="D230">
        <f>IFERROR(VLOOKUP($A230, CDS5Y_bbg!C$5:D$241,2), -1)</f>
        <v>-1</v>
      </c>
      <c r="E230">
        <f>IFERROR(VLOOKUP($A230, CDS5Y_bbg!D$5:E$241,2), -1)</f>
        <v>44895</v>
      </c>
      <c r="F230">
        <f>IFERROR(VLOOKUP($A230, CDS5Y_bbg!E$5:F$241,2), -1)</f>
        <v>46.412999999999997</v>
      </c>
      <c r="G230">
        <f>IFERROR(VLOOKUP($A230, CDS5Y_bbg!F$5:G$241,2), -1)</f>
        <v>40360</v>
      </c>
      <c r="H230">
        <f>IFERROR(VLOOKUP($A230, CDS5Y_bbg!G$5:H$241,2), -1)</f>
        <v>53.835000000000001</v>
      </c>
      <c r="I230">
        <f>IFERROR(VLOOKUP($A230, CDS5Y_bbg!H$5:I$241,2), -1)</f>
        <v>44834</v>
      </c>
      <c r="J230">
        <f>IFERROR(VLOOKUP($A230, CDS5Y_bbg!I$5:J$241,2), -1)</f>
        <v>124.73</v>
      </c>
      <c r="K230">
        <f>IFERROR(VLOOKUP($A230, CDS5Y_bbg!J$5:K$241,2), -1)</f>
        <v>41819</v>
      </c>
      <c r="L230">
        <f>IFERROR(VLOOKUP($A230, CDS5Y_bbg!K$5:L$241,2), -1)</f>
        <v>-1</v>
      </c>
      <c r="M230">
        <f>IFERROR(VLOOKUP($A230, CDS5Y_bbg!L$5:M$241,2), -1)</f>
        <v>40469</v>
      </c>
      <c r="N230">
        <f>IFERROR(VLOOKUP($A230, CDS5Y_bbg!M$5:N$241,2), -1)</f>
        <v>32.773000000000003</v>
      </c>
      <c r="O230">
        <f>IFERROR(VLOOKUP($A230, CDS5Y_bbg!N$5:O$241,2), -1)</f>
        <v>40289</v>
      </c>
      <c r="P230">
        <f>IFERROR(VLOOKUP($A230, CDS5Y_bbg!O$5:P$241,2), -1)</f>
        <v>79.731999999999999</v>
      </c>
      <c r="Q230">
        <f>IFERROR(VLOOKUP($A230, CDS5Y_bbg!P$5:Q$241,2), -1)</f>
        <v>44377</v>
      </c>
      <c r="R230">
        <f>IFERROR(VLOOKUP($A230, CDS5Y_bbg!Q$5:R$241,2), -1)</f>
        <v>135.33000000000001</v>
      </c>
      <c r="S230">
        <f>IFERROR(VLOOKUP($A230, CDS5Y_bbg!R$5:S$241,2), -1)</f>
        <v>43337</v>
      </c>
      <c r="T230">
        <f>IFERROR(VLOOKUP($A230, CDS5Y_bbg!S$5:T$241,2), -1)</f>
        <v>70.257000000000005</v>
      </c>
      <c r="U230">
        <f>IFERROR(VLOOKUP($A230, CDS5Y_bbg!T$5:U$241,2), -1)</f>
        <v>42062</v>
      </c>
      <c r="V230">
        <f>IFERROR(VLOOKUP($A230, CDS5Y_bbg!U$5:V$241,2), -1)</f>
        <v>-1</v>
      </c>
      <c r="W230">
        <f>IFERROR(VLOOKUP($A230, CDS5Y_bbg!V$5:W$241,2), -1)</f>
        <v>44074</v>
      </c>
      <c r="X230">
        <f>IFERROR(VLOOKUP($A230, CDS5Y_bbg!W$5:X$241,2), -1)</f>
        <v>130.715</v>
      </c>
      <c r="Y230">
        <f>IFERROR(VLOOKUP($A230, CDS5Y_bbg!X$5:Y$241,2), -1)</f>
        <v>44043</v>
      </c>
      <c r="Z230">
        <f>IFERROR(VLOOKUP($A230, CDS5Y_bbg!Y$5:Z$241,2), -1)</f>
        <v>176.113</v>
      </c>
      <c r="AA230">
        <f>IFERROR(VLOOKUP($A230, CDS5Y_bbg!Z$5:AA$241,2), -1)</f>
        <v>40481</v>
      </c>
      <c r="AB230">
        <f>IFERROR(VLOOKUP($A230, CDS5Y_bbg!AA$5:AB$241,2), -1)</f>
        <v>40.716999999999999</v>
      </c>
      <c r="AC230">
        <f>IFERROR(VLOOKUP($A230, CDS5Y_bbg!AB$5:AC$241,2), -1)</f>
        <v>44043</v>
      </c>
      <c r="AD230">
        <f>IFERROR(VLOOKUP($A230, CDS5Y_bbg!AC$5:AD$241,2), -1)</f>
        <v>304.23</v>
      </c>
      <c r="AE230">
        <f>IFERROR(VLOOKUP($A230, CDS5Y_bbg!AD$5:AE$241,2), -1)</f>
        <v>41149</v>
      </c>
      <c r="AF230">
        <f>IFERROR(VLOOKUP($A230, CDS5Y_bbg!AE$5:AF$241,2), -1)</f>
        <v>19.547000000000001</v>
      </c>
      <c r="AG230">
        <f>IFERROR(VLOOKUP($A230, CDS5Y_bbg!AF$5:AG$241,2), -1)</f>
        <v>42853</v>
      </c>
      <c r="AH230">
        <f>IFERROR(VLOOKUP($A230, CDS5Y_bbg!AG$5:AH$241,2), -1)</f>
        <v>23.484999999999999</v>
      </c>
      <c r="AI230">
        <f>IFERROR(VLOOKUP($A230, CDS5Y_bbg!AH$5:AI$241,2), -1)</f>
        <v>-1</v>
      </c>
      <c r="AJ230">
        <f>IFERROR(VLOOKUP($A230, CDS5Y_bbg!AI$5:AJ$241,2), -1)</f>
        <v>-1</v>
      </c>
      <c r="AK230">
        <f>IFERROR(VLOOKUP($A230, CDS5Y_bbg!AJ$5:AK$241,2), -1)</f>
        <v>-1</v>
      </c>
      <c r="AL230">
        <f>IFERROR(VLOOKUP($A230, CDS5Y_bbg!AK$5:AL$241,2), -1)</f>
        <v>-1</v>
      </c>
      <c r="AM230">
        <f>IFERROR(VLOOKUP($A230, CDS5Y_bbg!AL$5:AM$241,2), -1)</f>
        <v>-1</v>
      </c>
      <c r="AN230">
        <f>IFERROR(VLOOKUP($A230, CDS5Y_bbg!AM$5:AN$241,2), -1)</f>
        <v>-1</v>
      </c>
      <c r="AO230">
        <f>IFERROR(VLOOKUP($A230, CDS5Y_bbg!AN$5:AO$241,2), -1)</f>
        <v>43424</v>
      </c>
      <c r="AP230">
        <f>IFERROR(VLOOKUP($A230, CDS5Y_bbg!AO$5:AP$241,2), -1)</f>
        <v>-1</v>
      </c>
      <c r="AQ230">
        <f>IFERROR(VLOOKUP($A230, CDS5Y_bbg!AP$5:AQ$241,2), -1)</f>
        <v>44625</v>
      </c>
      <c r="AR230">
        <f>IFERROR(VLOOKUP($A230, CDS5Y_bbg!AQ$5:AR$241,2), -1)</f>
        <v>25.167999999999999</v>
      </c>
      <c r="AS230">
        <f>IFERROR(VLOOKUP($A230, CDS5Y_bbg!AR$5:AS$241,2), -1)</f>
        <v>44626</v>
      </c>
      <c r="AT230">
        <f>IFERROR(VLOOKUP($A230, CDS5Y_bbg!AS$5:AT$241,2), -1)</f>
        <v>10.625</v>
      </c>
      <c r="AU230">
        <f>IFERROR(VLOOKUP($A230, CDS5Y_bbg!AT$5:AU$241,2), -1)</f>
        <v>-1</v>
      </c>
      <c r="AV230">
        <f>IFERROR(VLOOKUP($A230, CDS5Y_bbg!AU$5:AV$241,2), -1)</f>
        <v>-1</v>
      </c>
      <c r="AW230">
        <f>IFERROR(VLOOKUP($A230, CDS5Y_bbg!AV$5:AW$241,2), -1)</f>
        <v>41863</v>
      </c>
      <c r="AX230">
        <f>IFERROR(VLOOKUP($A230, CDS5Y_bbg!AW$5:AX$241,2), -1)</f>
        <v>-1</v>
      </c>
      <c r="AY230">
        <f>IFERROR(VLOOKUP($A230, CDS5Y_bbg!AX$5:AY$241,2), -1)</f>
        <v>43402</v>
      </c>
      <c r="AZ230">
        <f>IFERROR(VLOOKUP($A230, CDS5Y_bbg!AY$5:AZ$241,2), -1)</f>
        <v>-1</v>
      </c>
      <c r="BA230">
        <f>IFERROR(VLOOKUP($A230, CDS5Y_bbg!AZ$5:BA$241,2), -1)</f>
        <v>-1</v>
      </c>
      <c r="BB230">
        <f>IFERROR(VLOOKUP($A230, CDS5Y_bbg!BA$5:BB$241,2), -1)</f>
        <v>25.166</v>
      </c>
      <c r="BC230">
        <f>IFERROR(VLOOKUP($A230, CDS5Y_bbg!BB$5:BC$241,2), -1)</f>
        <v>41722</v>
      </c>
      <c r="BD230">
        <f>IFERROR(VLOOKUP($A230, CDS5Y_bbg!BC$5:BD$241,2), -1)</f>
        <v>-1</v>
      </c>
      <c r="BE230">
        <f>IFERROR(VLOOKUP($A230, CDS5Y_bbg!BD$5:BE$241,2), -1)</f>
        <v>-1</v>
      </c>
      <c r="BF230">
        <f>IFERROR(VLOOKUP($A230, CDS5Y_bbg!BE$5:BF$241,2), -1)</f>
        <v>-1</v>
      </c>
      <c r="BG230">
        <f>IFERROR(VLOOKUP($A230, CDS5Y_bbg!BF$5:BG$241,2), -1)</f>
        <v>-1</v>
      </c>
      <c r="BH230">
        <f>IFERROR(VLOOKUP($A230, CDS5Y_bbg!BG$5:BH$241,2), -1)</f>
        <v>-1</v>
      </c>
      <c r="BI230">
        <f>IFERROR(VLOOKUP($A230, CDS5Y_bbg!BH$5:BI$241,2), -1)</f>
        <v>43424</v>
      </c>
      <c r="BJ230">
        <f>IFERROR(VLOOKUP($A230, CDS5Y_bbg!BI$5:BJ$241,2), -1)</f>
        <v>-1</v>
      </c>
      <c r="BK230">
        <f>IFERROR(VLOOKUP($A230, CDS5Y_bbg!BJ$5:BK$241,2), -1)</f>
        <v>-1</v>
      </c>
      <c r="BL230">
        <f>IFERROR(VLOOKUP($A230, CDS5Y_bbg!BK$5:BL$241,2), -1)</f>
        <v>-1</v>
      </c>
      <c r="BM230">
        <f>IFERROR(VLOOKUP($A230, CDS5Y_bbg!BL$5:BM$241,2), -1)</f>
        <v>43424</v>
      </c>
      <c r="BN230">
        <f>IFERROR(VLOOKUP($A230, CDS5Y_bbg!BM$5:BN$241,2), -1)</f>
        <v>64.867999999999995</v>
      </c>
      <c r="BO230">
        <f>IFERROR(VLOOKUP($A230, CDS5Y_bbg!BN$5:BO$241,2), -1)</f>
        <v>43426</v>
      </c>
      <c r="BP230">
        <f>IFERROR(VLOOKUP($A230, CDS5Y_bbg!BO$5:BP$241,2), -1)</f>
        <v>-1</v>
      </c>
      <c r="BQ230">
        <f>IFERROR(VLOOKUP($A230, CDS5Y_bbg!BP$5:BQ$241,2), -1)</f>
        <v>-1</v>
      </c>
      <c r="BR230">
        <f>IFERROR(VLOOKUP($A230, CDS5Y_bbg!BQ$5:BR$241,2), -1)</f>
        <v>-1</v>
      </c>
      <c r="BS230">
        <f>IFERROR(VLOOKUP($A230, CDS5Y_bbg!BR$5:BS$241,2), -1)</f>
        <v>43426</v>
      </c>
      <c r="BT230">
        <f>IFERROR(VLOOKUP($A230, CDS5Y_bbg!BS$5:BT$241,2), -1)</f>
        <v>-1</v>
      </c>
      <c r="BU230">
        <f>IFERROR(VLOOKUP($A230, CDS5Y_bbg!BT$5:BU$241,2), -1)</f>
        <v>-1</v>
      </c>
      <c r="BV230">
        <f>IFERROR(VLOOKUP($A230, CDS5Y_bbg!BU$5:BV$241,2), -1)</f>
        <v>-1</v>
      </c>
      <c r="BW230">
        <f>IFERROR(VLOOKUP($A230, CDS5Y_bbg!BV$5:BW$241,2), -1)</f>
        <v>41915</v>
      </c>
      <c r="BX230">
        <f>IFERROR(VLOOKUP($A230, CDS5Y_bbg!BW$5:BX$241,2), -1)</f>
        <v>-1</v>
      </c>
      <c r="BY230">
        <f>IFERROR(VLOOKUP($A230, CDS5Y_bbg!BX$5:BY$241,2), -1)</f>
        <v>-1</v>
      </c>
      <c r="BZ230">
        <f>IFERROR(VLOOKUP($A230, CDS5Y_bbg!BY$5:BZ$241,2), -1)</f>
        <v>-1</v>
      </c>
      <c r="CA230">
        <f>IFERROR(VLOOKUP($A230, CDS5Y_bbg!BZ$5:CA$241,2), -1)</f>
        <v>41911</v>
      </c>
      <c r="CB230">
        <f>IFERROR(VLOOKUP($A230, CDS5Y_bbg!CA$5:CB$241,2), -1)</f>
        <v>-1</v>
      </c>
      <c r="CC230">
        <f>IFERROR(VLOOKUP($A230, CDS5Y_bbg!CB$5:CC$241,2), -1)</f>
        <v>41912</v>
      </c>
      <c r="CD230">
        <f>IFERROR(VLOOKUP($A230, CDS5Y_bbg!CC$5:CD$241,2), -1)</f>
        <v>-1</v>
      </c>
      <c r="CE230">
        <f>IFERROR(VLOOKUP($A230, CDS5Y_bbg!CD$5:CE$241,2), -1)</f>
        <v>43332</v>
      </c>
      <c r="CF230">
        <f>IFERROR(VLOOKUP($A230, CDS5Y_bbg!CE$5:CF$241,2), -1)</f>
        <v>-1</v>
      </c>
      <c r="CG230">
        <f>IFERROR(VLOOKUP($A230, CDS5Y_bbg!CF$5:CG$241,2), -1)</f>
        <v>41893</v>
      </c>
      <c r="CH230">
        <f>IFERROR(VLOOKUP($A230, CDS5Y_bbg!CG$5:CH$241,2), -1)</f>
        <v>-1</v>
      </c>
      <c r="CI230">
        <f>IFERROR(VLOOKUP($A230, CDS5Y_bbg!CH$5:CI$241,2), -1)</f>
        <v>-1</v>
      </c>
      <c r="CJ230">
        <f>IFERROR(VLOOKUP($A230, CDS5Y_bbg!CI$5:CJ$241,2), -1)</f>
        <v>-1</v>
      </c>
      <c r="CK230">
        <f>IFERROR(VLOOKUP($A230, CDS5Y_bbg!CJ$5:CK$241,2), -1)</f>
        <v>41844</v>
      </c>
      <c r="CL230">
        <f>IFERROR(VLOOKUP($A230, CDS5Y_bbg!CK$5:CL$241,2), -1)</f>
        <v>-1</v>
      </c>
      <c r="CM230">
        <f>IFERROR(VLOOKUP($A230, CDS5Y_bbg!CL$5:CM$241,2), -1)</f>
        <v>-1</v>
      </c>
      <c r="CN230">
        <f>IFERROR(VLOOKUP($A230, CDS5Y_bbg!CM$5:CN$241,2), -1)</f>
        <v>-1</v>
      </c>
    </row>
    <row r="231" spans="1:92" x14ac:dyDescent="0.25">
      <c r="A231" s="1">
        <v>43524</v>
      </c>
      <c r="B231">
        <f>IFERROR(VLOOKUP($A231, CDS5Y_bbg!A$5:B$241,2), -1)</f>
        <v>156.23599999999999</v>
      </c>
      <c r="C231">
        <f>IFERROR(VLOOKUP($A231, CDS5Y_bbg!B$5:C$241,2), -1)</f>
        <v>41831</v>
      </c>
      <c r="D231">
        <f>IFERROR(VLOOKUP($A231, CDS5Y_bbg!C$5:D$241,2), -1)</f>
        <v>-1</v>
      </c>
      <c r="E231">
        <f>IFERROR(VLOOKUP($A231, CDS5Y_bbg!D$5:E$241,2), -1)</f>
        <v>44895</v>
      </c>
      <c r="F231">
        <f>IFERROR(VLOOKUP($A231, CDS5Y_bbg!E$5:F$241,2), -1)</f>
        <v>45.401000000000003</v>
      </c>
      <c r="G231">
        <f>IFERROR(VLOOKUP($A231, CDS5Y_bbg!F$5:G$241,2), -1)</f>
        <v>40360</v>
      </c>
      <c r="H231">
        <f>IFERROR(VLOOKUP($A231, CDS5Y_bbg!G$5:H$241,2), -1)</f>
        <v>49.594000000000001</v>
      </c>
      <c r="I231">
        <f>IFERROR(VLOOKUP($A231, CDS5Y_bbg!H$5:I$241,2), -1)</f>
        <v>44834</v>
      </c>
      <c r="J231">
        <f>IFERROR(VLOOKUP($A231, CDS5Y_bbg!I$5:J$241,2), -1)</f>
        <v>107.15600000000001</v>
      </c>
      <c r="K231">
        <f>IFERROR(VLOOKUP($A231, CDS5Y_bbg!J$5:K$241,2), -1)</f>
        <v>41819</v>
      </c>
      <c r="L231">
        <f>IFERROR(VLOOKUP($A231, CDS5Y_bbg!K$5:L$241,2), -1)</f>
        <v>-1</v>
      </c>
      <c r="M231">
        <f>IFERROR(VLOOKUP($A231, CDS5Y_bbg!L$5:M$241,2), -1)</f>
        <v>40469</v>
      </c>
      <c r="N231">
        <f>IFERROR(VLOOKUP($A231, CDS5Y_bbg!M$5:N$241,2), -1)</f>
        <v>29.594000000000001</v>
      </c>
      <c r="O231">
        <f>IFERROR(VLOOKUP($A231, CDS5Y_bbg!N$5:O$241,2), -1)</f>
        <v>40289</v>
      </c>
      <c r="P231">
        <f>IFERROR(VLOOKUP($A231, CDS5Y_bbg!O$5:P$241,2), -1)</f>
        <v>64.272000000000006</v>
      </c>
      <c r="Q231">
        <f>IFERROR(VLOOKUP($A231, CDS5Y_bbg!P$5:Q$241,2), -1)</f>
        <v>44377</v>
      </c>
      <c r="R231">
        <f>IFERROR(VLOOKUP($A231, CDS5Y_bbg!Q$5:R$241,2), -1)</f>
        <v>124.33199999999999</v>
      </c>
      <c r="S231">
        <f>IFERROR(VLOOKUP($A231, CDS5Y_bbg!R$5:S$241,2), -1)</f>
        <v>43337</v>
      </c>
      <c r="T231">
        <f>IFERROR(VLOOKUP($A231, CDS5Y_bbg!S$5:T$241,2), -1)</f>
        <v>61.051000000000002</v>
      </c>
      <c r="U231">
        <f>IFERROR(VLOOKUP($A231, CDS5Y_bbg!T$5:U$241,2), -1)</f>
        <v>42062</v>
      </c>
      <c r="V231">
        <f>IFERROR(VLOOKUP($A231, CDS5Y_bbg!U$5:V$241,2), -1)</f>
        <v>-1</v>
      </c>
      <c r="W231">
        <f>IFERROR(VLOOKUP($A231, CDS5Y_bbg!V$5:W$241,2), -1)</f>
        <v>44074</v>
      </c>
      <c r="X231">
        <f>IFERROR(VLOOKUP($A231, CDS5Y_bbg!W$5:X$241,2), -1)</f>
        <v>129.11000000000001</v>
      </c>
      <c r="Y231">
        <f>IFERROR(VLOOKUP($A231, CDS5Y_bbg!X$5:Y$241,2), -1)</f>
        <v>44043</v>
      </c>
      <c r="Z231">
        <f>IFERROR(VLOOKUP($A231, CDS5Y_bbg!Y$5:Z$241,2), -1)</f>
        <v>176.09800000000001</v>
      </c>
      <c r="AA231">
        <f>IFERROR(VLOOKUP($A231, CDS5Y_bbg!Z$5:AA$241,2), -1)</f>
        <v>40481</v>
      </c>
      <c r="AB231">
        <f>IFERROR(VLOOKUP($A231, CDS5Y_bbg!AA$5:AB$241,2), -1)</f>
        <v>45.621000000000002</v>
      </c>
      <c r="AC231">
        <f>IFERROR(VLOOKUP($A231, CDS5Y_bbg!AB$5:AC$241,2), -1)</f>
        <v>44043</v>
      </c>
      <c r="AD231">
        <f>IFERROR(VLOOKUP($A231, CDS5Y_bbg!AC$5:AD$241,2), -1)</f>
        <v>305.46499999999997</v>
      </c>
      <c r="AE231">
        <f>IFERROR(VLOOKUP($A231, CDS5Y_bbg!AD$5:AE$241,2), -1)</f>
        <v>41149</v>
      </c>
      <c r="AF231">
        <f>IFERROR(VLOOKUP($A231, CDS5Y_bbg!AE$5:AF$241,2), -1)</f>
        <v>15.051</v>
      </c>
      <c r="AG231">
        <f>IFERROR(VLOOKUP($A231, CDS5Y_bbg!AF$5:AG$241,2), -1)</f>
        <v>42853</v>
      </c>
      <c r="AH231">
        <f>IFERROR(VLOOKUP($A231, CDS5Y_bbg!AG$5:AH$241,2), -1)</f>
        <v>23.484999999999999</v>
      </c>
      <c r="AI231">
        <f>IFERROR(VLOOKUP($A231, CDS5Y_bbg!AH$5:AI$241,2), -1)</f>
        <v>-1</v>
      </c>
      <c r="AJ231">
        <f>IFERROR(VLOOKUP($A231, CDS5Y_bbg!AI$5:AJ$241,2), -1)</f>
        <v>-1</v>
      </c>
      <c r="AK231">
        <f>IFERROR(VLOOKUP($A231, CDS5Y_bbg!AJ$5:AK$241,2), -1)</f>
        <v>-1</v>
      </c>
      <c r="AL231">
        <f>IFERROR(VLOOKUP($A231, CDS5Y_bbg!AK$5:AL$241,2), -1)</f>
        <v>-1</v>
      </c>
      <c r="AM231">
        <f>IFERROR(VLOOKUP($A231, CDS5Y_bbg!AL$5:AM$241,2), -1)</f>
        <v>-1</v>
      </c>
      <c r="AN231">
        <f>IFERROR(VLOOKUP($A231, CDS5Y_bbg!AM$5:AN$241,2), -1)</f>
        <v>-1</v>
      </c>
      <c r="AO231">
        <f>IFERROR(VLOOKUP($A231, CDS5Y_bbg!AN$5:AO$241,2), -1)</f>
        <v>43424</v>
      </c>
      <c r="AP231">
        <f>IFERROR(VLOOKUP($A231, CDS5Y_bbg!AO$5:AP$241,2), -1)</f>
        <v>-1</v>
      </c>
      <c r="AQ231">
        <f>IFERROR(VLOOKUP($A231, CDS5Y_bbg!AP$5:AQ$241,2), -1)</f>
        <v>44625</v>
      </c>
      <c r="AR231">
        <f>IFERROR(VLOOKUP($A231, CDS5Y_bbg!AQ$5:AR$241,2), -1)</f>
        <v>25.167999999999999</v>
      </c>
      <c r="AS231">
        <f>IFERROR(VLOOKUP($A231, CDS5Y_bbg!AR$5:AS$241,2), -1)</f>
        <v>44626</v>
      </c>
      <c r="AT231">
        <f>IFERROR(VLOOKUP($A231, CDS5Y_bbg!AS$5:AT$241,2), -1)</f>
        <v>10.625</v>
      </c>
      <c r="AU231">
        <f>IFERROR(VLOOKUP($A231, CDS5Y_bbg!AT$5:AU$241,2), -1)</f>
        <v>-1</v>
      </c>
      <c r="AV231">
        <f>IFERROR(VLOOKUP($A231, CDS5Y_bbg!AU$5:AV$241,2), -1)</f>
        <v>-1</v>
      </c>
      <c r="AW231">
        <f>IFERROR(VLOOKUP($A231, CDS5Y_bbg!AV$5:AW$241,2), -1)</f>
        <v>41863</v>
      </c>
      <c r="AX231">
        <f>IFERROR(VLOOKUP($A231, CDS5Y_bbg!AW$5:AX$241,2), -1)</f>
        <v>-1</v>
      </c>
      <c r="AY231">
        <f>IFERROR(VLOOKUP($A231, CDS5Y_bbg!AX$5:AY$241,2), -1)</f>
        <v>43402</v>
      </c>
      <c r="AZ231">
        <f>IFERROR(VLOOKUP($A231, CDS5Y_bbg!AY$5:AZ$241,2), -1)</f>
        <v>-1</v>
      </c>
      <c r="BA231">
        <f>IFERROR(VLOOKUP($A231, CDS5Y_bbg!AZ$5:BA$241,2), -1)</f>
        <v>-1</v>
      </c>
      <c r="BB231">
        <f>IFERROR(VLOOKUP($A231, CDS5Y_bbg!BA$5:BB$241,2), -1)</f>
        <v>25.166</v>
      </c>
      <c r="BC231">
        <f>IFERROR(VLOOKUP($A231, CDS5Y_bbg!BB$5:BC$241,2), -1)</f>
        <v>41722</v>
      </c>
      <c r="BD231">
        <f>IFERROR(VLOOKUP($A231, CDS5Y_bbg!BC$5:BD$241,2), -1)</f>
        <v>-1</v>
      </c>
      <c r="BE231">
        <f>IFERROR(VLOOKUP($A231, CDS5Y_bbg!BD$5:BE$241,2), -1)</f>
        <v>-1</v>
      </c>
      <c r="BF231">
        <f>IFERROR(VLOOKUP($A231, CDS5Y_bbg!BE$5:BF$241,2), -1)</f>
        <v>-1</v>
      </c>
      <c r="BG231">
        <f>IFERROR(VLOOKUP($A231, CDS5Y_bbg!BF$5:BG$241,2), -1)</f>
        <v>-1</v>
      </c>
      <c r="BH231">
        <f>IFERROR(VLOOKUP($A231, CDS5Y_bbg!BG$5:BH$241,2), -1)</f>
        <v>-1</v>
      </c>
      <c r="BI231">
        <f>IFERROR(VLOOKUP($A231, CDS5Y_bbg!BH$5:BI$241,2), -1)</f>
        <v>43424</v>
      </c>
      <c r="BJ231">
        <f>IFERROR(VLOOKUP($A231, CDS5Y_bbg!BI$5:BJ$241,2), -1)</f>
        <v>-1</v>
      </c>
      <c r="BK231">
        <f>IFERROR(VLOOKUP($A231, CDS5Y_bbg!BJ$5:BK$241,2), -1)</f>
        <v>-1</v>
      </c>
      <c r="BL231">
        <f>IFERROR(VLOOKUP($A231, CDS5Y_bbg!BK$5:BL$241,2), -1)</f>
        <v>-1</v>
      </c>
      <c r="BM231">
        <f>IFERROR(VLOOKUP($A231, CDS5Y_bbg!BL$5:BM$241,2), -1)</f>
        <v>43424</v>
      </c>
      <c r="BN231">
        <f>IFERROR(VLOOKUP($A231, CDS5Y_bbg!BM$5:BN$241,2), -1)</f>
        <v>64.867999999999995</v>
      </c>
      <c r="BO231">
        <f>IFERROR(VLOOKUP($A231, CDS5Y_bbg!BN$5:BO$241,2), -1)</f>
        <v>43426</v>
      </c>
      <c r="BP231">
        <f>IFERROR(VLOOKUP($A231, CDS5Y_bbg!BO$5:BP$241,2), -1)</f>
        <v>-1</v>
      </c>
      <c r="BQ231">
        <f>IFERROR(VLOOKUP($A231, CDS5Y_bbg!BP$5:BQ$241,2), -1)</f>
        <v>-1</v>
      </c>
      <c r="BR231">
        <f>IFERROR(VLOOKUP($A231, CDS5Y_bbg!BQ$5:BR$241,2), -1)</f>
        <v>-1</v>
      </c>
      <c r="BS231">
        <f>IFERROR(VLOOKUP($A231, CDS5Y_bbg!BR$5:BS$241,2), -1)</f>
        <v>43426</v>
      </c>
      <c r="BT231">
        <f>IFERROR(VLOOKUP($A231, CDS5Y_bbg!BS$5:BT$241,2), -1)</f>
        <v>-1</v>
      </c>
      <c r="BU231">
        <f>IFERROR(VLOOKUP($A231, CDS5Y_bbg!BT$5:BU$241,2), -1)</f>
        <v>-1</v>
      </c>
      <c r="BV231">
        <f>IFERROR(VLOOKUP($A231, CDS5Y_bbg!BU$5:BV$241,2), -1)</f>
        <v>-1</v>
      </c>
      <c r="BW231">
        <f>IFERROR(VLOOKUP($A231, CDS5Y_bbg!BV$5:BW$241,2), -1)</f>
        <v>41915</v>
      </c>
      <c r="BX231">
        <f>IFERROR(VLOOKUP($A231, CDS5Y_bbg!BW$5:BX$241,2), -1)</f>
        <v>-1</v>
      </c>
      <c r="BY231">
        <f>IFERROR(VLOOKUP($A231, CDS5Y_bbg!BX$5:BY$241,2), -1)</f>
        <v>-1</v>
      </c>
      <c r="BZ231">
        <f>IFERROR(VLOOKUP($A231, CDS5Y_bbg!BY$5:BZ$241,2), -1)</f>
        <v>-1</v>
      </c>
      <c r="CA231">
        <f>IFERROR(VLOOKUP($A231, CDS5Y_bbg!BZ$5:CA$241,2), -1)</f>
        <v>41911</v>
      </c>
      <c r="CB231">
        <f>IFERROR(VLOOKUP($A231, CDS5Y_bbg!CA$5:CB$241,2), -1)</f>
        <v>-1</v>
      </c>
      <c r="CC231">
        <f>IFERROR(VLOOKUP($A231, CDS5Y_bbg!CB$5:CC$241,2), -1)</f>
        <v>41912</v>
      </c>
      <c r="CD231">
        <f>IFERROR(VLOOKUP($A231, CDS5Y_bbg!CC$5:CD$241,2), -1)</f>
        <v>-1</v>
      </c>
      <c r="CE231">
        <f>IFERROR(VLOOKUP($A231, CDS5Y_bbg!CD$5:CE$241,2), -1)</f>
        <v>43332</v>
      </c>
      <c r="CF231">
        <f>IFERROR(VLOOKUP($A231, CDS5Y_bbg!CE$5:CF$241,2), -1)</f>
        <v>-1</v>
      </c>
      <c r="CG231">
        <f>IFERROR(VLOOKUP($A231, CDS5Y_bbg!CF$5:CG$241,2), -1)</f>
        <v>41893</v>
      </c>
      <c r="CH231">
        <f>IFERROR(VLOOKUP($A231, CDS5Y_bbg!CG$5:CH$241,2), -1)</f>
        <v>-1</v>
      </c>
      <c r="CI231">
        <f>IFERROR(VLOOKUP($A231, CDS5Y_bbg!CH$5:CI$241,2), -1)</f>
        <v>-1</v>
      </c>
      <c r="CJ231">
        <f>IFERROR(VLOOKUP($A231, CDS5Y_bbg!CI$5:CJ$241,2), -1)</f>
        <v>-1</v>
      </c>
      <c r="CK231">
        <f>IFERROR(VLOOKUP($A231, CDS5Y_bbg!CJ$5:CK$241,2), -1)</f>
        <v>41844</v>
      </c>
      <c r="CL231">
        <f>IFERROR(VLOOKUP($A231, CDS5Y_bbg!CK$5:CL$241,2), -1)</f>
        <v>-1</v>
      </c>
      <c r="CM231">
        <f>IFERROR(VLOOKUP($A231, CDS5Y_bbg!CL$5:CM$241,2), -1)</f>
        <v>-1</v>
      </c>
      <c r="CN231">
        <f>IFERROR(VLOOKUP($A231, CDS5Y_bbg!CM$5:CN$241,2), -1)</f>
        <v>-1</v>
      </c>
    </row>
    <row r="232" spans="1:92" x14ac:dyDescent="0.25">
      <c r="A232" s="1">
        <v>43553</v>
      </c>
      <c r="B232">
        <f>IFERROR(VLOOKUP($A232, CDS5Y_bbg!A$5:B$241,2), -1)</f>
        <v>179.98099999999999</v>
      </c>
      <c r="C232">
        <f>IFERROR(VLOOKUP($A232, CDS5Y_bbg!B$5:C$241,2), -1)</f>
        <v>41831</v>
      </c>
      <c r="D232">
        <f>IFERROR(VLOOKUP($A232, CDS5Y_bbg!C$5:D$241,2), -1)</f>
        <v>-1</v>
      </c>
      <c r="E232">
        <f>IFERROR(VLOOKUP($A232, CDS5Y_bbg!D$5:E$241,2), -1)</f>
        <v>44895</v>
      </c>
      <c r="F232">
        <f>IFERROR(VLOOKUP($A232, CDS5Y_bbg!E$5:F$241,2), -1)</f>
        <v>45.396000000000001</v>
      </c>
      <c r="G232">
        <f>IFERROR(VLOOKUP($A232, CDS5Y_bbg!F$5:G$241,2), -1)</f>
        <v>40360</v>
      </c>
      <c r="H232">
        <f>IFERROR(VLOOKUP($A232, CDS5Y_bbg!G$5:H$241,2), -1)</f>
        <v>49.805</v>
      </c>
      <c r="I232">
        <f>IFERROR(VLOOKUP($A232, CDS5Y_bbg!H$5:I$241,2), -1)</f>
        <v>44834</v>
      </c>
      <c r="J232">
        <f>IFERROR(VLOOKUP($A232, CDS5Y_bbg!I$5:J$241,2), -1)</f>
        <v>110.922</v>
      </c>
      <c r="K232">
        <f>IFERROR(VLOOKUP($A232, CDS5Y_bbg!J$5:K$241,2), -1)</f>
        <v>41819</v>
      </c>
      <c r="L232">
        <f>IFERROR(VLOOKUP($A232, CDS5Y_bbg!K$5:L$241,2), -1)</f>
        <v>-1</v>
      </c>
      <c r="M232">
        <f>IFERROR(VLOOKUP($A232, CDS5Y_bbg!L$5:M$241,2), -1)</f>
        <v>40469</v>
      </c>
      <c r="N232">
        <f>IFERROR(VLOOKUP($A232, CDS5Y_bbg!M$5:N$241,2), -1)</f>
        <v>32.098999999999997</v>
      </c>
      <c r="O232">
        <f>IFERROR(VLOOKUP($A232, CDS5Y_bbg!N$5:O$241,2), -1)</f>
        <v>40289</v>
      </c>
      <c r="P232">
        <f>IFERROR(VLOOKUP($A232, CDS5Y_bbg!O$5:P$241,2), -1)</f>
        <v>65.899000000000001</v>
      </c>
      <c r="Q232">
        <f>IFERROR(VLOOKUP($A232, CDS5Y_bbg!P$5:Q$241,2), -1)</f>
        <v>44377</v>
      </c>
      <c r="R232">
        <f>IFERROR(VLOOKUP($A232, CDS5Y_bbg!Q$5:R$241,2), -1)</f>
        <v>124.813</v>
      </c>
      <c r="S232">
        <f>IFERROR(VLOOKUP($A232, CDS5Y_bbg!R$5:S$241,2), -1)</f>
        <v>43337</v>
      </c>
      <c r="T232">
        <f>IFERROR(VLOOKUP($A232, CDS5Y_bbg!S$5:T$241,2), -1)</f>
        <v>58.381999999999998</v>
      </c>
      <c r="U232">
        <f>IFERROR(VLOOKUP($A232, CDS5Y_bbg!T$5:U$241,2), -1)</f>
        <v>42062</v>
      </c>
      <c r="V232">
        <f>IFERROR(VLOOKUP($A232, CDS5Y_bbg!U$5:V$241,2), -1)</f>
        <v>-1</v>
      </c>
      <c r="W232">
        <f>IFERROR(VLOOKUP($A232, CDS5Y_bbg!V$5:W$241,2), -1)</f>
        <v>44074</v>
      </c>
      <c r="X232">
        <f>IFERROR(VLOOKUP($A232, CDS5Y_bbg!W$5:X$241,2), -1)</f>
        <v>134.41900000000001</v>
      </c>
      <c r="Y232">
        <f>IFERROR(VLOOKUP($A232, CDS5Y_bbg!X$5:Y$241,2), -1)</f>
        <v>44043</v>
      </c>
      <c r="Z232">
        <f>IFERROR(VLOOKUP($A232, CDS5Y_bbg!Y$5:Z$241,2), -1)</f>
        <v>202.83</v>
      </c>
      <c r="AA232">
        <f>IFERROR(VLOOKUP($A232, CDS5Y_bbg!Z$5:AA$241,2), -1)</f>
        <v>40481</v>
      </c>
      <c r="AB232">
        <f>IFERROR(VLOOKUP($A232, CDS5Y_bbg!AA$5:AB$241,2), -1)</f>
        <v>42.585999999999999</v>
      </c>
      <c r="AC232">
        <f>IFERROR(VLOOKUP($A232, CDS5Y_bbg!AB$5:AC$241,2), -1)</f>
        <v>44043</v>
      </c>
      <c r="AD232">
        <f>IFERROR(VLOOKUP($A232, CDS5Y_bbg!AC$5:AD$241,2), -1)</f>
        <v>434.68400000000003</v>
      </c>
      <c r="AE232">
        <f>IFERROR(VLOOKUP($A232, CDS5Y_bbg!AD$5:AE$241,2), -1)</f>
        <v>41149</v>
      </c>
      <c r="AF232">
        <f>IFERROR(VLOOKUP($A232, CDS5Y_bbg!AE$5:AF$241,2), -1)</f>
        <v>16.443999999999999</v>
      </c>
      <c r="AG232">
        <f>IFERROR(VLOOKUP($A232, CDS5Y_bbg!AF$5:AG$241,2), -1)</f>
        <v>42853</v>
      </c>
      <c r="AH232">
        <f>IFERROR(VLOOKUP($A232, CDS5Y_bbg!AG$5:AH$241,2), -1)</f>
        <v>23.484999999999999</v>
      </c>
      <c r="AI232">
        <f>IFERROR(VLOOKUP($A232, CDS5Y_bbg!AH$5:AI$241,2), -1)</f>
        <v>-1</v>
      </c>
      <c r="AJ232">
        <f>IFERROR(VLOOKUP($A232, CDS5Y_bbg!AI$5:AJ$241,2), -1)</f>
        <v>-1</v>
      </c>
      <c r="AK232">
        <f>IFERROR(VLOOKUP($A232, CDS5Y_bbg!AJ$5:AK$241,2), -1)</f>
        <v>-1</v>
      </c>
      <c r="AL232">
        <f>IFERROR(VLOOKUP($A232, CDS5Y_bbg!AK$5:AL$241,2), -1)</f>
        <v>-1</v>
      </c>
      <c r="AM232">
        <f>IFERROR(VLOOKUP($A232, CDS5Y_bbg!AL$5:AM$241,2), -1)</f>
        <v>-1</v>
      </c>
      <c r="AN232">
        <f>IFERROR(VLOOKUP($A232, CDS5Y_bbg!AM$5:AN$241,2), -1)</f>
        <v>-1</v>
      </c>
      <c r="AO232">
        <f>IFERROR(VLOOKUP($A232, CDS5Y_bbg!AN$5:AO$241,2), -1)</f>
        <v>43424</v>
      </c>
      <c r="AP232">
        <f>IFERROR(VLOOKUP($A232, CDS5Y_bbg!AO$5:AP$241,2), -1)</f>
        <v>-1</v>
      </c>
      <c r="AQ232">
        <f>IFERROR(VLOOKUP($A232, CDS5Y_bbg!AP$5:AQ$241,2), -1)</f>
        <v>44625</v>
      </c>
      <c r="AR232">
        <f>IFERROR(VLOOKUP($A232, CDS5Y_bbg!AQ$5:AR$241,2), -1)</f>
        <v>25.167999999999999</v>
      </c>
      <c r="AS232">
        <f>IFERROR(VLOOKUP($A232, CDS5Y_bbg!AR$5:AS$241,2), -1)</f>
        <v>44626</v>
      </c>
      <c r="AT232">
        <f>IFERROR(VLOOKUP($A232, CDS5Y_bbg!AS$5:AT$241,2), -1)</f>
        <v>10.625</v>
      </c>
      <c r="AU232">
        <f>IFERROR(VLOOKUP($A232, CDS5Y_bbg!AT$5:AU$241,2), -1)</f>
        <v>-1</v>
      </c>
      <c r="AV232">
        <f>IFERROR(VLOOKUP($A232, CDS5Y_bbg!AU$5:AV$241,2), -1)</f>
        <v>-1</v>
      </c>
      <c r="AW232">
        <f>IFERROR(VLOOKUP($A232, CDS5Y_bbg!AV$5:AW$241,2), -1)</f>
        <v>41863</v>
      </c>
      <c r="AX232">
        <f>IFERROR(VLOOKUP($A232, CDS5Y_bbg!AW$5:AX$241,2), -1)</f>
        <v>-1</v>
      </c>
      <c r="AY232">
        <f>IFERROR(VLOOKUP($A232, CDS5Y_bbg!AX$5:AY$241,2), -1)</f>
        <v>43402</v>
      </c>
      <c r="AZ232">
        <f>IFERROR(VLOOKUP($A232, CDS5Y_bbg!AY$5:AZ$241,2), -1)</f>
        <v>-1</v>
      </c>
      <c r="BA232">
        <f>IFERROR(VLOOKUP($A232, CDS5Y_bbg!AZ$5:BA$241,2), -1)</f>
        <v>-1</v>
      </c>
      <c r="BB232">
        <f>IFERROR(VLOOKUP($A232, CDS5Y_bbg!BA$5:BB$241,2), -1)</f>
        <v>25.166</v>
      </c>
      <c r="BC232">
        <f>IFERROR(VLOOKUP($A232, CDS5Y_bbg!BB$5:BC$241,2), -1)</f>
        <v>41722</v>
      </c>
      <c r="BD232">
        <f>IFERROR(VLOOKUP($A232, CDS5Y_bbg!BC$5:BD$241,2), -1)</f>
        <v>-1</v>
      </c>
      <c r="BE232">
        <f>IFERROR(VLOOKUP($A232, CDS5Y_bbg!BD$5:BE$241,2), -1)</f>
        <v>-1</v>
      </c>
      <c r="BF232">
        <f>IFERROR(VLOOKUP($A232, CDS5Y_bbg!BE$5:BF$241,2), -1)</f>
        <v>-1</v>
      </c>
      <c r="BG232">
        <f>IFERROR(VLOOKUP($A232, CDS5Y_bbg!BF$5:BG$241,2), -1)</f>
        <v>-1</v>
      </c>
      <c r="BH232">
        <f>IFERROR(VLOOKUP($A232, CDS5Y_bbg!BG$5:BH$241,2), -1)</f>
        <v>-1</v>
      </c>
      <c r="BI232">
        <f>IFERROR(VLOOKUP($A232, CDS5Y_bbg!BH$5:BI$241,2), -1)</f>
        <v>43424</v>
      </c>
      <c r="BJ232">
        <f>IFERROR(VLOOKUP($A232, CDS5Y_bbg!BI$5:BJ$241,2), -1)</f>
        <v>-1</v>
      </c>
      <c r="BK232">
        <f>IFERROR(VLOOKUP($A232, CDS5Y_bbg!BJ$5:BK$241,2), -1)</f>
        <v>-1</v>
      </c>
      <c r="BL232">
        <f>IFERROR(VLOOKUP($A232, CDS5Y_bbg!BK$5:BL$241,2), -1)</f>
        <v>-1</v>
      </c>
      <c r="BM232">
        <f>IFERROR(VLOOKUP($A232, CDS5Y_bbg!BL$5:BM$241,2), -1)</f>
        <v>43424</v>
      </c>
      <c r="BN232">
        <f>IFERROR(VLOOKUP($A232, CDS5Y_bbg!BM$5:BN$241,2), -1)</f>
        <v>64.867999999999995</v>
      </c>
      <c r="BO232">
        <f>IFERROR(VLOOKUP($A232, CDS5Y_bbg!BN$5:BO$241,2), -1)</f>
        <v>43426</v>
      </c>
      <c r="BP232">
        <f>IFERROR(VLOOKUP($A232, CDS5Y_bbg!BO$5:BP$241,2), -1)</f>
        <v>-1</v>
      </c>
      <c r="BQ232">
        <f>IFERROR(VLOOKUP($A232, CDS5Y_bbg!BP$5:BQ$241,2), -1)</f>
        <v>-1</v>
      </c>
      <c r="BR232">
        <f>IFERROR(VLOOKUP($A232, CDS5Y_bbg!BQ$5:BR$241,2), -1)</f>
        <v>-1</v>
      </c>
      <c r="BS232">
        <f>IFERROR(VLOOKUP($A232, CDS5Y_bbg!BR$5:BS$241,2), -1)</f>
        <v>43426</v>
      </c>
      <c r="BT232">
        <f>IFERROR(VLOOKUP($A232, CDS5Y_bbg!BS$5:BT$241,2), -1)</f>
        <v>-1</v>
      </c>
      <c r="BU232">
        <f>IFERROR(VLOOKUP($A232, CDS5Y_bbg!BT$5:BU$241,2), -1)</f>
        <v>-1</v>
      </c>
      <c r="BV232">
        <f>IFERROR(VLOOKUP($A232, CDS5Y_bbg!BU$5:BV$241,2), -1)</f>
        <v>-1</v>
      </c>
      <c r="BW232">
        <f>IFERROR(VLOOKUP($A232, CDS5Y_bbg!BV$5:BW$241,2), -1)</f>
        <v>41915</v>
      </c>
      <c r="BX232">
        <f>IFERROR(VLOOKUP($A232, CDS5Y_bbg!BW$5:BX$241,2), -1)</f>
        <v>-1</v>
      </c>
      <c r="BY232">
        <f>IFERROR(VLOOKUP($A232, CDS5Y_bbg!BX$5:BY$241,2), -1)</f>
        <v>-1</v>
      </c>
      <c r="BZ232">
        <f>IFERROR(VLOOKUP($A232, CDS5Y_bbg!BY$5:BZ$241,2), -1)</f>
        <v>-1</v>
      </c>
      <c r="CA232">
        <f>IFERROR(VLOOKUP($A232, CDS5Y_bbg!BZ$5:CA$241,2), -1)</f>
        <v>41911</v>
      </c>
      <c r="CB232">
        <f>IFERROR(VLOOKUP($A232, CDS5Y_bbg!CA$5:CB$241,2), -1)</f>
        <v>-1</v>
      </c>
      <c r="CC232">
        <f>IFERROR(VLOOKUP($A232, CDS5Y_bbg!CB$5:CC$241,2), -1)</f>
        <v>41912</v>
      </c>
      <c r="CD232">
        <f>IFERROR(VLOOKUP($A232, CDS5Y_bbg!CC$5:CD$241,2), -1)</f>
        <v>-1</v>
      </c>
      <c r="CE232">
        <f>IFERROR(VLOOKUP($A232, CDS5Y_bbg!CD$5:CE$241,2), -1)</f>
        <v>43332</v>
      </c>
      <c r="CF232">
        <f>IFERROR(VLOOKUP($A232, CDS5Y_bbg!CE$5:CF$241,2), -1)</f>
        <v>-1</v>
      </c>
      <c r="CG232">
        <f>IFERROR(VLOOKUP($A232, CDS5Y_bbg!CF$5:CG$241,2), -1)</f>
        <v>41893</v>
      </c>
      <c r="CH232">
        <f>IFERROR(VLOOKUP($A232, CDS5Y_bbg!CG$5:CH$241,2), -1)</f>
        <v>-1</v>
      </c>
      <c r="CI232">
        <f>IFERROR(VLOOKUP($A232, CDS5Y_bbg!CH$5:CI$241,2), -1)</f>
        <v>-1</v>
      </c>
      <c r="CJ232">
        <f>IFERROR(VLOOKUP($A232, CDS5Y_bbg!CI$5:CJ$241,2), -1)</f>
        <v>-1</v>
      </c>
      <c r="CK232">
        <f>IFERROR(VLOOKUP($A232, CDS5Y_bbg!CJ$5:CK$241,2), -1)</f>
        <v>41844</v>
      </c>
      <c r="CL232">
        <f>IFERROR(VLOOKUP($A232, CDS5Y_bbg!CK$5:CL$241,2), -1)</f>
        <v>-1</v>
      </c>
      <c r="CM232">
        <f>IFERROR(VLOOKUP($A232, CDS5Y_bbg!CL$5:CM$241,2), -1)</f>
        <v>-1</v>
      </c>
      <c r="CN232">
        <f>IFERROR(VLOOKUP($A232, CDS5Y_bbg!CM$5:CN$241,2), -1)</f>
        <v>-1</v>
      </c>
    </row>
    <row r="233" spans="1:92" x14ac:dyDescent="0.25">
      <c r="A233" s="1">
        <v>43585</v>
      </c>
      <c r="B233">
        <f>IFERROR(VLOOKUP($A233, CDS5Y_bbg!A$5:B$241,2), -1)</f>
        <v>172.61199999999999</v>
      </c>
      <c r="C233">
        <f>IFERROR(VLOOKUP($A233, CDS5Y_bbg!B$5:C$241,2), -1)</f>
        <v>41831</v>
      </c>
      <c r="D233">
        <f>IFERROR(VLOOKUP($A233, CDS5Y_bbg!C$5:D$241,2), -1)</f>
        <v>-1</v>
      </c>
      <c r="E233">
        <f>IFERROR(VLOOKUP($A233, CDS5Y_bbg!D$5:E$241,2), -1)</f>
        <v>44895</v>
      </c>
      <c r="F233">
        <f>IFERROR(VLOOKUP($A233, CDS5Y_bbg!E$5:F$241,2), -1)</f>
        <v>38.524000000000001</v>
      </c>
      <c r="G233">
        <f>IFERROR(VLOOKUP($A233, CDS5Y_bbg!F$5:G$241,2), -1)</f>
        <v>40360</v>
      </c>
      <c r="H233">
        <f>IFERROR(VLOOKUP($A233, CDS5Y_bbg!G$5:H$241,2), -1)</f>
        <v>40.978000000000002</v>
      </c>
      <c r="I233">
        <f>IFERROR(VLOOKUP($A233, CDS5Y_bbg!H$5:I$241,2), -1)</f>
        <v>44834</v>
      </c>
      <c r="J233">
        <f>IFERROR(VLOOKUP($A233, CDS5Y_bbg!I$5:J$241,2), -1)</f>
        <v>96.932000000000002</v>
      </c>
      <c r="K233">
        <f>IFERROR(VLOOKUP($A233, CDS5Y_bbg!J$5:K$241,2), -1)</f>
        <v>41819</v>
      </c>
      <c r="L233">
        <f>IFERROR(VLOOKUP($A233, CDS5Y_bbg!K$5:L$241,2), -1)</f>
        <v>-1</v>
      </c>
      <c r="M233">
        <f>IFERROR(VLOOKUP($A233, CDS5Y_bbg!L$5:M$241,2), -1)</f>
        <v>40469</v>
      </c>
      <c r="N233">
        <f>IFERROR(VLOOKUP($A233, CDS5Y_bbg!M$5:N$241,2), -1)</f>
        <v>31.704000000000001</v>
      </c>
      <c r="O233">
        <f>IFERROR(VLOOKUP($A233, CDS5Y_bbg!N$5:O$241,2), -1)</f>
        <v>40289</v>
      </c>
      <c r="P233">
        <f>IFERROR(VLOOKUP($A233, CDS5Y_bbg!O$5:P$241,2), -1)</f>
        <v>54.098999999999997</v>
      </c>
      <c r="Q233">
        <f>IFERROR(VLOOKUP($A233, CDS5Y_bbg!P$5:Q$241,2), -1)</f>
        <v>44377</v>
      </c>
      <c r="R233">
        <f>IFERROR(VLOOKUP($A233, CDS5Y_bbg!Q$5:R$241,2), -1)</f>
        <v>112.31399999999999</v>
      </c>
      <c r="S233">
        <f>IFERROR(VLOOKUP($A233, CDS5Y_bbg!R$5:S$241,2), -1)</f>
        <v>43337</v>
      </c>
      <c r="T233">
        <f>IFERROR(VLOOKUP($A233, CDS5Y_bbg!S$5:T$241,2), -1)</f>
        <v>50.74</v>
      </c>
      <c r="U233">
        <f>IFERROR(VLOOKUP($A233, CDS5Y_bbg!T$5:U$241,2), -1)</f>
        <v>42062</v>
      </c>
      <c r="V233">
        <f>IFERROR(VLOOKUP($A233, CDS5Y_bbg!U$5:V$241,2), -1)</f>
        <v>-1</v>
      </c>
      <c r="W233">
        <f>IFERROR(VLOOKUP($A233, CDS5Y_bbg!V$5:W$241,2), -1)</f>
        <v>44074</v>
      </c>
      <c r="X233">
        <f>IFERROR(VLOOKUP($A233, CDS5Y_bbg!W$5:X$241,2), -1)</f>
        <v>124.744</v>
      </c>
      <c r="Y233">
        <f>IFERROR(VLOOKUP($A233, CDS5Y_bbg!X$5:Y$241,2), -1)</f>
        <v>44043</v>
      </c>
      <c r="Z233">
        <f>IFERROR(VLOOKUP($A233, CDS5Y_bbg!Y$5:Z$241,2), -1)</f>
        <v>187.76599999999999</v>
      </c>
      <c r="AA233">
        <f>IFERROR(VLOOKUP($A233, CDS5Y_bbg!Z$5:AA$241,2), -1)</f>
        <v>40481</v>
      </c>
      <c r="AB233">
        <f>IFERROR(VLOOKUP($A233, CDS5Y_bbg!AA$5:AB$241,2), -1)</f>
        <v>36.128</v>
      </c>
      <c r="AC233">
        <f>IFERROR(VLOOKUP($A233, CDS5Y_bbg!AB$5:AC$241,2), -1)</f>
        <v>44043</v>
      </c>
      <c r="AD233">
        <f>IFERROR(VLOOKUP($A233, CDS5Y_bbg!AC$5:AD$241,2), -1)</f>
        <v>451.72300000000001</v>
      </c>
      <c r="AE233">
        <f>IFERROR(VLOOKUP($A233, CDS5Y_bbg!AD$5:AE$241,2), -1)</f>
        <v>41149</v>
      </c>
      <c r="AF233">
        <f>IFERROR(VLOOKUP($A233, CDS5Y_bbg!AE$5:AF$241,2), -1)</f>
        <v>17.023</v>
      </c>
      <c r="AG233">
        <f>IFERROR(VLOOKUP($A233, CDS5Y_bbg!AF$5:AG$241,2), -1)</f>
        <v>42853</v>
      </c>
      <c r="AH233">
        <f>IFERROR(VLOOKUP($A233, CDS5Y_bbg!AG$5:AH$241,2), -1)</f>
        <v>23.484999999999999</v>
      </c>
      <c r="AI233">
        <f>IFERROR(VLOOKUP($A233, CDS5Y_bbg!AH$5:AI$241,2), -1)</f>
        <v>-1</v>
      </c>
      <c r="AJ233">
        <f>IFERROR(VLOOKUP($A233, CDS5Y_bbg!AI$5:AJ$241,2), -1)</f>
        <v>-1</v>
      </c>
      <c r="AK233">
        <f>IFERROR(VLOOKUP($A233, CDS5Y_bbg!AJ$5:AK$241,2), -1)</f>
        <v>-1</v>
      </c>
      <c r="AL233">
        <f>IFERROR(VLOOKUP($A233, CDS5Y_bbg!AK$5:AL$241,2), -1)</f>
        <v>-1</v>
      </c>
      <c r="AM233">
        <f>IFERROR(VLOOKUP($A233, CDS5Y_bbg!AL$5:AM$241,2), -1)</f>
        <v>-1</v>
      </c>
      <c r="AN233">
        <f>IFERROR(VLOOKUP($A233, CDS5Y_bbg!AM$5:AN$241,2), -1)</f>
        <v>-1</v>
      </c>
      <c r="AO233">
        <f>IFERROR(VLOOKUP($A233, CDS5Y_bbg!AN$5:AO$241,2), -1)</f>
        <v>43424</v>
      </c>
      <c r="AP233">
        <f>IFERROR(VLOOKUP($A233, CDS5Y_bbg!AO$5:AP$241,2), -1)</f>
        <v>-1</v>
      </c>
      <c r="AQ233">
        <f>IFERROR(VLOOKUP($A233, CDS5Y_bbg!AP$5:AQ$241,2), -1)</f>
        <v>44625</v>
      </c>
      <c r="AR233">
        <f>IFERROR(VLOOKUP($A233, CDS5Y_bbg!AQ$5:AR$241,2), -1)</f>
        <v>25.167999999999999</v>
      </c>
      <c r="AS233">
        <f>IFERROR(VLOOKUP($A233, CDS5Y_bbg!AR$5:AS$241,2), -1)</f>
        <v>44626</v>
      </c>
      <c r="AT233">
        <f>IFERROR(VLOOKUP($A233, CDS5Y_bbg!AS$5:AT$241,2), -1)</f>
        <v>10.625</v>
      </c>
      <c r="AU233">
        <f>IFERROR(VLOOKUP($A233, CDS5Y_bbg!AT$5:AU$241,2), -1)</f>
        <v>-1</v>
      </c>
      <c r="AV233">
        <f>IFERROR(VLOOKUP($A233, CDS5Y_bbg!AU$5:AV$241,2), -1)</f>
        <v>-1</v>
      </c>
      <c r="AW233">
        <f>IFERROR(VLOOKUP($A233, CDS5Y_bbg!AV$5:AW$241,2), -1)</f>
        <v>41863</v>
      </c>
      <c r="AX233">
        <f>IFERROR(VLOOKUP($A233, CDS5Y_bbg!AW$5:AX$241,2), -1)</f>
        <v>-1</v>
      </c>
      <c r="AY233">
        <f>IFERROR(VLOOKUP($A233, CDS5Y_bbg!AX$5:AY$241,2), -1)</f>
        <v>43402</v>
      </c>
      <c r="AZ233">
        <f>IFERROR(VLOOKUP($A233, CDS5Y_bbg!AY$5:AZ$241,2), -1)</f>
        <v>-1</v>
      </c>
      <c r="BA233">
        <f>IFERROR(VLOOKUP($A233, CDS5Y_bbg!AZ$5:BA$241,2), -1)</f>
        <v>-1</v>
      </c>
      <c r="BB233">
        <f>IFERROR(VLOOKUP($A233, CDS5Y_bbg!BA$5:BB$241,2), -1)</f>
        <v>25.166</v>
      </c>
      <c r="BC233">
        <f>IFERROR(VLOOKUP($A233, CDS5Y_bbg!BB$5:BC$241,2), -1)</f>
        <v>41722</v>
      </c>
      <c r="BD233">
        <f>IFERROR(VLOOKUP($A233, CDS5Y_bbg!BC$5:BD$241,2), -1)</f>
        <v>-1</v>
      </c>
      <c r="BE233">
        <f>IFERROR(VLOOKUP($A233, CDS5Y_bbg!BD$5:BE$241,2), -1)</f>
        <v>-1</v>
      </c>
      <c r="BF233">
        <f>IFERROR(VLOOKUP($A233, CDS5Y_bbg!BE$5:BF$241,2), -1)</f>
        <v>-1</v>
      </c>
      <c r="BG233">
        <f>IFERROR(VLOOKUP($A233, CDS5Y_bbg!BF$5:BG$241,2), -1)</f>
        <v>-1</v>
      </c>
      <c r="BH233">
        <f>IFERROR(VLOOKUP($A233, CDS5Y_bbg!BG$5:BH$241,2), -1)</f>
        <v>-1</v>
      </c>
      <c r="BI233">
        <f>IFERROR(VLOOKUP($A233, CDS5Y_bbg!BH$5:BI$241,2), -1)</f>
        <v>43424</v>
      </c>
      <c r="BJ233">
        <f>IFERROR(VLOOKUP($A233, CDS5Y_bbg!BI$5:BJ$241,2), -1)</f>
        <v>-1</v>
      </c>
      <c r="BK233">
        <f>IFERROR(VLOOKUP($A233, CDS5Y_bbg!BJ$5:BK$241,2), -1)</f>
        <v>-1</v>
      </c>
      <c r="BL233">
        <f>IFERROR(VLOOKUP($A233, CDS5Y_bbg!BK$5:BL$241,2), -1)</f>
        <v>-1</v>
      </c>
      <c r="BM233">
        <f>IFERROR(VLOOKUP($A233, CDS5Y_bbg!BL$5:BM$241,2), -1)</f>
        <v>43424</v>
      </c>
      <c r="BN233">
        <f>IFERROR(VLOOKUP($A233, CDS5Y_bbg!BM$5:BN$241,2), -1)</f>
        <v>64.867999999999995</v>
      </c>
      <c r="BO233">
        <f>IFERROR(VLOOKUP($A233, CDS5Y_bbg!BN$5:BO$241,2), -1)</f>
        <v>43426</v>
      </c>
      <c r="BP233">
        <f>IFERROR(VLOOKUP($A233, CDS5Y_bbg!BO$5:BP$241,2), -1)</f>
        <v>-1</v>
      </c>
      <c r="BQ233">
        <f>IFERROR(VLOOKUP($A233, CDS5Y_bbg!BP$5:BQ$241,2), -1)</f>
        <v>-1</v>
      </c>
      <c r="BR233">
        <f>IFERROR(VLOOKUP($A233, CDS5Y_bbg!BQ$5:BR$241,2), -1)</f>
        <v>-1</v>
      </c>
      <c r="BS233">
        <f>IFERROR(VLOOKUP($A233, CDS5Y_bbg!BR$5:BS$241,2), -1)</f>
        <v>43426</v>
      </c>
      <c r="BT233">
        <f>IFERROR(VLOOKUP($A233, CDS5Y_bbg!BS$5:BT$241,2), -1)</f>
        <v>-1</v>
      </c>
      <c r="BU233">
        <f>IFERROR(VLOOKUP($A233, CDS5Y_bbg!BT$5:BU$241,2), -1)</f>
        <v>-1</v>
      </c>
      <c r="BV233">
        <f>IFERROR(VLOOKUP($A233, CDS5Y_bbg!BU$5:BV$241,2), -1)</f>
        <v>-1</v>
      </c>
      <c r="BW233">
        <f>IFERROR(VLOOKUP($A233, CDS5Y_bbg!BV$5:BW$241,2), -1)</f>
        <v>41915</v>
      </c>
      <c r="BX233">
        <f>IFERROR(VLOOKUP($A233, CDS5Y_bbg!BW$5:BX$241,2), -1)</f>
        <v>-1</v>
      </c>
      <c r="BY233">
        <f>IFERROR(VLOOKUP($A233, CDS5Y_bbg!BX$5:BY$241,2), -1)</f>
        <v>-1</v>
      </c>
      <c r="BZ233">
        <f>IFERROR(VLOOKUP($A233, CDS5Y_bbg!BY$5:BZ$241,2), -1)</f>
        <v>-1</v>
      </c>
      <c r="CA233">
        <f>IFERROR(VLOOKUP($A233, CDS5Y_bbg!BZ$5:CA$241,2), -1)</f>
        <v>41911</v>
      </c>
      <c r="CB233">
        <f>IFERROR(VLOOKUP($A233, CDS5Y_bbg!CA$5:CB$241,2), -1)</f>
        <v>-1</v>
      </c>
      <c r="CC233">
        <f>IFERROR(VLOOKUP($A233, CDS5Y_bbg!CB$5:CC$241,2), -1)</f>
        <v>41912</v>
      </c>
      <c r="CD233">
        <f>IFERROR(VLOOKUP($A233, CDS5Y_bbg!CC$5:CD$241,2), -1)</f>
        <v>-1</v>
      </c>
      <c r="CE233">
        <f>IFERROR(VLOOKUP($A233, CDS5Y_bbg!CD$5:CE$241,2), -1)</f>
        <v>43332</v>
      </c>
      <c r="CF233">
        <f>IFERROR(VLOOKUP($A233, CDS5Y_bbg!CE$5:CF$241,2), -1)</f>
        <v>-1</v>
      </c>
      <c r="CG233">
        <f>IFERROR(VLOOKUP($A233, CDS5Y_bbg!CF$5:CG$241,2), -1)</f>
        <v>41893</v>
      </c>
      <c r="CH233">
        <f>IFERROR(VLOOKUP($A233, CDS5Y_bbg!CG$5:CH$241,2), -1)</f>
        <v>-1</v>
      </c>
      <c r="CI233">
        <f>IFERROR(VLOOKUP($A233, CDS5Y_bbg!CH$5:CI$241,2), -1)</f>
        <v>-1</v>
      </c>
      <c r="CJ233">
        <f>IFERROR(VLOOKUP($A233, CDS5Y_bbg!CI$5:CJ$241,2), -1)</f>
        <v>-1</v>
      </c>
      <c r="CK233">
        <f>IFERROR(VLOOKUP($A233, CDS5Y_bbg!CJ$5:CK$241,2), -1)</f>
        <v>41844</v>
      </c>
      <c r="CL233">
        <f>IFERROR(VLOOKUP($A233, CDS5Y_bbg!CK$5:CL$241,2), -1)</f>
        <v>-1</v>
      </c>
      <c r="CM233">
        <f>IFERROR(VLOOKUP($A233, CDS5Y_bbg!CL$5:CM$241,2), -1)</f>
        <v>-1</v>
      </c>
      <c r="CN233">
        <f>IFERROR(VLOOKUP($A233, CDS5Y_bbg!CM$5:CN$241,2), -1)</f>
        <v>-1</v>
      </c>
    </row>
    <row r="234" spans="1:92" x14ac:dyDescent="0.25">
      <c r="A234" s="1">
        <v>43616</v>
      </c>
      <c r="B234">
        <f>IFERROR(VLOOKUP($A234, CDS5Y_bbg!A$5:B$241,2), -1)</f>
        <v>181.328</v>
      </c>
      <c r="C234">
        <f>IFERROR(VLOOKUP($A234, CDS5Y_bbg!B$5:C$241,2), -1)</f>
        <v>41831</v>
      </c>
      <c r="D234">
        <f>IFERROR(VLOOKUP($A234, CDS5Y_bbg!C$5:D$241,2), -1)</f>
        <v>-1</v>
      </c>
      <c r="E234">
        <f>IFERROR(VLOOKUP($A234, CDS5Y_bbg!D$5:E$241,2), -1)</f>
        <v>44895</v>
      </c>
      <c r="F234">
        <f>IFERROR(VLOOKUP($A234, CDS5Y_bbg!E$5:F$241,2), -1)</f>
        <v>50.93</v>
      </c>
      <c r="G234">
        <f>IFERROR(VLOOKUP($A234, CDS5Y_bbg!F$5:G$241,2), -1)</f>
        <v>40360</v>
      </c>
      <c r="H234">
        <f>IFERROR(VLOOKUP($A234, CDS5Y_bbg!G$5:H$241,2), -1)</f>
        <v>58.17</v>
      </c>
      <c r="I234">
        <f>IFERROR(VLOOKUP($A234, CDS5Y_bbg!H$5:I$241,2), -1)</f>
        <v>44834</v>
      </c>
      <c r="J234">
        <f>IFERROR(VLOOKUP($A234, CDS5Y_bbg!I$5:J$241,2), -1)</f>
        <v>116.849</v>
      </c>
      <c r="K234">
        <f>IFERROR(VLOOKUP($A234, CDS5Y_bbg!J$5:K$241,2), -1)</f>
        <v>41819</v>
      </c>
      <c r="L234">
        <f>IFERROR(VLOOKUP($A234, CDS5Y_bbg!K$5:L$241,2), -1)</f>
        <v>-1</v>
      </c>
      <c r="M234">
        <f>IFERROR(VLOOKUP($A234, CDS5Y_bbg!L$5:M$241,2), -1)</f>
        <v>40469</v>
      </c>
      <c r="N234">
        <f>IFERROR(VLOOKUP($A234, CDS5Y_bbg!M$5:N$241,2), -1)</f>
        <v>36.286999999999999</v>
      </c>
      <c r="O234">
        <f>IFERROR(VLOOKUP($A234, CDS5Y_bbg!N$5:O$241,2), -1)</f>
        <v>40289</v>
      </c>
      <c r="P234">
        <f>IFERROR(VLOOKUP($A234, CDS5Y_bbg!O$5:P$241,2), -1)</f>
        <v>71.694999999999993</v>
      </c>
      <c r="Q234">
        <f>IFERROR(VLOOKUP($A234, CDS5Y_bbg!P$5:Q$241,2), -1)</f>
        <v>44377</v>
      </c>
      <c r="R234">
        <f>IFERROR(VLOOKUP($A234, CDS5Y_bbg!Q$5:R$241,2), -1)</f>
        <v>131.55000000000001</v>
      </c>
      <c r="S234">
        <f>IFERROR(VLOOKUP($A234, CDS5Y_bbg!R$5:S$241,2), -1)</f>
        <v>43337</v>
      </c>
      <c r="T234">
        <f>IFERROR(VLOOKUP($A234, CDS5Y_bbg!S$5:T$241,2), -1)</f>
        <v>62.878999999999998</v>
      </c>
      <c r="U234">
        <f>IFERROR(VLOOKUP($A234, CDS5Y_bbg!T$5:U$241,2), -1)</f>
        <v>42062</v>
      </c>
      <c r="V234">
        <f>IFERROR(VLOOKUP($A234, CDS5Y_bbg!U$5:V$241,2), -1)</f>
        <v>-1</v>
      </c>
      <c r="W234">
        <f>IFERROR(VLOOKUP($A234, CDS5Y_bbg!V$5:W$241,2), -1)</f>
        <v>44074</v>
      </c>
      <c r="X234">
        <f>IFERROR(VLOOKUP($A234, CDS5Y_bbg!W$5:X$241,2), -1)</f>
        <v>130.708</v>
      </c>
      <c r="Y234">
        <f>IFERROR(VLOOKUP($A234, CDS5Y_bbg!X$5:Y$241,2), -1)</f>
        <v>44043</v>
      </c>
      <c r="Z234">
        <f>IFERROR(VLOOKUP($A234, CDS5Y_bbg!Y$5:Z$241,2), -1)</f>
        <v>201.875</v>
      </c>
      <c r="AA234">
        <f>IFERROR(VLOOKUP($A234, CDS5Y_bbg!Z$5:AA$241,2), -1)</f>
        <v>40481</v>
      </c>
      <c r="AB234">
        <f>IFERROR(VLOOKUP($A234, CDS5Y_bbg!AA$5:AB$241,2), -1)</f>
        <v>37.386000000000003</v>
      </c>
      <c r="AC234">
        <f>IFERROR(VLOOKUP($A234, CDS5Y_bbg!AB$5:AC$241,2), -1)</f>
        <v>44043</v>
      </c>
      <c r="AD234">
        <f>IFERROR(VLOOKUP($A234, CDS5Y_bbg!AC$5:AD$241,2), -1)</f>
        <v>487.67700000000002</v>
      </c>
      <c r="AE234">
        <f>IFERROR(VLOOKUP($A234, CDS5Y_bbg!AD$5:AE$241,2), -1)</f>
        <v>41149</v>
      </c>
      <c r="AF234">
        <f>IFERROR(VLOOKUP($A234, CDS5Y_bbg!AE$5:AF$241,2), -1)</f>
        <v>20.933</v>
      </c>
      <c r="AG234">
        <f>IFERROR(VLOOKUP($A234, CDS5Y_bbg!AF$5:AG$241,2), -1)</f>
        <v>42853</v>
      </c>
      <c r="AH234">
        <f>IFERROR(VLOOKUP($A234, CDS5Y_bbg!AG$5:AH$241,2), -1)</f>
        <v>23.484999999999999</v>
      </c>
      <c r="AI234">
        <f>IFERROR(VLOOKUP($A234, CDS5Y_bbg!AH$5:AI$241,2), -1)</f>
        <v>-1</v>
      </c>
      <c r="AJ234">
        <f>IFERROR(VLOOKUP($A234, CDS5Y_bbg!AI$5:AJ$241,2), -1)</f>
        <v>-1</v>
      </c>
      <c r="AK234">
        <f>IFERROR(VLOOKUP($A234, CDS5Y_bbg!AJ$5:AK$241,2), -1)</f>
        <v>-1</v>
      </c>
      <c r="AL234">
        <f>IFERROR(VLOOKUP($A234, CDS5Y_bbg!AK$5:AL$241,2), -1)</f>
        <v>-1</v>
      </c>
      <c r="AM234">
        <f>IFERROR(VLOOKUP($A234, CDS5Y_bbg!AL$5:AM$241,2), -1)</f>
        <v>-1</v>
      </c>
      <c r="AN234">
        <f>IFERROR(VLOOKUP($A234, CDS5Y_bbg!AM$5:AN$241,2), -1)</f>
        <v>-1</v>
      </c>
      <c r="AO234">
        <f>IFERROR(VLOOKUP($A234, CDS5Y_bbg!AN$5:AO$241,2), -1)</f>
        <v>43424</v>
      </c>
      <c r="AP234">
        <f>IFERROR(VLOOKUP($A234, CDS5Y_bbg!AO$5:AP$241,2), -1)</f>
        <v>-1</v>
      </c>
      <c r="AQ234">
        <f>IFERROR(VLOOKUP($A234, CDS5Y_bbg!AP$5:AQ$241,2), -1)</f>
        <v>44625</v>
      </c>
      <c r="AR234">
        <f>IFERROR(VLOOKUP($A234, CDS5Y_bbg!AQ$5:AR$241,2), -1)</f>
        <v>25.167999999999999</v>
      </c>
      <c r="AS234">
        <f>IFERROR(VLOOKUP($A234, CDS5Y_bbg!AR$5:AS$241,2), -1)</f>
        <v>44626</v>
      </c>
      <c r="AT234">
        <f>IFERROR(VLOOKUP($A234, CDS5Y_bbg!AS$5:AT$241,2), -1)</f>
        <v>10.625</v>
      </c>
      <c r="AU234">
        <f>IFERROR(VLOOKUP($A234, CDS5Y_bbg!AT$5:AU$241,2), -1)</f>
        <v>-1</v>
      </c>
      <c r="AV234">
        <f>IFERROR(VLOOKUP($A234, CDS5Y_bbg!AU$5:AV$241,2), -1)</f>
        <v>-1</v>
      </c>
      <c r="AW234">
        <f>IFERROR(VLOOKUP($A234, CDS5Y_bbg!AV$5:AW$241,2), -1)</f>
        <v>41863</v>
      </c>
      <c r="AX234">
        <f>IFERROR(VLOOKUP($A234, CDS5Y_bbg!AW$5:AX$241,2), -1)</f>
        <v>-1</v>
      </c>
      <c r="AY234">
        <f>IFERROR(VLOOKUP($A234, CDS5Y_bbg!AX$5:AY$241,2), -1)</f>
        <v>43402</v>
      </c>
      <c r="AZ234">
        <f>IFERROR(VLOOKUP($A234, CDS5Y_bbg!AY$5:AZ$241,2), -1)</f>
        <v>-1</v>
      </c>
      <c r="BA234">
        <f>IFERROR(VLOOKUP($A234, CDS5Y_bbg!AZ$5:BA$241,2), -1)</f>
        <v>-1</v>
      </c>
      <c r="BB234">
        <f>IFERROR(VLOOKUP($A234, CDS5Y_bbg!BA$5:BB$241,2), -1)</f>
        <v>25.166</v>
      </c>
      <c r="BC234">
        <f>IFERROR(VLOOKUP($A234, CDS5Y_bbg!BB$5:BC$241,2), -1)</f>
        <v>41722</v>
      </c>
      <c r="BD234">
        <f>IFERROR(VLOOKUP($A234, CDS5Y_bbg!BC$5:BD$241,2), -1)</f>
        <v>-1</v>
      </c>
      <c r="BE234">
        <f>IFERROR(VLOOKUP($A234, CDS5Y_bbg!BD$5:BE$241,2), -1)</f>
        <v>-1</v>
      </c>
      <c r="BF234">
        <f>IFERROR(VLOOKUP($A234, CDS5Y_bbg!BE$5:BF$241,2), -1)</f>
        <v>-1</v>
      </c>
      <c r="BG234">
        <f>IFERROR(VLOOKUP($A234, CDS5Y_bbg!BF$5:BG$241,2), -1)</f>
        <v>-1</v>
      </c>
      <c r="BH234">
        <f>IFERROR(VLOOKUP($A234, CDS5Y_bbg!BG$5:BH$241,2), -1)</f>
        <v>-1</v>
      </c>
      <c r="BI234">
        <f>IFERROR(VLOOKUP($A234, CDS5Y_bbg!BH$5:BI$241,2), -1)</f>
        <v>43424</v>
      </c>
      <c r="BJ234">
        <f>IFERROR(VLOOKUP($A234, CDS5Y_bbg!BI$5:BJ$241,2), -1)</f>
        <v>-1</v>
      </c>
      <c r="BK234">
        <f>IFERROR(VLOOKUP($A234, CDS5Y_bbg!BJ$5:BK$241,2), -1)</f>
        <v>-1</v>
      </c>
      <c r="BL234">
        <f>IFERROR(VLOOKUP($A234, CDS5Y_bbg!BK$5:BL$241,2), -1)</f>
        <v>-1</v>
      </c>
      <c r="BM234">
        <f>IFERROR(VLOOKUP($A234, CDS5Y_bbg!BL$5:BM$241,2), -1)</f>
        <v>43424</v>
      </c>
      <c r="BN234">
        <f>IFERROR(VLOOKUP($A234, CDS5Y_bbg!BM$5:BN$241,2), -1)</f>
        <v>64.867999999999995</v>
      </c>
      <c r="BO234">
        <f>IFERROR(VLOOKUP($A234, CDS5Y_bbg!BN$5:BO$241,2), -1)</f>
        <v>43426</v>
      </c>
      <c r="BP234">
        <f>IFERROR(VLOOKUP($A234, CDS5Y_bbg!BO$5:BP$241,2), -1)</f>
        <v>-1</v>
      </c>
      <c r="BQ234">
        <f>IFERROR(VLOOKUP($A234, CDS5Y_bbg!BP$5:BQ$241,2), -1)</f>
        <v>-1</v>
      </c>
      <c r="BR234">
        <f>IFERROR(VLOOKUP($A234, CDS5Y_bbg!BQ$5:BR$241,2), -1)</f>
        <v>-1</v>
      </c>
      <c r="BS234">
        <f>IFERROR(VLOOKUP($A234, CDS5Y_bbg!BR$5:BS$241,2), -1)</f>
        <v>43426</v>
      </c>
      <c r="BT234">
        <f>IFERROR(VLOOKUP($A234, CDS5Y_bbg!BS$5:BT$241,2), -1)</f>
        <v>-1</v>
      </c>
      <c r="BU234">
        <f>IFERROR(VLOOKUP($A234, CDS5Y_bbg!BT$5:BU$241,2), -1)</f>
        <v>-1</v>
      </c>
      <c r="BV234">
        <f>IFERROR(VLOOKUP($A234, CDS5Y_bbg!BU$5:BV$241,2), -1)</f>
        <v>-1</v>
      </c>
      <c r="BW234">
        <f>IFERROR(VLOOKUP($A234, CDS5Y_bbg!BV$5:BW$241,2), -1)</f>
        <v>41915</v>
      </c>
      <c r="BX234">
        <f>IFERROR(VLOOKUP($A234, CDS5Y_bbg!BW$5:BX$241,2), -1)</f>
        <v>-1</v>
      </c>
      <c r="BY234">
        <f>IFERROR(VLOOKUP($A234, CDS5Y_bbg!BX$5:BY$241,2), -1)</f>
        <v>-1</v>
      </c>
      <c r="BZ234">
        <f>IFERROR(VLOOKUP($A234, CDS5Y_bbg!BY$5:BZ$241,2), -1)</f>
        <v>-1</v>
      </c>
      <c r="CA234">
        <f>IFERROR(VLOOKUP($A234, CDS5Y_bbg!BZ$5:CA$241,2), -1)</f>
        <v>41911</v>
      </c>
      <c r="CB234">
        <f>IFERROR(VLOOKUP($A234, CDS5Y_bbg!CA$5:CB$241,2), -1)</f>
        <v>-1</v>
      </c>
      <c r="CC234">
        <f>IFERROR(VLOOKUP($A234, CDS5Y_bbg!CB$5:CC$241,2), -1)</f>
        <v>41912</v>
      </c>
      <c r="CD234">
        <f>IFERROR(VLOOKUP($A234, CDS5Y_bbg!CC$5:CD$241,2), -1)</f>
        <v>-1</v>
      </c>
      <c r="CE234">
        <f>IFERROR(VLOOKUP($A234, CDS5Y_bbg!CD$5:CE$241,2), -1)</f>
        <v>43332</v>
      </c>
      <c r="CF234">
        <f>IFERROR(VLOOKUP($A234, CDS5Y_bbg!CE$5:CF$241,2), -1)</f>
        <v>-1</v>
      </c>
      <c r="CG234">
        <f>IFERROR(VLOOKUP($A234, CDS5Y_bbg!CF$5:CG$241,2), -1)</f>
        <v>41893</v>
      </c>
      <c r="CH234">
        <f>IFERROR(VLOOKUP($A234, CDS5Y_bbg!CG$5:CH$241,2), -1)</f>
        <v>-1</v>
      </c>
      <c r="CI234">
        <f>IFERROR(VLOOKUP($A234, CDS5Y_bbg!CH$5:CI$241,2), -1)</f>
        <v>-1</v>
      </c>
      <c r="CJ234">
        <f>IFERROR(VLOOKUP($A234, CDS5Y_bbg!CI$5:CJ$241,2), -1)</f>
        <v>-1</v>
      </c>
      <c r="CK234">
        <f>IFERROR(VLOOKUP($A234, CDS5Y_bbg!CJ$5:CK$241,2), -1)</f>
        <v>41844</v>
      </c>
      <c r="CL234">
        <f>IFERROR(VLOOKUP($A234, CDS5Y_bbg!CK$5:CL$241,2), -1)</f>
        <v>-1</v>
      </c>
      <c r="CM234">
        <f>IFERROR(VLOOKUP($A234, CDS5Y_bbg!CL$5:CM$241,2), -1)</f>
        <v>-1</v>
      </c>
      <c r="CN234">
        <f>IFERROR(VLOOKUP($A234, CDS5Y_bbg!CM$5:CN$241,2), -1)</f>
        <v>-1</v>
      </c>
    </row>
    <row r="235" spans="1:92" x14ac:dyDescent="0.25">
      <c r="A235" s="1">
        <v>43644</v>
      </c>
      <c r="B235">
        <f>IFERROR(VLOOKUP($A235, CDS5Y_bbg!A$5:B$241,2), -1)</f>
        <v>150.196</v>
      </c>
      <c r="C235">
        <f>IFERROR(VLOOKUP($A235, CDS5Y_bbg!B$5:C$241,2), -1)</f>
        <v>41831</v>
      </c>
      <c r="D235">
        <f>IFERROR(VLOOKUP($A235, CDS5Y_bbg!C$5:D$241,2), -1)</f>
        <v>-1</v>
      </c>
      <c r="E235">
        <f>IFERROR(VLOOKUP($A235, CDS5Y_bbg!D$5:E$241,2), -1)</f>
        <v>44895</v>
      </c>
      <c r="F235">
        <f>IFERROR(VLOOKUP($A235, CDS5Y_bbg!E$5:F$241,2), -1)</f>
        <v>38.392000000000003</v>
      </c>
      <c r="G235">
        <f>IFERROR(VLOOKUP($A235, CDS5Y_bbg!F$5:G$241,2), -1)</f>
        <v>40360</v>
      </c>
      <c r="H235">
        <f>IFERROR(VLOOKUP($A235, CDS5Y_bbg!G$5:H$241,2), -1)</f>
        <v>43.52</v>
      </c>
      <c r="I235">
        <f>IFERROR(VLOOKUP($A235, CDS5Y_bbg!H$5:I$241,2), -1)</f>
        <v>44834</v>
      </c>
      <c r="J235">
        <f>IFERROR(VLOOKUP($A235, CDS5Y_bbg!I$5:J$241,2), -1)</f>
        <v>91.891999999999996</v>
      </c>
      <c r="K235">
        <f>IFERROR(VLOOKUP($A235, CDS5Y_bbg!J$5:K$241,2), -1)</f>
        <v>41819</v>
      </c>
      <c r="L235">
        <f>IFERROR(VLOOKUP($A235, CDS5Y_bbg!K$5:L$241,2), -1)</f>
        <v>-1</v>
      </c>
      <c r="M235">
        <f>IFERROR(VLOOKUP($A235, CDS5Y_bbg!L$5:M$241,2), -1)</f>
        <v>40469</v>
      </c>
      <c r="N235">
        <f>IFERROR(VLOOKUP($A235, CDS5Y_bbg!M$5:N$241,2), -1)</f>
        <v>33.030999999999999</v>
      </c>
      <c r="O235">
        <f>IFERROR(VLOOKUP($A235, CDS5Y_bbg!N$5:O$241,2), -1)</f>
        <v>40289</v>
      </c>
      <c r="P235">
        <f>IFERROR(VLOOKUP($A235, CDS5Y_bbg!O$5:P$241,2), -1)</f>
        <v>54.814999999999998</v>
      </c>
      <c r="Q235">
        <f>IFERROR(VLOOKUP($A235, CDS5Y_bbg!P$5:Q$241,2), -1)</f>
        <v>44377</v>
      </c>
      <c r="R235">
        <f>IFERROR(VLOOKUP($A235, CDS5Y_bbg!Q$5:R$241,2), -1)</f>
        <v>111.825</v>
      </c>
      <c r="S235">
        <f>IFERROR(VLOOKUP($A235, CDS5Y_bbg!R$5:S$241,2), -1)</f>
        <v>43337</v>
      </c>
      <c r="T235">
        <f>IFERROR(VLOOKUP($A235, CDS5Y_bbg!S$5:T$241,2), -1)</f>
        <v>48.984000000000002</v>
      </c>
      <c r="U235">
        <f>IFERROR(VLOOKUP($A235, CDS5Y_bbg!T$5:U$241,2), -1)</f>
        <v>42062</v>
      </c>
      <c r="V235">
        <f>IFERROR(VLOOKUP($A235, CDS5Y_bbg!U$5:V$241,2), -1)</f>
        <v>-1</v>
      </c>
      <c r="W235">
        <f>IFERROR(VLOOKUP($A235, CDS5Y_bbg!V$5:W$241,2), -1)</f>
        <v>44074</v>
      </c>
      <c r="X235">
        <f>IFERROR(VLOOKUP($A235, CDS5Y_bbg!W$5:X$241,2), -1)</f>
        <v>113.41500000000001</v>
      </c>
      <c r="Y235">
        <f>IFERROR(VLOOKUP($A235, CDS5Y_bbg!X$5:Y$241,2), -1)</f>
        <v>44043</v>
      </c>
      <c r="Z235">
        <f>IFERROR(VLOOKUP($A235, CDS5Y_bbg!Y$5:Z$241,2), -1)</f>
        <v>168.166</v>
      </c>
      <c r="AA235">
        <f>IFERROR(VLOOKUP($A235, CDS5Y_bbg!Z$5:AA$241,2), -1)</f>
        <v>40481</v>
      </c>
      <c r="AB235">
        <f>IFERROR(VLOOKUP($A235, CDS5Y_bbg!AA$5:AB$241,2), -1)</f>
        <v>35.719000000000001</v>
      </c>
      <c r="AC235">
        <f>IFERROR(VLOOKUP($A235, CDS5Y_bbg!AB$5:AC$241,2), -1)</f>
        <v>44043</v>
      </c>
      <c r="AD235">
        <f>IFERROR(VLOOKUP($A235, CDS5Y_bbg!AC$5:AD$241,2), -1)</f>
        <v>397.625</v>
      </c>
      <c r="AE235">
        <f>IFERROR(VLOOKUP($A235, CDS5Y_bbg!AD$5:AE$241,2), -1)</f>
        <v>41149</v>
      </c>
      <c r="AF235">
        <f>IFERROR(VLOOKUP($A235, CDS5Y_bbg!AE$5:AF$241,2), -1)</f>
        <v>19.157</v>
      </c>
      <c r="AG235">
        <f>IFERROR(VLOOKUP($A235, CDS5Y_bbg!AF$5:AG$241,2), -1)</f>
        <v>42853</v>
      </c>
      <c r="AH235">
        <f>IFERROR(VLOOKUP($A235, CDS5Y_bbg!AG$5:AH$241,2), -1)</f>
        <v>23.484999999999999</v>
      </c>
      <c r="AI235">
        <f>IFERROR(VLOOKUP($A235, CDS5Y_bbg!AH$5:AI$241,2), -1)</f>
        <v>-1</v>
      </c>
      <c r="AJ235">
        <f>IFERROR(VLOOKUP($A235, CDS5Y_bbg!AI$5:AJ$241,2), -1)</f>
        <v>-1</v>
      </c>
      <c r="AK235">
        <f>IFERROR(VLOOKUP($A235, CDS5Y_bbg!AJ$5:AK$241,2), -1)</f>
        <v>-1</v>
      </c>
      <c r="AL235">
        <f>IFERROR(VLOOKUP($A235, CDS5Y_bbg!AK$5:AL$241,2), -1)</f>
        <v>-1</v>
      </c>
      <c r="AM235">
        <f>IFERROR(VLOOKUP($A235, CDS5Y_bbg!AL$5:AM$241,2), -1)</f>
        <v>-1</v>
      </c>
      <c r="AN235">
        <f>IFERROR(VLOOKUP($A235, CDS5Y_bbg!AM$5:AN$241,2), -1)</f>
        <v>-1</v>
      </c>
      <c r="AO235">
        <f>IFERROR(VLOOKUP($A235, CDS5Y_bbg!AN$5:AO$241,2), -1)</f>
        <v>43424</v>
      </c>
      <c r="AP235">
        <f>IFERROR(VLOOKUP($A235, CDS5Y_bbg!AO$5:AP$241,2), -1)</f>
        <v>-1</v>
      </c>
      <c r="AQ235">
        <f>IFERROR(VLOOKUP($A235, CDS5Y_bbg!AP$5:AQ$241,2), -1)</f>
        <v>44625</v>
      </c>
      <c r="AR235">
        <f>IFERROR(VLOOKUP($A235, CDS5Y_bbg!AQ$5:AR$241,2), -1)</f>
        <v>25.167999999999999</v>
      </c>
      <c r="AS235">
        <f>IFERROR(VLOOKUP($A235, CDS5Y_bbg!AR$5:AS$241,2), -1)</f>
        <v>44626</v>
      </c>
      <c r="AT235">
        <f>IFERROR(VLOOKUP($A235, CDS5Y_bbg!AS$5:AT$241,2), -1)</f>
        <v>10.625</v>
      </c>
      <c r="AU235">
        <f>IFERROR(VLOOKUP($A235, CDS5Y_bbg!AT$5:AU$241,2), -1)</f>
        <v>-1</v>
      </c>
      <c r="AV235">
        <f>IFERROR(VLOOKUP($A235, CDS5Y_bbg!AU$5:AV$241,2), -1)</f>
        <v>-1</v>
      </c>
      <c r="AW235">
        <f>IFERROR(VLOOKUP($A235, CDS5Y_bbg!AV$5:AW$241,2), -1)</f>
        <v>41863</v>
      </c>
      <c r="AX235">
        <f>IFERROR(VLOOKUP($A235, CDS5Y_bbg!AW$5:AX$241,2), -1)</f>
        <v>-1</v>
      </c>
      <c r="AY235">
        <f>IFERROR(VLOOKUP($A235, CDS5Y_bbg!AX$5:AY$241,2), -1)</f>
        <v>43402</v>
      </c>
      <c r="AZ235">
        <f>IFERROR(VLOOKUP($A235, CDS5Y_bbg!AY$5:AZ$241,2), -1)</f>
        <v>-1</v>
      </c>
      <c r="BA235">
        <f>IFERROR(VLOOKUP($A235, CDS5Y_bbg!AZ$5:BA$241,2), -1)</f>
        <v>-1</v>
      </c>
      <c r="BB235">
        <f>IFERROR(VLOOKUP($A235, CDS5Y_bbg!BA$5:BB$241,2), -1)</f>
        <v>25.166</v>
      </c>
      <c r="BC235">
        <f>IFERROR(VLOOKUP($A235, CDS5Y_bbg!BB$5:BC$241,2), -1)</f>
        <v>41722</v>
      </c>
      <c r="BD235">
        <f>IFERROR(VLOOKUP($A235, CDS5Y_bbg!BC$5:BD$241,2), -1)</f>
        <v>-1</v>
      </c>
      <c r="BE235">
        <f>IFERROR(VLOOKUP($A235, CDS5Y_bbg!BD$5:BE$241,2), -1)</f>
        <v>-1</v>
      </c>
      <c r="BF235">
        <f>IFERROR(VLOOKUP($A235, CDS5Y_bbg!BE$5:BF$241,2), -1)</f>
        <v>-1</v>
      </c>
      <c r="BG235">
        <f>IFERROR(VLOOKUP($A235, CDS5Y_bbg!BF$5:BG$241,2), -1)</f>
        <v>-1</v>
      </c>
      <c r="BH235">
        <f>IFERROR(VLOOKUP($A235, CDS5Y_bbg!BG$5:BH$241,2), -1)</f>
        <v>-1</v>
      </c>
      <c r="BI235">
        <f>IFERROR(VLOOKUP($A235, CDS5Y_bbg!BH$5:BI$241,2), -1)</f>
        <v>43424</v>
      </c>
      <c r="BJ235">
        <f>IFERROR(VLOOKUP($A235, CDS5Y_bbg!BI$5:BJ$241,2), -1)</f>
        <v>-1</v>
      </c>
      <c r="BK235">
        <f>IFERROR(VLOOKUP($A235, CDS5Y_bbg!BJ$5:BK$241,2), -1)</f>
        <v>-1</v>
      </c>
      <c r="BL235">
        <f>IFERROR(VLOOKUP($A235, CDS5Y_bbg!BK$5:BL$241,2), -1)</f>
        <v>-1</v>
      </c>
      <c r="BM235">
        <f>IFERROR(VLOOKUP($A235, CDS5Y_bbg!BL$5:BM$241,2), -1)</f>
        <v>43424</v>
      </c>
      <c r="BN235">
        <f>IFERROR(VLOOKUP($A235, CDS5Y_bbg!BM$5:BN$241,2), -1)</f>
        <v>64.867999999999995</v>
      </c>
      <c r="BO235">
        <f>IFERROR(VLOOKUP($A235, CDS5Y_bbg!BN$5:BO$241,2), -1)</f>
        <v>43426</v>
      </c>
      <c r="BP235">
        <f>IFERROR(VLOOKUP($A235, CDS5Y_bbg!BO$5:BP$241,2), -1)</f>
        <v>-1</v>
      </c>
      <c r="BQ235">
        <f>IFERROR(VLOOKUP($A235, CDS5Y_bbg!BP$5:BQ$241,2), -1)</f>
        <v>-1</v>
      </c>
      <c r="BR235">
        <f>IFERROR(VLOOKUP($A235, CDS5Y_bbg!BQ$5:BR$241,2), -1)</f>
        <v>-1</v>
      </c>
      <c r="BS235">
        <f>IFERROR(VLOOKUP($A235, CDS5Y_bbg!BR$5:BS$241,2), -1)</f>
        <v>43426</v>
      </c>
      <c r="BT235">
        <f>IFERROR(VLOOKUP($A235, CDS5Y_bbg!BS$5:BT$241,2), -1)</f>
        <v>-1</v>
      </c>
      <c r="BU235">
        <f>IFERROR(VLOOKUP($A235, CDS5Y_bbg!BT$5:BU$241,2), -1)</f>
        <v>-1</v>
      </c>
      <c r="BV235">
        <f>IFERROR(VLOOKUP($A235, CDS5Y_bbg!BU$5:BV$241,2), -1)</f>
        <v>-1</v>
      </c>
      <c r="BW235">
        <f>IFERROR(VLOOKUP($A235, CDS5Y_bbg!BV$5:BW$241,2), -1)</f>
        <v>41915</v>
      </c>
      <c r="BX235">
        <f>IFERROR(VLOOKUP($A235, CDS5Y_bbg!BW$5:BX$241,2), -1)</f>
        <v>-1</v>
      </c>
      <c r="BY235">
        <f>IFERROR(VLOOKUP($A235, CDS5Y_bbg!BX$5:BY$241,2), -1)</f>
        <v>-1</v>
      </c>
      <c r="BZ235">
        <f>IFERROR(VLOOKUP($A235, CDS5Y_bbg!BY$5:BZ$241,2), -1)</f>
        <v>-1</v>
      </c>
      <c r="CA235">
        <f>IFERROR(VLOOKUP($A235, CDS5Y_bbg!BZ$5:CA$241,2), -1)</f>
        <v>41911</v>
      </c>
      <c r="CB235">
        <f>IFERROR(VLOOKUP($A235, CDS5Y_bbg!CA$5:CB$241,2), -1)</f>
        <v>-1</v>
      </c>
      <c r="CC235">
        <f>IFERROR(VLOOKUP($A235, CDS5Y_bbg!CB$5:CC$241,2), -1)</f>
        <v>41912</v>
      </c>
      <c r="CD235">
        <f>IFERROR(VLOOKUP($A235, CDS5Y_bbg!CC$5:CD$241,2), -1)</f>
        <v>-1</v>
      </c>
      <c r="CE235">
        <f>IFERROR(VLOOKUP($A235, CDS5Y_bbg!CD$5:CE$241,2), -1)</f>
        <v>43332</v>
      </c>
      <c r="CF235">
        <f>IFERROR(VLOOKUP($A235, CDS5Y_bbg!CE$5:CF$241,2), -1)</f>
        <v>-1</v>
      </c>
      <c r="CG235">
        <f>IFERROR(VLOOKUP($A235, CDS5Y_bbg!CF$5:CG$241,2), -1)</f>
        <v>41893</v>
      </c>
      <c r="CH235">
        <f>IFERROR(VLOOKUP($A235, CDS5Y_bbg!CG$5:CH$241,2), -1)</f>
        <v>-1</v>
      </c>
      <c r="CI235">
        <f>IFERROR(VLOOKUP($A235, CDS5Y_bbg!CH$5:CI$241,2), -1)</f>
        <v>-1</v>
      </c>
      <c r="CJ235">
        <f>IFERROR(VLOOKUP($A235, CDS5Y_bbg!CI$5:CJ$241,2), -1)</f>
        <v>-1</v>
      </c>
      <c r="CK235">
        <f>IFERROR(VLOOKUP($A235, CDS5Y_bbg!CJ$5:CK$241,2), -1)</f>
        <v>41844</v>
      </c>
      <c r="CL235">
        <f>IFERROR(VLOOKUP($A235, CDS5Y_bbg!CK$5:CL$241,2), -1)</f>
        <v>-1</v>
      </c>
      <c r="CM235">
        <f>IFERROR(VLOOKUP($A235, CDS5Y_bbg!CL$5:CM$241,2), -1)</f>
        <v>-1</v>
      </c>
      <c r="CN235">
        <f>IFERROR(VLOOKUP($A235, CDS5Y_bbg!CM$5:CN$241,2), -1)</f>
        <v>-1</v>
      </c>
    </row>
    <row r="236" spans="1:92" x14ac:dyDescent="0.25">
      <c r="A236" s="1">
        <v>43677</v>
      </c>
      <c r="B236">
        <f>IFERROR(VLOOKUP($A236, CDS5Y_bbg!A$5:B$241,2), -1)</f>
        <v>127.02200000000001</v>
      </c>
      <c r="C236">
        <f>IFERROR(VLOOKUP($A236, CDS5Y_bbg!B$5:C$241,2), -1)</f>
        <v>41831</v>
      </c>
      <c r="D236">
        <f>IFERROR(VLOOKUP($A236, CDS5Y_bbg!C$5:D$241,2), -1)</f>
        <v>-1</v>
      </c>
      <c r="E236">
        <f>IFERROR(VLOOKUP($A236, CDS5Y_bbg!D$5:E$241,2), -1)</f>
        <v>44895</v>
      </c>
      <c r="F236">
        <f>IFERROR(VLOOKUP($A236, CDS5Y_bbg!E$5:F$241,2), -1)</f>
        <v>35.209000000000003</v>
      </c>
      <c r="G236">
        <f>IFERROR(VLOOKUP($A236, CDS5Y_bbg!F$5:G$241,2), -1)</f>
        <v>40360</v>
      </c>
      <c r="H236">
        <f>IFERROR(VLOOKUP($A236, CDS5Y_bbg!G$5:H$241,2), -1)</f>
        <v>40.353000000000002</v>
      </c>
      <c r="I236">
        <f>IFERROR(VLOOKUP($A236, CDS5Y_bbg!H$5:I$241,2), -1)</f>
        <v>44834</v>
      </c>
      <c r="J236">
        <f>IFERROR(VLOOKUP($A236, CDS5Y_bbg!I$5:J$241,2), -1)</f>
        <v>85.947999999999993</v>
      </c>
      <c r="K236">
        <f>IFERROR(VLOOKUP($A236, CDS5Y_bbg!J$5:K$241,2), -1)</f>
        <v>41819</v>
      </c>
      <c r="L236">
        <f>IFERROR(VLOOKUP($A236, CDS5Y_bbg!K$5:L$241,2), -1)</f>
        <v>-1</v>
      </c>
      <c r="M236">
        <f>IFERROR(VLOOKUP($A236, CDS5Y_bbg!L$5:M$241,2), -1)</f>
        <v>40469</v>
      </c>
      <c r="N236">
        <f>IFERROR(VLOOKUP($A236, CDS5Y_bbg!M$5:N$241,2), -1)</f>
        <v>29.039000000000001</v>
      </c>
      <c r="O236">
        <f>IFERROR(VLOOKUP($A236, CDS5Y_bbg!N$5:O$241,2), -1)</f>
        <v>40289</v>
      </c>
      <c r="P236">
        <f>IFERROR(VLOOKUP($A236, CDS5Y_bbg!O$5:P$241,2), -1)</f>
        <v>47.954000000000001</v>
      </c>
      <c r="Q236">
        <f>IFERROR(VLOOKUP($A236, CDS5Y_bbg!P$5:Q$241,2), -1)</f>
        <v>44377</v>
      </c>
      <c r="R236">
        <f>IFERROR(VLOOKUP($A236, CDS5Y_bbg!Q$5:R$241,2), -1)</f>
        <v>117.285</v>
      </c>
      <c r="S236">
        <f>IFERROR(VLOOKUP($A236, CDS5Y_bbg!R$5:S$241,2), -1)</f>
        <v>43337</v>
      </c>
      <c r="T236">
        <f>IFERROR(VLOOKUP($A236, CDS5Y_bbg!S$5:T$241,2), -1)</f>
        <v>45.19</v>
      </c>
      <c r="U236">
        <f>IFERROR(VLOOKUP($A236, CDS5Y_bbg!T$5:U$241,2), -1)</f>
        <v>42062</v>
      </c>
      <c r="V236">
        <f>IFERROR(VLOOKUP($A236, CDS5Y_bbg!U$5:V$241,2), -1)</f>
        <v>-1</v>
      </c>
      <c r="W236">
        <f>IFERROR(VLOOKUP($A236, CDS5Y_bbg!V$5:W$241,2), -1)</f>
        <v>44074</v>
      </c>
      <c r="X236">
        <f>IFERROR(VLOOKUP($A236, CDS5Y_bbg!W$5:X$241,2), -1)</f>
        <v>98.725999999999999</v>
      </c>
      <c r="Y236">
        <f>IFERROR(VLOOKUP($A236, CDS5Y_bbg!X$5:Y$241,2), -1)</f>
        <v>44043</v>
      </c>
      <c r="Z236">
        <f>IFERROR(VLOOKUP($A236, CDS5Y_bbg!Y$5:Z$241,2), -1)</f>
        <v>174.227</v>
      </c>
      <c r="AA236">
        <f>IFERROR(VLOOKUP($A236, CDS5Y_bbg!Z$5:AA$241,2), -1)</f>
        <v>40481</v>
      </c>
      <c r="AB236">
        <f>IFERROR(VLOOKUP($A236, CDS5Y_bbg!AA$5:AB$241,2), -1)</f>
        <v>32.588000000000001</v>
      </c>
      <c r="AC236">
        <f>IFERROR(VLOOKUP($A236, CDS5Y_bbg!AB$5:AC$241,2), -1)</f>
        <v>44043</v>
      </c>
      <c r="AD236">
        <f>IFERROR(VLOOKUP($A236, CDS5Y_bbg!AC$5:AD$241,2), -1)</f>
        <v>361.43799999999999</v>
      </c>
      <c r="AE236">
        <f>IFERROR(VLOOKUP($A236, CDS5Y_bbg!AD$5:AE$241,2), -1)</f>
        <v>41149</v>
      </c>
      <c r="AF236">
        <f>IFERROR(VLOOKUP($A236, CDS5Y_bbg!AE$5:AF$241,2), -1)</f>
        <v>19.719000000000001</v>
      </c>
      <c r="AG236">
        <f>IFERROR(VLOOKUP($A236, CDS5Y_bbg!AF$5:AG$241,2), -1)</f>
        <v>42853</v>
      </c>
      <c r="AH236">
        <f>IFERROR(VLOOKUP($A236, CDS5Y_bbg!AG$5:AH$241,2), -1)</f>
        <v>23.484999999999999</v>
      </c>
      <c r="AI236">
        <f>IFERROR(VLOOKUP($A236, CDS5Y_bbg!AH$5:AI$241,2), -1)</f>
        <v>-1</v>
      </c>
      <c r="AJ236">
        <f>IFERROR(VLOOKUP($A236, CDS5Y_bbg!AI$5:AJ$241,2), -1)</f>
        <v>-1</v>
      </c>
      <c r="AK236">
        <f>IFERROR(VLOOKUP($A236, CDS5Y_bbg!AJ$5:AK$241,2), -1)</f>
        <v>-1</v>
      </c>
      <c r="AL236">
        <f>IFERROR(VLOOKUP($A236, CDS5Y_bbg!AK$5:AL$241,2), -1)</f>
        <v>-1</v>
      </c>
      <c r="AM236">
        <f>IFERROR(VLOOKUP($A236, CDS5Y_bbg!AL$5:AM$241,2), -1)</f>
        <v>-1</v>
      </c>
      <c r="AN236">
        <f>IFERROR(VLOOKUP($A236, CDS5Y_bbg!AM$5:AN$241,2), -1)</f>
        <v>-1</v>
      </c>
      <c r="AO236">
        <f>IFERROR(VLOOKUP($A236, CDS5Y_bbg!AN$5:AO$241,2), -1)</f>
        <v>43424</v>
      </c>
      <c r="AP236">
        <f>IFERROR(VLOOKUP($A236, CDS5Y_bbg!AO$5:AP$241,2), -1)</f>
        <v>-1</v>
      </c>
      <c r="AQ236">
        <f>IFERROR(VLOOKUP($A236, CDS5Y_bbg!AP$5:AQ$241,2), -1)</f>
        <v>44625</v>
      </c>
      <c r="AR236">
        <f>IFERROR(VLOOKUP($A236, CDS5Y_bbg!AQ$5:AR$241,2), -1)</f>
        <v>25.167999999999999</v>
      </c>
      <c r="AS236">
        <f>IFERROR(VLOOKUP($A236, CDS5Y_bbg!AR$5:AS$241,2), -1)</f>
        <v>44626</v>
      </c>
      <c r="AT236">
        <f>IFERROR(VLOOKUP($A236, CDS5Y_bbg!AS$5:AT$241,2), -1)</f>
        <v>10.625</v>
      </c>
      <c r="AU236">
        <f>IFERROR(VLOOKUP($A236, CDS5Y_bbg!AT$5:AU$241,2), -1)</f>
        <v>-1</v>
      </c>
      <c r="AV236">
        <f>IFERROR(VLOOKUP($A236, CDS5Y_bbg!AU$5:AV$241,2), -1)</f>
        <v>-1</v>
      </c>
      <c r="AW236">
        <f>IFERROR(VLOOKUP($A236, CDS5Y_bbg!AV$5:AW$241,2), -1)</f>
        <v>41863</v>
      </c>
      <c r="AX236">
        <f>IFERROR(VLOOKUP($A236, CDS5Y_bbg!AW$5:AX$241,2), -1)</f>
        <v>-1</v>
      </c>
      <c r="AY236">
        <f>IFERROR(VLOOKUP($A236, CDS5Y_bbg!AX$5:AY$241,2), -1)</f>
        <v>43402</v>
      </c>
      <c r="AZ236">
        <f>IFERROR(VLOOKUP($A236, CDS5Y_bbg!AY$5:AZ$241,2), -1)</f>
        <v>-1</v>
      </c>
      <c r="BA236">
        <f>IFERROR(VLOOKUP($A236, CDS5Y_bbg!AZ$5:BA$241,2), -1)</f>
        <v>-1</v>
      </c>
      <c r="BB236">
        <f>IFERROR(VLOOKUP($A236, CDS5Y_bbg!BA$5:BB$241,2), -1)</f>
        <v>25.166</v>
      </c>
      <c r="BC236">
        <f>IFERROR(VLOOKUP($A236, CDS5Y_bbg!BB$5:BC$241,2), -1)</f>
        <v>41722</v>
      </c>
      <c r="BD236">
        <f>IFERROR(VLOOKUP($A236, CDS5Y_bbg!BC$5:BD$241,2), -1)</f>
        <v>-1</v>
      </c>
      <c r="BE236">
        <f>IFERROR(VLOOKUP($A236, CDS5Y_bbg!BD$5:BE$241,2), -1)</f>
        <v>-1</v>
      </c>
      <c r="BF236">
        <f>IFERROR(VLOOKUP($A236, CDS5Y_bbg!BE$5:BF$241,2), -1)</f>
        <v>-1</v>
      </c>
      <c r="BG236">
        <f>IFERROR(VLOOKUP($A236, CDS5Y_bbg!BF$5:BG$241,2), -1)</f>
        <v>-1</v>
      </c>
      <c r="BH236">
        <f>IFERROR(VLOOKUP($A236, CDS5Y_bbg!BG$5:BH$241,2), -1)</f>
        <v>-1</v>
      </c>
      <c r="BI236">
        <f>IFERROR(VLOOKUP($A236, CDS5Y_bbg!BH$5:BI$241,2), -1)</f>
        <v>43424</v>
      </c>
      <c r="BJ236">
        <f>IFERROR(VLOOKUP($A236, CDS5Y_bbg!BI$5:BJ$241,2), -1)</f>
        <v>-1</v>
      </c>
      <c r="BK236">
        <f>IFERROR(VLOOKUP($A236, CDS5Y_bbg!BJ$5:BK$241,2), -1)</f>
        <v>-1</v>
      </c>
      <c r="BL236">
        <f>IFERROR(VLOOKUP($A236, CDS5Y_bbg!BK$5:BL$241,2), -1)</f>
        <v>-1</v>
      </c>
      <c r="BM236">
        <f>IFERROR(VLOOKUP($A236, CDS5Y_bbg!BL$5:BM$241,2), -1)</f>
        <v>43424</v>
      </c>
      <c r="BN236">
        <f>IFERROR(VLOOKUP($A236, CDS5Y_bbg!BM$5:BN$241,2), -1)</f>
        <v>64.867999999999995</v>
      </c>
      <c r="BO236">
        <f>IFERROR(VLOOKUP($A236, CDS5Y_bbg!BN$5:BO$241,2), -1)</f>
        <v>43426</v>
      </c>
      <c r="BP236">
        <f>IFERROR(VLOOKUP($A236, CDS5Y_bbg!BO$5:BP$241,2), -1)</f>
        <v>-1</v>
      </c>
      <c r="BQ236">
        <f>IFERROR(VLOOKUP($A236, CDS5Y_bbg!BP$5:BQ$241,2), -1)</f>
        <v>-1</v>
      </c>
      <c r="BR236">
        <f>IFERROR(VLOOKUP($A236, CDS5Y_bbg!BQ$5:BR$241,2), -1)</f>
        <v>-1</v>
      </c>
      <c r="BS236">
        <f>IFERROR(VLOOKUP($A236, CDS5Y_bbg!BR$5:BS$241,2), -1)</f>
        <v>43426</v>
      </c>
      <c r="BT236">
        <f>IFERROR(VLOOKUP($A236, CDS5Y_bbg!BS$5:BT$241,2), -1)</f>
        <v>-1</v>
      </c>
      <c r="BU236">
        <f>IFERROR(VLOOKUP($A236, CDS5Y_bbg!BT$5:BU$241,2), -1)</f>
        <v>-1</v>
      </c>
      <c r="BV236">
        <f>IFERROR(VLOOKUP($A236, CDS5Y_bbg!BU$5:BV$241,2), -1)</f>
        <v>-1</v>
      </c>
      <c r="BW236">
        <f>IFERROR(VLOOKUP($A236, CDS5Y_bbg!BV$5:BW$241,2), -1)</f>
        <v>41915</v>
      </c>
      <c r="BX236">
        <f>IFERROR(VLOOKUP($A236, CDS5Y_bbg!BW$5:BX$241,2), -1)</f>
        <v>-1</v>
      </c>
      <c r="BY236">
        <f>IFERROR(VLOOKUP($A236, CDS5Y_bbg!BX$5:BY$241,2), -1)</f>
        <v>-1</v>
      </c>
      <c r="BZ236">
        <f>IFERROR(VLOOKUP($A236, CDS5Y_bbg!BY$5:BZ$241,2), -1)</f>
        <v>-1</v>
      </c>
      <c r="CA236">
        <f>IFERROR(VLOOKUP($A236, CDS5Y_bbg!BZ$5:CA$241,2), -1)</f>
        <v>41911</v>
      </c>
      <c r="CB236">
        <f>IFERROR(VLOOKUP($A236, CDS5Y_bbg!CA$5:CB$241,2), -1)</f>
        <v>-1</v>
      </c>
      <c r="CC236">
        <f>IFERROR(VLOOKUP($A236, CDS5Y_bbg!CB$5:CC$241,2), -1)</f>
        <v>41912</v>
      </c>
      <c r="CD236">
        <f>IFERROR(VLOOKUP($A236, CDS5Y_bbg!CC$5:CD$241,2), -1)</f>
        <v>-1</v>
      </c>
      <c r="CE236">
        <f>IFERROR(VLOOKUP($A236, CDS5Y_bbg!CD$5:CE$241,2), -1)</f>
        <v>43332</v>
      </c>
      <c r="CF236">
        <f>IFERROR(VLOOKUP($A236, CDS5Y_bbg!CE$5:CF$241,2), -1)</f>
        <v>-1</v>
      </c>
      <c r="CG236">
        <f>IFERROR(VLOOKUP($A236, CDS5Y_bbg!CF$5:CG$241,2), -1)</f>
        <v>41893</v>
      </c>
      <c r="CH236">
        <f>IFERROR(VLOOKUP($A236, CDS5Y_bbg!CG$5:CH$241,2), -1)</f>
        <v>-1</v>
      </c>
      <c r="CI236">
        <f>IFERROR(VLOOKUP($A236, CDS5Y_bbg!CH$5:CI$241,2), -1)</f>
        <v>-1</v>
      </c>
      <c r="CJ236">
        <f>IFERROR(VLOOKUP($A236, CDS5Y_bbg!CI$5:CJ$241,2), -1)</f>
        <v>-1</v>
      </c>
      <c r="CK236">
        <f>IFERROR(VLOOKUP($A236, CDS5Y_bbg!CJ$5:CK$241,2), -1)</f>
        <v>41844</v>
      </c>
      <c r="CL236">
        <f>IFERROR(VLOOKUP($A236, CDS5Y_bbg!CK$5:CL$241,2), -1)</f>
        <v>-1</v>
      </c>
      <c r="CM236">
        <f>IFERROR(VLOOKUP($A236, CDS5Y_bbg!CL$5:CM$241,2), -1)</f>
        <v>-1</v>
      </c>
      <c r="CN236">
        <f>IFERROR(VLOOKUP($A236, CDS5Y_bbg!CM$5:CN$241,2), -1)</f>
        <v>-1</v>
      </c>
    </row>
    <row r="237" spans="1:92" x14ac:dyDescent="0.25">
      <c r="A237" s="1">
        <v>43707</v>
      </c>
      <c r="B237">
        <f>IFERROR(VLOOKUP($A237, CDS5Y_bbg!A$5:B$241,2), -1)</f>
        <v>135.55000000000001</v>
      </c>
      <c r="C237">
        <f>IFERROR(VLOOKUP($A237, CDS5Y_bbg!B$5:C$241,2), -1)</f>
        <v>41831</v>
      </c>
      <c r="D237">
        <f>IFERROR(VLOOKUP($A237, CDS5Y_bbg!C$5:D$241,2), -1)</f>
        <v>-1</v>
      </c>
      <c r="E237">
        <f>IFERROR(VLOOKUP($A237, CDS5Y_bbg!D$5:E$241,2), -1)</f>
        <v>44895</v>
      </c>
      <c r="F237">
        <f>IFERROR(VLOOKUP($A237, CDS5Y_bbg!E$5:F$241,2), -1)</f>
        <v>36.003</v>
      </c>
      <c r="G237">
        <f>IFERROR(VLOOKUP($A237, CDS5Y_bbg!F$5:G$241,2), -1)</f>
        <v>40360</v>
      </c>
      <c r="H237">
        <f>IFERROR(VLOOKUP($A237, CDS5Y_bbg!G$5:H$241,2), -1)</f>
        <v>46.183</v>
      </c>
      <c r="I237">
        <f>IFERROR(VLOOKUP($A237, CDS5Y_bbg!H$5:I$241,2), -1)</f>
        <v>44834</v>
      </c>
      <c r="J237">
        <f>IFERROR(VLOOKUP($A237, CDS5Y_bbg!I$5:J$241,2), -1)</f>
        <v>94.311000000000007</v>
      </c>
      <c r="K237">
        <f>IFERROR(VLOOKUP($A237, CDS5Y_bbg!J$5:K$241,2), -1)</f>
        <v>41819</v>
      </c>
      <c r="L237">
        <f>IFERROR(VLOOKUP($A237, CDS5Y_bbg!K$5:L$241,2), -1)</f>
        <v>-1</v>
      </c>
      <c r="M237">
        <f>IFERROR(VLOOKUP($A237, CDS5Y_bbg!L$5:M$241,2), -1)</f>
        <v>40469</v>
      </c>
      <c r="N237">
        <f>IFERROR(VLOOKUP($A237, CDS5Y_bbg!M$5:N$241,2), -1)</f>
        <v>32.887</v>
      </c>
      <c r="O237">
        <f>IFERROR(VLOOKUP($A237, CDS5Y_bbg!N$5:O$241,2), -1)</f>
        <v>40289</v>
      </c>
      <c r="P237">
        <f>IFERROR(VLOOKUP($A237, CDS5Y_bbg!O$5:P$241,2), -1)</f>
        <v>51.204000000000001</v>
      </c>
      <c r="Q237">
        <f>IFERROR(VLOOKUP($A237, CDS5Y_bbg!P$5:Q$241,2), -1)</f>
        <v>44377</v>
      </c>
      <c r="R237">
        <f>IFERROR(VLOOKUP($A237, CDS5Y_bbg!Q$5:R$241,2), -1)</f>
        <v>113.401</v>
      </c>
      <c r="S237">
        <f>IFERROR(VLOOKUP($A237, CDS5Y_bbg!R$5:S$241,2), -1)</f>
        <v>43337</v>
      </c>
      <c r="T237">
        <f>IFERROR(VLOOKUP($A237, CDS5Y_bbg!S$5:T$241,2), -1)</f>
        <v>48.207999999999998</v>
      </c>
      <c r="U237">
        <f>IFERROR(VLOOKUP($A237, CDS5Y_bbg!T$5:U$241,2), -1)</f>
        <v>42062</v>
      </c>
      <c r="V237">
        <f>IFERROR(VLOOKUP($A237, CDS5Y_bbg!U$5:V$241,2), -1)</f>
        <v>-1</v>
      </c>
      <c r="W237">
        <f>IFERROR(VLOOKUP($A237, CDS5Y_bbg!V$5:W$241,2), -1)</f>
        <v>44074</v>
      </c>
      <c r="X237">
        <f>IFERROR(VLOOKUP($A237, CDS5Y_bbg!W$5:X$241,2), -1)</f>
        <v>98.198999999999998</v>
      </c>
      <c r="Y237">
        <f>IFERROR(VLOOKUP($A237, CDS5Y_bbg!X$5:Y$241,2), -1)</f>
        <v>44043</v>
      </c>
      <c r="Z237">
        <f>IFERROR(VLOOKUP($A237, CDS5Y_bbg!Y$5:Z$241,2), -1)</f>
        <v>179.69</v>
      </c>
      <c r="AA237">
        <f>IFERROR(VLOOKUP($A237, CDS5Y_bbg!Z$5:AA$241,2), -1)</f>
        <v>40481</v>
      </c>
      <c r="AB237">
        <f>IFERROR(VLOOKUP($A237, CDS5Y_bbg!AA$5:AB$241,2), -1)</f>
        <v>32.768000000000001</v>
      </c>
      <c r="AC237">
        <f>IFERROR(VLOOKUP($A237, CDS5Y_bbg!AB$5:AC$241,2), -1)</f>
        <v>44043</v>
      </c>
      <c r="AD237">
        <f>IFERROR(VLOOKUP($A237, CDS5Y_bbg!AC$5:AD$241,2), -1)</f>
        <v>429.86700000000002</v>
      </c>
      <c r="AE237">
        <f>IFERROR(VLOOKUP($A237, CDS5Y_bbg!AD$5:AE$241,2), -1)</f>
        <v>41149</v>
      </c>
      <c r="AF237">
        <f>IFERROR(VLOOKUP($A237, CDS5Y_bbg!AE$5:AF$241,2), -1)</f>
        <v>18.548000000000002</v>
      </c>
      <c r="AG237">
        <f>IFERROR(VLOOKUP($A237, CDS5Y_bbg!AF$5:AG$241,2), -1)</f>
        <v>42853</v>
      </c>
      <c r="AH237">
        <f>IFERROR(VLOOKUP($A237, CDS5Y_bbg!AG$5:AH$241,2), -1)</f>
        <v>23.484999999999999</v>
      </c>
      <c r="AI237">
        <f>IFERROR(VLOOKUP($A237, CDS5Y_bbg!AH$5:AI$241,2), -1)</f>
        <v>-1</v>
      </c>
      <c r="AJ237">
        <f>IFERROR(VLOOKUP($A237, CDS5Y_bbg!AI$5:AJ$241,2), -1)</f>
        <v>-1</v>
      </c>
      <c r="AK237">
        <f>IFERROR(VLOOKUP($A237, CDS5Y_bbg!AJ$5:AK$241,2), -1)</f>
        <v>-1</v>
      </c>
      <c r="AL237">
        <f>IFERROR(VLOOKUP($A237, CDS5Y_bbg!AK$5:AL$241,2), -1)</f>
        <v>-1</v>
      </c>
      <c r="AM237">
        <f>IFERROR(VLOOKUP($A237, CDS5Y_bbg!AL$5:AM$241,2), -1)</f>
        <v>-1</v>
      </c>
      <c r="AN237">
        <f>IFERROR(VLOOKUP($A237, CDS5Y_bbg!AM$5:AN$241,2), -1)</f>
        <v>-1</v>
      </c>
      <c r="AO237">
        <f>IFERROR(VLOOKUP($A237, CDS5Y_bbg!AN$5:AO$241,2), -1)</f>
        <v>43424</v>
      </c>
      <c r="AP237">
        <f>IFERROR(VLOOKUP($A237, CDS5Y_bbg!AO$5:AP$241,2), -1)</f>
        <v>-1</v>
      </c>
      <c r="AQ237">
        <f>IFERROR(VLOOKUP($A237, CDS5Y_bbg!AP$5:AQ$241,2), -1)</f>
        <v>44625</v>
      </c>
      <c r="AR237">
        <f>IFERROR(VLOOKUP($A237, CDS5Y_bbg!AQ$5:AR$241,2), -1)</f>
        <v>25.167999999999999</v>
      </c>
      <c r="AS237">
        <f>IFERROR(VLOOKUP($A237, CDS5Y_bbg!AR$5:AS$241,2), -1)</f>
        <v>44626</v>
      </c>
      <c r="AT237">
        <f>IFERROR(VLOOKUP($A237, CDS5Y_bbg!AS$5:AT$241,2), -1)</f>
        <v>10.625</v>
      </c>
      <c r="AU237">
        <f>IFERROR(VLOOKUP($A237, CDS5Y_bbg!AT$5:AU$241,2), -1)</f>
        <v>-1</v>
      </c>
      <c r="AV237">
        <f>IFERROR(VLOOKUP($A237, CDS5Y_bbg!AU$5:AV$241,2), -1)</f>
        <v>-1</v>
      </c>
      <c r="AW237">
        <f>IFERROR(VLOOKUP($A237, CDS5Y_bbg!AV$5:AW$241,2), -1)</f>
        <v>41863</v>
      </c>
      <c r="AX237">
        <f>IFERROR(VLOOKUP($A237, CDS5Y_bbg!AW$5:AX$241,2), -1)</f>
        <v>-1</v>
      </c>
      <c r="AY237">
        <f>IFERROR(VLOOKUP($A237, CDS5Y_bbg!AX$5:AY$241,2), -1)</f>
        <v>43402</v>
      </c>
      <c r="AZ237">
        <f>IFERROR(VLOOKUP($A237, CDS5Y_bbg!AY$5:AZ$241,2), -1)</f>
        <v>-1</v>
      </c>
      <c r="BA237">
        <f>IFERROR(VLOOKUP($A237, CDS5Y_bbg!AZ$5:BA$241,2), -1)</f>
        <v>-1</v>
      </c>
      <c r="BB237">
        <f>IFERROR(VLOOKUP($A237, CDS5Y_bbg!BA$5:BB$241,2), -1)</f>
        <v>22.725999999999999</v>
      </c>
      <c r="BC237">
        <f>IFERROR(VLOOKUP($A237, CDS5Y_bbg!BB$5:BC$241,2), -1)</f>
        <v>41722</v>
      </c>
      <c r="BD237">
        <f>IFERROR(VLOOKUP($A237, CDS5Y_bbg!BC$5:BD$241,2), -1)</f>
        <v>-1</v>
      </c>
      <c r="BE237">
        <f>IFERROR(VLOOKUP($A237, CDS5Y_bbg!BD$5:BE$241,2), -1)</f>
        <v>-1</v>
      </c>
      <c r="BF237">
        <f>IFERROR(VLOOKUP($A237, CDS5Y_bbg!BE$5:BF$241,2), -1)</f>
        <v>-1</v>
      </c>
      <c r="BG237">
        <f>IFERROR(VLOOKUP($A237, CDS5Y_bbg!BF$5:BG$241,2), -1)</f>
        <v>-1</v>
      </c>
      <c r="BH237">
        <f>IFERROR(VLOOKUP($A237, CDS5Y_bbg!BG$5:BH$241,2), -1)</f>
        <v>-1</v>
      </c>
      <c r="BI237">
        <f>IFERROR(VLOOKUP($A237, CDS5Y_bbg!BH$5:BI$241,2), -1)</f>
        <v>43424</v>
      </c>
      <c r="BJ237">
        <f>IFERROR(VLOOKUP($A237, CDS5Y_bbg!BI$5:BJ$241,2), -1)</f>
        <v>-1</v>
      </c>
      <c r="BK237">
        <f>IFERROR(VLOOKUP($A237, CDS5Y_bbg!BJ$5:BK$241,2), -1)</f>
        <v>-1</v>
      </c>
      <c r="BL237">
        <f>IFERROR(VLOOKUP($A237, CDS5Y_bbg!BK$5:BL$241,2), -1)</f>
        <v>-1</v>
      </c>
      <c r="BM237">
        <f>IFERROR(VLOOKUP($A237, CDS5Y_bbg!BL$5:BM$241,2), -1)</f>
        <v>43424</v>
      </c>
      <c r="BN237">
        <f>IFERROR(VLOOKUP($A237, CDS5Y_bbg!BM$5:BN$241,2), -1)</f>
        <v>64.867999999999995</v>
      </c>
      <c r="BO237">
        <f>IFERROR(VLOOKUP($A237, CDS5Y_bbg!BN$5:BO$241,2), -1)</f>
        <v>43426</v>
      </c>
      <c r="BP237">
        <f>IFERROR(VLOOKUP($A237, CDS5Y_bbg!BO$5:BP$241,2), -1)</f>
        <v>-1</v>
      </c>
      <c r="BQ237">
        <f>IFERROR(VLOOKUP($A237, CDS5Y_bbg!BP$5:BQ$241,2), -1)</f>
        <v>-1</v>
      </c>
      <c r="BR237">
        <f>IFERROR(VLOOKUP($A237, CDS5Y_bbg!BQ$5:BR$241,2), -1)</f>
        <v>-1</v>
      </c>
      <c r="BS237">
        <f>IFERROR(VLOOKUP($A237, CDS5Y_bbg!BR$5:BS$241,2), -1)</f>
        <v>43426</v>
      </c>
      <c r="BT237">
        <f>IFERROR(VLOOKUP($A237, CDS5Y_bbg!BS$5:BT$241,2), -1)</f>
        <v>-1</v>
      </c>
      <c r="BU237">
        <f>IFERROR(VLOOKUP($A237, CDS5Y_bbg!BT$5:BU$241,2), -1)</f>
        <v>-1</v>
      </c>
      <c r="BV237">
        <f>IFERROR(VLOOKUP($A237, CDS5Y_bbg!BU$5:BV$241,2), -1)</f>
        <v>-1</v>
      </c>
      <c r="BW237">
        <f>IFERROR(VLOOKUP($A237, CDS5Y_bbg!BV$5:BW$241,2), -1)</f>
        <v>41915</v>
      </c>
      <c r="BX237">
        <f>IFERROR(VLOOKUP($A237, CDS5Y_bbg!BW$5:BX$241,2), -1)</f>
        <v>-1</v>
      </c>
      <c r="BY237">
        <f>IFERROR(VLOOKUP($A237, CDS5Y_bbg!BX$5:BY$241,2), -1)</f>
        <v>-1</v>
      </c>
      <c r="BZ237">
        <f>IFERROR(VLOOKUP($A237, CDS5Y_bbg!BY$5:BZ$241,2), -1)</f>
        <v>-1</v>
      </c>
      <c r="CA237">
        <f>IFERROR(VLOOKUP($A237, CDS5Y_bbg!BZ$5:CA$241,2), -1)</f>
        <v>41911</v>
      </c>
      <c r="CB237">
        <f>IFERROR(VLOOKUP($A237, CDS5Y_bbg!CA$5:CB$241,2), -1)</f>
        <v>-1</v>
      </c>
      <c r="CC237">
        <f>IFERROR(VLOOKUP($A237, CDS5Y_bbg!CB$5:CC$241,2), -1)</f>
        <v>41912</v>
      </c>
      <c r="CD237">
        <f>IFERROR(VLOOKUP($A237, CDS5Y_bbg!CC$5:CD$241,2), -1)</f>
        <v>-1</v>
      </c>
      <c r="CE237">
        <f>IFERROR(VLOOKUP($A237, CDS5Y_bbg!CD$5:CE$241,2), -1)</f>
        <v>43332</v>
      </c>
      <c r="CF237">
        <f>IFERROR(VLOOKUP($A237, CDS5Y_bbg!CE$5:CF$241,2), -1)</f>
        <v>-1</v>
      </c>
      <c r="CG237">
        <f>IFERROR(VLOOKUP($A237, CDS5Y_bbg!CF$5:CG$241,2), -1)</f>
        <v>41893</v>
      </c>
      <c r="CH237">
        <f>IFERROR(VLOOKUP($A237, CDS5Y_bbg!CG$5:CH$241,2), -1)</f>
        <v>-1</v>
      </c>
      <c r="CI237">
        <f>IFERROR(VLOOKUP($A237, CDS5Y_bbg!CH$5:CI$241,2), -1)</f>
        <v>-1</v>
      </c>
      <c r="CJ237">
        <f>IFERROR(VLOOKUP($A237, CDS5Y_bbg!CI$5:CJ$241,2), -1)</f>
        <v>-1</v>
      </c>
      <c r="CK237">
        <f>IFERROR(VLOOKUP($A237, CDS5Y_bbg!CJ$5:CK$241,2), -1)</f>
        <v>41844</v>
      </c>
      <c r="CL237">
        <f>IFERROR(VLOOKUP($A237, CDS5Y_bbg!CK$5:CL$241,2), -1)</f>
        <v>-1</v>
      </c>
      <c r="CM237">
        <f>IFERROR(VLOOKUP($A237, CDS5Y_bbg!CL$5:CM$241,2), -1)</f>
        <v>-1</v>
      </c>
      <c r="CN237">
        <f>IFERROR(VLOOKUP($A237, CDS5Y_bbg!CM$5:CN$241,2), -1)</f>
        <v>-1</v>
      </c>
    </row>
    <row r="238" spans="1:92" x14ac:dyDescent="0.25">
      <c r="A238" s="1">
        <v>43738</v>
      </c>
      <c r="B238">
        <f>IFERROR(VLOOKUP($A238, CDS5Y_bbg!A$5:B$241,2), -1)</f>
        <v>136.536</v>
      </c>
      <c r="C238">
        <f>IFERROR(VLOOKUP($A238, CDS5Y_bbg!B$5:C$241,2), -1)</f>
        <v>41831</v>
      </c>
      <c r="D238">
        <f>IFERROR(VLOOKUP($A238, CDS5Y_bbg!C$5:D$241,2), -1)</f>
        <v>-1</v>
      </c>
      <c r="E238">
        <f>IFERROR(VLOOKUP($A238, CDS5Y_bbg!D$5:E$241,2), -1)</f>
        <v>44895</v>
      </c>
      <c r="F238">
        <f>IFERROR(VLOOKUP($A238, CDS5Y_bbg!E$5:F$241,2), -1)</f>
        <v>36.128999999999998</v>
      </c>
      <c r="G238">
        <f>IFERROR(VLOOKUP($A238, CDS5Y_bbg!F$5:G$241,2), -1)</f>
        <v>40360</v>
      </c>
      <c r="H238">
        <f>IFERROR(VLOOKUP($A238, CDS5Y_bbg!G$5:H$241,2), -1)</f>
        <v>47.703000000000003</v>
      </c>
      <c r="I238">
        <f>IFERROR(VLOOKUP($A238, CDS5Y_bbg!H$5:I$241,2), -1)</f>
        <v>44834</v>
      </c>
      <c r="J238">
        <f>IFERROR(VLOOKUP($A238, CDS5Y_bbg!I$5:J$241,2), -1)</f>
        <v>93.695999999999998</v>
      </c>
      <c r="K238">
        <f>IFERROR(VLOOKUP($A238, CDS5Y_bbg!J$5:K$241,2), -1)</f>
        <v>41819</v>
      </c>
      <c r="L238">
        <f>IFERROR(VLOOKUP($A238, CDS5Y_bbg!K$5:L$241,2), -1)</f>
        <v>-1</v>
      </c>
      <c r="M238">
        <f>IFERROR(VLOOKUP($A238, CDS5Y_bbg!L$5:M$241,2), -1)</f>
        <v>40469</v>
      </c>
      <c r="N238">
        <f>IFERROR(VLOOKUP($A238, CDS5Y_bbg!M$5:N$241,2), -1)</f>
        <v>28.981000000000002</v>
      </c>
      <c r="O238">
        <f>IFERROR(VLOOKUP($A238, CDS5Y_bbg!N$5:O$241,2), -1)</f>
        <v>40289</v>
      </c>
      <c r="P238">
        <f>IFERROR(VLOOKUP($A238, CDS5Y_bbg!O$5:P$241,2), -1)</f>
        <v>51.981999999999999</v>
      </c>
      <c r="Q238">
        <f>IFERROR(VLOOKUP($A238, CDS5Y_bbg!P$5:Q$241,2), -1)</f>
        <v>44377</v>
      </c>
      <c r="R238">
        <f>IFERROR(VLOOKUP($A238, CDS5Y_bbg!Q$5:R$241,2), -1)</f>
        <v>115.925</v>
      </c>
      <c r="S238">
        <f>IFERROR(VLOOKUP($A238, CDS5Y_bbg!R$5:S$241,2), -1)</f>
        <v>43337</v>
      </c>
      <c r="T238">
        <f>IFERROR(VLOOKUP($A238, CDS5Y_bbg!S$5:T$241,2), -1)</f>
        <v>48.076999999999998</v>
      </c>
      <c r="U238">
        <f>IFERROR(VLOOKUP($A238, CDS5Y_bbg!T$5:U$241,2), -1)</f>
        <v>42062</v>
      </c>
      <c r="V238">
        <f>IFERROR(VLOOKUP($A238, CDS5Y_bbg!U$5:V$241,2), -1)</f>
        <v>-1</v>
      </c>
      <c r="W238">
        <f>IFERROR(VLOOKUP($A238, CDS5Y_bbg!V$5:W$241,2), -1)</f>
        <v>44074</v>
      </c>
      <c r="X238">
        <f>IFERROR(VLOOKUP($A238, CDS5Y_bbg!W$5:X$241,2), -1)</f>
        <v>85.944000000000003</v>
      </c>
      <c r="Y238">
        <f>IFERROR(VLOOKUP($A238, CDS5Y_bbg!X$5:Y$241,2), -1)</f>
        <v>44043</v>
      </c>
      <c r="Z238">
        <f>IFERROR(VLOOKUP($A238, CDS5Y_bbg!Y$5:Z$241,2), -1)</f>
        <v>193.42599999999999</v>
      </c>
      <c r="AA238">
        <f>IFERROR(VLOOKUP($A238, CDS5Y_bbg!Z$5:AA$241,2), -1)</f>
        <v>40481</v>
      </c>
      <c r="AB238">
        <f>IFERROR(VLOOKUP($A238, CDS5Y_bbg!AA$5:AB$241,2), -1)</f>
        <v>30.338000000000001</v>
      </c>
      <c r="AC238">
        <f>IFERROR(VLOOKUP($A238, CDS5Y_bbg!AB$5:AC$241,2), -1)</f>
        <v>44043</v>
      </c>
      <c r="AD238">
        <f>IFERROR(VLOOKUP($A238, CDS5Y_bbg!AC$5:AD$241,2), -1)</f>
        <v>357.97500000000002</v>
      </c>
      <c r="AE238">
        <f>IFERROR(VLOOKUP($A238, CDS5Y_bbg!AD$5:AE$241,2), -1)</f>
        <v>41149</v>
      </c>
      <c r="AF238">
        <f>IFERROR(VLOOKUP($A238, CDS5Y_bbg!AE$5:AF$241,2), -1)</f>
        <v>19.623000000000001</v>
      </c>
      <c r="AG238">
        <f>IFERROR(VLOOKUP($A238, CDS5Y_bbg!AF$5:AG$241,2), -1)</f>
        <v>42853</v>
      </c>
      <c r="AH238">
        <f>IFERROR(VLOOKUP($A238, CDS5Y_bbg!AG$5:AH$241,2), -1)</f>
        <v>23.484999999999999</v>
      </c>
      <c r="AI238">
        <f>IFERROR(VLOOKUP($A238, CDS5Y_bbg!AH$5:AI$241,2), -1)</f>
        <v>-1</v>
      </c>
      <c r="AJ238">
        <f>IFERROR(VLOOKUP($A238, CDS5Y_bbg!AI$5:AJ$241,2), -1)</f>
        <v>-1</v>
      </c>
      <c r="AK238">
        <f>IFERROR(VLOOKUP($A238, CDS5Y_bbg!AJ$5:AK$241,2), -1)</f>
        <v>-1</v>
      </c>
      <c r="AL238">
        <f>IFERROR(VLOOKUP($A238, CDS5Y_bbg!AK$5:AL$241,2), -1)</f>
        <v>-1</v>
      </c>
      <c r="AM238">
        <f>IFERROR(VLOOKUP($A238, CDS5Y_bbg!AL$5:AM$241,2), -1)</f>
        <v>-1</v>
      </c>
      <c r="AN238">
        <f>IFERROR(VLOOKUP($A238, CDS5Y_bbg!AM$5:AN$241,2), -1)</f>
        <v>-1</v>
      </c>
      <c r="AO238">
        <f>IFERROR(VLOOKUP($A238, CDS5Y_bbg!AN$5:AO$241,2), -1)</f>
        <v>43424</v>
      </c>
      <c r="AP238">
        <f>IFERROR(VLOOKUP($A238, CDS5Y_bbg!AO$5:AP$241,2), -1)</f>
        <v>-1</v>
      </c>
      <c r="AQ238">
        <f>IFERROR(VLOOKUP($A238, CDS5Y_bbg!AP$5:AQ$241,2), -1)</f>
        <v>44625</v>
      </c>
      <c r="AR238">
        <f>IFERROR(VLOOKUP($A238, CDS5Y_bbg!AQ$5:AR$241,2), -1)</f>
        <v>25.167999999999999</v>
      </c>
      <c r="AS238">
        <f>IFERROR(VLOOKUP($A238, CDS5Y_bbg!AR$5:AS$241,2), -1)</f>
        <v>44626</v>
      </c>
      <c r="AT238">
        <f>IFERROR(VLOOKUP($A238, CDS5Y_bbg!AS$5:AT$241,2), -1)</f>
        <v>10.625</v>
      </c>
      <c r="AU238">
        <f>IFERROR(VLOOKUP($A238, CDS5Y_bbg!AT$5:AU$241,2), -1)</f>
        <v>-1</v>
      </c>
      <c r="AV238">
        <f>IFERROR(VLOOKUP($A238, CDS5Y_bbg!AU$5:AV$241,2), -1)</f>
        <v>-1</v>
      </c>
      <c r="AW238">
        <f>IFERROR(VLOOKUP($A238, CDS5Y_bbg!AV$5:AW$241,2), -1)</f>
        <v>41863</v>
      </c>
      <c r="AX238">
        <f>IFERROR(VLOOKUP($A238, CDS5Y_bbg!AW$5:AX$241,2), -1)</f>
        <v>-1</v>
      </c>
      <c r="AY238">
        <f>IFERROR(VLOOKUP($A238, CDS5Y_bbg!AX$5:AY$241,2), -1)</f>
        <v>43402</v>
      </c>
      <c r="AZ238">
        <f>IFERROR(VLOOKUP($A238, CDS5Y_bbg!AY$5:AZ$241,2), -1)</f>
        <v>-1</v>
      </c>
      <c r="BA238">
        <f>IFERROR(VLOOKUP($A238, CDS5Y_bbg!AZ$5:BA$241,2), -1)</f>
        <v>-1</v>
      </c>
      <c r="BB238">
        <f>IFERROR(VLOOKUP($A238, CDS5Y_bbg!BA$5:BB$241,2), -1)</f>
        <v>23.510999999999999</v>
      </c>
      <c r="BC238">
        <f>IFERROR(VLOOKUP($A238, CDS5Y_bbg!BB$5:BC$241,2), -1)</f>
        <v>41722</v>
      </c>
      <c r="BD238">
        <f>IFERROR(VLOOKUP($A238, CDS5Y_bbg!BC$5:BD$241,2), -1)</f>
        <v>-1</v>
      </c>
      <c r="BE238">
        <f>IFERROR(VLOOKUP($A238, CDS5Y_bbg!BD$5:BE$241,2), -1)</f>
        <v>-1</v>
      </c>
      <c r="BF238">
        <f>IFERROR(VLOOKUP($A238, CDS5Y_bbg!BE$5:BF$241,2), -1)</f>
        <v>-1</v>
      </c>
      <c r="BG238">
        <f>IFERROR(VLOOKUP($A238, CDS5Y_bbg!BF$5:BG$241,2), -1)</f>
        <v>-1</v>
      </c>
      <c r="BH238">
        <f>IFERROR(VLOOKUP($A238, CDS5Y_bbg!BG$5:BH$241,2), -1)</f>
        <v>-1</v>
      </c>
      <c r="BI238">
        <f>IFERROR(VLOOKUP($A238, CDS5Y_bbg!BH$5:BI$241,2), -1)</f>
        <v>43424</v>
      </c>
      <c r="BJ238">
        <f>IFERROR(VLOOKUP($A238, CDS5Y_bbg!BI$5:BJ$241,2), -1)</f>
        <v>-1</v>
      </c>
      <c r="BK238">
        <f>IFERROR(VLOOKUP($A238, CDS5Y_bbg!BJ$5:BK$241,2), -1)</f>
        <v>-1</v>
      </c>
      <c r="BL238">
        <f>IFERROR(VLOOKUP($A238, CDS5Y_bbg!BK$5:BL$241,2), -1)</f>
        <v>-1</v>
      </c>
      <c r="BM238">
        <f>IFERROR(VLOOKUP($A238, CDS5Y_bbg!BL$5:BM$241,2), -1)</f>
        <v>43424</v>
      </c>
      <c r="BN238">
        <f>IFERROR(VLOOKUP($A238, CDS5Y_bbg!BM$5:BN$241,2), -1)</f>
        <v>64.867999999999995</v>
      </c>
      <c r="BO238">
        <f>IFERROR(VLOOKUP($A238, CDS5Y_bbg!BN$5:BO$241,2), -1)</f>
        <v>43426</v>
      </c>
      <c r="BP238">
        <f>IFERROR(VLOOKUP($A238, CDS5Y_bbg!BO$5:BP$241,2), -1)</f>
        <v>-1</v>
      </c>
      <c r="BQ238">
        <f>IFERROR(VLOOKUP($A238, CDS5Y_bbg!BP$5:BQ$241,2), -1)</f>
        <v>-1</v>
      </c>
      <c r="BR238">
        <f>IFERROR(VLOOKUP($A238, CDS5Y_bbg!BQ$5:BR$241,2), -1)</f>
        <v>-1</v>
      </c>
      <c r="BS238">
        <f>IFERROR(VLOOKUP($A238, CDS5Y_bbg!BR$5:BS$241,2), -1)</f>
        <v>43426</v>
      </c>
      <c r="BT238">
        <f>IFERROR(VLOOKUP($A238, CDS5Y_bbg!BS$5:BT$241,2), -1)</f>
        <v>-1</v>
      </c>
      <c r="BU238">
        <f>IFERROR(VLOOKUP($A238, CDS5Y_bbg!BT$5:BU$241,2), -1)</f>
        <v>-1</v>
      </c>
      <c r="BV238">
        <f>IFERROR(VLOOKUP($A238, CDS5Y_bbg!BU$5:BV$241,2), -1)</f>
        <v>-1</v>
      </c>
      <c r="BW238">
        <f>IFERROR(VLOOKUP($A238, CDS5Y_bbg!BV$5:BW$241,2), -1)</f>
        <v>41915</v>
      </c>
      <c r="BX238">
        <f>IFERROR(VLOOKUP($A238, CDS5Y_bbg!BW$5:BX$241,2), -1)</f>
        <v>-1</v>
      </c>
      <c r="BY238">
        <f>IFERROR(VLOOKUP($A238, CDS5Y_bbg!BX$5:BY$241,2), -1)</f>
        <v>-1</v>
      </c>
      <c r="BZ238">
        <f>IFERROR(VLOOKUP($A238, CDS5Y_bbg!BY$5:BZ$241,2), -1)</f>
        <v>-1</v>
      </c>
      <c r="CA238">
        <f>IFERROR(VLOOKUP($A238, CDS5Y_bbg!BZ$5:CA$241,2), -1)</f>
        <v>41911</v>
      </c>
      <c r="CB238">
        <f>IFERROR(VLOOKUP($A238, CDS5Y_bbg!CA$5:CB$241,2), -1)</f>
        <v>-1</v>
      </c>
      <c r="CC238">
        <f>IFERROR(VLOOKUP($A238, CDS5Y_bbg!CB$5:CC$241,2), -1)</f>
        <v>41912</v>
      </c>
      <c r="CD238">
        <f>IFERROR(VLOOKUP($A238, CDS5Y_bbg!CC$5:CD$241,2), -1)</f>
        <v>-1</v>
      </c>
      <c r="CE238">
        <f>IFERROR(VLOOKUP($A238, CDS5Y_bbg!CD$5:CE$241,2), -1)</f>
        <v>43332</v>
      </c>
      <c r="CF238">
        <f>IFERROR(VLOOKUP($A238, CDS5Y_bbg!CE$5:CF$241,2), -1)</f>
        <v>-1</v>
      </c>
      <c r="CG238">
        <f>IFERROR(VLOOKUP($A238, CDS5Y_bbg!CF$5:CG$241,2), -1)</f>
        <v>41893</v>
      </c>
      <c r="CH238">
        <f>IFERROR(VLOOKUP($A238, CDS5Y_bbg!CG$5:CH$241,2), -1)</f>
        <v>-1</v>
      </c>
      <c r="CI238">
        <f>IFERROR(VLOOKUP($A238, CDS5Y_bbg!CH$5:CI$241,2), -1)</f>
        <v>-1</v>
      </c>
      <c r="CJ238">
        <f>IFERROR(VLOOKUP($A238, CDS5Y_bbg!CI$5:CJ$241,2), -1)</f>
        <v>-1</v>
      </c>
      <c r="CK238">
        <f>IFERROR(VLOOKUP($A238, CDS5Y_bbg!CJ$5:CK$241,2), -1)</f>
        <v>41844</v>
      </c>
      <c r="CL238">
        <f>IFERROR(VLOOKUP($A238, CDS5Y_bbg!CK$5:CL$241,2), -1)</f>
        <v>-1</v>
      </c>
      <c r="CM238">
        <f>IFERROR(VLOOKUP($A238, CDS5Y_bbg!CL$5:CM$241,2), -1)</f>
        <v>-1</v>
      </c>
      <c r="CN238">
        <f>IFERROR(VLOOKUP($A238, CDS5Y_bbg!CM$5:CN$241,2), -1)</f>
        <v>-1</v>
      </c>
    </row>
    <row r="239" spans="1:92" x14ac:dyDescent="0.25">
      <c r="A239" s="1">
        <v>43769</v>
      </c>
      <c r="B239">
        <f>IFERROR(VLOOKUP($A239, CDS5Y_bbg!A$5:B$241,2), -1)</f>
        <v>120.43</v>
      </c>
      <c r="C239">
        <f>IFERROR(VLOOKUP($A239, CDS5Y_bbg!B$5:C$241,2), -1)</f>
        <v>41831</v>
      </c>
      <c r="D239">
        <f>IFERROR(VLOOKUP($A239, CDS5Y_bbg!C$5:D$241,2), -1)</f>
        <v>-1</v>
      </c>
      <c r="E239">
        <f>IFERROR(VLOOKUP($A239, CDS5Y_bbg!D$5:E$241,2), -1)</f>
        <v>44895</v>
      </c>
      <c r="F239">
        <f>IFERROR(VLOOKUP($A239, CDS5Y_bbg!E$5:F$241,2), -1)</f>
        <v>42.898000000000003</v>
      </c>
      <c r="G239">
        <f>IFERROR(VLOOKUP($A239, CDS5Y_bbg!F$5:G$241,2), -1)</f>
        <v>40360</v>
      </c>
      <c r="H239">
        <f>IFERROR(VLOOKUP($A239, CDS5Y_bbg!G$5:H$241,2), -1)</f>
        <v>39.877000000000002</v>
      </c>
      <c r="I239">
        <f>IFERROR(VLOOKUP($A239, CDS5Y_bbg!H$5:I$241,2), -1)</f>
        <v>44834</v>
      </c>
      <c r="J239">
        <f>IFERROR(VLOOKUP($A239, CDS5Y_bbg!I$5:J$241,2), -1)</f>
        <v>80.730999999999995</v>
      </c>
      <c r="K239">
        <f>IFERROR(VLOOKUP($A239, CDS5Y_bbg!J$5:K$241,2), -1)</f>
        <v>41819</v>
      </c>
      <c r="L239">
        <f>IFERROR(VLOOKUP($A239, CDS5Y_bbg!K$5:L$241,2), -1)</f>
        <v>-1</v>
      </c>
      <c r="M239">
        <f>IFERROR(VLOOKUP($A239, CDS5Y_bbg!L$5:M$241,2), -1)</f>
        <v>40469</v>
      </c>
      <c r="N239">
        <f>IFERROR(VLOOKUP($A239, CDS5Y_bbg!M$5:N$241,2), -1)</f>
        <v>29.111000000000001</v>
      </c>
      <c r="O239">
        <f>IFERROR(VLOOKUP($A239, CDS5Y_bbg!N$5:O$241,2), -1)</f>
        <v>40289</v>
      </c>
      <c r="P239">
        <f>IFERROR(VLOOKUP($A239, CDS5Y_bbg!O$5:P$241,2), -1)</f>
        <v>42.984999999999999</v>
      </c>
      <c r="Q239">
        <f>IFERROR(VLOOKUP($A239, CDS5Y_bbg!P$5:Q$241,2), -1)</f>
        <v>44377</v>
      </c>
      <c r="R239">
        <f>IFERROR(VLOOKUP($A239, CDS5Y_bbg!Q$5:R$241,2), -1)</f>
        <v>91.73</v>
      </c>
      <c r="S239">
        <f>IFERROR(VLOOKUP($A239, CDS5Y_bbg!R$5:S$241,2), -1)</f>
        <v>43337</v>
      </c>
      <c r="T239">
        <f>IFERROR(VLOOKUP($A239, CDS5Y_bbg!S$5:T$241,2), -1)</f>
        <v>39.835999999999999</v>
      </c>
      <c r="U239">
        <f>IFERROR(VLOOKUP($A239, CDS5Y_bbg!T$5:U$241,2), -1)</f>
        <v>42062</v>
      </c>
      <c r="V239">
        <f>IFERROR(VLOOKUP($A239, CDS5Y_bbg!U$5:V$241,2), -1)</f>
        <v>-1</v>
      </c>
      <c r="W239">
        <f>IFERROR(VLOOKUP($A239, CDS5Y_bbg!V$5:W$241,2), -1)</f>
        <v>44074</v>
      </c>
      <c r="X239">
        <f>IFERROR(VLOOKUP($A239, CDS5Y_bbg!W$5:X$241,2), -1)</f>
        <v>75.713999999999999</v>
      </c>
      <c r="Y239">
        <f>IFERROR(VLOOKUP($A239, CDS5Y_bbg!X$5:Y$241,2), -1)</f>
        <v>44043</v>
      </c>
      <c r="Z239">
        <f>IFERROR(VLOOKUP($A239, CDS5Y_bbg!Y$5:Z$241,2), -1)</f>
        <v>189.14500000000001</v>
      </c>
      <c r="AA239">
        <f>IFERROR(VLOOKUP($A239, CDS5Y_bbg!Z$5:AA$241,2), -1)</f>
        <v>40481</v>
      </c>
      <c r="AB239">
        <f>IFERROR(VLOOKUP($A239, CDS5Y_bbg!AA$5:AB$241,2), -1)</f>
        <v>28.106999999999999</v>
      </c>
      <c r="AC239">
        <f>IFERROR(VLOOKUP($A239, CDS5Y_bbg!AB$5:AC$241,2), -1)</f>
        <v>44043</v>
      </c>
      <c r="AD239">
        <f>IFERROR(VLOOKUP($A239, CDS5Y_bbg!AC$5:AD$241,2), -1)</f>
        <v>339.37900000000002</v>
      </c>
      <c r="AE239">
        <f>IFERROR(VLOOKUP($A239, CDS5Y_bbg!AD$5:AE$241,2), -1)</f>
        <v>41149</v>
      </c>
      <c r="AF239">
        <f>IFERROR(VLOOKUP($A239, CDS5Y_bbg!AE$5:AF$241,2), -1)</f>
        <v>17.303000000000001</v>
      </c>
      <c r="AG239">
        <f>IFERROR(VLOOKUP($A239, CDS5Y_bbg!AF$5:AG$241,2), -1)</f>
        <v>42853</v>
      </c>
      <c r="AH239">
        <f>IFERROR(VLOOKUP($A239, CDS5Y_bbg!AG$5:AH$241,2), -1)</f>
        <v>23.484999999999999</v>
      </c>
      <c r="AI239">
        <f>IFERROR(VLOOKUP($A239, CDS5Y_bbg!AH$5:AI$241,2), -1)</f>
        <v>-1</v>
      </c>
      <c r="AJ239">
        <f>IFERROR(VLOOKUP($A239, CDS5Y_bbg!AI$5:AJ$241,2), -1)</f>
        <v>-1</v>
      </c>
      <c r="AK239">
        <f>IFERROR(VLOOKUP($A239, CDS5Y_bbg!AJ$5:AK$241,2), -1)</f>
        <v>-1</v>
      </c>
      <c r="AL239">
        <f>IFERROR(VLOOKUP($A239, CDS5Y_bbg!AK$5:AL$241,2), -1)</f>
        <v>-1</v>
      </c>
      <c r="AM239">
        <f>IFERROR(VLOOKUP($A239, CDS5Y_bbg!AL$5:AM$241,2), -1)</f>
        <v>-1</v>
      </c>
      <c r="AN239">
        <f>IFERROR(VLOOKUP($A239, CDS5Y_bbg!AM$5:AN$241,2), -1)</f>
        <v>-1</v>
      </c>
      <c r="AO239">
        <f>IFERROR(VLOOKUP($A239, CDS5Y_bbg!AN$5:AO$241,2), -1)</f>
        <v>43424</v>
      </c>
      <c r="AP239">
        <f>IFERROR(VLOOKUP($A239, CDS5Y_bbg!AO$5:AP$241,2), -1)</f>
        <v>-1</v>
      </c>
      <c r="AQ239">
        <f>IFERROR(VLOOKUP($A239, CDS5Y_bbg!AP$5:AQ$241,2), -1)</f>
        <v>44625</v>
      </c>
      <c r="AR239">
        <f>IFERROR(VLOOKUP($A239, CDS5Y_bbg!AQ$5:AR$241,2), -1)</f>
        <v>25.167999999999999</v>
      </c>
      <c r="AS239">
        <f>IFERROR(VLOOKUP($A239, CDS5Y_bbg!AR$5:AS$241,2), -1)</f>
        <v>44626</v>
      </c>
      <c r="AT239">
        <f>IFERROR(VLOOKUP($A239, CDS5Y_bbg!AS$5:AT$241,2), -1)</f>
        <v>10.625</v>
      </c>
      <c r="AU239">
        <f>IFERROR(VLOOKUP($A239, CDS5Y_bbg!AT$5:AU$241,2), -1)</f>
        <v>-1</v>
      </c>
      <c r="AV239">
        <f>IFERROR(VLOOKUP($A239, CDS5Y_bbg!AU$5:AV$241,2), -1)</f>
        <v>-1</v>
      </c>
      <c r="AW239">
        <f>IFERROR(VLOOKUP($A239, CDS5Y_bbg!AV$5:AW$241,2), -1)</f>
        <v>41863</v>
      </c>
      <c r="AX239">
        <f>IFERROR(VLOOKUP($A239, CDS5Y_bbg!AW$5:AX$241,2), -1)</f>
        <v>-1</v>
      </c>
      <c r="AY239">
        <f>IFERROR(VLOOKUP($A239, CDS5Y_bbg!AX$5:AY$241,2), -1)</f>
        <v>43402</v>
      </c>
      <c r="AZ239">
        <f>IFERROR(VLOOKUP($A239, CDS5Y_bbg!AY$5:AZ$241,2), -1)</f>
        <v>-1</v>
      </c>
      <c r="BA239">
        <f>IFERROR(VLOOKUP($A239, CDS5Y_bbg!AZ$5:BA$241,2), -1)</f>
        <v>-1</v>
      </c>
      <c r="BB239">
        <f>IFERROR(VLOOKUP($A239, CDS5Y_bbg!BA$5:BB$241,2), -1)</f>
        <v>22.13</v>
      </c>
      <c r="BC239">
        <f>IFERROR(VLOOKUP($A239, CDS5Y_bbg!BB$5:BC$241,2), -1)</f>
        <v>41722</v>
      </c>
      <c r="BD239">
        <f>IFERROR(VLOOKUP($A239, CDS5Y_bbg!BC$5:BD$241,2), -1)</f>
        <v>-1</v>
      </c>
      <c r="BE239">
        <f>IFERROR(VLOOKUP($A239, CDS5Y_bbg!BD$5:BE$241,2), -1)</f>
        <v>-1</v>
      </c>
      <c r="BF239">
        <f>IFERROR(VLOOKUP($A239, CDS5Y_bbg!BE$5:BF$241,2), -1)</f>
        <v>-1</v>
      </c>
      <c r="BG239">
        <f>IFERROR(VLOOKUP($A239, CDS5Y_bbg!BF$5:BG$241,2), -1)</f>
        <v>-1</v>
      </c>
      <c r="BH239">
        <f>IFERROR(VLOOKUP($A239, CDS5Y_bbg!BG$5:BH$241,2), -1)</f>
        <v>-1</v>
      </c>
      <c r="BI239">
        <f>IFERROR(VLOOKUP($A239, CDS5Y_bbg!BH$5:BI$241,2), -1)</f>
        <v>43424</v>
      </c>
      <c r="BJ239">
        <f>IFERROR(VLOOKUP($A239, CDS5Y_bbg!BI$5:BJ$241,2), -1)</f>
        <v>-1</v>
      </c>
      <c r="BK239">
        <f>IFERROR(VLOOKUP($A239, CDS5Y_bbg!BJ$5:BK$241,2), -1)</f>
        <v>-1</v>
      </c>
      <c r="BL239">
        <f>IFERROR(VLOOKUP($A239, CDS5Y_bbg!BK$5:BL$241,2), -1)</f>
        <v>-1</v>
      </c>
      <c r="BM239">
        <f>IFERROR(VLOOKUP($A239, CDS5Y_bbg!BL$5:BM$241,2), -1)</f>
        <v>43424</v>
      </c>
      <c r="BN239">
        <f>IFERROR(VLOOKUP($A239, CDS5Y_bbg!BM$5:BN$241,2), -1)</f>
        <v>64.867999999999995</v>
      </c>
      <c r="BO239">
        <f>IFERROR(VLOOKUP($A239, CDS5Y_bbg!BN$5:BO$241,2), -1)</f>
        <v>43426</v>
      </c>
      <c r="BP239">
        <f>IFERROR(VLOOKUP($A239, CDS5Y_bbg!BO$5:BP$241,2), -1)</f>
        <v>-1</v>
      </c>
      <c r="BQ239">
        <f>IFERROR(VLOOKUP($A239, CDS5Y_bbg!BP$5:BQ$241,2), -1)</f>
        <v>-1</v>
      </c>
      <c r="BR239">
        <f>IFERROR(VLOOKUP($A239, CDS5Y_bbg!BQ$5:BR$241,2), -1)</f>
        <v>-1</v>
      </c>
      <c r="BS239">
        <f>IFERROR(VLOOKUP($A239, CDS5Y_bbg!BR$5:BS$241,2), -1)</f>
        <v>43426</v>
      </c>
      <c r="BT239">
        <f>IFERROR(VLOOKUP($A239, CDS5Y_bbg!BS$5:BT$241,2), -1)</f>
        <v>-1</v>
      </c>
      <c r="BU239">
        <f>IFERROR(VLOOKUP($A239, CDS5Y_bbg!BT$5:BU$241,2), -1)</f>
        <v>-1</v>
      </c>
      <c r="BV239">
        <f>IFERROR(VLOOKUP($A239, CDS5Y_bbg!BU$5:BV$241,2), -1)</f>
        <v>-1</v>
      </c>
      <c r="BW239">
        <f>IFERROR(VLOOKUP($A239, CDS5Y_bbg!BV$5:BW$241,2), -1)</f>
        <v>41915</v>
      </c>
      <c r="BX239">
        <f>IFERROR(VLOOKUP($A239, CDS5Y_bbg!BW$5:BX$241,2), -1)</f>
        <v>-1</v>
      </c>
      <c r="BY239">
        <f>IFERROR(VLOOKUP($A239, CDS5Y_bbg!BX$5:BY$241,2), -1)</f>
        <v>-1</v>
      </c>
      <c r="BZ239">
        <f>IFERROR(VLOOKUP($A239, CDS5Y_bbg!BY$5:BZ$241,2), -1)</f>
        <v>-1</v>
      </c>
      <c r="CA239">
        <f>IFERROR(VLOOKUP($A239, CDS5Y_bbg!BZ$5:CA$241,2), -1)</f>
        <v>41911</v>
      </c>
      <c r="CB239">
        <f>IFERROR(VLOOKUP($A239, CDS5Y_bbg!CA$5:CB$241,2), -1)</f>
        <v>-1</v>
      </c>
      <c r="CC239">
        <f>IFERROR(VLOOKUP($A239, CDS5Y_bbg!CB$5:CC$241,2), -1)</f>
        <v>41912</v>
      </c>
      <c r="CD239">
        <f>IFERROR(VLOOKUP($A239, CDS5Y_bbg!CC$5:CD$241,2), -1)</f>
        <v>-1</v>
      </c>
      <c r="CE239">
        <f>IFERROR(VLOOKUP($A239, CDS5Y_bbg!CD$5:CE$241,2), -1)</f>
        <v>43332</v>
      </c>
      <c r="CF239">
        <f>IFERROR(VLOOKUP($A239, CDS5Y_bbg!CE$5:CF$241,2), -1)</f>
        <v>-1</v>
      </c>
      <c r="CG239">
        <f>IFERROR(VLOOKUP($A239, CDS5Y_bbg!CF$5:CG$241,2), -1)</f>
        <v>41893</v>
      </c>
      <c r="CH239">
        <f>IFERROR(VLOOKUP($A239, CDS5Y_bbg!CG$5:CH$241,2), -1)</f>
        <v>-1</v>
      </c>
      <c r="CI239">
        <f>IFERROR(VLOOKUP($A239, CDS5Y_bbg!CH$5:CI$241,2), -1)</f>
        <v>-1</v>
      </c>
      <c r="CJ239">
        <f>IFERROR(VLOOKUP($A239, CDS5Y_bbg!CI$5:CJ$241,2), -1)</f>
        <v>-1</v>
      </c>
      <c r="CK239">
        <f>IFERROR(VLOOKUP($A239, CDS5Y_bbg!CJ$5:CK$241,2), -1)</f>
        <v>41844</v>
      </c>
      <c r="CL239">
        <f>IFERROR(VLOOKUP($A239, CDS5Y_bbg!CK$5:CL$241,2), -1)</f>
        <v>-1</v>
      </c>
      <c r="CM239">
        <f>IFERROR(VLOOKUP($A239, CDS5Y_bbg!CL$5:CM$241,2), -1)</f>
        <v>-1</v>
      </c>
      <c r="CN239">
        <f>IFERROR(VLOOKUP($A239, CDS5Y_bbg!CM$5:CN$241,2), -1)</f>
        <v>-1</v>
      </c>
    </row>
    <row r="240" spans="1:92" x14ac:dyDescent="0.25">
      <c r="A240" s="1">
        <v>43798</v>
      </c>
      <c r="B240">
        <f>IFERROR(VLOOKUP($A240, CDS5Y_bbg!A$5:B$241,2), -1)</f>
        <v>124.73099999999999</v>
      </c>
      <c r="C240">
        <f>IFERROR(VLOOKUP($A240, CDS5Y_bbg!B$5:C$241,2), -1)</f>
        <v>41831</v>
      </c>
      <c r="D240">
        <f>IFERROR(VLOOKUP($A240, CDS5Y_bbg!C$5:D$241,2), -1)</f>
        <v>-1</v>
      </c>
      <c r="E240">
        <f>IFERROR(VLOOKUP($A240, CDS5Y_bbg!D$5:E$241,2), -1)</f>
        <v>44895</v>
      </c>
      <c r="F240">
        <f>IFERROR(VLOOKUP($A240, CDS5Y_bbg!E$5:F$241,2), -1)</f>
        <v>56.463999999999999</v>
      </c>
      <c r="G240">
        <f>IFERROR(VLOOKUP($A240, CDS5Y_bbg!F$5:G$241,2), -1)</f>
        <v>40360</v>
      </c>
      <c r="H240">
        <f>IFERROR(VLOOKUP($A240, CDS5Y_bbg!G$5:H$241,2), -1)</f>
        <v>38.555999999999997</v>
      </c>
      <c r="I240">
        <f>IFERROR(VLOOKUP($A240, CDS5Y_bbg!H$5:I$241,2), -1)</f>
        <v>44834</v>
      </c>
      <c r="J240">
        <f>IFERROR(VLOOKUP($A240, CDS5Y_bbg!I$5:J$241,2), -1)</f>
        <v>90.119</v>
      </c>
      <c r="K240">
        <f>IFERROR(VLOOKUP($A240, CDS5Y_bbg!J$5:K$241,2), -1)</f>
        <v>41819</v>
      </c>
      <c r="L240">
        <f>IFERROR(VLOOKUP($A240, CDS5Y_bbg!K$5:L$241,2), -1)</f>
        <v>-1</v>
      </c>
      <c r="M240">
        <f>IFERROR(VLOOKUP($A240, CDS5Y_bbg!L$5:M$241,2), -1)</f>
        <v>40469</v>
      </c>
      <c r="N240">
        <f>IFERROR(VLOOKUP($A240, CDS5Y_bbg!M$5:N$241,2), -1)</f>
        <v>27.234999999999999</v>
      </c>
      <c r="O240">
        <f>IFERROR(VLOOKUP($A240, CDS5Y_bbg!N$5:O$241,2), -1)</f>
        <v>40289</v>
      </c>
      <c r="P240">
        <f>IFERROR(VLOOKUP($A240, CDS5Y_bbg!O$5:P$241,2), -1)</f>
        <v>41.34</v>
      </c>
      <c r="Q240">
        <f>IFERROR(VLOOKUP($A240, CDS5Y_bbg!P$5:Q$241,2), -1)</f>
        <v>44377</v>
      </c>
      <c r="R240">
        <f>IFERROR(VLOOKUP($A240, CDS5Y_bbg!Q$5:R$241,2), -1)</f>
        <v>91.861000000000004</v>
      </c>
      <c r="S240">
        <f>IFERROR(VLOOKUP($A240, CDS5Y_bbg!R$5:S$241,2), -1)</f>
        <v>43337</v>
      </c>
      <c r="T240">
        <f>IFERROR(VLOOKUP($A240, CDS5Y_bbg!S$5:T$241,2), -1)</f>
        <v>40.152000000000001</v>
      </c>
      <c r="U240">
        <f>IFERROR(VLOOKUP($A240, CDS5Y_bbg!T$5:U$241,2), -1)</f>
        <v>42062</v>
      </c>
      <c r="V240">
        <f>IFERROR(VLOOKUP($A240, CDS5Y_bbg!U$5:V$241,2), -1)</f>
        <v>-1</v>
      </c>
      <c r="W240">
        <f>IFERROR(VLOOKUP($A240, CDS5Y_bbg!V$5:W$241,2), -1)</f>
        <v>44074</v>
      </c>
      <c r="X240">
        <f>IFERROR(VLOOKUP($A240, CDS5Y_bbg!W$5:X$241,2), -1)</f>
        <v>69.043000000000006</v>
      </c>
      <c r="Y240">
        <f>IFERROR(VLOOKUP($A240, CDS5Y_bbg!X$5:Y$241,2), -1)</f>
        <v>44043</v>
      </c>
      <c r="Z240">
        <f>IFERROR(VLOOKUP($A240, CDS5Y_bbg!Y$5:Z$241,2), -1)</f>
        <v>187.57300000000001</v>
      </c>
      <c r="AA240">
        <f>IFERROR(VLOOKUP($A240, CDS5Y_bbg!Z$5:AA$241,2), -1)</f>
        <v>40481</v>
      </c>
      <c r="AB240">
        <f>IFERROR(VLOOKUP($A240, CDS5Y_bbg!AA$5:AB$241,2), -1)</f>
        <v>27.731999999999999</v>
      </c>
      <c r="AC240">
        <f>IFERROR(VLOOKUP($A240, CDS5Y_bbg!AB$5:AC$241,2), -1)</f>
        <v>44043</v>
      </c>
      <c r="AD240">
        <f>IFERROR(VLOOKUP($A240, CDS5Y_bbg!AC$5:AD$241,2), -1)</f>
        <v>319.54500000000002</v>
      </c>
      <c r="AE240">
        <f>IFERROR(VLOOKUP($A240, CDS5Y_bbg!AD$5:AE$241,2), -1)</f>
        <v>41149</v>
      </c>
      <c r="AF240">
        <f>IFERROR(VLOOKUP($A240, CDS5Y_bbg!AE$5:AF$241,2), -1)</f>
        <v>17.629000000000001</v>
      </c>
      <c r="AG240">
        <f>IFERROR(VLOOKUP($A240, CDS5Y_bbg!AF$5:AG$241,2), -1)</f>
        <v>42853</v>
      </c>
      <c r="AH240">
        <f>IFERROR(VLOOKUP($A240, CDS5Y_bbg!AG$5:AH$241,2), -1)</f>
        <v>23.484999999999999</v>
      </c>
      <c r="AI240">
        <f>IFERROR(VLOOKUP($A240, CDS5Y_bbg!AH$5:AI$241,2), -1)</f>
        <v>-1</v>
      </c>
      <c r="AJ240">
        <f>IFERROR(VLOOKUP($A240, CDS5Y_bbg!AI$5:AJ$241,2), -1)</f>
        <v>-1</v>
      </c>
      <c r="AK240">
        <f>IFERROR(VLOOKUP($A240, CDS5Y_bbg!AJ$5:AK$241,2), -1)</f>
        <v>-1</v>
      </c>
      <c r="AL240">
        <f>IFERROR(VLOOKUP($A240, CDS5Y_bbg!AK$5:AL$241,2), -1)</f>
        <v>-1</v>
      </c>
      <c r="AM240">
        <f>IFERROR(VLOOKUP($A240, CDS5Y_bbg!AL$5:AM$241,2), -1)</f>
        <v>-1</v>
      </c>
      <c r="AN240">
        <f>IFERROR(VLOOKUP($A240, CDS5Y_bbg!AM$5:AN$241,2), -1)</f>
        <v>-1</v>
      </c>
      <c r="AO240">
        <f>IFERROR(VLOOKUP($A240, CDS5Y_bbg!AN$5:AO$241,2), -1)</f>
        <v>43424</v>
      </c>
      <c r="AP240">
        <f>IFERROR(VLOOKUP($A240, CDS5Y_bbg!AO$5:AP$241,2), -1)</f>
        <v>-1</v>
      </c>
      <c r="AQ240">
        <f>IFERROR(VLOOKUP($A240, CDS5Y_bbg!AP$5:AQ$241,2), -1)</f>
        <v>44625</v>
      </c>
      <c r="AR240">
        <f>IFERROR(VLOOKUP($A240, CDS5Y_bbg!AQ$5:AR$241,2), -1)</f>
        <v>25.167999999999999</v>
      </c>
      <c r="AS240">
        <f>IFERROR(VLOOKUP($A240, CDS5Y_bbg!AR$5:AS$241,2), -1)</f>
        <v>44626</v>
      </c>
      <c r="AT240">
        <f>IFERROR(VLOOKUP($A240, CDS5Y_bbg!AS$5:AT$241,2), -1)</f>
        <v>10.625</v>
      </c>
      <c r="AU240">
        <f>IFERROR(VLOOKUP($A240, CDS5Y_bbg!AT$5:AU$241,2), -1)</f>
        <v>-1</v>
      </c>
      <c r="AV240">
        <f>IFERROR(VLOOKUP($A240, CDS5Y_bbg!AU$5:AV$241,2), -1)</f>
        <v>-1</v>
      </c>
      <c r="AW240">
        <f>IFERROR(VLOOKUP($A240, CDS5Y_bbg!AV$5:AW$241,2), -1)</f>
        <v>41863</v>
      </c>
      <c r="AX240">
        <f>IFERROR(VLOOKUP($A240, CDS5Y_bbg!AW$5:AX$241,2), -1)</f>
        <v>-1</v>
      </c>
      <c r="AY240">
        <f>IFERROR(VLOOKUP($A240, CDS5Y_bbg!AX$5:AY$241,2), -1)</f>
        <v>43402</v>
      </c>
      <c r="AZ240">
        <f>IFERROR(VLOOKUP($A240, CDS5Y_bbg!AY$5:AZ$241,2), -1)</f>
        <v>-1</v>
      </c>
      <c r="BA240">
        <f>IFERROR(VLOOKUP($A240, CDS5Y_bbg!AZ$5:BA$241,2), -1)</f>
        <v>-1</v>
      </c>
      <c r="BB240">
        <f>IFERROR(VLOOKUP($A240, CDS5Y_bbg!BA$5:BB$241,2), -1)</f>
        <v>22.14</v>
      </c>
      <c r="BC240">
        <f>IFERROR(VLOOKUP($A240, CDS5Y_bbg!BB$5:BC$241,2), -1)</f>
        <v>41722</v>
      </c>
      <c r="BD240">
        <f>IFERROR(VLOOKUP($A240, CDS5Y_bbg!BC$5:BD$241,2), -1)</f>
        <v>-1</v>
      </c>
      <c r="BE240">
        <f>IFERROR(VLOOKUP($A240, CDS5Y_bbg!BD$5:BE$241,2), -1)</f>
        <v>-1</v>
      </c>
      <c r="BF240">
        <f>IFERROR(VLOOKUP($A240, CDS5Y_bbg!BE$5:BF$241,2), -1)</f>
        <v>-1</v>
      </c>
      <c r="BG240">
        <f>IFERROR(VLOOKUP($A240, CDS5Y_bbg!BF$5:BG$241,2), -1)</f>
        <v>-1</v>
      </c>
      <c r="BH240">
        <f>IFERROR(VLOOKUP($A240, CDS5Y_bbg!BG$5:BH$241,2), -1)</f>
        <v>-1</v>
      </c>
      <c r="BI240">
        <f>IFERROR(VLOOKUP($A240, CDS5Y_bbg!BH$5:BI$241,2), -1)</f>
        <v>43424</v>
      </c>
      <c r="BJ240">
        <f>IFERROR(VLOOKUP($A240, CDS5Y_bbg!BI$5:BJ$241,2), -1)</f>
        <v>-1</v>
      </c>
      <c r="BK240">
        <f>IFERROR(VLOOKUP($A240, CDS5Y_bbg!BJ$5:BK$241,2), -1)</f>
        <v>-1</v>
      </c>
      <c r="BL240">
        <f>IFERROR(VLOOKUP($A240, CDS5Y_bbg!BK$5:BL$241,2), -1)</f>
        <v>-1</v>
      </c>
      <c r="BM240">
        <f>IFERROR(VLOOKUP($A240, CDS5Y_bbg!BL$5:BM$241,2), -1)</f>
        <v>43424</v>
      </c>
      <c r="BN240">
        <f>IFERROR(VLOOKUP($A240, CDS5Y_bbg!BM$5:BN$241,2), -1)</f>
        <v>64.867999999999995</v>
      </c>
      <c r="BO240">
        <f>IFERROR(VLOOKUP($A240, CDS5Y_bbg!BN$5:BO$241,2), -1)</f>
        <v>43426</v>
      </c>
      <c r="BP240">
        <f>IFERROR(VLOOKUP($A240, CDS5Y_bbg!BO$5:BP$241,2), -1)</f>
        <v>-1</v>
      </c>
      <c r="BQ240">
        <f>IFERROR(VLOOKUP($A240, CDS5Y_bbg!BP$5:BQ$241,2), -1)</f>
        <v>-1</v>
      </c>
      <c r="BR240">
        <f>IFERROR(VLOOKUP($A240, CDS5Y_bbg!BQ$5:BR$241,2), -1)</f>
        <v>-1</v>
      </c>
      <c r="BS240">
        <f>IFERROR(VLOOKUP($A240, CDS5Y_bbg!BR$5:BS$241,2), -1)</f>
        <v>43426</v>
      </c>
      <c r="BT240">
        <f>IFERROR(VLOOKUP($A240, CDS5Y_bbg!BS$5:BT$241,2), -1)</f>
        <v>-1</v>
      </c>
      <c r="BU240">
        <f>IFERROR(VLOOKUP($A240, CDS5Y_bbg!BT$5:BU$241,2), -1)</f>
        <v>-1</v>
      </c>
      <c r="BV240">
        <f>IFERROR(VLOOKUP($A240, CDS5Y_bbg!BU$5:BV$241,2), -1)</f>
        <v>-1</v>
      </c>
      <c r="BW240">
        <f>IFERROR(VLOOKUP($A240, CDS5Y_bbg!BV$5:BW$241,2), -1)</f>
        <v>41915</v>
      </c>
      <c r="BX240">
        <f>IFERROR(VLOOKUP($A240, CDS5Y_bbg!BW$5:BX$241,2), -1)</f>
        <v>-1</v>
      </c>
      <c r="BY240">
        <f>IFERROR(VLOOKUP($A240, CDS5Y_bbg!BX$5:BY$241,2), -1)</f>
        <v>-1</v>
      </c>
      <c r="BZ240">
        <f>IFERROR(VLOOKUP($A240, CDS5Y_bbg!BY$5:BZ$241,2), -1)</f>
        <v>-1</v>
      </c>
      <c r="CA240">
        <f>IFERROR(VLOOKUP($A240, CDS5Y_bbg!BZ$5:CA$241,2), -1)</f>
        <v>41911</v>
      </c>
      <c r="CB240">
        <f>IFERROR(VLOOKUP($A240, CDS5Y_bbg!CA$5:CB$241,2), -1)</f>
        <v>-1</v>
      </c>
      <c r="CC240">
        <f>IFERROR(VLOOKUP($A240, CDS5Y_bbg!CB$5:CC$241,2), -1)</f>
        <v>41912</v>
      </c>
      <c r="CD240">
        <f>IFERROR(VLOOKUP($A240, CDS5Y_bbg!CC$5:CD$241,2), -1)</f>
        <v>-1</v>
      </c>
      <c r="CE240">
        <f>IFERROR(VLOOKUP($A240, CDS5Y_bbg!CD$5:CE$241,2), -1)</f>
        <v>43332</v>
      </c>
      <c r="CF240">
        <f>IFERROR(VLOOKUP($A240, CDS5Y_bbg!CE$5:CF$241,2), -1)</f>
        <v>-1</v>
      </c>
      <c r="CG240">
        <f>IFERROR(VLOOKUP($A240, CDS5Y_bbg!CF$5:CG$241,2), -1)</f>
        <v>41893</v>
      </c>
      <c r="CH240">
        <f>IFERROR(VLOOKUP($A240, CDS5Y_bbg!CG$5:CH$241,2), -1)</f>
        <v>-1</v>
      </c>
      <c r="CI240">
        <f>IFERROR(VLOOKUP($A240, CDS5Y_bbg!CH$5:CI$241,2), -1)</f>
        <v>-1</v>
      </c>
      <c r="CJ240">
        <f>IFERROR(VLOOKUP($A240, CDS5Y_bbg!CI$5:CJ$241,2), -1)</f>
        <v>-1</v>
      </c>
      <c r="CK240">
        <f>IFERROR(VLOOKUP($A240, CDS5Y_bbg!CJ$5:CK$241,2), -1)</f>
        <v>41844</v>
      </c>
      <c r="CL240">
        <f>IFERROR(VLOOKUP($A240, CDS5Y_bbg!CK$5:CL$241,2), -1)</f>
        <v>-1</v>
      </c>
      <c r="CM240">
        <f>IFERROR(VLOOKUP($A240, CDS5Y_bbg!CL$5:CM$241,2), -1)</f>
        <v>-1</v>
      </c>
      <c r="CN240">
        <f>IFERROR(VLOOKUP($A240, CDS5Y_bbg!CM$5:CN$241,2), -1)</f>
        <v>-1</v>
      </c>
    </row>
    <row r="241" spans="1:92" x14ac:dyDescent="0.25">
      <c r="A241" s="1">
        <v>43830</v>
      </c>
      <c r="B241">
        <f>IFERROR(VLOOKUP($A241, CDS5Y_bbg!A$5:B$241,2), -1)</f>
        <v>99.45</v>
      </c>
      <c r="C241">
        <f>IFERROR(VLOOKUP($A241, CDS5Y_bbg!B$5:C$241,2), -1)</f>
        <v>41831</v>
      </c>
      <c r="D241">
        <f>IFERROR(VLOOKUP($A241, CDS5Y_bbg!C$5:D$241,2), -1)</f>
        <v>-1</v>
      </c>
      <c r="E241">
        <f>IFERROR(VLOOKUP($A241, CDS5Y_bbg!D$5:E$241,2), -1)</f>
        <v>44895</v>
      </c>
      <c r="F241">
        <f>IFERROR(VLOOKUP($A241, CDS5Y_bbg!E$5:F$241,2), -1)</f>
        <v>42.347000000000001</v>
      </c>
      <c r="G241">
        <f>IFERROR(VLOOKUP($A241, CDS5Y_bbg!F$5:G$241,2), -1)</f>
        <v>40360</v>
      </c>
      <c r="H241">
        <f>IFERROR(VLOOKUP($A241, CDS5Y_bbg!G$5:H$241,2), -1)</f>
        <v>31.204999999999998</v>
      </c>
      <c r="I241">
        <f>IFERROR(VLOOKUP($A241, CDS5Y_bbg!H$5:I$241,2), -1)</f>
        <v>44834</v>
      </c>
      <c r="J241">
        <f>IFERROR(VLOOKUP($A241, CDS5Y_bbg!I$5:J$241,2), -1)</f>
        <v>72.224999999999994</v>
      </c>
      <c r="K241">
        <f>IFERROR(VLOOKUP($A241, CDS5Y_bbg!J$5:K$241,2), -1)</f>
        <v>41819</v>
      </c>
      <c r="L241">
        <f>IFERROR(VLOOKUP($A241, CDS5Y_bbg!K$5:L$241,2), -1)</f>
        <v>-1</v>
      </c>
      <c r="M241">
        <f>IFERROR(VLOOKUP($A241, CDS5Y_bbg!L$5:M$241,2), -1)</f>
        <v>40469</v>
      </c>
      <c r="N241">
        <f>IFERROR(VLOOKUP($A241, CDS5Y_bbg!M$5:N$241,2), -1)</f>
        <v>24.177</v>
      </c>
      <c r="O241">
        <f>IFERROR(VLOOKUP($A241, CDS5Y_bbg!N$5:O$241,2), -1)</f>
        <v>40289</v>
      </c>
      <c r="P241">
        <f>IFERROR(VLOOKUP($A241, CDS5Y_bbg!O$5:P$241,2), -1)</f>
        <v>34.758000000000003</v>
      </c>
      <c r="Q241">
        <f>IFERROR(VLOOKUP($A241, CDS5Y_bbg!P$5:Q$241,2), -1)</f>
        <v>44377</v>
      </c>
      <c r="R241">
        <f>IFERROR(VLOOKUP($A241, CDS5Y_bbg!Q$5:R$241,2), -1)</f>
        <v>78.8</v>
      </c>
      <c r="S241">
        <f>IFERROR(VLOOKUP($A241, CDS5Y_bbg!R$5:S$241,2), -1)</f>
        <v>43337</v>
      </c>
      <c r="T241">
        <f>IFERROR(VLOOKUP($A241, CDS5Y_bbg!S$5:T$241,2), -1)</f>
        <v>33.54</v>
      </c>
      <c r="U241">
        <f>IFERROR(VLOOKUP($A241, CDS5Y_bbg!T$5:U$241,2), -1)</f>
        <v>42062</v>
      </c>
      <c r="V241">
        <f>IFERROR(VLOOKUP($A241, CDS5Y_bbg!U$5:V$241,2), -1)</f>
        <v>-1</v>
      </c>
      <c r="W241">
        <f>IFERROR(VLOOKUP($A241, CDS5Y_bbg!V$5:W$241,2), -1)</f>
        <v>44074</v>
      </c>
      <c r="X241">
        <f>IFERROR(VLOOKUP($A241, CDS5Y_bbg!W$5:X$241,2), -1)</f>
        <v>55.133000000000003</v>
      </c>
      <c r="Y241">
        <f>IFERROR(VLOOKUP($A241, CDS5Y_bbg!X$5:Y$241,2), -1)</f>
        <v>44043</v>
      </c>
      <c r="Z241">
        <f>IFERROR(VLOOKUP($A241, CDS5Y_bbg!Y$5:Z$241,2), -1)</f>
        <v>163.33199999999999</v>
      </c>
      <c r="AA241">
        <f>IFERROR(VLOOKUP($A241, CDS5Y_bbg!Z$5:AA$241,2), -1)</f>
        <v>40481</v>
      </c>
      <c r="AB241">
        <f>IFERROR(VLOOKUP($A241, CDS5Y_bbg!AA$5:AB$241,2), -1)</f>
        <v>25.303000000000001</v>
      </c>
      <c r="AC241">
        <f>IFERROR(VLOOKUP($A241, CDS5Y_bbg!AB$5:AC$241,2), -1)</f>
        <v>44043</v>
      </c>
      <c r="AD241">
        <f>IFERROR(VLOOKUP($A241, CDS5Y_bbg!AC$5:AD$241,2), -1)</f>
        <v>282.13</v>
      </c>
      <c r="AE241">
        <f>IFERROR(VLOOKUP($A241, CDS5Y_bbg!AD$5:AE$241,2), -1)</f>
        <v>41149</v>
      </c>
      <c r="AF241">
        <f>IFERROR(VLOOKUP($A241, CDS5Y_bbg!AE$5:AF$241,2), -1)</f>
        <v>16.661000000000001</v>
      </c>
      <c r="AG241">
        <f>IFERROR(VLOOKUP($A241, CDS5Y_bbg!AF$5:AG$241,2), -1)</f>
        <v>42853</v>
      </c>
      <c r="AH241">
        <f>IFERROR(VLOOKUP($A241, CDS5Y_bbg!AG$5:AH$241,2), -1)</f>
        <v>23.484999999999999</v>
      </c>
      <c r="AI241">
        <f>IFERROR(VLOOKUP($A241, CDS5Y_bbg!AH$5:AI$241,2), -1)</f>
        <v>-1</v>
      </c>
      <c r="AJ241">
        <f>IFERROR(VLOOKUP($A241, CDS5Y_bbg!AI$5:AJ$241,2), -1)</f>
        <v>-1</v>
      </c>
      <c r="AK241">
        <f>IFERROR(VLOOKUP($A241, CDS5Y_bbg!AJ$5:AK$241,2), -1)</f>
        <v>-1</v>
      </c>
      <c r="AL241">
        <f>IFERROR(VLOOKUP($A241, CDS5Y_bbg!AK$5:AL$241,2), -1)</f>
        <v>-1</v>
      </c>
      <c r="AM241">
        <f>IFERROR(VLOOKUP($A241, CDS5Y_bbg!AL$5:AM$241,2), -1)</f>
        <v>-1</v>
      </c>
      <c r="AN241">
        <f>IFERROR(VLOOKUP($A241, CDS5Y_bbg!AM$5:AN$241,2), -1)</f>
        <v>-1</v>
      </c>
      <c r="AO241">
        <f>IFERROR(VLOOKUP($A241, CDS5Y_bbg!AN$5:AO$241,2), -1)</f>
        <v>43424</v>
      </c>
      <c r="AP241">
        <f>IFERROR(VLOOKUP($A241, CDS5Y_bbg!AO$5:AP$241,2), -1)</f>
        <v>-1</v>
      </c>
      <c r="AQ241">
        <f>IFERROR(VLOOKUP($A241, CDS5Y_bbg!AP$5:AQ$241,2), -1)</f>
        <v>44625</v>
      </c>
      <c r="AR241">
        <f>IFERROR(VLOOKUP($A241, CDS5Y_bbg!AQ$5:AR$241,2), -1)</f>
        <v>25.167999999999999</v>
      </c>
      <c r="AS241">
        <f>IFERROR(VLOOKUP($A241, CDS5Y_bbg!AR$5:AS$241,2), -1)</f>
        <v>44626</v>
      </c>
      <c r="AT241">
        <f>IFERROR(VLOOKUP($A241, CDS5Y_bbg!AS$5:AT$241,2), -1)</f>
        <v>10.625</v>
      </c>
      <c r="AU241">
        <f>IFERROR(VLOOKUP($A241, CDS5Y_bbg!AT$5:AU$241,2), -1)</f>
        <v>-1</v>
      </c>
      <c r="AV241">
        <f>IFERROR(VLOOKUP($A241, CDS5Y_bbg!AU$5:AV$241,2), -1)</f>
        <v>-1</v>
      </c>
      <c r="AW241">
        <f>IFERROR(VLOOKUP($A241, CDS5Y_bbg!AV$5:AW$241,2), -1)</f>
        <v>41863</v>
      </c>
      <c r="AX241">
        <f>IFERROR(VLOOKUP($A241, CDS5Y_bbg!AW$5:AX$241,2), -1)</f>
        <v>-1</v>
      </c>
      <c r="AY241">
        <f>IFERROR(VLOOKUP($A241, CDS5Y_bbg!AX$5:AY$241,2), -1)</f>
        <v>43402</v>
      </c>
      <c r="AZ241">
        <f>IFERROR(VLOOKUP($A241, CDS5Y_bbg!AY$5:AZ$241,2), -1)</f>
        <v>-1</v>
      </c>
      <c r="BA241">
        <f>IFERROR(VLOOKUP($A241, CDS5Y_bbg!AZ$5:BA$241,2), -1)</f>
        <v>-1</v>
      </c>
      <c r="BB241">
        <f>IFERROR(VLOOKUP($A241, CDS5Y_bbg!BA$5:BB$241,2), -1)</f>
        <v>21.042000000000002</v>
      </c>
      <c r="BC241">
        <f>IFERROR(VLOOKUP($A241, CDS5Y_bbg!BB$5:BC$241,2), -1)</f>
        <v>41722</v>
      </c>
      <c r="BD241">
        <f>IFERROR(VLOOKUP($A241, CDS5Y_bbg!BC$5:BD$241,2), -1)</f>
        <v>-1</v>
      </c>
      <c r="BE241">
        <f>IFERROR(VLOOKUP($A241, CDS5Y_bbg!BD$5:BE$241,2), -1)</f>
        <v>-1</v>
      </c>
      <c r="BF241">
        <f>IFERROR(VLOOKUP($A241, CDS5Y_bbg!BE$5:BF$241,2), -1)</f>
        <v>-1</v>
      </c>
      <c r="BG241">
        <f>IFERROR(VLOOKUP($A241, CDS5Y_bbg!BF$5:BG$241,2), -1)</f>
        <v>-1</v>
      </c>
      <c r="BH241">
        <f>IFERROR(VLOOKUP($A241, CDS5Y_bbg!BG$5:BH$241,2), -1)</f>
        <v>-1</v>
      </c>
      <c r="BI241">
        <f>IFERROR(VLOOKUP($A241, CDS5Y_bbg!BH$5:BI$241,2), -1)</f>
        <v>43424</v>
      </c>
      <c r="BJ241">
        <f>IFERROR(VLOOKUP($A241, CDS5Y_bbg!BI$5:BJ$241,2), -1)</f>
        <v>-1</v>
      </c>
      <c r="BK241">
        <f>IFERROR(VLOOKUP($A241, CDS5Y_bbg!BJ$5:BK$241,2), -1)</f>
        <v>-1</v>
      </c>
      <c r="BL241">
        <f>IFERROR(VLOOKUP($A241, CDS5Y_bbg!BK$5:BL$241,2), -1)</f>
        <v>-1</v>
      </c>
      <c r="BM241">
        <f>IFERROR(VLOOKUP($A241, CDS5Y_bbg!BL$5:BM$241,2), -1)</f>
        <v>43424</v>
      </c>
      <c r="BN241">
        <f>IFERROR(VLOOKUP($A241, CDS5Y_bbg!BM$5:BN$241,2), -1)</f>
        <v>64.867999999999995</v>
      </c>
      <c r="BO241">
        <f>IFERROR(VLOOKUP($A241, CDS5Y_bbg!BN$5:BO$241,2), -1)</f>
        <v>43426</v>
      </c>
      <c r="BP241">
        <f>IFERROR(VLOOKUP($A241, CDS5Y_bbg!BO$5:BP$241,2), -1)</f>
        <v>-1</v>
      </c>
      <c r="BQ241">
        <f>IFERROR(VLOOKUP($A241, CDS5Y_bbg!BP$5:BQ$241,2), -1)</f>
        <v>-1</v>
      </c>
      <c r="BR241">
        <f>IFERROR(VLOOKUP($A241, CDS5Y_bbg!BQ$5:BR$241,2), -1)</f>
        <v>-1</v>
      </c>
      <c r="BS241">
        <f>IFERROR(VLOOKUP($A241, CDS5Y_bbg!BR$5:BS$241,2), -1)</f>
        <v>43426</v>
      </c>
      <c r="BT241">
        <f>IFERROR(VLOOKUP($A241, CDS5Y_bbg!BS$5:BT$241,2), -1)</f>
        <v>-1</v>
      </c>
      <c r="BU241">
        <f>IFERROR(VLOOKUP($A241, CDS5Y_bbg!BT$5:BU$241,2), -1)</f>
        <v>-1</v>
      </c>
      <c r="BV241">
        <f>IFERROR(VLOOKUP($A241, CDS5Y_bbg!BU$5:BV$241,2), -1)</f>
        <v>-1</v>
      </c>
      <c r="BW241">
        <f>IFERROR(VLOOKUP($A241, CDS5Y_bbg!BV$5:BW$241,2), -1)</f>
        <v>41915</v>
      </c>
      <c r="BX241">
        <f>IFERROR(VLOOKUP($A241, CDS5Y_bbg!BW$5:BX$241,2), -1)</f>
        <v>-1</v>
      </c>
      <c r="BY241">
        <f>IFERROR(VLOOKUP($A241, CDS5Y_bbg!BX$5:BY$241,2), -1)</f>
        <v>-1</v>
      </c>
      <c r="BZ241">
        <f>IFERROR(VLOOKUP($A241, CDS5Y_bbg!BY$5:BZ$241,2), -1)</f>
        <v>-1</v>
      </c>
      <c r="CA241">
        <f>IFERROR(VLOOKUP($A241, CDS5Y_bbg!BZ$5:CA$241,2), -1)</f>
        <v>41911</v>
      </c>
      <c r="CB241">
        <f>IFERROR(VLOOKUP($A241, CDS5Y_bbg!CA$5:CB$241,2), -1)</f>
        <v>-1</v>
      </c>
      <c r="CC241">
        <f>IFERROR(VLOOKUP($A241, CDS5Y_bbg!CB$5:CC$241,2), -1)</f>
        <v>41912</v>
      </c>
      <c r="CD241">
        <f>IFERROR(VLOOKUP($A241, CDS5Y_bbg!CC$5:CD$241,2), -1)</f>
        <v>-1</v>
      </c>
      <c r="CE241">
        <f>IFERROR(VLOOKUP($A241, CDS5Y_bbg!CD$5:CE$241,2), -1)</f>
        <v>43332</v>
      </c>
      <c r="CF241">
        <f>IFERROR(VLOOKUP($A241, CDS5Y_bbg!CE$5:CF$241,2), -1)</f>
        <v>-1</v>
      </c>
      <c r="CG241">
        <f>IFERROR(VLOOKUP($A241, CDS5Y_bbg!CF$5:CG$241,2), -1)</f>
        <v>41893</v>
      </c>
      <c r="CH241">
        <f>IFERROR(VLOOKUP($A241, CDS5Y_bbg!CG$5:CH$241,2), -1)</f>
        <v>-1</v>
      </c>
      <c r="CI241">
        <f>IFERROR(VLOOKUP($A241, CDS5Y_bbg!CH$5:CI$241,2), -1)</f>
        <v>-1</v>
      </c>
      <c r="CJ241">
        <f>IFERROR(VLOOKUP($A241, CDS5Y_bbg!CI$5:CJ$241,2), -1)</f>
        <v>-1</v>
      </c>
      <c r="CK241">
        <f>IFERROR(VLOOKUP($A241, CDS5Y_bbg!CJ$5:CK$241,2), -1)</f>
        <v>41844</v>
      </c>
      <c r="CL241">
        <f>IFERROR(VLOOKUP($A241, CDS5Y_bbg!CK$5:CL$241,2), -1)</f>
        <v>-1</v>
      </c>
      <c r="CM241">
        <f>IFERROR(VLOOKUP($A241, CDS5Y_bbg!CL$5:CM$241,2), -1)</f>
        <v>-1</v>
      </c>
      <c r="CN241">
        <f>IFERROR(VLOOKUP($A241, CDS5Y_bbg!CM$5:CN$241,2), -1)</f>
        <v>-1</v>
      </c>
    </row>
    <row r="242" spans="1:92" x14ac:dyDescent="0.25">
      <c r="A242" s="1">
        <v>43861</v>
      </c>
      <c r="B242">
        <f>IFERROR(VLOOKUP($A242, CDS5Y_bbg!A$5:B$241,2), -1)</f>
        <v>102.652</v>
      </c>
      <c r="C242">
        <f>IFERROR(VLOOKUP($A242, CDS5Y_bbg!B$5:C$241,2), -1)</f>
        <v>41831</v>
      </c>
      <c r="D242">
        <f>IFERROR(VLOOKUP($A242, CDS5Y_bbg!C$5:D$241,2), -1)</f>
        <v>-1</v>
      </c>
      <c r="E242">
        <f>IFERROR(VLOOKUP($A242, CDS5Y_bbg!D$5:E$241,2), -1)</f>
        <v>44895</v>
      </c>
      <c r="F242">
        <f>IFERROR(VLOOKUP($A242, CDS5Y_bbg!E$5:F$241,2), -1)</f>
        <v>51.465000000000003</v>
      </c>
      <c r="G242">
        <f>IFERROR(VLOOKUP($A242, CDS5Y_bbg!F$5:G$241,2), -1)</f>
        <v>40360</v>
      </c>
      <c r="H242">
        <f>IFERROR(VLOOKUP($A242, CDS5Y_bbg!G$5:H$241,2), -1)</f>
        <v>42.003</v>
      </c>
      <c r="I242">
        <f>IFERROR(VLOOKUP($A242, CDS5Y_bbg!H$5:I$241,2), -1)</f>
        <v>44834</v>
      </c>
      <c r="J242">
        <f>IFERROR(VLOOKUP($A242, CDS5Y_bbg!I$5:J$241,2), -1)</f>
        <v>80.350999999999999</v>
      </c>
      <c r="K242">
        <f>IFERROR(VLOOKUP($A242, CDS5Y_bbg!J$5:K$241,2), -1)</f>
        <v>41819</v>
      </c>
      <c r="L242">
        <f>IFERROR(VLOOKUP($A242, CDS5Y_bbg!K$5:L$241,2), -1)</f>
        <v>-1</v>
      </c>
      <c r="M242">
        <f>IFERROR(VLOOKUP($A242, CDS5Y_bbg!L$5:M$241,2), -1)</f>
        <v>40469</v>
      </c>
      <c r="N242">
        <f>IFERROR(VLOOKUP($A242, CDS5Y_bbg!M$5:N$241,2), -1)</f>
        <v>26.741</v>
      </c>
      <c r="O242">
        <f>IFERROR(VLOOKUP($A242, CDS5Y_bbg!N$5:O$241,2), -1)</f>
        <v>40289</v>
      </c>
      <c r="P242">
        <f>IFERROR(VLOOKUP($A242, CDS5Y_bbg!O$5:P$241,2), -1)</f>
        <v>41.792000000000002</v>
      </c>
      <c r="Q242">
        <f>IFERROR(VLOOKUP($A242, CDS5Y_bbg!P$5:Q$241,2), -1)</f>
        <v>44377</v>
      </c>
      <c r="R242">
        <f>IFERROR(VLOOKUP($A242, CDS5Y_bbg!Q$5:R$241,2), -1)</f>
        <v>81.762</v>
      </c>
      <c r="S242">
        <f>IFERROR(VLOOKUP($A242, CDS5Y_bbg!R$5:S$241,2), -1)</f>
        <v>43337</v>
      </c>
      <c r="T242">
        <f>IFERROR(VLOOKUP($A242, CDS5Y_bbg!S$5:T$241,2), -1)</f>
        <v>41.524000000000001</v>
      </c>
      <c r="U242">
        <f>IFERROR(VLOOKUP($A242, CDS5Y_bbg!T$5:U$241,2), -1)</f>
        <v>42062</v>
      </c>
      <c r="V242">
        <f>IFERROR(VLOOKUP($A242, CDS5Y_bbg!U$5:V$241,2), -1)</f>
        <v>-1</v>
      </c>
      <c r="W242">
        <f>IFERROR(VLOOKUP($A242, CDS5Y_bbg!V$5:W$241,2), -1)</f>
        <v>44074</v>
      </c>
      <c r="X242">
        <f>IFERROR(VLOOKUP($A242, CDS5Y_bbg!W$5:X$241,2), -1)</f>
        <v>64.09</v>
      </c>
      <c r="Y242">
        <f>IFERROR(VLOOKUP($A242, CDS5Y_bbg!X$5:Y$241,2), -1)</f>
        <v>44043</v>
      </c>
      <c r="Z242">
        <f>IFERROR(VLOOKUP($A242, CDS5Y_bbg!Y$5:Z$241,2), -1)</f>
        <v>186.07499999999999</v>
      </c>
      <c r="AA242">
        <f>IFERROR(VLOOKUP($A242, CDS5Y_bbg!Z$5:AA$241,2), -1)</f>
        <v>40481</v>
      </c>
      <c r="AB242">
        <f>IFERROR(VLOOKUP($A242, CDS5Y_bbg!AA$5:AB$241,2), -1)</f>
        <v>25.033999999999999</v>
      </c>
      <c r="AC242">
        <f>IFERROR(VLOOKUP($A242, CDS5Y_bbg!AB$5:AC$241,2), -1)</f>
        <v>44043</v>
      </c>
      <c r="AD242">
        <f>IFERROR(VLOOKUP($A242, CDS5Y_bbg!AC$5:AD$241,2), -1)</f>
        <v>240.56200000000001</v>
      </c>
      <c r="AE242">
        <f>IFERROR(VLOOKUP($A242, CDS5Y_bbg!AD$5:AE$241,2), -1)</f>
        <v>41149</v>
      </c>
      <c r="AF242">
        <f>IFERROR(VLOOKUP($A242, CDS5Y_bbg!AE$5:AF$241,2), -1)</f>
        <v>17.433</v>
      </c>
      <c r="AG242">
        <f>IFERROR(VLOOKUP($A242, CDS5Y_bbg!AF$5:AG$241,2), -1)</f>
        <v>42853</v>
      </c>
      <c r="AH242">
        <f>IFERROR(VLOOKUP($A242, CDS5Y_bbg!AG$5:AH$241,2), -1)</f>
        <v>23.484999999999999</v>
      </c>
      <c r="AI242">
        <f>IFERROR(VLOOKUP($A242, CDS5Y_bbg!AH$5:AI$241,2), -1)</f>
        <v>-1</v>
      </c>
      <c r="AJ242">
        <f>IFERROR(VLOOKUP($A242, CDS5Y_bbg!AI$5:AJ$241,2), -1)</f>
        <v>-1</v>
      </c>
      <c r="AK242">
        <f>IFERROR(VLOOKUP($A242, CDS5Y_bbg!AJ$5:AK$241,2), -1)</f>
        <v>-1</v>
      </c>
      <c r="AL242">
        <f>IFERROR(VLOOKUP($A242, CDS5Y_bbg!AK$5:AL$241,2), -1)</f>
        <v>-1</v>
      </c>
      <c r="AM242">
        <f>IFERROR(VLOOKUP($A242, CDS5Y_bbg!AL$5:AM$241,2), -1)</f>
        <v>-1</v>
      </c>
      <c r="AN242">
        <f>IFERROR(VLOOKUP($A242, CDS5Y_bbg!AM$5:AN$241,2), -1)</f>
        <v>-1</v>
      </c>
      <c r="AO242">
        <f>IFERROR(VLOOKUP($A242, CDS5Y_bbg!AN$5:AO$241,2), -1)</f>
        <v>43424</v>
      </c>
      <c r="AP242">
        <f>IFERROR(VLOOKUP($A242, CDS5Y_bbg!AO$5:AP$241,2), -1)</f>
        <v>-1</v>
      </c>
      <c r="AQ242">
        <f>IFERROR(VLOOKUP($A242, CDS5Y_bbg!AP$5:AQ$241,2), -1)</f>
        <v>44625</v>
      </c>
      <c r="AR242">
        <f>IFERROR(VLOOKUP($A242, CDS5Y_bbg!AQ$5:AR$241,2), -1)</f>
        <v>25.167999999999999</v>
      </c>
      <c r="AS242">
        <f>IFERROR(VLOOKUP($A242, CDS5Y_bbg!AR$5:AS$241,2), -1)</f>
        <v>44626</v>
      </c>
      <c r="AT242">
        <f>IFERROR(VLOOKUP($A242, CDS5Y_bbg!AS$5:AT$241,2), -1)</f>
        <v>10.625</v>
      </c>
      <c r="AU242">
        <f>IFERROR(VLOOKUP($A242, CDS5Y_bbg!AT$5:AU$241,2), -1)</f>
        <v>-1</v>
      </c>
      <c r="AV242">
        <f>IFERROR(VLOOKUP($A242, CDS5Y_bbg!AU$5:AV$241,2), -1)</f>
        <v>-1</v>
      </c>
      <c r="AW242">
        <f>IFERROR(VLOOKUP($A242, CDS5Y_bbg!AV$5:AW$241,2), -1)</f>
        <v>41863</v>
      </c>
      <c r="AX242">
        <f>IFERROR(VLOOKUP($A242, CDS5Y_bbg!AW$5:AX$241,2), -1)</f>
        <v>-1</v>
      </c>
      <c r="AY242">
        <f>IFERROR(VLOOKUP($A242, CDS5Y_bbg!AX$5:AY$241,2), -1)</f>
        <v>43402</v>
      </c>
      <c r="AZ242">
        <f>IFERROR(VLOOKUP($A242, CDS5Y_bbg!AY$5:AZ$241,2), -1)</f>
        <v>-1</v>
      </c>
      <c r="BA242">
        <f>IFERROR(VLOOKUP($A242, CDS5Y_bbg!AZ$5:BA$241,2), -1)</f>
        <v>-1</v>
      </c>
      <c r="BB242">
        <f>IFERROR(VLOOKUP($A242, CDS5Y_bbg!BA$5:BB$241,2), -1)</f>
        <v>19.423999999999999</v>
      </c>
      <c r="BC242">
        <f>IFERROR(VLOOKUP($A242, CDS5Y_bbg!BB$5:BC$241,2), -1)</f>
        <v>41722</v>
      </c>
      <c r="BD242">
        <f>IFERROR(VLOOKUP($A242, CDS5Y_bbg!BC$5:BD$241,2), -1)</f>
        <v>-1</v>
      </c>
      <c r="BE242">
        <f>IFERROR(VLOOKUP($A242, CDS5Y_bbg!BD$5:BE$241,2), -1)</f>
        <v>-1</v>
      </c>
      <c r="BF242">
        <f>IFERROR(VLOOKUP($A242, CDS5Y_bbg!BE$5:BF$241,2), -1)</f>
        <v>-1</v>
      </c>
      <c r="BG242">
        <f>IFERROR(VLOOKUP($A242, CDS5Y_bbg!BF$5:BG$241,2), -1)</f>
        <v>-1</v>
      </c>
      <c r="BH242">
        <f>IFERROR(VLOOKUP($A242, CDS5Y_bbg!BG$5:BH$241,2), -1)</f>
        <v>-1</v>
      </c>
      <c r="BI242">
        <f>IFERROR(VLOOKUP($A242, CDS5Y_bbg!BH$5:BI$241,2), -1)</f>
        <v>43424</v>
      </c>
      <c r="BJ242">
        <f>IFERROR(VLOOKUP($A242, CDS5Y_bbg!BI$5:BJ$241,2), -1)</f>
        <v>-1</v>
      </c>
      <c r="BK242">
        <f>IFERROR(VLOOKUP($A242, CDS5Y_bbg!BJ$5:BK$241,2), -1)</f>
        <v>-1</v>
      </c>
      <c r="BL242">
        <f>IFERROR(VLOOKUP($A242, CDS5Y_bbg!BK$5:BL$241,2), -1)</f>
        <v>-1</v>
      </c>
      <c r="BM242">
        <f>IFERROR(VLOOKUP($A242, CDS5Y_bbg!BL$5:BM$241,2), -1)</f>
        <v>43424</v>
      </c>
      <c r="BN242">
        <f>IFERROR(VLOOKUP($A242, CDS5Y_bbg!BM$5:BN$241,2), -1)</f>
        <v>64.867999999999995</v>
      </c>
      <c r="BO242">
        <f>IFERROR(VLOOKUP($A242, CDS5Y_bbg!BN$5:BO$241,2), -1)</f>
        <v>43426</v>
      </c>
      <c r="BP242">
        <f>IFERROR(VLOOKUP($A242, CDS5Y_bbg!BO$5:BP$241,2), -1)</f>
        <v>-1</v>
      </c>
      <c r="BQ242">
        <f>IFERROR(VLOOKUP($A242, CDS5Y_bbg!BP$5:BQ$241,2), -1)</f>
        <v>-1</v>
      </c>
      <c r="BR242">
        <f>IFERROR(VLOOKUP($A242, CDS5Y_bbg!BQ$5:BR$241,2), -1)</f>
        <v>-1</v>
      </c>
      <c r="BS242">
        <f>IFERROR(VLOOKUP($A242, CDS5Y_bbg!BR$5:BS$241,2), -1)</f>
        <v>43426</v>
      </c>
      <c r="BT242">
        <f>IFERROR(VLOOKUP($A242, CDS5Y_bbg!BS$5:BT$241,2), -1)</f>
        <v>-1</v>
      </c>
      <c r="BU242">
        <f>IFERROR(VLOOKUP($A242, CDS5Y_bbg!BT$5:BU$241,2), -1)</f>
        <v>-1</v>
      </c>
      <c r="BV242">
        <f>IFERROR(VLOOKUP($A242, CDS5Y_bbg!BU$5:BV$241,2), -1)</f>
        <v>-1</v>
      </c>
      <c r="BW242">
        <f>IFERROR(VLOOKUP($A242, CDS5Y_bbg!BV$5:BW$241,2), -1)</f>
        <v>41915</v>
      </c>
      <c r="BX242">
        <f>IFERROR(VLOOKUP($A242, CDS5Y_bbg!BW$5:BX$241,2), -1)</f>
        <v>-1</v>
      </c>
      <c r="BY242">
        <f>IFERROR(VLOOKUP($A242, CDS5Y_bbg!BX$5:BY$241,2), -1)</f>
        <v>-1</v>
      </c>
      <c r="BZ242">
        <f>IFERROR(VLOOKUP($A242, CDS5Y_bbg!BY$5:BZ$241,2), -1)</f>
        <v>-1</v>
      </c>
      <c r="CA242">
        <f>IFERROR(VLOOKUP($A242, CDS5Y_bbg!BZ$5:CA$241,2), -1)</f>
        <v>41911</v>
      </c>
      <c r="CB242">
        <f>IFERROR(VLOOKUP($A242, CDS5Y_bbg!CA$5:CB$241,2), -1)</f>
        <v>-1</v>
      </c>
      <c r="CC242">
        <f>IFERROR(VLOOKUP($A242, CDS5Y_bbg!CB$5:CC$241,2), -1)</f>
        <v>41912</v>
      </c>
      <c r="CD242">
        <f>IFERROR(VLOOKUP($A242, CDS5Y_bbg!CC$5:CD$241,2), -1)</f>
        <v>-1</v>
      </c>
      <c r="CE242">
        <f>IFERROR(VLOOKUP($A242, CDS5Y_bbg!CD$5:CE$241,2), -1)</f>
        <v>43332</v>
      </c>
      <c r="CF242">
        <f>IFERROR(VLOOKUP($A242, CDS5Y_bbg!CE$5:CF$241,2), -1)</f>
        <v>-1</v>
      </c>
      <c r="CG242">
        <f>IFERROR(VLOOKUP($A242, CDS5Y_bbg!CF$5:CG$241,2), -1)</f>
        <v>41893</v>
      </c>
      <c r="CH242">
        <f>IFERROR(VLOOKUP($A242, CDS5Y_bbg!CG$5:CH$241,2), -1)</f>
        <v>-1</v>
      </c>
      <c r="CI242">
        <f>IFERROR(VLOOKUP($A242, CDS5Y_bbg!CH$5:CI$241,2), -1)</f>
        <v>-1</v>
      </c>
      <c r="CJ242">
        <f>IFERROR(VLOOKUP($A242, CDS5Y_bbg!CI$5:CJ$241,2), -1)</f>
        <v>-1</v>
      </c>
      <c r="CK242">
        <f>IFERROR(VLOOKUP($A242, CDS5Y_bbg!CJ$5:CK$241,2), -1)</f>
        <v>41844</v>
      </c>
      <c r="CL242">
        <f>IFERROR(VLOOKUP($A242, CDS5Y_bbg!CK$5:CL$241,2), -1)</f>
        <v>-1</v>
      </c>
      <c r="CM242">
        <f>IFERROR(VLOOKUP($A242, CDS5Y_bbg!CL$5:CM$241,2), -1)</f>
        <v>-1</v>
      </c>
      <c r="CN242">
        <f>IFERROR(VLOOKUP($A242, CDS5Y_bbg!CM$5:CN$241,2), -1)</f>
        <v>-1</v>
      </c>
    </row>
    <row r="243" spans="1:92" x14ac:dyDescent="0.25">
      <c r="A243" s="1">
        <v>43889</v>
      </c>
      <c r="B243">
        <f>IFERROR(VLOOKUP($A243, CDS5Y_bbg!A$5:B$241,2), -1)</f>
        <v>131.97499999999999</v>
      </c>
      <c r="C243">
        <f>IFERROR(VLOOKUP($A243, CDS5Y_bbg!B$5:C$241,2), -1)</f>
        <v>41831</v>
      </c>
      <c r="D243">
        <f>IFERROR(VLOOKUP($A243, CDS5Y_bbg!C$5:D$241,2), -1)</f>
        <v>-1</v>
      </c>
      <c r="E243">
        <f>IFERROR(VLOOKUP($A243, CDS5Y_bbg!D$5:E$241,2), -1)</f>
        <v>44895</v>
      </c>
      <c r="F243">
        <f>IFERROR(VLOOKUP($A243, CDS5Y_bbg!E$5:F$241,2), -1)</f>
        <v>65.295000000000002</v>
      </c>
      <c r="G243">
        <f>IFERROR(VLOOKUP($A243, CDS5Y_bbg!F$5:G$241,2), -1)</f>
        <v>40360</v>
      </c>
      <c r="H243">
        <f>IFERROR(VLOOKUP($A243, CDS5Y_bbg!G$5:H$241,2), -1)</f>
        <v>51.213000000000001</v>
      </c>
      <c r="I243">
        <f>IFERROR(VLOOKUP($A243, CDS5Y_bbg!H$5:I$241,2), -1)</f>
        <v>44834</v>
      </c>
      <c r="J243">
        <f>IFERROR(VLOOKUP($A243, CDS5Y_bbg!I$5:J$241,2), -1)</f>
        <v>103.34</v>
      </c>
      <c r="K243">
        <f>IFERROR(VLOOKUP($A243, CDS5Y_bbg!J$5:K$241,2), -1)</f>
        <v>41819</v>
      </c>
      <c r="L243">
        <f>IFERROR(VLOOKUP($A243, CDS5Y_bbg!K$5:L$241,2), -1)</f>
        <v>-1</v>
      </c>
      <c r="M243">
        <f>IFERROR(VLOOKUP($A243, CDS5Y_bbg!L$5:M$241,2), -1)</f>
        <v>40469</v>
      </c>
      <c r="N243">
        <f>IFERROR(VLOOKUP($A243, CDS5Y_bbg!M$5:N$241,2), -1)</f>
        <v>34.430999999999997</v>
      </c>
      <c r="O243">
        <f>IFERROR(VLOOKUP($A243, CDS5Y_bbg!N$5:O$241,2), -1)</f>
        <v>40289</v>
      </c>
      <c r="P243">
        <f>IFERROR(VLOOKUP($A243, CDS5Y_bbg!O$5:P$241,2), -1)</f>
        <v>59.048999999999999</v>
      </c>
      <c r="Q243">
        <f>IFERROR(VLOOKUP($A243, CDS5Y_bbg!P$5:Q$241,2), -1)</f>
        <v>44377</v>
      </c>
      <c r="R243">
        <f>IFERROR(VLOOKUP($A243, CDS5Y_bbg!Q$5:R$241,2), -1)</f>
        <v>104.149</v>
      </c>
      <c r="S243">
        <f>IFERROR(VLOOKUP($A243, CDS5Y_bbg!R$5:S$241,2), -1)</f>
        <v>43337</v>
      </c>
      <c r="T243">
        <f>IFERROR(VLOOKUP($A243, CDS5Y_bbg!S$5:T$241,2), -1)</f>
        <v>54.88</v>
      </c>
      <c r="U243">
        <f>IFERROR(VLOOKUP($A243, CDS5Y_bbg!T$5:U$241,2), -1)</f>
        <v>42062</v>
      </c>
      <c r="V243">
        <f>IFERROR(VLOOKUP($A243, CDS5Y_bbg!U$5:V$241,2), -1)</f>
        <v>-1</v>
      </c>
      <c r="W243">
        <f>IFERROR(VLOOKUP($A243, CDS5Y_bbg!V$5:W$241,2), -1)</f>
        <v>44074</v>
      </c>
      <c r="X243">
        <f>IFERROR(VLOOKUP($A243, CDS5Y_bbg!W$5:X$241,2), -1)</f>
        <v>64.599000000000004</v>
      </c>
      <c r="Y243">
        <f>IFERROR(VLOOKUP($A243, CDS5Y_bbg!X$5:Y$241,2), -1)</f>
        <v>44043</v>
      </c>
      <c r="Z243">
        <f>IFERROR(VLOOKUP($A243, CDS5Y_bbg!Y$5:Z$241,2), -1)</f>
        <v>178.58699999999999</v>
      </c>
      <c r="AA243">
        <f>IFERROR(VLOOKUP($A243, CDS5Y_bbg!Z$5:AA$241,2), -1)</f>
        <v>40481</v>
      </c>
      <c r="AB243">
        <f>IFERROR(VLOOKUP($A243, CDS5Y_bbg!AA$5:AB$241,2), -1)</f>
        <v>38.393999999999998</v>
      </c>
      <c r="AC243">
        <f>IFERROR(VLOOKUP($A243, CDS5Y_bbg!AB$5:AC$241,2), -1)</f>
        <v>44043</v>
      </c>
      <c r="AD243">
        <f>IFERROR(VLOOKUP($A243, CDS5Y_bbg!AC$5:AD$241,2), -1)</f>
        <v>299.601</v>
      </c>
      <c r="AE243">
        <f>IFERROR(VLOOKUP($A243, CDS5Y_bbg!AD$5:AE$241,2), -1)</f>
        <v>41149</v>
      </c>
      <c r="AF243">
        <f>IFERROR(VLOOKUP($A243, CDS5Y_bbg!AE$5:AF$241,2), -1)</f>
        <v>22.442</v>
      </c>
      <c r="AG243">
        <f>IFERROR(VLOOKUP($A243, CDS5Y_bbg!AF$5:AG$241,2), -1)</f>
        <v>42853</v>
      </c>
      <c r="AH243">
        <f>IFERROR(VLOOKUP($A243, CDS5Y_bbg!AG$5:AH$241,2), -1)</f>
        <v>23.484999999999999</v>
      </c>
      <c r="AI243">
        <f>IFERROR(VLOOKUP($A243, CDS5Y_bbg!AH$5:AI$241,2), -1)</f>
        <v>-1</v>
      </c>
      <c r="AJ243">
        <f>IFERROR(VLOOKUP($A243, CDS5Y_bbg!AI$5:AJ$241,2), -1)</f>
        <v>-1</v>
      </c>
      <c r="AK243">
        <f>IFERROR(VLOOKUP($A243, CDS5Y_bbg!AJ$5:AK$241,2), -1)</f>
        <v>-1</v>
      </c>
      <c r="AL243">
        <f>IFERROR(VLOOKUP($A243, CDS5Y_bbg!AK$5:AL$241,2), -1)</f>
        <v>-1</v>
      </c>
      <c r="AM243">
        <f>IFERROR(VLOOKUP($A243, CDS5Y_bbg!AL$5:AM$241,2), -1)</f>
        <v>-1</v>
      </c>
      <c r="AN243">
        <f>IFERROR(VLOOKUP($A243, CDS5Y_bbg!AM$5:AN$241,2), -1)</f>
        <v>-1</v>
      </c>
      <c r="AO243">
        <f>IFERROR(VLOOKUP($A243, CDS5Y_bbg!AN$5:AO$241,2), -1)</f>
        <v>43424</v>
      </c>
      <c r="AP243">
        <f>IFERROR(VLOOKUP($A243, CDS5Y_bbg!AO$5:AP$241,2), -1)</f>
        <v>-1</v>
      </c>
      <c r="AQ243">
        <f>IFERROR(VLOOKUP($A243, CDS5Y_bbg!AP$5:AQ$241,2), -1)</f>
        <v>44625</v>
      </c>
      <c r="AR243">
        <f>IFERROR(VLOOKUP($A243, CDS5Y_bbg!AQ$5:AR$241,2), -1)</f>
        <v>25.167999999999999</v>
      </c>
      <c r="AS243">
        <f>IFERROR(VLOOKUP($A243, CDS5Y_bbg!AR$5:AS$241,2), -1)</f>
        <v>44626</v>
      </c>
      <c r="AT243">
        <f>IFERROR(VLOOKUP($A243, CDS5Y_bbg!AS$5:AT$241,2), -1)</f>
        <v>10.625</v>
      </c>
      <c r="AU243">
        <f>IFERROR(VLOOKUP($A243, CDS5Y_bbg!AT$5:AU$241,2), -1)</f>
        <v>-1</v>
      </c>
      <c r="AV243">
        <f>IFERROR(VLOOKUP($A243, CDS5Y_bbg!AU$5:AV$241,2), -1)</f>
        <v>-1</v>
      </c>
      <c r="AW243">
        <f>IFERROR(VLOOKUP($A243, CDS5Y_bbg!AV$5:AW$241,2), -1)</f>
        <v>41863</v>
      </c>
      <c r="AX243">
        <f>IFERROR(VLOOKUP($A243, CDS5Y_bbg!AW$5:AX$241,2), -1)</f>
        <v>-1</v>
      </c>
      <c r="AY243">
        <f>IFERROR(VLOOKUP($A243, CDS5Y_bbg!AX$5:AY$241,2), -1)</f>
        <v>43402</v>
      </c>
      <c r="AZ243">
        <f>IFERROR(VLOOKUP($A243, CDS5Y_bbg!AY$5:AZ$241,2), -1)</f>
        <v>-1</v>
      </c>
      <c r="BA243">
        <f>IFERROR(VLOOKUP($A243, CDS5Y_bbg!AZ$5:BA$241,2), -1)</f>
        <v>-1</v>
      </c>
      <c r="BB243">
        <f>IFERROR(VLOOKUP($A243, CDS5Y_bbg!BA$5:BB$241,2), -1)</f>
        <v>22.335000000000001</v>
      </c>
      <c r="BC243">
        <f>IFERROR(VLOOKUP($A243, CDS5Y_bbg!BB$5:BC$241,2), -1)</f>
        <v>41722</v>
      </c>
      <c r="BD243">
        <f>IFERROR(VLOOKUP($A243, CDS5Y_bbg!BC$5:BD$241,2), -1)</f>
        <v>-1</v>
      </c>
      <c r="BE243">
        <f>IFERROR(VLOOKUP($A243, CDS5Y_bbg!BD$5:BE$241,2), -1)</f>
        <v>-1</v>
      </c>
      <c r="BF243">
        <f>IFERROR(VLOOKUP($A243, CDS5Y_bbg!BE$5:BF$241,2), -1)</f>
        <v>-1</v>
      </c>
      <c r="BG243">
        <f>IFERROR(VLOOKUP($A243, CDS5Y_bbg!BF$5:BG$241,2), -1)</f>
        <v>-1</v>
      </c>
      <c r="BH243">
        <f>IFERROR(VLOOKUP($A243, CDS5Y_bbg!BG$5:BH$241,2), -1)</f>
        <v>-1</v>
      </c>
      <c r="BI243">
        <f>IFERROR(VLOOKUP($A243, CDS5Y_bbg!BH$5:BI$241,2), -1)</f>
        <v>43424</v>
      </c>
      <c r="BJ243">
        <f>IFERROR(VLOOKUP($A243, CDS5Y_bbg!BI$5:BJ$241,2), -1)</f>
        <v>-1</v>
      </c>
      <c r="BK243">
        <f>IFERROR(VLOOKUP($A243, CDS5Y_bbg!BJ$5:BK$241,2), -1)</f>
        <v>-1</v>
      </c>
      <c r="BL243">
        <f>IFERROR(VLOOKUP($A243, CDS5Y_bbg!BK$5:BL$241,2), -1)</f>
        <v>-1</v>
      </c>
      <c r="BM243">
        <f>IFERROR(VLOOKUP($A243, CDS5Y_bbg!BL$5:BM$241,2), -1)</f>
        <v>43424</v>
      </c>
      <c r="BN243">
        <f>IFERROR(VLOOKUP($A243, CDS5Y_bbg!BM$5:BN$241,2), -1)</f>
        <v>64.867999999999995</v>
      </c>
      <c r="BO243">
        <f>IFERROR(VLOOKUP($A243, CDS5Y_bbg!BN$5:BO$241,2), -1)</f>
        <v>43426</v>
      </c>
      <c r="BP243">
        <f>IFERROR(VLOOKUP($A243, CDS5Y_bbg!BO$5:BP$241,2), -1)</f>
        <v>-1</v>
      </c>
      <c r="BQ243">
        <f>IFERROR(VLOOKUP($A243, CDS5Y_bbg!BP$5:BQ$241,2), -1)</f>
        <v>-1</v>
      </c>
      <c r="BR243">
        <f>IFERROR(VLOOKUP($A243, CDS5Y_bbg!BQ$5:BR$241,2), -1)</f>
        <v>-1</v>
      </c>
      <c r="BS243">
        <f>IFERROR(VLOOKUP($A243, CDS5Y_bbg!BR$5:BS$241,2), -1)</f>
        <v>43426</v>
      </c>
      <c r="BT243">
        <f>IFERROR(VLOOKUP($A243, CDS5Y_bbg!BS$5:BT$241,2), -1)</f>
        <v>-1</v>
      </c>
      <c r="BU243">
        <f>IFERROR(VLOOKUP($A243, CDS5Y_bbg!BT$5:BU$241,2), -1)</f>
        <v>-1</v>
      </c>
      <c r="BV243">
        <f>IFERROR(VLOOKUP($A243, CDS5Y_bbg!BU$5:BV$241,2), -1)</f>
        <v>-1</v>
      </c>
      <c r="BW243">
        <f>IFERROR(VLOOKUP($A243, CDS5Y_bbg!BV$5:BW$241,2), -1)</f>
        <v>41915</v>
      </c>
      <c r="BX243">
        <f>IFERROR(VLOOKUP($A243, CDS5Y_bbg!BW$5:BX$241,2), -1)</f>
        <v>-1</v>
      </c>
      <c r="BY243">
        <f>IFERROR(VLOOKUP($A243, CDS5Y_bbg!BX$5:BY$241,2), -1)</f>
        <v>-1</v>
      </c>
      <c r="BZ243">
        <f>IFERROR(VLOOKUP($A243, CDS5Y_bbg!BY$5:BZ$241,2), -1)</f>
        <v>-1</v>
      </c>
      <c r="CA243">
        <f>IFERROR(VLOOKUP($A243, CDS5Y_bbg!BZ$5:CA$241,2), -1)</f>
        <v>41911</v>
      </c>
      <c r="CB243">
        <f>IFERROR(VLOOKUP($A243, CDS5Y_bbg!CA$5:CB$241,2), -1)</f>
        <v>-1</v>
      </c>
      <c r="CC243">
        <f>IFERROR(VLOOKUP($A243, CDS5Y_bbg!CB$5:CC$241,2), -1)</f>
        <v>41912</v>
      </c>
      <c r="CD243">
        <f>IFERROR(VLOOKUP($A243, CDS5Y_bbg!CC$5:CD$241,2), -1)</f>
        <v>-1</v>
      </c>
      <c r="CE243">
        <f>IFERROR(VLOOKUP($A243, CDS5Y_bbg!CD$5:CE$241,2), -1)</f>
        <v>43332</v>
      </c>
      <c r="CF243">
        <f>IFERROR(VLOOKUP($A243, CDS5Y_bbg!CE$5:CF$241,2), -1)</f>
        <v>-1</v>
      </c>
      <c r="CG243">
        <f>IFERROR(VLOOKUP($A243, CDS5Y_bbg!CF$5:CG$241,2), -1)</f>
        <v>41893</v>
      </c>
      <c r="CH243">
        <f>IFERROR(VLOOKUP($A243, CDS5Y_bbg!CG$5:CH$241,2), -1)</f>
        <v>-1</v>
      </c>
      <c r="CI243">
        <f>IFERROR(VLOOKUP($A243, CDS5Y_bbg!CH$5:CI$241,2), -1)</f>
        <v>-1</v>
      </c>
      <c r="CJ243">
        <f>IFERROR(VLOOKUP($A243, CDS5Y_bbg!CI$5:CJ$241,2), -1)</f>
        <v>-1</v>
      </c>
      <c r="CK243">
        <f>IFERROR(VLOOKUP($A243, CDS5Y_bbg!CJ$5:CK$241,2), -1)</f>
        <v>41844</v>
      </c>
      <c r="CL243">
        <f>IFERROR(VLOOKUP($A243, CDS5Y_bbg!CK$5:CL$241,2), -1)</f>
        <v>-1</v>
      </c>
      <c r="CM243">
        <f>IFERROR(VLOOKUP($A243, CDS5Y_bbg!CL$5:CM$241,2), -1)</f>
        <v>-1</v>
      </c>
      <c r="CN243">
        <f>IFERROR(VLOOKUP($A243, CDS5Y_bbg!CM$5:CN$241,2), -1)</f>
        <v>-1</v>
      </c>
    </row>
    <row r="244" spans="1:92" x14ac:dyDescent="0.25">
      <c r="A244" s="1">
        <v>43921</v>
      </c>
      <c r="B244">
        <f>IFERROR(VLOOKUP($A244, CDS5Y_bbg!A$5:B$241,2), -1)</f>
        <v>275.94900000000001</v>
      </c>
      <c r="C244">
        <f>IFERROR(VLOOKUP($A244, CDS5Y_bbg!B$5:C$241,2), -1)</f>
        <v>41831</v>
      </c>
      <c r="D244">
        <f>IFERROR(VLOOKUP($A244, CDS5Y_bbg!C$5:D$241,2), -1)</f>
        <v>-1</v>
      </c>
      <c r="E244">
        <f>IFERROR(VLOOKUP($A244, CDS5Y_bbg!D$5:E$241,2), -1)</f>
        <v>44895</v>
      </c>
      <c r="F244">
        <f>IFERROR(VLOOKUP($A244, CDS5Y_bbg!E$5:F$241,2), -1)</f>
        <v>130.18</v>
      </c>
      <c r="G244">
        <f>IFERROR(VLOOKUP($A244, CDS5Y_bbg!F$5:G$241,2), -1)</f>
        <v>40360</v>
      </c>
      <c r="H244">
        <f>IFERROR(VLOOKUP($A244, CDS5Y_bbg!G$5:H$241,2), -1)</f>
        <v>51.637999999999998</v>
      </c>
      <c r="I244">
        <f>IFERROR(VLOOKUP($A244, CDS5Y_bbg!H$5:I$241,2), -1)</f>
        <v>44834</v>
      </c>
      <c r="J244">
        <f>IFERROR(VLOOKUP($A244, CDS5Y_bbg!I$5:J$241,2), -1)</f>
        <v>233.601</v>
      </c>
      <c r="K244">
        <f>IFERROR(VLOOKUP($A244, CDS5Y_bbg!J$5:K$241,2), -1)</f>
        <v>41819</v>
      </c>
      <c r="L244">
        <f>IFERROR(VLOOKUP($A244, CDS5Y_bbg!K$5:L$241,2), -1)</f>
        <v>-1</v>
      </c>
      <c r="M244">
        <f>IFERROR(VLOOKUP($A244, CDS5Y_bbg!L$5:M$241,2), -1)</f>
        <v>40469</v>
      </c>
      <c r="N244">
        <f>IFERROR(VLOOKUP($A244, CDS5Y_bbg!M$5:N$241,2), -1)</f>
        <v>36.601999999999997</v>
      </c>
      <c r="O244">
        <f>IFERROR(VLOOKUP($A244, CDS5Y_bbg!N$5:O$241,2), -1)</f>
        <v>40289</v>
      </c>
      <c r="P244">
        <f>IFERROR(VLOOKUP($A244, CDS5Y_bbg!O$5:P$241,2), -1)</f>
        <v>115.224</v>
      </c>
      <c r="Q244">
        <f>IFERROR(VLOOKUP($A244, CDS5Y_bbg!P$5:Q$241,2), -1)</f>
        <v>44377</v>
      </c>
      <c r="R244">
        <f>IFERROR(VLOOKUP($A244, CDS5Y_bbg!Q$5:R$241,2), -1)</f>
        <v>240.85499999999999</v>
      </c>
      <c r="S244">
        <f>IFERROR(VLOOKUP($A244, CDS5Y_bbg!R$5:S$241,2), -1)</f>
        <v>43337</v>
      </c>
      <c r="T244">
        <f>IFERROR(VLOOKUP($A244, CDS5Y_bbg!S$5:T$241,2), -1)</f>
        <v>104.411</v>
      </c>
      <c r="U244">
        <f>IFERROR(VLOOKUP($A244, CDS5Y_bbg!T$5:U$241,2), -1)</f>
        <v>42062</v>
      </c>
      <c r="V244">
        <f>IFERROR(VLOOKUP($A244, CDS5Y_bbg!U$5:V$241,2), -1)</f>
        <v>-1</v>
      </c>
      <c r="W244">
        <f>IFERROR(VLOOKUP($A244, CDS5Y_bbg!V$5:W$241,2), -1)</f>
        <v>44074</v>
      </c>
      <c r="X244">
        <f>IFERROR(VLOOKUP($A244, CDS5Y_bbg!W$5:X$241,2), -1)</f>
        <v>202.447</v>
      </c>
      <c r="Y244">
        <f>IFERROR(VLOOKUP($A244, CDS5Y_bbg!X$5:Y$241,2), -1)</f>
        <v>44043</v>
      </c>
      <c r="Z244">
        <f>IFERROR(VLOOKUP($A244, CDS5Y_bbg!Y$5:Z$241,2), -1)</f>
        <v>418.58600000000001</v>
      </c>
      <c r="AA244">
        <f>IFERROR(VLOOKUP($A244, CDS5Y_bbg!Z$5:AA$241,2), -1)</f>
        <v>40481</v>
      </c>
      <c r="AB244">
        <f>IFERROR(VLOOKUP($A244, CDS5Y_bbg!AA$5:AB$241,2), -1)</f>
        <v>65.069000000000003</v>
      </c>
      <c r="AC244">
        <f>IFERROR(VLOOKUP($A244, CDS5Y_bbg!AB$5:AC$241,2), -1)</f>
        <v>44043</v>
      </c>
      <c r="AD244">
        <f>IFERROR(VLOOKUP($A244, CDS5Y_bbg!AC$5:AD$241,2), -1)</f>
        <v>468.92099999999999</v>
      </c>
      <c r="AE244">
        <f>IFERROR(VLOOKUP($A244, CDS5Y_bbg!AD$5:AE$241,2), -1)</f>
        <v>41149</v>
      </c>
      <c r="AF244">
        <f>IFERROR(VLOOKUP($A244, CDS5Y_bbg!AE$5:AF$241,2), -1)</f>
        <v>-1</v>
      </c>
      <c r="AG244">
        <f>IFERROR(VLOOKUP($A244, CDS5Y_bbg!AF$5:AG$241,2), -1)</f>
        <v>42853</v>
      </c>
      <c r="AH244">
        <f>IFERROR(VLOOKUP($A244, CDS5Y_bbg!AG$5:AH$241,2), -1)</f>
        <v>23.484999999999999</v>
      </c>
      <c r="AI244">
        <f>IFERROR(VLOOKUP($A244, CDS5Y_bbg!AH$5:AI$241,2), -1)</f>
        <v>-1</v>
      </c>
      <c r="AJ244">
        <f>IFERROR(VLOOKUP($A244, CDS5Y_bbg!AI$5:AJ$241,2), -1)</f>
        <v>-1</v>
      </c>
      <c r="AK244">
        <f>IFERROR(VLOOKUP($A244, CDS5Y_bbg!AJ$5:AK$241,2), -1)</f>
        <v>-1</v>
      </c>
      <c r="AL244">
        <f>IFERROR(VLOOKUP($A244, CDS5Y_bbg!AK$5:AL$241,2), -1)</f>
        <v>-1</v>
      </c>
      <c r="AM244">
        <f>IFERROR(VLOOKUP($A244, CDS5Y_bbg!AL$5:AM$241,2), -1)</f>
        <v>-1</v>
      </c>
      <c r="AN244">
        <f>IFERROR(VLOOKUP($A244, CDS5Y_bbg!AM$5:AN$241,2), -1)</f>
        <v>-1</v>
      </c>
      <c r="AO244">
        <f>IFERROR(VLOOKUP($A244, CDS5Y_bbg!AN$5:AO$241,2), -1)</f>
        <v>43424</v>
      </c>
      <c r="AP244">
        <f>IFERROR(VLOOKUP($A244, CDS5Y_bbg!AO$5:AP$241,2), -1)</f>
        <v>-1</v>
      </c>
      <c r="AQ244">
        <f>IFERROR(VLOOKUP($A244, CDS5Y_bbg!AP$5:AQ$241,2), -1)</f>
        <v>44625</v>
      </c>
      <c r="AR244">
        <f>IFERROR(VLOOKUP($A244, CDS5Y_bbg!AQ$5:AR$241,2), -1)</f>
        <v>40.058999999999997</v>
      </c>
      <c r="AS244">
        <f>IFERROR(VLOOKUP($A244, CDS5Y_bbg!AR$5:AS$241,2), -1)</f>
        <v>44626</v>
      </c>
      <c r="AT244">
        <f>IFERROR(VLOOKUP($A244, CDS5Y_bbg!AS$5:AT$241,2), -1)</f>
        <v>22.65</v>
      </c>
      <c r="AU244">
        <f>IFERROR(VLOOKUP($A244, CDS5Y_bbg!AT$5:AU$241,2), -1)</f>
        <v>-1</v>
      </c>
      <c r="AV244">
        <f>IFERROR(VLOOKUP($A244, CDS5Y_bbg!AU$5:AV$241,2), -1)</f>
        <v>-1</v>
      </c>
      <c r="AW244">
        <f>IFERROR(VLOOKUP($A244, CDS5Y_bbg!AV$5:AW$241,2), -1)</f>
        <v>41863</v>
      </c>
      <c r="AX244">
        <f>IFERROR(VLOOKUP($A244, CDS5Y_bbg!AW$5:AX$241,2), -1)</f>
        <v>-1</v>
      </c>
      <c r="AY244">
        <f>IFERROR(VLOOKUP($A244, CDS5Y_bbg!AX$5:AY$241,2), -1)</f>
        <v>43402</v>
      </c>
      <c r="AZ244">
        <f>IFERROR(VLOOKUP($A244, CDS5Y_bbg!AY$5:AZ$241,2), -1)</f>
        <v>-1</v>
      </c>
      <c r="BA244">
        <f>IFERROR(VLOOKUP($A244, CDS5Y_bbg!AZ$5:BA$241,2), -1)</f>
        <v>-1</v>
      </c>
      <c r="BB244">
        <f>IFERROR(VLOOKUP($A244, CDS5Y_bbg!BA$5:BB$241,2), -1)</f>
        <v>43.987000000000002</v>
      </c>
      <c r="BC244">
        <f>IFERROR(VLOOKUP($A244, CDS5Y_bbg!BB$5:BC$241,2), -1)</f>
        <v>41722</v>
      </c>
      <c r="BD244">
        <f>IFERROR(VLOOKUP($A244, CDS5Y_bbg!BC$5:BD$241,2), -1)</f>
        <v>-1</v>
      </c>
      <c r="BE244">
        <f>IFERROR(VLOOKUP($A244, CDS5Y_bbg!BD$5:BE$241,2), -1)</f>
        <v>-1</v>
      </c>
      <c r="BF244">
        <f>IFERROR(VLOOKUP($A244, CDS5Y_bbg!BE$5:BF$241,2), -1)</f>
        <v>-1</v>
      </c>
      <c r="BG244">
        <f>IFERROR(VLOOKUP($A244, CDS5Y_bbg!BF$5:BG$241,2), -1)</f>
        <v>-1</v>
      </c>
      <c r="BH244">
        <f>IFERROR(VLOOKUP($A244, CDS5Y_bbg!BG$5:BH$241,2), -1)</f>
        <v>-1</v>
      </c>
      <c r="BI244">
        <f>IFERROR(VLOOKUP($A244, CDS5Y_bbg!BH$5:BI$241,2), -1)</f>
        <v>43424</v>
      </c>
      <c r="BJ244">
        <f>IFERROR(VLOOKUP($A244, CDS5Y_bbg!BI$5:BJ$241,2), -1)</f>
        <v>-1</v>
      </c>
      <c r="BK244">
        <f>IFERROR(VLOOKUP($A244, CDS5Y_bbg!BJ$5:BK$241,2), -1)</f>
        <v>-1</v>
      </c>
      <c r="BL244">
        <f>IFERROR(VLOOKUP($A244, CDS5Y_bbg!BK$5:BL$241,2), -1)</f>
        <v>-1</v>
      </c>
      <c r="BM244">
        <f>IFERROR(VLOOKUP($A244, CDS5Y_bbg!BL$5:BM$241,2), -1)</f>
        <v>43424</v>
      </c>
      <c r="BN244">
        <f>IFERROR(VLOOKUP($A244, CDS5Y_bbg!BM$5:BN$241,2), -1)</f>
        <v>111.806</v>
      </c>
      <c r="BO244">
        <f>IFERROR(VLOOKUP($A244, CDS5Y_bbg!BN$5:BO$241,2), -1)</f>
        <v>43426</v>
      </c>
      <c r="BP244">
        <f>IFERROR(VLOOKUP($A244, CDS5Y_bbg!BO$5:BP$241,2), -1)</f>
        <v>-1</v>
      </c>
      <c r="BQ244">
        <f>IFERROR(VLOOKUP($A244, CDS5Y_bbg!BP$5:BQ$241,2), -1)</f>
        <v>-1</v>
      </c>
      <c r="BR244">
        <f>IFERROR(VLOOKUP($A244, CDS5Y_bbg!BQ$5:BR$241,2), -1)</f>
        <v>-1</v>
      </c>
      <c r="BS244">
        <f>IFERROR(VLOOKUP($A244, CDS5Y_bbg!BR$5:BS$241,2), -1)</f>
        <v>43426</v>
      </c>
      <c r="BT244">
        <f>IFERROR(VLOOKUP($A244, CDS5Y_bbg!BS$5:BT$241,2), -1)</f>
        <v>-1</v>
      </c>
      <c r="BU244">
        <f>IFERROR(VLOOKUP($A244, CDS5Y_bbg!BT$5:BU$241,2), -1)</f>
        <v>-1</v>
      </c>
      <c r="BV244">
        <f>IFERROR(VLOOKUP($A244, CDS5Y_bbg!BU$5:BV$241,2), -1)</f>
        <v>-1</v>
      </c>
      <c r="BW244">
        <f>IFERROR(VLOOKUP($A244, CDS5Y_bbg!BV$5:BW$241,2), -1)</f>
        <v>41915</v>
      </c>
      <c r="BX244">
        <f>IFERROR(VLOOKUP($A244, CDS5Y_bbg!BW$5:BX$241,2), -1)</f>
        <v>-1</v>
      </c>
      <c r="BY244">
        <f>IFERROR(VLOOKUP($A244, CDS5Y_bbg!BX$5:BY$241,2), -1)</f>
        <v>-1</v>
      </c>
      <c r="BZ244">
        <f>IFERROR(VLOOKUP($A244, CDS5Y_bbg!BY$5:BZ$241,2), -1)</f>
        <v>-1</v>
      </c>
      <c r="CA244">
        <f>IFERROR(VLOOKUP($A244, CDS5Y_bbg!BZ$5:CA$241,2), -1)</f>
        <v>41911</v>
      </c>
      <c r="CB244">
        <f>IFERROR(VLOOKUP($A244, CDS5Y_bbg!CA$5:CB$241,2), -1)</f>
        <v>-1</v>
      </c>
      <c r="CC244">
        <f>IFERROR(VLOOKUP($A244, CDS5Y_bbg!CB$5:CC$241,2), -1)</f>
        <v>41912</v>
      </c>
      <c r="CD244">
        <f>IFERROR(VLOOKUP($A244, CDS5Y_bbg!CC$5:CD$241,2), -1)</f>
        <v>-1</v>
      </c>
      <c r="CE244">
        <f>IFERROR(VLOOKUP($A244, CDS5Y_bbg!CD$5:CE$241,2), -1)</f>
        <v>43332</v>
      </c>
      <c r="CF244">
        <f>IFERROR(VLOOKUP($A244, CDS5Y_bbg!CE$5:CF$241,2), -1)</f>
        <v>-1</v>
      </c>
      <c r="CG244">
        <f>IFERROR(VLOOKUP($A244, CDS5Y_bbg!CF$5:CG$241,2), -1)</f>
        <v>41893</v>
      </c>
      <c r="CH244">
        <f>IFERROR(VLOOKUP($A244, CDS5Y_bbg!CG$5:CH$241,2), -1)</f>
        <v>-1</v>
      </c>
      <c r="CI244">
        <f>IFERROR(VLOOKUP($A244, CDS5Y_bbg!CH$5:CI$241,2), -1)</f>
        <v>-1</v>
      </c>
      <c r="CJ244">
        <f>IFERROR(VLOOKUP($A244, CDS5Y_bbg!CI$5:CJ$241,2), -1)</f>
        <v>-1</v>
      </c>
      <c r="CK244">
        <f>IFERROR(VLOOKUP($A244, CDS5Y_bbg!CJ$5:CK$241,2), -1)</f>
        <v>41844</v>
      </c>
      <c r="CL244">
        <f>IFERROR(VLOOKUP($A244, CDS5Y_bbg!CK$5:CL$241,2), -1)</f>
        <v>-1</v>
      </c>
      <c r="CM244">
        <f>IFERROR(VLOOKUP($A244, CDS5Y_bbg!CL$5:CM$241,2), -1)</f>
        <v>-1</v>
      </c>
      <c r="CN244">
        <f>IFERROR(VLOOKUP($A244, CDS5Y_bbg!CM$5:CN$241,2), -1)</f>
        <v>-1</v>
      </c>
    </row>
    <row r="245" spans="1:92" x14ac:dyDescent="0.25">
      <c r="A245" s="1">
        <v>43951</v>
      </c>
      <c r="B245">
        <f>IFERROR(VLOOKUP($A245, CDS5Y_bbg!A$5:B$241,2), -1)</f>
        <v>308.18299999999999</v>
      </c>
      <c r="C245">
        <f>IFERROR(VLOOKUP($A245, CDS5Y_bbg!B$5:C$241,2), -1)</f>
        <v>41831</v>
      </c>
      <c r="D245">
        <f>IFERROR(VLOOKUP($A245, CDS5Y_bbg!C$5:D$241,2), -1)</f>
        <v>-1</v>
      </c>
      <c r="E245">
        <f>IFERROR(VLOOKUP($A245, CDS5Y_bbg!D$5:E$241,2), -1)</f>
        <v>44895</v>
      </c>
      <c r="F245">
        <f>IFERROR(VLOOKUP($A245, CDS5Y_bbg!E$5:F$241,2), -1)</f>
        <v>105.532</v>
      </c>
      <c r="G245">
        <f>IFERROR(VLOOKUP($A245, CDS5Y_bbg!F$5:G$241,2), -1)</f>
        <v>40360</v>
      </c>
      <c r="H245">
        <f>IFERROR(VLOOKUP($A245, CDS5Y_bbg!G$5:H$241,2), -1)</f>
        <v>45.170999999999999</v>
      </c>
      <c r="I245">
        <f>IFERROR(VLOOKUP($A245, CDS5Y_bbg!H$5:I$241,2), -1)</f>
        <v>44834</v>
      </c>
      <c r="J245">
        <f>IFERROR(VLOOKUP($A245, CDS5Y_bbg!I$5:J$241,2), -1)</f>
        <v>243.00800000000001</v>
      </c>
      <c r="K245">
        <f>IFERROR(VLOOKUP($A245, CDS5Y_bbg!J$5:K$241,2), -1)</f>
        <v>41819</v>
      </c>
      <c r="L245">
        <f>IFERROR(VLOOKUP($A245, CDS5Y_bbg!K$5:L$241,2), -1)</f>
        <v>-1</v>
      </c>
      <c r="M245">
        <f>IFERROR(VLOOKUP($A245, CDS5Y_bbg!L$5:M$241,2), -1)</f>
        <v>40469</v>
      </c>
      <c r="N245">
        <f>IFERROR(VLOOKUP($A245, CDS5Y_bbg!M$5:N$241,2), -1)</f>
        <v>33.469000000000001</v>
      </c>
      <c r="O245">
        <f>IFERROR(VLOOKUP($A245, CDS5Y_bbg!N$5:O$241,2), -1)</f>
        <v>40289</v>
      </c>
      <c r="P245">
        <f>IFERROR(VLOOKUP($A245, CDS5Y_bbg!O$5:P$241,2), -1)</f>
        <v>105.911</v>
      </c>
      <c r="Q245">
        <f>IFERROR(VLOOKUP($A245, CDS5Y_bbg!P$5:Q$241,2), -1)</f>
        <v>44377</v>
      </c>
      <c r="R245">
        <f>IFERROR(VLOOKUP($A245, CDS5Y_bbg!Q$5:R$241,2), -1)</f>
        <v>255.58</v>
      </c>
      <c r="S245">
        <f>IFERROR(VLOOKUP($A245, CDS5Y_bbg!R$5:S$241,2), -1)</f>
        <v>43337</v>
      </c>
      <c r="T245">
        <f>IFERROR(VLOOKUP($A245, CDS5Y_bbg!S$5:T$241,2), -1)</f>
        <v>80.480999999999995</v>
      </c>
      <c r="U245">
        <f>IFERROR(VLOOKUP($A245, CDS5Y_bbg!T$5:U$241,2), -1)</f>
        <v>42062</v>
      </c>
      <c r="V245">
        <f>IFERROR(VLOOKUP($A245, CDS5Y_bbg!U$5:V$241,2), -1)</f>
        <v>-1</v>
      </c>
      <c r="W245">
        <f>IFERROR(VLOOKUP($A245, CDS5Y_bbg!V$5:W$241,2), -1)</f>
        <v>44074</v>
      </c>
      <c r="X245">
        <f>IFERROR(VLOOKUP($A245, CDS5Y_bbg!W$5:X$241,2), -1)</f>
        <v>179.346</v>
      </c>
      <c r="Y245">
        <f>IFERROR(VLOOKUP($A245, CDS5Y_bbg!X$5:Y$241,2), -1)</f>
        <v>44043</v>
      </c>
      <c r="Z245">
        <f>IFERROR(VLOOKUP($A245, CDS5Y_bbg!Y$5:Z$241,2), -1)</f>
        <v>423.50900000000001</v>
      </c>
      <c r="AA245">
        <f>IFERROR(VLOOKUP($A245, CDS5Y_bbg!Z$5:AA$241,2), -1)</f>
        <v>40481</v>
      </c>
      <c r="AB245">
        <f>IFERROR(VLOOKUP($A245, CDS5Y_bbg!AA$5:AB$241,2), -1)</f>
        <v>59.866</v>
      </c>
      <c r="AC245">
        <f>IFERROR(VLOOKUP($A245, CDS5Y_bbg!AB$5:AC$241,2), -1)</f>
        <v>44043</v>
      </c>
      <c r="AD245">
        <f>IFERROR(VLOOKUP($A245, CDS5Y_bbg!AC$5:AD$241,2), -1)</f>
        <v>592.28800000000001</v>
      </c>
      <c r="AE245">
        <f>IFERROR(VLOOKUP($A245, CDS5Y_bbg!AD$5:AE$241,2), -1)</f>
        <v>41149</v>
      </c>
      <c r="AF245">
        <f>IFERROR(VLOOKUP($A245, CDS5Y_bbg!AE$5:AF$241,2), -1)</f>
        <v>-1</v>
      </c>
      <c r="AG245">
        <f>IFERROR(VLOOKUP($A245, CDS5Y_bbg!AF$5:AG$241,2), -1)</f>
        <v>42853</v>
      </c>
      <c r="AH245">
        <f>IFERROR(VLOOKUP($A245, CDS5Y_bbg!AG$5:AH$241,2), -1)</f>
        <v>23.484999999999999</v>
      </c>
      <c r="AI245">
        <f>IFERROR(VLOOKUP($A245, CDS5Y_bbg!AH$5:AI$241,2), -1)</f>
        <v>-1</v>
      </c>
      <c r="AJ245">
        <f>IFERROR(VLOOKUP($A245, CDS5Y_bbg!AI$5:AJ$241,2), -1)</f>
        <v>-1</v>
      </c>
      <c r="AK245">
        <f>IFERROR(VLOOKUP($A245, CDS5Y_bbg!AJ$5:AK$241,2), -1)</f>
        <v>-1</v>
      </c>
      <c r="AL245">
        <f>IFERROR(VLOOKUP($A245, CDS5Y_bbg!AK$5:AL$241,2), -1)</f>
        <v>-1</v>
      </c>
      <c r="AM245">
        <f>IFERROR(VLOOKUP($A245, CDS5Y_bbg!AL$5:AM$241,2), -1)</f>
        <v>-1</v>
      </c>
      <c r="AN245">
        <f>IFERROR(VLOOKUP($A245, CDS5Y_bbg!AM$5:AN$241,2), -1)</f>
        <v>-1</v>
      </c>
      <c r="AO245">
        <f>IFERROR(VLOOKUP($A245, CDS5Y_bbg!AN$5:AO$241,2), -1)</f>
        <v>43424</v>
      </c>
      <c r="AP245">
        <f>IFERROR(VLOOKUP($A245, CDS5Y_bbg!AO$5:AP$241,2), -1)</f>
        <v>-1</v>
      </c>
      <c r="AQ245">
        <f>IFERROR(VLOOKUP($A245, CDS5Y_bbg!AP$5:AQ$241,2), -1)</f>
        <v>44625</v>
      </c>
      <c r="AR245">
        <f>IFERROR(VLOOKUP($A245, CDS5Y_bbg!AQ$5:AR$241,2), -1)</f>
        <v>41.523000000000003</v>
      </c>
      <c r="AS245">
        <f>IFERROR(VLOOKUP($A245, CDS5Y_bbg!AR$5:AS$241,2), -1)</f>
        <v>44626</v>
      </c>
      <c r="AT245">
        <f>IFERROR(VLOOKUP($A245, CDS5Y_bbg!AS$5:AT$241,2), -1)</f>
        <v>23.504000000000001</v>
      </c>
      <c r="AU245">
        <f>IFERROR(VLOOKUP($A245, CDS5Y_bbg!AT$5:AU$241,2), -1)</f>
        <v>-1</v>
      </c>
      <c r="AV245">
        <f>IFERROR(VLOOKUP($A245, CDS5Y_bbg!AU$5:AV$241,2), -1)</f>
        <v>-1</v>
      </c>
      <c r="AW245">
        <f>IFERROR(VLOOKUP($A245, CDS5Y_bbg!AV$5:AW$241,2), -1)</f>
        <v>41863</v>
      </c>
      <c r="AX245">
        <f>IFERROR(VLOOKUP($A245, CDS5Y_bbg!AW$5:AX$241,2), -1)</f>
        <v>-1</v>
      </c>
      <c r="AY245">
        <f>IFERROR(VLOOKUP($A245, CDS5Y_bbg!AX$5:AY$241,2), -1)</f>
        <v>43402</v>
      </c>
      <c r="AZ245">
        <f>IFERROR(VLOOKUP($A245, CDS5Y_bbg!AY$5:AZ$241,2), -1)</f>
        <v>-1</v>
      </c>
      <c r="BA245">
        <f>IFERROR(VLOOKUP($A245, CDS5Y_bbg!AZ$5:BA$241,2), -1)</f>
        <v>-1</v>
      </c>
      <c r="BB245">
        <f>IFERROR(VLOOKUP($A245, CDS5Y_bbg!BA$5:BB$241,2), -1)</f>
        <v>33.902999999999999</v>
      </c>
      <c r="BC245">
        <f>IFERROR(VLOOKUP($A245, CDS5Y_bbg!BB$5:BC$241,2), -1)</f>
        <v>41722</v>
      </c>
      <c r="BD245">
        <f>IFERROR(VLOOKUP($A245, CDS5Y_bbg!BC$5:BD$241,2), -1)</f>
        <v>-1</v>
      </c>
      <c r="BE245">
        <f>IFERROR(VLOOKUP($A245, CDS5Y_bbg!BD$5:BE$241,2), -1)</f>
        <v>-1</v>
      </c>
      <c r="BF245">
        <f>IFERROR(VLOOKUP($A245, CDS5Y_bbg!BE$5:BF$241,2), -1)</f>
        <v>-1</v>
      </c>
      <c r="BG245">
        <f>IFERROR(VLOOKUP($A245, CDS5Y_bbg!BF$5:BG$241,2), -1)</f>
        <v>-1</v>
      </c>
      <c r="BH245">
        <f>IFERROR(VLOOKUP($A245, CDS5Y_bbg!BG$5:BH$241,2), -1)</f>
        <v>-1</v>
      </c>
      <c r="BI245">
        <f>IFERROR(VLOOKUP($A245, CDS5Y_bbg!BH$5:BI$241,2), -1)</f>
        <v>43424</v>
      </c>
      <c r="BJ245">
        <f>IFERROR(VLOOKUP($A245, CDS5Y_bbg!BI$5:BJ$241,2), -1)</f>
        <v>-1</v>
      </c>
      <c r="BK245">
        <f>IFERROR(VLOOKUP($A245, CDS5Y_bbg!BJ$5:BK$241,2), -1)</f>
        <v>-1</v>
      </c>
      <c r="BL245">
        <f>IFERROR(VLOOKUP($A245, CDS5Y_bbg!BK$5:BL$241,2), -1)</f>
        <v>-1</v>
      </c>
      <c r="BM245">
        <f>IFERROR(VLOOKUP($A245, CDS5Y_bbg!BL$5:BM$241,2), -1)</f>
        <v>43424</v>
      </c>
      <c r="BN245">
        <f>IFERROR(VLOOKUP($A245, CDS5Y_bbg!BM$5:BN$241,2), -1)</f>
        <v>122.836</v>
      </c>
      <c r="BO245">
        <f>IFERROR(VLOOKUP($A245, CDS5Y_bbg!BN$5:BO$241,2), -1)</f>
        <v>43426</v>
      </c>
      <c r="BP245">
        <f>IFERROR(VLOOKUP($A245, CDS5Y_bbg!BO$5:BP$241,2), -1)</f>
        <v>-1</v>
      </c>
      <c r="BQ245">
        <f>IFERROR(VLOOKUP($A245, CDS5Y_bbg!BP$5:BQ$241,2), -1)</f>
        <v>-1</v>
      </c>
      <c r="BR245">
        <f>IFERROR(VLOOKUP($A245, CDS5Y_bbg!BQ$5:BR$241,2), -1)</f>
        <v>-1</v>
      </c>
      <c r="BS245">
        <f>IFERROR(VLOOKUP($A245, CDS5Y_bbg!BR$5:BS$241,2), -1)</f>
        <v>43426</v>
      </c>
      <c r="BT245">
        <f>IFERROR(VLOOKUP($A245, CDS5Y_bbg!BS$5:BT$241,2), -1)</f>
        <v>-1</v>
      </c>
      <c r="BU245">
        <f>IFERROR(VLOOKUP($A245, CDS5Y_bbg!BT$5:BU$241,2), -1)</f>
        <v>-1</v>
      </c>
      <c r="BV245">
        <f>IFERROR(VLOOKUP($A245, CDS5Y_bbg!BU$5:BV$241,2), -1)</f>
        <v>-1</v>
      </c>
      <c r="BW245">
        <f>IFERROR(VLOOKUP($A245, CDS5Y_bbg!BV$5:BW$241,2), -1)</f>
        <v>41915</v>
      </c>
      <c r="BX245">
        <f>IFERROR(VLOOKUP($A245, CDS5Y_bbg!BW$5:BX$241,2), -1)</f>
        <v>-1</v>
      </c>
      <c r="BY245">
        <f>IFERROR(VLOOKUP($A245, CDS5Y_bbg!BX$5:BY$241,2), -1)</f>
        <v>-1</v>
      </c>
      <c r="BZ245">
        <f>IFERROR(VLOOKUP($A245, CDS5Y_bbg!BY$5:BZ$241,2), -1)</f>
        <v>-1</v>
      </c>
      <c r="CA245">
        <f>IFERROR(VLOOKUP($A245, CDS5Y_bbg!BZ$5:CA$241,2), -1)</f>
        <v>41911</v>
      </c>
      <c r="CB245">
        <f>IFERROR(VLOOKUP($A245, CDS5Y_bbg!CA$5:CB$241,2), -1)</f>
        <v>-1</v>
      </c>
      <c r="CC245">
        <f>IFERROR(VLOOKUP($A245, CDS5Y_bbg!CB$5:CC$241,2), -1)</f>
        <v>41912</v>
      </c>
      <c r="CD245">
        <f>IFERROR(VLOOKUP($A245, CDS5Y_bbg!CC$5:CD$241,2), -1)</f>
        <v>-1</v>
      </c>
      <c r="CE245">
        <f>IFERROR(VLOOKUP($A245, CDS5Y_bbg!CD$5:CE$241,2), -1)</f>
        <v>43332</v>
      </c>
      <c r="CF245">
        <f>IFERROR(VLOOKUP($A245, CDS5Y_bbg!CE$5:CF$241,2), -1)</f>
        <v>-1</v>
      </c>
      <c r="CG245">
        <f>IFERROR(VLOOKUP($A245, CDS5Y_bbg!CF$5:CG$241,2), -1)</f>
        <v>41893</v>
      </c>
      <c r="CH245">
        <f>IFERROR(VLOOKUP($A245, CDS5Y_bbg!CG$5:CH$241,2), -1)</f>
        <v>-1</v>
      </c>
      <c r="CI245">
        <f>IFERROR(VLOOKUP($A245, CDS5Y_bbg!CH$5:CI$241,2), -1)</f>
        <v>-1</v>
      </c>
      <c r="CJ245">
        <f>IFERROR(VLOOKUP($A245, CDS5Y_bbg!CI$5:CJ$241,2), -1)</f>
        <v>-1</v>
      </c>
      <c r="CK245">
        <f>IFERROR(VLOOKUP($A245, CDS5Y_bbg!CJ$5:CK$241,2), -1)</f>
        <v>41844</v>
      </c>
      <c r="CL245">
        <f>IFERROR(VLOOKUP($A245, CDS5Y_bbg!CK$5:CL$241,2), -1)</f>
        <v>-1</v>
      </c>
      <c r="CM245">
        <f>IFERROR(VLOOKUP($A245, CDS5Y_bbg!CL$5:CM$241,2), -1)</f>
        <v>-1</v>
      </c>
      <c r="CN245">
        <f>IFERROR(VLOOKUP($A245, CDS5Y_bbg!CM$5:CN$241,2), -1)</f>
        <v>-1</v>
      </c>
    </row>
    <row r="246" spans="1:92" x14ac:dyDescent="0.25">
      <c r="A246" s="1">
        <v>43980</v>
      </c>
      <c r="B246">
        <f>IFERROR(VLOOKUP($A246, CDS5Y_bbg!A$5:B$241,2), -1)</f>
        <v>283.93400000000003</v>
      </c>
      <c r="C246">
        <f>IFERROR(VLOOKUP($A246, CDS5Y_bbg!B$5:C$241,2), -1)</f>
        <v>41831</v>
      </c>
      <c r="D246">
        <f>IFERROR(VLOOKUP($A246, CDS5Y_bbg!C$5:D$241,2), -1)</f>
        <v>-1</v>
      </c>
      <c r="E246">
        <f>IFERROR(VLOOKUP($A246, CDS5Y_bbg!D$5:E$241,2), -1)</f>
        <v>44895</v>
      </c>
      <c r="F246">
        <f>IFERROR(VLOOKUP($A246, CDS5Y_bbg!E$5:F$241,2), -1)</f>
        <v>92.772999999999996</v>
      </c>
      <c r="G246">
        <f>IFERROR(VLOOKUP($A246, CDS5Y_bbg!F$5:G$241,2), -1)</f>
        <v>40360</v>
      </c>
      <c r="H246">
        <f>IFERROR(VLOOKUP($A246, CDS5Y_bbg!G$5:H$241,2), -1)</f>
        <v>56.927999999999997</v>
      </c>
      <c r="I246">
        <f>IFERROR(VLOOKUP($A246, CDS5Y_bbg!H$5:I$241,2), -1)</f>
        <v>44834</v>
      </c>
      <c r="J246">
        <f>IFERROR(VLOOKUP($A246, CDS5Y_bbg!I$5:J$241,2), -1)</f>
        <v>172.79300000000001</v>
      </c>
      <c r="K246">
        <f>IFERROR(VLOOKUP($A246, CDS5Y_bbg!J$5:K$241,2), -1)</f>
        <v>41819</v>
      </c>
      <c r="L246">
        <f>IFERROR(VLOOKUP($A246, CDS5Y_bbg!K$5:L$241,2), -1)</f>
        <v>-1</v>
      </c>
      <c r="M246">
        <f>IFERROR(VLOOKUP($A246, CDS5Y_bbg!L$5:M$241,2), -1)</f>
        <v>40469</v>
      </c>
      <c r="N246">
        <f>IFERROR(VLOOKUP($A246, CDS5Y_bbg!M$5:N$241,2), -1)</f>
        <v>28.713000000000001</v>
      </c>
      <c r="O246">
        <f>IFERROR(VLOOKUP($A246, CDS5Y_bbg!N$5:O$241,2), -1)</f>
        <v>40289</v>
      </c>
      <c r="P246">
        <f>IFERROR(VLOOKUP($A246, CDS5Y_bbg!O$5:P$241,2), -1)</f>
        <v>89.575999999999993</v>
      </c>
      <c r="Q246">
        <f>IFERROR(VLOOKUP($A246, CDS5Y_bbg!P$5:Q$241,2), -1)</f>
        <v>44377</v>
      </c>
      <c r="R246">
        <f>IFERROR(VLOOKUP($A246, CDS5Y_bbg!Q$5:R$241,2), -1)</f>
        <v>177.56800000000001</v>
      </c>
      <c r="S246">
        <f>IFERROR(VLOOKUP($A246, CDS5Y_bbg!R$5:S$241,2), -1)</f>
        <v>43337</v>
      </c>
      <c r="T246">
        <f>IFERROR(VLOOKUP($A246, CDS5Y_bbg!S$5:T$241,2), -1)</f>
        <v>74.953999999999994</v>
      </c>
      <c r="U246">
        <f>IFERROR(VLOOKUP($A246, CDS5Y_bbg!T$5:U$241,2), -1)</f>
        <v>42062</v>
      </c>
      <c r="V246">
        <f>IFERROR(VLOOKUP($A246, CDS5Y_bbg!U$5:V$241,2), -1)</f>
        <v>-1</v>
      </c>
      <c r="W246">
        <f>IFERROR(VLOOKUP($A246, CDS5Y_bbg!V$5:W$241,2), -1)</f>
        <v>44074</v>
      </c>
      <c r="X246">
        <f>IFERROR(VLOOKUP($A246, CDS5Y_bbg!W$5:X$241,2), -1)</f>
        <v>179.346</v>
      </c>
      <c r="Y246">
        <f>IFERROR(VLOOKUP($A246, CDS5Y_bbg!X$5:Y$241,2), -1)</f>
        <v>44043</v>
      </c>
      <c r="Z246">
        <f>IFERROR(VLOOKUP($A246, CDS5Y_bbg!Y$5:Z$241,2), -1)</f>
        <v>347.96199999999999</v>
      </c>
      <c r="AA246">
        <f>IFERROR(VLOOKUP($A246, CDS5Y_bbg!Z$5:AA$241,2), -1)</f>
        <v>40481</v>
      </c>
      <c r="AB246">
        <f>IFERROR(VLOOKUP($A246, CDS5Y_bbg!AA$5:AB$241,2), -1)</f>
        <v>48.86</v>
      </c>
      <c r="AC246">
        <f>IFERROR(VLOOKUP($A246, CDS5Y_bbg!AB$5:AC$241,2), -1)</f>
        <v>44043</v>
      </c>
      <c r="AD246">
        <f>IFERROR(VLOOKUP($A246, CDS5Y_bbg!AC$5:AD$241,2), -1)</f>
        <v>592.28800000000001</v>
      </c>
      <c r="AE246">
        <f>IFERROR(VLOOKUP($A246, CDS5Y_bbg!AD$5:AE$241,2), -1)</f>
        <v>41149</v>
      </c>
      <c r="AF246">
        <f>IFERROR(VLOOKUP($A246, CDS5Y_bbg!AE$5:AF$241,2), -1)</f>
        <v>-1</v>
      </c>
      <c r="AG246">
        <f>IFERROR(VLOOKUP($A246, CDS5Y_bbg!AF$5:AG$241,2), -1)</f>
        <v>42853</v>
      </c>
      <c r="AH246">
        <f>IFERROR(VLOOKUP($A246, CDS5Y_bbg!AG$5:AH$241,2), -1)</f>
        <v>23.484999999999999</v>
      </c>
      <c r="AI246">
        <f>IFERROR(VLOOKUP($A246, CDS5Y_bbg!AH$5:AI$241,2), -1)</f>
        <v>-1</v>
      </c>
      <c r="AJ246">
        <f>IFERROR(VLOOKUP($A246, CDS5Y_bbg!AI$5:AJ$241,2), -1)</f>
        <v>-1</v>
      </c>
      <c r="AK246">
        <f>IFERROR(VLOOKUP($A246, CDS5Y_bbg!AJ$5:AK$241,2), -1)</f>
        <v>-1</v>
      </c>
      <c r="AL246">
        <f>IFERROR(VLOOKUP($A246, CDS5Y_bbg!AK$5:AL$241,2), -1)</f>
        <v>-1</v>
      </c>
      <c r="AM246">
        <f>IFERROR(VLOOKUP($A246, CDS5Y_bbg!AL$5:AM$241,2), -1)</f>
        <v>-1</v>
      </c>
      <c r="AN246">
        <f>IFERROR(VLOOKUP($A246, CDS5Y_bbg!AM$5:AN$241,2), -1)</f>
        <v>-1</v>
      </c>
      <c r="AO246">
        <f>IFERROR(VLOOKUP($A246, CDS5Y_bbg!AN$5:AO$241,2), -1)</f>
        <v>43424</v>
      </c>
      <c r="AP246">
        <f>IFERROR(VLOOKUP($A246, CDS5Y_bbg!AO$5:AP$241,2), -1)</f>
        <v>-1</v>
      </c>
      <c r="AQ246">
        <f>IFERROR(VLOOKUP($A246, CDS5Y_bbg!AP$5:AQ$241,2), -1)</f>
        <v>44625</v>
      </c>
      <c r="AR246">
        <f>IFERROR(VLOOKUP($A246, CDS5Y_bbg!AQ$5:AR$241,2), -1)</f>
        <v>34.018000000000001</v>
      </c>
      <c r="AS246">
        <f>IFERROR(VLOOKUP($A246, CDS5Y_bbg!AR$5:AS$241,2), -1)</f>
        <v>44626</v>
      </c>
      <c r="AT246">
        <f>IFERROR(VLOOKUP($A246, CDS5Y_bbg!AS$5:AT$241,2), -1)</f>
        <v>20.527999999999999</v>
      </c>
      <c r="AU246">
        <f>IFERROR(VLOOKUP($A246, CDS5Y_bbg!AT$5:AU$241,2), -1)</f>
        <v>-1</v>
      </c>
      <c r="AV246">
        <f>IFERROR(VLOOKUP($A246, CDS5Y_bbg!AU$5:AV$241,2), -1)</f>
        <v>-1</v>
      </c>
      <c r="AW246">
        <f>IFERROR(VLOOKUP($A246, CDS5Y_bbg!AV$5:AW$241,2), -1)</f>
        <v>41863</v>
      </c>
      <c r="AX246">
        <f>IFERROR(VLOOKUP($A246, CDS5Y_bbg!AW$5:AX$241,2), -1)</f>
        <v>-1</v>
      </c>
      <c r="AY246">
        <f>IFERROR(VLOOKUP($A246, CDS5Y_bbg!AX$5:AY$241,2), -1)</f>
        <v>43402</v>
      </c>
      <c r="AZ246">
        <f>IFERROR(VLOOKUP($A246, CDS5Y_bbg!AY$5:AZ$241,2), -1)</f>
        <v>-1</v>
      </c>
      <c r="BA246">
        <f>IFERROR(VLOOKUP($A246, CDS5Y_bbg!AZ$5:BA$241,2), -1)</f>
        <v>-1</v>
      </c>
      <c r="BB246">
        <f>IFERROR(VLOOKUP($A246, CDS5Y_bbg!BA$5:BB$241,2), -1)</f>
        <v>24.157</v>
      </c>
      <c r="BC246">
        <f>IFERROR(VLOOKUP($A246, CDS5Y_bbg!BB$5:BC$241,2), -1)</f>
        <v>41722</v>
      </c>
      <c r="BD246">
        <f>IFERROR(VLOOKUP($A246, CDS5Y_bbg!BC$5:BD$241,2), -1)</f>
        <v>-1</v>
      </c>
      <c r="BE246">
        <f>IFERROR(VLOOKUP($A246, CDS5Y_bbg!BD$5:BE$241,2), -1)</f>
        <v>-1</v>
      </c>
      <c r="BF246">
        <f>IFERROR(VLOOKUP($A246, CDS5Y_bbg!BE$5:BF$241,2), -1)</f>
        <v>-1</v>
      </c>
      <c r="BG246">
        <f>IFERROR(VLOOKUP($A246, CDS5Y_bbg!BF$5:BG$241,2), -1)</f>
        <v>-1</v>
      </c>
      <c r="BH246">
        <f>IFERROR(VLOOKUP($A246, CDS5Y_bbg!BG$5:BH$241,2), -1)</f>
        <v>-1</v>
      </c>
      <c r="BI246">
        <f>IFERROR(VLOOKUP($A246, CDS5Y_bbg!BH$5:BI$241,2), -1)</f>
        <v>43424</v>
      </c>
      <c r="BJ246">
        <f>IFERROR(VLOOKUP($A246, CDS5Y_bbg!BI$5:BJ$241,2), -1)</f>
        <v>-1</v>
      </c>
      <c r="BK246">
        <f>IFERROR(VLOOKUP($A246, CDS5Y_bbg!BJ$5:BK$241,2), -1)</f>
        <v>-1</v>
      </c>
      <c r="BL246">
        <f>IFERROR(VLOOKUP($A246, CDS5Y_bbg!BK$5:BL$241,2), -1)</f>
        <v>-1</v>
      </c>
      <c r="BM246">
        <f>IFERROR(VLOOKUP($A246, CDS5Y_bbg!BL$5:BM$241,2), -1)</f>
        <v>43424</v>
      </c>
      <c r="BN246">
        <f>IFERROR(VLOOKUP($A246, CDS5Y_bbg!BM$5:BN$241,2), -1)</f>
        <v>122.836</v>
      </c>
      <c r="BO246">
        <f>IFERROR(VLOOKUP($A246, CDS5Y_bbg!BN$5:BO$241,2), -1)</f>
        <v>43426</v>
      </c>
      <c r="BP246">
        <f>IFERROR(VLOOKUP($A246, CDS5Y_bbg!BO$5:BP$241,2), -1)</f>
        <v>-1</v>
      </c>
      <c r="BQ246">
        <f>IFERROR(VLOOKUP($A246, CDS5Y_bbg!BP$5:BQ$241,2), -1)</f>
        <v>-1</v>
      </c>
      <c r="BR246">
        <f>IFERROR(VLOOKUP($A246, CDS5Y_bbg!BQ$5:BR$241,2), -1)</f>
        <v>-1</v>
      </c>
      <c r="BS246">
        <f>IFERROR(VLOOKUP($A246, CDS5Y_bbg!BR$5:BS$241,2), -1)</f>
        <v>43426</v>
      </c>
      <c r="BT246">
        <f>IFERROR(VLOOKUP($A246, CDS5Y_bbg!BS$5:BT$241,2), -1)</f>
        <v>-1</v>
      </c>
      <c r="BU246">
        <f>IFERROR(VLOOKUP($A246, CDS5Y_bbg!BT$5:BU$241,2), -1)</f>
        <v>-1</v>
      </c>
      <c r="BV246">
        <f>IFERROR(VLOOKUP($A246, CDS5Y_bbg!BU$5:BV$241,2), -1)</f>
        <v>-1</v>
      </c>
      <c r="BW246">
        <f>IFERROR(VLOOKUP($A246, CDS5Y_bbg!BV$5:BW$241,2), -1)</f>
        <v>41915</v>
      </c>
      <c r="BX246">
        <f>IFERROR(VLOOKUP($A246, CDS5Y_bbg!BW$5:BX$241,2), -1)</f>
        <v>-1</v>
      </c>
      <c r="BY246">
        <f>IFERROR(VLOOKUP($A246, CDS5Y_bbg!BX$5:BY$241,2), -1)</f>
        <v>-1</v>
      </c>
      <c r="BZ246">
        <f>IFERROR(VLOOKUP($A246, CDS5Y_bbg!BY$5:BZ$241,2), -1)</f>
        <v>-1</v>
      </c>
      <c r="CA246">
        <f>IFERROR(VLOOKUP($A246, CDS5Y_bbg!BZ$5:CA$241,2), -1)</f>
        <v>41911</v>
      </c>
      <c r="CB246">
        <f>IFERROR(VLOOKUP($A246, CDS5Y_bbg!CA$5:CB$241,2), -1)</f>
        <v>-1</v>
      </c>
      <c r="CC246">
        <f>IFERROR(VLOOKUP($A246, CDS5Y_bbg!CB$5:CC$241,2), -1)</f>
        <v>41912</v>
      </c>
      <c r="CD246">
        <f>IFERROR(VLOOKUP($A246, CDS5Y_bbg!CC$5:CD$241,2), -1)</f>
        <v>-1</v>
      </c>
      <c r="CE246">
        <f>IFERROR(VLOOKUP($A246, CDS5Y_bbg!CD$5:CE$241,2), -1)</f>
        <v>43332</v>
      </c>
      <c r="CF246">
        <f>IFERROR(VLOOKUP($A246, CDS5Y_bbg!CE$5:CF$241,2), -1)</f>
        <v>-1</v>
      </c>
      <c r="CG246">
        <f>IFERROR(VLOOKUP($A246, CDS5Y_bbg!CF$5:CG$241,2), -1)</f>
        <v>41893</v>
      </c>
      <c r="CH246">
        <f>IFERROR(VLOOKUP($A246, CDS5Y_bbg!CG$5:CH$241,2), -1)</f>
        <v>-1</v>
      </c>
      <c r="CI246">
        <f>IFERROR(VLOOKUP($A246, CDS5Y_bbg!CH$5:CI$241,2), -1)</f>
        <v>-1</v>
      </c>
      <c r="CJ246">
        <f>IFERROR(VLOOKUP($A246, CDS5Y_bbg!CI$5:CJ$241,2), -1)</f>
        <v>-1</v>
      </c>
      <c r="CK246">
        <f>IFERROR(VLOOKUP($A246, CDS5Y_bbg!CJ$5:CK$241,2), -1)</f>
        <v>41844</v>
      </c>
      <c r="CL246">
        <f>IFERROR(VLOOKUP($A246, CDS5Y_bbg!CK$5:CL$241,2), -1)</f>
        <v>-1</v>
      </c>
      <c r="CM246">
        <f>IFERROR(VLOOKUP($A246, CDS5Y_bbg!CL$5:CM$241,2), -1)</f>
        <v>-1</v>
      </c>
      <c r="CN246">
        <f>IFERROR(VLOOKUP($A246, CDS5Y_bbg!CM$5:CN$241,2), -1)</f>
        <v>-1</v>
      </c>
    </row>
    <row r="247" spans="1:92" x14ac:dyDescent="0.25">
      <c r="A247" s="1">
        <v>44012</v>
      </c>
      <c r="B247">
        <f>IFERROR(VLOOKUP($A247, CDS5Y_bbg!A$5:B$241,2), -1)</f>
        <v>255.59</v>
      </c>
      <c r="C247">
        <f>IFERROR(VLOOKUP($A247, CDS5Y_bbg!B$5:C$241,2), -1)</f>
        <v>41831</v>
      </c>
      <c r="D247">
        <f>IFERROR(VLOOKUP($A247, CDS5Y_bbg!C$5:D$241,2), -1)</f>
        <v>-1</v>
      </c>
      <c r="E247">
        <f>IFERROR(VLOOKUP($A247, CDS5Y_bbg!D$5:E$241,2), -1)</f>
        <v>44895</v>
      </c>
      <c r="F247">
        <f>IFERROR(VLOOKUP($A247, CDS5Y_bbg!E$5:F$241,2), -1)</f>
        <v>86.561000000000007</v>
      </c>
      <c r="G247">
        <f>IFERROR(VLOOKUP($A247, CDS5Y_bbg!F$5:G$241,2), -1)</f>
        <v>40360</v>
      </c>
      <c r="H247">
        <f>IFERROR(VLOOKUP($A247, CDS5Y_bbg!G$5:H$241,2), -1)</f>
        <v>-1</v>
      </c>
      <c r="I247">
        <f>IFERROR(VLOOKUP($A247, CDS5Y_bbg!H$5:I$241,2), -1)</f>
        <v>44834</v>
      </c>
      <c r="J247">
        <f>IFERROR(VLOOKUP($A247, CDS5Y_bbg!I$5:J$241,2), -1)</f>
        <v>160.184</v>
      </c>
      <c r="K247">
        <f>IFERROR(VLOOKUP($A247, CDS5Y_bbg!J$5:K$241,2), -1)</f>
        <v>41819</v>
      </c>
      <c r="L247">
        <f>IFERROR(VLOOKUP($A247, CDS5Y_bbg!K$5:L$241,2), -1)</f>
        <v>-1</v>
      </c>
      <c r="M247">
        <f>IFERROR(VLOOKUP($A247, CDS5Y_bbg!L$5:M$241,2), -1)</f>
        <v>40469</v>
      </c>
      <c r="N247">
        <f>IFERROR(VLOOKUP($A247, CDS5Y_bbg!M$5:N$241,2), -1)</f>
        <v>27.934999999999999</v>
      </c>
      <c r="O247">
        <f>IFERROR(VLOOKUP($A247, CDS5Y_bbg!N$5:O$241,2), -1)</f>
        <v>40289</v>
      </c>
      <c r="P247">
        <f>IFERROR(VLOOKUP($A247, CDS5Y_bbg!O$5:P$241,2), -1)</f>
        <v>72.855000000000004</v>
      </c>
      <c r="Q247">
        <f>IFERROR(VLOOKUP($A247, CDS5Y_bbg!P$5:Q$241,2), -1)</f>
        <v>44377</v>
      </c>
      <c r="R247">
        <f>IFERROR(VLOOKUP($A247, CDS5Y_bbg!Q$5:R$241,2), -1)</f>
        <v>158.07400000000001</v>
      </c>
      <c r="S247">
        <f>IFERROR(VLOOKUP($A247, CDS5Y_bbg!R$5:S$241,2), -1)</f>
        <v>43337</v>
      </c>
      <c r="T247">
        <f>IFERROR(VLOOKUP($A247, CDS5Y_bbg!S$5:T$241,2), -1)</f>
        <v>65.582999999999998</v>
      </c>
      <c r="U247">
        <f>IFERROR(VLOOKUP($A247, CDS5Y_bbg!T$5:U$241,2), -1)</f>
        <v>42062</v>
      </c>
      <c r="V247">
        <f>IFERROR(VLOOKUP($A247, CDS5Y_bbg!U$5:V$241,2), -1)</f>
        <v>-1</v>
      </c>
      <c r="W247">
        <f>IFERROR(VLOOKUP($A247, CDS5Y_bbg!V$5:W$241,2), -1)</f>
        <v>44074</v>
      </c>
      <c r="X247">
        <f>IFERROR(VLOOKUP($A247, CDS5Y_bbg!W$5:X$241,2), -1)</f>
        <v>110.843</v>
      </c>
      <c r="Y247">
        <f>IFERROR(VLOOKUP($A247, CDS5Y_bbg!X$5:Y$241,2), -1)</f>
        <v>44043</v>
      </c>
      <c r="Z247">
        <f>IFERROR(VLOOKUP($A247, CDS5Y_bbg!Y$5:Z$241,2), -1)</f>
        <v>306.90600000000001</v>
      </c>
      <c r="AA247">
        <f>IFERROR(VLOOKUP($A247, CDS5Y_bbg!Z$5:AA$241,2), -1)</f>
        <v>40481</v>
      </c>
      <c r="AB247">
        <f>IFERROR(VLOOKUP($A247, CDS5Y_bbg!AA$5:AB$241,2), -1)</f>
        <v>44.207999999999998</v>
      </c>
      <c r="AC247">
        <f>IFERROR(VLOOKUP($A247, CDS5Y_bbg!AB$5:AC$241,2), -1)</f>
        <v>44043</v>
      </c>
      <c r="AD247">
        <f>IFERROR(VLOOKUP($A247, CDS5Y_bbg!AC$5:AD$241,2), -1)</f>
        <v>490.80900000000003</v>
      </c>
      <c r="AE247">
        <f>IFERROR(VLOOKUP($A247, CDS5Y_bbg!AD$5:AE$241,2), -1)</f>
        <v>41149</v>
      </c>
      <c r="AF247">
        <f>IFERROR(VLOOKUP($A247, CDS5Y_bbg!AE$5:AF$241,2), -1)</f>
        <v>-1</v>
      </c>
      <c r="AG247">
        <f>IFERROR(VLOOKUP($A247, CDS5Y_bbg!AF$5:AG$241,2), -1)</f>
        <v>42853</v>
      </c>
      <c r="AH247">
        <f>IFERROR(VLOOKUP($A247, CDS5Y_bbg!AG$5:AH$241,2), -1)</f>
        <v>23.484999999999999</v>
      </c>
      <c r="AI247">
        <f>IFERROR(VLOOKUP($A247, CDS5Y_bbg!AH$5:AI$241,2), -1)</f>
        <v>-1</v>
      </c>
      <c r="AJ247">
        <f>IFERROR(VLOOKUP($A247, CDS5Y_bbg!AI$5:AJ$241,2), -1)</f>
        <v>-1</v>
      </c>
      <c r="AK247">
        <f>IFERROR(VLOOKUP($A247, CDS5Y_bbg!AJ$5:AK$241,2), -1)</f>
        <v>-1</v>
      </c>
      <c r="AL247">
        <f>IFERROR(VLOOKUP($A247, CDS5Y_bbg!AK$5:AL$241,2), -1)</f>
        <v>-1</v>
      </c>
      <c r="AM247">
        <f>IFERROR(VLOOKUP($A247, CDS5Y_bbg!AL$5:AM$241,2), -1)</f>
        <v>-1</v>
      </c>
      <c r="AN247">
        <f>IFERROR(VLOOKUP($A247, CDS5Y_bbg!AM$5:AN$241,2), -1)</f>
        <v>-1</v>
      </c>
      <c r="AO247">
        <f>IFERROR(VLOOKUP($A247, CDS5Y_bbg!AN$5:AO$241,2), -1)</f>
        <v>43424</v>
      </c>
      <c r="AP247">
        <f>IFERROR(VLOOKUP($A247, CDS5Y_bbg!AO$5:AP$241,2), -1)</f>
        <v>-1</v>
      </c>
      <c r="AQ247">
        <f>IFERROR(VLOOKUP($A247, CDS5Y_bbg!AP$5:AQ$241,2), -1)</f>
        <v>44625</v>
      </c>
      <c r="AR247">
        <f>IFERROR(VLOOKUP($A247, CDS5Y_bbg!AQ$5:AR$241,2), -1)</f>
        <v>22.861999999999998</v>
      </c>
      <c r="AS247">
        <f>IFERROR(VLOOKUP($A247, CDS5Y_bbg!AR$5:AS$241,2), -1)</f>
        <v>44626</v>
      </c>
      <c r="AT247">
        <f>IFERROR(VLOOKUP($A247, CDS5Y_bbg!AS$5:AT$241,2), -1)</f>
        <v>16.565000000000001</v>
      </c>
      <c r="AU247">
        <f>IFERROR(VLOOKUP($A247, CDS5Y_bbg!AT$5:AU$241,2), -1)</f>
        <v>-1</v>
      </c>
      <c r="AV247">
        <f>IFERROR(VLOOKUP($A247, CDS5Y_bbg!AU$5:AV$241,2), -1)</f>
        <v>-1</v>
      </c>
      <c r="AW247">
        <f>IFERROR(VLOOKUP($A247, CDS5Y_bbg!AV$5:AW$241,2), -1)</f>
        <v>41863</v>
      </c>
      <c r="AX247">
        <f>IFERROR(VLOOKUP($A247, CDS5Y_bbg!AW$5:AX$241,2), -1)</f>
        <v>-1</v>
      </c>
      <c r="AY247">
        <f>IFERROR(VLOOKUP($A247, CDS5Y_bbg!AX$5:AY$241,2), -1)</f>
        <v>43402</v>
      </c>
      <c r="AZ247">
        <f>IFERROR(VLOOKUP($A247, CDS5Y_bbg!AY$5:AZ$241,2), -1)</f>
        <v>-1</v>
      </c>
      <c r="BA247">
        <f>IFERROR(VLOOKUP($A247, CDS5Y_bbg!AZ$5:BA$241,2), -1)</f>
        <v>-1</v>
      </c>
      <c r="BB247">
        <f>IFERROR(VLOOKUP($A247, CDS5Y_bbg!BA$5:BB$241,2), -1)</f>
        <v>18.538</v>
      </c>
      <c r="BC247">
        <f>IFERROR(VLOOKUP($A247, CDS5Y_bbg!BB$5:BC$241,2), -1)</f>
        <v>41722</v>
      </c>
      <c r="BD247">
        <f>IFERROR(VLOOKUP($A247, CDS5Y_bbg!BC$5:BD$241,2), -1)</f>
        <v>-1</v>
      </c>
      <c r="BE247">
        <f>IFERROR(VLOOKUP($A247, CDS5Y_bbg!BD$5:BE$241,2), -1)</f>
        <v>-1</v>
      </c>
      <c r="BF247">
        <f>IFERROR(VLOOKUP($A247, CDS5Y_bbg!BE$5:BF$241,2), -1)</f>
        <v>-1</v>
      </c>
      <c r="BG247">
        <f>IFERROR(VLOOKUP($A247, CDS5Y_bbg!BF$5:BG$241,2), -1)</f>
        <v>-1</v>
      </c>
      <c r="BH247">
        <f>IFERROR(VLOOKUP($A247, CDS5Y_bbg!BG$5:BH$241,2), -1)</f>
        <v>-1</v>
      </c>
      <c r="BI247">
        <f>IFERROR(VLOOKUP($A247, CDS5Y_bbg!BH$5:BI$241,2), -1)</f>
        <v>43424</v>
      </c>
      <c r="BJ247">
        <f>IFERROR(VLOOKUP($A247, CDS5Y_bbg!BI$5:BJ$241,2), -1)</f>
        <v>-1</v>
      </c>
      <c r="BK247">
        <f>IFERROR(VLOOKUP($A247, CDS5Y_bbg!BJ$5:BK$241,2), -1)</f>
        <v>-1</v>
      </c>
      <c r="BL247">
        <f>IFERROR(VLOOKUP($A247, CDS5Y_bbg!BK$5:BL$241,2), -1)</f>
        <v>-1</v>
      </c>
      <c r="BM247">
        <f>IFERROR(VLOOKUP($A247, CDS5Y_bbg!BL$5:BM$241,2), -1)</f>
        <v>43424</v>
      </c>
      <c r="BN247">
        <f>IFERROR(VLOOKUP($A247, CDS5Y_bbg!BM$5:BN$241,2), -1)</f>
        <v>122.836</v>
      </c>
      <c r="BO247">
        <f>IFERROR(VLOOKUP($A247, CDS5Y_bbg!BN$5:BO$241,2), -1)</f>
        <v>43426</v>
      </c>
      <c r="BP247">
        <f>IFERROR(VLOOKUP($A247, CDS5Y_bbg!BO$5:BP$241,2), -1)</f>
        <v>-1</v>
      </c>
      <c r="BQ247">
        <f>IFERROR(VLOOKUP($A247, CDS5Y_bbg!BP$5:BQ$241,2), -1)</f>
        <v>-1</v>
      </c>
      <c r="BR247">
        <f>IFERROR(VLOOKUP($A247, CDS5Y_bbg!BQ$5:BR$241,2), -1)</f>
        <v>-1</v>
      </c>
      <c r="BS247">
        <f>IFERROR(VLOOKUP($A247, CDS5Y_bbg!BR$5:BS$241,2), -1)</f>
        <v>43426</v>
      </c>
      <c r="BT247">
        <f>IFERROR(VLOOKUP($A247, CDS5Y_bbg!BS$5:BT$241,2), -1)</f>
        <v>-1</v>
      </c>
      <c r="BU247">
        <f>IFERROR(VLOOKUP($A247, CDS5Y_bbg!BT$5:BU$241,2), -1)</f>
        <v>-1</v>
      </c>
      <c r="BV247">
        <f>IFERROR(VLOOKUP($A247, CDS5Y_bbg!BU$5:BV$241,2), -1)</f>
        <v>-1</v>
      </c>
      <c r="BW247">
        <f>IFERROR(VLOOKUP($A247, CDS5Y_bbg!BV$5:BW$241,2), -1)</f>
        <v>41915</v>
      </c>
      <c r="BX247">
        <f>IFERROR(VLOOKUP($A247, CDS5Y_bbg!BW$5:BX$241,2), -1)</f>
        <v>-1</v>
      </c>
      <c r="BY247">
        <f>IFERROR(VLOOKUP($A247, CDS5Y_bbg!BX$5:BY$241,2), -1)</f>
        <v>-1</v>
      </c>
      <c r="BZ247">
        <f>IFERROR(VLOOKUP($A247, CDS5Y_bbg!BY$5:BZ$241,2), -1)</f>
        <v>-1</v>
      </c>
      <c r="CA247">
        <f>IFERROR(VLOOKUP($A247, CDS5Y_bbg!BZ$5:CA$241,2), -1)</f>
        <v>41911</v>
      </c>
      <c r="CB247">
        <f>IFERROR(VLOOKUP($A247, CDS5Y_bbg!CA$5:CB$241,2), -1)</f>
        <v>-1</v>
      </c>
      <c r="CC247">
        <f>IFERROR(VLOOKUP($A247, CDS5Y_bbg!CB$5:CC$241,2), -1)</f>
        <v>41912</v>
      </c>
      <c r="CD247">
        <f>IFERROR(VLOOKUP($A247, CDS5Y_bbg!CC$5:CD$241,2), -1)</f>
        <v>-1</v>
      </c>
      <c r="CE247">
        <f>IFERROR(VLOOKUP($A247, CDS5Y_bbg!CD$5:CE$241,2), -1)</f>
        <v>43332</v>
      </c>
      <c r="CF247">
        <f>IFERROR(VLOOKUP($A247, CDS5Y_bbg!CE$5:CF$241,2), -1)</f>
        <v>-1</v>
      </c>
      <c r="CG247">
        <f>IFERROR(VLOOKUP($A247, CDS5Y_bbg!CF$5:CG$241,2), -1)</f>
        <v>41893</v>
      </c>
      <c r="CH247">
        <f>IFERROR(VLOOKUP($A247, CDS5Y_bbg!CG$5:CH$241,2), -1)</f>
        <v>-1</v>
      </c>
      <c r="CI247">
        <f>IFERROR(VLOOKUP($A247, CDS5Y_bbg!CH$5:CI$241,2), -1)</f>
        <v>-1</v>
      </c>
      <c r="CJ247">
        <f>IFERROR(VLOOKUP($A247, CDS5Y_bbg!CI$5:CJ$241,2), -1)</f>
        <v>-1</v>
      </c>
      <c r="CK247">
        <f>IFERROR(VLOOKUP($A247, CDS5Y_bbg!CJ$5:CK$241,2), -1)</f>
        <v>41844</v>
      </c>
      <c r="CL247">
        <f>IFERROR(VLOOKUP($A247, CDS5Y_bbg!CK$5:CL$241,2), -1)</f>
        <v>-1</v>
      </c>
      <c r="CM247">
        <f>IFERROR(VLOOKUP($A247, CDS5Y_bbg!CL$5:CM$241,2), -1)</f>
        <v>-1</v>
      </c>
      <c r="CN247">
        <f>IFERROR(VLOOKUP($A247, CDS5Y_bbg!CM$5:CN$241,2), -1)</f>
        <v>-1</v>
      </c>
    </row>
    <row r="248" spans="1:92" x14ac:dyDescent="0.25">
      <c r="A248" s="1">
        <v>44043</v>
      </c>
      <c r="B248">
        <f>IFERROR(VLOOKUP($A248, CDS5Y_bbg!A$5:B$241,2), -1)</f>
        <v>217.80600000000001</v>
      </c>
      <c r="C248">
        <f>IFERROR(VLOOKUP($A248, CDS5Y_bbg!B$5:C$241,2), -1)</f>
        <v>41831</v>
      </c>
      <c r="D248">
        <f>IFERROR(VLOOKUP($A248, CDS5Y_bbg!C$5:D$241,2), -1)</f>
        <v>-1</v>
      </c>
      <c r="E248">
        <f>IFERROR(VLOOKUP($A248, CDS5Y_bbg!D$5:E$241,2), -1)</f>
        <v>44895</v>
      </c>
      <c r="F248">
        <f>IFERROR(VLOOKUP($A248, CDS5Y_bbg!E$5:F$241,2), -1)</f>
        <v>70.445999999999998</v>
      </c>
      <c r="G248">
        <f>IFERROR(VLOOKUP($A248, CDS5Y_bbg!F$5:G$241,2), -1)</f>
        <v>40360</v>
      </c>
      <c r="H248">
        <f>IFERROR(VLOOKUP($A248, CDS5Y_bbg!G$5:H$241,2), -1)</f>
        <v>-1</v>
      </c>
      <c r="I248">
        <f>IFERROR(VLOOKUP($A248, CDS5Y_bbg!H$5:I$241,2), -1)</f>
        <v>44834</v>
      </c>
      <c r="J248">
        <f>IFERROR(VLOOKUP($A248, CDS5Y_bbg!I$5:J$241,2), -1)</f>
        <v>128.86699999999999</v>
      </c>
      <c r="K248">
        <f>IFERROR(VLOOKUP($A248, CDS5Y_bbg!J$5:K$241,2), -1)</f>
        <v>41819</v>
      </c>
      <c r="L248">
        <f>IFERROR(VLOOKUP($A248, CDS5Y_bbg!K$5:L$241,2), -1)</f>
        <v>-1</v>
      </c>
      <c r="M248">
        <f>IFERROR(VLOOKUP($A248, CDS5Y_bbg!L$5:M$241,2), -1)</f>
        <v>40469</v>
      </c>
      <c r="N248">
        <f>IFERROR(VLOOKUP($A248, CDS5Y_bbg!M$5:N$241,2), -1)</f>
        <v>23.481000000000002</v>
      </c>
      <c r="O248">
        <f>IFERROR(VLOOKUP($A248, CDS5Y_bbg!N$5:O$241,2), -1)</f>
        <v>40289</v>
      </c>
      <c r="P248">
        <f>IFERROR(VLOOKUP($A248, CDS5Y_bbg!O$5:P$241,2), -1)</f>
        <v>58.024000000000001</v>
      </c>
      <c r="Q248">
        <f>IFERROR(VLOOKUP($A248, CDS5Y_bbg!P$5:Q$241,2), -1)</f>
        <v>44377</v>
      </c>
      <c r="R248">
        <f>IFERROR(VLOOKUP($A248, CDS5Y_bbg!Q$5:R$241,2), -1)</f>
        <v>143.447</v>
      </c>
      <c r="S248">
        <f>IFERROR(VLOOKUP($A248, CDS5Y_bbg!R$5:S$241,2), -1)</f>
        <v>43337</v>
      </c>
      <c r="T248">
        <f>IFERROR(VLOOKUP($A248, CDS5Y_bbg!S$5:T$241,2), -1)</f>
        <v>55.652999999999999</v>
      </c>
      <c r="U248">
        <f>IFERROR(VLOOKUP($A248, CDS5Y_bbg!T$5:U$241,2), -1)</f>
        <v>42062</v>
      </c>
      <c r="V248">
        <f>IFERROR(VLOOKUP($A248, CDS5Y_bbg!U$5:V$241,2), -1)</f>
        <v>-1</v>
      </c>
      <c r="W248">
        <f>IFERROR(VLOOKUP($A248, CDS5Y_bbg!V$5:W$241,2), -1)</f>
        <v>44074</v>
      </c>
      <c r="X248">
        <f>IFERROR(VLOOKUP($A248, CDS5Y_bbg!W$5:X$241,2), -1)</f>
        <v>104.6</v>
      </c>
      <c r="Y248">
        <f>IFERROR(VLOOKUP($A248, CDS5Y_bbg!X$5:Y$241,2), -1)</f>
        <v>44043</v>
      </c>
      <c r="Z248">
        <f>IFERROR(VLOOKUP($A248, CDS5Y_bbg!Y$5:Z$241,2), -1)</f>
        <v>312.06099999999998</v>
      </c>
      <c r="AA248">
        <f>IFERROR(VLOOKUP($A248, CDS5Y_bbg!Z$5:AA$241,2), -1)</f>
        <v>40481</v>
      </c>
      <c r="AB248">
        <f>IFERROR(VLOOKUP($A248, CDS5Y_bbg!AA$5:AB$241,2), -1)</f>
        <v>41.524000000000001</v>
      </c>
      <c r="AC248">
        <f>IFERROR(VLOOKUP($A248, CDS5Y_bbg!AB$5:AC$241,2), -1)</f>
        <v>44043</v>
      </c>
      <c r="AD248">
        <f>IFERROR(VLOOKUP($A248, CDS5Y_bbg!AC$5:AD$241,2), -1)</f>
        <v>568.73599999999999</v>
      </c>
      <c r="AE248">
        <f>IFERROR(VLOOKUP($A248, CDS5Y_bbg!AD$5:AE$241,2), -1)</f>
        <v>41149</v>
      </c>
      <c r="AF248">
        <f>IFERROR(VLOOKUP($A248, CDS5Y_bbg!AE$5:AF$241,2), -1)</f>
        <v>-1</v>
      </c>
      <c r="AG248">
        <f>IFERROR(VLOOKUP($A248, CDS5Y_bbg!AF$5:AG$241,2), -1)</f>
        <v>42853</v>
      </c>
      <c r="AH248">
        <f>IFERROR(VLOOKUP($A248, CDS5Y_bbg!AG$5:AH$241,2), -1)</f>
        <v>23.484999999999999</v>
      </c>
      <c r="AI248">
        <f>IFERROR(VLOOKUP($A248, CDS5Y_bbg!AH$5:AI$241,2), -1)</f>
        <v>-1</v>
      </c>
      <c r="AJ248">
        <f>IFERROR(VLOOKUP($A248, CDS5Y_bbg!AI$5:AJ$241,2), -1)</f>
        <v>-1</v>
      </c>
      <c r="AK248">
        <f>IFERROR(VLOOKUP($A248, CDS5Y_bbg!AJ$5:AK$241,2), -1)</f>
        <v>-1</v>
      </c>
      <c r="AL248">
        <f>IFERROR(VLOOKUP($A248, CDS5Y_bbg!AK$5:AL$241,2), -1)</f>
        <v>-1</v>
      </c>
      <c r="AM248">
        <f>IFERROR(VLOOKUP($A248, CDS5Y_bbg!AL$5:AM$241,2), -1)</f>
        <v>-1</v>
      </c>
      <c r="AN248">
        <f>IFERROR(VLOOKUP($A248, CDS5Y_bbg!AM$5:AN$241,2), -1)</f>
        <v>-1</v>
      </c>
      <c r="AO248">
        <f>IFERROR(VLOOKUP($A248, CDS5Y_bbg!AN$5:AO$241,2), -1)</f>
        <v>43424</v>
      </c>
      <c r="AP248">
        <f>IFERROR(VLOOKUP($A248, CDS5Y_bbg!AO$5:AP$241,2), -1)</f>
        <v>-1</v>
      </c>
      <c r="AQ248">
        <f>IFERROR(VLOOKUP($A248, CDS5Y_bbg!AP$5:AQ$241,2), -1)</f>
        <v>44625</v>
      </c>
      <c r="AR248">
        <f>IFERROR(VLOOKUP($A248, CDS5Y_bbg!AQ$5:AR$241,2), -1)</f>
        <v>19.198</v>
      </c>
      <c r="AS248">
        <f>IFERROR(VLOOKUP($A248, CDS5Y_bbg!AR$5:AS$241,2), -1)</f>
        <v>44626</v>
      </c>
      <c r="AT248">
        <f>IFERROR(VLOOKUP($A248, CDS5Y_bbg!AS$5:AT$241,2), -1)</f>
        <v>12.099</v>
      </c>
      <c r="AU248">
        <f>IFERROR(VLOOKUP($A248, CDS5Y_bbg!AT$5:AU$241,2), -1)</f>
        <v>-1</v>
      </c>
      <c r="AV248">
        <f>IFERROR(VLOOKUP($A248, CDS5Y_bbg!AU$5:AV$241,2), -1)</f>
        <v>-1</v>
      </c>
      <c r="AW248">
        <f>IFERROR(VLOOKUP($A248, CDS5Y_bbg!AV$5:AW$241,2), -1)</f>
        <v>41863</v>
      </c>
      <c r="AX248">
        <f>IFERROR(VLOOKUP($A248, CDS5Y_bbg!AW$5:AX$241,2), -1)</f>
        <v>-1</v>
      </c>
      <c r="AY248">
        <f>IFERROR(VLOOKUP($A248, CDS5Y_bbg!AX$5:AY$241,2), -1)</f>
        <v>43402</v>
      </c>
      <c r="AZ248">
        <f>IFERROR(VLOOKUP($A248, CDS5Y_bbg!AY$5:AZ$241,2), -1)</f>
        <v>-1</v>
      </c>
      <c r="BA248">
        <f>IFERROR(VLOOKUP($A248, CDS5Y_bbg!AZ$5:BA$241,2), -1)</f>
        <v>-1</v>
      </c>
      <c r="BB248">
        <f>IFERROR(VLOOKUP($A248, CDS5Y_bbg!BA$5:BB$241,2), -1)</f>
        <v>18.059999999999999</v>
      </c>
      <c r="BC248">
        <f>IFERROR(VLOOKUP($A248, CDS5Y_bbg!BB$5:BC$241,2), -1)</f>
        <v>41722</v>
      </c>
      <c r="BD248">
        <f>IFERROR(VLOOKUP($A248, CDS5Y_bbg!BC$5:BD$241,2), -1)</f>
        <v>-1</v>
      </c>
      <c r="BE248">
        <f>IFERROR(VLOOKUP($A248, CDS5Y_bbg!BD$5:BE$241,2), -1)</f>
        <v>-1</v>
      </c>
      <c r="BF248">
        <f>IFERROR(VLOOKUP($A248, CDS5Y_bbg!BE$5:BF$241,2), -1)</f>
        <v>-1</v>
      </c>
      <c r="BG248">
        <f>IFERROR(VLOOKUP($A248, CDS5Y_bbg!BF$5:BG$241,2), -1)</f>
        <v>-1</v>
      </c>
      <c r="BH248">
        <f>IFERROR(VLOOKUP($A248, CDS5Y_bbg!BG$5:BH$241,2), -1)</f>
        <v>-1</v>
      </c>
      <c r="BI248">
        <f>IFERROR(VLOOKUP($A248, CDS5Y_bbg!BH$5:BI$241,2), -1)</f>
        <v>43424</v>
      </c>
      <c r="BJ248">
        <f>IFERROR(VLOOKUP($A248, CDS5Y_bbg!BI$5:BJ$241,2), -1)</f>
        <v>-1</v>
      </c>
      <c r="BK248">
        <f>IFERROR(VLOOKUP($A248, CDS5Y_bbg!BJ$5:BK$241,2), -1)</f>
        <v>-1</v>
      </c>
      <c r="BL248">
        <f>IFERROR(VLOOKUP($A248, CDS5Y_bbg!BK$5:BL$241,2), -1)</f>
        <v>-1</v>
      </c>
      <c r="BM248">
        <f>IFERROR(VLOOKUP($A248, CDS5Y_bbg!BL$5:BM$241,2), -1)</f>
        <v>43424</v>
      </c>
      <c r="BN248">
        <f>IFERROR(VLOOKUP($A248, CDS5Y_bbg!BM$5:BN$241,2), -1)</f>
        <v>122.836</v>
      </c>
      <c r="BO248">
        <f>IFERROR(VLOOKUP($A248, CDS5Y_bbg!BN$5:BO$241,2), -1)</f>
        <v>43426</v>
      </c>
      <c r="BP248">
        <f>IFERROR(VLOOKUP($A248, CDS5Y_bbg!BO$5:BP$241,2), -1)</f>
        <v>-1</v>
      </c>
      <c r="BQ248">
        <f>IFERROR(VLOOKUP($A248, CDS5Y_bbg!BP$5:BQ$241,2), -1)</f>
        <v>-1</v>
      </c>
      <c r="BR248">
        <f>IFERROR(VLOOKUP($A248, CDS5Y_bbg!BQ$5:BR$241,2), -1)</f>
        <v>-1</v>
      </c>
      <c r="BS248">
        <f>IFERROR(VLOOKUP($A248, CDS5Y_bbg!BR$5:BS$241,2), -1)</f>
        <v>43426</v>
      </c>
      <c r="BT248">
        <f>IFERROR(VLOOKUP($A248, CDS5Y_bbg!BS$5:BT$241,2), -1)</f>
        <v>-1</v>
      </c>
      <c r="BU248">
        <f>IFERROR(VLOOKUP($A248, CDS5Y_bbg!BT$5:BU$241,2), -1)</f>
        <v>-1</v>
      </c>
      <c r="BV248">
        <f>IFERROR(VLOOKUP($A248, CDS5Y_bbg!BU$5:BV$241,2), -1)</f>
        <v>-1</v>
      </c>
      <c r="BW248">
        <f>IFERROR(VLOOKUP($A248, CDS5Y_bbg!BV$5:BW$241,2), -1)</f>
        <v>41915</v>
      </c>
      <c r="BX248">
        <f>IFERROR(VLOOKUP($A248, CDS5Y_bbg!BW$5:BX$241,2), -1)</f>
        <v>-1</v>
      </c>
      <c r="BY248">
        <f>IFERROR(VLOOKUP($A248, CDS5Y_bbg!BX$5:BY$241,2), -1)</f>
        <v>-1</v>
      </c>
      <c r="BZ248">
        <f>IFERROR(VLOOKUP($A248, CDS5Y_bbg!BY$5:BZ$241,2), -1)</f>
        <v>-1</v>
      </c>
      <c r="CA248">
        <f>IFERROR(VLOOKUP($A248, CDS5Y_bbg!BZ$5:CA$241,2), -1)</f>
        <v>41911</v>
      </c>
      <c r="CB248">
        <f>IFERROR(VLOOKUP($A248, CDS5Y_bbg!CA$5:CB$241,2), -1)</f>
        <v>-1</v>
      </c>
      <c r="CC248">
        <f>IFERROR(VLOOKUP($A248, CDS5Y_bbg!CB$5:CC$241,2), -1)</f>
        <v>41912</v>
      </c>
      <c r="CD248">
        <f>IFERROR(VLOOKUP($A248, CDS5Y_bbg!CC$5:CD$241,2), -1)</f>
        <v>-1</v>
      </c>
      <c r="CE248">
        <f>IFERROR(VLOOKUP($A248, CDS5Y_bbg!CD$5:CE$241,2), -1)</f>
        <v>43332</v>
      </c>
      <c r="CF248">
        <f>IFERROR(VLOOKUP($A248, CDS5Y_bbg!CE$5:CF$241,2), -1)</f>
        <v>-1</v>
      </c>
      <c r="CG248">
        <f>IFERROR(VLOOKUP($A248, CDS5Y_bbg!CF$5:CG$241,2), -1)</f>
        <v>41893</v>
      </c>
      <c r="CH248">
        <f>IFERROR(VLOOKUP($A248, CDS5Y_bbg!CG$5:CH$241,2), -1)</f>
        <v>-1</v>
      </c>
      <c r="CI248">
        <f>IFERROR(VLOOKUP($A248, CDS5Y_bbg!CH$5:CI$241,2), -1)</f>
        <v>-1</v>
      </c>
      <c r="CJ248">
        <f>IFERROR(VLOOKUP($A248, CDS5Y_bbg!CI$5:CJ$241,2), -1)</f>
        <v>-1</v>
      </c>
      <c r="CK248">
        <f>IFERROR(VLOOKUP($A248, CDS5Y_bbg!CJ$5:CK$241,2), -1)</f>
        <v>41844</v>
      </c>
      <c r="CL248">
        <f>IFERROR(VLOOKUP($A248, CDS5Y_bbg!CK$5:CL$241,2), -1)</f>
        <v>-1</v>
      </c>
      <c r="CM248">
        <f>IFERROR(VLOOKUP($A248, CDS5Y_bbg!CL$5:CM$241,2), -1)</f>
        <v>-1</v>
      </c>
      <c r="CN248">
        <f>IFERROR(VLOOKUP($A248, CDS5Y_bbg!CM$5:CN$241,2), -1)</f>
        <v>-1</v>
      </c>
    </row>
    <row r="249" spans="1:92" x14ac:dyDescent="0.25">
      <c r="A249" s="1">
        <v>44074</v>
      </c>
      <c r="B249">
        <f>IFERROR(VLOOKUP($A249, CDS5Y_bbg!A$5:B$241,2), -1)</f>
        <v>214.93700000000001</v>
      </c>
      <c r="C249">
        <f>IFERROR(VLOOKUP($A249, CDS5Y_bbg!B$5:C$241,2), -1)</f>
        <v>41831</v>
      </c>
      <c r="D249">
        <f>IFERROR(VLOOKUP($A249, CDS5Y_bbg!C$5:D$241,2), -1)</f>
        <v>-1</v>
      </c>
      <c r="E249">
        <f>IFERROR(VLOOKUP($A249, CDS5Y_bbg!D$5:E$241,2), -1)</f>
        <v>44895</v>
      </c>
      <c r="F249">
        <f>IFERROR(VLOOKUP($A249, CDS5Y_bbg!E$5:F$241,2), -1)</f>
        <v>59.728000000000002</v>
      </c>
      <c r="G249">
        <f>IFERROR(VLOOKUP($A249, CDS5Y_bbg!F$5:G$241,2), -1)</f>
        <v>40360</v>
      </c>
      <c r="H249">
        <f>IFERROR(VLOOKUP($A249, CDS5Y_bbg!G$5:H$241,2), -1)</f>
        <v>-1</v>
      </c>
      <c r="I249">
        <f>IFERROR(VLOOKUP($A249, CDS5Y_bbg!H$5:I$241,2), -1)</f>
        <v>44834</v>
      </c>
      <c r="J249">
        <f>IFERROR(VLOOKUP($A249, CDS5Y_bbg!I$5:J$241,2), -1)</f>
        <v>116.324</v>
      </c>
      <c r="K249">
        <f>IFERROR(VLOOKUP($A249, CDS5Y_bbg!J$5:K$241,2), -1)</f>
        <v>41819</v>
      </c>
      <c r="L249">
        <f>IFERROR(VLOOKUP($A249, CDS5Y_bbg!K$5:L$241,2), -1)</f>
        <v>-1</v>
      </c>
      <c r="M249">
        <f>IFERROR(VLOOKUP($A249, CDS5Y_bbg!L$5:M$241,2), -1)</f>
        <v>40469</v>
      </c>
      <c r="N249">
        <f>IFERROR(VLOOKUP($A249, CDS5Y_bbg!M$5:N$241,2), -1)</f>
        <v>21.948</v>
      </c>
      <c r="O249">
        <f>IFERROR(VLOOKUP($A249, CDS5Y_bbg!N$5:O$241,2), -1)</f>
        <v>40289</v>
      </c>
      <c r="P249">
        <f>IFERROR(VLOOKUP($A249, CDS5Y_bbg!O$5:P$241,2), -1)</f>
        <v>45.646000000000001</v>
      </c>
      <c r="Q249">
        <f>IFERROR(VLOOKUP($A249, CDS5Y_bbg!P$5:Q$241,2), -1)</f>
        <v>44377</v>
      </c>
      <c r="R249">
        <f>IFERROR(VLOOKUP($A249, CDS5Y_bbg!Q$5:R$241,2), -1)</f>
        <v>117.38200000000001</v>
      </c>
      <c r="S249">
        <f>IFERROR(VLOOKUP($A249, CDS5Y_bbg!R$5:S$241,2), -1)</f>
        <v>43337</v>
      </c>
      <c r="T249">
        <f>IFERROR(VLOOKUP($A249, CDS5Y_bbg!S$5:T$241,2), -1)</f>
        <v>44.805999999999997</v>
      </c>
      <c r="U249">
        <f>IFERROR(VLOOKUP($A249, CDS5Y_bbg!T$5:U$241,2), -1)</f>
        <v>42062</v>
      </c>
      <c r="V249">
        <f>IFERROR(VLOOKUP($A249, CDS5Y_bbg!U$5:V$241,2), -1)</f>
        <v>-1</v>
      </c>
      <c r="W249">
        <f>IFERROR(VLOOKUP($A249, CDS5Y_bbg!V$5:W$241,2), -1)</f>
        <v>44074</v>
      </c>
      <c r="X249">
        <f>IFERROR(VLOOKUP($A249, CDS5Y_bbg!W$5:X$241,2), -1)</f>
        <v>100.538</v>
      </c>
      <c r="Y249">
        <f>IFERROR(VLOOKUP($A249, CDS5Y_bbg!X$5:Y$241,2), -1)</f>
        <v>44043</v>
      </c>
      <c r="Z249">
        <f>IFERROR(VLOOKUP($A249, CDS5Y_bbg!Y$5:Z$241,2), -1)</f>
        <v>312.06099999999998</v>
      </c>
      <c r="AA249">
        <f>IFERROR(VLOOKUP($A249, CDS5Y_bbg!Z$5:AA$241,2), -1)</f>
        <v>40481</v>
      </c>
      <c r="AB249">
        <f>IFERROR(VLOOKUP($A249, CDS5Y_bbg!AA$5:AB$241,2), -1)</f>
        <v>39.747999999999998</v>
      </c>
      <c r="AC249">
        <f>IFERROR(VLOOKUP($A249, CDS5Y_bbg!AB$5:AC$241,2), -1)</f>
        <v>44043</v>
      </c>
      <c r="AD249">
        <f>IFERROR(VLOOKUP($A249, CDS5Y_bbg!AC$5:AD$241,2), -1)</f>
        <v>568.73599999999999</v>
      </c>
      <c r="AE249">
        <f>IFERROR(VLOOKUP($A249, CDS5Y_bbg!AD$5:AE$241,2), -1)</f>
        <v>41149</v>
      </c>
      <c r="AF249">
        <f>IFERROR(VLOOKUP($A249, CDS5Y_bbg!AE$5:AF$241,2), -1)</f>
        <v>-1</v>
      </c>
      <c r="AG249">
        <f>IFERROR(VLOOKUP($A249, CDS5Y_bbg!AF$5:AG$241,2), -1)</f>
        <v>42853</v>
      </c>
      <c r="AH249">
        <f>IFERROR(VLOOKUP($A249, CDS5Y_bbg!AG$5:AH$241,2), -1)</f>
        <v>23.484999999999999</v>
      </c>
      <c r="AI249">
        <f>IFERROR(VLOOKUP($A249, CDS5Y_bbg!AH$5:AI$241,2), -1)</f>
        <v>-1</v>
      </c>
      <c r="AJ249">
        <f>IFERROR(VLOOKUP($A249, CDS5Y_bbg!AI$5:AJ$241,2), -1)</f>
        <v>-1</v>
      </c>
      <c r="AK249">
        <f>IFERROR(VLOOKUP($A249, CDS5Y_bbg!AJ$5:AK$241,2), -1)</f>
        <v>-1</v>
      </c>
      <c r="AL249">
        <f>IFERROR(VLOOKUP($A249, CDS5Y_bbg!AK$5:AL$241,2), -1)</f>
        <v>-1</v>
      </c>
      <c r="AM249">
        <f>IFERROR(VLOOKUP($A249, CDS5Y_bbg!AL$5:AM$241,2), -1)</f>
        <v>-1</v>
      </c>
      <c r="AN249">
        <f>IFERROR(VLOOKUP($A249, CDS5Y_bbg!AM$5:AN$241,2), -1)</f>
        <v>-1</v>
      </c>
      <c r="AO249">
        <f>IFERROR(VLOOKUP($A249, CDS5Y_bbg!AN$5:AO$241,2), -1)</f>
        <v>43424</v>
      </c>
      <c r="AP249">
        <f>IFERROR(VLOOKUP($A249, CDS5Y_bbg!AO$5:AP$241,2), -1)</f>
        <v>-1</v>
      </c>
      <c r="AQ249">
        <f>IFERROR(VLOOKUP($A249, CDS5Y_bbg!AP$5:AQ$241,2), -1)</f>
        <v>44625</v>
      </c>
      <c r="AR249">
        <f>IFERROR(VLOOKUP($A249, CDS5Y_bbg!AQ$5:AR$241,2), -1)</f>
        <v>18.164999999999999</v>
      </c>
      <c r="AS249">
        <f>IFERROR(VLOOKUP($A249, CDS5Y_bbg!AR$5:AS$241,2), -1)</f>
        <v>44626</v>
      </c>
      <c r="AT249">
        <f>IFERROR(VLOOKUP($A249, CDS5Y_bbg!AS$5:AT$241,2), -1)</f>
        <v>11.247999999999999</v>
      </c>
      <c r="AU249">
        <f>IFERROR(VLOOKUP($A249, CDS5Y_bbg!AT$5:AU$241,2), -1)</f>
        <v>-1</v>
      </c>
      <c r="AV249">
        <f>IFERROR(VLOOKUP($A249, CDS5Y_bbg!AU$5:AV$241,2), -1)</f>
        <v>-1</v>
      </c>
      <c r="AW249">
        <f>IFERROR(VLOOKUP($A249, CDS5Y_bbg!AV$5:AW$241,2), -1)</f>
        <v>41863</v>
      </c>
      <c r="AX249">
        <f>IFERROR(VLOOKUP($A249, CDS5Y_bbg!AW$5:AX$241,2), -1)</f>
        <v>-1</v>
      </c>
      <c r="AY249">
        <f>IFERROR(VLOOKUP($A249, CDS5Y_bbg!AX$5:AY$241,2), -1)</f>
        <v>43402</v>
      </c>
      <c r="AZ249">
        <f>IFERROR(VLOOKUP($A249, CDS5Y_bbg!AY$5:AZ$241,2), -1)</f>
        <v>-1</v>
      </c>
      <c r="BA249">
        <f>IFERROR(VLOOKUP($A249, CDS5Y_bbg!AZ$5:BA$241,2), -1)</f>
        <v>-1</v>
      </c>
      <c r="BB249">
        <f>IFERROR(VLOOKUP($A249, CDS5Y_bbg!BA$5:BB$241,2), -1)</f>
        <v>17.411999999999999</v>
      </c>
      <c r="BC249">
        <f>IFERROR(VLOOKUP($A249, CDS5Y_bbg!BB$5:BC$241,2), -1)</f>
        <v>41722</v>
      </c>
      <c r="BD249">
        <f>IFERROR(VLOOKUP($A249, CDS5Y_bbg!BC$5:BD$241,2), -1)</f>
        <v>-1</v>
      </c>
      <c r="BE249">
        <f>IFERROR(VLOOKUP($A249, CDS5Y_bbg!BD$5:BE$241,2), -1)</f>
        <v>-1</v>
      </c>
      <c r="BF249">
        <f>IFERROR(VLOOKUP($A249, CDS5Y_bbg!BE$5:BF$241,2), -1)</f>
        <v>-1</v>
      </c>
      <c r="BG249">
        <f>IFERROR(VLOOKUP($A249, CDS5Y_bbg!BF$5:BG$241,2), -1)</f>
        <v>-1</v>
      </c>
      <c r="BH249">
        <f>IFERROR(VLOOKUP($A249, CDS5Y_bbg!BG$5:BH$241,2), -1)</f>
        <v>-1</v>
      </c>
      <c r="BI249">
        <f>IFERROR(VLOOKUP($A249, CDS5Y_bbg!BH$5:BI$241,2), -1)</f>
        <v>43424</v>
      </c>
      <c r="BJ249">
        <f>IFERROR(VLOOKUP($A249, CDS5Y_bbg!BI$5:BJ$241,2), -1)</f>
        <v>-1</v>
      </c>
      <c r="BK249">
        <f>IFERROR(VLOOKUP($A249, CDS5Y_bbg!BJ$5:BK$241,2), -1)</f>
        <v>-1</v>
      </c>
      <c r="BL249">
        <f>IFERROR(VLOOKUP($A249, CDS5Y_bbg!BK$5:BL$241,2), -1)</f>
        <v>-1</v>
      </c>
      <c r="BM249">
        <f>IFERROR(VLOOKUP($A249, CDS5Y_bbg!BL$5:BM$241,2), -1)</f>
        <v>43424</v>
      </c>
      <c r="BN249">
        <f>IFERROR(VLOOKUP($A249, CDS5Y_bbg!BM$5:BN$241,2), -1)</f>
        <v>122.836</v>
      </c>
      <c r="BO249">
        <f>IFERROR(VLOOKUP($A249, CDS5Y_bbg!BN$5:BO$241,2), -1)</f>
        <v>43426</v>
      </c>
      <c r="BP249">
        <f>IFERROR(VLOOKUP($A249, CDS5Y_bbg!BO$5:BP$241,2), -1)</f>
        <v>-1</v>
      </c>
      <c r="BQ249">
        <f>IFERROR(VLOOKUP($A249, CDS5Y_bbg!BP$5:BQ$241,2), -1)</f>
        <v>-1</v>
      </c>
      <c r="BR249">
        <f>IFERROR(VLOOKUP($A249, CDS5Y_bbg!BQ$5:BR$241,2), -1)</f>
        <v>-1</v>
      </c>
      <c r="BS249">
        <f>IFERROR(VLOOKUP($A249, CDS5Y_bbg!BR$5:BS$241,2), -1)</f>
        <v>43426</v>
      </c>
      <c r="BT249">
        <f>IFERROR(VLOOKUP($A249, CDS5Y_bbg!BS$5:BT$241,2), -1)</f>
        <v>-1</v>
      </c>
      <c r="BU249">
        <f>IFERROR(VLOOKUP($A249, CDS5Y_bbg!BT$5:BU$241,2), -1)</f>
        <v>-1</v>
      </c>
      <c r="BV249">
        <f>IFERROR(VLOOKUP($A249, CDS5Y_bbg!BU$5:BV$241,2), -1)</f>
        <v>-1</v>
      </c>
      <c r="BW249">
        <f>IFERROR(VLOOKUP($A249, CDS5Y_bbg!BV$5:BW$241,2), -1)</f>
        <v>41915</v>
      </c>
      <c r="BX249">
        <f>IFERROR(VLOOKUP($A249, CDS5Y_bbg!BW$5:BX$241,2), -1)</f>
        <v>-1</v>
      </c>
      <c r="BY249">
        <f>IFERROR(VLOOKUP($A249, CDS5Y_bbg!BX$5:BY$241,2), -1)</f>
        <v>-1</v>
      </c>
      <c r="BZ249">
        <f>IFERROR(VLOOKUP($A249, CDS5Y_bbg!BY$5:BZ$241,2), -1)</f>
        <v>-1</v>
      </c>
      <c r="CA249">
        <f>IFERROR(VLOOKUP($A249, CDS5Y_bbg!BZ$5:CA$241,2), -1)</f>
        <v>41911</v>
      </c>
      <c r="CB249">
        <f>IFERROR(VLOOKUP($A249, CDS5Y_bbg!CA$5:CB$241,2), -1)</f>
        <v>-1</v>
      </c>
      <c r="CC249">
        <f>IFERROR(VLOOKUP($A249, CDS5Y_bbg!CB$5:CC$241,2), -1)</f>
        <v>41912</v>
      </c>
      <c r="CD249">
        <f>IFERROR(VLOOKUP($A249, CDS5Y_bbg!CC$5:CD$241,2), -1)</f>
        <v>-1</v>
      </c>
      <c r="CE249">
        <f>IFERROR(VLOOKUP($A249, CDS5Y_bbg!CD$5:CE$241,2), -1)</f>
        <v>43332</v>
      </c>
      <c r="CF249">
        <f>IFERROR(VLOOKUP($A249, CDS5Y_bbg!CE$5:CF$241,2), -1)</f>
        <v>-1</v>
      </c>
      <c r="CG249">
        <f>IFERROR(VLOOKUP($A249, CDS5Y_bbg!CF$5:CG$241,2), -1)</f>
        <v>41893</v>
      </c>
      <c r="CH249">
        <f>IFERROR(VLOOKUP($A249, CDS5Y_bbg!CG$5:CH$241,2), -1)</f>
        <v>-1</v>
      </c>
      <c r="CI249">
        <f>IFERROR(VLOOKUP($A249, CDS5Y_bbg!CH$5:CI$241,2), -1)</f>
        <v>-1</v>
      </c>
      <c r="CJ249">
        <f>IFERROR(VLOOKUP($A249, CDS5Y_bbg!CI$5:CJ$241,2), -1)</f>
        <v>-1</v>
      </c>
      <c r="CK249">
        <f>IFERROR(VLOOKUP($A249, CDS5Y_bbg!CJ$5:CK$241,2), -1)</f>
        <v>41844</v>
      </c>
      <c r="CL249">
        <f>IFERROR(VLOOKUP($A249, CDS5Y_bbg!CK$5:CL$241,2), -1)</f>
        <v>-1</v>
      </c>
      <c r="CM249">
        <f>IFERROR(VLOOKUP($A249, CDS5Y_bbg!CL$5:CM$241,2), -1)</f>
        <v>-1</v>
      </c>
      <c r="CN249">
        <f>IFERROR(VLOOKUP($A249, CDS5Y_bbg!CM$5:CN$241,2), -1)</f>
        <v>-1</v>
      </c>
    </row>
    <row r="250" spans="1:92" x14ac:dyDescent="0.25">
      <c r="A250" s="1">
        <v>44104</v>
      </c>
      <c r="B250">
        <f>IFERROR(VLOOKUP($A250, CDS5Y_bbg!A$5:B$241,2), -1)</f>
        <v>249.48699999999999</v>
      </c>
      <c r="C250">
        <f>IFERROR(VLOOKUP($A250, CDS5Y_bbg!B$5:C$241,2), -1)</f>
        <v>41831</v>
      </c>
      <c r="D250">
        <f>IFERROR(VLOOKUP($A250, CDS5Y_bbg!C$5:D$241,2), -1)</f>
        <v>-1</v>
      </c>
      <c r="E250">
        <f>IFERROR(VLOOKUP($A250, CDS5Y_bbg!D$5:E$241,2), -1)</f>
        <v>44895</v>
      </c>
      <c r="F250">
        <f>IFERROR(VLOOKUP($A250, CDS5Y_bbg!E$5:F$241,2), -1)</f>
        <v>68.543999999999997</v>
      </c>
      <c r="G250">
        <f>IFERROR(VLOOKUP($A250, CDS5Y_bbg!F$5:G$241,2), -1)</f>
        <v>40360</v>
      </c>
      <c r="H250">
        <f>IFERROR(VLOOKUP($A250, CDS5Y_bbg!G$5:H$241,2), -1)</f>
        <v>-1</v>
      </c>
      <c r="I250">
        <f>IFERROR(VLOOKUP($A250, CDS5Y_bbg!H$5:I$241,2), -1)</f>
        <v>44834</v>
      </c>
      <c r="J250">
        <f>IFERROR(VLOOKUP($A250, CDS5Y_bbg!I$5:J$241,2), -1)</f>
        <v>151.72900000000001</v>
      </c>
      <c r="K250">
        <f>IFERROR(VLOOKUP($A250, CDS5Y_bbg!J$5:K$241,2), -1)</f>
        <v>41819</v>
      </c>
      <c r="L250">
        <f>IFERROR(VLOOKUP($A250, CDS5Y_bbg!K$5:L$241,2), -1)</f>
        <v>-1</v>
      </c>
      <c r="M250">
        <f>IFERROR(VLOOKUP($A250, CDS5Y_bbg!L$5:M$241,2), -1)</f>
        <v>40469</v>
      </c>
      <c r="N250">
        <f>IFERROR(VLOOKUP($A250, CDS5Y_bbg!M$5:N$241,2), -1)</f>
        <v>26.745999999999999</v>
      </c>
      <c r="O250">
        <f>IFERROR(VLOOKUP($A250, CDS5Y_bbg!N$5:O$241,2), -1)</f>
        <v>40289</v>
      </c>
      <c r="P250">
        <f>IFERROR(VLOOKUP($A250, CDS5Y_bbg!O$5:P$241,2), -1)</f>
        <v>55.223999999999997</v>
      </c>
      <c r="Q250">
        <f>IFERROR(VLOOKUP($A250, CDS5Y_bbg!P$5:Q$241,2), -1)</f>
        <v>44377</v>
      </c>
      <c r="R250">
        <f>IFERROR(VLOOKUP($A250, CDS5Y_bbg!Q$5:R$241,2), -1)</f>
        <v>151.68</v>
      </c>
      <c r="S250">
        <f>IFERROR(VLOOKUP($A250, CDS5Y_bbg!R$5:S$241,2), -1)</f>
        <v>43337</v>
      </c>
      <c r="T250">
        <f>IFERROR(VLOOKUP($A250, CDS5Y_bbg!S$5:T$241,2), -1)</f>
        <v>55.95</v>
      </c>
      <c r="U250">
        <f>IFERROR(VLOOKUP($A250, CDS5Y_bbg!T$5:U$241,2), -1)</f>
        <v>42062</v>
      </c>
      <c r="V250">
        <f>IFERROR(VLOOKUP($A250, CDS5Y_bbg!U$5:V$241,2), -1)</f>
        <v>-1</v>
      </c>
      <c r="W250">
        <f>IFERROR(VLOOKUP($A250, CDS5Y_bbg!V$5:W$241,2), -1)</f>
        <v>44074</v>
      </c>
      <c r="X250">
        <f>IFERROR(VLOOKUP($A250, CDS5Y_bbg!W$5:X$241,2), -1)</f>
        <v>100.538</v>
      </c>
      <c r="Y250">
        <f>IFERROR(VLOOKUP($A250, CDS5Y_bbg!X$5:Y$241,2), -1)</f>
        <v>44043</v>
      </c>
      <c r="Z250">
        <f>IFERROR(VLOOKUP($A250, CDS5Y_bbg!Y$5:Z$241,2), -1)</f>
        <v>312.06099999999998</v>
      </c>
      <c r="AA250">
        <f>IFERROR(VLOOKUP($A250, CDS5Y_bbg!Z$5:AA$241,2), -1)</f>
        <v>40481</v>
      </c>
      <c r="AB250">
        <f>IFERROR(VLOOKUP($A250, CDS5Y_bbg!AA$5:AB$241,2), -1)</f>
        <v>47.771000000000001</v>
      </c>
      <c r="AC250">
        <f>IFERROR(VLOOKUP($A250, CDS5Y_bbg!AB$5:AC$241,2), -1)</f>
        <v>44043</v>
      </c>
      <c r="AD250">
        <f>IFERROR(VLOOKUP($A250, CDS5Y_bbg!AC$5:AD$241,2), -1)</f>
        <v>568.73599999999999</v>
      </c>
      <c r="AE250">
        <f>IFERROR(VLOOKUP($A250, CDS5Y_bbg!AD$5:AE$241,2), -1)</f>
        <v>41149</v>
      </c>
      <c r="AF250">
        <f>IFERROR(VLOOKUP($A250, CDS5Y_bbg!AE$5:AF$241,2), -1)</f>
        <v>-1</v>
      </c>
      <c r="AG250">
        <f>IFERROR(VLOOKUP($A250, CDS5Y_bbg!AF$5:AG$241,2), -1)</f>
        <v>42853</v>
      </c>
      <c r="AH250">
        <f>IFERROR(VLOOKUP($A250, CDS5Y_bbg!AG$5:AH$241,2), -1)</f>
        <v>23.484999999999999</v>
      </c>
      <c r="AI250">
        <f>IFERROR(VLOOKUP($A250, CDS5Y_bbg!AH$5:AI$241,2), -1)</f>
        <v>-1</v>
      </c>
      <c r="AJ250">
        <f>IFERROR(VLOOKUP($A250, CDS5Y_bbg!AI$5:AJ$241,2), -1)</f>
        <v>-1</v>
      </c>
      <c r="AK250">
        <f>IFERROR(VLOOKUP($A250, CDS5Y_bbg!AJ$5:AK$241,2), -1)</f>
        <v>-1</v>
      </c>
      <c r="AL250">
        <f>IFERROR(VLOOKUP($A250, CDS5Y_bbg!AK$5:AL$241,2), -1)</f>
        <v>-1</v>
      </c>
      <c r="AM250">
        <f>IFERROR(VLOOKUP($A250, CDS5Y_bbg!AL$5:AM$241,2), -1)</f>
        <v>-1</v>
      </c>
      <c r="AN250">
        <f>IFERROR(VLOOKUP($A250, CDS5Y_bbg!AM$5:AN$241,2), -1)</f>
        <v>-1</v>
      </c>
      <c r="AO250">
        <f>IFERROR(VLOOKUP($A250, CDS5Y_bbg!AN$5:AO$241,2), -1)</f>
        <v>43424</v>
      </c>
      <c r="AP250">
        <f>IFERROR(VLOOKUP($A250, CDS5Y_bbg!AO$5:AP$241,2), -1)</f>
        <v>-1</v>
      </c>
      <c r="AQ250">
        <f>IFERROR(VLOOKUP($A250, CDS5Y_bbg!AP$5:AQ$241,2), -1)</f>
        <v>44625</v>
      </c>
      <c r="AR250">
        <f>IFERROR(VLOOKUP($A250, CDS5Y_bbg!AQ$5:AR$241,2), -1)</f>
        <v>18.34</v>
      </c>
      <c r="AS250">
        <f>IFERROR(VLOOKUP($A250, CDS5Y_bbg!AR$5:AS$241,2), -1)</f>
        <v>44626</v>
      </c>
      <c r="AT250">
        <f>IFERROR(VLOOKUP($A250, CDS5Y_bbg!AS$5:AT$241,2), -1)</f>
        <v>12.154</v>
      </c>
      <c r="AU250">
        <f>IFERROR(VLOOKUP($A250, CDS5Y_bbg!AT$5:AU$241,2), -1)</f>
        <v>-1</v>
      </c>
      <c r="AV250">
        <f>IFERROR(VLOOKUP($A250, CDS5Y_bbg!AU$5:AV$241,2), -1)</f>
        <v>-1</v>
      </c>
      <c r="AW250">
        <f>IFERROR(VLOOKUP($A250, CDS5Y_bbg!AV$5:AW$241,2), -1)</f>
        <v>41863</v>
      </c>
      <c r="AX250">
        <f>IFERROR(VLOOKUP($A250, CDS5Y_bbg!AW$5:AX$241,2), -1)</f>
        <v>-1</v>
      </c>
      <c r="AY250">
        <f>IFERROR(VLOOKUP($A250, CDS5Y_bbg!AX$5:AY$241,2), -1)</f>
        <v>43402</v>
      </c>
      <c r="AZ250">
        <f>IFERROR(VLOOKUP($A250, CDS5Y_bbg!AY$5:AZ$241,2), -1)</f>
        <v>-1</v>
      </c>
      <c r="BA250">
        <f>IFERROR(VLOOKUP($A250, CDS5Y_bbg!AZ$5:BA$241,2), -1)</f>
        <v>-1</v>
      </c>
      <c r="BB250">
        <f>IFERROR(VLOOKUP($A250, CDS5Y_bbg!BA$5:BB$241,2), -1)</f>
        <v>18.126999999999999</v>
      </c>
      <c r="BC250">
        <f>IFERROR(VLOOKUP($A250, CDS5Y_bbg!BB$5:BC$241,2), -1)</f>
        <v>41722</v>
      </c>
      <c r="BD250">
        <f>IFERROR(VLOOKUP($A250, CDS5Y_bbg!BC$5:BD$241,2), -1)</f>
        <v>-1</v>
      </c>
      <c r="BE250">
        <f>IFERROR(VLOOKUP($A250, CDS5Y_bbg!BD$5:BE$241,2), -1)</f>
        <v>-1</v>
      </c>
      <c r="BF250">
        <f>IFERROR(VLOOKUP($A250, CDS5Y_bbg!BE$5:BF$241,2), -1)</f>
        <v>-1</v>
      </c>
      <c r="BG250">
        <f>IFERROR(VLOOKUP($A250, CDS5Y_bbg!BF$5:BG$241,2), -1)</f>
        <v>-1</v>
      </c>
      <c r="BH250">
        <f>IFERROR(VLOOKUP($A250, CDS5Y_bbg!BG$5:BH$241,2), -1)</f>
        <v>-1</v>
      </c>
      <c r="BI250">
        <f>IFERROR(VLOOKUP($A250, CDS5Y_bbg!BH$5:BI$241,2), -1)</f>
        <v>43424</v>
      </c>
      <c r="BJ250">
        <f>IFERROR(VLOOKUP($A250, CDS5Y_bbg!BI$5:BJ$241,2), -1)</f>
        <v>-1</v>
      </c>
      <c r="BK250">
        <f>IFERROR(VLOOKUP($A250, CDS5Y_bbg!BJ$5:BK$241,2), -1)</f>
        <v>-1</v>
      </c>
      <c r="BL250">
        <f>IFERROR(VLOOKUP($A250, CDS5Y_bbg!BK$5:BL$241,2), -1)</f>
        <v>-1</v>
      </c>
      <c r="BM250">
        <f>IFERROR(VLOOKUP($A250, CDS5Y_bbg!BL$5:BM$241,2), -1)</f>
        <v>43424</v>
      </c>
      <c r="BN250">
        <f>IFERROR(VLOOKUP($A250, CDS5Y_bbg!BM$5:BN$241,2), -1)</f>
        <v>122.836</v>
      </c>
      <c r="BO250">
        <f>IFERROR(VLOOKUP($A250, CDS5Y_bbg!BN$5:BO$241,2), -1)</f>
        <v>43426</v>
      </c>
      <c r="BP250">
        <f>IFERROR(VLOOKUP($A250, CDS5Y_bbg!BO$5:BP$241,2), -1)</f>
        <v>-1</v>
      </c>
      <c r="BQ250">
        <f>IFERROR(VLOOKUP($A250, CDS5Y_bbg!BP$5:BQ$241,2), -1)</f>
        <v>-1</v>
      </c>
      <c r="BR250">
        <f>IFERROR(VLOOKUP($A250, CDS5Y_bbg!BQ$5:BR$241,2), -1)</f>
        <v>-1</v>
      </c>
      <c r="BS250">
        <f>IFERROR(VLOOKUP($A250, CDS5Y_bbg!BR$5:BS$241,2), -1)</f>
        <v>43426</v>
      </c>
      <c r="BT250">
        <f>IFERROR(VLOOKUP($A250, CDS5Y_bbg!BS$5:BT$241,2), -1)</f>
        <v>-1</v>
      </c>
      <c r="BU250">
        <f>IFERROR(VLOOKUP($A250, CDS5Y_bbg!BT$5:BU$241,2), -1)</f>
        <v>-1</v>
      </c>
      <c r="BV250">
        <f>IFERROR(VLOOKUP($A250, CDS5Y_bbg!BU$5:BV$241,2), -1)</f>
        <v>-1</v>
      </c>
      <c r="BW250">
        <f>IFERROR(VLOOKUP($A250, CDS5Y_bbg!BV$5:BW$241,2), -1)</f>
        <v>41915</v>
      </c>
      <c r="BX250">
        <f>IFERROR(VLOOKUP($A250, CDS5Y_bbg!BW$5:BX$241,2), -1)</f>
        <v>-1</v>
      </c>
      <c r="BY250">
        <f>IFERROR(VLOOKUP($A250, CDS5Y_bbg!BX$5:BY$241,2), -1)</f>
        <v>-1</v>
      </c>
      <c r="BZ250">
        <f>IFERROR(VLOOKUP($A250, CDS5Y_bbg!BY$5:BZ$241,2), -1)</f>
        <v>-1</v>
      </c>
      <c r="CA250">
        <f>IFERROR(VLOOKUP($A250, CDS5Y_bbg!BZ$5:CA$241,2), -1)</f>
        <v>41911</v>
      </c>
      <c r="CB250">
        <f>IFERROR(VLOOKUP($A250, CDS5Y_bbg!CA$5:CB$241,2), -1)</f>
        <v>-1</v>
      </c>
      <c r="CC250">
        <f>IFERROR(VLOOKUP($A250, CDS5Y_bbg!CB$5:CC$241,2), -1)</f>
        <v>41912</v>
      </c>
      <c r="CD250">
        <f>IFERROR(VLOOKUP($A250, CDS5Y_bbg!CC$5:CD$241,2), -1)</f>
        <v>-1</v>
      </c>
      <c r="CE250">
        <f>IFERROR(VLOOKUP($A250, CDS5Y_bbg!CD$5:CE$241,2), -1)</f>
        <v>43332</v>
      </c>
      <c r="CF250">
        <f>IFERROR(VLOOKUP($A250, CDS5Y_bbg!CE$5:CF$241,2), -1)</f>
        <v>-1</v>
      </c>
      <c r="CG250">
        <f>IFERROR(VLOOKUP($A250, CDS5Y_bbg!CF$5:CG$241,2), -1)</f>
        <v>41893</v>
      </c>
      <c r="CH250">
        <f>IFERROR(VLOOKUP($A250, CDS5Y_bbg!CG$5:CH$241,2), -1)</f>
        <v>-1</v>
      </c>
      <c r="CI250">
        <f>IFERROR(VLOOKUP($A250, CDS5Y_bbg!CH$5:CI$241,2), -1)</f>
        <v>-1</v>
      </c>
      <c r="CJ250">
        <f>IFERROR(VLOOKUP($A250, CDS5Y_bbg!CI$5:CJ$241,2), -1)</f>
        <v>-1</v>
      </c>
      <c r="CK250">
        <f>IFERROR(VLOOKUP($A250, CDS5Y_bbg!CJ$5:CK$241,2), -1)</f>
        <v>41844</v>
      </c>
      <c r="CL250">
        <f>IFERROR(VLOOKUP($A250, CDS5Y_bbg!CK$5:CL$241,2), -1)</f>
        <v>-1</v>
      </c>
      <c r="CM250">
        <f>IFERROR(VLOOKUP($A250, CDS5Y_bbg!CL$5:CM$241,2), -1)</f>
        <v>-1</v>
      </c>
      <c r="CN250">
        <f>IFERROR(VLOOKUP($A250, CDS5Y_bbg!CM$5:CN$241,2), -1)</f>
        <v>-1</v>
      </c>
    </row>
    <row r="251" spans="1:92" x14ac:dyDescent="0.25">
      <c r="A251" s="1">
        <v>44134</v>
      </c>
      <c r="B251">
        <f>IFERROR(VLOOKUP($A251, CDS5Y_bbg!A$5:B$241,2), -1)</f>
        <v>218.416</v>
      </c>
      <c r="C251">
        <f>IFERROR(VLOOKUP($A251, CDS5Y_bbg!B$5:C$241,2), -1)</f>
        <v>41831</v>
      </c>
      <c r="D251">
        <f>IFERROR(VLOOKUP($A251, CDS5Y_bbg!C$5:D$241,2), -1)</f>
        <v>-1</v>
      </c>
      <c r="E251">
        <f>IFERROR(VLOOKUP($A251, CDS5Y_bbg!D$5:E$241,2), -1)</f>
        <v>44895</v>
      </c>
      <c r="F251">
        <f>IFERROR(VLOOKUP($A251, CDS5Y_bbg!E$5:F$241,2), -1)</f>
        <v>57.02</v>
      </c>
      <c r="G251">
        <f>IFERROR(VLOOKUP($A251, CDS5Y_bbg!F$5:G$241,2), -1)</f>
        <v>40360</v>
      </c>
      <c r="H251">
        <f>IFERROR(VLOOKUP($A251, CDS5Y_bbg!G$5:H$241,2), -1)</f>
        <v>-1</v>
      </c>
      <c r="I251">
        <f>IFERROR(VLOOKUP($A251, CDS5Y_bbg!H$5:I$241,2), -1)</f>
        <v>44834</v>
      </c>
      <c r="J251">
        <f>IFERROR(VLOOKUP($A251, CDS5Y_bbg!I$5:J$241,2), -1)</f>
        <v>125.267</v>
      </c>
      <c r="K251">
        <f>IFERROR(VLOOKUP($A251, CDS5Y_bbg!J$5:K$241,2), -1)</f>
        <v>41819</v>
      </c>
      <c r="L251">
        <f>IFERROR(VLOOKUP($A251, CDS5Y_bbg!K$5:L$241,2), -1)</f>
        <v>-1</v>
      </c>
      <c r="M251">
        <f>IFERROR(VLOOKUP($A251, CDS5Y_bbg!L$5:M$241,2), -1)</f>
        <v>40469</v>
      </c>
      <c r="N251">
        <f>IFERROR(VLOOKUP($A251, CDS5Y_bbg!M$5:N$241,2), -1)</f>
        <v>26.128</v>
      </c>
      <c r="O251">
        <f>IFERROR(VLOOKUP($A251, CDS5Y_bbg!N$5:O$241,2), -1)</f>
        <v>40289</v>
      </c>
      <c r="P251">
        <f>IFERROR(VLOOKUP($A251, CDS5Y_bbg!O$5:P$241,2), -1)</f>
        <v>47.191000000000003</v>
      </c>
      <c r="Q251">
        <f>IFERROR(VLOOKUP($A251, CDS5Y_bbg!P$5:Q$241,2), -1)</f>
        <v>44377</v>
      </c>
      <c r="R251">
        <f>IFERROR(VLOOKUP($A251, CDS5Y_bbg!Q$5:R$241,2), -1)</f>
        <v>128.202</v>
      </c>
      <c r="S251">
        <f>IFERROR(VLOOKUP($A251, CDS5Y_bbg!R$5:S$241,2), -1)</f>
        <v>43337</v>
      </c>
      <c r="T251">
        <f>IFERROR(VLOOKUP($A251, CDS5Y_bbg!S$5:T$241,2), -1)</f>
        <v>47.07</v>
      </c>
      <c r="U251">
        <f>IFERROR(VLOOKUP($A251, CDS5Y_bbg!T$5:U$241,2), -1)</f>
        <v>42062</v>
      </c>
      <c r="V251">
        <f>IFERROR(VLOOKUP($A251, CDS5Y_bbg!U$5:V$241,2), -1)</f>
        <v>-1</v>
      </c>
      <c r="W251">
        <f>IFERROR(VLOOKUP($A251, CDS5Y_bbg!V$5:W$241,2), -1)</f>
        <v>44074</v>
      </c>
      <c r="X251">
        <f>IFERROR(VLOOKUP($A251, CDS5Y_bbg!W$5:X$241,2), -1)</f>
        <v>100.538</v>
      </c>
      <c r="Y251">
        <f>IFERROR(VLOOKUP($A251, CDS5Y_bbg!X$5:Y$241,2), -1)</f>
        <v>44043</v>
      </c>
      <c r="Z251">
        <f>IFERROR(VLOOKUP($A251, CDS5Y_bbg!Y$5:Z$241,2), -1)</f>
        <v>312.06099999999998</v>
      </c>
      <c r="AA251">
        <f>IFERROR(VLOOKUP($A251, CDS5Y_bbg!Z$5:AA$241,2), -1)</f>
        <v>40481</v>
      </c>
      <c r="AB251">
        <f>IFERROR(VLOOKUP($A251, CDS5Y_bbg!AA$5:AB$241,2), -1)</f>
        <v>47.061999999999998</v>
      </c>
      <c r="AC251">
        <f>IFERROR(VLOOKUP($A251, CDS5Y_bbg!AB$5:AC$241,2), -1)</f>
        <v>44043</v>
      </c>
      <c r="AD251">
        <f>IFERROR(VLOOKUP($A251, CDS5Y_bbg!AC$5:AD$241,2), -1)</f>
        <v>568.73599999999999</v>
      </c>
      <c r="AE251">
        <f>IFERROR(VLOOKUP($A251, CDS5Y_bbg!AD$5:AE$241,2), -1)</f>
        <v>41149</v>
      </c>
      <c r="AF251">
        <f>IFERROR(VLOOKUP($A251, CDS5Y_bbg!AE$5:AF$241,2), -1)</f>
        <v>-1</v>
      </c>
      <c r="AG251">
        <f>IFERROR(VLOOKUP($A251, CDS5Y_bbg!AF$5:AG$241,2), -1)</f>
        <v>42853</v>
      </c>
      <c r="AH251">
        <f>IFERROR(VLOOKUP($A251, CDS5Y_bbg!AG$5:AH$241,2), -1)</f>
        <v>23.484999999999999</v>
      </c>
      <c r="AI251">
        <f>IFERROR(VLOOKUP($A251, CDS5Y_bbg!AH$5:AI$241,2), -1)</f>
        <v>-1</v>
      </c>
      <c r="AJ251">
        <f>IFERROR(VLOOKUP($A251, CDS5Y_bbg!AI$5:AJ$241,2), -1)</f>
        <v>-1</v>
      </c>
      <c r="AK251">
        <f>IFERROR(VLOOKUP($A251, CDS5Y_bbg!AJ$5:AK$241,2), -1)</f>
        <v>-1</v>
      </c>
      <c r="AL251">
        <f>IFERROR(VLOOKUP($A251, CDS5Y_bbg!AK$5:AL$241,2), -1)</f>
        <v>-1</v>
      </c>
      <c r="AM251">
        <f>IFERROR(VLOOKUP($A251, CDS5Y_bbg!AL$5:AM$241,2), -1)</f>
        <v>-1</v>
      </c>
      <c r="AN251">
        <f>IFERROR(VLOOKUP($A251, CDS5Y_bbg!AM$5:AN$241,2), -1)</f>
        <v>-1</v>
      </c>
      <c r="AO251">
        <f>IFERROR(VLOOKUP($A251, CDS5Y_bbg!AN$5:AO$241,2), -1)</f>
        <v>43424</v>
      </c>
      <c r="AP251">
        <f>IFERROR(VLOOKUP($A251, CDS5Y_bbg!AO$5:AP$241,2), -1)</f>
        <v>-1</v>
      </c>
      <c r="AQ251">
        <f>IFERROR(VLOOKUP($A251, CDS5Y_bbg!AP$5:AQ$241,2), -1)</f>
        <v>44625</v>
      </c>
      <c r="AR251">
        <f>IFERROR(VLOOKUP($A251, CDS5Y_bbg!AQ$5:AR$241,2), -1)</f>
        <v>18.372</v>
      </c>
      <c r="AS251">
        <f>IFERROR(VLOOKUP($A251, CDS5Y_bbg!AR$5:AS$241,2), -1)</f>
        <v>44626</v>
      </c>
      <c r="AT251">
        <f>IFERROR(VLOOKUP($A251, CDS5Y_bbg!AS$5:AT$241,2), -1)</f>
        <v>11.27</v>
      </c>
      <c r="AU251">
        <f>IFERROR(VLOOKUP($A251, CDS5Y_bbg!AT$5:AU$241,2), -1)</f>
        <v>-1</v>
      </c>
      <c r="AV251">
        <f>IFERROR(VLOOKUP($A251, CDS5Y_bbg!AU$5:AV$241,2), -1)</f>
        <v>-1</v>
      </c>
      <c r="AW251">
        <f>IFERROR(VLOOKUP($A251, CDS5Y_bbg!AV$5:AW$241,2), -1)</f>
        <v>41863</v>
      </c>
      <c r="AX251">
        <f>IFERROR(VLOOKUP($A251, CDS5Y_bbg!AW$5:AX$241,2), -1)</f>
        <v>-1</v>
      </c>
      <c r="AY251">
        <f>IFERROR(VLOOKUP($A251, CDS5Y_bbg!AX$5:AY$241,2), -1)</f>
        <v>43402</v>
      </c>
      <c r="AZ251">
        <f>IFERROR(VLOOKUP($A251, CDS5Y_bbg!AY$5:AZ$241,2), -1)</f>
        <v>-1</v>
      </c>
      <c r="BA251">
        <f>IFERROR(VLOOKUP($A251, CDS5Y_bbg!AZ$5:BA$241,2), -1)</f>
        <v>-1</v>
      </c>
      <c r="BB251">
        <f>IFERROR(VLOOKUP($A251, CDS5Y_bbg!BA$5:BB$241,2), -1)</f>
        <v>17.916</v>
      </c>
      <c r="BC251">
        <f>IFERROR(VLOOKUP($A251, CDS5Y_bbg!BB$5:BC$241,2), -1)</f>
        <v>41722</v>
      </c>
      <c r="BD251">
        <f>IFERROR(VLOOKUP($A251, CDS5Y_bbg!BC$5:BD$241,2), -1)</f>
        <v>-1</v>
      </c>
      <c r="BE251">
        <f>IFERROR(VLOOKUP($A251, CDS5Y_bbg!BD$5:BE$241,2), -1)</f>
        <v>-1</v>
      </c>
      <c r="BF251">
        <f>IFERROR(VLOOKUP($A251, CDS5Y_bbg!BE$5:BF$241,2), -1)</f>
        <v>-1</v>
      </c>
      <c r="BG251">
        <f>IFERROR(VLOOKUP($A251, CDS5Y_bbg!BF$5:BG$241,2), -1)</f>
        <v>-1</v>
      </c>
      <c r="BH251">
        <f>IFERROR(VLOOKUP($A251, CDS5Y_bbg!BG$5:BH$241,2), -1)</f>
        <v>-1</v>
      </c>
      <c r="BI251">
        <f>IFERROR(VLOOKUP($A251, CDS5Y_bbg!BH$5:BI$241,2), -1)</f>
        <v>43424</v>
      </c>
      <c r="BJ251">
        <f>IFERROR(VLOOKUP($A251, CDS5Y_bbg!BI$5:BJ$241,2), -1)</f>
        <v>-1</v>
      </c>
      <c r="BK251">
        <f>IFERROR(VLOOKUP($A251, CDS5Y_bbg!BJ$5:BK$241,2), -1)</f>
        <v>-1</v>
      </c>
      <c r="BL251">
        <f>IFERROR(VLOOKUP($A251, CDS5Y_bbg!BK$5:BL$241,2), -1)</f>
        <v>-1</v>
      </c>
      <c r="BM251">
        <f>IFERROR(VLOOKUP($A251, CDS5Y_bbg!BL$5:BM$241,2), -1)</f>
        <v>43424</v>
      </c>
      <c r="BN251">
        <f>IFERROR(VLOOKUP($A251, CDS5Y_bbg!BM$5:BN$241,2), -1)</f>
        <v>122.836</v>
      </c>
      <c r="BO251">
        <f>IFERROR(VLOOKUP($A251, CDS5Y_bbg!BN$5:BO$241,2), -1)</f>
        <v>43426</v>
      </c>
      <c r="BP251">
        <f>IFERROR(VLOOKUP($A251, CDS5Y_bbg!BO$5:BP$241,2), -1)</f>
        <v>-1</v>
      </c>
      <c r="BQ251">
        <f>IFERROR(VLOOKUP($A251, CDS5Y_bbg!BP$5:BQ$241,2), -1)</f>
        <v>-1</v>
      </c>
      <c r="BR251">
        <f>IFERROR(VLOOKUP($A251, CDS5Y_bbg!BQ$5:BR$241,2), -1)</f>
        <v>-1</v>
      </c>
      <c r="BS251">
        <f>IFERROR(VLOOKUP($A251, CDS5Y_bbg!BR$5:BS$241,2), -1)</f>
        <v>43426</v>
      </c>
      <c r="BT251">
        <f>IFERROR(VLOOKUP($A251, CDS5Y_bbg!BS$5:BT$241,2), -1)</f>
        <v>-1</v>
      </c>
      <c r="BU251">
        <f>IFERROR(VLOOKUP($A251, CDS5Y_bbg!BT$5:BU$241,2), -1)</f>
        <v>-1</v>
      </c>
      <c r="BV251">
        <f>IFERROR(VLOOKUP($A251, CDS5Y_bbg!BU$5:BV$241,2), -1)</f>
        <v>-1</v>
      </c>
      <c r="BW251">
        <f>IFERROR(VLOOKUP($A251, CDS5Y_bbg!BV$5:BW$241,2), -1)</f>
        <v>41915</v>
      </c>
      <c r="BX251">
        <f>IFERROR(VLOOKUP($A251, CDS5Y_bbg!BW$5:BX$241,2), -1)</f>
        <v>-1</v>
      </c>
      <c r="BY251">
        <f>IFERROR(VLOOKUP($A251, CDS5Y_bbg!BX$5:BY$241,2), -1)</f>
        <v>-1</v>
      </c>
      <c r="BZ251">
        <f>IFERROR(VLOOKUP($A251, CDS5Y_bbg!BY$5:BZ$241,2), -1)</f>
        <v>-1</v>
      </c>
      <c r="CA251">
        <f>IFERROR(VLOOKUP($A251, CDS5Y_bbg!BZ$5:CA$241,2), -1)</f>
        <v>41911</v>
      </c>
      <c r="CB251">
        <f>IFERROR(VLOOKUP($A251, CDS5Y_bbg!CA$5:CB$241,2), -1)</f>
        <v>-1</v>
      </c>
      <c r="CC251">
        <f>IFERROR(VLOOKUP($A251, CDS5Y_bbg!CB$5:CC$241,2), -1)</f>
        <v>41912</v>
      </c>
      <c r="CD251">
        <f>IFERROR(VLOOKUP($A251, CDS5Y_bbg!CC$5:CD$241,2), -1)</f>
        <v>-1</v>
      </c>
      <c r="CE251">
        <f>IFERROR(VLOOKUP($A251, CDS5Y_bbg!CD$5:CE$241,2), -1)</f>
        <v>43332</v>
      </c>
      <c r="CF251">
        <f>IFERROR(VLOOKUP($A251, CDS5Y_bbg!CE$5:CF$241,2), -1)</f>
        <v>-1</v>
      </c>
      <c r="CG251">
        <f>IFERROR(VLOOKUP($A251, CDS5Y_bbg!CF$5:CG$241,2), -1)</f>
        <v>41893</v>
      </c>
      <c r="CH251">
        <f>IFERROR(VLOOKUP($A251, CDS5Y_bbg!CG$5:CH$241,2), -1)</f>
        <v>-1</v>
      </c>
      <c r="CI251">
        <f>IFERROR(VLOOKUP($A251, CDS5Y_bbg!CH$5:CI$241,2), -1)</f>
        <v>-1</v>
      </c>
      <c r="CJ251">
        <f>IFERROR(VLOOKUP($A251, CDS5Y_bbg!CI$5:CJ$241,2), -1)</f>
        <v>-1</v>
      </c>
      <c r="CK251">
        <f>IFERROR(VLOOKUP($A251, CDS5Y_bbg!CJ$5:CK$241,2), -1)</f>
        <v>41844</v>
      </c>
      <c r="CL251">
        <f>IFERROR(VLOOKUP($A251, CDS5Y_bbg!CK$5:CL$241,2), -1)</f>
        <v>-1</v>
      </c>
      <c r="CM251">
        <f>IFERROR(VLOOKUP($A251, CDS5Y_bbg!CL$5:CM$241,2), -1)</f>
        <v>-1</v>
      </c>
      <c r="CN251">
        <f>IFERROR(VLOOKUP($A251, CDS5Y_bbg!CM$5:CN$241,2), -1)</f>
        <v>-1</v>
      </c>
    </row>
    <row r="252" spans="1:92" x14ac:dyDescent="0.25">
      <c r="A252" s="1">
        <v>44165</v>
      </c>
      <c r="B252">
        <f>IFERROR(VLOOKUP($A252, CDS5Y_bbg!A$5:B$241,2), -1)</f>
        <v>166.114</v>
      </c>
      <c r="C252">
        <f>IFERROR(VLOOKUP($A252, CDS5Y_bbg!B$5:C$241,2), -1)</f>
        <v>41831</v>
      </c>
      <c r="D252">
        <f>IFERROR(VLOOKUP($A252, CDS5Y_bbg!C$5:D$241,2), -1)</f>
        <v>-1</v>
      </c>
      <c r="E252">
        <f>IFERROR(VLOOKUP($A252, CDS5Y_bbg!D$5:E$241,2), -1)</f>
        <v>44895</v>
      </c>
      <c r="F252">
        <f>IFERROR(VLOOKUP($A252, CDS5Y_bbg!E$5:F$241,2), -1)</f>
        <v>49.305</v>
      </c>
      <c r="G252">
        <f>IFERROR(VLOOKUP($A252, CDS5Y_bbg!F$5:G$241,2), -1)</f>
        <v>40360</v>
      </c>
      <c r="H252">
        <f>IFERROR(VLOOKUP($A252, CDS5Y_bbg!G$5:H$241,2), -1)</f>
        <v>-1</v>
      </c>
      <c r="I252">
        <f>IFERROR(VLOOKUP($A252, CDS5Y_bbg!H$5:I$241,2), -1)</f>
        <v>44834</v>
      </c>
      <c r="J252">
        <f>IFERROR(VLOOKUP($A252, CDS5Y_bbg!I$5:J$241,2), -1)</f>
        <v>88.774000000000001</v>
      </c>
      <c r="K252">
        <f>IFERROR(VLOOKUP($A252, CDS5Y_bbg!J$5:K$241,2), -1)</f>
        <v>41819</v>
      </c>
      <c r="L252">
        <f>IFERROR(VLOOKUP($A252, CDS5Y_bbg!K$5:L$241,2), -1)</f>
        <v>-1</v>
      </c>
      <c r="M252">
        <f>IFERROR(VLOOKUP($A252, CDS5Y_bbg!L$5:M$241,2), -1)</f>
        <v>40469</v>
      </c>
      <c r="N252">
        <f>IFERROR(VLOOKUP($A252, CDS5Y_bbg!M$5:N$241,2), -1)</f>
        <v>21.484999999999999</v>
      </c>
      <c r="O252">
        <f>IFERROR(VLOOKUP($A252, CDS5Y_bbg!N$5:O$241,2), -1)</f>
        <v>40289</v>
      </c>
      <c r="P252">
        <f>IFERROR(VLOOKUP($A252, CDS5Y_bbg!O$5:P$241,2), -1)</f>
        <v>36.493000000000002</v>
      </c>
      <c r="Q252">
        <f>IFERROR(VLOOKUP($A252, CDS5Y_bbg!P$5:Q$241,2), -1)</f>
        <v>44377</v>
      </c>
      <c r="R252">
        <f>IFERROR(VLOOKUP($A252, CDS5Y_bbg!Q$5:R$241,2), -1)</f>
        <v>87.65</v>
      </c>
      <c r="S252">
        <f>IFERROR(VLOOKUP($A252, CDS5Y_bbg!R$5:S$241,2), -1)</f>
        <v>43337</v>
      </c>
      <c r="T252">
        <f>IFERROR(VLOOKUP($A252, CDS5Y_bbg!S$5:T$241,2), -1)</f>
        <v>35.966000000000001</v>
      </c>
      <c r="U252">
        <f>IFERROR(VLOOKUP($A252, CDS5Y_bbg!T$5:U$241,2), -1)</f>
        <v>42062</v>
      </c>
      <c r="V252">
        <f>IFERROR(VLOOKUP($A252, CDS5Y_bbg!U$5:V$241,2), -1)</f>
        <v>-1</v>
      </c>
      <c r="W252">
        <f>IFERROR(VLOOKUP($A252, CDS5Y_bbg!V$5:W$241,2), -1)</f>
        <v>44074</v>
      </c>
      <c r="X252">
        <f>IFERROR(VLOOKUP($A252, CDS5Y_bbg!W$5:X$241,2), -1)</f>
        <v>100.538</v>
      </c>
      <c r="Y252">
        <f>IFERROR(VLOOKUP($A252, CDS5Y_bbg!X$5:Y$241,2), -1)</f>
        <v>44043</v>
      </c>
      <c r="Z252">
        <f>IFERROR(VLOOKUP($A252, CDS5Y_bbg!Y$5:Z$241,2), -1)</f>
        <v>312.06099999999998</v>
      </c>
      <c r="AA252">
        <f>IFERROR(VLOOKUP($A252, CDS5Y_bbg!Z$5:AA$241,2), -1)</f>
        <v>40481</v>
      </c>
      <c r="AB252">
        <f>IFERROR(VLOOKUP($A252, CDS5Y_bbg!AA$5:AB$241,2), -1)</f>
        <v>38.6</v>
      </c>
      <c r="AC252">
        <f>IFERROR(VLOOKUP($A252, CDS5Y_bbg!AB$5:AC$241,2), -1)</f>
        <v>44043</v>
      </c>
      <c r="AD252">
        <f>IFERROR(VLOOKUP($A252, CDS5Y_bbg!AC$5:AD$241,2), -1)</f>
        <v>568.73599999999999</v>
      </c>
      <c r="AE252">
        <f>IFERROR(VLOOKUP($A252, CDS5Y_bbg!AD$5:AE$241,2), -1)</f>
        <v>41149</v>
      </c>
      <c r="AF252">
        <f>IFERROR(VLOOKUP($A252, CDS5Y_bbg!AE$5:AF$241,2), -1)</f>
        <v>-1</v>
      </c>
      <c r="AG252">
        <f>IFERROR(VLOOKUP($A252, CDS5Y_bbg!AF$5:AG$241,2), -1)</f>
        <v>42853</v>
      </c>
      <c r="AH252">
        <f>IFERROR(VLOOKUP($A252, CDS5Y_bbg!AG$5:AH$241,2), -1)</f>
        <v>23.484999999999999</v>
      </c>
      <c r="AI252">
        <f>IFERROR(VLOOKUP($A252, CDS5Y_bbg!AH$5:AI$241,2), -1)</f>
        <v>-1</v>
      </c>
      <c r="AJ252">
        <f>IFERROR(VLOOKUP($A252, CDS5Y_bbg!AI$5:AJ$241,2), -1)</f>
        <v>-1</v>
      </c>
      <c r="AK252">
        <f>IFERROR(VLOOKUP($A252, CDS5Y_bbg!AJ$5:AK$241,2), -1)</f>
        <v>-1</v>
      </c>
      <c r="AL252">
        <f>IFERROR(VLOOKUP($A252, CDS5Y_bbg!AK$5:AL$241,2), -1)</f>
        <v>-1</v>
      </c>
      <c r="AM252">
        <f>IFERROR(VLOOKUP($A252, CDS5Y_bbg!AL$5:AM$241,2), -1)</f>
        <v>-1</v>
      </c>
      <c r="AN252">
        <f>IFERROR(VLOOKUP($A252, CDS5Y_bbg!AM$5:AN$241,2), -1)</f>
        <v>-1</v>
      </c>
      <c r="AO252">
        <f>IFERROR(VLOOKUP($A252, CDS5Y_bbg!AN$5:AO$241,2), -1)</f>
        <v>43424</v>
      </c>
      <c r="AP252">
        <f>IFERROR(VLOOKUP($A252, CDS5Y_bbg!AO$5:AP$241,2), -1)</f>
        <v>-1</v>
      </c>
      <c r="AQ252">
        <f>IFERROR(VLOOKUP($A252, CDS5Y_bbg!AP$5:AQ$241,2), -1)</f>
        <v>44625</v>
      </c>
      <c r="AR252">
        <f>IFERROR(VLOOKUP($A252, CDS5Y_bbg!AQ$5:AR$241,2), -1)</f>
        <v>17.190000000000001</v>
      </c>
      <c r="AS252">
        <f>IFERROR(VLOOKUP($A252, CDS5Y_bbg!AR$5:AS$241,2), -1)</f>
        <v>44626</v>
      </c>
      <c r="AT252">
        <f>IFERROR(VLOOKUP($A252, CDS5Y_bbg!AS$5:AT$241,2), -1)</f>
        <v>10.797000000000001</v>
      </c>
      <c r="AU252">
        <f>IFERROR(VLOOKUP($A252, CDS5Y_bbg!AT$5:AU$241,2), -1)</f>
        <v>-1</v>
      </c>
      <c r="AV252">
        <f>IFERROR(VLOOKUP($A252, CDS5Y_bbg!AU$5:AV$241,2), -1)</f>
        <v>-1</v>
      </c>
      <c r="AW252">
        <f>IFERROR(VLOOKUP($A252, CDS5Y_bbg!AV$5:AW$241,2), -1)</f>
        <v>41863</v>
      </c>
      <c r="AX252">
        <f>IFERROR(VLOOKUP($A252, CDS5Y_bbg!AW$5:AX$241,2), -1)</f>
        <v>-1</v>
      </c>
      <c r="AY252">
        <f>IFERROR(VLOOKUP($A252, CDS5Y_bbg!AX$5:AY$241,2), -1)</f>
        <v>43402</v>
      </c>
      <c r="AZ252">
        <f>IFERROR(VLOOKUP($A252, CDS5Y_bbg!AY$5:AZ$241,2), -1)</f>
        <v>-1</v>
      </c>
      <c r="BA252">
        <f>IFERROR(VLOOKUP($A252, CDS5Y_bbg!AZ$5:BA$241,2), -1)</f>
        <v>-1</v>
      </c>
      <c r="BB252">
        <f>IFERROR(VLOOKUP($A252, CDS5Y_bbg!BA$5:BB$241,2), -1)</f>
        <v>16.510000000000002</v>
      </c>
      <c r="BC252">
        <f>IFERROR(VLOOKUP($A252, CDS5Y_bbg!BB$5:BC$241,2), -1)</f>
        <v>41722</v>
      </c>
      <c r="BD252">
        <f>IFERROR(VLOOKUP($A252, CDS5Y_bbg!BC$5:BD$241,2), -1)</f>
        <v>-1</v>
      </c>
      <c r="BE252">
        <f>IFERROR(VLOOKUP($A252, CDS5Y_bbg!BD$5:BE$241,2), -1)</f>
        <v>-1</v>
      </c>
      <c r="BF252">
        <f>IFERROR(VLOOKUP($A252, CDS5Y_bbg!BE$5:BF$241,2), -1)</f>
        <v>-1</v>
      </c>
      <c r="BG252">
        <f>IFERROR(VLOOKUP($A252, CDS5Y_bbg!BF$5:BG$241,2), -1)</f>
        <v>-1</v>
      </c>
      <c r="BH252">
        <f>IFERROR(VLOOKUP($A252, CDS5Y_bbg!BG$5:BH$241,2), -1)</f>
        <v>-1</v>
      </c>
      <c r="BI252">
        <f>IFERROR(VLOOKUP($A252, CDS5Y_bbg!BH$5:BI$241,2), -1)</f>
        <v>43424</v>
      </c>
      <c r="BJ252">
        <f>IFERROR(VLOOKUP($A252, CDS5Y_bbg!BI$5:BJ$241,2), -1)</f>
        <v>-1</v>
      </c>
      <c r="BK252">
        <f>IFERROR(VLOOKUP($A252, CDS5Y_bbg!BJ$5:BK$241,2), -1)</f>
        <v>-1</v>
      </c>
      <c r="BL252">
        <f>IFERROR(VLOOKUP($A252, CDS5Y_bbg!BK$5:BL$241,2), -1)</f>
        <v>-1</v>
      </c>
      <c r="BM252">
        <f>IFERROR(VLOOKUP($A252, CDS5Y_bbg!BL$5:BM$241,2), -1)</f>
        <v>43424</v>
      </c>
      <c r="BN252">
        <f>IFERROR(VLOOKUP($A252, CDS5Y_bbg!BM$5:BN$241,2), -1)</f>
        <v>122.836</v>
      </c>
      <c r="BO252">
        <f>IFERROR(VLOOKUP($A252, CDS5Y_bbg!BN$5:BO$241,2), -1)</f>
        <v>43426</v>
      </c>
      <c r="BP252">
        <f>IFERROR(VLOOKUP($A252, CDS5Y_bbg!BO$5:BP$241,2), -1)</f>
        <v>-1</v>
      </c>
      <c r="BQ252">
        <f>IFERROR(VLOOKUP($A252, CDS5Y_bbg!BP$5:BQ$241,2), -1)</f>
        <v>-1</v>
      </c>
      <c r="BR252">
        <f>IFERROR(VLOOKUP($A252, CDS5Y_bbg!BQ$5:BR$241,2), -1)</f>
        <v>-1</v>
      </c>
      <c r="BS252">
        <f>IFERROR(VLOOKUP($A252, CDS5Y_bbg!BR$5:BS$241,2), -1)</f>
        <v>43426</v>
      </c>
      <c r="BT252">
        <f>IFERROR(VLOOKUP($A252, CDS5Y_bbg!BS$5:BT$241,2), -1)</f>
        <v>-1</v>
      </c>
      <c r="BU252">
        <f>IFERROR(VLOOKUP($A252, CDS5Y_bbg!BT$5:BU$241,2), -1)</f>
        <v>-1</v>
      </c>
      <c r="BV252">
        <f>IFERROR(VLOOKUP($A252, CDS5Y_bbg!BU$5:BV$241,2), -1)</f>
        <v>-1</v>
      </c>
      <c r="BW252">
        <f>IFERROR(VLOOKUP($A252, CDS5Y_bbg!BV$5:BW$241,2), -1)</f>
        <v>41915</v>
      </c>
      <c r="BX252">
        <f>IFERROR(VLOOKUP($A252, CDS5Y_bbg!BW$5:BX$241,2), -1)</f>
        <v>-1</v>
      </c>
      <c r="BY252">
        <f>IFERROR(VLOOKUP($A252, CDS5Y_bbg!BX$5:BY$241,2), -1)</f>
        <v>-1</v>
      </c>
      <c r="BZ252">
        <f>IFERROR(VLOOKUP($A252, CDS5Y_bbg!BY$5:BZ$241,2), -1)</f>
        <v>-1</v>
      </c>
      <c r="CA252">
        <f>IFERROR(VLOOKUP($A252, CDS5Y_bbg!BZ$5:CA$241,2), -1)</f>
        <v>41911</v>
      </c>
      <c r="CB252">
        <f>IFERROR(VLOOKUP($A252, CDS5Y_bbg!CA$5:CB$241,2), -1)</f>
        <v>-1</v>
      </c>
      <c r="CC252">
        <f>IFERROR(VLOOKUP($A252, CDS5Y_bbg!CB$5:CC$241,2), -1)</f>
        <v>41912</v>
      </c>
      <c r="CD252">
        <f>IFERROR(VLOOKUP($A252, CDS5Y_bbg!CC$5:CD$241,2), -1)</f>
        <v>-1</v>
      </c>
      <c r="CE252">
        <f>IFERROR(VLOOKUP($A252, CDS5Y_bbg!CD$5:CE$241,2), -1)</f>
        <v>43332</v>
      </c>
      <c r="CF252">
        <f>IFERROR(VLOOKUP($A252, CDS5Y_bbg!CE$5:CF$241,2), -1)</f>
        <v>-1</v>
      </c>
      <c r="CG252">
        <f>IFERROR(VLOOKUP($A252, CDS5Y_bbg!CF$5:CG$241,2), -1)</f>
        <v>41893</v>
      </c>
      <c r="CH252">
        <f>IFERROR(VLOOKUP($A252, CDS5Y_bbg!CG$5:CH$241,2), -1)</f>
        <v>-1</v>
      </c>
      <c r="CI252">
        <f>IFERROR(VLOOKUP($A252, CDS5Y_bbg!CH$5:CI$241,2), -1)</f>
        <v>-1</v>
      </c>
      <c r="CJ252">
        <f>IFERROR(VLOOKUP($A252, CDS5Y_bbg!CI$5:CJ$241,2), -1)</f>
        <v>-1</v>
      </c>
      <c r="CK252">
        <f>IFERROR(VLOOKUP($A252, CDS5Y_bbg!CJ$5:CK$241,2), -1)</f>
        <v>41844</v>
      </c>
      <c r="CL252">
        <f>IFERROR(VLOOKUP($A252, CDS5Y_bbg!CK$5:CL$241,2), -1)</f>
        <v>-1</v>
      </c>
      <c r="CM252">
        <f>IFERROR(VLOOKUP($A252, CDS5Y_bbg!CL$5:CM$241,2), -1)</f>
        <v>-1</v>
      </c>
      <c r="CN252">
        <f>IFERROR(VLOOKUP($A252, CDS5Y_bbg!CM$5:CN$241,2), -1)</f>
        <v>-1</v>
      </c>
    </row>
    <row r="253" spans="1:92" x14ac:dyDescent="0.25">
      <c r="A253" s="1">
        <v>44196</v>
      </c>
      <c r="B253">
        <f>IFERROR(VLOOKUP($A253, CDS5Y_bbg!A$5:B$241,2), -1)</f>
        <v>142.852</v>
      </c>
      <c r="C253">
        <f>IFERROR(VLOOKUP($A253, CDS5Y_bbg!B$5:C$241,2), -1)</f>
        <v>41831</v>
      </c>
      <c r="D253">
        <f>IFERROR(VLOOKUP($A253, CDS5Y_bbg!C$5:D$241,2), -1)</f>
        <v>-1</v>
      </c>
      <c r="E253">
        <f>IFERROR(VLOOKUP($A253, CDS5Y_bbg!D$5:E$241,2), -1)</f>
        <v>44895</v>
      </c>
      <c r="F253">
        <f>IFERROR(VLOOKUP($A253, CDS5Y_bbg!E$5:F$241,2), -1)</f>
        <v>44.802</v>
      </c>
      <c r="G253">
        <f>IFERROR(VLOOKUP($A253, CDS5Y_bbg!F$5:G$241,2), -1)</f>
        <v>40360</v>
      </c>
      <c r="H253">
        <f>IFERROR(VLOOKUP($A253, CDS5Y_bbg!G$5:H$241,2), -1)</f>
        <v>-1</v>
      </c>
      <c r="I253">
        <f>IFERROR(VLOOKUP($A253, CDS5Y_bbg!H$5:I$241,2), -1)</f>
        <v>44834</v>
      </c>
      <c r="J253">
        <f>IFERROR(VLOOKUP($A253, CDS5Y_bbg!I$5:J$241,2), -1)</f>
        <v>88.656999999999996</v>
      </c>
      <c r="K253">
        <f>IFERROR(VLOOKUP($A253, CDS5Y_bbg!J$5:K$241,2), -1)</f>
        <v>41819</v>
      </c>
      <c r="L253">
        <f>IFERROR(VLOOKUP($A253, CDS5Y_bbg!K$5:L$241,2), -1)</f>
        <v>-1</v>
      </c>
      <c r="M253">
        <f>IFERROR(VLOOKUP($A253, CDS5Y_bbg!L$5:M$241,2), -1)</f>
        <v>40469</v>
      </c>
      <c r="N253">
        <f>IFERROR(VLOOKUP($A253, CDS5Y_bbg!M$5:N$241,2), -1)</f>
        <v>21.911999999999999</v>
      </c>
      <c r="O253">
        <f>IFERROR(VLOOKUP($A253, CDS5Y_bbg!N$5:O$241,2), -1)</f>
        <v>40289</v>
      </c>
      <c r="P253">
        <f>IFERROR(VLOOKUP($A253, CDS5Y_bbg!O$5:P$241,2), -1)</f>
        <v>37.523000000000003</v>
      </c>
      <c r="Q253">
        <f>IFERROR(VLOOKUP($A253, CDS5Y_bbg!P$5:Q$241,2), -1)</f>
        <v>44377</v>
      </c>
      <c r="R253">
        <f>IFERROR(VLOOKUP($A253, CDS5Y_bbg!Q$5:R$241,2), -1)</f>
        <v>81.494</v>
      </c>
      <c r="S253">
        <f>IFERROR(VLOOKUP($A253, CDS5Y_bbg!R$5:S$241,2), -1)</f>
        <v>43337</v>
      </c>
      <c r="T253">
        <f>IFERROR(VLOOKUP($A253, CDS5Y_bbg!S$5:T$241,2), -1)</f>
        <v>35.554000000000002</v>
      </c>
      <c r="U253">
        <f>IFERROR(VLOOKUP($A253, CDS5Y_bbg!T$5:U$241,2), -1)</f>
        <v>42062</v>
      </c>
      <c r="V253">
        <f>IFERROR(VLOOKUP($A253, CDS5Y_bbg!U$5:V$241,2), -1)</f>
        <v>-1</v>
      </c>
      <c r="W253">
        <f>IFERROR(VLOOKUP($A253, CDS5Y_bbg!V$5:W$241,2), -1)</f>
        <v>44074</v>
      </c>
      <c r="X253">
        <f>IFERROR(VLOOKUP($A253, CDS5Y_bbg!W$5:X$241,2), -1)</f>
        <v>100.538</v>
      </c>
      <c r="Y253">
        <f>IFERROR(VLOOKUP($A253, CDS5Y_bbg!X$5:Y$241,2), -1)</f>
        <v>44043</v>
      </c>
      <c r="Z253">
        <f>IFERROR(VLOOKUP($A253, CDS5Y_bbg!Y$5:Z$241,2), -1)</f>
        <v>312.06099999999998</v>
      </c>
      <c r="AA253">
        <f>IFERROR(VLOOKUP($A253, CDS5Y_bbg!Z$5:AA$241,2), -1)</f>
        <v>40481</v>
      </c>
      <c r="AB253">
        <f>IFERROR(VLOOKUP($A253, CDS5Y_bbg!AA$5:AB$241,2), -1)</f>
        <v>36.796999999999997</v>
      </c>
      <c r="AC253">
        <f>IFERROR(VLOOKUP($A253, CDS5Y_bbg!AB$5:AC$241,2), -1)</f>
        <v>44043</v>
      </c>
      <c r="AD253">
        <f>IFERROR(VLOOKUP($A253, CDS5Y_bbg!AC$5:AD$241,2), -1)</f>
        <v>568.73599999999999</v>
      </c>
      <c r="AE253">
        <f>IFERROR(VLOOKUP($A253, CDS5Y_bbg!AD$5:AE$241,2), -1)</f>
        <v>41149</v>
      </c>
      <c r="AF253">
        <f>IFERROR(VLOOKUP($A253, CDS5Y_bbg!AE$5:AF$241,2), -1)</f>
        <v>-1</v>
      </c>
      <c r="AG253">
        <f>IFERROR(VLOOKUP($A253, CDS5Y_bbg!AF$5:AG$241,2), -1)</f>
        <v>42853</v>
      </c>
      <c r="AH253">
        <f>IFERROR(VLOOKUP($A253, CDS5Y_bbg!AG$5:AH$241,2), -1)</f>
        <v>23.484999999999999</v>
      </c>
      <c r="AI253">
        <f>IFERROR(VLOOKUP($A253, CDS5Y_bbg!AH$5:AI$241,2), -1)</f>
        <v>-1</v>
      </c>
      <c r="AJ253">
        <f>IFERROR(VLOOKUP($A253, CDS5Y_bbg!AI$5:AJ$241,2), -1)</f>
        <v>-1</v>
      </c>
      <c r="AK253">
        <f>IFERROR(VLOOKUP($A253, CDS5Y_bbg!AJ$5:AK$241,2), -1)</f>
        <v>-1</v>
      </c>
      <c r="AL253">
        <f>IFERROR(VLOOKUP($A253, CDS5Y_bbg!AK$5:AL$241,2), -1)</f>
        <v>-1</v>
      </c>
      <c r="AM253">
        <f>IFERROR(VLOOKUP($A253, CDS5Y_bbg!AL$5:AM$241,2), -1)</f>
        <v>-1</v>
      </c>
      <c r="AN253">
        <f>IFERROR(VLOOKUP($A253, CDS5Y_bbg!AM$5:AN$241,2), -1)</f>
        <v>-1</v>
      </c>
      <c r="AO253">
        <f>IFERROR(VLOOKUP($A253, CDS5Y_bbg!AN$5:AO$241,2), -1)</f>
        <v>43424</v>
      </c>
      <c r="AP253">
        <f>IFERROR(VLOOKUP($A253, CDS5Y_bbg!AO$5:AP$241,2), -1)</f>
        <v>-1</v>
      </c>
      <c r="AQ253">
        <f>IFERROR(VLOOKUP($A253, CDS5Y_bbg!AP$5:AQ$241,2), -1)</f>
        <v>44625</v>
      </c>
      <c r="AR253">
        <f>IFERROR(VLOOKUP($A253, CDS5Y_bbg!AQ$5:AR$241,2), -1)</f>
        <v>16.145</v>
      </c>
      <c r="AS253">
        <f>IFERROR(VLOOKUP($A253, CDS5Y_bbg!AR$5:AS$241,2), -1)</f>
        <v>44626</v>
      </c>
      <c r="AT253">
        <f>IFERROR(VLOOKUP($A253, CDS5Y_bbg!AS$5:AT$241,2), -1)</f>
        <v>10.754</v>
      </c>
      <c r="AU253">
        <f>IFERROR(VLOOKUP($A253, CDS5Y_bbg!AT$5:AU$241,2), -1)</f>
        <v>-1</v>
      </c>
      <c r="AV253">
        <f>IFERROR(VLOOKUP($A253, CDS5Y_bbg!AU$5:AV$241,2), -1)</f>
        <v>-1</v>
      </c>
      <c r="AW253">
        <f>IFERROR(VLOOKUP($A253, CDS5Y_bbg!AV$5:AW$241,2), -1)</f>
        <v>41863</v>
      </c>
      <c r="AX253">
        <f>IFERROR(VLOOKUP($A253, CDS5Y_bbg!AW$5:AX$241,2), -1)</f>
        <v>-1</v>
      </c>
      <c r="AY253">
        <f>IFERROR(VLOOKUP($A253, CDS5Y_bbg!AX$5:AY$241,2), -1)</f>
        <v>43402</v>
      </c>
      <c r="AZ253">
        <f>IFERROR(VLOOKUP($A253, CDS5Y_bbg!AY$5:AZ$241,2), -1)</f>
        <v>-1</v>
      </c>
      <c r="BA253">
        <f>IFERROR(VLOOKUP($A253, CDS5Y_bbg!AZ$5:BA$241,2), -1)</f>
        <v>-1</v>
      </c>
      <c r="BB253">
        <f>IFERROR(VLOOKUP($A253, CDS5Y_bbg!BA$5:BB$241,2), -1)</f>
        <v>16.266999999999999</v>
      </c>
      <c r="BC253">
        <f>IFERROR(VLOOKUP($A253, CDS5Y_bbg!BB$5:BC$241,2), -1)</f>
        <v>41722</v>
      </c>
      <c r="BD253">
        <f>IFERROR(VLOOKUP($A253, CDS5Y_bbg!BC$5:BD$241,2), -1)</f>
        <v>-1</v>
      </c>
      <c r="BE253">
        <f>IFERROR(VLOOKUP($A253, CDS5Y_bbg!BD$5:BE$241,2), -1)</f>
        <v>-1</v>
      </c>
      <c r="BF253">
        <f>IFERROR(VLOOKUP($A253, CDS5Y_bbg!BE$5:BF$241,2), -1)</f>
        <v>-1</v>
      </c>
      <c r="BG253">
        <f>IFERROR(VLOOKUP($A253, CDS5Y_bbg!BF$5:BG$241,2), -1)</f>
        <v>-1</v>
      </c>
      <c r="BH253">
        <f>IFERROR(VLOOKUP($A253, CDS5Y_bbg!BG$5:BH$241,2), -1)</f>
        <v>-1</v>
      </c>
      <c r="BI253">
        <f>IFERROR(VLOOKUP($A253, CDS5Y_bbg!BH$5:BI$241,2), -1)</f>
        <v>43424</v>
      </c>
      <c r="BJ253">
        <f>IFERROR(VLOOKUP($A253, CDS5Y_bbg!BI$5:BJ$241,2), -1)</f>
        <v>-1</v>
      </c>
      <c r="BK253">
        <f>IFERROR(VLOOKUP($A253, CDS5Y_bbg!BJ$5:BK$241,2), -1)</f>
        <v>-1</v>
      </c>
      <c r="BL253">
        <f>IFERROR(VLOOKUP($A253, CDS5Y_bbg!BK$5:BL$241,2), -1)</f>
        <v>-1</v>
      </c>
      <c r="BM253">
        <f>IFERROR(VLOOKUP($A253, CDS5Y_bbg!BL$5:BM$241,2), -1)</f>
        <v>43424</v>
      </c>
      <c r="BN253">
        <f>IFERROR(VLOOKUP($A253, CDS5Y_bbg!BM$5:BN$241,2), -1)</f>
        <v>122.836</v>
      </c>
      <c r="BO253">
        <f>IFERROR(VLOOKUP($A253, CDS5Y_bbg!BN$5:BO$241,2), -1)</f>
        <v>43426</v>
      </c>
      <c r="BP253">
        <f>IFERROR(VLOOKUP($A253, CDS5Y_bbg!BO$5:BP$241,2), -1)</f>
        <v>-1</v>
      </c>
      <c r="BQ253">
        <f>IFERROR(VLOOKUP($A253, CDS5Y_bbg!BP$5:BQ$241,2), -1)</f>
        <v>-1</v>
      </c>
      <c r="BR253">
        <f>IFERROR(VLOOKUP($A253, CDS5Y_bbg!BQ$5:BR$241,2), -1)</f>
        <v>-1</v>
      </c>
      <c r="BS253">
        <f>IFERROR(VLOOKUP($A253, CDS5Y_bbg!BR$5:BS$241,2), -1)</f>
        <v>43426</v>
      </c>
      <c r="BT253">
        <f>IFERROR(VLOOKUP($A253, CDS5Y_bbg!BS$5:BT$241,2), -1)</f>
        <v>-1</v>
      </c>
      <c r="BU253">
        <f>IFERROR(VLOOKUP($A253, CDS5Y_bbg!BT$5:BU$241,2), -1)</f>
        <v>-1</v>
      </c>
      <c r="BV253">
        <f>IFERROR(VLOOKUP($A253, CDS5Y_bbg!BU$5:BV$241,2), -1)</f>
        <v>-1</v>
      </c>
      <c r="BW253">
        <f>IFERROR(VLOOKUP($A253, CDS5Y_bbg!BV$5:BW$241,2), -1)</f>
        <v>41915</v>
      </c>
      <c r="BX253">
        <f>IFERROR(VLOOKUP($A253, CDS5Y_bbg!BW$5:BX$241,2), -1)</f>
        <v>-1</v>
      </c>
      <c r="BY253">
        <f>IFERROR(VLOOKUP($A253, CDS5Y_bbg!BX$5:BY$241,2), -1)</f>
        <v>-1</v>
      </c>
      <c r="BZ253">
        <f>IFERROR(VLOOKUP($A253, CDS5Y_bbg!BY$5:BZ$241,2), -1)</f>
        <v>-1</v>
      </c>
      <c r="CA253">
        <f>IFERROR(VLOOKUP($A253, CDS5Y_bbg!BZ$5:CA$241,2), -1)</f>
        <v>41911</v>
      </c>
      <c r="CB253">
        <f>IFERROR(VLOOKUP($A253, CDS5Y_bbg!CA$5:CB$241,2), -1)</f>
        <v>-1</v>
      </c>
      <c r="CC253">
        <f>IFERROR(VLOOKUP($A253, CDS5Y_bbg!CB$5:CC$241,2), -1)</f>
        <v>41912</v>
      </c>
      <c r="CD253">
        <f>IFERROR(VLOOKUP($A253, CDS5Y_bbg!CC$5:CD$241,2), -1)</f>
        <v>-1</v>
      </c>
      <c r="CE253">
        <f>IFERROR(VLOOKUP($A253, CDS5Y_bbg!CD$5:CE$241,2), -1)</f>
        <v>43332</v>
      </c>
      <c r="CF253">
        <f>IFERROR(VLOOKUP($A253, CDS5Y_bbg!CE$5:CF$241,2), -1)</f>
        <v>-1</v>
      </c>
      <c r="CG253">
        <f>IFERROR(VLOOKUP($A253, CDS5Y_bbg!CF$5:CG$241,2), -1)</f>
        <v>41893</v>
      </c>
      <c r="CH253">
        <f>IFERROR(VLOOKUP($A253, CDS5Y_bbg!CG$5:CH$241,2), -1)</f>
        <v>-1</v>
      </c>
      <c r="CI253">
        <f>IFERROR(VLOOKUP($A253, CDS5Y_bbg!CH$5:CI$241,2), -1)</f>
        <v>-1</v>
      </c>
      <c r="CJ253">
        <f>IFERROR(VLOOKUP($A253, CDS5Y_bbg!CI$5:CJ$241,2), -1)</f>
        <v>-1</v>
      </c>
      <c r="CK253">
        <f>IFERROR(VLOOKUP($A253, CDS5Y_bbg!CJ$5:CK$241,2), -1)</f>
        <v>41844</v>
      </c>
      <c r="CL253">
        <f>IFERROR(VLOOKUP($A253, CDS5Y_bbg!CK$5:CL$241,2), -1)</f>
        <v>-1</v>
      </c>
      <c r="CM253">
        <f>IFERROR(VLOOKUP($A253, CDS5Y_bbg!CL$5:CM$241,2), -1)</f>
        <v>-1</v>
      </c>
      <c r="CN253">
        <f>IFERROR(VLOOKUP($A253, CDS5Y_bbg!CM$5:CN$241,2), -1)</f>
        <v>-1</v>
      </c>
    </row>
    <row r="254" spans="1:92" x14ac:dyDescent="0.25">
      <c r="A254" s="1">
        <v>44225</v>
      </c>
      <c r="B254">
        <f>IFERROR(VLOOKUP($A254, CDS5Y_bbg!A$5:B$241,2), -1)</f>
        <v>173.96299999999999</v>
      </c>
      <c r="C254">
        <f>IFERROR(VLOOKUP($A254, CDS5Y_bbg!B$5:C$241,2), -1)</f>
        <v>41831</v>
      </c>
      <c r="D254">
        <f>IFERROR(VLOOKUP($A254, CDS5Y_bbg!C$5:D$241,2), -1)</f>
        <v>-1</v>
      </c>
      <c r="E254">
        <f>IFERROR(VLOOKUP($A254, CDS5Y_bbg!D$5:E$241,2), -1)</f>
        <v>44895</v>
      </c>
      <c r="F254">
        <f>IFERROR(VLOOKUP($A254, CDS5Y_bbg!E$5:F$241,2), -1)</f>
        <v>54.1</v>
      </c>
      <c r="G254">
        <f>IFERROR(VLOOKUP($A254, CDS5Y_bbg!F$5:G$241,2), -1)</f>
        <v>40360</v>
      </c>
      <c r="H254">
        <f>IFERROR(VLOOKUP($A254, CDS5Y_bbg!G$5:H$241,2), -1)</f>
        <v>-1</v>
      </c>
      <c r="I254">
        <f>IFERROR(VLOOKUP($A254, CDS5Y_bbg!H$5:I$241,2), -1)</f>
        <v>44834</v>
      </c>
      <c r="J254">
        <f>IFERROR(VLOOKUP($A254, CDS5Y_bbg!I$5:J$241,2), -1)</f>
        <v>112.895</v>
      </c>
      <c r="K254">
        <f>IFERROR(VLOOKUP($A254, CDS5Y_bbg!J$5:K$241,2), -1)</f>
        <v>41819</v>
      </c>
      <c r="L254">
        <f>IFERROR(VLOOKUP($A254, CDS5Y_bbg!K$5:L$241,2), -1)</f>
        <v>-1</v>
      </c>
      <c r="M254">
        <f>IFERROR(VLOOKUP($A254, CDS5Y_bbg!L$5:M$241,2), -1)</f>
        <v>40469</v>
      </c>
      <c r="N254">
        <f>IFERROR(VLOOKUP($A254, CDS5Y_bbg!M$5:N$241,2), -1)</f>
        <v>24.373000000000001</v>
      </c>
      <c r="O254">
        <f>IFERROR(VLOOKUP($A254, CDS5Y_bbg!N$5:O$241,2), -1)</f>
        <v>40289</v>
      </c>
      <c r="P254">
        <f>IFERROR(VLOOKUP($A254, CDS5Y_bbg!O$5:P$241,2), -1)</f>
        <v>42.77</v>
      </c>
      <c r="Q254">
        <f>IFERROR(VLOOKUP($A254, CDS5Y_bbg!P$5:Q$241,2), -1)</f>
        <v>44377</v>
      </c>
      <c r="R254">
        <f>IFERROR(VLOOKUP($A254, CDS5Y_bbg!Q$5:R$241,2), -1)</f>
        <v>95.456000000000003</v>
      </c>
      <c r="S254">
        <f>IFERROR(VLOOKUP($A254, CDS5Y_bbg!R$5:S$241,2), -1)</f>
        <v>43337</v>
      </c>
      <c r="T254">
        <f>IFERROR(VLOOKUP($A254, CDS5Y_bbg!S$5:T$241,2), -1)</f>
        <v>41.843000000000004</v>
      </c>
      <c r="U254">
        <f>IFERROR(VLOOKUP($A254, CDS5Y_bbg!T$5:U$241,2), -1)</f>
        <v>42062</v>
      </c>
      <c r="V254">
        <f>IFERROR(VLOOKUP($A254, CDS5Y_bbg!U$5:V$241,2), -1)</f>
        <v>-1</v>
      </c>
      <c r="W254">
        <f>IFERROR(VLOOKUP($A254, CDS5Y_bbg!V$5:W$241,2), -1)</f>
        <v>44074</v>
      </c>
      <c r="X254">
        <f>IFERROR(VLOOKUP($A254, CDS5Y_bbg!W$5:X$241,2), -1)</f>
        <v>100.538</v>
      </c>
      <c r="Y254">
        <f>IFERROR(VLOOKUP($A254, CDS5Y_bbg!X$5:Y$241,2), -1)</f>
        <v>44043</v>
      </c>
      <c r="Z254">
        <f>IFERROR(VLOOKUP($A254, CDS5Y_bbg!Y$5:Z$241,2), -1)</f>
        <v>312.06099999999998</v>
      </c>
      <c r="AA254">
        <f>IFERROR(VLOOKUP($A254, CDS5Y_bbg!Z$5:AA$241,2), -1)</f>
        <v>40481</v>
      </c>
      <c r="AB254">
        <f>IFERROR(VLOOKUP($A254, CDS5Y_bbg!AA$5:AB$241,2), -1)</f>
        <v>40.292000000000002</v>
      </c>
      <c r="AC254">
        <f>IFERROR(VLOOKUP($A254, CDS5Y_bbg!AB$5:AC$241,2), -1)</f>
        <v>44043</v>
      </c>
      <c r="AD254">
        <f>IFERROR(VLOOKUP($A254, CDS5Y_bbg!AC$5:AD$241,2), -1)</f>
        <v>568.73599999999999</v>
      </c>
      <c r="AE254">
        <f>IFERROR(VLOOKUP($A254, CDS5Y_bbg!AD$5:AE$241,2), -1)</f>
        <v>41149</v>
      </c>
      <c r="AF254">
        <f>IFERROR(VLOOKUP($A254, CDS5Y_bbg!AE$5:AF$241,2), -1)</f>
        <v>-1</v>
      </c>
      <c r="AG254">
        <f>IFERROR(VLOOKUP($A254, CDS5Y_bbg!AF$5:AG$241,2), -1)</f>
        <v>42853</v>
      </c>
      <c r="AH254">
        <f>IFERROR(VLOOKUP($A254, CDS5Y_bbg!AG$5:AH$241,2), -1)</f>
        <v>23.484999999999999</v>
      </c>
      <c r="AI254">
        <f>IFERROR(VLOOKUP($A254, CDS5Y_bbg!AH$5:AI$241,2), -1)</f>
        <v>-1</v>
      </c>
      <c r="AJ254">
        <f>IFERROR(VLOOKUP($A254, CDS5Y_bbg!AI$5:AJ$241,2), -1)</f>
        <v>-1</v>
      </c>
      <c r="AK254">
        <f>IFERROR(VLOOKUP($A254, CDS5Y_bbg!AJ$5:AK$241,2), -1)</f>
        <v>-1</v>
      </c>
      <c r="AL254">
        <f>IFERROR(VLOOKUP($A254, CDS5Y_bbg!AK$5:AL$241,2), -1)</f>
        <v>-1</v>
      </c>
      <c r="AM254">
        <f>IFERROR(VLOOKUP($A254, CDS5Y_bbg!AL$5:AM$241,2), -1)</f>
        <v>-1</v>
      </c>
      <c r="AN254">
        <f>IFERROR(VLOOKUP($A254, CDS5Y_bbg!AM$5:AN$241,2), -1)</f>
        <v>-1</v>
      </c>
      <c r="AO254">
        <f>IFERROR(VLOOKUP($A254, CDS5Y_bbg!AN$5:AO$241,2), -1)</f>
        <v>43424</v>
      </c>
      <c r="AP254">
        <f>IFERROR(VLOOKUP($A254, CDS5Y_bbg!AO$5:AP$241,2), -1)</f>
        <v>-1</v>
      </c>
      <c r="AQ254">
        <f>IFERROR(VLOOKUP($A254, CDS5Y_bbg!AP$5:AQ$241,2), -1)</f>
        <v>44625</v>
      </c>
      <c r="AR254">
        <f>IFERROR(VLOOKUP($A254, CDS5Y_bbg!AQ$5:AR$241,2), -1)</f>
        <v>16.114999999999998</v>
      </c>
      <c r="AS254">
        <f>IFERROR(VLOOKUP($A254, CDS5Y_bbg!AR$5:AS$241,2), -1)</f>
        <v>44626</v>
      </c>
      <c r="AT254">
        <f>IFERROR(VLOOKUP($A254, CDS5Y_bbg!AS$5:AT$241,2), -1)</f>
        <v>11.196</v>
      </c>
      <c r="AU254">
        <f>IFERROR(VLOOKUP($A254, CDS5Y_bbg!AT$5:AU$241,2), -1)</f>
        <v>-1</v>
      </c>
      <c r="AV254">
        <f>IFERROR(VLOOKUP($A254, CDS5Y_bbg!AU$5:AV$241,2), -1)</f>
        <v>-1</v>
      </c>
      <c r="AW254">
        <f>IFERROR(VLOOKUP($A254, CDS5Y_bbg!AV$5:AW$241,2), -1)</f>
        <v>41863</v>
      </c>
      <c r="AX254">
        <f>IFERROR(VLOOKUP($A254, CDS5Y_bbg!AW$5:AX$241,2), -1)</f>
        <v>-1</v>
      </c>
      <c r="AY254">
        <f>IFERROR(VLOOKUP($A254, CDS5Y_bbg!AX$5:AY$241,2), -1)</f>
        <v>43402</v>
      </c>
      <c r="AZ254">
        <f>IFERROR(VLOOKUP($A254, CDS5Y_bbg!AY$5:AZ$241,2), -1)</f>
        <v>-1</v>
      </c>
      <c r="BA254">
        <f>IFERROR(VLOOKUP($A254, CDS5Y_bbg!AZ$5:BA$241,2), -1)</f>
        <v>-1</v>
      </c>
      <c r="BB254">
        <f>IFERROR(VLOOKUP($A254, CDS5Y_bbg!BA$5:BB$241,2), -1)</f>
        <v>16.18</v>
      </c>
      <c r="BC254">
        <f>IFERROR(VLOOKUP($A254, CDS5Y_bbg!BB$5:BC$241,2), -1)</f>
        <v>41722</v>
      </c>
      <c r="BD254">
        <f>IFERROR(VLOOKUP($A254, CDS5Y_bbg!BC$5:BD$241,2), -1)</f>
        <v>-1</v>
      </c>
      <c r="BE254">
        <f>IFERROR(VLOOKUP($A254, CDS5Y_bbg!BD$5:BE$241,2), -1)</f>
        <v>-1</v>
      </c>
      <c r="BF254">
        <f>IFERROR(VLOOKUP($A254, CDS5Y_bbg!BE$5:BF$241,2), -1)</f>
        <v>-1</v>
      </c>
      <c r="BG254">
        <f>IFERROR(VLOOKUP($A254, CDS5Y_bbg!BF$5:BG$241,2), -1)</f>
        <v>-1</v>
      </c>
      <c r="BH254">
        <f>IFERROR(VLOOKUP($A254, CDS5Y_bbg!BG$5:BH$241,2), -1)</f>
        <v>-1</v>
      </c>
      <c r="BI254">
        <f>IFERROR(VLOOKUP($A254, CDS5Y_bbg!BH$5:BI$241,2), -1)</f>
        <v>43424</v>
      </c>
      <c r="BJ254">
        <f>IFERROR(VLOOKUP($A254, CDS5Y_bbg!BI$5:BJ$241,2), -1)</f>
        <v>-1</v>
      </c>
      <c r="BK254">
        <f>IFERROR(VLOOKUP($A254, CDS5Y_bbg!BJ$5:BK$241,2), -1)</f>
        <v>-1</v>
      </c>
      <c r="BL254">
        <f>IFERROR(VLOOKUP($A254, CDS5Y_bbg!BK$5:BL$241,2), -1)</f>
        <v>-1</v>
      </c>
      <c r="BM254">
        <f>IFERROR(VLOOKUP($A254, CDS5Y_bbg!BL$5:BM$241,2), -1)</f>
        <v>43424</v>
      </c>
      <c r="BN254">
        <f>IFERROR(VLOOKUP($A254, CDS5Y_bbg!BM$5:BN$241,2), -1)</f>
        <v>122.836</v>
      </c>
      <c r="BO254">
        <f>IFERROR(VLOOKUP($A254, CDS5Y_bbg!BN$5:BO$241,2), -1)</f>
        <v>43426</v>
      </c>
      <c r="BP254">
        <f>IFERROR(VLOOKUP($A254, CDS5Y_bbg!BO$5:BP$241,2), -1)</f>
        <v>-1</v>
      </c>
      <c r="BQ254">
        <f>IFERROR(VLOOKUP($A254, CDS5Y_bbg!BP$5:BQ$241,2), -1)</f>
        <v>-1</v>
      </c>
      <c r="BR254">
        <f>IFERROR(VLOOKUP($A254, CDS5Y_bbg!BQ$5:BR$241,2), -1)</f>
        <v>-1</v>
      </c>
      <c r="BS254">
        <f>IFERROR(VLOOKUP($A254, CDS5Y_bbg!BR$5:BS$241,2), -1)</f>
        <v>43426</v>
      </c>
      <c r="BT254">
        <f>IFERROR(VLOOKUP($A254, CDS5Y_bbg!BS$5:BT$241,2), -1)</f>
        <v>-1</v>
      </c>
      <c r="BU254">
        <f>IFERROR(VLOOKUP($A254, CDS5Y_bbg!BT$5:BU$241,2), -1)</f>
        <v>-1</v>
      </c>
      <c r="BV254">
        <f>IFERROR(VLOOKUP($A254, CDS5Y_bbg!BU$5:BV$241,2), -1)</f>
        <v>-1</v>
      </c>
      <c r="BW254">
        <f>IFERROR(VLOOKUP($A254, CDS5Y_bbg!BV$5:BW$241,2), -1)</f>
        <v>41915</v>
      </c>
      <c r="BX254">
        <f>IFERROR(VLOOKUP($A254, CDS5Y_bbg!BW$5:BX$241,2), -1)</f>
        <v>-1</v>
      </c>
      <c r="BY254">
        <f>IFERROR(VLOOKUP($A254, CDS5Y_bbg!BX$5:BY$241,2), -1)</f>
        <v>-1</v>
      </c>
      <c r="BZ254">
        <f>IFERROR(VLOOKUP($A254, CDS5Y_bbg!BY$5:BZ$241,2), -1)</f>
        <v>-1</v>
      </c>
      <c r="CA254">
        <f>IFERROR(VLOOKUP($A254, CDS5Y_bbg!BZ$5:CA$241,2), -1)</f>
        <v>41911</v>
      </c>
      <c r="CB254">
        <f>IFERROR(VLOOKUP($A254, CDS5Y_bbg!CA$5:CB$241,2), -1)</f>
        <v>-1</v>
      </c>
      <c r="CC254">
        <f>IFERROR(VLOOKUP($A254, CDS5Y_bbg!CB$5:CC$241,2), -1)</f>
        <v>41912</v>
      </c>
      <c r="CD254">
        <f>IFERROR(VLOOKUP($A254, CDS5Y_bbg!CC$5:CD$241,2), -1)</f>
        <v>-1</v>
      </c>
      <c r="CE254">
        <f>IFERROR(VLOOKUP($A254, CDS5Y_bbg!CD$5:CE$241,2), -1)</f>
        <v>43332</v>
      </c>
      <c r="CF254">
        <f>IFERROR(VLOOKUP($A254, CDS5Y_bbg!CE$5:CF$241,2), -1)</f>
        <v>-1</v>
      </c>
      <c r="CG254">
        <f>IFERROR(VLOOKUP($A254, CDS5Y_bbg!CF$5:CG$241,2), -1)</f>
        <v>41893</v>
      </c>
      <c r="CH254">
        <f>IFERROR(VLOOKUP($A254, CDS5Y_bbg!CG$5:CH$241,2), -1)</f>
        <v>-1</v>
      </c>
      <c r="CI254">
        <f>IFERROR(VLOOKUP($A254, CDS5Y_bbg!CH$5:CI$241,2), -1)</f>
        <v>-1</v>
      </c>
      <c r="CJ254">
        <f>IFERROR(VLOOKUP($A254, CDS5Y_bbg!CI$5:CJ$241,2), -1)</f>
        <v>-1</v>
      </c>
      <c r="CK254">
        <f>IFERROR(VLOOKUP($A254, CDS5Y_bbg!CJ$5:CK$241,2), -1)</f>
        <v>41844</v>
      </c>
      <c r="CL254">
        <f>IFERROR(VLOOKUP($A254, CDS5Y_bbg!CK$5:CL$241,2), -1)</f>
        <v>-1</v>
      </c>
      <c r="CM254">
        <f>IFERROR(VLOOKUP($A254, CDS5Y_bbg!CL$5:CM$241,2), -1)</f>
        <v>-1</v>
      </c>
      <c r="CN254">
        <f>IFERROR(VLOOKUP($A254, CDS5Y_bbg!CM$5:CN$241,2), -1)</f>
        <v>-1</v>
      </c>
    </row>
    <row r="255" spans="1:92" x14ac:dyDescent="0.25">
      <c r="A255" s="1">
        <v>44253</v>
      </c>
      <c r="B255">
        <f>IFERROR(VLOOKUP($A255, CDS5Y_bbg!A$5:B$241,2), -1)</f>
        <v>190.87200000000001</v>
      </c>
      <c r="C255">
        <f>IFERROR(VLOOKUP($A255, CDS5Y_bbg!B$5:C$241,2), -1)</f>
        <v>41831</v>
      </c>
      <c r="D255">
        <f>IFERROR(VLOOKUP($A255, CDS5Y_bbg!C$5:D$241,2), -1)</f>
        <v>-1</v>
      </c>
      <c r="E255">
        <f>IFERROR(VLOOKUP($A255, CDS5Y_bbg!D$5:E$241,2), -1)</f>
        <v>44895</v>
      </c>
      <c r="F255">
        <f>IFERROR(VLOOKUP($A255, CDS5Y_bbg!E$5:F$241,2), -1)</f>
        <v>54.106999999999999</v>
      </c>
      <c r="G255">
        <f>IFERROR(VLOOKUP($A255, CDS5Y_bbg!F$5:G$241,2), -1)</f>
        <v>40360</v>
      </c>
      <c r="H255">
        <f>IFERROR(VLOOKUP($A255, CDS5Y_bbg!G$5:H$241,2), -1)</f>
        <v>-1</v>
      </c>
      <c r="I255">
        <f>IFERROR(VLOOKUP($A255, CDS5Y_bbg!H$5:I$241,2), -1)</f>
        <v>44834</v>
      </c>
      <c r="J255">
        <f>IFERROR(VLOOKUP($A255, CDS5Y_bbg!I$5:J$241,2), -1)</f>
        <v>121.285</v>
      </c>
      <c r="K255">
        <f>IFERROR(VLOOKUP($A255, CDS5Y_bbg!J$5:K$241,2), -1)</f>
        <v>41819</v>
      </c>
      <c r="L255">
        <f>IFERROR(VLOOKUP($A255, CDS5Y_bbg!K$5:L$241,2), -1)</f>
        <v>-1</v>
      </c>
      <c r="M255">
        <f>IFERROR(VLOOKUP($A255, CDS5Y_bbg!L$5:M$241,2), -1)</f>
        <v>40469</v>
      </c>
      <c r="N255">
        <f>IFERROR(VLOOKUP($A255, CDS5Y_bbg!M$5:N$241,2), -1)</f>
        <v>23.533000000000001</v>
      </c>
      <c r="O255">
        <f>IFERROR(VLOOKUP($A255, CDS5Y_bbg!N$5:O$241,2), -1)</f>
        <v>40289</v>
      </c>
      <c r="P255">
        <f>IFERROR(VLOOKUP($A255, CDS5Y_bbg!O$5:P$241,2), -1)</f>
        <v>40.985999999999997</v>
      </c>
      <c r="Q255">
        <f>IFERROR(VLOOKUP($A255, CDS5Y_bbg!P$5:Q$241,2), -1)</f>
        <v>44377</v>
      </c>
      <c r="R255">
        <f>IFERROR(VLOOKUP($A255, CDS5Y_bbg!Q$5:R$241,2), -1)</f>
        <v>107.13200000000001</v>
      </c>
      <c r="S255">
        <f>IFERROR(VLOOKUP($A255, CDS5Y_bbg!R$5:S$241,2), -1)</f>
        <v>43337</v>
      </c>
      <c r="T255">
        <f>IFERROR(VLOOKUP($A255, CDS5Y_bbg!S$5:T$241,2), -1)</f>
        <v>40.835999999999999</v>
      </c>
      <c r="U255">
        <f>IFERROR(VLOOKUP($A255, CDS5Y_bbg!T$5:U$241,2), -1)</f>
        <v>42062</v>
      </c>
      <c r="V255">
        <f>IFERROR(VLOOKUP($A255, CDS5Y_bbg!U$5:V$241,2), -1)</f>
        <v>-1</v>
      </c>
      <c r="W255">
        <f>IFERROR(VLOOKUP($A255, CDS5Y_bbg!V$5:W$241,2), -1)</f>
        <v>44074</v>
      </c>
      <c r="X255">
        <f>IFERROR(VLOOKUP($A255, CDS5Y_bbg!W$5:X$241,2), -1)</f>
        <v>100.538</v>
      </c>
      <c r="Y255">
        <f>IFERROR(VLOOKUP($A255, CDS5Y_bbg!X$5:Y$241,2), -1)</f>
        <v>44043</v>
      </c>
      <c r="Z255">
        <f>IFERROR(VLOOKUP($A255, CDS5Y_bbg!Y$5:Z$241,2), -1)</f>
        <v>312.06099999999998</v>
      </c>
      <c r="AA255">
        <f>IFERROR(VLOOKUP($A255, CDS5Y_bbg!Z$5:AA$241,2), -1)</f>
        <v>40481</v>
      </c>
      <c r="AB255">
        <f>IFERROR(VLOOKUP($A255, CDS5Y_bbg!AA$5:AB$241,2), -1)</f>
        <v>39.411000000000001</v>
      </c>
      <c r="AC255">
        <f>IFERROR(VLOOKUP($A255, CDS5Y_bbg!AB$5:AC$241,2), -1)</f>
        <v>44043</v>
      </c>
      <c r="AD255">
        <f>IFERROR(VLOOKUP($A255, CDS5Y_bbg!AC$5:AD$241,2), -1)</f>
        <v>568.73599999999999</v>
      </c>
      <c r="AE255">
        <f>IFERROR(VLOOKUP($A255, CDS5Y_bbg!AD$5:AE$241,2), -1)</f>
        <v>41149</v>
      </c>
      <c r="AF255">
        <f>IFERROR(VLOOKUP($A255, CDS5Y_bbg!AE$5:AF$241,2), -1)</f>
        <v>-1</v>
      </c>
      <c r="AG255">
        <f>IFERROR(VLOOKUP($A255, CDS5Y_bbg!AF$5:AG$241,2), -1)</f>
        <v>42853</v>
      </c>
      <c r="AH255">
        <f>IFERROR(VLOOKUP($A255, CDS5Y_bbg!AG$5:AH$241,2), -1)</f>
        <v>23.484999999999999</v>
      </c>
      <c r="AI255">
        <f>IFERROR(VLOOKUP($A255, CDS5Y_bbg!AH$5:AI$241,2), -1)</f>
        <v>-1</v>
      </c>
      <c r="AJ255">
        <f>IFERROR(VLOOKUP($A255, CDS5Y_bbg!AI$5:AJ$241,2), -1)</f>
        <v>-1</v>
      </c>
      <c r="AK255">
        <f>IFERROR(VLOOKUP($A255, CDS5Y_bbg!AJ$5:AK$241,2), -1)</f>
        <v>-1</v>
      </c>
      <c r="AL255">
        <f>IFERROR(VLOOKUP($A255, CDS5Y_bbg!AK$5:AL$241,2), -1)</f>
        <v>-1</v>
      </c>
      <c r="AM255">
        <f>IFERROR(VLOOKUP($A255, CDS5Y_bbg!AL$5:AM$241,2), -1)</f>
        <v>-1</v>
      </c>
      <c r="AN255">
        <f>IFERROR(VLOOKUP($A255, CDS5Y_bbg!AM$5:AN$241,2), -1)</f>
        <v>-1</v>
      </c>
      <c r="AO255">
        <f>IFERROR(VLOOKUP($A255, CDS5Y_bbg!AN$5:AO$241,2), -1)</f>
        <v>43424</v>
      </c>
      <c r="AP255">
        <f>IFERROR(VLOOKUP($A255, CDS5Y_bbg!AO$5:AP$241,2), -1)</f>
        <v>-1</v>
      </c>
      <c r="AQ255">
        <f>IFERROR(VLOOKUP($A255, CDS5Y_bbg!AP$5:AQ$241,2), -1)</f>
        <v>44625</v>
      </c>
      <c r="AR255">
        <f>IFERROR(VLOOKUP($A255, CDS5Y_bbg!AQ$5:AR$241,2), -1)</f>
        <v>15.368</v>
      </c>
      <c r="AS255">
        <f>IFERROR(VLOOKUP($A255, CDS5Y_bbg!AR$5:AS$241,2), -1)</f>
        <v>44626</v>
      </c>
      <c r="AT255">
        <f>IFERROR(VLOOKUP($A255, CDS5Y_bbg!AS$5:AT$241,2), -1)</f>
        <v>10.407999999999999</v>
      </c>
      <c r="AU255">
        <f>IFERROR(VLOOKUP($A255, CDS5Y_bbg!AT$5:AU$241,2), -1)</f>
        <v>-1</v>
      </c>
      <c r="AV255">
        <f>IFERROR(VLOOKUP($A255, CDS5Y_bbg!AU$5:AV$241,2), -1)</f>
        <v>-1</v>
      </c>
      <c r="AW255">
        <f>IFERROR(VLOOKUP($A255, CDS5Y_bbg!AV$5:AW$241,2), -1)</f>
        <v>41863</v>
      </c>
      <c r="AX255">
        <f>IFERROR(VLOOKUP($A255, CDS5Y_bbg!AW$5:AX$241,2), -1)</f>
        <v>-1</v>
      </c>
      <c r="AY255">
        <f>IFERROR(VLOOKUP($A255, CDS5Y_bbg!AX$5:AY$241,2), -1)</f>
        <v>43402</v>
      </c>
      <c r="AZ255">
        <f>IFERROR(VLOOKUP($A255, CDS5Y_bbg!AY$5:AZ$241,2), -1)</f>
        <v>-1</v>
      </c>
      <c r="BA255">
        <f>IFERROR(VLOOKUP($A255, CDS5Y_bbg!AZ$5:BA$241,2), -1)</f>
        <v>-1</v>
      </c>
      <c r="BB255">
        <f>IFERROR(VLOOKUP($A255, CDS5Y_bbg!BA$5:BB$241,2), -1)</f>
        <v>16.268000000000001</v>
      </c>
      <c r="BC255">
        <f>IFERROR(VLOOKUP($A255, CDS5Y_bbg!BB$5:BC$241,2), -1)</f>
        <v>41722</v>
      </c>
      <c r="BD255">
        <f>IFERROR(VLOOKUP($A255, CDS5Y_bbg!BC$5:BD$241,2), -1)</f>
        <v>-1</v>
      </c>
      <c r="BE255">
        <f>IFERROR(VLOOKUP($A255, CDS5Y_bbg!BD$5:BE$241,2), -1)</f>
        <v>-1</v>
      </c>
      <c r="BF255">
        <f>IFERROR(VLOOKUP($A255, CDS5Y_bbg!BE$5:BF$241,2), -1)</f>
        <v>-1</v>
      </c>
      <c r="BG255">
        <f>IFERROR(VLOOKUP($A255, CDS5Y_bbg!BF$5:BG$241,2), -1)</f>
        <v>-1</v>
      </c>
      <c r="BH255">
        <f>IFERROR(VLOOKUP($A255, CDS5Y_bbg!BG$5:BH$241,2), -1)</f>
        <v>-1</v>
      </c>
      <c r="BI255">
        <f>IFERROR(VLOOKUP($A255, CDS5Y_bbg!BH$5:BI$241,2), -1)</f>
        <v>43424</v>
      </c>
      <c r="BJ255">
        <f>IFERROR(VLOOKUP($A255, CDS5Y_bbg!BI$5:BJ$241,2), -1)</f>
        <v>-1</v>
      </c>
      <c r="BK255">
        <f>IFERROR(VLOOKUP($A255, CDS5Y_bbg!BJ$5:BK$241,2), -1)</f>
        <v>-1</v>
      </c>
      <c r="BL255">
        <f>IFERROR(VLOOKUP($A255, CDS5Y_bbg!BK$5:BL$241,2), -1)</f>
        <v>-1</v>
      </c>
      <c r="BM255">
        <f>IFERROR(VLOOKUP($A255, CDS5Y_bbg!BL$5:BM$241,2), -1)</f>
        <v>43424</v>
      </c>
      <c r="BN255">
        <f>IFERROR(VLOOKUP($A255, CDS5Y_bbg!BM$5:BN$241,2), -1)</f>
        <v>122.836</v>
      </c>
      <c r="BO255">
        <f>IFERROR(VLOOKUP($A255, CDS5Y_bbg!BN$5:BO$241,2), -1)</f>
        <v>43426</v>
      </c>
      <c r="BP255">
        <f>IFERROR(VLOOKUP($A255, CDS5Y_bbg!BO$5:BP$241,2), -1)</f>
        <v>-1</v>
      </c>
      <c r="BQ255">
        <f>IFERROR(VLOOKUP($A255, CDS5Y_bbg!BP$5:BQ$241,2), -1)</f>
        <v>-1</v>
      </c>
      <c r="BR255">
        <f>IFERROR(VLOOKUP($A255, CDS5Y_bbg!BQ$5:BR$241,2), -1)</f>
        <v>-1</v>
      </c>
      <c r="BS255">
        <f>IFERROR(VLOOKUP($A255, CDS5Y_bbg!BR$5:BS$241,2), -1)</f>
        <v>43426</v>
      </c>
      <c r="BT255">
        <f>IFERROR(VLOOKUP($A255, CDS5Y_bbg!BS$5:BT$241,2), -1)</f>
        <v>-1</v>
      </c>
      <c r="BU255">
        <f>IFERROR(VLOOKUP($A255, CDS5Y_bbg!BT$5:BU$241,2), -1)</f>
        <v>-1</v>
      </c>
      <c r="BV255">
        <f>IFERROR(VLOOKUP($A255, CDS5Y_bbg!BU$5:BV$241,2), -1)</f>
        <v>-1</v>
      </c>
      <c r="BW255">
        <f>IFERROR(VLOOKUP($A255, CDS5Y_bbg!BV$5:BW$241,2), -1)</f>
        <v>41915</v>
      </c>
      <c r="BX255">
        <f>IFERROR(VLOOKUP($A255, CDS5Y_bbg!BW$5:BX$241,2), -1)</f>
        <v>-1</v>
      </c>
      <c r="BY255">
        <f>IFERROR(VLOOKUP($A255, CDS5Y_bbg!BX$5:BY$241,2), -1)</f>
        <v>-1</v>
      </c>
      <c r="BZ255">
        <f>IFERROR(VLOOKUP($A255, CDS5Y_bbg!BY$5:BZ$241,2), -1)</f>
        <v>-1</v>
      </c>
      <c r="CA255">
        <f>IFERROR(VLOOKUP($A255, CDS5Y_bbg!BZ$5:CA$241,2), -1)</f>
        <v>41911</v>
      </c>
      <c r="CB255">
        <f>IFERROR(VLOOKUP($A255, CDS5Y_bbg!CA$5:CB$241,2), -1)</f>
        <v>-1</v>
      </c>
      <c r="CC255">
        <f>IFERROR(VLOOKUP($A255, CDS5Y_bbg!CB$5:CC$241,2), -1)</f>
        <v>41912</v>
      </c>
      <c r="CD255">
        <f>IFERROR(VLOOKUP($A255, CDS5Y_bbg!CC$5:CD$241,2), -1)</f>
        <v>-1</v>
      </c>
      <c r="CE255">
        <f>IFERROR(VLOOKUP($A255, CDS5Y_bbg!CD$5:CE$241,2), -1)</f>
        <v>43332</v>
      </c>
      <c r="CF255">
        <f>IFERROR(VLOOKUP($A255, CDS5Y_bbg!CE$5:CF$241,2), -1)</f>
        <v>-1</v>
      </c>
      <c r="CG255">
        <f>IFERROR(VLOOKUP($A255, CDS5Y_bbg!CF$5:CG$241,2), -1)</f>
        <v>41893</v>
      </c>
      <c r="CH255">
        <f>IFERROR(VLOOKUP($A255, CDS5Y_bbg!CG$5:CH$241,2), -1)</f>
        <v>-1</v>
      </c>
      <c r="CI255">
        <f>IFERROR(VLOOKUP($A255, CDS5Y_bbg!CH$5:CI$241,2), -1)</f>
        <v>-1</v>
      </c>
      <c r="CJ255">
        <f>IFERROR(VLOOKUP($A255, CDS5Y_bbg!CI$5:CJ$241,2), -1)</f>
        <v>-1</v>
      </c>
      <c r="CK255">
        <f>IFERROR(VLOOKUP($A255, CDS5Y_bbg!CJ$5:CK$241,2), -1)</f>
        <v>41844</v>
      </c>
      <c r="CL255">
        <f>IFERROR(VLOOKUP($A255, CDS5Y_bbg!CK$5:CL$241,2), -1)</f>
        <v>-1</v>
      </c>
      <c r="CM255">
        <f>IFERROR(VLOOKUP($A255, CDS5Y_bbg!CL$5:CM$241,2), -1)</f>
        <v>-1</v>
      </c>
      <c r="CN255">
        <f>IFERROR(VLOOKUP($A255, CDS5Y_bbg!CM$5:CN$241,2), -1)</f>
        <v>-1</v>
      </c>
    </row>
    <row r="256" spans="1:92" x14ac:dyDescent="0.25">
      <c r="A256" s="1">
        <v>44286</v>
      </c>
      <c r="B256">
        <f>IFERROR(VLOOKUP($A256, CDS5Y_bbg!A$5:B$241,2), -1)</f>
        <v>225.45400000000001</v>
      </c>
      <c r="C256">
        <f>IFERROR(VLOOKUP($A256, CDS5Y_bbg!B$5:C$241,2), -1)</f>
        <v>41831</v>
      </c>
      <c r="D256">
        <f>IFERROR(VLOOKUP($A256, CDS5Y_bbg!C$5:D$241,2), -1)</f>
        <v>-1</v>
      </c>
      <c r="E256">
        <f>IFERROR(VLOOKUP($A256, CDS5Y_bbg!D$5:E$241,2), -1)</f>
        <v>44895</v>
      </c>
      <c r="F256">
        <f>IFERROR(VLOOKUP($A256, CDS5Y_bbg!E$5:F$241,2), -1)</f>
        <v>59.040999999999997</v>
      </c>
      <c r="G256">
        <f>IFERROR(VLOOKUP($A256, CDS5Y_bbg!F$5:G$241,2), -1)</f>
        <v>40360</v>
      </c>
      <c r="H256">
        <f>IFERROR(VLOOKUP($A256, CDS5Y_bbg!G$5:H$241,2), -1)</f>
        <v>-1</v>
      </c>
      <c r="I256">
        <f>IFERROR(VLOOKUP($A256, CDS5Y_bbg!H$5:I$241,2), -1)</f>
        <v>44834</v>
      </c>
      <c r="J256">
        <f>IFERROR(VLOOKUP($A256, CDS5Y_bbg!I$5:J$241,2), -1)</f>
        <v>134.66499999999999</v>
      </c>
      <c r="K256">
        <f>IFERROR(VLOOKUP($A256, CDS5Y_bbg!J$5:K$241,2), -1)</f>
        <v>41819</v>
      </c>
      <c r="L256">
        <f>IFERROR(VLOOKUP($A256, CDS5Y_bbg!K$5:L$241,2), -1)</f>
        <v>-1</v>
      </c>
      <c r="M256">
        <f>IFERROR(VLOOKUP($A256, CDS5Y_bbg!L$5:M$241,2), -1)</f>
        <v>40469</v>
      </c>
      <c r="N256">
        <f>IFERROR(VLOOKUP($A256, CDS5Y_bbg!M$5:N$241,2), -1)</f>
        <v>22.475999999999999</v>
      </c>
      <c r="O256">
        <f>IFERROR(VLOOKUP($A256, CDS5Y_bbg!N$5:O$241,2), -1)</f>
        <v>40289</v>
      </c>
      <c r="P256">
        <f>IFERROR(VLOOKUP($A256, CDS5Y_bbg!O$5:P$241,2), -1)</f>
        <v>44.814</v>
      </c>
      <c r="Q256">
        <f>IFERROR(VLOOKUP($A256, CDS5Y_bbg!P$5:Q$241,2), -1)</f>
        <v>44377</v>
      </c>
      <c r="R256">
        <f>IFERROR(VLOOKUP($A256, CDS5Y_bbg!Q$5:R$241,2), -1)</f>
        <v>113.907</v>
      </c>
      <c r="S256">
        <f>IFERROR(VLOOKUP($A256, CDS5Y_bbg!R$5:S$241,2), -1)</f>
        <v>43337</v>
      </c>
      <c r="T256">
        <f>IFERROR(VLOOKUP($A256, CDS5Y_bbg!S$5:T$241,2), -1)</f>
        <v>44.933</v>
      </c>
      <c r="U256">
        <f>IFERROR(VLOOKUP($A256, CDS5Y_bbg!T$5:U$241,2), -1)</f>
        <v>42062</v>
      </c>
      <c r="V256">
        <f>IFERROR(VLOOKUP($A256, CDS5Y_bbg!U$5:V$241,2), -1)</f>
        <v>-1</v>
      </c>
      <c r="W256">
        <f>IFERROR(VLOOKUP($A256, CDS5Y_bbg!V$5:W$241,2), -1)</f>
        <v>44074</v>
      </c>
      <c r="X256">
        <f>IFERROR(VLOOKUP($A256, CDS5Y_bbg!W$5:X$241,2), -1)</f>
        <v>100.538</v>
      </c>
      <c r="Y256">
        <f>IFERROR(VLOOKUP($A256, CDS5Y_bbg!X$5:Y$241,2), -1)</f>
        <v>44043</v>
      </c>
      <c r="Z256">
        <f>IFERROR(VLOOKUP($A256, CDS5Y_bbg!Y$5:Z$241,2), -1)</f>
        <v>312.06099999999998</v>
      </c>
      <c r="AA256">
        <f>IFERROR(VLOOKUP($A256, CDS5Y_bbg!Z$5:AA$241,2), -1)</f>
        <v>40481</v>
      </c>
      <c r="AB256">
        <f>IFERROR(VLOOKUP($A256, CDS5Y_bbg!AA$5:AB$241,2), -1)</f>
        <v>-1</v>
      </c>
      <c r="AC256">
        <f>IFERROR(VLOOKUP($A256, CDS5Y_bbg!AB$5:AC$241,2), -1)</f>
        <v>44043</v>
      </c>
      <c r="AD256">
        <f>IFERROR(VLOOKUP($A256, CDS5Y_bbg!AC$5:AD$241,2), -1)</f>
        <v>568.73599999999999</v>
      </c>
      <c r="AE256">
        <f>IFERROR(VLOOKUP($A256, CDS5Y_bbg!AD$5:AE$241,2), -1)</f>
        <v>41149</v>
      </c>
      <c r="AF256">
        <f>IFERROR(VLOOKUP($A256, CDS5Y_bbg!AE$5:AF$241,2), -1)</f>
        <v>-1</v>
      </c>
      <c r="AG256">
        <f>IFERROR(VLOOKUP($A256, CDS5Y_bbg!AF$5:AG$241,2), -1)</f>
        <v>42853</v>
      </c>
      <c r="AH256">
        <f>IFERROR(VLOOKUP($A256, CDS5Y_bbg!AG$5:AH$241,2), -1)</f>
        <v>23.484999999999999</v>
      </c>
      <c r="AI256">
        <f>IFERROR(VLOOKUP($A256, CDS5Y_bbg!AH$5:AI$241,2), -1)</f>
        <v>-1</v>
      </c>
      <c r="AJ256">
        <f>IFERROR(VLOOKUP($A256, CDS5Y_bbg!AI$5:AJ$241,2), -1)</f>
        <v>-1</v>
      </c>
      <c r="AK256">
        <f>IFERROR(VLOOKUP($A256, CDS5Y_bbg!AJ$5:AK$241,2), -1)</f>
        <v>-1</v>
      </c>
      <c r="AL256">
        <f>IFERROR(VLOOKUP($A256, CDS5Y_bbg!AK$5:AL$241,2), -1)</f>
        <v>-1</v>
      </c>
      <c r="AM256">
        <f>IFERROR(VLOOKUP($A256, CDS5Y_bbg!AL$5:AM$241,2), -1)</f>
        <v>-1</v>
      </c>
      <c r="AN256">
        <f>IFERROR(VLOOKUP($A256, CDS5Y_bbg!AM$5:AN$241,2), -1)</f>
        <v>-1</v>
      </c>
      <c r="AO256">
        <f>IFERROR(VLOOKUP($A256, CDS5Y_bbg!AN$5:AO$241,2), -1)</f>
        <v>43424</v>
      </c>
      <c r="AP256">
        <f>IFERROR(VLOOKUP($A256, CDS5Y_bbg!AO$5:AP$241,2), -1)</f>
        <v>-1</v>
      </c>
      <c r="AQ256">
        <f>IFERROR(VLOOKUP($A256, CDS5Y_bbg!AP$5:AQ$241,2), -1)</f>
        <v>44625</v>
      </c>
      <c r="AR256">
        <f>IFERROR(VLOOKUP($A256, CDS5Y_bbg!AQ$5:AR$241,2), -1)</f>
        <v>17.423999999999999</v>
      </c>
      <c r="AS256">
        <f>IFERROR(VLOOKUP($A256, CDS5Y_bbg!AR$5:AS$241,2), -1)</f>
        <v>44626</v>
      </c>
      <c r="AT256">
        <f>IFERROR(VLOOKUP($A256, CDS5Y_bbg!AS$5:AT$241,2), -1)</f>
        <v>10.42</v>
      </c>
      <c r="AU256">
        <f>IFERROR(VLOOKUP($A256, CDS5Y_bbg!AT$5:AU$241,2), -1)</f>
        <v>-1</v>
      </c>
      <c r="AV256">
        <f>IFERROR(VLOOKUP($A256, CDS5Y_bbg!AU$5:AV$241,2), -1)</f>
        <v>-1</v>
      </c>
      <c r="AW256">
        <f>IFERROR(VLOOKUP($A256, CDS5Y_bbg!AV$5:AW$241,2), -1)</f>
        <v>41863</v>
      </c>
      <c r="AX256">
        <f>IFERROR(VLOOKUP($A256, CDS5Y_bbg!AW$5:AX$241,2), -1)</f>
        <v>-1</v>
      </c>
      <c r="AY256">
        <f>IFERROR(VLOOKUP($A256, CDS5Y_bbg!AX$5:AY$241,2), -1)</f>
        <v>43402</v>
      </c>
      <c r="AZ256">
        <f>IFERROR(VLOOKUP($A256, CDS5Y_bbg!AY$5:AZ$241,2), -1)</f>
        <v>-1</v>
      </c>
      <c r="BA256">
        <f>IFERROR(VLOOKUP($A256, CDS5Y_bbg!AZ$5:BA$241,2), -1)</f>
        <v>-1</v>
      </c>
      <c r="BB256">
        <f>IFERROR(VLOOKUP($A256, CDS5Y_bbg!BA$5:BB$241,2), -1)</f>
        <v>-1</v>
      </c>
      <c r="BC256">
        <f>IFERROR(VLOOKUP($A256, CDS5Y_bbg!BB$5:BC$241,2), -1)</f>
        <v>41722</v>
      </c>
      <c r="BD256">
        <f>IFERROR(VLOOKUP($A256, CDS5Y_bbg!BC$5:BD$241,2), -1)</f>
        <v>-1</v>
      </c>
      <c r="BE256">
        <f>IFERROR(VLOOKUP($A256, CDS5Y_bbg!BD$5:BE$241,2), -1)</f>
        <v>-1</v>
      </c>
      <c r="BF256">
        <f>IFERROR(VLOOKUP($A256, CDS5Y_bbg!BE$5:BF$241,2), -1)</f>
        <v>-1</v>
      </c>
      <c r="BG256">
        <f>IFERROR(VLOOKUP($A256, CDS5Y_bbg!BF$5:BG$241,2), -1)</f>
        <v>-1</v>
      </c>
      <c r="BH256">
        <f>IFERROR(VLOOKUP($A256, CDS5Y_bbg!BG$5:BH$241,2), -1)</f>
        <v>-1</v>
      </c>
      <c r="BI256">
        <f>IFERROR(VLOOKUP($A256, CDS5Y_bbg!BH$5:BI$241,2), -1)</f>
        <v>43424</v>
      </c>
      <c r="BJ256">
        <f>IFERROR(VLOOKUP($A256, CDS5Y_bbg!BI$5:BJ$241,2), -1)</f>
        <v>-1</v>
      </c>
      <c r="BK256">
        <f>IFERROR(VLOOKUP($A256, CDS5Y_bbg!BJ$5:BK$241,2), -1)</f>
        <v>-1</v>
      </c>
      <c r="BL256">
        <f>IFERROR(VLOOKUP($A256, CDS5Y_bbg!BK$5:BL$241,2), -1)</f>
        <v>-1</v>
      </c>
      <c r="BM256">
        <f>IFERROR(VLOOKUP($A256, CDS5Y_bbg!BL$5:BM$241,2), -1)</f>
        <v>43424</v>
      </c>
      <c r="BN256">
        <f>IFERROR(VLOOKUP($A256, CDS5Y_bbg!BM$5:BN$241,2), -1)</f>
        <v>122.836</v>
      </c>
      <c r="BO256">
        <f>IFERROR(VLOOKUP($A256, CDS5Y_bbg!BN$5:BO$241,2), -1)</f>
        <v>43426</v>
      </c>
      <c r="BP256">
        <f>IFERROR(VLOOKUP($A256, CDS5Y_bbg!BO$5:BP$241,2), -1)</f>
        <v>-1</v>
      </c>
      <c r="BQ256">
        <f>IFERROR(VLOOKUP($A256, CDS5Y_bbg!BP$5:BQ$241,2), -1)</f>
        <v>-1</v>
      </c>
      <c r="BR256">
        <f>IFERROR(VLOOKUP($A256, CDS5Y_bbg!BQ$5:BR$241,2), -1)</f>
        <v>-1</v>
      </c>
      <c r="BS256">
        <f>IFERROR(VLOOKUP($A256, CDS5Y_bbg!BR$5:BS$241,2), -1)</f>
        <v>43426</v>
      </c>
      <c r="BT256">
        <f>IFERROR(VLOOKUP($A256, CDS5Y_bbg!BS$5:BT$241,2), -1)</f>
        <v>-1</v>
      </c>
      <c r="BU256">
        <f>IFERROR(VLOOKUP($A256, CDS5Y_bbg!BT$5:BU$241,2), -1)</f>
        <v>-1</v>
      </c>
      <c r="BV256">
        <f>IFERROR(VLOOKUP($A256, CDS5Y_bbg!BU$5:BV$241,2), -1)</f>
        <v>-1</v>
      </c>
      <c r="BW256">
        <f>IFERROR(VLOOKUP($A256, CDS5Y_bbg!BV$5:BW$241,2), -1)</f>
        <v>41915</v>
      </c>
      <c r="BX256">
        <f>IFERROR(VLOOKUP($A256, CDS5Y_bbg!BW$5:BX$241,2), -1)</f>
        <v>-1</v>
      </c>
      <c r="BY256">
        <f>IFERROR(VLOOKUP($A256, CDS5Y_bbg!BX$5:BY$241,2), -1)</f>
        <v>-1</v>
      </c>
      <c r="BZ256">
        <f>IFERROR(VLOOKUP($A256, CDS5Y_bbg!BY$5:BZ$241,2), -1)</f>
        <v>-1</v>
      </c>
      <c r="CA256">
        <f>IFERROR(VLOOKUP($A256, CDS5Y_bbg!BZ$5:CA$241,2), -1)</f>
        <v>41911</v>
      </c>
      <c r="CB256">
        <f>IFERROR(VLOOKUP($A256, CDS5Y_bbg!CA$5:CB$241,2), -1)</f>
        <v>-1</v>
      </c>
      <c r="CC256">
        <f>IFERROR(VLOOKUP($A256, CDS5Y_bbg!CB$5:CC$241,2), -1)</f>
        <v>41912</v>
      </c>
      <c r="CD256">
        <f>IFERROR(VLOOKUP($A256, CDS5Y_bbg!CC$5:CD$241,2), -1)</f>
        <v>-1</v>
      </c>
      <c r="CE256">
        <f>IFERROR(VLOOKUP($A256, CDS5Y_bbg!CD$5:CE$241,2), -1)</f>
        <v>43332</v>
      </c>
      <c r="CF256">
        <f>IFERROR(VLOOKUP($A256, CDS5Y_bbg!CE$5:CF$241,2), -1)</f>
        <v>-1</v>
      </c>
      <c r="CG256">
        <f>IFERROR(VLOOKUP($A256, CDS5Y_bbg!CF$5:CG$241,2), -1)</f>
        <v>41893</v>
      </c>
      <c r="CH256">
        <f>IFERROR(VLOOKUP($A256, CDS5Y_bbg!CG$5:CH$241,2), -1)</f>
        <v>-1</v>
      </c>
      <c r="CI256">
        <f>IFERROR(VLOOKUP($A256, CDS5Y_bbg!CH$5:CI$241,2), -1)</f>
        <v>-1</v>
      </c>
      <c r="CJ256">
        <f>IFERROR(VLOOKUP($A256, CDS5Y_bbg!CI$5:CJ$241,2), -1)</f>
        <v>-1</v>
      </c>
      <c r="CK256">
        <f>IFERROR(VLOOKUP($A256, CDS5Y_bbg!CJ$5:CK$241,2), -1)</f>
        <v>41844</v>
      </c>
      <c r="CL256">
        <f>IFERROR(VLOOKUP($A256, CDS5Y_bbg!CK$5:CL$241,2), -1)</f>
        <v>-1</v>
      </c>
      <c r="CM256">
        <f>IFERROR(VLOOKUP($A256, CDS5Y_bbg!CL$5:CM$241,2), -1)</f>
        <v>-1</v>
      </c>
      <c r="CN256">
        <f>IFERROR(VLOOKUP($A256, CDS5Y_bbg!CM$5:CN$241,2), -1)</f>
        <v>-1</v>
      </c>
    </row>
    <row r="257" spans="1:92" x14ac:dyDescent="0.25">
      <c r="A257" s="1">
        <v>44316</v>
      </c>
      <c r="B257">
        <f>IFERROR(VLOOKUP($A257, CDS5Y_bbg!A$5:B$241,2), -1)</f>
        <v>192.05699999999999</v>
      </c>
      <c r="C257">
        <f>IFERROR(VLOOKUP($A257, CDS5Y_bbg!B$5:C$241,2), -1)</f>
        <v>41831</v>
      </c>
      <c r="D257">
        <f>IFERROR(VLOOKUP($A257, CDS5Y_bbg!C$5:D$241,2), -1)</f>
        <v>-1</v>
      </c>
      <c r="E257">
        <f>IFERROR(VLOOKUP($A257, CDS5Y_bbg!D$5:E$241,2), -1)</f>
        <v>44895</v>
      </c>
      <c r="F257">
        <f>IFERROR(VLOOKUP($A257, CDS5Y_bbg!E$5:F$241,2), -1)</f>
        <v>52.463000000000001</v>
      </c>
      <c r="G257">
        <f>IFERROR(VLOOKUP($A257, CDS5Y_bbg!F$5:G$241,2), -1)</f>
        <v>40360</v>
      </c>
      <c r="H257">
        <f>IFERROR(VLOOKUP($A257, CDS5Y_bbg!G$5:H$241,2), -1)</f>
        <v>-1</v>
      </c>
      <c r="I257">
        <f>IFERROR(VLOOKUP($A257, CDS5Y_bbg!H$5:I$241,2), -1)</f>
        <v>44834</v>
      </c>
      <c r="J257">
        <f>IFERROR(VLOOKUP($A257, CDS5Y_bbg!I$5:J$241,2), -1)</f>
        <v>125.239</v>
      </c>
      <c r="K257">
        <f>IFERROR(VLOOKUP($A257, CDS5Y_bbg!J$5:K$241,2), -1)</f>
        <v>41819</v>
      </c>
      <c r="L257">
        <f>IFERROR(VLOOKUP($A257, CDS5Y_bbg!K$5:L$241,2), -1)</f>
        <v>-1</v>
      </c>
      <c r="M257">
        <f>IFERROR(VLOOKUP($A257, CDS5Y_bbg!L$5:M$241,2), -1)</f>
        <v>40469</v>
      </c>
      <c r="N257">
        <f>IFERROR(VLOOKUP($A257, CDS5Y_bbg!M$5:N$241,2), -1)</f>
        <v>19.664999999999999</v>
      </c>
      <c r="O257">
        <f>IFERROR(VLOOKUP($A257, CDS5Y_bbg!N$5:O$241,2), -1)</f>
        <v>40289</v>
      </c>
      <c r="P257">
        <f>IFERROR(VLOOKUP($A257, CDS5Y_bbg!O$5:P$241,2), -1)</f>
        <v>45.746000000000002</v>
      </c>
      <c r="Q257">
        <f>IFERROR(VLOOKUP($A257, CDS5Y_bbg!P$5:Q$241,2), -1)</f>
        <v>44377</v>
      </c>
      <c r="R257">
        <f>IFERROR(VLOOKUP($A257, CDS5Y_bbg!Q$5:R$241,2), -1)</f>
        <v>94.352999999999994</v>
      </c>
      <c r="S257">
        <f>IFERROR(VLOOKUP($A257, CDS5Y_bbg!R$5:S$241,2), -1)</f>
        <v>43337</v>
      </c>
      <c r="T257">
        <f>IFERROR(VLOOKUP($A257, CDS5Y_bbg!S$5:T$241,2), -1)</f>
        <v>46.326000000000001</v>
      </c>
      <c r="U257">
        <f>IFERROR(VLOOKUP($A257, CDS5Y_bbg!T$5:U$241,2), -1)</f>
        <v>42062</v>
      </c>
      <c r="V257">
        <f>IFERROR(VLOOKUP($A257, CDS5Y_bbg!U$5:V$241,2), -1)</f>
        <v>-1</v>
      </c>
      <c r="W257">
        <f>IFERROR(VLOOKUP($A257, CDS5Y_bbg!V$5:W$241,2), -1)</f>
        <v>44074</v>
      </c>
      <c r="X257">
        <f>IFERROR(VLOOKUP($A257, CDS5Y_bbg!W$5:X$241,2), -1)</f>
        <v>100.538</v>
      </c>
      <c r="Y257">
        <f>IFERROR(VLOOKUP($A257, CDS5Y_bbg!X$5:Y$241,2), -1)</f>
        <v>44043</v>
      </c>
      <c r="Z257">
        <f>IFERROR(VLOOKUP($A257, CDS5Y_bbg!Y$5:Z$241,2), -1)</f>
        <v>312.06099999999998</v>
      </c>
      <c r="AA257">
        <f>IFERROR(VLOOKUP($A257, CDS5Y_bbg!Z$5:AA$241,2), -1)</f>
        <v>40481</v>
      </c>
      <c r="AB257">
        <f>IFERROR(VLOOKUP($A257, CDS5Y_bbg!AA$5:AB$241,2), -1)</f>
        <v>-1</v>
      </c>
      <c r="AC257">
        <f>IFERROR(VLOOKUP($A257, CDS5Y_bbg!AB$5:AC$241,2), -1)</f>
        <v>44043</v>
      </c>
      <c r="AD257">
        <f>IFERROR(VLOOKUP($A257, CDS5Y_bbg!AC$5:AD$241,2), -1)</f>
        <v>568.73599999999999</v>
      </c>
      <c r="AE257">
        <f>IFERROR(VLOOKUP($A257, CDS5Y_bbg!AD$5:AE$241,2), -1)</f>
        <v>41149</v>
      </c>
      <c r="AF257">
        <f>IFERROR(VLOOKUP($A257, CDS5Y_bbg!AE$5:AF$241,2), -1)</f>
        <v>-1</v>
      </c>
      <c r="AG257">
        <f>IFERROR(VLOOKUP($A257, CDS5Y_bbg!AF$5:AG$241,2), -1)</f>
        <v>42853</v>
      </c>
      <c r="AH257">
        <f>IFERROR(VLOOKUP($A257, CDS5Y_bbg!AG$5:AH$241,2), -1)</f>
        <v>23.484999999999999</v>
      </c>
      <c r="AI257">
        <f>IFERROR(VLOOKUP($A257, CDS5Y_bbg!AH$5:AI$241,2), -1)</f>
        <v>-1</v>
      </c>
      <c r="AJ257">
        <f>IFERROR(VLOOKUP($A257, CDS5Y_bbg!AI$5:AJ$241,2), -1)</f>
        <v>-1</v>
      </c>
      <c r="AK257">
        <f>IFERROR(VLOOKUP($A257, CDS5Y_bbg!AJ$5:AK$241,2), -1)</f>
        <v>-1</v>
      </c>
      <c r="AL257">
        <f>IFERROR(VLOOKUP($A257, CDS5Y_bbg!AK$5:AL$241,2), -1)</f>
        <v>-1</v>
      </c>
      <c r="AM257">
        <f>IFERROR(VLOOKUP($A257, CDS5Y_bbg!AL$5:AM$241,2), -1)</f>
        <v>-1</v>
      </c>
      <c r="AN257">
        <f>IFERROR(VLOOKUP($A257, CDS5Y_bbg!AM$5:AN$241,2), -1)</f>
        <v>-1</v>
      </c>
      <c r="AO257">
        <f>IFERROR(VLOOKUP($A257, CDS5Y_bbg!AN$5:AO$241,2), -1)</f>
        <v>43424</v>
      </c>
      <c r="AP257">
        <f>IFERROR(VLOOKUP($A257, CDS5Y_bbg!AO$5:AP$241,2), -1)</f>
        <v>-1</v>
      </c>
      <c r="AQ257">
        <f>IFERROR(VLOOKUP($A257, CDS5Y_bbg!AP$5:AQ$241,2), -1)</f>
        <v>44625</v>
      </c>
      <c r="AR257">
        <f>IFERROR(VLOOKUP($A257, CDS5Y_bbg!AQ$5:AR$241,2), -1)</f>
        <v>21.914999999999999</v>
      </c>
      <c r="AS257">
        <f>IFERROR(VLOOKUP($A257, CDS5Y_bbg!AR$5:AS$241,2), -1)</f>
        <v>44626</v>
      </c>
      <c r="AT257">
        <f>IFERROR(VLOOKUP($A257, CDS5Y_bbg!AS$5:AT$241,2), -1)</f>
        <v>11.067</v>
      </c>
      <c r="AU257">
        <f>IFERROR(VLOOKUP($A257, CDS5Y_bbg!AT$5:AU$241,2), -1)</f>
        <v>-1</v>
      </c>
      <c r="AV257">
        <f>IFERROR(VLOOKUP($A257, CDS5Y_bbg!AU$5:AV$241,2), -1)</f>
        <v>-1</v>
      </c>
      <c r="AW257">
        <f>IFERROR(VLOOKUP($A257, CDS5Y_bbg!AV$5:AW$241,2), -1)</f>
        <v>41863</v>
      </c>
      <c r="AX257">
        <f>IFERROR(VLOOKUP($A257, CDS5Y_bbg!AW$5:AX$241,2), -1)</f>
        <v>-1</v>
      </c>
      <c r="AY257">
        <f>IFERROR(VLOOKUP($A257, CDS5Y_bbg!AX$5:AY$241,2), -1)</f>
        <v>43402</v>
      </c>
      <c r="AZ257">
        <f>IFERROR(VLOOKUP($A257, CDS5Y_bbg!AY$5:AZ$241,2), -1)</f>
        <v>-1</v>
      </c>
      <c r="BA257">
        <f>IFERROR(VLOOKUP($A257, CDS5Y_bbg!AZ$5:BA$241,2), -1)</f>
        <v>-1</v>
      </c>
      <c r="BB257">
        <f>IFERROR(VLOOKUP($A257, CDS5Y_bbg!BA$5:BB$241,2), -1)</f>
        <v>-1</v>
      </c>
      <c r="BC257">
        <f>IFERROR(VLOOKUP($A257, CDS5Y_bbg!BB$5:BC$241,2), -1)</f>
        <v>41722</v>
      </c>
      <c r="BD257">
        <f>IFERROR(VLOOKUP($A257, CDS5Y_bbg!BC$5:BD$241,2), -1)</f>
        <v>-1</v>
      </c>
      <c r="BE257">
        <f>IFERROR(VLOOKUP($A257, CDS5Y_bbg!BD$5:BE$241,2), -1)</f>
        <v>-1</v>
      </c>
      <c r="BF257">
        <f>IFERROR(VLOOKUP($A257, CDS5Y_bbg!BE$5:BF$241,2), -1)</f>
        <v>-1</v>
      </c>
      <c r="BG257">
        <f>IFERROR(VLOOKUP($A257, CDS5Y_bbg!BF$5:BG$241,2), -1)</f>
        <v>-1</v>
      </c>
      <c r="BH257">
        <f>IFERROR(VLOOKUP($A257, CDS5Y_bbg!BG$5:BH$241,2), -1)</f>
        <v>-1</v>
      </c>
      <c r="BI257">
        <f>IFERROR(VLOOKUP($A257, CDS5Y_bbg!BH$5:BI$241,2), -1)</f>
        <v>43424</v>
      </c>
      <c r="BJ257">
        <f>IFERROR(VLOOKUP($A257, CDS5Y_bbg!BI$5:BJ$241,2), -1)</f>
        <v>-1</v>
      </c>
      <c r="BK257">
        <f>IFERROR(VLOOKUP($A257, CDS5Y_bbg!BJ$5:BK$241,2), -1)</f>
        <v>-1</v>
      </c>
      <c r="BL257">
        <f>IFERROR(VLOOKUP($A257, CDS5Y_bbg!BK$5:BL$241,2), -1)</f>
        <v>-1</v>
      </c>
      <c r="BM257">
        <f>IFERROR(VLOOKUP($A257, CDS5Y_bbg!BL$5:BM$241,2), -1)</f>
        <v>43424</v>
      </c>
      <c r="BN257">
        <f>IFERROR(VLOOKUP($A257, CDS5Y_bbg!BM$5:BN$241,2), -1)</f>
        <v>122.836</v>
      </c>
      <c r="BO257">
        <f>IFERROR(VLOOKUP($A257, CDS5Y_bbg!BN$5:BO$241,2), -1)</f>
        <v>43426</v>
      </c>
      <c r="BP257">
        <f>IFERROR(VLOOKUP($A257, CDS5Y_bbg!BO$5:BP$241,2), -1)</f>
        <v>-1</v>
      </c>
      <c r="BQ257">
        <f>IFERROR(VLOOKUP($A257, CDS5Y_bbg!BP$5:BQ$241,2), -1)</f>
        <v>-1</v>
      </c>
      <c r="BR257">
        <f>IFERROR(VLOOKUP($A257, CDS5Y_bbg!BQ$5:BR$241,2), -1)</f>
        <v>-1</v>
      </c>
      <c r="BS257">
        <f>IFERROR(VLOOKUP($A257, CDS5Y_bbg!BR$5:BS$241,2), -1)</f>
        <v>43426</v>
      </c>
      <c r="BT257">
        <f>IFERROR(VLOOKUP($A257, CDS5Y_bbg!BS$5:BT$241,2), -1)</f>
        <v>-1</v>
      </c>
      <c r="BU257">
        <f>IFERROR(VLOOKUP($A257, CDS5Y_bbg!BT$5:BU$241,2), -1)</f>
        <v>-1</v>
      </c>
      <c r="BV257">
        <f>IFERROR(VLOOKUP($A257, CDS5Y_bbg!BU$5:BV$241,2), -1)</f>
        <v>-1</v>
      </c>
      <c r="BW257">
        <f>IFERROR(VLOOKUP($A257, CDS5Y_bbg!BV$5:BW$241,2), -1)</f>
        <v>41915</v>
      </c>
      <c r="BX257">
        <f>IFERROR(VLOOKUP($A257, CDS5Y_bbg!BW$5:BX$241,2), -1)</f>
        <v>-1</v>
      </c>
      <c r="BY257">
        <f>IFERROR(VLOOKUP($A257, CDS5Y_bbg!BX$5:BY$241,2), -1)</f>
        <v>-1</v>
      </c>
      <c r="BZ257">
        <f>IFERROR(VLOOKUP($A257, CDS5Y_bbg!BY$5:BZ$241,2), -1)</f>
        <v>-1</v>
      </c>
      <c r="CA257">
        <f>IFERROR(VLOOKUP($A257, CDS5Y_bbg!BZ$5:CA$241,2), -1)</f>
        <v>41911</v>
      </c>
      <c r="CB257">
        <f>IFERROR(VLOOKUP($A257, CDS5Y_bbg!CA$5:CB$241,2), -1)</f>
        <v>-1</v>
      </c>
      <c r="CC257">
        <f>IFERROR(VLOOKUP($A257, CDS5Y_bbg!CB$5:CC$241,2), -1)</f>
        <v>41912</v>
      </c>
      <c r="CD257">
        <f>IFERROR(VLOOKUP($A257, CDS5Y_bbg!CC$5:CD$241,2), -1)</f>
        <v>-1</v>
      </c>
      <c r="CE257">
        <f>IFERROR(VLOOKUP($A257, CDS5Y_bbg!CD$5:CE$241,2), -1)</f>
        <v>43332</v>
      </c>
      <c r="CF257">
        <f>IFERROR(VLOOKUP($A257, CDS5Y_bbg!CE$5:CF$241,2), -1)</f>
        <v>-1</v>
      </c>
      <c r="CG257">
        <f>IFERROR(VLOOKUP($A257, CDS5Y_bbg!CF$5:CG$241,2), -1)</f>
        <v>41893</v>
      </c>
      <c r="CH257">
        <f>IFERROR(VLOOKUP($A257, CDS5Y_bbg!CG$5:CH$241,2), -1)</f>
        <v>-1</v>
      </c>
      <c r="CI257">
        <f>IFERROR(VLOOKUP($A257, CDS5Y_bbg!CH$5:CI$241,2), -1)</f>
        <v>-1</v>
      </c>
      <c r="CJ257">
        <f>IFERROR(VLOOKUP($A257, CDS5Y_bbg!CI$5:CJ$241,2), -1)</f>
        <v>-1</v>
      </c>
      <c r="CK257">
        <f>IFERROR(VLOOKUP($A257, CDS5Y_bbg!CJ$5:CK$241,2), -1)</f>
        <v>41844</v>
      </c>
      <c r="CL257">
        <f>IFERROR(VLOOKUP($A257, CDS5Y_bbg!CK$5:CL$241,2), -1)</f>
        <v>-1</v>
      </c>
      <c r="CM257">
        <f>IFERROR(VLOOKUP($A257, CDS5Y_bbg!CL$5:CM$241,2), -1)</f>
        <v>-1</v>
      </c>
      <c r="CN257">
        <f>IFERROR(VLOOKUP($A257, CDS5Y_bbg!CM$5:CN$241,2), -1)</f>
        <v>-1</v>
      </c>
    </row>
    <row r="258" spans="1:92" x14ac:dyDescent="0.25">
      <c r="A258" s="1">
        <v>44347</v>
      </c>
      <c r="B258">
        <f>IFERROR(VLOOKUP($A258, CDS5Y_bbg!A$5:B$241,2), -1)</f>
        <v>171.768</v>
      </c>
      <c r="C258">
        <f>IFERROR(VLOOKUP($A258, CDS5Y_bbg!B$5:C$241,2), -1)</f>
        <v>41831</v>
      </c>
      <c r="D258">
        <f>IFERROR(VLOOKUP($A258, CDS5Y_bbg!C$5:D$241,2), -1)</f>
        <v>-1</v>
      </c>
      <c r="E258">
        <f>IFERROR(VLOOKUP($A258, CDS5Y_bbg!D$5:E$241,2), -1)</f>
        <v>44895</v>
      </c>
      <c r="F258">
        <f>IFERROR(VLOOKUP($A258, CDS5Y_bbg!E$5:F$241,2), -1)</f>
        <v>67.855999999999995</v>
      </c>
      <c r="G258">
        <f>IFERROR(VLOOKUP($A258, CDS5Y_bbg!F$5:G$241,2), -1)</f>
        <v>40360</v>
      </c>
      <c r="H258">
        <f>IFERROR(VLOOKUP($A258, CDS5Y_bbg!G$5:H$241,2), -1)</f>
        <v>-1</v>
      </c>
      <c r="I258">
        <f>IFERROR(VLOOKUP($A258, CDS5Y_bbg!H$5:I$241,2), -1)</f>
        <v>44834</v>
      </c>
      <c r="J258">
        <f>IFERROR(VLOOKUP($A258, CDS5Y_bbg!I$5:J$241,2), -1)</f>
        <v>141.821</v>
      </c>
      <c r="K258">
        <f>IFERROR(VLOOKUP($A258, CDS5Y_bbg!J$5:K$241,2), -1)</f>
        <v>41819</v>
      </c>
      <c r="L258">
        <f>IFERROR(VLOOKUP($A258, CDS5Y_bbg!K$5:L$241,2), -1)</f>
        <v>-1</v>
      </c>
      <c r="M258">
        <f>IFERROR(VLOOKUP($A258, CDS5Y_bbg!L$5:M$241,2), -1)</f>
        <v>40469</v>
      </c>
      <c r="N258">
        <f>IFERROR(VLOOKUP($A258, CDS5Y_bbg!M$5:N$241,2), -1)</f>
        <v>18.646999999999998</v>
      </c>
      <c r="O258">
        <f>IFERROR(VLOOKUP($A258, CDS5Y_bbg!N$5:O$241,2), -1)</f>
        <v>40289</v>
      </c>
      <c r="P258">
        <f>IFERROR(VLOOKUP($A258, CDS5Y_bbg!O$5:P$241,2), -1)</f>
        <v>45.817</v>
      </c>
      <c r="Q258">
        <f>IFERROR(VLOOKUP($A258, CDS5Y_bbg!P$5:Q$241,2), -1)</f>
        <v>44377</v>
      </c>
      <c r="R258">
        <f>IFERROR(VLOOKUP($A258, CDS5Y_bbg!Q$5:R$241,2), -1)</f>
        <v>93.885000000000005</v>
      </c>
      <c r="S258">
        <f>IFERROR(VLOOKUP($A258, CDS5Y_bbg!R$5:S$241,2), -1)</f>
        <v>43337</v>
      </c>
      <c r="T258">
        <f>IFERROR(VLOOKUP($A258, CDS5Y_bbg!S$5:T$241,2), -1)</f>
        <v>46.223999999999997</v>
      </c>
      <c r="U258">
        <f>IFERROR(VLOOKUP($A258, CDS5Y_bbg!T$5:U$241,2), -1)</f>
        <v>42062</v>
      </c>
      <c r="V258">
        <f>IFERROR(VLOOKUP($A258, CDS5Y_bbg!U$5:V$241,2), -1)</f>
        <v>-1</v>
      </c>
      <c r="W258">
        <f>IFERROR(VLOOKUP($A258, CDS5Y_bbg!V$5:W$241,2), -1)</f>
        <v>44074</v>
      </c>
      <c r="X258">
        <f>IFERROR(VLOOKUP($A258, CDS5Y_bbg!W$5:X$241,2), -1)</f>
        <v>100.538</v>
      </c>
      <c r="Y258">
        <f>IFERROR(VLOOKUP($A258, CDS5Y_bbg!X$5:Y$241,2), -1)</f>
        <v>44043</v>
      </c>
      <c r="Z258">
        <f>IFERROR(VLOOKUP($A258, CDS5Y_bbg!Y$5:Z$241,2), -1)</f>
        <v>312.06099999999998</v>
      </c>
      <c r="AA258">
        <f>IFERROR(VLOOKUP($A258, CDS5Y_bbg!Z$5:AA$241,2), -1)</f>
        <v>40481</v>
      </c>
      <c r="AB258">
        <f>IFERROR(VLOOKUP($A258, CDS5Y_bbg!AA$5:AB$241,2), -1)</f>
        <v>-1</v>
      </c>
      <c r="AC258">
        <f>IFERROR(VLOOKUP($A258, CDS5Y_bbg!AB$5:AC$241,2), -1)</f>
        <v>44043</v>
      </c>
      <c r="AD258">
        <f>IFERROR(VLOOKUP($A258, CDS5Y_bbg!AC$5:AD$241,2), -1)</f>
        <v>568.73599999999999</v>
      </c>
      <c r="AE258">
        <f>IFERROR(VLOOKUP($A258, CDS5Y_bbg!AD$5:AE$241,2), -1)</f>
        <v>41149</v>
      </c>
      <c r="AF258">
        <f>IFERROR(VLOOKUP($A258, CDS5Y_bbg!AE$5:AF$241,2), -1)</f>
        <v>-1</v>
      </c>
      <c r="AG258">
        <f>IFERROR(VLOOKUP($A258, CDS5Y_bbg!AF$5:AG$241,2), -1)</f>
        <v>42853</v>
      </c>
      <c r="AH258">
        <f>IFERROR(VLOOKUP($A258, CDS5Y_bbg!AG$5:AH$241,2), -1)</f>
        <v>23.484999999999999</v>
      </c>
      <c r="AI258">
        <f>IFERROR(VLOOKUP($A258, CDS5Y_bbg!AH$5:AI$241,2), -1)</f>
        <v>-1</v>
      </c>
      <c r="AJ258">
        <f>IFERROR(VLOOKUP($A258, CDS5Y_bbg!AI$5:AJ$241,2), -1)</f>
        <v>-1</v>
      </c>
      <c r="AK258">
        <f>IFERROR(VLOOKUP($A258, CDS5Y_bbg!AJ$5:AK$241,2), -1)</f>
        <v>-1</v>
      </c>
      <c r="AL258">
        <f>IFERROR(VLOOKUP($A258, CDS5Y_bbg!AK$5:AL$241,2), -1)</f>
        <v>-1</v>
      </c>
      <c r="AM258">
        <f>IFERROR(VLOOKUP($A258, CDS5Y_bbg!AL$5:AM$241,2), -1)</f>
        <v>-1</v>
      </c>
      <c r="AN258">
        <f>IFERROR(VLOOKUP($A258, CDS5Y_bbg!AM$5:AN$241,2), -1)</f>
        <v>-1</v>
      </c>
      <c r="AO258">
        <f>IFERROR(VLOOKUP($A258, CDS5Y_bbg!AN$5:AO$241,2), -1)</f>
        <v>43424</v>
      </c>
      <c r="AP258">
        <f>IFERROR(VLOOKUP($A258, CDS5Y_bbg!AO$5:AP$241,2), -1)</f>
        <v>-1</v>
      </c>
      <c r="AQ258">
        <f>IFERROR(VLOOKUP($A258, CDS5Y_bbg!AP$5:AQ$241,2), -1)</f>
        <v>44625</v>
      </c>
      <c r="AR258">
        <f>IFERROR(VLOOKUP($A258, CDS5Y_bbg!AQ$5:AR$241,2), -1)</f>
        <v>22.306000000000001</v>
      </c>
      <c r="AS258">
        <f>IFERROR(VLOOKUP($A258, CDS5Y_bbg!AR$5:AS$241,2), -1)</f>
        <v>44626</v>
      </c>
      <c r="AT258">
        <f>IFERROR(VLOOKUP($A258, CDS5Y_bbg!AS$5:AT$241,2), -1)</f>
        <v>10.413</v>
      </c>
      <c r="AU258">
        <f>IFERROR(VLOOKUP($A258, CDS5Y_bbg!AT$5:AU$241,2), -1)</f>
        <v>-1</v>
      </c>
      <c r="AV258">
        <f>IFERROR(VLOOKUP($A258, CDS5Y_bbg!AU$5:AV$241,2), -1)</f>
        <v>-1</v>
      </c>
      <c r="AW258">
        <f>IFERROR(VLOOKUP($A258, CDS5Y_bbg!AV$5:AW$241,2), -1)</f>
        <v>41863</v>
      </c>
      <c r="AX258">
        <f>IFERROR(VLOOKUP($A258, CDS5Y_bbg!AW$5:AX$241,2), -1)</f>
        <v>-1</v>
      </c>
      <c r="AY258">
        <f>IFERROR(VLOOKUP($A258, CDS5Y_bbg!AX$5:AY$241,2), -1)</f>
        <v>43402</v>
      </c>
      <c r="AZ258">
        <f>IFERROR(VLOOKUP($A258, CDS5Y_bbg!AY$5:AZ$241,2), -1)</f>
        <v>-1</v>
      </c>
      <c r="BA258">
        <f>IFERROR(VLOOKUP($A258, CDS5Y_bbg!AZ$5:BA$241,2), -1)</f>
        <v>-1</v>
      </c>
      <c r="BB258">
        <f>IFERROR(VLOOKUP($A258, CDS5Y_bbg!BA$5:BB$241,2), -1)</f>
        <v>-1</v>
      </c>
      <c r="BC258">
        <f>IFERROR(VLOOKUP($A258, CDS5Y_bbg!BB$5:BC$241,2), -1)</f>
        <v>41722</v>
      </c>
      <c r="BD258">
        <f>IFERROR(VLOOKUP($A258, CDS5Y_bbg!BC$5:BD$241,2), -1)</f>
        <v>-1</v>
      </c>
      <c r="BE258">
        <f>IFERROR(VLOOKUP($A258, CDS5Y_bbg!BD$5:BE$241,2), -1)</f>
        <v>-1</v>
      </c>
      <c r="BF258">
        <f>IFERROR(VLOOKUP($A258, CDS5Y_bbg!BE$5:BF$241,2), -1)</f>
        <v>-1</v>
      </c>
      <c r="BG258">
        <f>IFERROR(VLOOKUP($A258, CDS5Y_bbg!BF$5:BG$241,2), -1)</f>
        <v>-1</v>
      </c>
      <c r="BH258">
        <f>IFERROR(VLOOKUP($A258, CDS5Y_bbg!BG$5:BH$241,2), -1)</f>
        <v>-1</v>
      </c>
      <c r="BI258">
        <f>IFERROR(VLOOKUP($A258, CDS5Y_bbg!BH$5:BI$241,2), -1)</f>
        <v>43424</v>
      </c>
      <c r="BJ258">
        <f>IFERROR(VLOOKUP($A258, CDS5Y_bbg!BI$5:BJ$241,2), -1)</f>
        <v>-1</v>
      </c>
      <c r="BK258">
        <f>IFERROR(VLOOKUP($A258, CDS5Y_bbg!BJ$5:BK$241,2), -1)</f>
        <v>-1</v>
      </c>
      <c r="BL258">
        <f>IFERROR(VLOOKUP($A258, CDS5Y_bbg!BK$5:BL$241,2), -1)</f>
        <v>-1</v>
      </c>
      <c r="BM258">
        <f>IFERROR(VLOOKUP($A258, CDS5Y_bbg!BL$5:BM$241,2), -1)</f>
        <v>43424</v>
      </c>
      <c r="BN258">
        <f>IFERROR(VLOOKUP($A258, CDS5Y_bbg!BM$5:BN$241,2), -1)</f>
        <v>122.836</v>
      </c>
      <c r="BO258">
        <f>IFERROR(VLOOKUP($A258, CDS5Y_bbg!BN$5:BO$241,2), -1)</f>
        <v>43426</v>
      </c>
      <c r="BP258">
        <f>IFERROR(VLOOKUP($A258, CDS5Y_bbg!BO$5:BP$241,2), -1)</f>
        <v>-1</v>
      </c>
      <c r="BQ258">
        <f>IFERROR(VLOOKUP($A258, CDS5Y_bbg!BP$5:BQ$241,2), -1)</f>
        <v>-1</v>
      </c>
      <c r="BR258">
        <f>IFERROR(VLOOKUP($A258, CDS5Y_bbg!BQ$5:BR$241,2), -1)</f>
        <v>-1</v>
      </c>
      <c r="BS258">
        <f>IFERROR(VLOOKUP($A258, CDS5Y_bbg!BR$5:BS$241,2), -1)</f>
        <v>43426</v>
      </c>
      <c r="BT258">
        <f>IFERROR(VLOOKUP($A258, CDS5Y_bbg!BS$5:BT$241,2), -1)</f>
        <v>-1</v>
      </c>
      <c r="BU258">
        <f>IFERROR(VLOOKUP($A258, CDS5Y_bbg!BT$5:BU$241,2), -1)</f>
        <v>-1</v>
      </c>
      <c r="BV258">
        <f>IFERROR(VLOOKUP($A258, CDS5Y_bbg!BU$5:BV$241,2), -1)</f>
        <v>-1</v>
      </c>
      <c r="BW258">
        <f>IFERROR(VLOOKUP($A258, CDS5Y_bbg!BV$5:BW$241,2), -1)</f>
        <v>41915</v>
      </c>
      <c r="BX258">
        <f>IFERROR(VLOOKUP($A258, CDS5Y_bbg!BW$5:BX$241,2), -1)</f>
        <v>-1</v>
      </c>
      <c r="BY258">
        <f>IFERROR(VLOOKUP($A258, CDS5Y_bbg!BX$5:BY$241,2), -1)</f>
        <v>-1</v>
      </c>
      <c r="BZ258">
        <f>IFERROR(VLOOKUP($A258, CDS5Y_bbg!BY$5:BZ$241,2), -1)</f>
        <v>-1</v>
      </c>
      <c r="CA258">
        <f>IFERROR(VLOOKUP($A258, CDS5Y_bbg!BZ$5:CA$241,2), -1)</f>
        <v>41911</v>
      </c>
      <c r="CB258">
        <f>IFERROR(VLOOKUP($A258, CDS5Y_bbg!CA$5:CB$241,2), -1)</f>
        <v>-1</v>
      </c>
      <c r="CC258">
        <f>IFERROR(VLOOKUP($A258, CDS5Y_bbg!CB$5:CC$241,2), -1)</f>
        <v>41912</v>
      </c>
      <c r="CD258">
        <f>IFERROR(VLOOKUP($A258, CDS5Y_bbg!CC$5:CD$241,2), -1)</f>
        <v>-1</v>
      </c>
      <c r="CE258">
        <f>IFERROR(VLOOKUP($A258, CDS5Y_bbg!CD$5:CE$241,2), -1)</f>
        <v>43332</v>
      </c>
      <c r="CF258">
        <f>IFERROR(VLOOKUP($A258, CDS5Y_bbg!CE$5:CF$241,2), -1)</f>
        <v>-1</v>
      </c>
      <c r="CG258">
        <f>IFERROR(VLOOKUP($A258, CDS5Y_bbg!CF$5:CG$241,2), -1)</f>
        <v>41893</v>
      </c>
      <c r="CH258">
        <f>IFERROR(VLOOKUP($A258, CDS5Y_bbg!CG$5:CH$241,2), -1)</f>
        <v>-1</v>
      </c>
      <c r="CI258">
        <f>IFERROR(VLOOKUP($A258, CDS5Y_bbg!CH$5:CI$241,2), -1)</f>
        <v>-1</v>
      </c>
      <c r="CJ258">
        <f>IFERROR(VLOOKUP($A258, CDS5Y_bbg!CI$5:CJ$241,2), -1)</f>
        <v>-1</v>
      </c>
      <c r="CK258">
        <f>IFERROR(VLOOKUP($A258, CDS5Y_bbg!CJ$5:CK$241,2), -1)</f>
        <v>41844</v>
      </c>
      <c r="CL258">
        <f>IFERROR(VLOOKUP($A258, CDS5Y_bbg!CK$5:CL$241,2), -1)</f>
        <v>-1</v>
      </c>
      <c r="CM258">
        <f>IFERROR(VLOOKUP($A258, CDS5Y_bbg!CL$5:CM$241,2), -1)</f>
        <v>-1</v>
      </c>
      <c r="CN258">
        <f>IFERROR(VLOOKUP($A258, CDS5Y_bbg!CM$5:CN$241,2), -1)</f>
        <v>-1</v>
      </c>
    </row>
    <row r="259" spans="1:92" x14ac:dyDescent="0.25">
      <c r="A259" s="1">
        <v>44377</v>
      </c>
      <c r="B259">
        <f>IFERROR(VLOOKUP($A259, CDS5Y_bbg!A$5:B$241,2), -1)</f>
        <v>164.77099999999999</v>
      </c>
      <c r="C259">
        <f>IFERROR(VLOOKUP($A259, CDS5Y_bbg!B$5:C$241,2), -1)</f>
        <v>41831</v>
      </c>
      <c r="D259">
        <f>IFERROR(VLOOKUP($A259, CDS5Y_bbg!C$5:D$241,2), -1)</f>
        <v>-1</v>
      </c>
      <c r="E259">
        <f>IFERROR(VLOOKUP($A259, CDS5Y_bbg!D$5:E$241,2), -1)</f>
        <v>44895</v>
      </c>
      <c r="F259">
        <f>IFERROR(VLOOKUP($A259, CDS5Y_bbg!E$5:F$241,2), -1)</f>
        <v>58.325000000000003</v>
      </c>
      <c r="G259">
        <f>IFERROR(VLOOKUP($A259, CDS5Y_bbg!F$5:G$241,2), -1)</f>
        <v>40360</v>
      </c>
      <c r="H259">
        <f>IFERROR(VLOOKUP($A259, CDS5Y_bbg!G$5:H$241,2), -1)</f>
        <v>-1</v>
      </c>
      <c r="I259">
        <f>IFERROR(VLOOKUP($A259, CDS5Y_bbg!H$5:I$241,2), -1)</f>
        <v>44834</v>
      </c>
      <c r="J259">
        <f>IFERROR(VLOOKUP($A259, CDS5Y_bbg!I$5:J$241,2), -1)</f>
        <v>136.09100000000001</v>
      </c>
      <c r="K259">
        <f>IFERROR(VLOOKUP($A259, CDS5Y_bbg!J$5:K$241,2), -1)</f>
        <v>41819</v>
      </c>
      <c r="L259">
        <f>IFERROR(VLOOKUP($A259, CDS5Y_bbg!K$5:L$241,2), -1)</f>
        <v>-1</v>
      </c>
      <c r="M259">
        <f>IFERROR(VLOOKUP($A259, CDS5Y_bbg!L$5:M$241,2), -1)</f>
        <v>40469</v>
      </c>
      <c r="N259">
        <f>IFERROR(VLOOKUP($A259, CDS5Y_bbg!M$5:N$241,2), -1)</f>
        <v>18.044</v>
      </c>
      <c r="O259">
        <f>IFERROR(VLOOKUP($A259, CDS5Y_bbg!N$5:O$241,2), -1)</f>
        <v>40289</v>
      </c>
      <c r="P259">
        <f>IFERROR(VLOOKUP($A259, CDS5Y_bbg!O$5:P$241,2), -1)</f>
        <v>43.494</v>
      </c>
      <c r="Q259">
        <f>IFERROR(VLOOKUP($A259, CDS5Y_bbg!P$5:Q$241,2), -1)</f>
        <v>44377</v>
      </c>
      <c r="R259">
        <f>IFERROR(VLOOKUP($A259, CDS5Y_bbg!Q$5:R$241,2), -1)</f>
        <v>93.2</v>
      </c>
      <c r="S259">
        <f>IFERROR(VLOOKUP($A259, CDS5Y_bbg!R$5:S$241,2), -1)</f>
        <v>43337</v>
      </c>
      <c r="T259">
        <f>IFERROR(VLOOKUP($A259, CDS5Y_bbg!S$5:T$241,2), -1)</f>
        <v>43.561999999999998</v>
      </c>
      <c r="U259">
        <f>IFERROR(VLOOKUP($A259, CDS5Y_bbg!T$5:U$241,2), -1)</f>
        <v>42062</v>
      </c>
      <c r="V259">
        <f>IFERROR(VLOOKUP($A259, CDS5Y_bbg!U$5:V$241,2), -1)</f>
        <v>-1</v>
      </c>
      <c r="W259">
        <f>IFERROR(VLOOKUP($A259, CDS5Y_bbg!V$5:W$241,2), -1)</f>
        <v>44074</v>
      </c>
      <c r="X259">
        <f>IFERROR(VLOOKUP($A259, CDS5Y_bbg!W$5:X$241,2), -1)</f>
        <v>100.538</v>
      </c>
      <c r="Y259">
        <f>IFERROR(VLOOKUP($A259, CDS5Y_bbg!X$5:Y$241,2), -1)</f>
        <v>44043</v>
      </c>
      <c r="Z259">
        <f>IFERROR(VLOOKUP($A259, CDS5Y_bbg!Y$5:Z$241,2), -1)</f>
        <v>312.06099999999998</v>
      </c>
      <c r="AA259">
        <f>IFERROR(VLOOKUP($A259, CDS5Y_bbg!Z$5:AA$241,2), -1)</f>
        <v>40481</v>
      </c>
      <c r="AB259">
        <f>IFERROR(VLOOKUP($A259, CDS5Y_bbg!AA$5:AB$241,2), -1)</f>
        <v>-1</v>
      </c>
      <c r="AC259">
        <f>IFERROR(VLOOKUP($A259, CDS5Y_bbg!AB$5:AC$241,2), -1)</f>
        <v>44043</v>
      </c>
      <c r="AD259">
        <f>IFERROR(VLOOKUP($A259, CDS5Y_bbg!AC$5:AD$241,2), -1)</f>
        <v>568.73599999999999</v>
      </c>
      <c r="AE259">
        <f>IFERROR(VLOOKUP($A259, CDS5Y_bbg!AD$5:AE$241,2), -1)</f>
        <v>41149</v>
      </c>
      <c r="AF259">
        <f>IFERROR(VLOOKUP($A259, CDS5Y_bbg!AE$5:AF$241,2), -1)</f>
        <v>-1</v>
      </c>
      <c r="AG259">
        <f>IFERROR(VLOOKUP($A259, CDS5Y_bbg!AF$5:AG$241,2), -1)</f>
        <v>42853</v>
      </c>
      <c r="AH259">
        <f>IFERROR(VLOOKUP($A259, CDS5Y_bbg!AG$5:AH$241,2), -1)</f>
        <v>23.484999999999999</v>
      </c>
      <c r="AI259">
        <f>IFERROR(VLOOKUP($A259, CDS5Y_bbg!AH$5:AI$241,2), -1)</f>
        <v>-1</v>
      </c>
      <c r="AJ259">
        <f>IFERROR(VLOOKUP($A259, CDS5Y_bbg!AI$5:AJ$241,2), -1)</f>
        <v>-1</v>
      </c>
      <c r="AK259">
        <f>IFERROR(VLOOKUP($A259, CDS5Y_bbg!AJ$5:AK$241,2), -1)</f>
        <v>-1</v>
      </c>
      <c r="AL259">
        <f>IFERROR(VLOOKUP($A259, CDS5Y_bbg!AK$5:AL$241,2), -1)</f>
        <v>-1</v>
      </c>
      <c r="AM259">
        <f>IFERROR(VLOOKUP($A259, CDS5Y_bbg!AL$5:AM$241,2), -1)</f>
        <v>-1</v>
      </c>
      <c r="AN259">
        <f>IFERROR(VLOOKUP($A259, CDS5Y_bbg!AM$5:AN$241,2), -1)</f>
        <v>-1</v>
      </c>
      <c r="AO259">
        <f>IFERROR(VLOOKUP($A259, CDS5Y_bbg!AN$5:AO$241,2), -1)</f>
        <v>43424</v>
      </c>
      <c r="AP259">
        <f>IFERROR(VLOOKUP($A259, CDS5Y_bbg!AO$5:AP$241,2), -1)</f>
        <v>-1</v>
      </c>
      <c r="AQ259">
        <f>IFERROR(VLOOKUP($A259, CDS5Y_bbg!AP$5:AQ$241,2), -1)</f>
        <v>44625</v>
      </c>
      <c r="AR259">
        <f>IFERROR(VLOOKUP($A259, CDS5Y_bbg!AQ$5:AR$241,2), -1)</f>
        <v>21.501999999999999</v>
      </c>
      <c r="AS259">
        <f>IFERROR(VLOOKUP($A259, CDS5Y_bbg!AR$5:AS$241,2), -1)</f>
        <v>44626</v>
      </c>
      <c r="AT259">
        <f>IFERROR(VLOOKUP($A259, CDS5Y_bbg!AS$5:AT$241,2), -1)</f>
        <v>10.241</v>
      </c>
      <c r="AU259">
        <f>IFERROR(VLOOKUP($A259, CDS5Y_bbg!AT$5:AU$241,2), -1)</f>
        <v>-1</v>
      </c>
      <c r="AV259">
        <f>IFERROR(VLOOKUP($A259, CDS5Y_bbg!AU$5:AV$241,2), -1)</f>
        <v>-1</v>
      </c>
      <c r="AW259">
        <f>IFERROR(VLOOKUP($A259, CDS5Y_bbg!AV$5:AW$241,2), -1)</f>
        <v>41863</v>
      </c>
      <c r="AX259">
        <f>IFERROR(VLOOKUP($A259, CDS5Y_bbg!AW$5:AX$241,2), -1)</f>
        <v>-1</v>
      </c>
      <c r="AY259">
        <f>IFERROR(VLOOKUP($A259, CDS5Y_bbg!AX$5:AY$241,2), -1)</f>
        <v>43402</v>
      </c>
      <c r="AZ259">
        <f>IFERROR(VLOOKUP($A259, CDS5Y_bbg!AY$5:AZ$241,2), -1)</f>
        <v>-1</v>
      </c>
      <c r="BA259">
        <f>IFERROR(VLOOKUP($A259, CDS5Y_bbg!AZ$5:BA$241,2), -1)</f>
        <v>-1</v>
      </c>
      <c r="BB259">
        <f>IFERROR(VLOOKUP($A259, CDS5Y_bbg!BA$5:BB$241,2), -1)</f>
        <v>-1</v>
      </c>
      <c r="BC259">
        <f>IFERROR(VLOOKUP($A259, CDS5Y_bbg!BB$5:BC$241,2), -1)</f>
        <v>41722</v>
      </c>
      <c r="BD259">
        <f>IFERROR(VLOOKUP($A259, CDS5Y_bbg!BC$5:BD$241,2), -1)</f>
        <v>-1</v>
      </c>
      <c r="BE259">
        <f>IFERROR(VLOOKUP($A259, CDS5Y_bbg!BD$5:BE$241,2), -1)</f>
        <v>-1</v>
      </c>
      <c r="BF259">
        <f>IFERROR(VLOOKUP($A259, CDS5Y_bbg!BE$5:BF$241,2), -1)</f>
        <v>-1</v>
      </c>
      <c r="BG259">
        <f>IFERROR(VLOOKUP($A259, CDS5Y_bbg!BF$5:BG$241,2), -1)</f>
        <v>-1</v>
      </c>
      <c r="BH259">
        <f>IFERROR(VLOOKUP($A259, CDS5Y_bbg!BG$5:BH$241,2), -1)</f>
        <v>-1</v>
      </c>
      <c r="BI259">
        <f>IFERROR(VLOOKUP($A259, CDS5Y_bbg!BH$5:BI$241,2), -1)</f>
        <v>43424</v>
      </c>
      <c r="BJ259">
        <f>IFERROR(VLOOKUP($A259, CDS5Y_bbg!BI$5:BJ$241,2), -1)</f>
        <v>-1</v>
      </c>
      <c r="BK259">
        <f>IFERROR(VLOOKUP($A259, CDS5Y_bbg!BJ$5:BK$241,2), -1)</f>
        <v>-1</v>
      </c>
      <c r="BL259">
        <f>IFERROR(VLOOKUP($A259, CDS5Y_bbg!BK$5:BL$241,2), -1)</f>
        <v>-1</v>
      </c>
      <c r="BM259">
        <f>IFERROR(VLOOKUP($A259, CDS5Y_bbg!BL$5:BM$241,2), -1)</f>
        <v>43424</v>
      </c>
      <c r="BN259">
        <f>IFERROR(VLOOKUP($A259, CDS5Y_bbg!BM$5:BN$241,2), -1)</f>
        <v>31.623999999999999</v>
      </c>
      <c r="BO259">
        <f>IFERROR(VLOOKUP($A259, CDS5Y_bbg!BN$5:BO$241,2), -1)</f>
        <v>43426</v>
      </c>
      <c r="BP259">
        <f>IFERROR(VLOOKUP($A259, CDS5Y_bbg!BO$5:BP$241,2), -1)</f>
        <v>-1</v>
      </c>
      <c r="BQ259">
        <f>IFERROR(VLOOKUP($A259, CDS5Y_bbg!BP$5:BQ$241,2), -1)</f>
        <v>-1</v>
      </c>
      <c r="BR259">
        <f>IFERROR(VLOOKUP($A259, CDS5Y_bbg!BQ$5:BR$241,2), -1)</f>
        <v>-1</v>
      </c>
      <c r="BS259">
        <f>IFERROR(VLOOKUP($A259, CDS5Y_bbg!BR$5:BS$241,2), -1)</f>
        <v>43426</v>
      </c>
      <c r="BT259">
        <f>IFERROR(VLOOKUP($A259, CDS5Y_bbg!BS$5:BT$241,2), -1)</f>
        <v>-1</v>
      </c>
      <c r="BU259">
        <f>IFERROR(VLOOKUP($A259, CDS5Y_bbg!BT$5:BU$241,2), -1)</f>
        <v>-1</v>
      </c>
      <c r="BV259">
        <f>IFERROR(VLOOKUP($A259, CDS5Y_bbg!BU$5:BV$241,2), -1)</f>
        <v>-1</v>
      </c>
      <c r="BW259">
        <f>IFERROR(VLOOKUP($A259, CDS5Y_bbg!BV$5:BW$241,2), -1)</f>
        <v>41915</v>
      </c>
      <c r="BX259">
        <f>IFERROR(VLOOKUP($A259, CDS5Y_bbg!BW$5:BX$241,2), -1)</f>
        <v>-1</v>
      </c>
      <c r="BY259">
        <f>IFERROR(VLOOKUP($A259, CDS5Y_bbg!BX$5:BY$241,2), -1)</f>
        <v>-1</v>
      </c>
      <c r="BZ259">
        <f>IFERROR(VLOOKUP($A259, CDS5Y_bbg!BY$5:BZ$241,2), -1)</f>
        <v>-1</v>
      </c>
      <c r="CA259">
        <f>IFERROR(VLOOKUP($A259, CDS5Y_bbg!BZ$5:CA$241,2), -1)</f>
        <v>41911</v>
      </c>
      <c r="CB259">
        <f>IFERROR(VLOOKUP($A259, CDS5Y_bbg!CA$5:CB$241,2), -1)</f>
        <v>-1</v>
      </c>
      <c r="CC259">
        <f>IFERROR(VLOOKUP($A259, CDS5Y_bbg!CB$5:CC$241,2), -1)</f>
        <v>41912</v>
      </c>
      <c r="CD259">
        <f>IFERROR(VLOOKUP($A259, CDS5Y_bbg!CC$5:CD$241,2), -1)</f>
        <v>-1</v>
      </c>
      <c r="CE259">
        <f>IFERROR(VLOOKUP($A259, CDS5Y_bbg!CD$5:CE$241,2), -1)</f>
        <v>43332</v>
      </c>
      <c r="CF259">
        <f>IFERROR(VLOOKUP($A259, CDS5Y_bbg!CE$5:CF$241,2), -1)</f>
        <v>-1</v>
      </c>
      <c r="CG259">
        <f>IFERROR(VLOOKUP($A259, CDS5Y_bbg!CF$5:CG$241,2), -1)</f>
        <v>41893</v>
      </c>
      <c r="CH259">
        <f>IFERROR(VLOOKUP($A259, CDS5Y_bbg!CG$5:CH$241,2), -1)</f>
        <v>-1</v>
      </c>
      <c r="CI259">
        <f>IFERROR(VLOOKUP($A259, CDS5Y_bbg!CH$5:CI$241,2), -1)</f>
        <v>-1</v>
      </c>
      <c r="CJ259">
        <f>IFERROR(VLOOKUP($A259, CDS5Y_bbg!CI$5:CJ$241,2), -1)</f>
        <v>-1</v>
      </c>
      <c r="CK259">
        <f>IFERROR(VLOOKUP($A259, CDS5Y_bbg!CJ$5:CK$241,2), -1)</f>
        <v>41844</v>
      </c>
      <c r="CL259">
        <f>IFERROR(VLOOKUP($A259, CDS5Y_bbg!CK$5:CL$241,2), -1)</f>
        <v>-1</v>
      </c>
      <c r="CM259">
        <f>IFERROR(VLOOKUP($A259, CDS5Y_bbg!CL$5:CM$241,2), -1)</f>
        <v>-1</v>
      </c>
      <c r="CN259">
        <f>IFERROR(VLOOKUP($A259, CDS5Y_bbg!CM$5:CN$241,2), -1)</f>
        <v>-1</v>
      </c>
    </row>
    <row r="260" spans="1:92" x14ac:dyDescent="0.25">
      <c r="A260" s="1">
        <v>44407</v>
      </c>
      <c r="B260">
        <f>IFERROR(VLOOKUP($A260, CDS5Y_bbg!A$5:B$241,2), -1)</f>
        <v>164.77099999999999</v>
      </c>
      <c r="C260">
        <f>IFERROR(VLOOKUP($A260, CDS5Y_bbg!B$5:C$241,2), -1)</f>
        <v>41831</v>
      </c>
      <c r="D260">
        <f>IFERROR(VLOOKUP($A260, CDS5Y_bbg!C$5:D$241,2), -1)</f>
        <v>-1</v>
      </c>
      <c r="E260">
        <f>IFERROR(VLOOKUP($A260, CDS5Y_bbg!D$5:E$241,2), -1)</f>
        <v>44895</v>
      </c>
      <c r="F260">
        <f>IFERROR(VLOOKUP($A260, CDS5Y_bbg!E$5:F$241,2), -1)</f>
        <v>69.644000000000005</v>
      </c>
      <c r="G260">
        <f>IFERROR(VLOOKUP($A260, CDS5Y_bbg!F$5:G$241,2), -1)</f>
        <v>40360</v>
      </c>
      <c r="H260">
        <f>IFERROR(VLOOKUP($A260, CDS5Y_bbg!G$5:H$241,2), -1)</f>
        <v>-1</v>
      </c>
      <c r="I260">
        <f>IFERROR(VLOOKUP($A260, CDS5Y_bbg!H$5:I$241,2), -1)</f>
        <v>44834</v>
      </c>
      <c r="J260">
        <f>IFERROR(VLOOKUP($A260, CDS5Y_bbg!I$5:J$241,2), -1)</f>
        <v>147.255</v>
      </c>
      <c r="K260">
        <f>IFERROR(VLOOKUP($A260, CDS5Y_bbg!J$5:K$241,2), -1)</f>
        <v>41819</v>
      </c>
      <c r="L260">
        <f>IFERROR(VLOOKUP($A260, CDS5Y_bbg!K$5:L$241,2), -1)</f>
        <v>-1</v>
      </c>
      <c r="M260">
        <f>IFERROR(VLOOKUP($A260, CDS5Y_bbg!L$5:M$241,2), -1)</f>
        <v>40469</v>
      </c>
      <c r="N260">
        <f>IFERROR(VLOOKUP($A260, CDS5Y_bbg!M$5:N$241,2), -1)</f>
        <v>-1</v>
      </c>
      <c r="O260">
        <f>IFERROR(VLOOKUP($A260, CDS5Y_bbg!N$5:O$241,2), -1)</f>
        <v>40289</v>
      </c>
      <c r="P260">
        <f>IFERROR(VLOOKUP($A260, CDS5Y_bbg!O$5:P$241,2), -1)</f>
        <v>51.5</v>
      </c>
      <c r="Q260">
        <f>IFERROR(VLOOKUP($A260, CDS5Y_bbg!P$5:Q$241,2), -1)</f>
        <v>44377</v>
      </c>
      <c r="R260">
        <f>IFERROR(VLOOKUP($A260, CDS5Y_bbg!Q$5:R$241,2), -1)</f>
        <v>93.2</v>
      </c>
      <c r="S260">
        <f>IFERROR(VLOOKUP($A260, CDS5Y_bbg!R$5:S$241,2), -1)</f>
        <v>43337</v>
      </c>
      <c r="T260">
        <f>IFERROR(VLOOKUP($A260, CDS5Y_bbg!S$5:T$241,2), -1)</f>
        <v>50.953000000000003</v>
      </c>
      <c r="U260">
        <f>IFERROR(VLOOKUP($A260, CDS5Y_bbg!T$5:U$241,2), -1)</f>
        <v>42062</v>
      </c>
      <c r="V260">
        <f>IFERROR(VLOOKUP($A260, CDS5Y_bbg!U$5:V$241,2), -1)</f>
        <v>-1</v>
      </c>
      <c r="W260">
        <f>IFERROR(VLOOKUP($A260, CDS5Y_bbg!V$5:W$241,2), -1)</f>
        <v>44074</v>
      </c>
      <c r="X260">
        <f>IFERROR(VLOOKUP($A260, CDS5Y_bbg!W$5:X$241,2), -1)</f>
        <v>100.538</v>
      </c>
      <c r="Y260">
        <f>IFERROR(VLOOKUP($A260, CDS5Y_bbg!X$5:Y$241,2), -1)</f>
        <v>44043</v>
      </c>
      <c r="Z260">
        <f>IFERROR(VLOOKUP($A260, CDS5Y_bbg!Y$5:Z$241,2), -1)</f>
        <v>312.06099999999998</v>
      </c>
      <c r="AA260">
        <f>IFERROR(VLOOKUP($A260, CDS5Y_bbg!Z$5:AA$241,2), -1)</f>
        <v>40481</v>
      </c>
      <c r="AB260">
        <f>IFERROR(VLOOKUP($A260, CDS5Y_bbg!AA$5:AB$241,2), -1)</f>
        <v>-1</v>
      </c>
      <c r="AC260">
        <f>IFERROR(VLOOKUP($A260, CDS5Y_bbg!AB$5:AC$241,2), -1)</f>
        <v>44043</v>
      </c>
      <c r="AD260">
        <f>IFERROR(VLOOKUP($A260, CDS5Y_bbg!AC$5:AD$241,2), -1)</f>
        <v>568.73599999999999</v>
      </c>
      <c r="AE260">
        <f>IFERROR(VLOOKUP($A260, CDS5Y_bbg!AD$5:AE$241,2), -1)</f>
        <v>41149</v>
      </c>
      <c r="AF260">
        <f>IFERROR(VLOOKUP($A260, CDS5Y_bbg!AE$5:AF$241,2), -1)</f>
        <v>-1</v>
      </c>
      <c r="AG260">
        <f>IFERROR(VLOOKUP($A260, CDS5Y_bbg!AF$5:AG$241,2), -1)</f>
        <v>42853</v>
      </c>
      <c r="AH260">
        <f>IFERROR(VLOOKUP($A260, CDS5Y_bbg!AG$5:AH$241,2), -1)</f>
        <v>23.484999999999999</v>
      </c>
      <c r="AI260">
        <f>IFERROR(VLOOKUP($A260, CDS5Y_bbg!AH$5:AI$241,2), -1)</f>
        <v>-1</v>
      </c>
      <c r="AJ260">
        <f>IFERROR(VLOOKUP($A260, CDS5Y_bbg!AI$5:AJ$241,2), -1)</f>
        <v>-1</v>
      </c>
      <c r="AK260">
        <f>IFERROR(VLOOKUP($A260, CDS5Y_bbg!AJ$5:AK$241,2), -1)</f>
        <v>-1</v>
      </c>
      <c r="AL260">
        <f>IFERROR(VLOOKUP($A260, CDS5Y_bbg!AK$5:AL$241,2), -1)</f>
        <v>-1</v>
      </c>
      <c r="AM260">
        <f>IFERROR(VLOOKUP($A260, CDS5Y_bbg!AL$5:AM$241,2), -1)</f>
        <v>-1</v>
      </c>
      <c r="AN260">
        <f>IFERROR(VLOOKUP($A260, CDS5Y_bbg!AM$5:AN$241,2), -1)</f>
        <v>-1</v>
      </c>
      <c r="AO260">
        <f>IFERROR(VLOOKUP($A260, CDS5Y_bbg!AN$5:AO$241,2), -1)</f>
        <v>43424</v>
      </c>
      <c r="AP260">
        <f>IFERROR(VLOOKUP($A260, CDS5Y_bbg!AO$5:AP$241,2), -1)</f>
        <v>-1</v>
      </c>
      <c r="AQ260">
        <f>IFERROR(VLOOKUP($A260, CDS5Y_bbg!AP$5:AQ$241,2), -1)</f>
        <v>44625</v>
      </c>
      <c r="AR260">
        <f>IFERROR(VLOOKUP($A260, CDS5Y_bbg!AQ$5:AR$241,2), -1)</f>
        <v>20.442</v>
      </c>
      <c r="AS260">
        <f>IFERROR(VLOOKUP($A260, CDS5Y_bbg!AR$5:AS$241,2), -1)</f>
        <v>44626</v>
      </c>
      <c r="AT260">
        <f>IFERROR(VLOOKUP($A260, CDS5Y_bbg!AS$5:AT$241,2), -1)</f>
        <v>9.67</v>
      </c>
      <c r="AU260">
        <f>IFERROR(VLOOKUP($A260, CDS5Y_bbg!AT$5:AU$241,2), -1)</f>
        <v>-1</v>
      </c>
      <c r="AV260">
        <f>IFERROR(VLOOKUP($A260, CDS5Y_bbg!AU$5:AV$241,2), -1)</f>
        <v>-1</v>
      </c>
      <c r="AW260">
        <f>IFERROR(VLOOKUP($A260, CDS5Y_bbg!AV$5:AW$241,2), -1)</f>
        <v>41863</v>
      </c>
      <c r="AX260">
        <f>IFERROR(VLOOKUP($A260, CDS5Y_bbg!AW$5:AX$241,2), -1)</f>
        <v>-1</v>
      </c>
      <c r="AY260">
        <f>IFERROR(VLOOKUP($A260, CDS5Y_bbg!AX$5:AY$241,2), -1)</f>
        <v>43402</v>
      </c>
      <c r="AZ260">
        <f>IFERROR(VLOOKUP($A260, CDS5Y_bbg!AY$5:AZ$241,2), -1)</f>
        <v>-1</v>
      </c>
      <c r="BA260">
        <f>IFERROR(VLOOKUP($A260, CDS5Y_bbg!AZ$5:BA$241,2), -1)</f>
        <v>-1</v>
      </c>
      <c r="BB260">
        <f>IFERROR(VLOOKUP($A260, CDS5Y_bbg!BA$5:BB$241,2), -1)</f>
        <v>-1</v>
      </c>
      <c r="BC260">
        <f>IFERROR(VLOOKUP($A260, CDS5Y_bbg!BB$5:BC$241,2), -1)</f>
        <v>41722</v>
      </c>
      <c r="BD260">
        <f>IFERROR(VLOOKUP($A260, CDS5Y_bbg!BC$5:BD$241,2), -1)</f>
        <v>-1</v>
      </c>
      <c r="BE260">
        <f>IFERROR(VLOOKUP($A260, CDS5Y_bbg!BD$5:BE$241,2), -1)</f>
        <v>-1</v>
      </c>
      <c r="BF260">
        <f>IFERROR(VLOOKUP($A260, CDS5Y_bbg!BE$5:BF$241,2), -1)</f>
        <v>-1</v>
      </c>
      <c r="BG260">
        <f>IFERROR(VLOOKUP($A260, CDS5Y_bbg!BF$5:BG$241,2), -1)</f>
        <v>-1</v>
      </c>
      <c r="BH260">
        <f>IFERROR(VLOOKUP($A260, CDS5Y_bbg!BG$5:BH$241,2), -1)</f>
        <v>-1</v>
      </c>
      <c r="BI260">
        <f>IFERROR(VLOOKUP($A260, CDS5Y_bbg!BH$5:BI$241,2), -1)</f>
        <v>43424</v>
      </c>
      <c r="BJ260">
        <f>IFERROR(VLOOKUP($A260, CDS5Y_bbg!BI$5:BJ$241,2), -1)</f>
        <v>-1</v>
      </c>
      <c r="BK260">
        <f>IFERROR(VLOOKUP($A260, CDS5Y_bbg!BJ$5:BK$241,2), -1)</f>
        <v>-1</v>
      </c>
      <c r="BL260">
        <f>IFERROR(VLOOKUP($A260, CDS5Y_bbg!BK$5:BL$241,2), -1)</f>
        <v>-1</v>
      </c>
      <c r="BM260">
        <f>IFERROR(VLOOKUP($A260, CDS5Y_bbg!BL$5:BM$241,2), -1)</f>
        <v>43424</v>
      </c>
      <c r="BN260">
        <f>IFERROR(VLOOKUP($A260, CDS5Y_bbg!BM$5:BN$241,2), -1)</f>
        <v>31.099</v>
      </c>
      <c r="BO260">
        <f>IFERROR(VLOOKUP($A260, CDS5Y_bbg!BN$5:BO$241,2), -1)</f>
        <v>43426</v>
      </c>
      <c r="BP260">
        <f>IFERROR(VLOOKUP($A260, CDS5Y_bbg!BO$5:BP$241,2), -1)</f>
        <v>-1</v>
      </c>
      <c r="BQ260">
        <f>IFERROR(VLOOKUP($A260, CDS5Y_bbg!BP$5:BQ$241,2), -1)</f>
        <v>-1</v>
      </c>
      <c r="BR260">
        <f>IFERROR(VLOOKUP($A260, CDS5Y_bbg!BQ$5:BR$241,2), -1)</f>
        <v>-1</v>
      </c>
      <c r="BS260">
        <f>IFERROR(VLOOKUP($A260, CDS5Y_bbg!BR$5:BS$241,2), -1)</f>
        <v>43426</v>
      </c>
      <c r="BT260">
        <f>IFERROR(VLOOKUP($A260, CDS5Y_bbg!BS$5:BT$241,2), -1)</f>
        <v>-1</v>
      </c>
      <c r="BU260">
        <f>IFERROR(VLOOKUP($A260, CDS5Y_bbg!BT$5:BU$241,2), -1)</f>
        <v>-1</v>
      </c>
      <c r="BV260">
        <f>IFERROR(VLOOKUP($A260, CDS5Y_bbg!BU$5:BV$241,2), -1)</f>
        <v>-1</v>
      </c>
      <c r="BW260">
        <f>IFERROR(VLOOKUP($A260, CDS5Y_bbg!BV$5:BW$241,2), -1)</f>
        <v>41915</v>
      </c>
      <c r="BX260">
        <f>IFERROR(VLOOKUP($A260, CDS5Y_bbg!BW$5:BX$241,2), -1)</f>
        <v>-1</v>
      </c>
      <c r="BY260">
        <f>IFERROR(VLOOKUP($A260, CDS5Y_bbg!BX$5:BY$241,2), -1)</f>
        <v>-1</v>
      </c>
      <c r="BZ260">
        <f>IFERROR(VLOOKUP($A260, CDS5Y_bbg!BY$5:BZ$241,2), -1)</f>
        <v>-1</v>
      </c>
      <c r="CA260">
        <f>IFERROR(VLOOKUP($A260, CDS5Y_bbg!BZ$5:CA$241,2), -1)</f>
        <v>41911</v>
      </c>
      <c r="CB260">
        <f>IFERROR(VLOOKUP($A260, CDS5Y_bbg!CA$5:CB$241,2), -1)</f>
        <v>-1</v>
      </c>
      <c r="CC260">
        <f>IFERROR(VLOOKUP($A260, CDS5Y_bbg!CB$5:CC$241,2), -1)</f>
        <v>41912</v>
      </c>
      <c r="CD260">
        <f>IFERROR(VLOOKUP($A260, CDS5Y_bbg!CC$5:CD$241,2), -1)</f>
        <v>-1</v>
      </c>
      <c r="CE260">
        <f>IFERROR(VLOOKUP($A260, CDS5Y_bbg!CD$5:CE$241,2), -1)</f>
        <v>43332</v>
      </c>
      <c r="CF260">
        <f>IFERROR(VLOOKUP($A260, CDS5Y_bbg!CE$5:CF$241,2), -1)</f>
        <v>-1</v>
      </c>
      <c r="CG260">
        <f>IFERROR(VLOOKUP($A260, CDS5Y_bbg!CF$5:CG$241,2), -1)</f>
        <v>41893</v>
      </c>
      <c r="CH260">
        <f>IFERROR(VLOOKUP($A260, CDS5Y_bbg!CG$5:CH$241,2), -1)</f>
        <v>-1</v>
      </c>
      <c r="CI260">
        <f>IFERROR(VLOOKUP($A260, CDS5Y_bbg!CH$5:CI$241,2), -1)</f>
        <v>-1</v>
      </c>
      <c r="CJ260">
        <f>IFERROR(VLOOKUP($A260, CDS5Y_bbg!CI$5:CJ$241,2), -1)</f>
        <v>-1</v>
      </c>
      <c r="CK260">
        <f>IFERROR(VLOOKUP($A260, CDS5Y_bbg!CJ$5:CK$241,2), -1)</f>
        <v>41844</v>
      </c>
      <c r="CL260">
        <f>IFERROR(VLOOKUP($A260, CDS5Y_bbg!CK$5:CL$241,2), -1)</f>
        <v>-1</v>
      </c>
      <c r="CM260">
        <f>IFERROR(VLOOKUP($A260, CDS5Y_bbg!CL$5:CM$241,2), -1)</f>
        <v>-1</v>
      </c>
      <c r="CN260">
        <f>IFERROR(VLOOKUP($A260, CDS5Y_bbg!CM$5:CN$241,2), -1)</f>
        <v>-1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260"/>
  <sheetViews>
    <sheetView tabSelected="1" workbookViewId="0">
      <selection activeCell="L1" sqref="L1"/>
    </sheetView>
  </sheetViews>
  <sheetFormatPr defaultRowHeight="15" x14ac:dyDescent="0.25"/>
  <cols>
    <col min="1" max="1" width="10.7109375" style="1" bestFit="1" customWidth="1"/>
  </cols>
  <sheetData>
    <row r="1" spans="1:92" x14ac:dyDescent="0.25">
      <c r="A1" s="1" t="s">
        <v>2</v>
      </c>
      <c r="B1" t="s">
        <v>3</v>
      </c>
      <c r="C1">
        <v>0</v>
      </c>
      <c r="D1" t="s">
        <v>4</v>
      </c>
      <c r="E1">
        <v>0</v>
      </c>
      <c r="F1" t="s">
        <v>5</v>
      </c>
      <c r="G1">
        <v>0</v>
      </c>
      <c r="H1" t="s">
        <v>6</v>
      </c>
      <c r="I1">
        <v>0</v>
      </c>
      <c r="J1" t="s">
        <v>7</v>
      </c>
      <c r="K1">
        <v>0</v>
      </c>
      <c r="L1" t="s">
        <v>8</v>
      </c>
      <c r="M1">
        <v>0</v>
      </c>
      <c r="N1" t="s">
        <v>9</v>
      </c>
      <c r="O1">
        <v>0</v>
      </c>
      <c r="P1" t="s">
        <v>10</v>
      </c>
      <c r="Q1">
        <v>0</v>
      </c>
      <c r="R1" t="s">
        <v>11</v>
      </c>
      <c r="S1">
        <v>0</v>
      </c>
      <c r="T1" t="s">
        <v>12</v>
      </c>
      <c r="U1">
        <v>0</v>
      </c>
      <c r="V1" t="s">
        <v>13</v>
      </c>
      <c r="W1">
        <v>0</v>
      </c>
      <c r="X1" t="s">
        <v>14</v>
      </c>
      <c r="Y1">
        <v>0</v>
      </c>
      <c r="Z1" t="s">
        <v>17</v>
      </c>
      <c r="AA1">
        <v>0</v>
      </c>
      <c r="AB1" t="s">
        <v>15</v>
      </c>
      <c r="AC1">
        <v>0</v>
      </c>
      <c r="AD1" t="s">
        <v>16</v>
      </c>
      <c r="AE1">
        <v>0</v>
      </c>
      <c r="AF1" t="s">
        <v>19</v>
      </c>
      <c r="AG1">
        <v>0</v>
      </c>
      <c r="AH1" t="s">
        <v>20</v>
      </c>
      <c r="AI1">
        <v>0</v>
      </c>
      <c r="AJ1" t="s">
        <v>21</v>
      </c>
      <c r="AK1">
        <v>0</v>
      </c>
      <c r="AL1" t="s">
        <v>22</v>
      </c>
      <c r="AM1">
        <v>0</v>
      </c>
      <c r="AN1" t="s">
        <v>23</v>
      </c>
      <c r="AO1">
        <v>0</v>
      </c>
      <c r="AP1" t="s">
        <v>24</v>
      </c>
      <c r="AQ1">
        <v>0</v>
      </c>
      <c r="AR1" t="s">
        <v>25</v>
      </c>
      <c r="AS1">
        <v>0</v>
      </c>
      <c r="AT1" t="s">
        <v>26</v>
      </c>
      <c r="AU1">
        <v>0</v>
      </c>
      <c r="AV1" t="s">
        <v>27</v>
      </c>
      <c r="AW1">
        <v>0</v>
      </c>
      <c r="AX1" t="s">
        <v>28</v>
      </c>
      <c r="AY1">
        <v>0</v>
      </c>
      <c r="AZ1" t="s">
        <v>29</v>
      </c>
      <c r="BA1">
        <v>0</v>
      </c>
      <c r="BB1" t="s">
        <v>30</v>
      </c>
      <c r="BC1">
        <v>0</v>
      </c>
      <c r="BD1" t="s">
        <v>31</v>
      </c>
      <c r="BE1">
        <v>0</v>
      </c>
      <c r="BF1" t="s">
        <v>32</v>
      </c>
      <c r="BG1">
        <v>0</v>
      </c>
      <c r="BH1" t="s">
        <v>33</v>
      </c>
      <c r="BI1">
        <v>0</v>
      </c>
      <c r="BJ1" t="s">
        <v>34</v>
      </c>
      <c r="BK1">
        <v>0</v>
      </c>
      <c r="BL1" t="s">
        <v>35</v>
      </c>
      <c r="BM1">
        <v>0</v>
      </c>
      <c r="BN1" t="s">
        <v>36</v>
      </c>
      <c r="BO1">
        <v>0</v>
      </c>
      <c r="BP1" t="s">
        <v>37</v>
      </c>
      <c r="BQ1">
        <v>0</v>
      </c>
      <c r="BR1" t="s">
        <v>38</v>
      </c>
      <c r="BS1">
        <v>0</v>
      </c>
      <c r="BT1" t="s">
        <v>39</v>
      </c>
      <c r="BU1">
        <v>0</v>
      </c>
      <c r="BV1" t="s">
        <v>40</v>
      </c>
      <c r="BW1">
        <v>0</v>
      </c>
      <c r="BX1" t="s">
        <v>41</v>
      </c>
      <c r="BY1">
        <v>0</v>
      </c>
      <c r="BZ1" t="s">
        <v>42</v>
      </c>
      <c r="CA1">
        <v>0</v>
      </c>
      <c r="CB1" t="s">
        <v>43</v>
      </c>
      <c r="CC1">
        <v>0</v>
      </c>
      <c r="CD1" t="s">
        <v>44</v>
      </c>
      <c r="CE1">
        <v>0</v>
      </c>
      <c r="CF1" t="s">
        <v>45</v>
      </c>
      <c r="CG1">
        <v>0</v>
      </c>
      <c r="CH1" t="s">
        <v>46</v>
      </c>
      <c r="CI1">
        <v>0</v>
      </c>
      <c r="CJ1" t="s">
        <v>47</v>
      </c>
      <c r="CK1">
        <v>0</v>
      </c>
      <c r="CL1" t="s">
        <v>48</v>
      </c>
      <c r="CM1">
        <v>0</v>
      </c>
      <c r="CN1" t="s">
        <v>49</v>
      </c>
    </row>
    <row r="2" spans="1:92" x14ac:dyDescent="0.25">
      <c r="A2" s="1">
        <v>36556</v>
      </c>
      <c r="B2">
        <v>-1</v>
      </c>
      <c r="C2">
        <v>41831</v>
      </c>
      <c r="D2">
        <v>-1</v>
      </c>
      <c r="E2">
        <v>44895</v>
      </c>
      <c r="F2">
        <v>-1</v>
      </c>
      <c r="G2">
        <v>40360</v>
      </c>
      <c r="H2">
        <v>-1</v>
      </c>
      <c r="I2">
        <v>44834</v>
      </c>
      <c r="J2">
        <v>-1</v>
      </c>
      <c r="K2">
        <v>41819</v>
      </c>
      <c r="L2">
        <v>-1</v>
      </c>
      <c r="M2">
        <v>40469</v>
      </c>
      <c r="N2">
        <v>-1</v>
      </c>
      <c r="O2">
        <v>40289</v>
      </c>
      <c r="P2">
        <v>-1</v>
      </c>
      <c r="Q2">
        <v>44377</v>
      </c>
      <c r="R2">
        <v>-1</v>
      </c>
      <c r="S2">
        <v>43337</v>
      </c>
      <c r="T2">
        <v>-1</v>
      </c>
      <c r="U2">
        <v>42062</v>
      </c>
      <c r="V2">
        <v>-1</v>
      </c>
      <c r="W2">
        <v>44074</v>
      </c>
      <c r="X2">
        <v>-1</v>
      </c>
      <c r="Y2">
        <v>44043</v>
      </c>
      <c r="Z2">
        <v>-1</v>
      </c>
      <c r="AA2">
        <v>40481</v>
      </c>
      <c r="AB2">
        <v>-1</v>
      </c>
      <c r="AC2">
        <v>44043</v>
      </c>
      <c r="AD2">
        <v>-1</v>
      </c>
      <c r="AE2">
        <v>41149</v>
      </c>
      <c r="AF2">
        <v>-1</v>
      </c>
      <c r="AG2">
        <v>42853</v>
      </c>
      <c r="AH2">
        <v>-1</v>
      </c>
      <c r="AI2">
        <v>-1</v>
      </c>
      <c r="AJ2">
        <v>-1</v>
      </c>
      <c r="AK2">
        <v>-1</v>
      </c>
      <c r="AL2">
        <v>-1</v>
      </c>
      <c r="AM2">
        <v>-1</v>
      </c>
      <c r="AN2">
        <v>-1</v>
      </c>
      <c r="AO2">
        <v>43424</v>
      </c>
      <c r="AP2">
        <v>-1</v>
      </c>
      <c r="AQ2">
        <v>44625</v>
      </c>
      <c r="AR2">
        <v>-1</v>
      </c>
      <c r="AS2">
        <v>44626</v>
      </c>
      <c r="AT2">
        <v>-1</v>
      </c>
      <c r="AU2">
        <v>-1</v>
      </c>
      <c r="AV2">
        <v>-1</v>
      </c>
      <c r="AW2">
        <v>41863</v>
      </c>
      <c r="AX2">
        <v>-1</v>
      </c>
      <c r="AY2">
        <v>43402</v>
      </c>
      <c r="AZ2">
        <v>-1</v>
      </c>
      <c r="BA2">
        <v>-1</v>
      </c>
      <c r="BB2">
        <v>-1</v>
      </c>
      <c r="BC2">
        <v>41722</v>
      </c>
      <c r="BD2">
        <v>-1</v>
      </c>
      <c r="BE2">
        <v>-1</v>
      </c>
      <c r="BF2">
        <v>-1</v>
      </c>
      <c r="BG2">
        <v>-1</v>
      </c>
      <c r="BH2">
        <v>-1</v>
      </c>
      <c r="BI2">
        <v>43424</v>
      </c>
      <c r="BJ2">
        <v>-1</v>
      </c>
      <c r="BK2">
        <v>-1</v>
      </c>
      <c r="BL2">
        <v>-1</v>
      </c>
      <c r="BM2">
        <v>43424</v>
      </c>
      <c r="BN2">
        <v>-1</v>
      </c>
      <c r="BO2">
        <v>43426</v>
      </c>
      <c r="BP2">
        <v>-1</v>
      </c>
      <c r="BQ2">
        <v>-1</v>
      </c>
      <c r="BR2">
        <v>-1</v>
      </c>
      <c r="BS2">
        <v>43426</v>
      </c>
      <c r="BT2">
        <v>-1</v>
      </c>
      <c r="BU2">
        <v>-1</v>
      </c>
      <c r="BV2">
        <v>-1</v>
      </c>
      <c r="BW2">
        <v>41915</v>
      </c>
      <c r="BX2">
        <v>-1</v>
      </c>
      <c r="BY2">
        <v>-1</v>
      </c>
      <c r="BZ2">
        <v>-1</v>
      </c>
      <c r="CA2">
        <v>41911</v>
      </c>
      <c r="CB2">
        <v>-1</v>
      </c>
      <c r="CC2">
        <v>41912</v>
      </c>
      <c r="CD2">
        <v>-1</v>
      </c>
      <c r="CE2">
        <v>43332</v>
      </c>
      <c r="CF2">
        <v>-1</v>
      </c>
      <c r="CG2">
        <v>41893</v>
      </c>
      <c r="CH2">
        <v>-1</v>
      </c>
      <c r="CI2">
        <v>-1</v>
      </c>
      <c r="CJ2">
        <v>-1</v>
      </c>
      <c r="CK2">
        <v>41844</v>
      </c>
      <c r="CL2">
        <v>-1</v>
      </c>
      <c r="CM2">
        <v>-1</v>
      </c>
      <c r="CN2">
        <v>-1</v>
      </c>
    </row>
    <row r="3" spans="1:92" x14ac:dyDescent="0.25">
      <c r="A3" s="1">
        <v>36585</v>
      </c>
      <c r="B3">
        <v>-1</v>
      </c>
      <c r="C3">
        <v>41831</v>
      </c>
      <c r="D3">
        <v>-1</v>
      </c>
      <c r="E3">
        <v>44895</v>
      </c>
      <c r="F3">
        <v>-1</v>
      </c>
      <c r="G3">
        <v>40360</v>
      </c>
      <c r="H3">
        <v>-1</v>
      </c>
      <c r="I3">
        <v>44834</v>
      </c>
      <c r="J3">
        <v>-1</v>
      </c>
      <c r="K3">
        <v>41819</v>
      </c>
      <c r="L3">
        <v>-1</v>
      </c>
      <c r="M3">
        <v>40469</v>
      </c>
      <c r="N3">
        <v>-1</v>
      </c>
      <c r="O3">
        <v>40289</v>
      </c>
      <c r="P3">
        <v>-1</v>
      </c>
      <c r="Q3">
        <v>44377</v>
      </c>
      <c r="R3">
        <v>-1</v>
      </c>
      <c r="S3">
        <v>43337</v>
      </c>
      <c r="T3">
        <v>-1</v>
      </c>
      <c r="U3">
        <v>42062</v>
      </c>
      <c r="V3">
        <v>-1</v>
      </c>
      <c r="W3">
        <v>44074</v>
      </c>
      <c r="X3">
        <v>-1</v>
      </c>
      <c r="Y3">
        <v>44043</v>
      </c>
      <c r="Z3">
        <v>-1</v>
      </c>
      <c r="AA3">
        <v>40481</v>
      </c>
      <c r="AB3">
        <v>-1</v>
      </c>
      <c r="AC3">
        <v>44043</v>
      </c>
      <c r="AD3">
        <v>-1</v>
      </c>
      <c r="AE3">
        <v>41149</v>
      </c>
      <c r="AF3">
        <v>-1</v>
      </c>
      <c r="AG3">
        <v>42853</v>
      </c>
      <c r="AH3">
        <v>-1</v>
      </c>
      <c r="AI3">
        <v>-1</v>
      </c>
      <c r="AJ3">
        <v>-1</v>
      </c>
      <c r="AK3">
        <v>-1</v>
      </c>
      <c r="AL3">
        <v>-1</v>
      </c>
      <c r="AM3">
        <v>-1</v>
      </c>
      <c r="AN3">
        <v>-1</v>
      </c>
      <c r="AO3">
        <v>43424</v>
      </c>
      <c r="AP3">
        <v>-1</v>
      </c>
      <c r="AQ3">
        <v>44625</v>
      </c>
      <c r="AR3">
        <v>-1</v>
      </c>
      <c r="AS3">
        <v>44626</v>
      </c>
      <c r="AT3">
        <v>-1</v>
      </c>
      <c r="AU3">
        <v>-1</v>
      </c>
      <c r="AV3">
        <v>-1</v>
      </c>
      <c r="AW3">
        <v>41863</v>
      </c>
      <c r="AX3">
        <v>-1</v>
      </c>
      <c r="AY3">
        <v>43402</v>
      </c>
      <c r="AZ3">
        <v>-1</v>
      </c>
      <c r="BA3">
        <v>-1</v>
      </c>
      <c r="BB3">
        <v>-1</v>
      </c>
      <c r="BC3">
        <v>41722</v>
      </c>
      <c r="BD3">
        <v>-1</v>
      </c>
      <c r="BE3">
        <v>-1</v>
      </c>
      <c r="BF3">
        <v>-1</v>
      </c>
      <c r="BG3">
        <v>-1</v>
      </c>
      <c r="BH3">
        <v>-1</v>
      </c>
      <c r="BI3">
        <v>43424</v>
      </c>
      <c r="BJ3">
        <v>-1</v>
      </c>
      <c r="BK3">
        <v>-1</v>
      </c>
      <c r="BL3">
        <v>-1</v>
      </c>
      <c r="BM3">
        <v>43424</v>
      </c>
      <c r="BN3">
        <v>-1</v>
      </c>
      <c r="BO3">
        <v>43426</v>
      </c>
      <c r="BP3">
        <v>-1</v>
      </c>
      <c r="BQ3">
        <v>-1</v>
      </c>
      <c r="BR3">
        <v>-1</v>
      </c>
      <c r="BS3">
        <v>43426</v>
      </c>
      <c r="BT3">
        <v>-1</v>
      </c>
      <c r="BU3">
        <v>-1</v>
      </c>
      <c r="BV3">
        <v>-1</v>
      </c>
      <c r="BW3">
        <v>41915</v>
      </c>
      <c r="BX3">
        <v>-1</v>
      </c>
      <c r="BY3">
        <v>-1</v>
      </c>
      <c r="BZ3">
        <v>-1</v>
      </c>
      <c r="CA3">
        <v>41911</v>
      </c>
      <c r="CB3">
        <v>-1</v>
      </c>
      <c r="CC3">
        <v>41912</v>
      </c>
      <c r="CD3">
        <v>-1</v>
      </c>
      <c r="CE3">
        <v>43332</v>
      </c>
      <c r="CF3">
        <v>-1</v>
      </c>
      <c r="CG3">
        <v>41893</v>
      </c>
      <c r="CH3">
        <v>-1</v>
      </c>
      <c r="CI3">
        <v>-1</v>
      </c>
      <c r="CJ3">
        <v>-1</v>
      </c>
      <c r="CK3">
        <v>41844</v>
      </c>
      <c r="CL3">
        <v>-1</v>
      </c>
      <c r="CM3">
        <v>-1</v>
      </c>
      <c r="CN3">
        <v>-1</v>
      </c>
    </row>
    <row r="4" spans="1:92" x14ac:dyDescent="0.25">
      <c r="A4" s="1">
        <v>36616</v>
      </c>
      <c r="B4">
        <v>-1</v>
      </c>
      <c r="C4">
        <v>41831</v>
      </c>
      <c r="D4">
        <v>-1</v>
      </c>
      <c r="E4">
        <v>44895</v>
      </c>
      <c r="F4">
        <v>-1</v>
      </c>
      <c r="G4">
        <v>40360</v>
      </c>
      <c r="H4">
        <v>-1</v>
      </c>
      <c r="I4">
        <v>44834</v>
      </c>
      <c r="J4">
        <v>-1</v>
      </c>
      <c r="K4">
        <v>41819</v>
      </c>
      <c r="L4">
        <v>-1</v>
      </c>
      <c r="M4">
        <v>40469</v>
      </c>
      <c r="N4">
        <v>-1</v>
      </c>
      <c r="O4">
        <v>40289</v>
      </c>
      <c r="P4">
        <v>-1</v>
      </c>
      <c r="Q4">
        <v>44377</v>
      </c>
      <c r="R4">
        <v>-1</v>
      </c>
      <c r="S4">
        <v>43337</v>
      </c>
      <c r="T4">
        <v>-1</v>
      </c>
      <c r="U4">
        <v>42062</v>
      </c>
      <c r="V4">
        <v>-1</v>
      </c>
      <c r="W4">
        <v>44074</v>
      </c>
      <c r="X4">
        <v>-1</v>
      </c>
      <c r="Y4">
        <v>44043</v>
      </c>
      <c r="Z4">
        <v>-1</v>
      </c>
      <c r="AA4">
        <v>40481</v>
      </c>
      <c r="AB4">
        <v>-1</v>
      </c>
      <c r="AC4">
        <v>44043</v>
      </c>
      <c r="AD4">
        <v>-1</v>
      </c>
      <c r="AE4">
        <v>41149</v>
      </c>
      <c r="AF4">
        <v>-1</v>
      </c>
      <c r="AG4">
        <v>42853</v>
      </c>
      <c r="AH4">
        <v>-1</v>
      </c>
      <c r="AI4">
        <v>-1</v>
      </c>
      <c r="AJ4">
        <v>-1</v>
      </c>
      <c r="AK4">
        <v>-1</v>
      </c>
      <c r="AL4">
        <v>-1</v>
      </c>
      <c r="AM4">
        <v>-1</v>
      </c>
      <c r="AN4">
        <v>-1</v>
      </c>
      <c r="AO4">
        <v>43424</v>
      </c>
      <c r="AP4">
        <v>-1</v>
      </c>
      <c r="AQ4">
        <v>44625</v>
      </c>
      <c r="AR4">
        <v>-1</v>
      </c>
      <c r="AS4">
        <v>44626</v>
      </c>
      <c r="AT4">
        <v>-1</v>
      </c>
      <c r="AU4">
        <v>-1</v>
      </c>
      <c r="AV4">
        <v>-1</v>
      </c>
      <c r="AW4">
        <v>41863</v>
      </c>
      <c r="AX4">
        <v>-1</v>
      </c>
      <c r="AY4">
        <v>43402</v>
      </c>
      <c r="AZ4">
        <v>-1</v>
      </c>
      <c r="BA4">
        <v>-1</v>
      </c>
      <c r="BB4">
        <v>-1</v>
      </c>
      <c r="BC4">
        <v>41722</v>
      </c>
      <c r="BD4">
        <v>-1</v>
      </c>
      <c r="BE4">
        <v>-1</v>
      </c>
      <c r="BF4">
        <v>-1</v>
      </c>
      <c r="BG4">
        <v>-1</v>
      </c>
      <c r="BH4">
        <v>-1</v>
      </c>
      <c r="BI4">
        <v>43424</v>
      </c>
      <c r="BJ4">
        <v>-1</v>
      </c>
      <c r="BK4">
        <v>-1</v>
      </c>
      <c r="BL4">
        <v>-1</v>
      </c>
      <c r="BM4">
        <v>43424</v>
      </c>
      <c r="BN4">
        <v>-1</v>
      </c>
      <c r="BO4">
        <v>43426</v>
      </c>
      <c r="BP4">
        <v>-1</v>
      </c>
      <c r="BQ4">
        <v>-1</v>
      </c>
      <c r="BR4">
        <v>-1</v>
      </c>
      <c r="BS4">
        <v>43426</v>
      </c>
      <c r="BT4">
        <v>-1</v>
      </c>
      <c r="BU4">
        <v>-1</v>
      </c>
      <c r="BV4">
        <v>-1</v>
      </c>
      <c r="BW4">
        <v>41915</v>
      </c>
      <c r="BX4">
        <v>-1</v>
      </c>
      <c r="BY4">
        <v>-1</v>
      </c>
      <c r="BZ4">
        <v>-1</v>
      </c>
      <c r="CA4">
        <v>41911</v>
      </c>
      <c r="CB4">
        <v>-1</v>
      </c>
      <c r="CC4">
        <v>41912</v>
      </c>
      <c r="CD4">
        <v>-1</v>
      </c>
      <c r="CE4">
        <v>43332</v>
      </c>
      <c r="CF4">
        <v>-1</v>
      </c>
      <c r="CG4">
        <v>41893</v>
      </c>
      <c r="CH4">
        <v>-1</v>
      </c>
      <c r="CI4">
        <v>-1</v>
      </c>
      <c r="CJ4">
        <v>-1</v>
      </c>
      <c r="CK4">
        <v>41844</v>
      </c>
      <c r="CL4">
        <v>-1</v>
      </c>
      <c r="CM4">
        <v>-1</v>
      </c>
      <c r="CN4">
        <v>-1</v>
      </c>
    </row>
    <row r="5" spans="1:92" x14ac:dyDescent="0.25">
      <c r="A5" s="1">
        <v>36646</v>
      </c>
      <c r="B5">
        <v>-1</v>
      </c>
      <c r="C5">
        <v>41831</v>
      </c>
      <c r="D5">
        <v>-1</v>
      </c>
      <c r="E5">
        <v>44895</v>
      </c>
      <c r="F5">
        <v>-1</v>
      </c>
      <c r="G5">
        <v>40360</v>
      </c>
      <c r="H5">
        <v>-1</v>
      </c>
      <c r="I5">
        <v>44834</v>
      </c>
      <c r="J5">
        <v>-1</v>
      </c>
      <c r="K5">
        <v>41819</v>
      </c>
      <c r="L5">
        <v>-1</v>
      </c>
      <c r="M5">
        <v>40469</v>
      </c>
      <c r="N5">
        <v>-1</v>
      </c>
      <c r="O5">
        <v>40289</v>
      </c>
      <c r="P5">
        <v>-1</v>
      </c>
      <c r="Q5">
        <v>44377</v>
      </c>
      <c r="R5">
        <v>-1</v>
      </c>
      <c r="S5">
        <v>43337</v>
      </c>
      <c r="T5">
        <v>-1</v>
      </c>
      <c r="U5">
        <v>42062</v>
      </c>
      <c r="V5">
        <v>-1</v>
      </c>
      <c r="W5">
        <v>44074</v>
      </c>
      <c r="X5">
        <v>-1</v>
      </c>
      <c r="Y5">
        <v>44043</v>
      </c>
      <c r="Z5">
        <v>-1</v>
      </c>
      <c r="AA5">
        <v>40481</v>
      </c>
      <c r="AB5">
        <v>-1</v>
      </c>
      <c r="AC5">
        <v>44043</v>
      </c>
      <c r="AD5">
        <v>-1</v>
      </c>
      <c r="AE5">
        <v>41149</v>
      </c>
      <c r="AF5">
        <v>-1</v>
      </c>
      <c r="AG5">
        <v>42853</v>
      </c>
      <c r="AH5">
        <v>-1</v>
      </c>
      <c r="AI5">
        <v>-1</v>
      </c>
      <c r="AJ5">
        <v>-1</v>
      </c>
      <c r="AK5">
        <v>-1</v>
      </c>
      <c r="AL5">
        <v>-1</v>
      </c>
      <c r="AM5">
        <v>-1</v>
      </c>
      <c r="AN5">
        <v>-1</v>
      </c>
      <c r="AO5">
        <v>43424</v>
      </c>
      <c r="AP5">
        <v>-1</v>
      </c>
      <c r="AQ5">
        <v>44625</v>
      </c>
      <c r="AR5">
        <v>-1</v>
      </c>
      <c r="AS5">
        <v>44626</v>
      </c>
      <c r="AT5">
        <v>-1</v>
      </c>
      <c r="AU5">
        <v>-1</v>
      </c>
      <c r="AV5">
        <v>-1</v>
      </c>
      <c r="AW5">
        <v>41863</v>
      </c>
      <c r="AX5">
        <v>-1</v>
      </c>
      <c r="AY5">
        <v>43402</v>
      </c>
      <c r="AZ5">
        <v>-1</v>
      </c>
      <c r="BA5">
        <v>-1</v>
      </c>
      <c r="BB5">
        <v>-1</v>
      </c>
      <c r="BC5">
        <v>41722</v>
      </c>
      <c r="BD5">
        <v>-1</v>
      </c>
      <c r="BE5">
        <v>-1</v>
      </c>
      <c r="BF5">
        <v>-1</v>
      </c>
      <c r="BG5">
        <v>-1</v>
      </c>
      <c r="BH5">
        <v>-1</v>
      </c>
      <c r="BI5">
        <v>43424</v>
      </c>
      <c r="BJ5">
        <v>-1</v>
      </c>
      <c r="BK5">
        <v>-1</v>
      </c>
      <c r="BL5">
        <v>-1</v>
      </c>
      <c r="BM5">
        <v>43424</v>
      </c>
      <c r="BN5">
        <v>-1</v>
      </c>
      <c r="BO5">
        <v>43426</v>
      </c>
      <c r="BP5">
        <v>-1</v>
      </c>
      <c r="BQ5">
        <v>-1</v>
      </c>
      <c r="BR5">
        <v>-1</v>
      </c>
      <c r="BS5">
        <v>43426</v>
      </c>
      <c r="BT5">
        <v>-1</v>
      </c>
      <c r="BU5">
        <v>-1</v>
      </c>
      <c r="BV5">
        <v>-1</v>
      </c>
      <c r="BW5">
        <v>41915</v>
      </c>
      <c r="BX5">
        <v>-1</v>
      </c>
      <c r="BY5">
        <v>-1</v>
      </c>
      <c r="BZ5">
        <v>-1</v>
      </c>
      <c r="CA5">
        <v>41911</v>
      </c>
      <c r="CB5">
        <v>-1</v>
      </c>
      <c r="CC5">
        <v>41912</v>
      </c>
      <c r="CD5">
        <v>-1</v>
      </c>
      <c r="CE5">
        <v>43332</v>
      </c>
      <c r="CF5">
        <v>-1</v>
      </c>
      <c r="CG5">
        <v>41893</v>
      </c>
      <c r="CH5">
        <v>-1</v>
      </c>
      <c r="CI5">
        <v>-1</v>
      </c>
      <c r="CJ5">
        <v>-1</v>
      </c>
      <c r="CK5">
        <v>41844</v>
      </c>
      <c r="CL5">
        <v>-1</v>
      </c>
      <c r="CM5">
        <v>-1</v>
      </c>
      <c r="CN5">
        <v>-1</v>
      </c>
    </row>
    <row r="6" spans="1:92" x14ac:dyDescent="0.25">
      <c r="A6" s="1">
        <v>36677</v>
      </c>
      <c r="B6">
        <v>-1</v>
      </c>
      <c r="C6">
        <v>41831</v>
      </c>
      <c r="D6">
        <v>-1</v>
      </c>
      <c r="E6">
        <v>44895</v>
      </c>
      <c r="F6">
        <v>-1</v>
      </c>
      <c r="G6">
        <v>40360</v>
      </c>
      <c r="H6">
        <v>-1</v>
      </c>
      <c r="I6">
        <v>44834</v>
      </c>
      <c r="J6">
        <v>-1</v>
      </c>
      <c r="K6">
        <v>41819</v>
      </c>
      <c r="L6">
        <v>-1</v>
      </c>
      <c r="M6">
        <v>40469</v>
      </c>
      <c r="N6">
        <v>-1</v>
      </c>
      <c r="O6">
        <v>40289</v>
      </c>
      <c r="P6">
        <v>-1</v>
      </c>
      <c r="Q6">
        <v>44377</v>
      </c>
      <c r="R6">
        <v>-1</v>
      </c>
      <c r="S6">
        <v>43337</v>
      </c>
      <c r="T6">
        <v>-1</v>
      </c>
      <c r="U6">
        <v>42062</v>
      </c>
      <c r="V6">
        <v>-1</v>
      </c>
      <c r="W6">
        <v>44074</v>
      </c>
      <c r="X6">
        <v>-1</v>
      </c>
      <c r="Y6">
        <v>44043</v>
      </c>
      <c r="Z6">
        <v>-1</v>
      </c>
      <c r="AA6">
        <v>40481</v>
      </c>
      <c r="AB6">
        <v>-1</v>
      </c>
      <c r="AC6">
        <v>44043</v>
      </c>
      <c r="AD6">
        <v>-1</v>
      </c>
      <c r="AE6">
        <v>41149</v>
      </c>
      <c r="AF6">
        <v>-1</v>
      </c>
      <c r="AG6">
        <v>42853</v>
      </c>
      <c r="AH6">
        <v>-1</v>
      </c>
      <c r="AI6">
        <v>-1</v>
      </c>
      <c r="AJ6">
        <v>-1</v>
      </c>
      <c r="AK6">
        <v>-1</v>
      </c>
      <c r="AL6">
        <v>-1</v>
      </c>
      <c r="AM6">
        <v>-1</v>
      </c>
      <c r="AN6">
        <v>-1</v>
      </c>
      <c r="AO6">
        <v>43424</v>
      </c>
      <c r="AP6">
        <v>-1</v>
      </c>
      <c r="AQ6">
        <v>44625</v>
      </c>
      <c r="AR6">
        <v>-1</v>
      </c>
      <c r="AS6">
        <v>44626</v>
      </c>
      <c r="AT6">
        <v>-1</v>
      </c>
      <c r="AU6">
        <v>-1</v>
      </c>
      <c r="AV6">
        <v>-1</v>
      </c>
      <c r="AW6">
        <v>41863</v>
      </c>
      <c r="AX6">
        <v>-1</v>
      </c>
      <c r="AY6">
        <v>43402</v>
      </c>
      <c r="AZ6">
        <v>-1</v>
      </c>
      <c r="BA6">
        <v>-1</v>
      </c>
      <c r="BB6">
        <v>-1</v>
      </c>
      <c r="BC6">
        <v>41722</v>
      </c>
      <c r="BD6">
        <v>-1</v>
      </c>
      <c r="BE6">
        <v>-1</v>
      </c>
      <c r="BF6">
        <v>-1</v>
      </c>
      <c r="BG6">
        <v>-1</v>
      </c>
      <c r="BH6">
        <v>-1</v>
      </c>
      <c r="BI6">
        <v>43424</v>
      </c>
      <c r="BJ6">
        <v>-1</v>
      </c>
      <c r="BK6">
        <v>-1</v>
      </c>
      <c r="BL6">
        <v>-1</v>
      </c>
      <c r="BM6">
        <v>43424</v>
      </c>
      <c r="BN6">
        <v>-1</v>
      </c>
      <c r="BO6">
        <v>43426</v>
      </c>
      <c r="BP6">
        <v>-1</v>
      </c>
      <c r="BQ6">
        <v>-1</v>
      </c>
      <c r="BR6">
        <v>-1</v>
      </c>
      <c r="BS6">
        <v>43426</v>
      </c>
      <c r="BT6">
        <v>-1</v>
      </c>
      <c r="BU6">
        <v>-1</v>
      </c>
      <c r="BV6">
        <v>-1</v>
      </c>
      <c r="BW6">
        <v>41915</v>
      </c>
      <c r="BX6">
        <v>-1</v>
      </c>
      <c r="BY6">
        <v>-1</v>
      </c>
      <c r="BZ6">
        <v>-1</v>
      </c>
      <c r="CA6">
        <v>41911</v>
      </c>
      <c r="CB6">
        <v>-1</v>
      </c>
      <c r="CC6">
        <v>41912</v>
      </c>
      <c r="CD6">
        <v>-1</v>
      </c>
      <c r="CE6">
        <v>43332</v>
      </c>
      <c r="CF6">
        <v>-1</v>
      </c>
      <c r="CG6">
        <v>41893</v>
      </c>
      <c r="CH6">
        <v>-1</v>
      </c>
      <c r="CI6">
        <v>-1</v>
      </c>
      <c r="CJ6">
        <v>-1</v>
      </c>
      <c r="CK6">
        <v>41844</v>
      </c>
      <c r="CL6">
        <v>-1</v>
      </c>
      <c r="CM6">
        <v>-1</v>
      </c>
      <c r="CN6">
        <v>-1</v>
      </c>
    </row>
    <row r="7" spans="1:92" x14ac:dyDescent="0.25">
      <c r="A7" s="1">
        <v>36707</v>
      </c>
      <c r="B7">
        <v>-1</v>
      </c>
      <c r="C7">
        <v>41831</v>
      </c>
      <c r="D7">
        <v>-1</v>
      </c>
      <c r="E7">
        <v>44895</v>
      </c>
      <c r="F7">
        <v>-1</v>
      </c>
      <c r="G7">
        <v>40360</v>
      </c>
      <c r="H7">
        <v>-1</v>
      </c>
      <c r="I7">
        <v>44834</v>
      </c>
      <c r="J7">
        <v>-1</v>
      </c>
      <c r="K7">
        <v>41819</v>
      </c>
      <c r="L7">
        <v>-1</v>
      </c>
      <c r="M7">
        <v>40469</v>
      </c>
      <c r="N7">
        <v>-1</v>
      </c>
      <c r="O7">
        <v>40289</v>
      </c>
      <c r="P7">
        <v>-1</v>
      </c>
      <c r="Q7">
        <v>44377</v>
      </c>
      <c r="R7">
        <v>-1</v>
      </c>
      <c r="S7">
        <v>43337</v>
      </c>
      <c r="T7">
        <v>-1</v>
      </c>
      <c r="U7">
        <v>42062</v>
      </c>
      <c r="V7">
        <v>-1</v>
      </c>
      <c r="W7">
        <v>44074</v>
      </c>
      <c r="X7">
        <v>-1</v>
      </c>
      <c r="Y7">
        <v>44043</v>
      </c>
      <c r="Z7">
        <v>-1</v>
      </c>
      <c r="AA7">
        <v>40481</v>
      </c>
      <c r="AB7">
        <v>-1</v>
      </c>
      <c r="AC7">
        <v>44043</v>
      </c>
      <c r="AD7">
        <v>-1</v>
      </c>
      <c r="AE7">
        <v>41149</v>
      </c>
      <c r="AF7">
        <v>-1</v>
      </c>
      <c r="AG7">
        <v>42853</v>
      </c>
      <c r="AH7">
        <v>-1</v>
      </c>
      <c r="AI7">
        <v>-1</v>
      </c>
      <c r="AJ7">
        <v>-1</v>
      </c>
      <c r="AK7">
        <v>-1</v>
      </c>
      <c r="AL7">
        <v>-1</v>
      </c>
      <c r="AM7">
        <v>-1</v>
      </c>
      <c r="AN7">
        <v>-1</v>
      </c>
      <c r="AO7">
        <v>43424</v>
      </c>
      <c r="AP7">
        <v>-1</v>
      </c>
      <c r="AQ7">
        <v>44625</v>
      </c>
      <c r="AR7">
        <v>-1</v>
      </c>
      <c r="AS7">
        <v>44626</v>
      </c>
      <c r="AT7">
        <v>-1</v>
      </c>
      <c r="AU7">
        <v>-1</v>
      </c>
      <c r="AV7">
        <v>-1</v>
      </c>
      <c r="AW7">
        <v>41863</v>
      </c>
      <c r="AX7">
        <v>-1</v>
      </c>
      <c r="AY7">
        <v>43402</v>
      </c>
      <c r="AZ7">
        <v>-1</v>
      </c>
      <c r="BA7">
        <v>-1</v>
      </c>
      <c r="BB7">
        <v>-1</v>
      </c>
      <c r="BC7">
        <v>41722</v>
      </c>
      <c r="BD7">
        <v>-1</v>
      </c>
      <c r="BE7">
        <v>-1</v>
      </c>
      <c r="BF7">
        <v>-1</v>
      </c>
      <c r="BG7">
        <v>-1</v>
      </c>
      <c r="BH7">
        <v>-1</v>
      </c>
      <c r="BI7">
        <v>43424</v>
      </c>
      <c r="BJ7">
        <v>-1</v>
      </c>
      <c r="BK7">
        <v>-1</v>
      </c>
      <c r="BL7">
        <v>-1</v>
      </c>
      <c r="BM7">
        <v>43424</v>
      </c>
      <c r="BN7">
        <v>-1</v>
      </c>
      <c r="BO7">
        <v>43426</v>
      </c>
      <c r="BP7">
        <v>-1</v>
      </c>
      <c r="BQ7">
        <v>-1</v>
      </c>
      <c r="BR7">
        <v>-1</v>
      </c>
      <c r="BS7">
        <v>43426</v>
      </c>
      <c r="BT7">
        <v>-1</v>
      </c>
      <c r="BU7">
        <v>-1</v>
      </c>
      <c r="BV7">
        <v>-1</v>
      </c>
      <c r="BW7">
        <v>41915</v>
      </c>
      <c r="BX7">
        <v>-1</v>
      </c>
      <c r="BY7">
        <v>-1</v>
      </c>
      <c r="BZ7">
        <v>-1</v>
      </c>
      <c r="CA7">
        <v>41911</v>
      </c>
      <c r="CB7">
        <v>-1</v>
      </c>
      <c r="CC7">
        <v>41912</v>
      </c>
      <c r="CD7">
        <v>-1</v>
      </c>
      <c r="CE7">
        <v>43332</v>
      </c>
      <c r="CF7">
        <v>-1</v>
      </c>
      <c r="CG7">
        <v>41893</v>
      </c>
      <c r="CH7">
        <v>-1</v>
      </c>
      <c r="CI7">
        <v>-1</v>
      </c>
      <c r="CJ7">
        <v>-1</v>
      </c>
      <c r="CK7">
        <v>41844</v>
      </c>
      <c r="CL7">
        <v>-1</v>
      </c>
      <c r="CM7">
        <v>-1</v>
      </c>
      <c r="CN7">
        <v>-1</v>
      </c>
    </row>
    <row r="8" spans="1:92" x14ac:dyDescent="0.25">
      <c r="A8" s="1">
        <v>36738</v>
      </c>
      <c r="B8">
        <v>-1</v>
      </c>
      <c r="C8">
        <v>41831</v>
      </c>
      <c r="D8">
        <v>-1</v>
      </c>
      <c r="E8">
        <v>44895</v>
      </c>
      <c r="F8">
        <v>-1</v>
      </c>
      <c r="G8">
        <v>40360</v>
      </c>
      <c r="H8">
        <v>-1</v>
      </c>
      <c r="I8">
        <v>44834</v>
      </c>
      <c r="J8">
        <v>-1</v>
      </c>
      <c r="K8">
        <v>41819</v>
      </c>
      <c r="L8">
        <v>-1</v>
      </c>
      <c r="M8">
        <v>40469</v>
      </c>
      <c r="N8">
        <v>-1</v>
      </c>
      <c r="O8">
        <v>40289</v>
      </c>
      <c r="P8">
        <v>-1</v>
      </c>
      <c r="Q8">
        <v>44377</v>
      </c>
      <c r="R8">
        <v>-1</v>
      </c>
      <c r="S8">
        <v>43337</v>
      </c>
      <c r="T8">
        <v>-1</v>
      </c>
      <c r="U8">
        <v>42062</v>
      </c>
      <c r="V8">
        <v>-1</v>
      </c>
      <c r="W8">
        <v>44074</v>
      </c>
      <c r="X8">
        <v>-1</v>
      </c>
      <c r="Y8">
        <v>44043</v>
      </c>
      <c r="Z8">
        <v>-1</v>
      </c>
      <c r="AA8">
        <v>40481</v>
      </c>
      <c r="AB8">
        <v>-1</v>
      </c>
      <c r="AC8">
        <v>44043</v>
      </c>
      <c r="AD8">
        <v>-1</v>
      </c>
      <c r="AE8">
        <v>41149</v>
      </c>
      <c r="AF8">
        <v>-1</v>
      </c>
      <c r="AG8">
        <v>42853</v>
      </c>
      <c r="AH8">
        <v>-1</v>
      </c>
      <c r="AI8">
        <v>-1</v>
      </c>
      <c r="AJ8">
        <v>-1</v>
      </c>
      <c r="AK8">
        <v>-1</v>
      </c>
      <c r="AL8">
        <v>-1</v>
      </c>
      <c r="AM8">
        <v>-1</v>
      </c>
      <c r="AN8">
        <v>-1</v>
      </c>
      <c r="AO8">
        <v>43424</v>
      </c>
      <c r="AP8">
        <v>-1</v>
      </c>
      <c r="AQ8">
        <v>44625</v>
      </c>
      <c r="AR8">
        <v>-1</v>
      </c>
      <c r="AS8">
        <v>44626</v>
      </c>
      <c r="AT8">
        <v>-1</v>
      </c>
      <c r="AU8">
        <v>-1</v>
      </c>
      <c r="AV8">
        <v>-1</v>
      </c>
      <c r="AW8">
        <v>41863</v>
      </c>
      <c r="AX8">
        <v>-1</v>
      </c>
      <c r="AY8">
        <v>43402</v>
      </c>
      <c r="AZ8">
        <v>-1</v>
      </c>
      <c r="BA8">
        <v>-1</v>
      </c>
      <c r="BB8">
        <v>-1</v>
      </c>
      <c r="BC8">
        <v>41722</v>
      </c>
      <c r="BD8">
        <v>-1</v>
      </c>
      <c r="BE8">
        <v>-1</v>
      </c>
      <c r="BF8">
        <v>-1</v>
      </c>
      <c r="BG8">
        <v>-1</v>
      </c>
      <c r="BH8">
        <v>-1</v>
      </c>
      <c r="BI8">
        <v>43424</v>
      </c>
      <c r="BJ8">
        <v>-1</v>
      </c>
      <c r="BK8">
        <v>-1</v>
      </c>
      <c r="BL8">
        <v>-1</v>
      </c>
      <c r="BM8">
        <v>43424</v>
      </c>
      <c r="BN8">
        <v>-1</v>
      </c>
      <c r="BO8">
        <v>43426</v>
      </c>
      <c r="BP8">
        <v>-1</v>
      </c>
      <c r="BQ8">
        <v>-1</v>
      </c>
      <c r="BR8">
        <v>-1</v>
      </c>
      <c r="BS8">
        <v>43426</v>
      </c>
      <c r="BT8">
        <v>-1</v>
      </c>
      <c r="BU8">
        <v>-1</v>
      </c>
      <c r="BV8">
        <v>-1</v>
      </c>
      <c r="BW8">
        <v>41915</v>
      </c>
      <c r="BX8">
        <v>-1</v>
      </c>
      <c r="BY8">
        <v>-1</v>
      </c>
      <c r="BZ8">
        <v>-1</v>
      </c>
      <c r="CA8">
        <v>41911</v>
      </c>
      <c r="CB8">
        <v>-1</v>
      </c>
      <c r="CC8">
        <v>41912</v>
      </c>
      <c r="CD8">
        <v>-1</v>
      </c>
      <c r="CE8">
        <v>43332</v>
      </c>
      <c r="CF8">
        <v>-1</v>
      </c>
      <c r="CG8">
        <v>41893</v>
      </c>
      <c r="CH8">
        <v>-1</v>
      </c>
      <c r="CI8">
        <v>-1</v>
      </c>
      <c r="CJ8">
        <v>-1</v>
      </c>
      <c r="CK8">
        <v>41844</v>
      </c>
      <c r="CL8">
        <v>-1</v>
      </c>
      <c r="CM8">
        <v>-1</v>
      </c>
      <c r="CN8">
        <v>-1</v>
      </c>
    </row>
    <row r="9" spans="1:92" x14ac:dyDescent="0.25">
      <c r="A9" s="1">
        <v>36769</v>
      </c>
      <c r="B9">
        <v>-1</v>
      </c>
      <c r="C9">
        <v>41831</v>
      </c>
      <c r="D9">
        <v>-1</v>
      </c>
      <c r="E9">
        <v>44895</v>
      </c>
      <c r="F9">
        <v>-1</v>
      </c>
      <c r="G9">
        <v>40360</v>
      </c>
      <c r="H9">
        <v>-1</v>
      </c>
      <c r="I9">
        <v>44834</v>
      </c>
      <c r="J9">
        <v>-1</v>
      </c>
      <c r="K9">
        <v>41819</v>
      </c>
      <c r="L9">
        <v>-1</v>
      </c>
      <c r="M9">
        <v>40469</v>
      </c>
      <c r="N9">
        <v>-1</v>
      </c>
      <c r="O9">
        <v>40289</v>
      </c>
      <c r="P9">
        <v>-1</v>
      </c>
      <c r="Q9">
        <v>44377</v>
      </c>
      <c r="R9">
        <v>-1</v>
      </c>
      <c r="S9">
        <v>43337</v>
      </c>
      <c r="T9">
        <v>-1</v>
      </c>
      <c r="U9">
        <v>42062</v>
      </c>
      <c r="V9">
        <v>-1</v>
      </c>
      <c r="W9">
        <v>44074</v>
      </c>
      <c r="X9">
        <v>-1</v>
      </c>
      <c r="Y9">
        <v>44043</v>
      </c>
      <c r="Z9">
        <v>-1</v>
      </c>
      <c r="AA9">
        <v>40481</v>
      </c>
      <c r="AB9">
        <v>-1</v>
      </c>
      <c r="AC9">
        <v>44043</v>
      </c>
      <c r="AD9">
        <v>-1</v>
      </c>
      <c r="AE9">
        <v>41149</v>
      </c>
      <c r="AF9">
        <v>-1</v>
      </c>
      <c r="AG9">
        <v>42853</v>
      </c>
      <c r="AH9">
        <v>-1</v>
      </c>
      <c r="AI9">
        <v>-1</v>
      </c>
      <c r="AJ9">
        <v>-1</v>
      </c>
      <c r="AK9">
        <v>-1</v>
      </c>
      <c r="AL9">
        <v>-1</v>
      </c>
      <c r="AM9">
        <v>-1</v>
      </c>
      <c r="AN9">
        <v>-1</v>
      </c>
      <c r="AO9">
        <v>43424</v>
      </c>
      <c r="AP9">
        <v>-1</v>
      </c>
      <c r="AQ9">
        <v>44625</v>
      </c>
      <c r="AR9">
        <v>-1</v>
      </c>
      <c r="AS9">
        <v>44626</v>
      </c>
      <c r="AT9">
        <v>-1</v>
      </c>
      <c r="AU9">
        <v>-1</v>
      </c>
      <c r="AV9">
        <v>-1</v>
      </c>
      <c r="AW9">
        <v>41863</v>
      </c>
      <c r="AX9">
        <v>-1</v>
      </c>
      <c r="AY9">
        <v>43402</v>
      </c>
      <c r="AZ9">
        <v>-1</v>
      </c>
      <c r="BA9">
        <v>-1</v>
      </c>
      <c r="BB9">
        <v>-1</v>
      </c>
      <c r="BC9">
        <v>41722</v>
      </c>
      <c r="BD9">
        <v>-1</v>
      </c>
      <c r="BE9">
        <v>-1</v>
      </c>
      <c r="BF9">
        <v>-1</v>
      </c>
      <c r="BG9">
        <v>-1</v>
      </c>
      <c r="BH9">
        <v>-1</v>
      </c>
      <c r="BI9">
        <v>43424</v>
      </c>
      <c r="BJ9">
        <v>-1</v>
      </c>
      <c r="BK9">
        <v>-1</v>
      </c>
      <c r="BL9">
        <v>-1</v>
      </c>
      <c r="BM9">
        <v>43424</v>
      </c>
      <c r="BN9">
        <v>-1</v>
      </c>
      <c r="BO9">
        <v>43426</v>
      </c>
      <c r="BP9">
        <v>-1</v>
      </c>
      <c r="BQ9">
        <v>-1</v>
      </c>
      <c r="BR9">
        <v>-1</v>
      </c>
      <c r="BS9">
        <v>43426</v>
      </c>
      <c r="BT9">
        <v>-1</v>
      </c>
      <c r="BU9">
        <v>-1</v>
      </c>
      <c r="BV9">
        <v>-1</v>
      </c>
      <c r="BW9">
        <v>41915</v>
      </c>
      <c r="BX9">
        <v>-1</v>
      </c>
      <c r="BY9">
        <v>-1</v>
      </c>
      <c r="BZ9">
        <v>-1</v>
      </c>
      <c r="CA9">
        <v>41911</v>
      </c>
      <c r="CB9">
        <v>-1</v>
      </c>
      <c r="CC9">
        <v>41912</v>
      </c>
      <c r="CD9">
        <v>-1</v>
      </c>
      <c r="CE9">
        <v>43332</v>
      </c>
      <c r="CF9">
        <v>-1</v>
      </c>
      <c r="CG9">
        <v>41893</v>
      </c>
      <c r="CH9">
        <v>-1</v>
      </c>
      <c r="CI9">
        <v>-1</v>
      </c>
      <c r="CJ9">
        <v>-1</v>
      </c>
      <c r="CK9">
        <v>41844</v>
      </c>
      <c r="CL9">
        <v>-1</v>
      </c>
      <c r="CM9">
        <v>-1</v>
      </c>
      <c r="CN9">
        <v>-1</v>
      </c>
    </row>
    <row r="10" spans="1:92" x14ac:dyDescent="0.25">
      <c r="A10" s="1">
        <v>36799</v>
      </c>
      <c r="B10">
        <v>-1</v>
      </c>
      <c r="C10">
        <v>41831</v>
      </c>
      <c r="D10">
        <v>-1</v>
      </c>
      <c r="E10">
        <v>44895</v>
      </c>
      <c r="F10">
        <v>-1</v>
      </c>
      <c r="G10">
        <v>40360</v>
      </c>
      <c r="H10">
        <v>-1</v>
      </c>
      <c r="I10">
        <v>44834</v>
      </c>
      <c r="J10">
        <v>-1</v>
      </c>
      <c r="K10">
        <v>41819</v>
      </c>
      <c r="L10">
        <v>-1</v>
      </c>
      <c r="M10">
        <v>40469</v>
      </c>
      <c r="N10">
        <v>-1</v>
      </c>
      <c r="O10">
        <v>40289</v>
      </c>
      <c r="P10">
        <v>-1</v>
      </c>
      <c r="Q10">
        <v>44377</v>
      </c>
      <c r="R10">
        <v>-1</v>
      </c>
      <c r="S10">
        <v>43337</v>
      </c>
      <c r="T10">
        <v>-1</v>
      </c>
      <c r="U10">
        <v>42062</v>
      </c>
      <c r="V10">
        <v>-1</v>
      </c>
      <c r="W10">
        <v>44074</v>
      </c>
      <c r="X10">
        <v>-1</v>
      </c>
      <c r="Y10">
        <v>44043</v>
      </c>
      <c r="Z10">
        <v>-1</v>
      </c>
      <c r="AA10">
        <v>40481</v>
      </c>
      <c r="AB10">
        <v>-1</v>
      </c>
      <c r="AC10">
        <v>44043</v>
      </c>
      <c r="AD10">
        <v>-1</v>
      </c>
      <c r="AE10">
        <v>41149</v>
      </c>
      <c r="AF10">
        <v>-1</v>
      </c>
      <c r="AG10">
        <v>42853</v>
      </c>
      <c r="AH10">
        <v>-1</v>
      </c>
      <c r="AI10">
        <v>-1</v>
      </c>
      <c r="AJ10">
        <v>-1</v>
      </c>
      <c r="AK10">
        <v>-1</v>
      </c>
      <c r="AL10">
        <v>-1</v>
      </c>
      <c r="AM10">
        <v>-1</v>
      </c>
      <c r="AN10">
        <v>-1</v>
      </c>
      <c r="AO10">
        <v>43424</v>
      </c>
      <c r="AP10">
        <v>-1</v>
      </c>
      <c r="AQ10">
        <v>44625</v>
      </c>
      <c r="AR10">
        <v>-1</v>
      </c>
      <c r="AS10">
        <v>44626</v>
      </c>
      <c r="AT10">
        <v>-1</v>
      </c>
      <c r="AU10">
        <v>-1</v>
      </c>
      <c r="AV10">
        <v>-1</v>
      </c>
      <c r="AW10">
        <v>41863</v>
      </c>
      <c r="AX10">
        <v>-1</v>
      </c>
      <c r="AY10">
        <v>43402</v>
      </c>
      <c r="AZ10">
        <v>-1</v>
      </c>
      <c r="BA10">
        <v>-1</v>
      </c>
      <c r="BB10">
        <v>-1</v>
      </c>
      <c r="BC10">
        <v>41722</v>
      </c>
      <c r="BD10">
        <v>-1</v>
      </c>
      <c r="BE10">
        <v>-1</v>
      </c>
      <c r="BF10">
        <v>-1</v>
      </c>
      <c r="BG10">
        <v>-1</v>
      </c>
      <c r="BH10">
        <v>-1</v>
      </c>
      <c r="BI10">
        <v>43424</v>
      </c>
      <c r="BJ10">
        <v>-1</v>
      </c>
      <c r="BK10">
        <v>-1</v>
      </c>
      <c r="BL10">
        <v>-1</v>
      </c>
      <c r="BM10">
        <v>43424</v>
      </c>
      <c r="BN10">
        <v>-1</v>
      </c>
      <c r="BO10">
        <v>43426</v>
      </c>
      <c r="BP10">
        <v>-1</v>
      </c>
      <c r="BQ10">
        <v>-1</v>
      </c>
      <c r="BR10">
        <v>-1</v>
      </c>
      <c r="BS10">
        <v>43426</v>
      </c>
      <c r="BT10">
        <v>-1</v>
      </c>
      <c r="BU10">
        <v>-1</v>
      </c>
      <c r="BV10">
        <v>-1</v>
      </c>
      <c r="BW10">
        <v>41915</v>
      </c>
      <c r="BX10">
        <v>-1</v>
      </c>
      <c r="BY10">
        <v>-1</v>
      </c>
      <c r="BZ10">
        <v>-1</v>
      </c>
      <c r="CA10">
        <v>41911</v>
      </c>
      <c r="CB10">
        <v>-1</v>
      </c>
      <c r="CC10">
        <v>41912</v>
      </c>
      <c r="CD10">
        <v>-1</v>
      </c>
      <c r="CE10">
        <v>43332</v>
      </c>
      <c r="CF10">
        <v>-1</v>
      </c>
      <c r="CG10">
        <v>41893</v>
      </c>
      <c r="CH10">
        <v>-1</v>
      </c>
      <c r="CI10">
        <v>-1</v>
      </c>
      <c r="CJ10">
        <v>-1</v>
      </c>
      <c r="CK10">
        <v>41844</v>
      </c>
      <c r="CL10">
        <v>-1</v>
      </c>
      <c r="CM10">
        <v>-1</v>
      </c>
      <c r="CN10">
        <v>-1</v>
      </c>
    </row>
    <row r="11" spans="1:92" x14ac:dyDescent="0.25">
      <c r="A11" s="1">
        <v>36830</v>
      </c>
      <c r="B11">
        <v>-1</v>
      </c>
      <c r="C11">
        <v>41831</v>
      </c>
      <c r="D11">
        <v>562.5</v>
      </c>
      <c r="E11">
        <v>44895</v>
      </c>
      <c r="F11">
        <v>-1</v>
      </c>
      <c r="G11">
        <v>40360</v>
      </c>
      <c r="H11">
        <v>-1</v>
      </c>
      <c r="I11">
        <v>44834</v>
      </c>
      <c r="J11">
        <v>-1</v>
      </c>
      <c r="K11">
        <v>41819</v>
      </c>
      <c r="L11">
        <v>362.5</v>
      </c>
      <c r="M11">
        <v>40469</v>
      </c>
      <c r="N11">
        <v>-1</v>
      </c>
      <c r="O11">
        <v>40289</v>
      </c>
      <c r="P11">
        <v>-1</v>
      </c>
      <c r="Q11">
        <v>44377</v>
      </c>
      <c r="R11">
        <v>-1</v>
      </c>
      <c r="S11">
        <v>43337</v>
      </c>
      <c r="T11">
        <v>-1</v>
      </c>
      <c r="U11">
        <v>42062</v>
      </c>
      <c r="V11">
        <v>49</v>
      </c>
      <c r="W11">
        <v>44074</v>
      </c>
      <c r="X11">
        <v>902.5</v>
      </c>
      <c r="Y11">
        <v>44043</v>
      </c>
      <c r="Z11">
        <v>190</v>
      </c>
      <c r="AA11">
        <v>40481</v>
      </c>
      <c r="AB11">
        <v>-1</v>
      </c>
      <c r="AC11">
        <v>44043</v>
      </c>
      <c r="AD11">
        <v>470</v>
      </c>
      <c r="AE11">
        <v>41149</v>
      </c>
      <c r="AF11">
        <v>-1</v>
      </c>
      <c r="AG11">
        <v>42853</v>
      </c>
      <c r="AH11">
        <v>-1</v>
      </c>
      <c r="AI11">
        <v>-1</v>
      </c>
      <c r="AJ11">
        <v>-1</v>
      </c>
      <c r="AK11">
        <v>-1</v>
      </c>
      <c r="AL11">
        <v>-1</v>
      </c>
      <c r="AM11">
        <v>-1</v>
      </c>
      <c r="AN11">
        <v>-1</v>
      </c>
      <c r="AO11">
        <v>43424</v>
      </c>
      <c r="AP11">
        <v>-1</v>
      </c>
      <c r="AQ11">
        <v>44625</v>
      </c>
      <c r="AR11">
        <v>-1</v>
      </c>
      <c r="AS11">
        <v>44626</v>
      </c>
      <c r="AT11">
        <v>-1</v>
      </c>
      <c r="AU11">
        <v>-1</v>
      </c>
      <c r="AV11">
        <v>-1</v>
      </c>
      <c r="AW11">
        <v>41863</v>
      </c>
      <c r="AX11">
        <v>-1</v>
      </c>
      <c r="AY11">
        <v>43402</v>
      </c>
      <c r="AZ11">
        <v>-1</v>
      </c>
      <c r="BA11">
        <v>-1</v>
      </c>
      <c r="BB11">
        <v>-1</v>
      </c>
      <c r="BC11">
        <v>41722</v>
      </c>
      <c r="BD11">
        <v>-1</v>
      </c>
      <c r="BE11">
        <v>-1</v>
      </c>
      <c r="BF11">
        <v>-1</v>
      </c>
      <c r="BG11">
        <v>-1</v>
      </c>
      <c r="BH11">
        <v>-1</v>
      </c>
      <c r="BI11">
        <v>43424</v>
      </c>
      <c r="BJ11">
        <v>-1</v>
      </c>
      <c r="BK11">
        <v>-1</v>
      </c>
      <c r="BL11">
        <v>-1</v>
      </c>
      <c r="BM11">
        <v>43424</v>
      </c>
      <c r="BN11">
        <v>-1</v>
      </c>
      <c r="BO11">
        <v>43426</v>
      </c>
      <c r="BP11">
        <v>-1</v>
      </c>
      <c r="BQ11">
        <v>-1</v>
      </c>
      <c r="BR11">
        <v>-1</v>
      </c>
      <c r="BS11">
        <v>43426</v>
      </c>
      <c r="BT11">
        <v>-1</v>
      </c>
      <c r="BU11">
        <v>-1</v>
      </c>
      <c r="BV11">
        <v>-1</v>
      </c>
      <c r="BW11">
        <v>41915</v>
      </c>
      <c r="BX11">
        <v>-1</v>
      </c>
      <c r="BY11">
        <v>-1</v>
      </c>
      <c r="BZ11">
        <v>-1</v>
      </c>
      <c r="CA11">
        <v>41911</v>
      </c>
      <c r="CB11">
        <v>-1</v>
      </c>
      <c r="CC11">
        <v>41912</v>
      </c>
      <c r="CD11">
        <v>-1</v>
      </c>
      <c r="CE11">
        <v>43332</v>
      </c>
      <c r="CF11">
        <v>-1</v>
      </c>
      <c r="CG11">
        <v>41893</v>
      </c>
      <c r="CH11">
        <v>-1</v>
      </c>
      <c r="CI11">
        <v>-1</v>
      </c>
      <c r="CJ11">
        <v>-1</v>
      </c>
      <c r="CK11">
        <v>41844</v>
      </c>
      <c r="CL11">
        <v>-1</v>
      </c>
      <c r="CM11">
        <v>-1</v>
      </c>
      <c r="CN11">
        <v>-1</v>
      </c>
    </row>
    <row r="12" spans="1:92" x14ac:dyDescent="0.25">
      <c r="A12" s="1">
        <v>36860</v>
      </c>
      <c r="B12">
        <v>-1</v>
      </c>
      <c r="C12">
        <v>41831</v>
      </c>
      <c r="D12">
        <v>697.5</v>
      </c>
      <c r="E12">
        <v>44895</v>
      </c>
      <c r="F12">
        <v>-1</v>
      </c>
      <c r="G12">
        <v>40360</v>
      </c>
      <c r="H12">
        <v>-1</v>
      </c>
      <c r="I12">
        <v>44834</v>
      </c>
      <c r="J12">
        <v>-1</v>
      </c>
      <c r="K12">
        <v>41819</v>
      </c>
      <c r="L12">
        <v>382.5</v>
      </c>
      <c r="M12">
        <v>40469</v>
      </c>
      <c r="N12">
        <v>-1</v>
      </c>
      <c r="O12">
        <v>40289</v>
      </c>
      <c r="P12">
        <v>-1</v>
      </c>
      <c r="Q12">
        <v>44377</v>
      </c>
      <c r="R12">
        <v>-1</v>
      </c>
      <c r="S12">
        <v>43337</v>
      </c>
      <c r="T12">
        <v>-1</v>
      </c>
      <c r="U12">
        <v>42062</v>
      </c>
      <c r="V12">
        <v>42.75</v>
      </c>
      <c r="W12">
        <v>44074</v>
      </c>
      <c r="X12">
        <v>1017.5</v>
      </c>
      <c r="Y12">
        <v>44043</v>
      </c>
      <c r="Z12">
        <v>200</v>
      </c>
      <c r="AA12">
        <v>40481</v>
      </c>
      <c r="AB12">
        <v>-1</v>
      </c>
      <c r="AC12">
        <v>44043</v>
      </c>
      <c r="AD12">
        <v>800</v>
      </c>
      <c r="AE12">
        <v>41149</v>
      </c>
      <c r="AF12">
        <v>-1</v>
      </c>
      <c r="AG12">
        <v>42853</v>
      </c>
      <c r="AH12">
        <v>-1</v>
      </c>
      <c r="AI12">
        <v>-1</v>
      </c>
      <c r="AJ12">
        <v>-1</v>
      </c>
      <c r="AK12">
        <v>-1</v>
      </c>
      <c r="AL12">
        <v>-1</v>
      </c>
      <c r="AM12">
        <v>-1</v>
      </c>
      <c r="AN12">
        <v>-1</v>
      </c>
      <c r="AO12">
        <v>43424</v>
      </c>
      <c r="AP12">
        <v>-1</v>
      </c>
      <c r="AQ12">
        <v>44625</v>
      </c>
      <c r="AR12">
        <v>-1</v>
      </c>
      <c r="AS12">
        <v>44626</v>
      </c>
      <c r="AT12">
        <v>-1</v>
      </c>
      <c r="AU12">
        <v>-1</v>
      </c>
      <c r="AV12">
        <v>-1</v>
      </c>
      <c r="AW12">
        <v>41863</v>
      </c>
      <c r="AX12">
        <v>-1</v>
      </c>
      <c r="AY12">
        <v>43402</v>
      </c>
      <c r="AZ12">
        <v>-1</v>
      </c>
      <c r="BA12">
        <v>-1</v>
      </c>
      <c r="BB12">
        <v>-1</v>
      </c>
      <c r="BC12">
        <v>41722</v>
      </c>
      <c r="BD12">
        <v>-1</v>
      </c>
      <c r="BE12">
        <v>-1</v>
      </c>
      <c r="BF12">
        <v>-1</v>
      </c>
      <c r="BG12">
        <v>-1</v>
      </c>
      <c r="BH12">
        <v>-1</v>
      </c>
      <c r="BI12">
        <v>43424</v>
      </c>
      <c r="BJ12">
        <v>-1</v>
      </c>
      <c r="BK12">
        <v>-1</v>
      </c>
      <c r="BL12">
        <v>-1</v>
      </c>
      <c r="BM12">
        <v>43424</v>
      </c>
      <c r="BN12">
        <v>-1</v>
      </c>
      <c r="BO12">
        <v>43426</v>
      </c>
      <c r="BP12">
        <v>-1</v>
      </c>
      <c r="BQ12">
        <v>-1</v>
      </c>
      <c r="BR12">
        <v>-1</v>
      </c>
      <c r="BS12">
        <v>43426</v>
      </c>
      <c r="BT12">
        <v>-1</v>
      </c>
      <c r="BU12">
        <v>-1</v>
      </c>
      <c r="BV12">
        <v>-1</v>
      </c>
      <c r="BW12">
        <v>41915</v>
      </c>
      <c r="BX12">
        <v>-1</v>
      </c>
      <c r="BY12">
        <v>-1</v>
      </c>
      <c r="BZ12">
        <v>-1</v>
      </c>
      <c r="CA12">
        <v>41911</v>
      </c>
      <c r="CB12">
        <v>-1</v>
      </c>
      <c r="CC12">
        <v>41912</v>
      </c>
      <c r="CD12">
        <v>-1</v>
      </c>
      <c r="CE12">
        <v>43332</v>
      </c>
      <c r="CF12">
        <v>-1</v>
      </c>
      <c r="CG12">
        <v>41893</v>
      </c>
      <c r="CH12">
        <v>-1</v>
      </c>
      <c r="CI12">
        <v>-1</v>
      </c>
      <c r="CJ12">
        <v>-1</v>
      </c>
      <c r="CK12">
        <v>41844</v>
      </c>
      <c r="CL12">
        <v>-1</v>
      </c>
      <c r="CM12">
        <v>-1</v>
      </c>
      <c r="CN12">
        <v>-1</v>
      </c>
    </row>
    <row r="13" spans="1:92" x14ac:dyDescent="0.25">
      <c r="A13" s="1">
        <v>36891</v>
      </c>
      <c r="B13">
        <v>-1</v>
      </c>
      <c r="C13">
        <v>41831</v>
      </c>
      <c r="D13">
        <v>622.5</v>
      </c>
      <c r="E13">
        <v>44895</v>
      </c>
      <c r="F13">
        <v>-1</v>
      </c>
      <c r="G13">
        <v>40360</v>
      </c>
      <c r="H13">
        <v>-1</v>
      </c>
      <c r="I13">
        <v>44834</v>
      </c>
      <c r="J13">
        <v>-1</v>
      </c>
      <c r="K13">
        <v>41819</v>
      </c>
      <c r="L13">
        <v>382.5</v>
      </c>
      <c r="M13">
        <v>40469</v>
      </c>
      <c r="N13">
        <v>-1</v>
      </c>
      <c r="O13">
        <v>40289</v>
      </c>
      <c r="P13">
        <v>-1</v>
      </c>
      <c r="Q13">
        <v>44377</v>
      </c>
      <c r="R13">
        <v>-1</v>
      </c>
      <c r="S13">
        <v>43337</v>
      </c>
      <c r="T13">
        <v>-1</v>
      </c>
      <c r="U13">
        <v>42062</v>
      </c>
      <c r="V13">
        <v>42</v>
      </c>
      <c r="W13">
        <v>44074</v>
      </c>
      <c r="X13">
        <v>1015</v>
      </c>
      <c r="Y13">
        <v>44043</v>
      </c>
      <c r="Z13">
        <v>202.5</v>
      </c>
      <c r="AA13">
        <v>40481</v>
      </c>
      <c r="AB13">
        <v>-1</v>
      </c>
      <c r="AC13">
        <v>44043</v>
      </c>
      <c r="AD13">
        <v>750</v>
      </c>
      <c r="AE13">
        <v>41149</v>
      </c>
      <c r="AF13">
        <v>-1</v>
      </c>
      <c r="AG13">
        <v>42853</v>
      </c>
      <c r="AH13">
        <v>-1</v>
      </c>
      <c r="AI13">
        <v>-1</v>
      </c>
      <c r="AJ13">
        <v>-1</v>
      </c>
      <c r="AK13">
        <v>-1</v>
      </c>
      <c r="AL13">
        <v>-1</v>
      </c>
      <c r="AM13">
        <v>-1</v>
      </c>
      <c r="AN13">
        <v>-1</v>
      </c>
      <c r="AO13">
        <v>43424</v>
      </c>
      <c r="AP13">
        <v>-1</v>
      </c>
      <c r="AQ13">
        <v>44625</v>
      </c>
      <c r="AR13">
        <v>-1</v>
      </c>
      <c r="AS13">
        <v>44626</v>
      </c>
      <c r="AT13">
        <v>-1</v>
      </c>
      <c r="AU13">
        <v>-1</v>
      </c>
      <c r="AV13">
        <v>-1</v>
      </c>
      <c r="AW13">
        <v>41863</v>
      </c>
      <c r="AX13">
        <v>-1</v>
      </c>
      <c r="AY13">
        <v>43402</v>
      </c>
      <c r="AZ13">
        <v>-1</v>
      </c>
      <c r="BA13">
        <v>-1</v>
      </c>
      <c r="BB13">
        <v>-1</v>
      </c>
      <c r="BC13">
        <v>41722</v>
      </c>
      <c r="BD13">
        <v>-1</v>
      </c>
      <c r="BE13">
        <v>-1</v>
      </c>
      <c r="BF13">
        <v>-1</v>
      </c>
      <c r="BG13">
        <v>-1</v>
      </c>
      <c r="BH13">
        <v>-1</v>
      </c>
      <c r="BI13">
        <v>43424</v>
      </c>
      <c r="BJ13">
        <v>-1</v>
      </c>
      <c r="BK13">
        <v>-1</v>
      </c>
      <c r="BL13">
        <v>-1</v>
      </c>
      <c r="BM13">
        <v>43424</v>
      </c>
      <c r="BN13">
        <v>-1</v>
      </c>
      <c r="BO13">
        <v>43426</v>
      </c>
      <c r="BP13">
        <v>-1</v>
      </c>
      <c r="BQ13">
        <v>-1</v>
      </c>
      <c r="BR13">
        <v>-1</v>
      </c>
      <c r="BS13">
        <v>43426</v>
      </c>
      <c r="BT13">
        <v>-1</v>
      </c>
      <c r="BU13">
        <v>-1</v>
      </c>
      <c r="BV13">
        <v>-1</v>
      </c>
      <c r="BW13">
        <v>41915</v>
      </c>
      <c r="BX13">
        <v>-1</v>
      </c>
      <c r="BY13">
        <v>-1</v>
      </c>
      <c r="BZ13">
        <v>-1</v>
      </c>
      <c r="CA13">
        <v>41911</v>
      </c>
      <c r="CB13">
        <v>-1</v>
      </c>
      <c r="CC13">
        <v>41912</v>
      </c>
      <c r="CD13">
        <v>-1</v>
      </c>
      <c r="CE13">
        <v>43332</v>
      </c>
      <c r="CF13">
        <v>-1</v>
      </c>
      <c r="CG13">
        <v>41893</v>
      </c>
      <c r="CH13">
        <v>-1</v>
      </c>
      <c r="CI13">
        <v>-1</v>
      </c>
      <c r="CJ13">
        <v>-1</v>
      </c>
      <c r="CK13">
        <v>41844</v>
      </c>
      <c r="CL13">
        <v>-1</v>
      </c>
      <c r="CM13">
        <v>-1</v>
      </c>
      <c r="CN13">
        <v>-1</v>
      </c>
    </row>
    <row r="14" spans="1:92" x14ac:dyDescent="0.25">
      <c r="A14" s="1">
        <v>36922</v>
      </c>
      <c r="B14">
        <v>-1</v>
      </c>
      <c r="C14">
        <v>41831</v>
      </c>
      <c r="D14">
        <v>525.5</v>
      </c>
      <c r="E14">
        <v>44895</v>
      </c>
      <c r="F14">
        <v>-1</v>
      </c>
      <c r="G14">
        <v>40360</v>
      </c>
      <c r="H14">
        <v>-1</v>
      </c>
      <c r="I14">
        <v>44834</v>
      </c>
      <c r="J14">
        <v>-1</v>
      </c>
      <c r="K14">
        <v>41819</v>
      </c>
      <c r="L14">
        <v>377.5</v>
      </c>
      <c r="M14">
        <v>40469</v>
      </c>
      <c r="N14">
        <v>-1</v>
      </c>
      <c r="O14">
        <v>40289</v>
      </c>
      <c r="P14">
        <v>-1</v>
      </c>
      <c r="Q14">
        <v>44377</v>
      </c>
      <c r="R14">
        <v>-1</v>
      </c>
      <c r="S14">
        <v>43337</v>
      </c>
      <c r="T14">
        <v>-1</v>
      </c>
      <c r="U14">
        <v>42062</v>
      </c>
      <c r="V14">
        <v>34.5</v>
      </c>
      <c r="W14">
        <v>44074</v>
      </c>
      <c r="X14">
        <v>915</v>
      </c>
      <c r="Y14">
        <v>44043</v>
      </c>
      <c r="Z14">
        <v>202.5</v>
      </c>
      <c r="AA14">
        <v>40481</v>
      </c>
      <c r="AB14">
        <v>-1</v>
      </c>
      <c r="AC14">
        <v>44043</v>
      </c>
      <c r="AD14">
        <v>522.5</v>
      </c>
      <c r="AE14">
        <v>41149</v>
      </c>
      <c r="AF14">
        <v>-1</v>
      </c>
      <c r="AG14">
        <v>42853</v>
      </c>
      <c r="AH14">
        <v>-1</v>
      </c>
      <c r="AI14">
        <v>-1</v>
      </c>
      <c r="AJ14">
        <v>-1</v>
      </c>
      <c r="AK14">
        <v>-1</v>
      </c>
      <c r="AL14">
        <v>-1</v>
      </c>
      <c r="AM14">
        <v>-1</v>
      </c>
      <c r="AN14">
        <v>-1</v>
      </c>
      <c r="AO14">
        <v>43424</v>
      </c>
      <c r="AP14">
        <v>-1</v>
      </c>
      <c r="AQ14">
        <v>44625</v>
      </c>
      <c r="AR14">
        <v>-1</v>
      </c>
      <c r="AS14">
        <v>44626</v>
      </c>
      <c r="AT14">
        <v>-1</v>
      </c>
      <c r="AU14">
        <v>-1</v>
      </c>
      <c r="AV14">
        <v>-1</v>
      </c>
      <c r="AW14">
        <v>41863</v>
      </c>
      <c r="AX14">
        <v>-1</v>
      </c>
      <c r="AY14">
        <v>43402</v>
      </c>
      <c r="AZ14">
        <v>-1</v>
      </c>
      <c r="BA14">
        <v>-1</v>
      </c>
      <c r="BB14">
        <v>-1</v>
      </c>
      <c r="BC14">
        <v>41722</v>
      </c>
      <c r="BD14">
        <v>-1</v>
      </c>
      <c r="BE14">
        <v>-1</v>
      </c>
      <c r="BF14">
        <v>-1</v>
      </c>
      <c r="BG14">
        <v>-1</v>
      </c>
      <c r="BH14">
        <v>-1</v>
      </c>
      <c r="BI14">
        <v>43424</v>
      </c>
      <c r="BJ14">
        <v>-1</v>
      </c>
      <c r="BK14">
        <v>-1</v>
      </c>
      <c r="BL14">
        <v>-1</v>
      </c>
      <c r="BM14">
        <v>43424</v>
      </c>
      <c r="BN14">
        <v>-1</v>
      </c>
      <c r="BO14">
        <v>43426</v>
      </c>
      <c r="BP14">
        <v>-1</v>
      </c>
      <c r="BQ14">
        <v>-1</v>
      </c>
      <c r="BR14">
        <v>-1</v>
      </c>
      <c r="BS14">
        <v>43426</v>
      </c>
      <c r="BT14">
        <v>-1</v>
      </c>
      <c r="BU14">
        <v>-1</v>
      </c>
      <c r="BV14">
        <v>-1</v>
      </c>
      <c r="BW14">
        <v>41915</v>
      </c>
      <c r="BX14">
        <v>-1</v>
      </c>
      <c r="BY14">
        <v>-1</v>
      </c>
      <c r="BZ14">
        <v>-1</v>
      </c>
      <c r="CA14">
        <v>41911</v>
      </c>
      <c r="CB14">
        <v>-1</v>
      </c>
      <c r="CC14">
        <v>41912</v>
      </c>
      <c r="CD14">
        <v>-1</v>
      </c>
      <c r="CE14">
        <v>43332</v>
      </c>
      <c r="CF14">
        <v>-1</v>
      </c>
      <c r="CG14">
        <v>41893</v>
      </c>
      <c r="CH14">
        <v>-1</v>
      </c>
      <c r="CI14">
        <v>-1</v>
      </c>
      <c r="CJ14">
        <v>-1</v>
      </c>
      <c r="CK14">
        <v>41844</v>
      </c>
      <c r="CL14">
        <v>-1</v>
      </c>
      <c r="CM14">
        <v>-1</v>
      </c>
      <c r="CN14">
        <v>-1</v>
      </c>
    </row>
    <row r="15" spans="1:92" x14ac:dyDescent="0.25">
      <c r="A15" s="1">
        <v>36950</v>
      </c>
      <c r="B15">
        <v>-1</v>
      </c>
      <c r="C15">
        <v>41831</v>
      </c>
      <c r="D15">
        <v>601.09500000000003</v>
      </c>
      <c r="E15">
        <v>44895</v>
      </c>
      <c r="F15">
        <v>-1</v>
      </c>
      <c r="G15">
        <v>40360</v>
      </c>
      <c r="H15">
        <v>-1</v>
      </c>
      <c r="I15">
        <v>44834</v>
      </c>
      <c r="J15">
        <v>-1</v>
      </c>
      <c r="K15">
        <v>41819</v>
      </c>
      <c r="L15">
        <v>345</v>
      </c>
      <c r="M15">
        <v>40469</v>
      </c>
      <c r="N15">
        <v>-1</v>
      </c>
      <c r="O15">
        <v>40289</v>
      </c>
      <c r="P15">
        <v>-1</v>
      </c>
      <c r="Q15">
        <v>44377</v>
      </c>
      <c r="R15">
        <v>-1</v>
      </c>
      <c r="S15">
        <v>43337</v>
      </c>
      <c r="T15">
        <v>-1</v>
      </c>
      <c r="U15">
        <v>42062</v>
      </c>
      <c r="V15">
        <v>37.5</v>
      </c>
      <c r="W15">
        <v>44074</v>
      </c>
      <c r="X15">
        <v>907.96100000000001</v>
      </c>
      <c r="Y15">
        <v>44043</v>
      </c>
      <c r="Z15">
        <v>192.5</v>
      </c>
      <c r="AA15">
        <v>40481</v>
      </c>
      <c r="AB15">
        <v>-1</v>
      </c>
      <c r="AC15">
        <v>44043</v>
      </c>
      <c r="AD15">
        <v>856</v>
      </c>
      <c r="AE15">
        <v>41149</v>
      </c>
      <c r="AF15">
        <v>-1</v>
      </c>
      <c r="AG15">
        <v>42853</v>
      </c>
      <c r="AH15">
        <v>-1</v>
      </c>
      <c r="AI15">
        <v>-1</v>
      </c>
      <c r="AJ15">
        <v>-1</v>
      </c>
      <c r="AK15">
        <v>-1</v>
      </c>
      <c r="AL15">
        <v>-1</v>
      </c>
      <c r="AM15">
        <v>-1</v>
      </c>
      <c r="AN15">
        <v>-1</v>
      </c>
      <c r="AO15">
        <v>43424</v>
      </c>
      <c r="AP15">
        <v>-1</v>
      </c>
      <c r="AQ15">
        <v>44625</v>
      </c>
      <c r="AR15">
        <v>-1</v>
      </c>
      <c r="AS15">
        <v>44626</v>
      </c>
      <c r="AT15">
        <v>-1</v>
      </c>
      <c r="AU15">
        <v>-1</v>
      </c>
      <c r="AV15">
        <v>-1</v>
      </c>
      <c r="AW15">
        <v>41863</v>
      </c>
      <c r="AX15">
        <v>-1</v>
      </c>
      <c r="AY15">
        <v>43402</v>
      </c>
      <c r="AZ15">
        <v>-1</v>
      </c>
      <c r="BA15">
        <v>-1</v>
      </c>
      <c r="BB15">
        <v>-1</v>
      </c>
      <c r="BC15">
        <v>41722</v>
      </c>
      <c r="BD15">
        <v>-1</v>
      </c>
      <c r="BE15">
        <v>-1</v>
      </c>
      <c r="BF15">
        <v>-1</v>
      </c>
      <c r="BG15">
        <v>-1</v>
      </c>
      <c r="BH15">
        <v>-1</v>
      </c>
      <c r="BI15">
        <v>43424</v>
      </c>
      <c r="BJ15">
        <v>-1</v>
      </c>
      <c r="BK15">
        <v>-1</v>
      </c>
      <c r="BL15">
        <v>-1</v>
      </c>
      <c r="BM15">
        <v>43424</v>
      </c>
      <c r="BN15">
        <v>-1</v>
      </c>
      <c r="BO15">
        <v>43426</v>
      </c>
      <c r="BP15">
        <v>-1</v>
      </c>
      <c r="BQ15">
        <v>-1</v>
      </c>
      <c r="BR15">
        <v>-1</v>
      </c>
      <c r="BS15">
        <v>43426</v>
      </c>
      <c r="BT15">
        <v>-1</v>
      </c>
      <c r="BU15">
        <v>-1</v>
      </c>
      <c r="BV15">
        <v>-1</v>
      </c>
      <c r="BW15">
        <v>41915</v>
      </c>
      <c r="BX15">
        <v>-1</v>
      </c>
      <c r="BY15">
        <v>-1</v>
      </c>
      <c r="BZ15">
        <v>-1</v>
      </c>
      <c r="CA15">
        <v>41911</v>
      </c>
      <c r="CB15">
        <v>-1</v>
      </c>
      <c r="CC15">
        <v>41912</v>
      </c>
      <c r="CD15">
        <v>-1</v>
      </c>
      <c r="CE15">
        <v>43332</v>
      </c>
      <c r="CF15">
        <v>-1</v>
      </c>
      <c r="CG15">
        <v>41893</v>
      </c>
      <c r="CH15">
        <v>-1</v>
      </c>
      <c r="CI15">
        <v>-1</v>
      </c>
      <c r="CJ15">
        <v>-1</v>
      </c>
      <c r="CK15">
        <v>41844</v>
      </c>
      <c r="CL15">
        <v>-1</v>
      </c>
      <c r="CM15">
        <v>-1</v>
      </c>
      <c r="CN15">
        <v>-1</v>
      </c>
    </row>
    <row r="16" spans="1:92" x14ac:dyDescent="0.25">
      <c r="A16" s="1">
        <v>36981</v>
      </c>
      <c r="B16">
        <v>-1</v>
      </c>
      <c r="C16">
        <v>41831</v>
      </c>
      <c r="D16">
        <v>570.35400000000004</v>
      </c>
      <c r="E16">
        <v>44895</v>
      </c>
      <c r="F16">
        <v>-1</v>
      </c>
      <c r="G16">
        <v>40360</v>
      </c>
      <c r="H16">
        <v>-1</v>
      </c>
      <c r="I16">
        <v>44834</v>
      </c>
      <c r="J16">
        <v>-1</v>
      </c>
      <c r="K16">
        <v>41819</v>
      </c>
      <c r="L16">
        <v>345</v>
      </c>
      <c r="M16">
        <v>40469</v>
      </c>
      <c r="N16">
        <v>-1</v>
      </c>
      <c r="O16">
        <v>40289</v>
      </c>
      <c r="P16">
        <v>-1</v>
      </c>
      <c r="Q16">
        <v>44377</v>
      </c>
      <c r="R16">
        <v>-1</v>
      </c>
      <c r="S16">
        <v>43337</v>
      </c>
      <c r="T16">
        <v>-1</v>
      </c>
      <c r="U16">
        <v>42062</v>
      </c>
      <c r="V16">
        <v>37.5</v>
      </c>
      <c r="W16">
        <v>44074</v>
      </c>
      <c r="X16">
        <v>945.15499999999997</v>
      </c>
      <c r="Y16">
        <v>44043</v>
      </c>
      <c r="Z16">
        <v>202.5</v>
      </c>
      <c r="AA16">
        <v>40481</v>
      </c>
      <c r="AB16">
        <v>-1</v>
      </c>
      <c r="AC16">
        <v>44043</v>
      </c>
      <c r="AD16">
        <v>1100</v>
      </c>
      <c r="AE16">
        <v>41149</v>
      </c>
      <c r="AF16">
        <v>-1</v>
      </c>
      <c r="AG16">
        <v>42853</v>
      </c>
      <c r="AH16">
        <v>-1</v>
      </c>
      <c r="AI16">
        <v>-1</v>
      </c>
      <c r="AJ16">
        <v>-1</v>
      </c>
      <c r="AK16">
        <v>-1</v>
      </c>
      <c r="AL16">
        <v>-1</v>
      </c>
      <c r="AM16">
        <v>-1</v>
      </c>
      <c r="AN16">
        <v>-1</v>
      </c>
      <c r="AO16">
        <v>43424</v>
      </c>
      <c r="AP16">
        <v>-1</v>
      </c>
      <c r="AQ16">
        <v>44625</v>
      </c>
      <c r="AR16">
        <v>-1</v>
      </c>
      <c r="AS16">
        <v>44626</v>
      </c>
      <c r="AT16">
        <v>-1</v>
      </c>
      <c r="AU16">
        <v>-1</v>
      </c>
      <c r="AV16">
        <v>-1</v>
      </c>
      <c r="AW16">
        <v>41863</v>
      </c>
      <c r="AX16">
        <v>-1</v>
      </c>
      <c r="AY16">
        <v>43402</v>
      </c>
      <c r="AZ16">
        <v>-1</v>
      </c>
      <c r="BA16">
        <v>-1</v>
      </c>
      <c r="BB16">
        <v>-1</v>
      </c>
      <c r="BC16">
        <v>41722</v>
      </c>
      <c r="BD16">
        <v>-1</v>
      </c>
      <c r="BE16">
        <v>-1</v>
      </c>
      <c r="BF16">
        <v>-1</v>
      </c>
      <c r="BG16">
        <v>-1</v>
      </c>
      <c r="BH16">
        <v>-1</v>
      </c>
      <c r="BI16">
        <v>43424</v>
      </c>
      <c r="BJ16">
        <v>-1</v>
      </c>
      <c r="BK16">
        <v>-1</v>
      </c>
      <c r="BL16">
        <v>-1</v>
      </c>
      <c r="BM16">
        <v>43424</v>
      </c>
      <c r="BN16">
        <v>-1</v>
      </c>
      <c r="BO16">
        <v>43426</v>
      </c>
      <c r="BP16">
        <v>-1</v>
      </c>
      <c r="BQ16">
        <v>-1</v>
      </c>
      <c r="BR16">
        <v>-1</v>
      </c>
      <c r="BS16">
        <v>43426</v>
      </c>
      <c r="BT16">
        <v>-1</v>
      </c>
      <c r="BU16">
        <v>-1</v>
      </c>
      <c r="BV16">
        <v>-1</v>
      </c>
      <c r="BW16">
        <v>41915</v>
      </c>
      <c r="BX16">
        <v>-1</v>
      </c>
      <c r="BY16">
        <v>-1</v>
      </c>
      <c r="BZ16">
        <v>-1</v>
      </c>
      <c r="CA16">
        <v>41911</v>
      </c>
      <c r="CB16">
        <v>-1</v>
      </c>
      <c r="CC16">
        <v>41912</v>
      </c>
      <c r="CD16">
        <v>-1</v>
      </c>
      <c r="CE16">
        <v>43332</v>
      </c>
      <c r="CF16">
        <v>-1</v>
      </c>
      <c r="CG16">
        <v>41893</v>
      </c>
      <c r="CH16">
        <v>-1</v>
      </c>
      <c r="CI16">
        <v>-1</v>
      </c>
      <c r="CJ16">
        <v>-1</v>
      </c>
      <c r="CK16">
        <v>41844</v>
      </c>
      <c r="CL16">
        <v>-1</v>
      </c>
      <c r="CM16">
        <v>-1</v>
      </c>
      <c r="CN16">
        <v>-1</v>
      </c>
    </row>
    <row r="17" spans="1:92" x14ac:dyDescent="0.25">
      <c r="A17" s="1">
        <v>37011</v>
      </c>
      <c r="B17">
        <v>-1</v>
      </c>
      <c r="C17">
        <v>41831</v>
      </c>
      <c r="D17">
        <v>605</v>
      </c>
      <c r="E17">
        <v>44895</v>
      </c>
      <c r="F17">
        <v>-1</v>
      </c>
      <c r="G17">
        <v>40360</v>
      </c>
      <c r="H17">
        <v>-1</v>
      </c>
      <c r="I17">
        <v>44834</v>
      </c>
      <c r="J17">
        <v>-1</v>
      </c>
      <c r="K17">
        <v>41819</v>
      </c>
      <c r="L17">
        <v>350</v>
      </c>
      <c r="M17">
        <v>40469</v>
      </c>
      <c r="N17">
        <v>-1</v>
      </c>
      <c r="O17">
        <v>40289</v>
      </c>
      <c r="P17">
        <v>-1</v>
      </c>
      <c r="Q17">
        <v>44377</v>
      </c>
      <c r="R17">
        <v>-1</v>
      </c>
      <c r="S17">
        <v>43337</v>
      </c>
      <c r="T17">
        <v>-1</v>
      </c>
      <c r="U17">
        <v>42062</v>
      </c>
      <c r="V17">
        <v>37.5</v>
      </c>
      <c r="W17">
        <v>44074</v>
      </c>
      <c r="X17">
        <v>915</v>
      </c>
      <c r="Y17">
        <v>44043</v>
      </c>
      <c r="Z17">
        <v>192.5</v>
      </c>
      <c r="AA17">
        <v>40481</v>
      </c>
      <c r="AB17">
        <v>-1</v>
      </c>
      <c r="AC17">
        <v>44043</v>
      </c>
      <c r="AD17">
        <v>895</v>
      </c>
      <c r="AE17">
        <v>41149</v>
      </c>
      <c r="AF17">
        <v>-1</v>
      </c>
      <c r="AG17">
        <v>42853</v>
      </c>
      <c r="AH17">
        <v>-1</v>
      </c>
      <c r="AI17">
        <v>-1</v>
      </c>
      <c r="AJ17">
        <v>-1</v>
      </c>
      <c r="AK17">
        <v>-1</v>
      </c>
      <c r="AL17">
        <v>-1</v>
      </c>
      <c r="AM17">
        <v>-1</v>
      </c>
      <c r="AN17">
        <v>-1</v>
      </c>
      <c r="AO17">
        <v>43424</v>
      </c>
      <c r="AP17">
        <v>-1</v>
      </c>
      <c r="AQ17">
        <v>44625</v>
      </c>
      <c r="AR17">
        <v>-1</v>
      </c>
      <c r="AS17">
        <v>44626</v>
      </c>
      <c r="AT17">
        <v>-1</v>
      </c>
      <c r="AU17">
        <v>-1</v>
      </c>
      <c r="AV17">
        <v>-1</v>
      </c>
      <c r="AW17">
        <v>41863</v>
      </c>
      <c r="AX17">
        <v>-1</v>
      </c>
      <c r="AY17">
        <v>43402</v>
      </c>
      <c r="AZ17">
        <v>-1</v>
      </c>
      <c r="BA17">
        <v>-1</v>
      </c>
      <c r="BB17">
        <v>-1</v>
      </c>
      <c r="BC17">
        <v>41722</v>
      </c>
      <c r="BD17">
        <v>-1</v>
      </c>
      <c r="BE17">
        <v>-1</v>
      </c>
      <c r="BF17">
        <v>-1</v>
      </c>
      <c r="BG17">
        <v>-1</v>
      </c>
      <c r="BH17">
        <v>-1</v>
      </c>
      <c r="BI17">
        <v>43424</v>
      </c>
      <c r="BJ17">
        <v>-1</v>
      </c>
      <c r="BK17">
        <v>-1</v>
      </c>
      <c r="BL17">
        <v>-1</v>
      </c>
      <c r="BM17">
        <v>43424</v>
      </c>
      <c r="BN17">
        <v>-1</v>
      </c>
      <c r="BO17">
        <v>43426</v>
      </c>
      <c r="BP17">
        <v>-1</v>
      </c>
      <c r="BQ17">
        <v>-1</v>
      </c>
      <c r="BR17">
        <v>-1</v>
      </c>
      <c r="BS17">
        <v>43426</v>
      </c>
      <c r="BT17">
        <v>-1</v>
      </c>
      <c r="BU17">
        <v>-1</v>
      </c>
      <c r="BV17">
        <v>-1</v>
      </c>
      <c r="BW17">
        <v>41915</v>
      </c>
      <c r="BX17">
        <v>-1</v>
      </c>
      <c r="BY17">
        <v>-1</v>
      </c>
      <c r="BZ17">
        <v>-1</v>
      </c>
      <c r="CA17">
        <v>41911</v>
      </c>
      <c r="CB17">
        <v>-1</v>
      </c>
      <c r="CC17">
        <v>41912</v>
      </c>
      <c r="CD17">
        <v>-1</v>
      </c>
      <c r="CE17">
        <v>43332</v>
      </c>
      <c r="CF17">
        <v>-1</v>
      </c>
      <c r="CG17">
        <v>41893</v>
      </c>
      <c r="CH17">
        <v>-1</v>
      </c>
      <c r="CI17">
        <v>-1</v>
      </c>
      <c r="CJ17">
        <v>-1</v>
      </c>
      <c r="CK17">
        <v>41844</v>
      </c>
      <c r="CL17">
        <v>-1</v>
      </c>
      <c r="CM17">
        <v>-1</v>
      </c>
      <c r="CN17">
        <v>-1</v>
      </c>
    </row>
    <row r="18" spans="1:92" x14ac:dyDescent="0.25">
      <c r="A18" s="1">
        <v>37042</v>
      </c>
      <c r="B18">
        <v>-1</v>
      </c>
      <c r="C18">
        <v>41831</v>
      </c>
      <c r="D18">
        <v>510</v>
      </c>
      <c r="E18">
        <v>44895</v>
      </c>
      <c r="F18">
        <v>-1</v>
      </c>
      <c r="G18">
        <v>40360</v>
      </c>
      <c r="H18">
        <v>-1</v>
      </c>
      <c r="I18">
        <v>44834</v>
      </c>
      <c r="J18">
        <v>-1</v>
      </c>
      <c r="K18">
        <v>41819</v>
      </c>
      <c r="L18">
        <v>340</v>
      </c>
      <c r="M18">
        <v>40469</v>
      </c>
      <c r="N18">
        <v>-1</v>
      </c>
      <c r="O18">
        <v>40289</v>
      </c>
      <c r="P18">
        <v>-1</v>
      </c>
      <c r="Q18">
        <v>44377</v>
      </c>
      <c r="R18">
        <v>-1</v>
      </c>
      <c r="S18">
        <v>43337</v>
      </c>
      <c r="T18">
        <v>-1</v>
      </c>
      <c r="U18">
        <v>42062</v>
      </c>
      <c r="V18">
        <v>37.5</v>
      </c>
      <c r="W18">
        <v>44074</v>
      </c>
      <c r="X18">
        <v>805</v>
      </c>
      <c r="Y18">
        <v>44043</v>
      </c>
      <c r="Z18">
        <v>187.5</v>
      </c>
      <c r="AA18">
        <v>40481</v>
      </c>
      <c r="AB18">
        <v>-1</v>
      </c>
      <c r="AC18">
        <v>44043</v>
      </c>
      <c r="AD18">
        <v>772.5</v>
      </c>
      <c r="AE18">
        <v>41149</v>
      </c>
      <c r="AF18">
        <v>-1</v>
      </c>
      <c r="AG18">
        <v>42853</v>
      </c>
      <c r="AH18">
        <v>-1</v>
      </c>
      <c r="AI18">
        <v>-1</v>
      </c>
      <c r="AJ18">
        <v>-1</v>
      </c>
      <c r="AK18">
        <v>-1</v>
      </c>
      <c r="AL18">
        <v>-1</v>
      </c>
      <c r="AM18">
        <v>-1</v>
      </c>
      <c r="AN18">
        <v>-1</v>
      </c>
      <c r="AO18">
        <v>43424</v>
      </c>
      <c r="AP18">
        <v>-1</v>
      </c>
      <c r="AQ18">
        <v>44625</v>
      </c>
      <c r="AR18">
        <v>-1</v>
      </c>
      <c r="AS18">
        <v>44626</v>
      </c>
      <c r="AT18">
        <v>-1</v>
      </c>
      <c r="AU18">
        <v>-1</v>
      </c>
      <c r="AV18">
        <v>-1</v>
      </c>
      <c r="AW18">
        <v>41863</v>
      </c>
      <c r="AX18">
        <v>-1</v>
      </c>
      <c r="AY18">
        <v>43402</v>
      </c>
      <c r="AZ18">
        <v>-1</v>
      </c>
      <c r="BA18">
        <v>-1</v>
      </c>
      <c r="BB18">
        <v>-1</v>
      </c>
      <c r="BC18">
        <v>41722</v>
      </c>
      <c r="BD18">
        <v>-1</v>
      </c>
      <c r="BE18">
        <v>-1</v>
      </c>
      <c r="BF18">
        <v>-1</v>
      </c>
      <c r="BG18">
        <v>-1</v>
      </c>
      <c r="BH18">
        <v>-1</v>
      </c>
      <c r="BI18">
        <v>43424</v>
      </c>
      <c r="BJ18">
        <v>-1</v>
      </c>
      <c r="BK18">
        <v>-1</v>
      </c>
      <c r="BL18">
        <v>-1</v>
      </c>
      <c r="BM18">
        <v>43424</v>
      </c>
      <c r="BN18">
        <v>-1</v>
      </c>
      <c r="BO18">
        <v>43426</v>
      </c>
      <c r="BP18">
        <v>-1</v>
      </c>
      <c r="BQ18">
        <v>-1</v>
      </c>
      <c r="BR18">
        <v>-1</v>
      </c>
      <c r="BS18">
        <v>43426</v>
      </c>
      <c r="BT18">
        <v>-1</v>
      </c>
      <c r="BU18">
        <v>-1</v>
      </c>
      <c r="BV18">
        <v>-1</v>
      </c>
      <c r="BW18">
        <v>41915</v>
      </c>
      <c r="BX18">
        <v>-1</v>
      </c>
      <c r="BY18">
        <v>-1</v>
      </c>
      <c r="BZ18">
        <v>-1</v>
      </c>
      <c r="CA18">
        <v>41911</v>
      </c>
      <c r="CB18">
        <v>-1</v>
      </c>
      <c r="CC18">
        <v>41912</v>
      </c>
      <c r="CD18">
        <v>-1</v>
      </c>
      <c r="CE18">
        <v>43332</v>
      </c>
      <c r="CF18">
        <v>-1</v>
      </c>
      <c r="CG18">
        <v>41893</v>
      </c>
      <c r="CH18">
        <v>-1</v>
      </c>
      <c r="CI18">
        <v>-1</v>
      </c>
      <c r="CJ18">
        <v>-1</v>
      </c>
      <c r="CK18">
        <v>41844</v>
      </c>
      <c r="CL18">
        <v>-1</v>
      </c>
      <c r="CM18">
        <v>-1</v>
      </c>
      <c r="CN18">
        <v>-1</v>
      </c>
    </row>
    <row r="19" spans="1:92" x14ac:dyDescent="0.25">
      <c r="A19" s="1">
        <v>37072</v>
      </c>
      <c r="B19">
        <v>-1</v>
      </c>
      <c r="C19">
        <v>41831</v>
      </c>
      <c r="D19">
        <v>452.5</v>
      </c>
      <c r="E19">
        <v>44895</v>
      </c>
      <c r="F19">
        <v>-1</v>
      </c>
      <c r="G19">
        <v>40360</v>
      </c>
      <c r="H19">
        <v>-1</v>
      </c>
      <c r="I19">
        <v>44834</v>
      </c>
      <c r="J19">
        <v>-1</v>
      </c>
      <c r="K19">
        <v>41819</v>
      </c>
      <c r="L19">
        <v>329</v>
      </c>
      <c r="M19">
        <v>40469</v>
      </c>
      <c r="N19">
        <v>-1</v>
      </c>
      <c r="O19">
        <v>40289</v>
      </c>
      <c r="P19">
        <v>-1</v>
      </c>
      <c r="Q19">
        <v>44377</v>
      </c>
      <c r="R19">
        <v>-1</v>
      </c>
      <c r="S19">
        <v>43337</v>
      </c>
      <c r="T19">
        <v>-1</v>
      </c>
      <c r="U19">
        <v>42062</v>
      </c>
      <c r="V19">
        <v>39</v>
      </c>
      <c r="W19">
        <v>44074</v>
      </c>
      <c r="X19">
        <v>702.5</v>
      </c>
      <c r="Y19">
        <v>44043</v>
      </c>
      <c r="Z19">
        <v>182.5</v>
      </c>
      <c r="AA19">
        <v>40481</v>
      </c>
      <c r="AB19">
        <v>-1</v>
      </c>
      <c r="AC19">
        <v>44043</v>
      </c>
      <c r="AD19">
        <v>795</v>
      </c>
      <c r="AE19">
        <v>41149</v>
      </c>
      <c r="AF19">
        <v>-1</v>
      </c>
      <c r="AG19">
        <v>42853</v>
      </c>
      <c r="AH19">
        <v>-1</v>
      </c>
      <c r="AI19">
        <v>-1</v>
      </c>
      <c r="AJ19">
        <v>-1</v>
      </c>
      <c r="AK19">
        <v>-1</v>
      </c>
      <c r="AL19">
        <v>-1</v>
      </c>
      <c r="AM19">
        <v>-1</v>
      </c>
      <c r="AN19">
        <v>-1</v>
      </c>
      <c r="AO19">
        <v>43424</v>
      </c>
      <c r="AP19">
        <v>-1</v>
      </c>
      <c r="AQ19">
        <v>44625</v>
      </c>
      <c r="AR19">
        <v>-1</v>
      </c>
      <c r="AS19">
        <v>44626</v>
      </c>
      <c r="AT19">
        <v>-1</v>
      </c>
      <c r="AU19">
        <v>-1</v>
      </c>
      <c r="AV19">
        <v>-1</v>
      </c>
      <c r="AW19">
        <v>41863</v>
      </c>
      <c r="AX19">
        <v>-1</v>
      </c>
      <c r="AY19">
        <v>43402</v>
      </c>
      <c r="AZ19">
        <v>-1</v>
      </c>
      <c r="BA19">
        <v>-1</v>
      </c>
      <c r="BB19">
        <v>-1</v>
      </c>
      <c r="BC19">
        <v>41722</v>
      </c>
      <c r="BD19">
        <v>-1</v>
      </c>
      <c r="BE19">
        <v>-1</v>
      </c>
      <c r="BF19">
        <v>-1</v>
      </c>
      <c r="BG19">
        <v>-1</v>
      </c>
      <c r="BH19">
        <v>-1</v>
      </c>
      <c r="BI19">
        <v>43424</v>
      </c>
      <c r="BJ19">
        <v>-1</v>
      </c>
      <c r="BK19">
        <v>-1</v>
      </c>
      <c r="BL19">
        <v>-1</v>
      </c>
      <c r="BM19">
        <v>43424</v>
      </c>
      <c r="BN19">
        <v>-1</v>
      </c>
      <c r="BO19">
        <v>43426</v>
      </c>
      <c r="BP19">
        <v>-1</v>
      </c>
      <c r="BQ19">
        <v>-1</v>
      </c>
      <c r="BR19">
        <v>-1</v>
      </c>
      <c r="BS19">
        <v>43426</v>
      </c>
      <c r="BT19">
        <v>-1</v>
      </c>
      <c r="BU19">
        <v>-1</v>
      </c>
      <c r="BV19">
        <v>-1</v>
      </c>
      <c r="BW19">
        <v>41915</v>
      </c>
      <c r="BX19">
        <v>-1</v>
      </c>
      <c r="BY19">
        <v>-1</v>
      </c>
      <c r="BZ19">
        <v>-1</v>
      </c>
      <c r="CA19">
        <v>41911</v>
      </c>
      <c r="CB19">
        <v>-1</v>
      </c>
      <c r="CC19">
        <v>41912</v>
      </c>
      <c r="CD19">
        <v>-1</v>
      </c>
      <c r="CE19">
        <v>43332</v>
      </c>
      <c r="CF19">
        <v>-1</v>
      </c>
      <c r="CG19">
        <v>41893</v>
      </c>
      <c r="CH19">
        <v>-1</v>
      </c>
      <c r="CI19">
        <v>-1</v>
      </c>
      <c r="CJ19">
        <v>-1</v>
      </c>
      <c r="CK19">
        <v>41844</v>
      </c>
      <c r="CL19">
        <v>-1</v>
      </c>
      <c r="CM19">
        <v>-1</v>
      </c>
      <c r="CN19">
        <v>-1</v>
      </c>
    </row>
    <row r="20" spans="1:92" x14ac:dyDescent="0.25">
      <c r="A20" s="1">
        <v>37103</v>
      </c>
      <c r="B20">
        <v>-1</v>
      </c>
      <c r="C20">
        <v>41831</v>
      </c>
      <c r="D20">
        <v>502.5</v>
      </c>
      <c r="E20">
        <v>44895</v>
      </c>
      <c r="F20">
        <v>-1</v>
      </c>
      <c r="G20">
        <v>40360</v>
      </c>
      <c r="H20">
        <v>-1</v>
      </c>
      <c r="I20">
        <v>44834</v>
      </c>
      <c r="J20">
        <v>-1</v>
      </c>
      <c r="K20">
        <v>41819</v>
      </c>
      <c r="L20">
        <v>330</v>
      </c>
      <c r="M20">
        <v>40469</v>
      </c>
      <c r="N20">
        <v>-1</v>
      </c>
      <c r="O20">
        <v>40289</v>
      </c>
      <c r="P20">
        <v>-1</v>
      </c>
      <c r="Q20">
        <v>44377</v>
      </c>
      <c r="R20">
        <v>-1</v>
      </c>
      <c r="S20">
        <v>43337</v>
      </c>
      <c r="T20">
        <v>-1</v>
      </c>
      <c r="U20">
        <v>42062</v>
      </c>
      <c r="V20">
        <v>44.5</v>
      </c>
      <c r="W20">
        <v>44074</v>
      </c>
      <c r="X20">
        <v>815</v>
      </c>
      <c r="Y20">
        <v>44043</v>
      </c>
      <c r="Z20">
        <v>185</v>
      </c>
      <c r="AA20">
        <v>40481</v>
      </c>
      <c r="AB20">
        <v>-1</v>
      </c>
      <c r="AC20">
        <v>44043</v>
      </c>
      <c r="AD20">
        <v>1112.5</v>
      </c>
      <c r="AE20">
        <v>41149</v>
      </c>
      <c r="AF20">
        <v>-1</v>
      </c>
      <c r="AG20">
        <v>42853</v>
      </c>
      <c r="AH20">
        <v>-1</v>
      </c>
      <c r="AI20">
        <v>-1</v>
      </c>
      <c r="AJ20">
        <v>-1</v>
      </c>
      <c r="AK20">
        <v>-1</v>
      </c>
      <c r="AL20">
        <v>-1</v>
      </c>
      <c r="AM20">
        <v>-1</v>
      </c>
      <c r="AN20">
        <v>-1</v>
      </c>
      <c r="AO20">
        <v>43424</v>
      </c>
      <c r="AP20">
        <v>-1</v>
      </c>
      <c r="AQ20">
        <v>44625</v>
      </c>
      <c r="AR20">
        <v>-1</v>
      </c>
      <c r="AS20">
        <v>44626</v>
      </c>
      <c r="AT20">
        <v>-1</v>
      </c>
      <c r="AU20">
        <v>-1</v>
      </c>
      <c r="AV20">
        <v>-1</v>
      </c>
      <c r="AW20">
        <v>41863</v>
      </c>
      <c r="AX20">
        <v>-1</v>
      </c>
      <c r="AY20">
        <v>43402</v>
      </c>
      <c r="AZ20">
        <v>-1</v>
      </c>
      <c r="BA20">
        <v>-1</v>
      </c>
      <c r="BB20">
        <v>-1</v>
      </c>
      <c r="BC20">
        <v>41722</v>
      </c>
      <c r="BD20">
        <v>-1</v>
      </c>
      <c r="BE20">
        <v>-1</v>
      </c>
      <c r="BF20">
        <v>-1</v>
      </c>
      <c r="BG20">
        <v>-1</v>
      </c>
      <c r="BH20">
        <v>-1</v>
      </c>
      <c r="BI20">
        <v>43424</v>
      </c>
      <c r="BJ20">
        <v>-1</v>
      </c>
      <c r="BK20">
        <v>-1</v>
      </c>
      <c r="BL20">
        <v>-1</v>
      </c>
      <c r="BM20">
        <v>43424</v>
      </c>
      <c r="BN20">
        <v>-1</v>
      </c>
      <c r="BO20">
        <v>43426</v>
      </c>
      <c r="BP20">
        <v>-1</v>
      </c>
      <c r="BQ20">
        <v>-1</v>
      </c>
      <c r="BR20">
        <v>-1</v>
      </c>
      <c r="BS20">
        <v>43426</v>
      </c>
      <c r="BT20">
        <v>-1</v>
      </c>
      <c r="BU20">
        <v>-1</v>
      </c>
      <c r="BV20">
        <v>-1</v>
      </c>
      <c r="BW20">
        <v>41915</v>
      </c>
      <c r="BX20">
        <v>-1</v>
      </c>
      <c r="BY20">
        <v>-1</v>
      </c>
      <c r="BZ20">
        <v>-1</v>
      </c>
      <c r="CA20">
        <v>41911</v>
      </c>
      <c r="CB20">
        <v>-1</v>
      </c>
      <c r="CC20">
        <v>41912</v>
      </c>
      <c r="CD20">
        <v>-1</v>
      </c>
      <c r="CE20">
        <v>43332</v>
      </c>
      <c r="CF20">
        <v>-1</v>
      </c>
      <c r="CG20">
        <v>41893</v>
      </c>
      <c r="CH20">
        <v>-1</v>
      </c>
      <c r="CI20">
        <v>-1</v>
      </c>
      <c r="CJ20">
        <v>-1</v>
      </c>
      <c r="CK20">
        <v>41844</v>
      </c>
      <c r="CL20">
        <v>-1</v>
      </c>
      <c r="CM20">
        <v>-1</v>
      </c>
      <c r="CN20">
        <v>-1</v>
      </c>
    </row>
    <row r="21" spans="1:92" x14ac:dyDescent="0.25">
      <c r="A21" s="1">
        <v>37134</v>
      </c>
      <c r="B21">
        <v>-1</v>
      </c>
      <c r="C21">
        <v>41831</v>
      </c>
      <c r="D21">
        <v>425</v>
      </c>
      <c r="E21">
        <v>44895</v>
      </c>
      <c r="F21">
        <v>-1</v>
      </c>
      <c r="G21">
        <v>40360</v>
      </c>
      <c r="H21">
        <v>-1</v>
      </c>
      <c r="I21">
        <v>44834</v>
      </c>
      <c r="J21">
        <v>-1</v>
      </c>
      <c r="K21">
        <v>41819</v>
      </c>
      <c r="L21">
        <v>335</v>
      </c>
      <c r="M21">
        <v>40469</v>
      </c>
      <c r="N21">
        <v>-1</v>
      </c>
      <c r="O21">
        <v>40289</v>
      </c>
      <c r="P21">
        <v>-1</v>
      </c>
      <c r="Q21">
        <v>44377</v>
      </c>
      <c r="R21">
        <v>-1</v>
      </c>
      <c r="S21">
        <v>43337</v>
      </c>
      <c r="T21">
        <v>-1</v>
      </c>
      <c r="U21">
        <v>42062</v>
      </c>
      <c r="V21">
        <v>47</v>
      </c>
      <c r="W21">
        <v>44074</v>
      </c>
      <c r="X21">
        <v>697.5</v>
      </c>
      <c r="Y21">
        <v>44043</v>
      </c>
      <c r="Z21">
        <v>185</v>
      </c>
      <c r="AA21">
        <v>40481</v>
      </c>
      <c r="AB21">
        <v>-1</v>
      </c>
      <c r="AC21">
        <v>44043</v>
      </c>
      <c r="AD21">
        <v>920</v>
      </c>
      <c r="AE21">
        <v>41149</v>
      </c>
      <c r="AF21">
        <v>-1</v>
      </c>
      <c r="AG21">
        <v>42853</v>
      </c>
      <c r="AH21">
        <v>-1</v>
      </c>
      <c r="AI21">
        <v>-1</v>
      </c>
      <c r="AJ21">
        <v>-1</v>
      </c>
      <c r="AK21">
        <v>-1</v>
      </c>
      <c r="AL21">
        <v>-1</v>
      </c>
      <c r="AM21">
        <v>-1</v>
      </c>
      <c r="AN21">
        <v>-1</v>
      </c>
      <c r="AO21">
        <v>43424</v>
      </c>
      <c r="AP21">
        <v>-1</v>
      </c>
      <c r="AQ21">
        <v>44625</v>
      </c>
      <c r="AR21">
        <v>-1</v>
      </c>
      <c r="AS21">
        <v>44626</v>
      </c>
      <c r="AT21">
        <v>-1</v>
      </c>
      <c r="AU21">
        <v>-1</v>
      </c>
      <c r="AV21">
        <v>-1</v>
      </c>
      <c r="AW21">
        <v>41863</v>
      </c>
      <c r="AX21">
        <v>-1</v>
      </c>
      <c r="AY21">
        <v>43402</v>
      </c>
      <c r="AZ21">
        <v>-1</v>
      </c>
      <c r="BA21">
        <v>-1</v>
      </c>
      <c r="BB21">
        <v>-1</v>
      </c>
      <c r="BC21">
        <v>41722</v>
      </c>
      <c r="BD21">
        <v>-1</v>
      </c>
      <c r="BE21">
        <v>-1</v>
      </c>
      <c r="BF21">
        <v>-1</v>
      </c>
      <c r="BG21">
        <v>-1</v>
      </c>
      <c r="BH21">
        <v>-1</v>
      </c>
      <c r="BI21">
        <v>43424</v>
      </c>
      <c r="BJ21">
        <v>-1</v>
      </c>
      <c r="BK21">
        <v>-1</v>
      </c>
      <c r="BL21">
        <v>-1</v>
      </c>
      <c r="BM21">
        <v>43424</v>
      </c>
      <c r="BN21">
        <v>-1</v>
      </c>
      <c r="BO21">
        <v>43426</v>
      </c>
      <c r="BP21">
        <v>-1</v>
      </c>
      <c r="BQ21">
        <v>-1</v>
      </c>
      <c r="BR21">
        <v>-1</v>
      </c>
      <c r="BS21">
        <v>43426</v>
      </c>
      <c r="BT21">
        <v>-1</v>
      </c>
      <c r="BU21">
        <v>-1</v>
      </c>
      <c r="BV21">
        <v>-1</v>
      </c>
      <c r="BW21">
        <v>41915</v>
      </c>
      <c r="BX21">
        <v>-1</v>
      </c>
      <c r="BY21">
        <v>-1</v>
      </c>
      <c r="BZ21">
        <v>-1</v>
      </c>
      <c r="CA21">
        <v>41911</v>
      </c>
      <c r="CB21">
        <v>-1</v>
      </c>
      <c r="CC21">
        <v>41912</v>
      </c>
      <c r="CD21">
        <v>-1</v>
      </c>
      <c r="CE21">
        <v>43332</v>
      </c>
      <c r="CF21">
        <v>-1</v>
      </c>
      <c r="CG21">
        <v>41893</v>
      </c>
      <c r="CH21">
        <v>-1</v>
      </c>
      <c r="CI21">
        <v>-1</v>
      </c>
      <c r="CJ21">
        <v>-1</v>
      </c>
      <c r="CK21">
        <v>41844</v>
      </c>
      <c r="CL21">
        <v>-1</v>
      </c>
      <c r="CM21">
        <v>-1</v>
      </c>
      <c r="CN21">
        <v>-1</v>
      </c>
    </row>
    <row r="22" spans="1:92" x14ac:dyDescent="0.25">
      <c r="A22" s="1">
        <v>37164</v>
      </c>
      <c r="B22">
        <v>-1</v>
      </c>
      <c r="C22">
        <v>41831</v>
      </c>
      <c r="D22">
        <v>517.5</v>
      </c>
      <c r="E22">
        <v>44895</v>
      </c>
      <c r="F22">
        <v>-1</v>
      </c>
      <c r="G22">
        <v>40360</v>
      </c>
      <c r="H22">
        <v>-1</v>
      </c>
      <c r="I22">
        <v>44834</v>
      </c>
      <c r="J22">
        <v>-1</v>
      </c>
      <c r="K22">
        <v>41819</v>
      </c>
      <c r="L22">
        <v>352.5</v>
      </c>
      <c r="M22">
        <v>40469</v>
      </c>
      <c r="N22">
        <v>-1</v>
      </c>
      <c r="O22">
        <v>40289</v>
      </c>
      <c r="P22">
        <v>-1</v>
      </c>
      <c r="Q22">
        <v>44377</v>
      </c>
      <c r="R22">
        <v>-1</v>
      </c>
      <c r="S22">
        <v>43337</v>
      </c>
      <c r="T22">
        <v>-1</v>
      </c>
      <c r="U22">
        <v>42062</v>
      </c>
      <c r="V22">
        <v>59</v>
      </c>
      <c r="W22">
        <v>44074</v>
      </c>
      <c r="X22">
        <v>812.5</v>
      </c>
      <c r="Y22">
        <v>44043</v>
      </c>
      <c r="Z22">
        <v>197.5</v>
      </c>
      <c r="AA22">
        <v>40481</v>
      </c>
      <c r="AB22">
        <v>-1</v>
      </c>
      <c r="AC22">
        <v>44043</v>
      </c>
      <c r="AD22">
        <v>982.5</v>
      </c>
      <c r="AE22">
        <v>41149</v>
      </c>
      <c r="AF22">
        <v>-1</v>
      </c>
      <c r="AG22">
        <v>42853</v>
      </c>
      <c r="AH22">
        <v>-1</v>
      </c>
      <c r="AI22">
        <v>-1</v>
      </c>
      <c r="AJ22">
        <v>-1</v>
      </c>
      <c r="AK22">
        <v>-1</v>
      </c>
      <c r="AL22">
        <v>-1</v>
      </c>
      <c r="AM22">
        <v>-1</v>
      </c>
      <c r="AN22">
        <v>-1</v>
      </c>
      <c r="AO22">
        <v>43424</v>
      </c>
      <c r="AP22">
        <v>-1</v>
      </c>
      <c r="AQ22">
        <v>44625</v>
      </c>
      <c r="AR22">
        <v>-1</v>
      </c>
      <c r="AS22">
        <v>44626</v>
      </c>
      <c r="AT22">
        <v>-1</v>
      </c>
      <c r="AU22">
        <v>-1</v>
      </c>
      <c r="AV22">
        <v>-1</v>
      </c>
      <c r="AW22">
        <v>41863</v>
      </c>
      <c r="AX22">
        <v>-1</v>
      </c>
      <c r="AY22">
        <v>43402</v>
      </c>
      <c r="AZ22">
        <v>-1</v>
      </c>
      <c r="BA22">
        <v>-1</v>
      </c>
      <c r="BB22">
        <v>-1</v>
      </c>
      <c r="BC22">
        <v>41722</v>
      </c>
      <c r="BD22">
        <v>-1</v>
      </c>
      <c r="BE22">
        <v>-1</v>
      </c>
      <c r="BF22">
        <v>-1</v>
      </c>
      <c r="BG22">
        <v>-1</v>
      </c>
      <c r="BH22">
        <v>-1</v>
      </c>
      <c r="BI22">
        <v>43424</v>
      </c>
      <c r="BJ22">
        <v>-1</v>
      </c>
      <c r="BK22">
        <v>-1</v>
      </c>
      <c r="BL22">
        <v>-1</v>
      </c>
      <c r="BM22">
        <v>43424</v>
      </c>
      <c r="BN22">
        <v>-1</v>
      </c>
      <c r="BO22">
        <v>43426</v>
      </c>
      <c r="BP22">
        <v>-1</v>
      </c>
      <c r="BQ22">
        <v>-1</v>
      </c>
      <c r="BR22">
        <v>-1</v>
      </c>
      <c r="BS22">
        <v>43426</v>
      </c>
      <c r="BT22">
        <v>-1</v>
      </c>
      <c r="BU22">
        <v>-1</v>
      </c>
      <c r="BV22">
        <v>-1</v>
      </c>
      <c r="BW22">
        <v>41915</v>
      </c>
      <c r="BX22">
        <v>-1</v>
      </c>
      <c r="BY22">
        <v>-1</v>
      </c>
      <c r="BZ22">
        <v>-1</v>
      </c>
      <c r="CA22">
        <v>41911</v>
      </c>
      <c r="CB22">
        <v>-1</v>
      </c>
      <c r="CC22">
        <v>41912</v>
      </c>
      <c r="CD22">
        <v>-1</v>
      </c>
      <c r="CE22">
        <v>43332</v>
      </c>
      <c r="CF22">
        <v>-1</v>
      </c>
      <c r="CG22">
        <v>41893</v>
      </c>
      <c r="CH22">
        <v>-1</v>
      </c>
      <c r="CI22">
        <v>-1</v>
      </c>
      <c r="CJ22">
        <v>-1</v>
      </c>
      <c r="CK22">
        <v>41844</v>
      </c>
      <c r="CL22">
        <v>-1</v>
      </c>
      <c r="CM22">
        <v>-1</v>
      </c>
      <c r="CN22">
        <v>-1</v>
      </c>
    </row>
    <row r="23" spans="1:92" x14ac:dyDescent="0.25">
      <c r="A23" s="1">
        <v>37195</v>
      </c>
      <c r="B23">
        <v>1100</v>
      </c>
      <c r="C23">
        <v>41831</v>
      </c>
      <c r="D23">
        <v>472.5</v>
      </c>
      <c r="E23">
        <v>44895</v>
      </c>
      <c r="F23">
        <v>-1</v>
      </c>
      <c r="G23">
        <v>40360</v>
      </c>
      <c r="H23">
        <v>-1</v>
      </c>
      <c r="I23">
        <v>44834</v>
      </c>
      <c r="J23">
        <v>-1</v>
      </c>
      <c r="K23">
        <v>41819</v>
      </c>
      <c r="L23">
        <v>352.5</v>
      </c>
      <c r="M23">
        <v>40469</v>
      </c>
      <c r="N23">
        <v>-1</v>
      </c>
      <c r="O23">
        <v>40289</v>
      </c>
      <c r="P23">
        <v>180</v>
      </c>
      <c r="Q23">
        <v>44377</v>
      </c>
      <c r="R23">
        <v>311.25</v>
      </c>
      <c r="S23">
        <v>43337</v>
      </c>
      <c r="T23">
        <v>-1</v>
      </c>
      <c r="U23">
        <v>42062</v>
      </c>
      <c r="V23">
        <v>56.832999999999998</v>
      </c>
      <c r="W23">
        <v>44074</v>
      </c>
      <c r="X23">
        <v>803.33299999999997</v>
      </c>
      <c r="Y23">
        <v>44043</v>
      </c>
      <c r="Z23">
        <v>195.833</v>
      </c>
      <c r="AA23">
        <v>40481</v>
      </c>
      <c r="AB23">
        <v>-1</v>
      </c>
      <c r="AC23">
        <v>44043</v>
      </c>
      <c r="AD23">
        <v>917.5</v>
      </c>
      <c r="AE23">
        <v>41149</v>
      </c>
      <c r="AF23">
        <v>-1</v>
      </c>
      <c r="AG23">
        <v>42853</v>
      </c>
      <c r="AH23">
        <v>-1</v>
      </c>
      <c r="AI23">
        <v>-1</v>
      </c>
      <c r="AJ23">
        <v>-1</v>
      </c>
      <c r="AK23">
        <v>-1</v>
      </c>
      <c r="AL23">
        <v>-1</v>
      </c>
      <c r="AM23">
        <v>-1</v>
      </c>
      <c r="AN23">
        <v>-1</v>
      </c>
      <c r="AO23">
        <v>43424</v>
      </c>
      <c r="AP23">
        <v>-1</v>
      </c>
      <c r="AQ23">
        <v>44625</v>
      </c>
      <c r="AR23">
        <v>-1</v>
      </c>
      <c r="AS23">
        <v>44626</v>
      </c>
      <c r="AT23">
        <v>-1</v>
      </c>
      <c r="AU23">
        <v>-1</v>
      </c>
      <c r="AV23">
        <v>-1</v>
      </c>
      <c r="AW23">
        <v>41863</v>
      </c>
      <c r="AX23">
        <v>-1</v>
      </c>
      <c r="AY23">
        <v>43402</v>
      </c>
      <c r="AZ23">
        <v>-1</v>
      </c>
      <c r="BA23">
        <v>-1</v>
      </c>
      <c r="BB23">
        <v>-1</v>
      </c>
      <c r="BC23">
        <v>41722</v>
      </c>
      <c r="BD23">
        <v>-1</v>
      </c>
      <c r="BE23">
        <v>-1</v>
      </c>
      <c r="BF23">
        <v>-1</v>
      </c>
      <c r="BG23">
        <v>-1</v>
      </c>
      <c r="BH23">
        <v>-1</v>
      </c>
      <c r="BI23">
        <v>43424</v>
      </c>
      <c r="BJ23">
        <v>-1</v>
      </c>
      <c r="BK23">
        <v>-1</v>
      </c>
      <c r="BL23">
        <v>-1</v>
      </c>
      <c r="BM23">
        <v>43424</v>
      </c>
      <c r="BN23">
        <v>-1</v>
      </c>
      <c r="BO23">
        <v>43426</v>
      </c>
      <c r="BP23">
        <v>-1</v>
      </c>
      <c r="BQ23">
        <v>-1</v>
      </c>
      <c r="BR23">
        <v>-1</v>
      </c>
      <c r="BS23">
        <v>43426</v>
      </c>
      <c r="BT23">
        <v>-1</v>
      </c>
      <c r="BU23">
        <v>-1</v>
      </c>
      <c r="BV23">
        <v>-1</v>
      </c>
      <c r="BW23">
        <v>41915</v>
      </c>
      <c r="BX23">
        <v>-1</v>
      </c>
      <c r="BY23">
        <v>-1</v>
      </c>
      <c r="BZ23">
        <v>-1</v>
      </c>
      <c r="CA23">
        <v>41911</v>
      </c>
      <c r="CB23">
        <v>-1</v>
      </c>
      <c r="CC23">
        <v>41912</v>
      </c>
      <c r="CD23">
        <v>-1</v>
      </c>
      <c r="CE23">
        <v>43332</v>
      </c>
      <c r="CF23">
        <v>152.5</v>
      </c>
      <c r="CG23">
        <v>41893</v>
      </c>
      <c r="CH23">
        <v>-1</v>
      </c>
      <c r="CI23">
        <v>-1</v>
      </c>
      <c r="CJ23">
        <v>-1</v>
      </c>
      <c r="CK23">
        <v>41844</v>
      </c>
      <c r="CL23">
        <v>-1</v>
      </c>
      <c r="CM23">
        <v>-1</v>
      </c>
      <c r="CN23">
        <v>-1</v>
      </c>
    </row>
    <row r="24" spans="1:92" x14ac:dyDescent="0.25">
      <c r="A24" s="1">
        <v>37225</v>
      </c>
      <c r="B24">
        <v>935</v>
      </c>
      <c r="C24">
        <v>41831</v>
      </c>
      <c r="D24">
        <v>380</v>
      </c>
      <c r="E24">
        <v>44895</v>
      </c>
      <c r="F24">
        <v>-1</v>
      </c>
      <c r="G24">
        <v>40360</v>
      </c>
      <c r="H24">
        <v>-1</v>
      </c>
      <c r="I24">
        <v>44834</v>
      </c>
      <c r="J24">
        <v>-1</v>
      </c>
      <c r="K24">
        <v>41819</v>
      </c>
      <c r="L24">
        <v>360</v>
      </c>
      <c r="M24">
        <v>40469</v>
      </c>
      <c r="N24">
        <v>-1</v>
      </c>
      <c r="O24">
        <v>40289</v>
      </c>
      <c r="P24">
        <v>162.5</v>
      </c>
      <c r="Q24">
        <v>44377</v>
      </c>
      <c r="R24">
        <v>266.25</v>
      </c>
      <c r="S24">
        <v>43337</v>
      </c>
      <c r="T24">
        <v>-1</v>
      </c>
      <c r="U24">
        <v>42062</v>
      </c>
      <c r="V24">
        <v>54.5</v>
      </c>
      <c r="W24">
        <v>44074</v>
      </c>
      <c r="X24">
        <v>640</v>
      </c>
      <c r="Y24">
        <v>44043</v>
      </c>
      <c r="Z24">
        <v>187.5</v>
      </c>
      <c r="AA24">
        <v>40481</v>
      </c>
      <c r="AB24">
        <v>-1</v>
      </c>
      <c r="AC24">
        <v>44043</v>
      </c>
      <c r="AD24">
        <v>735</v>
      </c>
      <c r="AE24">
        <v>41149</v>
      </c>
      <c r="AF24">
        <v>-1</v>
      </c>
      <c r="AG24">
        <v>42853</v>
      </c>
      <c r="AH24">
        <v>-1</v>
      </c>
      <c r="AI24">
        <v>-1</v>
      </c>
      <c r="AJ24">
        <v>-1</v>
      </c>
      <c r="AK24">
        <v>-1</v>
      </c>
      <c r="AL24">
        <v>-1</v>
      </c>
      <c r="AM24">
        <v>-1</v>
      </c>
      <c r="AN24">
        <v>-1</v>
      </c>
      <c r="AO24">
        <v>43424</v>
      </c>
      <c r="AP24">
        <v>-1</v>
      </c>
      <c r="AQ24">
        <v>44625</v>
      </c>
      <c r="AR24">
        <v>-1</v>
      </c>
      <c r="AS24">
        <v>44626</v>
      </c>
      <c r="AT24">
        <v>-1</v>
      </c>
      <c r="AU24">
        <v>-1</v>
      </c>
      <c r="AV24">
        <v>-1</v>
      </c>
      <c r="AW24">
        <v>41863</v>
      </c>
      <c r="AX24">
        <v>-1</v>
      </c>
      <c r="AY24">
        <v>43402</v>
      </c>
      <c r="AZ24">
        <v>-1</v>
      </c>
      <c r="BA24">
        <v>-1</v>
      </c>
      <c r="BB24">
        <v>-1</v>
      </c>
      <c r="BC24">
        <v>41722</v>
      </c>
      <c r="BD24">
        <v>-1</v>
      </c>
      <c r="BE24">
        <v>-1</v>
      </c>
      <c r="BF24">
        <v>-1</v>
      </c>
      <c r="BG24">
        <v>-1</v>
      </c>
      <c r="BH24">
        <v>-1</v>
      </c>
      <c r="BI24">
        <v>43424</v>
      </c>
      <c r="BJ24">
        <v>-1</v>
      </c>
      <c r="BK24">
        <v>-1</v>
      </c>
      <c r="BL24">
        <v>-1</v>
      </c>
      <c r="BM24">
        <v>43424</v>
      </c>
      <c r="BN24">
        <v>-1</v>
      </c>
      <c r="BO24">
        <v>43426</v>
      </c>
      <c r="BP24">
        <v>-1</v>
      </c>
      <c r="BQ24">
        <v>-1</v>
      </c>
      <c r="BR24">
        <v>-1</v>
      </c>
      <c r="BS24">
        <v>43426</v>
      </c>
      <c r="BT24">
        <v>-1</v>
      </c>
      <c r="BU24">
        <v>-1</v>
      </c>
      <c r="BV24">
        <v>-1</v>
      </c>
      <c r="BW24">
        <v>41915</v>
      </c>
      <c r="BX24">
        <v>-1</v>
      </c>
      <c r="BY24">
        <v>-1</v>
      </c>
      <c r="BZ24">
        <v>-1</v>
      </c>
      <c r="CA24">
        <v>41911</v>
      </c>
      <c r="CB24">
        <v>-1</v>
      </c>
      <c r="CC24">
        <v>41912</v>
      </c>
      <c r="CD24">
        <v>-1</v>
      </c>
      <c r="CE24">
        <v>43332</v>
      </c>
      <c r="CF24">
        <v>126.5</v>
      </c>
      <c r="CG24">
        <v>41893</v>
      </c>
      <c r="CH24">
        <v>-1</v>
      </c>
      <c r="CI24">
        <v>-1</v>
      </c>
      <c r="CJ24">
        <v>-1</v>
      </c>
      <c r="CK24">
        <v>41844</v>
      </c>
      <c r="CL24">
        <v>-1</v>
      </c>
      <c r="CM24">
        <v>-1</v>
      </c>
      <c r="CN24">
        <v>-1</v>
      </c>
    </row>
    <row r="25" spans="1:92" x14ac:dyDescent="0.25">
      <c r="A25" s="1">
        <v>37256</v>
      </c>
      <c r="B25">
        <v>862.5</v>
      </c>
      <c r="C25">
        <v>41831</v>
      </c>
      <c r="D25">
        <v>310</v>
      </c>
      <c r="E25">
        <v>44895</v>
      </c>
      <c r="F25">
        <v>-1</v>
      </c>
      <c r="G25">
        <v>40360</v>
      </c>
      <c r="H25">
        <v>-1</v>
      </c>
      <c r="I25">
        <v>44834</v>
      </c>
      <c r="J25">
        <v>-1</v>
      </c>
      <c r="K25">
        <v>41819</v>
      </c>
      <c r="L25">
        <v>352.5</v>
      </c>
      <c r="M25">
        <v>40469</v>
      </c>
      <c r="N25">
        <v>-1</v>
      </c>
      <c r="O25">
        <v>40289</v>
      </c>
      <c r="P25">
        <v>162.5</v>
      </c>
      <c r="Q25">
        <v>44377</v>
      </c>
      <c r="R25">
        <v>212.5</v>
      </c>
      <c r="S25">
        <v>43337</v>
      </c>
      <c r="T25">
        <v>-1</v>
      </c>
      <c r="U25">
        <v>42062</v>
      </c>
      <c r="V25">
        <v>54</v>
      </c>
      <c r="W25">
        <v>44074</v>
      </c>
      <c r="X25">
        <v>545</v>
      </c>
      <c r="Y25">
        <v>44043</v>
      </c>
      <c r="Z25">
        <v>202.5</v>
      </c>
      <c r="AA25">
        <v>40481</v>
      </c>
      <c r="AB25">
        <v>-1</v>
      </c>
      <c r="AC25">
        <v>44043</v>
      </c>
      <c r="AD25">
        <v>662.5</v>
      </c>
      <c r="AE25">
        <v>41149</v>
      </c>
      <c r="AF25">
        <v>-1</v>
      </c>
      <c r="AG25">
        <v>42853</v>
      </c>
      <c r="AH25">
        <v>-1</v>
      </c>
      <c r="AI25">
        <v>-1</v>
      </c>
      <c r="AJ25">
        <v>-1</v>
      </c>
      <c r="AK25">
        <v>-1</v>
      </c>
      <c r="AL25">
        <v>-1</v>
      </c>
      <c r="AM25">
        <v>-1</v>
      </c>
      <c r="AN25">
        <v>-1</v>
      </c>
      <c r="AO25">
        <v>43424</v>
      </c>
      <c r="AP25">
        <v>-1</v>
      </c>
      <c r="AQ25">
        <v>44625</v>
      </c>
      <c r="AR25">
        <v>-1</v>
      </c>
      <c r="AS25">
        <v>44626</v>
      </c>
      <c r="AT25">
        <v>-1</v>
      </c>
      <c r="AU25">
        <v>-1</v>
      </c>
      <c r="AV25">
        <v>-1</v>
      </c>
      <c r="AW25">
        <v>41863</v>
      </c>
      <c r="AX25">
        <v>-1</v>
      </c>
      <c r="AY25">
        <v>43402</v>
      </c>
      <c r="AZ25">
        <v>-1</v>
      </c>
      <c r="BA25">
        <v>-1</v>
      </c>
      <c r="BB25">
        <v>-1</v>
      </c>
      <c r="BC25">
        <v>41722</v>
      </c>
      <c r="BD25">
        <v>-1</v>
      </c>
      <c r="BE25">
        <v>-1</v>
      </c>
      <c r="BF25">
        <v>-1</v>
      </c>
      <c r="BG25">
        <v>-1</v>
      </c>
      <c r="BH25">
        <v>-1</v>
      </c>
      <c r="BI25">
        <v>43424</v>
      </c>
      <c r="BJ25">
        <v>-1</v>
      </c>
      <c r="BK25">
        <v>-1</v>
      </c>
      <c r="BL25">
        <v>-1</v>
      </c>
      <c r="BM25">
        <v>43424</v>
      </c>
      <c r="BN25">
        <v>-1</v>
      </c>
      <c r="BO25">
        <v>43426</v>
      </c>
      <c r="BP25">
        <v>-1</v>
      </c>
      <c r="BQ25">
        <v>-1</v>
      </c>
      <c r="BR25">
        <v>-1</v>
      </c>
      <c r="BS25">
        <v>43426</v>
      </c>
      <c r="BT25">
        <v>-1</v>
      </c>
      <c r="BU25">
        <v>-1</v>
      </c>
      <c r="BV25">
        <v>-1</v>
      </c>
      <c r="BW25">
        <v>41915</v>
      </c>
      <c r="BX25">
        <v>-1</v>
      </c>
      <c r="BY25">
        <v>-1</v>
      </c>
      <c r="BZ25">
        <v>-1</v>
      </c>
      <c r="CA25">
        <v>41911</v>
      </c>
      <c r="CB25">
        <v>-1</v>
      </c>
      <c r="CC25">
        <v>41912</v>
      </c>
      <c r="CD25">
        <v>-1</v>
      </c>
      <c r="CE25">
        <v>43332</v>
      </c>
      <c r="CF25">
        <v>117.5</v>
      </c>
      <c r="CG25">
        <v>41893</v>
      </c>
      <c r="CH25">
        <v>-1</v>
      </c>
      <c r="CI25">
        <v>-1</v>
      </c>
      <c r="CJ25">
        <v>-1</v>
      </c>
      <c r="CK25">
        <v>41844</v>
      </c>
      <c r="CL25">
        <v>-1</v>
      </c>
      <c r="CM25">
        <v>-1</v>
      </c>
      <c r="CN25">
        <v>-1</v>
      </c>
    </row>
    <row r="26" spans="1:92" x14ac:dyDescent="0.25">
      <c r="A26" s="1">
        <v>37287</v>
      </c>
      <c r="B26">
        <v>850</v>
      </c>
      <c r="C26">
        <v>41831</v>
      </c>
      <c r="D26">
        <v>342.5</v>
      </c>
      <c r="E26">
        <v>44895</v>
      </c>
      <c r="F26">
        <v>-1</v>
      </c>
      <c r="G26">
        <v>40360</v>
      </c>
      <c r="H26">
        <v>-1</v>
      </c>
      <c r="I26">
        <v>44834</v>
      </c>
      <c r="J26">
        <v>-1</v>
      </c>
      <c r="K26">
        <v>41819</v>
      </c>
      <c r="L26">
        <v>288.33300000000003</v>
      </c>
      <c r="M26">
        <v>40469</v>
      </c>
      <c r="N26">
        <v>-1</v>
      </c>
      <c r="O26">
        <v>40289</v>
      </c>
      <c r="P26">
        <v>165</v>
      </c>
      <c r="Q26">
        <v>44377</v>
      </c>
      <c r="R26">
        <v>217.5</v>
      </c>
      <c r="S26">
        <v>43337</v>
      </c>
      <c r="T26">
        <v>-1</v>
      </c>
      <c r="U26">
        <v>42062</v>
      </c>
      <c r="V26">
        <v>51.667000000000002</v>
      </c>
      <c r="W26">
        <v>44074</v>
      </c>
      <c r="X26">
        <v>503.33300000000003</v>
      </c>
      <c r="Y26">
        <v>44043</v>
      </c>
      <c r="Z26">
        <v>200</v>
      </c>
      <c r="AA26">
        <v>40481</v>
      </c>
      <c r="AB26">
        <v>-1</v>
      </c>
      <c r="AC26">
        <v>44043</v>
      </c>
      <c r="AD26">
        <v>640</v>
      </c>
      <c r="AE26">
        <v>41149</v>
      </c>
      <c r="AF26">
        <v>-1</v>
      </c>
      <c r="AG26">
        <v>42853</v>
      </c>
      <c r="AH26">
        <v>-1</v>
      </c>
      <c r="AI26">
        <v>-1</v>
      </c>
      <c r="AJ26">
        <v>-1</v>
      </c>
      <c r="AK26">
        <v>-1</v>
      </c>
      <c r="AL26">
        <v>-1</v>
      </c>
      <c r="AM26">
        <v>-1</v>
      </c>
      <c r="AN26">
        <v>-1</v>
      </c>
      <c r="AO26">
        <v>43424</v>
      </c>
      <c r="AP26">
        <v>-1</v>
      </c>
      <c r="AQ26">
        <v>44625</v>
      </c>
      <c r="AR26">
        <v>-1</v>
      </c>
      <c r="AS26">
        <v>44626</v>
      </c>
      <c r="AT26">
        <v>-1</v>
      </c>
      <c r="AU26">
        <v>-1</v>
      </c>
      <c r="AV26">
        <v>-1</v>
      </c>
      <c r="AW26">
        <v>41863</v>
      </c>
      <c r="AX26">
        <v>-1</v>
      </c>
      <c r="AY26">
        <v>43402</v>
      </c>
      <c r="AZ26">
        <v>-1</v>
      </c>
      <c r="BA26">
        <v>-1</v>
      </c>
      <c r="BB26">
        <v>-1</v>
      </c>
      <c r="BC26">
        <v>41722</v>
      </c>
      <c r="BD26">
        <v>-1</v>
      </c>
      <c r="BE26">
        <v>-1</v>
      </c>
      <c r="BF26">
        <v>-1</v>
      </c>
      <c r="BG26">
        <v>-1</v>
      </c>
      <c r="BH26">
        <v>-1</v>
      </c>
      <c r="BI26">
        <v>43424</v>
      </c>
      <c r="BJ26">
        <v>-1</v>
      </c>
      <c r="BK26">
        <v>-1</v>
      </c>
      <c r="BL26">
        <v>-1</v>
      </c>
      <c r="BM26">
        <v>43424</v>
      </c>
      <c r="BN26">
        <v>-1</v>
      </c>
      <c r="BO26">
        <v>43426</v>
      </c>
      <c r="BP26">
        <v>-1</v>
      </c>
      <c r="BQ26">
        <v>-1</v>
      </c>
      <c r="BR26">
        <v>-1</v>
      </c>
      <c r="BS26">
        <v>43426</v>
      </c>
      <c r="BT26">
        <v>-1</v>
      </c>
      <c r="BU26">
        <v>-1</v>
      </c>
      <c r="BV26">
        <v>-1</v>
      </c>
      <c r="BW26">
        <v>41915</v>
      </c>
      <c r="BX26">
        <v>-1</v>
      </c>
      <c r="BY26">
        <v>-1</v>
      </c>
      <c r="BZ26">
        <v>-1</v>
      </c>
      <c r="CA26">
        <v>41911</v>
      </c>
      <c r="CB26">
        <v>-1</v>
      </c>
      <c r="CC26">
        <v>41912</v>
      </c>
      <c r="CD26">
        <v>-1</v>
      </c>
      <c r="CE26">
        <v>43332</v>
      </c>
      <c r="CF26">
        <v>97.5</v>
      </c>
      <c r="CG26">
        <v>41893</v>
      </c>
      <c r="CH26">
        <v>-1</v>
      </c>
      <c r="CI26">
        <v>-1</v>
      </c>
      <c r="CJ26">
        <v>-1</v>
      </c>
      <c r="CK26">
        <v>41844</v>
      </c>
      <c r="CL26">
        <v>-1</v>
      </c>
      <c r="CM26">
        <v>-1</v>
      </c>
      <c r="CN26">
        <v>-1</v>
      </c>
    </row>
    <row r="27" spans="1:92" x14ac:dyDescent="0.25">
      <c r="A27" s="1">
        <v>37315</v>
      </c>
      <c r="B27">
        <v>760</v>
      </c>
      <c r="C27">
        <v>41831</v>
      </c>
      <c r="D27">
        <v>310</v>
      </c>
      <c r="E27">
        <v>44895</v>
      </c>
      <c r="F27">
        <v>-1</v>
      </c>
      <c r="G27">
        <v>40360</v>
      </c>
      <c r="H27">
        <v>-1</v>
      </c>
      <c r="I27">
        <v>44834</v>
      </c>
      <c r="J27">
        <v>-1</v>
      </c>
      <c r="K27">
        <v>41819</v>
      </c>
      <c r="L27">
        <v>287.66699999999997</v>
      </c>
      <c r="M27">
        <v>40469</v>
      </c>
      <c r="N27">
        <v>66.25</v>
      </c>
      <c r="O27">
        <v>40289</v>
      </c>
      <c r="P27">
        <v>165</v>
      </c>
      <c r="Q27">
        <v>44377</v>
      </c>
      <c r="R27">
        <v>194</v>
      </c>
      <c r="S27">
        <v>43337</v>
      </c>
      <c r="T27">
        <v>-1</v>
      </c>
      <c r="U27">
        <v>42062</v>
      </c>
      <c r="V27">
        <v>47.667000000000002</v>
      </c>
      <c r="W27">
        <v>44074</v>
      </c>
      <c r="X27">
        <v>418.33300000000003</v>
      </c>
      <c r="Y27">
        <v>44043</v>
      </c>
      <c r="Z27">
        <v>211</v>
      </c>
      <c r="AA27">
        <v>40481</v>
      </c>
      <c r="AB27">
        <v>-1</v>
      </c>
      <c r="AC27">
        <v>44043</v>
      </c>
      <c r="AD27">
        <v>650</v>
      </c>
      <c r="AE27">
        <v>41149</v>
      </c>
      <c r="AF27">
        <v>-1</v>
      </c>
      <c r="AG27">
        <v>42853</v>
      </c>
      <c r="AH27">
        <v>-1</v>
      </c>
      <c r="AI27">
        <v>-1</v>
      </c>
      <c r="AJ27">
        <v>-1</v>
      </c>
      <c r="AK27">
        <v>-1</v>
      </c>
      <c r="AL27">
        <v>-1</v>
      </c>
      <c r="AM27">
        <v>-1</v>
      </c>
      <c r="AN27">
        <v>-1</v>
      </c>
      <c r="AO27">
        <v>43424</v>
      </c>
      <c r="AP27">
        <v>-1</v>
      </c>
      <c r="AQ27">
        <v>44625</v>
      </c>
      <c r="AR27">
        <v>-1</v>
      </c>
      <c r="AS27">
        <v>44626</v>
      </c>
      <c r="AT27">
        <v>-1</v>
      </c>
      <c r="AU27">
        <v>-1</v>
      </c>
      <c r="AV27">
        <v>-1</v>
      </c>
      <c r="AW27">
        <v>41863</v>
      </c>
      <c r="AX27">
        <v>-1</v>
      </c>
      <c r="AY27">
        <v>43402</v>
      </c>
      <c r="AZ27">
        <v>-1</v>
      </c>
      <c r="BA27">
        <v>-1</v>
      </c>
      <c r="BB27">
        <v>-1</v>
      </c>
      <c r="BC27">
        <v>41722</v>
      </c>
      <c r="BD27">
        <v>-1</v>
      </c>
      <c r="BE27">
        <v>-1</v>
      </c>
      <c r="BF27">
        <v>-1</v>
      </c>
      <c r="BG27">
        <v>-1</v>
      </c>
      <c r="BH27">
        <v>-1</v>
      </c>
      <c r="BI27">
        <v>43424</v>
      </c>
      <c r="BJ27">
        <v>-1</v>
      </c>
      <c r="BK27">
        <v>-1</v>
      </c>
      <c r="BL27">
        <v>-1</v>
      </c>
      <c r="BM27">
        <v>43424</v>
      </c>
      <c r="BN27">
        <v>-1</v>
      </c>
      <c r="BO27">
        <v>43426</v>
      </c>
      <c r="BP27">
        <v>-1</v>
      </c>
      <c r="BQ27">
        <v>-1</v>
      </c>
      <c r="BR27">
        <v>-1</v>
      </c>
      <c r="BS27">
        <v>43426</v>
      </c>
      <c r="BT27">
        <v>-1</v>
      </c>
      <c r="BU27">
        <v>-1</v>
      </c>
      <c r="BV27">
        <v>-1</v>
      </c>
      <c r="BW27">
        <v>41915</v>
      </c>
      <c r="BX27">
        <v>-1</v>
      </c>
      <c r="BY27">
        <v>-1</v>
      </c>
      <c r="BZ27">
        <v>-1</v>
      </c>
      <c r="CA27">
        <v>41911</v>
      </c>
      <c r="CB27">
        <v>-1</v>
      </c>
      <c r="CC27">
        <v>41912</v>
      </c>
      <c r="CD27">
        <v>-1</v>
      </c>
      <c r="CE27">
        <v>43332</v>
      </c>
      <c r="CF27">
        <v>105</v>
      </c>
      <c r="CG27">
        <v>41893</v>
      </c>
      <c r="CH27">
        <v>-1</v>
      </c>
      <c r="CI27">
        <v>-1</v>
      </c>
      <c r="CJ27">
        <v>-1</v>
      </c>
      <c r="CK27">
        <v>41844</v>
      </c>
      <c r="CL27">
        <v>-1</v>
      </c>
      <c r="CM27">
        <v>-1</v>
      </c>
      <c r="CN27">
        <v>-1</v>
      </c>
    </row>
    <row r="28" spans="1:92" x14ac:dyDescent="0.25">
      <c r="A28" s="1">
        <v>37344</v>
      </c>
      <c r="B28">
        <v>716.25</v>
      </c>
      <c r="C28">
        <v>41831</v>
      </c>
      <c r="D28">
        <v>316.5</v>
      </c>
      <c r="E28">
        <v>44895</v>
      </c>
      <c r="F28">
        <v>-1</v>
      </c>
      <c r="G28">
        <v>40360</v>
      </c>
      <c r="H28">
        <v>-1</v>
      </c>
      <c r="I28">
        <v>44834</v>
      </c>
      <c r="J28">
        <v>-1</v>
      </c>
      <c r="K28">
        <v>41819</v>
      </c>
      <c r="L28">
        <v>167.667</v>
      </c>
      <c r="M28">
        <v>40469</v>
      </c>
      <c r="N28">
        <v>52.5</v>
      </c>
      <c r="O28">
        <v>40289</v>
      </c>
      <c r="P28">
        <v>147.5</v>
      </c>
      <c r="Q28">
        <v>44377</v>
      </c>
      <c r="R28">
        <v>180</v>
      </c>
      <c r="S28">
        <v>43337</v>
      </c>
      <c r="T28">
        <v>-1</v>
      </c>
      <c r="U28">
        <v>42062</v>
      </c>
      <c r="V28">
        <v>46</v>
      </c>
      <c r="W28">
        <v>44074</v>
      </c>
      <c r="X28">
        <v>402.33300000000003</v>
      </c>
      <c r="Y28">
        <v>44043</v>
      </c>
      <c r="Z28">
        <v>208.167</v>
      </c>
      <c r="AA28">
        <v>40481</v>
      </c>
      <c r="AB28">
        <v>-1</v>
      </c>
      <c r="AC28">
        <v>44043</v>
      </c>
      <c r="AD28">
        <v>556.33299999999997</v>
      </c>
      <c r="AE28">
        <v>41149</v>
      </c>
      <c r="AF28">
        <v>-1</v>
      </c>
      <c r="AG28">
        <v>42853</v>
      </c>
      <c r="AH28">
        <v>-1</v>
      </c>
      <c r="AI28">
        <v>-1</v>
      </c>
      <c r="AJ28">
        <v>-1</v>
      </c>
      <c r="AK28">
        <v>-1</v>
      </c>
      <c r="AL28">
        <v>-1</v>
      </c>
      <c r="AM28">
        <v>-1</v>
      </c>
      <c r="AN28">
        <v>-1</v>
      </c>
      <c r="AO28">
        <v>43424</v>
      </c>
      <c r="AP28">
        <v>-1</v>
      </c>
      <c r="AQ28">
        <v>44625</v>
      </c>
      <c r="AR28">
        <v>-1</v>
      </c>
      <c r="AS28">
        <v>44626</v>
      </c>
      <c r="AT28">
        <v>-1</v>
      </c>
      <c r="AU28">
        <v>-1</v>
      </c>
      <c r="AV28">
        <v>-1</v>
      </c>
      <c r="AW28">
        <v>41863</v>
      </c>
      <c r="AX28">
        <v>-1</v>
      </c>
      <c r="AY28">
        <v>43402</v>
      </c>
      <c r="AZ28">
        <v>-1</v>
      </c>
      <c r="BA28">
        <v>-1</v>
      </c>
      <c r="BB28">
        <v>-1</v>
      </c>
      <c r="BC28">
        <v>41722</v>
      </c>
      <c r="BD28">
        <v>-1</v>
      </c>
      <c r="BE28">
        <v>-1</v>
      </c>
      <c r="BF28">
        <v>-1</v>
      </c>
      <c r="BG28">
        <v>-1</v>
      </c>
      <c r="BH28">
        <v>-1</v>
      </c>
      <c r="BI28">
        <v>43424</v>
      </c>
      <c r="BJ28">
        <v>-1</v>
      </c>
      <c r="BK28">
        <v>-1</v>
      </c>
      <c r="BL28">
        <v>-1</v>
      </c>
      <c r="BM28">
        <v>43424</v>
      </c>
      <c r="BN28">
        <v>-1</v>
      </c>
      <c r="BO28">
        <v>43426</v>
      </c>
      <c r="BP28">
        <v>-1</v>
      </c>
      <c r="BQ28">
        <v>-1</v>
      </c>
      <c r="BR28">
        <v>-1</v>
      </c>
      <c r="BS28">
        <v>43426</v>
      </c>
      <c r="BT28">
        <v>-1</v>
      </c>
      <c r="BU28">
        <v>-1</v>
      </c>
      <c r="BV28">
        <v>-1</v>
      </c>
      <c r="BW28">
        <v>41915</v>
      </c>
      <c r="BX28">
        <v>-1</v>
      </c>
      <c r="BY28">
        <v>-1</v>
      </c>
      <c r="BZ28">
        <v>-1</v>
      </c>
      <c r="CA28">
        <v>41911</v>
      </c>
      <c r="CB28">
        <v>-1</v>
      </c>
      <c r="CC28">
        <v>41912</v>
      </c>
      <c r="CD28">
        <v>-1</v>
      </c>
      <c r="CE28">
        <v>43332</v>
      </c>
      <c r="CF28">
        <v>110</v>
      </c>
      <c r="CG28">
        <v>41893</v>
      </c>
      <c r="CH28">
        <v>-1</v>
      </c>
      <c r="CI28">
        <v>-1</v>
      </c>
      <c r="CJ28">
        <v>-1</v>
      </c>
      <c r="CK28">
        <v>41844</v>
      </c>
      <c r="CL28">
        <v>29</v>
      </c>
      <c r="CM28">
        <v>-1</v>
      </c>
      <c r="CN28">
        <v>-1</v>
      </c>
    </row>
    <row r="29" spans="1:92" x14ac:dyDescent="0.25">
      <c r="A29" s="1">
        <v>37376</v>
      </c>
      <c r="B29">
        <v>847.5</v>
      </c>
      <c r="C29">
        <v>41831</v>
      </c>
      <c r="D29">
        <v>287.5</v>
      </c>
      <c r="E29">
        <v>44895</v>
      </c>
      <c r="F29">
        <v>-1</v>
      </c>
      <c r="G29">
        <v>40360</v>
      </c>
      <c r="H29">
        <v>-1</v>
      </c>
      <c r="I29">
        <v>44834</v>
      </c>
      <c r="J29">
        <v>-1</v>
      </c>
      <c r="K29">
        <v>41819</v>
      </c>
      <c r="L29">
        <v>150</v>
      </c>
      <c r="M29">
        <v>40469</v>
      </c>
      <c r="N29">
        <v>47.5</v>
      </c>
      <c r="O29">
        <v>40289</v>
      </c>
      <c r="P29">
        <v>138.75</v>
      </c>
      <c r="Q29">
        <v>44377</v>
      </c>
      <c r="R29">
        <v>174.75</v>
      </c>
      <c r="S29">
        <v>43337</v>
      </c>
      <c r="T29">
        <v>320</v>
      </c>
      <c r="U29">
        <v>42062</v>
      </c>
      <c r="V29">
        <v>45.667000000000002</v>
      </c>
      <c r="W29">
        <v>44074</v>
      </c>
      <c r="X29">
        <v>381</v>
      </c>
      <c r="Y29">
        <v>44043</v>
      </c>
      <c r="Z29">
        <v>173.333</v>
      </c>
      <c r="AA29">
        <v>40481</v>
      </c>
      <c r="AB29">
        <v>115</v>
      </c>
      <c r="AC29">
        <v>44043</v>
      </c>
      <c r="AD29">
        <v>548.33299999999997</v>
      </c>
      <c r="AE29">
        <v>41149</v>
      </c>
      <c r="AF29">
        <v>-1</v>
      </c>
      <c r="AG29">
        <v>42853</v>
      </c>
      <c r="AH29">
        <v>-1</v>
      </c>
      <c r="AI29">
        <v>-1</v>
      </c>
      <c r="AJ29">
        <v>-1</v>
      </c>
      <c r="AK29">
        <v>-1</v>
      </c>
      <c r="AL29">
        <v>-1</v>
      </c>
      <c r="AM29">
        <v>-1</v>
      </c>
      <c r="AN29">
        <v>-1</v>
      </c>
      <c r="AO29">
        <v>43424</v>
      </c>
      <c r="AP29">
        <v>-1</v>
      </c>
      <c r="AQ29">
        <v>44625</v>
      </c>
      <c r="AR29">
        <v>-1</v>
      </c>
      <c r="AS29">
        <v>44626</v>
      </c>
      <c r="AT29">
        <v>-1</v>
      </c>
      <c r="AU29">
        <v>-1</v>
      </c>
      <c r="AV29">
        <v>-1</v>
      </c>
      <c r="AW29">
        <v>41863</v>
      </c>
      <c r="AX29">
        <v>-1</v>
      </c>
      <c r="AY29">
        <v>43402</v>
      </c>
      <c r="AZ29">
        <v>-1</v>
      </c>
      <c r="BA29">
        <v>-1</v>
      </c>
      <c r="BB29">
        <v>-1</v>
      </c>
      <c r="BC29">
        <v>41722</v>
      </c>
      <c r="BD29">
        <v>-1</v>
      </c>
      <c r="BE29">
        <v>-1</v>
      </c>
      <c r="BF29">
        <v>-1</v>
      </c>
      <c r="BG29">
        <v>-1</v>
      </c>
      <c r="BH29">
        <v>-1</v>
      </c>
      <c r="BI29">
        <v>43424</v>
      </c>
      <c r="BJ29">
        <v>-1</v>
      </c>
      <c r="BK29">
        <v>-1</v>
      </c>
      <c r="BL29">
        <v>-1</v>
      </c>
      <c r="BM29">
        <v>43424</v>
      </c>
      <c r="BN29">
        <v>-1</v>
      </c>
      <c r="BO29">
        <v>43426</v>
      </c>
      <c r="BP29">
        <v>-1</v>
      </c>
      <c r="BQ29">
        <v>-1</v>
      </c>
      <c r="BR29">
        <v>-1</v>
      </c>
      <c r="BS29">
        <v>43426</v>
      </c>
      <c r="BT29">
        <v>-1</v>
      </c>
      <c r="BU29">
        <v>-1</v>
      </c>
      <c r="BV29">
        <v>-1</v>
      </c>
      <c r="BW29">
        <v>41915</v>
      </c>
      <c r="BX29">
        <v>-1</v>
      </c>
      <c r="BY29">
        <v>-1</v>
      </c>
      <c r="BZ29">
        <v>-1</v>
      </c>
      <c r="CA29">
        <v>41911</v>
      </c>
      <c r="CB29">
        <v>-1</v>
      </c>
      <c r="CC29">
        <v>41912</v>
      </c>
      <c r="CD29">
        <v>-1</v>
      </c>
      <c r="CE29">
        <v>43332</v>
      </c>
      <c r="CF29">
        <v>97.5</v>
      </c>
      <c r="CG29">
        <v>41893</v>
      </c>
      <c r="CH29">
        <v>-1</v>
      </c>
      <c r="CI29">
        <v>-1</v>
      </c>
      <c r="CJ29">
        <v>-1</v>
      </c>
      <c r="CK29">
        <v>41844</v>
      </c>
      <c r="CL29">
        <v>29.75</v>
      </c>
      <c r="CM29">
        <v>-1</v>
      </c>
      <c r="CN29">
        <v>-1</v>
      </c>
    </row>
    <row r="30" spans="1:92" x14ac:dyDescent="0.25">
      <c r="A30" s="1">
        <v>37407</v>
      </c>
      <c r="B30">
        <v>1061.25</v>
      </c>
      <c r="C30">
        <v>41831</v>
      </c>
      <c r="D30">
        <v>262.5</v>
      </c>
      <c r="E30">
        <v>44895</v>
      </c>
      <c r="F30">
        <v>-1</v>
      </c>
      <c r="G30">
        <v>40360</v>
      </c>
      <c r="H30">
        <v>-1</v>
      </c>
      <c r="I30">
        <v>44834</v>
      </c>
      <c r="J30">
        <v>-1</v>
      </c>
      <c r="K30">
        <v>41819</v>
      </c>
      <c r="L30">
        <v>150</v>
      </c>
      <c r="M30">
        <v>40469</v>
      </c>
      <c r="N30">
        <v>60.667000000000002</v>
      </c>
      <c r="O30">
        <v>40289</v>
      </c>
      <c r="P30">
        <v>131.833</v>
      </c>
      <c r="Q30">
        <v>44377</v>
      </c>
      <c r="R30">
        <v>193.5</v>
      </c>
      <c r="S30">
        <v>43337</v>
      </c>
      <c r="T30">
        <v>300</v>
      </c>
      <c r="U30">
        <v>42062</v>
      </c>
      <c r="V30">
        <v>54.667000000000002</v>
      </c>
      <c r="W30">
        <v>44074</v>
      </c>
      <c r="X30">
        <v>385</v>
      </c>
      <c r="Y30">
        <v>44043</v>
      </c>
      <c r="Z30">
        <v>173</v>
      </c>
      <c r="AA30">
        <v>40481</v>
      </c>
      <c r="AB30">
        <v>125</v>
      </c>
      <c r="AC30">
        <v>44043</v>
      </c>
      <c r="AD30">
        <v>653.33299999999997</v>
      </c>
      <c r="AE30">
        <v>41149</v>
      </c>
      <c r="AF30">
        <v>-1</v>
      </c>
      <c r="AG30">
        <v>42853</v>
      </c>
      <c r="AH30">
        <v>-1</v>
      </c>
      <c r="AI30">
        <v>-1</v>
      </c>
      <c r="AJ30">
        <v>-1</v>
      </c>
      <c r="AK30">
        <v>-1</v>
      </c>
      <c r="AL30">
        <v>-1</v>
      </c>
      <c r="AM30">
        <v>-1</v>
      </c>
      <c r="AN30">
        <v>-1</v>
      </c>
      <c r="AO30">
        <v>43424</v>
      </c>
      <c r="AP30">
        <v>-1</v>
      </c>
      <c r="AQ30">
        <v>44625</v>
      </c>
      <c r="AR30">
        <v>-1</v>
      </c>
      <c r="AS30">
        <v>44626</v>
      </c>
      <c r="AT30">
        <v>-1</v>
      </c>
      <c r="AU30">
        <v>-1</v>
      </c>
      <c r="AV30">
        <v>-1</v>
      </c>
      <c r="AW30">
        <v>41863</v>
      </c>
      <c r="AX30">
        <v>-1</v>
      </c>
      <c r="AY30">
        <v>43402</v>
      </c>
      <c r="AZ30">
        <v>-1</v>
      </c>
      <c r="BA30">
        <v>-1</v>
      </c>
      <c r="BB30">
        <v>-1</v>
      </c>
      <c r="BC30">
        <v>41722</v>
      </c>
      <c r="BD30">
        <v>-1</v>
      </c>
      <c r="BE30">
        <v>-1</v>
      </c>
      <c r="BF30">
        <v>-1</v>
      </c>
      <c r="BG30">
        <v>-1</v>
      </c>
      <c r="BH30">
        <v>-1</v>
      </c>
      <c r="BI30">
        <v>43424</v>
      </c>
      <c r="BJ30">
        <v>-1</v>
      </c>
      <c r="BK30">
        <v>-1</v>
      </c>
      <c r="BL30">
        <v>-1</v>
      </c>
      <c r="BM30">
        <v>43424</v>
      </c>
      <c r="BN30">
        <v>-1</v>
      </c>
      <c r="BO30">
        <v>43426</v>
      </c>
      <c r="BP30">
        <v>-1</v>
      </c>
      <c r="BQ30">
        <v>-1</v>
      </c>
      <c r="BR30">
        <v>-1</v>
      </c>
      <c r="BS30">
        <v>43426</v>
      </c>
      <c r="BT30">
        <v>-1</v>
      </c>
      <c r="BU30">
        <v>-1</v>
      </c>
      <c r="BV30">
        <v>-1</v>
      </c>
      <c r="BW30">
        <v>41915</v>
      </c>
      <c r="BX30">
        <v>-1</v>
      </c>
      <c r="BY30">
        <v>-1</v>
      </c>
      <c r="BZ30">
        <v>-1</v>
      </c>
      <c r="CA30">
        <v>41911</v>
      </c>
      <c r="CB30">
        <v>-1</v>
      </c>
      <c r="CC30">
        <v>41912</v>
      </c>
      <c r="CD30">
        <v>-1</v>
      </c>
      <c r="CE30">
        <v>43332</v>
      </c>
      <c r="CF30">
        <v>100</v>
      </c>
      <c r="CG30">
        <v>41893</v>
      </c>
      <c r="CH30">
        <v>-1</v>
      </c>
      <c r="CI30">
        <v>-1</v>
      </c>
      <c r="CJ30">
        <v>-1</v>
      </c>
      <c r="CK30">
        <v>41844</v>
      </c>
      <c r="CL30">
        <v>30.25</v>
      </c>
      <c r="CM30">
        <v>-1</v>
      </c>
      <c r="CN30">
        <v>-1</v>
      </c>
    </row>
    <row r="31" spans="1:92" x14ac:dyDescent="0.25">
      <c r="A31" s="1">
        <v>37435</v>
      </c>
      <c r="B31">
        <v>2225</v>
      </c>
      <c r="C31">
        <v>41831</v>
      </c>
      <c r="D31">
        <v>320</v>
      </c>
      <c r="E31">
        <v>44895</v>
      </c>
      <c r="F31">
        <v>-1</v>
      </c>
      <c r="G31">
        <v>40360</v>
      </c>
      <c r="H31">
        <v>-1</v>
      </c>
      <c r="I31">
        <v>44834</v>
      </c>
      <c r="J31">
        <v>-1</v>
      </c>
      <c r="K31">
        <v>41819</v>
      </c>
      <c r="L31">
        <v>164</v>
      </c>
      <c r="M31">
        <v>40469</v>
      </c>
      <c r="N31">
        <v>61</v>
      </c>
      <c r="O31">
        <v>40289</v>
      </c>
      <c r="P31">
        <v>157.5</v>
      </c>
      <c r="Q31">
        <v>44377</v>
      </c>
      <c r="R31">
        <v>290</v>
      </c>
      <c r="S31">
        <v>43337</v>
      </c>
      <c r="T31">
        <v>386.5</v>
      </c>
      <c r="U31">
        <v>42062</v>
      </c>
      <c r="V31">
        <v>68.5</v>
      </c>
      <c r="W31">
        <v>44074</v>
      </c>
      <c r="X31">
        <v>482.5</v>
      </c>
      <c r="Y31">
        <v>44043</v>
      </c>
      <c r="Z31">
        <v>200</v>
      </c>
      <c r="AA31">
        <v>40481</v>
      </c>
      <c r="AB31">
        <v>130</v>
      </c>
      <c r="AC31">
        <v>44043</v>
      </c>
      <c r="AD31">
        <v>1070</v>
      </c>
      <c r="AE31">
        <v>41149</v>
      </c>
      <c r="AF31">
        <v>-1</v>
      </c>
      <c r="AG31">
        <v>42853</v>
      </c>
      <c r="AH31">
        <v>-1</v>
      </c>
      <c r="AI31">
        <v>-1</v>
      </c>
      <c r="AJ31">
        <v>-1</v>
      </c>
      <c r="AK31">
        <v>-1</v>
      </c>
      <c r="AL31">
        <v>-1</v>
      </c>
      <c r="AM31">
        <v>-1</v>
      </c>
      <c r="AN31">
        <v>-1</v>
      </c>
      <c r="AO31">
        <v>43424</v>
      </c>
      <c r="AP31">
        <v>-1</v>
      </c>
      <c r="AQ31">
        <v>44625</v>
      </c>
      <c r="AR31">
        <v>-1</v>
      </c>
      <c r="AS31">
        <v>44626</v>
      </c>
      <c r="AT31">
        <v>-1</v>
      </c>
      <c r="AU31">
        <v>-1</v>
      </c>
      <c r="AV31">
        <v>-1</v>
      </c>
      <c r="AW31">
        <v>41863</v>
      </c>
      <c r="AX31">
        <v>-1</v>
      </c>
      <c r="AY31">
        <v>43402</v>
      </c>
      <c r="AZ31">
        <v>-1</v>
      </c>
      <c r="BA31">
        <v>-1</v>
      </c>
      <c r="BB31">
        <v>-1</v>
      </c>
      <c r="BC31">
        <v>41722</v>
      </c>
      <c r="BD31">
        <v>-1</v>
      </c>
      <c r="BE31">
        <v>-1</v>
      </c>
      <c r="BF31">
        <v>-1</v>
      </c>
      <c r="BG31">
        <v>-1</v>
      </c>
      <c r="BH31">
        <v>-1</v>
      </c>
      <c r="BI31">
        <v>43424</v>
      </c>
      <c r="BJ31">
        <v>-1</v>
      </c>
      <c r="BK31">
        <v>-1</v>
      </c>
      <c r="BL31">
        <v>-1</v>
      </c>
      <c r="BM31">
        <v>43424</v>
      </c>
      <c r="BN31">
        <v>-1</v>
      </c>
      <c r="BO31">
        <v>43426</v>
      </c>
      <c r="BP31">
        <v>-1</v>
      </c>
      <c r="BQ31">
        <v>-1</v>
      </c>
      <c r="BR31">
        <v>-1</v>
      </c>
      <c r="BS31">
        <v>43426</v>
      </c>
      <c r="BT31">
        <v>-1</v>
      </c>
      <c r="BU31">
        <v>-1</v>
      </c>
      <c r="BV31">
        <v>-1</v>
      </c>
      <c r="BW31">
        <v>41915</v>
      </c>
      <c r="BX31">
        <v>-1</v>
      </c>
      <c r="BY31">
        <v>-1</v>
      </c>
      <c r="BZ31">
        <v>-1</v>
      </c>
      <c r="CA31">
        <v>41911</v>
      </c>
      <c r="CB31">
        <v>-1</v>
      </c>
      <c r="CC31">
        <v>41912</v>
      </c>
      <c r="CD31">
        <v>-1</v>
      </c>
      <c r="CE31">
        <v>43332</v>
      </c>
      <c r="CF31">
        <v>115</v>
      </c>
      <c r="CG31">
        <v>41893</v>
      </c>
      <c r="CH31">
        <v>-1</v>
      </c>
      <c r="CI31">
        <v>-1</v>
      </c>
      <c r="CJ31">
        <v>-1</v>
      </c>
      <c r="CK31">
        <v>41844</v>
      </c>
      <c r="CL31">
        <v>33.75</v>
      </c>
      <c r="CM31">
        <v>-1</v>
      </c>
      <c r="CN31">
        <v>-1</v>
      </c>
    </row>
    <row r="32" spans="1:92" x14ac:dyDescent="0.25">
      <c r="A32" s="1">
        <v>37468</v>
      </c>
      <c r="B32">
        <v>3000</v>
      </c>
      <c r="C32">
        <v>41831</v>
      </c>
      <c r="D32">
        <v>377.5</v>
      </c>
      <c r="E32">
        <v>44895</v>
      </c>
      <c r="F32">
        <v>-1</v>
      </c>
      <c r="G32">
        <v>40360</v>
      </c>
      <c r="H32">
        <v>-1</v>
      </c>
      <c r="I32">
        <v>44834</v>
      </c>
      <c r="J32">
        <v>-1</v>
      </c>
      <c r="K32">
        <v>41819</v>
      </c>
      <c r="L32">
        <v>184.667</v>
      </c>
      <c r="M32">
        <v>40469</v>
      </c>
      <c r="N32">
        <v>62.5</v>
      </c>
      <c r="O32">
        <v>40289</v>
      </c>
      <c r="P32">
        <v>161.25</v>
      </c>
      <c r="Q32">
        <v>44377</v>
      </c>
      <c r="R32">
        <v>375</v>
      </c>
      <c r="S32">
        <v>43337</v>
      </c>
      <c r="T32">
        <v>425</v>
      </c>
      <c r="U32">
        <v>42062</v>
      </c>
      <c r="V32">
        <v>83.332999999999998</v>
      </c>
      <c r="W32">
        <v>44074</v>
      </c>
      <c r="X32">
        <v>591.66700000000003</v>
      </c>
      <c r="Y32">
        <v>44043</v>
      </c>
      <c r="Z32">
        <v>223.333</v>
      </c>
      <c r="AA32">
        <v>40481</v>
      </c>
      <c r="AB32">
        <v>135</v>
      </c>
      <c r="AC32">
        <v>44043</v>
      </c>
      <c r="AD32">
        <v>1253.3330000000001</v>
      </c>
      <c r="AE32">
        <v>41149</v>
      </c>
      <c r="AF32">
        <v>-1</v>
      </c>
      <c r="AG32">
        <v>42853</v>
      </c>
      <c r="AH32">
        <v>-1</v>
      </c>
      <c r="AI32">
        <v>-1</v>
      </c>
      <c r="AJ32">
        <v>-1</v>
      </c>
      <c r="AK32">
        <v>-1</v>
      </c>
      <c r="AL32">
        <v>-1</v>
      </c>
      <c r="AM32">
        <v>-1</v>
      </c>
      <c r="AN32">
        <v>-1</v>
      </c>
      <c r="AO32">
        <v>43424</v>
      </c>
      <c r="AP32">
        <v>-1</v>
      </c>
      <c r="AQ32">
        <v>44625</v>
      </c>
      <c r="AR32">
        <v>-1</v>
      </c>
      <c r="AS32">
        <v>44626</v>
      </c>
      <c r="AT32">
        <v>-1</v>
      </c>
      <c r="AU32">
        <v>-1</v>
      </c>
      <c r="AV32">
        <v>-1</v>
      </c>
      <c r="AW32">
        <v>41863</v>
      </c>
      <c r="AX32">
        <v>-1</v>
      </c>
      <c r="AY32">
        <v>43402</v>
      </c>
      <c r="AZ32">
        <v>-1</v>
      </c>
      <c r="BA32">
        <v>-1</v>
      </c>
      <c r="BB32">
        <v>-1</v>
      </c>
      <c r="BC32">
        <v>41722</v>
      </c>
      <c r="BD32">
        <v>-1</v>
      </c>
      <c r="BE32">
        <v>-1</v>
      </c>
      <c r="BF32">
        <v>-1</v>
      </c>
      <c r="BG32">
        <v>-1</v>
      </c>
      <c r="BH32">
        <v>-1</v>
      </c>
      <c r="BI32">
        <v>43424</v>
      </c>
      <c r="BJ32">
        <v>-1</v>
      </c>
      <c r="BK32">
        <v>-1</v>
      </c>
      <c r="BL32">
        <v>-1</v>
      </c>
      <c r="BM32">
        <v>43424</v>
      </c>
      <c r="BN32">
        <v>-1</v>
      </c>
      <c r="BO32">
        <v>43426</v>
      </c>
      <c r="BP32">
        <v>-1</v>
      </c>
      <c r="BQ32">
        <v>-1</v>
      </c>
      <c r="BR32">
        <v>-1</v>
      </c>
      <c r="BS32">
        <v>43426</v>
      </c>
      <c r="BT32">
        <v>-1</v>
      </c>
      <c r="BU32">
        <v>-1</v>
      </c>
      <c r="BV32">
        <v>-1</v>
      </c>
      <c r="BW32">
        <v>41915</v>
      </c>
      <c r="BX32">
        <v>-1</v>
      </c>
      <c r="BY32">
        <v>-1</v>
      </c>
      <c r="BZ32">
        <v>-1</v>
      </c>
      <c r="CA32">
        <v>41911</v>
      </c>
      <c r="CB32">
        <v>-1</v>
      </c>
      <c r="CC32">
        <v>41912</v>
      </c>
      <c r="CD32">
        <v>-1</v>
      </c>
      <c r="CE32">
        <v>43332</v>
      </c>
      <c r="CF32">
        <v>135</v>
      </c>
      <c r="CG32">
        <v>41893</v>
      </c>
      <c r="CH32">
        <v>-1</v>
      </c>
      <c r="CI32">
        <v>-1</v>
      </c>
      <c r="CJ32">
        <v>-1</v>
      </c>
      <c r="CK32">
        <v>41844</v>
      </c>
      <c r="CL32">
        <v>37.5</v>
      </c>
      <c r="CM32">
        <v>-1</v>
      </c>
      <c r="CN32">
        <v>-1</v>
      </c>
    </row>
    <row r="33" spans="1:92" x14ac:dyDescent="0.25">
      <c r="A33" s="1">
        <v>37498</v>
      </c>
      <c r="B33">
        <v>2842.5</v>
      </c>
      <c r="C33">
        <v>41831</v>
      </c>
      <c r="D33">
        <v>330.5</v>
      </c>
      <c r="E33">
        <v>44895</v>
      </c>
      <c r="F33">
        <v>-1</v>
      </c>
      <c r="G33">
        <v>40360</v>
      </c>
      <c r="H33">
        <v>-1</v>
      </c>
      <c r="I33">
        <v>44834</v>
      </c>
      <c r="J33">
        <v>-1</v>
      </c>
      <c r="K33">
        <v>41819</v>
      </c>
      <c r="L33">
        <v>195</v>
      </c>
      <c r="M33">
        <v>40469</v>
      </c>
      <c r="N33">
        <v>70</v>
      </c>
      <c r="O33">
        <v>40289</v>
      </c>
      <c r="P33">
        <v>160</v>
      </c>
      <c r="Q33">
        <v>44377</v>
      </c>
      <c r="R33">
        <v>348.5</v>
      </c>
      <c r="S33">
        <v>43337</v>
      </c>
      <c r="T33">
        <v>475</v>
      </c>
      <c r="U33">
        <v>42062</v>
      </c>
      <c r="V33">
        <v>83</v>
      </c>
      <c r="W33">
        <v>44074</v>
      </c>
      <c r="X33">
        <v>582.5</v>
      </c>
      <c r="Y33">
        <v>44043</v>
      </c>
      <c r="Z33">
        <v>234.167</v>
      </c>
      <c r="AA33">
        <v>40481</v>
      </c>
      <c r="AB33">
        <v>150</v>
      </c>
      <c r="AC33">
        <v>44043</v>
      </c>
      <c r="AD33">
        <v>1150</v>
      </c>
      <c r="AE33">
        <v>41149</v>
      </c>
      <c r="AF33">
        <v>-1</v>
      </c>
      <c r="AG33">
        <v>42853</v>
      </c>
      <c r="AH33">
        <v>-1</v>
      </c>
      <c r="AI33">
        <v>-1</v>
      </c>
      <c r="AJ33">
        <v>-1</v>
      </c>
      <c r="AK33">
        <v>-1</v>
      </c>
      <c r="AL33">
        <v>-1</v>
      </c>
      <c r="AM33">
        <v>-1</v>
      </c>
      <c r="AN33">
        <v>-1</v>
      </c>
      <c r="AO33">
        <v>43424</v>
      </c>
      <c r="AP33">
        <v>-1</v>
      </c>
      <c r="AQ33">
        <v>44625</v>
      </c>
      <c r="AR33">
        <v>-1</v>
      </c>
      <c r="AS33">
        <v>44626</v>
      </c>
      <c r="AT33">
        <v>-1</v>
      </c>
      <c r="AU33">
        <v>-1</v>
      </c>
      <c r="AV33">
        <v>-1</v>
      </c>
      <c r="AW33">
        <v>41863</v>
      </c>
      <c r="AX33">
        <v>-1</v>
      </c>
      <c r="AY33">
        <v>43402</v>
      </c>
      <c r="AZ33">
        <v>-1</v>
      </c>
      <c r="BA33">
        <v>-1</v>
      </c>
      <c r="BB33">
        <v>-1</v>
      </c>
      <c r="BC33">
        <v>41722</v>
      </c>
      <c r="BD33">
        <v>-1</v>
      </c>
      <c r="BE33">
        <v>-1</v>
      </c>
      <c r="BF33">
        <v>-1</v>
      </c>
      <c r="BG33">
        <v>-1</v>
      </c>
      <c r="BH33">
        <v>-1</v>
      </c>
      <c r="BI33">
        <v>43424</v>
      </c>
      <c r="BJ33">
        <v>-1</v>
      </c>
      <c r="BK33">
        <v>-1</v>
      </c>
      <c r="BL33">
        <v>-1</v>
      </c>
      <c r="BM33">
        <v>43424</v>
      </c>
      <c r="BN33">
        <v>-1</v>
      </c>
      <c r="BO33">
        <v>43426</v>
      </c>
      <c r="BP33">
        <v>-1</v>
      </c>
      <c r="BQ33">
        <v>-1</v>
      </c>
      <c r="BR33">
        <v>-1</v>
      </c>
      <c r="BS33">
        <v>43426</v>
      </c>
      <c r="BT33">
        <v>-1</v>
      </c>
      <c r="BU33">
        <v>-1</v>
      </c>
      <c r="BV33">
        <v>-1</v>
      </c>
      <c r="BW33">
        <v>41915</v>
      </c>
      <c r="BX33">
        <v>-1</v>
      </c>
      <c r="BY33">
        <v>-1</v>
      </c>
      <c r="BZ33">
        <v>-1</v>
      </c>
      <c r="CA33">
        <v>41911</v>
      </c>
      <c r="CB33">
        <v>-1</v>
      </c>
      <c r="CC33">
        <v>41912</v>
      </c>
      <c r="CD33">
        <v>-1</v>
      </c>
      <c r="CE33">
        <v>43332</v>
      </c>
      <c r="CF33">
        <v>145</v>
      </c>
      <c r="CG33">
        <v>41893</v>
      </c>
      <c r="CH33">
        <v>-1</v>
      </c>
      <c r="CI33">
        <v>-1</v>
      </c>
      <c r="CJ33">
        <v>-1</v>
      </c>
      <c r="CK33">
        <v>41844</v>
      </c>
      <c r="CL33">
        <v>45.5</v>
      </c>
      <c r="CM33">
        <v>-1</v>
      </c>
      <c r="CN33">
        <v>-1</v>
      </c>
    </row>
    <row r="34" spans="1:92" x14ac:dyDescent="0.25">
      <c r="A34" s="1">
        <v>37529</v>
      </c>
      <c r="B34">
        <v>3790</v>
      </c>
      <c r="C34">
        <v>41831</v>
      </c>
      <c r="D34">
        <v>362.5</v>
      </c>
      <c r="E34">
        <v>44895</v>
      </c>
      <c r="F34">
        <v>-1</v>
      </c>
      <c r="G34">
        <v>40360</v>
      </c>
      <c r="H34">
        <v>-1</v>
      </c>
      <c r="I34">
        <v>44834</v>
      </c>
      <c r="J34">
        <v>-1</v>
      </c>
      <c r="K34">
        <v>41819</v>
      </c>
      <c r="L34">
        <v>202.5</v>
      </c>
      <c r="M34">
        <v>40469</v>
      </c>
      <c r="N34">
        <v>60</v>
      </c>
      <c r="O34">
        <v>40289</v>
      </c>
      <c r="P34">
        <v>158.75</v>
      </c>
      <c r="Q34">
        <v>44377</v>
      </c>
      <c r="R34">
        <v>392</v>
      </c>
      <c r="S34">
        <v>43337</v>
      </c>
      <c r="T34">
        <v>480</v>
      </c>
      <c r="U34">
        <v>42062</v>
      </c>
      <c r="V34">
        <v>82</v>
      </c>
      <c r="W34">
        <v>44074</v>
      </c>
      <c r="X34">
        <v>596.66700000000003</v>
      </c>
      <c r="Y34">
        <v>44043</v>
      </c>
      <c r="Z34">
        <v>238.333</v>
      </c>
      <c r="AA34">
        <v>40481</v>
      </c>
      <c r="AB34">
        <v>137.5</v>
      </c>
      <c r="AC34">
        <v>44043</v>
      </c>
      <c r="AD34">
        <v>1273.3330000000001</v>
      </c>
      <c r="AE34">
        <v>41149</v>
      </c>
      <c r="AF34">
        <v>-1</v>
      </c>
      <c r="AG34">
        <v>42853</v>
      </c>
      <c r="AH34">
        <v>-1</v>
      </c>
      <c r="AI34">
        <v>-1</v>
      </c>
      <c r="AJ34">
        <v>-1</v>
      </c>
      <c r="AK34">
        <v>-1</v>
      </c>
      <c r="AL34">
        <v>-1</v>
      </c>
      <c r="AM34">
        <v>-1</v>
      </c>
      <c r="AN34">
        <v>-1</v>
      </c>
      <c r="AO34">
        <v>43424</v>
      </c>
      <c r="AP34">
        <v>-1</v>
      </c>
      <c r="AQ34">
        <v>44625</v>
      </c>
      <c r="AR34">
        <v>-1</v>
      </c>
      <c r="AS34">
        <v>44626</v>
      </c>
      <c r="AT34">
        <v>-1</v>
      </c>
      <c r="AU34">
        <v>-1</v>
      </c>
      <c r="AV34">
        <v>-1</v>
      </c>
      <c r="AW34">
        <v>41863</v>
      </c>
      <c r="AX34">
        <v>-1</v>
      </c>
      <c r="AY34">
        <v>43402</v>
      </c>
      <c r="AZ34">
        <v>-1</v>
      </c>
      <c r="BA34">
        <v>-1</v>
      </c>
      <c r="BB34">
        <v>-1</v>
      </c>
      <c r="BC34">
        <v>41722</v>
      </c>
      <c r="BD34">
        <v>-1</v>
      </c>
      <c r="BE34">
        <v>-1</v>
      </c>
      <c r="BF34">
        <v>-1</v>
      </c>
      <c r="BG34">
        <v>-1</v>
      </c>
      <c r="BH34">
        <v>-1</v>
      </c>
      <c r="BI34">
        <v>43424</v>
      </c>
      <c r="BJ34">
        <v>-1</v>
      </c>
      <c r="BK34">
        <v>-1</v>
      </c>
      <c r="BL34">
        <v>-1</v>
      </c>
      <c r="BM34">
        <v>43424</v>
      </c>
      <c r="BN34">
        <v>-1</v>
      </c>
      <c r="BO34">
        <v>43426</v>
      </c>
      <c r="BP34">
        <v>-1</v>
      </c>
      <c r="BQ34">
        <v>-1</v>
      </c>
      <c r="BR34">
        <v>-1</v>
      </c>
      <c r="BS34">
        <v>43426</v>
      </c>
      <c r="BT34">
        <v>-1</v>
      </c>
      <c r="BU34">
        <v>-1</v>
      </c>
      <c r="BV34">
        <v>-1</v>
      </c>
      <c r="BW34">
        <v>41915</v>
      </c>
      <c r="BX34">
        <v>-1</v>
      </c>
      <c r="BY34">
        <v>-1</v>
      </c>
      <c r="BZ34">
        <v>-1</v>
      </c>
      <c r="CA34">
        <v>41911</v>
      </c>
      <c r="CB34">
        <v>-1</v>
      </c>
      <c r="CC34">
        <v>41912</v>
      </c>
      <c r="CD34">
        <v>-1</v>
      </c>
      <c r="CE34">
        <v>43332</v>
      </c>
      <c r="CF34">
        <v>122.5</v>
      </c>
      <c r="CG34">
        <v>41893</v>
      </c>
      <c r="CH34">
        <v>-1</v>
      </c>
      <c r="CI34">
        <v>-1</v>
      </c>
      <c r="CJ34">
        <v>-1</v>
      </c>
      <c r="CK34">
        <v>41844</v>
      </c>
      <c r="CL34">
        <v>45.5</v>
      </c>
      <c r="CM34">
        <v>-1</v>
      </c>
      <c r="CN34">
        <v>-1</v>
      </c>
    </row>
    <row r="35" spans="1:92" x14ac:dyDescent="0.25">
      <c r="A35" s="1">
        <v>37560</v>
      </c>
      <c r="B35">
        <v>3185</v>
      </c>
      <c r="C35">
        <v>41831</v>
      </c>
      <c r="D35">
        <v>285</v>
      </c>
      <c r="E35">
        <v>44895</v>
      </c>
      <c r="F35">
        <v>-1</v>
      </c>
      <c r="G35">
        <v>40360</v>
      </c>
      <c r="H35">
        <v>-1</v>
      </c>
      <c r="I35">
        <v>44834</v>
      </c>
      <c r="J35">
        <v>-1</v>
      </c>
      <c r="K35">
        <v>41819</v>
      </c>
      <c r="L35">
        <v>170</v>
      </c>
      <c r="M35">
        <v>40469</v>
      </c>
      <c r="N35">
        <v>80</v>
      </c>
      <c r="O35">
        <v>40289</v>
      </c>
      <c r="P35">
        <v>173.75</v>
      </c>
      <c r="Q35">
        <v>44377</v>
      </c>
      <c r="R35">
        <v>335.5</v>
      </c>
      <c r="S35">
        <v>43337</v>
      </c>
      <c r="T35">
        <v>515</v>
      </c>
      <c r="U35">
        <v>42062</v>
      </c>
      <c r="V35">
        <v>69</v>
      </c>
      <c r="W35">
        <v>44074</v>
      </c>
      <c r="X35">
        <v>463.33300000000003</v>
      </c>
      <c r="Y35">
        <v>44043</v>
      </c>
      <c r="Z35">
        <v>254.667</v>
      </c>
      <c r="AA35">
        <v>40481</v>
      </c>
      <c r="AB35">
        <v>147.5</v>
      </c>
      <c r="AC35">
        <v>44043</v>
      </c>
      <c r="AD35">
        <v>945</v>
      </c>
      <c r="AE35">
        <v>41149</v>
      </c>
      <c r="AF35">
        <v>-1</v>
      </c>
      <c r="AG35">
        <v>42853</v>
      </c>
      <c r="AH35">
        <v>-1</v>
      </c>
      <c r="AI35">
        <v>-1</v>
      </c>
      <c r="AJ35">
        <v>-1</v>
      </c>
      <c r="AK35">
        <v>-1</v>
      </c>
      <c r="AL35">
        <v>-1</v>
      </c>
      <c r="AM35">
        <v>-1</v>
      </c>
      <c r="AN35">
        <v>-1</v>
      </c>
      <c r="AO35">
        <v>43424</v>
      </c>
      <c r="AP35">
        <v>-1</v>
      </c>
      <c r="AQ35">
        <v>44625</v>
      </c>
      <c r="AR35">
        <v>-1</v>
      </c>
      <c r="AS35">
        <v>44626</v>
      </c>
      <c r="AT35">
        <v>-1</v>
      </c>
      <c r="AU35">
        <v>-1</v>
      </c>
      <c r="AV35">
        <v>-1</v>
      </c>
      <c r="AW35">
        <v>41863</v>
      </c>
      <c r="AX35">
        <v>-1</v>
      </c>
      <c r="AY35">
        <v>43402</v>
      </c>
      <c r="AZ35">
        <v>-1</v>
      </c>
      <c r="BA35">
        <v>-1</v>
      </c>
      <c r="BB35">
        <v>-1</v>
      </c>
      <c r="BC35">
        <v>41722</v>
      </c>
      <c r="BD35">
        <v>-1</v>
      </c>
      <c r="BE35">
        <v>-1</v>
      </c>
      <c r="BF35">
        <v>-1</v>
      </c>
      <c r="BG35">
        <v>-1</v>
      </c>
      <c r="BH35">
        <v>-1</v>
      </c>
      <c r="BI35">
        <v>43424</v>
      </c>
      <c r="BJ35">
        <v>-1</v>
      </c>
      <c r="BK35">
        <v>-1</v>
      </c>
      <c r="BL35">
        <v>-1</v>
      </c>
      <c r="BM35">
        <v>43424</v>
      </c>
      <c r="BN35">
        <v>-1</v>
      </c>
      <c r="BO35">
        <v>43426</v>
      </c>
      <c r="BP35">
        <v>-1</v>
      </c>
      <c r="BQ35">
        <v>-1</v>
      </c>
      <c r="BR35">
        <v>-1</v>
      </c>
      <c r="BS35">
        <v>43426</v>
      </c>
      <c r="BT35">
        <v>-1</v>
      </c>
      <c r="BU35">
        <v>-1</v>
      </c>
      <c r="BV35">
        <v>-1</v>
      </c>
      <c r="BW35">
        <v>41915</v>
      </c>
      <c r="BX35">
        <v>-1</v>
      </c>
      <c r="BY35">
        <v>-1</v>
      </c>
      <c r="BZ35">
        <v>-1</v>
      </c>
      <c r="CA35">
        <v>41911</v>
      </c>
      <c r="CB35">
        <v>-1</v>
      </c>
      <c r="CC35">
        <v>41912</v>
      </c>
      <c r="CD35">
        <v>-1</v>
      </c>
      <c r="CE35">
        <v>43332</v>
      </c>
      <c r="CF35">
        <v>92.5</v>
      </c>
      <c r="CG35">
        <v>41893</v>
      </c>
      <c r="CH35">
        <v>-1</v>
      </c>
      <c r="CI35">
        <v>-1</v>
      </c>
      <c r="CJ35">
        <v>-1</v>
      </c>
      <c r="CK35">
        <v>41844</v>
      </c>
      <c r="CL35">
        <v>49</v>
      </c>
      <c r="CM35">
        <v>-1</v>
      </c>
      <c r="CN35">
        <v>-1</v>
      </c>
    </row>
    <row r="36" spans="1:92" x14ac:dyDescent="0.25">
      <c r="A36" s="1">
        <v>37589</v>
      </c>
      <c r="B36">
        <v>2832.5</v>
      </c>
      <c r="C36">
        <v>41831</v>
      </c>
      <c r="D36">
        <v>257.5</v>
      </c>
      <c r="E36">
        <v>44895</v>
      </c>
      <c r="F36">
        <v>-1</v>
      </c>
      <c r="G36">
        <v>40360</v>
      </c>
      <c r="H36">
        <v>-1</v>
      </c>
      <c r="I36">
        <v>44834</v>
      </c>
      <c r="J36">
        <v>-1</v>
      </c>
      <c r="K36">
        <v>41819</v>
      </c>
      <c r="L36">
        <v>150</v>
      </c>
      <c r="M36">
        <v>40469</v>
      </c>
      <c r="N36">
        <v>64</v>
      </c>
      <c r="O36">
        <v>40289</v>
      </c>
      <c r="P36">
        <v>160</v>
      </c>
      <c r="Q36">
        <v>44377</v>
      </c>
      <c r="R36">
        <v>275</v>
      </c>
      <c r="S36">
        <v>43337</v>
      </c>
      <c r="T36">
        <v>527.5</v>
      </c>
      <c r="U36">
        <v>42062</v>
      </c>
      <c r="V36">
        <v>49</v>
      </c>
      <c r="W36">
        <v>44074</v>
      </c>
      <c r="X36">
        <v>417.5</v>
      </c>
      <c r="Y36">
        <v>44043</v>
      </c>
      <c r="Z36">
        <v>204.5</v>
      </c>
      <c r="AA36">
        <v>40481</v>
      </c>
      <c r="AB36">
        <v>132.5</v>
      </c>
      <c r="AC36">
        <v>44043</v>
      </c>
      <c r="AD36">
        <v>712.5</v>
      </c>
      <c r="AE36">
        <v>41149</v>
      </c>
      <c r="AF36">
        <v>-1</v>
      </c>
      <c r="AG36">
        <v>42853</v>
      </c>
      <c r="AH36">
        <v>-1</v>
      </c>
      <c r="AI36">
        <v>-1</v>
      </c>
      <c r="AJ36">
        <v>-1</v>
      </c>
      <c r="AK36">
        <v>-1</v>
      </c>
      <c r="AL36">
        <v>-1</v>
      </c>
      <c r="AM36">
        <v>-1</v>
      </c>
      <c r="AN36">
        <v>-1</v>
      </c>
      <c r="AO36">
        <v>43424</v>
      </c>
      <c r="AP36">
        <v>-1</v>
      </c>
      <c r="AQ36">
        <v>44625</v>
      </c>
      <c r="AR36">
        <v>-1</v>
      </c>
      <c r="AS36">
        <v>44626</v>
      </c>
      <c r="AT36">
        <v>-1</v>
      </c>
      <c r="AU36">
        <v>-1</v>
      </c>
      <c r="AV36">
        <v>-1</v>
      </c>
      <c r="AW36">
        <v>41863</v>
      </c>
      <c r="AX36">
        <v>-1</v>
      </c>
      <c r="AY36">
        <v>43402</v>
      </c>
      <c r="AZ36">
        <v>-1</v>
      </c>
      <c r="BA36">
        <v>-1</v>
      </c>
      <c r="BB36">
        <v>-1</v>
      </c>
      <c r="BC36">
        <v>41722</v>
      </c>
      <c r="BD36">
        <v>-1</v>
      </c>
      <c r="BE36">
        <v>-1</v>
      </c>
      <c r="BF36">
        <v>-1</v>
      </c>
      <c r="BG36">
        <v>-1</v>
      </c>
      <c r="BH36">
        <v>-1</v>
      </c>
      <c r="BI36">
        <v>43424</v>
      </c>
      <c r="BJ36">
        <v>-1</v>
      </c>
      <c r="BK36">
        <v>-1</v>
      </c>
      <c r="BL36">
        <v>-1</v>
      </c>
      <c r="BM36">
        <v>43424</v>
      </c>
      <c r="BN36">
        <v>-1</v>
      </c>
      <c r="BO36">
        <v>43426</v>
      </c>
      <c r="BP36">
        <v>-1</v>
      </c>
      <c r="BQ36">
        <v>-1</v>
      </c>
      <c r="BR36">
        <v>-1</v>
      </c>
      <c r="BS36">
        <v>43426</v>
      </c>
      <c r="BT36">
        <v>-1</v>
      </c>
      <c r="BU36">
        <v>-1</v>
      </c>
      <c r="BV36">
        <v>-1</v>
      </c>
      <c r="BW36">
        <v>41915</v>
      </c>
      <c r="BX36">
        <v>-1</v>
      </c>
      <c r="BY36">
        <v>-1</v>
      </c>
      <c r="BZ36">
        <v>-1</v>
      </c>
      <c r="CA36">
        <v>41911</v>
      </c>
      <c r="CB36">
        <v>-1</v>
      </c>
      <c r="CC36">
        <v>41912</v>
      </c>
      <c r="CD36">
        <v>-1</v>
      </c>
      <c r="CE36">
        <v>43332</v>
      </c>
      <c r="CF36">
        <v>72.5</v>
      </c>
      <c r="CG36">
        <v>41893</v>
      </c>
      <c r="CH36">
        <v>-1</v>
      </c>
      <c r="CI36">
        <v>-1</v>
      </c>
      <c r="CJ36">
        <v>-1</v>
      </c>
      <c r="CK36">
        <v>41844</v>
      </c>
      <c r="CL36">
        <v>41</v>
      </c>
      <c r="CM36">
        <v>-1</v>
      </c>
      <c r="CN36">
        <v>-1</v>
      </c>
    </row>
    <row r="37" spans="1:92" x14ac:dyDescent="0.25">
      <c r="A37" s="1">
        <v>37621</v>
      </c>
      <c r="B37">
        <v>2290</v>
      </c>
      <c r="C37">
        <v>41831</v>
      </c>
      <c r="D37">
        <v>250</v>
      </c>
      <c r="E37">
        <v>44895</v>
      </c>
      <c r="F37">
        <v>-1</v>
      </c>
      <c r="G37">
        <v>40360</v>
      </c>
      <c r="H37">
        <v>-1</v>
      </c>
      <c r="I37">
        <v>44834</v>
      </c>
      <c r="J37">
        <v>-1</v>
      </c>
      <c r="K37">
        <v>41819</v>
      </c>
      <c r="L37">
        <v>140</v>
      </c>
      <c r="M37">
        <v>40469</v>
      </c>
      <c r="N37">
        <v>65</v>
      </c>
      <c r="O37">
        <v>40289</v>
      </c>
      <c r="P37">
        <v>157.5</v>
      </c>
      <c r="Q37">
        <v>44377</v>
      </c>
      <c r="R37">
        <v>248</v>
      </c>
      <c r="S37">
        <v>43337</v>
      </c>
      <c r="T37">
        <v>542.5</v>
      </c>
      <c r="U37">
        <v>42062</v>
      </c>
      <c r="V37">
        <v>57</v>
      </c>
      <c r="W37">
        <v>44074</v>
      </c>
      <c r="X37">
        <v>436.66699999999997</v>
      </c>
      <c r="Y37">
        <v>44043</v>
      </c>
      <c r="Z37">
        <v>194</v>
      </c>
      <c r="AA37">
        <v>40481</v>
      </c>
      <c r="AB37">
        <v>132.5</v>
      </c>
      <c r="AC37">
        <v>44043</v>
      </c>
      <c r="AD37">
        <v>825</v>
      </c>
      <c r="AE37">
        <v>41149</v>
      </c>
      <c r="AF37">
        <v>-1</v>
      </c>
      <c r="AG37">
        <v>42853</v>
      </c>
      <c r="AH37">
        <v>-1</v>
      </c>
      <c r="AI37">
        <v>-1</v>
      </c>
      <c r="AJ37">
        <v>-1</v>
      </c>
      <c r="AK37">
        <v>-1</v>
      </c>
      <c r="AL37">
        <v>-1</v>
      </c>
      <c r="AM37">
        <v>-1</v>
      </c>
      <c r="AN37">
        <v>-1</v>
      </c>
      <c r="AO37">
        <v>43424</v>
      </c>
      <c r="AP37">
        <v>-1</v>
      </c>
      <c r="AQ37">
        <v>44625</v>
      </c>
      <c r="AR37">
        <v>-1</v>
      </c>
      <c r="AS37">
        <v>44626</v>
      </c>
      <c r="AT37">
        <v>-1</v>
      </c>
      <c r="AU37">
        <v>-1</v>
      </c>
      <c r="AV37">
        <v>-1</v>
      </c>
      <c r="AW37">
        <v>41863</v>
      </c>
      <c r="AX37">
        <v>-1</v>
      </c>
      <c r="AY37">
        <v>43402</v>
      </c>
      <c r="AZ37">
        <v>-1</v>
      </c>
      <c r="BA37">
        <v>-1</v>
      </c>
      <c r="BB37">
        <v>-1</v>
      </c>
      <c r="BC37">
        <v>41722</v>
      </c>
      <c r="BD37">
        <v>-1</v>
      </c>
      <c r="BE37">
        <v>-1</v>
      </c>
      <c r="BF37">
        <v>-1</v>
      </c>
      <c r="BG37">
        <v>-1</v>
      </c>
      <c r="BH37">
        <v>-1</v>
      </c>
      <c r="BI37">
        <v>43424</v>
      </c>
      <c r="BJ37">
        <v>-1</v>
      </c>
      <c r="BK37">
        <v>-1</v>
      </c>
      <c r="BL37">
        <v>-1</v>
      </c>
      <c r="BM37">
        <v>43424</v>
      </c>
      <c r="BN37">
        <v>-1</v>
      </c>
      <c r="BO37">
        <v>43426</v>
      </c>
      <c r="BP37">
        <v>-1</v>
      </c>
      <c r="BQ37">
        <v>-1</v>
      </c>
      <c r="BR37">
        <v>-1</v>
      </c>
      <c r="BS37">
        <v>43426</v>
      </c>
      <c r="BT37">
        <v>-1</v>
      </c>
      <c r="BU37">
        <v>-1</v>
      </c>
      <c r="BV37">
        <v>-1</v>
      </c>
      <c r="BW37">
        <v>41915</v>
      </c>
      <c r="BX37">
        <v>-1</v>
      </c>
      <c r="BY37">
        <v>-1</v>
      </c>
      <c r="BZ37">
        <v>-1</v>
      </c>
      <c r="CA37">
        <v>41911</v>
      </c>
      <c r="CB37">
        <v>-1</v>
      </c>
      <c r="CC37">
        <v>41912</v>
      </c>
      <c r="CD37">
        <v>-1</v>
      </c>
      <c r="CE37">
        <v>43332</v>
      </c>
      <c r="CF37">
        <v>50</v>
      </c>
      <c r="CG37">
        <v>41893</v>
      </c>
      <c r="CH37">
        <v>-1</v>
      </c>
      <c r="CI37">
        <v>-1</v>
      </c>
      <c r="CJ37">
        <v>-1</v>
      </c>
      <c r="CK37">
        <v>41844</v>
      </c>
      <c r="CL37">
        <v>40</v>
      </c>
      <c r="CM37">
        <v>-1</v>
      </c>
      <c r="CN37">
        <v>-1</v>
      </c>
    </row>
    <row r="38" spans="1:92" x14ac:dyDescent="0.25">
      <c r="A38" s="1">
        <v>37652</v>
      </c>
      <c r="B38">
        <v>1733.3330000000001</v>
      </c>
      <c r="C38">
        <v>41831</v>
      </c>
      <c r="D38">
        <v>193.333</v>
      </c>
      <c r="E38">
        <v>44895</v>
      </c>
      <c r="F38">
        <v>160</v>
      </c>
      <c r="G38">
        <v>40360</v>
      </c>
      <c r="H38">
        <v>83.5</v>
      </c>
      <c r="I38">
        <v>44834</v>
      </c>
      <c r="J38">
        <v>805</v>
      </c>
      <c r="K38">
        <v>41819</v>
      </c>
      <c r="L38">
        <v>122.5</v>
      </c>
      <c r="M38">
        <v>40469</v>
      </c>
      <c r="N38">
        <v>78.332999999999998</v>
      </c>
      <c r="O38">
        <v>40289</v>
      </c>
      <c r="P38">
        <v>118.333</v>
      </c>
      <c r="Q38">
        <v>44377</v>
      </c>
      <c r="R38">
        <v>271</v>
      </c>
      <c r="S38">
        <v>43337</v>
      </c>
      <c r="T38">
        <v>557.5</v>
      </c>
      <c r="U38">
        <v>42062</v>
      </c>
      <c r="V38">
        <v>52.75</v>
      </c>
      <c r="W38">
        <v>44074</v>
      </c>
      <c r="X38">
        <v>387.5</v>
      </c>
      <c r="Y38">
        <v>44043</v>
      </c>
      <c r="Z38">
        <v>187.25</v>
      </c>
      <c r="AA38">
        <v>40481</v>
      </c>
      <c r="AB38">
        <v>123.5</v>
      </c>
      <c r="AC38">
        <v>44043</v>
      </c>
      <c r="AD38">
        <v>853.25</v>
      </c>
      <c r="AE38">
        <v>41149</v>
      </c>
      <c r="AF38">
        <v>-1</v>
      </c>
      <c r="AG38">
        <v>42853</v>
      </c>
      <c r="AH38">
        <v>-1</v>
      </c>
      <c r="AI38">
        <v>-1</v>
      </c>
      <c r="AJ38">
        <v>-1</v>
      </c>
      <c r="AK38">
        <v>-1</v>
      </c>
      <c r="AL38">
        <v>-1</v>
      </c>
      <c r="AM38">
        <v>-1</v>
      </c>
      <c r="AN38">
        <v>-1</v>
      </c>
      <c r="AO38">
        <v>43424</v>
      </c>
      <c r="AP38">
        <v>-1</v>
      </c>
      <c r="AQ38">
        <v>44625</v>
      </c>
      <c r="AR38">
        <v>-1</v>
      </c>
      <c r="AS38">
        <v>44626</v>
      </c>
      <c r="AT38">
        <v>-1</v>
      </c>
      <c r="AU38">
        <v>-1</v>
      </c>
      <c r="AV38">
        <v>-1</v>
      </c>
      <c r="AW38">
        <v>41863</v>
      </c>
      <c r="AX38">
        <v>-1</v>
      </c>
      <c r="AY38">
        <v>43402</v>
      </c>
      <c r="AZ38">
        <v>-1</v>
      </c>
      <c r="BA38">
        <v>-1</v>
      </c>
      <c r="BB38">
        <v>19.5</v>
      </c>
      <c r="BC38">
        <v>41722</v>
      </c>
      <c r="BD38">
        <v>-1</v>
      </c>
      <c r="BE38">
        <v>-1</v>
      </c>
      <c r="BF38">
        <v>-1</v>
      </c>
      <c r="BG38">
        <v>-1</v>
      </c>
      <c r="BH38">
        <v>-1</v>
      </c>
      <c r="BI38">
        <v>43424</v>
      </c>
      <c r="BJ38">
        <v>-1</v>
      </c>
      <c r="BK38">
        <v>-1</v>
      </c>
      <c r="BL38">
        <v>-1</v>
      </c>
      <c r="BM38">
        <v>43424</v>
      </c>
      <c r="BN38">
        <v>-1</v>
      </c>
      <c r="BO38">
        <v>43426</v>
      </c>
      <c r="BP38">
        <v>-1</v>
      </c>
      <c r="BQ38">
        <v>-1</v>
      </c>
      <c r="BR38">
        <v>-1</v>
      </c>
      <c r="BS38">
        <v>43426</v>
      </c>
      <c r="BT38">
        <v>-1</v>
      </c>
      <c r="BU38">
        <v>-1</v>
      </c>
      <c r="BV38">
        <v>-1</v>
      </c>
      <c r="BW38">
        <v>41915</v>
      </c>
      <c r="BX38">
        <v>-1</v>
      </c>
      <c r="BY38">
        <v>-1</v>
      </c>
      <c r="BZ38">
        <v>-1</v>
      </c>
      <c r="CA38">
        <v>41911</v>
      </c>
      <c r="CB38">
        <v>-1</v>
      </c>
      <c r="CC38">
        <v>41912</v>
      </c>
      <c r="CD38">
        <v>-1</v>
      </c>
      <c r="CE38">
        <v>43332</v>
      </c>
      <c r="CF38">
        <v>51.832999999999998</v>
      </c>
      <c r="CG38">
        <v>41893</v>
      </c>
      <c r="CH38">
        <v>-1</v>
      </c>
      <c r="CI38">
        <v>-1</v>
      </c>
      <c r="CJ38">
        <v>-1</v>
      </c>
      <c r="CK38">
        <v>41844</v>
      </c>
      <c r="CL38">
        <v>37</v>
      </c>
      <c r="CM38">
        <v>-1</v>
      </c>
      <c r="CN38">
        <v>-1</v>
      </c>
    </row>
    <row r="39" spans="1:92" x14ac:dyDescent="0.25">
      <c r="A39" s="1">
        <v>37680</v>
      </c>
      <c r="B39">
        <v>1550.8330000000001</v>
      </c>
      <c r="C39">
        <v>41831</v>
      </c>
      <c r="D39">
        <v>207.667</v>
      </c>
      <c r="E39">
        <v>44895</v>
      </c>
      <c r="F39">
        <v>147</v>
      </c>
      <c r="G39">
        <v>40360</v>
      </c>
      <c r="H39">
        <v>85</v>
      </c>
      <c r="I39">
        <v>44834</v>
      </c>
      <c r="J39">
        <v>787.5</v>
      </c>
      <c r="K39">
        <v>41819</v>
      </c>
      <c r="L39">
        <v>104.125</v>
      </c>
      <c r="M39">
        <v>40469</v>
      </c>
      <c r="N39">
        <v>108</v>
      </c>
      <c r="O39">
        <v>40289</v>
      </c>
      <c r="P39">
        <v>124.667</v>
      </c>
      <c r="Q39">
        <v>44377</v>
      </c>
      <c r="R39">
        <v>259</v>
      </c>
      <c r="S39">
        <v>43337</v>
      </c>
      <c r="T39">
        <v>582.5</v>
      </c>
      <c r="U39">
        <v>42062</v>
      </c>
      <c r="V39">
        <v>50.375</v>
      </c>
      <c r="W39">
        <v>44074</v>
      </c>
      <c r="X39">
        <v>343.75</v>
      </c>
      <c r="Y39">
        <v>44043</v>
      </c>
      <c r="Z39">
        <v>168</v>
      </c>
      <c r="AA39">
        <v>40481</v>
      </c>
      <c r="AB39">
        <v>125.25</v>
      </c>
      <c r="AC39">
        <v>44043</v>
      </c>
      <c r="AD39">
        <v>827.5</v>
      </c>
      <c r="AE39">
        <v>41149</v>
      </c>
      <c r="AF39">
        <v>-1</v>
      </c>
      <c r="AG39">
        <v>42853</v>
      </c>
      <c r="AH39">
        <v>-1</v>
      </c>
      <c r="AI39">
        <v>-1</v>
      </c>
      <c r="AJ39">
        <v>-1</v>
      </c>
      <c r="AK39">
        <v>-1</v>
      </c>
      <c r="AL39">
        <v>-1</v>
      </c>
      <c r="AM39">
        <v>-1</v>
      </c>
      <c r="AN39">
        <v>-1</v>
      </c>
      <c r="AO39">
        <v>43424</v>
      </c>
      <c r="AP39">
        <v>-1</v>
      </c>
      <c r="AQ39">
        <v>44625</v>
      </c>
      <c r="AR39">
        <v>-1</v>
      </c>
      <c r="AS39">
        <v>44626</v>
      </c>
      <c r="AT39">
        <v>-1</v>
      </c>
      <c r="AU39">
        <v>-1</v>
      </c>
      <c r="AV39">
        <v>-1</v>
      </c>
      <c r="AW39">
        <v>41863</v>
      </c>
      <c r="AX39">
        <v>-1</v>
      </c>
      <c r="AY39">
        <v>43402</v>
      </c>
      <c r="AZ39">
        <v>-1</v>
      </c>
      <c r="BA39">
        <v>-1</v>
      </c>
      <c r="BB39">
        <v>21.25</v>
      </c>
      <c r="BC39">
        <v>41722</v>
      </c>
      <c r="BD39">
        <v>-1</v>
      </c>
      <c r="BE39">
        <v>-1</v>
      </c>
      <c r="BF39">
        <v>-1</v>
      </c>
      <c r="BG39">
        <v>-1</v>
      </c>
      <c r="BH39">
        <v>-1</v>
      </c>
      <c r="BI39">
        <v>43424</v>
      </c>
      <c r="BJ39">
        <v>-1</v>
      </c>
      <c r="BK39">
        <v>-1</v>
      </c>
      <c r="BL39">
        <v>-1</v>
      </c>
      <c r="BM39">
        <v>43424</v>
      </c>
      <c r="BN39">
        <v>-1</v>
      </c>
      <c r="BO39">
        <v>43426</v>
      </c>
      <c r="BP39">
        <v>-1</v>
      </c>
      <c r="BQ39">
        <v>-1</v>
      </c>
      <c r="BR39">
        <v>-1</v>
      </c>
      <c r="BS39">
        <v>43426</v>
      </c>
      <c r="BT39">
        <v>-1</v>
      </c>
      <c r="BU39">
        <v>-1</v>
      </c>
      <c r="BV39">
        <v>-1</v>
      </c>
      <c r="BW39">
        <v>41915</v>
      </c>
      <c r="BX39">
        <v>-1</v>
      </c>
      <c r="BY39">
        <v>-1</v>
      </c>
      <c r="BZ39">
        <v>-1</v>
      </c>
      <c r="CA39">
        <v>41911</v>
      </c>
      <c r="CB39">
        <v>-1</v>
      </c>
      <c r="CC39">
        <v>41912</v>
      </c>
      <c r="CD39">
        <v>-1</v>
      </c>
      <c r="CE39">
        <v>43332</v>
      </c>
      <c r="CF39">
        <v>46.667000000000002</v>
      </c>
      <c r="CG39">
        <v>41893</v>
      </c>
      <c r="CH39">
        <v>-1</v>
      </c>
      <c r="CI39">
        <v>-1</v>
      </c>
      <c r="CJ39">
        <v>-1</v>
      </c>
      <c r="CK39">
        <v>41844</v>
      </c>
      <c r="CL39">
        <v>40</v>
      </c>
      <c r="CM39">
        <v>-1</v>
      </c>
      <c r="CN39">
        <v>-1</v>
      </c>
    </row>
    <row r="40" spans="1:92" x14ac:dyDescent="0.25">
      <c r="A40" s="1">
        <v>37711</v>
      </c>
      <c r="B40">
        <v>1383.3330000000001</v>
      </c>
      <c r="C40">
        <v>41831</v>
      </c>
      <c r="D40">
        <v>236.667</v>
      </c>
      <c r="E40">
        <v>44895</v>
      </c>
      <c r="F40">
        <v>152.5</v>
      </c>
      <c r="G40">
        <v>40360</v>
      </c>
      <c r="H40">
        <v>85.75</v>
      </c>
      <c r="I40">
        <v>44834</v>
      </c>
      <c r="J40">
        <v>710</v>
      </c>
      <c r="K40">
        <v>41819</v>
      </c>
      <c r="L40">
        <v>130.5</v>
      </c>
      <c r="M40">
        <v>40469</v>
      </c>
      <c r="N40">
        <v>162.5</v>
      </c>
      <c r="O40">
        <v>40289</v>
      </c>
      <c r="P40">
        <v>139.167</v>
      </c>
      <c r="Q40">
        <v>44377</v>
      </c>
      <c r="R40">
        <v>236.667</v>
      </c>
      <c r="S40">
        <v>43337</v>
      </c>
      <c r="T40">
        <v>617.5</v>
      </c>
      <c r="U40">
        <v>42062</v>
      </c>
      <c r="V40">
        <v>62.25</v>
      </c>
      <c r="W40">
        <v>44074</v>
      </c>
      <c r="X40">
        <v>348.75</v>
      </c>
      <c r="Y40">
        <v>44043</v>
      </c>
      <c r="Z40">
        <v>170.25</v>
      </c>
      <c r="AA40">
        <v>40481</v>
      </c>
      <c r="AB40">
        <v>130</v>
      </c>
      <c r="AC40">
        <v>44043</v>
      </c>
      <c r="AD40">
        <v>1281.25</v>
      </c>
      <c r="AE40">
        <v>41149</v>
      </c>
      <c r="AF40">
        <v>-1</v>
      </c>
      <c r="AG40">
        <v>42853</v>
      </c>
      <c r="AH40">
        <v>-1</v>
      </c>
      <c r="AI40">
        <v>-1</v>
      </c>
      <c r="AJ40">
        <v>7.5</v>
      </c>
      <c r="AK40">
        <v>-1</v>
      </c>
      <c r="AL40">
        <v>-1</v>
      </c>
      <c r="AM40">
        <v>-1</v>
      </c>
      <c r="AN40">
        <v>-1</v>
      </c>
      <c r="AO40">
        <v>43424</v>
      </c>
      <c r="AP40">
        <v>-1</v>
      </c>
      <c r="AQ40">
        <v>44625</v>
      </c>
      <c r="AR40">
        <v>8.75</v>
      </c>
      <c r="AS40">
        <v>44626</v>
      </c>
      <c r="AT40">
        <v>10.25</v>
      </c>
      <c r="AU40">
        <v>-1</v>
      </c>
      <c r="AV40">
        <v>-1</v>
      </c>
      <c r="AW40">
        <v>41863</v>
      </c>
      <c r="AX40">
        <v>-1</v>
      </c>
      <c r="AY40">
        <v>43402</v>
      </c>
      <c r="AZ40">
        <v>13.75</v>
      </c>
      <c r="BA40">
        <v>-1</v>
      </c>
      <c r="BB40">
        <v>21.5</v>
      </c>
      <c r="BC40">
        <v>41722</v>
      </c>
      <c r="BD40">
        <v>-1</v>
      </c>
      <c r="BE40">
        <v>-1</v>
      </c>
      <c r="BF40">
        <v>-1</v>
      </c>
      <c r="BG40">
        <v>-1</v>
      </c>
      <c r="BH40">
        <v>-1</v>
      </c>
      <c r="BI40">
        <v>43424</v>
      </c>
      <c r="BJ40">
        <v>12.75</v>
      </c>
      <c r="BK40">
        <v>-1</v>
      </c>
      <c r="BL40">
        <v>-1</v>
      </c>
      <c r="BM40">
        <v>43424</v>
      </c>
      <c r="BN40">
        <v>-1</v>
      </c>
      <c r="BO40">
        <v>43426</v>
      </c>
      <c r="BP40">
        <v>-1</v>
      </c>
      <c r="BQ40">
        <v>-1</v>
      </c>
      <c r="BR40">
        <v>-1</v>
      </c>
      <c r="BS40">
        <v>43426</v>
      </c>
      <c r="BT40">
        <v>-1</v>
      </c>
      <c r="BU40">
        <v>-1</v>
      </c>
      <c r="BV40">
        <v>-1</v>
      </c>
      <c r="BW40">
        <v>41915</v>
      </c>
      <c r="BX40">
        <v>-1</v>
      </c>
      <c r="BY40">
        <v>-1</v>
      </c>
      <c r="BZ40">
        <v>-1</v>
      </c>
      <c r="CA40">
        <v>41911</v>
      </c>
      <c r="CB40">
        <v>-1</v>
      </c>
      <c r="CC40">
        <v>41912</v>
      </c>
      <c r="CD40">
        <v>-1</v>
      </c>
      <c r="CE40">
        <v>43332</v>
      </c>
      <c r="CF40">
        <v>50.332999999999998</v>
      </c>
      <c r="CG40">
        <v>41893</v>
      </c>
      <c r="CH40">
        <v>-1</v>
      </c>
      <c r="CI40">
        <v>-1</v>
      </c>
      <c r="CJ40">
        <v>-1</v>
      </c>
      <c r="CK40">
        <v>41844</v>
      </c>
      <c r="CL40">
        <v>46.5</v>
      </c>
      <c r="CM40">
        <v>-1</v>
      </c>
      <c r="CN40">
        <v>-1</v>
      </c>
    </row>
    <row r="41" spans="1:92" x14ac:dyDescent="0.25">
      <c r="A41" s="1">
        <v>37741</v>
      </c>
      <c r="B41">
        <v>976.66700000000003</v>
      </c>
      <c r="C41">
        <v>41831</v>
      </c>
      <c r="D41">
        <v>225</v>
      </c>
      <c r="E41">
        <v>44895</v>
      </c>
      <c r="F41">
        <v>120.25</v>
      </c>
      <c r="G41">
        <v>40360</v>
      </c>
      <c r="H41">
        <v>36.75</v>
      </c>
      <c r="I41">
        <v>44834</v>
      </c>
      <c r="J41">
        <v>515</v>
      </c>
      <c r="K41">
        <v>41819</v>
      </c>
      <c r="L41">
        <v>105</v>
      </c>
      <c r="M41">
        <v>40469</v>
      </c>
      <c r="N41">
        <v>99.875</v>
      </c>
      <c r="O41">
        <v>40289</v>
      </c>
      <c r="P41">
        <v>105.625</v>
      </c>
      <c r="Q41">
        <v>44377</v>
      </c>
      <c r="R41">
        <v>163.333</v>
      </c>
      <c r="S41">
        <v>43337</v>
      </c>
      <c r="T41">
        <v>498.33300000000003</v>
      </c>
      <c r="U41">
        <v>42062</v>
      </c>
      <c r="V41">
        <v>54.125</v>
      </c>
      <c r="W41">
        <v>44074</v>
      </c>
      <c r="X41">
        <v>296.25</v>
      </c>
      <c r="Y41">
        <v>44043</v>
      </c>
      <c r="Z41">
        <v>153.5</v>
      </c>
      <c r="AA41">
        <v>40481</v>
      </c>
      <c r="AB41">
        <v>77.5</v>
      </c>
      <c r="AC41">
        <v>44043</v>
      </c>
      <c r="AD41">
        <v>916.25</v>
      </c>
      <c r="AE41">
        <v>41149</v>
      </c>
      <c r="AF41">
        <v>-1</v>
      </c>
      <c r="AG41">
        <v>42853</v>
      </c>
      <c r="AH41">
        <v>5.625</v>
      </c>
      <c r="AI41">
        <v>-1</v>
      </c>
      <c r="AJ41">
        <v>6.625</v>
      </c>
      <c r="AK41">
        <v>-1</v>
      </c>
      <c r="AL41">
        <v>-1</v>
      </c>
      <c r="AM41">
        <v>-1</v>
      </c>
      <c r="AN41">
        <v>-1</v>
      </c>
      <c r="AO41">
        <v>43424</v>
      </c>
      <c r="AP41">
        <v>-1</v>
      </c>
      <c r="AQ41">
        <v>44625</v>
      </c>
      <c r="AR41">
        <v>6.75</v>
      </c>
      <c r="AS41">
        <v>44626</v>
      </c>
      <c r="AT41">
        <v>9</v>
      </c>
      <c r="AU41">
        <v>-1</v>
      </c>
      <c r="AV41">
        <v>-1</v>
      </c>
      <c r="AW41">
        <v>41863</v>
      </c>
      <c r="AX41">
        <v>-1</v>
      </c>
      <c r="AY41">
        <v>43402</v>
      </c>
      <c r="AZ41">
        <v>10.5</v>
      </c>
      <c r="BA41">
        <v>-1</v>
      </c>
      <c r="BB41">
        <v>16.75</v>
      </c>
      <c r="BC41">
        <v>41722</v>
      </c>
      <c r="BD41">
        <v>-1</v>
      </c>
      <c r="BE41">
        <v>-1</v>
      </c>
      <c r="BF41">
        <v>-1</v>
      </c>
      <c r="BG41">
        <v>-1</v>
      </c>
      <c r="BH41">
        <v>-1</v>
      </c>
      <c r="BI41">
        <v>43424</v>
      </c>
      <c r="BJ41">
        <v>10.75</v>
      </c>
      <c r="BK41">
        <v>-1</v>
      </c>
      <c r="BL41">
        <v>-1</v>
      </c>
      <c r="BM41">
        <v>43424</v>
      </c>
      <c r="BN41">
        <v>-1</v>
      </c>
      <c r="BO41">
        <v>43426</v>
      </c>
      <c r="BP41">
        <v>-1</v>
      </c>
      <c r="BQ41">
        <v>-1</v>
      </c>
      <c r="BR41">
        <v>-1</v>
      </c>
      <c r="BS41">
        <v>43426</v>
      </c>
      <c r="BT41">
        <v>-1</v>
      </c>
      <c r="BU41">
        <v>-1</v>
      </c>
      <c r="BV41">
        <v>-1</v>
      </c>
      <c r="BW41">
        <v>41915</v>
      </c>
      <c r="BX41">
        <v>-1</v>
      </c>
      <c r="BY41">
        <v>-1</v>
      </c>
      <c r="BZ41">
        <v>-1</v>
      </c>
      <c r="CA41">
        <v>41911</v>
      </c>
      <c r="CB41">
        <v>-1</v>
      </c>
      <c r="CC41">
        <v>41912</v>
      </c>
      <c r="CD41">
        <v>-1</v>
      </c>
      <c r="CE41">
        <v>43332</v>
      </c>
      <c r="CF41">
        <v>48.667000000000002</v>
      </c>
      <c r="CG41">
        <v>41893</v>
      </c>
      <c r="CH41">
        <v>-1</v>
      </c>
      <c r="CI41">
        <v>-1</v>
      </c>
      <c r="CJ41">
        <v>-1</v>
      </c>
      <c r="CK41">
        <v>41844</v>
      </c>
      <c r="CL41">
        <v>40.5</v>
      </c>
      <c r="CM41">
        <v>-1</v>
      </c>
      <c r="CN41">
        <v>-1</v>
      </c>
    </row>
    <row r="42" spans="1:92" x14ac:dyDescent="0.25">
      <c r="A42" s="1">
        <v>37771</v>
      </c>
      <c r="B42">
        <v>945</v>
      </c>
      <c r="C42">
        <v>41831</v>
      </c>
      <c r="D42">
        <v>209.333</v>
      </c>
      <c r="E42">
        <v>44895</v>
      </c>
      <c r="F42">
        <v>116.5</v>
      </c>
      <c r="G42">
        <v>40360</v>
      </c>
      <c r="H42">
        <v>33.75</v>
      </c>
      <c r="I42">
        <v>44834</v>
      </c>
      <c r="J42">
        <v>545</v>
      </c>
      <c r="K42">
        <v>41819</v>
      </c>
      <c r="L42">
        <v>108.5</v>
      </c>
      <c r="M42">
        <v>40469</v>
      </c>
      <c r="N42">
        <v>85.875</v>
      </c>
      <c r="O42">
        <v>40289</v>
      </c>
      <c r="P42">
        <v>94.75</v>
      </c>
      <c r="Q42">
        <v>44377</v>
      </c>
      <c r="R42">
        <v>171.5</v>
      </c>
      <c r="S42">
        <v>43337</v>
      </c>
      <c r="T42">
        <v>456.66699999999997</v>
      </c>
      <c r="U42">
        <v>42062</v>
      </c>
      <c r="V42">
        <v>48.5</v>
      </c>
      <c r="W42">
        <v>44074</v>
      </c>
      <c r="X42">
        <v>262.5</v>
      </c>
      <c r="Y42">
        <v>44043</v>
      </c>
      <c r="Z42">
        <v>135</v>
      </c>
      <c r="AA42">
        <v>40481</v>
      </c>
      <c r="AB42">
        <v>68.667000000000002</v>
      </c>
      <c r="AC42">
        <v>44043</v>
      </c>
      <c r="AD42">
        <v>880</v>
      </c>
      <c r="AE42">
        <v>41149</v>
      </c>
      <c r="AF42">
        <v>-1</v>
      </c>
      <c r="AG42">
        <v>42853</v>
      </c>
      <c r="AH42">
        <v>5.5</v>
      </c>
      <c r="AI42">
        <v>-1</v>
      </c>
      <c r="AJ42">
        <v>6.25</v>
      </c>
      <c r="AK42">
        <v>-1</v>
      </c>
      <c r="AL42">
        <v>-1</v>
      </c>
      <c r="AM42">
        <v>-1</v>
      </c>
      <c r="AN42">
        <v>-1</v>
      </c>
      <c r="AO42">
        <v>43424</v>
      </c>
      <c r="AP42">
        <v>-1</v>
      </c>
      <c r="AQ42">
        <v>44625</v>
      </c>
      <c r="AR42">
        <v>7.25</v>
      </c>
      <c r="AS42">
        <v>44626</v>
      </c>
      <c r="AT42">
        <v>7.75</v>
      </c>
      <c r="AU42">
        <v>-1</v>
      </c>
      <c r="AV42">
        <v>-1</v>
      </c>
      <c r="AW42">
        <v>41863</v>
      </c>
      <c r="AX42">
        <v>-1</v>
      </c>
      <c r="AY42">
        <v>43402</v>
      </c>
      <c r="AZ42">
        <v>9.75</v>
      </c>
      <c r="BA42">
        <v>-1</v>
      </c>
      <c r="BB42">
        <v>16</v>
      </c>
      <c r="BC42">
        <v>41722</v>
      </c>
      <c r="BD42">
        <v>-1</v>
      </c>
      <c r="BE42">
        <v>-1</v>
      </c>
      <c r="BF42">
        <v>-1</v>
      </c>
      <c r="BG42">
        <v>-1</v>
      </c>
      <c r="BH42">
        <v>-1</v>
      </c>
      <c r="BI42">
        <v>43424</v>
      </c>
      <c r="BJ42">
        <v>8.25</v>
      </c>
      <c r="BK42">
        <v>-1</v>
      </c>
      <c r="BL42">
        <v>-1</v>
      </c>
      <c r="BM42">
        <v>43424</v>
      </c>
      <c r="BN42">
        <v>-1</v>
      </c>
      <c r="BO42">
        <v>43426</v>
      </c>
      <c r="BP42">
        <v>-1</v>
      </c>
      <c r="BQ42">
        <v>-1</v>
      </c>
      <c r="BR42">
        <v>-1</v>
      </c>
      <c r="BS42">
        <v>43426</v>
      </c>
      <c r="BT42">
        <v>-1</v>
      </c>
      <c r="BU42">
        <v>-1</v>
      </c>
      <c r="BV42">
        <v>-1</v>
      </c>
      <c r="BW42">
        <v>41915</v>
      </c>
      <c r="BX42">
        <v>-1</v>
      </c>
      <c r="BY42">
        <v>-1</v>
      </c>
      <c r="BZ42">
        <v>-1</v>
      </c>
      <c r="CA42">
        <v>41911</v>
      </c>
      <c r="CB42">
        <v>-1</v>
      </c>
      <c r="CC42">
        <v>41912</v>
      </c>
      <c r="CD42">
        <v>-1</v>
      </c>
      <c r="CE42">
        <v>43332</v>
      </c>
      <c r="CF42">
        <v>39.332999999999998</v>
      </c>
      <c r="CG42">
        <v>41893</v>
      </c>
      <c r="CH42">
        <v>-1</v>
      </c>
      <c r="CI42">
        <v>-1</v>
      </c>
      <c r="CJ42">
        <v>-1</v>
      </c>
      <c r="CK42">
        <v>41844</v>
      </c>
      <c r="CL42">
        <v>32.5</v>
      </c>
      <c r="CM42">
        <v>-1</v>
      </c>
      <c r="CN42">
        <v>-1</v>
      </c>
    </row>
    <row r="43" spans="1:92" x14ac:dyDescent="0.25">
      <c r="A43" s="1">
        <v>37802</v>
      </c>
      <c r="B43">
        <v>885.83299999999997</v>
      </c>
      <c r="C43">
        <v>41831</v>
      </c>
      <c r="D43">
        <v>207.5</v>
      </c>
      <c r="E43">
        <v>44895</v>
      </c>
      <c r="F43">
        <v>115</v>
      </c>
      <c r="G43">
        <v>40360</v>
      </c>
      <c r="H43">
        <v>32.5</v>
      </c>
      <c r="I43">
        <v>44834</v>
      </c>
      <c r="J43">
        <v>502.5</v>
      </c>
      <c r="K43">
        <v>41819</v>
      </c>
      <c r="L43">
        <v>99.167000000000002</v>
      </c>
      <c r="M43">
        <v>40469</v>
      </c>
      <c r="N43">
        <v>92.167000000000002</v>
      </c>
      <c r="O43">
        <v>40289</v>
      </c>
      <c r="P43">
        <v>92.667000000000002</v>
      </c>
      <c r="Q43">
        <v>44377</v>
      </c>
      <c r="R43">
        <v>179</v>
      </c>
      <c r="S43">
        <v>43337</v>
      </c>
      <c r="T43">
        <v>455</v>
      </c>
      <c r="U43">
        <v>42062</v>
      </c>
      <c r="V43">
        <v>49.667000000000002</v>
      </c>
      <c r="W43">
        <v>44074</v>
      </c>
      <c r="X43">
        <v>259.5</v>
      </c>
      <c r="Y43">
        <v>44043</v>
      </c>
      <c r="Z43">
        <v>145.25</v>
      </c>
      <c r="AA43">
        <v>40481</v>
      </c>
      <c r="AB43">
        <v>61.375</v>
      </c>
      <c r="AC43">
        <v>44043</v>
      </c>
      <c r="AD43">
        <v>913.125</v>
      </c>
      <c r="AE43">
        <v>41149</v>
      </c>
      <c r="AF43">
        <v>-1</v>
      </c>
      <c r="AG43">
        <v>42853</v>
      </c>
      <c r="AH43">
        <v>5.75</v>
      </c>
      <c r="AI43">
        <v>-1</v>
      </c>
      <c r="AJ43">
        <v>6.75</v>
      </c>
      <c r="AK43">
        <v>-1</v>
      </c>
      <c r="AL43">
        <v>-1</v>
      </c>
      <c r="AM43">
        <v>-1</v>
      </c>
      <c r="AN43">
        <v>-1</v>
      </c>
      <c r="AO43">
        <v>43424</v>
      </c>
      <c r="AP43">
        <v>-1</v>
      </c>
      <c r="AQ43">
        <v>44625</v>
      </c>
      <c r="AR43">
        <v>6.75</v>
      </c>
      <c r="AS43">
        <v>44626</v>
      </c>
      <c r="AT43">
        <v>7.75</v>
      </c>
      <c r="AU43">
        <v>-1</v>
      </c>
      <c r="AV43">
        <v>-1</v>
      </c>
      <c r="AW43">
        <v>41863</v>
      </c>
      <c r="AX43">
        <v>-1</v>
      </c>
      <c r="AY43">
        <v>43402</v>
      </c>
      <c r="AZ43">
        <v>9.5</v>
      </c>
      <c r="BA43">
        <v>-1</v>
      </c>
      <c r="BB43">
        <v>19.332999999999998</v>
      </c>
      <c r="BC43">
        <v>41722</v>
      </c>
      <c r="BD43">
        <v>-1</v>
      </c>
      <c r="BE43">
        <v>-1</v>
      </c>
      <c r="BF43">
        <v>-1</v>
      </c>
      <c r="BG43">
        <v>-1</v>
      </c>
      <c r="BH43">
        <v>-1</v>
      </c>
      <c r="BI43">
        <v>43424</v>
      </c>
      <c r="BJ43">
        <v>9.25</v>
      </c>
      <c r="BK43">
        <v>-1</v>
      </c>
      <c r="BL43">
        <v>-1</v>
      </c>
      <c r="BM43">
        <v>43424</v>
      </c>
      <c r="BN43">
        <v>-1</v>
      </c>
      <c r="BO43">
        <v>43426</v>
      </c>
      <c r="BP43">
        <v>-1</v>
      </c>
      <c r="BQ43">
        <v>-1</v>
      </c>
      <c r="BR43">
        <v>-1</v>
      </c>
      <c r="BS43">
        <v>43426</v>
      </c>
      <c r="BT43">
        <v>-1</v>
      </c>
      <c r="BU43">
        <v>-1</v>
      </c>
      <c r="BV43">
        <v>-1</v>
      </c>
      <c r="BW43">
        <v>41915</v>
      </c>
      <c r="BX43">
        <v>-1</v>
      </c>
      <c r="BY43">
        <v>-1</v>
      </c>
      <c r="BZ43">
        <v>-1</v>
      </c>
      <c r="CA43">
        <v>41911</v>
      </c>
      <c r="CB43">
        <v>-1</v>
      </c>
      <c r="CC43">
        <v>41912</v>
      </c>
      <c r="CD43">
        <v>-1</v>
      </c>
      <c r="CE43">
        <v>43332</v>
      </c>
      <c r="CF43">
        <v>37.667000000000002</v>
      </c>
      <c r="CG43">
        <v>41893</v>
      </c>
      <c r="CH43">
        <v>-1</v>
      </c>
      <c r="CI43">
        <v>-1</v>
      </c>
      <c r="CJ43">
        <v>-1</v>
      </c>
      <c r="CK43">
        <v>41844</v>
      </c>
      <c r="CL43">
        <v>42.667000000000002</v>
      </c>
      <c r="CM43">
        <v>-1</v>
      </c>
      <c r="CN43">
        <v>-1</v>
      </c>
    </row>
    <row r="44" spans="1:92" x14ac:dyDescent="0.25">
      <c r="A44" s="1">
        <v>37833</v>
      </c>
      <c r="B44">
        <v>866.66700000000003</v>
      </c>
      <c r="C44">
        <v>41831</v>
      </c>
      <c r="D44">
        <v>187.5</v>
      </c>
      <c r="E44">
        <v>44895</v>
      </c>
      <c r="F44">
        <v>107.5</v>
      </c>
      <c r="G44">
        <v>40360</v>
      </c>
      <c r="H44">
        <v>26.167000000000002</v>
      </c>
      <c r="I44">
        <v>44834</v>
      </c>
      <c r="J44">
        <v>492.5</v>
      </c>
      <c r="K44">
        <v>41819</v>
      </c>
      <c r="L44">
        <v>101.333</v>
      </c>
      <c r="M44">
        <v>40469</v>
      </c>
      <c r="N44">
        <v>89</v>
      </c>
      <c r="O44">
        <v>40289</v>
      </c>
      <c r="P44">
        <v>85.332999999999998</v>
      </c>
      <c r="Q44">
        <v>44377</v>
      </c>
      <c r="R44">
        <v>159</v>
      </c>
      <c r="S44">
        <v>43337</v>
      </c>
      <c r="T44">
        <v>440</v>
      </c>
      <c r="U44">
        <v>42062</v>
      </c>
      <c r="V44">
        <v>42</v>
      </c>
      <c r="W44">
        <v>44074</v>
      </c>
      <c r="X44">
        <v>258.83300000000003</v>
      </c>
      <c r="Y44">
        <v>44043</v>
      </c>
      <c r="Z44">
        <v>138.75</v>
      </c>
      <c r="AA44">
        <v>40481</v>
      </c>
      <c r="AB44">
        <v>54.5</v>
      </c>
      <c r="AC44">
        <v>44043</v>
      </c>
      <c r="AD44">
        <v>785</v>
      </c>
      <c r="AE44">
        <v>41149</v>
      </c>
      <c r="AF44">
        <v>-1</v>
      </c>
      <c r="AG44">
        <v>42853</v>
      </c>
      <c r="AH44">
        <v>5.625</v>
      </c>
      <c r="AI44">
        <v>-1</v>
      </c>
      <c r="AJ44">
        <v>5.97</v>
      </c>
      <c r="AK44">
        <v>-1</v>
      </c>
      <c r="AL44">
        <v>-1</v>
      </c>
      <c r="AM44">
        <v>-1</v>
      </c>
      <c r="AN44">
        <v>-1</v>
      </c>
      <c r="AO44">
        <v>43424</v>
      </c>
      <c r="AP44">
        <v>-1</v>
      </c>
      <c r="AQ44">
        <v>44625</v>
      </c>
      <c r="AR44">
        <v>6.25</v>
      </c>
      <c r="AS44">
        <v>44626</v>
      </c>
      <c r="AT44">
        <v>7.15</v>
      </c>
      <c r="AU44">
        <v>-1</v>
      </c>
      <c r="AV44">
        <v>-1</v>
      </c>
      <c r="AW44">
        <v>41863</v>
      </c>
      <c r="AX44">
        <v>-1</v>
      </c>
      <c r="AY44">
        <v>43402</v>
      </c>
      <c r="AZ44">
        <v>10.5</v>
      </c>
      <c r="BA44">
        <v>-1</v>
      </c>
      <c r="BB44">
        <v>17.667000000000002</v>
      </c>
      <c r="BC44">
        <v>41722</v>
      </c>
      <c r="BD44">
        <v>-1</v>
      </c>
      <c r="BE44">
        <v>-1</v>
      </c>
      <c r="BF44">
        <v>-1</v>
      </c>
      <c r="BG44">
        <v>-1</v>
      </c>
      <c r="BH44">
        <v>-1</v>
      </c>
      <c r="BI44">
        <v>43424</v>
      </c>
      <c r="BJ44">
        <v>9</v>
      </c>
      <c r="BK44">
        <v>-1</v>
      </c>
      <c r="BL44">
        <v>-1</v>
      </c>
      <c r="BM44">
        <v>43424</v>
      </c>
      <c r="BN44">
        <v>-1</v>
      </c>
      <c r="BO44">
        <v>43426</v>
      </c>
      <c r="BP44">
        <v>-1</v>
      </c>
      <c r="BQ44">
        <v>-1</v>
      </c>
      <c r="BR44">
        <v>-1</v>
      </c>
      <c r="BS44">
        <v>43426</v>
      </c>
      <c r="BT44">
        <v>-1</v>
      </c>
      <c r="BU44">
        <v>-1</v>
      </c>
      <c r="BV44">
        <v>-1</v>
      </c>
      <c r="BW44">
        <v>41915</v>
      </c>
      <c r="BX44">
        <v>-1</v>
      </c>
      <c r="BY44">
        <v>-1</v>
      </c>
      <c r="BZ44">
        <v>-1</v>
      </c>
      <c r="CA44">
        <v>41911</v>
      </c>
      <c r="CB44">
        <v>-1</v>
      </c>
      <c r="CC44">
        <v>41912</v>
      </c>
      <c r="CD44">
        <v>-1</v>
      </c>
      <c r="CE44">
        <v>43332</v>
      </c>
      <c r="CF44">
        <v>32.832999999999998</v>
      </c>
      <c r="CG44">
        <v>41893</v>
      </c>
      <c r="CH44">
        <v>-1</v>
      </c>
      <c r="CI44">
        <v>-1</v>
      </c>
      <c r="CJ44">
        <v>-1</v>
      </c>
      <c r="CK44">
        <v>41844</v>
      </c>
      <c r="CL44">
        <v>40</v>
      </c>
      <c r="CM44">
        <v>-1</v>
      </c>
      <c r="CN44">
        <v>-1</v>
      </c>
    </row>
    <row r="45" spans="1:92" x14ac:dyDescent="0.25">
      <c r="A45" s="1">
        <v>37862</v>
      </c>
      <c r="B45">
        <v>770.84799999999996</v>
      </c>
      <c r="C45">
        <v>41831</v>
      </c>
      <c r="D45">
        <v>188</v>
      </c>
      <c r="E45">
        <v>44895</v>
      </c>
      <c r="F45">
        <v>95.798000000000002</v>
      </c>
      <c r="G45">
        <v>40360</v>
      </c>
      <c r="H45">
        <v>24.332999999999998</v>
      </c>
      <c r="I45">
        <v>44834</v>
      </c>
      <c r="J45">
        <v>474.18700000000001</v>
      </c>
      <c r="K45">
        <v>41819</v>
      </c>
      <c r="L45">
        <v>110.833</v>
      </c>
      <c r="M45">
        <v>40469</v>
      </c>
      <c r="N45">
        <v>72.8</v>
      </c>
      <c r="O45">
        <v>40289</v>
      </c>
      <c r="P45">
        <v>65.875</v>
      </c>
      <c r="Q45">
        <v>44377</v>
      </c>
      <c r="R45">
        <v>162.5</v>
      </c>
      <c r="S45">
        <v>43337</v>
      </c>
      <c r="T45">
        <v>418.125</v>
      </c>
      <c r="U45">
        <v>42062</v>
      </c>
      <c r="V45">
        <v>40</v>
      </c>
      <c r="W45">
        <v>44074</v>
      </c>
      <c r="X45">
        <v>240</v>
      </c>
      <c r="Y45">
        <v>44043</v>
      </c>
      <c r="Z45">
        <v>138.375</v>
      </c>
      <c r="AA45">
        <v>40481</v>
      </c>
      <c r="AB45">
        <v>42.875</v>
      </c>
      <c r="AC45">
        <v>44043</v>
      </c>
      <c r="AD45">
        <v>701.25</v>
      </c>
      <c r="AE45">
        <v>41149</v>
      </c>
      <c r="AF45">
        <v>-1</v>
      </c>
      <c r="AG45">
        <v>42853</v>
      </c>
      <c r="AH45">
        <v>5.375</v>
      </c>
      <c r="AI45">
        <v>-1</v>
      </c>
      <c r="AJ45">
        <v>5</v>
      </c>
      <c r="AK45">
        <v>-1</v>
      </c>
      <c r="AL45">
        <v>-1</v>
      </c>
      <c r="AM45">
        <v>-1</v>
      </c>
      <c r="AN45">
        <v>-1</v>
      </c>
      <c r="AO45">
        <v>43424</v>
      </c>
      <c r="AP45">
        <v>-1</v>
      </c>
      <c r="AQ45">
        <v>44625</v>
      </c>
      <c r="AR45">
        <v>5.5</v>
      </c>
      <c r="AS45">
        <v>44626</v>
      </c>
      <c r="AT45">
        <v>5.5</v>
      </c>
      <c r="AU45">
        <v>-1</v>
      </c>
      <c r="AV45">
        <v>-1</v>
      </c>
      <c r="AW45">
        <v>41863</v>
      </c>
      <c r="AX45">
        <v>-1</v>
      </c>
      <c r="AY45">
        <v>43402</v>
      </c>
      <c r="AZ45">
        <v>10</v>
      </c>
      <c r="BA45">
        <v>-1</v>
      </c>
      <c r="BB45">
        <v>14.5</v>
      </c>
      <c r="BC45">
        <v>41722</v>
      </c>
      <c r="BD45">
        <v>-1</v>
      </c>
      <c r="BE45">
        <v>-1</v>
      </c>
      <c r="BF45">
        <v>-1</v>
      </c>
      <c r="BG45">
        <v>-1</v>
      </c>
      <c r="BH45">
        <v>-1</v>
      </c>
      <c r="BI45">
        <v>43424</v>
      </c>
      <c r="BJ45">
        <v>8.5</v>
      </c>
      <c r="BK45">
        <v>-1</v>
      </c>
      <c r="BL45">
        <v>-1</v>
      </c>
      <c r="BM45">
        <v>43424</v>
      </c>
      <c r="BN45">
        <v>-1</v>
      </c>
      <c r="BO45">
        <v>43426</v>
      </c>
      <c r="BP45">
        <v>-1</v>
      </c>
      <c r="BQ45">
        <v>-1</v>
      </c>
      <c r="BR45">
        <v>-1</v>
      </c>
      <c r="BS45">
        <v>43426</v>
      </c>
      <c r="BT45">
        <v>-1</v>
      </c>
      <c r="BU45">
        <v>-1</v>
      </c>
      <c r="BV45">
        <v>-1</v>
      </c>
      <c r="BW45">
        <v>41915</v>
      </c>
      <c r="BX45">
        <v>-1</v>
      </c>
      <c r="BY45">
        <v>-1</v>
      </c>
      <c r="BZ45">
        <v>-1</v>
      </c>
      <c r="CA45">
        <v>41911</v>
      </c>
      <c r="CB45">
        <v>-1</v>
      </c>
      <c r="CC45">
        <v>41912</v>
      </c>
      <c r="CD45">
        <v>-1</v>
      </c>
      <c r="CE45">
        <v>43332</v>
      </c>
      <c r="CF45">
        <v>31.667000000000002</v>
      </c>
      <c r="CG45">
        <v>41893</v>
      </c>
      <c r="CH45">
        <v>-1</v>
      </c>
      <c r="CI45">
        <v>-1</v>
      </c>
      <c r="CJ45">
        <v>-1</v>
      </c>
      <c r="CK45">
        <v>41844</v>
      </c>
      <c r="CL45">
        <v>39.332999999999998</v>
      </c>
      <c r="CM45">
        <v>-1</v>
      </c>
      <c r="CN45">
        <v>-1</v>
      </c>
    </row>
    <row r="46" spans="1:92" x14ac:dyDescent="0.25">
      <c r="A46" s="1">
        <v>37894</v>
      </c>
      <c r="B46">
        <v>765.005</v>
      </c>
      <c r="C46">
        <v>41831</v>
      </c>
      <c r="D46">
        <v>186.875</v>
      </c>
      <c r="E46">
        <v>44895</v>
      </c>
      <c r="F46">
        <v>84.85</v>
      </c>
      <c r="G46">
        <v>40360</v>
      </c>
      <c r="H46">
        <v>24.332999999999998</v>
      </c>
      <c r="I46">
        <v>44834</v>
      </c>
      <c r="J46">
        <v>519.28700000000003</v>
      </c>
      <c r="K46">
        <v>41819</v>
      </c>
      <c r="L46">
        <v>109.5</v>
      </c>
      <c r="M46">
        <v>40469</v>
      </c>
      <c r="N46">
        <v>68.599999999999994</v>
      </c>
      <c r="O46">
        <v>40289</v>
      </c>
      <c r="P46">
        <v>55.625</v>
      </c>
      <c r="Q46">
        <v>44377</v>
      </c>
      <c r="R46">
        <v>139.5</v>
      </c>
      <c r="S46">
        <v>43337</v>
      </c>
      <c r="T46">
        <v>416.25</v>
      </c>
      <c r="U46">
        <v>42062</v>
      </c>
      <c r="V46">
        <v>40</v>
      </c>
      <c r="W46">
        <v>44074</v>
      </c>
      <c r="X46">
        <v>242.667</v>
      </c>
      <c r="Y46">
        <v>44043</v>
      </c>
      <c r="Z46">
        <v>131</v>
      </c>
      <c r="AA46">
        <v>40481</v>
      </c>
      <c r="AB46">
        <v>38.5</v>
      </c>
      <c r="AC46">
        <v>44043</v>
      </c>
      <c r="AD46">
        <v>616</v>
      </c>
      <c r="AE46">
        <v>41149</v>
      </c>
      <c r="AF46">
        <v>-1</v>
      </c>
      <c r="AG46">
        <v>42853</v>
      </c>
      <c r="AH46">
        <v>4.625</v>
      </c>
      <c r="AI46">
        <v>-1</v>
      </c>
      <c r="AJ46">
        <v>4.75</v>
      </c>
      <c r="AK46">
        <v>-1</v>
      </c>
      <c r="AL46">
        <v>-1</v>
      </c>
      <c r="AM46">
        <v>-1</v>
      </c>
      <c r="AN46">
        <v>-1</v>
      </c>
      <c r="AO46">
        <v>43424</v>
      </c>
      <c r="AP46">
        <v>-1</v>
      </c>
      <c r="AQ46">
        <v>44625</v>
      </c>
      <c r="AR46">
        <v>5.25</v>
      </c>
      <c r="AS46">
        <v>44626</v>
      </c>
      <c r="AT46">
        <v>5.25</v>
      </c>
      <c r="AU46">
        <v>-1</v>
      </c>
      <c r="AV46">
        <v>-1</v>
      </c>
      <c r="AW46">
        <v>41863</v>
      </c>
      <c r="AX46">
        <v>-1</v>
      </c>
      <c r="AY46">
        <v>43402</v>
      </c>
      <c r="AZ46">
        <v>8</v>
      </c>
      <c r="BA46">
        <v>-1</v>
      </c>
      <c r="BB46">
        <v>10.125</v>
      </c>
      <c r="BC46">
        <v>41722</v>
      </c>
      <c r="BD46">
        <v>-1</v>
      </c>
      <c r="BE46">
        <v>-1</v>
      </c>
      <c r="BF46">
        <v>-1</v>
      </c>
      <c r="BG46">
        <v>-1</v>
      </c>
      <c r="BH46">
        <v>-1</v>
      </c>
      <c r="BI46">
        <v>43424</v>
      </c>
      <c r="BJ46">
        <v>8</v>
      </c>
      <c r="BK46">
        <v>-1</v>
      </c>
      <c r="BL46">
        <v>-1</v>
      </c>
      <c r="BM46">
        <v>43424</v>
      </c>
      <c r="BN46">
        <v>-1</v>
      </c>
      <c r="BO46">
        <v>43426</v>
      </c>
      <c r="BP46">
        <v>-1</v>
      </c>
      <c r="BQ46">
        <v>-1</v>
      </c>
      <c r="BR46">
        <v>-1</v>
      </c>
      <c r="BS46">
        <v>43426</v>
      </c>
      <c r="BT46">
        <v>-1</v>
      </c>
      <c r="BU46">
        <v>-1</v>
      </c>
      <c r="BV46">
        <v>-1</v>
      </c>
      <c r="BW46">
        <v>41915</v>
      </c>
      <c r="BX46">
        <v>-1</v>
      </c>
      <c r="BY46">
        <v>-1</v>
      </c>
      <c r="BZ46">
        <v>-1</v>
      </c>
      <c r="CA46">
        <v>41911</v>
      </c>
      <c r="CB46">
        <v>-1</v>
      </c>
      <c r="CC46">
        <v>41912</v>
      </c>
      <c r="CD46">
        <v>-1</v>
      </c>
      <c r="CE46">
        <v>43332</v>
      </c>
      <c r="CF46">
        <v>27.332999999999998</v>
      </c>
      <c r="CG46">
        <v>41893</v>
      </c>
      <c r="CH46">
        <v>-1</v>
      </c>
      <c r="CI46">
        <v>-1</v>
      </c>
      <c r="CJ46">
        <v>-1</v>
      </c>
      <c r="CK46">
        <v>41844</v>
      </c>
      <c r="CL46">
        <v>33.832999999999998</v>
      </c>
      <c r="CM46">
        <v>-1</v>
      </c>
      <c r="CN46">
        <v>-1</v>
      </c>
    </row>
    <row r="47" spans="1:92" x14ac:dyDescent="0.25">
      <c r="A47" s="1">
        <v>37925</v>
      </c>
      <c r="B47">
        <v>634.70699999999999</v>
      </c>
      <c r="C47">
        <v>41831</v>
      </c>
      <c r="D47">
        <v>161.49700000000001</v>
      </c>
      <c r="E47">
        <v>44895</v>
      </c>
      <c r="F47">
        <v>66.376999999999995</v>
      </c>
      <c r="G47">
        <v>40360</v>
      </c>
      <c r="H47">
        <v>23.332999999999998</v>
      </c>
      <c r="I47">
        <v>44834</v>
      </c>
      <c r="J47">
        <v>479.245</v>
      </c>
      <c r="K47">
        <v>41819</v>
      </c>
      <c r="L47">
        <v>105.333</v>
      </c>
      <c r="M47">
        <v>40469</v>
      </c>
      <c r="N47">
        <v>68.832999999999998</v>
      </c>
      <c r="O47">
        <v>40289</v>
      </c>
      <c r="P47">
        <v>48.25</v>
      </c>
      <c r="Q47">
        <v>44377</v>
      </c>
      <c r="R47">
        <v>139.333</v>
      </c>
      <c r="S47">
        <v>43337</v>
      </c>
      <c r="T47">
        <v>428.16699999999997</v>
      </c>
      <c r="U47">
        <v>42062</v>
      </c>
      <c r="V47">
        <v>44.332999999999998</v>
      </c>
      <c r="W47">
        <v>44074</v>
      </c>
      <c r="X47">
        <v>227.584</v>
      </c>
      <c r="Y47">
        <v>44043</v>
      </c>
      <c r="Z47">
        <v>117.5</v>
      </c>
      <c r="AA47">
        <v>40481</v>
      </c>
      <c r="AB47">
        <v>30.667000000000002</v>
      </c>
      <c r="AC47">
        <v>44043</v>
      </c>
      <c r="AD47">
        <v>448.12200000000001</v>
      </c>
      <c r="AE47">
        <v>41149</v>
      </c>
      <c r="AF47">
        <v>-1</v>
      </c>
      <c r="AG47">
        <v>42853</v>
      </c>
      <c r="AH47">
        <v>4.625</v>
      </c>
      <c r="AI47">
        <v>-1</v>
      </c>
      <c r="AJ47">
        <v>4.25</v>
      </c>
      <c r="AK47">
        <v>-1</v>
      </c>
      <c r="AL47">
        <v>-1</v>
      </c>
      <c r="AM47">
        <v>-1</v>
      </c>
      <c r="AN47">
        <v>-1</v>
      </c>
      <c r="AO47">
        <v>43424</v>
      </c>
      <c r="AP47">
        <v>-1</v>
      </c>
      <c r="AQ47">
        <v>44625</v>
      </c>
      <c r="AR47">
        <v>3.75</v>
      </c>
      <c r="AS47">
        <v>44626</v>
      </c>
      <c r="AT47">
        <v>4.125</v>
      </c>
      <c r="AU47">
        <v>-1</v>
      </c>
      <c r="AV47">
        <v>-1</v>
      </c>
      <c r="AW47">
        <v>41863</v>
      </c>
      <c r="AX47">
        <v>-1</v>
      </c>
      <c r="AY47">
        <v>43402</v>
      </c>
      <c r="AZ47">
        <v>7.75</v>
      </c>
      <c r="BA47">
        <v>-1</v>
      </c>
      <c r="BB47">
        <v>10.333</v>
      </c>
      <c r="BC47">
        <v>41722</v>
      </c>
      <c r="BD47">
        <v>-1</v>
      </c>
      <c r="BE47">
        <v>-1</v>
      </c>
      <c r="BF47">
        <v>-1</v>
      </c>
      <c r="BG47">
        <v>-1</v>
      </c>
      <c r="BH47">
        <v>-1</v>
      </c>
      <c r="BI47">
        <v>43424</v>
      </c>
      <c r="BJ47">
        <v>6.75</v>
      </c>
      <c r="BK47">
        <v>-1</v>
      </c>
      <c r="BL47">
        <v>-1</v>
      </c>
      <c r="BM47">
        <v>43424</v>
      </c>
      <c r="BN47">
        <v>-1</v>
      </c>
      <c r="BO47">
        <v>43426</v>
      </c>
      <c r="BP47">
        <v>-1</v>
      </c>
      <c r="BQ47">
        <v>-1</v>
      </c>
      <c r="BR47">
        <v>-1</v>
      </c>
      <c r="BS47">
        <v>43426</v>
      </c>
      <c r="BT47">
        <v>-1</v>
      </c>
      <c r="BU47">
        <v>-1</v>
      </c>
      <c r="BV47">
        <v>-1</v>
      </c>
      <c r="BW47">
        <v>41915</v>
      </c>
      <c r="BX47">
        <v>-1</v>
      </c>
      <c r="BY47">
        <v>-1</v>
      </c>
      <c r="BZ47">
        <v>-1</v>
      </c>
      <c r="CA47">
        <v>41911</v>
      </c>
      <c r="CB47">
        <v>-1</v>
      </c>
      <c r="CC47">
        <v>41912</v>
      </c>
      <c r="CD47">
        <v>-1</v>
      </c>
      <c r="CE47">
        <v>43332</v>
      </c>
      <c r="CF47">
        <v>25.667000000000002</v>
      </c>
      <c r="CG47">
        <v>41893</v>
      </c>
      <c r="CH47">
        <v>-1</v>
      </c>
      <c r="CI47">
        <v>-1</v>
      </c>
      <c r="CJ47">
        <v>-1</v>
      </c>
      <c r="CK47">
        <v>41844</v>
      </c>
      <c r="CL47">
        <v>30.832999999999998</v>
      </c>
      <c r="CM47">
        <v>-1</v>
      </c>
      <c r="CN47">
        <v>-1</v>
      </c>
    </row>
    <row r="48" spans="1:92" x14ac:dyDescent="0.25">
      <c r="A48" s="1">
        <v>37953</v>
      </c>
      <c r="B48">
        <v>505.815</v>
      </c>
      <c r="C48">
        <v>41831</v>
      </c>
      <c r="D48">
        <v>150.15799999999999</v>
      </c>
      <c r="E48">
        <v>44895</v>
      </c>
      <c r="F48">
        <v>58.398000000000003</v>
      </c>
      <c r="G48">
        <v>40360</v>
      </c>
      <c r="H48">
        <v>26.167000000000002</v>
      </c>
      <c r="I48">
        <v>44834</v>
      </c>
      <c r="J48">
        <v>476.72699999999998</v>
      </c>
      <c r="K48">
        <v>41819</v>
      </c>
      <c r="L48">
        <v>101.5</v>
      </c>
      <c r="M48">
        <v>40469</v>
      </c>
      <c r="N48">
        <v>70.400000000000006</v>
      </c>
      <c r="O48">
        <v>40289</v>
      </c>
      <c r="P48">
        <v>44.5</v>
      </c>
      <c r="Q48">
        <v>44377</v>
      </c>
      <c r="R48">
        <v>123</v>
      </c>
      <c r="S48">
        <v>43337</v>
      </c>
      <c r="T48">
        <v>500.83300000000003</v>
      </c>
      <c r="U48">
        <v>42062</v>
      </c>
      <c r="V48">
        <v>41.332999999999998</v>
      </c>
      <c r="W48">
        <v>44074</v>
      </c>
      <c r="X48">
        <v>227.25200000000001</v>
      </c>
      <c r="Y48">
        <v>44043</v>
      </c>
      <c r="Z48">
        <v>102.5</v>
      </c>
      <c r="AA48">
        <v>40481</v>
      </c>
      <c r="AB48">
        <v>29.75</v>
      </c>
      <c r="AC48">
        <v>44043</v>
      </c>
      <c r="AD48">
        <v>402.43700000000001</v>
      </c>
      <c r="AE48">
        <v>41149</v>
      </c>
      <c r="AF48">
        <v>-1</v>
      </c>
      <c r="AG48">
        <v>42853</v>
      </c>
      <c r="AH48">
        <v>4.625</v>
      </c>
      <c r="AI48">
        <v>-1</v>
      </c>
      <c r="AJ48">
        <v>4.25</v>
      </c>
      <c r="AK48">
        <v>-1</v>
      </c>
      <c r="AL48">
        <v>-1</v>
      </c>
      <c r="AM48">
        <v>-1</v>
      </c>
      <c r="AN48">
        <v>-1</v>
      </c>
      <c r="AO48">
        <v>43424</v>
      </c>
      <c r="AP48">
        <v>-1</v>
      </c>
      <c r="AQ48">
        <v>44625</v>
      </c>
      <c r="AR48">
        <v>3.75</v>
      </c>
      <c r="AS48">
        <v>44626</v>
      </c>
      <c r="AT48">
        <v>3.75</v>
      </c>
      <c r="AU48">
        <v>-1</v>
      </c>
      <c r="AV48">
        <v>-1</v>
      </c>
      <c r="AW48">
        <v>41863</v>
      </c>
      <c r="AX48">
        <v>-1</v>
      </c>
      <c r="AY48">
        <v>43402</v>
      </c>
      <c r="AZ48">
        <v>7.25</v>
      </c>
      <c r="BA48">
        <v>-1</v>
      </c>
      <c r="BB48">
        <v>10.5</v>
      </c>
      <c r="BC48">
        <v>41722</v>
      </c>
      <c r="BD48">
        <v>-1</v>
      </c>
      <c r="BE48">
        <v>-1</v>
      </c>
      <c r="BF48">
        <v>-1</v>
      </c>
      <c r="BG48">
        <v>-1</v>
      </c>
      <c r="BH48">
        <v>-1</v>
      </c>
      <c r="BI48">
        <v>43424</v>
      </c>
      <c r="BJ48">
        <v>6.25</v>
      </c>
      <c r="BK48">
        <v>-1</v>
      </c>
      <c r="BL48">
        <v>-1</v>
      </c>
      <c r="BM48">
        <v>43424</v>
      </c>
      <c r="BN48">
        <v>-1</v>
      </c>
      <c r="BO48">
        <v>43426</v>
      </c>
      <c r="BP48">
        <v>-1</v>
      </c>
      <c r="BQ48">
        <v>-1</v>
      </c>
      <c r="BR48">
        <v>-1</v>
      </c>
      <c r="BS48">
        <v>43426</v>
      </c>
      <c r="BT48">
        <v>-1</v>
      </c>
      <c r="BU48">
        <v>-1</v>
      </c>
      <c r="BV48">
        <v>-1</v>
      </c>
      <c r="BW48">
        <v>41915</v>
      </c>
      <c r="BX48">
        <v>-1</v>
      </c>
      <c r="BY48">
        <v>-1</v>
      </c>
      <c r="BZ48">
        <v>-1</v>
      </c>
      <c r="CA48">
        <v>41911</v>
      </c>
      <c r="CB48">
        <v>-1</v>
      </c>
      <c r="CC48">
        <v>41912</v>
      </c>
      <c r="CD48">
        <v>-1</v>
      </c>
      <c r="CE48">
        <v>43332</v>
      </c>
      <c r="CF48">
        <v>22</v>
      </c>
      <c r="CG48">
        <v>41893</v>
      </c>
      <c r="CH48">
        <v>-1</v>
      </c>
      <c r="CI48">
        <v>-1</v>
      </c>
      <c r="CJ48">
        <v>-1</v>
      </c>
      <c r="CK48">
        <v>41844</v>
      </c>
      <c r="CL48">
        <v>35.5</v>
      </c>
      <c r="CM48">
        <v>-1</v>
      </c>
      <c r="CN48">
        <v>-1</v>
      </c>
    </row>
    <row r="49" spans="1:92" x14ac:dyDescent="0.25">
      <c r="A49" s="1">
        <v>37986</v>
      </c>
      <c r="B49">
        <v>403.92</v>
      </c>
      <c r="C49">
        <v>41831</v>
      </c>
      <c r="D49">
        <v>127.75</v>
      </c>
      <c r="E49">
        <v>44895</v>
      </c>
      <c r="F49">
        <v>53.6</v>
      </c>
      <c r="G49">
        <v>40360</v>
      </c>
      <c r="H49">
        <v>29</v>
      </c>
      <c r="I49">
        <v>44834</v>
      </c>
      <c r="J49">
        <v>441.19600000000003</v>
      </c>
      <c r="K49">
        <v>41819</v>
      </c>
      <c r="L49">
        <v>102.25</v>
      </c>
      <c r="M49">
        <v>40469</v>
      </c>
      <c r="N49">
        <v>48.5</v>
      </c>
      <c r="O49">
        <v>40289</v>
      </c>
      <c r="P49">
        <v>36</v>
      </c>
      <c r="Q49">
        <v>44377</v>
      </c>
      <c r="R49">
        <v>122.167</v>
      </c>
      <c r="S49">
        <v>43337</v>
      </c>
      <c r="T49">
        <v>437.5</v>
      </c>
      <c r="U49">
        <v>42062</v>
      </c>
      <c r="V49">
        <v>42.375</v>
      </c>
      <c r="W49">
        <v>44074</v>
      </c>
      <c r="X49">
        <v>201.25</v>
      </c>
      <c r="Y49">
        <v>44043</v>
      </c>
      <c r="Z49">
        <v>105.5</v>
      </c>
      <c r="AA49">
        <v>40481</v>
      </c>
      <c r="AB49">
        <v>29</v>
      </c>
      <c r="AC49">
        <v>44043</v>
      </c>
      <c r="AD49">
        <v>322.5</v>
      </c>
      <c r="AE49">
        <v>41149</v>
      </c>
      <c r="AF49">
        <v>-1</v>
      </c>
      <c r="AG49">
        <v>42853</v>
      </c>
      <c r="AH49">
        <v>4.625</v>
      </c>
      <c r="AI49">
        <v>-1</v>
      </c>
      <c r="AJ49">
        <v>4</v>
      </c>
      <c r="AK49">
        <v>-1</v>
      </c>
      <c r="AL49">
        <v>-1</v>
      </c>
      <c r="AM49">
        <v>-1</v>
      </c>
      <c r="AN49">
        <v>-1</v>
      </c>
      <c r="AO49">
        <v>43424</v>
      </c>
      <c r="AP49">
        <v>-1</v>
      </c>
      <c r="AQ49">
        <v>44625</v>
      </c>
      <c r="AR49">
        <v>3.75</v>
      </c>
      <c r="AS49">
        <v>44626</v>
      </c>
      <c r="AT49">
        <v>4</v>
      </c>
      <c r="AU49">
        <v>-1</v>
      </c>
      <c r="AV49">
        <v>-1</v>
      </c>
      <c r="AW49">
        <v>41863</v>
      </c>
      <c r="AX49">
        <v>-1</v>
      </c>
      <c r="AY49">
        <v>43402</v>
      </c>
      <c r="AZ49">
        <v>7.25</v>
      </c>
      <c r="BA49">
        <v>-1</v>
      </c>
      <c r="BB49">
        <v>9.1669999999999998</v>
      </c>
      <c r="BC49">
        <v>41722</v>
      </c>
      <c r="BD49">
        <v>-1</v>
      </c>
      <c r="BE49">
        <v>-1</v>
      </c>
      <c r="BF49">
        <v>-1</v>
      </c>
      <c r="BG49">
        <v>-1</v>
      </c>
      <c r="BH49">
        <v>-1</v>
      </c>
      <c r="BI49">
        <v>43424</v>
      </c>
      <c r="BJ49">
        <v>6.25</v>
      </c>
      <c r="BK49">
        <v>-1</v>
      </c>
      <c r="BL49">
        <v>-1</v>
      </c>
      <c r="BM49">
        <v>43424</v>
      </c>
      <c r="BN49">
        <v>-1</v>
      </c>
      <c r="BO49">
        <v>43426</v>
      </c>
      <c r="BP49">
        <v>-1</v>
      </c>
      <c r="BQ49">
        <v>-1</v>
      </c>
      <c r="BR49">
        <v>-1</v>
      </c>
      <c r="BS49">
        <v>43426</v>
      </c>
      <c r="BT49">
        <v>-1</v>
      </c>
      <c r="BU49">
        <v>-1</v>
      </c>
      <c r="BV49">
        <v>-1</v>
      </c>
      <c r="BW49">
        <v>41915</v>
      </c>
      <c r="BX49">
        <v>-1</v>
      </c>
      <c r="BY49">
        <v>-1</v>
      </c>
      <c r="BZ49">
        <v>-1</v>
      </c>
      <c r="CA49">
        <v>41911</v>
      </c>
      <c r="CB49">
        <v>-1</v>
      </c>
      <c r="CC49">
        <v>41912</v>
      </c>
      <c r="CD49">
        <v>-1</v>
      </c>
      <c r="CE49">
        <v>43332</v>
      </c>
      <c r="CF49">
        <v>22.5</v>
      </c>
      <c r="CG49">
        <v>41893</v>
      </c>
      <c r="CH49">
        <v>-1</v>
      </c>
      <c r="CI49">
        <v>-1</v>
      </c>
      <c r="CJ49">
        <v>-1</v>
      </c>
      <c r="CK49">
        <v>41844</v>
      </c>
      <c r="CL49">
        <v>31.75</v>
      </c>
      <c r="CM49">
        <v>-1</v>
      </c>
      <c r="CN49">
        <v>-1</v>
      </c>
    </row>
    <row r="50" spans="1:92" x14ac:dyDescent="0.25">
      <c r="A50" s="1">
        <v>38016</v>
      </c>
      <c r="B50">
        <v>492.89400000000001</v>
      </c>
      <c r="C50">
        <v>41831</v>
      </c>
      <c r="D50">
        <v>120</v>
      </c>
      <c r="E50">
        <v>44895</v>
      </c>
      <c r="F50">
        <v>49.94</v>
      </c>
      <c r="G50">
        <v>40360</v>
      </c>
      <c r="H50">
        <v>31.167000000000002</v>
      </c>
      <c r="I50">
        <v>44834</v>
      </c>
      <c r="J50">
        <v>451.81</v>
      </c>
      <c r="K50">
        <v>41819</v>
      </c>
      <c r="L50">
        <v>95</v>
      </c>
      <c r="M50">
        <v>40469</v>
      </c>
      <c r="N50">
        <v>60.5</v>
      </c>
      <c r="O50">
        <v>40289</v>
      </c>
      <c r="P50">
        <v>41.375</v>
      </c>
      <c r="Q50">
        <v>44377</v>
      </c>
      <c r="R50">
        <v>117.667</v>
      </c>
      <c r="S50">
        <v>43337</v>
      </c>
      <c r="T50">
        <v>455.83300000000003</v>
      </c>
      <c r="U50">
        <v>42062</v>
      </c>
      <c r="V50">
        <v>35.75</v>
      </c>
      <c r="W50">
        <v>44074</v>
      </c>
      <c r="X50">
        <v>189.125</v>
      </c>
      <c r="Y50">
        <v>44043</v>
      </c>
      <c r="Z50">
        <v>110</v>
      </c>
      <c r="AA50">
        <v>40481</v>
      </c>
      <c r="AB50">
        <v>37.25</v>
      </c>
      <c r="AC50">
        <v>44043</v>
      </c>
      <c r="AD50">
        <v>347.5</v>
      </c>
      <c r="AE50">
        <v>41149</v>
      </c>
      <c r="AF50">
        <v>-1</v>
      </c>
      <c r="AG50">
        <v>42853</v>
      </c>
      <c r="AH50">
        <v>3</v>
      </c>
      <c r="AI50">
        <v>-1</v>
      </c>
      <c r="AJ50">
        <v>3.25</v>
      </c>
      <c r="AK50">
        <v>-1</v>
      </c>
      <c r="AL50">
        <v>-1</v>
      </c>
      <c r="AM50">
        <v>-1</v>
      </c>
      <c r="AN50">
        <v>-1</v>
      </c>
      <c r="AO50">
        <v>43424</v>
      </c>
      <c r="AP50">
        <v>-1</v>
      </c>
      <c r="AQ50">
        <v>44625</v>
      </c>
      <c r="AR50">
        <v>4.125</v>
      </c>
      <c r="AS50">
        <v>44626</v>
      </c>
      <c r="AT50">
        <v>5</v>
      </c>
      <c r="AU50">
        <v>-1</v>
      </c>
      <c r="AV50">
        <v>-1</v>
      </c>
      <c r="AW50">
        <v>41863</v>
      </c>
      <c r="AX50">
        <v>-1</v>
      </c>
      <c r="AY50">
        <v>43402</v>
      </c>
      <c r="AZ50">
        <v>8.5</v>
      </c>
      <c r="BA50">
        <v>-1</v>
      </c>
      <c r="BB50">
        <v>8.5</v>
      </c>
      <c r="BC50">
        <v>41722</v>
      </c>
      <c r="BD50">
        <v>-1</v>
      </c>
      <c r="BE50">
        <v>-1</v>
      </c>
      <c r="BF50">
        <v>-1</v>
      </c>
      <c r="BG50">
        <v>-1</v>
      </c>
      <c r="BH50">
        <v>-1</v>
      </c>
      <c r="BI50">
        <v>43424</v>
      </c>
      <c r="BJ50">
        <v>6.5</v>
      </c>
      <c r="BK50">
        <v>-1</v>
      </c>
      <c r="BL50">
        <v>-1</v>
      </c>
      <c r="BM50">
        <v>43424</v>
      </c>
      <c r="BN50">
        <v>-1</v>
      </c>
      <c r="BO50">
        <v>43426</v>
      </c>
      <c r="BP50">
        <v>2.5</v>
      </c>
      <c r="BQ50">
        <v>-1</v>
      </c>
      <c r="BR50">
        <v>-1</v>
      </c>
      <c r="BS50">
        <v>43426</v>
      </c>
      <c r="BT50">
        <v>-1</v>
      </c>
      <c r="BU50">
        <v>-1</v>
      </c>
      <c r="BV50">
        <v>-1</v>
      </c>
      <c r="BW50">
        <v>41915</v>
      </c>
      <c r="BX50">
        <v>-1</v>
      </c>
      <c r="BY50">
        <v>-1</v>
      </c>
      <c r="BZ50">
        <v>-1</v>
      </c>
      <c r="CA50">
        <v>41911</v>
      </c>
      <c r="CB50">
        <v>-1</v>
      </c>
      <c r="CC50">
        <v>41912</v>
      </c>
      <c r="CD50">
        <v>-1</v>
      </c>
      <c r="CE50">
        <v>43332</v>
      </c>
      <c r="CF50">
        <v>21.5</v>
      </c>
      <c r="CG50">
        <v>41893</v>
      </c>
      <c r="CH50">
        <v>-1</v>
      </c>
      <c r="CI50">
        <v>-1</v>
      </c>
      <c r="CJ50">
        <v>-1</v>
      </c>
      <c r="CK50">
        <v>41844</v>
      </c>
      <c r="CL50">
        <v>31</v>
      </c>
      <c r="CM50">
        <v>-1</v>
      </c>
      <c r="CN50">
        <v>-1</v>
      </c>
    </row>
    <row r="51" spans="1:92" x14ac:dyDescent="0.25">
      <c r="A51" s="1">
        <v>38044</v>
      </c>
      <c r="B51">
        <v>601.19299999999998</v>
      </c>
      <c r="C51">
        <v>41831</v>
      </c>
      <c r="D51">
        <v>128.5</v>
      </c>
      <c r="E51">
        <v>44895</v>
      </c>
      <c r="F51">
        <v>49.944000000000003</v>
      </c>
      <c r="G51">
        <v>40360</v>
      </c>
      <c r="H51">
        <v>33</v>
      </c>
      <c r="I51">
        <v>44834</v>
      </c>
      <c r="J51">
        <v>476.834</v>
      </c>
      <c r="K51">
        <v>41819</v>
      </c>
      <c r="L51">
        <v>96.75</v>
      </c>
      <c r="M51">
        <v>40469</v>
      </c>
      <c r="N51">
        <v>53.167000000000002</v>
      </c>
      <c r="O51">
        <v>40289</v>
      </c>
      <c r="P51">
        <v>42.667000000000002</v>
      </c>
      <c r="Q51">
        <v>44377</v>
      </c>
      <c r="R51">
        <v>110.667</v>
      </c>
      <c r="S51">
        <v>43337</v>
      </c>
      <c r="T51">
        <v>506.83300000000003</v>
      </c>
      <c r="U51">
        <v>42062</v>
      </c>
      <c r="V51">
        <v>36</v>
      </c>
      <c r="W51">
        <v>44074</v>
      </c>
      <c r="X51">
        <v>200.333</v>
      </c>
      <c r="Y51">
        <v>44043</v>
      </c>
      <c r="Z51">
        <v>113.333</v>
      </c>
      <c r="AA51">
        <v>40481</v>
      </c>
      <c r="AB51">
        <v>42.332999999999998</v>
      </c>
      <c r="AC51">
        <v>44043</v>
      </c>
      <c r="AD51">
        <v>383.375</v>
      </c>
      <c r="AE51">
        <v>41149</v>
      </c>
      <c r="AF51">
        <v>-1</v>
      </c>
      <c r="AG51">
        <v>42853</v>
      </c>
      <c r="AH51">
        <v>3</v>
      </c>
      <c r="AI51">
        <v>-1</v>
      </c>
      <c r="AJ51">
        <v>3.625</v>
      </c>
      <c r="AK51">
        <v>-1</v>
      </c>
      <c r="AL51">
        <v>-1</v>
      </c>
      <c r="AM51">
        <v>-1</v>
      </c>
      <c r="AN51">
        <v>-1</v>
      </c>
      <c r="AO51">
        <v>43424</v>
      </c>
      <c r="AP51">
        <v>-1</v>
      </c>
      <c r="AQ51">
        <v>44625</v>
      </c>
      <c r="AR51">
        <v>4.75</v>
      </c>
      <c r="AS51">
        <v>44626</v>
      </c>
      <c r="AT51">
        <v>4.9379999999999997</v>
      </c>
      <c r="AU51">
        <v>-1</v>
      </c>
      <c r="AV51">
        <v>-1</v>
      </c>
      <c r="AW51">
        <v>41863</v>
      </c>
      <c r="AX51">
        <v>-1</v>
      </c>
      <c r="AY51">
        <v>43402</v>
      </c>
      <c r="AZ51">
        <v>9.0630000000000006</v>
      </c>
      <c r="BA51">
        <v>-1</v>
      </c>
      <c r="BB51">
        <v>9.4380000000000006</v>
      </c>
      <c r="BC51">
        <v>41722</v>
      </c>
      <c r="BD51">
        <v>-1</v>
      </c>
      <c r="BE51">
        <v>-1</v>
      </c>
      <c r="BF51">
        <v>-1</v>
      </c>
      <c r="BG51">
        <v>-1</v>
      </c>
      <c r="BH51">
        <v>-1</v>
      </c>
      <c r="BI51">
        <v>43424</v>
      </c>
      <c r="BJ51">
        <v>7</v>
      </c>
      <c r="BK51">
        <v>-1</v>
      </c>
      <c r="BL51">
        <v>-1</v>
      </c>
      <c r="BM51">
        <v>43424</v>
      </c>
      <c r="BN51">
        <v>-1</v>
      </c>
      <c r="BO51">
        <v>43426</v>
      </c>
      <c r="BP51">
        <v>2.5</v>
      </c>
      <c r="BQ51">
        <v>-1</v>
      </c>
      <c r="BR51">
        <v>-1</v>
      </c>
      <c r="BS51">
        <v>43426</v>
      </c>
      <c r="BT51">
        <v>-1</v>
      </c>
      <c r="BU51">
        <v>-1</v>
      </c>
      <c r="BV51">
        <v>-1</v>
      </c>
      <c r="BW51">
        <v>41915</v>
      </c>
      <c r="BX51">
        <v>-1</v>
      </c>
      <c r="BY51">
        <v>-1</v>
      </c>
      <c r="BZ51">
        <v>-1</v>
      </c>
      <c r="CA51">
        <v>41911</v>
      </c>
      <c r="CB51">
        <v>-1</v>
      </c>
      <c r="CC51">
        <v>41912</v>
      </c>
      <c r="CD51">
        <v>-1</v>
      </c>
      <c r="CE51">
        <v>43332</v>
      </c>
      <c r="CF51">
        <v>21.5</v>
      </c>
      <c r="CG51">
        <v>41893</v>
      </c>
      <c r="CH51">
        <v>-1</v>
      </c>
      <c r="CI51">
        <v>-1</v>
      </c>
      <c r="CJ51">
        <v>-1</v>
      </c>
      <c r="CK51">
        <v>41844</v>
      </c>
      <c r="CL51">
        <v>30.5</v>
      </c>
      <c r="CM51">
        <v>-1</v>
      </c>
      <c r="CN51">
        <v>-1</v>
      </c>
    </row>
    <row r="52" spans="1:92" x14ac:dyDescent="0.25">
      <c r="A52" s="1">
        <v>38077</v>
      </c>
      <c r="B52">
        <v>573.42399999999998</v>
      </c>
      <c r="C52">
        <v>41831</v>
      </c>
      <c r="D52">
        <v>112</v>
      </c>
      <c r="E52">
        <v>44895</v>
      </c>
      <c r="F52">
        <v>43.947000000000003</v>
      </c>
      <c r="G52">
        <v>40360</v>
      </c>
      <c r="H52">
        <v>35.25</v>
      </c>
      <c r="I52">
        <v>44834</v>
      </c>
      <c r="J52">
        <v>384.66</v>
      </c>
      <c r="K52">
        <v>41819</v>
      </c>
      <c r="L52">
        <v>98.75</v>
      </c>
      <c r="M52">
        <v>40469</v>
      </c>
      <c r="N52">
        <v>52.917000000000002</v>
      </c>
      <c r="O52">
        <v>40289</v>
      </c>
      <c r="P52">
        <v>42.875</v>
      </c>
      <c r="Q52">
        <v>44377</v>
      </c>
      <c r="R52">
        <v>109.25</v>
      </c>
      <c r="S52">
        <v>43337</v>
      </c>
      <c r="T52">
        <v>516</v>
      </c>
      <c r="U52">
        <v>42062</v>
      </c>
      <c r="V52">
        <v>31</v>
      </c>
      <c r="W52">
        <v>44074</v>
      </c>
      <c r="X52">
        <v>189.75</v>
      </c>
      <c r="Y52">
        <v>44043</v>
      </c>
      <c r="Z52">
        <v>105.75</v>
      </c>
      <c r="AA52">
        <v>40481</v>
      </c>
      <c r="AB52">
        <v>39.75</v>
      </c>
      <c r="AC52">
        <v>44043</v>
      </c>
      <c r="AD52">
        <v>358.75</v>
      </c>
      <c r="AE52">
        <v>41149</v>
      </c>
      <c r="AF52">
        <v>-1</v>
      </c>
      <c r="AG52">
        <v>42853</v>
      </c>
      <c r="AH52">
        <v>2.5</v>
      </c>
      <c r="AI52">
        <v>-1</v>
      </c>
      <c r="AJ52">
        <v>3.625</v>
      </c>
      <c r="AK52">
        <v>-1</v>
      </c>
      <c r="AL52">
        <v>-1</v>
      </c>
      <c r="AM52">
        <v>-1</v>
      </c>
      <c r="AN52">
        <v>-1</v>
      </c>
      <c r="AO52">
        <v>43424</v>
      </c>
      <c r="AP52">
        <v>-1</v>
      </c>
      <c r="AQ52">
        <v>44625</v>
      </c>
      <c r="AR52">
        <v>4.125</v>
      </c>
      <c r="AS52">
        <v>44626</v>
      </c>
      <c r="AT52">
        <v>5</v>
      </c>
      <c r="AU52">
        <v>-1</v>
      </c>
      <c r="AV52">
        <v>-1</v>
      </c>
      <c r="AW52">
        <v>41863</v>
      </c>
      <c r="AX52">
        <v>-1</v>
      </c>
      <c r="AY52">
        <v>43402</v>
      </c>
      <c r="AZ52">
        <v>8.5</v>
      </c>
      <c r="BA52">
        <v>-1</v>
      </c>
      <c r="BB52">
        <v>6.9580000000000002</v>
      </c>
      <c r="BC52">
        <v>41722</v>
      </c>
      <c r="BD52">
        <v>-1</v>
      </c>
      <c r="BE52">
        <v>-1</v>
      </c>
      <c r="BF52">
        <v>-1</v>
      </c>
      <c r="BG52">
        <v>-1</v>
      </c>
      <c r="BH52">
        <v>-1</v>
      </c>
      <c r="BI52">
        <v>43424</v>
      </c>
      <c r="BJ52">
        <v>7</v>
      </c>
      <c r="BK52">
        <v>-1</v>
      </c>
      <c r="BL52">
        <v>-1</v>
      </c>
      <c r="BM52">
        <v>43424</v>
      </c>
      <c r="BN52">
        <v>-1</v>
      </c>
      <c r="BO52">
        <v>43426</v>
      </c>
      <c r="BP52">
        <v>2.5</v>
      </c>
      <c r="BQ52">
        <v>-1</v>
      </c>
      <c r="BR52">
        <v>-1</v>
      </c>
      <c r="BS52">
        <v>43426</v>
      </c>
      <c r="BT52">
        <v>-1</v>
      </c>
      <c r="BU52">
        <v>-1</v>
      </c>
      <c r="BV52">
        <v>-1</v>
      </c>
      <c r="BW52">
        <v>41915</v>
      </c>
      <c r="BX52">
        <v>-1</v>
      </c>
      <c r="BY52">
        <v>-1</v>
      </c>
      <c r="BZ52">
        <v>-1</v>
      </c>
      <c r="CA52">
        <v>41911</v>
      </c>
      <c r="CB52">
        <v>-1</v>
      </c>
      <c r="CC52">
        <v>41912</v>
      </c>
      <c r="CD52">
        <v>-1</v>
      </c>
      <c r="CE52">
        <v>43332</v>
      </c>
      <c r="CF52">
        <v>19.667000000000002</v>
      </c>
      <c r="CG52">
        <v>41893</v>
      </c>
      <c r="CH52">
        <v>-1</v>
      </c>
      <c r="CI52">
        <v>-1</v>
      </c>
      <c r="CJ52">
        <v>-1</v>
      </c>
      <c r="CK52">
        <v>41844</v>
      </c>
      <c r="CL52">
        <v>27.75</v>
      </c>
      <c r="CM52">
        <v>-1</v>
      </c>
      <c r="CN52">
        <v>-1</v>
      </c>
    </row>
    <row r="53" spans="1:92" x14ac:dyDescent="0.25">
      <c r="A53" s="1">
        <v>38107</v>
      </c>
      <c r="B53">
        <v>742.28399999999999</v>
      </c>
      <c r="C53">
        <v>41831</v>
      </c>
      <c r="D53">
        <v>124.333</v>
      </c>
      <c r="E53">
        <v>44895</v>
      </c>
      <c r="F53">
        <v>46.621000000000002</v>
      </c>
      <c r="G53">
        <v>40360</v>
      </c>
      <c r="H53">
        <v>41</v>
      </c>
      <c r="I53">
        <v>44834</v>
      </c>
      <c r="J53">
        <v>490.83300000000003</v>
      </c>
      <c r="K53">
        <v>41819</v>
      </c>
      <c r="L53">
        <v>87.5</v>
      </c>
      <c r="M53">
        <v>40469</v>
      </c>
      <c r="N53">
        <v>64.417000000000002</v>
      </c>
      <c r="O53">
        <v>40289</v>
      </c>
      <c r="P53">
        <v>49.417000000000002</v>
      </c>
      <c r="Q53">
        <v>44377</v>
      </c>
      <c r="R53">
        <v>142.76400000000001</v>
      </c>
      <c r="S53">
        <v>43337</v>
      </c>
      <c r="T53">
        <v>484.375</v>
      </c>
      <c r="U53">
        <v>42062</v>
      </c>
      <c r="V53">
        <v>27.832999999999998</v>
      </c>
      <c r="W53">
        <v>44074</v>
      </c>
      <c r="X53">
        <v>245.2</v>
      </c>
      <c r="Y53">
        <v>44043</v>
      </c>
      <c r="Z53">
        <v>112.875</v>
      </c>
      <c r="AA53">
        <v>40481</v>
      </c>
      <c r="AB53">
        <v>43.25</v>
      </c>
      <c r="AC53">
        <v>44043</v>
      </c>
      <c r="AD53">
        <v>445.75</v>
      </c>
      <c r="AE53">
        <v>41149</v>
      </c>
      <c r="AF53">
        <v>-1</v>
      </c>
      <c r="AG53">
        <v>42853</v>
      </c>
      <c r="AH53">
        <v>2.5</v>
      </c>
      <c r="AI53">
        <v>-1</v>
      </c>
      <c r="AJ53">
        <v>3.4169999999999998</v>
      </c>
      <c r="AK53">
        <v>-1</v>
      </c>
      <c r="AL53">
        <v>-1</v>
      </c>
      <c r="AM53">
        <v>-1</v>
      </c>
      <c r="AN53">
        <v>2</v>
      </c>
      <c r="AO53">
        <v>43424</v>
      </c>
      <c r="AP53">
        <v>3</v>
      </c>
      <c r="AQ53">
        <v>44625</v>
      </c>
      <c r="AR53">
        <v>3.9169999999999998</v>
      </c>
      <c r="AS53">
        <v>44626</v>
      </c>
      <c r="AT53">
        <v>4.8330000000000002</v>
      </c>
      <c r="AU53">
        <v>-1</v>
      </c>
      <c r="AV53">
        <v>-1</v>
      </c>
      <c r="AW53">
        <v>41863</v>
      </c>
      <c r="AX53">
        <v>-1</v>
      </c>
      <c r="AY53">
        <v>43402</v>
      </c>
      <c r="AZ53">
        <v>8.5</v>
      </c>
      <c r="BA53">
        <v>-1</v>
      </c>
      <c r="BB53">
        <v>6.5</v>
      </c>
      <c r="BC53">
        <v>41722</v>
      </c>
      <c r="BD53">
        <v>-1</v>
      </c>
      <c r="BE53">
        <v>-1</v>
      </c>
      <c r="BF53">
        <v>-1</v>
      </c>
      <c r="BG53">
        <v>-1</v>
      </c>
      <c r="BH53">
        <v>-1</v>
      </c>
      <c r="BI53">
        <v>43424</v>
      </c>
      <c r="BJ53">
        <v>6.5</v>
      </c>
      <c r="BK53">
        <v>-1</v>
      </c>
      <c r="BL53">
        <v>-1</v>
      </c>
      <c r="BM53">
        <v>43424</v>
      </c>
      <c r="BN53">
        <v>3.75</v>
      </c>
      <c r="BO53">
        <v>43426</v>
      </c>
      <c r="BP53">
        <v>2.5</v>
      </c>
      <c r="BQ53">
        <v>-1</v>
      </c>
      <c r="BR53">
        <v>-1</v>
      </c>
      <c r="BS53">
        <v>43426</v>
      </c>
      <c r="BT53">
        <v>-1</v>
      </c>
      <c r="BU53">
        <v>-1</v>
      </c>
      <c r="BV53">
        <v>-1</v>
      </c>
      <c r="BW53">
        <v>41915</v>
      </c>
      <c r="BX53">
        <v>-1</v>
      </c>
      <c r="BY53">
        <v>-1</v>
      </c>
      <c r="BZ53">
        <v>-1</v>
      </c>
      <c r="CA53">
        <v>41911</v>
      </c>
      <c r="CB53">
        <v>-1</v>
      </c>
      <c r="CC53">
        <v>41912</v>
      </c>
      <c r="CD53">
        <v>-1</v>
      </c>
      <c r="CE53">
        <v>43332</v>
      </c>
      <c r="CF53">
        <v>17</v>
      </c>
      <c r="CG53">
        <v>41893</v>
      </c>
      <c r="CH53">
        <v>-1</v>
      </c>
      <c r="CI53">
        <v>-1</v>
      </c>
      <c r="CJ53">
        <v>-1</v>
      </c>
      <c r="CK53">
        <v>41844</v>
      </c>
      <c r="CL53">
        <v>26.875</v>
      </c>
      <c r="CM53">
        <v>-1</v>
      </c>
      <c r="CN53">
        <v>-1</v>
      </c>
    </row>
    <row r="54" spans="1:92" x14ac:dyDescent="0.25">
      <c r="A54" s="1">
        <v>38138</v>
      </c>
      <c r="B54">
        <v>805.41899999999998</v>
      </c>
      <c r="C54">
        <v>41831</v>
      </c>
      <c r="D54">
        <v>142.25</v>
      </c>
      <c r="E54">
        <v>44895</v>
      </c>
      <c r="F54">
        <v>53.609000000000002</v>
      </c>
      <c r="G54">
        <v>40360</v>
      </c>
      <c r="H54">
        <v>39.832999999999998</v>
      </c>
      <c r="I54">
        <v>44834</v>
      </c>
      <c r="J54">
        <v>551.99300000000005</v>
      </c>
      <c r="K54">
        <v>41819</v>
      </c>
      <c r="L54">
        <v>98</v>
      </c>
      <c r="M54">
        <v>40469</v>
      </c>
      <c r="N54">
        <v>61</v>
      </c>
      <c r="O54">
        <v>40289</v>
      </c>
      <c r="P54">
        <v>50.875</v>
      </c>
      <c r="Q54">
        <v>44377</v>
      </c>
      <c r="R54">
        <v>154.5</v>
      </c>
      <c r="S54">
        <v>43337</v>
      </c>
      <c r="T54">
        <v>512.5</v>
      </c>
      <c r="U54">
        <v>42062</v>
      </c>
      <c r="V54">
        <v>35.25</v>
      </c>
      <c r="W54">
        <v>44074</v>
      </c>
      <c r="X54">
        <v>260.25</v>
      </c>
      <c r="Y54">
        <v>44043</v>
      </c>
      <c r="Z54">
        <v>130.75</v>
      </c>
      <c r="AA54">
        <v>40481</v>
      </c>
      <c r="AB54">
        <v>45.25</v>
      </c>
      <c r="AC54">
        <v>44043</v>
      </c>
      <c r="AD54">
        <v>593.625</v>
      </c>
      <c r="AE54">
        <v>41149</v>
      </c>
      <c r="AF54">
        <v>-1</v>
      </c>
      <c r="AG54">
        <v>42853</v>
      </c>
      <c r="AH54">
        <v>2.5</v>
      </c>
      <c r="AI54">
        <v>-1</v>
      </c>
      <c r="AJ54">
        <v>3.625</v>
      </c>
      <c r="AK54">
        <v>-1</v>
      </c>
      <c r="AL54">
        <v>-1</v>
      </c>
      <c r="AM54">
        <v>-1</v>
      </c>
      <c r="AN54">
        <v>2</v>
      </c>
      <c r="AO54">
        <v>43424</v>
      </c>
      <c r="AP54">
        <v>3</v>
      </c>
      <c r="AQ54">
        <v>44625</v>
      </c>
      <c r="AR54">
        <v>4.125</v>
      </c>
      <c r="AS54">
        <v>44626</v>
      </c>
      <c r="AT54">
        <v>4</v>
      </c>
      <c r="AU54">
        <v>-1</v>
      </c>
      <c r="AV54">
        <v>-1</v>
      </c>
      <c r="AW54">
        <v>41863</v>
      </c>
      <c r="AX54">
        <v>-1</v>
      </c>
      <c r="AY54">
        <v>43402</v>
      </c>
      <c r="AZ54">
        <v>8.375</v>
      </c>
      <c r="BA54">
        <v>-1</v>
      </c>
      <c r="BB54">
        <v>7.75</v>
      </c>
      <c r="BC54">
        <v>41722</v>
      </c>
      <c r="BD54">
        <v>-1</v>
      </c>
      <c r="BE54">
        <v>-1</v>
      </c>
      <c r="BF54">
        <v>-1</v>
      </c>
      <c r="BG54">
        <v>-1</v>
      </c>
      <c r="BH54">
        <v>-1</v>
      </c>
      <c r="BI54">
        <v>43424</v>
      </c>
      <c r="BJ54">
        <v>7</v>
      </c>
      <c r="BK54">
        <v>-1</v>
      </c>
      <c r="BL54">
        <v>-1</v>
      </c>
      <c r="BM54">
        <v>43424</v>
      </c>
      <c r="BN54">
        <v>3.625</v>
      </c>
      <c r="BO54">
        <v>43426</v>
      </c>
      <c r="BP54">
        <v>2.5</v>
      </c>
      <c r="BQ54">
        <v>-1</v>
      </c>
      <c r="BR54">
        <v>-1</v>
      </c>
      <c r="BS54">
        <v>43426</v>
      </c>
      <c r="BT54">
        <v>-1</v>
      </c>
      <c r="BU54">
        <v>-1</v>
      </c>
      <c r="BV54">
        <v>-1</v>
      </c>
      <c r="BW54">
        <v>41915</v>
      </c>
      <c r="BX54">
        <v>-1</v>
      </c>
      <c r="BY54">
        <v>-1</v>
      </c>
      <c r="BZ54">
        <v>-1</v>
      </c>
      <c r="CA54">
        <v>41911</v>
      </c>
      <c r="CB54">
        <v>-1</v>
      </c>
      <c r="CC54">
        <v>41912</v>
      </c>
      <c r="CD54">
        <v>-1</v>
      </c>
      <c r="CE54">
        <v>43332</v>
      </c>
      <c r="CF54">
        <v>17</v>
      </c>
      <c r="CG54">
        <v>41893</v>
      </c>
      <c r="CH54">
        <v>-1</v>
      </c>
      <c r="CI54">
        <v>-1</v>
      </c>
      <c r="CJ54">
        <v>-1</v>
      </c>
      <c r="CK54">
        <v>41844</v>
      </c>
      <c r="CL54">
        <v>27.25</v>
      </c>
      <c r="CM54">
        <v>-1</v>
      </c>
      <c r="CN54">
        <v>-1</v>
      </c>
    </row>
    <row r="55" spans="1:92" x14ac:dyDescent="0.25">
      <c r="A55" s="1">
        <v>38168</v>
      </c>
      <c r="B55">
        <v>706.94100000000003</v>
      </c>
      <c r="C55">
        <v>41831</v>
      </c>
      <c r="D55">
        <v>91.332999999999998</v>
      </c>
      <c r="E55">
        <v>44895</v>
      </c>
      <c r="F55">
        <v>49.918999999999997</v>
      </c>
      <c r="G55">
        <v>40360</v>
      </c>
      <c r="H55">
        <v>37.375</v>
      </c>
      <c r="I55">
        <v>44834</v>
      </c>
      <c r="J55">
        <v>494.39499999999998</v>
      </c>
      <c r="K55">
        <v>41819</v>
      </c>
      <c r="L55">
        <v>77.5</v>
      </c>
      <c r="M55">
        <v>40469</v>
      </c>
      <c r="N55">
        <v>54.375</v>
      </c>
      <c r="O55">
        <v>40289</v>
      </c>
      <c r="P55">
        <v>46.832999999999998</v>
      </c>
      <c r="Q55">
        <v>44377</v>
      </c>
      <c r="R55">
        <v>146.345</v>
      </c>
      <c r="S55">
        <v>43337</v>
      </c>
      <c r="T55">
        <v>490.5</v>
      </c>
      <c r="U55">
        <v>42062</v>
      </c>
      <c r="V55">
        <v>26</v>
      </c>
      <c r="W55">
        <v>44074</v>
      </c>
      <c r="X55">
        <v>245.75</v>
      </c>
      <c r="Y55">
        <v>44043</v>
      </c>
      <c r="Z55">
        <v>120</v>
      </c>
      <c r="AA55">
        <v>40481</v>
      </c>
      <c r="AB55">
        <v>44.167000000000002</v>
      </c>
      <c r="AC55">
        <v>44043</v>
      </c>
      <c r="AD55">
        <v>546.66700000000003</v>
      </c>
      <c r="AE55">
        <v>41149</v>
      </c>
      <c r="AF55">
        <v>-1</v>
      </c>
      <c r="AG55">
        <v>42853</v>
      </c>
      <c r="AH55">
        <v>1</v>
      </c>
      <c r="AI55">
        <v>-1</v>
      </c>
      <c r="AJ55">
        <v>3.625</v>
      </c>
      <c r="AK55">
        <v>-1</v>
      </c>
      <c r="AL55">
        <v>-1</v>
      </c>
      <c r="AM55">
        <v>-1</v>
      </c>
      <c r="AN55">
        <v>2</v>
      </c>
      <c r="AO55">
        <v>43424</v>
      </c>
      <c r="AP55">
        <v>3</v>
      </c>
      <c r="AQ55">
        <v>44625</v>
      </c>
      <c r="AR55">
        <v>4.0830000000000002</v>
      </c>
      <c r="AS55">
        <v>44626</v>
      </c>
      <c r="AT55">
        <v>5</v>
      </c>
      <c r="AU55">
        <v>-1</v>
      </c>
      <c r="AV55">
        <v>-1</v>
      </c>
      <c r="AW55">
        <v>41863</v>
      </c>
      <c r="AX55">
        <v>-1</v>
      </c>
      <c r="AY55">
        <v>43402</v>
      </c>
      <c r="AZ55">
        <v>8.3330000000000002</v>
      </c>
      <c r="BA55">
        <v>-1</v>
      </c>
      <c r="BB55">
        <v>6.8330000000000002</v>
      </c>
      <c r="BC55">
        <v>41722</v>
      </c>
      <c r="BD55">
        <v>-1</v>
      </c>
      <c r="BE55">
        <v>-1</v>
      </c>
      <c r="BF55">
        <v>-1</v>
      </c>
      <c r="BG55">
        <v>-1</v>
      </c>
      <c r="BH55">
        <v>-1</v>
      </c>
      <c r="BI55">
        <v>43424</v>
      </c>
      <c r="BJ55">
        <v>7</v>
      </c>
      <c r="BK55">
        <v>-1</v>
      </c>
      <c r="BL55">
        <v>-1</v>
      </c>
      <c r="BM55">
        <v>43424</v>
      </c>
      <c r="BN55">
        <v>2.625</v>
      </c>
      <c r="BO55">
        <v>43426</v>
      </c>
      <c r="BP55">
        <v>2.5</v>
      </c>
      <c r="BQ55">
        <v>-1</v>
      </c>
      <c r="BR55">
        <v>-1</v>
      </c>
      <c r="BS55">
        <v>43426</v>
      </c>
      <c r="BT55">
        <v>-1</v>
      </c>
      <c r="BU55">
        <v>-1</v>
      </c>
      <c r="BV55">
        <v>-1</v>
      </c>
      <c r="BW55">
        <v>41915</v>
      </c>
      <c r="BX55">
        <v>-1</v>
      </c>
      <c r="BY55">
        <v>-1</v>
      </c>
      <c r="BZ55">
        <v>-1</v>
      </c>
      <c r="CA55">
        <v>41911</v>
      </c>
      <c r="CB55">
        <v>-1</v>
      </c>
      <c r="CC55">
        <v>41912</v>
      </c>
      <c r="CD55">
        <v>-1</v>
      </c>
      <c r="CE55">
        <v>43332</v>
      </c>
      <c r="CF55">
        <v>15</v>
      </c>
      <c r="CG55">
        <v>41893</v>
      </c>
      <c r="CH55">
        <v>-1</v>
      </c>
      <c r="CI55">
        <v>-1</v>
      </c>
      <c r="CJ55">
        <v>-1</v>
      </c>
      <c r="CK55">
        <v>41844</v>
      </c>
      <c r="CL55">
        <v>19.332999999999998</v>
      </c>
      <c r="CM55">
        <v>-1</v>
      </c>
      <c r="CN55">
        <v>-1</v>
      </c>
    </row>
    <row r="56" spans="1:92" x14ac:dyDescent="0.25">
      <c r="A56" s="1">
        <v>38198</v>
      </c>
      <c r="B56">
        <v>610.83299999999997</v>
      </c>
      <c r="C56">
        <v>41831</v>
      </c>
      <c r="D56">
        <v>68.125</v>
      </c>
      <c r="E56">
        <v>44895</v>
      </c>
      <c r="F56">
        <v>45.947000000000003</v>
      </c>
      <c r="G56">
        <v>40360</v>
      </c>
      <c r="H56">
        <v>33.417000000000002</v>
      </c>
      <c r="I56">
        <v>44834</v>
      </c>
      <c r="J56">
        <v>460.84500000000003</v>
      </c>
      <c r="K56">
        <v>41819</v>
      </c>
      <c r="L56">
        <v>61.167000000000002</v>
      </c>
      <c r="M56">
        <v>40469</v>
      </c>
      <c r="N56">
        <v>49.65</v>
      </c>
      <c r="O56">
        <v>40289</v>
      </c>
      <c r="P56">
        <v>40.4</v>
      </c>
      <c r="Q56">
        <v>44377</v>
      </c>
      <c r="R56">
        <v>130.167</v>
      </c>
      <c r="S56">
        <v>43337</v>
      </c>
      <c r="T56">
        <v>464.375</v>
      </c>
      <c r="U56">
        <v>42062</v>
      </c>
      <c r="V56">
        <v>21.125</v>
      </c>
      <c r="W56">
        <v>44074</v>
      </c>
      <c r="X56">
        <v>249.5</v>
      </c>
      <c r="Y56">
        <v>44043</v>
      </c>
      <c r="Z56">
        <v>118.5</v>
      </c>
      <c r="AA56">
        <v>40481</v>
      </c>
      <c r="AB56">
        <v>40.75</v>
      </c>
      <c r="AC56">
        <v>44043</v>
      </c>
      <c r="AD56">
        <v>448.83300000000003</v>
      </c>
      <c r="AE56">
        <v>41149</v>
      </c>
      <c r="AF56">
        <v>-1</v>
      </c>
      <c r="AG56">
        <v>42853</v>
      </c>
      <c r="AH56">
        <v>1</v>
      </c>
      <c r="AI56">
        <v>-1</v>
      </c>
      <c r="AJ56">
        <v>3.625</v>
      </c>
      <c r="AK56">
        <v>-1</v>
      </c>
      <c r="AL56">
        <v>-1</v>
      </c>
      <c r="AM56">
        <v>-1</v>
      </c>
      <c r="AN56">
        <v>2</v>
      </c>
      <c r="AO56">
        <v>43424</v>
      </c>
      <c r="AP56">
        <v>3</v>
      </c>
      <c r="AQ56">
        <v>44625</v>
      </c>
      <c r="AR56">
        <v>4.125</v>
      </c>
      <c r="AS56">
        <v>44626</v>
      </c>
      <c r="AT56">
        <v>5</v>
      </c>
      <c r="AU56">
        <v>-1</v>
      </c>
      <c r="AV56">
        <v>-1</v>
      </c>
      <c r="AW56">
        <v>41863</v>
      </c>
      <c r="AX56">
        <v>-1</v>
      </c>
      <c r="AY56">
        <v>43402</v>
      </c>
      <c r="AZ56">
        <v>8.25</v>
      </c>
      <c r="BA56">
        <v>-1</v>
      </c>
      <c r="BB56">
        <v>7.1669999999999998</v>
      </c>
      <c r="BC56">
        <v>41722</v>
      </c>
      <c r="BD56">
        <v>-1</v>
      </c>
      <c r="BE56">
        <v>-1</v>
      </c>
      <c r="BF56">
        <v>-1</v>
      </c>
      <c r="BG56">
        <v>-1</v>
      </c>
      <c r="BH56">
        <v>-1</v>
      </c>
      <c r="BI56">
        <v>43424</v>
      </c>
      <c r="BJ56">
        <v>7</v>
      </c>
      <c r="BK56">
        <v>-1</v>
      </c>
      <c r="BL56">
        <v>-1</v>
      </c>
      <c r="BM56">
        <v>43424</v>
      </c>
      <c r="BN56">
        <v>4.3330000000000002</v>
      </c>
      <c r="BO56">
        <v>43426</v>
      </c>
      <c r="BP56">
        <v>2.5</v>
      </c>
      <c r="BQ56">
        <v>-1</v>
      </c>
      <c r="BR56">
        <v>-1</v>
      </c>
      <c r="BS56">
        <v>43426</v>
      </c>
      <c r="BT56">
        <v>-1</v>
      </c>
      <c r="BU56">
        <v>-1</v>
      </c>
      <c r="BV56">
        <v>-1</v>
      </c>
      <c r="BW56">
        <v>41915</v>
      </c>
      <c r="BX56">
        <v>-1</v>
      </c>
      <c r="BY56">
        <v>-1</v>
      </c>
      <c r="BZ56">
        <v>-1</v>
      </c>
      <c r="CA56">
        <v>41911</v>
      </c>
      <c r="CB56">
        <v>-1</v>
      </c>
      <c r="CC56">
        <v>41912</v>
      </c>
      <c r="CD56">
        <v>-1</v>
      </c>
      <c r="CE56">
        <v>43332</v>
      </c>
      <c r="CF56">
        <v>13.25</v>
      </c>
      <c r="CG56">
        <v>41893</v>
      </c>
      <c r="CH56">
        <v>-1</v>
      </c>
      <c r="CI56">
        <v>-1</v>
      </c>
      <c r="CJ56">
        <v>-1</v>
      </c>
      <c r="CK56">
        <v>41844</v>
      </c>
      <c r="CL56">
        <v>19</v>
      </c>
      <c r="CM56">
        <v>-1</v>
      </c>
      <c r="CN56">
        <v>-1</v>
      </c>
    </row>
    <row r="57" spans="1:92" x14ac:dyDescent="0.25">
      <c r="A57" s="1">
        <v>38230</v>
      </c>
      <c r="B57">
        <v>486</v>
      </c>
      <c r="C57">
        <v>41831</v>
      </c>
      <c r="D57">
        <v>61.875</v>
      </c>
      <c r="E57">
        <v>44895</v>
      </c>
      <c r="F57">
        <v>42.25</v>
      </c>
      <c r="G57">
        <v>40360</v>
      </c>
      <c r="H57">
        <v>30.2</v>
      </c>
      <c r="I57">
        <v>44834</v>
      </c>
      <c r="J57">
        <v>447.5</v>
      </c>
      <c r="K57">
        <v>41819</v>
      </c>
      <c r="L57">
        <v>51.625</v>
      </c>
      <c r="M57">
        <v>40469</v>
      </c>
      <c r="N57">
        <v>38.85</v>
      </c>
      <c r="O57">
        <v>40289</v>
      </c>
      <c r="P57">
        <v>35.688000000000002</v>
      </c>
      <c r="Q57">
        <v>44377</v>
      </c>
      <c r="R57">
        <v>103.25</v>
      </c>
      <c r="S57">
        <v>43337</v>
      </c>
      <c r="T57">
        <v>437</v>
      </c>
      <c r="U57">
        <v>42062</v>
      </c>
      <c r="V57">
        <v>17.5</v>
      </c>
      <c r="W57">
        <v>44074</v>
      </c>
      <c r="X57">
        <v>221.333</v>
      </c>
      <c r="Y57">
        <v>44043</v>
      </c>
      <c r="Z57">
        <v>99.25</v>
      </c>
      <c r="AA57">
        <v>40481</v>
      </c>
      <c r="AB57">
        <v>35.125</v>
      </c>
      <c r="AC57">
        <v>44043</v>
      </c>
      <c r="AD57">
        <v>358</v>
      </c>
      <c r="AE57">
        <v>41149</v>
      </c>
      <c r="AF57">
        <v>-1</v>
      </c>
      <c r="AG57">
        <v>42853</v>
      </c>
      <c r="AH57">
        <v>1</v>
      </c>
      <c r="AI57">
        <v>-1</v>
      </c>
      <c r="AJ57">
        <v>3.125</v>
      </c>
      <c r="AK57">
        <v>-1</v>
      </c>
      <c r="AL57">
        <v>-1</v>
      </c>
      <c r="AM57">
        <v>-1</v>
      </c>
      <c r="AN57">
        <v>2</v>
      </c>
      <c r="AO57">
        <v>43424</v>
      </c>
      <c r="AP57">
        <v>3</v>
      </c>
      <c r="AQ57">
        <v>44625</v>
      </c>
      <c r="AR57">
        <v>3.8330000000000002</v>
      </c>
      <c r="AS57">
        <v>44626</v>
      </c>
      <c r="AT57">
        <v>4.5</v>
      </c>
      <c r="AU57">
        <v>-1</v>
      </c>
      <c r="AV57">
        <v>-1</v>
      </c>
      <c r="AW57">
        <v>41863</v>
      </c>
      <c r="AX57">
        <v>56</v>
      </c>
      <c r="AY57">
        <v>43402</v>
      </c>
      <c r="AZ57">
        <v>8.3330000000000002</v>
      </c>
      <c r="BA57">
        <v>-1</v>
      </c>
      <c r="BB57">
        <v>6.5</v>
      </c>
      <c r="BC57">
        <v>41722</v>
      </c>
      <c r="BD57">
        <v>-1</v>
      </c>
      <c r="BE57">
        <v>-1</v>
      </c>
      <c r="BF57">
        <v>-1</v>
      </c>
      <c r="BG57">
        <v>-1</v>
      </c>
      <c r="BH57">
        <v>-1</v>
      </c>
      <c r="BI57">
        <v>43424</v>
      </c>
      <c r="BJ57">
        <v>6.625</v>
      </c>
      <c r="BK57">
        <v>-1</v>
      </c>
      <c r="BL57">
        <v>-1</v>
      </c>
      <c r="BM57">
        <v>43424</v>
      </c>
      <c r="BN57">
        <v>4.3330000000000002</v>
      </c>
      <c r="BO57">
        <v>43426</v>
      </c>
      <c r="BP57">
        <v>2</v>
      </c>
      <c r="BQ57">
        <v>-1</v>
      </c>
      <c r="BR57">
        <v>-1</v>
      </c>
      <c r="BS57">
        <v>43426</v>
      </c>
      <c r="BT57">
        <v>-1</v>
      </c>
      <c r="BU57">
        <v>-1</v>
      </c>
      <c r="BV57">
        <v>-1</v>
      </c>
      <c r="BW57">
        <v>41915</v>
      </c>
      <c r="BX57">
        <v>-1</v>
      </c>
      <c r="BY57">
        <v>-1</v>
      </c>
      <c r="BZ57">
        <v>-1</v>
      </c>
      <c r="CA57">
        <v>41911</v>
      </c>
      <c r="CB57">
        <v>-1</v>
      </c>
      <c r="CC57">
        <v>41912</v>
      </c>
      <c r="CD57">
        <v>-1</v>
      </c>
      <c r="CE57">
        <v>43332</v>
      </c>
      <c r="CF57">
        <v>13</v>
      </c>
      <c r="CG57">
        <v>41893</v>
      </c>
      <c r="CH57">
        <v>-1</v>
      </c>
      <c r="CI57">
        <v>-1</v>
      </c>
      <c r="CJ57">
        <v>-1</v>
      </c>
      <c r="CK57">
        <v>41844</v>
      </c>
      <c r="CL57">
        <v>16.5</v>
      </c>
      <c r="CM57">
        <v>-1</v>
      </c>
      <c r="CN57">
        <v>-1</v>
      </c>
    </row>
    <row r="58" spans="1:92" x14ac:dyDescent="0.25">
      <c r="A58" s="1">
        <v>38260</v>
      </c>
      <c r="B58">
        <v>443.125</v>
      </c>
      <c r="C58">
        <v>41831</v>
      </c>
      <c r="D58">
        <v>54.832999999999998</v>
      </c>
      <c r="E58">
        <v>44895</v>
      </c>
      <c r="F58">
        <v>29.25</v>
      </c>
      <c r="G58">
        <v>40360</v>
      </c>
      <c r="H58">
        <v>32.25</v>
      </c>
      <c r="I58">
        <v>44834</v>
      </c>
      <c r="J58">
        <v>426.33300000000003</v>
      </c>
      <c r="K58">
        <v>41819</v>
      </c>
      <c r="L58">
        <v>48.375</v>
      </c>
      <c r="M58">
        <v>40469</v>
      </c>
      <c r="N58">
        <v>39</v>
      </c>
      <c r="O58">
        <v>40289</v>
      </c>
      <c r="P58">
        <v>35.5</v>
      </c>
      <c r="Q58">
        <v>44377</v>
      </c>
      <c r="R58">
        <v>104.25</v>
      </c>
      <c r="S58">
        <v>43337</v>
      </c>
      <c r="T58">
        <v>457.875</v>
      </c>
      <c r="U58">
        <v>42062</v>
      </c>
      <c r="V58">
        <v>18.125</v>
      </c>
      <c r="W58">
        <v>44074</v>
      </c>
      <c r="X58">
        <v>221.5</v>
      </c>
      <c r="Y58">
        <v>44043</v>
      </c>
      <c r="Z58">
        <v>92.875</v>
      </c>
      <c r="AA58">
        <v>40481</v>
      </c>
      <c r="AB58">
        <v>36.5</v>
      </c>
      <c r="AC58">
        <v>44043</v>
      </c>
      <c r="AD58">
        <v>348.125</v>
      </c>
      <c r="AE58">
        <v>41149</v>
      </c>
      <c r="AF58">
        <v>-1</v>
      </c>
      <c r="AG58">
        <v>42853</v>
      </c>
      <c r="AH58">
        <v>1</v>
      </c>
      <c r="AI58">
        <v>-1</v>
      </c>
      <c r="AJ58">
        <v>3.125</v>
      </c>
      <c r="AK58">
        <v>-1</v>
      </c>
      <c r="AL58">
        <v>-1</v>
      </c>
      <c r="AM58">
        <v>-1</v>
      </c>
      <c r="AN58">
        <v>2</v>
      </c>
      <c r="AO58">
        <v>43424</v>
      </c>
      <c r="AP58">
        <v>3</v>
      </c>
      <c r="AQ58">
        <v>44625</v>
      </c>
      <c r="AR58">
        <v>3.5</v>
      </c>
      <c r="AS58">
        <v>44626</v>
      </c>
      <c r="AT58">
        <v>3.875</v>
      </c>
      <c r="AU58">
        <v>-1</v>
      </c>
      <c r="AV58">
        <v>-1</v>
      </c>
      <c r="AW58">
        <v>41863</v>
      </c>
      <c r="AX58">
        <v>52.5</v>
      </c>
      <c r="AY58">
        <v>43402</v>
      </c>
      <c r="AZ58">
        <v>7.875</v>
      </c>
      <c r="BA58">
        <v>-1</v>
      </c>
      <c r="BB58">
        <v>5.7</v>
      </c>
      <c r="BC58">
        <v>41722</v>
      </c>
      <c r="BD58">
        <v>-1</v>
      </c>
      <c r="BE58">
        <v>-1</v>
      </c>
      <c r="BF58">
        <v>-1</v>
      </c>
      <c r="BG58">
        <v>-1</v>
      </c>
      <c r="BH58">
        <v>-1</v>
      </c>
      <c r="BI58">
        <v>43424</v>
      </c>
      <c r="BJ58">
        <v>5.1669999999999998</v>
      </c>
      <c r="BK58">
        <v>-1</v>
      </c>
      <c r="BL58">
        <v>-1</v>
      </c>
      <c r="BM58">
        <v>43424</v>
      </c>
      <c r="BN58">
        <v>3.5</v>
      </c>
      <c r="BO58">
        <v>43426</v>
      </c>
      <c r="BP58">
        <v>2</v>
      </c>
      <c r="BQ58">
        <v>-1</v>
      </c>
      <c r="BR58">
        <v>-1</v>
      </c>
      <c r="BS58">
        <v>43426</v>
      </c>
      <c r="BT58">
        <v>-1</v>
      </c>
      <c r="BU58">
        <v>-1</v>
      </c>
      <c r="BV58">
        <v>-1</v>
      </c>
      <c r="BW58">
        <v>41915</v>
      </c>
      <c r="BX58">
        <v>-1</v>
      </c>
      <c r="BY58">
        <v>-1</v>
      </c>
      <c r="BZ58">
        <v>-1</v>
      </c>
      <c r="CA58">
        <v>41911</v>
      </c>
      <c r="CB58">
        <v>-1</v>
      </c>
      <c r="CC58">
        <v>41912</v>
      </c>
      <c r="CD58">
        <v>-1</v>
      </c>
      <c r="CE58">
        <v>43332</v>
      </c>
      <c r="CF58">
        <v>11.5</v>
      </c>
      <c r="CG58">
        <v>41893</v>
      </c>
      <c r="CH58">
        <v>-1</v>
      </c>
      <c r="CI58">
        <v>-1</v>
      </c>
      <c r="CJ58">
        <v>-1</v>
      </c>
      <c r="CK58">
        <v>41844</v>
      </c>
      <c r="CL58">
        <v>17.125</v>
      </c>
      <c r="CM58">
        <v>-1</v>
      </c>
      <c r="CN58">
        <v>-1</v>
      </c>
    </row>
    <row r="59" spans="1:92" x14ac:dyDescent="0.25">
      <c r="A59" s="1">
        <v>38289</v>
      </c>
      <c r="B59">
        <v>436</v>
      </c>
      <c r="C59">
        <v>41831</v>
      </c>
      <c r="D59">
        <v>50.5</v>
      </c>
      <c r="E59">
        <v>44895</v>
      </c>
      <c r="F59">
        <v>30.25</v>
      </c>
      <c r="G59">
        <v>40360</v>
      </c>
      <c r="H59">
        <v>28.375</v>
      </c>
      <c r="I59">
        <v>44834</v>
      </c>
      <c r="J59">
        <v>390.66699999999997</v>
      </c>
      <c r="K59">
        <v>41819</v>
      </c>
      <c r="L59">
        <v>47.667000000000002</v>
      </c>
      <c r="M59">
        <v>40469</v>
      </c>
      <c r="N59">
        <v>32</v>
      </c>
      <c r="O59">
        <v>40289</v>
      </c>
      <c r="P59">
        <v>31.8</v>
      </c>
      <c r="Q59">
        <v>44377</v>
      </c>
      <c r="R59">
        <v>99.625</v>
      </c>
      <c r="S59">
        <v>43337</v>
      </c>
      <c r="T59">
        <v>504.625</v>
      </c>
      <c r="U59">
        <v>42062</v>
      </c>
      <c r="V59">
        <v>17.75</v>
      </c>
      <c r="W59">
        <v>44074</v>
      </c>
      <c r="X59">
        <v>177.5</v>
      </c>
      <c r="Y59">
        <v>44043</v>
      </c>
      <c r="Z59">
        <v>76.5</v>
      </c>
      <c r="AA59">
        <v>40481</v>
      </c>
      <c r="AB59">
        <v>33.625</v>
      </c>
      <c r="AC59">
        <v>44043</v>
      </c>
      <c r="AD59">
        <v>337.5</v>
      </c>
      <c r="AE59">
        <v>41149</v>
      </c>
      <c r="AF59">
        <v>-1</v>
      </c>
      <c r="AG59">
        <v>42853</v>
      </c>
      <c r="AH59">
        <v>2</v>
      </c>
      <c r="AI59">
        <v>-1</v>
      </c>
      <c r="AJ59">
        <v>3.1669999999999998</v>
      </c>
      <c r="AK59">
        <v>-1</v>
      </c>
      <c r="AL59">
        <v>-1</v>
      </c>
      <c r="AM59">
        <v>-1</v>
      </c>
      <c r="AN59">
        <v>3</v>
      </c>
      <c r="AO59">
        <v>43424</v>
      </c>
      <c r="AP59">
        <v>3</v>
      </c>
      <c r="AQ59">
        <v>44625</v>
      </c>
      <c r="AR59">
        <v>3.625</v>
      </c>
      <c r="AS59">
        <v>44626</v>
      </c>
      <c r="AT59">
        <v>3.75</v>
      </c>
      <c r="AU59">
        <v>-1</v>
      </c>
      <c r="AV59">
        <v>-1</v>
      </c>
      <c r="AW59">
        <v>41863</v>
      </c>
      <c r="AX59">
        <v>43</v>
      </c>
      <c r="AY59">
        <v>43402</v>
      </c>
      <c r="AZ59">
        <v>8.25</v>
      </c>
      <c r="BA59">
        <v>-1</v>
      </c>
      <c r="BB59">
        <v>5.75</v>
      </c>
      <c r="BC59">
        <v>41722</v>
      </c>
      <c r="BD59">
        <v>-1</v>
      </c>
      <c r="BE59">
        <v>-1</v>
      </c>
      <c r="BF59">
        <v>-1</v>
      </c>
      <c r="BG59">
        <v>-1</v>
      </c>
      <c r="BH59">
        <v>-1</v>
      </c>
      <c r="BI59">
        <v>43424</v>
      </c>
      <c r="BJ59">
        <v>5.3330000000000002</v>
      </c>
      <c r="BK59">
        <v>-1</v>
      </c>
      <c r="BL59">
        <v>-1</v>
      </c>
      <c r="BM59">
        <v>43424</v>
      </c>
      <c r="BN59">
        <v>3.6669999999999998</v>
      </c>
      <c r="BO59">
        <v>43426</v>
      </c>
      <c r="BP59">
        <v>2</v>
      </c>
      <c r="BQ59">
        <v>-1</v>
      </c>
      <c r="BR59">
        <v>-1</v>
      </c>
      <c r="BS59">
        <v>43426</v>
      </c>
      <c r="BT59">
        <v>-1</v>
      </c>
      <c r="BU59">
        <v>-1</v>
      </c>
      <c r="BV59">
        <v>-1</v>
      </c>
      <c r="BW59">
        <v>41915</v>
      </c>
      <c r="BX59">
        <v>-1</v>
      </c>
      <c r="BY59">
        <v>-1</v>
      </c>
      <c r="BZ59">
        <v>-1</v>
      </c>
      <c r="CA59">
        <v>41911</v>
      </c>
      <c r="CB59">
        <v>-1</v>
      </c>
      <c r="CC59">
        <v>41912</v>
      </c>
      <c r="CD59">
        <v>-1</v>
      </c>
      <c r="CE59">
        <v>43332</v>
      </c>
      <c r="CF59">
        <v>11.5</v>
      </c>
      <c r="CG59">
        <v>41893</v>
      </c>
      <c r="CH59">
        <v>-1</v>
      </c>
      <c r="CI59">
        <v>-1</v>
      </c>
      <c r="CJ59">
        <v>-1</v>
      </c>
      <c r="CK59">
        <v>41844</v>
      </c>
      <c r="CL59">
        <v>16.5</v>
      </c>
      <c r="CM59">
        <v>-1</v>
      </c>
      <c r="CN59">
        <v>-1</v>
      </c>
    </row>
    <row r="60" spans="1:92" x14ac:dyDescent="0.25">
      <c r="A60" s="1">
        <v>38321</v>
      </c>
      <c r="B60">
        <v>363.6</v>
      </c>
      <c r="C60">
        <v>41831</v>
      </c>
      <c r="D60">
        <v>40.082999999999998</v>
      </c>
      <c r="E60">
        <v>44895</v>
      </c>
      <c r="F60">
        <v>27.5</v>
      </c>
      <c r="G60">
        <v>40360</v>
      </c>
      <c r="H60">
        <v>23.5</v>
      </c>
      <c r="I60">
        <v>44834</v>
      </c>
      <c r="J60">
        <v>318.75</v>
      </c>
      <c r="K60">
        <v>41819</v>
      </c>
      <c r="L60">
        <v>40.5</v>
      </c>
      <c r="M60">
        <v>40469</v>
      </c>
      <c r="N60">
        <v>30</v>
      </c>
      <c r="O60">
        <v>40289</v>
      </c>
      <c r="P60">
        <v>26.2</v>
      </c>
      <c r="Q60">
        <v>44377</v>
      </c>
      <c r="R60">
        <v>93.6</v>
      </c>
      <c r="S60">
        <v>43337</v>
      </c>
      <c r="T60">
        <v>509.25</v>
      </c>
      <c r="U60">
        <v>42062</v>
      </c>
      <c r="V60">
        <v>16.375</v>
      </c>
      <c r="W60">
        <v>44074</v>
      </c>
      <c r="X60">
        <v>158.893</v>
      </c>
      <c r="Y60">
        <v>44043</v>
      </c>
      <c r="Z60">
        <v>57.375</v>
      </c>
      <c r="AA60">
        <v>40481</v>
      </c>
      <c r="AB60">
        <v>32</v>
      </c>
      <c r="AC60">
        <v>44043</v>
      </c>
      <c r="AD60">
        <v>286.41699999999997</v>
      </c>
      <c r="AE60">
        <v>41149</v>
      </c>
      <c r="AF60">
        <v>-1</v>
      </c>
      <c r="AG60">
        <v>42853</v>
      </c>
      <c r="AH60">
        <v>2</v>
      </c>
      <c r="AI60">
        <v>-1</v>
      </c>
      <c r="AJ60">
        <v>3.1669999999999998</v>
      </c>
      <c r="AK60">
        <v>-1</v>
      </c>
      <c r="AL60">
        <v>-1</v>
      </c>
      <c r="AM60">
        <v>-1</v>
      </c>
      <c r="AN60">
        <v>3</v>
      </c>
      <c r="AO60">
        <v>43424</v>
      </c>
      <c r="AP60">
        <v>3</v>
      </c>
      <c r="AQ60">
        <v>44625</v>
      </c>
      <c r="AR60">
        <v>3.125</v>
      </c>
      <c r="AS60">
        <v>44626</v>
      </c>
      <c r="AT60">
        <v>3.8129999999999997</v>
      </c>
      <c r="AU60">
        <v>-1</v>
      </c>
      <c r="AV60">
        <v>-1</v>
      </c>
      <c r="AW60">
        <v>41863</v>
      </c>
      <c r="AX60">
        <v>39</v>
      </c>
      <c r="AY60">
        <v>43402</v>
      </c>
      <c r="AZ60">
        <v>8</v>
      </c>
      <c r="BA60">
        <v>-1</v>
      </c>
      <c r="BB60">
        <v>5.9169999999999998</v>
      </c>
      <c r="BC60">
        <v>41722</v>
      </c>
      <c r="BD60">
        <v>-1</v>
      </c>
      <c r="BE60">
        <v>-1</v>
      </c>
      <c r="BF60">
        <v>-1</v>
      </c>
      <c r="BG60">
        <v>-1</v>
      </c>
      <c r="BH60">
        <v>-1</v>
      </c>
      <c r="BI60">
        <v>43424</v>
      </c>
      <c r="BJ60">
        <v>4.8129999999999997</v>
      </c>
      <c r="BK60">
        <v>-1</v>
      </c>
      <c r="BL60">
        <v>-1</v>
      </c>
      <c r="BM60">
        <v>43424</v>
      </c>
      <c r="BN60">
        <v>3.6669999999999998</v>
      </c>
      <c r="BO60">
        <v>43426</v>
      </c>
      <c r="BP60">
        <v>2</v>
      </c>
      <c r="BQ60">
        <v>-1</v>
      </c>
      <c r="BR60">
        <v>-1</v>
      </c>
      <c r="BS60">
        <v>43426</v>
      </c>
      <c r="BT60">
        <v>-1</v>
      </c>
      <c r="BU60">
        <v>-1</v>
      </c>
      <c r="BV60">
        <v>-1</v>
      </c>
      <c r="BW60">
        <v>41915</v>
      </c>
      <c r="BX60">
        <v>-1</v>
      </c>
      <c r="BY60">
        <v>-1</v>
      </c>
      <c r="BZ60">
        <v>-1</v>
      </c>
      <c r="CA60">
        <v>41911</v>
      </c>
      <c r="CB60">
        <v>-1</v>
      </c>
      <c r="CC60">
        <v>41912</v>
      </c>
      <c r="CD60">
        <v>-1</v>
      </c>
      <c r="CE60">
        <v>43332</v>
      </c>
      <c r="CF60">
        <v>10.333</v>
      </c>
      <c r="CG60">
        <v>41893</v>
      </c>
      <c r="CH60">
        <v>-1</v>
      </c>
      <c r="CI60">
        <v>-1</v>
      </c>
      <c r="CJ60">
        <v>-1</v>
      </c>
      <c r="CK60">
        <v>41844</v>
      </c>
      <c r="CL60">
        <v>16.167000000000002</v>
      </c>
      <c r="CM60">
        <v>-1</v>
      </c>
      <c r="CN60">
        <v>-1</v>
      </c>
    </row>
    <row r="61" spans="1:92" x14ac:dyDescent="0.25">
      <c r="A61" s="1">
        <v>38352</v>
      </c>
      <c r="B61">
        <v>304.5</v>
      </c>
      <c r="C61">
        <v>41831</v>
      </c>
      <c r="D61">
        <v>32</v>
      </c>
      <c r="E61">
        <v>44895</v>
      </c>
      <c r="F61">
        <v>23.167000000000002</v>
      </c>
      <c r="G61">
        <v>40360</v>
      </c>
      <c r="H61">
        <v>26.5</v>
      </c>
      <c r="I61">
        <v>44834</v>
      </c>
      <c r="J61">
        <v>341</v>
      </c>
      <c r="K61">
        <v>41819</v>
      </c>
      <c r="L61">
        <v>35</v>
      </c>
      <c r="M61">
        <v>40469</v>
      </c>
      <c r="N61">
        <v>32</v>
      </c>
      <c r="O61">
        <v>40289</v>
      </c>
      <c r="P61">
        <v>25.75</v>
      </c>
      <c r="Q61">
        <v>44377</v>
      </c>
      <c r="R61">
        <v>79.832999999999998</v>
      </c>
      <c r="S61">
        <v>43337</v>
      </c>
      <c r="T61">
        <v>482.1</v>
      </c>
      <c r="U61">
        <v>42062</v>
      </c>
      <c r="V61">
        <v>15</v>
      </c>
      <c r="W61">
        <v>44074</v>
      </c>
      <c r="X61">
        <v>139</v>
      </c>
      <c r="Y61">
        <v>44043</v>
      </c>
      <c r="Z61">
        <v>56.832999999999998</v>
      </c>
      <c r="AA61">
        <v>40481</v>
      </c>
      <c r="AB61">
        <v>33.5</v>
      </c>
      <c r="AC61">
        <v>44043</v>
      </c>
      <c r="AD61">
        <v>232.214</v>
      </c>
      <c r="AE61">
        <v>41149</v>
      </c>
      <c r="AF61">
        <v>-1</v>
      </c>
      <c r="AG61">
        <v>42853</v>
      </c>
      <c r="AH61">
        <v>2</v>
      </c>
      <c r="AI61">
        <v>-1</v>
      </c>
      <c r="AJ61">
        <v>3.1669999999999998</v>
      </c>
      <c r="AK61">
        <v>-1</v>
      </c>
      <c r="AL61">
        <v>-1</v>
      </c>
      <c r="AM61">
        <v>-1</v>
      </c>
      <c r="AN61">
        <v>3</v>
      </c>
      <c r="AO61">
        <v>43424</v>
      </c>
      <c r="AP61">
        <v>3</v>
      </c>
      <c r="AQ61">
        <v>44625</v>
      </c>
      <c r="AR61">
        <v>3.6669999999999998</v>
      </c>
      <c r="AS61">
        <v>44626</v>
      </c>
      <c r="AT61">
        <v>4.1669999999999998</v>
      </c>
      <c r="AU61">
        <v>-1</v>
      </c>
      <c r="AV61">
        <v>-1</v>
      </c>
      <c r="AW61">
        <v>41863</v>
      </c>
      <c r="AX61">
        <v>39</v>
      </c>
      <c r="AY61">
        <v>43402</v>
      </c>
      <c r="AZ61">
        <v>8</v>
      </c>
      <c r="BA61">
        <v>-1</v>
      </c>
      <c r="BB61">
        <v>5.65</v>
      </c>
      <c r="BC61">
        <v>41722</v>
      </c>
      <c r="BD61">
        <v>-1</v>
      </c>
      <c r="BE61">
        <v>-1</v>
      </c>
      <c r="BF61">
        <v>-1</v>
      </c>
      <c r="BG61">
        <v>-1</v>
      </c>
      <c r="BH61">
        <v>-1</v>
      </c>
      <c r="BI61">
        <v>43424</v>
      </c>
      <c r="BJ61">
        <v>6</v>
      </c>
      <c r="BK61">
        <v>-1</v>
      </c>
      <c r="BL61">
        <v>-1</v>
      </c>
      <c r="BM61">
        <v>43424</v>
      </c>
      <c r="BN61">
        <v>3.6669999999999998</v>
      </c>
      <c r="BO61">
        <v>43426</v>
      </c>
      <c r="BP61">
        <v>2</v>
      </c>
      <c r="BQ61">
        <v>-1</v>
      </c>
      <c r="BR61">
        <v>-1</v>
      </c>
      <c r="BS61">
        <v>43426</v>
      </c>
      <c r="BT61">
        <v>-1</v>
      </c>
      <c r="BU61">
        <v>-1</v>
      </c>
      <c r="BV61">
        <v>-1</v>
      </c>
      <c r="BW61">
        <v>41915</v>
      </c>
      <c r="BX61">
        <v>-1</v>
      </c>
      <c r="BY61">
        <v>-1</v>
      </c>
      <c r="BZ61">
        <v>-1</v>
      </c>
      <c r="CA61">
        <v>41911</v>
      </c>
      <c r="CB61">
        <v>-1</v>
      </c>
      <c r="CC61">
        <v>41912</v>
      </c>
      <c r="CD61">
        <v>-1</v>
      </c>
      <c r="CE61">
        <v>43332</v>
      </c>
      <c r="CF61">
        <v>10.333</v>
      </c>
      <c r="CG61">
        <v>41893</v>
      </c>
      <c r="CH61">
        <v>-1</v>
      </c>
      <c r="CI61">
        <v>-1</v>
      </c>
      <c r="CJ61">
        <v>-1</v>
      </c>
      <c r="CK61">
        <v>41844</v>
      </c>
      <c r="CL61">
        <v>16</v>
      </c>
      <c r="CM61">
        <v>-1</v>
      </c>
      <c r="CN61">
        <v>-1</v>
      </c>
    </row>
    <row r="62" spans="1:92" x14ac:dyDescent="0.25">
      <c r="A62" s="1">
        <v>38383</v>
      </c>
      <c r="B62">
        <v>362.33300000000003</v>
      </c>
      <c r="C62">
        <v>41831</v>
      </c>
      <c r="D62">
        <v>31.1</v>
      </c>
      <c r="E62">
        <v>44895</v>
      </c>
      <c r="F62">
        <v>22.832999999999998</v>
      </c>
      <c r="G62">
        <v>40360</v>
      </c>
      <c r="H62">
        <v>25.45</v>
      </c>
      <c r="I62">
        <v>44834</v>
      </c>
      <c r="J62">
        <v>329.875</v>
      </c>
      <c r="K62">
        <v>41819</v>
      </c>
      <c r="L62">
        <v>31.167000000000002</v>
      </c>
      <c r="M62">
        <v>40469</v>
      </c>
      <c r="N62">
        <v>32.15</v>
      </c>
      <c r="O62">
        <v>40289</v>
      </c>
      <c r="P62">
        <v>24.8</v>
      </c>
      <c r="Q62">
        <v>44377</v>
      </c>
      <c r="R62">
        <v>86</v>
      </c>
      <c r="S62">
        <v>43337</v>
      </c>
      <c r="T62">
        <v>413.125</v>
      </c>
      <c r="U62">
        <v>42062</v>
      </c>
      <c r="V62">
        <v>15.417</v>
      </c>
      <c r="W62">
        <v>44074</v>
      </c>
      <c r="X62">
        <v>134.429</v>
      </c>
      <c r="Y62">
        <v>44043</v>
      </c>
      <c r="Z62">
        <v>65.25</v>
      </c>
      <c r="AA62">
        <v>40481</v>
      </c>
      <c r="AB62">
        <v>31.437999999999999</v>
      </c>
      <c r="AC62">
        <v>44043</v>
      </c>
      <c r="AD62">
        <v>254.5</v>
      </c>
      <c r="AE62">
        <v>41149</v>
      </c>
      <c r="AF62">
        <v>-1</v>
      </c>
      <c r="AG62">
        <v>42853</v>
      </c>
      <c r="AH62">
        <v>2</v>
      </c>
      <c r="AI62">
        <v>-1</v>
      </c>
      <c r="AJ62">
        <v>3.25</v>
      </c>
      <c r="AK62">
        <v>-1</v>
      </c>
      <c r="AL62">
        <v>-1</v>
      </c>
      <c r="AM62">
        <v>-1</v>
      </c>
      <c r="AN62">
        <v>3</v>
      </c>
      <c r="AO62">
        <v>43424</v>
      </c>
      <c r="AP62">
        <v>3</v>
      </c>
      <c r="AQ62">
        <v>44625</v>
      </c>
      <c r="AR62">
        <v>3.25</v>
      </c>
      <c r="AS62">
        <v>44626</v>
      </c>
      <c r="AT62">
        <v>3.6669999999999998</v>
      </c>
      <c r="AU62">
        <v>-1</v>
      </c>
      <c r="AV62">
        <v>-1</v>
      </c>
      <c r="AW62">
        <v>41863</v>
      </c>
      <c r="AX62">
        <v>39</v>
      </c>
      <c r="AY62">
        <v>43402</v>
      </c>
      <c r="AZ62">
        <v>7.75</v>
      </c>
      <c r="BA62">
        <v>-1</v>
      </c>
      <c r="BB62">
        <v>5.6669999999999998</v>
      </c>
      <c r="BC62">
        <v>41722</v>
      </c>
      <c r="BD62">
        <v>-1</v>
      </c>
      <c r="BE62">
        <v>-1</v>
      </c>
      <c r="BF62">
        <v>-1</v>
      </c>
      <c r="BG62">
        <v>-1</v>
      </c>
      <c r="BH62">
        <v>-1</v>
      </c>
      <c r="BI62">
        <v>43424</v>
      </c>
      <c r="BJ62">
        <v>5.1669999999999998</v>
      </c>
      <c r="BK62">
        <v>-1</v>
      </c>
      <c r="BL62">
        <v>-1</v>
      </c>
      <c r="BM62">
        <v>43424</v>
      </c>
      <c r="BN62">
        <v>3.3330000000000002</v>
      </c>
      <c r="BO62">
        <v>43426</v>
      </c>
      <c r="BP62">
        <v>2</v>
      </c>
      <c r="BQ62">
        <v>-1</v>
      </c>
      <c r="BR62">
        <v>-1</v>
      </c>
      <c r="BS62">
        <v>43426</v>
      </c>
      <c r="BT62">
        <v>-1</v>
      </c>
      <c r="BU62">
        <v>-1</v>
      </c>
      <c r="BV62">
        <v>-1</v>
      </c>
      <c r="BW62">
        <v>41915</v>
      </c>
      <c r="BX62">
        <v>-1</v>
      </c>
      <c r="BY62">
        <v>-1</v>
      </c>
      <c r="BZ62">
        <v>-1</v>
      </c>
      <c r="CA62">
        <v>41911</v>
      </c>
      <c r="CB62">
        <v>-1</v>
      </c>
      <c r="CC62">
        <v>41912</v>
      </c>
      <c r="CD62">
        <v>-1</v>
      </c>
      <c r="CE62">
        <v>43332</v>
      </c>
      <c r="CF62">
        <v>11.75</v>
      </c>
      <c r="CG62">
        <v>41893</v>
      </c>
      <c r="CH62">
        <v>-1</v>
      </c>
      <c r="CI62">
        <v>-1</v>
      </c>
      <c r="CJ62">
        <v>-1</v>
      </c>
      <c r="CK62">
        <v>41844</v>
      </c>
      <c r="CL62">
        <v>17.832999999999998</v>
      </c>
      <c r="CM62">
        <v>-1</v>
      </c>
      <c r="CN62">
        <v>-1</v>
      </c>
    </row>
    <row r="63" spans="1:92" x14ac:dyDescent="0.25">
      <c r="A63" s="1">
        <v>38411</v>
      </c>
      <c r="B63">
        <v>318.875</v>
      </c>
      <c r="C63">
        <v>41831</v>
      </c>
      <c r="D63">
        <v>27.7</v>
      </c>
      <c r="E63">
        <v>44895</v>
      </c>
      <c r="F63">
        <v>22.25</v>
      </c>
      <c r="G63">
        <v>40360</v>
      </c>
      <c r="H63">
        <v>23.643000000000001</v>
      </c>
      <c r="I63">
        <v>44834</v>
      </c>
      <c r="J63">
        <v>309.33300000000003</v>
      </c>
      <c r="K63">
        <v>41819</v>
      </c>
      <c r="L63">
        <v>30.3</v>
      </c>
      <c r="M63">
        <v>40469</v>
      </c>
      <c r="N63">
        <v>30.937999999999999</v>
      </c>
      <c r="O63">
        <v>40289</v>
      </c>
      <c r="P63">
        <v>24.312999999999999</v>
      </c>
      <c r="Q63">
        <v>44377</v>
      </c>
      <c r="R63">
        <v>77.75</v>
      </c>
      <c r="S63">
        <v>43337</v>
      </c>
      <c r="T63">
        <v>357.714</v>
      </c>
      <c r="U63">
        <v>42062</v>
      </c>
      <c r="V63">
        <v>13.083</v>
      </c>
      <c r="W63">
        <v>44074</v>
      </c>
      <c r="X63">
        <v>117.167</v>
      </c>
      <c r="Y63">
        <v>44043</v>
      </c>
      <c r="Z63">
        <v>60.332999999999998</v>
      </c>
      <c r="AA63">
        <v>40481</v>
      </c>
      <c r="AB63">
        <v>27.713999999999999</v>
      </c>
      <c r="AC63">
        <v>44043</v>
      </c>
      <c r="AD63">
        <v>204.875</v>
      </c>
      <c r="AE63">
        <v>41149</v>
      </c>
      <c r="AF63">
        <v>-1</v>
      </c>
      <c r="AG63">
        <v>42853</v>
      </c>
      <c r="AH63">
        <v>2</v>
      </c>
      <c r="AI63">
        <v>-1</v>
      </c>
      <c r="AJ63">
        <v>3.125</v>
      </c>
      <c r="AK63">
        <v>-1</v>
      </c>
      <c r="AL63">
        <v>-1</v>
      </c>
      <c r="AM63">
        <v>-1</v>
      </c>
      <c r="AN63">
        <v>3</v>
      </c>
      <c r="AO63">
        <v>43424</v>
      </c>
      <c r="AP63">
        <v>3</v>
      </c>
      <c r="AQ63">
        <v>44625</v>
      </c>
      <c r="AR63">
        <v>3.125</v>
      </c>
      <c r="AS63">
        <v>44626</v>
      </c>
      <c r="AT63">
        <v>3.8330000000000002</v>
      </c>
      <c r="AU63">
        <v>-1</v>
      </c>
      <c r="AV63">
        <v>-1</v>
      </c>
      <c r="AW63">
        <v>41863</v>
      </c>
      <c r="AX63">
        <v>23.25</v>
      </c>
      <c r="AY63">
        <v>43402</v>
      </c>
      <c r="AZ63">
        <v>8</v>
      </c>
      <c r="BA63">
        <v>-1</v>
      </c>
      <c r="BB63">
        <v>5.6749999999999998</v>
      </c>
      <c r="BC63">
        <v>41722</v>
      </c>
      <c r="BD63">
        <v>-1</v>
      </c>
      <c r="BE63">
        <v>-1</v>
      </c>
      <c r="BF63">
        <v>-1</v>
      </c>
      <c r="BG63">
        <v>-1</v>
      </c>
      <c r="BH63">
        <v>-1</v>
      </c>
      <c r="BI63">
        <v>43424</v>
      </c>
      <c r="BJ63">
        <v>4.625</v>
      </c>
      <c r="BK63">
        <v>-1</v>
      </c>
      <c r="BL63">
        <v>-1</v>
      </c>
      <c r="BM63">
        <v>43424</v>
      </c>
      <c r="BN63">
        <v>3.6669999999999998</v>
      </c>
      <c r="BO63">
        <v>43426</v>
      </c>
      <c r="BP63">
        <v>1.75</v>
      </c>
      <c r="BQ63">
        <v>-1</v>
      </c>
      <c r="BR63">
        <v>-1</v>
      </c>
      <c r="BS63">
        <v>43426</v>
      </c>
      <c r="BT63">
        <v>-1</v>
      </c>
      <c r="BU63">
        <v>-1</v>
      </c>
      <c r="BV63">
        <v>-1</v>
      </c>
      <c r="BW63">
        <v>41915</v>
      </c>
      <c r="BX63">
        <v>-1</v>
      </c>
      <c r="BY63">
        <v>-1</v>
      </c>
      <c r="BZ63">
        <v>-1</v>
      </c>
      <c r="CA63">
        <v>41911</v>
      </c>
      <c r="CB63">
        <v>-1</v>
      </c>
      <c r="CC63">
        <v>41912</v>
      </c>
      <c r="CD63">
        <v>-1</v>
      </c>
      <c r="CE63">
        <v>43332</v>
      </c>
      <c r="CF63">
        <v>11.5</v>
      </c>
      <c r="CG63">
        <v>41893</v>
      </c>
      <c r="CH63">
        <v>-1</v>
      </c>
      <c r="CI63">
        <v>-1</v>
      </c>
      <c r="CJ63">
        <v>-1</v>
      </c>
      <c r="CK63">
        <v>41844</v>
      </c>
      <c r="CL63">
        <v>11</v>
      </c>
      <c r="CM63">
        <v>-1</v>
      </c>
      <c r="CN63">
        <v>-1</v>
      </c>
    </row>
    <row r="64" spans="1:92" x14ac:dyDescent="0.25">
      <c r="A64" s="1">
        <v>38442</v>
      </c>
      <c r="B64">
        <v>433.2</v>
      </c>
      <c r="C64">
        <v>41831</v>
      </c>
      <c r="D64">
        <v>40.299999999999997</v>
      </c>
      <c r="E64">
        <v>44895</v>
      </c>
      <c r="F64">
        <v>24.25</v>
      </c>
      <c r="G64">
        <v>40360</v>
      </c>
      <c r="H64">
        <v>28.812999999999999</v>
      </c>
      <c r="I64">
        <v>44834</v>
      </c>
      <c r="J64">
        <v>412.125</v>
      </c>
      <c r="K64">
        <v>41819</v>
      </c>
      <c r="L64">
        <v>43.2</v>
      </c>
      <c r="M64">
        <v>40469</v>
      </c>
      <c r="N64">
        <v>39.856999999999999</v>
      </c>
      <c r="O64">
        <v>40289</v>
      </c>
      <c r="P64">
        <v>35</v>
      </c>
      <c r="Q64">
        <v>44377</v>
      </c>
      <c r="R64">
        <v>104.9</v>
      </c>
      <c r="S64">
        <v>43337</v>
      </c>
      <c r="T64">
        <v>412.35700000000003</v>
      </c>
      <c r="U64">
        <v>42062</v>
      </c>
      <c r="V64">
        <v>13.917</v>
      </c>
      <c r="W64">
        <v>44074</v>
      </c>
      <c r="X64">
        <v>145.214</v>
      </c>
      <c r="Y64">
        <v>44043</v>
      </c>
      <c r="Z64">
        <v>83</v>
      </c>
      <c r="AA64">
        <v>40481</v>
      </c>
      <c r="AB64">
        <v>34.75</v>
      </c>
      <c r="AC64">
        <v>44043</v>
      </c>
      <c r="AD64">
        <v>304.39999999999998</v>
      </c>
      <c r="AE64">
        <v>41149</v>
      </c>
      <c r="AF64">
        <v>-1</v>
      </c>
      <c r="AG64">
        <v>42853</v>
      </c>
      <c r="AH64">
        <v>3</v>
      </c>
      <c r="AI64">
        <v>-1</v>
      </c>
      <c r="AJ64">
        <v>3.125</v>
      </c>
      <c r="AK64">
        <v>-1</v>
      </c>
      <c r="AL64">
        <v>-1</v>
      </c>
      <c r="AM64">
        <v>-1</v>
      </c>
      <c r="AN64">
        <v>20.515000000000001</v>
      </c>
      <c r="AO64">
        <v>43424</v>
      </c>
      <c r="AP64">
        <v>3</v>
      </c>
      <c r="AQ64">
        <v>44625</v>
      </c>
      <c r="AR64">
        <v>2.5</v>
      </c>
      <c r="AS64">
        <v>44626</v>
      </c>
      <c r="AT64">
        <v>3.8330000000000002</v>
      </c>
      <c r="AU64">
        <v>-1</v>
      </c>
      <c r="AV64">
        <v>-1</v>
      </c>
      <c r="AW64">
        <v>41863</v>
      </c>
      <c r="AX64">
        <v>35.5</v>
      </c>
      <c r="AY64">
        <v>43402</v>
      </c>
      <c r="AZ64">
        <v>8.25</v>
      </c>
      <c r="BA64">
        <v>-1</v>
      </c>
      <c r="BB64">
        <v>6</v>
      </c>
      <c r="BC64">
        <v>41722</v>
      </c>
      <c r="BD64">
        <v>-1</v>
      </c>
      <c r="BE64">
        <v>-1</v>
      </c>
      <c r="BF64">
        <v>-1</v>
      </c>
      <c r="BG64">
        <v>-1</v>
      </c>
      <c r="BH64">
        <v>-1</v>
      </c>
      <c r="BI64">
        <v>43424</v>
      </c>
      <c r="BJ64">
        <v>4.625</v>
      </c>
      <c r="BK64">
        <v>-1</v>
      </c>
      <c r="BL64">
        <v>-1</v>
      </c>
      <c r="BM64">
        <v>43424</v>
      </c>
      <c r="BN64">
        <v>3.5</v>
      </c>
      <c r="BO64">
        <v>43426</v>
      </c>
      <c r="BP64">
        <v>1.75</v>
      </c>
      <c r="BQ64">
        <v>-1</v>
      </c>
      <c r="BR64">
        <v>-1</v>
      </c>
      <c r="BS64">
        <v>43426</v>
      </c>
      <c r="BT64">
        <v>-1</v>
      </c>
      <c r="BU64">
        <v>-1</v>
      </c>
      <c r="BV64">
        <v>-1</v>
      </c>
      <c r="BW64">
        <v>41915</v>
      </c>
      <c r="BX64">
        <v>-1</v>
      </c>
      <c r="BY64">
        <v>-1</v>
      </c>
      <c r="BZ64">
        <v>-1</v>
      </c>
      <c r="CA64">
        <v>41911</v>
      </c>
      <c r="CB64">
        <v>-1</v>
      </c>
      <c r="CC64">
        <v>41912</v>
      </c>
      <c r="CD64">
        <v>-1</v>
      </c>
      <c r="CE64">
        <v>43332</v>
      </c>
      <c r="CF64">
        <v>11.5</v>
      </c>
      <c r="CG64">
        <v>41893</v>
      </c>
      <c r="CH64">
        <v>-1</v>
      </c>
      <c r="CI64">
        <v>-1</v>
      </c>
      <c r="CJ64">
        <v>-1</v>
      </c>
      <c r="CK64">
        <v>41844</v>
      </c>
      <c r="CL64">
        <v>13.667</v>
      </c>
      <c r="CM64">
        <v>-1</v>
      </c>
      <c r="CN64">
        <v>-1</v>
      </c>
    </row>
    <row r="65" spans="1:92" x14ac:dyDescent="0.25">
      <c r="A65" s="1">
        <v>38471</v>
      </c>
      <c r="B65">
        <v>413.16699999999997</v>
      </c>
      <c r="C65">
        <v>41831</v>
      </c>
      <c r="D65">
        <v>50.4</v>
      </c>
      <c r="E65">
        <v>44895</v>
      </c>
      <c r="F65">
        <v>23.667000000000002</v>
      </c>
      <c r="G65">
        <v>40360</v>
      </c>
      <c r="H65">
        <v>28.143000000000001</v>
      </c>
      <c r="I65">
        <v>44834</v>
      </c>
      <c r="J65">
        <v>403.375</v>
      </c>
      <c r="K65">
        <v>41819</v>
      </c>
      <c r="L65">
        <v>55.4</v>
      </c>
      <c r="M65">
        <v>40469</v>
      </c>
      <c r="N65">
        <v>35.356999999999999</v>
      </c>
      <c r="O65">
        <v>40289</v>
      </c>
      <c r="P65">
        <v>29.25</v>
      </c>
      <c r="Q65">
        <v>44377</v>
      </c>
      <c r="R65">
        <v>115.333</v>
      </c>
      <c r="S65">
        <v>43337</v>
      </c>
      <c r="T65">
        <v>424.35700000000003</v>
      </c>
      <c r="U65">
        <v>42062</v>
      </c>
      <c r="V65">
        <v>16.3</v>
      </c>
      <c r="W65">
        <v>44074</v>
      </c>
      <c r="X65">
        <v>127.333</v>
      </c>
      <c r="Y65">
        <v>44043</v>
      </c>
      <c r="Z65">
        <v>74.332999999999998</v>
      </c>
      <c r="AA65">
        <v>40481</v>
      </c>
      <c r="AB65">
        <v>34.356999999999999</v>
      </c>
      <c r="AC65">
        <v>44043</v>
      </c>
      <c r="AD65">
        <v>374.125</v>
      </c>
      <c r="AE65">
        <v>41149</v>
      </c>
      <c r="AF65">
        <v>-1</v>
      </c>
      <c r="AG65">
        <v>42853</v>
      </c>
      <c r="AH65">
        <v>3</v>
      </c>
      <c r="AI65">
        <v>-1</v>
      </c>
      <c r="AJ65">
        <v>3.25</v>
      </c>
      <c r="AK65">
        <v>-1</v>
      </c>
      <c r="AL65">
        <v>-1</v>
      </c>
      <c r="AM65">
        <v>-1</v>
      </c>
      <c r="AN65">
        <v>20.515000000000001</v>
      </c>
      <c r="AO65">
        <v>43424</v>
      </c>
      <c r="AP65">
        <v>3</v>
      </c>
      <c r="AQ65">
        <v>44625</v>
      </c>
      <c r="AR65">
        <v>2.5</v>
      </c>
      <c r="AS65">
        <v>44626</v>
      </c>
      <c r="AT65">
        <v>4</v>
      </c>
      <c r="AU65">
        <v>-1</v>
      </c>
      <c r="AV65">
        <v>-1</v>
      </c>
      <c r="AW65">
        <v>41863</v>
      </c>
      <c r="AX65">
        <v>66.41</v>
      </c>
      <c r="AY65">
        <v>43402</v>
      </c>
      <c r="AZ65">
        <v>9.25</v>
      </c>
      <c r="BA65">
        <v>-1</v>
      </c>
      <c r="BB65">
        <v>7</v>
      </c>
      <c r="BC65">
        <v>41722</v>
      </c>
      <c r="BD65">
        <v>-1</v>
      </c>
      <c r="BE65">
        <v>-1</v>
      </c>
      <c r="BF65">
        <v>-1</v>
      </c>
      <c r="BG65">
        <v>-1</v>
      </c>
      <c r="BH65">
        <v>-1</v>
      </c>
      <c r="BI65">
        <v>43424</v>
      </c>
      <c r="BJ65">
        <v>5.8330000000000002</v>
      </c>
      <c r="BK65">
        <v>-1</v>
      </c>
      <c r="BL65">
        <v>-1</v>
      </c>
      <c r="BM65">
        <v>43424</v>
      </c>
      <c r="BN65">
        <v>3.3330000000000002</v>
      </c>
      <c r="BO65">
        <v>43426</v>
      </c>
      <c r="BP65">
        <v>1.75</v>
      </c>
      <c r="BQ65">
        <v>-1</v>
      </c>
      <c r="BR65">
        <v>-1</v>
      </c>
      <c r="BS65">
        <v>43426</v>
      </c>
      <c r="BT65">
        <v>-1</v>
      </c>
      <c r="BU65">
        <v>-1</v>
      </c>
      <c r="BV65">
        <v>-1</v>
      </c>
      <c r="BW65">
        <v>41915</v>
      </c>
      <c r="BX65">
        <v>-1</v>
      </c>
      <c r="BY65">
        <v>-1</v>
      </c>
      <c r="BZ65">
        <v>-1</v>
      </c>
      <c r="CA65">
        <v>41911</v>
      </c>
      <c r="CB65">
        <v>-1</v>
      </c>
      <c r="CC65">
        <v>41912</v>
      </c>
      <c r="CD65">
        <v>-1</v>
      </c>
      <c r="CE65">
        <v>43332</v>
      </c>
      <c r="CF65">
        <v>12.25</v>
      </c>
      <c r="CG65">
        <v>41893</v>
      </c>
      <c r="CH65">
        <v>-1</v>
      </c>
      <c r="CI65">
        <v>-1</v>
      </c>
      <c r="CJ65">
        <v>-1</v>
      </c>
      <c r="CK65">
        <v>41844</v>
      </c>
      <c r="CL65">
        <v>18</v>
      </c>
      <c r="CM65">
        <v>-1</v>
      </c>
      <c r="CN65">
        <v>-1</v>
      </c>
    </row>
    <row r="66" spans="1:92" x14ac:dyDescent="0.25">
      <c r="A66" s="1">
        <v>38503</v>
      </c>
      <c r="B66">
        <v>336.84800000000001</v>
      </c>
      <c r="C66">
        <v>41831</v>
      </c>
      <c r="D66">
        <v>48.4</v>
      </c>
      <c r="E66">
        <v>44895</v>
      </c>
      <c r="F66">
        <v>23.875</v>
      </c>
      <c r="G66">
        <v>40360</v>
      </c>
      <c r="H66">
        <v>29.75</v>
      </c>
      <c r="I66">
        <v>44834</v>
      </c>
      <c r="J66">
        <v>310.23599999999999</v>
      </c>
      <c r="K66">
        <v>41819</v>
      </c>
      <c r="L66">
        <v>56.6</v>
      </c>
      <c r="M66">
        <v>40469</v>
      </c>
      <c r="N66">
        <v>39.786000000000001</v>
      </c>
      <c r="O66">
        <v>40289</v>
      </c>
      <c r="P66">
        <v>29.928999999999998</v>
      </c>
      <c r="Q66">
        <v>44377</v>
      </c>
      <c r="R66">
        <v>93.043000000000006</v>
      </c>
      <c r="S66">
        <v>43337</v>
      </c>
      <c r="T66">
        <v>374.5</v>
      </c>
      <c r="U66">
        <v>42062</v>
      </c>
      <c r="V66">
        <v>17.3</v>
      </c>
      <c r="W66">
        <v>44074</v>
      </c>
      <c r="X66">
        <v>107.417</v>
      </c>
      <c r="Y66">
        <v>44043</v>
      </c>
      <c r="Z66">
        <v>64.625</v>
      </c>
      <c r="AA66">
        <v>40481</v>
      </c>
      <c r="AB66">
        <v>34.286000000000001</v>
      </c>
      <c r="AC66">
        <v>44043</v>
      </c>
      <c r="AD66">
        <v>300.625</v>
      </c>
      <c r="AE66">
        <v>41149</v>
      </c>
      <c r="AF66">
        <v>-1</v>
      </c>
      <c r="AG66">
        <v>42853</v>
      </c>
      <c r="AH66">
        <v>3</v>
      </c>
      <c r="AI66">
        <v>-1</v>
      </c>
      <c r="AJ66">
        <v>2.875</v>
      </c>
      <c r="AK66">
        <v>-1</v>
      </c>
      <c r="AL66">
        <v>-1</v>
      </c>
      <c r="AM66">
        <v>-1</v>
      </c>
      <c r="AN66">
        <v>20.515000000000001</v>
      </c>
      <c r="AO66">
        <v>43424</v>
      </c>
      <c r="AP66">
        <v>3</v>
      </c>
      <c r="AQ66">
        <v>44625</v>
      </c>
      <c r="AR66">
        <v>2.5</v>
      </c>
      <c r="AS66">
        <v>44626</v>
      </c>
      <c r="AT66">
        <v>4.0419999999999998</v>
      </c>
      <c r="AU66">
        <v>-1</v>
      </c>
      <c r="AV66">
        <v>-1</v>
      </c>
      <c r="AW66">
        <v>41863</v>
      </c>
      <c r="AX66">
        <v>26</v>
      </c>
      <c r="AY66">
        <v>43402</v>
      </c>
      <c r="AZ66">
        <v>11</v>
      </c>
      <c r="BA66">
        <v>-1</v>
      </c>
      <c r="BB66">
        <v>8.0630000000000006</v>
      </c>
      <c r="BC66">
        <v>41722</v>
      </c>
      <c r="BD66">
        <v>-1</v>
      </c>
      <c r="BE66">
        <v>-1</v>
      </c>
      <c r="BF66">
        <v>-1</v>
      </c>
      <c r="BG66">
        <v>-1</v>
      </c>
      <c r="BH66">
        <v>-1</v>
      </c>
      <c r="BI66">
        <v>43424</v>
      </c>
      <c r="BJ66">
        <v>6.875</v>
      </c>
      <c r="BK66">
        <v>-1</v>
      </c>
      <c r="BL66">
        <v>-1</v>
      </c>
      <c r="BM66">
        <v>43424</v>
      </c>
      <c r="BN66">
        <v>3.3330000000000002</v>
      </c>
      <c r="BO66">
        <v>43426</v>
      </c>
      <c r="BP66">
        <v>1.75</v>
      </c>
      <c r="BQ66">
        <v>-1</v>
      </c>
      <c r="BR66">
        <v>-1</v>
      </c>
      <c r="BS66">
        <v>43426</v>
      </c>
      <c r="BT66">
        <v>-1</v>
      </c>
      <c r="BU66">
        <v>-1</v>
      </c>
      <c r="BV66">
        <v>-1</v>
      </c>
      <c r="BW66">
        <v>41915</v>
      </c>
      <c r="BX66">
        <v>-1</v>
      </c>
      <c r="BY66">
        <v>-1</v>
      </c>
      <c r="BZ66">
        <v>-1</v>
      </c>
      <c r="CA66">
        <v>41911</v>
      </c>
      <c r="CB66">
        <v>-1</v>
      </c>
      <c r="CC66">
        <v>41912</v>
      </c>
      <c r="CD66">
        <v>-1</v>
      </c>
      <c r="CE66">
        <v>43332</v>
      </c>
      <c r="CF66">
        <v>12.25</v>
      </c>
      <c r="CG66">
        <v>41893</v>
      </c>
      <c r="CH66">
        <v>-1</v>
      </c>
      <c r="CI66">
        <v>-1</v>
      </c>
      <c r="CJ66">
        <v>-1</v>
      </c>
      <c r="CK66">
        <v>41844</v>
      </c>
      <c r="CL66">
        <v>19</v>
      </c>
      <c r="CM66">
        <v>-1</v>
      </c>
      <c r="CN66">
        <v>-1</v>
      </c>
    </row>
    <row r="67" spans="1:92" x14ac:dyDescent="0.25">
      <c r="A67" s="1">
        <v>38533</v>
      </c>
      <c r="B67">
        <v>325.98099999999999</v>
      </c>
      <c r="C67">
        <v>41831</v>
      </c>
      <c r="D67">
        <v>42.25</v>
      </c>
      <c r="E67">
        <v>44895</v>
      </c>
      <c r="F67">
        <v>23.875</v>
      </c>
      <c r="G67">
        <v>40360</v>
      </c>
      <c r="H67">
        <v>29.468</v>
      </c>
      <c r="I67">
        <v>44834</v>
      </c>
      <c r="J67">
        <v>291.36599999999999</v>
      </c>
      <c r="K67">
        <v>41819</v>
      </c>
      <c r="L67">
        <v>52.5</v>
      </c>
      <c r="M67">
        <v>40469</v>
      </c>
      <c r="N67">
        <v>38.75</v>
      </c>
      <c r="O67">
        <v>40289</v>
      </c>
      <c r="P67">
        <v>30.332999999999998</v>
      </c>
      <c r="Q67">
        <v>44377</v>
      </c>
      <c r="R67">
        <v>92.947000000000003</v>
      </c>
      <c r="S67">
        <v>43337</v>
      </c>
      <c r="T67">
        <v>399.875</v>
      </c>
      <c r="U67">
        <v>42062</v>
      </c>
      <c r="V67">
        <v>16.832999999999998</v>
      </c>
      <c r="W67">
        <v>44074</v>
      </c>
      <c r="X67">
        <v>100</v>
      </c>
      <c r="Y67">
        <v>44043</v>
      </c>
      <c r="Z67">
        <v>59.75</v>
      </c>
      <c r="AA67">
        <v>40481</v>
      </c>
      <c r="AB67">
        <v>34</v>
      </c>
      <c r="AC67">
        <v>44043</v>
      </c>
      <c r="AD67">
        <v>261.05</v>
      </c>
      <c r="AE67">
        <v>41149</v>
      </c>
      <c r="AF67">
        <v>-1</v>
      </c>
      <c r="AG67">
        <v>42853</v>
      </c>
      <c r="AH67">
        <v>3</v>
      </c>
      <c r="AI67">
        <v>-1</v>
      </c>
      <c r="AJ67">
        <v>2.75</v>
      </c>
      <c r="AK67">
        <v>-1</v>
      </c>
      <c r="AL67">
        <v>-1</v>
      </c>
      <c r="AM67">
        <v>-1</v>
      </c>
      <c r="AN67">
        <v>20.515000000000001</v>
      </c>
      <c r="AO67">
        <v>43424</v>
      </c>
      <c r="AP67">
        <v>3</v>
      </c>
      <c r="AQ67">
        <v>44625</v>
      </c>
      <c r="AR67">
        <v>2.8330000000000002</v>
      </c>
      <c r="AS67">
        <v>44626</v>
      </c>
      <c r="AT67">
        <v>3.75</v>
      </c>
      <c r="AU67">
        <v>-1</v>
      </c>
      <c r="AV67">
        <v>-1</v>
      </c>
      <c r="AW67">
        <v>41863</v>
      </c>
      <c r="AX67">
        <v>35</v>
      </c>
      <c r="AY67">
        <v>43402</v>
      </c>
      <c r="AZ67">
        <v>11.625</v>
      </c>
      <c r="BA67">
        <v>-1</v>
      </c>
      <c r="BB67">
        <v>7.0309999999999997</v>
      </c>
      <c r="BC67">
        <v>41722</v>
      </c>
      <c r="BD67">
        <v>-1</v>
      </c>
      <c r="BE67">
        <v>-1</v>
      </c>
      <c r="BF67">
        <v>-1</v>
      </c>
      <c r="BG67">
        <v>-1</v>
      </c>
      <c r="BH67">
        <v>-1</v>
      </c>
      <c r="BI67">
        <v>43424</v>
      </c>
      <c r="BJ67">
        <v>8</v>
      </c>
      <c r="BK67">
        <v>-1</v>
      </c>
      <c r="BL67">
        <v>-1</v>
      </c>
      <c r="BM67">
        <v>43424</v>
      </c>
      <c r="BN67">
        <v>3.4380000000000002</v>
      </c>
      <c r="BO67">
        <v>43426</v>
      </c>
      <c r="BP67">
        <v>1.75</v>
      </c>
      <c r="BQ67">
        <v>-1</v>
      </c>
      <c r="BR67">
        <v>-1</v>
      </c>
      <c r="BS67">
        <v>43426</v>
      </c>
      <c r="BT67">
        <v>-1</v>
      </c>
      <c r="BU67">
        <v>-1</v>
      </c>
      <c r="BV67">
        <v>-1</v>
      </c>
      <c r="BW67">
        <v>41915</v>
      </c>
      <c r="BX67">
        <v>-1</v>
      </c>
      <c r="BY67">
        <v>-1</v>
      </c>
      <c r="BZ67">
        <v>-1</v>
      </c>
      <c r="CA67">
        <v>41911</v>
      </c>
      <c r="CB67">
        <v>-1</v>
      </c>
      <c r="CC67">
        <v>41912</v>
      </c>
      <c r="CD67">
        <v>-1</v>
      </c>
      <c r="CE67">
        <v>43332</v>
      </c>
      <c r="CF67">
        <v>14.75</v>
      </c>
      <c r="CG67">
        <v>41893</v>
      </c>
      <c r="CH67">
        <v>-1</v>
      </c>
      <c r="CI67">
        <v>-1</v>
      </c>
      <c r="CJ67">
        <v>-1</v>
      </c>
      <c r="CK67">
        <v>41844</v>
      </c>
      <c r="CL67">
        <v>21</v>
      </c>
      <c r="CM67">
        <v>-1</v>
      </c>
      <c r="CN67">
        <v>-1</v>
      </c>
    </row>
    <row r="68" spans="1:92" x14ac:dyDescent="0.25">
      <c r="A68" s="1">
        <v>38562</v>
      </c>
      <c r="B68">
        <v>329.82299999999998</v>
      </c>
      <c r="C68">
        <v>41831</v>
      </c>
      <c r="D68">
        <v>37.125</v>
      </c>
      <c r="E68">
        <v>44895</v>
      </c>
      <c r="F68">
        <v>22.875</v>
      </c>
      <c r="G68">
        <v>40360</v>
      </c>
      <c r="H68">
        <v>26.286000000000001</v>
      </c>
      <c r="I68">
        <v>44834</v>
      </c>
      <c r="J68">
        <v>272.279</v>
      </c>
      <c r="K68">
        <v>41819</v>
      </c>
      <c r="L68">
        <v>48.667000000000002</v>
      </c>
      <c r="M68">
        <v>40469</v>
      </c>
      <c r="N68">
        <v>35.286000000000001</v>
      </c>
      <c r="O68">
        <v>40289</v>
      </c>
      <c r="P68">
        <v>27.786000000000001</v>
      </c>
      <c r="Q68">
        <v>44377</v>
      </c>
      <c r="R68">
        <v>83.507999999999996</v>
      </c>
      <c r="S68">
        <v>43337</v>
      </c>
      <c r="T68">
        <v>413.66699999999997</v>
      </c>
      <c r="U68">
        <v>42062</v>
      </c>
      <c r="V68">
        <v>16.5</v>
      </c>
      <c r="W68">
        <v>44074</v>
      </c>
      <c r="X68">
        <v>82.5</v>
      </c>
      <c r="Y68">
        <v>44043</v>
      </c>
      <c r="Z68">
        <v>54.332999999999998</v>
      </c>
      <c r="AA68">
        <v>40481</v>
      </c>
      <c r="AB68">
        <v>34.667000000000002</v>
      </c>
      <c r="AC68">
        <v>44043</v>
      </c>
      <c r="AD68">
        <v>246.75</v>
      </c>
      <c r="AE68">
        <v>41149</v>
      </c>
      <c r="AF68">
        <v>-1</v>
      </c>
      <c r="AG68">
        <v>42853</v>
      </c>
      <c r="AH68">
        <v>3</v>
      </c>
      <c r="AI68">
        <v>-1</v>
      </c>
      <c r="AJ68">
        <v>2.625</v>
      </c>
      <c r="AK68">
        <v>-1</v>
      </c>
      <c r="AL68">
        <v>-1</v>
      </c>
      <c r="AM68">
        <v>-1</v>
      </c>
      <c r="AN68">
        <v>20.515000000000001</v>
      </c>
      <c r="AO68">
        <v>43424</v>
      </c>
      <c r="AP68">
        <v>3</v>
      </c>
      <c r="AQ68">
        <v>44625</v>
      </c>
      <c r="AR68">
        <v>2.75</v>
      </c>
      <c r="AS68">
        <v>44626</v>
      </c>
      <c r="AT68">
        <v>3.5</v>
      </c>
      <c r="AU68">
        <v>-1</v>
      </c>
      <c r="AV68">
        <v>-1</v>
      </c>
      <c r="AW68">
        <v>41863</v>
      </c>
      <c r="AX68">
        <v>35</v>
      </c>
      <c r="AY68">
        <v>43402</v>
      </c>
      <c r="AZ68">
        <v>12</v>
      </c>
      <c r="BA68">
        <v>-1</v>
      </c>
      <c r="BB68">
        <v>5.5</v>
      </c>
      <c r="BC68">
        <v>41722</v>
      </c>
      <c r="BD68">
        <v>-1</v>
      </c>
      <c r="BE68">
        <v>-1</v>
      </c>
      <c r="BF68">
        <v>-1</v>
      </c>
      <c r="BG68">
        <v>-1</v>
      </c>
      <c r="BH68">
        <v>-1</v>
      </c>
      <c r="BI68">
        <v>43424</v>
      </c>
      <c r="BJ68">
        <v>7</v>
      </c>
      <c r="BK68">
        <v>-1</v>
      </c>
      <c r="BL68">
        <v>-1</v>
      </c>
      <c r="BM68">
        <v>43424</v>
      </c>
      <c r="BN68">
        <v>3.125</v>
      </c>
      <c r="BO68">
        <v>43426</v>
      </c>
      <c r="BP68">
        <v>1.75</v>
      </c>
      <c r="BQ68">
        <v>-1</v>
      </c>
      <c r="BR68">
        <v>-1</v>
      </c>
      <c r="BS68">
        <v>43426</v>
      </c>
      <c r="BT68">
        <v>-1</v>
      </c>
      <c r="BU68">
        <v>-1</v>
      </c>
      <c r="BV68">
        <v>-1</v>
      </c>
      <c r="BW68">
        <v>41915</v>
      </c>
      <c r="BX68">
        <v>-1</v>
      </c>
      <c r="BY68">
        <v>-1</v>
      </c>
      <c r="BZ68">
        <v>-1</v>
      </c>
      <c r="CA68">
        <v>41911</v>
      </c>
      <c r="CB68">
        <v>-1</v>
      </c>
      <c r="CC68">
        <v>41912</v>
      </c>
      <c r="CD68">
        <v>-1</v>
      </c>
      <c r="CE68">
        <v>43332</v>
      </c>
      <c r="CF68">
        <v>14.25</v>
      </c>
      <c r="CG68">
        <v>41893</v>
      </c>
      <c r="CH68">
        <v>-1</v>
      </c>
      <c r="CI68">
        <v>-1</v>
      </c>
      <c r="CJ68">
        <v>-1</v>
      </c>
      <c r="CK68">
        <v>41844</v>
      </c>
      <c r="CL68">
        <v>20.832999999999998</v>
      </c>
      <c r="CM68">
        <v>-1</v>
      </c>
      <c r="CN68">
        <v>-1</v>
      </c>
    </row>
    <row r="69" spans="1:92" x14ac:dyDescent="0.25">
      <c r="A69" s="1">
        <v>38595</v>
      </c>
      <c r="B69">
        <v>339.61</v>
      </c>
      <c r="C69">
        <v>41831</v>
      </c>
      <c r="D69">
        <v>38.688000000000002</v>
      </c>
      <c r="E69">
        <v>44895</v>
      </c>
      <c r="F69">
        <v>21.187999999999999</v>
      </c>
      <c r="G69">
        <v>40360</v>
      </c>
      <c r="H69">
        <v>26.213999999999999</v>
      </c>
      <c r="I69">
        <v>44834</v>
      </c>
      <c r="J69">
        <v>255.61699999999999</v>
      </c>
      <c r="K69">
        <v>41819</v>
      </c>
      <c r="L69">
        <v>47.2</v>
      </c>
      <c r="M69">
        <v>40469</v>
      </c>
      <c r="N69">
        <v>37.417000000000002</v>
      </c>
      <c r="O69">
        <v>40289</v>
      </c>
      <c r="P69">
        <v>29</v>
      </c>
      <c r="Q69">
        <v>44377</v>
      </c>
      <c r="R69">
        <v>78.778000000000006</v>
      </c>
      <c r="S69">
        <v>43337</v>
      </c>
      <c r="T69">
        <v>402.7</v>
      </c>
      <c r="U69">
        <v>42062</v>
      </c>
      <c r="V69">
        <v>16.100000000000001</v>
      </c>
      <c r="W69">
        <v>44074</v>
      </c>
      <c r="X69">
        <v>76.625</v>
      </c>
      <c r="Y69">
        <v>44043</v>
      </c>
      <c r="Z69">
        <v>50.85</v>
      </c>
      <c r="AA69">
        <v>40481</v>
      </c>
      <c r="AB69">
        <v>40.082999999999998</v>
      </c>
      <c r="AC69">
        <v>44043</v>
      </c>
      <c r="AD69">
        <v>264.5</v>
      </c>
      <c r="AE69">
        <v>41149</v>
      </c>
      <c r="AF69">
        <v>-1</v>
      </c>
      <c r="AG69">
        <v>42853</v>
      </c>
      <c r="AH69">
        <v>3</v>
      </c>
      <c r="AI69">
        <v>-1</v>
      </c>
      <c r="AJ69">
        <v>2.75</v>
      </c>
      <c r="AK69">
        <v>-1</v>
      </c>
      <c r="AL69">
        <v>-1</v>
      </c>
      <c r="AM69">
        <v>-1</v>
      </c>
      <c r="AN69">
        <v>20.515000000000001</v>
      </c>
      <c r="AO69">
        <v>43424</v>
      </c>
      <c r="AP69">
        <v>3</v>
      </c>
      <c r="AQ69">
        <v>44625</v>
      </c>
      <c r="AR69">
        <v>2.75</v>
      </c>
      <c r="AS69">
        <v>44626</v>
      </c>
      <c r="AT69">
        <v>2.875</v>
      </c>
      <c r="AU69">
        <v>-1</v>
      </c>
      <c r="AV69">
        <v>-1</v>
      </c>
      <c r="AW69">
        <v>41863</v>
      </c>
      <c r="AX69">
        <v>35</v>
      </c>
      <c r="AY69">
        <v>43402</v>
      </c>
      <c r="AZ69">
        <v>12.25</v>
      </c>
      <c r="BA69">
        <v>-1</v>
      </c>
      <c r="BB69">
        <v>5.25</v>
      </c>
      <c r="BC69">
        <v>41722</v>
      </c>
      <c r="BD69">
        <v>-1</v>
      </c>
      <c r="BE69">
        <v>-1</v>
      </c>
      <c r="BF69">
        <v>-1</v>
      </c>
      <c r="BG69">
        <v>-1</v>
      </c>
      <c r="BH69">
        <v>-1</v>
      </c>
      <c r="BI69">
        <v>43424</v>
      </c>
      <c r="BJ69">
        <v>7</v>
      </c>
      <c r="BK69">
        <v>-1</v>
      </c>
      <c r="BL69">
        <v>-1</v>
      </c>
      <c r="BM69">
        <v>43424</v>
      </c>
      <c r="BN69">
        <v>3.125</v>
      </c>
      <c r="BO69">
        <v>43426</v>
      </c>
      <c r="BP69">
        <v>1.75</v>
      </c>
      <c r="BQ69">
        <v>-1</v>
      </c>
      <c r="BR69">
        <v>-1</v>
      </c>
      <c r="BS69">
        <v>43426</v>
      </c>
      <c r="BT69">
        <v>-1</v>
      </c>
      <c r="BU69">
        <v>-1</v>
      </c>
      <c r="BV69">
        <v>-1</v>
      </c>
      <c r="BW69">
        <v>41915</v>
      </c>
      <c r="BX69">
        <v>-1</v>
      </c>
      <c r="BY69">
        <v>-1</v>
      </c>
      <c r="BZ69">
        <v>-1</v>
      </c>
      <c r="CA69">
        <v>41911</v>
      </c>
      <c r="CB69">
        <v>-1</v>
      </c>
      <c r="CC69">
        <v>41912</v>
      </c>
      <c r="CD69">
        <v>-1</v>
      </c>
      <c r="CE69">
        <v>43332</v>
      </c>
      <c r="CF69">
        <v>8</v>
      </c>
      <c r="CG69">
        <v>41893</v>
      </c>
      <c r="CH69">
        <v>-1</v>
      </c>
      <c r="CI69">
        <v>-1</v>
      </c>
      <c r="CJ69">
        <v>-1</v>
      </c>
      <c r="CK69">
        <v>41844</v>
      </c>
      <c r="CL69">
        <v>19.75</v>
      </c>
      <c r="CM69">
        <v>-1</v>
      </c>
      <c r="CN69">
        <v>-1</v>
      </c>
    </row>
    <row r="70" spans="1:92" x14ac:dyDescent="0.25">
      <c r="A70" s="1">
        <v>38625</v>
      </c>
      <c r="B70">
        <v>244.25700000000001</v>
      </c>
      <c r="C70">
        <v>41831</v>
      </c>
      <c r="D70">
        <v>27.4</v>
      </c>
      <c r="E70">
        <v>44895</v>
      </c>
      <c r="F70">
        <v>20.562999999999999</v>
      </c>
      <c r="G70">
        <v>40360</v>
      </c>
      <c r="H70">
        <v>24.047999999999998</v>
      </c>
      <c r="I70">
        <v>44834</v>
      </c>
      <c r="J70">
        <v>189.47900000000001</v>
      </c>
      <c r="K70">
        <v>41819</v>
      </c>
      <c r="L70">
        <v>36.5</v>
      </c>
      <c r="M70">
        <v>40469</v>
      </c>
      <c r="N70">
        <v>29.928999999999998</v>
      </c>
      <c r="O70">
        <v>40289</v>
      </c>
      <c r="P70">
        <v>26.286000000000001</v>
      </c>
      <c r="Q70">
        <v>44377</v>
      </c>
      <c r="R70">
        <v>66.25</v>
      </c>
      <c r="S70">
        <v>43337</v>
      </c>
      <c r="T70">
        <v>342.214</v>
      </c>
      <c r="U70">
        <v>42062</v>
      </c>
      <c r="V70">
        <v>13.5</v>
      </c>
      <c r="W70">
        <v>44074</v>
      </c>
      <c r="X70">
        <v>54.417000000000002</v>
      </c>
      <c r="Y70">
        <v>44043</v>
      </c>
      <c r="Z70">
        <v>42.5</v>
      </c>
      <c r="AA70">
        <v>40481</v>
      </c>
      <c r="AB70">
        <v>37</v>
      </c>
      <c r="AC70">
        <v>44043</v>
      </c>
      <c r="AD70">
        <v>209.81</v>
      </c>
      <c r="AE70">
        <v>41149</v>
      </c>
      <c r="AF70">
        <v>-1</v>
      </c>
      <c r="AG70">
        <v>42853</v>
      </c>
      <c r="AH70">
        <v>3</v>
      </c>
      <c r="AI70">
        <v>-1</v>
      </c>
      <c r="AJ70">
        <v>2.625</v>
      </c>
      <c r="AK70">
        <v>-1</v>
      </c>
      <c r="AL70">
        <v>-1</v>
      </c>
      <c r="AM70">
        <v>-1</v>
      </c>
      <c r="AN70">
        <v>20.515000000000001</v>
      </c>
      <c r="AO70">
        <v>43424</v>
      </c>
      <c r="AP70">
        <v>3</v>
      </c>
      <c r="AQ70">
        <v>44625</v>
      </c>
      <c r="AR70">
        <v>3</v>
      </c>
      <c r="AS70">
        <v>44626</v>
      </c>
      <c r="AT70">
        <v>3.625</v>
      </c>
      <c r="AU70">
        <v>-1</v>
      </c>
      <c r="AV70">
        <v>-1</v>
      </c>
      <c r="AW70">
        <v>41863</v>
      </c>
      <c r="AX70">
        <v>33.5</v>
      </c>
      <c r="AY70">
        <v>43402</v>
      </c>
      <c r="AZ70">
        <v>9.5</v>
      </c>
      <c r="BA70">
        <v>-1</v>
      </c>
      <c r="BB70">
        <v>5.38</v>
      </c>
      <c r="BC70">
        <v>41722</v>
      </c>
      <c r="BD70">
        <v>-1</v>
      </c>
      <c r="BE70">
        <v>-1</v>
      </c>
      <c r="BF70">
        <v>-1</v>
      </c>
      <c r="BG70">
        <v>-1</v>
      </c>
      <c r="BH70">
        <v>-1</v>
      </c>
      <c r="BI70">
        <v>43424</v>
      </c>
      <c r="BJ70">
        <v>6.25</v>
      </c>
      <c r="BK70">
        <v>-1</v>
      </c>
      <c r="BL70">
        <v>-1</v>
      </c>
      <c r="BM70">
        <v>43424</v>
      </c>
      <c r="BN70">
        <v>3.0630000000000002</v>
      </c>
      <c r="BO70">
        <v>43426</v>
      </c>
      <c r="BP70">
        <v>1.75</v>
      </c>
      <c r="BQ70">
        <v>-1</v>
      </c>
      <c r="BR70">
        <v>-1</v>
      </c>
      <c r="BS70">
        <v>43426</v>
      </c>
      <c r="BT70">
        <v>-1</v>
      </c>
      <c r="BU70">
        <v>-1</v>
      </c>
      <c r="BV70">
        <v>-1</v>
      </c>
      <c r="BW70">
        <v>41915</v>
      </c>
      <c r="BX70">
        <v>-1</v>
      </c>
      <c r="BY70">
        <v>-1</v>
      </c>
      <c r="BZ70">
        <v>-1</v>
      </c>
      <c r="CA70">
        <v>41911</v>
      </c>
      <c r="CB70">
        <v>-1</v>
      </c>
      <c r="CC70">
        <v>41912</v>
      </c>
      <c r="CD70">
        <v>-1</v>
      </c>
      <c r="CE70">
        <v>43332</v>
      </c>
      <c r="CF70">
        <v>8</v>
      </c>
      <c r="CG70">
        <v>41893</v>
      </c>
      <c r="CH70">
        <v>-1</v>
      </c>
      <c r="CI70">
        <v>-1</v>
      </c>
      <c r="CJ70">
        <v>-1</v>
      </c>
      <c r="CK70">
        <v>41844</v>
      </c>
      <c r="CL70">
        <v>16.75</v>
      </c>
      <c r="CM70">
        <v>-1</v>
      </c>
      <c r="CN70">
        <v>-1</v>
      </c>
    </row>
    <row r="71" spans="1:92" x14ac:dyDescent="0.25">
      <c r="A71" s="1">
        <v>38656</v>
      </c>
      <c r="B71">
        <v>277.79300000000001</v>
      </c>
      <c r="C71">
        <v>41831</v>
      </c>
      <c r="D71">
        <v>38.950000000000003</v>
      </c>
      <c r="E71">
        <v>44895</v>
      </c>
      <c r="F71">
        <v>22.417000000000002</v>
      </c>
      <c r="G71">
        <v>40360</v>
      </c>
      <c r="H71">
        <v>22.417000000000002</v>
      </c>
      <c r="I71">
        <v>44834</v>
      </c>
      <c r="J71">
        <v>223.36600000000001</v>
      </c>
      <c r="K71">
        <v>41819</v>
      </c>
      <c r="L71">
        <v>40.688000000000002</v>
      </c>
      <c r="M71">
        <v>40469</v>
      </c>
      <c r="N71">
        <v>29.831</v>
      </c>
      <c r="O71">
        <v>40289</v>
      </c>
      <c r="P71">
        <v>28.25</v>
      </c>
      <c r="Q71">
        <v>44377</v>
      </c>
      <c r="R71">
        <v>73.314999999999998</v>
      </c>
      <c r="S71">
        <v>43337</v>
      </c>
      <c r="T71">
        <v>347.85700000000003</v>
      </c>
      <c r="U71">
        <v>42062</v>
      </c>
      <c r="V71">
        <v>15.333</v>
      </c>
      <c r="W71">
        <v>44074</v>
      </c>
      <c r="X71">
        <v>71.2</v>
      </c>
      <c r="Y71">
        <v>44043</v>
      </c>
      <c r="Z71">
        <v>53.375999999999998</v>
      </c>
      <c r="AA71">
        <v>40481</v>
      </c>
      <c r="AB71">
        <v>38.573999999999998</v>
      </c>
      <c r="AC71">
        <v>44043</v>
      </c>
      <c r="AD71">
        <v>198.8</v>
      </c>
      <c r="AE71">
        <v>41149</v>
      </c>
      <c r="AF71">
        <v>-1</v>
      </c>
      <c r="AG71">
        <v>42853</v>
      </c>
      <c r="AH71">
        <v>3</v>
      </c>
      <c r="AI71">
        <v>-1</v>
      </c>
      <c r="AJ71">
        <v>2.625</v>
      </c>
      <c r="AK71">
        <v>-1</v>
      </c>
      <c r="AL71">
        <v>-1</v>
      </c>
      <c r="AM71">
        <v>-1</v>
      </c>
      <c r="AN71">
        <v>20.515000000000001</v>
      </c>
      <c r="AO71">
        <v>43424</v>
      </c>
      <c r="AP71">
        <v>3</v>
      </c>
      <c r="AQ71">
        <v>44625</v>
      </c>
      <c r="AR71">
        <v>2.5</v>
      </c>
      <c r="AS71">
        <v>44626</v>
      </c>
      <c r="AT71">
        <v>3.625</v>
      </c>
      <c r="AU71">
        <v>-1</v>
      </c>
      <c r="AV71">
        <v>-1</v>
      </c>
      <c r="AW71">
        <v>41863</v>
      </c>
      <c r="AX71">
        <v>34.5</v>
      </c>
      <c r="AY71">
        <v>43402</v>
      </c>
      <c r="AZ71">
        <v>8.625</v>
      </c>
      <c r="BA71">
        <v>-1</v>
      </c>
      <c r="BB71">
        <v>5.17</v>
      </c>
      <c r="BC71">
        <v>41722</v>
      </c>
      <c r="BD71">
        <v>-1</v>
      </c>
      <c r="BE71">
        <v>-1</v>
      </c>
      <c r="BF71">
        <v>-1</v>
      </c>
      <c r="BG71">
        <v>-1</v>
      </c>
      <c r="BH71">
        <v>-1</v>
      </c>
      <c r="BI71">
        <v>43424</v>
      </c>
      <c r="BJ71">
        <v>6.25</v>
      </c>
      <c r="BK71">
        <v>-1</v>
      </c>
      <c r="BL71">
        <v>-1</v>
      </c>
      <c r="BM71">
        <v>43424</v>
      </c>
      <c r="BN71">
        <v>3.0630000000000002</v>
      </c>
      <c r="BO71">
        <v>43426</v>
      </c>
      <c r="BP71">
        <v>1.75</v>
      </c>
      <c r="BQ71">
        <v>-1</v>
      </c>
      <c r="BR71">
        <v>-1</v>
      </c>
      <c r="BS71">
        <v>43426</v>
      </c>
      <c r="BT71">
        <v>-1</v>
      </c>
      <c r="BU71">
        <v>-1</v>
      </c>
      <c r="BV71">
        <v>-1</v>
      </c>
      <c r="BW71">
        <v>41915</v>
      </c>
      <c r="BX71">
        <v>-1</v>
      </c>
      <c r="BY71">
        <v>-1</v>
      </c>
      <c r="BZ71">
        <v>-1</v>
      </c>
      <c r="CA71">
        <v>41911</v>
      </c>
      <c r="CB71">
        <v>-1</v>
      </c>
      <c r="CC71">
        <v>41912</v>
      </c>
      <c r="CD71">
        <v>-1</v>
      </c>
      <c r="CE71">
        <v>43332</v>
      </c>
      <c r="CF71">
        <v>7.25</v>
      </c>
      <c r="CG71">
        <v>41893</v>
      </c>
      <c r="CH71">
        <v>-1</v>
      </c>
      <c r="CI71">
        <v>-1</v>
      </c>
      <c r="CJ71">
        <v>-1</v>
      </c>
      <c r="CK71">
        <v>41844</v>
      </c>
      <c r="CL71">
        <v>21.169</v>
      </c>
      <c r="CM71">
        <v>-1</v>
      </c>
      <c r="CN71">
        <v>-1</v>
      </c>
    </row>
    <row r="72" spans="1:92" x14ac:dyDescent="0.25">
      <c r="A72" s="1">
        <v>38686</v>
      </c>
      <c r="B72">
        <v>252.4</v>
      </c>
      <c r="C72">
        <v>41831</v>
      </c>
      <c r="D72">
        <v>36.25</v>
      </c>
      <c r="E72">
        <v>44895</v>
      </c>
      <c r="F72">
        <v>20.5</v>
      </c>
      <c r="G72">
        <v>40360</v>
      </c>
      <c r="H72">
        <v>19.207999999999998</v>
      </c>
      <c r="I72">
        <v>44834</v>
      </c>
      <c r="J72">
        <v>178.91800000000001</v>
      </c>
      <c r="K72">
        <v>41819</v>
      </c>
      <c r="L72">
        <v>38.75</v>
      </c>
      <c r="M72">
        <v>40469</v>
      </c>
      <c r="N72">
        <v>23.963999999999999</v>
      </c>
      <c r="O72">
        <v>40289</v>
      </c>
      <c r="P72">
        <v>27.125</v>
      </c>
      <c r="Q72">
        <v>44377</v>
      </c>
      <c r="R72">
        <v>59.744999999999997</v>
      </c>
      <c r="S72">
        <v>43337</v>
      </c>
      <c r="T72">
        <v>279.5</v>
      </c>
      <c r="U72">
        <v>42062</v>
      </c>
      <c r="V72">
        <v>16.625</v>
      </c>
      <c r="W72">
        <v>44074</v>
      </c>
      <c r="X72">
        <v>66.856999999999999</v>
      </c>
      <c r="Y72">
        <v>44043</v>
      </c>
      <c r="Z72">
        <v>47.417000000000002</v>
      </c>
      <c r="AA72">
        <v>40481</v>
      </c>
      <c r="AB72">
        <v>37.643000000000001</v>
      </c>
      <c r="AC72">
        <v>44043</v>
      </c>
      <c r="AD72">
        <v>167.357</v>
      </c>
      <c r="AE72">
        <v>41149</v>
      </c>
      <c r="AF72">
        <v>-1</v>
      </c>
      <c r="AG72">
        <v>42853</v>
      </c>
      <c r="AH72">
        <v>3</v>
      </c>
      <c r="AI72">
        <v>-1</v>
      </c>
      <c r="AJ72">
        <v>2.625</v>
      </c>
      <c r="AK72">
        <v>-1</v>
      </c>
      <c r="AL72">
        <v>-1</v>
      </c>
      <c r="AM72">
        <v>-1</v>
      </c>
      <c r="AN72">
        <v>20.515000000000001</v>
      </c>
      <c r="AO72">
        <v>43424</v>
      </c>
      <c r="AP72">
        <v>3</v>
      </c>
      <c r="AQ72">
        <v>44625</v>
      </c>
      <c r="AR72">
        <v>2.6669999999999998</v>
      </c>
      <c r="AS72">
        <v>44626</v>
      </c>
      <c r="AT72">
        <v>3.625</v>
      </c>
      <c r="AU72">
        <v>-1</v>
      </c>
      <c r="AV72">
        <v>-1</v>
      </c>
      <c r="AW72">
        <v>41863</v>
      </c>
      <c r="AX72">
        <v>35.5</v>
      </c>
      <c r="AY72">
        <v>43402</v>
      </c>
      <c r="AZ72">
        <v>9.9169999999999998</v>
      </c>
      <c r="BA72">
        <v>-1</v>
      </c>
      <c r="BB72">
        <v>5.1669999999999998</v>
      </c>
      <c r="BC72">
        <v>41722</v>
      </c>
      <c r="BD72">
        <v>-1</v>
      </c>
      <c r="BE72">
        <v>-1</v>
      </c>
      <c r="BF72">
        <v>-1</v>
      </c>
      <c r="BG72">
        <v>-1</v>
      </c>
      <c r="BH72">
        <v>-1</v>
      </c>
      <c r="BI72">
        <v>43424</v>
      </c>
      <c r="BJ72">
        <v>6.75</v>
      </c>
      <c r="BK72">
        <v>-1</v>
      </c>
      <c r="BL72">
        <v>-1</v>
      </c>
      <c r="BM72">
        <v>43424</v>
      </c>
      <c r="BN72">
        <v>3.0630000000000002</v>
      </c>
      <c r="BO72">
        <v>43426</v>
      </c>
      <c r="BP72">
        <v>1.75</v>
      </c>
      <c r="BQ72">
        <v>-1</v>
      </c>
      <c r="BR72">
        <v>-1</v>
      </c>
      <c r="BS72">
        <v>43426</v>
      </c>
      <c r="BT72">
        <v>-1</v>
      </c>
      <c r="BU72">
        <v>-1</v>
      </c>
      <c r="BV72">
        <v>-1</v>
      </c>
      <c r="BW72">
        <v>41915</v>
      </c>
      <c r="BX72">
        <v>-1</v>
      </c>
      <c r="BY72">
        <v>-1</v>
      </c>
      <c r="BZ72">
        <v>-1</v>
      </c>
      <c r="CA72">
        <v>41911</v>
      </c>
      <c r="CB72">
        <v>-1</v>
      </c>
      <c r="CC72">
        <v>41912</v>
      </c>
      <c r="CD72">
        <v>-1</v>
      </c>
      <c r="CE72">
        <v>43332</v>
      </c>
      <c r="CF72">
        <v>7.75</v>
      </c>
      <c r="CG72">
        <v>41893</v>
      </c>
      <c r="CH72">
        <v>-1</v>
      </c>
      <c r="CI72">
        <v>-1</v>
      </c>
      <c r="CJ72">
        <v>-1</v>
      </c>
      <c r="CK72">
        <v>41844</v>
      </c>
      <c r="CL72">
        <v>23.834</v>
      </c>
      <c r="CM72">
        <v>-1</v>
      </c>
      <c r="CN72">
        <v>-1</v>
      </c>
    </row>
    <row r="73" spans="1:92" x14ac:dyDescent="0.25">
      <c r="A73" s="1">
        <v>38716</v>
      </c>
      <c r="B73">
        <v>225.071</v>
      </c>
      <c r="C73">
        <v>41831</v>
      </c>
      <c r="D73">
        <v>33.5</v>
      </c>
      <c r="E73">
        <v>44895</v>
      </c>
      <c r="F73">
        <v>19.625</v>
      </c>
      <c r="G73">
        <v>40360</v>
      </c>
      <c r="H73">
        <v>19.125</v>
      </c>
      <c r="I73">
        <v>44834</v>
      </c>
      <c r="J73">
        <v>167</v>
      </c>
      <c r="K73">
        <v>41819</v>
      </c>
      <c r="L73">
        <v>38.167000000000002</v>
      </c>
      <c r="M73">
        <v>40469</v>
      </c>
      <c r="N73">
        <v>25.082999999999998</v>
      </c>
      <c r="O73">
        <v>40289</v>
      </c>
      <c r="P73">
        <v>26.25</v>
      </c>
      <c r="Q73">
        <v>44377</v>
      </c>
      <c r="R73">
        <v>62.694000000000003</v>
      </c>
      <c r="S73">
        <v>43337</v>
      </c>
      <c r="T73">
        <v>268.625</v>
      </c>
      <c r="U73">
        <v>42062</v>
      </c>
      <c r="V73">
        <v>15.5</v>
      </c>
      <c r="W73">
        <v>44074</v>
      </c>
      <c r="X73">
        <v>67.667000000000002</v>
      </c>
      <c r="Y73">
        <v>44043</v>
      </c>
      <c r="Z73">
        <v>40.625</v>
      </c>
      <c r="AA73">
        <v>40481</v>
      </c>
      <c r="AB73">
        <v>38.875</v>
      </c>
      <c r="AC73">
        <v>44043</v>
      </c>
      <c r="AD73">
        <v>155.5</v>
      </c>
      <c r="AE73">
        <v>41149</v>
      </c>
      <c r="AF73">
        <v>-1</v>
      </c>
      <c r="AG73">
        <v>42853</v>
      </c>
      <c r="AH73">
        <v>3</v>
      </c>
      <c r="AI73">
        <v>-1</v>
      </c>
      <c r="AJ73">
        <v>2.625</v>
      </c>
      <c r="AK73">
        <v>-1</v>
      </c>
      <c r="AL73">
        <v>-1</v>
      </c>
      <c r="AM73">
        <v>-1</v>
      </c>
      <c r="AN73">
        <v>20.515000000000001</v>
      </c>
      <c r="AO73">
        <v>43424</v>
      </c>
      <c r="AP73">
        <v>3</v>
      </c>
      <c r="AQ73">
        <v>44625</v>
      </c>
      <c r="AR73">
        <v>2.5</v>
      </c>
      <c r="AS73">
        <v>44626</v>
      </c>
      <c r="AT73">
        <v>3.625</v>
      </c>
      <c r="AU73">
        <v>-1</v>
      </c>
      <c r="AV73">
        <v>-1</v>
      </c>
      <c r="AW73">
        <v>41863</v>
      </c>
      <c r="AX73">
        <v>35.5</v>
      </c>
      <c r="AY73">
        <v>43402</v>
      </c>
      <c r="AZ73">
        <v>10</v>
      </c>
      <c r="BA73">
        <v>-1</v>
      </c>
      <c r="BB73">
        <v>4.5830000000000002</v>
      </c>
      <c r="BC73">
        <v>41722</v>
      </c>
      <c r="BD73">
        <v>-1</v>
      </c>
      <c r="BE73">
        <v>-1</v>
      </c>
      <c r="BF73">
        <v>-1</v>
      </c>
      <c r="BG73">
        <v>-1</v>
      </c>
      <c r="BH73">
        <v>-1</v>
      </c>
      <c r="BI73">
        <v>43424</v>
      </c>
      <c r="BJ73">
        <v>6.75</v>
      </c>
      <c r="BK73">
        <v>-1</v>
      </c>
      <c r="BL73">
        <v>-1</v>
      </c>
      <c r="BM73">
        <v>43424</v>
      </c>
      <c r="BN73">
        <v>3.125</v>
      </c>
      <c r="BO73">
        <v>43426</v>
      </c>
      <c r="BP73">
        <v>1.75</v>
      </c>
      <c r="BQ73">
        <v>-1</v>
      </c>
      <c r="BR73">
        <v>-1</v>
      </c>
      <c r="BS73">
        <v>43426</v>
      </c>
      <c r="BT73">
        <v>-1</v>
      </c>
      <c r="BU73">
        <v>-1</v>
      </c>
      <c r="BV73">
        <v>-1</v>
      </c>
      <c r="BW73">
        <v>41915</v>
      </c>
      <c r="BX73">
        <v>-1</v>
      </c>
      <c r="BY73">
        <v>-1</v>
      </c>
      <c r="BZ73">
        <v>-1</v>
      </c>
      <c r="CA73">
        <v>41911</v>
      </c>
      <c r="CB73">
        <v>-1</v>
      </c>
      <c r="CC73">
        <v>41912</v>
      </c>
      <c r="CD73">
        <v>-1</v>
      </c>
      <c r="CE73">
        <v>43332</v>
      </c>
      <c r="CF73">
        <v>7.75</v>
      </c>
      <c r="CG73">
        <v>41893</v>
      </c>
      <c r="CH73">
        <v>-1</v>
      </c>
      <c r="CI73">
        <v>-1</v>
      </c>
      <c r="CJ73">
        <v>-1</v>
      </c>
      <c r="CK73">
        <v>41844</v>
      </c>
      <c r="CL73">
        <v>26.501000000000001</v>
      </c>
      <c r="CM73">
        <v>-1</v>
      </c>
      <c r="CN73">
        <v>-1</v>
      </c>
    </row>
    <row r="74" spans="1:92" x14ac:dyDescent="0.25">
      <c r="A74" s="1">
        <v>38748</v>
      </c>
      <c r="B74">
        <v>177.012</v>
      </c>
      <c r="C74">
        <v>41831</v>
      </c>
      <c r="D74">
        <v>36.375</v>
      </c>
      <c r="E74">
        <v>44895</v>
      </c>
      <c r="F74">
        <v>20.625</v>
      </c>
      <c r="G74">
        <v>40360</v>
      </c>
      <c r="H74">
        <v>17.25</v>
      </c>
      <c r="I74">
        <v>44834</v>
      </c>
      <c r="J74">
        <v>148.024</v>
      </c>
      <c r="K74">
        <v>41819</v>
      </c>
      <c r="L74">
        <v>37.35</v>
      </c>
      <c r="M74">
        <v>40469</v>
      </c>
      <c r="N74">
        <v>22.082999999999998</v>
      </c>
      <c r="O74">
        <v>40289</v>
      </c>
      <c r="P74">
        <v>23</v>
      </c>
      <c r="Q74">
        <v>44377</v>
      </c>
      <c r="R74">
        <v>60.603999999999999</v>
      </c>
      <c r="S74">
        <v>43337</v>
      </c>
      <c r="T74">
        <v>231.375</v>
      </c>
      <c r="U74">
        <v>42062</v>
      </c>
      <c r="V74">
        <v>16.75</v>
      </c>
      <c r="W74">
        <v>44074</v>
      </c>
      <c r="X74">
        <v>62.7</v>
      </c>
      <c r="Y74">
        <v>44043</v>
      </c>
      <c r="Z74">
        <v>40.000999999999998</v>
      </c>
      <c r="AA74">
        <v>40481</v>
      </c>
      <c r="AB74">
        <v>31.625</v>
      </c>
      <c r="AC74">
        <v>44043</v>
      </c>
      <c r="AD74">
        <v>156.75</v>
      </c>
      <c r="AE74">
        <v>41149</v>
      </c>
      <c r="AF74">
        <v>-1</v>
      </c>
      <c r="AG74">
        <v>42853</v>
      </c>
      <c r="AH74">
        <v>3</v>
      </c>
      <c r="AI74">
        <v>-1</v>
      </c>
      <c r="AJ74">
        <v>2.625</v>
      </c>
      <c r="AK74">
        <v>-1</v>
      </c>
      <c r="AL74">
        <v>-1</v>
      </c>
      <c r="AM74">
        <v>-1</v>
      </c>
      <c r="AN74">
        <v>20.515000000000001</v>
      </c>
      <c r="AO74">
        <v>43424</v>
      </c>
      <c r="AP74">
        <v>3</v>
      </c>
      <c r="AQ74">
        <v>44625</v>
      </c>
      <c r="AR74">
        <v>1.9379999999999999</v>
      </c>
      <c r="AS74">
        <v>44626</v>
      </c>
      <c r="AT74">
        <v>2.25</v>
      </c>
      <c r="AU74">
        <v>-1</v>
      </c>
      <c r="AV74">
        <v>-1</v>
      </c>
      <c r="AW74">
        <v>41863</v>
      </c>
      <c r="AX74">
        <v>36.5</v>
      </c>
      <c r="AY74">
        <v>43402</v>
      </c>
      <c r="AZ74">
        <v>10.625</v>
      </c>
      <c r="BA74">
        <v>-1</v>
      </c>
      <c r="BB74">
        <v>4.375</v>
      </c>
      <c r="BC74">
        <v>41722</v>
      </c>
      <c r="BD74">
        <v>-1</v>
      </c>
      <c r="BE74">
        <v>-1</v>
      </c>
      <c r="BF74">
        <v>-1</v>
      </c>
      <c r="BG74">
        <v>-1</v>
      </c>
      <c r="BH74">
        <v>-1</v>
      </c>
      <c r="BI74">
        <v>43424</v>
      </c>
      <c r="BJ74">
        <v>6.75</v>
      </c>
      <c r="BK74">
        <v>-1</v>
      </c>
      <c r="BL74">
        <v>-1</v>
      </c>
      <c r="BM74">
        <v>43424</v>
      </c>
      <c r="BN74">
        <v>3</v>
      </c>
      <c r="BO74">
        <v>43426</v>
      </c>
      <c r="BP74">
        <v>1.75</v>
      </c>
      <c r="BQ74">
        <v>-1</v>
      </c>
      <c r="BR74">
        <v>-1</v>
      </c>
      <c r="BS74">
        <v>43426</v>
      </c>
      <c r="BT74">
        <v>-1</v>
      </c>
      <c r="BU74">
        <v>-1</v>
      </c>
      <c r="BV74">
        <v>-1</v>
      </c>
      <c r="BW74">
        <v>41915</v>
      </c>
      <c r="BX74">
        <v>-1</v>
      </c>
      <c r="BY74">
        <v>-1</v>
      </c>
      <c r="BZ74">
        <v>-1</v>
      </c>
      <c r="CA74">
        <v>41911</v>
      </c>
      <c r="CB74">
        <v>-1</v>
      </c>
      <c r="CC74">
        <v>41912</v>
      </c>
      <c r="CD74">
        <v>-1</v>
      </c>
      <c r="CE74">
        <v>43332</v>
      </c>
      <c r="CF74">
        <v>7.3330000000000002</v>
      </c>
      <c r="CG74">
        <v>41893</v>
      </c>
      <c r="CH74">
        <v>-1</v>
      </c>
      <c r="CI74">
        <v>-1</v>
      </c>
      <c r="CJ74">
        <v>-1</v>
      </c>
      <c r="CK74">
        <v>41844</v>
      </c>
      <c r="CL74">
        <v>30.501999999999999</v>
      </c>
      <c r="CM74">
        <v>-1</v>
      </c>
      <c r="CN74">
        <v>-1</v>
      </c>
    </row>
    <row r="75" spans="1:92" x14ac:dyDescent="0.25">
      <c r="A75" s="1">
        <v>38776</v>
      </c>
      <c r="B75">
        <v>112.98699999999999</v>
      </c>
      <c r="C75">
        <v>41831</v>
      </c>
      <c r="D75">
        <v>32.1</v>
      </c>
      <c r="E75">
        <v>44895</v>
      </c>
      <c r="F75">
        <v>19.25</v>
      </c>
      <c r="G75">
        <v>40360</v>
      </c>
      <c r="H75">
        <v>18</v>
      </c>
      <c r="I75">
        <v>44834</v>
      </c>
      <c r="J75">
        <v>97.165999999999997</v>
      </c>
      <c r="K75">
        <v>41819</v>
      </c>
      <c r="L75">
        <v>34.75</v>
      </c>
      <c r="M75">
        <v>40469</v>
      </c>
      <c r="N75">
        <v>23.042000000000002</v>
      </c>
      <c r="O75">
        <v>40289</v>
      </c>
      <c r="P75">
        <v>24</v>
      </c>
      <c r="Q75">
        <v>44377</v>
      </c>
      <c r="R75">
        <v>48.529000000000003</v>
      </c>
      <c r="S75">
        <v>43337</v>
      </c>
      <c r="T75">
        <v>192.5</v>
      </c>
      <c r="U75">
        <v>42062</v>
      </c>
      <c r="V75">
        <v>16.667000000000002</v>
      </c>
      <c r="W75">
        <v>44074</v>
      </c>
      <c r="X75">
        <v>46.9</v>
      </c>
      <c r="Y75">
        <v>44043</v>
      </c>
      <c r="Z75">
        <v>33.667000000000002</v>
      </c>
      <c r="AA75">
        <v>40481</v>
      </c>
      <c r="AB75">
        <v>36.082999999999998</v>
      </c>
      <c r="AC75">
        <v>44043</v>
      </c>
      <c r="AD75">
        <v>122.938</v>
      </c>
      <c r="AE75">
        <v>41149</v>
      </c>
      <c r="AF75">
        <v>-1</v>
      </c>
      <c r="AG75">
        <v>42853</v>
      </c>
      <c r="AH75">
        <v>3</v>
      </c>
      <c r="AI75">
        <v>-1</v>
      </c>
      <c r="AJ75">
        <v>2.625</v>
      </c>
      <c r="AK75">
        <v>-1</v>
      </c>
      <c r="AL75">
        <v>-1</v>
      </c>
      <c r="AM75">
        <v>-1</v>
      </c>
      <c r="AN75">
        <v>20.515000000000001</v>
      </c>
      <c r="AO75">
        <v>43424</v>
      </c>
      <c r="AP75">
        <v>3</v>
      </c>
      <c r="AQ75">
        <v>44625</v>
      </c>
      <c r="AR75">
        <v>1.9379999999999999</v>
      </c>
      <c r="AS75">
        <v>44626</v>
      </c>
      <c r="AT75">
        <v>2.125</v>
      </c>
      <c r="AU75">
        <v>-1</v>
      </c>
      <c r="AV75">
        <v>-1</v>
      </c>
      <c r="AW75">
        <v>41863</v>
      </c>
      <c r="AX75">
        <v>37</v>
      </c>
      <c r="AY75">
        <v>43402</v>
      </c>
      <c r="AZ75">
        <v>9.625</v>
      </c>
      <c r="BA75">
        <v>-1</v>
      </c>
      <c r="BB75">
        <v>3.95</v>
      </c>
      <c r="BC75">
        <v>41722</v>
      </c>
      <c r="BD75">
        <v>-1</v>
      </c>
      <c r="BE75">
        <v>-1</v>
      </c>
      <c r="BF75">
        <v>-1</v>
      </c>
      <c r="BG75">
        <v>-1</v>
      </c>
      <c r="BH75">
        <v>-1</v>
      </c>
      <c r="BI75">
        <v>43424</v>
      </c>
      <c r="BJ75">
        <v>6.5</v>
      </c>
      <c r="BK75">
        <v>-1</v>
      </c>
      <c r="BL75">
        <v>-1</v>
      </c>
      <c r="BM75">
        <v>43424</v>
      </c>
      <c r="BN75">
        <v>3</v>
      </c>
      <c r="BO75">
        <v>43426</v>
      </c>
      <c r="BP75">
        <v>2</v>
      </c>
      <c r="BQ75">
        <v>-1</v>
      </c>
      <c r="BR75">
        <v>-1</v>
      </c>
      <c r="BS75">
        <v>43426</v>
      </c>
      <c r="BT75">
        <v>-1</v>
      </c>
      <c r="BU75">
        <v>-1</v>
      </c>
      <c r="BV75">
        <v>-1</v>
      </c>
      <c r="BW75">
        <v>41915</v>
      </c>
      <c r="BX75">
        <v>-1</v>
      </c>
      <c r="BY75">
        <v>-1</v>
      </c>
      <c r="BZ75">
        <v>-1</v>
      </c>
      <c r="CA75">
        <v>41911</v>
      </c>
      <c r="CB75">
        <v>-1</v>
      </c>
      <c r="CC75">
        <v>41912</v>
      </c>
      <c r="CD75">
        <v>-1</v>
      </c>
      <c r="CE75">
        <v>43332</v>
      </c>
      <c r="CF75">
        <v>6.5</v>
      </c>
      <c r="CG75">
        <v>41893</v>
      </c>
      <c r="CH75">
        <v>-1</v>
      </c>
      <c r="CI75">
        <v>-1</v>
      </c>
      <c r="CJ75">
        <v>-1</v>
      </c>
      <c r="CK75">
        <v>41844</v>
      </c>
      <c r="CL75">
        <v>33.17</v>
      </c>
      <c r="CM75">
        <v>-1</v>
      </c>
      <c r="CN75">
        <v>-1</v>
      </c>
    </row>
    <row r="76" spans="1:92" x14ac:dyDescent="0.25">
      <c r="A76" s="1">
        <v>38807</v>
      </c>
      <c r="B76">
        <v>147.63399999999999</v>
      </c>
      <c r="C76">
        <v>41831</v>
      </c>
      <c r="D76">
        <v>32.6</v>
      </c>
      <c r="E76">
        <v>44895</v>
      </c>
      <c r="F76">
        <v>19.100000000000001</v>
      </c>
      <c r="G76">
        <v>40360</v>
      </c>
      <c r="H76">
        <v>21</v>
      </c>
      <c r="I76">
        <v>44834</v>
      </c>
      <c r="J76">
        <v>136.96199999999999</v>
      </c>
      <c r="K76">
        <v>41819</v>
      </c>
      <c r="L76">
        <v>35.957999999999998</v>
      </c>
      <c r="M76">
        <v>40469</v>
      </c>
      <c r="N76">
        <v>23.917000000000002</v>
      </c>
      <c r="O76">
        <v>40289</v>
      </c>
      <c r="P76">
        <v>28.286000000000001</v>
      </c>
      <c r="Q76">
        <v>44377</v>
      </c>
      <c r="R76">
        <v>68.567999999999998</v>
      </c>
      <c r="S76">
        <v>43337</v>
      </c>
      <c r="T76">
        <v>190.1</v>
      </c>
      <c r="U76">
        <v>42062</v>
      </c>
      <c r="V76">
        <v>21</v>
      </c>
      <c r="W76">
        <v>44074</v>
      </c>
      <c r="X76">
        <v>57.5</v>
      </c>
      <c r="Y76">
        <v>44043</v>
      </c>
      <c r="Z76">
        <v>42.55</v>
      </c>
      <c r="AA76">
        <v>40481</v>
      </c>
      <c r="AB76">
        <v>43</v>
      </c>
      <c r="AC76">
        <v>44043</v>
      </c>
      <c r="AD76">
        <v>146.125</v>
      </c>
      <c r="AE76">
        <v>41149</v>
      </c>
      <c r="AF76">
        <v>-1</v>
      </c>
      <c r="AG76">
        <v>42853</v>
      </c>
      <c r="AH76">
        <v>3</v>
      </c>
      <c r="AI76">
        <v>-1</v>
      </c>
      <c r="AJ76">
        <v>2.625</v>
      </c>
      <c r="AK76">
        <v>-1</v>
      </c>
      <c r="AL76">
        <v>-1</v>
      </c>
      <c r="AM76">
        <v>-1</v>
      </c>
      <c r="AN76">
        <v>20.515000000000001</v>
      </c>
      <c r="AO76">
        <v>43424</v>
      </c>
      <c r="AP76">
        <v>3</v>
      </c>
      <c r="AQ76">
        <v>44625</v>
      </c>
      <c r="AR76">
        <v>2</v>
      </c>
      <c r="AS76">
        <v>44626</v>
      </c>
      <c r="AT76">
        <v>3.5</v>
      </c>
      <c r="AU76">
        <v>-1</v>
      </c>
      <c r="AV76">
        <v>-1</v>
      </c>
      <c r="AW76">
        <v>41863</v>
      </c>
      <c r="AX76">
        <v>19.5</v>
      </c>
      <c r="AY76">
        <v>43402</v>
      </c>
      <c r="AZ76">
        <v>9.3330000000000002</v>
      </c>
      <c r="BA76">
        <v>-1</v>
      </c>
      <c r="BB76">
        <v>3.5</v>
      </c>
      <c r="BC76">
        <v>41722</v>
      </c>
      <c r="BD76">
        <v>-1</v>
      </c>
      <c r="BE76">
        <v>-1</v>
      </c>
      <c r="BF76">
        <v>-1</v>
      </c>
      <c r="BG76">
        <v>-1</v>
      </c>
      <c r="BH76">
        <v>-1</v>
      </c>
      <c r="BI76">
        <v>43424</v>
      </c>
      <c r="BJ76">
        <v>7.375</v>
      </c>
      <c r="BK76">
        <v>-1</v>
      </c>
      <c r="BL76">
        <v>-1</v>
      </c>
      <c r="BM76">
        <v>43424</v>
      </c>
      <c r="BN76">
        <v>3</v>
      </c>
      <c r="BO76">
        <v>43426</v>
      </c>
      <c r="BP76">
        <v>2</v>
      </c>
      <c r="BQ76">
        <v>-1</v>
      </c>
      <c r="BR76">
        <v>-1</v>
      </c>
      <c r="BS76">
        <v>43426</v>
      </c>
      <c r="BT76">
        <v>-1</v>
      </c>
      <c r="BU76">
        <v>-1</v>
      </c>
      <c r="BV76">
        <v>-1</v>
      </c>
      <c r="BW76">
        <v>41915</v>
      </c>
      <c r="BX76">
        <v>-1</v>
      </c>
      <c r="BY76">
        <v>-1</v>
      </c>
      <c r="BZ76">
        <v>-1</v>
      </c>
      <c r="CA76">
        <v>41911</v>
      </c>
      <c r="CB76">
        <v>-1</v>
      </c>
      <c r="CC76">
        <v>41912</v>
      </c>
      <c r="CD76">
        <v>-1</v>
      </c>
      <c r="CE76">
        <v>43332</v>
      </c>
      <c r="CF76">
        <v>6.5830000000000002</v>
      </c>
      <c r="CG76">
        <v>41893</v>
      </c>
      <c r="CH76">
        <v>-1</v>
      </c>
      <c r="CI76">
        <v>-1</v>
      </c>
      <c r="CJ76">
        <v>-1</v>
      </c>
      <c r="CK76">
        <v>41844</v>
      </c>
      <c r="CL76">
        <v>39.500999999999998</v>
      </c>
      <c r="CM76">
        <v>-1</v>
      </c>
      <c r="CN76">
        <v>-1</v>
      </c>
    </row>
    <row r="77" spans="1:92" x14ac:dyDescent="0.25">
      <c r="A77" s="1">
        <v>38835</v>
      </c>
      <c r="B77">
        <v>124.322</v>
      </c>
      <c r="C77">
        <v>41831</v>
      </c>
      <c r="D77">
        <v>31.5</v>
      </c>
      <c r="E77">
        <v>44895</v>
      </c>
      <c r="F77">
        <v>19.875</v>
      </c>
      <c r="G77">
        <v>40360</v>
      </c>
      <c r="H77">
        <v>20.571000000000002</v>
      </c>
      <c r="I77">
        <v>44834</v>
      </c>
      <c r="J77">
        <v>125.994</v>
      </c>
      <c r="K77">
        <v>41819</v>
      </c>
      <c r="L77">
        <v>34.9</v>
      </c>
      <c r="M77">
        <v>40469</v>
      </c>
      <c r="N77">
        <v>22.667000000000002</v>
      </c>
      <c r="O77">
        <v>40289</v>
      </c>
      <c r="P77">
        <v>26.562999999999999</v>
      </c>
      <c r="Q77">
        <v>44377</v>
      </c>
      <c r="R77">
        <v>63.820999999999998</v>
      </c>
      <c r="S77">
        <v>43337</v>
      </c>
      <c r="T77">
        <v>179.5</v>
      </c>
      <c r="U77">
        <v>42062</v>
      </c>
      <c r="V77">
        <v>21</v>
      </c>
      <c r="W77">
        <v>44074</v>
      </c>
      <c r="X77">
        <v>49.917000000000002</v>
      </c>
      <c r="Y77">
        <v>44043</v>
      </c>
      <c r="Z77">
        <v>47.451999999999998</v>
      </c>
      <c r="AA77">
        <v>40481</v>
      </c>
      <c r="AB77">
        <v>37.332999999999998</v>
      </c>
      <c r="AC77">
        <v>44043</v>
      </c>
      <c r="AD77">
        <v>135.833</v>
      </c>
      <c r="AE77">
        <v>41149</v>
      </c>
      <c r="AF77">
        <v>-1</v>
      </c>
      <c r="AG77">
        <v>42853</v>
      </c>
      <c r="AH77">
        <v>3</v>
      </c>
      <c r="AI77">
        <v>-1</v>
      </c>
      <c r="AJ77">
        <v>2.625</v>
      </c>
      <c r="AK77">
        <v>-1</v>
      </c>
      <c r="AL77">
        <v>-1</v>
      </c>
      <c r="AM77">
        <v>-1</v>
      </c>
      <c r="AN77">
        <v>20.515000000000001</v>
      </c>
      <c r="AO77">
        <v>43424</v>
      </c>
      <c r="AP77">
        <v>3</v>
      </c>
      <c r="AQ77">
        <v>44625</v>
      </c>
      <c r="AR77">
        <v>2.5</v>
      </c>
      <c r="AS77">
        <v>44626</v>
      </c>
      <c r="AT77">
        <v>3.5</v>
      </c>
      <c r="AU77">
        <v>-1</v>
      </c>
      <c r="AV77">
        <v>-1</v>
      </c>
      <c r="AW77">
        <v>41863</v>
      </c>
      <c r="AX77">
        <v>19</v>
      </c>
      <c r="AY77">
        <v>43402</v>
      </c>
      <c r="AZ77">
        <v>11.375</v>
      </c>
      <c r="BA77">
        <v>-1</v>
      </c>
      <c r="BB77">
        <v>3.6669999999999998</v>
      </c>
      <c r="BC77">
        <v>41722</v>
      </c>
      <c r="BD77">
        <v>-1</v>
      </c>
      <c r="BE77">
        <v>-1</v>
      </c>
      <c r="BF77">
        <v>-1</v>
      </c>
      <c r="BG77">
        <v>-1</v>
      </c>
      <c r="BH77">
        <v>-1</v>
      </c>
      <c r="BI77">
        <v>43424</v>
      </c>
      <c r="BJ77">
        <v>8.125</v>
      </c>
      <c r="BK77">
        <v>-1</v>
      </c>
      <c r="BL77">
        <v>-1</v>
      </c>
      <c r="BM77">
        <v>43424</v>
      </c>
      <c r="BN77">
        <v>3</v>
      </c>
      <c r="BO77">
        <v>43426</v>
      </c>
      <c r="BP77">
        <v>2</v>
      </c>
      <c r="BQ77">
        <v>-1</v>
      </c>
      <c r="BR77">
        <v>-1</v>
      </c>
      <c r="BS77">
        <v>43426</v>
      </c>
      <c r="BT77">
        <v>-1</v>
      </c>
      <c r="BU77">
        <v>-1</v>
      </c>
      <c r="BV77">
        <v>-1</v>
      </c>
      <c r="BW77">
        <v>41915</v>
      </c>
      <c r="BX77">
        <v>-1</v>
      </c>
      <c r="BY77">
        <v>-1</v>
      </c>
      <c r="BZ77">
        <v>-1</v>
      </c>
      <c r="CA77">
        <v>41911</v>
      </c>
      <c r="CB77">
        <v>-1</v>
      </c>
      <c r="CC77">
        <v>41912</v>
      </c>
      <c r="CD77">
        <v>-1</v>
      </c>
      <c r="CE77">
        <v>43332</v>
      </c>
      <c r="CF77">
        <v>7.5830000000000002</v>
      </c>
      <c r="CG77">
        <v>41893</v>
      </c>
      <c r="CH77">
        <v>-1</v>
      </c>
      <c r="CI77">
        <v>-1</v>
      </c>
      <c r="CJ77">
        <v>-1</v>
      </c>
      <c r="CK77">
        <v>41844</v>
      </c>
      <c r="CL77">
        <v>35</v>
      </c>
      <c r="CM77">
        <v>-1</v>
      </c>
      <c r="CN77">
        <v>-1</v>
      </c>
    </row>
    <row r="78" spans="1:92" x14ac:dyDescent="0.25">
      <c r="A78" s="1">
        <v>38868</v>
      </c>
      <c r="B78">
        <v>190.417</v>
      </c>
      <c r="C78">
        <v>41831</v>
      </c>
      <c r="D78">
        <v>36.832999999999998</v>
      </c>
      <c r="E78">
        <v>44895</v>
      </c>
      <c r="F78">
        <v>21.8</v>
      </c>
      <c r="G78">
        <v>40360</v>
      </c>
      <c r="H78">
        <v>22</v>
      </c>
      <c r="I78">
        <v>44834</v>
      </c>
      <c r="J78">
        <v>179.08799999999999</v>
      </c>
      <c r="K78">
        <v>41819</v>
      </c>
      <c r="L78">
        <v>36.417000000000002</v>
      </c>
      <c r="M78">
        <v>40469</v>
      </c>
      <c r="N78">
        <v>24.062999999999999</v>
      </c>
      <c r="O78">
        <v>40289</v>
      </c>
      <c r="P78">
        <v>29.562999999999999</v>
      </c>
      <c r="Q78">
        <v>44377</v>
      </c>
      <c r="R78">
        <v>86.995999999999995</v>
      </c>
      <c r="S78">
        <v>43337</v>
      </c>
      <c r="T78">
        <v>205.643</v>
      </c>
      <c r="U78">
        <v>42062</v>
      </c>
      <c r="V78">
        <v>22.75</v>
      </c>
      <c r="W78">
        <v>44074</v>
      </c>
      <c r="X78">
        <v>70.25</v>
      </c>
      <c r="Y78">
        <v>44043</v>
      </c>
      <c r="Z78">
        <v>56.625</v>
      </c>
      <c r="AA78">
        <v>40481</v>
      </c>
      <c r="AB78">
        <v>39.5</v>
      </c>
      <c r="AC78">
        <v>44043</v>
      </c>
      <c r="AD78">
        <v>220.5</v>
      </c>
      <c r="AE78">
        <v>41149</v>
      </c>
      <c r="AF78">
        <v>-1</v>
      </c>
      <c r="AG78">
        <v>42853</v>
      </c>
      <c r="AH78">
        <v>3</v>
      </c>
      <c r="AI78">
        <v>-1</v>
      </c>
      <c r="AJ78">
        <v>2.625</v>
      </c>
      <c r="AK78">
        <v>-1</v>
      </c>
      <c r="AL78">
        <v>-1</v>
      </c>
      <c r="AM78">
        <v>-1</v>
      </c>
      <c r="AN78">
        <v>20.515000000000001</v>
      </c>
      <c r="AO78">
        <v>43424</v>
      </c>
      <c r="AP78">
        <v>3</v>
      </c>
      <c r="AQ78">
        <v>44625</v>
      </c>
      <c r="AR78">
        <v>2.25</v>
      </c>
      <c r="AS78">
        <v>44626</v>
      </c>
      <c r="AT78">
        <v>3.5</v>
      </c>
      <c r="AU78">
        <v>-1</v>
      </c>
      <c r="AV78">
        <v>-1</v>
      </c>
      <c r="AW78">
        <v>41863</v>
      </c>
      <c r="AX78">
        <v>30.167000000000002</v>
      </c>
      <c r="AY78">
        <v>43402</v>
      </c>
      <c r="AZ78">
        <v>13</v>
      </c>
      <c r="BA78">
        <v>-1</v>
      </c>
      <c r="BB78">
        <v>3.375</v>
      </c>
      <c r="BC78">
        <v>41722</v>
      </c>
      <c r="BD78">
        <v>-1</v>
      </c>
      <c r="BE78">
        <v>-1</v>
      </c>
      <c r="BF78">
        <v>-1</v>
      </c>
      <c r="BG78">
        <v>-1</v>
      </c>
      <c r="BH78">
        <v>-1</v>
      </c>
      <c r="BI78">
        <v>43424</v>
      </c>
      <c r="BJ78">
        <v>8.375</v>
      </c>
      <c r="BK78">
        <v>-1</v>
      </c>
      <c r="BL78">
        <v>-1</v>
      </c>
      <c r="BM78">
        <v>43424</v>
      </c>
      <c r="BN78">
        <v>3</v>
      </c>
      <c r="BO78">
        <v>43426</v>
      </c>
      <c r="BP78">
        <v>2</v>
      </c>
      <c r="BQ78">
        <v>-1</v>
      </c>
      <c r="BR78">
        <v>-1</v>
      </c>
      <c r="BS78">
        <v>43426</v>
      </c>
      <c r="BT78">
        <v>-1</v>
      </c>
      <c r="BU78">
        <v>-1</v>
      </c>
      <c r="BV78">
        <v>-1</v>
      </c>
      <c r="BW78">
        <v>41915</v>
      </c>
      <c r="BX78">
        <v>-1</v>
      </c>
      <c r="BY78">
        <v>-1</v>
      </c>
      <c r="BZ78">
        <v>-1</v>
      </c>
      <c r="CA78">
        <v>41911</v>
      </c>
      <c r="CB78">
        <v>-1</v>
      </c>
      <c r="CC78">
        <v>41912</v>
      </c>
      <c r="CD78">
        <v>-1</v>
      </c>
      <c r="CE78">
        <v>43332</v>
      </c>
      <c r="CF78">
        <v>7.75</v>
      </c>
      <c r="CG78">
        <v>41893</v>
      </c>
      <c r="CH78">
        <v>7.25</v>
      </c>
      <c r="CI78">
        <v>-1</v>
      </c>
      <c r="CJ78">
        <v>-1</v>
      </c>
      <c r="CK78">
        <v>41844</v>
      </c>
      <c r="CL78">
        <v>33.334000000000003</v>
      </c>
      <c r="CM78">
        <v>-1</v>
      </c>
      <c r="CN78">
        <v>-1</v>
      </c>
    </row>
    <row r="79" spans="1:92" x14ac:dyDescent="0.25">
      <c r="A79" s="1">
        <v>38898</v>
      </c>
      <c r="B79">
        <v>171.79400000000001</v>
      </c>
      <c r="C79">
        <v>41831</v>
      </c>
      <c r="D79">
        <v>44.3</v>
      </c>
      <c r="E79">
        <v>44895</v>
      </c>
      <c r="F79">
        <v>20.75</v>
      </c>
      <c r="G79">
        <v>40360</v>
      </c>
      <c r="H79">
        <v>24.606999999999999</v>
      </c>
      <c r="I79">
        <v>44834</v>
      </c>
      <c r="J79">
        <v>176.149</v>
      </c>
      <c r="K79">
        <v>41819</v>
      </c>
      <c r="L79">
        <v>44.7</v>
      </c>
      <c r="M79">
        <v>40469</v>
      </c>
      <c r="N79">
        <v>25.312999999999999</v>
      </c>
      <c r="O79">
        <v>40289</v>
      </c>
      <c r="P79">
        <v>33.213999999999999</v>
      </c>
      <c r="Q79">
        <v>44377</v>
      </c>
      <c r="R79">
        <v>80.415999999999997</v>
      </c>
      <c r="S79">
        <v>43337</v>
      </c>
      <c r="T79">
        <v>234.68799999999999</v>
      </c>
      <c r="U79">
        <v>42062</v>
      </c>
      <c r="V79">
        <v>27.332999999999998</v>
      </c>
      <c r="W79">
        <v>44074</v>
      </c>
      <c r="X79">
        <v>68.75</v>
      </c>
      <c r="Y79">
        <v>44043</v>
      </c>
      <c r="Z79">
        <v>77.001000000000005</v>
      </c>
      <c r="AA79">
        <v>40481</v>
      </c>
      <c r="AB79">
        <v>42.813000000000002</v>
      </c>
      <c r="AC79">
        <v>44043</v>
      </c>
      <c r="AD79">
        <v>294.13099999999997</v>
      </c>
      <c r="AE79">
        <v>41149</v>
      </c>
      <c r="AF79">
        <v>-1</v>
      </c>
      <c r="AG79">
        <v>42853</v>
      </c>
      <c r="AH79">
        <v>3</v>
      </c>
      <c r="AI79">
        <v>-1</v>
      </c>
      <c r="AJ79">
        <v>2.625</v>
      </c>
      <c r="AK79">
        <v>-1</v>
      </c>
      <c r="AL79">
        <v>-1</v>
      </c>
      <c r="AM79">
        <v>-1</v>
      </c>
      <c r="AN79">
        <v>20.515000000000001</v>
      </c>
      <c r="AO79">
        <v>43424</v>
      </c>
      <c r="AP79">
        <v>3</v>
      </c>
      <c r="AQ79">
        <v>44625</v>
      </c>
      <c r="AR79">
        <v>2.25</v>
      </c>
      <c r="AS79">
        <v>44626</v>
      </c>
      <c r="AT79">
        <v>3.5</v>
      </c>
      <c r="AU79">
        <v>-1</v>
      </c>
      <c r="AV79">
        <v>-1</v>
      </c>
      <c r="AW79">
        <v>41863</v>
      </c>
      <c r="AX79">
        <v>34</v>
      </c>
      <c r="AY79">
        <v>43402</v>
      </c>
      <c r="AZ79">
        <v>12.75</v>
      </c>
      <c r="BA79">
        <v>-1</v>
      </c>
      <c r="BB79">
        <v>3.5629999999999997</v>
      </c>
      <c r="BC79">
        <v>41722</v>
      </c>
      <c r="BD79">
        <v>-1</v>
      </c>
      <c r="BE79">
        <v>-1</v>
      </c>
      <c r="BF79">
        <v>-1</v>
      </c>
      <c r="BG79">
        <v>-1</v>
      </c>
      <c r="BH79">
        <v>-1</v>
      </c>
      <c r="BI79">
        <v>43424</v>
      </c>
      <c r="BJ79">
        <v>8.125</v>
      </c>
      <c r="BK79">
        <v>-1</v>
      </c>
      <c r="BL79">
        <v>-1</v>
      </c>
      <c r="BM79">
        <v>43424</v>
      </c>
      <c r="BN79">
        <v>3</v>
      </c>
      <c r="BO79">
        <v>43426</v>
      </c>
      <c r="BP79">
        <v>2</v>
      </c>
      <c r="BQ79">
        <v>-1</v>
      </c>
      <c r="BR79">
        <v>-1</v>
      </c>
      <c r="BS79">
        <v>43426</v>
      </c>
      <c r="BT79">
        <v>-1</v>
      </c>
      <c r="BU79">
        <v>-1</v>
      </c>
      <c r="BV79">
        <v>-1</v>
      </c>
      <c r="BW79">
        <v>41915</v>
      </c>
      <c r="BX79">
        <v>-1</v>
      </c>
      <c r="BY79">
        <v>-1</v>
      </c>
      <c r="BZ79">
        <v>-1</v>
      </c>
      <c r="CA79">
        <v>41911</v>
      </c>
      <c r="CB79">
        <v>-1</v>
      </c>
      <c r="CC79">
        <v>41912</v>
      </c>
      <c r="CD79">
        <v>-1</v>
      </c>
      <c r="CE79">
        <v>43332</v>
      </c>
      <c r="CF79">
        <v>15.333</v>
      </c>
      <c r="CG79">
        <v>41893</v>
      </c>
      <c r="CH79">
        <v>8</v>
      </c>
      <c r="CI79">
        <v>-1</v>
      </c>
      <c r="CJ79">
        <v>-1</v>
      </c>
      <c r="CK79">
        <v>41844</v>
      </c>
      <c r="CL79">
        <v>50.875999999999998</v>
      </c>
      <c r="CM79">
        <v>-1</v>
      </c>
      <c r="CN79">
        <v>-1</v>
      </c>
    </row>
    <row r="80" spans="1:92" x14ac:dyDescent="0.25">
      <c r="A80" s="1">
        <v>38929</v>
      </c>
      <c r="B80">
        <v>138.26300000000001</v>
      </c>
      <c r="C80">
        <v>41831</v>
      </c>
      <c r="D80">
        <v>32.643000000000001</v>
      </c>
      <c r="E80">
        <v>44895</v>
      </c>
      <c r="F80">
        <v>20.5</v>
      </c>
      <c r="G80">
        <v>40360</v>
      </c>
      <c r="H80">
        <v>21.4</v>
      </c>
      <c r="I80">
        <v>44834</v>
      </c>
      <c r="J80">
        <v>142.80699999999999</v>
      </c>
      <c r="K80">
        <v>41819</v>
      </c>
      <c r="L80">
        <v>36.332999999999998</v>
      </c>
      <c r="M80">
        <v>40469</v>
      </c>
      <c r="N80">
        <v>23.832999999999998</v>
      </c>
      <c r="O80">
        <v>40289</v>
      </c>
      <c r="P80">
        <v>28</v>
      </c>
      <c r="Q80">
        <v>44377</v>
      </c>
      <c r="R80">
        <v>57.927</v>
      </c>
      <c r="S80">
        <v>43337</v>
      </c>
      <c r="T80">
        <v>187.286</v>
      </c>
      <c r="U80">
        <v>42062</v>
      </c>
      <c r="V80">
        <v>20.5</v>
      </c>
      <c r="W80">
        <v>44074</v>
      </c>
      <c r="X80">
        <v>53.070999999999998</v>
      </c>
      <c r="Y80">
        <v>44043</v>
      </c>
      <c r="Z80">
        <v>56.167999999999999</v>
      </c>
      <c r="AA80">
        <v>40481</v>
      </c>
      <c r="AB80">
        <v>38.25</v>
      </c>
      <c r="AC80">
        <v>44043</v>
      </c>
      <c r="AD80">
        <v>220.25</v>
      </c>
      <c r="AE80">
        <v>41149</v>
      </c>
      <c r="AF80">
        <v>-1</v>
      </c>
      <c r="AG80">
        <v>42853</v>
      </c>
      <c r="AH80">
        <v>3</v>
      </c>
      <c r="AI80">
        <v>-1</v>
      </c>
      <c r="AJ80">
        <v>2.625</v>
      </c>
      <c r="AK80">
        <v>-1</v>
      </c>
      <c r="AL80">
        <v>-1</v>
      </c>
      <c r="AM80">
        <v>-1</v>
      </c>
      <c r="AN80">
        <v>20.515000000000001</v>
      </c>
      <c r="AO80">
        <v>43424</v>
      </c>
      <c r="AP80">
        <v>3</v>
      </c>
      <c r="AQ80">
        <v>44625</v>
      </c>
      <c r="AR80">
        <v>2.25</v>
      </c>
      <c r="AS80">
        <v>44626</v>
      </c>
      <c r="AT80">
        <v>3.5</v>
      </c>
      <c r="AU80">
        <v>-1</v>
      </c>
      <c r="AV80">
        <v>-1</v>
      </c>
      <c r="AW80">
        <v>41863</v>
      </c>
      <c r="AX80">
        <v>34.5</v>
      </c>
      <c r="AY80">
        <v>43402</v>
      </c>
      <c r="AZ80">
        <v>12.833</v>
      </c>
      <c r="BA80">
        <v>-1</v>
      </c>
      <c r="BB80">
        <v>3.75</v>
      </c>
      <c r="BC80">
        <v>41722</v>
      </c>
      <c r="BD80">
        <v>-1</v>
      </c>
      <c r="BE80">
        <v>-1</v>
      </c>
      <c r="BF80">
        <v>-1</v>
      </c>
      <c r="BG80">
        <v>-1</v>
      </c>
      <c r="BH80">
        <v>-1</v>
      </c>
      <c r="BI80">
        <v>43424</v>
      </c>
      <c r="BJ80">
        <v>8.125</v>
      </c>
      <c r="BK80">
        <v>-1</v>
      </c>
      <c r="BL80">
        <v>-1</v>
      </c>
      <c r="BM80">
        <v>43424</v>
      </c>
      <c r="BN80">
        <v>3.25</v>
      </c>
      <c r="BO80">
        <v>43426</v>
      </c>
      <c r="BP80">
        <v>2</v>
      </c>
      <c r="BQ80">
        <v>-1</v>
      </c>
      <c r="BR80">
        <v>-1</v>
      </c>
      <c r="BS80">
        <v>43426</v>
      </c>
      <c r="BT80">
        <v>-1</v>
      </c>
      <c r="BU80">
        <v>-1</v>
      </c>
      <c r="BV80">
        <v>-1</v>
      </c>
      <c r="BW80">
        <v>41915</v>
      </c>
      <c r="BX80">
        <v>-1</v>
      </c>
      <c r="BY80">
        <v>-1</v>
      </c>
      <c r="BZ80">
        <v>-1</v>
      </c>
      <c r="CA80">
        <v>41911</v>
      </c>
      <c r="CB80">
        <v>-1</v>
      </c>
      <c r="CC80">
        <v>41912</v>
      </c>
      <c r="CD80">
        <v>-1</v>
      </c>
      <c r="CE80">
        <v>43332</v>
      </c>
      <c r="CF80">
        <v>17</v>
      </c>
      <c r="CG80">
        <v>41893</v>
      </c>
      <c r="CH80">
        <v>7.75</v>
      </c>
      <c r="CI80">
        <v>-1</v>
      </c>
      <c r="CJ80">
        <v>-1</v>
      </c>
      <c r="CK80">
        <v>41844</v>
      </c>
      <c r="CL80">
        <v>40.500999999999998</v>
      </c>
      <c r="CM80">
        <v>-1</v>
      </c>
      <c r="CN80">
        <v>-1</v>
      </c>
    </row>
    <row r="81" spans="1:92" x14ac:dyDescent="0.25">
      <c r="A81" s="1">
        <v>38960</v>
      </c>
      <c r="B81">
        <v>123.25</v>
      </c>
      <c r="C81">
        <v>41831</v>
      </c>
      <c r="D81">
        <v>32.299999999999997</v>
      </c>
      <c r="E81">
        <v>44895</v>
      </c>
      <c r="F81">
        <v>21.5</v>
      </c>
      <c r="G81">
        <v>40360</v>
      </c>
      <c r="H81">
        <v>21.2</v>
      </c>
      <c r="I81">
        <v>44834</v>
      </c>
      <c r="J81">
        <v>130</v>
      </c>
      <c r="K81">
        <v>41819</v>
      </c>
      <c r="L81">
        <v>35.5</v>
      </c>
      <c r="M81">
        <v>40469</v>
      </c>
      <c r="N81">
        <v>25</v>
      </c>
      <c r="O81">
        <v>40289</v>
      </c>
      <c r="P81">
        <v>27.7</v>
      </c>
      <c r="Q81">
        <v>44377</v>
      </c>
      <c r="R81">
        <v>49</v>
      </c>
      <c r="S81">
        <v>43337</v>
      </c>
      <c r="T81">
        <v>178</v>
      </c>
      <c r="U81">
        <v>42062</v>
      </c>
      <c r="V81">
        <v>18.5</v>
      </c>
      <c r="W81">
        <v>44074</v>
      </c>
      <c r="X81">
        <v>50.207999999999998</v>
      </c>
      <c r="Y81">
        <v>44043</v>
      </c>
      <c r="Z81">
        <v>54.002000000000002</v>
      </c>
      <c r="AA81">
        <v>40481</v>
      </c>
      <c r="AB81">
        <v>36.875</v>
      </c>
      <c r="AC81">
        <v>44043</v>
      </c>
      <c r="AD81">
        <v>195.875</v>
      </c>
      <c r="AE81">
        <v>41149</v>
      </c>
      <c r="AF81">
        <v>-1</v>
      </c>
      <c r="AG81">
        <v>42853</v>
      </c>
      <c r="AH81">
        <v>2.5</v>
      </c>
      <c r="AI81">
        <v>-1</v>
      </c>
      <c r="AJ81">
        <v>2.5</v>
      </c>
      <c r="AK81">
        <v>-1</v>
      </c>
      <c r="AL81">
        <v>-1</v>
      </c>
      <c r="AM81">
        <v>-1</v>
      </c>
      <c r="AN81">
        <v>20.515000000000001</v>
      </c>
      <c r="AO81">
        <v>43424</v>
      </c>
      <c r="AP81">
        <v>3</v>
      </c>
      <c r="AQ81">
        <v>44625</v>
      </c>
      <c r="AR81">
        <v>2.1669999999999998</v>
      </c>
      <c r="AS81">
        <v>44626</v>
      </c>
      <c r="AT81">
        <v>3.25</v>
      </c>
      <c r="AU81">
        <v>-1</v>
      </c>
      <c r="AV81">
        <v>-1</v>
      </c>
      <c r="AW81">
        <v>41863</v>
      </c>
      <c r="AX81">
        <v>31</v>
      </c>
      <c r="AY81">
        <v>43402</v>
      </c>
      <c r="AZ81">
        <v>10.281000000000001</v>
      </c>
      <c r="BA81">
        <v>-1</v>
      </c>
      <c r="BB81">
        <v>3.75</v>
      </c>
      <c r="BC81">
        <v>41722</v>
      </c>
      <c r="BD81">
        <v>-1</v>
      </c>
      <c r="BE81">
        <v>-1</v>
      </c>
      <c r="BF81">
        <v>-1</v>
      </c>
      <c r="BG81">
        <v>-1</v>
      </c>
      <c r="BH81">
        <v>-1</v>
      </c>
      <c r="BI81">
        <v>43424</v>
      </c>
      <c r="BJ81">
        <v>7</v>
      </c>
      <c r="BK81">
        <v>-1</v>
      </c>
      <c r="BL81">
        <v>-1</v>
      </c>
      <c r="BM81">
        <v>43424</v>
      </c>
      <c r="BN81">
        <v>3.1880000000000002</v>
      </c>
      <c r="BO81">
        <v>43426</v>
      </c>
      <c r="BP81">
        <v>2</v>
      </c>
      <c r="BQ81">
        <v>-1</v>
      </c>
      <c r="BR81">
        <v>-1</v>
      </c>
      <c r="BS81">
        <v>43426</v>
      </c>
      <c r="BT81">
        <v>-1</v>
      </c>
      <c r="BU81">
        <v>-1</v>
      </c>
      <c r="BV81">
        <v>-1</v>
      </c>
      <c r="BW81">
        <v>41915</v>
      </c>
      <c r="BX81">
        <v>-1</v>
      </c>
      <c r="BY81">
        <v>-1</v>
      </c>
      <c r="BZ81">
        <v>-1</v>
      </c>
      <c r="CA81">
        <v>41911</v>
      </c>
      <c r="CB81">
        <v>-1</v>
      </c>
      <c r="CC81">
        <v>41912</v>
      </c>
      <c r="CD81">
        <v>-1</v>
      </c>
      <c r="CE81">
        <v>43332</v>
      </c>
      <c r="CF81">
        <v>15</v>
      </c>
      <c r="CG81">
        <v>41893</v>
      </c>
      <c r="CH81">
        <v>9.5</v>
      </c>
      <c r="CI81">
        <v>-1</v>
      </c>
      <c r="CJ81">
        <v>-1</v>
      </c>
      <c r="CK81">
        <v>41844</v>
      </c>
      <c r="CL81">
        <v>42.250999999999998</v>
      </c>
      <c r="CM81">
        <v>-1</v>
      </c>
      <c r="CN81">
        <v>-1</v>
      </c>
    </row>
    <row r="82" spans="1:92" x14ac:dyDescent="0.25">
      <c r="A82" s="1">
        <v>38989</v>
      </c>
      <c r="B82">
        <v>134.43799999999999</v>
      </c>
      <c r="C82">
        <v>41831</v>
      </c>
      <c r="D82">
        <v>30.957999999999998</v>
      </c>
      <c r="E82">
        <v>44895</v>
      </c>
      <c r="F82">
        <v>22.2</v>
      </c>
      <c r="G82">
        <v>40360</v>
      </c>
      <c r="H82">
        <v>20.071000000000002</v>
      </c>
      <c r="I82">
        <v>44834</v>
      </c>
      <c r="J82">
        <v>145.06299999999999</v>
      </c>
      <c r="K82">
        <v>41819</v>
      </c>
      <c r="L82">
        <v>36.549999999999997</v>
      </c>
      <c r="M82">
        <v>40469</v>
      </c>
      <c r="N82">
        <v>23.625</v>
      </c>
      <c r="O82">
        <v>40289</v>
      </c>
      <c r="P82">
        <v>26.155999999999999</v>
      </c>
      <c r="Q82">
        <v>44377</v>
      </c>
      <c r="R82">
        <v>56.688000000000002</v>
      </c>
      <c r="S82">
        <v>43337</v>
      </c>
      <c r="T82">
        <v>171</v>
      </c>
      <c r="U82">
        <v>42062</v>
      </c>
      <c r="V82">
        <v>18.2</v>
      </c>
      <c r="W82">
        <v>44074</v>
      </c>
      <c r="X82">
        <v>57.570999999999998</v>
      </c>
      <c r="Y82">
        <v>44043</v>
      </c>
      <c r="Z82">
        <v>63.15</v>
      </c>
      <c r="AA82">
        <v>40481</v>
      </c>
      <c r="AB82">
        <v>43.417000000000002</v>
      </c>
      <c r="AC82">
        <v>44043</v>
      </c>
      <c r="AD82">
        <v>217.946</v>
      </c>
      <c r="AE82">
        <v>41149</v>
      </c>
      <c r="AF82">
        <v>-1</v>
      </c>
      <c r="AG82">
        <v>42853</v>
      </c>
      <c r="AH82">
        <v>2.5</v>
      </c>
      <c r="AI82">
        <v>-1</v>
      </c>
      <c r="AJ82">
        <v>2.5</v>
      </c>
      <c r="AK82">
        <v>-1</v>
      </c>
      <c r="AL82">
        <v>-1</v>
      </c>
      <c r="AM82">
        <v>-1</v>
      </c>
      <c r="AN82">
        <v>20.515000000000001</v>
      </c>
      <c r="AO82">
        <v>43424</v>
      </c>
      <c r="AP82">
        <v>3</v>
      </c>
      <c r="AQ82">
        <v>44625</v>
      </c>
      <c r="AR82">
        <v>2.1669999999999998</v>
      </c>
      <c r="AS82">
        <v>44626</v>
      </c>
      <c r="AT82">
        <v>3.25</v>
      </c>
      <c r="AU82">
        <v>-1</v>
      </c>
      <c r="AV82">
        <v>-1</v>
      </c>
      <c r="AW82">
        <v>41863</v>
      </c>
      <c r="AX82">
        <v>31.5</v>
      </c>
      <c r="AY82">
        <v>43402</v>
      </c>
      <c r="AZ82">
        <v>9.4169999999999998</v>
      </c>
      <c r="BA82">
        <v>-1</v>
      </c>
      <c r="BB82">
        <v>3.625</v>
      </c>
      <c r="BC82">
        <v>41722</v>
      </c>
      <c r="BD82">
        <v>-1</v>
      </c>
      <c r="BE82">
        <v>-1</v>
      </c>
      <c r="BF82">
        <v>-1</v>
      </c>
      <c r="BG82">
        <v>-1</v>
      </c>
      <c r="BH82">
        <v>-1</v>
      </c>
      <c r="BI82">
        <v>43424</v>
      </c>
      <c r="BJ82">
        <v>6</v>
      </c>
      <c r="BK82">
        <v>-1</v>
      </c>
      <c r="BL82">
        <v>-1</v>
      </c>
      <c r="BM82">
        <v>43424</v>
      </c>
      <c r="BN82">
        <v>2.875</v>
      </c>
      <c r="BO82">
        <v>43426</v>
      </c>
      <c r="BP82">
        <v>2</v>
      </c>
      <c r="BQ82">
        <v>-1</v>
      </c>
      <c r="BR82">
        <v>-1</v>
      </c>
      <c r="BS82">
        <v>43426</v>
      </c>
      <c r="BT82">
        <v>-1</v>
      </c>
      <c r="BU82">
        <v>-1</v>
      </c>
      <c r="BV82">
        <v>-1</v>
      </c>
      <c r="BW82">
        <v>41915</v>
      </c>
      <c r="BX82">
        <v>-1</v>
      </c>
      <c r="BY82">
        <v>-1</v>
      </c>
      <c r="BZ82">
        <v>-1</v>
      </c>
      <c r="CA82">
        <v>41911</v>
      </c>
      <c r="CB82">
        <v>-1</v>
      </c>
      <c r="CC82">
        <v>41912</v>
      </c>
      <c r="CD82">
        <v>-1</v>
      </c>
      <c r="CE82">
        <v>43332</v>
      </c>
      <c r="CF82">
        <v>12.5</v>
      </c>
      <c r="CG82">
        <v>41893</v>
      </c>
      <c r="CH82">
        <v>9.5</v>
      </c>
      <c r="CI82">
        <v>-1</v>
      </c>
      <c r="CJ82">
        <v>-1</v>
      </c>
      <c r="CK82">
        <v>41844</v>
      </c>
      <c r="CL82">
        <v>41.625</v>
      </c>
      <c r="CM82">
        <v>-1</v>
      </c>
      <c r="CN82">
        <v>-1</v>
      </c>
    </row>
    <row r="83" spans="1:92" x14ac:dyDescent="0.25">
      <c r="A83" s="1">
        <v>39021</v>
      </c>
      <c r="B83">
        <v>113.47799999999999</v>
      </c>
      <c r="C83">
        <v>41831</v>
      </c>
      <c r="D83">
        <v>20.526</v>
      </c>
      <c r="E83">
        <v>44895</v>
      </c>
      <c r="F83">
        <v>21.687999999999999</v>
      </c>
      <c r="G83">
        <v>40360</v>
      </c>
      <c r="H83">
        <v>17.667000000000002</v>
      </c>
      <c r="I83">
        <v>44834</v>
      </c>
      <c r="J83">
        <v>126.797</v>
      </c>
      <c r="K83">
        <v>41819</v>
      </c>
      <c r="L83">
        <v>24.143000000000001</v>
      </c>
      <c r="M83">
        <v>40469</v>
      </c>
      <c r="N83">
        <v>27</v>
      </c>
      <c r="O83">
        <v>40289</v>
      </c>
      <c r="P83">
        <v>24</v>
      </c>
      <c r="Q83">
        <v>44377</v>
      </c>
      <c r="R83">
        <v>45.768000000000001</v>
      </c>
      <c r="S83">
        <v>43337</v>
      </c>
      <c r="T83">
        <v>139.93299999999999</v>
      </c>
      <c r="U83">
        <v>42062</v>
      </c>
      <c r="V83">
        <v>14.625999999999999</v>
      </c>
      <c r="W83">
        <v>44074</v>
      </c>
      <c r="X83">
        <v>51.125</v>
      </c>
      <c r="Y83">
        <v>44043</v>
      </c>
      <c r="Z83">
        <v>49</v>
      </c>
      <c r="AA83">
        <v>40481</v>
      </c>
      <c r="AB83">
        <v>36.5</v>
      </c>
      <c r="AC83">
        <v>44043</v>
      </c>
      <c r="AD83">
        <v>183.06299999999999</v>
      </c>
      <c r="AE83">
        <v>41149</v>
      </c>
      <c r="AF83">
        <v>-1</v>
      </c>
      <c r="AG83">
        <v>42853</v>
      </c>
      <c r="AH83">
        <v>2.0009999999999999</v>
      </c>
      <c r="AI83">
        <v>-1</v>
      </c>
      <c r="AJ83">
        <v>2.3759999999999999</v>
      </c>
      <c r="AK83">
        <v>-1</v>
      </c>
      <c r="AL83">
        <v>-1</v>
      </c>
      <c r="AM83">
        <v>-1</v>
      </c>
      <c r="AN83">
        <v>20.515000000000001</v>
      </c>
      <c r="AO83">
        <v>43424</v>
      </c>
      <c r="AP83">
        <v>3</v>
      </c>
      <c r="AQ83">
        <v>44625</v>
      </c>
      <c r="AR83">
        <v>2.0939999999999999</v>
      </c>
      <c r="AS83">
        <v>44626</v>
      </c>
      <c r="AT83">
        <v>3.25</v>
      </c>
      <c r="AU83">
        <v>-1</v>
      </c>
      <c r="AV83">
        <v>-1</v>
      </c>
      <c r="AW83">
        <v>41863</v>
      </c>
      <c r="AX83">
        <v>28.335000000000001</v>
      </c>
      <c r="AY83">
        <v>43402</v>
      </c>
      <c r="AZ83">
        <v>8.9689999999999994</v>
      </c>
      <c r="BA83">
        <v>-1</v>
      </c>
      <c r="BB83">
        <v>3.6</v>
      </c>
      <c r="BC83">
        <v>41722</v>
      </c>
      <c r="BD83">
        <v>-1</v>
      </c>
      <c r="BE83">
        <v>-1</v>
      </c>
      <c r="BF83">
        <v>-1</v>
      </c>
      <c r="BG83">
        <v>-1</v>
      </c>
      <c r="BH83">
        <v>-1</v>
      </c>
      <c r="BI83">
        <v>43424</v>
      </c>
      <c r="BJ83">
        <v>5.5830000000000002</v>
      </c>
      <c r="BK83">
        <v>-1</v>
      </c>
      <c r="BL83">
        <v>-1</v>
      </c>
      <c r="BM83">
        <v>43424</v>
      </c>
      <c r="BN83">
        <v>2.794</v>
      </c>
      <c r="BO83">
        <v>43426</v>
      </c>
      <c r="BP83">
        <v>2</v>
      </c>
      <c r="BQ83">
        <v>-1</v>
      </c>
      <c r="BR83">
        <v>-1</v>
      </c>
      <c r="BS83">
        <v>43426</v>
      </c>
      <c r="BT83">
        <v>-1</v>
      </c>
      <c r="BU83">
        <v>-1</v>
      </c>
      <c r="BV83">
        <v>-1</v>
      </c>
      <c r="BW83">
        <v>41915</v>
      </c>
      <c r="BX83">
        <v>-1</v>
      </c>
      <c r="BY83">
        <v>-1</v>
      </c>
      <c r="BZ83">
        <v>-1</v>
      </c>
      <c r="CA83">
        <v>41911</v>
      </c>
      <c r="CB83">
        <v>-1</v>
      </c>
      <c r="CC83">
        <v>41912</v>
      </c>
      <c r="CD83">
        <v>-1</v>
      </c>
      <c r="CE83">
        <v>43332</v>
      </c>
      <c r="CF83">
        <v>11.167</v>
      </c>
      <c r="CG83">
        <v>41893</v>
      </c>
      <c r="CH83">
        <v>7.5</v>
      </c>
      <c r="CI83">
        <v>-1</v>
      </c>
      <c r="CJ83">
        <v>-1</v>
      </c>
      <c r="CK83">
        <v>41844</v>
      </c>
      <c r="CL83">
        <v>28.001000000000001</v>
      </c>
      <c r="CM83">
        <v>-1</v>
      </c>
      <c r="CN83">
        <v>-1</v>
      </c>
    </row>
    <row r="84" spans="1:92" x14ac:dyDescent="0.25">
      <c r="A84" s="1">
        <v>39051</v>
      </c>
      <c r="B84">
        <v>110.05</v>
      </c>
      <c r="C84">
        <v>41831</v>
      </c>
      <c r="D84">
        <v>20.295999999999999</v>
      </c>
      <c r="E84">
        <v>44895</v>
      </c>
      <c r="F84">
        <v>21</v>
      </c>
      <c r="G84">
        <v>40360</v>
      </c>
      <c r="H84">
        <v>14.5</v>
      </c>
      <c r="I84">
        <v>44834</v>
      </c>
      <c r="J84">
        <v>124.867</v>
      </c>
      <c r="K84">
        <v>41819</v>
      </c>
      <c r="L84">
        <v>21.917000000000002</v>
      </c>
      <c r="M84">
        <v>40469</v>
      </c>
      <c r="N84">
        <v>21.082999999999998</v>
      </c>
      <c r="O84">
        <v>40289</v>
      </c>
      <c r="P84">
        <v>19.042000000000002</v>
      </c>
      <c r="Q84">
        <v>44377</v>
      </c>
      <c r="R84">
        <v>46.75</v>
      </c>
      <c r="S84">
        <v>43337</v>
      </c>
      <c r="T84">
        <v>130.417</v>
      </c>
      <c r="U84">
        <v>42062</v>
      </c>
      <c r="V84">
        <v>13.500999999999999</v>
      </c>
      <c r="W84">
        <v>44074</v>
      </c>
      <c r="X84">
        <v>50.944000000000003</v>
      </c>
      <c r="Y84">
        <v>44043</v>
      </c>
      <c r="Z84">
        <v>50.5</v>
      </c>
      <c r="AA84">
        <v>40481</v>
      </c>
      <c r="AB84">
        <v>30.3</v>
      </c>
      <c r="AC84">
        <v>44043</v>
      </c>
      <c r="AD84">
        <v>183.501</v>
      </c>
      <c r="AE84">
        <v>41149</v>
      </c>
      <c r="AF84">
        <v>-1</v>
      </c>
      <c r="AG84">
        <v>42853</v>
      </c>
      <c r="AH84">
        <v>1.919</v>
      </c>
      <c r="AI84">
        <v>-1</v>
      </c>
      <c r="AJ84">
        <v>2.2109999999999999</v>
      </c>
      <c r="AK84">
        <v>-1</v>
      </c>
      <c r="AL84">
        <v>-1</v>
      </c>
      <c r="AM84">
        <v>-1</v>
      </c>
      <c r="AN84">
        <v>20.515000000000001</v>
      </c>
      <c r="AO84">
        <v>43424</v>
      </c>
      <c r="AP84">
        <v>3</v>
      </c>
      <c r="AQ84">
        <v>44625</v>
      </c>
      <c r="AR84">
        <v>1.875</v>
      </c>
      <c r="AS84">
        <v>44626</v>
      </c>
      <c r="AT84">
        <v>4.3230000000000004</v>
      </c>
      <c r="AU84">
        <v>-1</v>
      </c>
      <c r="AV84">
        <v>-1</v>
      </c>
      <c r="AW84">
        <v>41863</v>
      </c>
      <c r="AX84">
        <v>27.071000000000002</v>
      </c>
      <c r="AY84">
        <v>43402</v>
      </c>
      <c r="AZ84">
        <v>8.4060000000000006</v>
      </c>
      <c r="BA84">
        <v>-1</v>
      </c>
      <c r="BB84">
        <v>3.45</v>
      </c>
      <c r="BC84">
        <v>41722</v>
      </c>
      <c r="BD84">
        <v>-1</v>
      </c>
      <c r="BE84">
        <v>-1</v>
      </c>
      <c r="BF84">
        <v>-1</v>
      </c>
      <c r="BG84">
        <v>-1</v>
      </c>
      <c r="BH84">
        <v>-1</v>
      </c>
      <c r="BI84">
        <v>43424</v>
      </c>
      <c r="BJ84">
        <v>4.7039999999999997</v>
      </c>
      <c r="BK84">
        <v>-1</v>
      </c>
      <c r="BL84">
        <v>-1</v>
      </c>
      <c r="BM84">
        <v>43424</v>
      </c>
      <c r="BN84">
        <v>2.6459999999999999</v>
      </c>
      <c r="BO84">
        <v>43426</v>
      </c>
      <c r="BP84">
        <v>2</v>
      </c>
      <c r="BQ84">
        <v>-1</v>
      </c>
      <c r="BR84">
        <v>-1</v>
      </c>
      <c r="BS84">
        <v>43426</v>
      </c>
      <c r="BT84">
        <v>-1</v>
      </c>
      <c r="BU84">
        <v>-1</v>
      </c>
      <c r="BV84">
        <v>-1</v>
      </c>
      <c r="BW84">
        <v>41915</v>
      </c>
      <c r="BX84">
        <v>-1</v>
      </c>
      <c r="BY84">
        <v>-1</v>
      </c>
      <c r="BZ84">
        <v>-1</v>
      </c>
      <c r="CA84">
        <v>41911</v>
      </c>
      <c r="CB84">
        <v>-1</v>
      </c>
      <c r="CC84">
        <v>41912</v>
      </c>
      <c r="CD84">
        <v>-1</v>
      </c>
      <c r="CE84">
        <v>43332</v>
      </c>
      <c r="CF84">
        <v>9.3330000000000002</v>
      </c>
      <c r="CG84">
        <v>41893</v>
      </c>
      <c r="CH84">
        <v>7</v>
      </c>
      <c r="CI84">
        <v>-1</v>
      </c>
      <c r="CJ84">
        <v>-1</v>
      </c>
      <c r="CK84">
        <v>41844</v>
      </c>
      <c r="CL84">
        <v>27.876999999999999</v>
      </c>
      <c r="CM84">
        <v>-1</v>
      </c>
      <c r="CN84">
        <v>-1</v>
      </c>
    </row>
    <row r="85" spans="1:92" x14ac:dyDescent="0.25">
      <c r="A85" s="1">
        <v>39080</v>
      </c>
      <c r="B85">
        <v>99.5</v>
      </c>
      <c r="C85">
        <v>41831</v>
      </c>
      <c r="D85">
        <v>17.082999999999998</v>
      </c>
      <c r="E85">
        <v>44895</v>
      </c>
      <c r="F85">
        <v>18.5</v>
      </c>
      <c r="G85">
        <v>40360</v>
      </c>
      <c r="H85">
        <v>12.5</v>
      </c>
      <c r="I85">
        <v>44834</v>
      </c>
      <c r="J85">
        <v>114.25</v>
      </c>
      <c r="K85">
        <v>41819</v>
      </c>
      <c r="L85">
        <v>20.082999999999998</v>
      </c>
      <c r="M85">
        <v>40469</v>
      </c>
      <c r="N85">
        <v>17.625</v>
      </c>
      <c r="O85">
        <v>40289</v>
      </c>
      <c r="P85">
        <v>17.25</v>
      </c>
      <c r="Q85">
        <v>44377</v>
      </c>
      <c r="R85">
        <v>40.5</v>
      </c>
      <c r="S85">
        <v>43337</v>
      </c>
      <c r="T85">
        <v>122.375</v>
      </c>
      <c r="U85">
        <v>42062</v>
      </c>
      <c r="V85">
        <v>13.127000000000001</v>
      </c>
      <c r="W85">
        <v>44074</v>
      </c>
      <c r="X85">
        <v>43.9</v>
      </c>
      <c r="Y85">
        <v>44043</v>
      </c>
      <c r="Z85">
        <v>42.332999999999998</v>
      </c>
      <c r="AA85">
        <v>40481</v>
      </c>
      <c r="AB85">
        <v>26.832999999999998</v>
      </c>
      <c r="AC85">
        <v>44043</v>
      </c>
      <c r="AD85">
        <v>160.875</v>
      </c>
      <c r="AE85">
        <v>41149</v>
      </c>
      <c r="AF85">
        <v>-1</v>
      </c>
      <c r="AG85">
        <v>42853</v>
      </c>
      <c r="AH85">
        <v>2.125</v>
      </c>
      <c r="AI85">
        <v>-1</v>
      </c>
      <c r="AJ85">
        <v>2.5</v>
      </c>
      <c r="AK85">
        <v>-1</v>
      </c>
      <c r="AL85">
        <v>-1</v>
      </c>
      <c r="AM85">
        <v>-1</v>
      </c>
      <c r="AN85">
        <v>20.515000000000001</v>
      </c>
      <c r="AO85">
        <v>43424</v>
      </c>
      <c r="AP85">
        <v>3</v>
      </c>
      <c r="AQ85">
        <v>44625</v>
      </c>
      <c r="AR85">
        <v>1.75</v>
      </c>
      <c r="AS85">
        <v>44626</v>
      </c>
      <c r="AT85">
        <v>3.25</v>
      </c>
      <c r="AU85">
        <v>-1</v>
      </c>
      <c r="AV85">
        <v>-1</v>
      </c>
      <c r="AW85">
        <v>41863</v>
      </c>
      <c r="AX85">
        <v>21.5</v>
      </c>
      <c r="AY85">
        <v>43402</v>
      </c>
      <c r="AZ85">
        <v>8.625</v>
      </c>
      <c r="BA85">
        <v>-1</v>
      </c>
      <c r="BB85">
        <v>3.4169999999999998</v>
      </c>
      <c r="BC85">
        <v>41722</v>
      </c>
      <c r="BD85">
        <v>-1</v>
      </c>
      <c r="BE85">
        <v>-1</v>
      </c>
      <c r="BF85">
        <v>-1</v>
      </c>
      <c r="BG85">
        <v>-1</v>
      </c>
      <c r="BH85">
        <v>-1</v>
      </c>
      <c r="BI85">
        <v>43424</v>
      </c>
      <c r="BJ85">
        <v>4.8330000000000002</v>
      </c>
      <c r="BK85">
        <v>-1</v>
      </c>
      <c r="BL85">
        <v>-1</v>
      </c>
      <c r="BM85">
        <v>43424</v>
      </c>
      <c r="BN85">
        <v>2.6669999999999998</v>
      </c>
      <c r="BO85">
        <v>43426</v>
      </c>
      <c r="BP85">
        <v>2</v>
      </c>
      <c r="BQ85">
        <v>-1</v>
      </c>
      <c r="BR85">
        <v>-1</v>
      </c>
      <c r="BS85">
        <v>43426</v>
      </c>
      <c r="BT85">
        <v>-1</v>
      </c>
      <c r="BU85">
        <v>-1</v>
      </c>
      <c r="BV85">
        <v>-1</v>
      </c>
      <c r="BW85">
        <v>41915</v>
      </c>
      <c r="BX85">
        <v>-1</v>
      </c>
      <c r="BY85">
        <v>-1</v>
      </c>
      <c r="BZ85">
        <v>-1</v>
      </c>
      <c r="CA85">
        <v>41911</v>
      </c>
      <c r="CB85">
        <v>6.5</v>
      </c>
      <c r="CC85">
        <v>41912</v>
      </c>
      <c r="CD85">
        <v>6</v>
      </c>
      <c r="CE85">
        <v>43332</v>
      </c>
      <c r="CF85">
        <v>9.5</v>
      </c>
      <c r="CG85">
        <v>41893</v>
      </c>
      <c r="CH85">
        <v>5.75</v>
      </c>
      <c r="CI85">
        <v>-1</v>
      </c>
      <c r="CJ85">
        <v>-1</v>
      </c>
      <c r="CK85">
        <v>41844</v>
      </c>
      <c r="CL85">
        <v>21.001000000000001</v>
      </c>
      <c r="CM85">
        <v>-1</v>
      </c>
      <c r="CN85">
        <v>-1</v>
      </c>
    </row>
    <row r="86" spans="1:92" x14ac:dyDescent="0.25">
      <c r="A86" s="1">
        <v>39113</v>
      </c>
      <c r="B86">
        <v>98.213999999999999</v>
      </c>
      <c r="C86">
        <v>41831</v>
      </c>
      <c r="D86">
        <v>18.850000000000001</v>
      </c>
      <c r="E86">
        <v>44895</v>
      </c>
      <c r="F86">
        <v>17.003</v>
      </c>
      <c r="G86">
        <v>40360</v>
      </c>
      <c r="H86">
        <v>11</v>
      </c>
      <c r="I86">
        <v>44834</v>
      </c>
      <c r="J86">
        <v>113.8</v>
      </c>
      <c r="K86">
        <v>41819</v>
      </c>
      <c r="L86">
        <v>19.625</v>
      </c>
      <c r="M86">
        <v>40469</v>
      </c>
      <c r="N86">
        <v>18.899999999999999</v>
      </c>
      <c r="O86">
        <v>40289</v>
      </c>
      <c r="P86">
        <v>18.132999999999999</v>
      </c>
      <c r="Q86">
        <v>44377</v>
      </c>
      <c r="R86">
        <v>42.94</v>
      </c>
      <c r="S86">
        <v>43337</v>
      </c>
      <c r="T86">
        <v>121.328</v>
      </c>
      <c r="U86">
        <v>42062</v>
      </c>
      <c r="V86">
        <v>13.333</v>
      </c>
      <c r="W86">
        <v>44074</v>
      </c>
      <c r="X86">
        <v>45.207999999999998</v>
      </c>
      <c r="Y86">
        <v>44043</v>
      </c>
      <c r="Z86">
        <v>37.25</v>
      </c>
      <c r="AA86">
        <v>40481</v>
      </c>
      <c r="AB86">
        <v>35.988999999999997</v>
      </c>
      <c r="AC86">
        <v>44043</v>
      </c>
      <c r="AD86">
        <v>164.185</v>
      </c>
      <c r="AE86">
        <v>41149</v>
      </c>
      <c r="AF86">
        <v>-1</v>
      </c>
      <c r="AG86">
        <v>42853</v>
      </c>
      <c r="AH86">
        <v>2.125</v>
      </c>
      <c r="AI86">
        <v>-1</v>
      </c>
      <c r="AJ86">
        <v>2.5</v>
      </c>
      <c r="AK86">
        <v>-1</v>
      </c>
      <c r="AL86">
        <v>-1</v>
      </c>
      <c r="AM86">
        <v>-1</v>
      </c>
      <c r="AN86">
        <v>20.515000000000001</v>
      </c>
      <c r="AO86">
        <v>43424</v>
      </c>
      <c r="AP86">
        <v>3</v>
      </c>
      <c r="AQ86">
        <v>44625</v>
      </c>
      <c r="AR86">
        <v>1.75</v>
      </c>
      <c r="AS86">
        <v>44626</v>
      </c>
      <c r="AT86">
        <v>3.25</v>
      </c>
      <c r="AU86">
        <v>-1</v>
      </c>
      <c r="AV86">
        <v>-1</v>
      </c>
      <c r="AW86">
        <v>41863</v>
      </c>
      <c r="AX86">
        <v>24.667000000000002</v>
      </c>
      <c r="AY86">
        <v>43402</v>
      </c>
      <c r="AZ86">
        <v>7.625</v>
      </c>
      <c r="BA86">
        <v>-1</v>
      </c>
      <c r="BB86">
        <v>3</v>
      </c>
      <c r="BC86">
        <v>41722</v>
      </c>
      <c r="BD86">
        <v>-1</v>
      </c>
      <c r="BE86">
        <v>-1</v>
      </c>
      <c r="BF86">
        <v>-1</v>
      </c>
      <c r="BG86">
        <v>-1</v>
      </c>
      <c r="BH86">
        <v>-1</v>
      </c>
      <c r="BI86">
        <v>43424</v>
      </c>
      <c r="BJ86">
        <v>4.8330000000000002</v>
      </c>
      <c r="BK86">
        <v>-1</v>
      </c>
      <c r="BL86">
        <v>-1</v>
      </c>
      <c r="BM86">
        <v>43424</v>
      </c>
      <c r="BN86">
        <v>2.6669999999999998</v>
      </c>
      <c r="BO86">
        <v>43426</v>
      </c>
      <c r="BP86">
        <v>2</v>
      </c>
      <c r="BQ86">
        <v>-1</v>
      </c>
      <c r="BR86">
        <v>-1</v>
      </c>
      <c r="BS86">
        <v>43426</v>
      </c>
      <c r="BT86">
        <v>-1</v>
      </c>
      <c r="BU86">
        <v>-1</v>
      </c>
      <c r="BV86">
        <v>-1</v>
      </c>
      <c r="BW86">
        <v>41915</v>
      </c>
      <c r="BX86">
        <v>-1</v>
      </c>
      <c r="BY86">
        <v>-1</v>
      </c>
      <c r="BZ86">
        <v>-1</v>
      </c>
      <c r="CA86">
        <v>41911</v>
      </c>
      <c r="CB86">
        <v>5.5</v>
      </c>
      <c r="CC86">
        <v>41912</v>
      </c>
      <c r="CD86">
        <v>6.5</v>
      </c>
      <c r="CE86">
        <v>43332</v>
      </c>
      <c r="CF86">
        <v>9</v>
      </c>
      <c r="CG86">
        <v>41893</v>
      </c>
      <c r="CH86">
        <v>6.25</v>
      </c>
      <c r="CI86">
        <v>-1</v>
      </c>
      <c r="CJ86">
        <v>-1</v>
      </c>
      <c r="CK86">
        <v>41844</v>
      </c>
      <c r="CL86">
        <v>23.501000000000001</v>
      </c>
      <c r="CM86">
        <v>-1</v>
      </c>
      <c r="CN86">
        <v>-1</v>
      </c>
    </row>
    <row r="87" spans="1:92" x14ac:dyDescent="0.25">
      <c r="A87" s="1">
        <v>39141</v>
      </c>
      <c r="B87">
        <v>94.978999999999999</v>
      </c>
      <c r="C87">
        <v>41831</v>
      </c>
      <c r="D87">
        <v>19.356000000000002</v>
      </c>
      <c r="E87">
        <v>44895</v>
      </c>
      <c r="F87">
        <v>16.795000000000002</v>
      </c>
      <c r="G87">
        <v>40360</v>
      </c>
      <c r="H87">
        <v>11.143000000000001</v>
      </c>
      <c r="I87">
        <v>44834</v>
      </c>
      <c r="J87">
        <v>112.25</v>
      </c>
      <c r="K87">
        <v>41819</v>
      </c>
      <c r="L87">
        <v>18.937999999999999</v>
      </c>
      <c r="M87">
        <v>40469</v>
      </c>
      <c r="N87">
        <v>17.643000000000001</v>
      </c>
      <c r="O87">
        <v>40289</v>
      </c>
      <c r="P87">
        <v>18</v>
      </c>
      <c r="Q87">
        <v>44377</v>
      </c>
      <c r="R87">
        <v>43.9</v>
      </c>
      <c r="S87">
        <v>43337</v>
      </c>
      <c r="T87">
        <v>123.09699999999999</v>
      </c>
      <c r="U87">
        <v>42062</v>
      </c>
      <c r="V87">
        <v>14.000999999999999</v>
      </c>
      <c r="W87">
        <v>44074</v>
      </c>
      <c r="X87">
        <v>48.77</v>
      </c>
      <c r="Y87">
        <v>44043</v>
      </c>
      <c r="Z87">
        <v>38.5</v>
      </c>
      <c r="AA87">
        <v>40481</v>
      </c>
      <c r="AB87">
        <v>41.107999999999997</v>
      </c>
      <c r="AC87">
        <v>44043</v>
      </c>
      <c r="AD87">
        <v>178.535</v>
      </c>
      <c r="AE87">
        <v>41149</v>
      </c>
      <c r="AF87">
        <v>-1</v>
      </c>
      <c r="AG87">
        <v>42853</v>
      </c>
      <c r="AH87">
        <v>2.125</v>
      </c>
      <c r="AI87">
        <v>-1</v>
      </c>
      <c r="AJ87">
        <v>2.169</v>
      </c>
      <c r="AK87">
        <v>-1</v>
      </c>
      <c r="AL87">
        <v>-1</v>
      </c>
      <c r="AM87">
        <v>-1</v>
      </c>
      <c r="AN87">
        <v>20.515000000000001</v>
      </c>
      <c r="AO87">
        <v>43424</v>
      </c>
      <c r="AP87">
        <v>3</v>
      </c>
      <c r="AQ87">
        <v>44625</v>
      </c>
      <c r="AR87">
        <v>2.5</v>
      </c>
      <c r="AS87">
        <v>44626</v>
      </c>
      <c r="AT87">
        <v>3.25</v>
      </c>
      <c r="AU87">
        <v>-1</v>
      </c>
      <c r="AV87">
        <v>-1</v>
      </c>
      <c r="AW87">
        <v>41863</v>
      </c>
      <c r="AX87">
        <v>18.667999999999999</v>
      </c>
      <c r="AY87">
        <v>43402</v>
      </c>
      <c r="AZ87">
        <v>7.7190000000000003</v>
      </c>
      <c r="BA87">
        <v>-1</v>
      </c>
      <c r="BB87">
        <v>2.9169999999999998</v>
      </c>
      <c r="BC87">
        <v>41722</v>
      </c>
      <c r="BD87">
        <v>-1</v>
      </c>
      <c r="BE87">
        <v>-1</v>
      </c>
      <c r="BF87">
        <v>-1</v>
      </c>
      <c r="BG87">
        <v>-1</v>
      </c>
      <c r="BH87">
        <v>-1</v>
      </c>
      <c r="BI87">
        <v>43424</v>
      </c>
      <c r="BJ87">
        <v>4.8129999999999997</v>
      </c>
      <c r="BK87">
        <v>-1</v>
      </c>
      <c r="BL87">
        <v>-1</v>
      </c>
      <c r="BM87">
        <v>43424</v>
      </c>
      <c r="BN87">
        <v>2.915</v>
      </c>
      <c r="BO87">
        <v>43426</v>
      </c>
      <c r="BP87">
        <v>1.75</v>
      </c>
      <c r="BQ87">
        <v>-1</v>
      </c>
      <c r="BR87">
        <v>-1</v>
      </c>
      <c r="BS87">
        <v>43426</v>
      </c>
      <c r="BT87">
        <v>-1</v>
      </c>
      <c r="BU87">
        <v>-1</v>
      </c>
      <c r="BV87">
        <v>-1</v>
      </c>
      <c r="BW87">
        <v>41915</v>
      </c>
      <c r="BX87">
        <v>-1</v>
      </c>
      <c r="BY87">
        <v>-1</v>
      </c>
      <c r="BZ87">
        <v>-1</v>
      </c>
      <c r="CA87">
        <v>41911</v>
      </c>
      <c r="CB87">
        <v>52.585000000000001</v>
      </c>
      <c r="CC87">
        <v>41912</v>
      </c>
      <c r="CD87">
        <v>6.5</v>
      </c>
      <c r="CE87">
        <v>43332</v>
      </c>
      <c r="CF87">
        <v>9</v>
      </c>
      <c r="CG87">
        <v>41893</v>
      </c>
      <c r="CH87">
        <v>6.25</v>
      </c>
      <c r="CI87">
        <v>-1</v>
      </c>
      <c r="CJ87">
        <v>-1</v>
      </c>
      <c r="CK87">
        <v>41844</v>
      </c>
      <c r="CL87">
        <v>23.834</v>
      </c>
      <c r="CM87">
        <v>-1</v>
      </c>
      <c r="CN87">
        <v>-1</v>
      </c>
    </row>
    <row r="88" spans="1:92" x14ac:dyDescent="0.25">
      <c r="A88" s="1">
        <v>39171</v>
      </c>
      <c r="B88">
        <v>83.299000000000007</v>
      </c>
      <c r="C88">
        <v>41831</v>
      </c>
      <c r="D88">
        <v>17.863</v>
      </c>
      <c r="E88">
        <v>44895</v>
      </c>
      <c r="F88">
        <v>15.307</v>
      </c>
      <c r="G88">
        <v>40360</v>
      </c>
      <c r="H88">
        <v>10.958</v>
      </c>
      <c r="I88">
        <v>44834</v>
      </c>
      <c r="J88">
        <v>95.677000000000007</v>
      </c>
      <c r="K88">
        <v>41819</v>
      </c>
      <c r="L88">
        <v>18.75</v>
      </c>
      <c r="M88">
        <v>40469</v>
      </c>
      <c r="N88">
        <v>17.178999999999998</v>
      </c>
      <c r="O88">
        <v>40289</v>
      </c>
      <c r="P88">
        <v>17.055</v>
      </c>
      <c r="Q88">
        <v>44377</v>
      </c>
      <c r="R88">
        <v>41.258000000000003</v>
      </c>
      <c r="S88">
        <v>43337</v>
      </c>
      <c r="T88">
        <v>120.476</v>
      </c>
      <c r="U88">
        <v>42062</v>
      </c>
      <c r="V88">
        <v>12.334</v>
      </c>
      <c r="W88">
        <v>44074</v>
      </c>
      <c r="X88">
        <v>47.914999999999999</v>
      </c>
      <c r="Y88">
        <v>44043</v>
      </c>
      <c r="Z88">
        <v>36.479999999999997</v>
      </c>
      <c r="AA88">
        <v>40481</v>
      </c>
      <c r="AB88">
        <v>41.514000000000003</v>
      </c>
      <c r="AC88">
        <v>44043</v>
      </c>
      <c r="AD88">
        <v>174.75</v>
      </c>
      <c r="AE88">
        <v>41149</v>
      </c>
      <c r="AF88">
        <v>-1</v>
      </c>
      <c r="AG88">
        <v>42853</v>
      </c>
      <c r="AH88">
        <v>2.125</v>
      </c>
      <c r="AI88">
        <v>-1</v>
      </c>
      <c r="AJ88">
        <v>2.169</v>
      </c>
      <c r="AK88">
        <v>-1</v>
      </c>
      <c r="AL88">
        <v>-1</v>
      </c>
      <c r="AM88">
        <v>-1</v>
      </c>
      <c r="AN88">
        <v>20.515000000000001</v>
      </c>
      <c r="AO88">
        <v>43424</v>
      </c>
      <c r="AP88">
        <v>3</v>
      </c>
      <c r="AQ88">
        <v>44625</v>
      </c>
      <c r="AR88">
        <v>2.375</v>
      </c>
      <c r="AS88">
        <v>44626</v>
      </c>
      <c r="AT88">
        <v>4.1580000000000004</v>
      </c>
      <c r="AU88">
        <v>-1</v>
      </c>
      <c r="AV88">
        <v>-1</v>
      </c>
      <c r="AW88">
        <v>41863</v>
      </c>
      <c r="AX88">
        <v>18.585000000000001</v>
      </c>
      <c r="AY88">
        <v>43402</v>
      </c>
      <c r="AZ88">
        <v>7.133</v>
      </c>
      <c r="BA88">
        <v>-1</v>
      </c>
      <c r="BB88">
        <v>2.75</v>
      </c>
      <c r="BC88">
        <v>41722</v>
      </c>
      <c r="BD88">
        <v>-1</v>
      </c>
      <c r="BE88">
        <v>-1</v>
      </c>
      <c r="BF88">
        <v>-1</v>
      </c>
      <c r="BG88">
        <v>-1</v>
      </c>
      <c r="BH88">
        <v>-1</v>
      </c>
      <c r="BI88">
        <v>43424</v>
      </c>
      <c r="BJ88">
        <v>4.3710000000000004</v>
      </c>
      <c r="BK88">
        <v>-1</v>
      </c>
      <c r="BL88">
        <v>-1</v>
      </c>
      <c r="BM88">
        <v>43424</v>
      </c>
      <c r="BN88">
        <v>2.8050000000000002</v>
      </c>
      <c r="BO88">
        <v>43426</v>
      </c>
      <c r="BP88">
        <v>1.75</v>
      </c>
      <c r="BQ88">
        <v>-1</v>
      </c>
      <c r="BR88">
        <v>-1</v>
      </c>
      <c r="BS88">
        <v>43426</v>
      </c>
      <c r="BT88">
        <v>-1</v>
      </c>
      <c r="BU88">
        <v>-1</v>
      </c>
      <c r="BV88">
        <v>-1</v>
      </c>
      <c r="BW88">
        <v>41915</v>
      </c>
      <c r="BX88">
        <v>-1</v>
      </c>
      <c r="BY88">
        <v>-1</v>
      </c>
      <c r="BZ88">
        <v>-1</v>
      </c>
      <c r="CA88">
        <v>41911</v>
      </c>
      <c r="CB88">
        <v>9.5</v>
      </c>
      <c r="CC88">
        <v>41912</v>
      </c>
      <c r="CD88">
        <v>6.5</v>
      </c>
      <c r="CE88">
        <v>43332</v>
      </c>
      <c r="CF88">
        <v>9</v>
      </c>
      <c r="CG88">
        <v>41893</v>
      </c>
      <c r="CH88">
        <v>3.41</v>
      </c>
      <c r="CI88">
        <v>-1</v>
      </c>
      <c r="CJ88">
        <v>-1</v>
      </c>
      <c r="CK88">
        <v>41844</v>
      </c>
      <c r="CL88">
        <v>22.626999999999999</v>
      </c>
      <c r="CM88">
        <v>-1</v>
      </c>
      <c r="CN88">
        <v>-1</v>
      </c>
    </row>
    <row r="89" spans="1:92" x14ac:dyDescent="0.25">
      <c r="A89" s="1">
        <v>39202</v>
      </c>
      <c r="B89">
        <v>71.286000000000001</v>
      </c>
      <c r="C89">
        <v>41831</v>
      </c>
      <c r="D89">
        <v>14.54</v>
      </c>
      <c r="E89">
        <v>44895</v>
      </c>
      <c r="F89">
        <v>14.3</v>
      </c>
      <c r="G89">
        <v>40360</v>
      </c>
      <c r="H89">
        <v>10.125</v>
      </c>
      <c r="I89">
        <v>44834</v>
      </c>
      <c r="J89">
        <v>86.46</v>
      </c>
      <c r="K89">
        <v>41819</v>
      </c>
      <c r="L89">
        <v>16.814</v>
      </c>
      <c r="M89">
        <v>40469</v>
      </c>
      <c r="N89">
        <v>14.282999999999999</v>
      </c>
      <c r="O89">
        <v>40289</v>
      </c>
      <c r="P89">
        <v>13</v>
      </c>
      <c r="Q89">
        <v>44377</v>
      </c>
      <c r="R89">
        <v>33.56</v>
      </c>
      <c r="S89">
        <v>43337</v>
      </c>
      <c r="T89">
        <v>108.1</v>
      </c>
      <c r="U89">
        <v>42062</v>
      </c>
      <c r="V89">
        <v>8.1679999999999993</v>
      </c>
      <c r="W89">
        <v>44074</v>
      </c>
      <c r="X89">
        <v>41</v>
      </c>
      <c r="Y89">
        <v>44043</v>
      </c>
      <c r="Z89">
        <v>30.74</v>
      </c>
      <c r="AA89">
        <v>40481</v>
      </c>
      <c r="AB89">
        <v>37.35</v>
      </c>
      <c r="AC89">
        <v>44043</v>
      </c>
      <c r="AD89">
        <v>165.21799999999999</v>
      </c>
      <c r="AE89">
        <v>41149</v>
      </c>
      <c r="AF89">
        <v>-1</v>
      </c>
      <c r="AG89">
        <v>42853</v>
      </c>
      <c r="AH89">
        <v>2.2919999999999998</v>
      </c>
      <c r="AI89">
        <v>-1</v>
      </c>
      <c r="AJ89">
        <v>2.238</v>
      </c>
      <c r="AK89">
        <v>-1</v>
      </c>
      <c r="AL89">
        <v>-1</v>
      </c>
      <c r="AM89">
        <v>-1</v>
      </c>
      <c r="AN89">
        <v>20.515000000000001</v>
      </c>
      <c r="AO89">
        <v>43424</v>
      </c>
      <c r="AP89">
        <v>3</v>
      </c>
      <c r="AQ89">
        <v>44625</v>
      </c>
      <c r="AR89">
        <v>1.833</v>
      </c>
      <c r="AS89">
        <v>44626</v>
      </c>
      <c r="AT89">
        <v>3.1669999999999998</v>
      </c>
      <c r="AU89">
        <v>-1</v>
      </c>
      <c r="AV89">
        <v>-1</v>
      </c>
      <c r="AW89">
        <v>41863</v>
      </c>
      <c r="AX89">
        <v>17.667999999999999</v>
      </c>
      <c r="AY89">
        <v>43402</v>
      </c>
      <c r="AZ89">
        <v>6.58</v>
      </c>
      <c r="BA89">
        <v>-1</v>
      </c>
      <c r="BB89">
        <v>2.625</v>
      </c>
      <c r="BC89">
        <v>41722</v>
      </c>
      <c r="BD89">
        <v>-1</v>
      </c>
      <c r="BE89">
        <v>-1</v>
      </c>
      <c r="BF89">
        <v>-1</v>
      </c>
      <c r="BG89">
        <v>-1</v>
      </c>
      <c r="BH89">
        <v>-1</v>
      </c>
      <c r="BI89">
        <v>43424</v>
      </c>
      <c r="BJ89">
        <v>4.2629999999999999</v>
      </c>
      <c r="BK89">
        <v>-1</v>
      </c>
      <c r="BL89">
        <v>-1</v>
      </c>
      <c r="BM89">
        <v>43424</v>
      </c>
      <c r="BN89">
        <v>2.9630000000000001</v>
      </c>
      <c r="BO89">
        <v>43426</v>
      </c>
      <c r="BP89">
        <v>1.75</v>
      </c>
      <c r="BQ89">
        <v>-1</v>
      </c>
      <c r="BR89">
        <v>-1</v>
      </c>
      <c r="BS89">
        <v>43426</v>
      </c>
      <c r="BT89">
        <v>-1</v>
      </c>
      <c r="BU89">
        <v>-1</v>
      </c>
      <c r="BV89">
        <v>-1</v>
      </c>
      <c r="BW89">
        <v>41915</v>
      </c>
      <c r="BX89">
        <v>-1</v>
      </c>
      <c r="BY89">
        <v>-1</v>
      </c>
      <c r="BZ89">
        <v>-1</v>
      </c>
      <c r="CA89">
        <v>41911</v>
      </c>
      <c r="CB89">
        <v>9</v>
      </c>
      <c r="CC89">
        <v>41912</v>
      </c>
      <c r="CD89">
        <v>7</v>
      </c>
      <c r="CE89">
        <v>43332</v>
      </c>
      <c r="CF89">
        <v>6.3330000000000002</v>
      </c>
      <c r="CG89">
        <v>41893</v>
      </c>
      <c r="CH89">
        <v>5.5</v>
      </c>
      <c r="CI89">
        <v>-1</v>
      </c>
      <c r="CJ89">
        <v>-1</v>
      </c>
      <c r="CK89">
        <v>41844</v>
      </c>
      <c r="CL89">
        <v>18.876000000000001</v>
      </c>
      <c r="CM89">
        <v>-1</v>
      </c>
      <c r="CN89">
        <v>-1</v>
      </c>
    </row>
    <row r="90" spans="1:92" x14ac:dyDescent="0.25">
      <c r="A90" s="1">
        <v>39233</v>
      </c>
      <c r="B90">
        <v>62.156999999999996</v>
      </c>
      <c r="C90">
        <v>41831</v>
      </c>
      <c r="D90">
        <v>13.417</v>
      </c>
      <c r="E90">
        <v>44895</v>
      </c>
      <c r="F90">
        <v>13.234</v>
      </c>
      <c r="G90">
        <v>40360</v>
      </c>
      <c r="H90">
        <v>12.875</v>
      </c>
      <c r="I90">
        <v>44834</v>
      </c>
      <c r="J90">
        <v>77.400000000000006</v>
      </c>
      <c r="K90">
        <v>41819</v>
      </c>
      <c r="L90">
        <v>15.9</v>
      </c>
      <c r="M90">
        <v>40469</v>
      </c>
      <c r="N90">
        <v>16.062999999999999</v>
      </c>
      <c r="O90">
        <v>40289</v>
      </c>
      <c r="P90">
        <v>14.257</v>
      </c>
      <c r="Q90">
        <v>44377</v>
      </c>
      <c r="R90">
        <v>28.437999999999999</v>
      </c>
      <c r="S90">
        <v>43337</v>
      </c>
      <c r="T90">
        <v>100.643</v>
      </c>
      <c r="U90">
        <v>42062</v>
      </c>
      <c r="V90">
        <v>8.1259999999999994</v>
      </c>
      <c r="W90">
        <v>44074</v>
      </c>
      <c r="X90">
        <v>38.732999999999997</v>
      </c>
      <c r="Y90">
        <v>44043</v>
      </c>
      <c r="Z90">
        <v>25.064</v>
      </c>
      <c r="AA90">
        <v>40481</v>
      </c>
      <c r="AB90">
        <v>37.929000000000002</v>
      </c>
      <c r="AC90">
        <v>44043</v>
      </c>
      <c r="AD90">
        <v>146.82499999999999</v>
      </c>
      <c r="AE90">
        <v>41149</v>
      </c>
      <c r="AF90">
        <v>-1</v>
      </c>
      <c r="AG90">
        <v>42853</v>
      </c>
      <c r="AH90">
        <v>2.0609999999999999</v>
      </c>
      <c r="AI90">
        <v>-1</v>
      </c>
      <c r="AJ90">
        <v>2.1880000000000002</v>
      </c>
      <c r="AK90">
        <v>-1</v>
      </c>
      <c r="AL90">
        <v>-1</v>
      </c>
      <c r="AM90">
        <v>-1</v>
      </c>
      <c r="AN90">
        <v>20.515000000000001</v>
      </c>
      <c r="AO90">
        <v>43424</v>
      </c>
      <c r="AP90">
        <v>3</v>
      </c>
      <c r="AQ90">
        <v>44625</v>
      </c>
      <c r="AR90">
        <v>1.8380000000000001</v>
      </c>
      <c r="AS90">
        <v>44626</v>
      </c>
      <c r="AT90">
        <v>3.8</v>
      </c>
      <c r="AU90">
        <v>-1</v>
      </c>
      <c r="AV90">
        <v>-1</v>
      </c>
      <c r="AW90">
        <v>41863</v>
      </c>
      <c r="AX90">
        <v>20.55</v>
      </c>
      <c r="AY90">
        <v>43402</v>
      </c>
      <c r="AZ90">
        <v>6.24</v>
      </c>
      <c r="BA90">
        <v>-1</v>
      </c>
      <c r="BB90">
        <v>2.5</v>
      </c>
      <c r="BC90">
        <v>41722</v>
      </c>
      <c r="BD90">
        <v>-1</v>
      </c>
      <c r="BE90">
        <v>-1</v>
      </c>
      <c r="BF90">
        <v>-1</v>
      </c>
      <c r="BG90">
        <v>-1</v>
      </c>
      <c r="BH90">
        <v>-1</v>
      </c>
      <c r="BI90">
        <v>43424</v>
      </c>
      <c r="BJ90">
        <v>4.0880000000000001</v>
      </c>
      <c r="BK90">
        <v>-1</v>
      </c>
      <c r="BL90">
        <v>-1</v>
      </c>
      <c r="BM90">
        <v>43424</v>
      </c>
      <c r="BN90">
        <v>3.4</v>
      </c>
      <c r="BO90">
        <v>43426</v>
      </c>
      <c r="BP90">
        <v>1.625</v>
      </c>
      <c r="BQ90">
        <v>-1</v>
      </c>
      <c r="BR90">
        <v>-1</v>
      </c>
      <c r="BS90">
        <v>43426</v>
      </c>
      <c r="BT90">
        <v>-1</v>
      </c>
      <c r="BU90">
        <v>-1</v>
      </c>
      <c r="BV90">
        <v>-1</v>
      </c>
      <c r="BW90">
        <v>41915</v>
      </c>
      <c r="BX90">
        <v>-1</v>
      </c>
      <c r="BY90">
        <v>-1</v>
      </c>
      <c r="BZ90">
        <v>-1</v>
      </c>
      <c r="CA90">
        <v>41911</v>
      </c>
      <c r="CB90">
        <v>10</v>
      </c>
      <c r="CC90">
        <v>41912</v>
      </c>
      <c r="CD90">
        <v>7</v>
      </c>
      <c r="CE90">
        <v>43332</v>
      </c>
      <c r="CF90">
        <v>6</v>
      </c>
      <c r="CG90">
        <v>41893</v>
      </c>
      <c r="CH90">
        <v>5.5</v>
      </c>
      <c r="CI90">
        <v>-1</v>
      </c>
      <c r="CJ90">
        <v>-1</v>
      </c>
      <c r="CK90">
        <v>41844</v>
      </c>
      <c r="CL90">
        <v>18.501000000000001</v>
      </c>
      <c r="CM90">
        <v>-1</v>
      </c>
      <c r="CN90">
        <v>-1</v>
      </c>
    </row>
    <row r="91" spans="1:92" x14ac:dyDescent="0.25">
      <c r="A91" s="1">
        <v>39262</v>
      </c>
      <c r="B91">
        <v>75.832999999999998</v>
      </c>
      <c r="C91">
        <v>41831</v>
      </c>
      <c r="D91">
        <v>13.81</v>
      </c>
      <c r="E91">
        <v>44895</v>
      </c>
      <c r="F91">
        <v>13.167999999999999</v>
      </c>
      <c r="G91">
        <v>40360</v>
      </c>
      <c r="H91">
        <v>12.417</v>
      </c>
      <c r="I91">
        <v>44834</v>
      </c>
      <c r="J91">
        <v>83.712999999999994</v>
      </c>
      <c r="K91">
        <v>41819</v>
      </c>
      <c r="L91">
        <v>15.375999999999999</v>
      </c>
      <c r="M91">
        <v>40469</v>
      </c>
      <c r="N91">
        <v>16.844000000000001</v>
      </c>
      <c r="O91">
        <v>40289</v>
      </c>
      <c r="P91">
        <v>16.225000000000001</v>
      </c>
      <c r="Q91">
        <v>44377</v>
      </c>
      <c r="R91">
        <v>35.598999999999997</v>
      </c>
      <c r="S91">
        <v>43337</v>
      </c>
      <c r="T91">
        <v>110.675</v>
      </c>
      <c r="U91">
        <v>42062</v>
      </c>
      <c r="V91">
        <v>8.6669999999999998</v>
      </c>
      <c r="W91">
        <v>44074</v>
      </c>
      <c r="X91">
        <v>43.24</v>
      </c>
      <c r="Y91">
        <v>44043</v>
      </c>
      <c r="Z91">
        <v>28.56</v>
      </c>
      <c r="AA91">
        <v>40481</v>
      </c>
      <c r="AB91">
        <v>38.314</v>
      </c>
      <c r="AC91">
        <v>44043</v>
      </c>
      <c r="AD91">
        <v>145.75200000000001</v>
      </c>
      <c r="AE91">
        <v>41149</v>
      </c>
      <c r="AF91">
        <v>-1</v>
      </c>
      <c r="AG91">
        <v>42853</v>
      </c>
      <c r="AH91">
        <v>2.2919999999999998</v>
      </c>
      <c r="AI91">
        <v>-1</v>
      </c>
      <c r="AJ91">
        <v>2.1629999999999998</v>
      </c>
      <c r="AK91">
        <v>-1</v>
      </c>
      <c r="AL91">
        <v>-1</v>
      </c>
      <c r="AM91">
        <v>-1</v>
      </c>
      <c r="AN91">
        <v>20.515000000000001</v>
      </c>
      <c r="AO91">
        <v>43424</v>
      </c>
      <c r="AP91">
        <v>3</v>
      </c>
      <c r="AQ91">
        <v>44625</v>
      </c>
      <c r="AR91">
        <v>1.833</v>
      </c>
      <c r="AS91">
        <v>44626</v>
      </c>
      <c r="AT91">
        <v>3.95</v>
      </c>
      <c r="AU91">
        <v>-1</v>
      </c>
      <c r="AV91">
        <v>-1</v>
      </c>
      <c r="AW91">
        <v>41863</v>
      </c>
      <c r="AX91">
        <v>21.667000000000002</v>
      </c>
      <c r="AY91">
        <v>43402</v>
      </c>
      <c r="AZ91">
        <v>5.6829999999999998</v>
      </c>
      <c r="BA91">
        <v>-1</v>
      </c>
      <c r="BB91">
        <v>2.1669999999999998</v>
      </c>
      <c r="BC91">
        <v>41722</v>
      </c>
      <c r="BD91">
        <v>-1</v>
      </c>
      <c r="BE91">
        <v>-1</v>
      </c>
      <c r="BF91">
        <v>-1</v>
      </c>
      <c r="BG91">
        <v>-1</v>
      </c>
      <c r="BH91">
        <v>-1</v>
      </c>
      <c r="BI91">
        <v>43424</v>
      </c>
      <c r="BJ91">
        <v>4.1879999999999997</v>
      </c>
      <c r="BK91">
        <v>-1</v>
      </c>
      <c r="BL91">
        <v>-1</v>
      </c>
      <c r="BM91">
        <v>43424</v>
      </c>
      <c r="BN91">
        <v>3.363</v>
      </c>
      <c r="BO91">
        <v>43426</v>
      </c>
      <c r="BP91">
        <v>1.625</v>
      </c>
      <c r="BQ91">
        <v>-1</v>
      </c>
      <c r="BR91">
        <v>-1</v>
      </c>
      <c r="BS91">
        <v>43426</v>
      </c>
      <c r="BT91">
        <v>-1</v>
      </c>
      <c r="BU91">
        <v>-1</v>
      </c>
      <c r="BV91">
        <v>-1</v>
      </c>
      <c r="BW91">
        <v>41915</v>
      </c>
      <c r="BX91">
        <v>-1</v>
      </c>
      <c r="BY91">
        <v>-1</v>
      </c>
      <c r="BZ91">
        <v>-1</v>
      </c>
      <c r="CA91">
        <v>41911</v>
      </c>
      <c r="CB91">
        <v>10</v>
      </c>
      <c r="CC91">
        <v>41912</v>
      </c>
      <c r="CD91">
        <v>7</v>
      </c>
      <c r="CE91">
        <v>43332</v>
      </c>
      <c r="CF91">
        <v>6.3330000000000002</v>
      </c>
      <c r="CG91">
        <v>41893</v>
      </c>
      <c r="CH91">
        <v>5.5</v>
      </c>
      <c r="CI91">
        <v>-1</v>
      </c>
      <c r="CJ91">
        <v>-1</v>
      </c>
      <c r="CK91">
        <v>41844</v>
      </c>
      <c r="CL91">
        <v>19.167999999999999</v>
      </c>
      <c r="CM91">
        <v>-1</v>
      </c>
      <c r="CN91">
        <v>-1</v>
      </c>
    </row>
    <row r="92" spans="1:92" x14ac:dyDescent="0.25">
      <c r="A92" s="1">
        <v>39294</v>
      </c>
      <c r="B92">
        <v>130.27500000000001</v>
      </c>
      <c r="C92">
        <v>41831</v>
      </c>
      <c r="D92">
        <v>26.56</v>
      </c>
      <c r="E92">
        <v>44895</v>
      </c>
      <c r="F92">
        <v>19.5</v>
      </c>
      <c r="G92">
        <v>40360</v>
      </c>
      <c r="H92">
        <v>26.207999999999998</v>
      </c>
      <c r="I92">
        <v>44834</v>
      </c>
      <c r="J92">
        <v>157.71299999999999</v>
      </c>
      <c r="K92">
        <v>41819</v>
      </c>
      <c r="L92">
        <v>26.626000000000001</v>
      </c>
      <c r="M92">
        <v>40469</v>
      </c>
      <c r="N92">
        <v>31.82</v>
      </c>
      <c r="O92">
        <v>40289</v>
      </c>
      <c r="P92">
        <v>36.159999999999997</v>
      </c>
      <c r="Q92">
        <v>44377</v>
      </c>
      <c r="R92">
        <v>58.738</v>
      </c>
      <c r="S92">
        <v>43337</v>
      </c>
      <c r="T92">
        <v>206.3</v>
      </c>
      <c r="U92">
        <v>42062</v>
      </c>
      <c r="V92">
        <v>13.752000000000001</v>
      </c>
      <c r="W92">
        <v>44074</v>
      </c>
      <c r="X92">
        <v>76.087999999999994</v>
      </c>
      <c r="Y92">
        <v>44043</v>
      </c>
      <c r="Z92">
        <v>63.34</v>
      </c>
      <c r="AA92">
        <v>40481</v>
      </c>
      <c r="AB92">
        <v>59.15</v>
      </c>
      <c r="AC92">
        <v>44043</v>
      </c>
      <c r="AD92">
        <v>203.125</v>
      </c>
      <c r="AE92">
        <v>41149</v>
      </c>
      <c r="AF92">
        <v>-1</v>
      </c>
      <c r="AG92">
        <v>42853</v>
      </c>
      <c r="AH92">
        <v>2.4900000000000002</v>
      </c>
      <c r="AI92">
        <v>-1</v>
      </c>
      <c r="AJ92">
        <v>2.5830000000000002</v>
      </c>
      <c r="AK92">
        <v>-1</v>
      </c>
      <c r="AL92">
        <v>-1</v>
      </c>
      <c r="AM92">
        <v>-1</v>
      </c>
      <c r="AN92">
        <v>20.515000000000001</v>
      </c>
      <c r="AO92">
        <v>43424</v>
      </c>
      <c r="AP92">
        <v>3</v>
      </c>
      <c r="AQ92">
        <v>44625</v>
      </c>
      <c r="AR92">
        <v>2.1030000000000002</v>
      </c>
      <c r="AS92">
        <v>44626</v>
      </c>
      <c r="AT92">
        <v>4.3</v>
      </c>
      <c r="AU92">
        <v>-1</v>
      </c>
      <c r="AV92">
        <v>-1</v>
      </c>
      <c r="AW92">
        <v>41863</v>
      </c>
      <c r="AX92">
        <v>22.553999999999998</v>
      </c>
      <c r="AY92">
        <v>43402</v>
      </c>
      <c r="AZ92">
        <v>7.55</v>
      </c>
      <c r="BA92">
        <v>-1</v>
      </c>
      <c r="BB92">
        <v>3</v>
      </c>
      <c r="BC92">
        <v>41722</v>
      </c>
      <c r="BD92">
        <v>-1</v>
      </c>
      <c r="BE92">
        <v>-1</v>
      </c>
      <c r="BF92">
        <v>-1</v>
      </c>
      <c r="BG92">
        <v>-1</v>
      </c>
      <c r="BH92">
        <v>-1</v>
      </c>
      <c r="BI92">
        <v>43424</v>
      </c>
      <c r="BJ92">
        <v>6.2690000000000001</v>
      </c>
      <c r="BK92">
        <v>-1</v>
      </c>
      <c r="BL92">
        <v>-1</v>
      </c>
      <c r="BM92">
        <v>43424</v>
      </c>
      <c r="BN92">
        <v>5.1040000000000001</v>
      </c>
      <c r="BO92">
        <v>43426</v>
      </c>
      <c r="BP92">
        <v>1.625</v>
      </c>
      <c r="BQ92">
        <v>-1</v>
      </c>
      <c r="BR92">
        <v>-1</v>
      </c>
      <c r="BS92">
        <v>43426</v>
      </c>
      <c r="BT92">
        <v>-1</v>
      </c>
      <c r="BU92">
        <v>-1</v>
      </c>
      <c r="BV92">
        <v>-1</v>
      </c>
      <c r="BW92">
        <v>41915</v>
      </c>
      <c r="BX92">
        <v>-1</v>
      </c>
      <c r="BY92">
        <v>-1</v>
      </c>
      <c r="BZ92">
        <v>-1</v>
      </c>
      <c r="CA92">
        <v>41911</v>
      </c>
      <c r="CB92">
        <v>10</v>
      </c>
      <c r="CC92">
        <v>41912</v>
      </c>
      <c r="CD92">
        <v>7</v>
      </c>
      <c r="CE92">
        <v>43332</v>
      </c>
      <c r="CF92">
        <v>7</v>
      </c>
      <c r="CG92">
        <v>41893</v>
      </c>
      <c r="CH92">
        <v>5.5</v>
      </c>
      <c r="CI92">
        <v>-1</v>
      </c>
      <c r="CJ92">
        <v>-1</v>
      </c>
      <c r="CK92">
        <v>41844</v>
      </c>
      <c r="CL92">
        <v>29.584</v>
      </c>
      <c r="CM92">
        <v>-1</v>
      </c>
      <c r="CN92">
        <v>-1</v>
      </c>
    </row>
    <row r="93" spans="1:92" x14ac:dyDescent="0.25">
      <c r="A93" s="1">
        <v>39325</v>
      </c>
      <c r="B93">
        <v>103.36499999999999</v>
      </c>
      <c r="C93">
        <v>41831</v>
      </c>
      <c r="D93">
        <v>29.08</v>
      </c>
      <c r="E93">
        <v>44895</v>
      </c>
      <c r="F93">
        <v>20.36</v>
      </c>
      <c r="G93">
        <v>40360</v>
      </c>
      <c r="H93">
        <v>27.167000000000002</v>
      </c>
      <c r="I93">
        <v>44834</v>
      </c>
      <c r="J93">
        <v>143.53299999999999</v>
      </c>
      <c r="K93">
        <v>41819</v>
      </c>
      <c r="L93">
        <v>32.335999999999999</v>
      </c>
      <c r="M93">
        <v>40469</v>
      </c>
      <c r="N93">
        <v>33.448</v>
      </c>
      <c r="O93">
        <v>40289</v>
      </c>
      <c r="P93">
        <v>37.365000000000002</v>
      </c>
      <c r="Q93">
        <v>44377</v>
      </c>
      <c r="R93">
        <v>60.662999999999997</v>
      </c>
      <c r="S93">
        <v>43337</v>
      </c>
      <c r="T93">
        <v>180.79900000000001</v>
      </c>
      <c r="U93">
        <v>42062</v>
      </c>
      <c r="V93">
        <v>14.336</v>
      </c>
      <c r="W93">
        <v>44074</v>
      </c>
      <c r="X93">
        <v>83.837000000000003</v>
      </c>
      <c r="Y93">
        <v>44043</v>
      </c>
      <c r="Z93">
        <v>58.445999999999998</v>
      </c>
      <c r="AA93">
        <v>40481</v>
      </c>
      <c r="AB93">
        <v>62.234000000000002</v>
      </c>
      <c r="AC93">
        <v>44043</v>
      </c>
      <c r="AD93">
        <v>199.93</v>
      </c>
      <c r="AE93">
        <v>41149</v>
      </c>
      <c r="AF93">
        <v>-1</v>
      </c>
      <c r="AG93">
        <v>42853</v>
      </c>
      <c r="AH93">
        <v>2.7970000000000002</v>
      </c>
      <c r="AI93">
        <v>-1</v>
      </c>
      <c r="AJ93">
        <v>3.54</v>
      </c>
      <c r="AK93">
        <v>-1</v>
      </c>
      <c r="AL93">
        <v>-1</v>
      </c>
      <c r="AM93">
        <v>-1</v>
      </c>
      <c r="AN93">
        <v>20.515000000000001</v>
      </c>
      <c r="AO93">
        <v>43424</v>
      </c>
      <c r="AP93">
        <v>3</v>
      </c>
      <c r="AQ93">
        <v>44625</v>
      </c>
      <c r="AR93">
        <v>2.8279999999999998</v>
      </c>
      <c r="AS93">
        <v>44626</v>
      </c>
      <c r="AT93">
        <v>3.8069999999999999</v>
      </c>
      <c r="AU93">
        <v>-1</v>
      </c>
      <c r="AV93">
        <v>-1</v>
      </c>
      <c r="AW93">
        <v>41863</v>
      </c>
      <c r="AX93">
        <v>28.05</v>
      </c>
      <c r="AY93">
        <v>43402</v>
      </c>
      <c r="AZ93">
        <v>9.3230000000000004</v>
      </c>
      <c r="BA93">
        <v>-1</v>
      </c>
      <c r="BB93">
        <v>2.9169999999999998</v>
      </c>
      <c r="BC93">
        <v>41722</v>
      </c>
      <c r="BD93">
        <v>-1</v>
      </c>
      <c r="BE93">
        <v>-1</v>
      </c>
      <c r="BF93">
        <v>-1</v>
      </c>
      <c r="BG93">
        <v>-1</v>
      </c>
      <c r="BH93">
        <v>-1</v>
      </c>
      <c r="BI93">
        <v>43424</v>
      </c>
      <c r="BJ93">
        <v>8.1280000000000001</v>
      </c>
      <c r="BK93">
        <v>-1</v>
      </c>
      <c r="BL93">
        <v>-1</v>
      </c>
      <c r="BM93">
        <v>43424</v>
      </c>
      <c r="BN93">
        <v>7.3410000000000002</v>
      </c>
      <c r="BO93">
        <v>43426</v>
      </c>
      <c r="BP93">
        <v>2.0630000000000002</v>
      </c>
      <c r="BQ93">
        <v>-1</v>
      </c>
      <c r="BR93">
        <v>-1</v>
      </c>
      <c r="BS93">
        <v>43426</v>
      </c>
      <c r="BT93">
        <v>-1</v>
      </c>
      <c r="BU93">
        <v>-1</v>
      </c>
      <c r="BV93">
        <v>-1</v>
      </c>
      <c r="BW93">
        <v>41915</v>
      </c>
      <c r="BX93">
        <v>-1</v>
      </c>
      <c r="BY93">
        <v>-1</v>
      </c>
      <c r="BZ93">
        <v>-1</v>
      </c>
      <c r="CA93">
        <v>41911</v>
      </c>
      <c r="CB93">
        <v>10</v>
      </c>
      <c r="CC93">
        <v>41912</v>
      </c>
      <c r="CD93">
        <v>7</v>
      </c>
      <c r="CE93">
        <v>43332</v>
      </c>
      <c r="CF93">
        <v>7</v>
      </c>
      <c r="CG93">
        <v>41893</v>
      </c>
      <c r="CH93">
        <v>7.25</v>
      </c>
      <c r="CI93">
        <v>-1</v>
      </c>
      <c r="CJ93">
        <v>-1</v>
      </c>
      <c r="CK93">
        <v>41844</v>
      </c>
      <c r="CL93">
        <v>35.835000000000001</v>
      </c>
      <c r="CM93">
        <v>-1</v>
      </c>
      <c r="CN93">
        <v>-1</v>
      </c>
    </row>
    <row r="94" spans="1:92" x14ac:dyDescent="0.25">
      <c r="A94" s="1">
        <v>39353</v>
      </c>
      <c r="B94">
        <v>85.099000000000004</v>
      </c>
      <c r="C94">
        <v>41831</v>
      </c>
      <c r="D94">
        <v>29.504999999999999</v>
      </c>
      <c r="E94">
        <v>44895</v>
      </c>
      <c r="F94">
        <v>18.167999999999999</v>
      </c>
      <c r="G94">
        <v>40360</v>
      </c>
      <c r="H94">
        <v>19.832999999999998</v>
      </c>
      <c r="I94">
        <v>44834</v>
      </c>
      <c r="J94">
        <v>115.089</v>
      </c>
      <c r="K94">
        <v>41819</v>
      </c>
      <c r="L94">
        <v>30.001000000000001</v>
      </c>
      <c r="M94">
        <v>40469</v>
      </c>
      <c r="N94">
        <v>22.998000000000001</v>
      </c>
      <c r="O94">
        <v>40289</v>
      </c>
      <c r="P94">
        <v>24.498000000000001</v>
      </c>
      <c r="Q94">
        <v>44377</v>
      </c>
      <c r="R94">
        <v>48.901000000000003</v>
      </c>
      <c r="S94">
        <v>43337</v>
      </c>
      <c r="T94">
        <v>143.05600000000001</v>
      </c>
      <c r="U94">
        <v>42062</v>
      </c>
      <c r="V94">
        <v>14.336</v>
      </c>
      <c r="W94">
        <v>44074</v>
      </c>
      <c r="X94">
        <v>70.965000000000003</v>
      </c>
      <c r="Y94">
        <v>44043</v>
      </c>
      <c r="Z94">
        <v>49.598999999999997</v>
      </c>
      <c r="AA94">
        <v>40481</v>
      </c>
      <c r="AB94">
        <v>43.098999999999997</v>
      </c>
      <c r="AC94">
        <v>44043</v>
      </c>
      <c r="AD94">
        <v>164.214</v>
      </c>
      <c r="AE94">
        <v>41149</v>
      </c>
      <c r="AF94">
        <v>-1</v>
      </c>
      <c r="AG94">
        <v>42853</v>
      </c>
      <c r="AH94">
        <v>2.8079999999999998</v>
      </c>
      <c r="AI94">
        <v>-1</v>
      </c>
      <c r="AJ94">
        <v>4.0030000000000001</v>
      </c>
      <c r="AK94">
        <v>-1</v>
      </c>
      <c r="AL94">
        <v>-1</v>
      </c>
      <c r="AM94">
        <v>-1</v>
      </c>
      <c r="AN94">
        <v>20.515000000000001</v>
      </c>
      <c r="AO94">
        <v>43424</v>
      </c>
      <c r="AP94">
        <v>3</v>
      </c>
      <c r="AQ94">
        <v>44625</v>
      </c>
      <c r="AR94">
        <v>3.1680000000000001</v>
      </c>
      <c r="AS94">
        <v>44626</v>
      </c>
      <c r="AT94">
        <v>3.0110000000000001</v>
      </c>
      <c r="AU94">
        <v>-1</v>
      </c>
      <c r="AV94">
        <v>-1</v>
      </c>
      <c r="AW94">
        <v>41863</v>
      </c>
      <c r="AX94">
        <v>23.503</v>
      </c>
      <c r="AY94">
        <v>43402</v>
      </c>
      <c r="AZ94">
        <v>8.7970000000000006</v>
      </c>
      <c r="BA94">
        <v>-1</v>
      </c>
      <c r="BB94">
        <v>3.5419999999999998</v>
      </c>
      <c r="BC94">
        <v>41722</v>
      </c>
      <c r="BD94">
        <v>-1</v>
      </c>
      <c r="BE94">
        <v>-1</v>
      </c>
      <c r="BF94">
        <v>-1</v>
      </c>
      <c r="BG94">
        <v>-1</v>
      </c>
      <c r="BH94">
        <v>-1</v>
      </c>
      <c r="BI94">
        <v>43424</v>
      </c>
      <c r="BJ94">
        <v>8.5689999999999991</v>
      </c>
      <c r="BK94">
        <v>-1</v>
      </c>
      <c r="BL94">
        <v>-1</v>
      </c>
      <c r="BM94">
        <v>43424</v>
      </c>
      <c r="BN94">
        <v>7.165</v>
      </c>
      <c r="BO94">
        <v>43426</v>
      </c>
      <c r="BP94">
        <v>2.0630000000000002</v>
      </c>
      <c r="BQ94">
        <v>-1</v>
      </c>
      <c r="BR94">
        <v>-1</v>
      </c>
      <c r="BS94">
        <v>43426</v>
      </c>
      <c r="BT94">
        <v>-1</v>
      </c>
      <c r="BU94">
        <v>-1</v>
      </c>
      <c r="BV94">
        <v>-1</v>
      </c>
      <c r="BW94">
        <v>41915</v>
      </c>
      <c r="BX94">
        <v>-1</v>
      </c>
      <c r="BY94">
        <v>-1</v>
      </c>
      <c r="BZ94">
        <v>-1</v>
      </c>
      <c r="CA94">
        <v>41911</v>
      </c>
      <c r="CB94">
        <v>40.25</v>
      </c>
      <c r="CC94">
        <v>41912</v>
      </c>
      <c r="CD94">
        <v>7</v>
      </c>
      <c r="CE94">
        <v>43332</v>
      </c>
      <c r="CF94">
        <v>7</v>
      </c>
      <c r="CG94">
        <v>41893</v>
      </c>
      <c r="CH94">
        <v>6.5</v>
      </c>
      <c r="CI94">
        <v>-1</v>
      </c>
      <c r="CJ94">
        <v>-1</v>
      </c>
      <c r="CK94">
        <v>41844</v>
      </c>
      <c r="CL94">
        <v>32.168999999999997</v>
      </c>
      <c r="CM94">
        <v>-1</v>
      </c>
      <c r="CN94">
        <v>-1</v>
      </c>
    </row>
    <row r="95" spans="1:92" x14ac:dyDescent="0.25">
      <c r="A95" s="1">
        <v>39386</v>
      </c>
      <c r="B95">
        <v>81.33</v>
      </c>
      <c r="C95">
        <v>41831</v>
      </c>
      <c r="D95">
        <v>30.8</v>
      </c>
      <c r="E95">
        <v>44895</v>
      </c>
      <c r="F95">
        <v>19.201000000000001</v>
      </c>
      <c r="G95">
        <v>40360</v>
      </c>
      <c r="H95">
        <v>19.5</v>
      </c>
      <c r="I95">
        <v>44834</v>
      </c>
      <c r="J95">
        <v>116.73099999999999</v>
      </c>
      <c r="K95">
        <v>41819</v>
      </c>
      <c r="L95">
        <v>31.001999999999999</v>
      </c>
      <c r="M95">
        <v>40469</v>
      </c>
      <c r="N95">
        <v>24.49</v>
      </c>
      <c r="O95">
        <v>40289</v>
      </c>
      <c r="P95">
        <v>23.927</v>
      </c>
      <c r="Q95">
        <v>44377</v>
      </c>
      <c r="R95">
        <v>47.231000000000002</v>
      </c>
      <c r="S95">
        <v>43337</v>
      </c>
      <c r="T95">
        <v>132.40100000000001</v>
      </c>
      <c r="U95">
        <v>42062</v>
      </c>
      <c r="V95">
        <v>11.834</v>
      </c>
      <c r="W95">
        <v>44074</v>
      </c>
      <c r="X95">
        <v>69.466999999999999</v>
      </c>
      <c r="Y95">
        <v>44043</v>
      </c>
      <c r="Z95">
        <v>38.667999999999999</v>
      </c>
      <c r="AA95">
        <v>40481</v>
      </c>
      <c r="AB95">
        <v>41.99</v>
      </c>
      <c r="AC95">
        <v>44043</v>
      </c>
      <c r="AD95">
        <v>160.52799999999999</v>
      </c>
      <c r="AE95">
        <v>41149</v>
      </c>
      <c r="AF95">
        <v>-1</v>
      </c>
      <c r="AG95">
        <v>42853</v>
      </c>
      <c r="AH95">
        <v>2.5</v>
      </c>
      <c r="AI95">
        <v>-1</v>
      </c>
      <c r="AJ95">
        <v>3.8660000000000001</v>
      </c>
      <c r="AK95">
        <v>-1</v>
      </c>
      <c r="AL95">
        <v>-1</v>
      </c>
      <c r="AM95">
        <v>-1</v>
      </c>
      <c r="AN95">
        <v>20.515000000000001</v>
      </c>
      <c r="AO95">
        <v>43424</v>
      </c>
      <c r="AP95">
        <v>3</v>
      </c>
      <c r="AQ95">
        <v>44625</v>
      </c>
      <c r="AR95">
        <v>3.302</v>
      </c>
      <c r="AS95">
        <v>44626</v>
      </c>
      <c r="AT95">
        <v>3.5789999999999997</v>
      </c>
      <c r="AU95">
        <v>-1</v>
      </c>
      <c r="AV95">
        <v>-1</v>
      </c>
      <c r="AW95">
        <v>41863</v>
      </c>
      <c r="AX95">
        <v>21.565999999999999</v>
      </c>
      <c r="AY95">
        <v>43402</v>
      </c>
      <c r="AZ95">
        <v>8.6289999999999996</v>
      </c>
      <c r="BA95">
        <v>-1</v>
      </c>
      <c r="BB95">
        <v>3.0830000000000002</v>
      </c>
      <c r="BC95">
        <v>41722</v>
      </c>
      <c r="BD95">
        <v>-1</v>
      </c>
      <c r="BE95">
        <v>-1</v>
      </c>
      <c r="BF95">
        <v>-1</v>
      </c>
      <c r="BG95">
        <v>-1</v>
      </c>
      <c r="BH95">
        <v>-1</v>
      </c>
      <c r="BI95">
        <v>43424</v>
      </c>
      <c r="BJ95">
        <v>8.4489999999999998</v>
      </c>
      <c r="BK95">
        <v>-1</v>
      </c>
      <c r="BL95">
        <v>-1</v>
      </c>
      <c r="BM95">
        <v>43424</v>
      </c>
      <c r="BN95">
        <v>6.9719999999999995</v>
      </c>
      <c r="BO95">
        <v>43426</v>
      </c>
      <c r="BP95">
        <v>2.0630000000000002</v>
      </c>
      <c r="BQ95">
        <v>-1</v>
      </c>
      <c r="BR95">
        <v>-1</v>
      </c>
      <c r="BS95">
        <v>43426</v>
      </c>
      <c r="BT95">
        <v>-1</v>
      </c>
      <c r="BU95">
        <v>-1</v>
      </c>
      <c r="BV95">
        <v>-1</v>
      </c>
      <c r="BW95">
        <v>41915</v>
      </c>
      <c r="BX95">
        <v>-1</v>
      </c>
      <c r="BY95">
        <v>-1</v>
      </c>
      <c r="BZ95">
        <v>-1</v>
      </c>
      <c r="CA95">
        <v>41911</v>
      </c>
      <c r="CB95">
        <v>40.25</v>
      </c>
      <c r="CC95">
        <v>41912</v>
      </c>
      <c r="CD95">
        <v>7</v>
      </c>
      <c r="CE95">
        <v>43332</v>
      </c>
      <c r="CF95">
        <v>6</v>
      </c>
      <c r="CG95">
        <v>41893</v>
      </c>
      <c r="CH95">
        <v>6.25</v>
      </c>
      <c r="CI95">
        <v>-1</v>
      </c>
      <c r="CJ95">
        <v>-1</v>
      </c>
      <c r="CK95">
        <v>41844</v>
      </c>
      <c r="CL95">
        <v>28.335000000000001</v>
      </c>
      <c r="CM95">
        <v>-1</v>
      </c>
      <c r="CN95">
        <v>-1</v>
      </c>
    </row>
    <row r="96" spans="1:92" x14ac:dyDescent="0.25">
      <c r="A96" s="1">
        <v>39416</v>
      </c>
      <c r="B96">
        <v>98.406000000000006</v>
      </c>
      <c r="C96">
        <v>41831</v>
      </c>
      <c r="D96">
        <v>70.233999999999995</v>
      </c>
      <c r="E96">
        <v>44895</v>
      </c>
      <c r="F96">
        <v>35.503</v>
      </c>
      <c r="G96">
        <v>40360</v>
      </c>
      <c r="H96">
        <v>22.167000000000002</v>
      </c>
      <c r="I96">
        <v>44834</v>
      </c>
      <c r="J96">
        <v>135.505</v>
      </c>
      <c r="K96">
        <v>41819</v>
      </c>
      <c r="L96">
        <v>63.834000000000003</v>
      </c>
      <c r="M96">
        <v>40469</v>
      </c>
      <c r="N96">
        <v>39.889000000000003</v>
      </c>
      <c r="O96">
        <v>40289</v>
      </c>
      <c r="P96">
        <v>45.432000000000002</v>
      </c>
      <c r="Q96">
        <v>44377</v>
      </c>
      <c r="R96">
        <v>68.244</v>
      </c>
      <c r="S96">
        <v>43337</v>
      </c>
      <c r="T96">
        <v>159.63499999999999</v>
      </c>
      <c r="U96">
        <v>42062</v>
      </c>
      <c r="V96">
        <v>24.667999999999999</v>
      </c>
      <c r="W96">
        <v>44074</v>
      </c>
      <c r="X96">
        <v>94.903999999999996</v>
      </c>
      <c r="Y96">
        <v>44043</v>
      </c>
      <c r="Z96">
        <v>63.066000000000003</v>
      </c>
      <c r="AA96">
        <v>40481</v>
      </c>
      <c r="AB96">
        <v>62.472000000000001</v>
      </c>
      <c r="AC96">
        <v>44043</v>
      </c>
      <c r="AD96">
        <v>180.09399999999999</v>
      </c>
      <c r="AE96">
        <v>41149</v>
      </c>
      <c r="AF96">
        <v>-1</v>
      </c>
      <c r="AG96">
        <v>42853</v>
      </c>
      <c r="AH96">
        <v>4.4050000000000002</v>
      </c>
      <c r="AI96">
        <v>-1</v>
      </c>
      <c r="AJ96">
        <v>7.8659999999999997</v>
      </c>
      <c r="AK96">
        <v>-1</v>
      </c>
      <c r="AL96">
        <v>-1</v>
      </c>
      <c r="AM96">
        <v>-1</v>
      </c>
      <c r="AN96">
        <v>20.515000000000001</v>
      </c>
      <c r="AO96">
        <v>43424</v>
      </c>
      <c r="AP96">
        <v>3.7439999999999998</v>
      </c>
      <c r="AQ96">
        <v>44625</v>
      </c>
      <c r="AR96">
        <v>5.4820000000000002</v>
      </c>
      <c r="AS96">
        <v>44626</v>
      </c>
      <c r="AT96">
        <v>4.6349999999999998</v>
      </c>
      <c r="AU96">
        <v>-1</v>
      </c>
      <c r="AV96">
        <v>-1</v>
      </c>
      <c r="AW96">
        <v>41863</v>
      </c>
      <c r="AX96">
        <v>30.823</v>
      </c>
      <c r="AY96">
        <v>43402</v>
      </c>
      <c r="AZ96">
        <v>14.269</v>
      </c>
      <c r="BA96">
        <v>-1</v>
      </c>
      <c r="BB96">
        <v>3.7080000000000002</v>
      </c>
      <c r="BC96">
        <v>41722</v>
      </c>
      <c r="BD96">
        <v>-1</v>
      </c>
      <c r="BE96">
        <v>-1</v>
      </c>
      <c r="BF96">
        <v>-1</v>
      </c>
      <c r="BG96">
        <v>-1</v>
      </c>
      <c r="BH96">
        <v>-1</v>
      </c>
      <c r="BI96">
        <v>43424</v>
      </c>
      <c r="BJ96">
        <v>13.436999999999999</v>
      </c>
      <c r="BK96">
        <v>-1</v>
      </c>
      <c r="BL96">
        <v>-1</v>
      </c>
      <c r="BM96">
        <v>43424</v>
      </c>
      <c r="BN96">
        <v>13.494999999999999</v>
      </c>
      <c r="BO96">
        <v>43426</v>
      </c>
      <c r="BP96">
        <v>3.3130000000000002</v>
      </c>
      <c r="BQ96">
        <v>-1</v>
      </c>
      <c r="BR96">
        <v>-1</v>
      </c>
      <c r="BS96">
        <v>43426</v>
      </c>
      <c r="BT96">
        <v>-1</v>
      </c>
      <c r="BU96">
        <v>-1</v>
      </c>
      <c r="BV96">
        <v>-1</v>
      </c>
      <c r="BW96">
        <v>41915</v>
      </c>
      <c r="BX96">
        <v>-1</v>
      </c>
      <c r="BY96">
        <v>-1</v>
      </c>
      <c r="BZ96">
        <v>-1</v>
      </c>
      <c r="CA96">
        <v>41911</v>
      </c>
      <c r="CB96">
        <v>59.25</v>
      </c>
      <c r="CC96">
        <v>41912</v>
      </c>
      <c r="CD96">
        <v>7</v>
      </c>
      <c r="CE96">
        <v>43332</v>
      </c>
      <c r="CF96">
        <v>12.5</v>
      </c>
      <c r="CG96">
        <v>41893</v>
      </c>
      <c r="CH96">
        <v>14.75</v>
      </c>
      <c r="CI96">
        <v>-1</v>
      </c>
      <c r="CJ96">
        <v>-1</v>
      </c>
      <c r="CK96">
        <v>41844</v>
      </c>
      <c r="CL96">
        <v>48.335000000000001</v>
      </c>
      <c r="CM96">
        <v>-1</v>
      </c>
      <c r="CN96">
        <v>-1</v>
      </c>
    </row>
    <row r="97" spans="1:92" x14ac:dyDescent="0.25">
      <c r="A97" s="1">
        <v>39447</v>
      </c>
      <c r="B97">
        <v>103</v>
      </c>
      <c r="C97">
        <v>41831</v>
      </c>
      <c r="D97">
        <v>72.001000000000005</v>
      </c>
      <c r="E97">
        <v>44895</v>
      </c>
      <c r="F97">
        <v>31.707999999999998</v>
      </c>
      <c r="G97">
        <v>40360</v>
      </c>
      <c r="H97">
        <v>28.75</v>
      </c>
      <c r="I97">
        <v>44834</v>
      </c>
      <c r="J97">
        <v>130</v>
      </c>
      <c r="K97">
        <v>41819</v>
      </c>
      <c r="L97">
        <v>65.835999999999999</v>
      </c>
      <c r="M97">
        <v>40469</v>
      </c>
      <c r="N97">
        <v>45.328000000000003</v>
      </c>
      <c r="O97">
        <v>40289</v>
      </c>
      <c r="P97">
        <v>41.993000000000002</v>
      </c>
      <c r="Q97">
        <v>44377</v>
      </c>
      <c r="R97">
        <v>69.498000000000005</v>
      </c>
      <c r="S97">
        <v>43337</v>
      </c>
      <c r="T97">
        <v>153.33500000000001</v>
      </c>
      <c r="U97">
        <v>42062</v>
      </c>
      <c r="V97">
        <v>23.503</v>
      </c>
      <c r="W97">
        <v>44074</v>
      </c>
      <c r="X97">
        <v>88.17</v>
      </c>
      <c r="Y97">
        <v>44043</v>
      </c>
      <c r="Z97">
        <v>72.906999999999996</v>
      </c>
      <c r="AA97">
        <v>40481</v>
      </c>
      <c r="AB97">
        <v>54.832999999999998</v>
      </c>
      <c r="AC97">
        <v>44043</v>
      </c>
      <c r="AD97">
        <v>167.339</v>
      </c>
      <c r="AE97">
        <v>41149</v>
      </c>
      <c r="AF97">
        <v>-1</v>
      </c>
      <c r="AG97">
        <v>42853</v>
      </c>
      <c r="AH97">
        <v>4.5</v>
      </c>
      <c r="AI97">
        <v>-1</v>
      </c>
      <c r="AJ97">
        <v>8.6910000000000007</v>
      </c>
      <c r="AK97">
        <v>-1</v>
      </c>
      <c r="AL97">
        <v>-1</v>
      </c>
      <c r="AM97">
        <v>-1</v>
      </c>
      <c r="AN97">
        <v>20.515000000000001</v>
      </c>
      <c r="AO97">
        <v>43424</v>
      </c>
      <c r="AP97">
        <v>4.3730000000000002</v>
      </c>
      <c r="AQ97">
        <v>44625</v>
      </c>
      <c r="AR97">
        <v>8.0589999999999993</v>
      </c>
      <c r="AS97">
        <v>44626</v>
      </c>
      <c r="AT97">
        <v>5.9619999999999997</v>
      </c>
      <c r="AU97">
        <v>-1</v>
      </c>
      <c r="AV97">
        <v>-1</v>
      </c>
      <c r="AW97">
        <v>41863</v>
      </c>
      <c r="AX97">
        <v>36.450000000000003</v>
      </c>
      <c r="AY97">
        <v>43402</v>
      </c>
      <c r="AZ97">
        <v>20.602</v>
      </c>
      <c r="BA97">
        <v>-1</v>
      </c>
      <c r="BB97">
        <v>7.86</v>
      </c>
      <c r="BC97">
        <v>41722</v>
      </c>
      <c r="BD97">
        <v>-1</v>
      </c>
      <c r="BE97">
        <v>-1</v>
      </c>
      <c r="BF97">
        <v>-1</v>
      </c>
      <c r="BG97">
        <v>-1</v>
      </c>
      <c r="BH97">
        <v>-1</v>
      </c>
      <c r="BI97">
        <v>43424</v>
      </c>
      <c r="BJ97">
        <v>13.881</v>
      </c>
      <c r="BK97">
        <v>-1</v>
      </c>
      <c r="BL97">
        <v>-1</v>
      </c>
      <c r="BM97">
        <v>43424</v>
      </c>
      <c r="BN97">
        <v>12.706</v>
      </c>
      <c r="BO97">
        <v>43426</v>
      </c>
      <c r="BP97">
        <v>3.8129999999999997</v>
      </c>
      <c r="BQ97">
        <v>-1</v>
      </c>
      <c r="BR97">
        <v>-1</v>
      </c>
      <c r="BS97">
        <v>43426</v>
      </c>
      <c r="BT97">
        <v>-1</v>
      </c>
      <c r="BU97">
        <v>-1</v>
      </c>
      <c r="BV97">
        <v>-1</v>
      </c>
      <c r="BW97">
        <v>41915</v>
      </c>
      <c r="BX97">
        <v>-1</v>
      </c>
      <c r="BY97">
        <v>-1</v>
      </c>
      <c r="BZ97">
        <v>-1</v>
      </c>
      <c r="CA97">
        <v>41911</v>
      </c>
      <c r="CB97">
        <v>137.5</v>
      </c>
      <c r="CC97">
        <v>41912</v>
      </c>
      <c r="CD97">
        <v>7</v>
      </c>
      <c r="CE97">
        <v>43332</v>
      </c>
      <c r="CF97">
        <v>16.5</v>
      </c>
      <c r="CG97">
        <v>41893</v>
      </c>
      <c r="CH97">
        <v>19.117000000000001</v>
      </c>
      <c r="CI97">
        <v>-1</v>
      </c>
      <c r="CJ97">
        <v>-1</v>
      </c>
      <c r="CK97">
        <v>41844</v>
      </c>
      <c r="CL97">
        <v>48.500999999999998</v>
      </c>
      <c r="CM97">
        <v>-1</v>
      </c>
      <c r="CN97">
        <v>-1</v>
      </c>
    </row>
    <row r="98" spans="1:92" x14ac:dyDescent="0.25">
      <c r="A98" s="1">
        <v>39478</v>
      </c>
      <c r="B98">
        <v>135.68700000000001</v>
      </c>
      <c r="C98">
        <v>41831</v>
      </c>
      <c r="D98">
        <v>119.328</v>
      </c>
      <c r="E98">
        <v>44895</v>
      </c>
      <c r="F98">
        <v>65</v>
      </c>
      <c r="G98">
        <v>40360</v>
      </c>
      <c r="H98">
        <v>55.896000000000001</v>
      </c>
      <c r="I98">
        <v>44834</v>
      </c>
      <c r="J98">
        <v>181.66</v>
      </c>
      <c r="K98">
        <v>41819</v>
      </c>
      <c r="L98">
        <v>92.834999999999994</v>
      </c>
      <c r="M98">
        <v>40469</v>
      </c>
      <c r="N98">
        <v>76.099000000000004</v>
      </c>
      <c r="O98">
        <v>40289</v>
      </c>
      <c r="P98">
        <v>72.332999999999998</v>
      </c>
      <c r="Q98">
        <v>44377</v>
      </c>
      <c r="R98">
        <v>110</v>
      </c>
      <c r="S98">
        <v>43337</v>
      </c>
      <c r="T98">
        <v>209.79499999999999</v>
      </c>
      <c r="U98">
        <v>42062</v>
      </c>
      <c r="V98">
        <v>47.500999999999998</v>
      </c>
      <c r="W98">
        <v>44074</v>
      </c>
      <c r="X98">
        <v>109.96</v>
      </c>
      <c r="Y98">
        <v>44043</v>
      </c>
      <c r="Z98">
        <v>157.56899999999999</v>
      </c>
      <c r="AA98">
        <v>40481</v>
      </c>
      <c r="AB98">
        <v>89.637</v>
      </c>
      <c r="AC98">
        <v>44043</v>
      </c>
      <c r="AD98">
        <v>206.60599999999999</v>
      </c>
      <c r="AE98">
        <v>41149</v>
      </c>
      <c r="AF98">
        <v>-1</v>
      </c>
      <c r="AG98">
        <v>42853</v>
      </c>
      <c r="AH98">
        <v>8.1020000000000003</v>
      </c>
      <c r="AI98">
        <v>-1</v>
      </c>
      <c r="AJ98">
        <v>17.5</v>
      </c>
      <c r="AK98">
        <v>-1</v>
      </c>
      <c r="AL98">
        <v>-1</v>
      </c>
      <c r="AM98">
        <v>-1</v>
      </c>
      <c r="AN98">
        <v>20.515000000000001</v>
      </c>
      <c r="AO98">
        <v>43424</v>
      </c>
      <c r="AP98">
        <v>4.3730000000000002</v>
      </c>
      <c r="AQ98">
        <v>44625</v>
      </c>
      <c r="AR98">
        <v>9.75</v>
      </c>
      <c r="AS98">
        <v>44626</v>
      </c>
      <c r="AT98">
        <v>7.25</v>
      </c>
      <c r="AU98">
        <v>-1</v>
      </c>
      <c r="AV98">
        <v>-1</v>
      </c>
      <c r="AW98">
        <v>41863</v>
      </c>
      <c r="AX98">
        <v>50.667999999999999</v>
      </c>
      <c r="AY98">
        <v>43402</v>
      </c>
      <c r="AZ98">
        <v>32.832999999999998</v>
      </c>
      <c r="BA98">
        <v>-1</v>
      </c>
      <c r="BB98">
        <v>15.420999999999999</v>
      </c>
      <c r="BC98">
        <v>41722</v>
      </c>
      <c r="BD98">
        <v>-1</v>
      </c>
      <c r="BE98">
        <v>-1</v>
      </c>
      <c r="BF98">
        <v>-1</v>
      </c>
      <c r="BG98">
        <v>-1</v>
      </c>
      <c r="BH98">
        <v>-1</v>
      </c>
      <c r="BI98">
        <v>43424</v>
      </c>
      <c r="BJ98">
        <v>37.347999999999999</v>
      </c>
      <c r="BK98">
        <v>-1</v>
      </c>
      <c r="BL98">
        <v>-1</v>
      </c>
      <c r="BM98">
        <v>43424</v>
      </c>
      <c r="BN98">
        <v>29.5</v>
      </c>
      <c r="BO98">
        <v>43426</v>
      </c>
      <c r="BP98">
        <v>5.4379999999999997</v>
      </c>
      <c r="BQ98">
        <v>-1</v>
      </c>
      <c r="BR98">
        <v>-1</v>
      </c>
      <c r="BS98">
        <v>43426</v>
      </c>
      <c r="BT98">
        <v>-1</v>
      </c>
      <c r="BU98">
        <v>-1</v>
      </c>
      <c r="BV98">
        <v>-1</v>
      </c>
      <c r="BW98">
        <v>41915</v>
      </c>
      <c r="BX98">
        <v>-1</v>
      </c>
      <c r="BY98">
        <v>-1</v>
      </c>
      <c r="BZ98">
        <v>-1</v>
      </c>
      <c r="CA98">
        <v>41911</v>
      </c>
      <c r="CB98">
        <v>156</v>
      </c>
      <c r="CC98">
        <v>41912</v>
      </c>
      <c r="CD98">
        <v>7</v>
      </c>
      <c r="CE98">
        <v>43332</v>
      </c>
      <c r="CF98">
        <v>29.5</v>
      </c>
      <c r="CG98">
        <v>41893</v>
      </c>
      <c r="CH98">
        <v>31.75</v>
      </c>
      <c r="CI98">
        <v>-1</v>
      </c>
      <c r="CJ98">
        <v>-1</v>
      </c>
      <c r="CK98">
        <v>41844</v>
      </c>
      <c r="CL98">
        <v>79.168000000000006</v>
      </c>
      <c r="CM98">
        <v>-1</v>
      </c>
      <c r="CN98">
        <v>-1</v>
      </c>
    </row>
    <row r="99" spans="1:92" x14ac:dyDescent="0.25">
      <c r="A99" s="1">
        <v>39507</v>
      </c>
      <c r="B99">
        <v>152.375</v>
      </c>
      <c r="C99">
        <v>41831</v>
      </c>
      <c r="D99">
        <v>163.279</v>
      </c>
      <c r="E99">
        <v>44895</v>
      </c>
      <c r="F99">
        <v>60.515000000000001</v>
      </c>
      <c r="G99">
        <v>40360</v>
      </c>
      <c r="H99">
        <v>64.126999999999995</v>
      </c>
      <c r="I99">
        <v>44834</v>
      </c>
      <c r="J99">
        <v>194.07499999999999</v>
      </c>
      <c r="K99">
        <v>41819</v>
      </c>
      <c r="L99">
        <v>108.001</v>
      </c>
      <c r="M99">
        <v>40469</v>
      </c>
      <c r="N99">
        <v>84.200999999999993</v>
      </c>
      <c r="O99">
        <v>40289</v>
      </c>
      <c r="P99">
        <v>82.96</v>
      </c>
      <c r="Q99">
        <v>44377</v>
      </c>
      <c r="R99">
        <v>122.505</v>
      </c>
      <c r="S99">
        <v>43337</v>
      </c>
      <c r="T99">
        <v>241.726</v>
      </c>
      <c r="U99">
        <v>42062</v>
      </c>
      <c r="V99">
        <v>64.834999999999994</v>
      </c>
      <c r="W99">
        <v>44074</v>
      </c>
      <c r="X99">
        <v>134.26900000000001</v>
      </c>
      <c r="Y99">
        <v>44043</v>
      </c>
      <c r="Z99">
        <v>200.904</v>
      </c>
      <c r="AA99">
        <v>40481</v>
      </c>
      <c r="AB99">
        <v>102.087</v>
      </c>
      <c r="AC99">
        <v>44043</v>
      </c>
      <c r="AD99">
        <v>248.59399999999999</v>
      </c>
      <c r="AE99">
        <v>41149</v>
      </c>
      <c r="AF99">
        <v>-1</v>
      </c>
      <c r="AG99">
        <v>42853</v>
      </c>
      <c r="AH99">
        <v>8</v>
      </c>
      <c r="AI99">
        <v>-1</v>
      </c>
      <c r="AJ99">
        <v>23.844000000000001</v>
      </c>
      <c r="AK99">
        <v>-1</v>
      </c>
      <c r="AL99">
        <v>-1</v>
      </c>
      <c r="AM99">
        <v>-1</v>
      </c>
      <c r="AN99">
        <v>20.515000000000001</v>
      </c>
      <c r="AO99">
        <v>43424</v>
      </c>
      <c r="AP99">
        <v>4.3730000000000002</v>
      </c>
      <c r="AQ99">
        <v>44625</v>
      </c>
      <c r="AR99">
        <v>12.25</v>
      </c>
      <c r="AS99">
        <v>44626</v>
      </c>
      <c r="AT99">
        <v>8.4380000000000006</v>
      </c>
      <c r="AU99">
        <v>-1</v>
      </c>
      <c r="AV99">
        <v>-1</v>
      </c>
      <c r="AW99">
        <v>41863</v>
      </c>
      <c r="AX99">
        <v>74.498000000000005</v>
      </c>
      <c r="AY99">
        <v>43402</v>
      </c>
      <c r="AZ99">
        <v>43.25</v>
      </c>
      <c r="BA99">
        <v>-1</v>
      </c>
      <c r="BB99">
        <v>17.853999999999999</v>
      </c>
      <c r="BC99">
        <v>41722</v>
      </c>
      <c r="BD99">
        <v>-1</v>
      </c>
      <c r="BE99">
        <v>-1</v>
      </c>
      <c r="BF99">
        <v>-1</v>
      </c>
      <c r="BG99">
        <v>-1</v>
      </c>
      <c r="BH99">
        <v>-1</v>
      </c>
      <c r="BI99">
        <v>43424</v>
      </c>
      <c r="BJ99">
        <v>40.75</v>
      </c>
      <c r="BK99">
        <v>-1</v>
      </c>
      <c r="BL99">
        <v>-1</v>
      </c>
      <c r="BM99">
        <v>43424</v>
      </c>
      <c r="BN99">
        <v>36.25</v>
      </c>
      <c r="BO99">
        <v>43426</v>
      </c>
      <c r="BP99">
        <v>5.4379999999999997</v>
      </c>
      <c r="BQ99">
        <v>-1</v>
      </c>
      <c r="BR99">
        <v>-1</v>
      </c>
      <c r="BS99">
        <v>43426</v>
      </c>
      <c r="BT99">
        <v>-1</v>
      </c>
      <c r="BU99">
        <v>-1</v>
      </c>
      <c r="BV99">
        <v>-1</v>
      </c>
      <c r="BW99">
        <v>41915</v>
      </c>
      <c r="BX99">
        <v>-1</v>
      </c>
      <c r="BY99">
        <v>-1</v>
      </c>
      <c r="BZ99">
        <v>-1</v>
      </c>
      <c r="CA99">
        <v>41911</v>
      </c>
      <c r="CB99">
        <v>156</v>
      </c>
      <c r="CC99">
        <v>41912</v>
      </c>
      <c r="CD99">
        <v>7</v>
      </c>
      <c r="CE99">
        <v>43332</v>
      </c>
      <c r="CF99">
        <v>45.5</v>
      </c>
      <c r="CG99">
        <v>41893</v>
      </c>
      <c r="CH99">
        <v>41.482999999999997</v>
      </c>
      <c r="CI99">
        <v>-1</v>
      </c>
      <c r="CJ99">
        <v>-1</v>
      </c>
      <c r="CK99">
        <v>41844</v>
      </c>
      <c r="CL99">
        <v>139.16800000000001</v>
      </c>
      <c r="CM99">
        <v>-1</v>
      </c>
      <c r="CN99">
        <v>-1</v>
      </c>
    </row>
    <row r="100" spans="1:92" x14ac:dyDescent="0.25">
      <c r="A100" s="1">
        <v>39538</v>
      </c>
      <c r="B100">
        <v>177.66499999999999</v>
      </c>
      <c r="C100">
        <v>41831</v>
      </c>
      <c r="D100">
        <v>179.899</v>
      </c>
      <c r="E100">
        <v>44895</v>
      </c>
      <c r="F100">
        <v>74.929000000000002</v>
      </c>
      <c r="G100">
        <v>40360</v>
      </c>
      <c r="H100">
        <v>81</v>
      </c>
      <c r="I100">
        <v>44834</v>
      </c>
      <c r="J100">
        <v>217.73099999999999</v>
      </c>
      <c r="K100">
        <v>41819</v>
      </c>
      <c r="L100">
        <v>132.667</v>
      </c>
      <c r="M100">
        <v>40469</v>
      </c>
      <c r="N100">
        <v>96.596999999999994</v>
      </c>
      <c r="O100">
        <v>40289</v>
      </c>
      <c r="P100">
        <v>98.5</v>
      </c>
      <c r="Q100">
        <v>44377</v>
      </c>
      <c r="R100">
        <v>130.09899999999999</v>
      </c>
      <c r="S100">
        <v>43337</v>
      </c>
      <c r="T100">
        <v>240.422</v>
      </c>
      <c r="U100">
        <v>42062</v>
      </c>
      <c r="V100">
        <v>74.168999999999997</v>
      </c>
      <c r="W100">
        <v>44074</v>
      </c>
      <c r="X100">
        <v>148.34</v>
      </c>
      <c r="Y100">
        <v>44043</v>
      </c>
      <c r="Z100">
        <v>207.43199999999999</v>
      </c>
      <c r="AA100">
        <v>40481</v>
      </c>
      <c r="AB100">
        <v>110.432</v>
      </c>
      <c r="AC100">
        <v>44043</v>
      </c>
      <c r="AD100">
        <v>309.50700000000001</v>
      </c>
      <c r="AE100">
        <v>41149</v>
      </c>
      <c r="AF100">
        <v>-1</v>
      </c>
      <c r="AG100">
        <v>42853</v>
      </c>
      <c r="AH100">
        <v>12</v>
      </c>
      <c r="AI100">
        <v>-1</v>
      </c>
      <c r="AJ100">
        <v>27</v>
      </c>
      <c r="AK100">
        <v>-1</v>
      </c>
      <c r="AL100">
        <v>-1</v>
      </c>
      <c r="AM100">
        <v>-1</v>
      </c>
      <c r="AN100">
        <v>20.515000000000001</v>
      </c>
      <c r="AO100">
        <v>43424</v>
      </c>
      <c r="AP100">
        <v>4.3730000000000002</v>
      </c>
      <c r="AQ100">
        <v>44625</v>
      </c>
      <c r="AR100">
        <v>12.75</v>
      </c>
      <c r="AS100">
        <v>44626</v>
      </c>
      <c r="AT100">
        <v>10</v>
      </c>
      <c r="AU100">
        <v>-1</v>
      </c>
      <c r="AV100">
        <v>-1</v>
      </c>
      <c r="AW100">
        <v>41863</v>
      </c>
      <c r="AX100">
        <v>80.429000000000002</v>
      </c>
      <c r="AY100">
        <v>43402</v>
      </c>
      <c r="AZ100">
        <v>40.832999999999998</v>
      </c>
      <c r="BA100">
        <v>-1</v>
      </c>
      <c r="BB100">
        <v>25.917000000000002</v>
      </c>
      <c r="BC100">
        <v>41722</v>
      </c>
      <c r="BD100">
        <v>-1</v>
      </c>
      <c r="BE100">
        <v>-1</v>
      </c>
      <c r="BF100">
        <v>-1</v>
      </c>
      <c r="BG100">
        <v>-1</v>
      </c>
      <c r="BH100">
        <v>-1</v>
      </c>
      <c r="BI100">
        <v>43424</v>
      </c>
      <c r="BJ100">
        <v>41.097000000000001</v>
      </c>
      <c r="BK100">
        <v>-1</v>
      </c>
      <c r="BL100">
        <v>-1</v>
      </c>
      <c r="BM100">
        <v>43424</v>
      </c>
      <c r="BN100">
        <v>41.5</v>
      </c>
      <c r="BO100">
        <v>43426</v>
      </c>
      <c r="BP100">
        <v>5.4379999999999997</v>
      </c>
      <c r="BQ100">
        <v>-1</v>
      </c>
      <c r="BR100">
        <v>-1</v>
      </c>
      <c r="BS100">
        <v>43426</v>
      </c>
      <c r="BT100">
        <v>-1</v>
      </c>
      <c r="BU100">
        <v>-1</v>
      </c>
      <c r="BV100">
        <v>-1</v>
      </c>
      <c r="BW100">
        <v>41915</v>
      </c>
      <c r="BX100">
        <v>-1</v>
      </c>
      <c r="BY100">
        <v>-1</v>
      </c>
      <c r="BZ100">
        <v>-1</v>
      </c>
      <c r="CA100">
        <v>41911</v>
      </c>
      <c r="CB100">
        <v>156</v>
      </c>
      <c r="CC100">
        <v>41912</v>
      </c>
      <c r="CD100">
        <v>7</v>
      </c>
      <c r="CE100">
        <v>43332</v>
      </c>
      <c r="CF100">
        <v>54</v>
      </c>
      <c r="CG100">
        <v>41893</v>
      </c>
      <c r="CH100">
        <v>48.252000000000002</v>
      </c>
      <c r="CI100">
        <v>-1</v>
      </c>
      <c r="CJ100">
        <v>-1</v>
      </c>
      <c r="CK100">
        <v>41844</v>
      </c>
      <c r="CL100">
        <v>176.33500000000001</v>
      </c>
      <c r="CM100">
        <v>-1</v>
      </c>
      <c r="CN100">
        <v>-1</v>
      </c>
    </row>
    <row r="101" spans="1:92" x14ac:dyDescent="0.25">
      <c r="A101" s="1">
        <v>39568</v>
      </c>
      <c r="B101">
        <v>108.3</v>
      </c>
      <c r="C101">
        <v>41831</v>
      </c>
      <c r="D101">
        <v>124.899</v>
      </c>
      <c r="E101">
        <v>44895</v>
      </c>
      <c r="F101">
        <v>56.811999999999998</v>
      </c>
      <c r="G101">
        <v>40360</v>
      </c>
      <c r="H101">
        <v>43.825000000000003</v>
      </c>
      <c r="I101">
        <v>44834</v>
      </c>
      <c r="J101">
        <v>153.22900000000001</v>
      </c>
      <c r="K101">
        <v>41819</v>
      </c>
      <c r="L101">
        <v>80.168999999999997</v>
      </c>
      <c r="M101">
        <v>40469</v>
      </c>
      <c r="N101">
        <v>64.325000000000003</v>
      </c>
      <c r="O101">
        <v>40289</v>
      </c>
      <c r="P101">
        <v>65.626999999999995</v>
      </c>
      <c r="Q101">
        <v>44377</v>
      </c>
      <c r="R101">
        <v>84</v>
      </c>
      <c r="S101">
        <v>43337</v>
      </c>
      <c r="T101">
        <v>195.09899999999999</v>
      </c>
      <c r="U101">
        <v>42062</v>
      </c>
      <c r="V101">
        <v>36.502000000000002</v>
      </c>
      <c r="W101">
        <v>44074</v>
      </c>
      <c r="X101">
        <v>101.505</v>
      </c>
      <c r="Y101">
        <v>44043</v>
      </c>
      <c r="Z101">
        <v>135.56899999999999</v>
      </c>
      <c r="AA101">
        <v>40481</v>
      </c>
      <c r="AB101">
        <v>69.796999999999997</v>
      </c>
      <c r="AC101">
        <v>44043</v>
      </c>
      <c r="AD101">
        <v>238.94</v>
      </c>
      <c r="AE101">
        <v>41149</v>
      </c>
      <c r="AF101">
        <v>-1</v>
      </c>
      <c r="AG101">
        <v>42853</v>
      </c>
      <c r="AH101">
        <v>10.089</v>
      </c>
      <c r="AI101">
        <v>-1</v>
      </c>
      <c r="AJ101">
        <v>21.576000000000001</v>
      </c>
      <c r="AK101">
        <v>-1</v>
      </c>
      <c r="AL101">
        <v>-1</v>
      </c>
      <c r="AM101">
        <v>-1</v>
      </c>
      <c r="AN101">
        <v>20.515000000000001</v>
      </c>
      <c r="AO101">
        <v>43424</v>
      </c>
      <c r="AP101">
        <v>4.3730000000000002</v>
      </c>
      <c r="AQ101">
        <v>44625</v>
      </c>
      <c r="AR101">
        <v>6.25</v>
      </c>
      <c r="AS101">
        <v>44626</v>
      </c>
      <c r="AT101">
        <v>16.25</v>
      </c>
      <c r="AU101">
        <v>-1</v>
      </c>
      <c r="AV101">
        <v>-1</v>
      </c>
      <c r="AW101">
        <v>41863</v>
      </c>
      <c r="AX101">
        <v>54.162999999999997</v>
      </c>
      <c r="AY101">
        <v>43402</v>
      </c>
      <c r="AZ101">
        <v>24.75</v>
      </c>
      <c r="BA101">
        <v>-1</v>
      </c>
      <c r="BB101">
        <v>13.406000000000001</v>
      </c>
      <c r="BC101">
        <v>41722</v>
      </c>
      <c r="BD101">
        <v>-1</v>
      </c>
      <c r="BE101">
        <v>-1</v>
      </c>
      <c r="BF101">
        <v>-1</v>
      </c>
      <c r="BG101">
        <v>-1</v>
      </c>
      <c r="BH101">
        <v>-1</v>
      </c>
      <c r="BI101">
        <v>43424</v>
      </c>
      <c r="BJ101">
        <v>32.75</v>
      </c>
      <c r="BK101">
        <v>-1</v>
      </c>
      <c r="BL101">
        <v>-1</v>
      </c>
      <c r="BM101">
        <v>43424</v>
      </c>
      <c r="BN101">
        <v>24.5</v>
      </c>
      <c r="BO101">
        <v>43426</v>
      </c>
      <c r="BP101">
        <v>5.4379999999999997</v>
      </c>
      <c r="BQ101">
        <v>-1</v>
      </c>
      <c r="BR101">
        <v>-1</v>
      </c>
      <c r="BS101">
        <v>43426</v>
      </c>
      <c r="BT101">
        <v>-1</v>
      </c>
      <c r="BU101">
        <v>-1</v>
      </c>
      <c r="BV101">
        <v>-1</v>
      </c>
      <c r="BW101">
        <v>41915</v>
      </c>
      <c r="BX101">
        <v>-1</v>
      </c>
      <c r="BY101">
        <v>-1</v>
      </c>
      <c r="BZ101">
        <v>-1</v>
      </c>
      <c r="CA101">
        <v>41911</v>
      </c>
      <c r="CB101">
        <v>166.5</v>
      </c>
      <c r="CC101">
        <v>41912</v>
      </c>
      <c r="CD101">
        <v>155.5</v>
      </c>
      <c r="CE101">
        <v>43332</v>
      </c>
      <c r="CF101">
        <v>25.25</v>
      </c>
      <c r="CG101">
        <v>41893</v>
      </c>
      <c r="CH101">
        <v>29.282</v>
      </c>
      <c r="CI101">
        <v>-1</v>
      </c>
      <c r="CJ101">
        <v>-1</v>
      </c>
      <c r="CK101">
        <v>41844</v>
      </c>
      <c r="CL101">
        <v>112.33499999999999</v>
      </c>
      <c r="CM101">
        <v>-1</v>
      </c>
      <c r="CN101">
        <v>-1</v>
      </c>
    </row>
    <row r="102" spans="1:92" x14ac:dyDescent="0.25">
      <c r="A102" s="1">
        <v>39598</v>
      </c>
      <c r="B102">
        <v>85.165000000000006</v>
      </c>
      <c r="C102">
        <v>41831</v>
      </c>
      <c r="D102">
        <v>125.26600000000001</v>
      </c>
      <c r="E102">
        <v>44895</v>
      </c>
      <c r="F102">
        <v>46.005000000000003</v>
      </c>
      <c r="G102">
        <v>40360</v>
      </c>
      <c r="H102">
        <v>49.832999999999998</v>
      </c>
      <c r="I102">
        <v>44834</v>
      </c>
      <c r="J102">
        <v>115.43899999999999</v>
      </c>
      <c r="K102">
        <v>41819</v>
      </c>
      <c r="L102">
        <v>74.668999999999997</v>
      </c>
      <c r="M102">
        <v>40469</v>
      </c>
      <c r="N102">
        <v>75.406999999999996</v>
      </c>
      <c r="O102">
        <v>40289</v>
      </c>
      <c r="P102">
        <v>77.244</v>
      </c>
      <c r="Q102">
        <v>44377</v>
      </c>
      <c r="R102">
        <v>76.162999999999997</v>
      </c>
      <c r="S102">
        <v>43337</v>
      </c>
      <c r="T102">
        <v>223.208</v>
      </c>
      <c r="U102">
        <v>42062</v>
      </c>
      <c r="V102">
        <v>39.337000000000003</v>
      </c>
      <c r="W102">
        <v>44074</v>
      </c>
      <c r="X102">
        <v>85.35</v>
      </c>
      <c r="Y102">
        <v>44043</v>
      </c>
      <c r="Z102">
        <v>160.066</v>
      </c>
      <c r="AA102">
        <v>40481</v>
      </c>
      <c r="AB102">
        <v>80.039000000000001</v>
      </c>
      <c r="AC102">
        <v>44043</v>
      </c>
      <c r="AD102">
        <v>242.76900000000001</v>
      </c>
      <c r="AE102">
        <v>41149</v>
      </c>
      <c r="AF102">
        <v>-1</v>
      </c>
      <c r="AG102">
        <v>42853</v>
      </c>
      <c r="AH102">
        <v>10.089</v>
      </c>
      <c r="AI102">
        <v>-1</v>
      </c>
      <c r="AJ102">
        <v>21.576000000000001</v>
      </c>
      <c r="AK102">
        <v>-1</v>
      </c>
      <c r="AL102">
        <v>-1</v>
      </c>
      <c r="AM102">
        <v>-1</v>
      </c>
      <c r="AN102">
        <v>20.515000000000001</v>
      </c>
      <c r="AO102">
        <v>43424</v>
      </c>
      <c r="AP102">
        <v>4.3730000000000002</v>
      </c>
      <c r="AQ102">
        <v>44625</v>
      </c>
      <c r="AR102">
        <v>7.75</v>
      </c>
      <c r="AS102">
        <v>44626</v>
      </c>
      <c r="AT102">
        <v>16.25</v>
      </c>
      <c r="AU102">
        <v>-1</v>
      </c>
      <c r="AV102">
        <v>-1</v>
      </c>
      <c r="AW102">
        <v>41863</v>
      </c>
      <c r="AX102">
        <v>54.75</v>
      </c>
      <c r="AY102">
        <v>43402</v>
      </c>
      <c r="AZ102">
        <v>25.75</v>
      </c>
      <c r="BA102">
        <v>-1</v>
      </c>
      <c r="BB102">
        <v>12.071</v>
      </c>
      <c r="BC102">
        <v>41722</v>
      </c>
      <c r="BD102">
        <v>-1</v>
      </c>
      <c r="BE102">
        <v>-1</v>
      </c>
      <c r="BF102">
        <v>-1</v>
      </c>
      <c r="BG102">
        <v>-1</v>
      </c>
      <c r="BH102">
        <v>-1</v>
      </c>
      <c r="BI102">
        <v>43424</v>
      </c>
      <c r="BJ102">
        <v>32.5</v>
      </c>
      <c r="BK102">
        <v>-1</v>
      </c>
      <c r="BL102">
        <v>-1</v>
      </c>
      <c r="BM102">
        <v>43424</v>
      </c>
      <c r="BN102">
        <v>24.25</v>
      </c>
      <c r="BO102">
        <v>43426</v>
      </c>
      <c r="BP102">
        <v>5.4379999999999997</v>
      </c>
      <c r="BQ102">
        <v>-1</v>
      </c>
      <c r="BR102">
        <v>-1</v>
      </c>
      <c r="BS102">
        <v>43426</v>
      </c>
      <c r="BT102">
        <v>-1</v>
      </c>
      <c r="BU102">
        <v>-1</v>
      </c>
      <c r="BV102">
        <v>-1</v>
      </c>
      <c r="BW102">
        <v>41915</v>
      </c>
      <c r="BX102">
        <v>-1</v>
      </c>
      <c r="BY102">
        <v>-1</v>
      </c>
      <c r="BZ102">
        <v>-1</v>
      </c>
      <c r="CA102">
        <v>41911</v>
      </c>
      <c r="CB102">
        <v>166.5</v>
      </c>
      <c r="CC102">
        <v>41912</v>
      </c>
      <c r="CD102">
        <v>155.5</v>
      </c>
      <c r="CE102">
        <v>43332</v>
      </c>
      <c r="CF102">
        <v>25.5</v>
      </c>
      <c r="CG102">
        <v>41893</v>
      </c>
      <c r="CH102">
        <v>27.343</v>
      </c>
      <c r="CI102">
        <v>-1</v>
      </c>
      <c r="CJ102">
        <v>-1</v>
      </c>
      <c r="CK102">
        <v>41844</v>
      </c>
      <c r="CL102">
        <v>96.501000000000005</v>
      </c>
      <c r="CM102">
        <v>-1</v>
      </c>
      <c r="CN102">
        <v>-1</v>
      </c>
    </row>
    <row r="103" spans="1:92" x14ac:dyDescent="0.25">
      <c r="A103" s="1">
        <v>39629</v>
      </c>
      <c r="B103">
        <v>120.571</v>
      </c>
      <c r="C103">
        <v>41831</v>
      </c>
      <c r="D103">
        <v>159.167</v>
      </c>
      <c r="E103">
        <v>44895</v>
      </c>
      <c r="F103">
        <v>58.49</v>
      </c>
      <c r="G103">
        <v>40360</v>
      </c>
      <c r="H103">
        <v>73.593999999999994</v>
      </c>
      <c r="I103">
        <v>44834</v>
      </c>
      <c r="J103">
        <v>161.89599999999999</v>
      </c>
      <c r="K103">
        <v>41819</v>
      </c>
      <c r="L103">
        <v>94.501999999999995</v>
      </c>
      <c r="M103">
        <v>40469</v>
      </c>
      <c r="N103">
        <v>103.952</v>
      </c>
      <c r="O103">
        <v>40289</v>
      </c>
      <c r="P103">
        <v>111.914</v>
      </c>
      <c r="Q103">
        <v>44377</v>
      </c>
      <c r="R103">
        <v>115.399</v>
      </c>
      <c r="S103">
        <v>43337</v>
      </c>
      <c r="T103">
        <v>261.64699999999999</v>
      </c>
      <c r="U103">
        <v>42062</v>
      </c>
      <c r="V103">
        <v>50.503</v>
      </c>
      <c r="W103">
        <v>44074</v>
      </c>
      <c r="X103">
        <v>107.73099999999999</v>
      </c>
      <c r="Y103">
        <v>44043</v>
      </c>
      <c r="Z103">
        <v>190.703</v>
      </c>
      <c r="AA103">
        <v>40481</v>
      </c>
      <c r="AB103">
        <v>132.25399999999999</v>
      </c>
      <c r="AC103">
        <v>44043</v>
      </c>
      <c r="AD103">
        <v>309.16800000000001</v>
      </c>
      <c r="AE103">
        <v>41149</v>
      </c>
      <c r="AF103">
        <v>-1</v>
      </c>
      <c r="AG103">
        <v>42853</v>
      </c>
      <c r="AH103">
        <v>10.089</v>
      </c>
      <c r="AI103">
        <v>-1</v>
      </c>
      <c r="AJ103">
        <v>10.75</v>
      </c>
      <c r="AK103">
        <v>-1</v>
      </c>
      <c r="AL103">
        <v>-1</v>
      </c>
      <c r="AM103">
        <v>-1</v>
      </c>
      <c r="AN103">
        <v>20.515000000000001</v>
      </c>
      <c r="AO103">
        <v>43424</v>
      </c>
      <c r="AP103">
        <v>4.3730000000000002</v>
      </c>
      <c r="AQ103">
        <v>44625</v>
      </c>
      <c r="AR103">
        <v>9.75</v>
      </c>
      <c r="AS103">
        <v>44626</v>
      </c>
      <c r="AT103">
        <v>16.25</v>
      </c>
      <c r="AU103">
        <v>-1</v>
      </c>
      <c r="AV103">
        <v>-1</v>
      </c>
      <c r="AW103">
        <v>41863</v>
      </c>
      <c r="AX103">
        <v>79.554000000000002</v>
      </c>
      <c r="AY103">
        <v>43402</v>
      </c>
      <c r="AZ103">
        <v>36.875</v>
      </c>
      <c r="BA103">
        <v>-1</v>
      </c>
      <c r="BB103">
        <v>14.994999999999999</v>
      </c>
      <c r="BC103">
        <v>41722</v>
      </c>
      <c r="BD103">
        <v>-1</v>
      </c>
      <c r="BE103">
        <v>-1</v>
      </c>
      <c r="BF103">
        <v>-1</v>
      </c>
      <c r="BG103">
        <v>-1</v>
      </c>
      <c r="BH103">
        <v>-1</v>
      </c>
      <c r="BI103">
        <v>43424</v>
      </c>
      <c r="BJ103">
        <v>24.332999999999998</v>
      </c>
      <c r="BK103">
        <v>-1</v>
      </c>
      <c r="BL103">
        <v>-1</v>
      </c>
      <c r="BM103">
        <v>43424</v>
      </c>
      <c r="BN103">
        <v>34.25</v>
      </c>
      <c r="BO103">
        <v>43426</v>
      </c>
      <c r="BP103">
        <v>5.4379999999999997</v>
      </c>
      <c r="BQ103">
        <v>-1</v>
      </c>
      <c r="BR103">
        <v>-1</v>
      </c>
      <c r="BS103">
        <v>43426</v>
      </c>
      <c r="BT103">
        <v>-1</v>
      </c>
      <c r="BU103">
        <v>-1</v>
      </c>
      <c r="BV103">
        <v>-1</v>
      </c>
      <c r="BW103">
        <v>41915</v>
      </c>
      <c r="BX103">
        <v>-1</v>
      </c>
      <c r="BY103">
        <v>-1</v>
      </c>
      <c r="BZ103">
        <v>-1</v>
      </c>
      <c r="CA103">
        <v>41911</v>
      </c>
      <c r="CB103">
        <v>166.5</v>
      </c>
      <c r="CC103">
        <v>41912</v>
      </c>
      <c r="CD103">
        <v>155.5</v>
      </c>
      <c r="CE103">
        <v>43332</v>
      </c>
      <c r="CF103">
        <v>30</v>
      </c>
      <c r="CG103">
        <v>41893</v>
      </c>
      <c r="CH103">
        <v>29.503</v>
      </c>
      <c r="CI103">
        <v>-1</v>
      </c>
      <c r="CJ103">
        <v>-1</v>
      </c>
      <c r="CK103">
        <v>41844</v>
      </c>
      <c r="CL103">
        <v>133.501</v>
      </c>
      <c r="CM103">
        <v>-1</v>
      </c>
      <c r="CN103">
        <v>-1</v>
      </c>
    </row>
    <row r="104" spans="1:92" x14ac:dyDescent="0.25">
      <c r="A104" s="1">
        <v>39660</v>
      </c>
      <c r="B104">
        <v>117.85899999999999</v>
      </c>
      <c r="C104">
        <v>41831</v>
      </c>
      <c r="D104">
        <v>158.434</v>
      </c>
      <c r="E104">
        <v>44895</v>
      </c>
      <c r="F104">
        <v>60.875</v>
      </c>
      <c r="G104">
        <v>40360</v>
      </c>
      <c r="H104">
        <v>55.302</v>
      </c>
      <c r="I104">
        <v>44834</v>
      </c>
      <c r="J104">
        <v>145.566</v>
      </c>
      <c r="K104">
        <v>41819</v>
      </c>
      <c r="L104">
        <v>82.334999999999994</v>
      </c>
      <c r="M104">
        <v>40469</v>
      </c>
      <c r="N104">
        <v>86.695999999999998</v>
      </c>
      <c r="O104">
        <v>40289</v>
      </c>
      <c r="P104">
        <v>97.759</v>
      </c>
      <c r="Q104">
        <v>44377</v>
      </c>
      <c r="R104">
        <v>105.76600000000001</v>
      </c>
      <c r="S104">
        <v>43337</v>
      </c>
      <c r="T104">
        <v>222.495</v>
      </c>
      <c r="U104">
        <v>42062</v>
      </c>
      <c r="V104">
        <v>51.335999999999999</v>
      </c>
      <c r="W104">
        <v>44074</v>
      </c>
      <c r="X104">
        <v>98.863</v>
      </c>
      <c r="Y104">
        <v>44043</v>
      </c>
      <c r="Z104">
        <v>159.267</v>
      </c>
      <c r="AA104">
        <v>40481</v>
      </c>
      <c r="AB104">
        <v>105.88800000000001</v>
      </c>
      <c r="AC104">
        <v>44043</v>
      </c>
      <c r="AD104">
        <v>257.74900000000002</v>
      </c>
      <c r="AE104">
        <v>41149</v>
      </c>
      <c r="AF104">
        <v>-1</v>
      </c>
      <c r="AG104">
        <v>42853</v>
      </c>
      <c r="AH104">
        <v>10.625</v>
      </c>
      <c r="AI104">
        <v>-1</v>
      </c>
      <c r="AJ104">
        <v>19</v>
      </c>
      <c r="AK104">
        <v>-1</v>
      </c>
      <c r="AL104">
        <v>-1</v>
      </c>
      <c r="AM104">
        <v>-1</v>
      </c>
      <c r="AN104">
        <v>9</v>
      </c>
      <c r="AO104">
        <v>43424</v>
      </c>
      <c r="AP104">
        <v>4.3730000000000002</v>
      </c>
      <c r="AQ104">
        <v>44625</v>
      </c>
      <c r="AR104">
        <v>10.917</v>
      </c>
      <c r="AS104">
        <v>44626</v>
      </c>
      <c r="AT104">
        <v>7</v>
      </c>
      <c r="AU104">
        <v>-1</v>
      </c>
      <c r="AV104">
        <v>-1</v>
      </c>
      <c r="AW104">
        <v>41863</v>
      </c>
      <c r="AX104">
        <v>83.777000000000001</v>
      </c>
      <c r="AY104">
        <v>43402</v>
      </c>
      <c r="AZ104">
        <v>37.667000000000002</v>
      </c>
      <c r="BA104">
        <v>-1</v>
      </c>
      <c r="BB104">
        <v>17.329999999999998</v>
      </c>
      <c r="BC104">
        <v>41722</v>
      </c>
      <c r="BD104">
        <v>-1</v>
      </c>
      <c r="BE104">
        <v>-1</v>
      </c>
      <c r="BF104">
        <v>-1</v>
      </c>
      <c r="BG104">
        <v>-1</v>
      </c>
      <c r="BH104">
        <v>-1</v>
      </c>
      <c r="BI104">
        <v>43424</v>
      </c>
      <c r="BJ104">
        <v>36.667000000000002</v>
      </c>
      <c r="BK104">
        <v>-1</v>
      </c>
      <c r="BL104">
        <v>-1</v>
      </c>
      <c r="BM104">
        <v>43424</v>
      </c>
      <c r="BN104">
        <v>35.5</v>
      </c>
      <c r="BO104">
        <v>43426</v>
      </c>
      <c r="BP104">
        <v>8.125</v>
      </c>
      <c r="BQ104">
        <v>-1</v>
      </c>
      <c r="BR104">
        <v>-1</v>
      </c>
      <c r="BS104">
        <v>43426</v>
      </c>
      <c r="BT104">
        <v>-1</v>
      </c>
      <c r="BU104">
        <v>-1</v>
      </c>
      <c r="BV104">
        <v>-1</v>
      </c>
      <c r="BW104">
        <v>41915</v>
      </c>
      <c r="BX104">
        <v>-1</v>
      </c>
      <c r="BY104">
        <v>-1</v>
      </c>
      <c r="BZ104">
        <v>-1</v>
      </c>
      <c r="CA104">
        <v>41911</v>
      </c>
      <c r="CB104">
        <v>199.5</v>
      </c>
      <c r="CC104">
        <v>41912</v>
      </c>
      <c r="CD104">
        <v>155.5</v>
      </c>
      <c r="CE104">
        <v>43332</v>
      </c>
      <c r="CF104">
        <v>34.003</v>
      </c>
      <c r="CG104">
        <v>41893</v>
      </c>
      <c r="CH104">
        <v>37.436999999999998</v>
      </c>
      <c r="CI104">
        <v>-1</v>
      </c>
      <c r="CJ104">
        <v>-1</v>
      </c>
      <c r="CK104">
        <v>41844</v>
      </c>
      <c r="CL104">
        <v>107.504</v>
      </c>
      <c r="CM104">
        <v>-1</v>
      </c>
      <c r="CN104">
        <v>-1</v>
      </c>
    </row>
    <row r="105" spans="1:92" x14ac:dyDescent="0.25">
      <c r="A105" s="1">
        <v>39689</v>
      </c>
      <c r="B105">
        <v>130.30199999999999</v>
      </c>
      <c r="C105">
        <v>41831</v>
      </c>
      <c r="D105">
        <v>185.53299999999999</v>
      </c>
      <c r="E105">
        <v>44895</v>
      </c>
      <c r="F105">
        <v>62.17</v>
      </c>
      <c r="G105">
        <v>40360</v>
      </c>
      <c r="H105">
        <v>65.168000000000006</v>
      </c>
      <c r="I105">
        <v>44834</v>
      </c>
      <c r="J105">
        <v>159.934</v>
      </c>
      <c r="K105">
        <v>41819</v>
      </c>
      <c r="L105">
        <v>90.834999999999994</v>
      </c>
      <c r="M105">
        <v>40469</v>
      </c>
      <c r="N105">
        <v>115.66500000000001</v>
      </c>
      <c r="O105">
        <v>40289</v>
      </c>
      <c r="P105">
        <v>127.505</v>
      </c>
      <c r="Q105">
        <v>44377</v>
      </c>
      <c r="R105">
        <v>118.437</v>
      </c>
      <c r="S105">
        <v>43337</v>
      </c>
      <c r="T105">
        <v>242.76900000000001</v>
      </c>
      <c r="U105">
        <v>42062</v>
      </c>
      <c r="V105">
        <v>67.668999999999997</v>
      </c>
      <c r="W105">
        <v>44074</v>
      </c>
      <c r="X105">
        <v>132.804</v>
      </c>
      <c r="Y105">
        <v>44043</v>
      </c>
      <c r="Z105">
        <v>173.31700000000001</v>
      </c>
      <c r="AA105">
        <v>40481</v>
      </c>
      <c r="AB105">
        <v>135</v>
      </c>
      <c r="AC105">
        <v>44043</v>
      </c>
      <c r="AD105">
        <v>265.101</v>
      </c>
      <c r="AE105">
        <v>41149</v>
      </c>
      <c r="AF105">
        <v>21.244</v>
      </c>
      <c r="AG105">
        <v>42853</v>
      </c>
      <c r="AH105">
        <v>10.875</v>
      </c>
      <c r="AI105">
        <v>-1</v>
      </c>
      <c r="AJ105">
        <v>19.5</v>
      </c>
      <c r="AK105">
        <v>-1</v>
      </c>
      <c r="AL105">
        <v>-1</v>
      </c>
      <c r="AM105">
        <v>-1</v>
      </c>
      <c r="AN105">
        <v>9</v>
      </c>
      <c r="AO105">
        <v>43424</v>
      </c>
      <c r="AP105">
        <v>4.3730000000000002</v>
      </c>
      <c r="AQ105">
        <v>44625</v>
      </c>
      <c r="AR105">
        <v>11.375</v>
      </c>
      <c r="AS105">
        <v>44626</v>
      </c>
      <c r="AT105">
        <v>7.75</v>
      </c>
      <c r="AU105">
        <v>-1</v>
      </c>
      <c r="AV105">
        <v>-1</v>
      </c>
      <c r="AW105">
        <v>41863</v>
      </c>
      <c r="AX105">
        <v>86.757000000000005</v>
      </c>
      <c r="AY105">
        <v>43402</v>
      </c>
      <c r="AZ105">
        <v>39.417000000000002</v>
      </c>
      <c r="BA105">
        <v>-1</v>
      </c>
      <c r="BB105">
        <v>16.033000000000001</v>
      </c>
      <c r="BC105">
        <v>41722</v>
      </c>
      <c r="BD105">
        <v>-1</v>
      </c>
      <c r="BE105">
        <v>-1</v>
      </c>
      <c r="BF105">
        <v>-1</v>
      </c>
      <c r="BG105">
        <v>-1</v>
      </c>
      <c r="BH105">
        <v>-1</v>
      </c>
      <c r="BI105">
        <v>43424</v>
      </c>
      <c r="BJ105">
        <v>37.832999999999998</v>
      </c>
      <c r="BK105">
        <v>-1</v>
      </c>
      <c r="BL105">
        <v>-1</v>
      </c>
      <c r="BM105">
        <v>43424</v>
      </c>
      <c r="BN105">
        <v>36.917000000000002</v>
      </c>
      <c r="BO105">
        <v>43426</v>
      </c>
      <c r="BP105">
        <v>9.625</v>
      </c>
      <c r="BQ105">
        <v>-1</v>
      </c>
      <c r="BR105">
        <v>-1</v>
      </c>
      <c r="BS105">
        <v>43426</v>
      </c>
      <c r="BT105">
        <v>18</v>
      </c>
      <c r="BU105">
        <v>-1</v>
      </c>
      <c r="BV105">
        <v>-1</v>
      </c>
      <c r="BW105">
        <v>41915</v>
      </c>
      <c r="BX105">
        <v>-1</v>
      </c>
      <c r="BY105">
        <v>-1</v>
      </c>
      <c r="BZ105">
        <v>-1</v>
      </c>
      <c r="CA105">
        <v>41911</v>
      </c>
      <c r="CB105">
        <v>199.5</v>
      </c>
      <c r="CC105">
        <v>41912</v>
      </c>
      <c r="CD105">
        <v>155.5</v>
      </c>
      <c r="CE105">
        <v>43332</v>
      </c>
      <c r="CF105">
        <v>41.503</v>
      </c>
      <c r="CG105">
        <v>41893</v>
      </c>
      <c r="CH105">
        <v>43.5</v>
      </c>
      <c r="CI105">
        <v>-1</v>
      </c>
      <c r="CJ105">
        <v>-1</v>
      </c>
      <c r="CK105">
        <v>41844</v>
      </c>
      <c r="CL105">
        <v>126.006</v>
      </c>
      <c r="CM105">
        <v>-1</v>
      </c>
      <c r="CN105">
        <v>-1</v>
      </c>
    </row>
    <row r="106" spans="1:92" x14ac:dyDescent="0.25">
      <c r="A106" s="1">
        <v>39721</v>
      </c>
      <c r="B106">
        <v>179.3</v>
      </c>
      <c r="C106">
        <v>41831</v>
      </c>
      <c r="D106">
        <v>224.90100000000001</v>
      </c>
      <c r="E106">
        <v>44895</v>
      </c>
      <c r="F106">
        <v>113.35</v>
      </c>
      <c r="G106">
        <v>40360</v>
      </c>
      <c r="H106">
        <v>87.093999999999994</v>
      </c>
      <c r="I106">
        <v>44834</v>
      </c>
      <c r="J106">
        <v>206.44399999999999</v>
      </c>
      <c r="K106">
        <v>41819</v>
      </c>
      <c r="L106">
        <v>138.33500000000001</v>
      </c>
      <c r="M106">
        <v>40469</v>
      </c>
      <c r="N106">
        <v>174.90899999999999</v>
      </c>
      <c r="O106">
        <v>40289</v>
      </c>
      <c r="P106">
        <v>168.32499999999999</v>
      </c>
      <c r="Q106">
        <v>44377</v>
      </c>
      <c r="R106">
        <v>144.32</v>
      </c>
      <c r="S106">
        <v>43337</v>
      </c>
      <c r="T106">
        <v>286.38299999999998</v>
      </c>
      <c r="U106">
        <v>42062</v>
      </c>
      <c r="V106">
        <v>73.668000000000006</v>
      </c>
      <c r="W106">
        <v>44074</v>
      </c>
      <c r="X106">
        <v>261.49099999999999</v>
      </c>
      <c r="Y106">
        <v>44043</v>
      </c>
      <c r="Z106">
        <v>210.68299999999999</v>
      </c>
      <c r="AA106">
        <v>40481</v>
      </c>
      <c r="AB106">
        <v>169.934</v>
      </c>
      <c r="AC106">
        <v>44043</v>
      </c>
      <c r="AD106">
        <v>297.08499999999998</v>
      </c>
      <c r="AE106">
        <v>41149</v>
      </c>
      <c r="AF106">
        <v>24.503</v>
      </c>
      <c r="AG106">
        <v>42853</v>
      </c>
      <c r="AH106">
        <v>18.167999999999999</v>
      </c>
      <c r="AI106">
        <v>-1</v>
      </c>
      <c r="AJ106">
        <v>35.564</v>
      </c>
      <c r="AK106">
        <v>-1</v>
      </c>
      <c r="AL106">
        <v>-1</v>
      </c>
      <c r="AM106">
        <v>-1</v>
      </c>
      <c r="AN106">
        <v>16.687999999999999</v>
      </c>
      <c r="AO106">
        <v>43424</v>
      </c>
      <c r="AP106">
        <v>15.664999999999999</v>
      </c>
      <c r="AQ106">
        <v>44625</v>
      </c>
      <c r="AR106">
        <v>17.908999999999999</v>
      </c>
      <c r="AS106">
        <v>44626</v>
      </c>
      <c r="AT106">
        <v>11.932</v>
      </c>
      <c r="AU106">
        <v>-1</v>
      </c>
      <c r="AV106">
        <v>-1</v>
      </c>
      <c r="AW106">
        <v>41863</v>
      </c>
      <c r="AX106">
        <v>123.874</v>
      </c>
      <c r="AY106">
        <v>43402</v>
      </c>
      <c r="AZ106">
        <v>52.564</v>
      </c>
      <c r="BA106">
        <v>-1</v>
      </c>
      <c r="BB106">
        <v>19.163</v>
      </c>
      <c r="BC106">
        <v>41722</v>
      </c>
      <c r="BD106">
        <v>15.731</v>
      </c>
      <c r="BE106">
        <v>-1</v>
      </c>
      <c r="BF106">
        <v>-1</v>
      </c>
      <c r="BG106">
        <v>-1</v>
      </c>
      <c r="BH106">
        <v>-1</v>
      </c>
      <c r="BI106">
        <v>43424</v>
      </c>
      <c r="BJ106">
        <v>50.866</v>
      </c>
      <c r="BK106">
        <v>-1</v>
      </c>
      <c r="BL106">
        <v>-1</v>
      </c>
      <c r="BM106">
        <v>43424</v>
      </c>
      <c r="BN106">
        <v>50.396000000000001</v>
      </c>
      <c r="BO106">
        <v>43426</v>
      </c>
      <c r="BP106">
        <v>16</v>
      </c>
      <c r="BQ106">
        <v>-1</v>
      </c>
      <c r="BR106">
        <v>-1</v>
      </c>
      <c r="BS106">
        <v>43426</v>
      </c>
      <c r="BT106">
        <v>27.498000000000001</v>
      </c>
      <c r="BU106">
        <v>-1</v>
      </c>
      <c r="BV106">
        <v>-1</v>
      </c>
      <c r="BW106">
        <v>41915</v>
      </c>
      <c r="BX106">
        <v>232.5</v>
      </c>
      <c r="BY106">
        <v>-1</v>
      </c>
      <c r="BZ106">
        <v>-1</v>
      </c>
      <c r="CA106">
        <v>41911</v>
      </c>
      <c r="CB106">
        <v>330</v>
      </c>
      <c r="CC106">
        <v>41912</v>
      </c>
      <c r="CD106">
        <v>222.50299999999999</v>
      </c>
      <c r="CE106">
        <v>43332</v>
      </c>
      <c r="CF106">
        <v>60.002000000000002</v>
      </c>
      <c r="CG106">
        <v>41893</v>
      </c>
      <c r="CH106">
        <v>62.005000000000003</v>
      </c>
      <c r="CI106">
        <v>-1</v>
      </c>
      <c r="CJ106">
        <v>-1</v>
      </c>
      <c r="CK106">
        <v>41844</v>
      </c>
      <c r="CL106">
        <v>166.33600000000001</v>
      </c>
      <c r="CM106">
        <v>-1</v>
      </c>
      <c r="CN106">
        <v>-1</v>
      </c>
    </row>
    <row r="107" spans="1:92" x14ac:dyDescent="0.25">
      <c r="A107" s="1">
        <v>39752</v>
      </c>
      <c r="B107">
        <v>333.07</v>
      </c>
      <c r="C107">
        <v>41831</v>
      </c>
      <c r="D107">
        <v>417.23599999999999</v>
      </c>
      <c r="E107">
        <v>44895</v>
      </c>
      <c r="F107">
        <v>217.63</v>
      </c>
      <c r="G107">
        <v>40360</v>
      </c>
      <c r="H107">
        <v>164.43899999999999</v>
      </c>
      <c r="I107">
        <v>44834</v>
      </c>
      <c r="J107">
        <v>333.375</v>
      </c>
      <c r="K107">
        <v>41819</v>
      </c>
      <c r="L107">
        <v>308.334</v>
      </c>
      <c r="M107">
        <v>40469</v>
      </c>
      <c r="N107">
        <v>380.887</v>
      </c>
      <c r="O107">
        <v>40289</v>
      </c>
      <c r="P107">
        <v>235</v>
      </c>
      <c r="Q107">
        <v>44377</v>
      </c>
      <c r="R107">
        <v>315.93400000000003</v>
      </c>
      <c r="S107">
        <v>43337</v>
      </c>
      <c r="T107">
        <v>482.57499999999999</v>
      </c>
      <c r="U107">
        <v>42062</v>
      </c>
      <c r="V107">
        <v>185.167</v>
      </c>
      <c r="W107">
        <v>44074</v>
      </c>
      <c r="X107">
        <v>656.71600000000001</v>
      </c>
      <c r="Y107">
        <v>44043</v>
      </c>
      <c r="Z107">
        <v>386.608</v>
      </c>
      <c r="AA107">
        <v>40481</v>
      </c>
      <c r="AB107">
        <v>233.32499999999999</v>
      </c>
      <c r="AC107">
        <v>44043</v>
      </c>
      <c r="AD107">
        <v>497.613</v>
      </c>
      <c r="AE107">
        <v>41149</v>
      </c>
      <c r="AF107">
        <v>65.317999999999998</v>
      </c>
      <c r="AG107">
        <v>42853</v>
      </c>
      <c r="AH107">
        <v>78.591999999999999</v>
      </c>
      <c r="AI107">
        <v>-1</v>
      </c>
      <c r="AJ107">
        <v>55.399000000000001</v>
      </c>
      <c r="AK107">
        <v>-1</v>
      </c>
      <c r="AL107">
        <v>-1</v>
      </c>
      <c r="AM107">
        <v>-1</v>
      </c>
      <c r="AN107">
        <v>60.25</v>
      </c>
      <c r="AO107">
        <v>43424</v>
      </c>
      <c r="AP107">
        <v>36.493000000000002</v>
      </c>
      <c r="AQ107">
        <v>44625</v>
      </c>
      <c r="AR107">
        <v>41.432000000000002</v>
      </c>
      <c r="AS107">
        <v>44626</v>
      </c>
      <c r="AT107">
        <v>32.662999999999997</v>
      </c>
      <c r="AU107">
        <v>-1</v>
      </c>
      <c r="AV107">
        <v>-1</v>
      </c>
      <c r="AW107">
        <v>41863</v>
      </c>
      <c r="AX107">
        <v>211.07400000000001</v>
      </c>
      <c r="AY107">
        <v>43402</v>
      </c>
      <c r="AZ107">
        <v>114.15300000000001</v>
      </c>
      <c r="BA107">
        <v>-1</v>
      </c>
      <c r="BB107">
        <v>40.904000000000003</v>
      </c>
      <c r="BC107">
        <v>41722</v>
      </c>
      <c r="BD107">
        <v>44.893999999999998</v>
      </c>
      <c r="BE107">
        <v>-1</v>
      </c>
      <c r="BF107">
        <v>-1</v>
      </c>
      <c r="BG107">
        <v>-1</v>
      </c>
      <c r="BH107">
        <v>-1</v>
      </c>
      <c r="BI107">
        <v>43424</v>
      </c>
      <c r="BJ107">
        <v>85.287000000000006</v>
      </c>
      <c r="BK107">
        <v>-1</v>
      </c>
      <c r="BL107">
        <v>-1</v>
      </c>
      <c r="BM107">
        <v>43424</v>
      </c>
      <c r="BN107">
        <v>85.414000000000001</v>
      </c>
      <c r="BO107">
        <v>43426</v>
      </c>
      <c r="BP107">
        <v>46.25</v>
      </c>
      <c r="BQ107">
        <v>-1</v>
      </c>
      <c r="BR107">
        <v>-1</v>
      </c>
      <c r="BS107">
        <v>43426</v>
      </c>
      <c r="BT107">
        <v>60.843000000000004</v>
      </c>
      <c r="BU107">
        <v>-1</v>
      </c>
      <c r="BV107">
        <v>-1</v>
      </c>
      <c r="BW107">
        <v>41915</v>
      </c>
      <c r="BX107">
        <v>475.00299999999999</v>
      </c>
      <c r="BY107">
        <v>-1</v>
      </c>
      <c r="BZ107">
        <v>-1</v>
      </c>
      <c r="CA107">
        <v>41911</v>
      </c>
      <c r="CB107">
        <v>707.50300000000004</v>
      </c>
      <c r="CC107">
        <v>41912</v>
      </c>
      <c r="CD107">
        <v>460.00299999999999</v>
      </c>
      <c r="CE107">
        <v>43332</v>
      </c>
      <c r="CF107">
        <v>155.00200000000001</v>
      </c>
      <c r="CG107">
        <v>41893</v>
      </c>
      <c r="CH107">
        <v>157.505</v>
      </c>
      <c r="CI107">
        <v>-1</v>
      </c>
      <c r="CJ107">
        <v>-1</v>
      </c>
      <c r="CK107">
        <v>41844</v>
      </c>
      <c r="CL107">
        <v>321.67099999999999</v>
      </c>
      <c r="CM107">
        <v>-1</v>
      </c>
      <c r="CN107">
        <v>-1</v>
      </c>
    </row>
    <row r="108" spans="1:92" x14ac:dyDescent="0.25">
      <c r="A108" s="1">
        <v>39780</v>
      </c>
      <c r="B108">
        <v>324.82</v>
      </c>
      <c r="C108">
        <v>41831</v>
      </c>
      <c r="D108">
        <v>500.33499999999998</v>
      </c>
      <c r="E108">
        <v>44895</v>
      </c>
      <c r="F108">
        <v>220.29499999999999</v>
      </c>
      <c r="G108">
        <v>40360</v>
      </c>
      <c r="H108">
        <v>166.91399999999999</v>
      </c>
      <c r="I108">
        <v>44834</v>
      </c>
      <c r="J108">
        <v>330.49</v>
      </c>
      <c r="K108">
        <v>41819</v>
      </c>
      <c r="L108">
        <v>412.50299999999999</v>
      </c>
      <c r="M108">
        <v>40469</v>
      </c>
      <c r="N108">
        <v>368.61399999999998</v>
      </c>
      <c r="O108">
        <v>40289</v>
      </c>
      <c r="P108">
        <v>268.911</v>
      </c>
      <c r="Q108">
        <v>44377</v>
      </c>
      <c r="R108">
        <v>316.98500000000001</v>
      </c>
      <c r="S108">
        <v>43337</v>
      </c>
      <c r="T108">
        <v>417.65699999999998</v>
      </c>
      <c r="U108">
        <v>42062</v>
      </c>
      <c r="V108">
        <v>221.00200000000001</v>
      </c>
      <c r="W108">
        <v>44074</v>
      </c>
      <c r="X108">
        <v>708.303</v>
      </c>
      <c r="Y108">
        <v>44043</v>
      </c>
      <c r="Z108">
        <v>407.512</v>
      </c>
      <c r="AA108">
        <v>40481</v>
      </c>
      <c r="AB108">
        <v>296.64999999999998</v>
      </c>
      <c r="AC108">
        <v>44043</v>
      </c>
      <c r="AD108">
        <v>419.01799999999997</v>
      </c>
      <c r="AE108">
        <v>41149</v>
      </c>
      <c r="AF108">
        <v>77.655000000000001</v>
      </c>
      <c r="AG108">
        <v>42853</v>
      </c>
      <c r="AH108">
        <v>123.003</v>
      </c>
      <c r="AI108">
        <v>-1</v>
      </c>
      <c r="AJ108">
        <v>71.837999999999994</v>
      </c>
      <c r="AK108">
        <v>-1</v>
      </c>
      <c r="AL108">
        <v>-1</v>
      </c>
      <c r="AM108">
        <v>-1</v>
      </c>
      <c r="AN108">
        <v>117.5</v>
      </c>
      <c r="AO108">
        <v>43424</v>
      </c>
      <c r="AP108">
        <v>49.838000000000001</v>
      </c>
      <c r="AQ108">
        <v>44625</v>
      </c>
      <c r="AR108">
        <v>52.101999999999997</v>
      </c>
      <c r="AS108">
        <v>44626</v>
      </c>
      <c r="AT108">
        <v>36.765999999999998</v>
      </c>
      <c r="AU108">
        <v>-1</v>
      </c>
      <c r="AV108">
        <v>-1</v>
      </c>
      <c r="AW108">
        <v>41863</v>
      </c>
      <c r="AX108">
        <v>186.72499999999999</v>
      </c>
      <c r="AY108">
        <v>43402</v>
      </c>
      <c r="AZ108">
        <v>142.137</v>
      </c>
      <c r="BA108">
        <v>-1</v>
      </c>
      <c r="BB108">
        <v>46.662999999999997</v>
      </c>
      <c r="BC108">
        <v>41722</v>
      </c>
      <c r="BD108">
        <v>62.662999999999997</v>
      </c>
      <c r="BE108">
        <v>-1</v>
      </c>
      <c r="BF108">
        <v>-1</v>
      </c>
      <c r="BG108">
        <v>-1</v>
      </c>
      <c r="BH108">
        <v>-1</v>
      </c>
      <c r="BI108">
        <v>43424</v>
      </c>
      <c r="BJ108">
        <v>96.102000000000004</v>
      </c>
      <c r="BK108">
        <v>-1</v>
      </c>
      <c r="BL108">
        <v>-1</v>
      </c>
      <c r="BM108">
        <v>43424</v>
      </c>
      <c r="BN108">
        <v>98.427000000000007</v>
      </c>
      <c r="BO108">
        <v>43426</v>
      </c>
      <c r="BP108">
        <v>72.5</v>
      </c>
      <c r="BQ108">
        <v>-1</v>
      </c>
      <c r="BR108">
        <v>-1</v>
      </c>
      <c r="BS108">
        <v>43426</v>
      </c>
      <c r="BT108">
        <v>96.536000000000001</v>
      </c>
      <c r="BU108">
        <v>-1</v>
      </c>
      <c r="BV108">
        <v>-1</v>
      </c>
      <c r="BW108">
        <v>41915</v>
      </c>
      <c r="BX108">
        <v>550.00300000000004</v>
      </c>
      <c r="BY108">
        <v>-1</v>
      </c>
      <c r="BZ108">
        <v>-1</v>
      </c>
      <c r="CA108">
        <v>41911</v>
      </c>
      <c r="CB108">
        <v>860.00300000000004</v>
      </c>
      <c r="CC108">
        <v>41912</v>
      </c>
      <c r="CD108">
        <v>552.50300000000004</v>
      </c>
      <c r="CE108">
        <v>43332</v>
      </c>
      <c r="CF108">
        <v>135.66999999999999</v>
      </c>
      <c r="CG108">
        <v>41893</v>
      </c>
      <c r="CH108">
        <v>167.50299999999999</v>
      </c>
      <c r="CI108">
        <v>-1</v>
      </c>
      <c r="CJ108">
        <v>-1</v>
      </c>
      <c r="CK108">
        <v>41844</v>
      </c>
      <c r="CL108">
        <v>410.17</v>
      </c>
      <c r="CM108">
        <v>-1</v>
      </c>
      <c r="CN108">
        <v>-1</v>
      </c>
    </row>
    <row r="109" spans="1:92" x14ac:dyDescent="0.25">
      <c r="A109" s="1">
        <v>39813</v>
      </c>
      <c r="B109">
        <v>300.51</v>
      </c>
      <c r="C109">
        <v>41831</v>
      </c>
      <c r="D109">
        <v>514.03899999999999</v>
      </c>
      <c r="E109">
        <v>44895</v>
      </c>
      <c r="F109">
        <v>203.167</v>
      </c>
      <c r="G109">
        <v>40360</v>
      </c>
      <c r="H109">
        <v>201.197</v>
      </c>
      <c r="I109">
        <v>44834</v>
      </c>
      <c r="J109">
        <v>309.17500000000001</v>
      </c>
      <c r="K109">
        <v>41819</v>
      </c>
      <c r="L109">
        <v>441.16699999999997</v>
      </c>
      <c r="M109">
        <v>40469</v>
      </c>
      <c r="N109">
        <v>332.971</v>
      </c>
      <c r="O109">
        <v>40289</v>
      </c>
      <c r="P109">
        <v>230.05799999999999</v>
      </c>
      <c r="Q109">
        <v>44377</v>
      </c>
      <c r="R109">
        <v>292.60399999999998</v>
      </c>
      <c r="S109">
        <v>43337</v>
      </c>
      <c r="T109">
        <v>386.21300000000002</v>
      </c>
      <c r="U109">
        <v>42062</v>
      </c>
      <c r="V109">
        <v>256.00200000000001</v>
      </c>
      <c r="W109">
        <v>44074</v>
      </c>
      <c r="X109">
        <v>741.15499999999997</v>
      </c>
      <c r="Y109">
        <v>44043</v>
      </c>
      <c r="Z109">
        <v>393.55599999999998</v>
      </c>
      <c r="AA109">
        <v>40481</v>
      </c>
      <c r="AB109">
        <v>255.26400000000001</v>
      </c>
      <c r="AC109">
        <v>44043</v>
      </c>
      <c r="AD109">
        <v>408.68799999999999</v>
      </c>
      <c r="AE109">
        <v>41149</v>
      </c>
      <c r="AF109">
        <v>127.649</v>
      </c>
      <c r="AG109">
        <v>42853</v>
      </c>
      <c r="AH109">
        <v>84.75</v>
      </c>
      <c r="AI109">
        <v>-1</v>
      </c>
      <c r="AJ109">
        <v>63.25</v>
      </c>
      <c r="AK109">
        <v>-1</v>
      </c>
      <c r="AL109">
        <v>-1</v>
      </c>
      <c r="AM109">
        <v>-1</v>
      </c>
      <c r="AN109">
        <v>114.777</v>
      </c>
      <c r="AO109">
        <v>43424</v>
      </c>
      <c r="AP109">
        <v>60.703000000000003</v>
      </c>
      <c r="AQ109">
        <v>44625</v>
      </c>
      <c r="AR109">
        <v>55.707999999999998</v>
      </c>
      <c r="AS109">
        <v>44626</v>
      </c>
      <c r="AT109">
        <v>46.84</v>
      </c>
      <c r="AU109">
        <v>-1</v>
      </c>
      <c r="AV109">
        <v>-1</v>
      </c>
      <c r="AW109">
        <v>41863</v>
      </c>
      <c r="AX109">
        <v>164.464</v>
      </c>
      <c r="AY109">
        <v>43402</v>
      </c>
      <c r="AZ109">
        <v>164.03299999999999</v>
      </c>
      <c r="BA109">
        <v>-1</v>
      </c>
      <c r="BB109">
        <v>46.411000000000001</v>
      </c>
      <c r="BC109">
        <v>41722</v>
      </c>
      <c r="BD109">
        <v>87.603999999999999</v>
      </c>
      <c r="BE109">
        <v>-1</v>
      </c>
      <c r="BF109">
        <v>-1</v>
      </c>
      <c r="BG109">
        <v>-1</v>
      </c>
      <c r="BH109">
        <v>-1</v>
      </c>
      <c r="BI109">
        <v>43424</v>
      </c>
      <c r="BJ109">
        <v>91.667000000000002</v>
      </c>
      <c r="BK109">
        <v>-1</v>
      </c>
      <c r="BL109">
        <v>-1</v>
      </c>
      <c r="BM109">
        <v>43424</v>
      </c>
      <c r="BN109">
        <v>98.962000000000003</v>
      </c>
      <c r="BO109">
        <v>43426</v>
      </c>
      <c r="BP109">
        <v>73.75</v>
      </c>
      <c r="BQ109">
        <v>-1</v>
      </c>
      <c r="BR109">
        <v>-1</v>
      </c>
      <c r="BS109">
        <v>43426</v>
      </c>
      <c r="BT109">
        <v>105.962</v>
      </c>
      <c r="BU109">
        <v>-1</v>
      </c>
      <c r="BV109">
        <v>-1</v>
      </c>
      <c r="BW109">
        <v>41915</v>
      </c>
      <c r="BX109">
        <v>535</v>
      </c>
      <c r="BY109">
        <v>-1</v>
      </c>
      <c r="BZ109">
        <v>-1</v>
      </c>
      <c r="CA109">
        <v>41911</v>
      </c>
      <c r="CB109">
        <v>833</v>
      </c>
      <c r="CC109">
        <v>41912</v>
      </c>
      <c r="CD109">
        <v>605</v>
      </c>
      <c r="CE109">
        <v>43332</v>
      </c>
      <c r="CF109">
        <v>156.25299999999999</v>
      </c>
      <c r="CG109">
        <v>41893</v>
      </c>
      <c r="CH109">
        <v>167.50299999999999</v>
      </c>
      <c r="CI109">
        <v>-1</v>
      </c>
      <c r="CJ109">
        <v>-1</v>
      </c>
      <c r="CK109">
        <v>41844</v>
      </c>
      <c r="CL109">
        <v>425.97500000000002</v>
      </c>
      <c r="CM109">
        <v>-1</v>
      </c>
      <c r="CN109">
        <v>-1</v>
      </c>
    </row>
    <row r="110" spans="1:92" x14ac:dyDescent="0.25">
      <c r="A110" s="1">
        <v>39843</v>
      </c>
      <c r="B110">
        <v>344.95</v>
      </c>
      <c r="C110">
        <v>41831</v>
      </c>
      <c r="D110">
        <v>494.27499999999998</v>
      </c>
      <c r="E110">
        <v>44895</v>
      </c>
      <c r="F110">
        <v>228.92500000000001</v>
      </c>
      <c r="G110">
        <v>40360</v>
      </c>
      <c r="H110">
        <v>218.54400000000001</v>
      </c>
      <c r="I110">
        <v>44834</v>
      </c>
      <c r="J110">
        <v>369.85</v>
      </c>
      <c r="K110">
        <v>41819</v>
      </c>
      <c r="L110">
        <v>415.38</v>
      </c>
      <c r="M110">
        <v>40469</v>
      </c>
      <c r="N110">
        <v>328.86500000000001</v>
      </c>
      <c r="O110">
        <v>40289</v>
      </c>
      <c r="P110">
        <v>231.32</v>
      </c>
      <c r="Q110">
        <v>44377</v>
      </c>
      <c r="R110">
        <v>356.03300000000002</v>
      </c>
      <c r="S110">
        <v>43337</v>
      </c>
      <c r="T110">
        <v>379.92500000000001</v>
      </c>
      <c r="U110">
        <v>42062</v>
      </c>
      <c r="V110">
        <v>276.66699999999997</v>
      </c>
      <c r="W110">
        <v>44074</v>
      </c>
      <c r="X110">
        <v>724.06200000000001</v>
      </c>
      <c r="Y110">
        <v>44043</v>
      </c>
      <c r="Z110">
        <v>422.68400000000003</v>
      </c>
      <c r="AA110">
        <v>40481</v>
      </c>
      <c r="AB110">
        <v>242.58699999999999</v>
      </c>
      <c r="AC110">
        <v>44043</v>
      </c>
      <c r="AD110">
        <v>428.23500000000001</v>
      </c>
      <c r="AE110">
        <v>41149</v>
      </c>
      <c r="AF110">
        <v>125.33499999999999</v>
      </c>
      <c r="AG110">
        <v>42853</v>
      </c>
      <c r="AH110">
        <v>142.995</v>
      </c>
      <c r="AI110">
        <v>-1</v>
      </c>
      <c r="AJ110">
        <v>114.691</v>
      </c>
      <c r="AK110">
        <v>-1</v>
      </c>
      <c r="AL110">
        <v>-1</v>
      </c>
      <c r="AM110">
        <v>-1</v>
      </c>
      <c r="AN110">
        <v>106.5</v>
      </c>
      <c r="AO110">
        <v>43424</v>
      </c>
      <c r="AP110">
        <v>58.466999999999999</v>
      </c>
      <c r="AQ110">
        <v>44625</v>
      </c>
      <c r="AR110">
        <v>67.665000000000006</v>
      </c>
      <c r="AS110">
        <v>44626</v>
      </c>
      <c r="AT110">
        <v>57.731000000000002</v>
      </c>
      <c r="AU110">
        <v>-1</v>
      </c>
      <c r="AV110">
        <v>-1</v>
      </c>
      <c r="AW110">
        <v>41863</v>
      </c>
      <c r="AX110">
        <v>203.3</v>
      </c>
      <c r="AY110">
        <v>43402</v>
      </c>
      <c r="AZ110">
        <v>165.32</v>
      </c>
      <c r="BA110">
        <v>-1</v>
      </c>
      <c r="BB110">
        <v>49.432000000000002</v>
      </c>
      <c r="BC110">
        <v>41722</v>
      </c>
      <c r="BD110">
        <v>102.358</v>
      </c>
      <c r="BE110">
        <v>-1</v>
      </c>
      <c r="BF110">
        <v>-1</v>
      </c>
      <c r="BG110">
        <v>-1</v>
      </c>
      <c r="BH110">
        <v>-1</v>
      </c>
      <c r="BI110">
        <v>43424</v>
      </c>
      <c r="BJ110">
        <v>124.911</v>
      </c>
      <c r="BK110">
        <v>-1</v>
      </c>
      <c r="BL110">
        <v>-1</v>
      </c>
      <c r="BM110">
        <v>43424</v>
      </c>
      <c r="BN110">
        <v>138.30699999999999</v>
      </c>
      <c r="BO110">
        <v>43426</v>
      </c>
      <c r="BP110">
        <v>93.262</v>
      </c>
      <c r="BQ110">
        <v>-1</v>
      </c>
      <c r="BR110">
        <v>-1</v>
      </c>
      <c r="BS110">
        <v>43426</v>
      </c>
      <c r="BT110">
        <v>126.35</v>
      </c>
      <c r="BU110">
        <v>-1</v>
      </c>
      <c r="BV110">
        <v>-1</v>
      </c>
      <c r="BW110">
        <v>41915</v>
      </c>
      <c r="BX110">
        <v>600</v>
      </c>
      <c r="BY110">
        <v>-1</v>
      </c>
      <c r="BZ110">
        <v>-1</v>
      </c>
      <c r="CA110">
        <v>41911</v>
      </c>
      <c r="CB110">
        <v>805.5</v>
      </c>
      <c r="CC110">
        <v>41912</v>
      </c>
      <c r="CD110">
        <v>665.005</v>
      </c>
      <c r="CE110">
        <v>43332</v>
      </c>
      <c r="CF110">
        <v>175.33500000000001</v>
      </c>
      <c r="CG110">
        <v>41893</v>
      </c>
      <c r="CH110">
        <v>230.00200000000001</v>
      </c>
      <c r="CI110">
        <v>-1</v>
      </c>
      <c r="CJ110">
        <v>-1</v>
      </c>
      <c r="CK110">
        <v>41844</v>
      </c>
      <c r="CL110">
        <v>441.71800000000002</v>
      </c>
      <c r="CM110">
        <v>-1</v>
      </c>
      <c r="CN110">
        <v>-1</v>
      </c>
    </row>
    <row r="111" spans="1:92" x14ac:dyDescent="0.25">
      <c r="A111" s="1">
        <v>39871</v>
      </c>
      <c r="B111">
        <v>400.577</v>
      </c>
      <c r="C111">
        <v>41831</v>
      </c>
      <c r="D111">
        <v>597.39</v>
      </c>
      <c r="E111">
        <v>44895</v>
      </c>
      <c r="F111">
        <v>266.55500000000001</v>
      </c>
      <c r="G111">
        <v>40360</v>
      </c>
      <c r="H111">
        <v>248.33799999999999</v>
      </c>
      <c r="I111">
        <v>44834</v>
      </c>
      <c r="J111">
        <v>473.22</v>
      </c>
      <c r="K111">
        <v>41819</v>
      </c>
      <c r="L111">
        <v>527.36800000000005</v>
      </c>
      <c r="M111">
        <v>40469</v>
      </c>
      <c r="N111">
        <v>432.47500000000002</v>
      </c>
      <c r="O111">
        <v>40289</v>
      </c>
      <c r="P111">
        <v>296.38900000000001</v>
      </c>
      <c r="Q111">
        <v>44377</v>
      </c>
      <c r="R111">
        <v>462.096</v>
      </c>
      <c r="S111">
        <v>43337</v>
      </c>
      <c r="T111">
        <v>446.65</v>
      </c>
      <c r="U111">
        <v>42062</v>
      </c>
      <c r="V111">
        <v>366</v>
      </c>
      <c r="W111">
        <v>44074</v>
      </c>
      <c r="X111">
        <v>761.10900000000004</v>
      </c>
      <c r="Y111">
        <v>44043</v>
      </c>
      <c r="Z111">
        <v>459.93400000000003</v>
      </c>
      <c r="AA111">
        <v>40481</v>
      </c>
      <c r="AB111">
        <v>298.33699999999999</v>
      </c>
      <c r="AC111">
        <v>44043</v>
      </c>
      <c r="AD111">
        <v>487.39299999999997</v>
      </c>
      <c r="AE111">
        <v>41149</v>
      </c>
      <c r="AF111">
        <v>149.37899999999999</v>
      </c>
      <c r="AG111">
        <v>42853</v>
      </c>
      <c r="AH111">
        <v>233.32499999999999</v>
      </c>
      <c r="AI111">
        <v>-1</v>
      </c>
      <c r="AJ111">
        <v>136.54900000000001</v>
      </c>
      <c r="AK111">
        <v>-1</v>
      </c>
      <c r="AL111">
        <v>-1</v>
      </c>
      <c r="AM111">
        <v>-1</v>
      </c>
      <c r="AN111">
        <v>131.167</v>
      </c>
      <c r="AO111">
        <v>43424</v>
      </c>
      <c r="AP111">
        <v>84.774000000000001</v>
      </c>
      <c r="AQ111">
        <v>44625</v>
      </c>
      <c r="AR111">
        <v>88.665000000000006</v>
      </c>
      <c r="AS111">
        <v>44626</v>
      </c>
      <c r="AT111">
        <v>85.953999999999994</v>
      </c>
      <c r="AU111">
        <v>-1</v>
      </c>
      <c r="AV111">
        <v>-1</v>
      </c>
      <c r="AW111">
        <v>41863</v>
      </c>
      <c r="AX111">
        <v>274.89100000000002</v>
      </c>
      <c r="AY111">
        <v>43402</v>
      </c>
      <c r="AZ111">
        <v>178.80699999999999</v>
      </c>
      <c r="BA111">
        <v>-1</v>
      </c>
      <c r="BB111">
        <v>97.305000000000007</v>
      </c>
      <c r="BC111">
        <v>41722</v>
      </c>
      <c r="BD111">
        <v>115.828</v>
      </c>
      <c r="BE111">
        <v>-1</v>
      </c>
      <c r="BF111">
        <v>-1</v>
      </c>
      <c r="BG111">
        <v>-1</v>
      </c>
      <c r="BH111">
        <v>-1</v>
      </c>
      <c r="BI111">
        <v>43424</v>
      </c>
      <c r="BJ111">
        <v>130.071</v>
      </c>
      <c r="BK111">
        <v>-1</v>
      </c>
      <c r="BL111">
        <v>-1</v>
      </c>
      <c r="BM111">
        <v>43424</v>
      </c>
      <c r="BN111">
        <v>142.655</v>
      </c>
      <c r="BO111">
        <v>43426</v>
      </c>
      <c r="BP111">
        <v>138.995</v>
      </c>
      <c r="BQ111">
        <v>-1</v>
      </c>
      <c r="BR111">
        <v>-1</v>
      </c>
      <c r="BS111">
        <v>43426</v>
      </c>
      <c r="BT111">
        <v>148.78700000000001</v>
      </c>
      <c r="BU111">
        <v>-1</v>
      </c>
      <c r="BV111">
        <v>-1</v>
      </c>
      <c r="BW111">
        <v>41915</v>
      </c>
      <c r="BX111">
        <v>700.00300000000004</v>
      </c>
      <c r="BY111">
        <v>-1</v>
      </c>
      <c r="BZ111">
        <v>-1</v>
      </c>
      <c r="CA111">
        <v>41911</v>
      </c>
      <c r="CB111">
        <v>1050.0050000000001</v>
      </c>
      <c r="CC111">
        <v>41912</v>
      </c>
      <c r="CD111">
        <v>810.00300000000004</v>
      </c>
      <c r="CE111">
        <v>43332</v>
      </c>
      <c r="CF111">
        <v>211.667</v>
      </c>
      <c r="CG111">
        <v>41893</v>
      </c>
      <c r="CH111">
        <v>305.00200000000001</v>
      </c>
      <c r="CI111">
        <v>-1</v>
      </c>
      <c r="CJ111">
        <v>-1</v>
      </c>
      <c r="CK111">
        <v>41844</v>
      </c>
      <c r="CL111">
        <v>564.09799999999996</v>
      </c>
      <c r="CM111">
        <v>-1</v>
      </c>
      <c r="CN111">
        <v>-1</v>
      </c>
    </row>
    <row r="112" spans="1:92" x14ac:dyDescent="0.25">
      <c r="A112" s="1">
        <v>39903</v>
      </c>
      <c r="B112">
        <v>325.25700000000001</v>
      </c>
      <c r="C112">
        <v>41831</v>
      </c>
      <c r="D112">
        <v>492.04599999999999</v>
      </c>
      <c r="E112">
        <v>44895</v>
      </c>
      <c r="F112">
        <v>214.893</v>
      </c>
      <c r="G112">
        <v>40360</v>
      </c>
      <c r="H112">
        <v>160.464</v>
      </c>
      <c r="I112">
        <v>44834</v>
      </c>
      <c r="J112">
        <v>400.44099999999997</v>
      </c>
      <c r="K112">
        <v>41819</v>
      </c>
      <c r="L112">
        <v>391.50200000000001</v>
      </c>
      <c r="M112">
        <v>40469</v>
      </c>
      <c r="N112">
        <v>332.584</v>
      </c>
      <c r="O112">
        <v>40289</v>
      </c>
      <c r="P112">
        <v>240.85</v>
      </c>
      <c r="Q112">
        <v>44377</v>
      </c>
      <c r="R112">
        <v>380.4</v>
      </c>
      <c r="S112">
        <v>43337</v>
      </c>
      <c r="T112">
        <v>378.3</v>
      </c>
      <c r="U112">
        <v>42062</v>
      </c>
      <c r="V112">
        <v>286.00200000000001</v>
      </c>
      <c r="W112">
        <v>44074</v>
      </c>
      <c r="X112">
        <v>501.11799999999999</v>
      </c>
      <c r="Y112">
        <v>44043</v>
      </c>
      <c r="Z112">
        <v>363.255</v>
      </c>
      <c r="AA112">
        <v>40481</v>
      </c>
      <c r="AB112">
        <v>237.839</v>
      </c>
      <c r="AC112">
        <v>44043</v>
      </c>
      <c r="AD112">
        <v>401.62799999999999</v>
      </c>
      <c r="AE112">
        <v>41149</v>
      </c>
      <c r="AF112">
        <v>133.63399999999999</v>
      </c>
      <c r="AG112">
        <v>42853</v>
      </c>
      <c r="AH112">
        <v>175.10900000000001</v>
      </c>
      <c r="AI112">
        <v>-1</v>
      </c>
      <c r="AJ112">
        <v>101.526</v>
      </c>
      <c r="AK112">
        <v>-1</v>
      </c>
      <c r="AL112">
        <v>-1</v>
      </c>
      <c r="AM112">
        <v>-1</v>
      </c>
      <c r="AN112">
        <v>96.667000000000002</v>
      </c>
      <c r="AO112">
        <v>43424</v>
      </c>
      <c r="AP112">
        <v>54.497</v>
      </c>
      <c r="AQ112">
        <v>44625</v>
      </c>
      <c r="AR112">
        <v>61.456000000000003</v>
      </c>
      <c r="AS112">
        <v>44626</v>
      </c>
      <c r="AT112">
        <v>57.494999999999997</v>
      </c>
      <c r="AU112">
        <v>-1</v>
      </c>
      <c r="AV112">
        <v>-1</v>
      </c>
      <c r="AW112">
        <v>41863</v>
      </c>
      <c r="AX112">
        <v>214.667</v>
      </c>
      <c r="AY112">
        <v>43402</v>
      </c>
      <c r="AZ112">
        <v>150.995</v>
      </c>
      <c r="BA112">
        <v>-1</v>
      </c>
      <c r="BB112">
        <v>91.962000000000003</v>
      </c>
      <c r="BC112">
        <v>41722</v>
      </c>
      <c r="BD112">
        <v>94.15</v>
      </c>
      <c r="BE112">
        <v>-1</v>
      </c>
      <c r="BF112">
        <v>-1</v>
      </c>
      <c r="BG112">
        <v>-1</v>
      </c>
      <c r="BH112">
        <v>-1</v>
      </c>
      <c r="BI112">
        <v>43424</v>
      </c>
      <c r="BJ112">
        <v>105.005</v>
      </c>
      <c r="BK112">
        <v>-1</v>
      </c>
      <c r="BL112">
        <v>-1</v>
      </c>
      <c r="BM112">
        <v>43424</v>
      </c>
      <c r="BN112">
        <v>111.90600000000001</v>
      </c>
      <c r="BO112">
        <v>43426</v>
      </c>
      <c r="BP112">
        <v>104.68</v>
      </c>
      <c r="BQ112">
        <v>-1</v>
      </c>
      <c r="BR112">
        <v>-1</v>
      </c>
      <c r="BS112">
        <v>43426</v>
      </c>
      <c r="BT112">
        <v>121.36499999999999</v>
      </c>
      <c r="BU112">
        <v>-1</v>
      </c>
      <c r="BV112">
        <v>-1</v>
      </c>
      <c r="BW112">
        <v>41915</v>
      </c>
      <c r="BX112">
        <v>562.5</v>
      </c>
      <c r="BY112">
        <v>-1</v>
      </c>
      <c r="BZ112">
        <v>-1</v>
      </c>
      <c r="CA112">
        <v>41911</v>
      </c>
      <c r="CB112">
        <v>890.00300000000004</v>
      </c>
      <c r="CC112">
        <v>41912</v>
      </c>
      <c r="CD112">
        <v>687.5</v>
      </c>
      <c r="CE112">
        <v>43332</v>
      </c>
      <c r="CF112">
        <v>123.002</v>
      </c>
      <c r="CG112">
        <v>41893</v>
      </c>
      <c r="CH112">
        <v>214.333</v>
      </c>
      <c r="CI112">
        <v>-1</v>
      </c>
      <c r="CJ112">
        <v>-1</v>
      </c>
      <c r="CK112">
        <v>41844</v>
      </c>
      <c r="CL112">
        <v>526.45100000000002</v>
      </c>
      <c r="CM112">
        <v>-1</v>
      </c>
      <c r="CN112">
        <v>-1</v>
      </c>
    </row>
    <row r="113" spans="1:92" x14ac:dyDescent="0.25">
      <c r="A113" s="1">
        <v>39933</v>
      </c>
      <c r="B113">
        <v>274.06900000000002</v>
      </c>
      <c r="C113">
        <v>41831</v>
      </c>
      <c r="D113">
        <v>387.62900000000002</v>
      </c>
      <c r="E113">
        <v>44895</v>
      </c>
      <c r="F113">
        <v>152.79599999999999</v>
      </c>
      <c r="G113">
        <v>40360</v>
      </c>
      <c r="H113">
        <v>126.928</v>
      </c>
      <c r="I113">
        <v>44834</v>
      </c>
      <c r="J113">
        <v>303.45</v>
      </c>
      <c r="K113">
        <v>41819</v>
      </c>
      <c r="L113">
        <v>294.17599999999999</v>
      </c>
      <c r="M113">
        <v>40469</v>
      </c>
      <c r="N113">
        <v>256.08600000000001</v>
      </c>
      <c r="O113">
        <v>40289</v>
      </c>
      <c r="P113">
        <v>176.7</v>
      </c>
      <c r="Q113">
        <v>44377</v>
      </c>
      <c r="R113">
        <v>299.78699999999998</v>
      </c>
      <c r="S113">
        <v>43337</v>
      </c>
      <c r="T113">
        <v>294.63</v>
      </c>
      <c r="U113">
        <v>42062</v>
      </c>
      <c r="V113">
        <v>202.00200000000001</v>
      </c>
      <c r="W113">
        <v>44074</v>
      </c>
      <c r="X113">
        <v>359.81200000000001</v>
      </c>
      <c r="Y113">
        <v>44043</v>
      </c>
      <c r="Z113">
        <v>250.22399999999999</v>
      </c>
      <c r="AA113">
        <v>40481</v>
      </c>
      <c r="AB113">
        <v>187.32400000000001</v>
      </c>
      <c r="AC113">
        <v>44043</v>
      </c>
      <c r="AD113">
        <v>300.87900000000002</v>
      </c>
      <c r="AE113">
        <v>41149</v>
      </c>
      <c r="AF113">
        <v>101.434</v>
      </c>
      <c r="AG113">
        <v>42853</v>
      </c>
      <c r="AH113">
        <v>128.53200000000001</v>
      </c>
      <c r="AI113">
        <v>-1</v>
      </c>
      <c r="AJ113">
        <v>68.393000000000001</v>
      </c>
      <c r="AK113">
        <v>-1</v>
      </c>
      <c r="AL113">
        <v>-1</v>
      </c>
      <c r="AM113">
        <v>-1</v>
      </c>
      <c r="AN113">
        <v>70.667000000000002</v>
      </c>
      <c r="AO113">
        <v>43424</v>
      </c>
      <c r="AP113">
        <v>42.408000000000001</v>
      </c>
      <c r="AQ113">
        <v>44625</v>
      </c>
      <c r="AR113">
        <v>40.274000000000001</v>
      </c>
      <c r="AS113">
        <v>44626</v>
      </c>
      <c r="AT113">
        <v>39.088999999999999</v>
      </c>
      <c r="AU113">
        <v>-1</v>
      </c>
      <c r="AV113">
        <v>-1</v>
      </c>
      <c r="AW113">
        <v>41863</v>
      </c>
      <c r="AX113">
        <v>162.18299999999999</v>
      </c>
      <c r="AY113">
        <v>43402</v>
      </c>
      <c r="AZ113">
        <v>106.73</v>
      </c>
      <c r="BA113">
        <v>-1</v>
      </c>
      <c r="BB113">
        <v>68.284999999999997</v>
      </c>
      <c r="BC113">
        <v>41722</v>
      </c>
      <c r="BD113">
        <v>65.396000000000001</v>
      </c>
      <c r="BE113">
        <v>-1</v>
      </c>
      <c r="BF113">
        <v>-1</v>
      </c>
      <c r="BG113">
        <v>-1</v>
      </c>
      <c r="BH113">
        <v>-1</v>
      </c>
      <c r="BI113">
        <v>43424</v>
      </c>
      <c r="BJ113">
        <v>78.587999999999994</v>
      </c>
      <c r="BK113">
        <v>-1</v>
      </c>
      <c r="BL113">
        <v>-1</v>
      </c>
      <c r="BM113">
        <v>43424</v>
      </c>
      <c r="BN113">
        <v>89.63</v>
      </c>
      <c r="BO113">
        <v>43426</v>
      </c>
      <c r="BP113">
        <v>74.34</v>
      </c>
      <c r="BQ113">
        <v>-1</v>
      </c>
      <c r="BR113">
        <v>-1</v>
      </c>
      <c r="BS113">
        <v>43426</v>
      </c>
      <c r="BT113">
        <v>100.304</v>
      </c>
      <c r="BU113">
        <v>-1</v>
      </c>
      <c r="BV113">
        <v>-1</v>
      </c>
      <c r="BW113">
        <v>41915</v>
      </c>
      <c r="BX113">
        <v>442.50299999999999</v>
      </c>
      <c r="BY113">
        <v>-1</v>
      </c>
      <c r="BZ113">
        <v>-1</v>
      </c>
      <c r="CA113">
        <v>41911</v>
      </c>
      <c r="CB113">
        <v>727.50300000000004</v>
      </c>
      <c r="CC113">
        <v>41912</v>
      </c>
      <c r="CD113">
        <v>552.5</v>
      </c>
      <c r="CE113">
        <v>43332</v>
      </c>
      <c r="CF113">
        <v>101.66800000000001</v>
      </c>
      <c r="CG113">
        <v>41893</v>
      </c>
      <c r="CH113">
        <v>120.003</v>
      </c>
      <c r="CI113">
        <v>-1</v>
      </c>
      <c r="CJ113">
        <v>-1</v>
      </c>
      <c r="CK113">
        <v>41844</v>
      </c>
      <c r="CL113">
        <v>408.02</v>
      </c>
      <c r="CM113">
        <v>-1</v>
      </c>
      <c r="CN113">
        <v>-1</v>
      </c>
    </row>
    <row r="114" spans="1:92" x14ac:dyDescent="0.25">
      <c r="A114" s="1">
        <v>39962</v>
      </c>
      <c r="B114">
        <v>191.023</v>
      </c>
      <c r="C114">
        <v>41831</v>
      </c>
      <c r="D114">
        <v>316.89299999999997</v>
      </c>
      <c r="E114">
        <v>44895</v>
      </c>
      <c r="F114">
        <v>145.37</v>
      </c>
      <c r="G114">
        <v>40360</v>
      </c>
      <c r="H114">
        <v>88.117000000000004</v>
      </c>
      <c r="I114">
        <v>44834</v>
      </c>
      <c r="J114">
        <v>221.06</v>
      </c>
      <c r="K114">
        <v>41819</v>
      </c>
      <c r="L114">
        <v>238.745</v>
      </c>
      <c r="M114">
        <v>40469</v>
      </c>
      <c r="N114">
        <v>166.411</v>
      </c>
      <c r="O114">
        <v>40289</v>
      </c>
      <c r="P114">
        <v>115.99</v>
      </c>
      <c r="Q114">
        <v>44377</v>
      </c>
      <c r="R114">
        <v>219.20699999999999</v>
      </c>
      <c r="S114">
        <v>43337</v>
      </c>
      <c r="T114">
        <v>229.17500000000001</v>
      </c>
      <c r="U114">
        <v>42062</v>
      </c>
      <c r="V114">
        <v>180.00200000000001</v>
      </c>
      <c r="W114">
        <v>44074</v>
      </c>
      <c r="X114">
        <v>304.892</v>
      </c>
      <c r="Y114">
        <v>44043</v>
      </c>
      <c r="Z114">
        <v>234.54599999999999</v>
      </c>
      <c r="AA114">
        <v>40481</v>
      </c>
      <c r="AB114">
        <v>121.682</v>
      </c>
      <c r="AC114">
        <v>44043</v>
      </c>
      <c r="AD114">
        <v>269.06400000000002</v>
      </c>
      <c r="AE114">
        <v>41149</v>
      </c>
      <c r="AF114">
        <v>73.349999999999994</v>
      </c>
      <c r="AG114">
        <v>42853</v>
      </c>
      <c r="AH114">
        <v>107.95399999999999</v>
      </c>
      <c r="AI114">
        <v>-1</v>
      </c>
      <c r="AJ114">
        <v>67.349999999999994</v>
      </c>
      <c r="AK114">
        <v>-1</v>
      </c>
      <c r="AL114">
        <v>-1</v>
      </c>
      <c r="AM114">
        <v>-1</v>
      </c>
      <c r="AN114">
        <v>51</v>
      </c>
      <c r="AO114">
        <v>43424</v>
      </c>
      <c r="AP114">
        <v>40.274000000000001</v>
      </c>
      <c r="AQ114">
        <v>44625</v>
      </c>
      <c r="AR114">
        <v>41.164999999999999</v>
      </c>
      <c r="AS114">
        <v>44626</v>
      </c>
      <c r="AT114">
        <v>39.442</v>
      </c>
      <c r="AU114">
        <v>-1</v>
      </c>
      <c r="AV114">
        <v>-1</v>
      </c>
      <c r="AW114">
        <v>41863</v>
      </c>
      <c r="AX114">
        <v>153.30000000000001</v>
      </c>
      <c r="AY114">
        <v>43402</v>
      </c>
      <c r="AZ114">
        <v>106</v>
      </c>
      <c r="BA114">
        <v>-1</v>
      </c>
      <c r="BB114">
        <v>38.936999999999998</v>
      </c>
      <c r="BC114">
        <v>41722</v>
      </c>
      <c r="BD114">
        <v>52.786000000000001</v>
      </c>
      <c r="BE114">
        <v>-1</v>
      </c>
      <c r="BF114">
        <v>-1</v>
      </c>
      <c r="BG114">
        <v>-1</v>
      </c>
      <c r="BH114">
        <v>-1</v>
      </c>
      <c r="BI114">
        <v>43424</v>
      </c>
      <c r="BJ114">
        <v>79.948999999999998</v>
      </c>
      <c r="BK114">
        <v>-1</v>
      </c>
      <c r="BL114">
        <v>-1</v>
      </c>
      <c r="BM114">
        <v>43424</v>
      </c>
      <c r="BN114">
        <v>91.971999999999994</v>
      </c>
      <c r="BO114">
        <v>43426</v>
      </c>
      <c r="BP114">
        <v>61.17</v>
      </c>
      <c r="BQ114">
        <v>-1</v>
      </c>
      <c r="BR114">
        <v>-1</v>
      </c>
      <c r="BS114">
        <v>43426</v>
      </c>
      <c r="BT114">
        <v>86.072000000000003</v>
      </c>
      <c r="BU114">
        <v>-1</v>
      </c>
      <c r="BV114">
        <v>-1</v>
      </c>
      <c r="BW114">
        <v>41915</v>
      </c>
      <c r="BX114">
        <v>385.00299999999999</v>
      </c>
      <c r="BY114">
        <v>-1</v>
      </c>
      <c r="BZ114">
        <v>-1</v>
      </c>
      <c r="CA114">
        <v>41911</v>
      </c>
      <c r="CB114">
        <v>634.50300000000004</v>
      </c>
      <c r="CC114">
        <v>41912</v>
      </c>
      <c r="CD114">
        <v>475</v>
      </c>
      <c r="CE114">
        <v>43332</v>
      </c>
      <c r="CF114">
        <v>92.17</v>
      </c>
      <c r="CG114">
        <v>41893</v>
      </c>
      <c r="CH114">
        <v>118.503</v>
      </c>
      <c r="CI114">
        <v>-1</v>
      </c>
      <c r="CJ114">
        <v>-1</v>
      </c>
      <c r="CK114">
        <v>41844</v>
      </c>
      <c r="CL114">
        <v>339.16899999999998</v>
      </c>
      <c r="CM114">
        <v>-1</v>
      </c>
      <c r="CN114">
        <v>-1</v>
      </c>
    </row>
    <row r="115" spans="1:92" x14ac:dyDescent="0.25">
      <c r="A115" s="1">
        <v>39994</v>
      </c>
      <c r="B115">
        <v>176.48099999999999</v>
      </c>
      <c r="C115">
        <v>41831</v>
      </c>
      <c r="D115">
        <v>396.39699999999999</v>
      </c>
      <c r="E115">
        <v>44895</v>
      </c>
      <c r="F115">
        <v>124.461</v>
      </c>
      <c r="G115">
        <v>40360</v>
      </c>
      <c r="H115">
        <v>75.831999999999994</v>
      </c>
      <c r="I115">
        <v>44834</v>
      </c>
      <c r="J115">
        <v>206.40100000000001</v>
      </c>
      <c r="K115">
        <v>41819</v>
      </c>
      <c r="L115">
        <v>295.05700000000002</v>
      </c>
      <c r="M115">
        <v>40469</v>
      </c>
      <c r="N115">
        <v>183.98400000000001</v>
      </c>
      <c r="O115">
        <v>40289</v>
      </c>
      <c r="P115">
        <v>108.452</v>
      </c>
      <c r="Q115">
        <v>44377</v>
      </c>
      <c r="R115">
        <v>207.16499999999999</v>
      </c>
      <c r="S115">
        <v>43337</v>
      </c>
      <c r="T115">
        <v>216.422</v>
      </c>
      <c r="U115">
        <v>42062</v>
      </c>
      <c r="V115">
        <v>169.33500000000001</v>
      </c>
      <c r="W115">
        <v>44074</v>
      </c>
      <c r="X115">
        <v>343.61700000000002</v>
      </c>
      <c r="Y115">
        <v>44043</v>
      </c>
      <c r="Z115">
        <v>218.53399999999999</v>
      </c>
      <c r="AA115">
        <v>40481</v>
      </c>
      <c r="AB115">
        <v>110.69799999999999</v>
      </c>
      <c r="AC115">
        <v>44043</v>
      </c>
      <c r="AD115">
        <v>264.12700000000001</v>
      </c>
      <c r="AE115">
        <v>41149</v>
      </c>
      <c r="AF115">
        <v>63.35</v>
      </c>
      <c r="AG115">
        <v>42853</v>
      </c>
      <c r="AH115">
        <v>98.537999999999997</v>
      </c>
      <c r="AI115">
        <v>-1</v>
      </c>
      <c r="AJ115">
        <v>52.344999999999999</v>
      </c>
      <c r="AK115">
        <v>-1</v>
      </c>
      <c r="AL115">
        <v>-1</v>
      </c>
      <c r="AM115">
        <v>-1</v>
      </c>
      <c r="AN115">
        <v>48.521999999999998</v>
      </c>
      <c r="AO115">
        <v>43424</v>
      </c>
      <c r="AP115">
        <v>31.507000000000001</v>
      </c>
      <c r="AQ115">
        <v>44625</v>
      </c>
      <c r="AR115">
        <v>32.981999999999999</v>
      </c>
      <c r="AS115">
        <v>44626</v>
      </c>
      <c r="AT115">
        <v>31.257000000000001</v>
      </c>
      <c r="AU115">
        <v>-1</v>
      </c>
      <c r="AV115">
        <v>-1</v>
      </c>
      <c r="AW115">
        <v>41863</v>
      </c>
      <c r="AX115">
        <v>177.42</v>
      </c>
      <c r="AY115">
        <v>43402</v>
      </c>
      <c r="AZ115">
        <v>83.837999999999994</v>
      </c>
      <c r="BA115">
        <v>-1</v>
      </c>
      <c r="BB115">
        <v>47.058999999999997</v>
      </c>
      <c r="BC115">
        <v>41722</v>
      </c>
      <c r="BD115">
        <v>44.918999999999997</v>
      </c>
      <c r="BE115">
        <v>-1</v>
      </c>
      <c r="BF115">
        <v>-1</v>
      </c>
      <c r="BG115">
        <v>-1</v>
      </c>
      <c r="BH115">
        <v>-1</v>
      </c>
      <c r="BI115">
        <v>43424</v>
      </c>
      <c r="BJ115">
        <v>67.52</v>
      </c>
      <c r="BK115">
        <v>-1</v>
      </c>
      <c r="BL115">
        <v>-1</v>
      </c>
      <c r="BM115">
        <v>43424</v>
      </c>
      <c r="BN115">
        <v>79.921999999999997</v>
      </c>
      <c r="BO115">
        <v>43426</v>
      </c>
      <c r="BP115">
        <v>64.352000000000004</v>
      </c>
      <c r="BQ115">
        <v>-1</v>
      </c>
      <c r="BR115">
        <v>-1</v>
      </c>
      <c r="BS115">
        <v>43426</v>
      </c>
      <c r="BT115">
        <v>74.069000000000003</v>
      </c>
      <c r="BU115">
        <v>-1</v>
      </c>
      <c r="BV115">
        <v>-1</v>
      </c>
      <c r="BW115">
        <v>41915</v>
      </c>
      <c r="BX115">
        <v>399.505</v>
      </c>
      <c r="BY115">
        <v>-1</v>
      </c>
      <c r="BZ115">
        <v>-1</v>
      </c>
      <c r="CA115">
        <v>41911</v>
      </c>
      <c r="CB115">
        <v>725.00300000000004</v>
      </c>
      <c r="CC115">
        <v>41912</v>
      </c>
      <c r="CD115">
        <v>534.50300000000004</v>
      </c>
      <c r="CE115">
        <v>43332</v>
      </c>
      <c r="CF115">
        <v>81.503</v>
      </c>
      <c r="CG115">
        <v>41893</v>
      </c>
      <c r="CH115">
        <v>109.503</v>
      </c>
      <c r="CI115">
        <v>-1</v>
      </c>
      <c r="CJ115">
        <v>-1</v>
      </c>
      <c r="CK115">
        <v>41844</v>
      </c>
      <c r="CL115">
        <v>357.33499999999998</v>
      </c>
      <c r="CM115">
        <v>-1</v>
      </c>
      <c r="CN115">
        <v>-1</v>
      </c>
    </row>
    <row r="116" spans="1:92" x14ac:dyDescent="0.25">
      <c r="A116" s="1">
        <v>40025</v>
      </c>
      <c r="B116">
        <v>133.75700000000001</v>
      </c>
      <c r="C116">
        <v>41831</v>
      </c>
      <c r="D116">
        <v>268.33</v>
      </c>
      <c r="E116">
        <v>44895</v>
      </c>
      <c r="F116">
        <v>91.388000000000005</v>
      </c>
      <c r="G116">
        <v>40360</v>
      </c>
      <c r="H116">
        <v>58.779000000000003</v>
      </c>
      <c r="I116">
        <v>44834</v>
      </c>
      <c r="J116">
        <v>171.77500000000001</v>
      </c>
      <c r="K116">
        <v>41819</v>
      </c>
      <c r="L116">
        <v>244.13</v>
      </c>
      <c r="M116">
        <v>40469</v>
      </c>
      <c r="N116">
        <v>128.267</v>
      </c>
      <c r="O116">
        <v>40289</v>
      </c>
      <c r="P116">
        <v>75.989999999999995</v>
      </c>
      <c r="Q116">
        <v>44377</v>
      </c>
      <c r="R116">
        <v>161.99799999999999</v>
      </c>
      <c r="S116">
        <v>43337</v>
      </c>
      <c r="T116">
        <v>178.96199999999999</v>
      </c>
      <c r="U116">
        <v>42062</v>
      </c>
      <c r="V116">
        <v>126.66800000000001</v>
      </c>
      <c r="W116">
        <v>44074</v>
      </c>
      <c r="X116">
        <v>265.315</v>
      </c>
      <c r="Y116">
        <v>44043</v>
      </c>
      <c r="Z116">
        <v>159.65899999999999</v>
      </c>
      <c r="AA116">
        <v>40481</v>
      </c>
      <c r="AB116">
        <v>79.832999999999998</v>
      </c>
      <c r="AC116">
        <v>44043</v>
      </c>
      <c r="AD116">
        <v>212.137</v>
      </c>
      <c r="AE116">
        <v>41149</v>
      </c>
      <c r="AF116">
        <v>35.877000000000002</v>
      </c>
      <c r="AG116">
        <v>42853</v>
      </c>
      <c r="AH116">
        <v>60.274000000000001</v>
      </c>
      <c r="AI116">
        <v>-1</v>
      </c>
      <c r="AJ116">
        <v>35.829000000000001</v>
      </c>
      <c r="AK116">
        <v>-1</v>
      </c>
      <c r="AL116">
        <v>-1</v>
      </c>
      <c r="AM116">
        <v>-1</v>
      </c>
      <c r="AN116">
        <v>33.582999999999998</v>
      </c>
      <c r="AO116">
        <v>43424</v>
      </c>
      <c r="AP116">
        <v>24.832999999999998</v>
      </c>
      <c r="AQ116">
        <v>44625</v>
      </c>
      <c r="AR116">
        <v>24.021000000000001</v>
      </c>
      <c r="AS116">
        <v>44626</v>
      </c>
      <c r="AT116">
        <v>24.646000000000001</v>
      </c>
      <c r="AU116">
        <v>-1</v>
      </c>
      <c r="AV116">
        <v>-1</v>
      </c>
      <c r="AW116">
        <v>41863</v>
      </c>
      <c r="AX116">
        <v>112.363</v>
      </c>
      <c r="AY116">
        <v>43402</v>
      </c>
      <c r="AZ116">
        <v>60.91</v>
      </c>
      <c r="BA116">
        <v>-1</v>
      </c>
      <c r="BB116">
        <v>43.238999999999997</v>
      </c>
      <c r="BC116">
        <v>41722</v>
      </c>
      <c r="BD116">
        <v>32.091000000000001</v>
      </c>
      <c r="BE116">
        <v>-1</v>
      </c>
      <c r="BF116">
        <v>-1</v>
      </c>
      <c r="BG116">
        <v>-1</v>
      </c>
      <c r="BH116">
        <v>-1</v>
      </c>
      <c r="BI116">
        <v>43424</v>
      </c>
      <c r="BJ116">
        <v>46.524000000000001</v>
      </c>
      <c r="BK116">
        <v>-1</v>
      </c>
      <c r="BL116">
        <v>-1</v>
      </c>
      <c r="BM116">
        <v>43424</v>
      </c>
      <c r="BN116">
        <v>58.868000000000002</v>
      </c>
      <c r="BO116">
        <v>43426</v>
      </c>
      <c r="BP116">
        <v>42.116999999999997</v>
      </c>
      <c r="BQ116">
        <v>-1</v>
      </c>
      <c r="BR116">
        <v>-1</v>
      </c>
      <c r="BS116">
        <v>43426</v>
      </c>
      <c r="BT116">
        <v>53.398000000000003</v>
      </c>
      <c r="BU116">
        <v>-1</v>
      </c>
      <c r="BV116">
        <v>-1</v>
      </c>
      <c r="BW116">
        <v>41915</v>
      </c>
      <c r="BX116">
        <v>230.50299999999999</v>
      </c>
      <c r="BY116">
        <v>-1</v>
      </c>
      <c r="BZ116">
        <v>-1</v>
      </c>
      <c r="CA116">
        <v>41911</v>
      </c>
      <c r="CB116">
        <v>650.00300000000004</v>
      </c>
      <c r="CC116">
        <v>41912</v>
      </c>
      <c r="CD116">
        <v>410.5</v>
      </c>
      <c r="CE116">
        <v>43332</v>
      </c>
      <c r="CF116">
        <v>72.001999999999995</v>
      </c>
      <c r="CG116">
        <v>41893</v>
      </c>
      <c r="CH116">
        <v>90.003</v>
      </c>
      <c r="CI116">
        <v>-1</v>
      </c>
      <c r="CJ116">
        <v>-1</v>
      </c>
      <c r="CK116">
        <v>41844</v>
      </c>
      <c r="CL116">
        <v>254.60300000000001</v>
      </c>
      <c r="CM116">
        <v>-1</v>
      </c>
      <c r="CN116">
        <v>-1</v>
      </c>
    </row>
    <row r="117" spans="1:92" x14ac:dyDescent="0.25">
      <c r="A117" s="1">
        <v>40056</v>
      </c>
      <c r="B117">
        <v>137.755</v>
      </c>
      <c r="C117">
        <v>41831</v>
      </c>
      <c r="D117">
        <v>249.637</v>
      </c>
      <c r="E117">
        <v>44895</v>
      </c>
      <c r="F117">
        <v>79.608000000000004</v>
      </c>
      <c r="G117">
        <v>40360</v>
      </c>
      <c r="H117">
        <v>80.402000000000001</v>
      </c>
      <c r="I117">
        <v>44834</v>
      </c>
      <c r="J117">
        <v>170.20699999999999</v>
      </c>
      <c r="K117">
        <v>41819</v>
      </c>
      <c r="L117">
        <v>231.66800000000001</v>
      </c>
      <c r="M117">
        <v>40469</v>
      </c>
      <c r="N117">
        <v>136.80600000000001</v>
      </c>
      <c r="O117">
        <v>40289</v>
      </c>
      <c r="P117">
        <v>96.998000000000005</v>
      </c>
      <c r="Q117">
        <v>44377</v>
      </c>
      <c r="R117">
        <v>177.95</v>
      </c>
      <c r="S117">
        <v>43337</v>
      </c>
      <c r="T117">
        <v>188.65299999999999</v>
      </c>
      <c r="U117">
        <v>42062</v>
      </c>
      <c r="V117">
        <v>123.336</v>
      </c>
      <c r="W117">
        <v>44074</v>
      </c>
      <c r="X117">
        <v>272.46100000000001</v>
      </c>
      <c r="Y117">
        <v>44043</v>
      </c>
      <c r="Z117">
        <v>164.767</v>
      </c>
      <c r="AA117">
        <v>40481</v>
      </c>
      <c r="AB117">
        <v>93.972999999999999</v>
      </c>
      <c r="AC117">
        <v>44043</v>
      </c>
      <c r="AD117">
        <v>211.596</v>
      </c>
      <c r="AE117">
        <v>41149</v>
      </c>
      <c r="AF117">
        <v>44.585000000000001</v>
      </c>
      <c r="AG117">
        <v>42853</v>
      </c>
      <c r="AH117">
        <v>71.703000000000003</v>
      </c>
      <c r="AI117">
        <v>-1</v>
      </c>
      <c r="AJ117">
        <v>35.771999999999998</v>
      </c>
      <c r="AK117">
        <v>-1</v>
      </c>
      <c r="AL117">
        <v>-1</v>
      </c>
      <c r="AM117">
        <v>-1</v>
      </c>
      <c r="AN117">
        <v>35.505000000000003</v>
      </c>
      <c r="AO117">
        <v>43424</v>
      </c>
      <c r="AP117">
        <v>22.004999999999999</v>
      </c>
      <c r="AQ117">
        <v>44625</v>
      </c>
      <c r="AR117">
        <v>20.754000000000001</v>
      </c>
      <c r="AS117">
        <v>44626</v>
      </c>
      <c r="AT117">
        <v>21.099</v>
      </c>
      <c r="AU117">
        <v>-1</v>
      </c>
      <c r="AV117">
        <v>-1</v>
      </c>
      <c r="AW117">
        <v>41863</v>
      </c>
      <c r="AX117">
        <v>112.97199999999999</v>
      </c>
      <c r="AY117">
        <v>43402</v>
      </c>
      <c r="AZ117">
        <v>74.896000000000001</v>
      </c>
      <c r="BA117">
        <v>-1</v>
      </c>
      <c r="BB117">
        <v>37.387999999999998</v>
      </c>
      <c r="BC117">
        <v>41722</v>
      </c>
      <c r="BD117">
        <v>33.533000000000001</v>
      </c>
      <c r="BE117">
        <v>-1</v>
      </c>
      <c r="BF117">
        <v>-1</v>
      </c>
      <c r="BG117">
        <v>-1</v>
      </c>
      <c r="BH117">
        <v>-1</v>
      </c>
      <c r="BI117">
        <v>43424</v>
      </c>
      <c r="BJ117">
        <v>53.588999999999999</v>
      </c>
      <c r="BK117">
        <v>-1</v>
      </c>
      <c r="BL117">
        <v>-1</v>
      </c>
      <c r="BM117">
        <v>43424</v>
      </c>
      <c r="BN117">
        <v>65.807000000000002</v>
      </c>
      <c r="BO117">
        <v>43426</v>
      </c>
      <c r="BP117">
        <v>49.905999999999999</v>
      </c>
      <c r="BQ117">
        <v>-1</v>
      </c>
      <c r="BR117">
        <v>-1</v>
      </c>
      <c r="BS117">
        <v>43426</v>
      </c>
      <c r="BT117">
        <v>56.871000000000002</v>
      </c>
      <c r="BU117">
        <v>-1</v>
      </c>
      <c r="BV117">
        <v>-1</v>
      </c>
      <c r="BW117">
        <v>41915</v>
      </c>
      <c r="BX117">
        <v>240.005</v>
      </c>
      <c r="BY117">
        <v>-1</v>
      </c>
      <c r="BZ117">
        <v>-1</v>
      </c>
      <c r="CA117">
        <v>41911</v>
      </c>
      <c r="CB117">
        <v>680.83600000000001</v>
      </c>
      <c r="CC117">
        <v>41912</v>
      </c>
      <c r="CD117">
        <v>457.00200000000001</v>
      </c>
      <c r="CE117">
        <v>43332</v>
      </c>
      <c r="CF117">
        <v>74.5</v>
      </c>
      <c r="CG117">
        <v>41893</v>
      </c>
      <c r="CH117">
        <v>81.001999999999995</v>
      </c>
      <c r="CI117">
        <v>-1</v>
      </c>
      <c r="CJ117">
        <v>-1</v>
      </c>
      <c r="CK117">
        <v>41844</v>
      </c>
      <c r="CL117">
        <v>241.74600000000001</v>
      </c>
      <c r="CM117">
        <v>-1</v>
      </c>
      <c r="CN117">
        <v>-1</v>
      </c>
    </row>
    <row r="118" spans="1:92" x14ac:dyDescent="0.25">
      <c r="A118" s="1">
        <v>40086</v>
      </c>
      <c r="B118">
        <v>126.631</v>
      </c>
      <c r="C118">
        <v>41831</v>
      </c>
      <c r="D118">
        <v>181.67500000000001</v>
      </c>
      <c r="E118">
        <v>44895</v>
      </c>
      <c r="F118">
        <v>72.295000000000002</v>
      </c>
      <c r="G118">
        <v>40360</v>
      </c>
      <c r="H118">
        <v>69.391000000000005</v>
      </c>
      <c r="I118">
        <v>44834</v>
      </c>
      <c r="J118">
        <v>154.167</v>
      </c>
      <c r="K118">
        <v>41819</v>
      </c>
      <c r="L118">
        <v>193.33500000000001</v>
      </c>
      <c r="M118">
        <v>40469</v>
      </c>
      <c r="N118">
        <v>103.456</v>
      </c>
      <c r="O118">
        <v>40289</v>
      </c>
      <c r="P118">
        <v>83.686999999999998</v>
      </c>
      <c r="Q118">
        <v>44377</v>
      </c>
      <c r="R118">
        <v>157.33500000000001</v>
      </c>
      <c r="S118">
        <v>43337</v>
      </c>
      <c r="T118">
        <v>180.357</v>
      </c>
      <c r="U118">
        <v>42062</v>
      </c>
      <c r="V118">
        <v>123.16800000000001</v>
      </c>
      <c r="W118">
        <v>44074</v>
      </c>
      <c r="X118">
        <v>210.26900000000001</v>
      </c>
      <c r="Y118">
        <v>44043</v>
      </c>
      <c r="Z118">
        <v>142.101</v>
      </c>
      <c r="AA118">
        <v>40481</v>
      </c>
      <c r="AB118">
        <v>87.113</v>
      </c>
      <c r="AC118">
        <v>44043</v>
      </c>
      <c r="AD118">
        <v>194.16300000000001</v>
      </c>
      <c r="AE118">
        <v>41149</v>
      </c>
      <c r="AF118">
        <v>31.658000000000001</v>
      </c>
      <c r="AG118">
        <v>42853</v>
      </c>
      <c r="AH118">
        <v>60.838000000000001</v>
      </c>
      <c r="AI118">
        <v>-1</v>
      </c>
      <c r="AJ118">
        <v>32.798999999999999</v>
      </c>
      <c r="AK118">
        <v>-1</v>
      </c>
      <c r="AL118">
        <v>-1</v>
      </c>
      <c r="AM118">
        <v>-1</v>
      </c>
      <c r="AN118">
        <v>32.276000000000003</v>
      </c>
      <c r="AO118">
        <v>43424</v>
      </c>
      <c r="AP118">
        <v>19.870999999999999</v>
      </c>
      <c r="AQ118">
        <v>44625</v>
      </c>
      <c r="AR118">
        <v>23.167999999999999</v>
      </c>
      <c r="AS118">
        <v>44626</v>
      </c>
      <c r="AT118">
        <v>20.619</v>
      </c>
      <c r="AU118">
        <v>-1</v>
      </c>
      <c r="AV118">
        <v>-1</v>
      </c>
      <c r="AW118">
        <v>41863</v>
      </c>
      <c r="AX118">
        <v>104.56</v>
      </c>
      <c r="AY118">
        <v>43402</v>
      </c>
      <c r="AZ118">
        <v>67.998000000000005</v>
      </c>
      <c r="BA118">
        <v>-1</v>
      </c>
      <c r="BB118">
        <v>42.795000000000002</v>
      </c>
      <c r="BC118">
        <v>41722</v>
      </c>
      <c r="BD118">
        <v>30.335000000000001</v>
      </c>
      <c r="BE118">
        <v>-1</v>
      </c>
      <c r="BF118">
        <v>-1</v>
      </c>
      <c r="BG118">
        <v>-1</v>
      </c>
      <c r="BH118">
        <v>-1</v>
      </c>
      <c r="BI118">
        <v>43424</v>
      </c>
      <c r="BJ118">
        <v>49.378</v>
      </c>
      <c r="BK118">
        <v>-1</v>
      </c>
      <c r="BL118">
        <v>-1</v>
      </c>
      <c r="BM118">
        <v>43424</v>
      </c>
      <c r="BN118">
        <v>67.715999999999994</v>
      </c>
      <c r="BO118">
        <v>43426</v>
      </c>
      <c r="BP118">
        <v>42.366</v>
      </c>
      <c r="BQ118">
        <v>-1</v>
      </c>
      <c r="BR118">
        <v>-1</v>
      </c>
      <c r="BS118">
        <v>43426</v>
      </c>
      <c r="BT118">
        <v>44.609000000000002</v>
      </c>
      <c r="BU118">
        <v>-1</v>
      </c>
      <c r="BV118">
        <v>-1</v>
      </c>
      <c r="BW118">
        <v>41915</v>
      </c>
      <c r="BX118">
        <v>214.00200000000001</v>
      </c>
      <c r="BY118">
        <v>-1</v>
      </c>
      <c r="BZ118">
        <v>-1</v>
      </c>
      <c r="CA118">
        <v>41911</v>
      </c>
      <c r="CB118">
        <v>467.505</v>
      </c>
      <c r="CC118">
        <v>41912</v>
      </c>
      <c r="CD118">
        <v>291.00299999999999</v>
      </c>
      <c r="CE118">
        <v>43332</v>
      </c>
      <c r="CF118">
        <v>56.002000000000002</v>
      </c>
      <c r="CG118">
        <v>41893</v>
      </c>
      <c r="CH118">
        <v>73.167000000000002</v>
      </c>
      <c r="CI118">
        <v>-1</v>
      </c>
      <c r="CJ118">
        <v>-1</v>
      </c>
      <c r="CK118">
        <v>41844</v>
      </c>
      <c r="CL118">
        <v>215.001</v>
      </c>
      <c r="CM118">
        <v>-1</v>
      </c>
      <c r="CN118">
        <v>-1</v>
      </c>
    </row>
    <row r="119" spans="1:92" x14ac:dyDescent="0.25">
      <c r="A119" s="1">
        <v>40116</v>
      </c>
      <c r="B119">
        <v>137.51300000000001</v>
      </c>
      <c r="C119">
        <v>41831</v>
      </c>
      <c r="D119">
        <v>207.416</v>
      </c>
      <c r="E119">
        <v>44895</v>
      </c>
      <c r="F119">
        <v>68.596999999999994</v>
      </c>
      <c r="G119">
        <v>40360</v>
      </c>
      <c r="H119">
        <v>79.168000000000006</v>
      </c>
      <c r="I119">
        <v>44834</v>
      </c>
      <c r="J119">
        <v>167.792</v>
      </c>
      <c r="K119">
        <v>41819</v>
      </c>
      <c r="L119">
        <v>258.66899999999998</v>
      </c>
      <c r="M119">
        <v>40469</v>
      </c>
      <c r="N119">
        <v>95.253</v>
      </c>
      <c r="O119">
        <v>40289</v>
      </c>
      <c r="P119">
        <v>94.616</v>
      </c>
      <c r="Q119">
        <v>44377</v>
      </c>
      <c r="R119">
        <v>169.756</v>
      </c>
      <c r="S119">
        <v>43337</v>
      </c>
      <c r="T119">
        <v>179.30799999999999</v>
      </c>
      <c r="U119">
        <v>42062</v>
      </c>
      <c r="V119">
        <v>114.66800000000001</v>
      </c>
      <c r="W119">
        <v>44074</v>
      </c>
      <c r="X119">
        <v>190.24199999999999</v>
      </c>
      <c r="Y119">
        <v>44043</v>
      </c>
      <c r="Z119">
        <v>141.655</v>
      </c>
      <c r="AA119">
        <v>40481</v>
      </c>
      <c r="AB119">
        <v>100.129</v>
      </c>
      <c r="AC119">
        <v>44043</v>
      </c>
      <c r="AD119">
        <v>188.74799999999999</v>
      </c>
      <c r="AE119">
        <v>41149</v>
      </c>
      <c r="AF119">
        <v>33.518000000000001</v>
      </c>
      <c r="AG119">
        <v>42853</v>
      </c>
      <c r="AH119">
        <v>56.567999999999998</v>
      </c>
      <c r="AI119">
        <v>-1</v>
      </c>
      <c r="AJ119">
        <v>34.439</v>
      </c>
      <c r="AK119">
        <v>-1</v>
      </c>
      <c r="AL119">
        <v>-1</v>
      </c>
      <c r="AM119">
        <v>-1</v>
      </c>
      <c r="AN119">
        <v>30.715</v>
      </c>
      <c r="AO119">
        <v>43424</v>
      </c>
      <c r="AP119">
        <v>16.835000000000001</v>
      </c>
      <c r="AQ119">
        <v>44625</v>
      </c>
      <c r="AR119">
        <v>22.664999999999999</v>
      </c>
      <c r="AS119">
        <v>44626</v>
      </c>
      <c r="AT119">
        <v>20.332999999999998</v>
      </c>
      <c r="AU119">
        <v>-1</v>
      </c>
      <c r="AV119">
        <v>-1</v>
      </c>
      <c r="AW119">
        <v>41863</v>
      </c>
      <c r="AX119">
        <v>102.801</v>
      </c>
      <c r="AY119">
        <v>43402</v>
      </c>
      <c r="AZ119">
        <v>72.507999999999996</v>
      </c>
      <c r="BA119">
        <v>-1</v>
      </c>
      <c r="BB119">
        <v>49.316000000000003</v>
      </c>
      <c r="BC119">
        <v>41722</v>
      </c>
      <c r="BD119">
        <v>25.43</v>
      </c>
      <c r="BE119">
        <v>-1</v>
      </c>
      <c r="BF119">
        <v>-1</v>
      </c>
      <c r="BG119">
        <v>-1</v>
      </c>
      <c r="BH119">
        <v>-1</v>
      </c>
      <c r="BI119">
        <v>43424</v>
      </c>
      <c r="BJ119">
        <v>55.993000000000002</v>
      </c>
      <c r="BK119">
        <v>-1</v>
      </c>
      <c r="BL119">
        <v>-1</v>
      </c>
      <c r="BM119">
        <v>43424</v>
      </c>
      <c r="BN119">
        <v>70.337999999999994</v>
      </c>
      <c r="BO119">
        <v>43426</v>
      </c>
      <c r="BP119">
        <v>47.530999999999999</v>
      </c>
      <c r="BQ119">
        <v>-1</v>
      </c>
      <c r="BR119">
        <v>-1</v>
      </c>
      <c r="BS119">
        <v>43426</v>
      </c>
      <c r="BT119">
        <v>47.341000000000001</v>
      </c>
      <c r="BU119">
        <v>-1</v>
      </c>
      <c r="BV119">
        <v>-1</v>
      </c>
      <c r="BW119">
        <v>41915</v>
      </c>
      <c r="BX119">
        <v>227.00299999999999</v>
      </c>
      <c r="BY119">
        <v>-1</v>
      </c>
      <c r="BZ119">
        <v>-1</v>
      </c>
      <c r="CA119">
        <v>41911</v>
      </c>
      <c r="CB119">
        <v>545.00199999999995</v>
      </c>
      <c r="CC119">
        <v>41912</v>
      </c>
      <c r="CD119">
        <v>323.66800000000001</v>
      </c>
      <c r="CE119">
        <v>43332</v>
      </c>
      <c r="CF119">
        <v>64.5</v>
      </c>
      <c r="CG119">
        <v>41893</v>
      </c>
      <c r="CH119">
        <v>73.834999999999994</v>
      </c>
      <c r="CI119">
        <v>-1</v>
      </c>
      <c r="CJ119">
        <v>-1</v>
      </c>
      <c r="CK119">
        <v>41844</v>
      </c>
      <c r="CL119">
        <v>206.833</v>
      </c>
      <c r="CM119">
        <v>-1</v>
      </c>
      <c r="CN119">
        <v>-1</v>
      </c>
    </row>
    <row r="120" spans="1:92" x14ac:dyDescent="0.25">
      <c r="A120" s="1">
        <v>40147</v>
      </c>
      <c r="B120">
        <v>129.149</v>
      </c>
      <c r="C120">
        <v>41831</v>
      </c>
      <c r="D120">
        <v>238.822</v>
      </c>
      <c r="E120">
        <v>44895</v>
      </c>
      <c r="F120">
        <v>75.911000000000001</v>
      </c>
      <c r="G120">
        <v>40360</v>
      </c>
      <c r="H120">
        <v>84.007000000000005</v>
      </c>
      <c r="I120">
        <v>44834</v>
      </c>
      <c r="J120">
        <v>153.81800000000001</v>
      </c>
      <c r="K120">
        <v>41819</v>
      </c>
      <c r="L120">
        <v>233.149</v>
      </c>
      <c r="M120">
        <v>40469</v>
      </c>
      <c r="N120">
        <v>106.23699999999999</v>
      </c>
      <c r="O120">
        <v>40289</v>
      </c>
      <c r="P120">
        <v>110.74</v>
      </c>
      <c r="Q120">
        <v>44377</v>
      </c>
      <c r="R120">
        <v>148.17400000000001</v>
      </c>
      <c r="S120">
        <v>43337</v>
      </c>
      <c r="T120">
        <v>191.46100000000001</v>
      </c>
      <c r="U120">
        <v>42062</v>
      </c>
      <c r="V120">
        <v>132.93</v>
      </c>
      <c r="W120">
        <v>44074</v>
      </c>
      <c r="X120">
        <v>212.41399999999999</v>
      </c>
      <c r="Y120">
        <v>44043</v>
      </c>
      <c r="Z120">
        <v>170.655</v>
      </c>
      <c r="AA120">
        <v>40481</v>
      </c>
      <c r="AB120">
        <v>111.004</v>
      </c>
      <c r="AC120">
        <v>44043</v>
      </c>
      <c r="AD120">
        <v>210.68199999999999</v>
      </c>
      <c r="AE120">
        <v>41149</v>
      </c>
      <c r="AF120">
        <v>36.287999999999997</v>
      </c>
      <c r="AG120">
        <v>42853</v>
      </c>
      <c r="AH120">
        <v>70.62</v>
      </c>
      <c r="AI120">
        <v>-1</v>
      </c>
      <c r="AJ120">
        <v>48.207999999999998</v>
      </c>
      <c r="AK120">
        <v>-1</v>
      </c>
      <c r="AL120">
        <v>-1</v>
      </c>
      <c r="AM120">
        <v>-1</v>
      </c>
      <c r="AN120">
        <v>32.793999999999997</v>
      </c>
      <c r="AO120">
        <v>43424</v>
      </c>
      <c r="AP120">
        <v>26.375</v>
      </c>
      <c r="AQ120">
        <v>44625</v>
      </c>
      <c r="AR120">
        <v>27.823</v>
      </c>
      <c r="AS120">
        <v>44626</v>
      </c>
      <c r="AT120">
        <v>23.158999999999999</v>
      </c>
      <c r="AU120">
        <v>-1</v>
      </c>
      <c r="AV120">
        <v>-1</v>
      </c>
      <c r="AW120">
        <v>41863</v>
      </c>
      <c r="AX120">
        <v>133.255</v>
      </c>
      <c r="AY120">
        <v>43402</v>
      </c>
      <c r="AZ120">
        <v>90.561000000000007</v>
      </c>
      <c r="BA120">
        <v>-1</v>
      </c>
      <c r="BB120">
        <v>75.870999999999995</v>
      </c>
      <c r="BC120">
        <v>41722</v>
      </c>
      <c r="BD120">
        <v>32.064</v>
      </c>
      <c r="BE120">
        <v>-1</v>
      </c>
      <c r="BF120">
        <v>-1</v>
      </c>
      <c r="BG120">
        <v>-1</v>
      </c>
      <c r="BH120">
        <v>-1</v>
      </c>
      <c r="BI120">
        <v>43424</v>
      </c>
      <c r="BJ120">
        <v>70.962000000000003</v>
      </c>
      <c r="BK120">
        <v>-1</v>
      </c>
      <c r="BL120">
        <v>-1</v>
      </c>
      <c r="BM120">
        <v>43424</v>
      </c>
      <c r="BN120">
        <v>86.637</v>
      </c>
      <c r="BO120">
        <v>43426</v>
      </c>
      <c r="BP120">
        <v>51.761000000000003</v>
      </c>
      <c r="BQ120">
        <v>-1</v>
      </c>
      <c r="BR120">
        <v>-1</v>
      </c>
      <c r="BS120">
        <v>43426</v>
      </c>
      <c r="BT120">
        <v>70.986999999999995</v>
      </c>
      <c r="BU120">
        <v>-1</v>
      </c>
      <c r="BV120">
        <v>-1</v>
      </c>
      <c r="BW120">
        <v>41915</v>
      </c>
      <c r="BX120">
        <v>219.66900000000001</v>
      </c>
      <c r="BY120">
        <v>-1</v>
      </c>
      <c r="BZ120">
        <v>-1</v>
      </c>
      <c r="CA120">
        <v>41911</v>
      </c>
      <c r="CB120">
        <v>585.00199999999995</v>
      </c>
      <c r="CC120">
        <v>41912</v>
      </c>
      <c r="CD120">
        <v>355.66699999999997</v>
      </c>
      <c r="CE120">
        <v>43332</v>
      </c>
      <c r="CF120">
        <v>76.837000000000003</v>
      </c>
      <c r="CG120">
        <v>41893</v>
      </c>
      <c r="CH120">
        <v>91.5</v>
      </c>
      <c r="CI120">
        <v>-1</v>
      </c>
      <c r="CJ120">
        <v>-1</v>
      </c>
      <c r="CK120">
        <v>41844</v>
      </c>
      <c r="CL120">
        <v>241.00200000000001</v>
      </c>
      <c r="CM120">
        <v>-1</v>
      </c>
      <c r="CN120">
        <v>-1</v>
      </c>
    </row>
    <row r="121" spans="1:92" x14ac:dyDescent="0.25">
      <c r="A121" s="1">
        <v>40178</v>
      </c>
      <c r="B121">
        <v>122.52</v>
      </c>
      <c r="C121">
        <v>41831</v>
      </c>
      <c r="D121">
        <v>231.55500000000001</v>
      </c>
      <c r="E121">
        <v>44895</v>
      </c>
      <c r="F121">
        <v>68.319999999999993</v>
      </c>
      <c r="G121">
        <v>40360</v>
      </c>
      <c r="H121">
        <v>72.28</v>
      </c>
      <c r="I121">
        <v>44834</v>
      </c>
      <c r="J121">
        <v>142.94200000000001</v>
      </c>
      <c r="K121">
        <v>41819</v>
      </c>
      <c r="L121">
        <v>233.00200000000001</v>
      </c>
      <c r="M121">
        <v>40469</v>
      </c>
      <c r="N121">
        <v>87.162000000000006</v>
      </c>
      <c r="O121">
        <v>40289</v>
      </c>
      <c r="P121">
        <v>88.372</v>
      </c>
      <c r="Q121">
        <v>44377</v>
      </c>
      <c r="R121">
        <v>133.78200000000001</v>
      </c>
      <c r="S121">
        <v>43337</v>
      </c>
      <c r="T121">
        <v>173.06700000000001</v>
      </c>
      <c r="U121">
        <v>42062</v>
      </c>
      <c r="V121">
        <v>132.00200000000001</v>
      </c>
      <c r="W121">
        <v>44074</v>
      </c>
      <c r="X121">
        <v>185.52</v>
      </c>
      <c r="Y121">
        <v>44043</v>
      </c>
      <c r="Z121">
        <v>142.411</v>
      </c>
      <c r="AA121">
        <v>40481</v>
      </c>
      <c r="AB121">
        <v>94.6</v>
      </c>
      <c r="AC121">
        <v>44043</v>
      </c>
      <c r="AD121">
        <v>183.44</v>
      </c>
      <c r="AE121">
        <v>41149</v>
      </c>
      <c r="AF121">
        <v>37.186</v>
      </c>
      <c r="AG121">
        <v>42853</v>
      </c>
      <c r="AH121">
        <v>84.677999999999997</v>
      </c>
      <c r="AI121">
        <v>-1</v>
      </c>
      <c r="AJ121">
        <v>53.954000000000001</v>
      </c>
      <c r="AK121">
        <v>-1</v>
      </c>
      <c r="AL121">
        <v>-1</v>
      </c>
      <c r="AM121">
        <v>-1</v>
      </c>
      <c r="AN121">
        <v>31.492000000000001</v>
      </c>
      <c r="AO121">
        <v>43424</v>
      </c>
      <c r="AP121">
        <v>29.053000000000001</v>
      </c>
      <c r="AQ121">
        <v>44625</v>
      </c>
      <c r="AR121">
        <v>30.507000000000001</v>
      </c>
      <c r="AS121">
        <v>44626</v>
      </c>
      <c r="AT121">
        <v>26.614999999999998</v>
      </c>
      <c r="AU121">
        <v>-1</v>
      </c>
      <c r="AV121">
        <v>-1</v>
      </c>
      <c r="AW121">
        <v>41863</v>
      </c>
      <c r="AX121">
        <v>125.85299999999999</v>
      </c>
      <c r="AY121">
        <v>43402</v>
      </c>
      <c r="AZ121">
        <v>108.736</v>
      </c>
      <c r="BA121">
        <v>-1</v>
      </c>
      <c r="BB121">
        <v>67.738</v>
      </c>
      <c r="BC121">
        <v>41722</v>
      </c>
      <c r="BD121">
        <v>30.821999999999999</v>
      </c>
      <c r="BE121">
        <v>-1</v>
      </c>
      <c r="BF121">
        <v>-1</v>
      </c>
      <c r="BG121">
        <v>-1</v>
      </c>
      <c r="BH121">
        <v>-1</v>
      </c>
      <c r="BI121">
        <v>43424</v>
      </c>
      <c r="BJ121">
        <v>91.215999999999994</v>
      </c>
      <c r="BK121">
        <v>-1</v>
      </c>
      <c r="BL121">
        <v>-1</v>
      </c>
      <c r="BM121">
        <v>43424</v>
      </c>
      <c r="BN121">
        <v>110.818</v>
      </c>
      <c r="BO121">
        <v>43426</v>
      </c>
      <c r="BP121">
        <v>54.993000000000002</v>
      </c>
      <c r="BQ121">
        <v>-1</v>
      </c>
      <c r="BR121">
        <v>-1</v>
      </c>
      <c r="BS121">
        <v>43426</v>
      </c>
      <c r="BT121">
        <v>83.171999999999997</v>
      </c>
      <c r="BU121">
        <v>-1</v>
      </c>
      <c r="BV121">
        <v>-1</v>
      </c>
      <c r="BW121">
        <v>41915</v>
      </c>
      <c r="BX121">
        <v>191.66800000000001</v>
      </c>
      <c r="BY121">
        <v>-1</v>
      </c>
      <c r="BZ121">
        <v>-1</v>
      </c>
      <c r="CA121">
        <v>41911</v>
      </c>
      <c r="CB121">
        <v>551.33500000000004</v>
      </c>
      <c r="CC121">
        <v>41912</v>
      </c>
      <c r="CD121">
        <v>317.33499999999998</v>
      </c>
      <c r="CE121">
        <v>43332</v>
      </c>
      <c r="CF121">
        <v>78.667000000000002</v>
      </c>
      <c r="CG121">
        <v>41893</v>
      </c>
      <c r="CH121">
        <v>94.001999999999995</v>
      </c>
      <c r="CI121">
        <v>-1</v>
      </c>
      <c r="CJ121">
        <v>-1</v>
      </c>
      <c r="CK121">
        <v>41844</v>
      </c>
      <c r="CL121">
        <v>242.17</v>
      </c>
      <c r="CM121">
        <v>-1</v>
      </c>
      <c r="CN121">
        <v>-1</v>
      </c>
    </row>
    <row r="122" spans="1:92" x14ac:dyDescent="0.25">
      <c r="A122" s="1">
        <v>40207</v>
      </c>
      <c r="B122">
        <v>144.02000000000001</v>
      </c>
      <c r="C122">
        <v>41831</v>
      </c>
      <c r="D122">
        <v>248.74700000000001</v>
      </c>
      <c r="E122">
        <v>44895</v>
      </c>
      <c r="F122">
        <v>76.691999999999993</v>
      </c>
      <c r="G122">
        <v>40360</v>
      </c>
      <c r="H122">
        <v>82.664000000000001</v>
      </c>
      <c r="I122">
        <v>44834</v>
      </c>
      <c r="J122">
        <v>168.16800000000001</v>
      </c>
      <c r="K122">
        <v>41819</v>
      </c>
      <c r="L122">
        <v>246.661</v>
      </c>
      <c r="M122">
        <v>40469</v>
      </c>
      <c r="N122">
        <v>105.614</v>
      </c>
      <c r="O122">
        <v>40289</v>
      </c>
      <c r="P122">
        <v>103.88500000000001</v>
      </c>
      <c r="Q122">
        <v>44377</v>
      </c>
      <c r="R122">
        <v>150.33799999999999</v>
      </c>
      <c r="S122">
        <v>43337</v>
      </c>
      <c r="T122">
        <v>181.286</v>
      </c>
      <c r="U122">
        <v>42062</v>
      </c>
      <c r="V122">
        <v>135.333</v>
      </c>
      <c r="W122">
        <v>44074</v>
      </c>
      <c r="X122">
        <v>191.67599999999999</v>
      </c>
      <c r="Y122">
        <v>44043</v>
      </c>
      <c r="Z122">
        <v>160.30500000000001</v>
      </c>
      <c r="AA122">
        <v>40481</v>
      </c>
      <c r="AB122">
        <v>113.492</v>
      </c>
      <c r="AC122">
        <v>44043</v>
      </c>
      <c r="AD122">
        <v>193.108</v>
      </c>
      <c r="AE122">
        <v>41149</v>
      </c>
      <c r="AF122">
        <v>47.654000000000003</v>
      </c>
      <c r="AG122">
        <v>42853</v>
      </c>
      <c r="AH122">
        <v>86.063999999999993</v>
      </c>
      <c r="AI122">
        <v>-1</v>
      </c>
      <c r="AJ122">
        <v>63.219000000000001</v>
      </c>
      <c r="AK122">
        <v>-1</v>
      </c>
      <c r="AL122">
        <v>-1</v>
      </c>
      <c r="AM122">
        <v>-1</v>
      </c>
      <c r="AN122">
        <v>33.232999999999997</v>
      </c>
      <c r="AO122">
        <v>43424</v>
      </c>
      <c r="AP122">
        <v>32.701000000000001</v>
      </c>
      <c r="AQ122">
        <v>44625</v>
      </c>
      <c r="AR122">
        <v>49.445</v>
      </c>
      <c r="AS122">
        <v>44626</v>
      </c>
      <c r="AT122">
        <v>34.253999999999998</v>
      </c>
      <c r="AU122">
        <v>-1</v>
      </c>
      <c r="AV122">
        <v>-1</v>
      </c>
      <c r="AW122">
        <v>41863</v>
      </c>
      <c r="AX122">
        <v>123.221</v>
      </c>
      <c r="AY122">
        <v>43402</v>
      </c>
      <c r="AZ122">
        <v>119.834</v>
      </c>
      <c r="BA122">
        <v>-1</v>
      </c>
      <c r="BB122">
        <v>84.605000000000004</v>
      </c>
      <c r="BC122">
        <v>41722</v>
      </c>
      <c r="BD122">
        <v>34.634</v>
      </c>
      <c r="BE122">
        <v>-1</v>
      </c>
      <c r="BF122">
        <v>-1</v>
      </c>
      <c r="BG122">
        <v>-1</v>
      </c>
      <c r="BH122">
        <v>-1</v>
      </c>
      <c r="BI122">
        <v>43424</v>
      </c>
      <c r="BJ122">
        <v>159.55099999999999</v>
      </c>
      <c r="BK122">
        <v>-1</v>
      </c>
      <c r="BL122">
        <v>-1</v>
      </c>
      <c r="BM122">
        <v>43424</v>
      </c>
      <c r="BN122">
        <v>123.998</v>
      </c>
      <c r="BO122">
        <v>43426</v>
      </c>
      <c r="BP122">
        <v>49.707999999999998</v>
      </c>
      <c r="BQ122">
        <v>-1</v>
      </c>
      <c r="BR122">
        <v>-1</v>
      </c>
      <c r="BS122">
        <v>43426</v>
      </c>
      <c r="BT122">
        <v>83.933999999999997</v>
      </c>
      <c r="BU122">
        <v>-1</v>
      </c>
      <c r="BV122">
        <v>-1</v>
      </c>
      <c r="BW122">
        <v>41915</v>
      </c>
      <c r="BX122">
        <v>142.721</v>
      </c>
      <c r="BY122">
        <v>-1</v>
      </c>
      <c r="BZ122">
        <v>-1</v>
      </c>
      <c r="CA122">
        <v>41911</v>
      </c>
      <c r="CB122">
        <v>482.08699999999999</v>
      </c>
      <c r="CC122">
        <v>41912</v>
      </c>
      <c r="CD122">
        <v>275.19</v>
      </c>
      <c r="CE122">
        <v>43332</v>
      </c>
      <c r="CF122">
        <v>82.832999999999998</v>
      </c>
      <c r="CG122">
        <v>41893</v>
      </c>
      <c r="CH122">
        <v>95.825999999999993</v>
      </c>
      <c r="CI122">
        <v>-1</v>
      </c>
      <c r="CJ122">
        <v>-1</v>
      </c>
      <c r="CK122">
        <v>41844</v>
      </c>
      <c r="CL122">
        <v>246.345</v>
      </c>
      <c r="CM122">
        <v>-1</v>
      </c>
      <c r="CN122">
        <v>-1</v>
      </c>
    </row>
    <row r="123" spans="1:92" x14ac:dyDescent="0.25">
      <c r="A123" s="1">
        <v>40235</v>
      </c>
      <c r="B123">
        <v>130.15700000000001</v>
      </c>
      <c r="C123">
        <v>41831</v>
      </c>
      <c r="D123">
        <v>247.27699999999999</v>
      </c>
      <c r="E123">
        <v>44895</v>
      </c>
      <c r="F123">
        <v>74.183000000000007</v>
      </c>
      <c r="G123">
        <v>40360</v>
      </c>
      <c r="H123">
        <v>80.119</v>
      </c>
      <c r="I123">
        <v>44834</v>
      </c>
      <c r="J123">
        <v>156.99199999999999</v>
      </c>
      <c r="K123">
        <v>41819</v>
      </c>
      <c r="L123">
        <v>239.96899999999999</v>
      </c>
      <c r="M123">
        <v>40469</v>
      </c>
      <c r="N123">
        <v>107.227</v>
      </c>
      <c r="O123">
        <v>40289</v>
      </c>
      <c r="P123">
        <v>104.22</v>
      </c>
      <c r="Q123">
        <v>44377</v>
      </c>
      <c r="R123">
        <v>126.83799999999999</v>
      </c>
      <c r="S123">
        <v>43337</v>
      </c>
      <c r="T123">
        <v>187.09299999999999</v>
      </c>
      <c r="U123">
        <v>42062</v>
      </c>
      <c r="V123">
        <v>130.05799999999999</v>
      </c>
      <c r="W123">
        <v>44074</v>
      </c>
      <c r="X123">
        <v>177.58699999999999</v>
      </c>
      <c r="Y123">
        <v>44043</v>
      </c>
      <c r="Z123">
        <v>154.59399999999999</v>
      </c>
      <c r="AA123">
        <v>40481</v>
      </c>
      <c r="AB123">
        <v>118.54300000000001</v>
      </c>
      <c r="AC123">
        <v>44043</v>
      </c>
      <c r="AD123">
        <v>192.04</v>
      </c>
      <c r="AE123">
        <v>41149</v>
      </c>
      <c r="AF123">
        <v>47.179000000000002</v>
      </c>
      <c r="AG123">
        <v>42853</v>
      </c>
      <c r="AH123">
        <v>72.475999999999999</v>
      </c>
      <c r="AI123">
        <v>-1</v>
      </c>
      <c r="AJ123">
        <v>68.302999999999997</v>
      </c>
      <c r="AK123">
        <v>-1</v>
      </c>
      <c r="AL123">
        <v>-1</v>
      </c>
      <c r="AM123">
        <v>-1</v>
      </c>
      <c r="AN123">
        <v>39.64</v>
      </c>
      <c r="AO123">
        <v>43424</v>
      </c>
      <c r="AP123">
        <v>31.030999999999999</v>
      </c>
      <c r="AQ123">
        <v>44625</v>
      </c>
      <c r="AR123">
        <v>58.148000000000003</v>
      </c>
      <c r="AS123">
        <v>44626</v>
      </c>
      <c r="AT123">
        <v>41.99</v>
      </c>
      <c r="AU123">
        <v>-1</v>
      </c>
      <c r="AV123">
        <v>-1</v>
      </c>
      <c r="AW123">
        <v>41863</v>
      </c>
      <c r="AX123">
        <v>122.649</v>
      </c>
      <c r="AY123">
        <v>43402</v>
      </c>
      <c r="AZ123">
        <v>129.59700000000001</v>
      </c>
      <c r="BA123">
        <v>-1</v>
      </c>
      <c r="BB123">
        <v>71.492000000000004</v>
      </c>
      <c r="BC123">
        <v>41722</v>
      </c>
      <c r="BD123">
        <v>38.133000000000003</v>
      </c>
      <c r="BE123">
        <v>-1</v>
      </c>
      <c r="BF123">
        <v>-1</v>
      </c>
      <c r="BG123">
        <v>-1</v>
      </c>
      <c r="BH123">
        <v>-1</v>
      </c>
      <c r="BI123">
        <v>43424</v>
      </c>
      <c r="BJ123">
        <v>164.52199999999999</v>
      </c>
      <c r="BK123">
        <v>-1</v>
      </c>
      <c r="BL123">
        <v>-1</v>
      </c>
      <c r="BM123">
        <v>43424</v>
      </c>
      <c r="BN123">
        <v>135.249</v>
      </c>
      <c r="BO123">
        <v>43426</v>
      </c>
      <c r="BP123">
        <v>42.387</v>
      </c>
      <c r="BQ123">
        <v>-1</v>
      </c>
      <c r="BR123">
        <v>-1</v>
      </c>
      <c r="BS123">
        <v>43426</v>
      </c>
      <c r="BT123">
        <v>85.194999999999993</v>
      </c>
      <c r="BU123">
        <v>-1</v>
      </c>
      <c r="BV123">
        <v>-1</v>
      </c>
      <c r="BW123">
        <v>41915</v>
      </c>
      <c r="BX123">
        <v>138.05600000000001</v>
      </c>
      <c r="BY123">
        <v>-1</v>
      </c>
      <c r="BZ123">
        <v>-1</v>
      </c>
      <c r="CA123">
        <v>41911</v>
      </c>
      <c r="CB123">
        <v>520.24300000000005</v>
      </c>
      <c r="CC123">
        <v>41912</v>
      </c>
      <c r="CD123">
        <v>300.38299999999998</v>
      </c>
      <c r="CE123">
        <v>43332</v>
      </c>
      <c r="CF123">
        <v>86.474000000000004</v>
      </c>
      <c r="CG123">
        <v>41893</v>
      </c>
      <c r="CH123">
        <v>91.484999999999999</v>
      </c>
      <c r="CI123">
        <v>-1</v>
      </c>
      <c r="CJ123">
        <v>-1</v>
      </c>
      <c r="CK123">
        <v>41844</v>
      </c>
      <c r="CL123">
        <v>238.06399999999999</v>
      </c>
      <c r="CM123">
        <v>-1</v>
      </c>
      <c r="CN123">
        <v>-1</v>
      </c>
    </row>
    <row r="124" spans="1:92" x14ac:dyDescent="0.25">
      <c r="A124" s="1">
        <v>40268</v>
      </c>
      <c r="B124">
        <v>130.536</v>
      </c>
      <c r="C124">
        <v>41831</v>
      </c>
      <c r="D124">
        <v>196.45599999999999</v>
      </c>
      <c r="E124">
        <v>44895</v>
      </c>
      <c r="F124">
        <v>82.861000000000004</v>
      </c>
      <c r="G124">
        <v>40360</v>
      </c>
      <c r="H124">
        <v>63.74</v>
      </c>
      <c r="I124">
        <v>44834</v>
      </c>
      <c r="J124">
        <v>150.096</v>
      </c>
      <c r="K124">
        <v>41819</v>
      </c>
      <c r="L124">
        <v>192.001</v>
      </c>
      <c r="M124">
        <v>40469</v>
      </c>
      <c r="N124">
        <v>79.893000000000001</v>
      </c>
      <c r="O124">
        <v>40289</v>
      </c>
      <c r="P124">
        <v>79.596999999999994</v>
      </c>
      <c r="Q124">
        <v>44377</v>
      </c>
      <c r="R124">
        <v>116.229</v>
      </c>
      <c r="S124">
        <v>43337</v>
      </c>
      <c r="T124">
        <v>171.16</v>
      </c>
      <c r="U124">
        <v>42062</v>
      </c>
      <c r="V124">
        <v>98.168000000000006</v>
      </c>
      <c r="W124">
        <v>44074</v>
      </c>
      <c r="X124">
        <v>144.47900000000001</v>
      </c>
      <c r="Y124">
        <v>44043</v>
      </c>
      <c r="Z124">
        <v>135.74299999999999</v>
      </c>
      <c r="AA124">
        <v>40481</v>
      </c>
      <c r="AB124">
        <v>99.799000000000007</v>
      </c>
      <c r="AC124">
        <v>44043</v>
      </c>
      <c r="AD124">
        <v>173.935</v>
      </c>
      <c r="AE124">
        <v>41149</v>
      </c>
      <c r="AF124">
        <v>38.365000000000002</v>
      </c>
      <c r="AG124">
        <v>42853</v>
      </c>
      <c r="AH124">
        <v>54.78</v>
      </c>
      <c r="AI124">
        <v>-1</v>
      </c>
      <c r="AJ124">
        <v>55.356000000000002</v>
      </c>
      <c r="AK124">
        <v>-1</v>
      </c>
      <c r="AL124">
        <v>-1</v>
      </c>
      <c r="AM124">
        <v>-1</v>
      </c>
      <c r="AN124">
        <v>33.738</v>
      </c>
      <c r="AO124">
        <v>43424</v>
      </c>
      <c r="AP124">
        <v>23.841999999999999</v>
      </c>
      <c r="AQ124">
        <v>44625</v>
      </c>
      <c r="AR124">
        <v>45.792000000000002</v>
      </c>
      <c r="AS124">
        <v>44626</v>
      </c>
      <c r="AT124">
        <v>31.856000000000002</v>
      </c>
      <c r="AU124">
        <v>-1</v>
      </c>
      <c r="AV124">
        <v>-1</v>
      </c>
      <c r="AW124">
        <v>41863</v>
      </c>
      <c r="AX124">
        <v>112.996</v>
      </c>
      <c r="AY124">
        <v>43402</v>
      </c>
      <c r="AZ124">
        <v>115.29900000000001</v>
      </c>
      <c r="BA124">
        <v>-1</v>
      </c>
      <c r="BB124">
        <v>66.814999999999998</v>
      </c>
      <c r="BC124">
        <v>41722</v>
      </c>
      <c r="BD124">
        <v>33.213000000000001</v>
      </c>
      <c r="BE124">
        <v>-1</v>
      </c>
      <c r="BF124">
        <v>-1</v>
      </c>
      <c r="BG124">
        <v>-1</v>
      </c>
      <c r="BH124">
        <v>-1</v>
      </c>
      <c r="BI124">
        <v>43424</v>
      </c>
      <c r="BJ124">
        <v>142.34700000000001</v>
      </c>
      <c r="BK124">
        <v>-1</v>
      </c>
      <c r="BL124">
        <v>-1</v>
      </c>
      <c r="BM124">
        <v>43424</v>
      </c>
      <c r="BN124">
        <v>119.27500000000001</v>
      </c>
      <c r="BO124">
        <v>43426</v>
      </c>
      <c r="BP124">
        <v>33.656999999999996</v>
      </c>
      <c r="BQ124">
        <v>-1</v>
      </c>
      <c r="BR124">
        <v>-1</v>
      </c>
      <c r="BS124">
        <v>43426</v>
      </c>
      <c r="BT124">
        <v>79.105000000000004</v>
      </c>
      <c r="BU124">
        <v>-1</v>
      </c>
      <c r="BV124">
        <v>-1</v>
      </c>
      <c r="BW124">
        <v>41915</v>
      </c>
      <c r="BX124">
        <v>94.981999999999999</v>
      </c>
      <c r="BY124">
        <v>-1</v>
      </c>
      <c r="BZ124">
        <v>-1</v>
      </c>
      <c r="CA124">
        <v>41911</v>
      </c>
      <c r="CB124">
        <v>363.61599999999999</v>
      </c>
      <c r="CC124">
        <v>41912</v>
      </c>
      <c r="CD124">
        <v>228.363</v>
      </c>
      <c r="CE124">
        <v>43332</v>
      </c>
      <c r="CF124">
        <v>64.194999999999993</v>
      </c>
      <c r="CG124">
        <v>41893</v>
      </c>
      <c r="CH124">
        <v>72.13</v>
      </c>
      <c r="CI124">
        <v>-1</v>
      </c>
      <c r="CJ124">
        <v>-1</v>
      </c>
      <c r="CK124">
        <v>41844</v>
      </c>
      <c r="CL124">
        <v>186.833</v>
      </c>
      <c r="CM124">
        <v>-1</v>
      </c>
      <c r="CN124">
        <v>-1</v>
      </c>
    </row>
    <row r="125" spans="1:92" x14ac:dyDescent="0.25">
      <c r="A125" s="1">
        <v>40298</v>
      </c>
      <c r="B125">
        <v>123.68300000000001</v>
      </c>
      <c r="C125">
        <v>41831</v>
      </c>
      <c r="D125">
        <v>214.83099999999999</v>
      </c>
      <c r="E125">
        <v>44895</v>
      </c>
      <c r="F125">
        <v>84.248999999999995</v>
      </c>
      <c r="G125">
        <v>40360</v>
      </c>
      <c r="H125">
        <v>66.337000000000003</v>
      </c>
      <c r="I125">
        <v>44834</v>
      </c>
      <c r="J125">
        <v>146.15</v>
      </c>
      <c r="K125">
        <v>41819</v>
      </c>
      <c r="L125">
        <v>207.61</v>
      </c>
      <c r="M125">
        <v>40469</v>
      </c>
      <c r="N125">
        <v>88.292000000000002</v>
      </c>
      <c r="O125">
        <v>40289</v>
      </c>
      <c r="P125">
        <v>82.994</v>
      </c>
      <c r="Q125">
        <v>44377</v>
      </c>
      <c r="R125">
        <v>115.128</v>
      </c>
      <c r="S125">
        <v>43337</v>
      </c>
      <c r="T125">
        <v>169.67099999999999</v>
      </c>
      <c r="U125">
        <v>42062</v>
      </c>
      <c r="V125">
        <v>104.179</v>
      </c>
      <c r="W125">
        <v>44074</v>
      </c>
      <c r="X125">
        <v>144.36500000000001</v>
      </c>
      <c r="Y125">
        <v>44043</v>
      </c>
      <c r="Z125">
        <v>131.18199999999999</v>
      </c>
      <c r="AA125">
        <v>40481</v>
      </c>
      <c r="AB125">
        <v>131.846</v>
      </c>
      <c r="AC125">
        <v>44043</v>
      </c>
      <c r="AD125">
        <v>170.72800000000001</v>
      </c>
      <c r="AE125">
        <v>41149</v>
      </c>
      <c r="AF125">
        <v>38.569000000000003</v>
      </c>
      <c r="AG125">
        <v>42853</v>
      </c>
      <c r="AH125">
        <v>71.417000000000002</v>
      </c>
      <c r="AI125">
        <v>-1</v>
      </c>
      <c r="AJ125">
        <v>80.647999999999996</v>
      </c>
      <c r="AK125">
        <v>-1</v>
      </c>
      <c r="AL125">
        <v>-1</v>
      </c>
      <c r="AM125">
        <v>-1</v>
      </c>
      <c r="AN125">
        <v>41.231000000000002</v>
      </c>
      <c r="AO125">
        <v>43424</v>
      </c>
      <c r="AP125">
        <v>28.908999999999999</v>
      </c>
      <c r="AQ125">
        <v>44625</v>
      </c>
      <c r="AR125">
        <v>61.271999999999998</v>
      </c>
      <c r="AS125">
        <v>44626</v>
      </c>
      <c r="AT125">
        <v>45.091999999999999</v>
      </c>
      <c r="AU125">
        <v>-1</v>
      </c>
      <c r="AV125">
        <v>-1</v>
      </c>
      <c r="AW125">
        <v>41863</v>
      </c>
      <c r="AX125">
        <v>110.443</v>
      </c>
      <c r="AY125">
        <v>43402</v>
      </c>
      <c r="AZ125">
        <v>141.249</v>
      </c>
      <c r="BA125">
        <v>-1</v>
      </c>
      <c r="BB125">
        <v>70.412999999999997</v>
      </c>
      <c r="BC125">
        <v>41722</v>
      </c>
      <c r="BD125">
        <v>39.295000000000002</v>
      </c>
      <c r="BE125">
        <v>-1</v>
      </c>
      <c r="BF125">
        <v>-1</v>
      </c>
      <c r="BG125">
        <v>-1</v>
      </c>
      <c r="BH125">
        <v>-1</v>
      </c>
      <c r="BI125">
        <v>43424</v>
      </c>
      <c r="BJ125">
        <v>279.84399999999999</v>
      </c>
      <c r="BK125">
        <v>-1</v>
      </c>
      <c r="BL125">
        <v>-1</v>
      </c>
      <c r="BM125">
        <v>43424</v>
      </c>
      <c r="BN125">
        <v>159.08600000000001</v>
      </c>
      <c r="BO125">
        <v>43426</v>
      </c>
      <c r="BP125">
        <v>35.259</v>
      </c>
      <c r="BQ125">
        <v>-1</v>
      </c>
      <c r="BR125">
        <v>-1</v>
      </c>
      <c r="BS125">
        <v>43426</v>
      </c>
      <c r="BT125">
        <v>78.415000000000006</v>
      </c>
      <c r="BU125">
        <v>-1</v>
      </c>
      <c r="BV125">
        <v>-1</v>
      </c>
      <c r="BW125">
        <v>41915</v>
      </c>
      <c r="BX125">
        <v>100.986</v>
      </c>
      <c r="BY125">
        <v>-1</v>
      </c>
      <c r="BZ125">
        <v>-1</v>
      </c>
      <c r="CA125">
        <v>41911</v>
      </c>
      <c r="CB125">
        <v>327.70299999999997</v>
      </c>
      <c r="CC125">
        <v>41912</v>
      </c>
      <c r="CD125">
        <v>251.24799999999999</v>
      </c>
      <c r="CE125">
        <v>43332</v>
      </c>
      <c r="CF125">
        <v>69.775999999999996</v>
      </c>
      <c r="CG125">
        <v>41893</v>
      </c>
      <c r="CH125">
        <v>76.468000000000004</v>
      </c>
      <c r="CI125">
        <v>-1</v>
      </c>
      <c r="CJ125">
        <v>-1</v>
      </c>
      <c r="CK125">
        <v>41844</v>
      </c>
      <c r="CL125">
        <v>195.982</v>
      </c>
      <c r="CM125">
        <v>-1</v>
      </c>
      <c r="CN125">
        <v>-1</v>
      </c>
    </row>
    <row r="126" spans="1:92" x14ac:dyDescent="0.25">
      <c r="A126" s="1">
        <v>40329</v>
      </c>
      <c r="B126">
        <v>135.833</v>
      </c>
      <c r="C126">
        <v>41831</v>
      </c>
      <c r="D126">
        <v>251.48599999999999</v>
      </c>
      <c r="E126">
        <v>44895</v>
      </c>
      <c r="F126">
        <v>103.44199999999999</v>
      </c>
      <c r="G126">
        <v>40360</v>
      </c>
      <c r="H126">
        <v>82.994</v>
      </c>
      <c r="I126">
        <v>44834</v>
      </c>
      <c r="J126">
        <v>163.43</v>
      </c>
      <c r="K126">
        <v>41819</v>
      </c>
      <c r="L126">
        <v>235.43600000000001</v>
      </c>
      <c r="M126">
        <v>40469</v>
      </c>
      <c r="N126">
        <v>134.709</v>
      </c>
      <c r="O126">
        <v>40289</v>
      </c>
      <c r="P126">
        <v>102.143</v>
      </c>
      <c r="Q126">
        <v>44377</v>
      </c>
      <c r="R126">
        <v>133.56100000000001</v>
      </c>
      <c r="S126">
        <v>43337</v>
      </c>
      <c r="T126">
        <v>169.68</v>
      </c>
      <c r="U126">
        <v>42062</v>
      </c>
      <c r="V126">
        <v>138.702</v>
      </c>
      <c r="W126">
        <v>44074</v>
      </c>
      <c r="X126">
        <v>172.203</v>
      </c>
      <c r="Y126">
        <v>44043</v>
      </c>
      <c r="Z126">
        <v>161.63300000000001</v>
      </c>
      <c r="AA126">
        <v>40481</v>
      </c>
      <c r="AB126">
        <v>134.893</v>
      </c>
      <c r="AC126">
        <v>44043</v>
      </c>
      <c r="AD126">
        <v>173.94399999999999</v>
      </c>
      <c r="AE126">
        <v>41149</v>
      </c>
      <c r="AF126">
        <v>53.973999999999997</v>
      </c>
      <c r="AG126">
        <v>42853</v>
      </c>
      <c r="AH126">
        <v>70.284000000000006</v>
      </c>
      <c r="AI126">
        <v>-1</v>
      </c>
      <c r="AJ126">
        <v>101.107</v>
      </c>
      <c r="AK126">
        <v>-1</v>
      </c>
      <c r="AL126">
        <v>-1</v>
      </c>
      <c r="AM126">
        <v>-1</v>
      </c>
      <c r="AN126">
        <v>42.286999999999999</v>
      </c>
      <c r="AO126">
        <v>43424</v>
      </c>
      <c r="AP126">
        <v>27.507999999999999</v>
      </c>
      <c r="AQ126">
        <v>44625</v>
      </c>
      <c r="AR126">
        <v>68.299000000000007</v>
      </c>
      <c r="AS126">
        <v>44626</v>
      </c>
      <c r="AT126">
        <v>41.326999999999998</v>
      </c>
      <c r="AU126">
        <v>-1</v>
      </c>
      <c r="AV126">
        <v>-1</v>
      </c>
      <c r="AW126">
        <v>41863</v>
      </c>
      <c r="AX126">
        <v>115.626</v>
      </c>
      <c r="AY126">
        <v>43402</v>
      </c>
      <c r="AZ126">
        <v>199.03899999999999</v>
      </c>
      <c r="BA126">
        <v>-1</v>
      </c>
      <c r="BB126">
        <v>90.504000000000005</v>
      </c>
      <c r="BC126">
        <v>41722</v>
      </c>
      <c r="BD126">
        <v>46.12</v>
      </c>
      <c r="BE126">
        <v>-1</v>
      </c>
      <c r="BF126">
        <v>-1</v>
      </c>
      <c r="BG126">
        <v>-1</v>
      </c>
      <c r="BH126">
        <v>-1</v>
      </c>
      <c r="BI126">
        <v>43424</v>
      </c>
      <c r="BJ126">
        <v>305.68700000000001</v>
      </c>
      <c r="BK126">
        <v>-1</v>
      </c>
      <c r="BL126">
        <v>-1</v>
      </c>
      <c r="BM126">
        <v>43424</v>
      </c>
      <c r="BN126">
        <v>213.94300000000001</v>
      </c>
      <c r="BO126">
        <v>43426</v>
      </c>
      <c r="BP126">
        <v>35.323999999999998</v>
      </c>
      <c r="BQ126">
        <v>-1</v>
      </c>
      <c r="BR126">
        <v>-1</v>
      </c>
      <c r="BS126">
        <v>43426</v>
      </c>
      <c r="BT126">
        <v>80.331000000000003</v>
      </c>
      <c r="BU126">
        <v>-1</v>
      </c>
      <c r="BV126">
        <v>-1</v>
      </c>
      <c r="BW126">
        <v>41915</v>
      </c>
      <c r="BX126">
        <v>110.041</v>
      </c>
      <c r="BY126">
        <v>-1</v>
      </c>
      <c r="BZ126">
        <v>-1</v>
      </c>
      <c r="CA126">
        <v>41911</v>
      </c>
      <c r="CB126">
        <v>354.738</v>
      </c>
      <c r="CC126">
        <v>41912</v>
      </c>
      <c r="CD126">
        <v>272.07900000000001</v>
      </c>
      <c r="CE126">
        <v>43332</v>
      </c>
      <c r="CF126">
        <v>85.167000000000002</v>
      </c>
      <c r="CG126">
        <v>41893</v>
      </c>
      <c r="CH126">
        <v>95.234999999999999</v>
      </c>
      <c r="CI126">
        <v>-1</v>
      </c>
      <c r="CJ126">
        <v>-1</v>
      </c>
      <c r="CK126">
        <v>41844</v>
      </c>
      <c r="CL126">
        <v>244.82599999999999</v>
      </c>
      <c r="CM126">
        <v>-1</v>
      </c>
      <c r="CN126">
        <v>-1</v>
      </c>
    </row>
    <row r="127" spans="1:92" x14ac:dyDescent="0.25">
      <c r="A127" s="1">
        <v>40359</v>
      </c>
      <c r="B127">
        <v>139.94800000000001</v>
      </c>
      <c r="C127">
        <v>41831</v>
      </c>
      <c r="D127">
        <v>373.77699999999999</v>
      </c>
      <c r="E127">
        <v>44895</v>
      </c>
      <c r="F127">
        <v>104.503</v>
      </c>
      <c r="G127">
        <v>40360</v>
      </c>
      <c r="H127">
        <v>88.959000000000003</v>
      </c>
      <c r="I127">
        <v>44834</v>
      </c>
      <c r="J127">
        <v>152.22300000000001</v>
      </c>
      <c r="K127">
        <v>41819</v>
      </c>
      <c r="L127">
        <v>329.35300000000001</v>
      </c>
      <c r="M127">
        <v>40469</v>
      </c>
      <c r="N127">
        <v>131.68</v>
      </c>
      <c r="O127">
        <v>40289</v>
      </c>
      <c r="P127">
        <v>103.746</v>
      </c>
      <c r="Q127">
        <v>44377</v>
      </c>
      <c r="R127">
        <v>137.53</v>
      </c>
      <c r="S127">
        <v>43337</v>
      </c>
      <c r="T127">
        <v>174.101</v>
      </c>
      <c r="U127">
        <v>42062</v>
      </c>
      <c r="V127">
        <v>154.773</v>
      </c>
      <c r="W127">
        <v>44074</v>
      </c>
      <c r="X127">
        <v>196.75200000000001</v>
      </c>
      <c r="Y127">
        <v>44043</v>
      </c>
      <c r="Z127">
        <v>174.63800000000001</v>
      </c>
      <c r="AA127">
        <v>40481</v>
      </c>
      <c r="AB127">
        <v>133.71</v>
      </c>
      <c r="AC127">
        <v>44043</v>
      </c>
      <c r="AD127">
        <v>195.66399999999999</v>
      </c>
      <c r="AE127">
        <v>41149</v>
      </c>
      <c r="AF127">
        <v>60.363999999999997</v>
      </c>
      <c r="AG127">
        <v>42853</v>
      </c>
      <c r="AH127">
        <v>88.966999999999999</v>
      </c>
      <c r="AI127">
        <v>-1</v>
      </c>
      <c r="AJ127">
        <v>144.452</v>
      </c>
      <c r="AK127">
        <v>-1</v>
      </c>
      <c r="AL127">
        <v>-1</v>
      </c>
      <c r="AM127">
        <v>-1</v>
      </c>
      <c r="AN127">
        <v>41.201999999999998</v>
      </c>
      <c r="AO127">
        <v>43424</v>
      </c>
      <c r="AP127">
        <v>35.399000000000001</v>
      </c>
      <c r="AQ127">
        <v>44625</v>
      </c>
      <c r="AR127">
        <v>92.896000000000001</v>
      </c>
      <c r="AS127">
        <v>44626</v>
      </c>
      <c r="AT127">
        <v>44.658999999999999</v>
      </c>
      <c r="AU127">
        <v>-1</v>
      </c>
      <c r="AV127">
        <v>-1</v>
      </c>
      <c r="AW127">
        <v>41863</v>
      </c>
      <c r="AX127">
        <v>120.267</v>
      </c>
      <c r="AY127">
        <v>43402</v>
      </c>
      <c r="AZ127">
        <v>190.28800000000001</v>
      </c>
      <c r="BA127">
        <v>-1</v>
      </c>
      <c r="BB127">
        <v>92.525000000000006</v>
      </c>
      <c r="BC127">
        <v>41722</v>
      </c>
      <c r="BD127">
        <v>50.42</v>
      </c>
      <c r="BE127">
        <v>-1</v>
      </c>
      <c r="BF127">
        <v>-1</v>
      </c>
      <c r="BG127">
        <v>-1</v>
      </c>
      <c r="BH127">
        <v>-1</v>
      </c>
      <c r="BI127">
        <v>43424</v>
      </c>
      <c r="BJ127">
        <v>311.31299999999999</v>
      </c>
      <c r="BK127">
        <v>-1</v>
      </c>
      <c r="BL127">
        <v>-1</v>
      </c>
      <c r="BM127">
        <v>43424</v>
      </c>
      <c r="BN127">
        <v>265.44499999999999</v>
      </c>
      <c r="BO127">
        <v>43426</v>
      </c>
      <c r="BP127">
        <v>41.625999999999998</v>
      </c>
      <c r="BQ127">
        <v>-1</v>
      </c>
      <c r="BR127">
        <v>-1</v>
      </c>
      <c r="BS127">
        <v>43426</v>
      </c>
      <c r="BT127">
        <v>79.394000000000005</v>
      </c>
      <c r="BU127">
        <v>-1</v>
      </c>
      <c r="BV127">
        <v>-1</v>
      </c>
      <c r="BW127">
        <v>41915</v>
      </c>
      <c r="BX127">
        <v>119.571</v>
      </c>
      <c r="BY127">
        <v>-1</v>
      </c>
      <c r="BZ127">
        <v>-1</v>
      </c>
      <c r="CA127">
        <v>41911</v>
      </c>
      <c r="CB127">
        <v>376.58199999999999</v>
      </c>
      <c r="CC127">
        <v>41912</v>
      </c>
      <c r="CD127">
        <v>285.27199999999999</v>
      </c>
      <c r="CE127">
        <v>43332</v>
      </c>
      <c r="CF127">
        <v>92.956999999999994</v>
      </c>
      <c r="CG127">
        <v>41893</v>
      </c>
      <c r="CH127">
        <v>102.77500000000001</v>
      </c>
      <c r="CI127">
        <v>-1</v>
      </c>
      <c r="CJ127">
        <v>-1</v>
      </c>
      <c r="CK127">
        <v>41844</v>
      </c>
      <c r="CL127">
        <v>338.86200000000002</v>
      </c>
      <c r="CM127">
        <v>-1</v>
      </c>
      <c r="CN127">
        <v>-1</v>
      </c>
    </row>
    <row r="128" spans="1:92" x14ac:dyDescent="0.25">
      <c r="A128" s="1">
        <v>40389</v>
      </c>
      <c r="B128">
        <v>116.90900000000001</v>
      </c>
      <c r="C128">
        <v>41831</v>
      </c>
      <c r="D128">
        <v>286.09699999999998</v>
      </c>
      <c r="E128">
        <v>44895</v>
      </c>
      <c r="F128">
        <v>77.896000000000001</v>
      </c>
      <c r="G128">
        <v>40360</v>
      </c>
      <c r="H128">
        <v>79.691999999999993</v>
      </c>
      <c r="I128">
        <v>44834</v>
      </c>
      <c r="J128">
        <v>123.751</v>
      </c>
      <c r="K128">
        <v>41819</v>
      </c>
      <c r="L128">
        <v>266.95800000000003</v>
      </c>
      <c r="M128">
        <v>40469</v>
      </c>
      <c r="N128">
        <v>105.548</v>
      </c>
      <c r="O128">
        <v>40289</v>
      </c>
      <c r="P128">
        <v>90.927999999999997</v>
      </c>
      <c r="Q128">
        <v>44377</v>
      </c>
      <c r="R128">
        <v>116.854</v>
      </c>
      <c r="S128">
        <v>43337</v>
      </c>
      <c r="T128">
        <v>144.40100000000001</v>
      </c>
      <c r="U128">
        <v>42062</v>
      </c>
      <c r="V128">
        <v>132.691</v>
      </c>
      <c r="W128">
        <v>44074</v>
      </c>
      <c r="X128">
        <v>161.767</v>
      </c>
      <c r="Y128">
        <v>44043</v>
      </c>
      <c r="Z128">
        <v>138.14500000000001</v>
      </c>
      <c r="AA128">
        <v>40481</v>
      </c>
      <c r="AB128">
        <v>110.97</v>
      </c>
      <c r="AC128">
        <v>44043</v>
      </c>
      <c r="AD128">
        <v>162.50800000000001</v>
      </c>
      <c r="AE128">
        <v>41149</v>
      </c>
      <c r="AF128">
        <v>46.573</v>
      </c>
      <c r="AG128">
        <v>42853</v>
      </c>
      <c r="AH128">
        <v>75.167000000000002</v>
      </c>
      <c r="AI128">
        <v>-1</v>
      </c>
      <c r="AJ128">
        <v>99.450999999999993</v>
      </c>
      <c r="AK128">
        <v>-1</v>
      </c>
      <c r="AL128">
        <v>-1</v>
      </c>
      <c r="AM128">
        <v>-1</v>
      </c>
      <c r="AN128">
        <v>34.219000000000001</v>
      </c>
      <c r="AO128">
        <v>43424</v>
      </c>
      <c r="AP128">
        <v>25.928000000000001</v>
      </c>
      <c r="AQ128">
        <v>44625</v>
      </c>
      <c r="AR128">
        <v>65.575999999999993</v>
      </c>
      <c r="AS128">
        <v>44626</v>
      </c>
      <c r="AT128">
        <v>37.826999999999998</v>
      </c>
      <c r="AU128">
        <v>-1</v>
      </c>
      <c r="AV128">
        <v>-1</v>
      </c>
      <c r="AW128">
        <v>41863</v>
      </c>
      <c r="AX128">
        <v>114.82299999999999</v>
      </c>
      <c r="AY128">
        <v>43402</v>
      </c>
      <c r="AZ128">
        <v>136.33199999999999</v>
      </c>
      <c r="BA128">
        <v>-1</v>
      </c>
      <c r="BB128">
        <v>70.393000000000001</v>
      </c>
      <c r="BC128">
        <v>41722</v>
      </c>
      <c r="BD128">
        <v>39.816000000000003</v>
      </c>
      <c r="BE128">
        <v>-1</v>
      </c>
      <c r="BF128">
        <v>-1</v>
      </c>
      <c r="BG128">
        <v>-1</v>
      </c>
      <c r="BH128">
        <v>-1</v>
      </c>
      <c r="BI128">
        <v>43424</v>
      </c>
      <c r="BJ128">
        <v>224.96700000000001</v>
      </c>
      <c r="BK128">
        <v>-1</v>
      </c>
      <c r="BL128">
        <v>-1</v>
      </c>
      <c r="BM128">
        <v>43424</v>
      </c>
      <c r="BN128">
        <v>175.59</v>
      </c>
      <c r="BO128">
        <v>43426</v>
      </c>
      <c r="BP128">
        <v>34.218000000000004</v>
      </c>
      <c r="BQ128">
        <v>-1</v>
      </c>
      <c r="BR128">
        <v>-1</v>
      </c>
      <c r="BS128">
        <v>43426</v>
      </c>
      <c r="BT128">
        <v>57.994999999999997</v>
      </c>
      <c r="BU128">
        <v>-1</v>
      </c>
      <c r="BV128">
        <v>-1</v>
      </c>
      <c r="BW128">
        <v>41915</v>
      </c>
      <c r="BX128">
        <v>96.385000000000005</v>
      </c>
      <c r="BY128">
        <v>-1</v>
      </c>
      <c r="BZ128">
        <v>-1</v>
      </c>
      <c r="CA128">
        <v>41911</v>
      </c>
      <c r="CB128">
        <v>331.75299999999999</v>
      </c>
      <c r="CC128">
        <v>41912</v>
      </c>
      <c r="CD128">
        <v>244.667</v>
      </c>
      <c r="CE128">
        <v>43332</v>
      </c>
      <c r="CF128">
        <v>82.206000000000003</v>
      </c>
      <c r="CG128">
        <v>41893</v>
      </c>
      <c r="CH128">
        <v>94.582999999999998</v>
      </c>
      <c r="CI128">
        <v>-1</v>
      </c>
      <c r="CJ128">
        <v>-1</v>
      </c>
      <c r="CK128">
        <v>41844</v>
      </c>
      <c r="CL128">
        <v>323.303</v>
      </c>
      <c r="CM128">
        <v>-1</v>
      </c>
      <c r="CN128">
        <v>-1</v>
      </c>
    </row>
    <row r="129" spans="1:92" x14ac:dyDescent="0.25">
      <c r="A129" s="1">
        <v>40421</v>
      </c>
      <c r="B129">
        <v>131.46199999999999</v>
      </c>
      <c r="C129">
        <v>41831</v>
      </c>
      <c r="D129">
        <v>322.06400000000002</v>
      </c>
      <c r="E129">
        <v>44895</v>
      </c>
      <c r="F129">
        <v>77.888000000000005</v>
      </c>
      <c r="G129">
        <v>40360</v>
      </c>
      <c r="H129">
        <v>84.194999999999993</v>
      </c>
      <c r="I129">
        <v>44834</v>
      </c>
      <c r="J129">
        <v>137.82</v>
      </c>
      <c r="K129">
        <v>41819</v>
      </c>
      <c r="L129">
        <v>271.10199999999998</v>
      </c>
      <c r="M129">
        <v>40469</v>
      </c>
      <c r="N129">
        <v>123.72</v>
      </c>
      <c r="O129">
        <v>40289</v>
      </c>
      <c r="P129">
        <v>98.721000000000004</v>
      </c>
      <c r="Q129">
        <v>44377</v>
      </c>
      <c r="R129">
        <v>143.821</v>
      </c>
      <c r="S129">
        <v>43337</v>
      </c>
      <c r="T129">
        <v>162.93</v>
      </c>
      <c r="U129">
        <v>42062</v>
      </c>
      <c r="V129">
        <v>156.524</v>
      </c>
      <c r="W129">
        <v>44074</v>
      </c>
      <c r="X129">
        <v>180.173</v>
      </c>
      <c r="Y129">
        <v>44043</v>
      </c>
      <c r="Z129">
        <v>155.37</v>
      </c>
      <c r="AA129">
        <v>40481</v>
      </c>
      <c r="AB129">
        <v>126.19799999999999</v>
      </c>
      <c r="AC129">
        <v>44043</v>
      </c>
      <c r="AD129">
        <v>181.02500000000001</v>
      </c>
      <c r="AE129">
        <v>41149</v>
      </c>
      <c r="AF129">
        <v>53.808</v>
      </c>
      <c r="AG129">
        <v>42853</v>
      </c>
      <c r="AH129">
        <v>90.093999999999994</v>
      </c>
      <c r="AI129">
        <v>-1</v>
      </c>
      <c r="AJ129">
        <v>127.95399999999999</v>
      </c>
      <c r="AK129">
        <v>-1</v>
      </c>
      <c r="AL129">
        <v>-1</v>
      </c>
      <c r="AM129">
        <v>-1</v>
      </c>
      <c r="AN129">
        <v>38.942</v>
      </c>
      <c r="AO129">
        <v>43424</v>
      </c>
      <c r="AP129">
        <v>29.337</v>
      </c>
      <c r="AQ129">
        <v>44625</v>
      </c>
      <c r="AR129">
        <v>81.132000000000005</v>
      </c>
      <c r="AS129">
        <v>44626</v>
      </c>
      <c r="AT129">
        <v>43.997999999999998</v>
      </c>
      <c r="AU129">
        <v>-1</v>
      </c>
      <c r="AV129">
        <v>-1</v>
      </c>
      <c r="AW129">
        <v>41863</v>
      </c>
      <c r="AX129">
        <v>125.11499999999999</v>
      </c>
      <c r="AY129">
        <v>43402</v>
      </c>
      <c r="AZ129">
        <v>230.33199999999999</v>
      </c>
      <c r="BA129">
        <v>-1</v>
      </c>
      <c r="BB129">
        <v>69.298000000000002</v>
      </c>
      <c r="BC129">
        <v>41722</v>
      </c>
      <c r="BD129">
        <v>47.298999999999999</v>
      </c>
      <c r="BE129">
        <v>-1</v>
      </c>
      <c r="BF129">
        <v>-1</v>
      </c>
      <c r="BG129">
        <v>-1</v>
      </c>
      <c r="BH129">
        <v>-1</v>
      </c>
      <c r="BI129">
        <v>43424</v>
      </c>
      <c r="BJ129">
        <v>334.02300000000002</v>
      </c>
      <c r="BK129">
        <v>-1</v>
      </c>
      <c r="BL129">
        <v>-1</v>
      </c>
      <c r="BM129">
        <v>43424</v>
      </c>
      <c r="BN129">
        <v>244.20599999999999</v>
      </c>
      <c r="BO129">
        <v>43426</v>
      </c>
      <c r="BP129">
        <v>38.411000000000001</v>
      </c>
      <c r="BQ129">
        <v>-1</v>
      </c>
      <c r="BR129">
        <v>-1</v>
      </c>
      <c r="BS129">
        <v>43426</v>
      </c>
      <c r="BT129">
        <v>72.701999999999998</v>
      </c>
      <c r="BU129">
        <v>-1</v>
      </c>
      <c r="BV129">
        <v>-1</v>
      </c>
      <c r="BW129">
        <v>41915</v>
      </c>
      <c r="BX129">
        <v>103.205</v>
      </c>
      <c r="BY129">
        <v>-1</v>
      </c>
      <c r="BZ129">
        <v>-1</v>
      </c>
      <c r="CA129">
        <v>41911</v>
      </c>
      <c r="CB129">
        <v>343.29199999999997</v>
      </c>
      <c r="CC129">
        <v>41912</v>
      </c>
      <c r="CD129">
        <v>285.839</v>
      </c>
      <c r="CE129">
        <v>43332</v>
      </c>
      <c r="CF129">
        <v>82.442999999999998</v>
      </c>
      <c r="CG129">
        <v>41893</v>
      </c>
      <c r="CH129">
        <v>100.572</v>
      </c>
      <c r="CI129">
        <v>-1</v>
      </c>
      <c r="CJ129">
        <v>-1</v>
      </c>
      <c r="CK129">
        <v>41844</v>
      </c>
      <c r="CL129">
        <v>368.01600000000002</v>
      </c>
      <c r="CM129">
        <v>-1</v>
      </c>
      <c r="CN129">
        <v>-1</v>
      </c>
    </row>
    <row r="130" spans="1:92" x14ac:dyDescent="0.25">
      <c r="A130" s="1">
        <v>40451</v>
      </c>
      <c r="B130">
        <v>115.902</v>
      </c>
      <c r="C130">
        <v>41831</v>
      </c>
      <c r="D130">
        <v>279.24700000000001</v>
      </c>
      <c r="E130">
        <v>44895</v>
      </c>
      <c r="F130">
        <v>73.927000000000007</v>
      </c>
      <c r="G130">
        <v>40360</v>
      </c>
      <c r="H130">
        <v>71.317999999999998</v>
      </c>
      <c r="I130">
        <v>44834</v>
      </c>
      <c r="J130">
        <v>117.833</v>
      </c>
      <c r="K130">
        <v>41819</v>
      </c>
      <c r="L130">
        <v>256.90699999999998</v>
      </c>
      <c r="M130">
        <v>40469</v>
      </c>
      <c r="N130">
        <v>100.831</v>
      </c>
      <c r="O130">
        <v>40289</v>
      </c>
      <c r="P130">
        <v>80.144999999999996</v>
      </c>
      <c r="Q130">
        <v>44377</v>
      </c>
      <c r="R130">
        <v>122.04600000000001</v>
      </c>
      <c r="S130">
        <v>43337</v>
      </c>
      <c r="T130">
        <v>139.261</v>
      </c>
      <c r="U130">
        <v>42062</v>
      </c>
      <c r="V130">
        <v>141.91499999999999</v>
      </c>
      <c r="W130">
        <v>44074</v>
      </c>
      <c r="X130">
        <v>160.84100000000001</v>
      </c>
      <c r="Y130">
        <v>44043</v>
      </c>
      <c r="Z130">
        <v>145.08199999999999</v>
      </c>
      <c r="AA130">
        <v>40481</v>
      </c>
      <c r="AB130">
        <v>102.399</v>
      </c>
      <c r="AC130">
        <v>44043</v>
      </c>
      <c r="AD130">
        <v>160.066</v>
      </c>
      <c r="AE130">
        <v>41149</v>
      </c>
      <c r="AF130">
        <v>45.356000000000002</v>
      </c>
      <c r="AG130">
        <v>42853</v>
      </c>
      <c r="AH130">
        <v>84.061999999999998</v>
      </c>
      <c r="AI130">
        <v>-1</v>
      </c>
      <c r="AJ130">
        <v>125.84699999999999</v>
      </c>
      <c r="AK130">
        <v>-1</v>
      </c>
      <c r="AL130">
        <v>-1</v>
      </c>
      <c r="AM130">
        <v>-1</v>
      </c>
      <c r="AN130">
        <v>35.787999999999997</v>
      </c>
      <c r="AO130">
        <v>43424</v>
      </c>
      <c r="AP130">
        <v>29.936</v>
      </c>
      <c r="AQ130">
        <v>44625</v>
      </c>
      <c r="AR130">
        <v>78.956000000000003</v>
      </c>
      <c r="AS130">
        <v>44626</v>
      </c>
      <c r="AT130">
        <v>38.999000000000002</v>
      </c>
      <c r="AU130">
        <v>-1</v>
      </c>
      <c r="AV130">
        <v>-1</v>
      </c>
      <c r="AW130">
        <v>41863</v>
      </c>
      <c r="AX130">
        <v>120.93300000000001</v>
      </c>
      <c r="AY130">
        <v>43402</v>
      </c>
      <c r="AZ130">
        <v>194.874</v>
      </c>
      <c r="BA130">
        <v>-1</v>
      </c>
      <c r="BB130">
        <v>61.661999999999999</v>
      </c>
      <c r="BC130">
        <v>41722</v>
      </c>
      <c r="BD130">
        <v>45.515000000000001</v>
      </c>
      <c r="BE130">
        <v>-1</v>
      </c>
      <c r="BF130">
        <v>-1</v>
      </c>
      <c r="BG130">
        <v>-1</v>
      </c>
      <c r="BH130">
        <v>-1</v>
      </c>
      <c r="BI130">
        <v>43424</v>
      </c>
      <c r="BJ130">
        <v>409.37299999999999</v>
      </c>
      <c r="BK130">
        <v>-1</v>
      </c>
      <c r="BL130">
        <v>-1</v>
      </c>
      <c r="BM130">
        <v>43424</v>
      </c>
      <c r="BN130">
        <v>229.82400000000001</v>
      </c>
      <c r="BO130">
        <v>43426</v>
      </c>
      <c r="BP130">
        <v>33.595999999999997</v>
      </c>
      <c r="BQ130">
        <v>-1</v>
      </c>
      <c r="BR130">
        <v>-1</v>
      </c>
      <c r="BS130">
        <v>43426</v>
      </c>
      <c r="BT130">
        <v>65.701999999999998</v>
      </c>
      <c r="BU130">
        <v>-1</v>
      </c>
      <c r="BV130">
        <v>-1</v>
      </c>
      <c r="BW130">
        <v>41915</v>
      </c>
      <c r="BX130">
        <v>100.268</v>
      </c>
      <c r="BY130">
        <v>-1</v>
      </c>
      <c r="BZ130">
        <v>-1</v>
      </c>
      <c r="CA130">
        <v>41911</v>
      </c>
      <c r="CB130">
        <v>326.97399999999999</v>
      </c>
      <c r="CC130">
        <v>41912</v>
      </c>
      <c r="CD130">
        <v>275.262</v>
      </c>
      <c r="CE130">
        <v>43332</v>
      </c>
      <c r="CF130">
        <v>84.236999999999995</v>
      </c>
      <c r="CG130">
        <v>41893</v>
      </c>
      <c r="CH130">
        <v>93.019000000000005</v>
      </c>
      <c r="CI130">
        <v>-1</v>
      </c>
      <c r="CJ130">
        <v>-1</v>
      </c>
      <c r="CK130">
        <v>41844</v>
      </c>
      <c r="CL130">
        <v>324.791</v>
      </c>
      <c r="CM130">
        <v>-1</v>
      </c>
      <c r="CN130">
        <v>-1</v>
      </c>
    </row>
    <row r="131" spans="1:92" x14ac:dyDescent="0.25">
      <c r="A131" s="1">
        <v>40480</v>
      </c>
      <c r="B131">
        <v>99.832999999999998</v>
      </c>
      <c r="C131">
        <v>41831</v>
      </c>
      <c r="D131">
        <v>224.99299999999999</v>
      </c>
      <c r="E131">
        <v>44895</v>
      </c>
      <c r="F131">
        <v>67.923000000000002</v>
      </c>
      <c r="G131">
        <v>40360</v>
      </c>
      <c r="H131">
        <v>63.365000000000002</v>
      </c>
      <c r="I131">
        <v>44834</v>
      </c>
      <c r="J131">
        <v>100.32299999999999</v>
      </c>
      <c r="K131">
        <v>41819</v>
      </c>
      <c r="L131">
        <v>219.62899999999999</v>
      </c>
      <c r="M131">
        <v>40469</v>
      </c>
      <c r="N131">
        <v>82.201999999999998</v>
      </c>
      <c r="O131">
        <v>40289</v>
      </c>
      <c r="P131">
        <v>70.762</v>
      </c>
      <c r="Q131">
        <v>44377</v>
      </c>
      <c r="R131">
        <v>105.783</v>
      </c>
      <c r="S131">
        <v>43337</v>
      </c>
      <c r="T131">
        <v>131.77099999999999</v>
      </c>
      <c r="U131">
        <v>42062</v>
      </c>
      <c r="V131">
        <v>116.658</v>
      </c>
      <c r="W131">
        <v>44074</v>
      </c>
      <c r="X131">
        <v>144.84299999999999</v>
      </c>
      <c r="Y131">
        <v>44043</v>
      </c>
      <c r="Z131">
        <v>117.98699999999999</v>
      </c>
      <c r="AA131">
        <v>40481</v>
      </c>
      <c r="AB131">
        <v>91.025999999999996</v>
      </c>
      <c r="AC131">
        <v>44043</v>
      </c>
      <c r="AD131">
        <v>132.96299999999999</v>
      </c>
      <c r="AE131">
        <v>41149</v>
      </c>
      <c r="AF131">
        <v>39.856000000000002</v>
      </c>
      <c r="AG131">
        <v>42853</v>
      </c>
      <c r="AH131">
        <v>69.778999999999996</v>
      </c>
      <c r="AI131">
        <v>-1</v>
      </c>
      <c r="AJ131">
        <v>117.43600000000001</v>
      </c>
      <c r="AK131">
        <v>-1</v>
      </c>
      <c r="AL131">
        <v>-1</v>
      </c>
      <c r="AM131">
        <v>-1</v>
      </c>
      <c r="AN131">
        <v>31.331</v>
      </c>
      <c r="AO131">
        <v>43424</v>
      </c>
      <c r="AP131">
        <v>28.065000000000001</v>
      </c>
      <c r="AQ131">
        <v>44625</v>
      </c>
      <c r="AR131">
        <v>69.600999999999999</v>
      </c>
      <c r="AS131">
        <v>44626</v>
      </c>
      <c r="AT131">
        <v>34.234000000000002</v>
      </c>
      <c r="AU131">
        <v>-1</v>
      </c>
      <c r="AV131">
        <v>-1</v>
      </c>
      <c r="AW131">
        <v>41863</v>
      </c>
      <c r="AX131">
        <v>117.169</v>
      </c>
      <c r="AY131">
        <v>43402</v>
      </c>
      <c r="AZ131">
        <v>171.12899999999999</v>
      </c>
      <c r="BA131">
        <v>-1</v>
      </c>
      <c r="BB131">
        <v>55.116999999999997</v>
      </c>
      <c r="BC131">
        <v>41722</v>
      </c>
      <c r="BD131">
        <v>44.917000000000002</v>
      </c>
      <c r="BE131">
        <v>-1</v>
      </c>
      <c r="BF131">
        <v>-1</v>
      </c>
      <c r="BG131">
        <v>-1</v>
      </c>
      <c r="BH131">
        <v>-1</v>
      </c>
      <c r="BI131">
        <v>43424</v>
      </c>
      <c r="BJ131">
        <v>378.07900000000001</v>
      </c>
      <c r="BK131">
        <v>-1</v>
      </c>
      <c r="BL131">
        <v>-1</v>
      </c>
      <c r="BM131">
        <v>43424</v>
      </c>
      <c r="BN131">
        <v>215.41300000000001</v>
      </c>
      <c r="BO131">
        <v>43426</v>
      </c>
      <c r="BP131">
        <v>28.716000000000001</v>
      </c>
      <c r="BQ131">
        <v>-1</v>
      </c>
      <c r="BR131">
        <v>-1</v>
      </c>
      <c r="BS131">
        <v>43426</v>
      </c>
      <c r="BT131">
        <v>55.009</v>
      </c>
      <c r="BU131">
        <v>-1</v>
      </c>
      <c r="BV131">
        <v>-1</v>
      </c>
      <c r="BW131">
        <v>41915</v>
      </c>
      <c r="BX131">
        <v>90.352999999999994</v>
      </c>
      <c r="BY131">
        <v>-1</v>
      </c>
      <c r="BZ131">
        <v>-1</v>
      </c>
      <c r="CA131">
        <v>41911</v>
      </c>
      <c r="CB131">
        <v>274.79399999999998</v>
      </c>
      <c r="CC131">
        <v>41912</v>
      </c>
      <c r="CD131">
        <v>249.364</v>
      </c>
      <c r="CE131">
        <v>43332</v>
      </c>
      <c r="CF131">
        <v>76.744</v>
      </c>
      <c r="CG131">
        <v>41893</v>
      </c>
      <c r="CH131">
        <v>82.966999999999999</v>
      </c>
      <c r="CI131">
        <v>-1</v>
      </c>
      <c r="CJ131">
        <v>-1</v>
      </c>
      <c r="CK131">
        <v>41844</v>
      </c>
      <c r="CL131">
        <v>293.41699999999997</v>
      </c>
      <c r="CM131">
        <v>-1</v>
      </c>
      <c r="CN131">
        <v>-1</v>
      </c>
    </row>
    <row r="132" spans="1:92" x14ac:dyDescent="0.25">
      <c r="A132" s="1">
        <v>40512</v>
      </c>
      <c r="B132">
        <v>123.375</v>
      </c>
      <c r="C132">
        <v>41831</v>
      </c>
      <c r="D132">
        <v>271.85399999999998</v>
      </c>
      <c r="E132">
        <v>44895</v>
      </c>
      <c r="F132">
        <v>93.641999999999996</v>
      </c>
      <c r="G132">
        <v>40360</v>
      </c>
      <c r="H132">
        <v>76.143000000000001</v>
      </c>
      <c r="I132">
        <v>44834</v>
      </c>
      <c r="J132">
        <v>125.71899999999999</v>
      </c>
      <c r="K132">
        <v>41819</v>
      </c>
      <c r="L132">
        <v>272.90499999999997</v>
      </c>
      <c r="M132">
        <v>40469</v>
      </c>
      <c r="N132">
        <v>121.498</v>
      </c>
      <c r="O132">
        <v>40289</v>
      </c>
      <c r="P132">
        <v>90.192999999999998</v>
      </c>
      <c r="Q132">
        <v>44377</v>
      </c>
      <c r="R132">
        <v>125.76</v>
      </c>
      <c r="S132">
        <v>43337</v>
      </c>
      <c r="T132">
        <v>143.89400000000001</v>
      </c>
      <c r="U132">
        <v>42062</v>
      </c>
      <c r="V132">
        <v>168.11500000000001</v>
      </c>
      <c r="W132">
        <v>44074</v>
      </c>
      <c r="X132">
        <v>175.42699999999999</v>
      </c>
      <c r="Y132">
        <v>44043</v>
      </c>
      <c r="Z132">
        <v>144.27199999999999</v>
      </c>
      <c r="AA132">
        <v>40481</v>
      </c>
      <c r="AB132">
        <v>115.407</v>
      </c>
      <c r="AC132">
        <v>44043</v>
      </c>
      <c r="AD132">
        <v>153.87200000000001</v>
      </c>
      <c r="AE132">
        <v>41149</v>
      </c>
      <c r="AF132">
        <v>54.817</v>
      </c>
      <c r="AG132">
        <v>42853</v>
      </c>
      <c r="AH132">
        <v>90.143000000000001</v>
      </c>
      <c r="AI132">
        <v>-1</v>
      </c>
      <c r="AJ132">
        <v>201.15600000000001</v>
      </c>
      <c r="AK132">
        <v>-1</v>
      </c>
      <c r="AL132">
        <v>-1</v>
      </c>
      <c r="AM132">
        <v>-1</v>
      </c>
      <c r="AN132">
        <v>44.082000000000001</v>
      </c>
      <c r="AO132">
        <v>43424</v>
      </c>
      <c r="AP132">
        <v>34.72</v>
      </c>
      <c r="AQ132">
        <v>44625</v>
      </c>
      <c r="AR132">
        <v>104.738</v>
      </c>
      <c r="AS132">
        <v>44626</v>
      </c>
      <c r="AT132">
        <v>55.329000000000001</v>
      </c>
      <c r="AU132">
        <v>-1</v>
      </c>
      <c r="AV132">
        <v>-1</v>
      </c>
      <c r="AW132">
        <v>41863</v>
      </c>
      <c r="AX132">
        <v>120.503</v>
      </c>
      <c r="AY132">
        <v>43402</v>
      </c>
      <c r="AZ132">
        <v>268.995</v>
      </c>
      <c r="BA132">
        <v>-1</v>
      </c>
      <c r="BB132">
        <v>70.878</v>
      </c>
      <c r="BC132">
        <v>41722</v>
      </c>
      <c r="BD132">
        <v>61.37</v>
      </c>
      <c r="BE132">
        <v>-1</v>
      </c>
      <c r="BF132">
        <v>-1</v>
      </c>
      <c r="BG132">
        <v>-1</v>
      </c>
      <c r="BH132">
        <v>-1</v>
      </c>
      <c r="BI132">
        <v>43424</v>
      </c>
      <c r="BJ132">
        <v>543.19500000000005</v>
      </c>
      <c r="BK132">
        <v>-1</v>
      </c>
      <c r="BL132">
        <v>-1</v>
      </c>
      <c r="BM132">
        <v>43424</v>
      </c>
      <c r="BN132">
        <v>365.34800000000001</v>
      </c>
      <c r="BO132">
        <v>43426</v>
      </c>
      <c r="BP132">
        <v>32.619</v>
      </c>
      <c r="BQ132">
        <v>-1</v>
      </c>
      <c r="BR132">
        <v>-1</v>
      </c>
      <c r="BS132">
        <v>43426</v>
      </c>
      <c r="BT132">
        <v>79.180999999999997</v>
      </c>
      <c r="BU132">
        <v>-1</v>
      </c>
      <c r="BV132">
        <v>-1</v>
      </c>
      <c r="BW132">
        <v>41915</v>
      </c>
      <c r="BX132">
        <v>106.149</v>
      </c>
      <c r="BY132">
        <v>-1</v>
      </c>
      <c r="BZ132">
        <v>-1</v>
      </c>
      <c r="CA132">
        <v>41911</v>
      </c>
      <c r="CB132">
        <v>297.21199999999999</v>
      </c>
      <c r="CC132">
        <v>41912</v>
      </c>
      <c r="CD132">
        <v>284.60700000000003</v>
      </c>
      <c r="CE132">
        <v>43332</v>
      </c>
      <c r="CF132">
        <v>89.471999999999994</v>
      </c>
      <c r="CG132">
        <v>41893</v>
      </c>
      <c r="CH132">
        <v>101.447</v>
      </c>
      <c r="CI132">
        <v>-1</v>
      </c>
      <c r="CJ132">
        <v>-1</v>
      </c>
      <c r="CK132">
        <v>41844</v>
      </c>
      <c r="CL132">
        <v>383.77100000000002</v>
      </c>
      <c r="CM132">
        <v>-1</v>
      </c>
      <c r="CN132">
        <v>-1</v>
      </c>
    </row>
    <row r="133" spans="1:92" x14ac:dyDescent="0.25">
      <c r="A133" s="1">
        <v>40543</v>
      </c>
      <c r="B133">
        <v>111.277</v>
      </c>
      <c r="C133">
        <v>41831</v>
      </c>
      <c r="D133">
        <v>247.416</v>
      </c>
      <c r="E133">
        <v>44895</v>
      </c>
      <c r="F133">
        <v>84.417000000000002</v>
      </c>
      <c r="G133">
        <v>40360</v>
      </c>
      <c r="H133">
        <v>69.349999999999994</v>
      </c>
      <c r="I133">
        <v>44834</v>
      </c>
      <c r="J133">
        <v>112.672</v>
      </c>
      <c r="K133">
        <v>41819</v>
      </c>
      <c r="L133">
        <v>257.59100000000001</v>
      </c>
      <c r="M133">
        <v>40469</v>
      </c>
      <c r="N133">
        <v>95.649000000000001</v>
      </c>
      <c r="O133">
        <v>40289</v>
      </c>
      <c r="P133">
        <v>74.507000000000005</v>
      </c>
      <c r="Q133">
        <v>44377</v>
      </c>
      <c r="R133">
        <v>113.556</v>
      </c>
      <c r="S133">
        <v>43337</v>
      </c>
      <c r="T133">
        <v>127.55500000000001</v>
      </c>
      <c r="U133">
        <v>42062</v>
      </c>
      <c r="V133">
        <v>141.56700000000001</v>
      </c>
      <c r="W133">
        <v>44074</v>
      </c>
      <c r="X133">
        <v>145.65799999999999</v>
      </c>
      <c r="Y133">
        <v>44043</v>
      </c>
      <c r="Z133">
        <v>126.116</v>
      </c>
      <c r="AA133">
        <v>40481</v>
      </c>
      <c r="AB133">
        <v>97.498000000000005</v>
      </c>
      <c r="AC133">
        <v>44043</v>
      </c>
      <c r="AD133">
        <v>140.82300000000001</v>
      </c>
      <c r="AE133">
        <v>41149</v>
      </c>
      <c r="AF133">
        <v>50.411000000000001</v>
      </c>
      <c r="AG133">
        <v>42853</v>
      </c>
      <c r="AH133">
        <v>100.307</v>
      </c>
      <c r="AI133">
        <v>-1</v>
      </c>
      <c r="AJ133">
        <v>217.93299999999999</v>
      </c>
      <c r="AK133">
        <v>-1</v>
      </c>
      <c r="AL133">
        <v>-1</v>
      </c>
      <c r="AM133">
        <v>-1</v>
      </c>
      <c r="AN133">
        <v>45.857999999999997</v>
      </c>
      <c r="AO133">
        <v>43424</v>
      </c>
      <c r="AP133">
        <v>33.451000000000001</v>
      </c>
      <c r="AQ133">
        <v>44625</v>
      </c>
      <c r="AR133">
        <v>101.02200000000001</v>
      </c>
      <c r="AS133">
        <v>44626</v>
      </c>
      <c r="AT133">
        <v>58.44</v>
      </c>
      <c r="AU133">
        <v>-1</v>
      </c>
      <c r="AV133">
        <v>-1</v>
      </c>
      <c r="AW133">
        <v>41863</v>
      </c>
      <c r="AX133">
        <v>115.251</v>
      </c>
      <c r="AY133">
        <v>43402</v>
      </c>
      <c r="AZ133">
        <v>238.46799999999999</v>
      </c>
      <c r="BA133">
        <v>-1</v>
      </c>
      <c r="BB133">
        <v>72.421999999999997</v>
      </c>
      <c r="BC133">
        <v>41722</v>
      </c>
      <c r="BD133">
        <v>63.040999999999997</v>
      </c>
      <c r="BE133">
        <v>-1</v>
      </c>
      <c r="BF133">
        <v>-1</v>
      </c>
      <c r="BG133">
        <v>-1</v>
      </c>
      <c r="BH133">
        <v>-1</v>
      </c>
      <c r="BI133">
        <v>43424</v>
      </c>
      <c r="BJ133">
        <v>499.58499999999998</v>
      </c>
      <c r="BK133">
        <v>-1</v>
      </c>
      <c r="BL133">
        <v>-1</v>
      </c>
      <c r="BM133">
        <v>43424</v>
      </c>
      <c r="BN133">
        <v>349.51</v>
      </c>
      <c r="BO133">
        <v>43426</v>
      </c>
      <c r="BP133">
        <v>34.020000000000003</v>
      </c>
      <c r="BQ133">
        <v>-1</v>
      </c>
      <c r="BR133">
        <v>-1</v>
      </c>
      <c r="BS133">
        <v>43426</v>
      </c>
      <c r="BT133">
        <v>72.412000000000006</v>
      </c>
      <c r="BU133">
        <v>-1</v>
      </c>
      <c r="BV133">
        <v>-1</v>
      </c>
      <c r="BW133">
        <v>41915</v>
      </c>
      <c r="BX133">
        <v>93.03</v>
      </c>
      <c r="BY133">
        <v>-1</v>
      </c>
      <c r="BZ133">
        <v>-1</v>
      </c>
      <c r="CA133">
        <v>41911</v>
      </c>
      <c r="CB133">
        <v>265.35000000000002</v>
      </c>
      <c r="CC133">
        <v>41912</v>
      </c>
      <c r="CD133">
        <v>250.928</v>
      </c>
      <c r="CE133">
        <v>43332</v>
      </c>
      <c r="CF133">
        <v>81.932000000000002</v>
      </c>
      <c r="CG133">
        <v>41893</v>
      </c>
      <c r="CH133">
        <v>89.56</v>
      </c>
      <c r="CI133">
        <v>-1</v>
      </c>
      <c r="CJ133">
        <v>-1</v>
      </c>
      <c r="CK133">
        <v>41844</v>
      </c>
      <c r="CL133">
        <v>383.76799999999997</v>
      </c>
      <c r="CM133">
        <v>-1</v>
      </c>
      <c r="CN133">
        <v>-1</v>
      </c>
    </row>
    <row r="134" spans="1:92" x14ac:dyDescent="0.25">
      <c r="A134" s="1">
        <v>40574</v>
      </c>
      <c r="B134">
        <v>118.919</v>
      </c>
      <c r="C134">
        <v>41831</v>
      </c>
      <c r="D134">
        <v>261.27300000000002</v>
      </c>
      <c r="E134">
        <v>44895</v>
      </c>
      <c r="F134">
        <v>82.179000000000002</v>
      </c>
      <c r="G134">
        <v>40360</v>
      </c>
      <c r="H134">
        <v>78.688999999999993</v>
      </c>
      <c r="I134">
        <v>44834</v>
      </c>
      <c r="J134">
        <v>119.998</v>
      </c>
      <c r="K134">
        <v>41819</v>
      </c>
      <c r="L134">
        <v>290.24299999999999</v>
      </c>
      <c r="M134">
        <v>40469</v>
      </c>
      <c r="N134">
        <v>103.20399999999999</v>
      </c>
      <c r="O134">
        <v>40289</v>
      </c>
      <c r="P134">
        <v>82.105999999999995</v>
      </c>
      <c r="Q134">
        <v>44377</v>
      </c>
      <c r="R134">
        <v>122.01600000000001</v>
      </c>
      <c r="S134">
        <v>43337</v>
      </c>
      <c r="T134">
        <v>141.928</v>
      </c>
      <c r="U134">
        <v>42062</v>
      </c>
      <c r="V134">
        <v>155.62</v>
      </c>
      <c r="W134">
        <v>44074</v>
      </c>
      <c r="X134">
        <v>152.79499999999999</v>
      </c>
      <c r="Y134">
        <v>44043</v>
      </c>
      <c r="Z134">
        <v>137.65100000000001</v>
      </c>
      <c r="AA134">
        <v>40481</v>
      </c>
      <c r="AB134">
        <v>116.718</v>
      </c>
      <c r="AC134">
        <v>44043</v>
      </c>
      <c r="AD134">
        <v>165.25299999999999</v>
      </c>
      <c r="AE134">
        <v>41149</v>
      </c>
      <c r="AF134">
        <v>55.728999999999999</v>
      </c>
      <c r="AG134">
        <v>42853</v>
      </c>
      <c r="AH134">
        <v>89.960999999999999</v>
      </c>
      <c r="AI134">
        <v>-1</v>
      </c>
      <c r="AJ134">
        <v>173.09700000000001</v>
      </c>
      <c r="AK134">
        <v>-1</v>
      </c>
      <c r="AL134">
        <v>-1</v>
      </c>
      <c r="AM134">
        <v>-1</v>
      </c>
      <c r="AN134">
        <v>50.04</v>
      </c>
      <c r="AO134">
        <v>43424</v>
      </c>
      <c r="AP134">
        <v>38.418999999999997</v>
      </c>
      <c r="AQ134">
        <v>44625</v>
      </c>
      <c r="AR134">
        <v>98.905000000000001</v>
      </c>
      <c r="AS134">
        <v>44626</v>
      </c>
      <c r="AT134">
        <v>59.369</v>
      </c>
      <c r="AU134">
        <v>-1</v>
      </c>
      <c r="AV134">
        <v>-1</v>
      </c>
      <c r="AW134">
        <v>41863</v>
      </c>
      <c r="AX134">
        <v>144.96299999999999</v>
      </c>
      <c r="AY134">
        <v>43402</v>
      </c>
      <c r="AZ134">
        <v>180.00200000000001</v>
      </c>
      <c r="BA134">
        <v>-1</v>
      </c>
      <c r="BB134">
        <v>84.188000000000002</v>
      </c>
      <c r="BC134">
        <v>41722</v>
      </c>
      <c r="BD134">
        <v>59.295000000000002</v>
      </c>
      <c r="BE134">
        <v>-1</v>
      </c>
      <c r="BF134">
        <v>-1</v>
      </c>
      <c r="BG134">
        <v>-1</v>
      </c>
      <c r="BH134">
        <v>-1</v>
      </c>
      <c r="BI134">
        <v>43424</v>
      </c>
      <c r="BJ134">
        <v>433.35300000000001</v>
      </c>
      <c r="BK134">
        <v>-1</v>
      </c>
      <c r="BL134">
        <v>-1</v>
      </c>
      <c r="BM134">
        <v>43424</v>
      </c>
      <c r="BN134">
        <v>248.905</v>
      </c>
      <c r="BO134">
        <v>43426</v>
      </c>
      <c r="BP134">
        <v>34.481000000000002</v>
      </c>
      <c r="BQ134">
        <v>-1</v>
      </c>
      <c r="BR134">
        <v>-1</v>
      </c>
      <c r="BS134">
        <v>43426</v>
      </c>
      <c r="BT134">
        <v>67.721999999999994</v>
      </c>
      <c r="BU134">
        <v>-1</v>
      </c>
      <c r="BV134">
        <v>-1</v>
      </c>
      <c r="BW134">
        <v>41915</v>
      </c>
      <c r="BX134">
        <v>101.801</v>
      </c>
      <c r="BY134">
        <v>-1</v>
      </c>
      <c r="BZ134">
        <v>-1</v>
      </c>
      <c r="CA134">
        <v>41911</v>
      </c>
      <c r="CB134">
        <v>266.94799999999998</v>
      </c>
      <c r="CC134">
        <v>41912</v>
      </c>
      <c r="CD134">
        <v>267.34199999999998</v>
      </c>
      <c r="CE134">
        <v>43332</v>
      </c>
      <c r="CF134">
        <v>89.036000000000001</v>
      </c>
      <c r="CG134">
        <v>41893</v>
      </c>
      <c r="CH134">
        <v>91.063000000000002</v>
      </c>
      <c r="CI134">
        <v>-1</v>
      </c>
      <c r="CJ134">
        <v>-1</v>
      </c>
      <c r="CK134">
        <v>41844</v>
      </c>
      <c r="CL134">
        <v>342.38499999999999</v>
      </c>
      <c r="CM134">
        <v>-1</v>
      </c>
      <c r="CN134">
        <v>-1</v>
      </c>
    </row>
    <row r="135" spans="1:92" x14ac:dyDescent="0.25">
      <c r="A135" s="1">
        <v>40602</v>
      </c>
      <c r="B135">
        <v>118</v>
      </c>
      <c r="C135">
        <v>41831</v>
      </c>
      <c r="D135">
        <v>257.09199999999998</v>
      </c>
      <c r="E135">
        <v>44895</v>
      </c>
      <c r="F135">
        <v>78.375</v>
      </c>
      <c r="G135">
        <v>40360</v>
      </c>
      <c r="H135">
        <v>78.024000000000001</v>
      </c>
      <c r="I135">
        <v>44834</v>
      </c>
      <c r="J135">
        <v>119.911</v>
      </c>
      <c r="K135">
        <v>41819</v>
      </c>
      <c r="L135">
        <v>286.476</v>
      </c>
      <c r="M135">
        <v>40469</v>
      </c>
      <c r="N135">
        <v>101.92400000000001</v>
      </c>
      <c r="O135">
        <v>40289</v>
      </c>
      <c r="P135">
        <v>79.834999999999994</v>
      </c>
      <c r="Q135">
        <v>44377</v>
      </c>
      <c r="R135">
        <v>114.47</v>
      </c>
      <c r="S135">
        <v>43337</v>
      </c>
      <c r="T135">
        <v>141.011</v>
      </c>
      <c r="U135">
        <v>42062</v>
      </c>
      <c r="V135">
        <v>151.108</v>
      </c>
      <c r="W135">
        <v>44074</v>
      </c>
      <c r="X135">
        <v>139.49799999999999</v>
      </c>
      <c r="Y135">
        <v>44043</v>
      </c>
      <c r="Z135">
        <v>134.46</v>
      </c>
      <c r="AA135">
        <v>40481</v>
      </c>
      <c r="AB135">
        <v>116.508</v>
      </c>
      <c r="AC135">
        <v>44043</v>
      </c>
      <c r="AD135">
        <v>173.66499999999999</v>
      </c>
      <c r="AE135">
        <v>41149</v>
      </c>
      <c r="AF135">
        <v>51.862000000000002</v>
      </c>
      <c r="AG135">
        <v>42853</v>
      </c>
      <c r="AH135">
        <v>83.623999999999995</v>
      </c>
      <c r="AI135">
        <v>-1</v>
      </c>
      <c r="AJ135">
        <v>173.696</v>
      </c>
      <c r="AK135">
        <v>-1</v>
      </c>
      <c r="AL135">
        <v>-1</v>
      </c>
      <c r="AM135">
        <v>-1</v>
      </c>
      <c r="AN135">
        <v>47.34</v>
      </c>
      <c r="AO135">
        <v>43424</v>
      </c>
      <c r="AP135">
        <v>37.308</v>
      </c>
      <c r="AQ135">
        <v>44625</v>
      </c>
      <c r="AR135">
        <v>90.5</v>
      </c>
      <c r="AS135">
        <v>44626</v>
      </c>
      <c r="AT135">
        <v>53.133000000000003</v>
      </c>
      <c r="AU135">
        <v>-1</v>
      </c>
      <c r="AV135">
        <v>-1</v>
      </c>
      <c r="AW135">
        <v>41863</v>
      </c>
      <c r="AX135">
        <v>168.56700000000001</v>
      </c>
      <c r="AY135">
        <v>43402</v>
      </c>
      <c r="AZ135">
        <v>183.36799999999999</v>
      </c>
      <c r="BA135">
        <v>-1</v>
      </c>
      <c r="BB135">
        <v>81.391999999999996</v>
      </c>
      <c r="BC135">
        <v>41722</v>
      </c>
      <c r="BD135">
        <v>53.042000000000002</v>
      </c>
      <c r="BE135">
        <v>-1</v>
      </c>
      <c r="BF135">
        <v>-1</v>
      </c>
      <c r="BG135">
        <v>-1</v>
      </c>
      <c r="BH135">
        <v>-1</v>
      </c>
      <c r="BI135">
        <v>43424</v>
      </c>
      <c r="BJ135">
        <v>465.16800000000001</v>
      </c>
      <c r="BK135">
        <v>-1</v>
      </c>
      <c r="BL135">
        <v>-1</v>
      </c>
      <c r="BM135">
        <v>43424</v>
      </c>
      <c r="BN135">
        <v>249.374</v>
      </c>
      <c r="BO135">
        <v>43426</v>
      </c>
      <c r="BP135">
        <v>34.914000000000001</v>
      </c>
      <c r="BQ135">
        <v>-1</v>
      </c>
      <c r="BR135">
        <v>-1</v>
      </c>
      <c r="BS135">
        <v>43426</v>
      </c>
      <c r="BT135">
        <v>61.832999999999998</v>
      </c>
      <c r="BU135">
        <v>-1</v>
      </c>
      <c r="BV135">
        <v>-1</v>
      </c>
      <c r="BW135">
        <v>41915</v>
      </c>
      <c r="BX135">
        <v>95.322999999999993</v>
      </c>
      <c r="BY135">
        <v>-1</v>
      </c>
      <c r="BZ135">
        <v>-1</v>
      </c>
      <c r="CA135">
        <v>41911</v>
      </c>
      <c r="CB135">
        <v>259.64699999999999</v>
      </c>
      <c r="CC135">
        <v>41912</v>
      </c>
      <c r="CD135">
        <v>259.83199999999999</v>
      </c>
      <c r="CE135">
        <v>43332</v>
      </c>
      <c r="CF135">
        <v>89.572000000000003</v>
      </c>
      <c r="CG135">
        <v>41893</v>
      </c>
      <c r="CH135">
        <v>88.974000000000004</v>
      </c>
      <c r="CI135">
        <v>-1</v>
      </c>
      <c r="CJ135">
        <v>-1</v>
      </c>
      <c r="CK135">
        <v>41844</v>
      </c>
      <c r="CL135">
        <v>301.375</v>
      </c>
      <c r="CM135">
        <v>-1</v>
      </c>
      <c r="CN135">
        <v>-1</v>
      </c>
    </row>
    <row r="136" spans="1:92" x14ac:dyDescent="0.25">
      <c r="A136" s="1">
        <v>40633</v>
      </c>
      <c r="B136">
        <v>111.238</v>
      </c>
      <c r="C136">
        <v>41831</v>
      </c>
      <c r="D136">
        <v>205.71700000000001</v>
      </c>
      <c r="E136">
        <v>44895</v>
      </c>
      <c r="F136">
        <v>61.26</v>
      </c>
      <c r="G136">
        <v>40360</v>
      </c>
      <c r="H136">
        <v>73.772000000000006</v>
      </c>
      <c r="I136">
        <v>44834</v>
      </c>
      <c r="J136">
        <v>108.495</v>
      </c>
      <c r="K136">
        <v>41819</v>
      </c>
      <c r="L136">
        <v>238.20699999999999</v>
      </c>
      <c r="M136">
        <v>40469</v>
      </c>
      <c r="N136">
        <v>101.07899999999999</v>
      </c>
      <c r="O136">
        <v>40289</v>
      </c>
      <c r="P136">
        <v>75.003</v>
      </c>
      <c r="Q136">
        <v>44377</v>
      </c>
      <c r="R136">
        <v>105.35599999999999</v>
      </c>
      <c r="S136">
        <v>43337</v>
      </c>
      <c r="T136">
        <v>133.11199999999999</v>
      </c>
      <c r="U136">
        <v>42062</v>
      </c>
      <c r="V136">
        <v>145.19900000000001</v>
      </c>
      <c r="W136">
        <v>44074</v>
      </c>
      <c r="X136">
        <v>128.33500000000001</v>
      </c>
      <c r="Y136">
        <v>44043</v>
      </c>
      <c r="Z136">
        <v>120.375</v>
      </c>
      <c r="AA136">
        <v>40481</v>
      </c>
      <c r="AB136">
        <v>115.384</v>
      </c>
      <c r="AC136">
        <v>44043</v>
      </c>
      <c r="AD136">
        <v>158.25</v>
      </c>
      <c r="AE136">
        <v>41149</v>
      </c>
      <c r="AF136">
        <v>52.311999999999998</v>
      </c>
      <c r="AG136">
        <v>42853</v>
      </c>
      <c r="AH136">
        <v>59.497999999999998</v>
      </c>
      <c r="AI136">
        <v>-1</v>
      </c>
      <c r="AJ136">
        <v>139.37</v>
      </c>
      <c r="AK136">
        <v>-1</v>
      </c>
      <c r="AL136">
        <v>-1</v>
      </c>
      <c r="AM136">
        <v>-1</v>
      </c>
      <c r="AN136">
        <v>38.087000000000003</v>
      </c>
      <c r="AO136">
        <v>43424</v>
      </c>
      <c r="AP136">
        <v>29.346</v>
      </c>
      <c r="AQ136">
        <v>44625</v>
      </c>
      <c r="AR136">
        <v>74.447999999999993</v>
      </c>
      <c r="AS136">
        <v>44626</v>
      </c>
      <c r="AT136">
        <v>45</v>
      </c>
      <c r="AU136">
        <v>-1</v>
      </c>
      <c r="AV136">
        <v>-1</v>
      </c>
      <c r="AW136">
        <v>41863</v>
      </c>
      <c r="AX136">
        <v>151.16800000000001</v>
      </c>
      <c r="AY136">
        <v>43402</v>
      </c>
      <c r="AZ136">
        <v>150.94200000000001</v>
      </c>
      <c r="BA136">
        <v>-1</v>
      </c>
      <c r="BB136">
        <v>99.745000000000005</v>
      </c>
      <c r="BC136">
        <v>41722</v>
      </c>
      <c r="BD136">
        <v>37.750999999999998</v>
      </c>
      <c r="BE136">
        <v>-1</v>
      </c>
      <c r="BF136">
        <v>-1</v>
      </c>
      <c r="BG136">
        <v>-1</v>
      </c>
      <c r="BH136">
        <v>-1</v>
      </c>
      <c r="BI136">
        <v>43424</v>
      </c>
      <c r="BJ136">
        <v>579.56200000000001</v>
      </c>
      <c r="BK136">
        <v>-1</v>
      </c>
      <c r="BL136">
        <v>-1</v>
      </c>
      <c r="BM136">
        <v>43424</v>
      </c>
      <c r="BN136">
        <v>233.46</v>
      </c>
      <c r="BO136">
        <v>43426</v>
      </c>
      <c r="BP136">
        <v>26.83</v>
      </c>
      <c r="BQ136">
        <v>-1</v>
      </c>
      <c r="BR136">
        <v>-1</v>
      </c>
      <c r="BS136">
        <v>43426</v>
      </c>
      <c r="BT136">
        <v>54.747999999999998</v>
      </c>
      <c r="BU136">
        <v>-1</v>
      </c>
      <c r="BV136">
        <v>-1</v>
      </c>
      <c r="BW136">
        <v>41915</v>
      </c>
      <c r="BX136">
        <v>82.622</v>
      </c>
      <c r="BY136">
        <v>-1</v>
      </c>
      <c r="BZ136">
        <v>-1</v>
      </c>
      <c r="CA136">
        <v>41911</v>
      </c>
      <c r="CB136">
        <v>221.99100000000001</v>
      </c>
      <c r="CC136">
        <v>41912</v>
      </c>
      <c r="CD136">
        <v>225.637</v>
      </c>
      <c r="CE136">
        <v>43332</v>
      </c>
      <c r="CF136">
        <v>80.337999999999994</v>
      </c>
      <c r="CG136">
        <v>41893</v>
      </c>
      <c r="CH136">
        <v>77.78</v>
      </c>
      <c r="CI136">
        <v>-1</v>
      </c>
      <c r="CJ136">
        <v>-1</v>
      </c>
      <c r="CK136">
        <v>41844</v>
      </c>
      <c r="CL136">
        <v>258.012</v>
      </c>
      <c r="CM136">
        <v>-1</v>
      </c>
      <c r="CN136">
        <v>-1</v>
      </c>
    </row>
    <row r="137" spans="1:92" x14ac:dyDescent="0.25">
      <c r="A137" s="1">
        <v>40662</v>
      </c>
      <c r="B137">
        <v>105.431</v>
      </c>
      <c r="C137">
        <v>41831</v>
      </c>
      <c r="D137">
        <v>208.02500000000001</v>
      </c>
      <c r="E137">
        <v>44895</v>
      </c>
      <c r="F137">
        <v>59.41</v>
      </c>
      <c r="G137">
        <v>40360</v>
      </c>
      <c r="H137">
        <v>70.031000000000006</v>
      </c>
      <c r="I137">
        <v>44834</v>
      </c>
      <c r="J137">
        <v>100.178</v>
      </c>
      <c r="K137">
        <v>41819</v>
      </c>
      <c r="L137">
        <v>252.40700000000001</v>
      </c>
      <c r="M137">
        <v>40469</v>
      </c>
      <c r="N137">
        <v>95.754999999999995</v>
      </c>
      <c r="O137">
        <v>40289</v>
      </c>
      <c r="P137">
        <v>74.587999999999994</v>
      </c>
      <c r="Q137">
        <v>44377</v>
      </c>
      <c r="R137">
        <v>98.516000000000005</v>
      </c>
      <c r="S137">
        <v>43337</v>
      </c>
      <c r="T137">
        <v>127.646</v>
      </c>
      <c r="U137">
        <v>42062</v>
      </c>
      <c r="V137">
        <v>146.696</v>
      </c>
      <c r="W137">
        <v>44074</v>
      </c>
      <c r="X137">
        <v>128.012</v>
      </c>
      <c r="Y137">
        <v>44043</v>
      </c>
      <c r="Z137">
        <v>117.637</v>
      </c>
      <c r="AA137">
        <v>40481</v>
      </c>
      <c r="AB137">
        <v>113.706</v>
      </c>
      <c r="AC137">
        <v>44043</v>
      </c>
      <c r="AD137">
        <v>147.46899999999999</v>
      </c>
      <c r="AE137">
        <v>41149</v>
      </c>
      <c r="AF137">
        <v>48.832000000000001</v>
      </c>
      <c r="AG137">
        <v>42853</v>
      </c>
      <c r="AH137">
        <v>63.71</v>
      </c>
      <c r="AI137">
        <v>-1</v>
      </c>
      <c r="AJ137">
        <v>143.41</v>
      </c>
      <c r="AK137">
        <v>-1</v>
      </c>
      <c r="AL137">
        <v>-1</v>
      </c>
      <c r="AM137">
        <v>-1</v>
      </c>
      <c r="AN137">
        <v>33.582999999999998</v>
      </c>
      <c r="AO137">
        <v>43424</v>
      </c>
      <c r="AP137">
        <v>28.998000000000001</v>
      </c>
      <c r="AQ137">
        <v>44625</v>
      </c>
      <c r="AR137">
        <v>74.168000000000006</v>
      </c>
      <c r="AS137">
        <v>44626</v>
      </c>
      <c r="AT137">
        <v>43.414999999999999</v>
      </c>
      <c r="AU137">
        <v>-1</v>
      </c>
      <c r="AV137">
        <v>-1</v>
      </c>
      <c r="AW137">
        <v>41863</v>
      </c>
      <c r="AX137">
        <v>140.53399999999999</v>
      </c>
      <c r="AY137">
        <v>43402</v>
      </c>
      <c r="AZ137">
        <v>148.05000000000001</v>
      </c>
      <c r="BA137">
        <v>-1</v>
      </c>
      <c r="BB137">
        <v>78.5</v>
      </c>
      <c r="BC137">
        <v>41722</v>
      </c>
      <c r="BD137">
        <v>35.162999999999997</v>
      </c>
      <c r="BE137">
        <v>-1</v>
      </c>
      <c r="BF137">
        <v>-1</v>
      </c>
      <c r="BG137">
        <v>-1</v>
      </c>
      <c r="BH137">
        <v>-1</v>
      </c>
      <c r="BI137">
        <v>43424</v>
      </c>
      <c r="BJ137">
        <v>652.84500000000003</v>
      </c>
      <c r="BK137">
        <v>-1</v>
      </c>
      <c r="BL137">
        <v>-1</v>
      </c>
      <c r="BM137">
        <v>43424</v>
      </c>
      <c r="BN137">
        <v>236.88200000000001</v>
      </c>
      <c r="BO137">
        <v>43426</v>
      </c>
      <c r="BP137">
        <v>24.667999999999999</v>
      </c>
      <c r="BQ137">
        <v>-1</v>
      </c>
      <c r="BR137">
        <v>-1</v>
      </c>
      <c r="BS137">
        <v>43426</v>
      </c>
      <c r="BT137">
        <v>57.524999999999999</v>
      </c>
      <c r="BU137">
        <v>-1</v>
      </c>
      <c r="BV137">
        <v>-1</v>
      </c>
      <c r="BW137">
        <v>41915</v>
      </c>
      <c r="BX137">
        <v>85.341999999999999</v>
      </c>
      <c r="BY137">
        <v>-1</v>
      </c>
      <c r="BZ137">
        <v>-1</v>
      </c>
      <c r="CA137">
        <v>41911</v>
      </c>
      <c r="CB137">
        <v>203.07300000000001</v>
      </c>
      <c r="CC137">
        <v>41912</v>
      </c>
      <c r="CD137">
        <v>203.24299999999999</v>
      </c>
      <c r="CE137">
        <v>43332</v>
      </c>
      <c r="CF137">
        <v>79.197999999999993</v>
      </c>
      <c r="CG137">
        <v>41893</v>
      </c>
      <c r="CH137">
        <v>78.551000000000002</v>
      </c>
      <c r="CI137">
        <v>-1</v>
      </c>
      <c r="CJ137">
        <v>-1</v>
      </c>
      <c r="CK137">
        <v>41844</v>
      </c>
      <c r="CL137">
        <v>246.911</v>
      </c>
      <c r="CM137">
        <v>-1</v>
      </c>
      <c r="CN137">
        <v>-1</v>
      </c>
    </row>
    <row r="138" spans="1:92" x14ac:dyDescent="0.25">
      <c r="A138" s="1">
        <v>40694</v>
      </c>
      <c r="B138">
        <v>104.068</v>
      </c>
      <c r="C138">
        <v>41831</v>
      </c>
      <c r="D138">
        <v>201.83799999999999</v>
      </c>
      <c r="E138">
        <v>44895</v>
      </c>
      <c r="F138">
        <v>67.867999999999995</v>
      </c>
      <c r="G138">
        <v>40360</v>
      </c>
      <c r="H138">
        <v>72.665000000000006</v>
      </c>
      <c r="I138">
        <v>44834</v>
      </c>
      <c r="J138">
        <v>100.518</v>
      </c>
      <c r="K138">
        <v>41819</v>
      </c>
      <c r="L138">
        <v>260.83800000000002</v>
      </c>
      <c r="M138">
        <v>40469</v>
      </c>
      <c r="N138">
        <v>96.274000000000001</v>
      </c>
      <c r="O138">
        <v>40289</v>
      </c>
      <c r="P138">
        <v>78.421000000000006</v>
      </c>
      <c r="Q138">
        <v>44377</v>
      </c>
      <c r="R138">
        <v>102.949</v>
      </c>
      <c r="S138">
        <v>43337</v>
      </c>
      <c r="T138">
        <v>131.947</v>
      </c>
      <c r="U138">
        <v>42062</v>
      </c>
      <c r="V138">
        <v>140.41900000000001</v>
      </c>
      <c r="W138">
        <v>44074</v>
      </c>
      <c r="X138">
        <v>138.63499999999999</v>
      </c>
      <c r="Y138">
        <v>44043</v>
      </c>
      <c r="Z138">
        <v>120.956</v>
      </c>
      <c r="AA138">
        <v>40481</v>
      </c>
      <c r="AB138">
        <v>120.28700000000001</v>
      </c>
      <c r="AC138">
        <v>44043</v>
      </c>
      <c r="AD138">
        <v>163.995</v>
      </c>
      <c r="AE138">
        <v>41149</v>
      </c>
      <c r="AF138">
        <v>49.213999999999999</v>
      </c>
      <c r="AG138">
        <v>42853</v>
      </c>
      <c r="AH138">
        <v>62.23</v>
      </c>
      <c r="AI138">
        <v>-1</v>
      </c>
      <c r="AJ138">
        <v>151.39500000000001</v>
      </c>
      <c r="AK138">
        <v>-1</v>
      </c>
      <c r="AL138">
        <v>-1</v>
      </c>
      <c r="AM138">
        <v>-1</v>
      </c>
      <c r="AN138">
        <v>29.663</v>
      </c>
      <c r="AO138">
        <v>43424</v>
      </c>
      <c r="AP138">
        <v>27.952999999999999</v>
      </c>
      <c r="AQ138">
        <v>44625</v>
      </c>
      <c r="AR138">
        <v>73.397000000000006</v>
      </c>
      <c r="AS138">
        <v>44626</v>
      </c>
      <c r="AT138">
        <v>39.164999999999999</v>
      </c>
      <c r="AU138">
        <v>-1</v>
      </c>
      <c r="AV138">
        <v>-1</v>
      </c>
      <c r="AW138">
        <v>41863</v>
      </c>
      <c r="AX138">
        <v>143.077</v>
      </c>
      <c r="AY138">
        <v>43402</v>
      </c>
      <c r="AZ138">
        <v>163.55799999999999</v>
      </c>
      <c r="BA138">
        <v>-1</v>
      </c>
      <c r="BB138">
        <v>86.834999999999994</v>
      </c>
      <c r="BC138">
        <v>41722</v>
      </c>
      <c r="BD138">
        <v>29.51</v>
      </c>
      <c r="BE138">
        <v>-1</v>
      </c>
      <c r="BF138">
        <v>-1</v>
      </c>
      <c r="BG138">
        <v>-1</v>
      </c>
      <c r="BH138">
        <v>-1</v>
      </c>
      <c r="BI138">
        <v>43424</v>
      </c>
      <c r="BJ138">
        <v>679.31399999999996</v>
      </c>
      <c r="BK138">
        <v>-1</v>
      </c>
      <c r="BL138">
        <v>-1</v>
      </c>
      <c r="BM138">
        <v>43424</v>
      </c>
      <c r="BN138">
        <v>251.01300000000001</v>
      </c>
      <c r="BO138">
        <v>43426</v>
      </c>
      <c r="BP138">
        <v>23.164999999999999</v>
      </c>
      <c r="BQ138">
        <v>-1</v>
      </c>
      <c r="BR138">
        <v>-1</v>
      </c>
      <c r="BS138">
        <v>43426</v>
      </c>
      <c r="BT138">
        <v>58.02</v>
      </c>
      <c r="BU138">
        <v>-1</v>
      </c>
      <c r="BV138">
        <v>-1</v>
      </c>
      <c r="BW138">
        <v>41915</v>
      </c>
      <c r="BX138">
        <v>82.125</v>
      </c>
      <c r="BY138">
        <v>-1</v>
      </c>
      <c r="BZ138">
        <v>-1</v>
      </c>
      <c r="CA138">
        <v>41911</v>
      </c>
      <c r="CB138">
        <v>202.154</v>
      </c>
      <c r="CC138">
        <v>41912</v>
      </c>
      <c r="CD138">
        <v>197.364</v>
      </c>
      <c r="CE138">
        <v>43332</v>
      </c>
      <c r="CF138">
        <v>80.885000000000005</v>
      </c>
      <c r="CG138">
        <v>41893</v>
      </c>
      <c r="CH138">
        <v>75.576999999999998</v>
      </c>
      <c r="CI138">
        <v>-1</v>
      </c>
      <c r="CJ138">
        <v>-1</v>
      </c>
      <c r="CK138">
        <v>41844</v>
      </c>
      <c r="CL138">
        <v>258.79000000000002</v>
      </c>
      <c r="CM138">
        <v>-1</v>
      </c>
      <c r="CN138">
        <v>-1</v>
      </c>
    </row>
    <row r="139" spans="1:92" x14ac:dyDescent="0.25">
      <c r="A139" s="1">
        <v>40724</v>
      </c>
      <c r="B139">
        <v>110.005</v>
      </c>
      <c r="C139">
        <v>41831</v>
      </c>
      <c r="D139">
        <v>216.376</v>
      </c>
      <c r="E139">
        <v>44895</v>
      </c>
      <c r="F139">
        <v>75.661000000000001</v>
      </c>
      <c r="G139">
        <v>40360</v>
      </c>
      <c r="H139">
        <v>85.445999999999998</v>
      </c>
      <c r="I139">
        <v>44834</v>
      </c>
      <c r="J139">
        <v>108.143</v>
      </c>
      <c r="K139">
        <v>41819</v>
      </c>
      <c r="L139">
        <v>275</v>
      </c>
      <c r="M139">
        <v>40469</v>
      </c>
      <c r="N139">
        <v>102.85899999999999</v>
      </c>
      <c r="O139">
        <v>40289</v>
      </c>
      <c r="P139">
        <v>90.683000000000007</v>
      </c>
      <c r="Q139">
        <v>44377</v>
      </c>
      <c r="R139">
        <v>107.491</v>
      </c>
      <c r="S139">
        <v>43337</v>
      </c>
      <c r="T139">
        <v>138.70599999999999</v>
      </c>
      <c r="U139">
        <v>42062</v>
      </c>
      <c r="V139">
        <v>145.31800000000001</v>
      </c>
      <c r="W139">
        <v>44074</v>
      </c>
      <c r="X139">
        <v>142.375</v>
      </c>
      <c r="Y139">
        <v>44043</v>
      </c>
      <c r="Z139">
        <v>123.866</v>
      </c>
      <c r="AA139">
        <v>40481</v>
      </c>
      <c r="AB139">
        <v>132.38900000000001</v>
      </c>
      <c r="AC139">
        <v>44043</v>
      </c>
      <c r="AD139">
        <v>175.684</v>
      </c>
      <c r="AE139">
        <v>41149</v>
      </c>
      <c r="AF139">
        <v>57.124000000000002</v>
      </c>
      <c r="AG139">
        <v>42853</v>
      </c>
      <c r="AH139">
        <v>61.447000000000003</v>
      </c>
      <c r="AI139">
        <v>-1</v>
      </c>
      <c r="AJ139">
        <v>143.113</v>
      </c>
      <c r="AK139">
        <v>-1</v>
      </c>
      <c r="AL139">
        <v>-1</v>
      </c>
      <c r="AM139">
        <v>-1</v>
      </c>
      <c r="AN139">
        <v>44.51</v>
      </c>
      <c r="AO139">
        <v>43424</v>
      </c>
      <c r="AP139">
        <v>35.119</v>
      </c>
      <c r="AQ139">
        <v>44625</v>
      </c>
      <c r="AR139">
        <v>80.165000000000006</v>
      </c>
      <c r="AS139">
        <v>44626</v>
      </c>
      <c r="AT139">
        <v>42.843000000000004</v>
      </c>
      <c r="AU139">
        <v>-1</v>
      </c>
      <c r="AV139">
        <v>-1</v>
      </c>
      <c r="AW139">
        <v>41863</v>
      </c>
      <c r="AX139">
        <v>140.20500000000001</v>
      </c>
      <c r="AY139">
        <v>43402</v>
      </c>
      <c r="AZ139">
        <v>171.03899999999999</v>
      </c>
      <c r="BA139">
        <v>-1</v>
      </c>
      <c r="BB139">
        <v>90.772999999999996</v>
      </c>
      <c r="BC139">
        <v>41722</v>
      </c>
      <c r="BD139">
        <v>38.026000000000003</v>
      </c>
      <c r="BE139">
        <v>-1</v>
      </c>
      <c r="BF139">
        <v>-1</v>
      </c>
      <c r="BG139">
        <v>-1</v>
      </c>
      <c r="BH139">
        <v>-1</v>
      </c>
      <c r="BI139">
        <v>43424</v>
      </c>
      <c r="BJ139">
        <v>744.78099999999995</v>
      </c>
      <c r="BK139">
        <v>-1</v>
      </c>
      <c r="BL139">
        <v>-1</v>
      </c>
      <c r="BM139">
        <v>43424</v>
      </c>
      <c r="BN139">
        <v>269.90899999999999</v>
      </c>
      <c r="BO139">
        <v>43426</v>
      </c>
      <c r="BP139">
        <v>27.120999999999999</v>
      </c>
      <c r="BQ139">
        <v>-1</v>
      </c>
      <c r="BR139">
        <v>-1</v>
      </c>
      <c r="BS139">
        <v>43426</v>
      </c>
      <c r="BT139">
        <v>60.704999999999998</v>
      </c>
      <c r="BU139">
        <v>-1</v>
      </c>
      <c r="BV139">
        <v>-1</v>
      </c>
      <c r="BW139">
        <v>41915</v>
      </c>
      <c r="BX139">
        <v>88.072000000000003</v>
      </c>
      <c r="BY139">
        <v>-1</v>
      </c>
      <c r="BZ139">
        <v>-1</v>
      </c>
      <c r="CA139">
        <v>41911</v>
      </c>
      <c r="CB139">
        <v>199.54599999999999</v>
      </c>
      <c r="CC139">
        <v>41912</v>
      </c>
      <c r="CD139">
        <v>199.821</v>
      </c>
      <c r="CE139">
        <v>43332</v>
      </c>
      <c r="CF139">
        <v>105.429</v>
      </c>
      <c r="CG139">
        <v>41893</v>
      </c>
      <c r="CH139">
        <v>87.465999999999994</v>
      </c>
      <c r="CI139">
        <v>-1</v>
      </c>
      <c r="CJ139">
        <v>-1</v>
      </c>
      <c r="CK139">
        <v>41844</v>
      </c>
      <c r="CL139">
        <v>268.83</v>
      </c>
      <c r="CM139">
        <v>-1</v>
      </c>
      <c r="CN139">
        <v>-1</v>
      </c>
    </row>
    <row r="140" spans="1:92" x14ac:dyDescent="0.25">
      <c r="A140" s="1">
        <v>40753</v>
      </c>
      <c r="B140">
        <v>113.553</v>
      </c>
      <c r="C140">
        <v>41831</v>
      </c>
      <c r="D140">
        <v>222.518</v>
      </c>
      <c r="E140">
        <v>44895</v>
      </c>
      <c r="F140">
        <v>71.212999999999994</v>
      </c>
      <c r="G140">
        <v>40360</v>
      </c>
      <c r="H140">
        <v>86.632000000000005</v>
      </c>
      <c r="I140">
        <v>44834</v>
      </c>
      <c r="J140">
        <v>111.771</v>
      </c>
      <c r="K140">
        <v>41819</v>
      </c>
      <c r="L140">
        <v>313.35700000000003</v>
      </c>
      <c r="M140">
        <v>40469</v>
      </c>
      <c r="N140">
        <v>102.998</v>
      </c>
      <c r="O140">
        <v>40289</v>
      </c>
      <c r="P140">
        <v>92.331999999999994</v>
      </c>
      <c r="Q140">
        <v>44377</v>
      </c>
      <c r="R140">
        <v>111</v>
      </c>
      <c r="S140">
        <v>43337</v>
      </c>
      <c r="T140">
        <v>132.33500000000001</v>
      </c>
      <c r="U140">
        <v>42062</v>
      </c>
      <c r="V140">
        <v>166.22399999999999</v>
      </c>
      <c r="W140">
        <v>44074</v>
      </c>
      <c r="X140">
        <v>141.86600000000001</v>
      </c>
      <c r="Y140">
        <v>44043</v>
      </c>
      <c r="Z140">
        <v>125.45</v>
      </c>
      <c r="AA140">
        <v>40481</v>
      </c>
      <c r="AB140">
        <v>122.645</v>
      </c>
      <c r="AC140">
        <v>44043</v>
      </c>
      <c r="AD140">
        <v>192.72800000000001</v>
      </c>
      <c r="AE140">
        <v>41149</v>
      </c>
      <c r="AF140">
        <v>57</v>
      </c>
      <c r="AG140">
        <v>42853</v>
      </c>
      <c r="AH140">
        <v>91.956999999999994</v>
      </c>
      <c r="AI140">
        <v>-1</v>
      </c>
      <c r="AJ140">
        <v>199.26300000000001</v>
      </c>
      <c r="AK140">
        <v>-1</v>
      </c>
      <c r="AL140">
        <v>-1</v>
      </c>
      <c r="AM140">
        <v>-1</v>
      </c>
      <c r="AN140">
        <v>87.777000000000001</v>
      </c>
      <c r="AO140">
        <v>43424</v>
      </c>
      <c r="AP140">
        <v>49.835000000000001</v>
      </c>
      <c r="AQ140">
        <v>44625</v>
      </c>
      <c r="AR140">
        <v>122.054</v>
      </c>
      <c r="AS140">
        <v>44626</v>
      </c>
      <c r="AT140">
        <v>64.248000000000005</v>
      </c>
      <c r="AU140">
        <v>-1</v>
      </c>
      <c r="AV140">
        <v>-1</v>
      </c>
      <c r="AW140">
        <v>41863</v>
      </c>
      <c r="AX140">
        <v>141.642</v>
      </c>
      <c r="AY140">
        <v>43402</v>
      </c>
      <c r="AZ140">
        <v>310.23700000000002</v>
      </c>
      <c r="BA140">
        <v>-1</v>
      </c>
      <c r="BB140">
        <v>90.638999999999996</v>
      </c>
      <c r="BC140">
        <v>41722</v>
      </c>
      <c r="BD140">
        <v>56.664999999999999</v>
      </c>
      <c r="BE140">
        <v>-1</v>
      </c>
      <c r="BF140">
        <v>-1</v>
      </c>
      <c r="BG140">
        <v>-1</v>
      </c>
      <c r="BH140">
        <v>-1</v>
      </c>
      <c r="BI140">
        <v>43424</v>
      </c>
      <c r="BJ140">
        <v>924.06299999999999</v>
      </c>
      <c r="BK140">
        <v>-1</v>
      </c>
      <c r="BL140">
        <v>-1</v>
      </c>
      <c r="BM140">
        <v>43424</v>
      </c>
      <c r="BN140">
        <v>362.99</v>
      </c>
      <c r="BO140">
        <v>43426</v>
      </c>
      <c r="BP140">
        <v>42.582999999999998</v>
      </c>
      <c r="BQ140">
        <v>-1</v>
      </c>
      <c r="BR140">
        <v>-1</v>
      </c>
      <c r="BS140">
        <v>43426</v>
      </c>
      <c r="BT140">
        <v>73.751999999999995</v>
      </c>
      <c r="BU140">
        <v>-1</v>
      </c>
      <c r="BV140">
        <v>-1</v>
      </c>
      <c r="BW140">
        <v>41915</v>
      </c>
      <c r="BX140">
        <v>100.705</v>
      </c>
      <c r="BY140">
        <v>-1</v>
      </c>
      <c r="BZ140">
        <v>-1</v>
      </c>
      <c r="CA140">
        <v>41911</v>
      </c>
      <c r="CB140">
        <v>222.21799999999999</v>
      </c>
      <c r="CC140">
        <v>41912</v>
      </c>
      <c r="CD140">
        <v>219.43799999999999</v>
      </c>
      <c r="CE140">
        <v>43332</v>
      </c>
      <c r="CF140">
        <v>122.54900000000001</v>
      </c>
      <c r="CG140">
        <v>41893</v>
      </c>
      <c r="CH140">
        <v>96.8</v>
      </c>
      <c r="CI140">
        <v>-1</v>
      </c>
      <c r="CJ140">
        <v>-1</v>
      </c>
      <c r="CK140">
        <v>41844</v>
      </c>
      <c r="CL140">
        <v>311.27999999999997</v>
      </c>
      <c r="CM140">
        <v>-1</v>
      </c>
      <c r="CN140">
        <v>-1</v>
      </c>
    </row>
    <row r="141" spans="1:92" x14ac:dyDescent="0.25">
      <c r="A141" s="1">
        <v>40786</v>
      </c>
      <c r="B141">
        <v>143.17599999999999</v>
      </c>
      <c r="C141">
        <v>41831</v>
      </c>
      <c r="D141">
        <v>264.77199999999999</v>
      </c>
      <c r="E141">
        <v>44895</v>
      </c>
      <c r="F141">
        <v>95.936000000000007</v>
      </c>
      <c r="G141">
        <v>40360</v>
      </c>
      <c r="H141">
        <v>110.557</v>
      </c>
      <c r="I141">
        <v>44834</v>
      </c>
      <c r="J141">
        <v>141.738</v>
      </c>
      <c r="K141">
        <v>41819</v>
      </c>
      <c r="L141">
        <v>405.73399999999998</v>
      </c>
      <c r="M141">
        <v>40469</v>
      </c>
      <c r="N141">
        <v>130.352</v>
      </c>
      <c r="O141">
        <v>40289</v>
      </c>
      <c r="P141">
        <v>118.739</v>
      </c>
      <c r="Q141">
        <v>44377</v>
      </c>
      <c r="R141">
        <v>142.053</v>
      </c>
      <c r="S141">
        <v>43337</v>
      </c>
      <c r="T141">
        <v>161.708</v>
      </c>
      <c r="U141">
        <v>42062</v>
      </c>
      <c r="V141">
        <v>216.45699999999999</v>
      </c>
      <c r="W141">
        <v>44074</v>
      </c>
      <c r="X141">
        <v>189.79900000000001</v>
      </c>
      <c r="Y141">
        <v>44043</v>
      </c>
      <c r="Z141">
        <v>152.13499999999999</v>
      </c>
      <c r="AA141">
        <v>40481</v>
      </c>
      <c r="AB141">
        <v>136.05600000000001</v>
      </c>
      <c r="AC141">
        <v>44043</v>
      </c>
      <c r="AD141">
        <v>226.58099999999999</v>
      </c>
      <c r="AE141">
        <v>41149</v>
      </c>
      <c r="AF141">
        <v>69.585999999999999</v>
      </c>
      <c r="AG141">
        <v>42853</v>
      </c>
      <c r="AH141">
        <v>113.52200000000001</v>
      </c>
      <c r="AI141">
        <v>-1</v>
      </c>
      <c r="AJ141">
        <v>230.25899999999999</v>
      </c>
      <c r="AK141">
        <v>-1</v>
      </c>
      <c r="AL141">
        <v>-1</v>
      </c>
      <c r="AM141">
        <v>-1</v>
      </c>
      <c r="AN141">
        <v>98.989000000000004</v>
      </c>
      <c r="AO141">
        <v>43424</v>
      </c>
      <c r="AP141">
        <v>64.010999999999996</v>
      </c>
      <c r="AQ141">
        <v>44625</v>
      </c>
      <c r="AR141">
        <v>154.17099999999999</v>
      </c>
      <c r="AS141">
        <v>44626</v>
      </c>
      <c r="AT141">
        <v>74.748000000000005</v>
      </c>
      <c r="AU141">
        <v>-1</v>
      </c>
      <c r="AV141">
        <v>-1</v>
      </c>
      <c r="AW141">
        <v>41863</v>
      </c>
      <c r="AX141">
        <v>160.405</v>
      </c>
      <c r="AY141">
        <v>43402</v>
      </c>
      <c r="AZ141">
        <v>360.541</v>
      </c>
      <c r="BA141">
        <v>-1</v>
      </c>
      <c r="BB141">
        <v>104.55500000000001</v>
      </c>
      <c r="BC141">
        <v>41722</v>
      </c>
      <c r="BD141">
        <v>77.5</v>
      </c>
      <c r="BE141">
        <v>-1</v>
      </c>
      <c r="BF141">
        <v>-1</v>
      </c>
      <c r="BG141">
        <v>-1</v>
      </c>
      <c r="BH141">
        <v>-1</v>
      </c>
      <c r="BI141">
        <v>43424</v>
      </c>
      <c r="BJ141">
        <v>917.88499999999999</v>
      </c>
      <c r="BK141">
        <v>-1</v>
      </c>
      <c r="BL141">
        <v>-1</v>
      </c>
      <c r="BM141">
        <v>43424</v>
      </c>
      <c r="BN141">
        <v>357.55700000000002</v>
      </c>
      <c r="BO141">
        <v>43426</v>
      </c>
      <c r="BP141">
        <v>52.771999999999998</v>
      </c>
      <c r="BQ141">
        <v>-1</v>
      </c>
      <c r="BR141">
        <v>-1</v>
      </c>
      <c r="BS141">
        <v>43426</v>
      </c>
      <c r="BT141">
        <v>74.165000000000006</v>
      </c>
      <c r="BU141">
        <v>-1</v>
      </c>
      <c r="BV141">
        <v>-1</v>
      </c>
      <c r="BW141">
        <v>41915</v>
      </c>
      <c r="BX141">
        <v>127.509</v>
      </c>
      <c r="BY141">
        <v>-1</v>
      </c>
      <c r="BZ141">
        <v>-1</v>
      </c>
      <c r="CA141">
        <v>41911</v>
      </c>
      <c r="CB141">
        <v>254.35</v>
      </c>
      <c r="CC141">
        <v>41912</v>
      </c>
      <c r="CD141">
        <v>256.97899999999998</v>
      </c>
      <c r="CE141">
        <v>43332</v>
      </c>
      <c r="CF141">
        <v>159.18600000000001</v>
      </c>
      <c r="CG141">
        <v>41893</v>
      </c>
      <c r="CH141">
        <v>107.58799999999999</v>
      </c>
      <c r="CI141">
        <v>-1</v>
      </c>
      <c r="CJ141">
        <v>-1</v>
      </c>
      <c r="CK141">
        <v>41844</v>
      </c>
      <c r="CL141">
        <v>411.33</v>
      </c>
      <c r="CM141">
        <v>-1</v>
      </c>
      <c r="CN141">
        <v>-1</v>
      </c>
    </row>
    <row r="142" spans="1:92" x14ac:dyDescent="0.25">
      <c r="A142" s="1">
        <v>40816</v>
      </c>
      <c r="B142">
        <v>201.755</v>
      </c>
      <c r="C142">
        <v>41831</v>
      </c>
      <c r="D142">
        <v>401.14299999999997</v>
      </c>
      <c r="E142">
        <v>44895</v>
      </c>
      <c r="F142">
        <v>154.47399999999999</v>
      </c>
      <c r="G142">
        <v>40360</v>
      </c>
      <c r="H142">
        <v>190.25200000000001</v>
      </c>
      <c r="I142">
        <v>44834</v>
      </c>
      <c r="J142">
        <v>199.125</v>
      </c>
      <c r="K142">
        <v>41819</v>
      </c>
      <c r="L142">
        <v>504.72300000000001</v>
      </c>
      <c r="M142">
        <v>40469</v>
      </c>
      <c r="N142">
        <v>215.24199999999999</v>
      </c>
      <c r="O142">
        <v>40289</v>
      </c>
      <c r="P142">
        <v>196.84800000000001</v>
      </c>
      <c r="Q142">
        <v>44377</v>
      </c>
      <c r="R142">
        <v>197.315</v>
      </c>
      <c r="S142">
        <v>43337</v>
      </c>
      <c r="T142">
        <v>256.63499999999999</v>
      </c>
      <c r="U142">
        <v>42062</v>
      </c>
      <c r="V142">
        <v>295.58199999999999</v>
      </c>
      <c r="W142">
        <v>44074</v>
      </c>
      <c r="X142">
        <v>309.36500000000001</v>
      </c>
      <c r="Y142">
        <v>44043</v>
      </c>
      <c r="Z142">
        <v>211.505</v>
      </c>
      <c r="AA142">
        <v>40481</v>
      </c>
      <c r="AB142">
        <v>236.958</v>
      </c>
      <c r="AC142">
        <v>44043</v>
      </c>
      <c r="AD142">
        <v>294.464</v>
      </c>
      <c r="AE142">
        <v>41149</v>
      </c>
      <c r="AF142">
        <v>98.9</v>
      </c>
      <c r="AG142">
        <v>42853</v>
      </c>
      <c r="AH142">
        <v>170.95099999999999</v>
      </c>
      <c r="AI142">
        <v>-1</v>
      </c>
      <c r="AJ142">
        <v>260.04300000000001</v>
      </c>
      <c r="AK142">
        <v>-1</v>
      </c>
      <c r="AL142">
        <v>-1</v>
      </c>
      <c r="AM142">
        <v>-1</v>
      </c>
      <c r="AN142">
        <v>143.637</v>
      </c>
      <c r="AO142">
        <v>43424</v>
      </c>
      <c r="AP142">
        <v>80.89</v>
      </c>
      <c r="AQ142">
        <v>44625</v>
      </c>
      <c r="AR142">
        <v>187.31399999999999</v>
      </c>
      <c r="AS142">
        <v>44626</v>
      </c>
      <c r="AT142">
        <v>112.229</v>
      </c>
      <c r="AU142">
        <v>-1</v>
      </c>
      <c r="AV142">
        <v>-1</v>
      </c>
      <c r="AW142">
        <v>41863</v>
      </c>
      <c r="AX142">
        <v>204.40600000000001</v>
      </c>
      <c r="AY142">
        <v>43402</v>
      </c>
      <c r="AZ142">
        <v>469.97500000000002</v>
      </c>
      <c r="BA142">
        <v>-1</v>
      </c>
      <c r="BB142">
        <v>146.471</v>
      </c>
      <c r="BC142">
        <v>41722</v>
      </c>
      <c r="BD142">
        <v>105.14400000000001</v>
      </c>
      <c r="BE142">
        <v>-1</v>
      </c>
      <c r="BF142">
        <v>-1</v>
      </c>
      <c r="BG142">
        <v>-1</v>
      </c>
      <c r="BH142">
        <v>-1</v>
      </c>
      <c r="BI142">
        <v>43424</v>
      </c>
      <c r="BJ142">
        <v>1109.5740000000001</v>
      </c>
      <c r="BK142">
        <v>-1</v>
      </c>
      <c r="BL142">
        <v>-1</v>
      </c>
      <c r="BM142">
        <v>43424</v>
      </c>
      <c r="BN142">
        <v>382.24099999999999</v>
      </c>
      <c r="BO142">
        <v>43426</v>
      </c>
      <c r="BP142">
        <v>61.488999999999997</v>
      </c>
      <c r="BQ142">
        <v>-1</v>
      </c>
      <c r="BR142">
        <v>-1</v>
      </c>
      <c r="BS142">
        <v>43426</v>
      </c>
      <c r="BT142">
        <v>94.408000000000001</v>
      </c>
      <c r="BU142">
        <v>-1</v>
      </c>
      <c r="BV142">
        <v>-1</v>
      </c>
      <c r="BW142">
        <v>41915</v>
      </c>
      <c r="BX142">
        <v>157.02000000000001</v>
      </c>
      <c r="BY142">
        <v>-1</v>
      </c>
      <c r="BZ142">
        <v>-1</v>
      </c>
      <c r="CA142">
        <v>41911</v>
      </c>
      <c r="CB142">
        <v>328.04599999999999</v>
      </c>
      <c r="CC142">
        <v>41912</v>
      </c>
      <c r="CD142">
        <v>329.50799999999998</v>
      </c>
      <c r="CE142">
        <v>43332</v>
      </c>
      <c r="CF142">
        <v>246.464</v>
      </c>
      <c r="CG142">
        <v>41893</v>
      </c>
      <c r="CH142">
        <v>154</v>
      </c>
      <c r="CI142">
        <v>-1</v>
      </c>
      <c r="CJ142">
        <v>-1</v>
      </c>
      <c r="CK142">
        <v>41844</v>
      </c>
      <c r="CL142">
        <v>530.54899999999998</v>
      </c>
      <c r="CM142">
        <v>-1</v>
      </c>
      <c r="CN142">
        <v>-1</v>
      </c>
    </row>
    <row r="143" spans="1:92" x14ac:dyDescent="0.25">
      <c r="A143" s="1">
        <v>40847</v>
      </c>
      <c r="B143">
        <v>140.91499999999999</v>
      </c>
      <c r="C143">
        <v>41831</v>
      </c>
      <c r="D143">
        <v>312.12299999999999</v>
      </c>
      <c r="E143">
        <v>44895</v>
      </c>
      <c r="F143">
        <v>107.883</v>
      </c>
      <c r="G143">
        <v>40360</v>
      </c>
      <c r="H143">
        <v>125.90900000000001</v>
      </c>
      <c r="I143">
        <v>44834</v>
      </c>
      <c r="J143">
        <v>139.465</v>
      </c>
      <c r="K143">
        <v>41819</v>
      </c>
      <c r="L143">
        <v>441.56400000000002</v>
      </c>
      <c r="M143">
        <v>40469</v>
      </c>
      <c r="N143">
        <v>136.369</v>
      </c>
      <c r="O143">
        <v>40289</v>
      </c>
      <c r="P143">
        <v>132.22999999999999</v>
      </c>
      <c r="Q143">
        <v>44377</v>
      </c>
      <c r="R143">
        <v>138.798</v>
      </c>
      <c r="S143">
        <v>43337</v>
      </c>
      <c r="T143">
        <v>171.15600000000001</v>
      </c>
      <c r="U143">
        <v>42062</v>
      </c>
      <c r="V143">
        <v>232.31299999999999</v>
      </c>
      <c r="W143">
        <v>44074</v>
      </c>
      <c r="X143">
        <v>199.125</v>
      </c>
      <c r="Y143">
        <v>44043</v>
      </c>
      <c r="Z143">
        <v>168.03</v>
      </c>
      <c r="AA143">
        <v>40481</v>
      </c>
      <c r="AB143">
        <v>174.691</v>
      </c>
      <c r="AC143">
        <v>44043</v>
      </c>
      <c r="AD143">
        <v>236.17</v>
      </c>
      <c r="AE143">
        <v>41149</v>
      </c>
      <c r="AF143">
        <v>62.942999999999998</v>
      </c>
      <c r="AG143">
        <v>42853</v>
      </c>
      <c r="AH143">
        <v>140.81800000000001</v>
      </c>
      <c r="AI143">
        <v>-1</v>
      </c>
      <c r="AJ143">
        <v>269.39999999999998</v>
      </c>
      <c r="AK143">
        <v>-1</v>
      </c>
      <c r="AL143">
        <v>-1</v>
      </c>
      <c r="AM143">
        <v>-1</v>
      </c>
      <c r="AN143">
        <v>95.298000000000002</v>
      </c>
      <c r="AO143">
        <v>43424</v>
      </c>
      <c r="AP143">
        <v>55.136000000000003</v>
      </c>
      <c r="AQ143">
        <v>44625</v>
      </c>
      <c r="AR143">
        <v>175.941</v>
      </c>
      <c r="AS143">
        <v>44626</v>
      </c>
      <c r="AT143">
        <v>84.536000000000001</v>
      </c>
      <c r="AU143">
        <v>-1</v>
      </c>
      <c r="AV143">
        <v>-1</v>
      </c>
      <c r="AW143">
        <v>41863</v>
      </c>
      <c r="AX143">
        <v>147.16200000000001</v>
      </c>
      <c r="AY143">
        <v>43402</v>
      </c>
      <c r="AZ143">
        <v>444.62799999999999</v>
      </c>
      <c r="BA143">
        <v>-1</v>
      </c>
      <c r="BB143">
        <v>98.516999999999996</v>
      </c>
      <c r="BC143">
        <v>41722</v>
      </c>
      <c r="BD143">
        <v>94.155000000000001</v>
      </c>
      <c r="BE143">
        <v>-1</v>
      </c>
      <c r="BF143">
        <v>-1</v>
      </c>
      <c r="BG143">
        <v>-1</v>
      </c>
      <c r="BH143">
        <v>-1</v>
      </c>
      <c r="BI143">
        <v>43424</v>
      </c>
      <c r="BJ143">
        <v>970.14499999999998</v>
      </c>
      <c r="BK143">
        <v>-1</v>
      </c>
      <c r="BL143">
        <v>-1</v>
      </c>
      <c r="BM143">
        <v>43424</v>
      </c>
      <c r="BN143">
        <v>339.637</v>
      </c>
      <c r="BO143">
        <v>43426</v>
      </c>
      <c r="BP143">
        <v>48.33</v>
      </c>
      <c r="BQ143">
        <v>-1</v>
      </c>
      <c r="BR143">
        <v>-1</v>
      </c>
      <c r="BS143">
        <v>43426</v>
      </c>
      <c r="BT143">
        <v>82.21</v>
      </c>
      <c r="BU143">
        <v>-1</v>
      </c>
      <c r="BV143">
        <v>-1</v>
      </c>
      <c r="BW143">
        <v>41915</v>
      </c>
      <c r="BX143">
        <v>130.55199999999999</v>
      </c>
      <c r="BY143">
        <v>-1</v>
      </c>
      <c r="BZ143">
        <v>-1</v>
      </c>
      <c r="CA143">
        <v>41911</v>
      </c>
      <c r="CB143">
        <v>265</v>
      </c>
      <c r="CC143">
        <v>41912</v>
      </c>
      <c r="CD143">
        <v>269.00700000000001</v>
      </c>
      <c r="CE143">
        <v>43332</v>
      </c>
      <c r="CF143">
        <v>203.875</v>
      </c>
      <c r="CG143">
        <v>41893</v>
      </c>
      <c r="CH143">
        <v>112.221</v>
      </c>
      <c r="CI143">
        <v>-1</v>
      </c>
      <c r="CJ143">
        <v>-1</v>
      </c>
      <c r="CK143">
        <v>41844</v>
      </c>
      <c r="CL143">
        <v>519.14</v>
      </c>
      <c r="CM143">
        <v>-1</v>
      </c>
      <c r="CN143">
        <v>-1</v>
      </c>
    </row>
    <row r="144" spans="1:92" x14ac:dyDescent="0.25">
      <c r="A144" s="1">
        <v>40877</v>
      </c>
      <c r="B144">
        <v>163.49700000000001</v>
      </c>
      <c r="C144">
        <v>41831</v>
      </c>
      <c r="D144">
        <v>400.5</v>
      </c>
      <c r="E144">
        <v>44895</v>
      </c>
      <c r="F144">
        <v>126.851</v>
      </c>
      <c r="G144">
        <v>40360</v>
      </c>
      <c r="H144">
        <v>146.06</v>
      </c>
      <c r="I144">
        <v>44834</v>
      </c>
      <c r="J144">
        <v>162.41499999999999</v>
      </c>
      <c r="K144">
        <v>41819</v>
      </c>
      <c r="L144">
        <v>545.49800000000005</v>
      </c>
      <c r="M144">
        <v>40469</v>
      </c>
      <c r="N144">
        <v>156.26300000000001</v>
      </c>
      <c r="O144">
        <v>40289</v>
      </c>
      <c r="P144">
        <v>147.39599999999999</v>
      </c>
      <c r="Q144">
        <v>44377</v>
      </c>
      <c r="R144">
        <v>161.06299999999999</v>
      </c>
      <c r="S144">
        <v>43337</v>
      </c>
      <c r="T144">
        <v>206.09100000000001</v>
      </c>
      <c r="U144">
        <v>42062</v>
      </c>
      <c r="V144">
        <v>275.161</v>
      </c>
      <c r="W144">
        <v>44074</v>
      </c>
      <c r="X144">
        <v>244.196</v>
      </c>
      <c r="Y144">
        <v>44043</v>
      </c>
      <c r="Z144">
        <v>197.23699999999999</v>
      </c>
      <c r="AA144">
        <v>40481</v>
      </c>
      <c r="AB144">
        <v>196.38800000000001</v>
      </c>
      <c r="AC144">
        <v>44043</v>
      </c>
      <c r="AD144">
        <v>277.47199999999998</v>
      </c>
      <c r="AE144">
        <v>41149</v>
      </c>
      <c r="AF144">
        <v>85.647000000000006</v>
      </c>
      <c r="AG144">
        <v>42853</v>
      </c>
      <c r="AH144">
        <v>197.67</v>
      </c>
      <c r="AI144">
        <v>-1</v>
      </c>
      <c r="AJ144">
        <v>304.41699999999997</v>
      </c>
      <c r="AK144">
        <v>-1</v>
      </c>
      <c r="AL144">
        <v>-1</v>
      </c>
      <c r="AM144">
        <v>-1</v>
      </c>
      <c r="AN144">
        <v>112.42400000000001</v>
      </c>
      <c r="AO144">
        <v>43424</v>
      </c>
      <c r="AP144">
        <v>70.245999999999995</v>
      </c>
      <c r="AQ144">
        <v>44625</v>
      </c>
      <c r="AR144">
        <v>200</v>
      </c>
      <c r="AS144">
        <v>44626</v>
      </c>
      <c r="AT144">
        <v>99.48</v>
      </c>
      <c r="AU144">
        <v>-1</v>
      </c>
      <c r="AV144">
        <v>-1</v>
      </c>
      <c r="AW144">
        <v>41863</v>
      </c>
      <c r="AX144">
        <v>196.142</v>
      </c>
      <c r="AY144">
        <v>43402</v>
      </c>
      <c r="AZ144">
        <v>486.822</v>
      </c>
      <c r="BA144">
        <v>-1</v>
      </c>
      <c r="BB144">
        <v>131.73599999999999</v>
      </c>
      <c r="BC144">
        <v>41722</v>
      </c>
      <c r="BD144">
        <v>105.893</v>
      </c>
      <c r="BE144">
        <v>-1</v>
      </c>
      <c r="BF144">
        <v>-1</v>
      </c>
      <c r="BG144">
        <v>-1</v>
      </c>
      <c r="BH144">
        <v>-1</v>
      </c>
      <c r="BI144">
        <v>43424</v>
      </c>
      <c r="BJ144">
        <v>1060.1990000000001</v>
      </c>
      <c r="BK144">
        <v>-1</v>
      </c>
      <c r="BL144">
        <v>-1</v>
      </c>
      <c r="BM144">
        <v>43424</v>
      </c>
      <c r="BN144">
        <v>408.27199999999999</v>
      </c>
      <c r="BO144">
        <v>43426</v>
      </c>
      <c r="BP144">
        <v>72.284999999999997</v>
      </c>
      <c r="BQ144">
        <v>-1</v>
      </c>
      <c r="BR144">
        <v>-1</v>
      </c>
      <c r="BS144">
        <v>43426</v>
      </c>
      <c r="BT144">
        <v>91.528000000000006</v>
      </c>
      <c r="BU144">
        <v>-1</v>
      </c>
      <c r="BV144">
        <v>-1</v>
      </c>
      <c r="BW144">
        <v>41915</v>
      </c>
      <c r="BX144">
        <v>177.512</v>
      </c>
      <c r="BY144">
        <v>-1</v>
      </c>
      <c r="BZ144">
        <v>-1</v>
      </c>
      <c r="CA144">
        <v>41911</v>
      </c>
      <c r="CB144">
        <v>338.67099999999999</v>
      </c>
      <c r="CC144">
        <v>41912</v>
      </c>
      <c r="CD144">
        <v>345.37299999999999</v>
      </c>
      <c r="CE144">
        <v>43332</v>
      </c>
      <c r="CF144">
        <v>290.50900000000001</v>
      </c>
      <c r="CG144">
        <v>41893</v>
      </c>
      <c r="CH144">
        <v>175.35499999999999</v>
      </c>
      <c r="CI144">
        <v>-1</v>
      </c>
      <c r="CJ144">
        <v>-1</v>
      </c>
      <c r="CK144">
        <v>41844</v>
      </c>
      <c r="CL144">
        <v>583.51400000000001</v>
      </c>
      <c r="CM144">
        <v>-1</v>
      </c>
      <c r="CN144">
        <v>-1</v>
      </c>
    </row>
    <row r="145" spans="1:92" x14ac:dyDescent="0.25">
      <c r="A145" s="1">
        <v>40907</v>
      </c>
      <c r="B145">
        <v>161.58799999999999</v>
      </c>
      <c r="C145">
        <v>41831</v>
      </c>
      <c r="D145">
        <v>413.72899999999998</v>
      </c>
      <c r="E145">
        <v>44895</v>
      </c>
      <c r="F145">
        <v>132.12899999999999</v>
      </c>
      <c r="G145">
        <v>40360</v>
      </c>
      <c r="H145">
        <v>148.74299999999999</v>
      </c>
      <c r="I145">
        <v>44834</v>
      </c>
      <c r="J145">
        <v>156.089</v>
      </c>
      <c r="K145">
        <v>41819</v>
      </c>
      <c r="L145">
        <v>546.59699999999998</v>
      </c>
      <c r="M145">
        <v>40469</v>
      </c>
      <c r="N145">
        <v>169.38</v>
      </c>
      <c r="O145">
        <v>40289</v>
      </c>
      <c r="P145">
        <v>142.74199999999999</v>
      </c>
      <c r="Q145">
        <v>44377</v>
      </c>
      <c r="R145">
        <v>153.53299999999999</v>
      </c>
      <c r="S145">
        <v>43337</v>
      </c>
      <c r="T145">
        <v>193.49199999999999</v>
      </c>
      <c r="U145">
        <v>42062</v>
      </c>
      <c r="V145">
        <v>280.178</v>
      </c>
      <c r="W145">
        <v>44074</v>
      </c>
      <c r="X145">
        <v>275.12200000000001</v>
      </c>
      <c r="Y145">
        <v>44043</v>
      </c>
      <c r="Z145">
        <v>202.06700000000001</v>
      </c>
      <c r="AA145">
        <v>40481</v>
      </c>
      <c r="AB145">
        <v>182</v>
      </c>
      <c r="AC145">
        <v>44043</v>
      </c>
      <c r="AD145">
        <v>287.08699999999999</v>
      </c>
      <c r="AE145">
        <v>41149</v>
      </c>
      <c r="AF145">
        <v>81.828000000000003</v>
      </c>
      <c r="AG145">
        <v>42853</v>
      </c>
      <c r="AH145">
        <v>190.36799999999999</v>
      </c>
      <c r="AI145">
        <v>-1</v>
      </c>
      <c r="AJ145">
        <v>316.24799999999999</v>
      </c>
      <c r="AK145">
        <v>-1</v>
      </c>
      <c r="AL145">
        <v>-1</v>
      </c>
      <c r="AM145">
        <v>-1</v>
      </c>
      <c r="AN145">
        <v>137.00399999999999</v>
      </c>
      <c r="AO145">
        <v>43424</v>
      </c>
      <c r="AP145">
        <v>77.834999999999994</v>
      </c>
      <c r="AQ145">
        <v>44625</v>
      </c>
      <c r="AR145">
        <v>222.29599999999999</v>
      </c>
      <c r="AS145">
        <v>44626</v>
      </c>
      <c r="AT145">
        <v>103.73099999999999</v>
      </c>
      <c r="AU145">
        <v>-1</v>
      </c>
      <c r="AV145">
        <v>-1</v>
      </c>
      <c r="AW145">
        <v>41863</v>
      </c>
      <c r="AX145">
        <v>198</v>
      </c>
      <c r="AY145">
        <v>43402</v>
      </c>
      <c r="AZ145">
        <v>503.21100000000001</v>
      </c>
      <c r="BA145">
        <v>-1</v>
      </c>
      <c r="BB145">
        <v>143.071</v>
      </c>
      <c r="BC145">
        <v>41722</v>
      </c>
      <c r="BD145">
        <v>121.85</v>
      </c>
      <c r="BE145">
        <v>-1</v>
      </c>
      <c r="BF145">
        <v>-1</v>
      </c>
      <c r="BG145">
        <v>-1</v>
      </c>
      <c r="BH145">
        <v>-1</v>
      </c>
      <c r="BI145">
        <v>43424</v>
      </c>
      <c r="BJ145">
        <v>1092.6769999999999</v>
      </c>
      <c r="BK145">
        <v>-1</v>
      </c>
      <c r="BL145">
        <v>-1</v>
      </c>
      <c r="BM145">
        <v>43424</v>
      </c>
      <c r="BN145">
        <v>393.51499999999999</v>
      </c>
      <c r="BO145">
        <v>43426</v>
      </c>
      <c r="BP145">
        <v>77.834999999999994</v>
      </c>
      <c r="BQ145">
        <v>-1</v>
      </c>
      <c r="BR145">
        <v>-1</v>
      </c>
      <c r="BS145">
        <v>43426</v>
      </c>
      <c r="BT145">
        <v>97.5</v>
      </c>
      <c r="BU145">
        <v>-1</v>
      </c>
      <c r="BV145">
        <v>-1</v>
      </c>
      <c r="BW145">
        <v>41915</v>
      </c>
      <c r="BX145">
        <v>166.26599999999999</v>
      </c>
      <c r="BY145">
        <v>-1</v>
      </c>
      <c r="BZ145">
        <v>-1</v>
      </c>
      <c r="CA145">
        <v>41911</v>
      </c>
      <c r="CB145">
        <v>364.90600000000001</v>
      </c>
      <c r="CC145">
        <v>41912</v>
      </c>
      <c r="CD145">
        <v>366.92599999999999</v>
      </c>
      <c r="CE145">
        <v>43332</v>
      </c>
      <c r="CF145">
        <v>298.28899999999999</v>
      </c>
      <c r="CG145">
        <v>41893</v>
      </c>
      <c r="CH145">
        <v>173.767</v>
      </c>
      <c r="CI145">
        <v>-1</v>
      </c>
      <c r="CJ145">
        <v>-1</v>
      </c>
      <c r="CK145">
        <v>41844</v>
      </c>
      <c r="CL145">
        <v>623.19600000000003</v>
      </c>
      <c r="CM145">
        <v>-1</v>
      </c>
      <c r="CN145">
        <v>-1</v>
      </c>
    </row>
    <row r="146" spans="1:92" x14ac:dyDescent="0.25">
      <c r="A146" s="1">
        <v>40939</v>
      </c>
      <c r="B146">
        <v>144.982</v>
      </c>
      <c r="C146">
        <v>41831</v>
      </c>
      <c r="D146">
        <v>344.79500000000002</v>
      </c>
      <c r="E146">
        <v>44895</v>
      </c>
      <c r="F146">
        <v>112.621</v>
      </c>
      <c r="G146">
        <v>40360</v>
      </c>
      <c r="H146">
        <v>146.65299999999999</v>
      </c>
      <c r="I146">
        <v>44834</v>
      </c>
      <c r="J146">
        <v>137.83500000000001</v>
      </c>
      <c r="K146">
        <v>41819</v>
      </c>
      <c r="L146">
        <v>492.20600000000002</v>
      </c>
      <c r="M146">
        <v>40469</v>
      </c>
      <c r="N146">
        <v>164.727</v>
      </c>
      <c r="O146">
        <v>40289</v>
      </c>
      <c r="P146">
        <v>137.01599999999999</v>
      </c>
      <c r="Q146">
        <v>44377</v>
      </c>
      <c r="R146">
        <v>141.44200000000001</v>
      </c>
      <c r="S146">
        <v>43337</v>
      </c>
      <c r="T146">
        <v>175.36799999999999</v>
      </c>
      <c r="U146">
        <v>42062</v>
      </c>
      <c r="V146">
        <v>241.035</v>
      </c>
      <c r="W146">
        <v>44074</v>
      </c>
      <c r="X146">
        <v>224.64400000000001</v>
      </c>
      <c r="Y146">
        <v>44043</v>
      </c>
      <c r="Z146">
        <v>189.70400000000001</v>
      </c>
      <c r="AA146">
        <v>40481</v>
      </c>
      <c r="AB146">
        <v>187.893</v>
      </c>
      <c r="AC146">
        <v>44043</v>
      </c>
      <c r="AD146">
        <v>277.04300000000001</v>
      </c>
      <c r="AE146">
        <v>41149</v>
      </c>
      <c r="AF146">
        <v>76.262</v>
      </c>
      <c r="AG146">
        <v>42853</v>
      </c>
      <c r="AH146">
        <v>175.51300000000001</v>
      </c>
      <c r="AI146">
        <v>-1</v>
      </c>
      <c r="AJ146">
        <v>245.09800000000001</v>
      </c>
      <c r="AK146">
        <v>-1</v>
      </c>
      <c r="AL146">
        <v>-1</v>
      </c>
      <c r="AM146">
        <v>-1</v>
      </c>
      <c r="AN146">
        <v>125.685</v>
      </c>
      <c r="AO146">
        <v>43424</v>
      </c>
      <c r="AP146">
        <v>68.600999999999999</v>
      </c>
      <c r="AQ146">
        <v>44625</v>
      </c>
      <c r="AR146">
        <v>181.21600000000001</v>
      </c>
      <c r="AS146">
        <v>44626</v>
      </c>
      <c r="AT146">
        <v>90.965000000000003</v>
      </c>
      <c r="AU146">
        <v>-1</v>
      </c>
      <c r="AV146">
        <v>-1</v>
      </c>
      <c r="AW146">
        <v>41863</v>
      </c>
      <c r="AX146">
        <v>192.922</v>
      </c>
      <c r="AY146">
        <v>43402</v>
      </c>
      <c r="AZ146">
        <v>416.44</v>
      </c>
      <c r="BA146">
        <v>-1</v>
      </c>
      <c r="BB146">
        <v>138.22499999999999</v>
      </c>
      <c r="BC146">
        <v>41722</v>
      </c>
      <c r="BD146">
        <v>106.705</v>
      </c>
      <c r="BE146">
        <v>-1</v>
      </c>
      <c r="BF146">
        <v>-1</v>
      </c>
      <c r="BG146">
        <v>-1</v>
      </c>
      <c r="BH146">
        <v>-1</v>
      </c>
      <c r="BI146">
        <v>43424</v>
      </c>
      <c r="BJ146">
        <v>1483.846</v>
      </c>
      <c r="BK146">
        <v>-1</v>
      </c>
      <c r="BL146">
        <v>-1</v>
      </c>
      <c r="BM146">
        <v>43424</v>
      </c>
      <c r="BN146">
        <v>375.78399999999999</v>
      </c>
      <c r="BO146">
        <v>43426</v>
      </c>
      <c r="BP146">
        <v>59.494999999999997</v>
      </c>
      <c r="BQ146">
        <v>-1</v>
      </c>
      <c r="BR146">
        <v>-1</v>
      </c>
      <c r="BS146">
        <v>43426</v>
      </c>
      <c r="BT146">
        <v>79.619</v>
      </c>
      <c r="BU146">
        <v>-1</v>
      </c>
      <c r="BV146">
        <v>-1</v>
      </c>
      <c r="BW146">
        <v>41915</v>
      </c>
      <c r="BX146">
        <v>132.005</v>
      </c>
      <c r="BY146">
        <v>-1</v>
      </c>
      <c r="BZ146">
        <v>-1</v>
      </c>
      <c r="CA146">
        <v>41911</v>
      </c>
      <c r="CB146">
        <v>320.108</v>
      </c>
      <c r="CC146">
        <v>41912</v>
      </c>
      <c r="CD146">
        <v>325.988</v>
      </c>
      <c r="CE146">
        <v>43332</v>
      </c>
      <c r="CF146">
        <v>282.26799999999997</v>
      </c>
      <c r="CG146">
        <v>41893</v>
      </c>
      <c r="CH146">
        <v>143.233</v>
      </c>
      <c r="CI146">
        <v>-1</v>
      </c>
      <c r="CJ146">
        <v>-1</v>
      </c>
      <c r="CK146">
        <v>41844</v>
      </c>
      <c r="CL146">
        <v>585.01900000000001</v>
      </c>
      <c r="CM146">
        <v>-1</v>
      </c>
      <c r="CN146">
        <v>-1</v>
      </c>
    </row>
    <row r="147" spans="1:92" x14ac:dyDescent="0.25">
      <c r="A147" s="1">
        <v>40968</v>
      </c>
      <c r="B147">
        <v>141.005</v>
      </c>
      <c r="C147">
        <v>41831</v>
      </c>
      <c r="D147">
        <v>283.32499999999999</v>
      </c>
      <c r="E147">
        <v>44895</v>
      </c>
      <c r="F147">
        <v>97.662999999999997</v>
      </c>
      <c r="G147">
        <v>40360</v>
      </c>
      <c r="H147">
        <v>127.54</v>
      </c>
      <c r="I147">
        <v>44834</v>
      </c>
      <c r="J147">
        <v>130.63200000000001</v>
      </c>
      <c r="K147">
        <v>41819</v>
      </c>
      <c r="L147">
        <v>450</v>
      </c>
      <c r="M147">
        <v>40469</v>
      </c>
      <c r="N147">
        <v>164.727</v>
      </c>
      <c r="O147">
        <v>40289</v>
      </c>
      <c r="P147">
        <v>115.587</v>
      </c>
      <c r="Q147">
        <v>44377</v>
      </c>
      <c r="R147">
        <v>136.577</v>
      </c>
      <c r="S147">
        <v>43337</v>
      </c>
      <c r="T147">
        <v>155.49</v>
      </c>
      <c r="U147">
        <v>42062</v>
      </c>
      <c r="V147">
        <v>196.01499999999999</v>
      </c>
      <c r="W147">
        <v>44074</v>
      </c>
      <c r="X147">
        <v>185.74799999999999</v>
      </c>
      <c r="Y147">
        <v>44043</v>
      </c>
      <c r="Z147">
        <v>159.31800000000001</v>
      </c>
      <c r="AA147">
        <v>40481</v>
      </c>
      <c r="AB147">
        <v>187.893</v>
      </c>
      <c r="AC147">
        <v>44043</v>
      </c>
      <c r="AD147">
        <v>242.18600000000001</v>
      </c>
      <c r="AE147">
        <v>41149</v>
      </c>
      <c r="AF147">
        <v>65.533000000000001</v>
      </c>
      <c r="AG147">
        <v>42853</v>
      </c>
      <c r="AH147">
        <v>161.673</v>
      </c>
      <c r="AI147">
        <v>-1</v>
      </c>
      <c r="AJ147">
        <v>237.54900000000001</v>
      </c>
      <c r="AK147">
        <v>-1</v>
      </c>
      <c r="AL147">
        <v>-1</v>
      </c>
      <c r="AM147">
        <v>-1</v>
      </c>
      <c r="AN147">
        <v>117.93600000000001</v>
      </c>
      <c r="AO147">
        <v>43424</v>
      </c>
      <c r="AP147">
        <v>65.822000000000003</v>
      </c>
      <c r="AQ147">
        <v>44625</v>
      </c>
      <c r="AR147">
        <v>175.804</v>
      </c>
      <c r="AS147">
        <v>44626</v>
      </c>
      <c r="AT147">
        <v>78.763999999999996</v>
      </c>
      <c r="AU147">
        <v>-1</v>
      </c>
      <c r="AV147">
        <v>-1</v>
      </c>
      <c r="AW147">
        <v>41863</v>
      </c>
      <c r="AX147">
        <v>187.756</v>
      </c>
      <c r="AY147">
        <v>43402</v>
      </c>
      <c r="AZ147">
        <v>380.54300000000001</v>
      </c>
      <c r="BA147">
        <v>-1</v>
      </c>
      <c r="BB147">
        <v>118.53</v>
      </c>
      <c r="BC147">
        <v>41722</v>
      </c>
      <c r="BD147">
        <v>96.058999999999997</v>
      </c>
      <c r="BE147">
        <v>-1</v>
      </c>
      <c r="BF147">
        <v>-1</v>
      </c>
      <c r="BG147">
        <v>-1</v>
      </c>
      <c r="BH147">
        <v>-1</v>
      </c>
      <c r="BI147">
        <v>43424</v>
      </c>
      <c r="BJ147">
        <v>1175.2570000000001</v>
      </c>
      <c r="BK147">
        <v>-1</v>
      </c>
      <c r="BL147">
        <v>-1</v>
      </c>
      <c r="BM147">
        <v>43424</v>
      </c>
      <c r="BN147">
        <v>367.99</v>
      </c>
      <c r="BO147">
        <v>43426</v>
      </c>
      <c r="BP147">
        <v>51.430999999999997</v>
      </c>
      <c r="BQ147">
        <v>-1</v>
      </c>
      <c r="BR147">
        <v>-1</v>
      </c>
      <c r="BS147">
        <v>43426</v>
      </c>
      <c r="BT147">
        <v>68.167000000000002</v>
      </c>
      <c r="BU147">
        <v>-1</v>
      </c>
      <c r="BV147">
        <v>-1</v>
      </c>
      <c r="BW147">
        <v>41915</v>
      </c>
      <c r="BX147">
        <v>122.986</v>
      </c>
      <c r="BY147">
        <v>-1</v>
      </c>
      <c r="BZ147">
        <v>-1</v>
      </c>
      <c r="CA147">
        <v>41911</v>
      </c>
      <c r="CB147">
        <v>266.78699999999998</v>
      </c>
      <c r="CC147">
        <v>41912</v>
      </c>
      <c r="CD147">
        <v>270.95299999999997</v>
      </c>
      <c r="CE147">
        <v>43332</v>
      </c>
      <c r="CF147">
        <v>257.488</v>
      </c>
      <c r="CG147">
        <v>41893</v>
      </c>
      <c r="CH147">
        <v>127.453</v>
      </c>
      <c r="CI147">
        <v>-1</v>
      </c>
      <c r="CJ147">
        <v>-1</v>
      </c>
      <c r="CK147">
        <v>41844</v>
      </c>
      <c r="CL147">
        <v>510</v>
      </c>
      <c r="CM147">
        <v>-1</v>
      </c>
      <c r="CN147">
        <v>-1</v>
      </c>
    </row>
    <row r="148" spans="1:92" x14ac:dyDescent="0.25">
      <c r="A148" s="1">
        <v>40998</v>
      </c>
      <c r="B148">
        <v>122.005</v>
      </c>
      <c r="C148">
        <v>41831</v>
      </c>
      <c r="D148">
        <v>263.995</v>
      </c>
      <c r="E148">
        <v>44895</v>
      </c>
      <c r="F148">
        <v>91.844999999999999</v>
      </c>
      <c r="G148">
        <v>40360</v>
      </c>
      <c r="H148">
        <v>112.249</v>
      </c>
      <c r="I148">
        <v>44834</v>
      </c>
      <c r="J148">
        <v>109.994</v>
      </c>
      <c r="K148">
        <v>41819</v>
      </c>
      <c r="L148">
        <v>407.767</v>
      </c>
      <c r="M148">
        <v>40469</v>
      </c>
      <c r="N148">
        <v>123.745</v>
      </c>
      <c r="O148">
        <v>40289</v>
      </c>
      <c r="P148">
        <v>100.25700000000001</v>
      </c>
      <c r="Q148">
        <v>44377</v>
      </c>
      <c r="R148">
        <v>117.675</v>
      </c>
      <c r="S148">
        <v>43337</v>
      </c>
      <c r="T148">
        <v>146.304</v>
      </c>
      <c r="U148">
        <v>42062</v>
      </c>
      <c r="V148">
        <v>181.34</v>
      </c>
      <c r="W148">
        <v>44074</v>
      </c>
      <c r="X148">
        <v>184.19499999999999</v>
      </c>
      <c r="Y148">
        <v>44043</v>
      </c>
      <c r="Z148">
        <v>160.39400000000001</v>
      </c>
      <c r="AA148">
        <v>40481</v>
      </c>
      <c r="AB148">
        <v>126.83799999999999</v>
      </c>
      <c r="AC148">
        <v>44043</v>
      </c>
      <c r="AD148">
        <v>228.40100000000001</v>
      </c>
      <c r="AE148">
        <v>41149</v>
      </c>
      <c r="AF148">
        <v>72.376000000000005</v>
      </c>
      <c r="AG148">
        <v>42853</v>
      </c>
      <c r="AH148">
        <v>154.703</v>
      </c>
      <c r="AI148">
        <v>-1</v>
      </c>
      <c r="AJ148">
        <v>232.67</v>
      </c>
      <c r="AK148">
        <v>-1</v>
      </c>
      <c r="AL148">
        <v>-1</v>
      </c>
      <c r="AM148">
        <v>-1</v>
      </c>
      <c r="AN148">
        <v>113.944</v>
      </c>
      <c r="AO148">
        <v>43424</v>
      </c>
      <c r="AP148">
        <v>66.551000000000002</v>
      </c>
      <c r="AQ148">
        <v>44625</v>
      </c>
      <c r="AR148">
        <v>169.40600000000001</v>
      </c>
      <c r="AS148">
        <v>44626</v>
      </c>
      <c r="AT148">
        <v>73.665000000000006</v>
      </c>
      <c r="AU148">
        <v>-1</v>
      </c>
      <c r="AV148">
        <v>-1</v>
      </c>
      <c r="AW148">
        <v>41863</v>
      </c>
      <c r="AX148">
        <v>180.56800000000001</v>
      </c>
      <c r="AY148">
        <v>43402</v>
      </c>
      <c r="AZ148">
        <v>396.76400000000001</v>
      </c>
      <c r="BA148">
        <v>-1</v>
      </c>
      <c r="BB148">
        <v>99.944000000000003</v>
      </c>
      <c r="BC148">
        <v>41722</v>
      </c>
      <c r="BD148">
        <v>117.629</v>
      </c>
      <c r="BE148">
        <v>-1</v>
      </c>
      <c r="BF148">
        <v>-1</v>
      </c>
      <c r="BG148">
        <v>-1</v>
      </c>
      <c r="BH148">
        <v>-1</v>
      </c>
      <c r="BI148">
        <v>43424</v>
      </c>
      <c r="BJ148">
        <v>1075.6310000000001</v>
      </c>
      <c r="BK148">
        <v>-1</v>
      </c>
      <c r="BL148">
        <v>-1</v>
      </c>
      <c r="BM148">
        <v>43424</v>
      </c>
      <c r="BN148">
        <v>436.642</v>
      </c>
      <c r="BO148">
        <v>43426</v>
      </c>
      <c r="BP148">
        <v>42.912999999999997</v>
      </c>
      <c r="BQ148">
        <v>-1</v>
      </c>
      <c r="BR148">
        <v>-1</v>
      </c>
      <c r="BS148">
        <v>43426</v>
      </c>
      <c r="BT148">
        <v>62.862000000000002</v>
      </c>
      <c r="BU148">
        <v>-1</v>
      </c>
      <c r="BV148">
        <v>-1</v>
      </c>
      <c r="BW148">
        <v>41915</v>
      </c>
      <c r="BX148">
        <v>113.87</v>
      </c>
      <c r="BY148">
        <v>-1</v>
      </c>
      <c r="BZ148">
        <v>-1</v>
      </c>
      <c r="CA148">
        <v>41911</v>
      </c>
      <c r="CB148">
        <v>233.995</v>
      </c>
      <c r="CC148">
        <v>41912</v>
      </c>
      <c r="CD148">
        <v>234.33</v>
      </c>
      <c r="CE148">
        <v>43332</v>
      </c>
      <c r="CF148">
        <v>214.93199999999999</v>
      </c>
      <c r="CG148">
        <v>41893</v>
      </c>
      <c r="CH148">
        <v>113.371</v>
      </c>
      <c r="CI148">
        <v>-1</v>
      </c>
      <c r="CJ148">
        <v>-1</v>
      </c>
      <c r="CK148">
        <v>41844</v>
      </c>
      <c r="CL148">
        <v>549.84500000000003</v>
      </c>
      <c r="CM148">
        <v>-1</v>
      </c>
      <c r="CN148">
        <v>-1</v>
      </c>
    </row>
    <row r="149" spans="1:92" x14ac:dyDescent="0.25">
      <c r="A149" s="1">
        <v>41029</v>
      </c>
      <c r="B149">
        <v>123.041</v>
      </c>
      <c r="C149">
        <v>41831</v>
      </c>
      <c r="D149">
        <v>288.92899999999997</v>
      </c>
      <c r="E149">
        <v>44895</v>
      </c>
      <c r="F149">
        <v>93.75</v>
      </c>
      <c r="G149">
        <v>40360</v>
      </c>
      <c r="H149">
        <v>112.07</v>
      </c>
      <c r="I149">
        <v>44834</v>
      </c>
      <c r="J149">
        <v>111.813</v>
      </c>
      <c r="K149">
        <v>41819</v>
      </c>
      <c r="L149">
        <v>438.46699999999998</v>
      </c>
      <c r="M149">
        <v>40469</v>
      </c>
      <c r="N149">
        <v>120.5</v>
      </c>
      <c r="O149">
        <v>40289</v>
      </c>
      <c r="P149">
        <v>111.173</v>
      </c>
      <c r="Q149">
        <v>44377</v>
      </c>
      <c r="R149">
        <v>118.065</v>
      </c>
      <c r="S149">
        <v>43337</v>
      </c>
      <c r="T149">
        <v>153.33000000000001</v>
      </c>
      <c r="U149">
        <v>42062</v>
      </c>
      <c r="V149">
        <v>203.018</v>
      </c>
      <c r="W149">
        <v>44074</v>
      </c>
      <c r="X149">
        <v>195.07300000000001</v>
      </c>
      <c r="Y149">
        <v>44043</v>
      </c>
      <c r="Z149">
        <v>156.43899999999999</v>
      </c>
      <c r="AA149">
        <v>40481</v>
      </c>
      <c r="AB149">
        <v>133.48099999999999</v>
      </c>
      <c r="AC149">
        <v>44043</v>
      </c>
      <c r="AD149">
        <v>231.8</v>
      </c>
      <c r="AE149">
        <v>41149</v>
      </c>
      <c r="AF149">
        <v>77.481999999999999</v>
      </c>
      <c r="AG149">
        <v>42853</v>
      </c>
      <c r="AH149">
        <v>169.48</v>
      </c>
      <c r="AI149">
        <v>-1</v>
      </c>
      <c r="AJ149">
        <v>252.447</v>
      </c>
      <c r="AK149">
        <v>-1</v>
      </c>
      <c r="AL149">
        <v>-1</v>
      </c>
      <c r="AM149">
        <v>-1</v>
      </c>
      <c r="AN149">
        <v>125.80500000000001</v>
      </c>
      <c r="AO149">
        <v>43424</v>
      </c>
      <c r="AP149">
        <v>80.381</v>
      </c>
      <c r="AQ149">
        <v>44625</v>
      </c>
      <c r="AR149">
        <v>193.20500000000001</v>
      </c>
      <c r="AS149">
        <v>44626</v>
      </c>
      <c r="AT149">
        <v>85.736000000000004</v>
      </c>
      <c r="AU149">
        <v>-1</v>
      </c>
      <c r="AV149">
        <v>-1</v>
      </c>
      <c r="AW149">
        <v>41863</v>
      </c>
      <c r="AX149">
        <v>187.791</v>
      </c>
      <c r="AY149">
        <v>43402</v>
      </c>
      <c r="AZ149">
        <v>444.96699999999998</v>
      </c>
      <c r="BA149">
        <v>-1</v>
      </c>
      <c r="BB149">
        <v>94.504999999999995</v>
      </c>
      <c r="BC149">
        <v>41722</v>
      </c>
      <c r="BD149">
        <v>122.977</v>
      </c>
      <c r="BE149">
        <v>-1</v>
      </c>
      <c r="BF149">
        <v>-1</v>
      </c>
      <c r="BG149">
        <v>-1</v>
      </c>
      <c r="BH149">
        <v>-1</v>
      </c>
      <c r="BI149">
        <v>43424</v>
      </c>
      <c r="BJ149">
        <v>960.63800000000003</v>
      </c>
      <c r="BK149">
        <v>-1</v>
      </c>
      <c r="BL149">
        <v>-1</v>
      </c>
      <c r="BM149">
        <v>43424</v>
      </c>
      <c r="BN149">
        <v>475.55599999999998</v>
      </c>
      <c r="BO149">
        <v>43426</v>
      </c>
      <c r="BP149">
        <v>58.396000000000001</v>
      </c>
      <c r="BQ149">
        <v>-1</v>
      </c>
      <c r="BR149">
        <v>-1</v>
      </c>
      <c r="BS149">
        <v>43426</v>
      </c>
      <c r="BT149">
        <v>63.984000000000002</v>
      </c>
      <c r="BU149">
        <v>-1</v>
      </c>
      <c r="BV149">
        <v>-1</v>
      </c>
      <c r="BW149">
        <v>41915</v>
      </c>
      <c r="BX149">
        <v>111.001</v>
      </c>
      <c r="BY149">
        <v>-1</v>
      </c>
      <c r="BZ149">
        <v>-1</v>
      </c>
      <c r="CA149">
        <v>41911</v>
      </c>
      <c r="CB149">
        <v>260.78100000000001</v>
      </c>
      <c r="CC149">
        <v>41912</v>
      </c>
      <c r="CD149">
        <v>250.34200000000001</v>
      </c>
      <c r="CE149">
        <v>43332</v>
      </c>
      <c r="CF149">
        <v>243.43700000000001</v>
      </c>
      <c r="CG149">
        <v>41893</v>
      </c>
      <c r="CH149">
        <v>118.89400000000001</v>
      </c>
      <c r="CI149">
        <v>-1</v>
      </c>
      <c r="CJ149">
        <v>-1</v>
      </c>
      <c r="CK149">
        <v>41844</v>
      </c>
      <c r="CL149">
        <v>517.44100000000003</v>
      </c>
      <c r="CM149">
        <v>-1</v>
      </c>
      <c r="CN149">
        <v>-1</v>
      </c>
    </row>
    <row r="150" spans="1:92" x14ac:dyDescent="0.25">
      <c r="A150" s="1">
        <v>41060</v>
      </c>
      <c r="B150">
        <v>171.285</v>
      </c>
      <c r="C150">
        <v>41831</v>
      </c>
      <c r="D150">
        <v>381.262</v>
      </c>
      <c r="E150">
        <v>44895</v>
      </c>
      <c r="F150">
        <v>128.874</v>
      </c>
      <c r="G150">
        <v>40360</v>
      </c>
      <c r="H150">
        <v>134.488</v>
      </c>
      <c r="I150">
        <v>44834</v>
      </c>
      <c r="J150">
        <v>162.34100000000001</v>
      </c>
      <c r="K150">
        <v>41819</v>
      </c>
      <c r="L150">
        <v>563.32500000000005</v>
      </c>
      <c r="M150">
        <v>40469</v>
      </c>
      <c r="N150">
        <v>141.482</v>
      </c>
      <c r="O150">
        <v>40289</v>
      </c>
      <c r="P150">
        <v>134.977</v>
      </c>
      <c r="Q150">
        <v>44377</v>
      </c>
      <c r="R150">
        <v>162.31</v>
      </c>
      <c r="S150">
        <v>43337</v>
      </c>
      <c r="T150">
        <v>197.99799999999999</v>
      </c>
      <c r="U150">
        <v>42062</v>
      </c>
      <c r="V150">
        <v>275.5</v>
      </c>
      <c r="W150">
        <v>44074</v>
      </c>
      <c r="X150">
        <v>267.88299999999998</v>
      </c>
      <c r="Y150">
        <v>44043</v>
      </c>
      <c r="Z150">
        <v>197.36500000000001</v>
      </c>
      <c r="AA150">
        <v>40481</v>
      </c>
      <c r="AB150">
        <v>159.18299999999999</v>
      </c>
      <c r="AC150">
        <v>44043</v>
      </c>
      <c r="AD150">
        <v>292.95499999999998</v>
      </c>
      <c r="AE150">
        <v>41149</v>
      </c>
      <c r="AF150">
        <v>85.33</v>
      </c>
      <c r="AG150">
        <v>42853</v>
      </c>
      <c r="AH150">
        <v>195.89099999999999</v>
      </c>
      <c r="AI150">
        <v>-1</v>
      </c>
      <c r="AJ150">
        <v>281.97899999999998</v>
      </c>
      <c r="AK150">
        <v>-1</v>
      </c>
      <c r="AL150">
        <v>-1</v>
      </c>
      <c r="AM150">
        <v>-1</v>
      </c>
      <c r="AN150">
        <v>133.75299999999999</v>
      </c>
      <c r="AO150">
        <v>43424</v>
      </c>
      <c r="AP150">
        <v>88.84</v>
      </c>
      <c r="AQ150">
        <v>44625</v>
      </c>
      <c r="AR150">
        <v>218.54</v>
      </c>
      <c r="AS150">
        <v>44626</v>
      </c>
      <c r="AT150">
        <v>102.39400000000001</v>
      </c>
      <c r="AU150">
        <v>-1</v>
      </c>
      <c r="AV150">
        <v>-1</v>
      </c>
      <c r="AW150">
        <v>41863</v>
      </c>
      <c r="AX150">
        <v>193.286</v>
      </c>
      <c r="AY150">
        <v>43402</v>
      </c>
      <c r="AZ150">
        <v>562.71199999999999</v>
      </c>
      <c r="BA150">
        <v>-1</v>
      </c>
      <c r="BB150">
        <v>103.333</v>
      </c>
      <c r="BC150">
        <v>41722</v>
      </c>
      <c r="BD150">
        <v>128.172</v>
      </c>
      <c r="BE150">
        <v>-1</v>
      </c>
      <c r="BF150">
        <v>-1</v>
      </c>
      <c r="BG150">
        <v>-1</v>
      </c>
      <c r="BH150">
        <v>-1</v>
      </c>
      <c r="BI150">
        <v>43424</v>
      </c>
      <c r="BJ150">
        <v>1184.6369999999999</v>
      </c>
      <c r="BK150">
        <v>-1</v>
      </c>
      <c r="BL150">
        <v>-1</v>
      </c>
      <c r="BM150">
        <v>43424</v>
      </c>
      <c r="BN150">
        <v>599.27599999999995</v>
      </c>
      <c r="BO150">
        <v>43426</v>
      </c>
      <c r="BP150">
        <v>69.540999999999997</v>
      </c>
      <c r="BQ150">
        <v>-1</v>
      </c>
      <c r="BR150">
        <v>-1</v>
      </c>
      <c r="BS150">
        <v>43426</v>
      </c>
      <c r="BT150">
        <v>74.206999999999994</v>
      </c>
      <c r="BU150">
        <v>-1</v>
      </c>
      <c r="BV150">
        <v>-1</v>
      </c>
      <c r="BW150">
        <v>41915</v>
      </c>
      <c r="BX150">
        <v>120.002</v>
      </c>
      <c r="BY150">
        <v>-1</v>
      </c>
      <c r="BZ150">
        <v>-1</v>
      </c>
      <c r="CA150">
        <v>41911</v>
      </c>
      <c r="CB150">
        <v>330.91899999999998</v>
      </c>
      <c r="CC150">
        <v>41912</v>
      </c>
      <c r="CD150">
        <v>308.05799999999999</v>
      </c>
      <c r="CE150">
        <v>43332</v>
      </c>
      <c r="CF150">
        <v>275.31</v>
      </c>
      <c r="CG150">
        <v>41893</v>
      </c>
      <c r="CH150">
        <v>140.58199999999999</v>
      </c>
      <c r="CI150">
        <v>-1</v>
      </c>
      <c r="CJ150">
        <v>-1</v>
      </c>
      <c r="CK150">
        <v>41844</v>
      </c>
      <c r="CL150">
        <v>614.82000000000005</v>
      </c>
      <c r="CM150">
        <v>-1</v>
      </c>
      <c r="CN150">
        <v>-1</v>
      </c>
    </row>
    <row r="151" spans="1:92" x14ac:dyDescent="0.25">
      <c r="A151" s="1">
        <v>41089</v>
      </c>
      <c r="B151">
        <v>157.32300000000001</v>
      </c>
      <c r="C151">
        <v>41831</v>
      </c>
      <c r="D151">
        <v>320.80399999999997</v>
      </c>
      <c r="E151">
        <v>44895</v>
      </c>
      <c r="F151">
        <v>115.851</v>
      </c>
      <c r="G151">
        <v>40360</v>
      </c>
      <c r="H151">
        <v>119.821</v>
      </c>
      <c r="I151">
        <v>44834</v>
      </c>
      <c r="J151">
        <v>143.03899999999999</v>
      </c>
      <c r="K151">
        <v>41819</v>
      </c>
      <c r="L151">
        <v>511.38400000000001</v>
      </c>
      <c r="M151">
        <v>40469</v>
      </c>
      <c r="N151">
        <v>121.151</v>
      </c>
      <c r="O151">
        <v>40289</v>
      </c>
      <c r="P151">
        <v>124.42100000000001</v>
      </c>
      <c r="Q151">
        <v>44377</v>
      </c>
      <c r="R151">
        <v>140.42400000000001</v>
      </c>
      <c r="S151">
        <v>43337</v>
      </c>
      <c r="T151">
        <v>161.261</v>
      </c>
      <c r="U151">
        <v>42062</v>
      </c>
      <c r="V151">
        <v>216.66499999999999</v>
      </c>
      <c r="W151">
        <v>44074</v>
      </c>
      <c r="X151">
        <v>230.56399999999999</v>
      </c>
      <c r="Y151">
        <v>44043</v>
      </c>
      <c r="Z151">
        <v>163</v>
      </c>
      <c r="AA151">
        <v>40481</v>
      </c>
      <c r="AB151">
        <v>150.655</v>
      </c>
      <c r="AC151">
        <v>44043</v>
      </c>
      <c r="AD151">
        <v>241.02500000000001</v>
      </c>
      <c r="AE151">
        <v>41149</v>
      </c>
      <c r="AF151">
        <v>73.721000000000004</v>
      </c>
      <c r="AG151">
        <v>42853</v>
      </c>
      <c r="AH151">
        <v>168.05</v>
      </c>
      <c r="AI151">
        <v>-1</v>
      </c>
      <c r="AJ151">
        <v>240.428</v>
      </c>
      <c r="AK151">
        <v>-1</v>
      </c>
      <c r="AL151">
        <v>-1</v>
      </c>
      <c r="AM151">
        <v>-1</v>
      </c>
      <c r="AN151">
        <v>115.72</v>
      </c>
      <c r="AO151">
        <v>43424</v>
      </c>
      <c r="AP151">
        <v>77.834999999999994</v>
      </c>
      <c r="AQ151">
        <v>44625</v>
      </c>
      <c r="AR151">
        <v>188.83500000000001</v>
      </c>
      <c r="AS151">
        <v>44626</v>
      </c>
      <c r="AT151">
        <v>102.19</v>
      </c>
      <c r="AU151">
        <v>-1</v>
      </c>
      <c r="AV151">
        <v>-1</v>
      </c>
      <c r="AW151">
        <v>41863</v>
      </c>
      <c r="AX151">
        <v>171.327</v>
      </c>
      <c r="AY151">
        <v>43402</v>
      </c>
      <c r="AZ151">
        <v>487.786</v>
      </c>
      <c r="BA151">
        <v>-1</v>
      </c>
      <c r="BB151">
        <v>94.66</v>
      </c>
      <c r="BC151">
        <v>41722</v>
      </c>
      <c r="BD151">
        <v>111.271</v>
      </c>
      <c r="BE151">
        <v>-1</v>
      </c>
      <c r="BF151">
        <v>-1</v>
      </c>
      <c r="BG151">
        <v>-1</v>
      </c>
      <c r="BH151">
        <v>-1</v>
      </c>
      <c r="BI151">
        <v>43424</v>
      </c>
      <c r="BJ151">
        <v>804.91399999999999</v>
      </c>
      <c r="BK151">
        <v>-1</v>
      </c>
      <c r="BL151">
        <v>-1</v>
      </c>
      <c r="BM151">
        <v>43424</v>
      </c>
      <c r="BN151">
        <v>531.21199999999999</v>
      </c>
      <c r="BO151">
        <v>43426</v>
      </c>
      <c r="BP151">
        <v>59.494999999999997</v>
      </c>
      <c r="BQ151">
        <v>-1</v>
      </c>
      <c r="BR151">
        <v>-1</v>
      </c>
      <c r="BS151">
        <v>43426</v>
      </c>
      <c r="BT151">
        <v>69.522000000000006</v>
      </c>
      <c r="BU151">
        <v>-1</v>
      </c>
      <c r="BV151">
        <v>-1</v>
      </c>
      <c r="BW151">
        <v>41915</v>
      </c>
      <c r="BX151">
        <v>117.158</v>
      </c>
      <c r="BY151">
        <v>-1</v>
      </c>
      <c r="BZ151">
        <v>-1</v>
      </c>
      <c r="CA151">
        <v>41911</v>
      </c>
      <c r="CB151">
        <v>280.923</v>
      </c>
      <c r="CC151">
        <v>41912</v>
      </c>
      <c r="CD151">
        <v>263.09300000000002</v>
      </c>
      <c r="CE151">
        <v>43332</v>
      </c>
      <c r="CF151">
        <v>234.452</v>
      </c>
      <c r="CG151">
        <v>41893</v>
      </c>
      <c r="CH151">
        <v>130.495</v>
      </c>
      <c r="CI151">
        <v>-1</v>
      </c>
      <c r="CJ151">
        <v>-1</v>
      </c>
      <c r="CK151">
        <v>41844</v>
      </c>
      <c r="CL151">
        <v>501.548</v>
      </c>
      <c r="CM151">
        <v>-1</v>
      </c>
      <c r="CN151">
        <v>-1</v>
      </c>
    </row>
    <row r="152" spans="1:92" x14ac:dyDescent="0.25">
      <c r="A152" s="1">
        <v>41121</v>
      </c>
      <c r="B152">
        <v>134.113</v>
      </c>
      <c r="C152">
        <v>41831</v>
      </c>
      <c r="D152">
        <v>271.673</v>
      </c>
      <c r="E152">
        <v>44895</v>
      </c>
      <c r="F152">
        <v>102.5</v>
      </c>
      <c r="G152">
        <v>40360</v>
      </c>
      <c r="H152">
        <v>113.15300000000001</v>
      </c>
      <c r="I152">
        <v>44834</v>
      </c>
      <c r="J152">
        <v>119.188</v>
      </c>
      <c r="K152">
        <v>41819</v>
      </c>
      <c r="L152">
        <v>455.25799999999998</v>
      </c>
      <c r="M152">
        <v>40469</v>
      </c>
      <c r="N152">
        <v>117.389</v>
      </c>
      <c r="O152">
        <v>40289</v>
      </c>
      <c r="P152">
        <v>117.60899999999999</v>
      </c>
      <c r="Q152">
        <v>44377</v>
      </c>
      <c r="R152">
        <v>113.625</v>
      </c>
      <c r="S152">
        <v>43337</v>
      </c>
      <c r="T152">
        <v>148.11799999999999</v>
      </c>
      <c r="U152">
        <v>42062</v>
      </c>
      <c r="V152">
        <v>164.71</v>
      </c>
      <c r="W152">
        <v>44074</v>
      </c>
      <c r="X152">
        <v>174.04</v>
      </c>
      <c r="Y152">
        <v>44043</v>
      </c>
      <c r="Z152">
        <v>131.29499999999999</v>
      </c>
      <c r="AA152">
        <v>40481</v>
      </c>
      <c r="AB152">
        <v>140.273</v>
      </c>
      <c r="AC152">
        <v>44043</v>
      </c>
      <c r="AD152">
        <v>185.49799999999999</v>
      </c>
      <c r="AE152">
        <v>41149</v>
      </c>
      <c r="AF152">
        <v>66.003</v>
      </c>
      <c r="AG152">
        <v>42853</v>
      </c>
      <c r="AH152">
        <v>120.175</v>
      </c>
      <c r="AI152">
        <v>-1</v>
      </c>
      <c r="AJ152">
        <v>177.14099999999999</v>
      </c>
      <c r="AK152">
        <v>-1</v>
      </c>
      <c r="AL152">
        <v>-1</v>
      </c>
      <c r="AM152">
        <v>-1</v>
      </c>
      <c r="AN152">
        <v>87.411000000000001</v>
      </c>
      <c r="AO152">
        <v>43424</v>
      </c>
      <c r="AP152">
        <v>54.533000000000001</v>
      </c>
      <c r="AQ152">
        <v>44625</v>
      </c>
      <c r="AR152">
        <v>160.75899999999999</v>
      </c>
      <c r="AS152">
        <v>44626</v>
      </c>
      <c r="AT152">
        <v>70.653999999999996</v>
      </c>
      <c r="AU152">
        <v>-1</v>
      </c>
      <c r="AV152">
        <v>-1</v>
      </c>
      <c r="AW152">
        <v>41863</v>
      </c>
      <c r="AX152">
        <v>145.708</v>
      </c>
      <c r="AY152">
        <v>43402</v>
      </c>
      <c r="AZ152">
        <v>485.339</v>
      </c>
      <c r="BA152">
        <v>-1</v>
      </c>
      <c r="BB152">
        <v>90.83</v>
      </c>
      <c r="BC152">
        <v>41722</v>
      </c>
      <c r="BD152">
        <v>82.218999999999994</v>
      </c>
      <c r="BE152">
        <v>-1</v>
      </c>
      <c r="BF152">
        <v>-1</v>
      </c>
      <c r="BG152">
        <v>-1</v>
      </c>
      <c r="BH152">
        <v>-1</v>
      </c>
      <c r="BI152">
        <v>43424</v>
      </c>
      <c r="BJ152">
        <v>834.28099999999995</v>
      </c>
      <c r="BK152">
        <v>-1</v>
      </c>
      <c r="BL152">
        <v>-1</v>
      </c>
      <c r="BM152">
        <v>43424</v>
      </c>
      <c r="BN152">
        <v>534.32399999999996</v>
      </c>
      <c r="BO152">
        <v>43426</v>
      </c>
      <c r="BP152">
        <v>46.32</v>
      </c>
      <c r="BQ152">
        <v>-1</v>
      </c>
      <c r="BR152">
        <v>-1</v>
      </c>
      <c r="BS152">
        <v>43426</v>
      </c>
      <c r="BT152">
        <v>56.279000000000003</v>
      </c>
      <c r="BU152">
        <v>-1</v>
      </c>
      <c r="BV152">
        <v>-1</v>
      </c>
      <c r="BW152">
        <v>41915</v>
      </c>
      <c r="BX152">
        <v>111.688</v>
      </c>
      <c r="BY152">
        <v>-1</v>
      </c>
      <c r="BZ152">
        <v>-1</v>
      </c>
      <c r="CA152">
        <v>41911</v>
      </c>
      <c r="CB152">
        <v>239.124</v>
      </c>
      <c r="CC152">
        <v>41912</v>
      </c>
      <c r="CD152">
        <v>210.417</v>
      </c>
      <c r="CE152">
        <v>43332</v>
      </c>
      <c r="CF152">
        <v>202.49799999999999</v>
      </c>
      <c r="CG152">
        <v>41893</v>
      </c>
      <c r="CH152">
        <v>120.861</v>
      </c>
      <c r="CI152">
        <v>-1</v>
      </c>
      <c r="CJ152">
        <v>-1</v>
      </c>
      <c r="CK152">
        <v>41844</v>
      </c>
      <c r="CL152">
        <v>462.06400000000002</v>
      </c>
      <c r="CM152">
        <v>-1</v>
      </c>
      <c r="CN152">
        <v>-1</v>
      </c>
    </row>
    <row r="153" spans="1:92" x14ac:dyDescent="0.25">
      <c r="A153" s="1">
        <v>41152</v>
      </c>
      <c r="B153">
        <v>131.01900000000001</v>
      </c>
      <c r="C153">
        <v>41831</v>
      </c>
      <c r="D153">
        <v>254.99199999999999</v>
      </c>
      <c r="E153">
        <v>44895</v>
      </c>
      <c r="F153">
        <v>95.197999999999993</v>
      </c>
      <c r="G153">
        <v>40360</v>
      </c>
      <c r="H153">
        <v>107.38500000000001</v>
      </c>
      <c r="I153">
        <v>44834</v>
      </c>
      <c r="J153">
        <v>114.86499999999999</v>
      </c>
      <c r="K153">
        <v>41819</v>
      </c>
      <c r="L153">
        <v>435.67</v>
      </c>
      <c r="M153">
        <v>40469</v>
      </c>
      <c r="N153">
        <v>108.128</v>
      </c>
      <c r="O153">
        <v>40289</v>
      </c>
      <c r="P153">
        <v>111.324</v>
      </c>
      <c r="Q153">
        <v>44377</v>
      </c>
      <c r="R153">
        <v>111.178</v>
      </c>
      <c r="S153">
        <v>43337</v>
      </c>
      <c r="T153">
        <v>151.02600000000001</v>
      </c>
      <c r="U153">
        <v>42062</v>
      </c>
      <c r="V153">
        <v>151.66999999999999</v>
      </c>
      <c r="W153">
        <v>44074</v>
      </c>
      <c r="X153">
        <v>164.751</v>
      </c>
      <c r="Y153">
        <v>44043</v>
      </c>
      <c r="Z153">
        <v>151.934</v>
      </c>
      <c r="AA153">
        <v>40481</v>
      </c>
      <c r="AB153">
        <v>135.398</v>
      </c>
      <c r="AC153">
        <v>44043</v>
      </c>
      <c r="AD153">
        <v>179.81399999999999</v>
      </c>
      <c r="AE153">
        <v>41149</v>
      </c>
      <c r="AF153">
        <v>69.798000000000002</v>
      </c>
      <c r="AG153">
        <v>42853</v>
      </c>
      <c r="AH153">
        <v>92.003</v>
      </c>
      <c r="AI153">
        <v>-1</v>
      </c>
      <c r="AJ153">
        <v>160.33799999999999</v>
      </c>
      <c r="AK153">
        <v>-1</v>
      </c>
      <c r="AL153">
        <v>-1</v>
      </c>
      <c r="AM153">
        <v>-1</v>
      </c>
      <c r="AN153">
        <v>73.209999999999994</v>
      </c>
      <c r="AO153">
        <v>43424</v>
      </c>
      <c r="AP153">
        <v>47</v>
      </c>
      <c r="AQ153">
        <v>44625</v>
      </c>
      <c r="AR153">
        <v>140.262</v>
      </c>
      <c r="AS153">
        <v>44626</v>
      </c>
      <c r="AT153">
        <v>63.003</v>
      </c>
      <c r="AU153">
        <v>-1</v>
      </c>
      <c r="AV153">
        <v>-1</v>
      </c>
      <c r="AW153">
        <v>41863</v>
      </c>
      <c r="AX153">
        <v>165.911</v>
      </c>
      <c r="AY153">
        <v>43402</v>
      </c>
      <c r="AZ153">
        <v>466.327</v>
      </c>
      <c r="BA153">
        <v>-1</v>
      </c>
      <c r="BB153">
        <v>85.305999999999997</v>
      </c>
      <c r="BC153">
        <v>41722</v>
      </c>
      <c r="BD153">
        <v>80.608999999999995</v>
      </c>
      <c r="BE153">
        <v>-1</v>
      </c>
      <c r="BF153">
        <v>-1</v>
      </c>
      <c r="BG153">
        <v>-1</v>
      </c>
      <c r="BH153">
        <v>-1</v>
      </c>
      <c r="BI153">
        <v>43424</v>
      </c>
      <c r="BJ153">
        <v>662.31700000000001</v>
      </c>
      <c r="BK153">
        <v>-1</v>
      </c>
      <c r="BL153">
        <v>-1</v>
      </c>
      <c r="BM153">
        <v>43424</v>
      </c>
      <c r="BN153">
        <v>518.18899999999996</v>
      </c>
      <c r="BO153">
        <v>43426</v>
      </c>
      <c r="BP153">
        <v>35.335000000000001</v>
      </c>
      <c r="BQ153">
        <v>-1</v>
      </c>
      <c r="BR153">
        <v>-1</v>
      </c>
      <c r="BS153">
        <v>43426</v>
      </c>
      <c r="BT153">
        <v>54.192999999999998</v>
      </c>
      <c r="BU153">
        <v>-1</v>
      </c>
      <c r="BV153">
        <v>-1</v>
      </c>
      <c r="BW153">
        <v>41915</v>
      </c>
      <c r="BX153">
        <v>109.349</v>
      </c>
      <c r="BY153">
        <v>-1</v>
      </c>
      <c r="BZ153">
        <v>-1</v>
      </c>
      <c r="CA153">
        <v>41911</v>
      </c>
      <c r="CB153">
        <v>223.553</v>
      </c>
      <c r="CC153">
        <v>41912</v>
      </c>
      <c r="CD153">
        <v>200</v>
      </c>
      <c r="CE153">
        <v>43332</v>
      </c>
      <c r="CF153">
        <v>177.83799999999999</v>
      </c>
      <c r="CG153">
        <v>41893</v>
      </c>
      <c r="CH153">
        <v>112.503</v>
      </c>
      <c r="CI153">
        <v>-1</v>
      </c>
      <c r="CJ153">
        <v>-1</v>
      </c>
      <c r="CK153">
        <v>41844</v>
      </c>
      <c r="CL153">
        <v>424.79199999999997</v>
      </c>
      <c r="CM153">
        <v>-1</v>
      </c>
      <c r="CN153">
        <v>-1</v>
      </c>
    </row>
    <row r="154" spans="1:92" x14ac:dyDescent="0.25">
      <c r="A154" s="1">
        <v>41180</v>
      </c>
      <c r="B154">
        <v>111.83499999999999</v>
      </c>
      <c r="C154">
        <v>41831</v>
      </c>
      <c r="D154">
        <v>185.33500000000001</v>
      </c>
      <c r="E154">
        <v>44895</v>
      </c>
      <c r="F154">
        <v>83.438999999999993</v>
      </c>
      <c r="G154">
        <v>40360</v>
      </c>
      <c r="H154">
        <v>79.34</v>
      </c>
      <c r="I154">
        <v>44834</v>
      </c>
      <c r="J154">
        <v>102.5</v>
      </c>
      <c r="K154">
        <v>41819</v>
      </c>
      <c r="L154">
        <v>353.678</v>
      </c>
      <c r="M154">
        <v>40469</v>
      </c>
      <c r="N154">
        <v>87.903000000000006</v>
      </c>
      <c r="O154">
        <v>40289</v>
      </c>
      <c r="P154">
        <v>95.266000000000005</v>
      </c>
      <c r="Q154">
        <v>44377</v>
      </c>
      <c r="R154">
        <v>101.16500000000001</v>
      </c>
      <c r="S154">
        <v>43337</v>
      </c>
      <c r="T154">
        <v>129.89500000000001</v>
      </c>
      <c r="U154">
        <v>42062</v>
      </c>
      <c r="V154">
        <v>120.16200000000001</v>
      </c>
      <c r="W154">
        <v>44074</v>
      </c>
      <c r="X154">
        <v>150.34299999999999</v>
      </c>
      <c r="Y154">
        <v>44043</v>
      </c>
      <c r="Z154">
        <v>149.28899999999999</v>
      </c>
      <c r="AA154">
        <v>40481</v>
      </c>
      <c r="AB154">
        <v>132.65899999999999</v>
      </c>
      <c r="AC154">
        <v>44043</v>
      </c>
      <c r="AD154">
        <v>160.667</v>
      </c>
      <c r="AE154">
        <v>41149</v>
      </c>
      <c r="AF154">
        <v>57.866</v>
      </c>
      <c r="AG154">
        <v>42853</v>
      </c>
      <c r="AH154">
        <v>69.052999999999997</v>
      </c>
      <c r="AI154">
        <v>-1</v>
      </c>
      <c r="AJ154">
        <v>127.736</v>
      </c>
      <c r="AK154">
        <v>-1</v>
      </c>
      <c r="AL154">
        <v>-1</v>
      </c>
      <c r="AM154">
        <v>-1</v>
      </c>
      <c r="AN154">
        <v>52.972000000000001</v>
      </c>
      <c r="AO154">
        <v>43424</v>
      </c>
      <c r="AP154">
        <v>41.853000000000002</v>
      </c>
      <c r="AQ154">
        <v>44625</v>
      </c>
      <c r="AR154">
        <v>114.01</v>
      </c>
      <c r="AS154">
        <v>44626</v>
      </c>
      <c r="AT154">
        <v>54.061</v>
      </c>
      <c r="AU154">
        <v>-1</v>
      </c>
      <c r="AV154">
        <v>-1</v>
      </c>
      <c r="AW154">
        <v>41863</v>
      </c>
      <c r="AX154">
        <v>154.55500000000001</v>
      </c>
      <c r="AY154">
        <v>43402</v>
      </c>
      <c r="AZ154">
        <v>356.20299999999997</v>
      </c>
      <c r="BA154">
        <v>-1</v>
      </c>
      <c r="BB154">
        <v>84.566999999999993</v>
      </c>
      <c r="BC154">
        <v>41722</v>
      </c>
      <c r="BD154">
        <v>65.814999999999998</v>
      </c>
      <c r="BE154">
        <v>-1</v>
      </c>
      <c r="BF154">
        <v>-1</v>
      </c>
      <c r="BG154">
        <v>-1</v>
      </c>
      <c r="BH154">
        <v>-1</v>
      </c>
      <c r="BI154">
        <v>43424</v>
      </c>
      <c r="BJ154">
        <v>515.05700000000002</v>
      </c>
      <c r="BK154">
        <v>-1</v>
      </c>
      <c r="BL154">
        <v>-1</v>
      </c>
      <c r="BM154">
        <v>43424</v>
      </c>
      <c r="BN154">
        <v>387.45400000000001</v>
      </c>
      <c r="BO154">
        <v>43426</v>
      </c>
      <c r="BP154">
        <v>31.117000000000001</v>
      </c>
      <c r="BQ154">
        <v>-1</v>
      </c>
      <c r="BR154">
        <v>-1</v>
      </c>
      <c r="BS154">
        <v>43426</v>
      </c>
      <c r="BT154">
        <v>51.515999999999998</v>
      </c>
      <c r="BU154">
        <v>-1</v>
      </c>
      <c r="BV154">
        <v>-1</v>
      </c>
      <c r="BW154">
        <v>41915</v>
      </c>
      <c r="BX154">
        <v>92.734999999999999</v>
      </c>
      <c r="BY154">
        <v>-1</v>
      </c>
      <c r="BZ154">
        <v>-1</v>
      </c>
      <c r="CA154">
        <v>41911</v>
      </c>
      <c r="CB154">
        <v>181.7</v>
      </c>
      <c r="CC154">
        <v>41912</v>
      </c>
      <c r="CD154">
        <v>175.56299999999999</v>
      </c>
      <c r="CE154">
        <v>43332</v>
      </c>
      <c r="CF154">
        <v>144.97</v>
      </c>
      <c r="CG154">
        <v>41893</v>
      </c>
      <c r="CH154">
        <v>90.67</v>
      </c>
      <c r="CI154">
        <v>-1</v>
      </c>
      <c r="CJ154">
        <v>-1</v>
      </c>
      <c r="CK154">
        <v>41844</v>
      </c>
      <c r="CL154">
        <v>386.67500000000001</v>
      </c>
      <c r="CM154">
        <v>-1</v>
      </c>
      <c r="CN154">
        <v>-1</v>
      </c>
    </row>
    <row r="155" spans="1:92" x14ac:dyDescent="0.25">
      <c r="A155" s="1">
        <v>41213</v>
      </c>
      <c r="B155">
        <v>112.32299999999999</v>
      </c>
      <c r="C155">
        <v>41831</v>
      </c>
      <c r="D155">
        <v>118.55</v>
      </c>
      <c r="E155">
        <v>44895</v>
      </c>
      <c r="F155">
        <v>81.352999999999994</v>
      </c>
      <c r="G155">
        <v>40360</v>
      </c>
      <c r="H155">
        <v>71.793000000000006</v>
      </c>
      <c r="I155">
        <v>44834</v>
      </c>
      <c r="J155">
        <v>103.163</v>
      </c>
      <c r="K155">
        <v>41819</v>
      </c>
      <c r="L155">
        <v>247.983</v>
      </c>
      <c r="M155">
        <v>40469</v>
      </c>
      <c r="N155">
        <v>71.168000000000006</v>
      </c>
      <c r="O155">
        <v>40289</v>
      </c>
      <c r="P155">
        <v>95.266000000000005</v>
      </c>
      <c r="Q155">
        <v>44377</v>
      </c>
      <c r="R155">
        <v>102.49299999999999</v>
      </c>
      <c r="S155">
        <v>43337</v>
      </c>
      <c r="T155">
        <v>129.89500000000001</v>
      </c>
      <c r="U155">
        <v>42062</v>
      </c>
      <c r="V155">
        <v>91.186000000000007</v>
      </c>
      <c r="W155">
        <v>44074</v>
      </c>
      <c r="X155">
        <v>153.81200000000001</v>
      </c>
      <c r="Y155">
        <v>44043</v>
      </c>
      <c r="Z155">
        <v>150.251</v>
      </c>
      <c r="AA155">
        <v>40481</v>
      </c>
      <c r="AB155">
        <v>132.65899999999999</v>
      </c>
      <c r="AC155">
        <v>44043</v>
      </c>
      <c r="AD155">
        <v>162.32300000000001</v>
      </c>
      <c r="AE155">
        <v>41149</v>
      </c>
      <c r="AF155">
        <v>49.351999999999997</v>
      </c>
      <c r="AG155">
        <v>42853</v>
      </c>
      <c r="AH155">
        <v>40</v>
      </c>
      <c r="AI155">
        <v>-1</v>
      </c>
      <c r="AJ155">
        <v>73.152000000000001</v>
      </c>
      <c r="AK155">
        <v>-1</v>
      </c>
      <c r="AL155">
        <v>-1</v>
      </c>
      <c r="AM155">
        <v>-1</v>
      </c>
      <c r="AN155">
        <v>27.318000000000001</v>
      </c>
      <c r="AO155">
        <v>43424</v>
      </c>
      <c r="AP155">
        <v>26.152999999999999</v>
      </c>
      <c r="AQ155">
        <v>44625</v>
      </c>
      <c r="AR155">
        <v>67.590999999999994</v>
      </c>
      <c r="AS155">
        <v>44626</v>
      </c>
      <c r="AT155">
        <v>26.018000000000001</v>
      </c>
      <c r="AU155">
        <v>-1</v>
      </c>
      <c r="AV155">
        <v>-1</v>
      </c>
      <c r="AW155">
        <v>41863</v>
      </c>
      <c r="AX155">
        <v>147.172</v>
      </c>
      <c r="AY155">
        <v>43402</v>
      </c>
      <c r="AZ155">
        <v>272.995</v>
      </c>
      <c r="BA155">
        <v>-1</v>
      </c>
      <c r="BB155">
        <v>75.974000000000004</v>
      </c>
      <c r="BC155">
        <v>41722</v>
      </c>
      <c r="BD155">
        <v>39.512</v>
      </c>
      <c r="BE155">
        <v>-1</v>
      </c>
      <c r="BF155">
        <v>-1</v>
      </c>
      <c r="BG155">
        <v>-1</v>
      </c>
      <c r="BH155">
        <v>-1</v>
      </c>
      <c r="BI155">
        <v>43424</v>
      </c>
      <c r="BJ155">
        <v>498.27499999999998</v>
      </c>
      <c r="BK155">
        <v>-1</v>
      </c>
      <c r="BL155">
        <v>-1</v>
      </c>
      <c r="BM155">
        <v>43424</v>
      </c>
      <c r="BN155">
        <v>298.32499999999999</v>
      </c>
      <c r="BO155">
        <v>43426</v>
      </c>
      <c r="BP155">
        <v>17.838000000000001</v>
      </c>
      <c r="BQ155">
        <v>-1</v>
      </c>
      <c r="BR155">
        <v>-1</v>
      </c>
      <c r="BS155">
        <v>43426</v>
      </c>
      <c r="BT155">
        <v>26.231999999999999</v>
      </c>
      <c r="BU155">
        <v>-1</v>
      </c>
      <c r="BV155">
        <v>-1</v>
      </c>
      <c r="BW155">
        <v>41915</v>
      </c>
      <c r="BX155">
        <v>89.32</v>
      </c>
      <c r="BY155">
        <v>-1</v>
      </c>
      <c r="BZ155">
        <v>-1</v>
      </c>
      <c r="CA155">
        <v>41911</v>
      </c>
      <c r="CB155">
        <v>141.67500000000001</v>
      </c>
      <c r="CC155">
        <v>41912</v>
      </c>
      <c r="CD155">
        <v>135.23599999999999</v>
      </c>
      <c r="CE155">
        <v>43332</v>
      </c>
      <c r="CF155">
        <v>111.229</v>
      </c>
      <c r="CG155">
        <v>41893</v>
      </c>
      <c r="CH155">
        <v>77.174999999999997</v>
      </c>
      <c r="CI155">
        <v>-1</v>
      </c>
      <c r="CJ155">
        <v>-1</v>
      </c>
      <c r="CK155">
        <v>41844</v>
      </c>
      <c r="CL155">
        <v>275.95999999999998</v>
      </c>
      <c r="CM155">
        <v>-1</v>
      </c>
      <c r="CN155">
        <v>-1</v>
      </c>
    </row>
    <row r="156" spans="1:92" x14ac:dyDescent="0.25">
      <c r="A156" s="1">
        <v>41243</v>
      </c>
      <c r="B156">
        <v>109.825</v>
      </c>
      <c r="C156">
        <v>41831</v>
      </c>
      <c r="D156">
        <v>107.32</v>
      </c>
      <c r="E156">
        <v>44895</v>
      </c>
      <c r="F156">
        <v>76.507000000000005</v>
      </c>
      <c r="G156">
        <v>40360</v>
      </c>
      <c r="H156">
        <v>71.793000000000006</v>
      </c>
      <c r="I156">
        <v>44834</v>
      </c>
      <c r="J156">
        <v>99.424999999999997</v>
      </c>
      <c r="K156">
        <v>41819</v>
      </c>
      <c r="L156">
        <v>247.47499999999999</v>
      </c>
      <c r="M156">
        <v>40469</v>
      </c>
      <c r="N156">
        <v>71.168000000000006</v>
      </c>
      <c r="O156">
        <v>40289</v>
      </c>
      <c r="P156">
        <v>95.266000000000005</v>
      </c>
      <c r="Q156">
        <v>44377</v>
      </c>
      <c r="R156">
        <v>100.50700000000001</v>
      </c>
      <c r="S156">
        <v>43337</v>
      </c>
      <c r="T156">
        <v>129.89500000000001</v>
      </c>
      <c r="U156">
        <v>42062</v>
      </c>
      <c r="V156">
        <v>85.381</v>
      </c>
      <c r="W156">
        <v>44074</v>
      </c>
      <c r="X156">
        <v>136.47</v>
      </c>
      <c r="Y156">
        <v>44043</v>
      </c>
      <c r="Z156">
        <v>149.52199999999999</v>
      </c>
      <c r="AA156">
        <v>40481</v>
      </c>
      <c r="AB156">
        <v>132.65899999999999</v>
      </c>
      <c r="AC156">
        <v>44043</v>
      </c>
      <c r="AD156">
        <v>130.79900000000001</v>
      </c>
      <c r="AE156">
        <v>41149</v>
      </c>
      <c r="AF156">
        <v>38.972000000000001</v>
      </c>
      <c r="AG156">
        <v>42853</v>
      </c>
      <c r="AH156">
        <v>39.664000000000001</v>
      </c>
      <c r="AI156">
        <v>-1</v>
      </c>
      <c r="AJ156">
        <v>75.834999999999994</v>
      </c>
      <c r="AK156">
        <v>-1</v>
      </c>
      <c r="AL156">
        <v>-1</v>
      </c>
      <c r="AM156">
        <v>-1</v>
      </c>
      <c r="AN156">
        <v>29.364999999999998</v>
      </c>
      <c r="AO156">
        <v>43424</v>
      </c>
      <c r="AP156">
        <v>28.251999999999999</v>
      </c>
      <c r="AQ156">
        <v>44625</v>
      </c>
      <c r="AR156">
        <v>80.483999999999995</v>
      </c>
      <c r="AS156">
        <v>44626</v>
      </c>
      <c r="AT156">
        <v>30.388000000000002</v>
      </c>
      <c r="AU156">
        <v>-1</v>
      </c>
      <c r="AV156">
        <v>-1</v>
      </c>
      <c r="AW156">
        <v>41863</v>
      </c>
      <c r="AX156">
        <v>140</v>
      </c>
      <c r="AY156">
        <v>43402</v>
      </c>
      <c r="AZ156">
        <v>243.65100000000001</v>
      </c>
      <c r="BA156">
        <v>-1</v>
      </c>
      <c r="BB156">
        <v>67.218999999999994</v>
      </c>
      <c r="BC156">
        <v>41722</v>
      </c>
      <c r="BD156">
        <v>41.813000000000002</v>
      </c>
      <c r="BE156">
        <v>-1</v>
      </c>
      <c r="BF156">
        <v>-1</v>
      </c>
      <c r="BG156">
        <v>-1</v>
      </c>
      <c r="BH156">
        <v>-1</v>
      </c>
      <c r="BI156">
        <v>43424</v>
      </c>
      <c r="BJ156">
        <v>498.1</v>
      </c>
      <c r="BK156">
        <v>-1</v>
      </c>
      <c r="BL156">
        <v>-1</v>
      </c>
      <c r="BM156">
        <v>43424</v>
      </c>
      <c r="BN156">
        <v>283.803</v>
      </c>
      <c r="BO156">
        <v>43426</v>
      </c>
      <c r="BP156">
        <v>19.908999999999999</v>
      </c>
      <c r="BQ156">
        <v>-1</v>
      </c>
      <c r="BR156">
        <v>-1</v>
      </c>
      <c r="BS156">
        <v>43426</v>
      </c>
      <c r="BT156">
        <v>29.963999999999999</v>
      </c>
      <c r="BU156">
        <v>-1</v>
      </c>
      <c r="BV156">
        <v>-1</v>
      </c>
      <c r="BW156">
        <v>41915</v>
      </c>
      <c r="BX156">
        <v>75.414000000000001</v>
      </c>
      <c r="BY156">
        <v>-1</v>
      </c>
      <c r="BZ156">
        <v>-1</v>
      </c>
      <c r="CA156">
        <v>41911</v>
      </c>
      <c r="CB156">
        <v>119.44199999999999</v>
      </c>
      <c r="CC156">
        <v>41912</v>
      </c>
      <c r="CD156">
        <v>106.49299999999999</v>
      </c>
      <c r="CE156">
        <v>43332</v>
      </c>
      <c r="CF156">
        <v>99.02</v>
      </c>
      <c r="CG156">
        <v>41893</v>
      </c>
      <c r="CH156">
        <v>68.239000000000004</v>
      </c>
      <c r="CI156">
        <v>-1</v>
      </c>
      <c r="CJ156">
        <v>-1</v>
      </c>
      <c r="CK156">
        <v>41844</v>
      </c>
      <c r="CL156">
        <v>290.613</v>
      </c>
      <c r="CM156">
        <v>-1</v>
      </c>
      <c r="CN156">
        <v>-1</v>
      </c>
    </row>
    <row r="157" spans="1:92" x14ac:dyDescent="0.25">
      <c r="A157" s="1">
        <v>41274</v>
      </c>
      <c r="B157">
        <v>108.449</v>
      </c>
      <c r="C157">
        <v>41831</v>
      </c>
      <c r="D157">
        <v>99.174999999999997</v>
      </c>
      <c r="E157">
        <v>44895</v>
      </c>
      <c r="F157">
        <v>72.478999999999999</v>
      </c>
      <c r="G157">
        <v>40360</v>
      </c>
      <c r="H157">
        <v>59.335000000000001</v>
      </c>
      <c r="I157">
        <v>44834</v>
      </c>
      <c r="J157">
        <v>96.21</v>
      </c>
      <c r="K157">
        <v>41819</v>
      </c>
      <c r="L157">
        <v>252.05799999999999</v>
      </c>
      <c r="M157">
        <v>40469</v>
      </c>
      <c r="N157">
        <v>63.503</v>
      </c>
      <c r="O157">
        <v>40289</v>
      </c>
      <c r="P157">
        <v>70.403999999999996</v>
      </c>
      <c r="Q157">
        <v>44377</v>
      </c>
      <c r="R157">
        <v>97.817999999999998</v>
      </c>
      <c r="S157">
        <v>43337</v>
      </c>
      <c r="T157">
        <v>99.781000000000006</v>
      </c>
      <c r="U157">
        <v>42062</v>
      </c>
      <c r="V157">
        <v>80.673000000000002</v>
      </c>
      <c r="W157">
        <v>44074</v>
      </c>
      <c r="X157">
        <v>131.624</v>
      </c>
      <c r="Y157">
        <v>44043</v>
      </c>
      <c r="Z157">
        <v>142.82300000000001</v>
      </c>
      <c r="AA157">
        <v>40481</v>
      </c>
      <c r="AB157">
        <v>87.316999999999993</v>
      </c>
      <c r="AC157">
        <v>44043</v>
      </c>
      <c r="AD157">
        <v>127.026</v>
      </c>
      <c r="AE157">
        <v>41149</v>
      </c>
      <c r="AF157">
        <v>46.332999999999998</v>
      </c>
      <c r="AG157">
        <v>42853</v>
      </c>
      <c r="AH157">
        <v>44.597000000000001</v>
      </c>
      <c r="AI157">
        <v>-1</v>
      </c>
      <c r="AJ157">
        <v>83.066000000000003</v>
      </c>
      <c r="AK157">
        <v>-1</v>
      </c>
      <c r="AL157">
        <v>-1</v>
      </c>
      <c r="AM157">
        <v>-1</v>
      </c>
      <c r="AN157">
        <v>32.432000000000002</v>
      </c>
      <c r="AO157">
        <v>43424</v>
      </c>
      <c r="AP157">
        <v>29.643999999999998</v>
      </c>
      <c r="AQ157">
        <v>44625</v>
      </c>
      <c r="AR157">
        <v>91.14</v>
      </c>
      <c r="AS157">
        <v>44626</v>
      </c>
      <c r="AT157">
        <v>39.588999999999999</v>
      </c>
      <c r="AU157">
        <v>-1</v>
      </c>
      <c r="AV157">
        <v>-1</v>
      </c>
      <c r="AW157">
        <v>41863</v>
      </c>
      <c r="AX157">
        <v>135</v>
      </c>
      <c r="AY157">
        <v>43402</v>
      </c>
      <c r="AZ157">
        <v>278.27999999999997</v>
      </c>
      <c r="BA157">
        <v>-1</v>
      </c>
      <c r="BB157">
        <v>76.275999999999996</v>
      </c>
      <c r="BC157">
        <v>41722</v>
      </c>
      <c r="BD157">
        <v>46.417999999999999</v>
      </c>
      <c r="BE157">
        <v>-1</v>
      </c>
      <c r="BF157">
        <v>-1</v>
      </c>
      <c r="BG157">
        <v>-1</v>
      </c>
      <c r="BH157">
        <v>-1</v>
      </c>
      <c r="BI157">
        <v>43424</v>
      </c>
      <c r="BJ157">
        <v>448.62</v>
      </c>
      <c r="BK157">
        <v>-1</v>
      </c>
      <c r="BL157">
        <v>-1</v>
      </c>
      <c r="BM157">
        <v>43424</v>
      </c>
      <c r="BN157">
        <v>294.81</v>
      </c>
      <c r="BO157">
        <v>43426</v>
      </c>
      <c r="BP157">
        <v>19.504999999999999</v>
      </c>
      <c r="BQ157">
        <v>-1</v>
      </c>
      <c r="BR157">
        <v>-1</v>
      </c>
      <c r="BS157">
        <v>43426</v>
      </c>
      <c r="BT157">
        <v>39.131999999999998</v>
      </c>
      <c r="BU157">
        <v>-1</v>
      </c>
      <c r="BV157">
        <v>-1</v>
      </c>
      <c r="BW157">
        <v>41915</v>
      </c>
      <c r="BX157">
        <v>67.596999999999994</v>
      </c>
      <c r="BY157">
        <v>-1</v>
      </c>
      <c r="BZ157">
        <v>-1</v>
      </c>
      <c r="CA157">
        <v>41911</v>
      </c>
      <c r="CB157">
        <v>116.518</v>
      </c>
      <c r="CC157">
        <v>41912</v>
      </c>
      <c r="CD157">
        <v>105.16200000000001</v>
      </c>
      <c r="CE157">
        <v>43332</v>
      </c>
      <c r="CF157">
        <v>97.091999999999999</v>
      </c>
      <c r="CG157">
        <v>41893</v>
      </c>
      <c r="CH157">
        <v>67.331999999999994</v>
      </c>
      <c r="CI157">
        <v>-1</v>
      </c>
      <c r="CJ157">
        <v>-1</v>
      </c>
      <c r="CK157">
        <v>41844</v>
      </c>
      <c r="CL157">
        <v>279.483</v>
      </c>
      <c r="CM157">
        <v>-1</v>
      </c>
      <c r="CN157">
        <v>-1</v>
      </c>
    </row>
    <row r="158" spans="1:92" x14ac:dyDescent="0.25">
      <c r="A158" s="1">
        <v>41305</v>
      </c>
      <c r="B158">
        <v>117.5</v>
      </c>
      <c r="C158">
        <v>41831</v>
      </c>
      <c r="D158">
        <v>95.781999999999996</v>
      </c>
      <c r="E158">
        <v>44895</v>
      </c>
      <c r="F158">
        <v>70.5</v>
      </c>
      <c r="G158">
        <v>40360</v>
      </c>
      <c r="H158">
        <v>68.263000000000005</v>
      </c>
      <c r="I158">
        <v>44834</v>
      </c>
      <c r="J158">
        <v>97.247</v>
      </c>
      <c r="K158">
        <v>41819</v>
      </c>
      <c r="L158">
        <v>266.83600000000001</v>
      </c>
      <c r="M158">
        <v>40469</v>
      </c>
      <c r="N158">
        <v>71.766000000000005</v>
      </c>
      <c r="O158">
        <v>40289</v>
      </c>
      <c r="P158">
        <v>93.840999999999994</v>
      </c>
      <c r="Q158">
        <v>44377</v>
      </c>
      <c r="R158">
        <v>99.037999999999997</v>
      </c>
      <c r="S158">
        <v>43337</v>
      </c>
      <c r="T158">
        <v>107.114</v>
      </c>
      <c r="U158">
        <v>42062</v>
      </c>
      <c r="V158">
        <v>89.933999999999997</v>
      </c>
      <c r="W158">
        <v>44074</v>
      </c>
      <c r="X158">
        <v>146.62700000000001</v>
      </c>
      <c r="Y158">
        <v>44043</v>
      </c>
      <c r="Z158">
        <v>173.57900000000001</v>
      </c>
      <c r="AA158">
        <v>40481</v>
      </c>
      <c r="AB158">
        <v>99.813000000000002</v>
      </c>
      <c r="AC158">
        <v>44043</v>
      </c>
      <c r="AD158">
        <v>135.26400000000001</v>
      </c>
      <c r="AE158">
        <v>41149</v>
      </c>
      <c r="AF158">
        <v>46.67</v>
      </c>
      <c r="AG158">
        <v>42853</v>
      </c>
      <c r="AH158">
        <v>44.125</v>
      </c>
      <c r="AI158">
        <v>-1</v>
      </c>
      <c r="AJ158">
        <v>75.817999999999998</v>
      </c>
      <c r="AK158">
        <v>-1</v>
      </c>
      <c r="AL158">
        <v>-1</v>
      </c>
      <c r="AM158">
        <v>-1</v>
      </c>
      <c r="AN158">
        <v>30.914999999999999</v>
      </c>
      <c r="AO158">
        <v>43424</v>
      </c>
      <c r="AP158">
        <v>28.998000000000001</v>
      </c>
      <c r="AQ158">
        <v>44625</v>
      </c>
      <c r="AR158">
        <v>87.132999999999996</v>
      </c>
      <c r="AS158">
        <v>44626</v>
      </c>
      <c r="AT158">
        <v>42.12</v>
      </c>
      <c r="AU158">
        <v>-1</v>
      </c>
      <c r="AV158">
        <v>-1</v>
      </c>
      <c r="AW158">
        <v>41863</v>
      </c>
      <c r="AX158">
        <v>138.78399999999999</v>
      </c>
      <c r="AY158">
        <v>43402</v>
      </c>
      <c r="AZ158">
        <v>251.59299999999999</v>
      </c>
      <c r="BA158">
        <v>-1</v>
      </c>
      <c r="BB158">
        <v>75.564999999999998</v>
      </c>
      <c r="BC158">
        <v>41722</v>
      </c>
      <c r="BD158">
        <v>49.994999999999997</v>
      </c>
      <c r="BE158">
        <v>-1</v>
      </c>
      <c r="BF158">
        <v>-1</v>
      </c>
      <c r="BG158">
        <v>-1</v>
      </c>
      <c r="BH158">
        <v>-1</v>
      </c>
      <c r="BI158">
        <v>43424</v>
      </c>
      <c r="BJ158">
        <v>393.91699999999997</v>
      </c>
      <c r="BK158">
        <v>-1</v>
      </c>
      <c r="BL158">
        <v>-1</v>
      </c>
      <c r="BM158">
        <v>43424</v>
      </c>
      <c r="BN158">
        <v>269.70600000000002</v>
      </c>
      <c r="BO158">
        <v>43426</v>
      </c>
      <c r="BP158">
        <v>18.98</v>
      </c>
      <c r="BQ158">
        <v>-1</v>
      </c>
      <c r="BR158">
        <v>-1</v>
      </c>
      <c r="BS158">
        <v>43426</v>
      </c>
      <c r="BT158">
        <v>48.32</v>
      </c>
      <c r="BU158">
        <v>-1</v>
      </c>
      <c r="BV158">
        <v>-1</v>
      </c>
      <c r="BW158">
        <v>41915</v>
      </c>
      <c r="BX158">
        <v>62.67</v>
      </c>
      <c r="BY158">
        <v>-1</v>
      </c>
      <c r="BZ158">
        <v>-1</v>
      </c>
      <c r="CA158">
        <v>41911</v>
      </c>
      <c r="CB158">
        <v>111.178</v>
      </c>
      <c r="CC158">
        <v>41912</v>
      </c>
      <c r="CD158">
        <v>104.818</v>
      </c>
      <c r="CE158">
        <v>43332</v>
      </c>
      <c r="CF158">
        <v>91.668999999999997</v>
      </c>
      <c r="CG158">
        <v>41893</v>
      </c>
      <c r="CH158">
        <v>60.228999999999999</v>
      </c>
      <c r="CI158">
        <v>-1</v>
      </c>
      <c r="CJ158">
        <v>-1</v>
      </c>
      <c r="CK158">
        <v>41844</v>
      </c>
      <c r="CL158">
        <v>296.13099999999997</v>
      </c>
      <c r="CM158">
        <v>-1</v>
      </c>
      <c r="CN158">
        <v>-1</v>
      </c>
    </row>
    <row r="159" spans="1:92" x14ac:dyDescent="0.25">
      <c r="A159" s="1">
        <v>41333</v>
      </c>
      <c r="B159">
        <v>132.767</v>
      </c>
      <c r="C159">
        <v>41831</v>
      </c>
      <c r="D159">
        <v>135.34</v>
      </c>
      <c r="E159">
        <v>44895</v>
      </c>
      <c r="F159">
        <v>68.924999999999997</v>
      </c>
      <c r="G159">
        <v>40360</v>
      </c>
      <c r="H159">
        <v>64.055999999999997</v>
      </c>
      <c r="I159">
        <v>44834</v>
      </c>
      <c r="J159">
        <v>98.875</v>
      </c>
      <c r="K159">
        <v>41819</v>
      </c>
      <c r="L159">
        <v>291.43400000000003</v>
      </c>
      <c r="M159">
        <v>40469</v>
      </c>
      <c r="N159">
        <v>66.063999999999993</v>
      </c>
      <c r="O159">
        <v>40289</v>
      </c>
      <c r="P159">
        <v>76.072000000000003</v>
      </c>
      <c r="Q159">
        <v>44377</v>
      </c>
      <c r="R159">
        <v>102.79900000000001</v>
      </c>
      <c r="S159">
        <v>43337</v>
      </c>
      <c r="T159">
        <v>100.575</v>
      </c>
      <c r="U159">
        <v>42062</v>
      </c>
      <c r="V159">
        <v>95.322999999999993</v>
      </c>
      <c r="W159">
        <v>44074</v>
      </c>
      <c r="X159">
        <v>146.83500000000001</v>
      </c>
      <c r="Y159">
        <v>44043</v>
      </c>
      <c r="Z159">
        <v>172.751</v>
      </c>
      <c r="AA159">
        <v>40481</v>
      </c>
      <c r="AB159">
        <v>90.701999999999998</v>
      </c>
      <c r="AC159">
        <v>44043</v>
      </c>
      <c r="AD159">
        <v>138.33799999999999</v>
      </c>
      <c r="AE159">
        <v>41149</v>
      </c>
      <c r="AF159">
        <v>43.107999999999997</v>
      </c>
      <c r="AG159">
        <v>42853</v>
      </c>
      <c r="AH159">
        <v>43.002000000000002</v>
      </c>
      <c r="AI159">
        <v>-1</v>
      </c>
      <c r="AJ159">
        <v>74.016000000000005</v>
      </c>
      <c r="AK159">
        <v>-1</v>
      </c>
      <c r="AL159">
        <v>-1</v>
      </c>
      <c r="AM159">
        <v>-1</v>
      </c>
      <c r="AN159">
        <v>30.998000000000001</v>
      </c>
      <c r="AO159">
        <v>43424</v>
      </c>
      <c r="AP159">
        <v>29.829000000000001</v>
      </c>
      <c r="AQ159">
        <v>44625</v>
      </c>
      <c r="AR159">
        <v>80.683000000000007</v>
      </c>
      <c r="AS159">
        <v>44626</v>
      </c>
      <c r="AT159">
        <v>39.67</v>
      </c>
      <c r="AU159">
        <v>-1</v>
      </c>
      <c r="AV159">
        <v>-1</v>
      </c>
      <c r="AW159">
        <v>41863</v>
      </c>
      <c r="AX159">
        <v>123.465</v>
      </c>
      <c r="AY159">
        <v>43402</v>
      </c>
      <c r="AZ159">
        <v>278.32299999999998</v>
      </c>
      <c r="BA159">
        <v>-1</v>
      </c>
      <c r="BB159">
        <v>70.692999999999998</v>
      </c>
      <c r="BC159">
        <v>41722</v>
      </c>
      <c r="BD159">
        <v>51.825000000000003</v>
      </c>
      <c r="BE159">
        <v>-1</v>
      </c>
      <c r="BF159">
        <v>-1</v>
      </c>
      <c r="BG159">
        <v>-1</v>
      </c>
      <c r="BH159">
        <v>-1</v>
      </c>
      <c r="BI159">
        <v>43424</v>
      </c>
      <c r="BJ159">
        <v>391.65699999999998</v>
      </c>
      <c r="BK159">
        <v>-1</v>
      </c>
      <c r="BL159">
        <v>-1</v>
      </c>
      <c r="BM159">
        <v>43424</v>
      </c>
      <c r="BN159">
        <v>269.56799999999998</v>
      </c>
      <c r="BO159">
        <v>43426</v>
      </c>
      <c r="BP159">
        <v>20.390999999999998</v>
      </c>
      <c r="BQ159">
        <v>-1</v>
      </c>
      <c r="BR159">
        <v>-1</v>
      </c>
      <c r="BS159">
        <v>43426</v>
      </c>
      <c r="BT159">
        <v>46.860999999999997</v>
      </c>
      <c r="BU159">
        <v>-1</v>
      </c>
      <c r="BV159">
        <v>-1</v>
      </c>
      <c r="BW159">
        <v>41915</v>
      </c>
      <c r="BX159">
        <v>63.24</v>
      </c>
      <c r="BY159">
        <v>-1</v>
      </c>
      <c r="BZ159">
        <v>-1</v>
      </c>
      <c r="CA159">
        <v>41911</v>
      </c>
      <c r="CB159">
        <v>115.813</v>
      </c>
      <c r="CC159">
        <v>41912</v>
      </c>
      <c r="CD159">
        <v>111.005</v>
      </c>
      <c r="CE159">
        <v>43332</v>
      </c>
      <c r="CF159">
        <v>90.983000000000004</v>
      </c>
      <c r="CG159">
        <v>41893</v>
      </c>
      <c r="CH159">
        <v>58.378</v>
      </c>
      <c r="CI159">
        <v>-1</v>
      </c>
      <c r="CJ159">
        <v>-1</v>
      </c>
      <c r="CK159">
        <v>41844</v>
      </c>
      <c r="CL159">
        <v>311.67500000000001</v>
      </c>
      <c r="CM159">
        <v>-1</v>
      </c>
      <c r="CN159">
        <v>-1</v>
      </c>
    </row>
    <row r="160" spans="1:92" x14ac:dyDescent="0.25">
      <c r="A160" s="1">
        <v>41362</v>
      </c>
      <c r="B160">
        <v>137.22</v>
      </c>
      <c r="C160">
        <v>41831</v>
      </c>
      <c r="D160">
        <v>119.82</v>
      </c>
      <c r="E160">
        <v>44895</v>
      </c>
      <c r="F160">
        <v>65.936000000000007</v>
      </c>
      <c r="G160">
        <v>40360</v>
      </c>
      <c r="H160">
        <v>71.266000000000005</v>
      </c>
      <c r="I160">
        <v>44834</v>
      </c>
      <c r="J160">
        <v>98.33</v>
      </c>
      <c r="K160">
        <v>41819</v>
      </c>
      <c r="L160">
        <v>333.75700000000001</v>
      </c>
      <c r="M160">
        <v>40469</v>
      </c>
      <c r="N160">
        <v>76.731999999999999</v>
      </c>
      <c r="O160">
        <v>40289</v>
      </c>
      <c r="P160">
        <v>86.039000000000001</v>
      </c>
      <c r="Q160">
        <v>44377</v>
      </c>
      <c r="R160">
        <v>97.165999999999997</v>
      </c>
      <c r="S160">
        <v>43337</v>
      </c>
      <c r="T160">
        <v>108.69</v>
      </c>
      <c r="U160">
        <v>42062</v>
      </c>
      <c r="V160">
        <v>94.644999999999996</v>
      </c>
      <c r="W160">
        <v>44074</v>
      </c>
      <c r="X160">
        <v>164.32499999999999</v>
      </c>
      <c r="Y160">
        <v>44043</v>
      </c>
      <c r="Z160">
        <v>181.32499999999999</v>
      </c>
      <c r="AA160">
        <v>40481</v>
      </c>
      <c r="AB160">
        <v>92.042000000000002</v>
      </c>
      <c r="AC160">
        <v>44043</v>
      </c>
      <c r="AD160">
        <v>146.58799999999999</v>
      </c>
      <c r="AE160">
        <v>41149</v>
      </c>
      <c r="AF160">
        <v>42.384999999999998</v>
      </c>
      <c r="AG160">
        <v>42853</v>
      </c>
      <c r="AH160">
        <v>42.267000000000003</v>
      </c>
      <c r="AI160">
        <v>-1</v>
      </c>
      <c r="AJ160">
        <v>-1</v>
      </c>
      <c r="AK160">
        <v>-1</v>
      </c>
      <c r="AL160">
        <v>-1</v>
      </c>
      <c r="AM160">
        <v>-1</v>
      </c>
      <c r="AN160">
        <v>33.328000000000003</v>
      </c>
      <c r="AO160">
        <v>43424</v>
      </c>
      <c r="AP160">
        <v>31.559000000000001</v>
      </c>
      <c r="AQ160">
        <v>44625</v>
      </c>
      <c r="AR160">
        <v>76.936000000000007</v>
      </c>
      <c r="AS160">
        <v>44626</v>
      </c>
      <c r="AT160">
        <v>36.932000000000002</v>
      </c>
      <c r="AU160">
        <v>-1</v>
      </c>
      <c r="AV160">
        <v>-1</v>
      </c>
      <c r="AW160">
        <v>41863</v>
      </c>
      <c r="AX160">
        <v>124.574</v>
      </c>
      <c r="AY160">
        <v>43402</v>
      </c>
      <c r="AZ160">
        <v>304.50400000000002</v>
      </c>
      <c r="BA160">
        <v>-1</v>
      </c>
      <c r="BB160">
        <v>74.56</v>
      </c>
      <c r="BC160">
        <v>41722</v>
      </c>
      <c r="BD160">
        <v>55.191000000000003</v>
      </c>
      <c r="BE160">
        <v>-1</v>
      </c>
      <c r="BF160">
        <v>-1</v>
      </c>
      <c r="BG160">
        <v>-1</v>
      </c>
      <c r="BH160">
        <v>-1</v>
      </c>
      <c r="BI160">
        <v>43424</v>
      </c>
      <c r="BJ160">
        <v>403.14400000000001</v>
      </c>
      <c r="BK160">
        <v>-1</v>
      </c>
      <c r="BL160">
        <v>-1</v>
      </c>
      <c r="BM160">
        <v>43424</v>
      </c>
      <c r="BN160">
        <v>302.26100000000002</v>
      </c>
      <c r="BO160">
        <v>43426</v>
      </c>
      <c r="BP160">
        <v>21.518000000000001</v>
      </c>
      <c r="BQ160">
        <v>-1</v>
      </c>
      <c r="BR160">
        <v>-1</v>
      </c>
      <c r="BS160">
        <v>43426</v>
      </c>
      <c r="BT160">
        <v>44.31</v>
      </c>
      <c r="BU160">
        <v>-1</v>
      </c>
      <c r="BV160">
        <v>-1</v>
      </c>
      <c r="BW160">
        <v>41915</v>
      </c>
      <c r="BX160">
        <v>62.15</v>
      </c>
      <c r="BY160">
        <v>-1</v>
      </c>
      <c r="BZ160">
        <v>-1</v>
      </c>
      <c r="CA160">
        <v>41911</v>
      </c>
      <c r="CB160">
        <v>121.17</v>
      </c>
      <c r="CC160">
        <v>41912</v>
      </c>
      <c r="CD160">
        <v>117.81</v>
      </c>
      <c r="CE160">
        <v>43332</v>
      </c>
      <c r="CF160">
        <v>91.828999999999994</v>
      </c>
      <c r="CG160">
        <v>41893</v>
      </c>
      <c r="CH160">
        <v>63.387999999999998</v>
      </c>
      <c r="CI160">
        <v>-1</v>
      </c>
      <c r="CJ160">
        <v>-1</v>
      </c>
      <c r="CK160">
        <v>41844</v>
      </c>
      <c r="CL160">
        <v>383.3</v>
      </c>
      <c r="CM160">
        <v>-1</v>
      </c>
      <c r="CN160">
        <v>-1</v>
      </c>
    </row>
    <row r="161" spans="1:92" x14ac:dyDescent="0.25">
      <c r="A161" s="1">
        <v>41394</v>
      </c>
      <c r="B161">
        <v>109.702</v>
      </c>
      <c r="C161">
        <v>41831</v>
      </c>
      <c r="D161">
        <v>98.941000000000003</v>
      </c>
      <c r="E161">
        <v>44895</v>
      </c>
      <c r="F161">
        <v>64.936999999999998</v>
      </c>
      <c r="G161">
        <v>40360</v>
      </c>
      <c r="H161">
        <v>72.266000000000005</v>
      </c>
      <c r="I161">
        <v>44834</v>
      </c>
      <c r="J161">
        <v>82.025000000000006</v>
      </c>
      <c r="K161">
        <v>41819</v>
      </c>
      <c r="L161">
        <v>291.995</v>
      </c>
      <c r="M161">
        <v>40469</v>
      </c>
      <c r="N161">
        <v>72.072000000000003</v>
      </c>
      <c r="O161">
        <v>40289</v>
      </c>
      <c r="P161">
        <v>82.23</v>
      </c>
      <c r="Q161">
        <v>44377</v>
      </c>
      <c r="R161">
        <v>82.632999999999996</v>
      </c>
      <c r="S161">
        <v>43337</v>
      </c>
      <c r="T161">
        <v>93.513000000000005</v>
      </c>
      <c r="U161">
        <v>42062</v>
      </c>
      <c r="V161">
        <v>78.896000000000001</v>
      </c>
      <c r="W161">
        <v>44074</v>
      </c>
      <c r="X161">
        <v>137.11699999999999</v>
      </c>
      <c r="Y161">
        <v>44043</v>
      </c>
      <c r="Z161">
        <v>157.286</v>
      </c>
      <c r="AA161">
        <v>40481</v>
      </c>
      <c r="AB161">
        <v>90.647000000000006</v>
      </c>
      <c r="AC161">
        <v>44043</v>
      </c>
      <c r="AD161">
        <v>117.809</v>
      </c>
      <c r="AE161">
        <v>41149</v>
      </c>
      <c r="AF161">
        <v>39.5</v>
      </c>
      <c r="AG161">
        <v>42853</v>
      </c>
      <c r="AH161">
        <v>39.026000000000003</v>
      </c>
      <c r="AI161">
        <v>-1</v>
      </c>
      <c r="AJ161">
        <v>-1</v>
      </c>
      <c r="AK161">
        <v>-1</v>
      </c>
      <c r="AL161">
        <v>-1</v>
      </c>
      <c r="AM161">
        <v>-1</v>
      </c>
      <c r="AN161">
        <v>32.582999999999998</v>
      </c>
      <c r="AO161">
        <v>43424</v>
      </c>
      <c r="AP161">
        <v>29.972000000000001</v>
      </c>
      <c r="AQ161">
        <v>44625</v>
      </c>
      <c r="AR161">
        <v>74.834999999999994</v>
      </c>
      <c r="AS161">
        <v>44626</v>
      </c>
      <c r="AT161">
        <v>34.691000000000003</v>
      </c>
      <c r="AU161">
        <v>-1</v>
      </c>
      <c r="AV161">
        <v>-1</v>
      </c>
      <c r="AW161">
        <v>41863</v>
      </c>
      <c r="AX161">
        <v>111.345</v>
      </c>
      <c r="AY161">
        <v>43402</v>
      </c>
      <c r="AZ161">
        <v>252.18600000000001</v>
      </c>
      <c r="BA161">
        <v>-1</v>
      </c>
      <c r="BB161">
        <v>65.879000000000005</v>
      </c>
      <c r="BC161">
        <v>41722</v>
      </c>
      <c r="BD161">
        <v>57.530999999999999</v>
      </c>
      <c r="BE161">
        <v>-1</v>
      </c>
      <c r="BF161">
        <v>-1</v>
      </c>
      <c r="BG161">
        <v>-1</v>
      </c>
      <c r="BH161">
        <v>-1</v>
      </c>
      <c r="BI161">
        <v>43424</v>
      </c>
      <c r="BJ161">
        <v>361.78399999999999</v>
      </c>
      <c r="BK161">
        <v>-1</v>
      </c>
      <c r="BL161">
        <v>-1</v>
      </c>
      <c r="BM161">
        <v>43424</v>
      </c>
      <c r="BN161">
        <v>241.036</v>
      </c>
      <c r="BO161">
        <v>43426</v>
      </c>
      <c r="BP161">
        <v>21.806999999999999</v>
      </c>
      <c r="BQ161">
        <v>-1</v>
      </c>
      <c r="BR161">
        <v>-1</v>
      </c>
      <c r="BS161">
        <v>43426</v>
      </c>
      <c r="BT161">
        <v>48.319000000000003</v>
      </c>
      <c r="BU161">
        <v>-1</v>
      </c>
      <c r="BV161">
        <v>-1</v>
      </c>
      <c r="BW161">
        <v>41915</v>
      </c>
      <c r="BX161">
        <v>59.591999999999999</v>
      </c>
      <c r="BY161">
        <v>-1</v>
      </c>
      <c r="BZ161">
        <v>-1</v>
      </c>
      <c r="CA161">
        <v>41911</v>
      </c>
      <c r="CB161">
        <v>114.09099999999999</v>
      </c>
      <c r="CC161">
        <v>41912</v>
      </c>
      <c r="CD161">
        <v>110.34</v>
      </c>
      <c r="CE161">
        <v>43332</v>
      </c>
      <c r="CF161">
        <v>86.992999999999995</v>
      </c>
      <c r="CG161">
        <v>41893</v>
      </c>
      <c r="CH161">
        <v>54.593000000000004</v>
      </c>
      <c r="CI161">
        <v>-1</v>
      </c>
      <c r="CJ161">
        <v>-1</v>
      </c>
      <c r="CK161">
        <v>41844</v>
      </c>
      <c r="CL161">
        <v>290.41899999999998</v>
      </c>
      <c r="CM161">
        <v>-1</v>
      </c>
      <c r="CN161">
        <v>-1</v>
      </c>
    </row>
    <row r="162" spans="1:92" x14ac:dyDescent="0.25">
      <c r="A162" s="1">
        <v>41425</v>
      </c>
      <c r="B162">
        <v>146.32499999999999</v>
      </c>
      <c r="C162">
        <v>41831</v>
      </c>
      <c r="D162">
        <v>112.059</v>
      </c>
      <c r="E162">
        <v>44895</v>
      </c>
      <c r="F162">
        <v>76.728999999999999</v>
      </c>
      <c r="G162">
        <v>40360</v>
      </c>
      <c r="H162">
        <v>83.721999999999994</v>
      </c>
      <c r="I162">
        <v>44834</v>
      </c>
      <c r="J162">
        <v>104.49299999999999</v>
      </c>
      <c r="K162">
        <v>41819</v>
      </c>
      <c r="L162">
        <v>310</v>
      </c>
      <c r="M162">
        <v>40469</v>
      </c>
      <c r="N162">
        <v>74.221000000000004</v>
      </c>
      <c r="O162">
        <v>40289</v>
      </c>
      <c r="P162">
        <v>84.71</v>
      </c>
      <c r="Q162">
        <v>44377</v>
      </c>
      <c r="R162">
        <v>101.663</v>
      </c>
      <c r="S162">
        <v>43337</v>
      </c>
      <c r="T162">
        <v>96.843999999999994</v>
      </c>
      <c r="U162">
        <v>42062</v>
      </c>
      <c r="V162">
        <v>76.103999999999999</v>
      </c>
      <c r="W162">
        <v>44074</v>
      </c>
      <c r="X162">
        <v>155.45099999999999</v>
      </c>
      <c r="Y162">
        <v>44043</v>
      </c>
      <c r="Z162">
        <v>191.65299999999999</v>
      </c>
      <c r="AA162">
        <v>40481</v>
      </c>
      <c r="AB162">
        <v>86.662999999999997</v>
      </c>
      <c r="AC162">
        <v>44043</v>
      </c>
      <c r="AD162">
        <v>130.94800000000001</v>
      </c>
      <c r="AE162">
        <v>41149</v>
      </c>
      <c r="AF162">
        <v>43.655000000000001</v>
      </c>
      <c r="AG162">
        <v>42853</v>
      </c>
      <c r="AH162">
        <v>32.459000000000003</v>
      </c>
      <c r="AI162">
        <v>-1</v>
      </c>
      <c r="AJ162">
        <v>-1</v>
      </c>
      <c r="AK162">
        <v>-1</v>
      </c>
      <c r="AL162">
        <v>-1</v>
      </c>
      <c r="AM162">
        <v>-1</v>
      </c>
      <c r="AN162">
        <v>25.55</v>
      </c>
      <c r="AO162">
        <v>43424</v>
      </c>
      <c r="AP162">
        <v>23.994</v>
      </c>
      <c r="AQ162">
        <v>44625</v>
      </c>
      <c r="AR162">
        <v>67.712999999999994</v>
      </c>
      <c r="AS162">
        <v>44626</v>
      </c>
      <c r="AT162">
        <v>27.832999999999998</v>
      </c>
      <c r="AU162">
        <v>-1</v>
      </c>
      <c r="AV162">
        <v>-1</v>
      </c>
      <c r="AW162">
        <v>41863</v>
      </c>
      <c r="AX162">
        <v>119.66500000000001</v>
      </c>
      <c r="AY162">
        <v>43402</v>
      </c>
      <c r="AZ162">
        <v>254.798</v>
      </c>
      <c r="BA162">
        <v>-1</v>
      </c>
      <c r="BB162">
        <v>77.518000000000001</v>
      </c>
      <c r="BC162">
        <v>41722</v>
      </c>
      <c r="BD162">
        <v>50.55</v>
      </c>
      <c r="BE162">
        <v>-1</v>
      </c>
      <c r="BF162">
        <v>-1</v>
      </c>
      <c r="BG162">
        <v>-1</v>
      </c>
      <c r="BH162">
        <v>-1</v>
      </c>
      <c r="BI162">
        <v>43424</v>
      </c>
      <c r="BJ162">
        <v>327.81299999999999</v>
      </c>
      <c r="BK162">
        <v>-1</v>
      </c>
      <c r="BL162">
        <v>-1</v>
      </c>
      <c r="BM162">
        <v>43424</v>
      </c>
      <c r="BN162">
        <v>234.547</v>
      </c>
      <c r="BO162">
        <v>43426</v>
      </c>
      <c r="BP162">
        <v>21.4</v>
      </c>
      <c r="BQ162">
        <v>-1</v>
      </c>
      <c r="BR162">
        <v>-1</v>
      </c>
      <c r="BS162">
        <v>43426</v>
      </c>
      <c r="BT162">
        <v>43.832999999999998</v>
      </c>
      <c r="BU162">
        <v>-1</v>
      </c>
      <c r="BV162">
        <v>-1</v>
      </c>
      <c r="BW162">
        <v>41915</v>
      </c>
      <c r="BX162">
        <v>60.65</v>
      </c>
      <c r="BY162">
        <v>-1</v>
      </c>
      <c r="BZ162">
        <v>-1</v>
      </c>
      <c r="CA162">
        <v>41911</v>
      </c>
      <c r="CB162">
        <v>119.34</v>
      </c>
      <c r="CC162">
        <v>41912</v>
      </c>
      <c r="CD162">
        <v>117.73399999999999</v>
      </c>
      <c r="CE162">
        <v>43332</v>
      </c>
      <c r="CF162">
        <v>82.792000000000002</v>
      </c>
      <c r="CG162">
        <v>41893</v>
      </c>
      <c r="CH162">
        <v>55.658000000000001</v>
      </c>
      <c r="CI162">
        <v>-1</v>
      </c>
      <c r="CJ162">
        <v>-1</v>
      </c>
      <c r="CK162">
        <v>41844</v>
      </c>
      <c r="CL162">
        <v>292.32</v>
      </c>
      <c r="CM162">
        <v>-1</v>
      </c>
      <c r="CN162">
        <v>-1</v>
      </c>
    </row>
    <row r="163" spans="1:92" x14ac:dyDescent="0.25">
      <c r="A163" s="1">
        <v>41453</v>
      </c>
      <c r="B163">
        <v>185.239</v>
      </c>
      <c r="C163">
        <v>41831</v>
      </c>
      <c r="D163">
        <v>123.325</v>
      </c>
      <c r="E163">
        <v>44895</v>
      </c>
      <c r="F163">
        <v>98.034999999999997</v>
      </c>
      <c r="G163">
        <v>40360</v>
      </c>
      <c r="H163">
        <v>138.29</v>
      </c>
      <c r="I163">
        <v>44834</v>
      </c>
      <c r="J163">
        <v>141.32499999999999</v>
      </c>
      <c r="K163">
        <v>41819</v>
      </c>
      <c r="L163">
        <v>335.85</v>
      </c>
      <c r="M163">
        <v>40469</v>
      </c>
      <c r="N163">
        <v>108.142</v>
      </c>
      <c r="O163">
        <v>40289</v>
      </c>
      <c r="P163">
        <v>118.565</v>
      </c>
      <c r="Q163">
        <v>44377</v>
      </c>
      <c r="R163">
        <v>131.49299999999999</v>
      </c>
      <c r="S163">
        <v>43337</v>
      </c>
      <c r="T163">
        <v>126.173</v>
      </c>
      <c r="U163">
        <v>42062</v>
      </c>
      <c r="V163">
        <v>104.47799999999999</v>
      </c>
      <c r="W163">
        <v>44074</v>
      </c>
      <c r="X163">
        <v>195.244</v>
      </c>
      <c r="Y163">
        <v>44043</v>
      </c>
      <c r="Z163">
        <v>216.327</v>
      </c>
      <c r="AA163">
        <v>40481</v>
      </c>
      <c r="AB163">
        <v>130.58500000000001</v>
      </c>
      <c r="AC163">
        <v>44043</v>
      </c>
      <c r="AD163">
        <v>190.833</v>
      </c>
      <c r="AE163">
        <v>41149</v>
      </c>
      <c r="AF163">
        <v>55.783999999999999</v>
      </c>
      <c r="AG163">
        <v>42853</v>
      </c>
      <c r="AH163">
        <v>39.125</v>
      </c>
      <c r="AI163">
        <v>-1</v>
      </c>
      <c r="AJ163">
        <v>-1</v>
      </c>
      <c r="AK163">
        <v>-1</v>
      </c>
      <c r="AL163">
        <v>-1</v>
      </c>
      <c r="AM163">
        <v>-1</v>
      </c>
      <c r="AN163">
        <v>31.731999999999999</v>
      </c>
      <c r="AO163">
        <v>43424</v>
      </c>
      <c r="AP163">
        <v>22.587</v>
      </c>
      <c r="AQ163">
        <v>44625</v>
      </c>
      <c r="AR163">
        <v>80.489999999999995</v>
      </c>
      <c r="AS163">
        <v>44626</v>
      </c>
      <c r="AT163">
        <v>32.335000000000001</v>
      </c>
      <c r="AU163">
        <v>-1</v>
      </c>
      <c r="AV163">
        <v>-1</v>
      </c>
      <c r="AW163">
        <v>41863</v>
      </c>
      <c r="AX163">
        <v>127.67</v>
      </c>
      <c r="AY163">
        <v>43402</v>
      </c>
      <c r="AZ163">
        <v>280.53100000000001</v>
      </c>
      <c r="BA163">
        <v>-1</v>
      </c>
      <c r="BB163">
        <v>78.117000000000004</v>
      </c>
      <c r="BC163">
        <v>41722</v>
      </c>
      <c r="BD163">
        <v>56.8</v>
      </c>
      <c r="BE163">
        <v>-1</v>
      </c>
      <c r="BF163">
        <v>-1</v>
      </c>
      <c r="BG163">
        <v>-1</v>
      </c>
      <c r="BH163">
        <v>-1</v>
      </c>
      <c r="BI163">
        <v>43424</v>
      </c>
      <c r="BJ163">
        <v>400.37799999999999</v>
      </c>
      <c r="BK163">
        <v>-1</v>
      </c>
      <c r="BL163">
        <v>-1</v>
      </c>
      <c r="BM163">
        <v>43424</v>
      </c>
      <c r="BN163">
        <v>281.46899999999999</v>
      </c>
      <c r="BO163">
        <v>43426</v>
      </c>
      <c r="BP163">
        <v>22.605</v>
      </c>
      <c r="BQ163">
        <v>-1</v>
      </c>
      <c r="BR163">
        <v>-1</v>
      </c>
      <c r="BS163">
        <v>43426</v>
      </c>
      <c r="BT163">
        <v>49.567999999999998</v>
      </c>
      <c r="BU163">
        <v>-1</v>
      </c>
      <c r="BV163">
        <v>-1</v>
      </c>
      <c r="BW163">
        <v>41915</v>
      </c>
      <c r="BX163">
        <v>71.563999999999993</v>
      </c>
      <c r="BY163">
        <v>-1</v>
      </c>
      <c r="BZ163">
        <v>-1</v>
      </c>
      <c r="CA163">
        <v>41911</v>
      </c>
      <c r="CB163">
        <v>128.77000000000001</v>
      </c>
      <c r="CC163">
        <v>41912</v>
      </c>
      <c r="CD163">
        <v>132.44900000000001</v>
      </c>
      <c r="CE163">
        <v>43332</v>
      </c>
      <c r="CF163">
        <v>101.545</v>
      </c>
      <c r="CG163">
        <v>41893</v>
      </c>
      <c r="CH163">
        <v>63.814999999999998</v>
      </c>
      <c r="CI163">
        <v>-1</v>
      </c>
      <c r="CJ163">
        <v>-1</v>
      </c>
      <c r="CK163">
        <v>41844</v>
      </c>
      <c r="CL163">
        <v>318.49</v>
      </c>
      <c r="CM163">
        <v>-1</v>
      </c>
      <c r="CN163">
        <v>-1</v>
      </c>
    </row>
    <row r="164" spans="1:92" x14ac:dyDescent="0.25">
      <c r="A164" s="1">
        <v>41486</v>
      </c>
      <c r="B164">
        <v>186.61699999999999</v>
      </c>
      <c r="C164">
        <v>41831</v>
      </c>
      <c r="D164">
        <v>116.121</v>
      </c>
      <c r="E164">
        <v>44895</v>
      </c>
      <c r="F164">
        <v>96.652000000000001</v>
      </c>
      <c r="G164">
        <v>40360</v>
      </c>
      <c r="H164">
        <v>127.01</v>
      </c>
      <c r="I164">
        <v>44834</v>
      </c>
      <c r="J164">
        <v>130.02500000000001</v>
      </c>
      <c r="K164">
        <v>41819</v>
      </c>
      <c r="L164">
        <v>325.59699999999998</v>
      </c>
      <c r="M164">
        <v>40469</v>
      </c>
      <c r="N164">
        <v>92.507000000000005</v>
      </c>
      <c r="O164">
        <v>40289</v>
      </c>
      <c r="P164">
        <v>111.282</v>
      </c>
      <c r="Q164">
        <v>44377</v>
      </c>
      <c r="R164">
        <v>125.825</v>
      </c>
      <c r="S164">
        <v>43337</v>
      </c>
      <c r="T164">
        <v>112.104</v>
      </c>
      <c r="U164">
        <v>42062</v>
      </c>
      <c r="V164">
        <v>89.498000000000005</v>
      </c>
      <c r="W164">
        <v>44074</v>
      </c>
      <c r="X164">
        <v>187.89699999999999</v>
      </c>
      <c r="Y164">
        <v>44043</v>
      </c>
      <c r="Z164">
        <v>222.18600000000001</v>
      </c>
      <c r="AA164">
        <v>40481</v>
      </c>
      <c r="AB164">
        <v>127.33499999999999</v>
      </c>
      <c r="AC164">
        <v>44043</v>
      </c>
      <c r="AD164">
        <v>206.99100000000001</v>
      </c>
      <c r="AE164">
        <v>41149</v>
      </c>
      <c r="AF164">
        <v>51.838000000000001</v>
      </c>
      <c r="AG164">
        <v>42853</v>
      </c>
      <c r="AH164">
        <v>30.143999999999998</v>
      </c>
      <c r="AI164">
        <v>-1</v>
      </c>
      <c r="AJ164">
        <v>-1</v>
      </c>
      <c r="AK164">
        <v>-1</v>
      </c>
      <c r="AL164">
        <v>-1</v>
      </c>
      <c r="AM164">
        <v>-1</v>
      </c>
      <c r="AN164">
        <v>23.507999999999999</v>
      </c>
      <c r="AO164">
        <v>43424</v>
      </c>
      <c r="AP164">
        <v>22.119</v>
      </c>
      <c r="AQ164">
        <v>44625</v>
      </c>
      <c r="AR164">
        <v>64.361000000000004</v>
      </c>
      <c r="AS164">
        <v>44626</v>
      </c>
      <c r="AT164">
        <v>26.861000000000001</v>
      </c>
      <c r="AU164">
        <v>-1</v>
      </c>
      <c r="AV164">
        <v>-1</v>
      </c>
      <c r="AW164">
        <v>41863</v>
      </c>
      <c r="AX164">
        <v>107.328</v>
      </c>
      <c r="AY164">
        <v>43402</v>
      </c>
      <c r="AZ164">
        <v>253.583</v>
      </c>
      <c r="BA164">
        <v>-1</v>
      </c>
      <c r="BB164">
        <v>64.343000000000004</v>
      </c>
      <c r="BC164">
        <v>41722</v>
      </c>
      <c r="BD164">
        <v>47.723999999999997</v>
      </c>
      <c r="BE164">
        <v>-1</v>
      </c>
      <c r="BF164">
        <v>-1</v>
      </c>
      <c r="BG164">
        <v>-1</v>
      </c>
      <c r="BH164">
        <v>-1</v>
      </c>
      <c r="BI164">
        <v>43424</v>
      </c>
      <c r="BJ164">
        <v>441.38400000000001</v>
      </c>
      <c r="BK164">
        <v>-1</v>
      </c>
      <c r="BL164">
        <v>-1</v>
      </c>
      <c r="BM164">
        <v>43424</v>
      </c>
      <c r="BN164">
        <v>251.72800000000001</v>
      </c>
      <c r="BO164">
        <v>43426</v>
      </c>
      <c r="BP164">
        <v>20.399000000000001</v>
      </c>
      <c r="BQ164">
        <v>-1</v>
      </c>
      <c r="BR164">
        <v>-1</v>
      </c>
      <c r="BS164">
        <v>43426</v>
      </c>
      <c r="BT164">
        <v>36.566000000000003</v>
      </c>
      <c r="BU164">
        <v>-1</v>
      </c>
      <c r="BV164">
        <v>-1</v>
      </c>
      <c r="BW164">
        <v>41915</v>
      </c>
      <c r="BX164">
        <v>69.004999999999995</v>
      </c>
      <c r="BY164">
        <v>-1</v>
      </c>
      <c r="BZ164">
        <v>-1</v>
      </c>
      <c r="CA164">
        <v>41911</v>
      </c>
      <c r="CB164">
        <v>131.85300000000001</v>
      </c>
      <c r="CC164">
        <v>41912</v>
      </c>
      <c r="CD164">
        <v>127.158</v>
      </c>
      <c r="CE164">
        <v>43332</v>
      </c>
      <c r="CF164">
        <v>88.83</v>
      </c>
      <c r="CG164">
        <v>41893</v>
      </c>
      <c r="CH164">
        <v>61.472000000000001</v>
      </c>
      <c r="CI164">
        <v>-1</v>
      </c>
      <c r="CJ164">
        <v>-1</v>
      </c>
      <c r="CK164">
        <v>41844</v>
      </c>
      <c r="CL164">
        <v>306.62299999999999</v>
      </c>
      <c r="CM164">
        <v>-1</v>
      </c>
      <c r="CN164">
        <v>-1</v>
      </c>
    </row>
    <row r="165" spans="1:92" x14ac:dyDescent="0.25">
      <c r="A165" s="1">
        <v>41516</v>
      </c>
      <c r="B165">
        <v>206.85499999999999</v>
      </c>
      <c r="C165">
        <v>41831</v>
      </c>
      <c r="D165">
        <v>124.928</v>
      </c>
      <c r="E165">
        <v>44895</v>
      </c>
      <c r="F165">
        <v>102</v>
      </c>
      <c r="G165">
        <v>40360</v>
      </c>
      <c r="H165">
        <v>110.705</v>
      </c>
      <c r="I165">
        <v>44834</v>
      </c>
      <c r="J165">
        <v>138.655</v>
      </c>
      <c r="K165">
        <v>41819</v>
      </c>
      <c r="L165">
        <v>338.20400000000001</v>
      </c>
      <c r="M165">
        <v>40469</v>
      </c>
      <c r="N165">
        <v>82.875</v>
      </c>
      <c r="O165">
        <v>40289</v>
      </c>
      <c r="P165">
        <v>158.08199999999999</v>
      </c>
      <c r="Q165">
        <v>44377</v>
      </c>
      <c r="R165">
        <v>132.41</v>
      </c>
      <c r="S165">
        <v>43337</v>
      </c>
      <c r="T165">
        <v>150.149</v>
      </c>
      <c r="U165">
        <v>42062</v>
      </c>
      <c r="V165">
        <v>90.454999999999998</v>
      </c>
      <c r="W165">
        <v>44074</v>
      </c>
      <c r="X165">
        <v>199.59299999999999</v>
      </c>
      <c r="Y165">
        <v>44043</v>
      </c>
      <c r="Z165">
        <v>239.791</v>
      </c>
      <c r="AA165">
        <v>40481</v>
      </c>
      <c r="AB165">
        <v>118.85299999999999</v>
      </c>
      <c r="AC165">
        <v>44043</v>
      </c>
      <c r="AD165">
        <v>239.94499999999999</v>
      </c>
      <c r="AE165">
        <v>41149</v>
      </c>
      <c r="AF165">
        <v>51.838000000000001</v>
      </c>
      <c r="AG165">
        <v>42853</v>
      </c>
      <c r="AH165">
        <v>31.78</v>
      </c>
      <c r="AI165">
        <v>-1</v>
      </c>
      <c r="AJ165">
        <v>-1</v>
      </c>
      <c r="AK165">
        <v>-1</v>
      </c>
      <c r="AL165">
        <v>-1</v>
      </c>
      <c r="AM165">
        <v>-1</v>
      </c>
      <c r="AN165">
        <v>25.673000000000002</v>
      </c>
      <c r="AO165">
        <v>43424</v>
      </c>
      <c r="AP165">
        <v>19.917000000000002</v>
      </c>
      <c r="AQ165">
        <v>44625</v>
      </c>
      <c r="AR165">
        <v>70.275999999999996</v>
      </c>
      <c r="AS165">
        <v>44626</v>
      </c>
      <c r="AT165">
        <v>28</v>
      </c>
      <c r="AU165">
        <v>-1</v>
      </c>
      <c r="AV165">
        <v>-1</v>
      </c>
      <c r="AW165">
        <v>41863</v>
      </c>
      <c r="AX165">
        <v>141.226</v>
      </c>
      <c r="AY165">
        <v>43402</v>
      </c>
      <c r="AZ165">
        <v>240.47200000000001</v>
      </c>
      <c r="BA165">
        <v>-1</v>
      </c>
      <c r="BB165">
        <v>68.47</v>
      </c>
      <c r="BC165">
        <v>41722</v>
      </c>
      <c r="BD165">
        <v>50.997999999999998</v>
      </c>
      <c r="BE165">
        <v>-1</v>
      </c>
      <c r="BF165">
        <v>-1</v>
      </c>
      <c r="BG165">
        <v>-1</v>
      </c>
      <c r="BH165">
        <v>-1</v>
      </c>
      <c r="BI165">
        <v>43424</v>
      </c>
      <c r="BJ165">
        <v>511.34</v>
      </c>
      <c r="BK165">
        <v>-1</v>
      </c>
      <c r="BL165">
        <v>-1</v>
      </c>
      <c r="BM165">
        <v>43424</v>
      </c>
      <c r="BN165">
        <v>233.33799999999999</v>
      </c>
      <c r="BO165">
        <v>43426</v>
      </c>
      <c r="BP165">
        <v>21.692</v>
      </c>
      <c r="BQ165">
        <v>-1</v>
      </c>
      <c r="BR165">
        <v>-1</v>
      </c>
      <c r="BS165">
        <v>43426</v>
      </c>
      <c r="BT165">
        <v>36.279000000000003</v>
      </c>
      <c r="BU165">
        <v>-1</v>
      </c>
      <c r="BV165">
        <v>-1</v>
      </c>
      <c r="BW165">
        <v>41915</v>
      </c>
      <c r="BX165">
        <v>65.572999999999993</v>
      </c>
      <c r="BY165">
        <v>-1</v>
      </c>
      <c r="BZ165">
        <v>-1</v>
      </c>
      <c r="CA165">
        <v>41911</v>
      </c>
      <c r="CB165">
        <v>138.12899999999999</v>
      </c>
      <c r="CC165">
        <v>41912</v>
      </c>
      <c r="CD165">
        <v>139.09899999999999</v>
      </c>
      <c r="CE165">
        <v>43332</v>
      </c>
      <c r="CF165">
        <v>88.835999999999999</v>
      </c>
      <c r="CG165">
        <v>41893</v>
      </c>
      <c r="CH165">
        <v>61.015000000000001</v>
      </c>
      <c r="CI165">
        <v>-1</v>
      </c>
      <c r="CJ165">
        <v>-1</v>
      </c>
      <c r="CK165">
        <v>41844</v>
      </c>
      <c r="CL165">
        <v>325.89800000000002</v>
      </c>
      <c r="CM165">
        <v>-1</v>
      </c>
      <c r="CN165">
        <v>-1</v>
      </c>
    </row>
    <row r="166" spans="1:92" x14ac:dyDescent="0.25">
      <c r="A166" s="1">
        <v>41547</v>
      </c>
      <c r="B166">
        <v>176.74100000000001</v>
      </c>
      <c r="C166">
        <v>41831</v>
      </c>
      <c r="D166">
        <v>116.51600000000001</v>
      </c>
      <c r="E166">
        <v>44895</v>
      </c>
      <c r="F166">
        <v>89.625</v>
      </c>
      <c r="G166">
        <v>40360</v>
      </c>
      <c r="H166">
        <v>86.498000000000005</v>
      </c>
      <c r="I166">
        <v>44834</v>
      </c>
      <c r="J166">
        <v>134.66300000000001</v>
      </c>
      <c r="K166">
        <v>41819</v>
      </c>
      <c r="L166">
        <v>331.90199999999999</v>
      </c>
      <c r="M166">
        <v>40469</v>
      </c>
      <c r="N166">
        <v>82.875</v>
      </c>
      <c r="O166">
        <v>40289</v>
      </c>
      <c r="P166">
        <v>104.825</v>
      </c>
      <c r="Q166">
        <v>44377</v>
      </c>
      <c r="R166">
        <v>123.32299999999999</v>
      </c>
      <c r="S166">
        <v>43337</v>
      </c>
      <c r="T166">
        <v>106.792</v>
      </c>
      <c r="U166">
        <v>42062</v>
      </c>
      <c r="V166">
        <v>86.423000000000002</v>
      </c>
      <c r="W166">
        <v>44074</v>
      </c>
      <c r="X166">
        <v>172.642</v>
      </c>
      <c r="Y166">
        <v>44043</v>
      </c>
      <c r="Z166">
        <v>197.226</v>
      </c>
      <c r="AA166">
        <v>40481</v>
      </c>
      <c r="AB166">
        <v>118.85299999999999</v>
      </c>
      <c r="AC166">
        <v>44043</v>
      </c>
      <c r="AD166">
        <v>213.584</v>
      </c>
      <c r="AE166">
        <v>41149</v>
      </c>
      <c r="AF166">
        <v>51.838000000000001</v>
      </c>
      <c r="AG166">
        <v>42853</v>
      </c>
      <c r="AH166">
        <v>29.221</v>
      </c>
      <c r="AI166">
        <v>-1</v>
      </c>
      <c r="AJ166">
        <v>-1</v>
      </c>
      <c r="AK166">
        <v>-1</v>
      </c>
      <c r="AL166">
        <v>-1</v>
      </c>
      <c r="AM166">
        <v>-1</v>
      </c>
      <c r="AN166">
        <v>23.5</v>
      </c>
      <c r="AO166">
        <v>43424</v>
      </c>
      <c r="AP166">
        <v>21.678000000000001</v>
      </c>
      <c r="AQ166">
        <v>44625</v>
      </c>
      <c r="AR166">
        <v>68.373000000000005</v>
      </c>
      <c r="AS166">
        <v>44626</v>
      </c>
      <c r="AT166">
        <v>24.335000000000001</v>
      </c>
      <c r="AU166">
        <v>-1</v>
      </c>
      <c r="AV166">
        <v>-1</v>
      </c>
      <c r="AW166">
        <v>41863</v>
      </c>
      <c r="AX166">
        <v>120.553</v>
      </c>
      <c r="AY166">
        <v>43402</v>
      </c>
      <c r="AZ166">
        <v>268.00700000000001</v>
      </c>
      <c r="BA166">
        <v>-1</v>
      </c>
      <c r="BB166">
        <v>62.375</v>
      </c>
      <c r="BC166">
        <v>41722</v>
      </c>
      <c r="BD166">
        <v>49.728000000000002</v>
      </c>
      <c r="BE166">
        <v>-1</v>
      </c>
      <c r="BF166">
        <v>-1</v>
      </c>
      <c r="BG166">
        <v>-1</v>
      </c>
      <c r="BH166">
        <v>-1</v>
      </c>
      <c r="BI166">
        <v>43424</v>
      </c>
      <c r="BJ166">
        <v>494.65300000000002</v>
      </c>
      <c r="BK166">
        <v>-1</v>
      </c>
      <c r="BL166">
        <v>-1</v>
      </c>
      <c r="BM166">
        <v>43424</v>
      </c>
      <c r="BN166">
        <v>228.22499999999999</v>
      </c>
      <c r="BO166">
        <v>43426</v>
      </c>
      <c r="BP166">
        <v>17.109000000000002</v>
      </c>
      <c r="BQ166">
        <v>-1</v>
      </c>
      <c r="BR166">
        <v>-1</v>
      </c>
      <c r="BS166">
        <v>43426</v>
      </c>
      <c r="BT166">
        <v>34.023000000000003</v>
      </c>
      <c r="BU166">
        <v>-1</v>
      </c>
      <c r="BV166">
        <v>-1</v>
      </c>
      <c r="BW166">
        <v>41915</v>
      </c>
      <c r="BX166">
        <v>65.89</v>
      </c>
      <c r="BY166">
        <v>-1</v>
      </c>
      <c r="BZ166">
        <v>-1</v>
      </c>
      <c r="CA166">
        <v>41911</v>
      </c>
      <c r="CB166">
        <v>125.953</v>
      </c>
      <c r="CC166">
        <v>41912</v>
      </c>
      <c r="CD166">
        <v>124.98399999999999</v>
      </c>
      <c r="CE166">
        <v>43332</v>
      </c>
      <c r="CF166">
        <v>85</v>
      </c>
      <c r="CG166">
        <v>41893</v>
      </c>
      <c r="CH166">
        <v>60.238999999999997</v>
      </c>
      <c r="CI166">
        <v>-1</v>
      </c>
      <c r="CJ166">
        <v>-1</v>
      </c>
      <c r="CK166">
        <v>41844</v>
      </c>
      <c r="CL166">
        <v>277.85599999999999</v>
      </c>
      <c r="CM166">
        <v>-1</v>
      </c>
      <c r="CN166">
        <v>-1</v>
      </c>
    </row>
    <row r="167" spans="1:92" x14ac:dyDescent="0.25">
      <c r="A167" s="1">
        <v>41578</v>
      </c>
      <c r="B167">
        <v>168.14</v>
      </c>
      <c r="C167">
        <v>41831</v>
      </c>
      <c r="D167">
        <v>118.64</v>
      </c>
      <c r="E167">
        <v>44895</v>
      </c>
      <c r="F167">
        <v>79.876000000000005</v>
      </c>
      <c r="G167">
        <v>40360</v>
      </c>
      <c r="H167">
        <v>79.668000000000006</v>
      </c>
      <c r="I167">
        <v>44834</v>
      </c>
      <c r="J167">
        <v>123.49</v>
      </c>
      <c r="K167">
        <v>41819</v>
      </c>
      <c r="L167">
        <v>323.62</v>
      </c>
      <c r="M167">
        <v>40469</v>
      </c>
      <c r="N167">
        <v>60.470999999999997</v>
      </c>
      <c r="O167">
        <v>40289</v>
      </c>
      <c r="P167">
        <v>102.797</v>
      </c>
      <c r="Q167">
        <v>44377</v>
      </c>
      <c r="R167">
        <v>104.155</v>
      </c>
      <c r="S167">
        <v>43337</v>
      </c>
      <c r="T167">
        <v>94.17</v>
      </c>
      <c r="U167">
        <v>42062</v>
      </c>
      <c r="V167">
        <v>83.673000000000002</v>
      </c>
      <c r="W167">
        <v>44074</v>
      </c>
      <c r="X167">
        <v>161.428</v>
      </c>
      <c r="Y167">
        <v>44043</v>
      </c>
      <c r="Z167">
        <v>184.75200000000001</v>
      </c>
      <c r="AA167">
        <v>40481</v>
      </c>
      <c r="AB167">
        <v>105.66800000000001</v>
      </c>
      <c r="AC167">
        <v>44043</v>
      </c>
      <c r="AD167">
        <v>184.99299999999999</v>
      </c>
      <c r="AE167">
        <v>41149</v>
      </c>
      <c r="AF167">
        <v>38.927</v>
      </c>
      <c r="AG167">
        <v>42853</v>
      </c>
      <c r="AH167">
        <v>28.17</v>
      </c>
      <c r="AI167">
        <v>-1</v>
      </c>
      <c r="AJ167">
        <v>-1</v>
      </c>
      <c r="AK167">
        <v>-1</v>
      </c>
      <c r="AL167">
        <v>-1</v>
      </c>
      <c r="AM167">
        <v>-1</v>
      </c>
      <c r="AN167">
        <v>22.449000000000002</v>
      </c>
      <c r="AO167">
        <v>43424</v>
      </c>
      <c r="AP167">
        <v>20.835000000000001</v>
      </c>
      <c r="AQ167">
        <v>44625</v>
      </c>
      <c r="AR167">
        <v>58.779000000000003</v>
      </c>
      <c r="AS167">
        <v>44626</v>
      </c>
      <c r="AT167">
        <v>23.443999999999999</v>
      </c>
      <c r="AU167">
        <v>-1</v>
      </c>
      <c r="AV167">
        <v>-1</v>
      </c>
      <c r="AW167">
        <v>41863</v>
      </c>
      <c r="AX167">
        <v>112.85</v>
      </c>
      <c r="AY167">
        <v>43402</v>
      </c>
      <c r="AZ167">
        <v>207.21299999999999</v>
      </c>
      <c r="BA167">
        <v>-1</v>
      </c>
      <c r="BB167">
        <v>54.737000000000002</v>
      </c>
      <c r="BC167">
        <v>41722</v>
      </c>
      <c r="BD167">
        <v>43.162999999999997</v>
      </c>
      <c r="BE167">
        <v>-1</v>
      </c>
      <c r="BF167">
        <v>-1</v>
      </c>
      <c r="BG167">
        <v>-1</v>
      </c>
      <c r="BH167">
        <v>-1</v>
      </c>
      <c r="BI167">
        <v>43424</v>
      </c>
      <c r="BJ167">
        <v>380</v>
      </c>
      <c r="BK167">
        <v>-1</v>
      </c>
      <c r="BL167">
        <v>-1</v>
      </c>
      <c r="BM167">
        <v>43424</v>
      </c>
      <c r="BN167">
        <v>184.56100000000001</v>
      </c>
      <c r="BO167">
        <v>43426</v>
      </c>
      <c r="BP167">
        <v>16.449000000000002</v>
      </c>
      <c r="BQ167">
        <v>-1</v>
      </c>
      <c r="BR167">
        <v>-1</v>
      </c>
      <c r="BS167">
        <v>43426</v>
      </c>
      <c r="BT167">
        <v>28.17</v>
      </c>
      <c r="BU167">
        <v>-1</v>
      </c>
      <c r="BV167">
        <v>-1</v>
      </c>
      <c r="BW167">
        <v>41915</v>
      </c>
      <c r="BX167">
        <v>64.364000000000004</v>
      </c>
      <c r="BY167">
        <v>-1</v>
      </c>
      <c r="BZ167">
        <v>-1</v>
      </c>
      <c r="CA167">
        <v>41911</v>
      </c>
      <c r="CB167">
        <v>124.173</v>
      </c>
      <c r="CC167">
        <v>41912</v>
      </c>
      <c r="CD167">
        <v>122.551</v>
      </c>
      <c r="CE167">
        <v>43332</v>
      </c>
      <c r="CF167">
        <v>81.275000000000006</v>
      </c>
      <c r="CG167">
        <v>41893</v>
      </c>
      <c r="CH167">
        <v>59.127000000000002</v>
      </c>
      <c r="CI167">
        <v>-1</v>
      </c>
      <c r="CJ167">
        <v>-1</v>
      </c>
      <c r="CK167">
        <v>41844</v>
      </c>
      <c r="CL167">
        <v>265.10199999999998</v>
      </c>
      <c r="CM167">
        <v>-1</v>
      </c>
      <c r="CN167">
        <v>-1</v>
      </c>
    </row>
    <row r="168" spans="1:92" x14ac:dyDescent="0.25">
      <c r="A168" s="1">
        <v>41607</v>
      </c>
      <c r="B168">
        <v>205</v>
      </c>
      <c r="C168">
        <v>41831</v>
      </c>
      <c r="D168">
        <v>126.13500000000001</v>
      </c>
      <c r="E168">
        <v>44895</v>
      </c>
      <c r="F168">
        <v>84.004999999999995</v>
      </c>
      <c r="G168">
        <v>40360</v>
      </c>
      <c r="H168">
        <v>65.456999999999994</v>
      </c>
      <c r="I168">
        <v>44834</v>
      </c>
      <c r="J168">
        <v>128.327</v>
      </c>
      <c r="K168">
        <v>41819</v>
      </c>
      <c r="L168">
        <v>370.82499999999999</v>
      </c>
      <c r="M168">
        <v>40469</v>
      </c>
      <c r="N168">
        <v>56.61</v>
      </c>
      <c r="O168">
        <v>40289</v>
      </c>
      <c r="P168">
        <v>103.71</v>
      </c>
      <c r="Q168">
        <v>44377</v>
      </c>
      <c r="R168">
        <v>103</v>
      </c>
      <c r="S168">
        <v>43337</v>
      </c>
      <c r="T168">
        <v>105.46</v>
      </c>
      <c r="U168">
        <v>42062</v>
      </c>
      <c r="V168">
        <v>83.332999999999998</v>
      </c>
      <c r="W168">
        <v>44074</v>
      </c>
      <c r="X168">
        <v>171.49799999999999</v>
      </c>
      <c r="Y168">
        <v>44043</v>
      </c>
      <c r="Z168">
        <v>210.649</v>
      </c>
      <c r="AA168">
        <v>40481</v>
      </c>
      <c r="AB168">
        <v>125.495</v>
      </c>
      <c r="AC168">
        <v>44043</v>
      </c>
      <c r="AD168">
        <v>207.143</v>
      </c>
      <c r="AE168">
        <v>41149</v>
      </c>
      <c r="AF168">
        <v>39.5</v>
      </c>
      <c r="AG168">
        <v>42853</v>
      </c>
      <c r="AH168">
        <v>30.501999999999999</v>
      </c>
      <c r="AI168">
        <v>-1</v>
      </c>
      <c r="AJ168">
        <v>-1</v>
      </c>
      <c r="AK168">
        <v>-1</v>
      </c>
      <c r="AL168">
        <v>-1</v>
      </c>
      <c r="AM168">
        <v>-1</v>
      </c>
      <c r="AN168">
        <v>19.934000000000001</v>
      </c>
      <c r="AO168">
        <v>43424</v>
      </c>
      <c r="AP168">
        <v>19.934000000000001</v>
      </c>
      <c r="AQ168">
        <v>44625</v>
      </c>
      <c r="AR168">
        <v>51.497999999999998</v>
      </c>
      <c r="AS168">
        <v>44626</v>
      </c>
      <c r="AT168">
        <v>22.681999999999999</v>
      </c>
      <c r="AU168">
        <v>-1</v>
      </c>
      <c r="AV168">
        <v>-1</v>
      </c>
      <c r="AW168">
        <v>41863</v>
      </c>
      <c r="AX168">
        <v>108.485</v>
      </c>
      <c r="AY168">
        <v>43402</v>
      </c>
      <c r="AZ168">
        <v>178.14500000000001</v>
      </c>
      <c r="BA168">
        <v>-1</v>
      </c>
      <c r="BB168">
        <v>49.073</v>
      </c>
      <c r="BC168">
        <v>41722</v>
      </c>
      <c r="BD168">
        <v>-1</v>
      </c>
      <c r="BE168">
        <v>-1</v>
      </c>
      <c r="BF168">
        <v>-1</v>
      </c>
      <c r="BG168">
        <v>-1</v>
      </c>
      <c r="BH168">
        <v>-1</v>
      </c>
      <c r="BI168">
        <v>43424</v>
      </c>
      <c r="BJ168">
        <v>342.303</v>
      </c>
      <c r="BK168">
        <v>-1</v>
      </c>
      <c r="BL168">
        <v>-1</v>
      </c>
      <c r="BM168">
        <v>43424</v>
      </c>
      <c r="BN168">
        <v>153.333</v>
      </c>
      <c r="BO168">
        <v>43426</v>
      </c>
      <c r="BP168">
        <v>14.904</v>
      </c>
      <c r="BQ168">
        <v>-1</v>
      </c>
      <c r="BR168">
        <v>-1</v>
      </c>
      <c r="BS168">
        <v>43426</v>
      </c>
      <c r="BT168">
        <v>26.478000000000002</v>
      </c>
      <c r="BU168">
        <v>-1</v>
      </c>
      <c r="BV168">
        <v>-1</v>
      </c>
      <c r="BW168">
        <v>41915</v>
      </c>
      <c r="BX168">
        <v>60.905999999999999</v>
      </c>
      <c r="BY168">
        <v>-1</v>
      </c>
      <c r="BZ168">
        <v>-1</v>
      </c>
      <c r="CA168">
        <v>41911</v>
      </c>
      <c r="CB168">
        <v>118.71599999999999</v>
      </c>
      <c r="CC168">
        <v>41912</v>
      </c>
      <c r="CD168">
        <v>124.005</v>
      </c>
      <c r="CE168">
        <v>43332</v>
      </c>
      <c r="CF168">
        <v>84.15</v>
      </c>
      <c r="CG168">
        <v>41893</v>
      </c>
      <c r="CH168">
        <v>59.220999999999997</v>
      </c>
      <c r="CI168">
        <v>-1</v>
      </c>
      <c r="CJ168">
        <v>-1</v>
      </c>
      <c r="CK168">
        <v>41844</v>
      </c>
      <c r="CL168">
        <v>276.83499999999998</v>
      </c>
      <c r="CM168">
        <v>-1</v>
      </c>
      <c r="CN168">
        <v>-1</v>
      </c>
    </row>
    <row r="169" spans="1:92" x14ac:dyDescent="0.25">
      <c r="A169" s="1">
        <v>41639</v>
      </c>
      <c r="B169">
        <v>193.77099999999999</v>
      </c>
      <c r="C169">
        <v>41831</v>
      </c>
      <c r="D169">
        <v>123.508</v>
      </c>
      <c r="E169">
        <v>44895</v>
      </c>
      <c r="F169">
        <v>79.55</v>
      </c>
      <c r="G169">
        <v>40360</v>
      </c>
      <c r="H169">
        <v>79.832999999999998</v>
      </c>
      <c r="I169">
        <v>44834</v>
      </c>
      <c r="J169">
        <v>118.658</v>
      </c>
      <c r="K169">
        <v>41819</v>
      </c>
      <c r="L169">
        <v>343.86599999999999</v>
      </c>
      <c r="M169">
        <v>40469</v>
      </c>
      <c r="N169">
        <v>65.945999999999998</v>
      </c>
      <c r="O169">
        <v>40289</v>
      </c>
      <c r="P169">
        <v>109.444</v>
      </c>
      <c r="Q169">
        <v>44377</v>
      </c>
      <c r="R169">
        <v>91.51</v>
      </c>
      <c r="S169">
        <v>43337</v>
      </c>
      <c r="T169">
        <v>114.16800000000001</v>
      </c>
      <c r="U169">
        <v>42062</v>
      </c>
      <c r="V169">
        <v>79.701999999999998</v>
      </c>
      <c r="W169">
        <v>44074</v>
      </c>
      <c r="X169">
        <v>165.16499999999999</v>
      </c>
      <c r="Y169">
        <v>44043</v>
      </c>
      <c r="Z169">
        <v>204.10900000000001</v>
      </c>
      <c r="AA169">
        <v>40481</v>
      </c>
      <c r="AB169">
        <v>129.893</v>
      </c>
      <c r="AC169">
        <v>44043</v>
      </c>
      <c r="AD169">
        <v>244.72</v>
      </c>
      <c r="AE169">
        <v>41149</v>
      </c>
      <c r="AF169">
        <v>39</v>
      </c>
      <c r="AG169">
        <v>42853</v>
      </c>
      <c r="AH169">
        <v>37.314</v>
      </c>
      <c r="AI169">
        <v>-1</v>
      </c>
      <c r="AJ169">
        <v>-1</v>
      </c>
      <c r="AK169">
        <v>-1</v>
      </c>
      <c r="AL169">
        <v>-1</v>
      </c>
      <c r="AM169">
        <v>-1</v>
      </c>
      <c r="AN169">
        <v>28.35</v>
      </c>
      <c r="AO169">
        <v>43424</v>
      </c>
      <c r="AP169">
        <v>21.588000000000001</v>
      </c>
      <c r="AQ169">
        <v>44625</v>
      </c>
      <c r="AR169">
        <v>53.762999999999998</v>
      </c>
      <c r="AS169">
        <v>44626</v>
      </c>
      <c r="AT169">
        <v>25.053999999999998</v>
      </c>
      <c r="AU169">
        <v>-1</v>
      </c>
      <c r="AV169">
        <v>-1</v>
      </c>
      <c r="AW169">
        <v>41863</v>
      </c>
      <c r="AX169">
        <v>100.408</v>
      </c>
      <c r="AY169">
        <v>43402</v>
      </c>
      <c r="AZ169">
        <v>168.452</v>
      </c>
      <c r="BA169">
        <v>-1</v>
      </c>
      <c r="BB169">
        <v>39.292999999999999</v>
      </c>
      <c r="BC169">
        <v>41722</v>
      </c>
      <c r="BD169">
        <v>-1</v>
      </c>
      <c r="BE169">
        <v>-1</v>
      </c>
      <c r="BF169">
        <v>-1</v>
      </c>
      <c r="BG169">
        <v>-1</v>
      </c>
      <c r="BH169">
        <v>-1</v>
      </c>
      <c r="BI169">
        <v>43424</v>
      </c>
      <c r="BJ169">
        <v>351.67500000000001</v>
      </c>
      <c r="BK169">
        <v>-1</v>
      </c>
      <c r="BL169">
        <v>-1</v>
      </c>
      <c r="BM169">
        <v>43424</v>
      </c>
      <c r="BN169">
        <v>157.48099999999999</v>
      </c>
      <c r="BO169">
        <v>43426</v>
      </c>
      <c r="BP169">
        <v>16.670999999999999</v>
      </c>
      <c r="BQ169">
        <v>-1</v>
      </c>
      <c r="BR169">
        <v>-1</v>
      </c>
      <c r="BS169">
        <v>43426</v>
      </c>
      <c r="BT169">
        <v>27.995000000000001</v>
      </c>
      <c r="BU169">
        <v>-1</v>
      </c>
      <c r="BV169">
        <v>-1</v>
      </c>
      <c r="BW169">
        <v>41915</v>
      </c>
      <c r="BX169">
        <v>62.34</v>
      </c>
      <c r="BY169">
        <v>-1</v>
      </c>
      <c r="BZ169">
        <v>-1</v>
      </c>
      <c r="CA169">
        <v>41911</v>
      </c>
      <c r="CB169">
        <v>116.279</v>
      </c>
      <c r="CC169">
        <v>41912</v>
      </c>
      <c r="CD169">
        <v>119.855</v>
      </c>
      <c r="CE169">
        <v>43332</v>
      </c>
      <c r="CF169">
        <v>83.847999999999999</v>
      </c>
      <c r="CG169">
        <v>41893</v>
      </c>
      <c r="CH169">
        <v>61.220999999999997</v>
      </c>
      <c r="CI169">
        <v>-1</v>
      </c>
      <c r="CJ169">
        <v>-1</v>
      </c>
      <c r="CK169">
        <v>41844</v>
      </c>
      <c r="CL169">
        <v>260</v>
      </c>
      <c r="CM169">
        <v>-1</v>
      </c>
      <c r="CN169">
        <v>-1</v>
      </c>
    </row>
    <row r="170" spans="1:92" x14ac:dyDescent="0.25">
      <c r="A170" s="1">
        <v>41670</v>
      </c>
      <c r="B170">
        <v>206.423</v>
      </c>
      <c r="C170">
        <v>41831</v>
      </c>
      <c r="D170">
        <v>130.33799999999999</v>
      </c>
      <c r="E170">
        <v>44895</v>
      </c>
      <c r="F170">
        <v>87.341999999999999</v>
      </c>
      <c r="G170">
        <v>40360</v>
      </c>
      <c r="H170">
        <v>98.174999999999997</v>
      </c>
      <c r="I170">
        <v>44834</v>
      </c>
      <c r="J170">
        <v>131.83000000000001</v>
      </c>
      <c r="K170">
        <v>41819</v>
      </c>
      <c r="L170">
        <v>358.32499999999999</v>
      </c>
      <c r="M170">
        <v>40469</v>
      </c>
      <c r="N170">
        <v>70.912000000000006</v>
      </c>
      <c r="O170">
        <v>40289</v>
      </c>
      <c r="P170">
        <v>121.76300000000001</v>
      </c>
      <c r="Q170">
        <v>44377</v>
      </c>
      <c r="R170">
        <v>108.42</v>
      </c>
      <c r="S170">
        <v>43337</v>
      </c>
      <c r="T170">
        <v>125.78700000000001</v>
      </c>
      <c r="U170">
        <v>42062</v>
      </c>
      <c r="V170">
        <v>84.332999999999998</v>
      </c>
      <c r="W170">
        <v>44074</v>
      </c>
      <c r="X170">
        <v>202.845</v>
      </c>
      <c r="Y170">
        <v>44043</v>
      </c>
      <c r="Z170">
        <v>233.018</v>
      </c>
      <c r="AA170">
        <v>40481</v>
      </c>
      <c r="AB170">
        <v>165.15799999999999</v>
      </c>
      <c r="AC170">
        <v>44043</v>
      </c>
      <c r="AD170">
        <v>270.33199999999999</v>
      </c>
      <c r="AE170">
        <v>41149</v>
      </c>
      <c r="AF170">
        <v>43.16</v>
      </c>
      <c r="AG170">
        <v>42853</v>
      </c>
      <c r="AH170">
        <v>42.889000000000003</v>
      </c>
      <c r="AI170">
        <v>-1</v>
      </c>
      <c r="AJ170">
        <v>-1</v>
      </c>
      <c r="AK170">
        <v>-1</v>
      </c>
      <c r="AL170">
        <v>-1</v>
      </c>
      <c r="AM170">
        <v>-1</v>
      </c>
      <c r="AN170">
        <v>23.059000000000001</v>
      </c>
      <c r="AO170">
        <v>43424</v>
      </c>
      <c r="AP170">
        <v>22.388999999999999</v>
      </c>
      <c r="AQ170">
        <v>44625</v>
      </c>
      <c r="AR170">
        <v>55.162999999999997</v>
      </c>
      <c r="AS170">
        <v>44626</v>
      </c>
      <c r="AT170">
        <v>24.163</v>
      </c>
      <c r="AU170">
        <v>-1</v>
      </c>
      <c r="AV170">
        <v>-1</v>
      </c>
      <c r="AW170">
        <v>41863</v>
      </c>
      <c r="AX170">
        <v>96.51</v>
      </c>
      <c r="AY170">
        <v>43402</v>
      </c>
      <c r="AZ170">
        <v>172.779</v>
      </c>
      <c r="BA170">
        <v>-1</v>
      </c>
      <c r="BB170">
        <v>52.335000000000001</v>
      </c>
      <c r="BC170">
        <v>41722</v>
      </c>
      <c r="BD170">
        <v>-1</v>
      </c>
      <c r="BE170">
        <v>-1</v>
      </c>
      <c r="BF170">
        <v>-1</v>
      </c>
      <c r="BG170">
        <v>-1</v>
      </c>
      <c r="BH170">
        <v>-1</v>
      </c>
      <c r="BI170">
        <v>43424</v>
      </c>
      <c r="BJ170">
        <v>288.35000000000002</v>
      </c>
      <c r="BK170">
        <v>-1</v>
      </c>
      <c r="BL170">
        <v>-1</v>
      </c>
      <c r="BM170">
        <v>43424</v>
      </c>
      <c r="BN170">
        <v>132.845</v>
      </c>
      <c r="BO170">
        <v>43426</v>
      </c>
      <c r="BP170">
        <v>16.945</v>
      </c>
      <c r="BQ170">
        <v>-1</v>
      </c>
      <c r="BR170">
        <v>-1</v>
      </c>
      <c r="BS170">
        <v>43426</v>
      </c>
      <c r="BT170">
        <v>27.443999999999999</v>
      </c>
      <c r="BU170">
        <v>-1</v>
      </c>
      <c r="BV170">
        <v>-1</v>
      </c>
      <c r="BW170">
        <v>41915</v>
      </c>
      <c r="BX170">
        <v>65.555999999999997</v>
      </c>
      <c r="BY170">
        <v>-1</v>
      </c>
      <c r="BZ170">
        <v>-1</v>
      </c>
      <c r="CA170">
        <v>41911</v>
      </c>
      <c r="CB170">
        <v>119.655</v>
      </c>
      <c r="CC170">
        <v>41912</v>
      </c>
      <c r="CD170">
        <v>114.17</v>
      </c>
      <c r="CE170">
        <v>43332</v>
      </c>
      <c r="CF170">
        <v>82.15</v>
      </c>
      <c r="CG170">
        <v>41893</v>
      </c>
      <c r="CH170">
        <v>57.984000000000002</v>
      </c>
      <c r="CI170">
        <v>-1</v>
      </c>
      <c r="CJ170">
        <v>-1</v>
      </c>
      <c r="CK170">
        <v>41844</v>
      </c>
      <c r="CL170">
        <v>281.66000000000003</v>
      </c>
      <c r="CM170">
        <v>-1</v>
      </c>
      <c r="CN170">
        <v>-1</v>
      </c>
    </row>
    <row r="171" spans="1:92" x14ac:dyDescent="0.25">
      <c r="A171" s="1">
        <v>41698</v>
      </c>
      <c r="B171">
        <v>171.536</v>
      </c>
      <c r="C171">
        <v>41831</v>
      </c>
      <c r="D171">
        <v>123.34699999999999</v>
      </c>
      <c r="E171">
        <v>44895</v>
      </c>
      <c r="F171">
        <v>77.563000000000002</v>
      </c>
      <c r="G171">
        <v>40360</v>
      </c>
      <c r="H171">
        <v>89.677999999999997</v>
      </c>
      <c r="I171">
        <v>44834</v>
      </c>
      <c r="J171">
        <v>113.66</v>
      </c>
      <c r="K171">
        <v>41819</v>
      </c>
      <c r="L171">
        <v>321.53800000000001</v>
      </c>
      <c r="M171">
        <v>40469</v>
      </c>
      <c r="N171">
        <v>64.83</v>
      </c>
      <c r="O171">
        <v>40289</v>
      </c>
      <c r="P171">
        <v>101.16500000000001</v>
      </c>
      <c r="Q171">
        <v>44377</v>
      </c>
      <c r="R171">
        <v>89.665000000000006</v>
      </c>
      <c r="S171">
        <v>43337</v>
      </c>
      <c r="T171">
        <v>100.66500000000001</v>
      </c>
      <c r="U171">
        <v>42062</v>
      </c>
      <c r="V171">
        <v>78.099000000000004</v>
      </c>
      <c r="W171">
        <v>44074</v>
      </c>
      <c r="X171">
        <v>191.35900000000001</v>
      </c>
      <c r="Y171">
        <v>44043</v>
      </c>
      <c r="Z171">
        <v>203.62</v>
      </c>
      <c r="AA171">
        <v>40481</v>
      </c>
      <c r="AB171">
        <v>147.178</v>
      </c>
      <c r="AC171">
        <v>44043</v>
      </c>
      <c r="AD171">
        <v>229.953</v>
      </c>
      <c r="AE171">
        <v>41149</v>
      </c>
      <c r="AF171">
        <v>45.828000000000003</v>
      </c>
      <c r="AG171">
        <v>42853</v>
      </c>
      <c r="AH171">
        <v>44.793999999999997</v>
      </c>
      <c r="AI171">
        <v>-1</v>
      </c>
      <c r="AJ171">
        <v>-1</v>
      </c>
      <c r="AK171">
        <v>-1</v>
      </c>
      <c r="AL171">
        <v>-1</v>
      </c>
      <c r="AM171">
        <v>-1</v>
      </c>
      <c r="AN171">
        <v>24.594999999999999</v>
      </c>
      <c r="AO171">
        <v>43424</v>
      </c>
      <c r="AP171">
        <v>22.832999999999998</v>
      </c>
      <c r="AQ171">
        <v>44625</v>
      </c>
      <c r="AR171">
        <v>52</v>
      </c>
      <c r="AS171">
        <v>44626</v>
      </c>
      <c r="AT171">
        <v>24.335000000000001</v>
      </c>
      <c r="AU171">
        <v>-1</v>
      </c>
      <c r="AV171">
        <v>-1</v>
      </c>
      <c r="AW171">
        <v>41863</v>
      </c>
      <c r="AX171">
        <v>94.015000000000001</v>
      </c>
      <c r="AY171">
        <v>43402</v>
      </c>
      <c r="AZ171">
        <v>146.05000000000001</v>
      </c>
      <c r="BA171">
        <v>-1</v>
      </c>
      <c r="BB171">
        <v>47.17</v>
      </c>
      <c r="BC171">
        <v>41722</v>
      </c>
      <c r="BD171">
        <v>-1</v>
      </c>
      <c r="BE171">
        <v>-1</v>
      </c>
      <c r="BF171">
        <v>-1</v>
      </c>
      <c r="BG171">
        <v>-1</v>
      </c>
      <c r="BH171">
        <v>-1</v>
      </c>
      <c r="BI171">
        <v>43424</v>
      </c>
      <c r="BJ171">
        <v>229.06800000000001</v>
      </c>
      <c r="BK171">
        <v>-1</v>
      </c>
      <c r="BL171">
        <v>-1</v>
      </c>
      <c r="BM171">
        <v>43424</v>
      </c>
      <c r="BN171">
        <v>125.66800000000001</v>
      </c>
      <c r="BO171">
        <v>43426</v>
      </c>
      <c r="BP171">
        <v>16.277000000000001</v>
      </c>
      <c r="BQ171">
        <v>-1</v>
      </c>
      <c r="BR171">
        <v>-1</v>
      </c>
      <c r="BS171">
        <v>43426</v>
      </c>
      <c r="BT171">
        <v>25.175000000000001</v>
      </c>
      <c r="BU171">
        <v>-1</v>
      </c>
      <c r="BV171">
        <v>-1</v>
      </c>
      <c r="BW171">
        <v>41915</v>
      </c>
      <c r="BX171">
        <v>65.040000000000006</v>
      </c>
      <c r="BY171">
        <v>-1</v>
      </c>
      <c r="BZ171">
        <v>-1</v>
      </c>
      <c r="CA171">
        <v>41911</v>
      </c>
      <c r="CB171">
        <v>116.32</v>
      </c>
      <c r="CC171">
        <v>41912</v>
      </c>
      <c r="CD171">
        <v>119</v>
      </c>
      <c r="CE171">
        <v>43332</v>
      </c>
      <c r="CF171">
        <v>80.864999999999995</v>
      </c>
      <c r="CG171">
        <v>41893</v>
      </c>
      <c r="CH171">
        <v>57.505000000000003</v>
      </c>
      <c r="CI171">
        <v>-1</v>
      </c>
      <c r="CJ171">
        <v>-1</v>
      </c>
      <c r="CK171">
        <v>41844</v>
      </c>
      <c r="CL171">
        <v>243.35</v>
      </c>
      <c r="CM171">
        <v>-1</v>
      </c>
      <c r="CN171">
        <v>-1</v>
      </c>
    </row>
    <row r="172" spans="1:92" x14ac:dyDescent="0.25">
      <c r="A172" s="1">
        <v>41729</v>
      </c>
      <c r="B172">
        <v>169</v>
      </c>
      <c r="C172">
        <v>41831</v>
      </c>
      <c r="D172">
        <v>127.31699999999999</v>
      </c>
      <c r="E172">
        <v>44895</v>
      </c>
      <c r="F172">
        <v>77.34</v>
      </c>
      <c r="G172">
        <v>40360</v>
      </c>
      <c r="H172">
        <v>92.328000000000003</v>
      </c>
      <c r="I172">
        <v>44834</v>
      </c>
      <c r="J172">
        <v>106.015</v>
      </c>
      <c r="K172">
        <v>41819</v>
      </c>
      <c r="L172">
        <v>305.00099999999998</v>
      </c>
      <c r="M172">
        <v>40469</v>
      </c>
      <c r="N172">
        <v>60.994999999999997</v>
      </c>
      <c r="O172">
        <v>40289</v>
      </c>
      <c r="P172">
        <v>101.825</v>
      </c>
      <c r="Q172">
        <v>44377</v>
      </c>
      <c r="R172">
        <v>87.498000000000005</v>
      </c>
      <c r="S172">
        <v>43337</v>
      </c>
      <c r="T172">
        <v>104.82299999999999</v>
      </c>
      <c r="U172">
        <v>42062</v>
      </c>
      <c r="V172">
        <v>70.703000000000003</v>
      </c>
      <c r="W172">
        <v>44074</v>
      </c>
      <c r="X172">
        <v>222.07499999999999</v>
      </c>
      <c r="Y172">
        <v>44043</v>
      </c>
      <c r="Z172">
        <v>194.798</v>
      </c>
      <c r="AA172">
        <v>40481</v>
      </c>
      <c r="AB172">
        <v>123.67</v>
      </c>
      <c r="AC172">
        <v>44043</v>
      </c>
      <c r="AD172">
        <v>219.80099999999999</v>
      </c>
      <c r="AE172">
        <v>41149</v>
      </c>
      <c r="AF172">
        <v>45.828000000000003</v>
      </c>
      <c r="AG172">
        <v>42853</v>
      </c>
      <c r="AH172">
        <v>38.942999999999998</v>
      </c>
      <c r="AI172">
        <v>-1</v>
      </c>
      <c r="AJ172">
        <v>-1</v>
      </c>
      <c r="AK172">
        <v>-1</v>
      </c>
      <c r="AL172">
        <v>-1</v>
      </c>
      <c r="AM172">
        <v>-1</v>
      </c>
      <c r="AN172">
        <v>24.113</v>
      </c>
      <c r="AO172">
        <v>43424</v>
      </c>
      <c r="AP172">
        <v>22.887</v>
      </c>
      <c r="AQ172">
        <v>44625</v>
      </c>
      <c r="AR172">
        <v>49.25</v>
      </c>
      <c r="AS172">
        <v>44626</v>
      </c>
      <c r="AT172">
        <v>22.332999999999998</v>
      </c>
      <c r="AU172">
        <v>-1</v>
      </c>
      <c r="AV172">
        <v>-1</v>
      </c>
      <c r="AW172">
        <v>41863</v>
      </c>
      <c r="AX172">
        <v>87.436999999999998</v>
      </c>
      <c r="AY172">
        <v>43402</v>
      </c>
      <c r="AZ172">
        <v>130.66</v>
      </c>
      <c r="BA172">
        <v>-1</v>
      </c>
      <c r="BB172">
        <v>49.177999999999997</v>
      </c>
      <c r="BC172">
        <v>41722</v>
      </c>
      <c r="BD172">
        <v>-1</v>
      </c>
      <c r="BE172">
        <v>-1</v>
      </c>
      <c r="BF172">
        <v>-1</v>
      </c>
      <c r="BG172">
        <v>-1</v>
      </c>
      <c r="BH172">
        <v>-1</v>
      </c>
      <c r="BI172">
        <v>43424</v>
      </c>
      <c r="BJ172">
        <v>183.55</v>
      </c>
      <c r="BK172">
        <v>-1</v>
      </c>
      <c r="BL172">
        <v>-1</v>
      </c>
      <c r="BM172">
        <v>43424</v>
      </c>
      <c r="BN172">
        <v>104.175</v>
      </c>
      <c r="BO172">
        <v>43426</v>
      </c>
      <c r="BP172">
        <v>15.718</v>
      </c>
      <c r="BQ172">
        <v>-1</v>
      </c>
      <c r="BR172">
        <v>-1</v>
      </c>
      <c r="BS172">
        <v>43426</v>
      </c>
      <c r="BT172">
        <v>24.167999999999999</v>
      </c>
      <c r="BU172">
        <v>-1</v>
      </c>
      <c r="BV172">
        <v>-1</v>
      </c>
      <c r="BW172">
        <v>41915</v>
      </c>
      <c r="BX172">
        <v>57.037999999999997</v>
      </c>
      <c r="BY172">
        <v>-1</v>
      </c>
      <c r="BZ172">
        <v>-1</v>
      </c>
      <c r="CA172">
        <v>41911</v>
      </c>
      <c r="CB172">
        <v>121.315</v>
      </c>
      <c r="CC172">
        <v>41912</v>
      </c>
      <c r="CD172">
        <v>128.63499999999999</v>
      </c>
      <c r="CE172">
        <v>43332</v>
      </c>
      <c r="CF172">
        <v>71.83</v>
      </c>
      <c r="CG172">
        <v>41893</v>
      </c>
      <c r="CH172">
        <v>55.658000000000001</v>
      </c>
      <c r="CI172">
        <v>-1</v>
      </c>
      <c r="CJ172">
        <v>-1</v>
      </c>
      <c r="CK172">
        <v>41844</v>
      </c>
      <c r="CL172">
        <v>235.602</v>
      </c>
      <c r="CM172">
        <v>-1</v>
      </c>
      <c r="CN172">
        <v>-1</v>
      </c>
    </row>
    <row r="173" spans="1:92" x14ac:dyDescent="0.25">
      <c r="A173" s="1">
        <v>41759</v>
      </c>
      <c r="B173">
        <v>146.345</v>
      </c>
      <c r="C173">
        <v>41831</v>
      </c>
      <c r="D173">
        <v>124.20099999999999</v>
      </c>
      <c r="E173">
        <v>44895</v>
      </c>
      <c r="F173">
        <v>75.518000000000001</v>
      </c>
      <c r="G173">
        <v>40360</v>
      </c>
      <c r="H173">
        <v>88.948999999999998</v>
      </c>
      <c r="I173">
        <v>44834</v>
      </c>
      <c r="J173">
        <v>96.352999999999994</v>
      </c>
      <c r="K173">
        <v>41819</v>
      </c>
      <c r="L173">
        <v>319.28199999999998</v>
      </c>
      <c r="M173">
        <v>40469</v>
      </c>
      <c r="N173">
        <v>60.781999999999996</v>
      </c>
      <c r="O173">
        <v>40289</v>
      </c>
      <c r="P173">
        <v>100.724</v>
      </c>
      <c r="Q173">
        <v>44377</v>
      </c>
      <c r="R173">
        <v>83.683000000000007</v>
      </c>
      <c r="S173">
        <v>43337</v>
      </c>
      <c r="T173">
        <v>101.536</v>
      </c>
      <c r="U173">
        <v>42062</v>
      </c>
      <c r="V173">
        <v>71.715000000000003</v>
      </c>
      <c r="W173">
        <v>44074</v>
      </c>
      <c r="X173">
        <v>259.79899999999998</v>
      </c>
      <c r="Y173">
        <v>44043</v>
      </c>
      <c r="Z173">
        <v>185.75</v>
      </c>
      <c r="AA173">
        <v>40481</v>
      </c>
      <c r="AB173">
        <v>122.55800000000001</v>
      </c>
      <c r="AC173">
        <v>44043</v>
      </c>
      <c r="AD173">
        <v>199.196</v>
      </c>
      <c r="AE173">
        <v>41149</v>
      </c>
      <c r="AF173">
        <v>45.828000000000003</v>
      </c>
      <c r="AG173">
        <v>42853</v>
      </c>
      <c r="AH173">
        <v>32.039000000000001</v>
      </c>
      <c r="AI173">
        <v>-1</v>
      </c>
      <c r="AJ173">
        <v>-1</v>
      </c>
      <c r="AK173">
        <v>-1</v>
      </c>
      <c r="AL173">
        <v>-1</v>
      </c>
      <c r="AM173">
        <v>-1</v>
      </c>
      <c r="AN173">
        <v>23.675999999999998</v>
      </c>
      <c r="AO173">
        <v>43424</v>
      </c>
      <c r="AP173">
        <v>23.120999999999999</v>
      </c>
      <c r="AQ173">
        <v>44625</v>
      </c>
      <c r="AR173">
        <v>45.33</v>
      </c>
      <c r="AS173">
        <v>44626</v>
      </c>
      <c r="AT173">
        <v>20.788</v>
      </c>
      <c r="AU173">
        <v>-1</v>
      </c>
      <c r="AV173">
        <v>-1</v>
      </c>
      <c r="AW173">
        <v>41863</v>
      </c>
      <c r="AX173">
        <v>89.344999999999999</v>
      </c>
      <c r="AY173">
        <v>43402</v>
      </c>
      <c r="AZ173">
        <v>112.995</v>
      </c>
      <c r="BA173">
        <v>-1</v>
      </c>
      <c r="BB173">
        <v>45.387999999999998</v>
      </c>
      <c r="BC173">
        <v>41722</v>
      </c>
      <c r="BD173">
        <v>-1</v>
      </c>
      <c r="BE173">
        <v>-1</v>
      </c>
      <c r="BF173">
        <v>-1</v>
      </c>
      <c r="BG173">
        <v>-1</v>
      </c>
      <c r="BH173">
        <v>-1</v>
      </c>
      <c r="BI173">
        <v>43424</v>
      </c>
      <c r="BJ173">
        <v>169.95599999999999</v>
      </c>
      <c r="BK173">
        <v>-1</v>
      </c>
      <c r="BL173">
        <v>-1</v>
      </c>
      <c r="BM173">
        <v>43424</v>
      </c>
      <c r="BN173">
        <v>90.781000000000006</v>
      </c>
      <c r="BO173">
        <v>43426</v>
      </c>
      <c r="BP173">
        <v>15.417999999999999</v>
      </c>
      <c r="BQ173">
        <v>-1</v>
      </c>
      <c r="BR173">
        <v>-1</v>
      </c>
      <c r="BS173">
        <v>43426</v>
      </c>
      <c r="BT173">
        <v>22.844999999999999</v>
      </c>
      <c r="BU173">
        <v>-1</v>
      </c>
      <c r="BV173">
        <v>-1</v>
      </c>
      <c r="BW173">
        <v>41915</v>
      </c>
      <c r="BX173">
        <v>59.912999999999997</v>
      </c>
      <c r="BY173">
        <v>-1</v>
      </c>
      <c r="BZ173">
        <v>-1</v>
      </c>
      <c r="CA173">
        <v>41911</v>
      </c>
      <c r="CB173">
        <v>129.876</v>
      </c>
      <c r="CC173">
        <v>41912</v>
      </c>
      <c r="CD173">
        <v>128.63499999999999</v>
      </c>
      <c r="CE173">
        <v>43332</v>
      </c>
      <c r="CF173">
        <v>52.005000000000003</v>
      </c>
      <c r="CG173">
        <v>41893</v>
      </c>
      <c r="CH173">
        <v>58.296999999999997</v>
      </c>
      <c r="CI173">
        <v>-1</v>
      </c>
      <c r="CJ173">
        <v>-1</v>
      </c>
      <c r="CK173">
        <v>41844</v>
      </c>
      <c r="CL173">
        <v>206.005</v>
      </c>
      <c r="CM173">
        <v>-1</v>
      </c>
      <c r="CN173">
        <v>-1</v>
      </c>
    </row>
    <row r="174" spans="1:92" x14ac:dyDescent="0.25">
      <c r="A174" s="1">
        <v>41789</v>
      </c>
      <c r="B174">
        <v>142.32499999999999</v>
      </c>
      <c r="C174">
        <v>41831</v>
      </c>
      <c r="D174">
        <v>122.423</v>
      </c>
      <c r="E174">
        <v>44895</v>
      </c>
      <c r="F174">
        <v>67.837999999999994</v>
      </c>
      <c r="G174">
        <v>40360</v>
      </c>
      <c r="H174">
        <v>73.248000000000005</v>
      </c>
      <c r="I174">
        <v>44834</v>
      </c>
      <c r="J174">
        <v>81.843000000000004</v>
      </c>
      <c r="K174">
        <v>41819</v>
      </c>
      <c r="L174">
        <v>268.54300000000001</v>
      </c>
      <c r="M174">
        <v>40469</v>
      </c>
      <c r="N174">
        <v>52.664999999999999</v>
      </c>
      <c r="O174">
        <v>40289</v>
      </c>
      <c r="P174">
        <v>87.337999999999994</v>
      </c>
      <c r="Q174">
        <v>44377</v>
      </c>
      <c r="R174">
        <v>74.332999999999998</v>
      </c>
      <c r="S174">
        <v>43337</v>
      </c>
      <c r="T174">
        <v>86.673000000000002</v>
      </c>
      <c r="U174">
        <v>42062</v>
      </c>
      <c r="V174">
        <v>59.228000000000002</v>
      </c>
      <c r="W174">
        <v>44074</v>
      </c>
      <c r="X174">
        <v>193.34200000000001</v>
      </c>
      <c r="Y174">
        <v>44043</v>
      </c>
      <c r="Z174">
        <v>171.69800000000001</v>
      </c>
      <c r="AA174">
        <v>40481</v>
      </c>
      <c r="AB174">
        <v>120.66</v>
      </c>
      <c r="AC174">
        <v>44043</v>
      </c>
      <c r="AD174">
        <v>179.53</v>
      </c>
      <c r="AE174">
        <v>41149</v>
      </c>
      <c r="AF174">
        <v>45.828000000000003</v>
      </c>
      <c r="AG174">
        <v>42853</v>
      </c>
      <c r="AH174">
        <v>30.151</v>
      </c>
      <c r="AI174">
        <v>-1</v>
      </c>
      <c r="AJ174">
        <v>-1</v>
      </c>
      <c r="AK174">
        <v>-1</v>
      </c>
      <c r="AL174">
        <v>-1</v>
      </c>
      <c r="AM174">
        <v>-1</v>
      </c>
      <c r="AN174">
        <v>24.324000000000002</v>
      </c>
      <c r="AO174">
        <v>43424</v>
      </c>
      <c r="AP174">
        <v>23.824000000000002</v>
      </c>
      <c r="AQ174">
        <v>44625</v>
      </c>
      <c r="AR174">
        <v>43.726999999999997</v>
      </c>
      <c r="AS174">
        <v>44626</v>
      </c>
      <c r="AT174">
        <v>21.747</v>
      </c>
      <c r="AU174">
        <v>-1</v>
      </c>
      <c r="AV174">
        <v>-1</v>
      </c>
      <c r="AW174">
        <v>41863</v>
      </c>
      <c r="AX174">
        <v>85.025000000000006</v>
      </c>
      <c r="AY174">
        <v>43402</v>
      </c>
      <c r="AZ174">
        <v>110.173</v>
      </c>
      <c r="BA174">
        <v>-1</v>
      </c>
      <c r="BB174">
        <v>39.5</v>
      </c>
      <c r="BC174">
        <v>41722</v>
      </c>
      <c r="BD174">
        <v>-1</v>
      </c>
      <c r="BE174">
        <v>-1</v>
      </c>
      <c r="BF174">
        <v>-1</v>
      </c>
      <c r="BG174">
        <v>-1</v>
      </c>
      <c r="BH174">
        <v>-1</v>
      </c>
      <c r="BI174">
        <v>43424</v>
      </c>
      <c r="BJ174">
        <v>174.90100000000001</v>
      </c>
      <c r="BK174">
        <v>-1</v>
      </c>
      <c r="BL174">
        <v>-1</v>
      </c>
      <c r="BM174">
        <v>43424</v>
      </c>
      <c r="BN174">
        <v>82.003</v>
      </c>
      <c r="BO174">
        <v>43426</v>
      </c>
      <c r="BP174">
        <v>15.667999999999999</v>
      </c>
      <c r="BQ174">
        <v>-1</v>
      </c>
      <c r="BR174">
        <v>-1</v>
      </c>
      <c r="BS174">
        <v>43426</v>
      </c>
      <c r="BT174">
        <v>22.282</v>
      </c>
      <c r="BU174">
        <v>-1</v>
      </c>
      <c r="BV174">
        <v>-1</v>
      </c>
      <c r="BW174">
        <v>41915</v>
      </c>
      <c r="BX174">
        <v>59.414000000000001</v>
      </c>
      <c r="BY174">
        <v>-1</v>
      </c>
      <c r="BZ174">
        <v>-1</v>
      </c>
      <c r="CA174">
        <v>41911</v>
      </c>
      <c r="CB174">
        <v>123.807</v>
      </c>
      <c r="CC174">
        <v>41912</v>
      </c>
      <c r="CD174">
        <v>-1</v>
      </c>
      <c r="CE174">
        <v>43332</v>
      </c>
      <c r="CF174">
        <v>50.84</v>
      </c>
      <c r="CG174">
        <v>41893</v>
      </c>
      <c r="CH174">
        <v>-1</v>
      </c>
      <c r="CI174">
        <v>-1</v>
      </c>
      <c r="CJ174">
        <v>-1</v>
      </c>
      <c r="CK174">
        <v>41844</v>
      </c>
      <c r="CL174">
        <v>-1</v>
      </c>
      <c r="CM174">
        <v>-1</v>
      </c>
      <c r="CN174">
        <v>-1</v>
      </c>
    </row>
    <row r="175" spans="1:92" x14ac:dyDescent="0.25">
      <c r="A175" s="1">
        <v>41820</v>
      </c>
      <c r="B175">
        <v>144.5</v>
      </c>
      <c r="C175">
        <v>41831</v>
      </c>
      <c r="D175">
        <v>118.663</v>
      </c>
      <c r="E175">
        <v>44895</v>
      </c>
      <c r="F175">
        <v>63.625</v>
      </c>
      <c r="G175">
        <v>40360</v>
      </c>
      <c r="H175">
        <v>77.001999999999995</v>
      </c>
      <c r="I175">
        <v>44834</v>
      </c>
      <c r="J175">
        <v>80.875</v>
      </c>
      <c r="K175">
        <v>41819</v>
      </c>
      <c r="L175">
        <v>240.54300000000001</v>
      </c>
      <c r="M175">
        <v>40469</v>
      </c>
      <c r="N175">
        <v>53.165999999999997</v>
      </c>
      <c r="O175">
        <v>40289</v>
      </c>
      <c r="P175">
        <v>84.835999999999999</v>
      </c>
      <c r="Q175">
        <v>44377</v>
      </c>
      <c r="R175">
        <v>67.063000000000002</v>
      </c>
      <c r="S175">
        <v>43337</v>
      </c>
      <c r="T175">
        <v>87.177999999999997</v>
      </c>
      <c r="U175">
        <v>42062</v>
      </c>
      <c r="V175">
        <v>59.862000000000002</v>
      </c>
      <c r="W175">
        <v>44074</v>
      </c>
      <c r="X175">
        <v>183.69300000000001</v>
      </c>
      <c r="Y175">
        <v>44043</v>
      </c>
      <c r="Z175">
        <v>176.625</v>
      </c>
      <c r="AA175">
        <v>40481</v>
      </c>
      <c r="AB175">
        <v>111.911</v>
      </c>
      <c r="AC175">
        <v>44043</v>
      </c>
      <c r="AD175">
        <v>176.81299999999999</v>
      </c>
      <c r="AE175">
        <v>41149</v>
      </c>
      <c r="AF175">
        <v>32.164999999999999</v>
      </c>
      <c r="AG175">
        <v>42853</v>
      </c>
      <c r="AH175">
        <v>29.309000000000001</v>
      </c>
      <c r="AI175">
        <v>-1</v>
      </c>
      <c r="AJ175">
        <v>-1</v>
      </c>
      <c r="AK175">
        <v>-1</v>
      </c>
      <c r="AL175">
        <v>-1</v>
      </c>
      <c r="AM175">
        <v>-1</v>
      </c>
      <c r="AN175">
        <v>24.042000000000002</v>
      </c>
      <c r="AO175">
        <v>43424</v>
      </c>
      <c r="AP175">
        <v>23.664999999999999</v>
      </c>
      <c r="AQ175">
        <v>44625</v>
      </c>
      <c r="AR175">
        <v>39.713999999999999</v>
      </c>
      <c r="AS175">
        <v>44626</v>
      </c>
      <c r="AT175">
        <v>20.03</v>
      </c>
      <c r="AU175">
        <v>-1</v>
      </c>
      <c r="AV175">
        <v>-1</v>
      </c>
      <c r="AW175">
        <v>41863</v>
      </c>
      <c r="AX175">
        <v>81.593000000000004</v>
      </c>
      <c r="AY175">
        <v>43402</v>
      </c>
      <c r="AZ175">
        <v>94.513999999999996</v>
      </c>
      <c r="BA175">
        <v>-1</v>
      </c>
      <c r="BB175">
        <v>36.5</v>
      </c>
      <c r="BC175">
        <v>41722</v>
      </c>
      <c r="BD175">
        <v>-1</v>
      </c>
      <c r="BE175">
        <v>-1</v>
      </c>
      <c r="BF175">
        <v>-1</v>
      </c>
      <c r="BG175">
        <v>-1</v>
      </c>
      <c r="BH175">
        <v>-1</v>
      </c>
      <c r="BI175">
        <v>43424</v>
      </c>
      <c r="BJ175">
        <v>163.66999999999999</v>
      </c>
      <c r="BK175">
        <v>-1</v>
      </c>
      <c r="BL175">
        <v>-1</v>
      </c>
      <c r="BM175">
        <v>43424</v>
      </c>
      <c r="BN175">
        <v>66.332999999999998</v>
      </c>
      <c r="BO175">
        <v>43426</v>
      </c>
      <c r="BP175">
        <v>14.503</v>
      </c>
      <c r="BQ175">
        <v>-1</v>
      </c>
      <c r="BR175">
        <v>-1</v>
      </c>
      <c r="BS175">
        <v>43426</v>
      </c>
      <c r="BT175">
        <v>19.079000000000001</v>
      </c>
      <c r="BU175">
        <v>-1</v>
      </c>
      <c r="BV175">
        <v>-1</v>
      </c>
      <c r="BW175">
        <v>41915</v>
      </c>
      <c r="BX175">
        <v>-1</v>
      </c>
      <c r="BY175">
        <v>-1</v>
      </c>
      <c r="BZ175">
        <v>-1</v>
      </c>
      <c r="CA175">
        <v>41911</v>
      </c>
      <c r="CB175">
        <v>-1</v>
      </c>
      <c r="CC175">
        <v>41912</v>
      </c>
      <c r="CD175">
        <v>-1</v>
      </c>
      <c r="CE175">
        <v>43332</v>
      </c>
      <c r="CF175">
        <v>50.003999999999998</v>
      </c>
      <c r="CG175">
        <v>41893</v>
      </c>
      <c r="CH175">
        <v>-1</v>
      </c>
      <c r="CI175">
        <v>-1</v>
      </c>
      <c r="CJ175">
        <v>-1</v>
      </c>
      <c r="CK175">
        <v>41844</v>
      </c>
      <c r="CL175">
        <v>-1</v>
      </c>
      <c r="CM175">
        <v>-1</v>
      </c>
      <c r="CN175">
        <v>-1</v>
      </c>
    </row>
    <row r="176" spans="1:92" x14ac:dyDescent="0.25">
      <c r="A176" s="1">
        <v>41851</v>
      </c>
      <c r="B176">
        <v>156.63999999999999</v>
      </c>
      <c r="C176">
        <v>41831</v>
      </c>
      <c r="D176">
        <v>118.663</v>
      </c>
      <c r="E176">
        <v>44895</v>
      </c>
      <c r="F176">
        <v>75.498000000000005</v>
      </c>
      <c r="G176">
        <v>40360</v>
      </c>
      <c r="H176">
        <v>79.665000000000006</v>
      </c>
      <c r="I176">
        <v>44834</v>
      </c>
      <c r="J176">
        <v>92.495999999999995</v>
      </c>
      <c r="K176">
        <v>41819</v>
      </c>
      <c r="L176">
        <v>273.97300000000001</v>
      </c>
      <c r="M176">
        <v>40469</v>
      </c>
      <c r="N176">
        <v>53.17</v>
      </c>
      <c r="O176">
        <v>40289</v>
      </c>
      <c r="P176">
        <v>85.322999999999993</v>
      </c>
      <c r="Q176">
        <v>44377</v>
      </c>
      <c r="R176">
        <v>85.658000000000001</v>
      </c>
      <c r="S176">
        <v>43337</v>
      </c>
      <c r="T176">
        <v>89.322999999999993</v>
      </c>
      <c r="U176">
        <v>42062</v>
      </c>
      <c r="V176">
        <v>58.103000000000002</v>
      </c>
      <c r="W176">
        <v>44074</v>
      </c>
      <c r="X176">
        <v>238.80500000000001</v>
      </c>
      <c r="Y176">
        <v>44043</v>
      </c>
      <c r="Z176">
        <v>188.81800000000001</v>
      </c>
      <c r="AA176">
        <v>40481</v>
      </c>
      <c r="AB176">
        <v>102.663</v>
      </c>
      <c r="AC176">
        <v>44043</v>
      </c>
      <c r="AD176">
        <v>185.322</v>
      </c>
      <c r="AE176">
        <v>41149</v>
      </c>
      <c r="AF176">
        <v>32.164999999999999</v>
      </c>
      <c r="AG176">
        <v>42853</v>
      </c>
      <c r="AH176">
        <v>33.75</v>
      </c>
      <c r="AI176">
        <v>-1</v>
      </c>
      <c r="AJ176">
        <v>-1</v>
      </c>
      <c r="AK176">
        <v>-1</v>
      </c>
      <c r="AL176">
        <v>-1</v>
      </c>
      <c r="AM176">
        <v>-1</v>
      </c>
      <c r="AN176">
        <v>26.658000000000001</v>
      </c>
      <c r="AO176">
        <v>43424</v>
      </c>
      <c r="AP176">
        <v>26.823</v>
      </c>
      <c r="AQ176">
        <v>44625</v>
      </c>
      <c r="AR176">
        <v>43.66</v>
      </c>
      <c r="AS176">
        <v>44626</v>
      </c>
      <c r="AT176">
        <v>22.576000000000001</v>
      </c>
      <c r="AU176">
        <v>-1</v>
      </c>
      <c r="AV176">
        <v>-1</v>
      </c>
      <c r="AW176">
        <v>41863</v>
      </c>
      <c r="AX176">
        <v>-1</v>
      </c>
      <c r="AY176">
        <v>43402</v>
      </c>
      <c r="AZ176">
        <v>102.155</v>
      </c>
      <c r="BA176">
        <v>-1</v>
      </c>
      <c r="BB176">
        <v>35.664999999999999</v>
      </c>
      <c r="BC176">
        <v>41722</v>
      </c>
      <c r="BD176">
        <v>-1</v>
      </c>
      <c r="BE176">
        <v>-1</v>
      </c>
      <c r="BF176">
        <v>-1</v>
      </c>
      <c r="BG176">
        <v>-1</v>
      </c>
      <c r="BH176">
        <v>-1</v>
      </c>
      <c r="BI176">
        <v>43424</v>
      </c>
      <c r="BJ176">
        <v>193.81800000000001</v>
      </c>
      <c r="BK176">
        <v>-1</v>
      </c>
      <c r="BL176">
        <v>-1</v>
      </c>
      <c r="BM176">
        <v>43424</v>
      </c>
      <c r="BN176">
        <v>67.328000000000003</v>
      </c>
      <c r="BO176">
        <v>43426</v>
      </c>
      <c r="BP176">
        <v>15.993</v>
      </c>
      <c r="BQ176">
        <v>-1</v>
      </c>
      <c r="BR176">
        <v>-1</v>
      </c>
      <c r="BS176">
        <v>43426</v>
      </c>
      <c r="BT176">
        <v>20.206</v>
      </c>
      <c r="BU176">
        <v>-1</v>
      </c>
      <c r="BV176">
        <v>-1</v>
      </c>
      <c r="BW176">
        <v>41915</v>
      </c>
      <c r="BX176">
        <v>-1</v>
      </c>
      <c r="BY176">
        <v>-1</v>
      </c>
      <c r="BZ176">
        <v>-1</v>
      </c>
      <c r="CA176">
        <v>41911</v>
      </c>
      <c r="CB176">
        <v>-1</v>
      </c>
      <c r="CC176">
        <v>41912</v>
      </c>
      <c r="CD176">
        <v>-1</v>
      </c>
      <c r="CE176">
        <v>43332</v>
      </c>
      <c r="CF176">
        <v>42.69</v>
      </c>
      <c r="CG176">
        <v>41893</v>
      </c>
      <c r="CH176">
        <v>-1</v>
      </c>
      <c r="CI176">
        <v>-1</v>
      </c>
      <c r="CJ176">
        <v>-1</v>
      </c>
      <c r="CK176">
        <v>41844</v>
      </c>
      <c r="CL176">
        <v>-1</v>
      </c>
      <c r="CM176">
        <v>-1</v>
      </c>
      <c r="CN176">
        <v>-1</v>
      </c>
    </row>
    <row r="177" spans="1:92" x14ac:dyDescent="0.25">
      <c r="A177" s="1">
        <v>41880</v>
      </c>
      <c r="B177">
        <v>127</v>
      </c>
      <c r="C177">
        <v>41831</v>
      </c>
      <c r="D177">
        <v>133.19</v>
      </c>
      <c r="E177">
        <v>44895</v>
      </c>
      <c r="F177">
        <v>62</v>
      </c>
      <c r="G177">
        <v>40360</v>
      </c>
      <c r="H177">
        <v>70.158000000000001</v>
      </c>
      <c r="I177">
        <v>44834</v>
      </c>
      <c r="J177">
        <v>78.128</v>
      </c>
      <c r="K177">
        <v>41819</v>
      </c>
      <c r="L177">
        <v>255.33</v>
      </c>
      <c r="M177">
        <v>40469</v>
      </c>
      <c r="N177">
        <v>51.155000000000001</v>
      </c>
      <c r="O177">
        <v>40289</v>
      </c>
      <c r="P177">
        <v>76.007000000000005</v>
      </c>
      <c r="Q177">
        <v>44377</v>
      </c>
      <c r="R177">
        <v>68.503</v>
      </c>
      <c r="S177">
        <v>43337</v>
      </c>
      <c r="T177">
        <v>82.162999999999997</v>
      </c>
      <c r="U177">
        <v>42062</v>
      </c>
      <c r="V177">
        <v>65.02</v>
      </c>
      <c r="W177">
        <v>44074</v>
      </c>
      <c r="X177">
        <v>257.83499999999998</v>
      </c>
      <c r="Y177">
        <v>44043</v>
      </c>
      <c r="Z177">
        <v>167.33500000000001</v>
      </c>
      <c r="AA177">
        <v>40481</v>
      </c>
      <c r="AB177">
        <v>85.84</v>
      </c>
      <c r="AC177">
        <v>44043</v>
      </c>
      <c r="AD177">
        <v>178.322</v>
      </c>
      <c r="AE177">
        <v>41149</v>
      </c>
      <c r="AF177">
        <v>32.164999999999999</v>
      </c>
      <c r="AG177">
        <v>42853</v>
      </c>
      <c r="AH177">
        <v>31.170999999999999</v>
      </c>
      <c r="AI177">
        <v>-1</v>
      </c>
      <c r="AJ177">
        <v>-1</v>
      </c>
      <c r="AK177">
        <v>-1</v>
      </c>
      <c r="AL177">
        <v>-1</v>
      </c>
      <c r="AM177">
        <v>-1</v>
      </c>
      <c r="AN177">
        <v>24</v>
      </c>
      <c r="AO177">
        <v>43424</v>
      </c>
      <c r="AP177">
        <v>26.327999999999999</v>
      </c>
      <c r="AQ177">
        <v>44625</v>
      </c>
      <c r="AR177">
        <v>40.414000000000001</v>
      </c>
      <c r="AS177">
        <v>44626</v>
      </c>
      <c r="AT177">
        <v>20.498000000000001</v>
      </c>
      <c r="AU177">
        <v>-1</v>
      </c>
      <c r="AV177">
        <v>-1</v>
      </c>
      <c r="AW177">
        <v>41863</v>
      </c>
      <c r="AX177">
        <v>-1</v>
      </c>
      <c r="AY177">
        <v>43402</v>
      </c>
      <c r="AZ177">
        <v>96.911000000000001</v>
      </c>
      <c r="BA177">
        <v>-1</v>
      </c>
      <c r="BB177">
        <v>35.674999999999997</v>
      </c>
      <c r="BC177">
        <v>41722</v>
      </c>
      <c r="BD177">
        <v>-1</v>
      </c>
      <c r="BE177">
        <v>-1</v>
      </c>
      <c r="BF177">
        <v>-1</v>
      </c>
      <c r="BG177">
        <v>-1</v>
      </c>
      <c r="BH177">
        <v>-1</v>
      </c>
      <c r="BI177">
        <v>43424</v>
      </c>
      <c r="BJ177">
        <v>162.16999999999999</v>
      </c>
      <c r="BK177">
        <v>-1</v>
      </c>
      <c r="BL177">
        <v>-1</v>
      </c>
      <c r="BM177">
        <v>43424</v>
      </c>
      <c r="BN177">
        <v>63.664999999999999</v>
      </c>
      <c r="BO177">
        <v>43426</v>
      </c>
      <c r="BP177">
        <v>14.494999999999999</v>
      </c>
      <c r="BQ177">
        <v>-1</v>
      </c>
      <c r="BR177">
        <v>-1</v>
      </c>
      <c r="BS177">
        <v>43426</v>
      </c>
      <c r="BT177">
        <v>19.667000000000002</v>
      </c>
      <c r="BU177">
        <v>-1</v>
      </c>
      <c r="BV177">
        <v>-1</v>
      </c>
      <c r="BW177">
        <v>41915</v>
      </c>
      <c r="BX177">
        <v>-1</v>
      </c>
      <c r="BY177">
        <v>-1</v>
      </c>
      <c r="BZ177">
        <v>-1</v>
      </c>
      <c r="CA177">
        <v>41911</v>
      </c>
      <c r="CB177">
        <v>-1</v>
      </c>
      <c r="CC177">
        <v>41912</v>
      </c>
      <c r="CD177">
        <v>-1</v>
      </c>
      <c r="CE177">
        <v>43332</v>
      </c>
      <c r="CF177">
        <v>46.185000000000002</v>
      </c>
      <c r="CG177">
        <v>41893</v>
      </c>
      <c r="CH177">
        <v>-1</v>
      </c>
      <c r="CI177">
        <v>-1</v>
      </c>
      <c r="CJ177">
        <v>-1</v>
      </c>
      <c r="CK177">
        <v>41844</v>
      </c>
      <c r="CL177">
        <v>-1</v>
      </c>
      <c r="CM177">
        <v>-1</v>
      </c>
      <c r="CN177">
        <v>-1</v>
      </c>
    </row>
    <row r="178" spans="1:92" x14ac:dyDescent="0.25">
      <c r="A178" s="1">
        <v>41912</v>
      </c>
      <c r="B178">
        <v>174.124</v>
      </c>
      <c r="C178">
        <v>41831</v>
      </c>
      <c r="D178">
        <v>140.29</v>
      </c>
      <c r="E178">
        <v>44895</v>
      </c>
      <c r="F178">
        <v>77.662000000000006</v>
      </c>
      <c r="G178">
        <v>40360</v>
      </c>
      <c r="H178">
        <v>88.817999999999998</v>
      </c>
      <c r="I178">
        <v>44834</v>
      </c>
      <c r="J178">
        <v>99.578000000000003</v>
      </c>
      <c r="K178">
        <v>41819</v>
      </c>
      <c r="L178">
        <v>262.14499999999998</v>
      </c>
      <c r="M178">
        <v>40469</v>
      </c>
      <c r="N178">
        <v>59.482999999999997</v>
      </c>
      <c r="O178">
        <v>40289</v>
      </c>
      <c r="P178">
        <v>89.998000000000005</v>
      </c>
      <c r="Q178">
        <v>44377</v>
      </c>
      <c r="R178">
        <v>87.126999999999995</v>
      </c>
      <c r="S178">
        <v>43337</v>
      </c>
      <c r="T178">
        <v>99.484999999999999</v>
      </c>
      <c r="U178">
        <v>42062</v>
      </c>
      <c r="V178">
        <v>70.319999999999993</v>
      </c>
      <c r="W178">
        <v>44074</v>
      </c>
      <c r="X178">
        <v>248.512</v>
      </c>
      <c r="Y178">
        <v>44043</v>
      </c>
      <c r="Z178">
        <v>195.322</v>
      </c>
      <c r="AA178">
        <v>40481</v>
      </c>
      <c r="AB178">
        <v>92.998000000000005</v>
      </c>
      <c r="AC178">
        <v>44043</v>
      </c>
      <c r="AD178">
        <v>207.66300000000001</v>
      </c>
      <c r="AE178">
        <v>41149</v>
      </c>
      <c r="AF178">
        <v>32.164999999999999</v>
      </c>
      <c r="AG178">
        <v>42853</v>
      </c>
      <c r="AH178">
        <v>24.25</v>
      </c>
      <c r="AI178">
        <v>-1</v>
      </c>
      <c r="AJ178">
        <v>-1</v>
      </c>
      <c r="AK178">
        <v>-1</v>
      </c>
      <c r="AL178">
        <v>-1</v>
      </c>
      <c r="AM178">
        <v>-1</v>
      </c>
      <c r="AN178">
        <v>24.82</v>
      </c>
      <c r="AO178">
        <v>43424</v>
      </c>
      <c r="AP178">
        <v>27.49</v>
      </c>
      <c r="AQ178">
        <v>44625</v>
      </c>
      <c r="AR178">
        <v>42.825000000000003</v>
      </c>
      <c r="AS178">
        <v>44626</v>
      </c>
      <c r="AT178">
        <v>18.004999999999999</v>
      </c>
      <c r="AU178">
        <v>-1</v>
      </c>
      <c r="AV178">
        <v>-1</v>
      </c>
      <c r="AW178">
        <v>41863</v>
      </c>
      <c r="AX178">
        <v>-1</v>
      </c>
      <c r="AY178">
        <v>43402</v>
      </c>
      <c r="AZ178">
        <v>105.955</v>
      </c>
      <c r="BA178">
        <v>-1</v>
      </c>
      <c r="BB178">
        <v>44.243000000000002</v>
      </c>
      <c r="BC178">
        <v>41722</v>
      </c>
      <c r="BD178">
        <v>-1</v>
      </c>
      <c r="BE178">
        <v>-1</v>
      </c>
      <c r="BF178">
        <v>-1</v>
      </c>
      <c r="BG178">
        <v>-1</v>
      </c>
      <c r="BH178">
        <v>-1</v>
      </c>
      <c r="BI178">
        <v>43424</v>
      </c>
      <c r="BJ178">
        <v>165.32</v>
      </c>
      <c r="BK178">
        <v>-1</v>
      </c>
      <c r="BL178">
        <v>-1</v>
      </c>
      <c r="BM178">
        <v>43424</v>
      </c>
      <c r="BN178">
        <v>74</v>
      </c>
      <c r="BO178">
        <v>43426</v>
      </c>
      <c r="BP178">
        <v>14.631</v>
      </c>
      <c r="BQ178">
        <v>-1</v>
      </c>
      <c r="BR178">
        <v>-1</v>
      </c>
      <c r="BS178">
        <v>43426</v>
      </c>
      <c r="BT178">
        <v>20.577999999999999</v>
      </c>
      <c r="BU178">
        <v>-1</v>
      </c>
      <c r="BV178">
        <v>-1</v>
      </c>
      <c r="BW178">
        <v>41915</v>
      </c>
      <c r="BX178">
        <v>-1</v>
      </c>
      <c r="BY178">
        <v>-1</v>
      </c>
      <c r="BZ178">
        <v>-1</v>
      </c>
      <c r="CA178">
        <v>41911</v>
      </c>
      <c r="CB178">
        <v>-1</v>
      </c>
      <c r="CC178">
        <v>41912</v>
      </c>
      <c r="CD178">
        <v>-1</v>
      </c>
      <c r="CE178">
        <v>43332</v>
      </c>
      <c r="CF178">
        <v>49.31</v>
      </c>
      <c r="CG178">
        <v>41893</v>
      </c>
      <c r="CH178">
        <v>-1</v>
      </c>
      <c r="CI178">
        <v>-1</v>
      </c>
      <c r="CJ178">
        <v>-1</v>
      </c>
      <c r="CK178">
        <v>41844</v>
      </c>
      <c r="CL178">
        <v>-1</v>
      </c>
      <c r="CM178">
        <v>-1</v>
      </c>
      <c r="CN178">
        <v>-1</v>
      </c>
    </row>
    <row r="179" spans="1:92" x14ac:dyDescent="0.25">
      <c r="A179" s="1">
        <v>41943</v>
      </c>
      <c r="B179">
        <v>151.75</v>
      </c>
      <c r="C179">
        <v>41831</v>
      </c>
      <c r="D179">
        <v>143.07599999999999</v>
      </c>
      <c r="E179">
        <v>44895</v>
      </c>
      <c r="F179">
        <v>68.375</v>
      </c>
      <c r="G179">
        <v>40360</v>
      </c>
      <c r="H179">
        <v>78.995000000000005</v>
      </c>
      <c r="I179">
        <v>44834</v>
      </c>
      <c r="J179">
        <v>88.25</v>
      </c>
      <c r="K179">
        <v>41819</v>
      </c>
      <c r="L179">
        <v>265.33999999999997</v>
      </c>
      <c r="M179">
        <v>40469</v>
      </c>
      <c r="N179">
        <v>51.835000000000001</v>
      </c>
      <c r="O179">
        <v>40289</v>
      </c>
      <c r="P179">
        <v>81.003</v>
      </c>
      <c r="Q179">
        <v>44377</v>
      </c>
      <c r="R179">
        <v>79.003</v>
      </c>
      <c r="S179">
        <v>43337</v>
      </c>
      <c r="T179">
        <v>88.813000000000002</v>
      </c>
      <c r="U179">
        <v>42062</v>
      </c>
      <c r="V179">
        <v>67.825000000000003</v>
      </c>
      <c r="W179">
        <v>44074</v>
      </c>
      <c r="X179">
        <v>244.495</v>
      </c>
      <c r="Y179">
        <v>44043</v>
      </c>
      <c r="Z179">
        <v>170.505</v>
      </c>
      <c r="AA179">
        <v>40481</v>
      </c>
      <c r="AB179">
        <v>84.825000000000003</v>
      </c>
      <c r="AC179">
        <v>44043</v>
      </c>
      <c r="AD179">
        <v>173.49299999999999</v>
      </c>
      <c r="AE179">
        <v>41149</v>
      </c>
      <c r="AF179">
        <v>32.164999999999999</v>
      </c>
      <c r="AG179">
        <v>42853</v>
      </c>
      <c r="AH179">
        <v>27.411000000000001</v>
      </c>
      <c r="AI179">
        <v>-1</v>
      </c>
      <c r="AJ179">
        <v>-1</v>
      </c>
      <c r="AK179">
        <v>-1</v>
      </c>
      <c r="AL179">
        <v>-1</v>
      </c>
      <c r="AM179">
        <v>-1</v>
      </c>
      <c r="AN179">
        <v>24.867000000000001</v>
      </c>
      <c r="AO179">
        <v>43424</v>
      </c>
      <c r="AP179">
        <v>30.66</v>
      </c>
      <c r="AQ179">
        <v>44625</v>
      </c>
      <c r="AR179">
        <v>51.984999999999999</v>
      </c>
      <c r="AS179">
        <v>44626</v>
      </c>
      <c r="AT179">
        <v>19.844000000000001</v>
      </c>
      <c r="AU179">
        <v>-1</v>
      </c>
      <c r="AV179">
        <v>-1</v>
      </c>
      <c r="AW179">
        <v>41863</v>
      </c>
      <c r="AX179">
        <v>-1</v>
      </c>
      <c r="AY179">
        <v>43402</v>
      </c>
      <c r="AZ179">
        <v>128.482</v>
      </c>
      <c r="BA179">
        <v>-1</v>
      </c>
      <c r="BB179">
        <v>47.658000000000001</v>
      </c>
      <c r="BC179">
        <v>41722</v>
      </c>
      <c r="BD179">
        <v>-1</v>
      </c>
      <c r="BE179">
        <v>-1</v>
      </c>
      <c r="BF179">
        <v>-1</v>
      </c>
      <c r="BG179">
        <v>-1</v>
      </c>
      <c r="BH179">
        <v>-1</v>
      </c>
      <c r="BI179">
        <v>43424</v>
      </c>
      <c r="BJ179">
        <v>208.55600000000001</v>
      </c>
      <c r="BK179">
        <v>-1</v>
      </c>
      <c r="BL179">
        <v>-1</v>
      </c>
      <c r="BM179">
        <v>43424</v>
      </c>
      <c r="BN179">
        <v>94.230999999999995</v>
      </c>
      <c r="BO179">
        <v>43426</v>
      </c>
      <c r="BP179">
        <v>16.495000000000001</v>
      </c>
      <c r="BQ179">
        <v>-1</v>
      </c>
      <c r="BR179">
        <v>-1</v>
      </c>
      <c r="BS179">
        <v>43426</v>
      </c>
      <c r="BT179">
        <v>19.696999999999999</v>
      </c>
      <c r="BU179">
        <v>-1</v>
      </c>
      <c r="BV179">
        <v>-1</v>
      </c>
      <c r="BW179">
        <v>41915</v>
      </c>
      <c r="BX179">
        <v>-1</v>
      </c>
      <c r="BY179">
        <v>-1</v>
      </c>
      <c r="BZ179">
        <v>-1</v>
      </c>
      <c r="CA179">
        <v>41911</v>
      </c>
      <c r="CB179">
        <v>-1</v>
      </c>
      <c r="CC179">
        <v>41912</v>
      </c>
      <c r="CD179">
        <v>-1</v>
      </c>
      <c r="CE179">
        <v>43332</v>
      </c>
      <c r="CF179">
        <v>51.16</v>
      </c>
      <c r="CG179">
        <v>41893</v>
      </c>
      <c r="CH179">
        <v>-1</v>
      </c>
      <c r="CI179">
        <v>-1</v>
      </c>
      <c r="CJ179">
        <v>-1</v>
      </c>
      <c r="CK179">
        <v>41844</v>
      </c>
      <c r="CL179">
        <v>-1</v>
      </c>
      <c r="CM179">
        <v>-1</v>
      </c>
      <c r="CN179">
        <v>-1</v>
      </c>
    </row>
    <row r="180" spans="1:92" x14ac:dyDescent="0.25">
      <c r="A180" s="1">
        <v>41971</v>
      </c>
      <c r="B180">
        <v>153.517</v>
      </c>
      <c r="C180">
        <v>41831</v>
      </c>
      <c r="D180">
        <v>143.33500000000001</v>
      </c>
      <c r="E180">
        <v>44895</v>
      </c>
      <c r="F180">
        <v>72.501999999999995</v>
      </c>
      <c r="G180">
        <v>40360</v>
      </c>
      <c r="H180">
        <v>77.33</v>
      </c>
      <c r="I180">
        <v>44834</v>
      </c>
      <c r="J180">
        <v>99.165999999999997</v>
      </c>
      <c r="K180">
        <v>41819</v>
      </c>
      <c r="L180">
        <v>251.673</v>
      </c>
      <c r="M180">
        <v>40469</v>
      </c>
      <c r="N180">
        <v>49.664999999999999</v>
      </c>
      <c r="O180">
        <v>40289</v>
      </c>
      <c r="P180">
        <v>81.83</v>
      </c>
      <c r="Q180">
        <v>44377</v>
      </c>
      <c r="R180">
        <v>83.158000000000001</v>
      </c>
      <c r="S180">
        <v>43337</v>
      </c>
      <c r="T180">
        <v>82.662999999999997</v>
      </c>
      <c r="U180">
        <v>42062</v>
      </c>
      <c r="V180">
        <v>62.164999999999999</v>
      </c>
      <c r="W180">
        <v>44074</v>
      </c>
      <c r="X180">
        <v>314.31299999999999</v>
      </c>
      <c r="Y180">
        <v>44043</v>
      </c>
      <c r="Z180">
        <v>165.16499999999999</v>
      </c>
      <c r="AA180">
        <v>40481</v>
      </c>
      <c r="AB180">
        <v>82.165000000000006</v>
      </c>
      <c r="AC180">
        <v>44043</v>
      </c>
      <c r="AD180">
        <v>163</v>
      </c>
      <c r="AE180">
        <v>41149</v>
      </c>
      <c r="AF180">
        <v>32.164999999999999</v>
      </c>
      <c r="AG180">
        <v>42853</v>
      </c>
      <c r="AH180">
        <v>23.824999999999999</v>
      </c>
      <c r="AI180">
        <v>-1</v>
      </c>
      <c r="AJ180">
        <v>-1</v>
      </c>
      <c r="AK180">
        <v>-1</v>
      </c>
      <c r="AL180">
        <v>-1</v>
      </c>
      <c r="AM180">
        <v>-1</v>
      </c>
      <c r="AN180">
        <v>23.327000000000002</v>
      </c>
      <c r="AO180">
        <v>43424</v>
      </c>
      <c r="AP180">
        <v>30.66</v>
      </c>
      <c r="AQ180">
        <v>44625</v>
      </c>
      <c r="AR180">
        <v>48.069000000000003</v>
      </c>
      <c r="AS180">
        <v>44626</v>
      </c>
      <c r="AT180">
        <v>18.018999999999998</v>
      </c>
      <c r="AU180">
        <v>-1</v>
      </c>
      <c r="AV180">
        <v>-1</v>
      </c>
      <c r="AW180">
        <v>41863</v>
      </c>
      <c r="AX180">
        <v>-1</v>
      </c>
      <c r="AY180">
        <v>43402</v>
      </c>
      <c r="AZ180">
        <v>129.327</v>
      </c>
      <c r="BA180">
        <v>-1</v>
      </c>
      <c r="BB180">
        <v>57.335000000000001</v>
      </c>
      <c r="BC180">
        <v>41722</v>
      </c>
      <c r="BD180">
        <v>-1</v>
      </c>
      <c r="BE180">
        <v>-1</v>
      </c>
      <c r="BF180">
        <v>-1</v>
      </c>
      <c r="BG180">
        <v>-1</v>
      </c>
      <c r="BH180">
        <v>-1</v>
      </c>
      <c r="BI180">
        <v>43424</v>
      </c>
      <c r="BJ180">
        <v>182.369</v>
      </c>
      <c r="BK180">
        <v>-1</v>
      </c>
      <c r="BL180">
        <v>-1</v>
      </c>
      <c r="BM180">
        <v>43424</v>
      </c>
      <c r="BN180">
        <v>88.549000000000007</v>
      </c>
      <c r="BO180">
        <v>43426</v>
      </c>
      <c r="BP180">
        <v>16.495000000000001</v>
      </c>
      <c r="BQ180">
        <v>-1</v>
      </c>
      <c r="BR180">
        <v>-1</v>
      </c>
      <c r="BS180">
        <v>43426</v>
      </c>
      <c r="BT180">
        <v>17.353999999999999</v>
      </c>
      <c r="BU180">
        <v>-1</v>
      </c>
      <c r="BV180">
        <v>-1</v>
      </c>
      <c r="BW180">
        <v>41915</v>
      </c>
      <c r="BX180">
        <v>-1</v>
      </c>
      <c r="BY180">
        <v>-1</v>
      </c>
      <c r="BZ180">
        <v>-1</v>
      </c>
      <c r="CA180">
        <v>41911</v>
      </c>
      <c r="CB180">
        <v>-1</v>
      </c>
      <c r="CC180">
        <v>41912</v>
      </c>
      <c r="CD180">
        <v>-1</v>
      </c>
      <c r="CE180">
        <v>43332</v>
      </c>
      <c r="CF180">
        <v>51.695999999999998</v>
      </c>
      <c r="CG180">
        <v>41893</v>
      </c>
      <c r="CH180">
        <v>-1</v>
      </c>
      <c r="CI180">
        <v>-1</v>
      </c>
      <c r="CJ180">
        <v>-1</v>
      </c>
      <c r="CK180">
        <v>41844</v>
      </c>
      <c r="CL180">
        <v>-1</v>
      </c>
      <c r="CM180">
        <v>-1</v>
      </c>
      <c r="CN180">
        <v>-1</v>
      </c>
    </row>
    <row r="181" spans="1:92" x14ac:dyDescent="0.25">
      <c r="A181" s="1">
        <v>42004</v>
      </c>
      <c r="B181">
        <v>200.755</v>
      </c>
      <c r="C181">
        <v>41831</v>
      </c>
      <c r="D181">
        <v>189.44499999999999</v>
      </c>
      <c r="E181">
        <v>44895</v>
      </c>
      <c r="F181">
        <v>94.007999999999996</v>
      </c>
      <c r="G181">
        <v>40360</v>
      </c>
      <c r="H181">
        <v>94.832999999999998</v>
      </c>
      <c r="I181">
        <v>44834</v>
      </c>
      <c r="J181">
        <v>140.965</v>
      </c>
      <c r="K181">
        <v>41819</v>
      </c>
      <c r="L181">
        <v>264.351</v>
      </c>
      <c r="M181">
        <v>40469</v>
      </c>
      <c r="N181">
        <v>54.167000000000002</v>
      </c>
      <c r="O181">
        <v>40289</v>
      </c>
      <c r="P181">
        <v>112.995</v>
      </c>
      <c r="Q181">
        <v>44377</v>
      </c>
      <c r="R181">
        <v>103.48699999999999</v>
      </c>
      <c r="S181">
        <v>43337</v>
      </c>
      <c r="T181">
        <v>101.5</v>
      </c>
      <c r="U181">
        <v>42062</v>
      </c>
      <c r="V181">
        <v>66.864000000000004</v>
      </c>
      <c r="W181">
        <v>44074</v>
      </c>
      <c r="X181">
        <v>476.09100000000001</v>
      </c>
      <c r="Y181">
        <v>44043</v>
      </c>
      <c r="Z181">
        <v>191.79499999999999</v>
      </c>
      <c r="AA181">
        <v>40481</v>
      </c>
      <c r="AB181">
        <v>106.997</v>
      </c>
      <c r="AC181">
        <v>44043</v>
      </c>
      <c r="AD181">
        <v>184.393</v>
      </c>
      <c r="AE181">
        <v>41149</v>
      </c>
      <c r="AF181">
        <v>32.164999999999999</v>
      </c>
      <c r="AG181">
        <v>42853</v>
      </c>
      <c r="AH181">
        <v>22.529</v>
      </c>
      <c r="AI181">
        <v>-1</v>
      </c>
      <c r="AJ181">
        <v>-1</v>
      </c>
      <c r="AK181">
        <v>-1</v>
      </c>
      <c r="AL181">
        <v>-1</v>
      </c>
      <c r="AM181">
        <v>-1</v>
      </c>
      <c r="AN181">
        <v>21.841999999999999</v>
      </c>
      <c r="AO181">
        <v>43424</v>
      </c>
      <c r="AP181">
        <v>30.66</v>
      </c>
      <c r="AQ181">
        <v>44625</v>
      </c>
      <c r="AR181">
        <v>47.658000000000001</v>
      </c>
      <c r="AS181">
        <v>44626</v>
      </c>
      <c r="AT181">
        <v>13.507999999999999</v>
      </c>
      <c r="AU181">
        <v>-1</v>
      </c>
      <c r="AV181">
        <v>-1</v>
      </c>
      <c r="AW181">
        <v>41863</v>
      </c>
      <c r="AX181">
        <v>-1</v>
      </c>
      <c r="AY181">
        <v>43402</v>
      </c>
      <c r="AZ181">
        <v>136.929</v>
      </c>
      <c r="BA181">
        <v>-1</v>
      </c>
      <c r="BB181">
        <v>66.328999999999994</v>
      </c>
      <c r="BC181">
        <v>41722</v>
      </c>
      <c r="BD181">
        <v>-1</v>
      </c>
      <c r="BE181">
        <v>-1</v>
      </c>
      <c r="BF181">
        <v>-1</v>
      </c>
      <c r="BG181">
        <v>-1</v>
      </c>
      <c r="BH181">
        <v>-1</v>
      </c>
      <c r="BI181">
        <v>43424</v>
      </c>
      <c r="BJ181">
        <v>202.46299999999999</v>
      </c>
      <c r="BK181">
        <v>-1</v>
      </c>
      <c r="BL181">
        <v>-1</v>
      </c>
      <c r="BM181">
        <v>43424</v>
      </c>
      <c r="BN181">
        <v>96.929000000000002</v>
      </c>
      <c r="BO181">
        <v>43426</v>
      </c>
      <c r="BP181">
        <v>13.519</v>
      </c>
      <c r="BQ181">
        <v>-1</v>
      </c>
      <c r="BR181">
        <v>-1</v>
      </c>
      <c r="BS181">
        <v>43426</v>
      </c>
      <c r="BT181">
        <v>20.484999999999999</v>
      </c>
      <c r="BU181">
        <v>-1</v>
      </c>
      <c r="BV181">
        <v>-1</v>
      </c>
      <c r="BW181">
        <v>41915</v>
      </c>
      <c r="BX181">
        <v>-1</v>
      </c>
      <c r="BY181">
        <v>-1</v>
      </c>
      <c r="BZ181">
        <v>-1</v>
      </c>
      <c r="CA181">
        <v>41911</v>
      </c>
      <c r="CB181">
        <v>-1</v>
      </c>
      <c r="CC181">
        <v>41912</v>
      </c>
      <c r="CD181">
        <v>-1</v>
      </c>
      <c r="CE181">
        <v>43332</v>
      </c>
      <c r="CF181">
        <v>54.639000000000003</v>
      </c>
      <c r="CG181">
        <v>41893</v>
      </c>
      <c r="CH181">
        <v>-1</v>
      </c>
      <c r="CI181">
        <v>-1</v>
      </c>
      <c r="CJ181">
        <v>-1</v>
      </c>
      <c r="CK181">
        <v>41844</v>
      </c>
      <c r="CL181">
        <v>-1</v>
      </c>
      <c r="CM181">
        <v>-1</v>
      </c>
      <c r="CN181">
        <v>-1</v>
      </c>
    </row>
    <row r="182" spans="1:92" x14ac:dyDescent="0.25">
      <c r="A182" s="1">
        <v>42034</v>
      </c>
      <c r="B182">
        <v>226.62700000000001</v>
      </c>
      <c r="C182">
        <v>41831</v>
      </c>
      <c r="D182">
        <v>193.90899999999999</v>
      </c>
      <c r="E182">
        <v>44895</v>
      </c>
      <c r="F182">
        <v>107.917</v>
      </c>
      <c r="G182">
        <v>40360</v>
      </c>
      <c r="H182">
        <v>92.082999999999998</v>
      </c>
      <c r="I182">
        <v>44834</v>
      </c>
      <c r="J182">
        <v>167.79400000000001</v>
      </c>
      <c r="K182">
        <v>41819</v>
      </c>
      <c r="L182">
        <v>279.66300000000001</v>
      </c>
      <c r="M182">
        <v>40469</v>
      </c>
      <c r="N182">
        <v>62.999000000000002</v>
      </c>
      <c r="O182">
        <v>40289</v>
      </c>
      <c r="P182">
        <v>130.834</v>
      </c>
      <c r="Q182">
        <v>44377</v>
      </c>
      <c r="R182">
        <v>117.75700000000001</v>
      </c>
      <c r="S182">
        <v>43337</v>
      </c>
      <c r="T182">
        <v>93.16</v>
      </c>
      <c r="U182">
        <v>42062</v>
      </c>
      <c r="V182">
        <v>64.620999999999995</v>
      </c>
      <c r="W182">
        <v>44074</v>
      </c>
      <c r="X182">
        <v>628.39099999999996</v>
      </c>
      <c r="Y182">
        <v>44043</v>
      </c>
      <c r="Z182">
        <v>211.244</v>
      </c>
      <c r="AA182">
        <v>40481</v>
      </c>
      <c r="AB182">
        <v>108.848</v>
      </c>
      <c r="AC182">
        <v>44043</v>
      </c>
      <c r="AD182">
        <v>192.31</v>
      </c>
      <c r="AE182">
        <v>41149</v>
      </c>
      <c r="AF182">
        <v>32.164999999999999</v>
      </c>
      <c r="AG182">
        <v>42853</v>
      </c>
      <c r="AH182">
        <v>22.893999999999998</v>
      </c>
      <c r="AI182">
        <v>-1</v>
      </c>
      <c r="AJ182">
        <v>-1</v>
      </c>
      <c r="AK182">
        <v>-1</v>
      </c>
      <c r="AL182">
        <v>-1</v>
      </c>
      <c r="AM182">
        <v>-1</v>
      </c>
      <c r="AN182">
        <v>20.164999999999999</v>
      </c>
      <c r="AO182">
        <v>43424</v>
      </c>
      <c r="AP182">
        <v>30.66</v>
      </c>
      <c r="AQ182">
        <v>44625</v>
      </c>
      <c r="AR182">
        <v>47.396000000000001</v>
      </c>
      <c r="AS182">
        <v>44626</v>
      </c>
      <c r="AT182">
        <v>18.119</v>
      </c>
      <c r="AU182">
        <v>-1</v>
      </c>
      <c r="AV182">
        <v>-1</v>
      </c>
      <c r="AW182">
        <v>41863</v>
      </c>
      <c r="AX182">
        <v>-1</v>
      </c>
      <c r="AY182">
        <v>43402</v>
      </c>
      <c r="AZ182">
        <v>110.03700000000001</v>
      </c>
      <c r="BA182">
        <v>-1</v>
      </c>
      <c r="BB182">
        <v>51.66</v>
      </c>
      <c r="BC182">
        <v>41722</v>
      </c>
      <c r="BD182">
        <v>-1</v>
      </c>
      <c r="BE182">
        <v>-1</v>
      </c>
      <c r="BF182">
        <v>-1</v>
      </c>
      <c r="BG182">
        <v>-1</v>
      </c>
      <c r="BH182">
        <v>-1</v>
      </c>
      <c r="BI182">
        <v>43424</v>
      </c>
      <c r="BJ182">
        <v>183.083</v>
      </c>
      <c r="BK182">
        <v>-1</v>
      </c>
      <c r="BL182">
        <v>-1</v>
      </c>
      <c r="BM182">
        <v>43424</v>
      </c>
      <c r="BN182">
        <v>87.16</v>
      </c>
      <c r="BO182">
        <v>43426</v>
      </c>
      <c r="BP182">
        <v>13.519</v>
      </c>
      <c r="BQ182">
        <v>-1</v>
      </c>
      <c r="BR182">
        <v>-1</v>
      </c>
      <c r="BS182">
        <v>43426</v>
      </c>
      <c r="BT182">
        <v>20.824999999999999</v>
      </c>
      <c r="BU182">
        <v>-1</v>
      </c>
      <c r="BV182">
        <v>-1</v>
      </c>
      <c r="BW182">
        <v>41915</v>
      </c>
      <c r="BX182">
        <v>-1</v>
      </c>
      <c r="BY182">
        <v>-1</v>
      </c>
      <c r="BZ182">
        <v>-1</v>
      </c>
      <c r="CA182">
        <v>41911</v>
      </c>
      <c r="CB182">
        <v>-1</v>
      </c>
      <c r="CC182">
        <v>41912</v>
      </c>
      <c r="CD182">
        <v>-1</v>
      </c>
      <c r="CE182">
        <v>43332</v>
      </c>
      <c r="CF182">
        <v>50.804000000000002</v>
      </c>
      <c r="CG182">
        <v>41893</v>
      </c>
      <c r="CH182">
        <v>-1</v>
      </c>
      <c r="CI182">
        <v>-1</v>
      </c>
      <c r="CJ182">
        <v>-1</v>
      </c>
      <c r="CK182">
        <v>41844</v>
      </c>
      <c r="CL182">
        <v>-1</v>
      </c>
      <c r="CM182">
        <v>-1</v>
      </c>
      <c r="CN182">
        <v>-1</v>
      </c>
    </row>
    <row r="183" spans="1:92" x14ac:dyDescent="0.25">
      <c r="A183" s="1">
        <v>42062</v>
      </c>
      <c r="B183">
        <v>242.90899999999999</v>
      </c>
      <c r="C183">
        <v>41831</v>
      </c>
      <c r="D183">
        <v>169.26599999999999</v>
      </c>
      <c r="E183">
        <v>44895</v>
      </c>
      <c r="F183">
        <v>88.716999999999999</v>
      </c>
      <c r="G183">
        <v>40360</v>
      </c>
      <c r="H183">
        <v>82.167000000000002</v>
      </c>
      <c r="I183">
        <v>44834</v>
      </c>
      <c r="J183">
        <v>134.65199999999999</v>
      </c>
      <c r="K183">
        <v>41819</v>
      </c>
      <c r="L183">
        <v>260.077</v>
      </c>
      <c r="M183">
        <v>40469</v>
      </c>
      <c r="N183">
        <v>52.334000000000003</v>
      </c>
      <c r="O183">
        <v>40289</v>
      </c>
      <c r="P183">
        <v>116.673</v>
      </c>
      <c r="Q183">
        <v>44377</v>
      </c>
      <c r="R183">
        <v>102.745</v>
      </c>
      <c r="S183">
        <v>43337</v>
      </c>
      <c r="T183">
        <v>82.832999999999998</v>
      </c>
      <c r="U183">
        <v>42062</v>
      </c>
      <c r="V183">
        <v>60.655999999999999</v>
      </c>
      <c r="W183">
        <v>44074</v>
      </c>
      <c r="X183">
        <v>479.49099999999999</v>
      </c>
      <c r="Y183">
        <v>44043</v>
      </c>
      <c r="Z183">
        <v>192.38800000000001</v>
      </c>
      <c r="AA183">
        <v>40481</v>
      </c>
      <c r="AB183">
        <v>99.724999999999994</v>
      </c>
      <c r="AC183">
        <v>44043</v>
      </c>
      <c r="AD183">
        <v>202.999</v>
      </c>
      <c r="AE183">
        <v>41149</v>
      </c>
      <c r="AF183">
        <v>32.164999999999999</v>
      </c>
      <c r="AG183">
        <v>42853</v>
      </c>
      <c r="AH183">
        <v>22.745000000000001</v>
      </c>
      <c r="AI183">
        <v>-1</v>
      </c>
      <c r="AJ183">
        <v>-1</v>
      </c>
      <c r="AK183">
        <v>-1</v>
      </c>
      <c r="AL183">
        <v>-1</v>
      </c>
      <c r="AM183">
        <v>-1</v>
      </c>
      <c r="AN183">
        <v>20.766999999999999</v>
      </c>
      <c r="AO183">
        <v>43424</v>
      </c>
      <c r="AP183">
        <v>30.66</v>
      </c>
      <c r="AQ183">
        <v>44625</v>
      </c>
      <c r="AR183">
        <v>41.935000000000002</v>
      </c>
      <c r="AS183">
        <v>44626</v>
      </c>
      <c r="AT183">
        <v>17.143000000000001</v>
      </c>
      <c r="AU183">
        <v>-1</v>
      </c>
      <c r="AV183">
        <v>-1</v>
      </c>
      <c r="AW183">
        <v>41863</v>
      </c>
      <c r="AX183">
        <v>-1</v>
      </c>
      <c r="AY183">
        <v>43402</v>
      </c>
      <c r="AZ183">
        <v>110.33</v>
      </c>
      <c r="BA183">
        <v>-1</v>
      </c>
      <c r="BB183">
        <v>45.170999999999999</v>
      </c>
      <c r="BC183">
        <v>41722</v>
      </c>
      <c r="BD183">
        <v>-1</v>
      </c>
      <c r="BE183">
        <v>-1</v>
      </c>
      <c r="BF183">
        <v>-1</v>
      </c>
      <c r="BG183">
        <v>-1</v>
      </c>
      <c r="BH183">
        <v>-1</v>
      </c>
      <c r="BI183">
        <v>43424</v>
      </c>
      <c r="BJ183">
        <v>134.583</v>
      </c>
      <c r="BK183">
        <v>-1</v>
      </c>
      <c r="BL183">
        <v>-1</v>
      </c>
      <c r="BM183">
        <v>43424</v>
      </c>
      <c r="BN183">
        <v>96.647999999999996</v>
      </c>
      <c r="BO183">
        <v>43426</v>
      </c>
      <c r="BP183">
        <v>13.519</v>
      </c>
      <c r="BQ183">
        <v>-1</v>
      </c>
      <c r="BR183">
        <v>-1</v>
      </c>
      <c r="BS183">
        <v>43426</v>
      </c>
      <c r="BT183">
        <v>19.495000000000001</v>
      </c>
      <c r="BU183">
        <v>-1</v>
      </c>
      <c r="BV183">
        <v>-1</v>
      </c>
      <c r="BW183">
        <v>41915</v>
      </c>
      <c r="BX183">
        <v>-1</v>
      </c>
      <c r="BY183">
        <v>-1</v>
      </c>
      <c r="BZ183">
        <v>-1</v>
      </c>
      <c r="CA183">
        <v>41911</v>
      </c>
      <c r="CB183">
        <v>-1</v>
      </c>
      <c r="CC183">
        <v>41912</v>
      </c>
      <c r="CD183">
        <v>-1</v>
      </c>
      <c r="CE183">
        <v>43332</v>
      </c>
      <c r="CF183">
        <v>48.698</v>
      </c>
      <c r="CG183">
        <v>41893</v>
      </c>
      <c r="CH183">
        <v>-1</v>
      </c>
      <c r="CI183">
        <v>-1</v>
      </c>
      <c r="CJ183">
        <v>-1</v>
      </c>
      <c r="CK183">
        <v>41844</v>
      </c>
      <c r="CL183">
        <v>-1</v>
      </c>
      <c r="CM183">
        <v>-1</v>
      </c>
      <c r="CN183">
        <v>-1</v>
      </c>
    </row>
    <row r="184" spans="1:92" x14ac:dyDescent="0.25">
      <c r="A184" s="1">
        <v>42094</v>
      </c>
      <c r="B184">
        <v>282.82</v>
      </c>
      <c r="C184">
        <v>41831</v>
      </c>
      <c r="D184">
        <v>161.791</v>
      </c>
      <c r="E184">
        <v>44895</v>
      </c>
      <c r="F184">
        <v>83.463999999999999</v>
      </c>
      <c r="G184">
        <v>40360</v>
      </c>
      <c r="H184">
        <v>90.716999999999999</v>
      </c>
      <c r="I184">
        <v>44834</v>
      </c>
      <c r="J184">
        <v>159.46</v>
      </c>
      <c r="K184">
        <v>41819</v>
      </c>
      <c r="L184">
        <v>265.29199999999997</v>
      </c>
      <c r="M184">
        <v>40469</v>
      </c>
      <c r="N184">
        <v>51.85</v>
      </c>
      <c r="O184">
        <v>40289</v>
      </c>
      <c r="P184">
        <v>132.48699999999999</v>
      </c>
      <c r="Q184">
        <v>44377</v>
      </c>
      <c r="R184">
        <v>125.60899999999999</v>
      </c>
      <c r="S184">
        <v>43337</v>
      </c>
      <c r="T184">
        <v>92.590999999999994</v>
      </c>
      <c r="U184">
        <v>42062</v>
      </c>
      <c r="V184">
        <v>59.119</v>
      </c>
      <c r="W184">
        <v>44074</v>
      </c>
      <c r="X184">
        <v>407.85899999999998</v>
      </c>
      <c r="Y184">
        <v>44043</v>
      </c>
      <c r="Z184">
        <v>208.739</v>
      </c>
      <c r="AA184">
        <v>40481</v>
      </c>
      <c r="AB184">
        <v>104.15300000000001</v>
      </c>
      <c r="AC184">
        <v>44043</v>
      </c>
      <c r="AD184">
        <v>217.2</v>
      </c>
      <c r="AE184">
        <v>41149</v>
      </c>
      <c r="AF184">
        <v>32.164999999999999</v>
      </c>
      <c r="AG184">
        <v>42853</v>
      </c>
      <c r="AH184">
        <v>26.495000000000001</v>
      </c>
      <c r="AI184">
        <v>-1</v>
      </c>
      <c r="AJ184">
        <v>-1</v>
      </c>
      <c r="AK184">
        <v>-1</v>
      </c>
      <c r="AL184">
        <v>-1</v>
      </c>
      <c r="AM184">
        <v>-1</v>
      </c>
      <c r="AN184">
        <v>20.085000000000001</v>
      </c>
      <c r="AO184">
        <v>43424</v>
      </c>
      <c r="AP184">
        <v>30.66</v>
      </c>
      <c r="AQ184">
        <v>44625</v>
      </c>
      <c r="AR184">
        <v>40.552999999999997</v>
      </c>
      <c r="AS184">
        <v>44626</v>
      </c>
      <c r="AT184">
        <v>17.117000000000001</v>
      </c>
      <c r="AU184">
        <v>-1</v>
      </c>
      <c r="AV184">
        <v>-1</v>
      </c>
      <c r="AW184">
        <v>41863</v>
      </c>
      <c r="AX184">
        <v>-1</v>
      </c>
      <c r="AY184">
        <v>43402</v>
      </c>
      <c r="AZ184">
        <v>108.206</v>
      </c>
      <c r="BA184">
        <v>-1</v>
      </c>
      <c r="BB184">
        <v>34.828000000000003</v>
      </c>
      <c r="BC184">
        <v>41722</v>
      </c>
      <c r="BD184">
        <v>-1</v>
      </c>
      <c r="BE184">
        <v>-1</v>
      </c>
      <c r="BF184">
        <v>-1</v>
      </c>
      <c r="BG184">
        <v>-1</v>
      </c>
      <c r="BH184">
        <v>-1</v>
      </c>
      <c r="BI184">
        <v>43424</v>
      </c>
      <c r="BJ184">
        <v>126.92400000000001</v>
      </c>
      <c r="BK184">
        <v>-1</v>
      </c>
      <c r="BL184">
        <v>-1</v>
      </c>
      <c r="BM184">
        <v>43424</v>
      </c>
      <c r="BN184">
        <v>85.447000000000003</v>
      </c>
      <c r="BO184">
        <v>43426</v>
      </c>
      <c r="BP184">
        <v>13.519</v>
      </c>
      <c r="BQ184">
        <v>-1</v>
      </c>
      <c r="BR184">
        <v>-1</v>
      </c>
      <c r="BS184">
        <v>43426</v>
      </c>
      <c r="BT184">
        <v>20.213000000000001</v>
      </c>
      <c r="BU184">
        <v>-1</v>
      </c>
      <c r="BV184">
        <v>-1</v>
      </c>
      <c r="BW184">
        <v>41915</v>
      </c>
      <c r="BX184">
        <v>-1</v>
      </c>
      <c r="BY184">
        <v>-1</v>
      </c>
      <c r="BZ184">
        <v>-1</v>
      </c>
      <c r="CA184">
        <v>41911</v>
      </c>
      <c r="CB184">
        <v>-1</v>
      </c>
      <c r="CC184">
        <v>41912</v>
      </c>
      <c r="CD184">
        <v>-1</v>
      </c>
      <c r="CE184">
        <v>43332</v>
      </c>
      <c r="CF184">
        <v>47.183999999999997</v>
      </c>
      <c r="CG184">
        <v>41893</v>
      </c>
      <c r="CH184">
        <v>-1</v>
      </c>
      <c r="CI184">
        <v>-1</v>
      </c>
      <c r="CJ184">
        <v>-1</v>
      </c>
      <c r="CK184">
        <v>41844</v>
      </c>
      <c r="CL184">
        <v>-1</v>
      </c>
      <c r="CM184">
        <v>-1</v>
      </c>
      <c r="CN184">
        <v>-1</v>
      </c>
    </row>
    <row r="185" spans="1:92" x14ac:dyDescent="0.25">
      <c r="A185" s="1">
        <v>42124</v>
      </c>
      <c r="B185">
        <v>234.34</v>
      </c>
      <c r="C185">
        <v>41831</v>
      </c>
      <c r="D185">
        <v>159.44499999999999</v>
      </c>
      <c r="E185">
        <v>44895</v>
      </c>
      <c r="F185">
        <v>87.614000000000004</v>
      </c>
      <c r="G185">
        <v>40360</v>
      </c>
      <c r="H185">
        <v>90.837999999999994</v>
      </c>
      <c r="I185">
        <v>44834</v>
      </c>
      <c r="J185">
        <v>143.55000000000001</v>
      </c>
      <c r="K185">
        <v>41819</v>
      </c>
      <c r="L185">
        <v>269.11</v>
      </c>
      <c r="M185">
        <v>40469</v>
      </c>
      <c r="N185">
        <v>48.67</v>
      </c>
      <c r="O185">
        <v>40289</v>
      </c>
      <c r="P185">
        <v>122.196</v>
      </c>
      <c r="Q185">
        <v>44377</v>
      </c>
      <c r="R185">
        <v>120.849</v>
      </c>
      <c r="S185">
        <v>43337</v>
      </c>
      <c r="T185">
        <v>92.352000000000004</v>
      </c>
      <c r="U185">
        <v>42062</v>
      </c>
      <c r="V185">
        <v>57.677</v>
      </c>
      <c r="W185">
        <v>44074</v>
      </c>
      <c r="X185">
        <v>358.85300000000001</v>
      </c>
      <c r="Y185">
        <v>44043</v>
      </c>
      <c r="Z185">
        <v>209.495</v>
      </c>
      <c r="AA185">
        <v>40481</v>
      </c>
      <c r="AB185">
        <v>105.17</v>
      </c>
      <c r="AC185">
        <v>44043</v>
      </c>
      <c r="AD185">
        <v>224.49700000000001</v>
      </c>
      <c r="AE185">
        <v>41149</v>
      </c>
      <c r="AF185">
        <v>33.847000000000001</v>
      </c>
      <c r="AG185">
        <v>42853</v>
      </c>
      <c r="AH185">
        <v>25.835999999999999</v>
      </c>
      <c r="AI185">
        <v>-1</v>
      </c>
      <c r="AJ185">
        <v>-1</v>
      </c>
      <c r="AK185">
        <v>-1</v>
      </c>
      <c r="AL185">
        <v>-1</v>
      </c>
      <c r="AM185">
        <v>-1</v>
      </c>
      <c r="AN185">
        <v>19.864000000000001</v>
      </c>
      <c r="AO185">
        <v>43424</v>
      </c>
      <c r="AP185">
        <v>30.66</v>
      </c>
      <c r="AQ185">
        <v>44625</v>
      </c>
      <c r="AR185">
        <v>37.335000000000001</v>
      </c>
      <c r="AS185">
        <v>44626</v>
      </c>
      <c r="AT185">
        <v>16.805</v>
      </c>
      <c r="AU185">
        <v>-1</v>
      </c>
      <c r="AV185">
        <v>-1</v>
      </c>
      <c r="AW185">
        <v>41863</v>
      </c>
      <c r="AX185">
        <v>-1</v>
      </c>
      <c r="AY185">
        <v>43402</v>
      </c>
      <c r="AZ185">
        <v>123.31699999999999</v>
      </c>
      <c r="BA185">
        <v>-1</v>
      </c>
      <c r="BB185">
        <v>36.167000000000002</v>
      </c>
      <c r="BC185">
        <v>41722</v>
      </c>
      <c r="BD185">
        <v>-1</v>
      </c>
      <c r="BE185">
        <v>-1</v>
      </c>
      <c r="BF185">
        <v>-1</v>
      </c>
      <c r="BG185">
        <v>-1</v>
      </c>
      <c r="BH185">
        <v>-1</v>
      </c>
      <c r="BI185">
        <v>43424</v>
      </c>
      <c r="BJ185">
        <v>149.92500000000001</v>
      </c>
      <c r="BK185">
        <v>-1</v>
      </c>
      <c r="BL185">
        <v>-1</v>
      </c>
      <c r="BM185">
        <v>43424</v>
      </c>
      <c r="BN185">
        <v>92.096999999999994</v>
      </c>
      <c r="BO185">
        <v>43426</v>
      </c>
      <c r="BP185">
        <v>13.519</v>
      </c>
      <c r="BQ185">
        <v>-1</v>
      </c>
      <c r="BR185">
        <v>-1</v>
      </c>
      <c r="BS185">
        <v>43426</v>
      </c>
      <c r="BT185">
        <v>20.824999999999999</v>
      </c>
      <c r="BU185">
        <v>-1</v>
      </c>
      <c r="BV185">
        <v>-1</v>
      </c>
      <c r="BW185">
        <v>41915</v>
      </c>
      <c r="BX185">
        <v>-1</v>
      </c>
      <c r="BY185">
        <v>-1</v>
      </c>
      <c r="BZ185">
        <v>-1</v>
      </c>
      <c r="CA185">
        <v>41911</v>
      </c>
      <c r="CB185">
        <v>-1</v>
      </c>
      <c r="CC185">
        <v>41912</v>
      </c>
      <c r="CD185">
        <v>-1</v>
      </c>
      <c r="CE185">
        <v>43332</v>
      </c>
      <c r="CF185">
        <v>47.637</v>
      </c>
      <c r="CG185">
        <v>41893</v>
      </c>
      <c r="CH185">
        <v>-1</v>
      </c>
      <c r="CI185">
        <v>-1</v>
      </c>
      <c r="CJ185">
        <v>-1</v>
      </c>
      <c r="CK185">
        <v>41844</v>
      </c>
      <c r="CL185">
        <v>-1</v>
      </c>
      <c r="CM185">
        <v>-1</v>
      </c>
      <c r="CN185">
        <v>-1</v>
      </c>
    </row>
    <row r="186" spans="1:92" x14ac:dyDescent="0.25">
      <c r="A186" s="1">
        <v>42153</v>
      </c>
      <c r="B186">
        <v>235.5</v>
      </c>
      <c r="C186">
        <v>41831</v>
      </c>
      <c r="D186">
        <v>167.30500000000001</v>
      </c>
      <c r="E186">
        <v>44895</v>
      </c>
      <c r="F186">
        <v>80.478999999999999</v>
      </c>
      <c r="G186">
        <v>40360</v>
      </c>
      <c r="H186">
        <v>87.582999999999998</v>
      </c>
      <c r="I186">
        <v>44834</v>
      </c>
      <c r="J186">
        <v>147.12</v>
      </c>
      <c r="K186">
        <v>41819</v>
      </c>
      <c r="L186">
        <v>265.255</v>
      </c>
      <c r="M186">
        <v>40469</v>
      </c>
      <c r="N186">
        <v>47.5</v>
      </c>
      <c r="O186">
        <v>40289</v>
      </c>
      <c r="P186">
        <v>113.883</v>
      </c>
      <c r="Q186">
        <v>44377</v>
      </c>
      <c r="R186">
        <v>116.38500000000001</v>
      </c>
      <c r="S186">
        <v>43337</v>
      </c>
      <c r="T186">
        <v>86.66</v>
      </c>
      <c r="U186">
        <v>42062</v>
      </c>
      <c r="V186">
        <v>65.286000000000001</v>
      </c>
      <c r="W186">
        <v>44074</v>
      </c>
      <c r="X186">
        <v>309.49</v>
      </c>
      <c r="Y186">
        <v>44043</v>
      </c>
      <c r="Z186">
        <v>206.51300000000001</v>
      </c>
      <c r="AA186">
        <v>40481</v>
      </c>
      <c r="AB186">
        <v>102.83199999999999</v>
      </c>
      <c r="AC186">
        <v>44043</v>
      </c>
      <c r="AD186">
        <v>211.31800000000001</v>
      </c>
      <c r="AE186">
        <v>41149</v>
      </c>
      <c r="AF186">
        <v>32.637999999999998</v>
      </c>
      <c r="AG186">
        <v>42853</v>
      </c>
      <c r="AH186">
        <v>23.885999999999999</v>
      </c>
      <c r="AI186">
        <v>-1</v>
      </c>
      <c r="AJ186">
        <v>-1</v>
      </c>
      <c r="AK186">
        <v>-1</v>
      </c>
      <c r="AL186">
        <v>-1</v>
      </c>
      <c r="AM186">
        <v>-1</v>
      </c>
      <c r="AN186">
        <v>20.244</v>
      </c>
      <c r="AO186">
        <v>43424</v>
      </c>
      <c r="AP186">
        <v>30.66</v>
      </c>
      <c r="AQ186">
        <v>44625</v>
      </c>
      <c r="AR186">
        <v>31.079000000000001</v>
      </c>
      <c r="AS186">
        <v>44626</v>
      </c>
      <c r="AT186">
        <v>17.077999999999999</v>
      </c>
      <c r="AU186">
        <v>-1</v>
      </c>
      <c r="AV186">
        <v>-1</v>
      </c>
      <c r="AW186">
        <v>41863</v>
      </c>
      <c r="AX186">
        <v>-1</v>
      </c>
      <c r="AY186">
        <v>43402</v>
      </c>
      <c r="AZ186">
        <v>112.40600000000001</v>
      </c>
      <c r="BA186">
        <v>-1</v>
      </c>
      <c r="BB186">
        <v>38.331000000000003</v>
      </c>
      <c r="BC186">
        <v>41722</v>
      </c>
      <c r="BD186">
        <v>-1</v>
      </c>
      <c r="BE186">
        <v>-1</v>
      </c>
      <c r="BF186">
        <v>-1</v>
      </c>
      <c r="BG186">
        <v>-1</v>
      </c>
      <c r="BH186">
        <v>-1</v>
      </c>
      <c r="BI186">
        <v>43424</v>
      </c>
      <c r="BJ186">
        <v>162.47200000000001</v>
      </c>
      <c r="BK186">
        <v>-1</v>
      </c>
      <c r="BL186">
        <v>-1</v>
      </c>
      <c r="BM186">
        <v>43424</v>
      </c>
      <c r="BN186">
        <v>87.99</v>
      </c>
      <c r="BO186">
        <v>43426</v>
      </c>
      <c r="BP186">
        <v>13.519</v>
      </c>
      <c r="BQ186">
        <v>-1</v>
      </c>
      <c r="BR186">
        <v>-1</v>
      </c>
      <c r="BS186">
        <v>43426</v>
      </c>
      <c r="BT186">
        <v>18.873999999999999</v>
      </c>
      <c r="BU186">
        <v>-1</v>
      </c>
      <c r="BV186">
        <v>-1</v>
      </c>
      <c r="BW186">
        <v>41915</v>
      </c>
      <c r="BX186">
        <v>-1</v>
      </c>
      <c r="BY186">
        <v>-1</v>
      </c>
      <c r="BZ186">
        <v>-1</v>
      </c>
      <c r="CA186">
        <v>41911</v>
      </c>
      <c r="CB186">
        <v>-1</v>
      </c>
      <c r="CC186">
        <v>41912</v>
      </c>
      <c r="CD186">
        <v>-1</v>
      </c>
      <c r="CE186">
        <v>43332</v>
      </c>
      <c r="CF186">
        <v>48.331000000000003</v>
      </c>
      <c r="CG186">
        <v>41893</v>
      </c>
      <c r="CH186">
        <v>-1</v>
      </c>
      <c r="CI186">
        <v>-1</v>
      </c>
      <c r="CJ186">
        <v>-1</v>
      </c>
      <c r="CK186">
        <v>41844</v>
      </c>
      <c r="CL186">
        <v>-1</v>
      </c>
      <c r="CM186">
        <v>-1</v>
      </c>
      <c r="CN186">
        <v>-1</v>
      </c>
    </row>
    <row r="187" spans="1:92" x14ac:dyDescent="0.25">
      <c r="A187" s="1">
        <v>42185</v>
      </c>
      <c r="B187">
        <v>259.899</v>
      </c>
      <c r="C187">
        <v>41831</v>
      </c>
      <c r="D187">
        <v>182.29900000000001</v>
      </c>
      <c r="E187">
        <v>44895</v>
      </c>
      <c r="F187">
        <v>86.885000000000005</v>
      </c>
      <c r="G187">
        <v>40360</v>
      </c>
      <c r="H187">
        <v>94.334999999999994</v>
      </c>
      <c r="I187">
        <v>44834</v>
      </c>
      <c r="J187">
        <v>169.268</v>
      </c>
      <c r="K187">
        <v>41819</v>
      </c>
      <c r="L187">
        <v>273.61700000000002</v>
      </c>
      <c r="M187">
        <v>40469</v>
      </c>
      <c r="N187">
        <v>51.4</v>
      </c>
      <c r="O187">
        <v>40289</v>
      </c>
      <c r="P187">
        <v>137.83500000000001</v>
      </c>
      <c r="Q187">
        <v>44377</v>
      </c>
      <c r="R187">
        <v>131.15100000000001</v>
      </c>
      <c r="S187">
        <v>43337</v>
      </c>
      <c r="T187">
        <v>93.165999999999997</v>
      </c>
      <c r="U187">
        <v>42062</v>
      </c>
      <c r="V187">
        <v>74.986999999999995</v>
      </c>
      <c r="W187">
        <v>44074</v>
      </c>
      <c r="X187">
        <v>341.87200000000001</v>
      </c>
      <c r="Y187">
        <v>44043</v>
      </c>
      <c r="Z187">
        <v>209.387</v>
      </c>
      <c r="AA187">
        <v>40481</v>
      </c>
      <c r="AB187">
        <v>105.483</v>
      </c>
      <c r="AC187">
        <v>44043</v>
      </c>
      <c r="AD187">
        <v>225.12</v>
      </c>
      <c r="AE187">
        <v>41149</v>
      </c>
      <c r="AF187">
        <v>32.637999999999998</v>
      </c>
      <c r="AG187">
        <v>42853</v>
      </c>
      <c r="AH187">
        <v>29.91</v>
      </c>
      <c r="AI187">
        <v>-1</v>
      </c>
      <c r="AJ187">
        <v>-1</v>
      </c>
      <c r="AK187">
        <v>-1</v>
      </c>
      <c r="AL187">
        <v>-1</v>
      </c>
      <c r="AM187">
        <v>-1</v>
      </c>
      <c r="AN187">
        <v>21.248999999999999</v>
      </c>
      <c r="AO187">
        <v>43424</v>
      </c>
      <c r="AP187">
        <v>30.66</v>
      </c>
      <c r="AQ187">
        <v>44625</v>
      </c>
      <c r="AR187">
        <v>36.155999999999999</v>
      </c>
      <c r="AS187">
        <v>44626</v>
      </c>
      <c r="AT187">
        <v>15.994999999999999</v>
      </c>
      <c r="AU187">
        <v>-1</v>
      </c>
      <c r="AV187">
        <v>-1</v>
      </c>
      <c r="AW187">
        <v>41863</v>
      </c>
      <c r="AX187">
        <v>-1</v>
      </c>
      <c r="AY187">
        <v>43402</v>
      </c>
      <c r="AZ187">
        <v>136.30799999999999</v>
      </c>
      <c r="BA187">
        <v>-1</v>
      </c>
      <c r="BB187">
        <v>43.238999999999997</v>
      </c>
      <c r="BC187">
        <v>41722</v>
      </c>
      <c r="BD187">
        <v>-1</v>
      </c>
      <c r="BE187">
        <v>-1</v>
      </c>
      <c r="BF187">
        <v>-1</v>
      </c>
      <c r="BG187">
        <v>-1</v>
      </c>
      <c r="BH187">
        <v>-1</v>
      </c>
      <c r="BI187">
        <v>43424</v>
      </c>
      <c r="BJ187">
        <v>195.048</v>
      </c>
      <c r="BK187">
        <v>-1</v>
      </c>
      <c r="BL187">
        <v>-1</v>
      </c>
      <c r="BM187">
        <v>43424</v>
      </c>
      <c r="BN187">
        <v>109.97799999999999</v>
      </c>
      <c r="BO187">
        <v>43426</v>
      </c>
      <c r="BP187">
        <v>13.519</v>
      </c>
      <c r="BQ187">
        <v>-1</v>
      </c>
      <c r="BR187">
        <v>-1</v>
      </c>
      <c r="BS187">
        <v>43426</v>
      </c>
      <c r="BT187">
        <v>19.170999999999999</v>
      </c>
      <c r="BU187">
        <v>-1</v>
      </c>
      <c r="BV187">
        <v>-1</v>
      </c>
      <c r="BW187">
        <v>41915</v>
      </c>
      <c r="BX187">
        <v>-1</v>
      </c>
      <c r="BY187">
        <v>-1</v>
      </c>
      <c r="BZ187">
        <v>-1</v>
      </c>
      <c r="CA187">
        <v>41911</v>
      </c>
      <c r="CB187">
        <v>-1</v>
      </c>
      <c r="CC187">
        <v>41912</v>
      </c>
      <c r="CD187">
        <v>-1</v>
      </c>
      <c r="CE187">
        <v>43332</v>
      </c>
      <c r="CF187">
        <v>49.011000000000003</v>
      </c>
      <c r="CG187">
        <v>41893</v>
      </c>
      <c r="CH187">
        <v>-1</v>
      </c>
      <c r="CI187">
        <v>-1</v>
      </c>
      <c r="CJ187">
        <v>-1</v>
      </c>
      <c r="CK187">
        <v>41844</v>
      </c>
      <c r="CL187">
        <v>-1</v>
      </c>
      <c r="CM187">
        <v>-1</v>
      </c>
      <c r="CN187">
        <v>-1</v>
      </c>
    </row>
    <row r="188" spans="1:92" x14ac:dyDescent="0.25">
      <c r="A188" s="1">
        <v>42216</v>
      </c>
      <c r="B188">
        <v>292.66300000000001</v>
      </c>
      <c r="C188">
        <v>41831</v>
      </c>
      <c r="D188">
        <v>170.38200000000001</v>
      </c>
      <c r="E188">
        <v>44895</v>
      </c>
      <c r="F188">
        <v>102.61799999999999</v>
      </c>
      <c r="G188">
        <v>40360</v>
      </c>
      <c r="H188">
        <v>100.169</v>
      </c>
      <c r="I188">
        <v>44834</v>
      </c>
      <c r="J188">
        <v>182.714</v>
      </c>
      <c r="K188">
        <v>41819</v>
      </c>
      <c r="L188">
        <v>268.88900000000001</v>
      </c>
      <c r="M188">
        <v>40469</v>
      </c>
      <c r="N188">
        <v>53.834000000000003</v>
      </c>
      <c r="O188">
        <v>40289</v>
      </c>
      <c r="P188">
        <v>147.98599999999999</v>
      </c>
      <c r="Q188">
        <v>44377</v>
      </c>
      <c r="R188">
        <v>135.91499999999999</v>
      </c>
      <c r="S188">
        <v>43337</v>
      </c>
      <c r="T188">
        <v>98.718000000000004</v>
      </c>
      <c r="U188">
        <v>42062</v>
      </c>
      <c r="V188">
        <v>66.86</v>
      </c>
      <c r="W188">
        <v>44074</v>
      </c>
      <c r="X188">
        <v>337.49900000000002</v>
      </c>
      <c r="Y188">
        <v>44043</v>
      </c>
      <c r="Z188">
        <v>218.398</v>
      </c>
      <c r="AA188">
        <v>40481</v>
      </c>
      <c r="AB188">
        <v>106.669</v>
      </c>
      <c r="AC188">
        <v>44043</v>
      </c>
      <c r="AD188">
        <v>236.09700000000001</v>
      </c>
      <c r="AE188">
        <v>41149</v>
      </c>
      <c r="AF188">
        <v>32.637999999999998</v>
      </c>
      <c r="AG188">
        <v>42853</v>
      </c>
      <c r="AH188">
        <v>28.335999999999999</v>
      </c>
      <c r="AI188">
        <v>-1</v>
      </c>
      <c r="AJ188">
        <v>-1</v>
      </c>
      <c r="AK188">
        <v>-1</v>
      </c>
      <c r="AL188">
        <v>-1</v>
      </c>
      <c r="AM188">
        <v>-1</v>
      </c>
      <c r="AN188">
        <v>20.780999999999999</v>
      </c>
      <c r="AO188">
        <v>43424</v>
      </c>
      <c r="AP188">
        <v>30.66</v>
      </c>
      <c r="AQ188">
        <v>44625</v>
      </c>
      <c r="AR188">
        <v>33.049999999999997</v>
      </c>
      <c r="AS188">
        <v>44626</v>
      </c>
      <c r="AT188">
        <v>13.768000000000001</v>
      </c>
      <c r="AU188">
        <v>-1</v>
      </c>
      <c r="AV188">
        <v>-1</v>
      </c>
      <c r="AW188">
        <v>41863</v>
      </c>
      <c r="AX188">
        <v>-1</v>
      </c>
      <c r="AY188">
        <v>43402</v>
      </c>
      <c r="AZ188">
        <v>115.58</v>
      </c>
      <c r="BA188">
        <v>-1</v>
      </c>
      <c r="BB188">
        <v>40</v>
      </c>
      <c r="BC188">
        <v>41722</v>
      </c>
      <c r="BD188">
        <v>-1</v>
      </c>
      <c r="BE188">
        <v>-1</v>
      </c>
      <c r="BF188">
        <v>-1</v>
      </c>
      <c r="BG188">
        <v>-1</v>
      </c>
      <c r="BH188">
        <v>-1</v>
      </c>
      <c r="BI188">
        <v>43424</v>
      </c>
      <c r="BJ188">
        <v>168.66300000000001</v>
      </c>
      <c r="BK188">
        <v>-1</v>
      </c>
      <c r="BL188">
        <v>-1</v>
      </c>
      <c r="BM188">
        <v>43424</v>
      </c>
      <c r="BN188">
        <v>95.320999999999998</v>
      </c>
      <c r="BO188">
        <v>43426</v>
      </c>
      <c r="BP188">
        <v>13.519</v>
      </c>
      <c r="BQ188">
        <v>-1</v>
      </c>
      <c r="BR188">
        <v>-1</v>
      </c>
      <c r="BS188">
        <v>43426</v>
      </c>
      <c r="BT188">
        <v>18.786000000000001</v>
      </c>
      <c r="BU188">
        <v>-1</v>
      </c>
      <c r="BV188">
        <v>-1</v>
      </c>
      <c r="BW188">
        <v>41915</v>
      </c>
      <c r="BX188">
        <v>-1</v>
      </c>
      <c r="BY188">
        <v>-1</v>
      </c>
      <c r="BZ188">
        <v>-1</v>
      </c>
      <c r="CA188">
        <v>41911</v>
      </c>
      <c r="CB188">
        <v>-1</v>
      </c>
      <c r="CC188">
        <v>41912</v>
      </c>
      <c r="CD188">
        <v>-1</v>
      </c>
      <c r="CE188">
        <v>43332</v>
      </c>
      <c r="CF188">
        <v>49.860999999999997</v>
      </c>
      <c r="CG188">
        <v>41893</v>
      </c>
      <c r="CH188">
        <v>-1</v>
      </c>
      <c r="CI188">
        <v>-1</v>
      </c>
      <c r="CJ188">
        <v>-1</v>
      </c>
      <c r="CK188">
        <v>41844</v>
      </c>
      <c r="CL188">
        <v>-1</v>
      </c>
      <c r="CM188">
        <v>-1</v>
      </c>
      <c r="CN188">
        <v>-1</v>
      </c>
    </row>
    <row r="189" spans="1:92" x14ac:dyDescent="0.25">
      <c r="A189" s="1">
        <v>42247</v>
      </c>
      <c r="B189">
        <v>350.57299999999998</v>
      </c>
      <c r="C189">
        <v>41831</v>
      </c>
      <c r="D189">
        <v>171.08500000000001</v>
      </c>
      <c r="E189">
        <v>44895</v>
      </c>
      <c r="F189">
        <v>120.259</v>
      </c>
      <c r="G189">
        <v>40360</v>
      </c>
      <c r="H189">
        <v>114.5</v>
      </c>
      <c r="I189">
        <v>44834</v>
      </c>
      <c r="J189">
        <v>217.715</v>
      </c>
      <c r="K189">
        <v>41819</v>
      </c>
      <c r="L189">
        <v>-1</v>
      </c>
      <c r="M189">
        <v>40469</v>
      </c>
      <c r="N189">
        <v>66.656999999999996</v>
      </c>
      <c r="O189">
        <v>40289</v>
      </c>
      <c r="P189">
        <v>175.5</v>
      </c>
      <c r="Q189">
        <v>44377</v>
      </c>
      <c r="R189">
        <v>145.49799999999999</v>
      </c>
      <c r="S189">
        <v>43337</v>
      </c>
      <c r="T189">
        <v>117.004</v>
      </c>
      <c r="U189">
        <v>42062</v>
      </c>
      <c r="V189">
        <v>-1</v>
      </c>
      <c r="W189">
        <v>44074</v>
      </c>
      <c r="X189">
        <v>370.43099999999998</v>
      </c>
      <c r="Y189">
        <v>44043</v>
      </c>
      <c r="Z189">
        <v>247.79599999999999</v>
      </c>
      <c r="AA189">
        <v>40481</v>
      </c>
      <c r="AB189">
        <v>144.02000000000001</v>
      </c>
      <c r="AC189">
        <v>44043</v>
      </c>
      <c r="AD189">
        <v>262.20699999999999</v>
      </c>
      <c r="AE189">
        <v>41149</v>
      </c>
      <c r="AF189">
        <v>42.988999999999997</v>
      </c>
      <c r="AG189">
        <v>42853</v>
      </c>
      <c r="AH189">
        <v>25.821999999999999</v>
      </c>
      <c r="AI189">
        <v>-1</v>
      </c>
      <c r="AJ189">
        <v>-1</v>
      </c>
      <c r="AK189">
        <v>-1</v>
      </c>
      <c r="AL189">
        <v>-1</v>
      </c>
      <c r="AM189">
        <v>-1</v>
      </c>
      <c r="AN189">
        <v>18.756</v>
      </c>
      <c r="AO189">
        <v>43424</v>
      </c>
      <c r="AP189">
        <v>30.66</v>
      </c>
      <c r="AQ189">
        <v>44625</v>
      </c>
      <c r="AR189">
        <v>33.668999999999997</v>
      </c>
      <c r="AS189">
        <v>44626</v>
      </c>
      <c r="AT189">
        <v>13.678000000000001</v>
      </c>
      <c r="AU189">
        <v>-1</v>
      </c>
      <c r="AV189">
        <v>-1</v>
      </c>
      <c r="AW189">
        <v>41863</v>
      </c>
      <c r="AX189">
        <v>-1</v>
      </c>
      <c r="AY189">
        <v>43402</v>
      </c>
      <c r="AZ189">
        <v>114.877</v>
      </c>
      <c r="BA189">
        <v>-1</v>
      </c>
      <c r="BB189">
        <v>39.027000000000001</v>
      </c>
      <c r="BC189">
        <v>41722</v>
      </c>
      <c r="BD189">
        <v>-1</v>
      </c>
      <c r="BE189">
        <v>-1</v>
      </c>
      <c r="BF189">
        <v>-1</v>
      </c>
      <c r="BG189">
        <v>-1</v>
      </c>
      <c r="BH189">
        <v>-1</v>
      </c>
      <c r="BI189">
        <v>43424</v>
      </c>
      <c r="BJ189">
        <v>173.44</v>
      </c>
      <c r="BK189">
        <v>-1</v>
      </c>
      <c r="BL189">
        <v>-1</v>
      </c>
      <c r="BM189">
        <v>43424</v>
      </c>
      <c r="BN189">
        <v>100.676</v>
      </c>
      <c r="BO189">
        <v>43426</v>
      </c>
      <c r="BP189">
        <v>13.519</v>
      </c>
      <c r="BQ189">
        <v>-1</v>
      </c>
      <c r="BR189">
        <v>-1</v>
      </c>
      <c r="BS189">
        <v>43426</v>
      </c>
      <c r="BT189">
        <v>18.684000000000001</v>
      </c>
      <c r="BU189">
        <v>-1</v>
      </c>
      <c r="BV189">
        <v>-1</v>
      </c>
      <c r="BW189">
        <v>41915</v>
      </c>
      <c r="BX189">
        <v>-1</v>
      </c>
      <c r="BY189">
        <v>-1</v>
      </c>
      <c r="BZ189">
        <v>-1</v>
      </c>
      <c r="CA189">
        <v>41911</v>
      </c>
      <c r="CB189">
        <v>-1</v>
      </c>
      <c r="CC189">
        <v>41912</v>
      </c>
      <c r="CD189">
        <v>-1</v>
      </c>
      <c r="CE189">
        <v>43332</v>
      </c>
      <c r="CF189">
        <v>50.67</v>
      </c>
      <c r="CG189">
        <v>41893</v>
      </c>
      <c r="CH189">
        <v>-1</v>
      </c>
      <c r="CI189">
        <v>-1</v>
      </c>
      <c r="CJ189">
        <v>-1</v>
      </c>
      <c r="CK189">
        <v>41844</v>
      </c>
      <c r="CL189">
        <v>-1</v>
      </c>
      <c r="CM189">
        <v>-1</v>
      </c>
      <c r="CN189">
        <v>-1</v>
      </c>
    </row>
    <row r="190" spans="1:92" x14ac:dyDescent="0.25">
      <c r="A190" s="1">
        <v>42277</v>
      </c>
      <c r="B190">
        <v>476.42899999999997</v>
      </c>
      <c r="C190">
        <v>41831</v>
      </c>
      <c r="D190">
        <v>-1</v>
      </c>
      <c r="E190">
        <v>44895</v>
      </c>
      <c r="F190">
        <v>145.03299999999999</v>
      </c>
      <c r="G190">
        <v>40360</v>
      </c>
      <c r="H190">
        <v>128.166</v>
      </c>
      <c r="I190">
        <v>44834</v>
      </c>
      <c r="J190">
        <v>249.29900000000001</v>
      </c>
      <c r="K190">
        <v>41819</v>
      </c>
      <c r="L190">
        <v>-1</v>
      </c>
      <c r="M190">
        <v>40469</v>
      </c>
      <c r="N190">
        <v>78.501000000000005</v>
      </c>
      <c r="O190">
        <v>40289</v>
      </c>
      <c r="P190">
        <v>238.82300000000001</v>
      </c>
      <c r="Q190">
        <v>44377</v>
      </c>
      <c r="R190">
        <v>175.99299999999999</v>
      </c>
      <c r="S190">
        <v>43337</v>
      </c>
      <c r="T190">
        <v>134.64699999999999</v>
      </c>
      <c r="U190">
        <v>42062</v>
      </c>
      <c r="V190">
        <v>-1</v>
      </c>
      <c r="W190">
        <v>44074</v>
      </c>
      <c r="X190">
        <v>361.13200000000001</v>
      </c>
      <c r="Y190">
        <v>44043</v>
      </c>
      <c r="Z190">
        <v>292.49599999999998</v>
      </c>
      <c r="AA190">
        <v>40481</v>
      </c>
      <c r="AB190">
        <v>168</v>
      </c>
      <c r="AC190">
        <v>44043</v>
      </c>
      <c r="AD190">
        <v>312.39699999999999</v>
      </c>
      <c r="AE190">
        <v>41149</v>
      </c>
      <c r="AF190">
        <v>55.548000000000002</v>
      </c>
      <c r="AG190">
        <v>42853</v>
      </c>
      <c r="AH190">
        <v>26.481999999999999</v>
      </c>
      <c r="AI190">
        <v>-1</v>
      </c>
      <c r="AJ190">
        <v>-1</v>
      </c>
      <c r="AK190">
        <v>-1</v>
      </c>
      <c r="AL190">
        <v>-1</v>
      </c>
      <c r="AM190">
        <v>-1</v>
      </c>
      <c r="AN190">
        <v>16.715</v>
      </c>
      <c r="AO190">
        <v>43424</v>
      </c>
      <c r="AP190">
        <v>30.66</v>
      </c>
      <c r="AQ190">
        <v>44625</v>
      </c>
      <c r="AR190">
        <v>32.198999999999998</v>
      </c>
      <c r="AS190">
        <v>44626</v>
      </c>
      <c r="AT190">
        <v>14.439</v>
      </c>
      <c r="AU190">
        <v>-1</v>
      </c>
      <c r="AV190">
        <v>-1</v>
      </c>
      <c r="AW190">
        <v>41863</v>
      </c>
      <c r="AX190">
        <v>-1</v>
      </c>
      <c r="AY190">
        <v>43402</v>
      </c>
      <c r="AZ190">
        <v>121.622</v>
      </c>
      <c r="BA190">
        <v>-1</v>
      </c>
      <c r="BB190">
        <v>45.613</v>
      </c>
      <c r="BC190">
        <v>41722</v>
      </c>
      <c r="BD190">
        <v>-1</v>
      </c>
      <c r="BE190">
        <v>-1</v>
      </c>
      <c r="BF190">
        <v>-1</v>
      </c>
      <c r="BG190">
        <v>-1</v>
      </c>
      <c r="BH190">
        <v>-1</v>
      </c>
      <c r="BI190">
        <v>43424</v>
      </c>
      <c r="BJ190">
        <v>173.17400000000001</v>
      </c>
      <c r="BK190">
        <v>-1</v>
      </c>
      <c r="BL190">
        <v>-1</v>
      </c>
      <c r="BM190">
        <v>43424</v>
      </c>
      <c r="BN190">
        <v>109.245</v>
      </c>
      <c r="BO190">
        <v>43426</v>
      </c>
      <c r="BP190">
        <v>13.519</v>
      </c>
      <c r="BQ190">
        <v>-1</v>
      </c>
      <c r="BR190">
        <v>-1</v>
      </c>
      <c r="BS190">
        <v>43426</v>
      </c>
      <c r="BT190">
        <v>15.331</v>
      </c>
      <c r="BU190">
        <v>-1</v>
      </c>
      <c r="BV190">
        <v>-1</v>
      </c>
      <c r="BW190">
        <v>41915</v>
      </c>
      <c r="BX190">
        <v>-1</v>
      </c>
      <c r="BY190">
        <v>-1</v>
      </c>
      <c r="BZ190">
        <v>-1</v>
      </c>
      <c r="CA190">
        <v>41911</v>
      </c>
      <c r="CB190">
        <v>-1</v>
      </c>
      <c r="CC190">
        <v>41912</v>
      </c>
      <c r="CD190">
        <v>-1</v>
      </c>
      <c r="CE190">
        <v>43332</v>
      </c>
      <c r="CF190">
        <v>50.460999999999999</v>
      </c>
      <c r="CG190">
        <v>41893</v>
      </c>
      <c r="CH190">
        <v>-1</v>
      </c>
      <c r="CI190">
        <v>-1</v>
      </c>
      <c r="CJ190">
        <v>-1</v>
      </c>
      <c r="CK190">
        <v>41844</v>
      </c>
      <c r="CL190">
        <v>-1</v>
      </c>
      <c r="CM190">
        <v>-1</v>
      </c>
      <c r="CN190">
        <v>-1</v>
      </c>
    </row>
    <row r="191" spans="1:92" x14ac:dyDescent="0.25">
      <c r="A191" s="1">
        <v>42307</v>
      </c>
      <c r="B191">
        <v>440.50900000000001</v>
      </c>
      <c r="C191">
        <v>41831</v>
      </c>
      <c r="D191">
        <v>-1</v>
      </c>
      <c r="E191">
        <v>44895</v>
      </c>
      <c r="F191">
        <v>122.345</v>
      </c>
      <c r="G191">
        <v>40360</v>
      </c>
      <c r="H191">
        <v>105.833</v>
      </c>
      <c r="I191">
        <v>44834</v>
      </c>
      <c r="J191">
        <v>210.17500000000001</v>
      </c>
      <c r="K191">
        <v>41819</v>
      </c>
      <c r="L191">
        <v>-1</v>
      </c>
      <c r="M191">
        <v>40469</v>
      </c>
      <c r="N191">
        <v>61.667000000000002</v>
      </c>
      <c r="O191">
        <v>40289</v>
      </c>
      <c r="P191">
        <v>200.54900000000001</v>
      </c>
      <c r="Q191">
        <v>44377</v>
      </c>
      <c r="R191">
        <v>151.935</v>
      </c>
      <c r="S191">
        <v>43337</v>
      </c>
      <c r="T191">
        <v>105.613</v>
      </c>
      <c r="U191">
        <v>42062</v>
      </c>
      <c r="V191">
        <v>-1</v>
      </c>
      <c r="W191">
        <v>44074</v>
      </c>
      <c r="X191">
        <v>272.88799999999998</v>
      </c>
      <c r="Y191">
        <v>44043</v>
      </c>
      <c r="Z191">
        <v>252.64</v>
      </c>
      <c r="AA191">
        <v>40481</v>
      </c>
      <c r="AB191">
        <v>132.154</v>
      </c>
      <c r="AC191">
        <v>44043</v>
      </c>
      <c r="AD191">
        <v>253.19300000000001</v>
      </c>
      <c r="AE191">
        <v>41149</v>
      </c>
      <c r="AF191">
        <v>43.926000000000002</v>
      </c>
      <c r="AG191">
        <v>42853</v>
      </c>
      <c r="AH191">
        <v>25.64</v>
      </c>
      <c r="AI191">
        <v>-1</v>
      </c>
      <c r="AJ191">
        <v>-1</v>
      </c>
      <c r="AK191">
        <v>-1</v>
      </c>
      <c r="AL191">
        <v>-1</v>
      </c>
      <c r="AM191">
        <v>-1</v>
      </c>
      <c r="AN191">
        <v>16.629000000000001</v>
      </c>
      <c r="AO191">
        <v>43424</v>
      </c>
      <c r="AP191">
        <v>30.66</v>
      </c>
      <c r="AQ191">
        <v>44625</v>
      </c>
      <c r="AR191">
        <v>29.388999999999999</v>
      </c>
      <c r="AS191">
        <v>44626</v>
      </c>
      <c r="AT191">
        <v>12.885999999999999</v>
      </c>
      <c r="AU191">
        <v>-1</v>
      </c>
      <c r="AV191">
        <v>-1</v>
      </c>
      <c r="AW191">
        <v>41863</v>
      </c>
      <c r="AX191">
        <v>-1</v>
      </c>
      <c r="AY191">
        <v>43402</v>
      </c>
      <c r="AZ191">
        <v>102.574</v>
      </c>
      <c r="BA191">
        <v>-1</v>
      </c>
      <c r="BB191">
        <v>42.484999999999999</v>
      </c>
      <c r="BC191">
        <v>41722</v>
      </c>
      <c r="BD191">
        <v>-1</v>
      </c>
      <c r="BE191">
        <v>-1</v>
      </c>
      <c r="BF191">
        <v>-1</v>
      </c>
      <c r="BG191">
        <v>-1</v>
      </c>
      <c r="BH191">
        <v>-1</v>
      </c>
      <c r="BI191">
        <v>43424</v>
      </c>
      <c r="BJ191">
        <v>170.715</v>
      </c>
      <c r="BK191">
        <v>-1</v>
      </c>
      <c r="BL191">
        <v>-1</v>
      </c>
      <c r="BM191">
        <v>43424</v>
      </c>
      <c r="BN191">
        <v>88.543000000000006</v>
      </c>
      <c r="BO191">
        <v>43426</v>
      </c>
      <c r="BP191">
        <v>13.519</v>
      </c>
      <c r="BQ191">
        <v>-1</v>
      </c>
      <c r="BR191">
        <v>-1</v>
      </c>
      <c r="BS191">
        <v>43426</v>
      </c>
      <c r="BT191">
        <v>16.832000000000001</v>
      </c>
      <c r="BU191">
        <v>-1</v>
      </c>
      <c r="BV191">
        <v>-1</v>
      </c>
      <c r="BW191">
        <v>41915</v>
      </c>
      <c r="BX191">
        <v>-1</v>
      </c>
      <c r="BY191">
        <v>-1</v>
      </c>
      <c r="BZ191">
        <v>-1</v>
      </c>
      <c r="CA191">
        <v>41911</v>
      </c>
      <c r="CB191">
        <v>-1</v>
      </c>
      <c r="CC191">
        <v>41912</v>
      </c>
      <c r="CD191">
        <v>-1</v>
      </c>
      <c r="CE191">
        <v>43332</v>
      </c>
      <c r="CF191">
        <v>50.375999999999998</v>
      </c>
      <c r="CG191">
        <v>41893</v>
      </c>
      <c r="CH191">
        <v>-1</v>
      </c>
      <c r="CI191">
        <v>-1</v>
      </c>
      <c r="CJ191">
        <v>-1</v>
      </c>
      <c r="CK191">
        <v>41844</v>
      </c>
      <c r="CL191">
        <v>-1</v>
      </c>
      <c r="CM191">
        <v>-1</v>
      </c>
      <c r="CN191">
        <v>-1</v>
      </c>
    </row>
    <row r="192" spans="1:92" x14ac:dyDescent="0.25">
      <c r="A192" s="1">
        <v>42338</v>
      </c>
      <c r="B192">
        <v>444.13200000000001</v>
      </c>
      <c r="C192">
        <v>41831</v>
      </c>
      <c r="D192">
        <v>-1</v>
      </c>
      <c r="E192">
        <v>44895</v>
      </c>
      <c r="F192">
        <v>126.523</v>
      </c>
      <c r="G192">
        <v>40360</v>
      </c>
      <c r="H192">
        <v>100.48</v>
      </c>
      <c r="I192">
        <v>44834</v>
      </c>
      <c r="J192">
        <v>221.941</v>
      </c>
      <c r="K192">
        <v>41819</v>
      </c>
      <c r="L192">
        <v>-1</v>
      </c>
      <c r="M192">
        <v>40469</v>
      </c>
      <c r="N192">
        <v>53.488999999999997</v>
      </c>
      <c r="O192">
        <v>40289</v>
      </c>
      <c r="P192">
        <v>171.571</v>
      </c>
      <c r="Q192">
        <v>44377</v>
      </c>
      <c r="R192">
        <v>155.23500000000001</v>
      </c>
      <c r="S192">
        <v>43337</v>
      </c>
      <c r="T192">
        <v>100.41800000000001</v>
      </c>
      <c r="U192">
        <v>42062</v>
      </c>
      <c r="V192">
        <v>-1</v>
      </c>
      <c r="W192">
        <v>44074</v>
      </c>
      <c r="X192">
        <v>271.88400000000001</v>
      </c>
      <c r="Y192">
        <v>44043</v>
      </c>
      <c r="Z192">
        <v>264.14499999999998</v>
      </c>
      <c r="AA192">
        <v>40481</v>
      </c>
      <c r="AB192">
        <v>127.175</v>
      </c>
      <c r="AC192">
        <v>44043</v>
      </c>
      <c r="AD192">
        <v>261.04300000000001</v>
      </c>
      <c r="AE192">
        <v>41149</v>
      </c>
      <c r="AF192">
        <v>39.152999999999999</v>
      </c>
      <c r="AG192">
        <v>42853</v>
      </c>
      <c r="AH192">
        <v>24.164000000000001</v>
      </c>
      <c r="AI192">
        <v>-1</v>
      </c>
      <c r="AJ192">
        <v>-1</v>
      </c>
      <c r="AK192">
        <v>-1</v>
      </c>
      <c r="AL192">
        <v>-1</v>
      </c>
      <c r="AM192">
        <v>-1</v>
      </c>
      <c r="AN192">
        <v>15.806000000000001</v>
      </c>
      <c r="AO192">
        <v>43424</v>
      </c>
      <c r="AP192">
        <v>30.66</v>
      </c>
      <c r="AQ192">
        <v>44625</v>
      </c>
      <c r="AR192">
        <v>27.385999999999999</v>
      </c>
      <c r="AS192">
        <v>44626</v>
      </c>
      <c r="AT192">
        <v>12.781000000000001</v>
      </c>
      <c r="AU192">
        <v>-1</v>
      </c>
      <c r="AV192">
        <v>-1</v>
      </c>
      <c r="AW192">
        <v>41863</v>
      </c>
      <c r="AX192">
        <v>-1</v>
      </c>
      <c r="AY192">
        <v>43402</v>
      </c>
      <c r="AZ192">
        <v>94.234999999999999</v>
      </c>
      <c r="BA192">
        <v>-1</v>
      </c>
      <c r="BB192">
        <v>47.722999999999999</v>
      </c>
      <c r="BC192">
        <v>41722</v>
      </c>
      <c r="BD192">
        <v>-1</v>
      </c>
      <c r="BE192">
        <v>-1</v>
      </c>
      <c r="BF192">
        <v>-1</v>
      </c>
      <c r="BG192">
        <v>-1</v>
      </c>
      <c r="BH192">
        <v>-1</v>
      </c>
      <c r="BI192">
        <v>43424</v>
      </c>
      <c r="BJ192">
        <v>183.36799999999999</v>
      </c>
      <c r="BK192">
        <v>-1</v>
      </c>
      <c r="BL192">
        <v>-1</v>
      </c>
      <c r="BM192">
        <v>43424</v>
      </c>
      <c r="BN192">
        <v>82.543999999999997</v>
      </c>
      <c r="BO192">
        <v>43426</v>
      </c>
      <c r="BP192">
        <v>13.519</v>
      </c>
      <c r="BQ192">
        <v>-1</v>
      </c>
      <c r="BR192">
        <v>-1</v>
      </c>
      <c r="BS192">
        <v>43426</v>
      </c>
      <c r="BT192">
        <v>16.826999999999998</v>
      </c>
      <c r="BU192">
        <v>-1</v>
      </c>
      <c r="BV192">
        <v>-1</v>
      </c>
      <c r="BW192">
        <v>41915</v>
      </c>
      <c r="BX192">
        <v>-1</v>
      </c>
      <c r="BY192">
        <v>-1</v>
      </c>
      <c r="BZ192">
        <v>-1</v>
      </c>
      <c r="CA192">
        <v>41911</v>
      </c>
      <c r="CB192">
        <v>-1</v>
      </c>
      <c r="CC192">
        <v>41912</v>
      </c>
      <c r="CD192">
        <v>-1</v>
      </c>
      <c r="CE192">
        <v>43332</v>
      </c>
      <c r="CF192">
        <v>48.921999999999997</v>
      </c>
      <c r="CG192">
        <v>41893</v>
      </c>
      <c r="CH192">
        <v>-1</v>
      </c>
      <c r="CI192">
        <v>-1</v>
      </c>
      <c r="CJ192">
        <v>-1</v>
      </c>
      <c r="CK192">
        <v>41844</v>
      </c>
      <c r="CL192">
        <v>-1</v>
      </c>
      <c r="CM192">
        <v>-1</v>
      </c>
      <c r="CN192">
        <v>-1</v>
      </c>
    </row>
    <row r="193" spans="1:92" x14ac:dyDescent="0.25">
      <c r="A193" s="1">
        <v>42369</v>
      </c>
      <c r="B193">
        <v>494.952</v>
      </c>
      <c r="C193">
        <v>41831</v>
      </c>
      <c r="D193">
        <v>-1</v>
      </c>
      <c r="E193">
        <v>44895</v>
      </c>
      <c r="F193">
        <v>128.648</v>
      </c>
      <c r="G193">
        <v>40360</v>
      </c>
      <c r="H193">
        <v>109.282</v>
      </c>
      <c r="I193">
        <v>44834</v>
      </c>
      <c r="J193">
        <v>244.76400000000001</v>
      </c>
      <c r="K193">
        <v>41819</v>
      </c>
      <c r="L193">
        <v>-1</v>
      </c>
      <c r="M193">
        <v>40469</v>
      </c>
      <c r="N193">
        <v>56.563000000000002</v>
      </c>
      <c r="O193">
        <v>40289</v>
      </c>
      <c r="P193">
        <v>180.21899999999999</v>
      </c>
      <c r="Q193">
        <v>44377</v>
      </c>
      <c r="R193">
        <v>170.131</v>
      </c>
      <c r="S193">
        <v>43337</v>
      </c>
      <c r="T193">
        <v>107.673</v>
      </c>
      <c r="U193">
        <v>42062</v>
      </c>
      <c r="V193">
        <v>-1</v>
      </c>
      <c r="W193">
        <v>44074</v>
      </c>
      <c r="X193">
        <v>308.971</v>
      </c>
      <c r="Y193">
        <v>44043</v>
      </c>
      <c r="Z193">
        <v>335.84399999999999</v>
      </c>
      <c r="AA193">
        <v>40481</v>
      </c>
      <c r="AB193">
        <v>136.84</v>
      </c>
      <c r="AC193">
        <v>44043</v>
      </c>
      <c r="AD193">
        <v>273.56299999999999</v>
      </c>
      <c r="AE193">
        <v>41149</v>
      </c>
      <c r="AF193">
        <v>38.695999999999998</v>
      </c>
      <c r="AG193">
        <v>42853</v>
      </c>
      <c r="AH193">
        <v>22.17</v>
      </c>
      <c r="AI193">
        <v>-1</v>
      </c>
      <c r="AJ193">
        <v>-1</v>
      </c>
      <c r="AK193">
        <v>-1</v>
      </c>
      <c r="AL193">
        <v>-1</v>
      </c>
      <c r="AM193">
        <v>-1</v>
      </c>
      <c r="AN193">
        <v>14.33</v>
      </c>
      <c r="AO193">
        <v>43424</v>
      </c>
      <c r="AP193">
        <v>30.66</v>
      </c>
      <c r="AQ193">
        <v>44625</v>
      </c>
      <c r="AR193">
        <v>26.356000000000002</v>
      </c>
      <c r="AS193">
        <v>44626</v>
      </c>
      <c r="AT193">
        <v>12.872</v>
      </c>
      <c r="AU193">
        <v>-1</v>
      </c>
      <c r="AV193">
        <v>-1</v>
      </c>
      <c r="AW193">
        <v>41863</v>
      </c>
      <c r="AX193">
        <v>-1</v>
      </c>
      <c r="AY193">
        <v>43402</v>
      </c>
      <c r="AZ193">
        <v>97.23</v>
      </c>
      <c r="BA193">
        <v>-1</v>
      </c>
      <c r="BB193">
        <v>46.744</v>
      </c>
      <c r="BC193">
        <v>41722</v>
      </c>
      <c r="BD193">
        <v>-1</v>
      </c>
      <c r="BE193">
        <v>-1</v>
      </c>
      <c r="BF193">
        <v>-1</v>
      </c>
      <c r="BG193">
        <v>-1</v>
      </c>
      <c r="BH193">
        <v>-1</v>
      </c>
      <c r="BI193">
        <v>43424</v>
      </c>
      <c r="BJ193">
        <v>170.50700000000001</v>
      </c>
      <c r="BK193">
        <v>-1</v>
      </c>
      <c r="BL193">
        <v>-1</v>
      </c>
      <c r="BM193">
        <v>43424</v>
      </c>
      <c r="BN193">
        <v>89.884</v>
      </c>
      <c r="BO193">
        <v>43426</v>
      </c>
      <c r="BP193">
        <v>13.308</v>
      </c>
      <c r="BQ193">
        <v>-1</v>
      </c>
      <c r="BR193">
        <v>-1</v>
      </c>
      <c r="BS193">
        <v>43426</v>
      </c>
      <c r="BT193">
        <v>19.11</v>
      </c>
      <c r="BU193">
        <v>-1</v>
      </c>
      <c r="BV193">
        <v>-1</v>
      </c>
      <c r="BW193">
        <v>41915</v>
      </c>
      <c r="BX193">
        <v>-1</v>
      </c>
      <c r="BY193">
        <v>-1</v>
      </c>
      <c r="BZ193">
        <v>-1</v>
      </c>
      <c r="CA193">
        <v>41911</v>
      </c>
      <c r="CB193">
        <v>-1</v>
      </c>
      <c r="CC193">
        <v>41912</v>
      </c>
      <c r="CD193">
        <v>-1</v>
      </c>
      <c r="CE193">
        <v>43332</v>
      </c>
      <c r="CF193">
        <v>48.488999999999997</v>
      </c>
      <c r="CG193">
        <v>41893</v>
      </c>
      <c r="CH193">
        <v>-1</v>
      </c>
      <c r="CI193">
        <v>-1</v>
      </c>
      <c r="CJ193">
        <v>-1</v>
      </c>
      <c r="CK193">
        <v>41844</v>
      </c>
      <c r="CL193">
        <v>-1</v>
      </c>
      <c r="CM193">
        <v>-1</v>
      </c>
      <c r="CN193">
        <v>-1</v>
      </c>
    </row>
    <row r="194" spans="1:92" x14ac:dyDescent="0.25">
      <c r="A194" s="1">
        <v>42398</v>
      </c>
      <c r="B194">
        <v>473.45699999999999</v>
      </c>
      <c r="C194">
        <v>41831</v>
      </c>
      <c r="D194">
        <v>-1</v>
      </c>
      <c r="E194">
        <v>44895</v>
      </c>
      <c r="F194">
        <v>135.923</v>
      </c>
      <c r="G194">
        <v>40360</v>
      </c>
      <c r="H194">
        <v>124.333</v>
      </c>
      <c r="I194">
        <v>44834</v>
      </c>
      <c r="J194">
        <v>283.38900000000001</v>
      </c>
      <c r="K194">
        <v>41819</v>
      </c>
      <c r="L194">
        <v>-1</v>
      </c>
      <c r="M194">
        <v>40469</v>
      </c>
      <c r="N194">
        <v>63.165999999999997</v>
      </c>
      <c r="O194">
        <v>40289</v>
      </c>
      <c r="P194">
        <v>182.833</v>
      </c>
      <c r="Q194">
        <v>44377</v>
      </c>
      <c r="R194">
        <v>196.011</v>
      </c>
      <c r="S194">
        <v>43337</v>
      </c>
      <c r="T194">
        <v>124.155</v>
      </c>
      <c r="U194">
        <v>42062</v>
      </c>
      <c r="V194">
        <v>-1</v>
      </c>
      <c r="W194">
        <v>44074</v>
      </c>
      <c r="X194">
        <v>332.55500000000001</v>
      </c>
      <c r="Y194">
        <v>44043</v>
      </c>
      <c r="Z194">
        <v>349.16</v>
      </c>
      <c r="AA194">
        <v>40481</v>
      </c>
      <c r="AB194">
        <v>153.30000000000001</v>
      </c>
      <c r="AC194">
        <v>44043</v>
      </c>
      <c r="AD194">
        <v>279.851</v>
      </c>
      <c r="AE194">
        <v>41149</v>
      </c>
      <c r="AF194">
        <v>45.185000000000002</v>
      </c>
      <c r="AG194">
        <v>42853</v>
      </c>
      <c r="AH194">
        <v>23.667999999999999</v>
      </c>
      <c r="AI194">
        <v>-1</v>
      </c>
      <c r="AJ194">
        <v>-1</v>
      </c>
      <c r="AK194">
        <v>-1</v>
      </c>
      <c r="AL194">
        <v>-1</v>
      </c>
      <c r="AM194">
        <v>-1</v>
      </c>
      <c r="AN194">
        <v>15.843</v>
      </c>
      <c r="AO194">
        <v>43424</v>
      </c>
      <c r="AP194">
        <v>30.66</v>
      </c>
      <c r="AQ194">
        <v>44625</v>
      </c>
      <c r="AR194">
        <v>27.343</v>
      </c>
      <c r="AS194">
        <v>44626</v>
      </c>
      <c r="AT194">
        <v>13.706</v>
      </c>
      <c r="AU194">
        <v>-1</v>
      </c>
      <c r="AV194">
        <v>-1</v>
      </c>
      <c r="AW194">
        <v>41863</v>
      </c>
      <c r="AX194">
        <v>-1</v>
      </c>
      <c r="AY194">
        <v>43402</v>
      </c>
      <c r="AZ194">
        <v>114.142</v>
      </c>
      <c r="BA194">
        <v>-1</v>
      </c>
      <c r="BB194">
        <v>47.146999999999998</v>
      </c>
      <c r="BC194">
        <v>41722</v>
      </c>
      <c r="BD194">
        <v>-1</v>
      </c>
      <c r="BE194">
        <v>-1</v>
      </c>
      <c r="BF194">
        <v>-1</v>
      </c>
      <c r="BG194">
        <v>-1</v>
      </c>
      <c r="BH194">
        <v>-1</v>
      </c>
      <c r="BI194">
        <v>43424</v>
      </c>
      <c r="BJ194">
        <v>218.10599999999999</v>
      </c>
      <c r="BK194">
        <v>-1</v>
      </c>
      <c r="BL194">
        <v>-1</v>
      </c>
      <c r="BM194">
        <v>43424</v>
      </c>
      <c r="BN194">
        <v>92.045000000000002</v>
      </c>
      <c r="BO194">
        <v>43426</v>
      </c>
      <c r="BP194">
        <v>13.698</v>
      </c>
      <c r="BQ194">
        <v>-1</v>
      </c>
      <c r="BR194">
        <v>-1</v>
      </c>
      <c r="BS194">
        <v>43426</v>
      </c>
      <c r="BT194">
        <v>27.411000000000001</v>
      </c>
      <c r="BU194">
        <v>-1</v>
      </c>
      <c r="BV194">
        <v>-1</v>
      </c>
      <c r="BW194">
        <v>41915</v>
      </c>
      <c r="BX194">
        <v>-1</v>
      </c>
      <c r="BY194">
        <v>-1</v>
      </c>
      <c r="BZ194">
        <v>-1</v>
      </c>
      <c r="CA194">
        <v>41911</v>
      </c>
      <c r="CB194">
        <v>-1</v>
      </c>
      <c r="CC194">
        <v>41912</v>
      </c>
      <c r="CD194">
        <v>-1</v>
      </c>
      <c r="CE194">
        <v>43332</v>
      </c>
      <c r="CF194">
        <v>46.738999999999997</v>
      </c>
      <c r="CG194">
        <v>41893</v>
      </c>
      <c r="CH194">
        <v>-1</v>
      </c>
      <c r="CI194">
        <v>-1</v>
      </c>
      <c r="CJ194">
        <v>-1</v>
      </c>
      <c r="CK194">
        <v>41844</v>
      </c>
      <c r="CL194">
        <v>-1</v>
      </c>
      <c r="CM194">
        <v>-1</v>
      </c>
      <c r="CN194">
        <v>-1</v>
      </c>
    </row>
    <row r="195" spans="1:92" x14ac:dyDescent="0.25">
      <c r="A195" s="1">
        <v>42429</v>
      </c>
      <c r="B195">
        <v>459.649</v>
      </c>
      <c r="C195">
        <v>41831</v>
      </c>
      <c r="D195">
        <v>-1</v>
      </c>
      <c r="E195">
        <v>44895</v>
      </c>
      <c r="F195">
        <v>119.67400000000001</v>
      </c>
      <c r="G195">
        <v>40360</v>
      </c>
      <c r="H195">
        <v>136.83199999999999</v>
      </c>
      <c r="I195">
        <v>44834</v>
      </c>
      <c r="J195">
        <v>274.21899999999999</v>
      </c>
      <c r="K195">
        <v>41819</v>
      </c>
      <c r="L195">
        <v>-1</v>
      </c>
      <c r="M195">
        <v>40469</v>
      </c>
      <c r="N195">
        <v>69.165999999999997</v>
      </c>
      <c r="O195">
        <v>40289</v>
      </c>
      <c r="P195">
        <v>177.203</v>
      </c>
      <c r="Q195">
        <v>44377</v>
      </c>
      <c r="R195">
        <v>198.345</v>
      </c>
      <c r="S195">
        <v>43337</v>
      </c>
      <c r="T195">
        <v>119.16500000000001</v>
      </c>
      <c r="U195">
        <v>42062</v>
      </c>
      <c r="V195">
        <v>-1</v>
      </c>
      <c r="W195">
        <v>44074</v>
      </c>
      <c r="X195">
        <v>323.87</v>
      </c>
      <c r="Y195">
        <v>44043</v>
      </c>
      <c r="Z195">
        <v>354.51600000000002</v>
      </c>
      <c r="AA195">
        <v>40481</v>
      </c>
      <c r="AB195">
        <v>155.227</v>
      </c>
      <c r="AC195">
        <v>44043</v>
      </c>
      <c r="AD195">
        <v>296.59399999999999</v>
      </c>
      <c r="AE195">
        <v>41149</v>
      </c>
      <c r="AF195">
        <v>49.223999999999997</v>
      </c>
      <c r="AG195">
        <v>42853</v>
      </c>
      <c r="AH195">
        <v>32.506999999999998</v>
      </c>
      <c r="AI195">
        <v>-1</v>
      </c>
      <c r="AJ195">
        <v>-1</v>
      </c>
      <c r="AK195">
        <v>-1</v>
      </c>
      <c r="AL195">
        <v>-1</v>
      </c>
      <c r="AM195">
        <v>-1</v>
      </c>
      <c r="AN195">
        <v>21.664000000000001</v>
      </c>
      <c r="AO195">
        <v>43424</v>
      </c>
      <c r="AP195">
        <v>30.66</v>
      </c>
      <c r="AQ195">
        <v>44625</v>
      </c>
      <c r="AR195">
        <v>38.017000000000003</v>
      </c>
      <c r="AS195">
        <v>44626</v>
      </c>
      <c r="AT195">
        <v>22.289000000000001</v>
      </c>
      <c r="AU195">
        <v>-1</v>
      </c>
      <c r="AV195">
        <v>-1</v>
      </c>
      <c r="AW195">
        <v>41863</v>
      </c>
      <c r="AX195">
        <v>-1</v>
      </c>
      <c r="AY195">
        <v>43402</v>
      </c>
      <c r="AZ195">
        <v>142.113</v>
      </c>
      <c r="BA195">
        <v>-1</v>
      </c>
      <c r="BB195">
        <v>47.146999999999998</v>
      </c>
      <c r="BC195">
        <v>41722</v>
      </c>
      <c r="BD195">
        <v>-1</v>
      </c>
      <c r="BE195">
        <v>-1</v>
      </c>
      <c r="BF195">
        <v>-1</v>
      </c>
      <c r="BG195">
        <v>-1</v>
      </c>
      <c r="BH195">
        <v>-1</v>
      </c>
      <c r="BI195">
        <v>43424</v>
      </c>
      <c r="BJ195">
        <v>303.95600000000002</v>
      </c>
      <c r="BK195">
        <v>-1</v>
      </c>
      <c r="BL195">
        <v>-1</v>
      </c>
      <c r="BM195">
        <v>43424</v>
      </c>
      <c r="BN195">
        <v>111.629</v>
      </c>
      <c r="BO195">
        <v>43426</v>
      </c>
      <c r="BP195">
        <v>17.155999999999999</v>
      </c>
      <c r="BQ195">
        <v>-1</v>
      </c>
      <c r="BR195">
        <v>-1</v>
      </c>
      <c r="BS195">
        <v>43426</v>
      </c>
      <c r="BT195">
        <v>38.74</v>
      </c>
      <c r="BU195">
        <v>-1</v>
      </c>
      <c r="BV195">
        <v>-1</v>
      </c>
      <c r="BW195">
        <v>41915</v>
      </c>
      <c r="BX195">
        <v>-1</v>
      </c>
      <c r="BY195">
        <v>-1</v>
      </c>
      <c r="BZ195">
        <v>-1</v>
      </c>
      <c r="CA195">
        <v>41911</v>
      </c>
      <c r="CB195">
        <v>-1</v>
      </c>
      <c r="CC195">
        <v>41912</v>
      </c>
      <c r="CD195">
        <v>-1</v>
      </c>
      <c r="CE195">
        <v>43332</v>
      </c>
      <c r="CF195">
        <v>47.026000000000003</v>
      </c>
      <c r="CG195">
        <v>41893</v>
      </c>
      <c r="CH195">
        <v>-1</v>
      </c>
      <c r="CI195">
        <v>-1</v>
      </c>
      <c r="CJ195">
        <v>-1</v>
      </c>
      <c r="CK195">
        <v>41844</v>
      </c>
      <c r="CL195">
        <v>-1</v>
      </c>
      <c r="CM195">
        <v>-1</v>
      </c>
      <c r="CN195">
        <v>-1</v>
      </c>
    </row>
    <row r="196" spans="1:92" x14ac:dyDescent="0.25">
      <c r="A196" s="1">
        <v>42460</v>
      </c>
      <c r="B196">
        <v>365.74200000000002</v>
      </c>
      <c r="C196">
        <v>41831</v>
      </c>
      <c r="D196">
        <v>-1</v>
      </c>
      <c r="E196">
        <v>44895</v>
      </c>
      <c r="F196">
        <v>94.998999999999995</v>
      </c>
      <c r="G196">
        <v>40360</v>
      </c>
      <c r="H196">
        <v>120.83199999999999</v>
      </c>
      <c r="I196">
        <v>44834</v>
      </c>
      <c r="J196">
        <v>215.65899999999999</v>
      </c>
      <c r="K196">
        <v>41819</v>
      </c>
      <c r="L196">
        <v>-1</v>
      </c>
      <c r="M196">
        <v>40469</v>
      </c>
      <c r="N196">
        <v>63.999000000000002</v>
      </c>
      <c r="O196">
        <v>40289</v>
      </c>
      <c r="P196">
        <v>152.999</v>
      </c>
      <c r="Q196">
        <v>44377</v>
      </c>
      <c r="R196">
        <v>162.358</v>
      </c>
      <c r="S196">
        <v>43337</v>
      </c>
      <c r="T196">
        <v>105.316</v>
      </c>
      <c r="U196">
        <v>42062</v>
      </c>
      <c r="V196">
        <v>-1</v>
      </c>
      <c r="W196">
        <v>44074</v>
      </c>
      <c r="X196">
        <v>283.19299999999998</v>
      </c>
      <c r="Y196">
        <v>44043</v>
      </c>
      <c r="Z196">
        <v>298.89800000000002</v>
      </c>
      <c r="AA196">
        <v>40481</v>
      </c>
      <c r="AB196">
        <v>131.34399999999999</v>
      </c>
      <c r="AC196">
        <v>44043</v>
      </c>
      <c r="AD196">
        <v>254.58099999999999</v>
      </c>
      <c r="AE196">
        <v>41149</v>
      </c>
      <c r="AF196">
        <v>35.006999999999998</v>
      </c>
      <c r="AG196">
        <v>42853</v>
      </c>
      <c r="AH196">
        <v>29.425999999999998</v>
      </c>
      <c r="AI196">
        <v>-1</v>
      </c>
      <c r="AJ196">
        <v>-1</v>
      </c>
      <c r="AK196">
        <v>-1</v>
      </c>
      <c r="AL196">
        <v>-1</v>
      </c>
      <c r="AM196">
        <v>-1</v>
      </c>
      <c r="AN196">
        <v>21.683</v>
      </c>
      <c r="AO196">
        <v>43424</v>
      </c>
      <c r="AP196">
        <v>30.66</v>
      </c>
      <c r="AQ196">
        <v>44625</v>
      </c>
      <c r="AR196">
        <v>33.322000000000003</v>
      </c>
      <c r="AS196">
        <v>44626</v>
      </c>
      <c r="AT196">
        <v>18.689</v>
      </c>
      <c r="AU196">
        <v>-1</v>
      </c>
      <c r="AV196">
        <v>-1</v>
      </c>
      <c r="AW196">
        <v>41863</v>
      </c>
      <c r="AX196">
        <v>-1</v>
      </c>
      <c r="AY196">
        <v>43402</v>
      </c>
      <c r="AZ196">
        <v>126.70399999999999</v>
      </c>
      <c r="BA196">
        <v>-1</v>
      </c>
      <c r="BB196">
        <v>45.786000000000001</v>
      </c>
      <c r="BC196">
        <v>41722</v>
      </c>
      <c r="BD196">
        <v>-1</v>
      </c>
      <c r="BE196">
        <v>-1</v>
      </c>
      <c r="BF196">
        <v>-1</v>
      </c>
      <c r="BG196">
        <v>-1</v>
      </c>
      <c r="BH196">
        <v>-1</v>
      </c>
      <c r="BI196">
        <v>43424</v>
      </c>
      <c r="BJ196">
        <v>264.39600000000002</v>
      </c>
      <c r="BK196">
        <v>-1</v>
      </c>
      <c r="BL196">
        <v>-1</v>
      </c>
      <c r="BM196">
        <v>43424</v>
      </c>
      <c r="BN196">
        <v>94.561000000000007</v>
      </c>
      <c r="BO196">
        <v>43426</v>
      </c>
      <c r="BP196">
        <v>17.573</v>
      </c>
      <c r="BQ196">
        <v>-1</v>
      </c>
      <c r="BR196">
        <v>-1</v>
      </c>
      <c r="BS196">
        <v>43426</v>
      </c>
      <c r="BT196">
        <v>38.81</v>
      </c>
      <c r="BU196">
        <v>-1</v>
      </c>
      <c r="BV196">
        <v>-1</v>
      </c>
      <c r="BW196">
        <v>41915</v>
      </c>
      <c r="BX196">
        <v>-1</v>
      </c>
      <c r="BY196">
        <v>-1</v>
      </c>
      <c r="BZ196">
        <v>-1</v>
      </c>
      <c r="CA196">
        <v>41911</v>
      </c>
      <c r="CB196">
        <v>-1</v>
      </c>
      <c r="CC196">
        <v>41912</v>
      </c>
      <c r="CD196">
        <v>-1</v>
      </c>
      <c r="CE196">
        <v>43332</v>
      </c>
      <c r="CF196">
        <v>45.561999999999998</v>
      </c>
      <c r="CG196">
        <v>41893</v>
      </c>
      <c r="CH196">
        <v>-1</v>
      </c>
      <c r="CI196">
        <v>-1</v>
      </c>
      <c r="CJ196">
        <v>-1</v>
      </c>
      <c r="CK196">
        <v>41844</v>
      </c>
      <c r="CL196">
        <v>-1</v>
      </c>
      <c r="CM196">
        <v>-1</v>
      </c>
      <c r="CN196">
        <v>-1</v>
      </c>
    </row>
    <row r="197" spans="1:92" x14ac:dyDescent="0.25">
      <c r="A197" s="1">
        <v>42489</v>
      </c>
      <c r="B197">
        <v>339.75700000000001</v>
      </c>
      <c r="C197">
        <v>41831</v>
      </c>
      <c r="D197">
        <v>-1</v>
      </c>
      <c r="E197">
        <v>44895</v>
      </c>
      <c r="F197">
        <v>98.628</v>
      </c>
      <c r="G197">
        <v>40360</v>
      </c>
      <c r="H197">
        <v>127.5</v>
      </c>
      <c r="I197">
        <v>44834</v>
      </c>
      <c r="J197">
        <v>218.98</v>
      </c>
      <c r="K197">
        <v>41819</v>
      </c>
      <c r="L197">
        <v>-1</v>
      </c>
      <c r="M197">
        <v>40469</v>
      </c>
      <c r="N197">
        <v>64.332999999999998</v>
      </c>
      <c r="O197">
        <v>40289</v>
      </c>
      <c r="P197">
        <v>165.49700000000001</v>
      </c>
      <c r="Q197">
        <v>44377</v>
      </c>
      <c r="R197">
        <v>161.60499999999999</v>
      </c>
      <c r="S197">
        <v>43337</v>
      </c>
      <c r="T197">
        <v>109.849</v>
      </c>
      <c r="U197">
        <v>42062</v>
      </c>
      <c r="V197">
        <v>-1</v>
      </c>
      <c r="W197">
        <v>44074</v>
      </c>
      <c r="X197">
        <v>245.87799999999999</v>
      </c>
      <c r="Y197">
        <v>44043</v>
      </c>
      <c r="Z197">
        <v>285.51100000000002</v>
      </c>
      <c r="AA197">
        <v>40481</v>
      </c>
      <c r="AB197">
        <v>124.44499999999999</v>
      </c>
      <c r="AC197">
        <v>44043</v>
      </c>
      <c r="AD197">
        <v>239.52699999999999</v>
      </c>
      <c r="AE197">
        <v>41149</v>
      </c>
      <c r="AF197">
        <v>35.719000000000001</v>
      </c>
      <c r="AG197">
        <v>42853</v>
      </c>
      <c r="AH197">
        <v>28.48</v>
      </c>
      <c r="AI197">
        <v>-1</v>
      </c>
      <c r="AJ197">
        <v>-1</v>
      </c>
      <c r="AK197">
        <v>-1</v>
      </c>
      <c r="AL197">
        <v>-1</v>
      </c>
      <c r="AM197">
        <v>-1</v>
      </c>
      <c r="AN197">
        <v>21.986999999999998</v>
      </c>
      <c r="AO197">
        <v>43424</v>
      </c>
      <c r="AP197">
        <v>30.66</v>
      </c>
      <c r="AQ197">
        <v>44625</v>
      </c>
      <c r="AR197">
        <v>41.935000000000002</v>
      </c>
      <c r="AS197">
        <v>44626</v>
      </c>
      <c r="AT197">
        <v>16.600999999999999</v>
      </c>
      <c r="AU197">
        <v>-1</v>
      </c>
      <c r="AV197">
        <v>-1</v>
      </c>
      <c r="AW197">
        <v>41863</v>
      </c>
      <c r="AX197">
        <v>-1</v>
      </c>
      <c r="AY197">
        <v>43402</v>
      </c>
      <c r="AZ197">
        <v>118.54</v>
      </c>
      <c r="BA197">
        <v>-1</v>
      </c>
      <c r="BB197">
        <v>45.786000000000001</v>
      </c>
      <c r="BC197">
        <v>41722</v>
      </c>
      <c r="BD197">
        <v>-1</v>
      </c>
      <c r="BE197">
        <v>-1</v>
      </c>
      <c r="BF197">
        <v>-1</v>
      </c>
      <c r="BG197">
        <v>-1</v>
      </c>
      <c r="BH197">
        <v>-1</v>
      </c>
      <c r="BI197">
        <v>43424</v>
      </c>
      <c r="BJ197">
        <v>253.76900000000001</v>
      </c>
      <c r="BK197">
        <v>-1</v>
      </c>
      <c r="BL197">
        <v>-1</v>
      </c>
      <c r="BM197">
        <v>43424</v>
      </c>
      <c r="BN197">
        <v>86.873000000000005</v>
      </c>
      <c r="BO197">
        <v>43426</v>
      </c>
      <c r="BP197">
        <v>18.783000000000001</v>
      </c>
      <c r="BQ197">
        <v>-1</v>
      </c>
      <c r="BR197">
        <v>-1</v>
      </c>
      <c r="BS197">
        <v>43426</v>
      </c>
      <c r="BT197">
        <v>35.893000000000001</v>
      </c>
      <c r="BU197">
        <v>-1</v>
      </c>
      <c r="BV197">
        <v>-1</v>
      </c>
      <c r="BW197">
        <v>41915</v>
      </c>
      <c r="BX197">
        <v>-1</v>
      </c>
      <c r="BY197">
        <v>-1</v>
      </c>
      <c r="BZ197">
        <v>-1</v>
      </c>
      <c r="CA197">
        <v>41911</v>
      </c>
      <c r="CB197">
        <v>-1</v>
      </c>
      <c r="CC197">
        <v>41912</v>
      </c>
      <c r="CD197">
        <v>-1</v>
      </c>
      <c r="CE197">
        <v>43332</v>
      </c>
      <c r="CF197">
        <v>45.030999999999999</v>
      </c>
      <c r="CG197">
        <v>41893</v>
      </c>
      <c r="CH197">
        <v>-1</v>
      </c>
      <c r="CI197">
        <v>-1</v>
      </c>
      <c r="CJ197">
        <v>-1</v>
      </c>
      <c r="CK197">
        <v>41844</v>
      </c>
      <c r="CL197">
        <v>-1</v>
      </c>
      <c r="CM197">
        <v>-1</v>
      </c>
      <c r="CN197">
        <v>-1</v>
      </c>
    </row>
    <row r="198" spans="1:92" x14ac:dyDescent="0.25">
      <c r="A198" s="1">
        <v>42521</v>
      </c>
      <c r="B198">
        <v>362.61799999999999</v>
      </c>
      <c r="C198">
        <v>41831</v>
      </c>
      <c r="D198">
        <v>-1</v>
      </c>
      <c r="E198">
        <v>44895</v>
      </c>
      <c r="F198">
        <v>109.18</v>
      </c>
      <c r="G198">
        <v>40360</v>
      </c>
      <c r="H198">
        <v>124.5</v>
      </c>
      <c r="I198">
        <v>44834</v>
      </c>
      <c r="J198">
        <v>233.93799999999999</v>
      </c>
      <c r="K198">
        <v>41819</v>
      </c>
      <c r="L198">
        <v>-1</v>
      </c>
      <c r="M198">
        <v>40469</v>
      </c>
      <c r="N198">
        <v>59</v>
      </c>
      <c r="O198">
        <v>40289</v>
      </c>
      <c r="P198">
        <v>162.167</v>
      </c>
      <c r="Q198">
        <v>44377</v>
      </c>
      <c r="R198">
        <v>172.084</v>
      </c>
      <c r="S198">
        <v>43337</v>
      </c>
      <c r="T198">
        <v>112.67</v>
      </c>
      <c r="U198">
        <v>42062</v>
      </c>
      <c r="V198">
        <v>-1</v>
      </c>
      <c r="W198">
        <v>44074</v>
      </c>
      <c r="X198">
        <v>260.45299999999997</v>
      </c>
      <c r="Y198">
        <v>44043</v>
      </c>
      <c r="Z198">
        <v>318.47000000000003</v>
      </c>
      <c r="AA198">
        <v>40481</v>
      </c>
      <c r="AB198">
        <v>118.16800000000001</v>
      </c>
      <c r="AC198">
        <v>44043</v>
      </c>
      <c r="AD198">
        <v>273.30500000000001</v>
      </c>
      <c r="AE198">
        <v>41149</v>
      </c>
      <c r="AF198">
        <v>34.585000000000001</v>
      </c>
      <c r="AG198">
        <v>42853</v>
      </c>
      <c r="AH198">
        <v>28.335000000000001</v>
      </c>
      <c r="AI198">
        <v>-1</v>
      </c>
      <c r="AJ198">
        <v>-1</v>
      </c>
      <c r="AK198">
        <v>-1</v>
      </c>
      <c r="AL198">
        <v>-1</v>
      </c>
      <c r="AM198">
        <v>-1</v>
      </c>
      <c r="AN198">
        <v>22.006</v>
      </c>
      <c r="AO198">
        <v>43424</v>
      </c>
      <c r="AP198">
        <v>30.66</v>
      </c>
      <c r="AQ198">
        <v>44625</v>
      </c>
      <c r="AR198">
        <v>40.46</v>
      </c>
      <c r="AS198">
        <v>44626</v>
      </c>
      <c r="AT198">
        <v>18.271000000000001</v>
      </c>
      <c r="AU198">
        <v>-1</v>
      </c>
      <c r="AV198">
        <v>-1</v>
      </c>
      <c r="AW198">
        <v>41863</v>
      </c>
      <c r="AX198">
        <v>-1</v>
      </c>
      <c r="AY198">
        <v>43402</v>
      </c>
      <c r="AZ198">
        <v>127.202</v>
      </c>
      <c r="BA198">
        <v>-1</v>
      </c>
      <c r="BB198">
        <v>45.786000000000001</v>
      </c>
      <c r="BC198">
        <v>41722</v>
      </c>
      <c r="BD198">
        <v>-1</v>
      </c>
      <c r="BE198">
        <v>-1</v>
      </c>
      <c r="BF198">
        <v>-1</v>
      </c>
      <c r="BG198">
        <v>-1</v>
      </c>
      <c r="BH198">
        <v>-1</v>
      </c>
      <c r="BI198">
        <v>43424</v>
      </c>
      <c r="BJ198">
        <v>263.572</v>
      </c>
      <c r="BK198">
        <v>-1</v>
      </c>
      <c r="BL198">
        <v>-1</v>
      </c>
      <c r="BM198">
        <v>43424</v>
      </c>
      <c r="BN198">
        <v>95.039000000000001</v>
      </c>
      <c r="BO198">
        <v>43426</v>
      </c>
      <c r="BP198">
        <v>21.033000000000001</v>
      </c>
      <c r="BQ198">
        <v>-1</v>
      </c>
      <c r="BR198">
        <v>-1</v>
      </c>
      <c r="BS198">
        <v>43426</v>
      </c>
      <c r="BT198">
        <v>31.047999999999998</v>
      </c>
      <c r="BU198">
        <v>-1</v>
      </c>
      <c r="BV198">
        <v>-1</v>
      </c>
      <c r="BW198">
        <v>41915</v>
      </c>
      <c r="BX198">
        <v>-1</v>
      </c>
      <c r="BY198">
        <v>-1</v>
      </c>
      <c r="BZ198">
        <v>-1</v>
      </c>
      <c r="CA198">
        <v>41911</v>
      </c>
      <c r="CB198">
        <v>-1</v>
      </c>
      <c r="CC198">
        <v>41912</v>
      </c>
      <c r="CD198">
        <v>-1</v>
      </c>
      <c r="CE198">
        <v>43332</v>
      </c>
      <c r="CF198">
        <v>44.137</v>
      </c>
      <c r="CG198">
        <v>41893</v>
      </c>
      <c r="CH198">
        <v>-1</v>
      </c>
      <c r="CI198">
        <v>-1</v>
      </c>
      <c r="CJ198">
        <v>-1</v>
      </c>
      <c r="CK198">
        <v>41844</v>
      </c>
      <c r="CL198">
        <v>-1</v>
      </c>
      <c r="CM198">
        <v>-1</v>
      </c>
      <c r="CN198">
        <v>-1</v>
      </c>
    </row>
    <row r="199" spans="1:92" x14ac:dyDescent="0.25">
      <c r="A199" s="1">
        <v>42551</v>
      </c>
      <c r="B199">
        <v>316.92200000000003</v>
      </c>
      <c r="C199">
        <v>41831</v>
      </c>
      <c r="D199">
        <v>-1</v>
      </c>
      <c r="E199">
        <v>44895</v>
      </c>
      <c r="F199">
        <v>94.498000000000005</v>
      </c>
      <c r="G199">
        <v>40360</v>
      </c>
      <c r="H199">
        <v>122.227</v>
      </c>
      <c r="I199">
        <v>44834</v>
      </c>
      <c r="J199">
        <v>205.423</v>
      </c>
      <c r="K199">
        <v>41819</v>
      </c>
      <c r="L199">
        <v>-1</v>
      </c>
      <c r="M199">
        <v>40469</v>
      </c>
      <c r="N199">
        <v>56.131999999999998</v>
      </c>
      <c r="O199">
        <v>40289</v>
      </c>
      <c r="P199">
        <v>154.51</v>
      </c>
      <c r="Q199">
        <v>44377</v>
      </c>
      <c r="R199">
        <v>159.11699999999999</v>
      </c>
      <c r="S199">
        <v>43337</v>
      </c>
      <c r="T199">
        <v>114.17</v>
      </c>
      <c r="U199">
        <v>42062</v>
      </c>
      <c r="V199">
        <v>-1</v>
      </c>
      <c r="W199">
        <v>44074</v>
      </c>
      <c r="X199">
        <v>232.87299999999999</v>
      </c>
      <c r="Y199">
        <v>44043</v>
      </c>
      <c r="Z199">
        <v>281.03699999999998</v>
      </c>
      <c r="AA199">
        <v>40481</v>
      </c>
      <c r="AB199">
        <v>114.497</v>
      </c>
      <c r="AC199">
        <v>44043</v>
      </c>
      <c r="AD199">
        <v>242.87299999999999</v>
      </c>
      <c r="AE199">
        <v>41149</v>
      </c>
      <c r="AF199">
        <v>35.000999999999998</v>
      </c>
      <c r="AG199">
        <v>42853</v>
      </c>
      <c r="AH199">
        <v>31.006</v>
      </c>
      <c r="AI199">
        <v>-1</v>
      </c>
      <c r="AJ199">
        <v>-1</v>
      </c>
      <c r="AK199">
        <v>-1</v>
      </c>
      <c r="AL199">
        <v>-1</v>
      </c>
      <c r="AM199">
        <v>-1</v>
      </c>
      <c r="AN199">
        <v>23.155000000000001</v>
      </c>
      <c r="AO199">
        <v>43424</v>
      </c>
      <c r="AP199">
        <v>30.66</v>
      </c>
      <c r="AQ199">
        <v>44625</v>
      </c>
      <c r="AR199">
        <v>50.529000000000003</v>
      </c>
      <c r="AS199">
        <v>44626</v>
      </c>
      <c r="AT199">
        <v>22.271000000000001</v>
      </c>
      <c r="AU199">
        <v>-1</v>
      </c>
      <c r="AV199">
        <v>-1</v>
      </c>
      <c r="AW199">
        <v>41863</v>
      </c>
      <c r="AX199">
        <v>-1</v>
      </c>
      <c r="AY199">
        <v>43402</v>
      </c>
      <c r="AZ199">
        <v>152.054</v>
      </c>
      <c r="BA199">
        <v>-1</v>
      </c>
      <c r="BB199">
        <v>45.786000000000001</v>
      </c>
      <c r="BC199">
        <v>41722</v>
      </c>
      <c r="BD199">
        <v>-1</v>
      </c>
      <c r="BE199">
        <v>-1</v>
      </c>
      <c r="BF199">
        <v>-1</v>
      </c>
      <c r="BG199">
        <v>-1</v>
      </c>
      <c r="BH199">
        <v>-1</v>
      </c>
      <c r="BI199">
        <v>43424</v>
      </c>
      <c r="BJ199">
        <v>310.71199999999999</v>
      </c>
      <c r="BK199">
        <v>-1</v>
      </c>
      <c r="BL199">
        <v>-1</v>
      </c>
      <c r="BM199">
        <v>43424</v>
      </c>
      <c r="BN199">
        <v>111.304</v>
      </c>
      <c r="BO199">
        <v>43426</v>
      </c>
      <c r="BP199">
        <v>21.033000000000001</v>
      </c>
      <c r="BQ199">
        <v>-1</v>
      </c>
      <c r="BR199">
        <v>-1</v>
      </c>
      <c r="BS199">
        <v>43426</v>
      </c>
      <c r="BT199">
        <v>43.252000000000002</v>
      </c>
      <c r="BU199">
        <v>-1</v>
      </c>
      <c r="BV199">
        <v>-1</v>
      </c>
      <c r="BW199">
        <v>41915</v>
      </c>
      <c r="BX199">
        <v>-1</v>
      </c>
      <c r="BY199">
        <v>-1</v>
      </c>
      <c r="BZ199">
        <v>-1</v>
      </c>
      <c r="CA199">
        <v>41911</v>
      </c>
      <c r="CB199">
        <v>-1</v>
      </c>
      <c r="CC199">
        <v>41912</v>
      </c>
      <c r="CD199">
        <v>-1</v>
      </c>
      <c r="CE199">
        <v>43332</v>
      </c>
      <c r="CF199">
        <v>43.914000000000001</v>
      </c>
      <c r="CG199">
        <v>41893</v>
      </c>
      <c r="CH199">
        <v>-1</v>
      </c>
      <c r="CI199">
        <v>-1</v>
      </c>
      <c r="CJ199">
        <v>-1</v>
      </c>
      <c r="CK199">
        <v>41844</v>
      </c>
      <c r="CL199">
        <v>-1</v>
      </c>
      <c r="CM199">
        <v>-1</v>
      </c>
      <c r="CN199">
        <v>-1</v>
      </c>
    </row>
    <row r="200" spans="1:92" x14ac:dyDescent="0.25">
      <c r="A200" s="1">
        <v>42580</v>
      </c>
      <c r="B200">
        <v>291.012</v>
      </c>
      <c r="C200">
        <v>41831</v>
      </c>
      <c r="D200">
        <v>-1</v>
      </c>
      <c r="E200">
        <v>44895</v>
      </c>
      <c r="F200">
        <v>86.236000000000004</v>
      </c>
      <c r="G200">
        <v>40360</v>
      </c>
      <c r="H200">
        <v>110.88800000000001</v>
      </c>
      <c r="I200">
        <v>44834</v>
      </c>
      <c r="J200">
        <v>196.98</v>
      </c>
      <c r="K200">
        <v>41819</v>
      </c>
      <c r="L200">
        <v>-1</v>
      </c>
      <c r="M200">
        <v>40469</v>
      </c>
      <c r="N200">
        <v>49.664999999999999</v>
      </c>
      <c r="O200">
        <v>40289</v>
      </c>
      <c r="P200">
        <v>139.565</v>
      </c>
      <c r="Q200">
        <v>44377</v>
      </c>
      <c r="R200">
        <v>151.739</v>
      </c>
      <c r="S200">
        <v>43337</v>
      </c>
      <c r="T200">
        <v>99.644999999999996</v>
      </c>
      <c r="U200">
        <v>42062</v>
      </c>
      <c r="V200">
        <v>-1</v>
      </c>
      <c r="W200">
        <v>44074</v>
      </c>
      <c r="X200">
        <v>239.316</v>
      </c>
      <c r="Y200">
        <v>44043</v>
      </c>
      <c r="Z200">
        <v>252.494</v>
      </c>
      <c r="AA200">
        <v>40481</v>
      </c>
      <c r="AB200">
        <v>93.501999999999995</v>
      </c>
      <c r="AC200">
        <v>44043</v>
      </c>
      <c r="AD200">
        <v>274.62200000000001</v>
      </c>
      <c r="AE200">
        <v>41149</v>
      </c>
      <c r="AF200">
        <v>27.164999999999999</v>
      </c>
      <c r="AG200">
        <v>42853</v>
      </c>
      <c r="AH200">
        <v>27.501999999999999</v>
      </c>
      <c r="AI200">
        <v>-1</v>
      </c>
      <c r="AJ200">
        <v>-1</v>
      </c>
      <c r="AK200">
        <v>-1</v>
      </c>
      <c r="AL200">
        <v>-1</v>
      </c>
      <c r="AM200">
        <v>-1</v>
      </c>
      <c r="AN200">
        <v>24.663</v>
      </c>
      <c r="AO200">
        <v>43424</v>
      </c>
      <c r="AP200">
        <v>30.66</v>
      </c>
      <c r="AQ200">
        <v>44625</v>
      </c>
      <c r="AR200">
        <v>32.994999999999997</v>
      </c>
      <c r="AS200">
        <v>44626</v>
      </c>
      <c r="AT200">
        <v>16.834</v>
      </c>
      <c r="AU200">
        <v>-1</v>
      </c>
      <c r="AV200">
        <v>-1</v>
      </c>
      <c r="AW200">
        <v>41863</v>
      </c>
      <c r="AX200">
        <v>-1</v>
      </c>
      <c r="AY200">
        <v>43402</v>
      </c>
      <c r="AZ200">
        <v>133.83099999999999</v>
      </c>
      <c r="BA200">
        <v>-1</v>
      </c>
      <c r="BB200">
        <v>45.786000000000001</v>
      </c>
      <c r="BC200">
        <v>41722</v>
      </c>
      <c r="BD200">
        <v>-1</v>
      </c>
      <c r="BE200">
        <v>-1</v>
      </c>
      <c r="BF200">
        <v>-1</v>
      </c>
      <c r="BG200">
        <v>-1</v>
      </c>
      <c r="BH200">
        <v>-1</v>
      </c>
      <c r="BI200">
        <v>43424</v>
      </c>
      <c r="BJ200">
        <v>270.041</v>
      </c>
      <c r="BK200">
        <v>-1</v>
      </c>
      <c r="BL200">
        <v>-1</v>
      </c>
      <c r="BM200">
        <v>43424</v>
      </c>
      <c r="BN200">
        <v>86.575999999999993</v>
      </c>
      <c r="BO200">
        <v>43426</v>
      </c>
      <c r="BP200">
        <v>21.033000000000001</v>
      </c>
      <c r="BQ200">
        <v>-1</v>
      </c>
      <c r="BR200">
        <v>-1</v>
      </c>
      <c r="BS200">
        <v>43426</v>
      </c>
      <c r="BT200">
        <v>35.840000000000003</v>
      </c>
      <c r="BU200">
        <v>-1</v>
      </c>
      <c r="BV200">
        <v>-1</v>
      </c>
      <c r="BW200">
        <v>41915</v>
      </c>
      <c r="BX200">
        <v>-1</v>
      </c>
      <c r="BY200">
        <v>-1</v>
      </c>
      <c r="BZ200">
        <v>-1</v>
      </c>
      <c r="CA200">
        <v>41911</v>
      </c>
      <c r="CB200">
        <v>-1</v>
      </c>
      <c r="CC200">
        <v>41912</v>
      </c>
      <c r="CD200">
        <v>-1</v>
      </c>
      <c r="CE200">
        <v>43332</v>
      </c>
      <c r="CF200">
        <v>43.841000000000001</v>
      </c>
      <c r="CG200">
        <v>41893</v>
      </c>
      <c r="CH200">
        <v>-1</v>
      </c>
      <c r="CI200">
        <v>-1</v>
      </c>
      <c r="CJ200">
        <v>-1</v>
      </c>
      <c r="CK200">
        <v>41844</v>
      </c>
      <c r="CL200">
        <v>-1</v>
      </c>
      <c r="CM200">
        <v>-1</v>
      </c>
      <c r="CN200">
        <v>-1</v>
      </c>
    </row>
    <row r="201" spans="1:92" x14ac:dyDescent="0.25">
      <c r="A201" s="1">
        <v>42613</v>
      </c>
      <c r="B201">
        <v>259.59800000000001</v>
      </c>
      <c r="C201">
        <v>41831</v>
      </c>
      <c r="D201">
        <v>-1</v>
      </c>
      <c r="E201">
        <v>44895</v>
      </c>
      <c r="F201">
        <v>75.406000000000006</v>
      </c>
      <c r="G201">
        <v>40360</v>
      </c>
      <c r="H201">
        <v>99.33</v>
      </c>
      <c r="I201">
        <v>44834</v>
      </c>
      <c r="J201">
        <v>170.167</v>
      </c>
      <c r="K201">
        <v>41819</v>
      </c>
      <c r="L201">
        <v>-1</v>
      </c>
      <c r="M201">
        <v>40469</v>
      </c>
      <c r="N201">
        <v>42.912999999999997</v>
      </c>
      <c r="O201">
        <v>40289</v>
      </c>
      <c r="P201">
        <v>118.646</v>
      </c>
      <c r="Q201">
        <v>44377</v>
      </c>
      <c r="R201">
        <v>137.94800000000001</v>
      </c>
      <c r="S201">
        <v>43337</v>
      </c>
      <c r="T201">
        <v>87.66</v>
      </c>
      <c r="U201">
        <v>42062</v>
      </c>
      <c r="V201">
        <v>-1</v>
      </c>
      <c r="W201">
        <v>44074</v>
      </c>
      <c r="X201">
        <v>220.33</v>
      </c>
      <c r="Y201">
        <v>44043</v>
      </c>
      <c r="Z201">
        <v>261.00299999999999</v>
      </c>
      <c r="AA201">
        <v>40481</v>
      </c>
      <c r="AB201">
        <v>83.69</v>
      </c>
      <c r="AC201">
        <v>44043</v>
      </c>
      <c r="AD201">
        <v>245.404</v>
      </c>
      <c r="AE201">
        <v>41149</v>
      </c>
      <c r="AF201">
        <v>21.83</v>
      </c>
      <c r="AG201">
        <v>42853</v>
      </c>
      <c r="AH201">
        <v>26.581</v>
      </c>
      <c r="AI201">
        <v>-1</v>
      </c>
      <c r="AJ201">
        <v>-1</v>
      </c>
      <c r="AK201">
        <v>-1</v>
      </c>
      <c r="AL201">
        <v>-1</v>
      </c>
      <c r="AM201">
        <v>-1</v>
      </c>
      <c r="AN201">
        <v>24.349</v>
      </c>
      <c r="AO201">
        <v>43424</v>
      </c>
      <c r="AP201">
        <v>30.66</v>
      </c>
      <c r="AQ201">
        <v>44625</v>
      </c>
      <c r="AR201">
        <v>29.414999999999999</v>
      </c>
      <c r="AS201">
        <v>44626</v>
      </c>
      <c r="AT201">
        <v>16.329999999999998</v>
      </c>
      <c r="AU201">
        <v>-1</v>
      </c>
      <c r="AV201">
        <v>-1</v>
      </c>
      <c r="AW201">
        <v>41863</v>
      </c>
      <c r="AX201">
        <v>-1</v>
      </c>
      <c r="AY201">
        <v>43402</v>
      </c>
      <c r="AZ201">
        <v>136.161</v>
      </c>
      <c r="BA201">
        <v>-1</v>
      </c>
      <c r="BB201">
        <v>45.786000000000001</v>
      </c>
      <c r="BC201">
        <v>41722</v>
      </c>
      <c r="BD201">
        <v>-1</v>
      </c>
      <c r="BE201">
        <v>-1</v>
      </c>
      <c r="BF201">
        <v>-1</v>
      </c>
      <c r="BG201">
        <v>-1</v>
      </c>
      <c r="BH201">
        <v>-1</v>
      </c>
      <c r="BI201">
        <v>43424</v>
      </c>
      <c r="BJ201">
        <v>285.76</v>
      </c>
      <c r="BK201">
        <v>-1</v>
      </c>
      <c r="BL201">
        <v>-1</v>
      </c>
      <c r="BM201">
        <v>43424</v>
      </c>
      <c r="BN201">
        <v>82.834000000000003</v>
      </c>
      <c r="BO201">
        <v>43426</v>
      </c>
      <c r="BP201">
        <v>21.033000000000001</v>
      </c>
      <c r="BQ201">
        <v>-1</v>
      </c>
      <c r="BR201">
        <v>-1</v>
      </c>
      <c r="BS201">
        <v>43426</v>
      </c>
      <c r="BT201">
        <v>33.829000000000001</v>
      </c>
      <c r="BU201">
        <v>-1</v>
      </c>
      <c r="BV201">
        <v>-1</v>
      </c>
      <c r="BW201">
        <v>41915</v>
      </c>
      <c r="BX201">
        <v>-1</v>
      </c>
      <c r="BY201">
        <v>-1</v>
      </c>
      <c r="BZ201">
        <v>-1</v>
      </c>
      <c r="CA201">
        <v>41911</v>
      </c>
      <c r="CB201">
        <v>-1</v>
      </c>
      <c r="CC201">
        <v>41912</v>
      </c>
      <c r="CD201">
        <v>-1</v>
      </c>
      <c r="CE201">
        <v>43332</v>
      </c>
      <c r="CF201">
        <v>42.363999999999997</v>
      </c>
      <c r="CG201">
        <v>41893</v>
      </c>
      <c r="CH201">
        <v>-1</v>
      </c>
      <c r="CI201">
        <v>-1</v>
      </c>
      <c r="CJ201">
        <v>-1</v>
      </c>
      <c r="CK201">
        <v>41844</v>
      </c>
      <c r="CL201">
        <v>-1</v>
      </c>
      <c r="CM201">
        <v>-1</v>
      </c>
      <c r="CN201">
        <v>-1</v>
      </c>
    </row>
    <row r="202" spans="1:92" x14ac:dyDescent="0.25">
      <c r="A202" s="1">
        <v>42643</v>
      </c>
      <c r="B202">
        <v>272.81200000000001</v>
      </c>
      <c r="C202">
        <v>41831</v>
      </c>
      <c r="D202">
        <v>-1</v>
      </c>
      <c r="E202">
        <v>44895</v>
      </c>
      <c r="F202">
        <v>86.433000000000007</v>
      </c>
      <c r="G202">
        <v>40360</v>
      </c>
      <c r="H202">
        <v>106.5</v>
      </c>
      <c r="I202">
        <v>44834</v>
      </c>
      <c r="J202">
        <v>169.928</v>
      </c>
      <c r="K202">
        <v>41819</v>
      </c>
      <c r="L202">
        <v>-1</v>
      </c>
      <c r="M202">
        <v>40469</v>
      </c>
      <c r="N202">
        <v>41.838000000000001</v>
      </c>
      <c r="O202">
        <v>40289</v>
      </c>
      <c r="P202">
        <v>120.83799999999999</v>
      </c>
      <c r="Q202">
        <v>44377</v>
      </c>
      <c r="R202">
        <v>166.80699999999999</v>
      </c>
      <c r="S202">
        <v>43337</v>
      </c>
      <c r="T202">
        <v>116.824</v>
      </c>
      <c r="U202">
        <v>42062</v>
      </c>
      <c r="V202">
        <v>-1</v>
      </c>
      <c r="W202">
        <v>44074</v>
      </c>
      <c r="X202">
        <v>219.66499999999999</v>
      </c>
      <c r="Y202">
        <v>44043</v>
      </c>
      <c r="Z202">
        <v>256.33499999999998</v>
      </c>
      <c r="AA202">
        <v>40481</v>
      </c>
      <c r="AB202">
        <v>86.683000000000007</v>
      </c>
      <c r="AC202">
        <v>44043</v>
      </c>
      <c r="AD202">
        <v>261.62400000000002</v>
      </c>
      <c r="AE202">
        <v>41149</v>
      </c>
      <c r="AF202">
        <v>25.664999999999999</v>
      </c>
      <c r="AG202">
        <v>42853</v>
      </c>
      <c r="AH202">
        <v>25.911000000000001</v>
      </c>
      <c r="AI202">
        <v>-1</v>
      </c>
      <c r="AJ202">
        <v>-1</v>
      </c>
      <c r="AK202">
        <v>-1</v>
      </c>
      <c r="AL202">
        <v>-1</v>
      </c>
      <c r="AM202">
        <v>-1</v>
      </c>
      <c r="AN202">
        <v>23.690999999999999</v>
      </c>
      <c r="AO202">
        <v>43424</v>
      </c>
      <c r="AP202">
        <v>30.66</v>
      </c>
      <c r="AQ202">
        <v>44625</v>
      </c>
      <c r="AR202">
        <v>29.202999999999999</v>
      </c>
      <c r="AS202">
        <v>44626</v>
      </c>
      <c r="AT202">
        <v>19.178000000000001</v>
      </c>
      <c r="AU202">
        <v>-1</v>
      </c>
      <c r="AV202">
        <v>-1</v>
      </c>
      <c r="AW202">
        <v>41863</v>
      </c>
      <c r="AX202">
        <v>-1</v>
      </c>
      <c r="AY202">
        <v>43402</v>
      </c>
      <c r="AZ202">
        <v>150.816</v>
      </c>
      <c r="BA202">
        <v>-1</v>
      </c>
      <c r="BB202">
        <v>45.786000000000001</v>
      </c>
      <c r="BC202">
        <v>41722</v>
      </c>
      <c r="BD202">
        <v>-1</v>
      </c>
      <c r="BE202">
        <v>-1</v>
      </c>
      <c r="BF202">
        <v>-1</v>
      </c>
      <c r="BG202">
        <v>-1</v>
      </c>
      <c r="BH202">
        <v>-1</v>
      </c>
      <c r="BI202">
        <v>43424</v>
      </c>
      <c r="BJ202">
        <v>302.69600000000003</v>
      </c>
      <c r="BK202">
        <v>-1</v>
      </c>
      <c r="BL202">
        <v>-1</v>
      </c>
      <c r="BM202">
        <v>43424</v>
      </c>
      <c r="BN202">
        <v>83.61</v>
      </c>
      <c r="BO202">
        <v>43426</v>
      </c>
      <c r="BP202">
        <v>21.033000000000001</v>
      </c>
      <c r="BQ202">
        <v>-1</v>
      </c>
      <c r="BR202">
        <v>-1</v>
      </c>
      <c r="BS202">
        <v>43426</v>
      </c>
      <c r="BT202">
        <v>32.447000000000003</v>
      </c>
      <c r="BU202">
        <v>-1</v>
      </c>
      <c r="BV202">
        <v>-1</v>
      </c>
      <c r="BW202">
        <v>41915</v>
      </c>
      <c r="BX202">
        <v>-1</v>
      </c>
      <c r="BY202">
        <v>-1</v>
      </c>
      <c r="BZ202">
        <v>-1</v>
      </c>
      <c r="CA202">
        <v>41911</v>
      </c>
      <c r="CB202">
        <v>-1</v>
      </c>
      <c r="CC202">
        <v>41912</v>
      </c>
      <c r="CD202">
        <v>-1</v>
      </c>
      <c r="CE202">
        <v>43332</v>
      </c>
      <c r="CF202">
        <v>44.213999999999999</v>
      </c>
      <c r="CG202">
        <v>41893</v>
      </c>
      <c r="CH202">
        <v>-1</v>
      </c>
      <c r="CI202">
        <v>-1</v>
      </c>
      <c r="CJ202">
        <v>-1</v>
      </c>
      <c r="CK202">
        <v>41844</v>
      </c>
      <c r="CL202">
        <v>-1</v>
      </c>
      <c r="CM202">
        <v>-1</v>
      </c>
      <c r="CN202">
        <v>-1</v>
      </c>
    </row>
    <row r="203" spans="1:92" x14ac:dyDescent="0.25">
      <c r="A203" s="1">
        <v>42674</v>
      </c>
      <c r="B203">
        <v>273.95999999999998</v>
      </c>
      <c r="C203">
        <v>41831</v>
      </c>
      <c r="D203">
        <v>-1</v>
      </c>
      <c r="E203">
        <v>44895</v>
      </c>
      <c r="F203">
        <v>88.85</v>
      </c>
      <c r="G203">
        <v>40360</v>
      </c>
      <c r="H203">
        <v>109.836</v>
      </c>
      <c r="I203">
        <v>44834</v>
      </c>
      <c r="J203">
        <v>176.221</v>
      </c>
      <c r="K203">
        <v>41819</v>
      </c>
      <c r="L203">
        <v>-1</v>
      </c>
      <c r="M203">
        <v>40469</v>
      </c>
      <c r="N203">
        <v>41.753999999999998</v>
      </c>
      <c r="O203">
        <v>40289</v>
      </c>
      <c r="P203">
        <v>124.333</v>
      </c>
      <c r="Q203">
        <v>44377</v>
      </c>
      <c r="R203">
        <v>155.351</v>
      </c>
      <c r="S203">
        <v>43337</v>
      </c>
      <c r="T203">
        <v>115.495</v>
      </c>
      <c r="U203">
        <v>42062</v>
      </c>
      <c r="V203">
        <v>-1</v>
      </c>
      <c r="W203">
        <v>44074</v>
      </c>
      <c r="X203">
        <v>223.66</v>
      </c>
      <c r="Y203">
        <v>44043</v>
      </c>
      <c r="Z203">
        <v>243.66399999999999</v>
      </c>
      <c r="AA203">
        <v>40481</v>
      </c>
      <c r="AB203">
        <v>96.022000000000006</v>
      </c>
      <c r="AC203">
        <v>44043</v>
      </c>
      <c r="AD203">
        <v>255.13499999999999</v>
      </c>
      <c r="AE203">
        <v>41149</v>
      </c>
      <c r="AF203">
        <v>25.33</v>
      </c>
      <c r="AG203">
        <v>42853</v>
      </c>
      <c r="AH203">
        <v>27.413</v>
      </c>
      <c r="AI203">
        <v>-1</v>
      </c>
      <c r="AJ203">
        <v>-1</v>
      </c>
      <c r="AK203">
        <v>-1</v>
      </c>
      <c r="AL203">
        <v>-1</v>
      </c>
      <c r="AM203">
        <v>-1</v>
      </c>
      <c r="AN203">
        <v>24.411000000000001</v>
      </c>
      <c r="AO203">
        <v>43424</v>
      </c>
      <c r="AP203">
        <v>30.66</v>
      </c>
      <c r="AQ203">
        <v>44625</v>
      </c>
      <c r="AR203">
        <v>30.916</v>
      </c>
      <c r="AS203">
        <v>44626</v>
      </c>
      <c r="AT203">
        <v>19.402000000000001</v>
      </c>
      <c r="AU203">
        <v>-1</v>
      </c>
      <c r="AV203">
        <v>-1</v>
      </c>
      <c r="AW203">
        <v>41863</v>
      </c>
      <c r="AX203">
        <v>-1</v>
      </c>
      <c r="AY203">
        <v>43402</v>
      </c>
      <c r="AZ203">
        <v>143.416</v>
      </c>
      <c r="BA203">
        <v>-1</v>
      </c>
      <c r="BB203">
        <v>45.786000000000001</v>
      </c>
      <c r="BC203">
        <v>41722</v>
      </c>
      <c r="BD203">
        <v>-1</v>
      </c>
      <c r="BE203">
        <v>-1</v>
      </c>
      <c r="BF203">
        <v>-1</v>
      </c>
      <c r="BG203">
        <v>-1</v>
      </c>
      <c r="BH203">
        <v>-1</v>
      </c>
      <c r="BI203">
        <v>43424</v>
      </c>
      <c r="BJ203">
        <v>274.16399999999999</v>
      </c>
      <c r="BK203">
        <v>-1</v>
      </c>
      <c r="BL203">
        <v>-1</v>
      </c>
      <c r="BM203">
        <v>43424</v>
      </c>
      <c r="BN203">
        <v>72.081000000000003</v>
      </c>
      <c r="BO203">
        <v>43426</v>
      </c>
      <c r="BP203">
        <v>21.033000000000001</v>
      </c>
      <c r="BQ203">
        <v>-1</v>
      </c>
      <c r="BR203">
        <v>-1</v>
      </c>
      <c r="BS203">
        <v>43426</v>
      </c>
      <c r="BT203">
        <v>35.76</v>
      </c>
      <c r="BU203">
        <v>-1</v>
      </c>
      <c r="BV203">
        <v>-1</v>
      </c>
      <c r="BW203">
        <v>41915</v>
      </c>
      <c r="BX203">
        <v>-1</v>
      </c>
      <c r="BY203">
        <v>-1</v>
      </c>
      <c r="BZ203">
        <v>-1</v>
      </c>
      <c r="CA203">
        <v>41911</v>
      </c>
      <c r="CB203">
        <v>-1</v>
      </c>
      <c r="CC203">
        <v>41912</v>
      </c>
      <c r="CD203">
        <v>-1</v>
      </c>
      <c r="CE203">
        <v>43332</v>
      </c>
      <c r="CF203">
        <v>44.213999999999999</v>
      </c>
      <c r="CG203">
        <v>41893</v>
      </c>
      <c r="CH203">
        <v>-1</v>
      </c>
      <c r="CI203">
        <v>-1</v>
      </c>
      <c r="CJ203">
        <v>-1</v>
      </c>
      <c r="CK203">
        <v>41844</v>
      </c>
      <c r="CL203">
        <v>-1</v>
      </c>
      <c r="CM203">
        <v>-1</v>
      </c>
      <c r="CN203">
        <v>-1</v>
      </c>
    </row>
    <row r="204" spans="1:92" x14ac:dyDescent="0.25">
      <c r="A204" s="1">
        <v>42704</v>
      </c>
      <c r="B204">
        <v>297.20400000000001</v>
      </c>
      <c r="C204">
        <v>41831</v>
      </c>
      <c r="D204">
        <v>-1</v>
      </c>
      <c r="E204">
        <v>44895</v>
      </c>
      <c r="F204">
        <v>88.540999999999997</v>
      </c>
      <c r="G204">
        <v>40360</v>
      </c>
      <c r="H204">
        <v>117</v>
      </c>
      <c r="I204">
        <v>44834</v>
      </c>
      <c r="J204">
        <v>190.68100000000001</v>
      </c>
      <c r="K204">
        <v>41819</v>
      </c>
      <c r="L204">
        <v>-1</v>
      </c>
      <c r="M204">
        <v>40469</v>
      </c>
      <c r="N204">
        <v>49.793999999999997</v>
      </c>
      <c r="O204">
        <v>40289</v>
      </c>
      <c r="P204">
        <v>164.28899999999999</v>
      </c>
      <c r="Q204">
        <v>44377</v>
      </c>
      <c r="R204">
        <v>180.547</v>
      </c>
      <c r="S204">
        <v>43337</v>
      </c>
      <c r="T204">
        <v>120.23699999999999</v>
      </c>
      <c r="U204">
        <v>42062</v>
      </c>
      <c r="V204">
        <v>-1</v>
      </c>
      <c r="W204">
        <v>44074</v>
      </c>
      <c r="X204">
        <v>231.34700000000001</v>
      </c>
      <c r="Y204">
        <v>44043</v>
      </c>
      <c r="Z204">
        <v>255.666</v>
      </c>
      <c r="AA204">
        <v>40481</v>
      </c>
      <c r="AB204">
        <v>89.858999999999995</v>
      </c>
      <c r="AC204">
        <v>44043</v>
      </c>
      <c r="AD204">
        <v>290.16899999999998</v>
      </c>
      <c r="AE204">
        <v>41149</v>
      </c>
      <c r="AF204">
        <v>25.667000000000002</v>
      </c>
      <c r="AG204">
        <v>42853</v>
      </c>
      <c r="AH204">
        <v>31.468</v>
      </c>
      <c r="AI204">
        <v>-1</v>
      </c>
      <c r="AJ204">
        <v>-1</v>
      </c>
      <c r="AK204">
        <v>-1</v>
      </c>
      <c r="AL204">
        <v>-1</v>
      </c>
      <c r="AM204">
        <v>-1</v>
      </c>
      <c r="AN204">
        <v>25.556000000000001</v>
      </c>
      <c r="AO204">
        <v>43424</v>
      </c>
      <c r="AP204">
        <v>24.221</v>
      </c>
      <c r="AQ204">
        <v>44625</v>
      </c>
      <c r="AR204">
        <v>39.17</v>
      </c>
      <c r="AS204">
        <v>44626</v>
      </c>
      <c r="AT204">
        <v>22.59</v>
      </c>
      <c r="AU204">
        <v>-1</v>
      </c>
      <c r="AV204">
        <v>-1</v>
      </c>
      <c r="AW204">
        <v>41863</v>
      </c>
      <c r="AX204">
        <v>-1</v>
      </c>
      <c r="AY204">
        <v>43402</v>
      </c>
      <c r="AZ204">
        <v>172.904</v>
      </c>
      <c r="BA204">
        <v>-1</v>
      </c>
      <c r="BB204">
        <v>45.786000000000001</v>
      </c>
      <c r="BC204">
        <v>41722</v>
      </c>
      <c r="BD204">
        <v>-1</v>
      </c>
      <c r="BE204">
        <v>-1</v>
      </c>
      <c r="BF204">
        <v>-1</v>
      </c>
      <c r="BG204">
        <v>-1</v>
      </c>
      <c r="BH204">
        <v>-1</v>
      </c>
      <c r="BI204">
        <v>43424</v>
      </c>
      <c r="BJ204">
        <v>274.142</v>
      </c>
      <c r="BK204">
        <v>-1</v>
      </c>
      <c r="BL204">
        <v>-1</v>
      </c>
      <c r="BM204">
        <v>43424</v>
      </c>
      <c r="BN204">
        <v>85.444999999999993</v>
      </c>
      <c r="BO204">
        <v>43426</v>
      </c>
      <c r="BP204">
        <v>21.033000000000001</v>
      </c>
      <c r="BQ204">
        <v>-1</v>
      </c>
      <c r="BR204">
        <v>-1</v>
      </c>
      <c r="BS204">
        <v>43426</v>
      </c>
      <c r="BT204">
        <v>35.76</v>
      </c>
      <c r="BU204">
        <v>-1</v>
      </c>
      <c r="BV204">
        <v>-1</v>
      </c>
      <c r="BW204">
        <v>41915</v>
      </c>
      <c r="BX204">
        <v>-1</v>
      </c>
      <c r="BY204">
        <v>-1</v>
      </c>
      <c r="BZ204">
        <v>-1</v>
      </c>
      <c r="CA204">
        <v>41911</v>
      </c>
      <c r="CB204">
        <v>-1</v>
      </c>
      <c r="CC204">
        <v>41912</v>
      </c>
      <c r="CD204">
        <v>-1</v>
      </c>
      <c r="CE204">
        <v>43332</v>
      </c>
      <c r="CF204">
        <v>44.213999999999999</v>
      </c>
      <c r="CG204">
        <v>41893</v>
      </c>
      <c r="CH204">
        <v>-1</v>
      </c>
      <c r="CI204">
        <v>-1</v>
      </c>
      <c r="CJ204">
        <v>-1</v>
      </c>
      <c r="CK204">
        <v>41844</v>
      </c>
      <c r="CL204">
        <v>-1</v>
      </c>
      <c r="CM204">
        <v>-1</v>
      </c>
      <c r="CN204">
        <v>-1</v>
      </c>
    </row>
    <row r="205" spans="1:92" x14ac:dyDescent="0.25">
      <c r="A205" s="1">
        <v>42734</v>
      </c>
      <c r="B205">
        <v>280.75799999999998</v>
      </c>
      <c r="C205">
        <v>41831</v>
      </c>
      <c r="D205">
        <v>-1</v>
      </c>
      <c r="E205">
        <v>44895</v>
      </c>
      <c r="F205">
        <v>83.245000000000005</v>
      </c>
      <c r="G205">
        <v>40360</v>
      </c>
      <c r="H205">
        <v>113.666</v>
      </c>
      <c r="I205">
        <v>44834</v>
      </c>
      <c r="J205">
        <v>164.22300000000001</v>
      </c>
      <c r="K205">
        <v>41819</v>
      </c>
      <c r="L205">
        <v>-1</v>
      </c>
      <c r="M205">
        <v>40469</v>
      </c>
      <c r="N205">
        <v>44</v>
      </c>
      <c r="O205">
        <v>40289</v>
      </c>
      <c r="P205">
        <v>138.38200000000001</v>
      </c>
      <c r="Q205">
        <v>44377</v>
      </c>
      <c r="R205">
        <v>155.91300000000001</v>
      </c>
      <c r="S205">
        <v>43337</v>
      </c>
      <c r="T205">
        <v>109.67</v>
      </c>
      <c r="U205">
        <v>42062</v>
      </c>
      <c r="V205">
        <v>-1</v>
      </c>
      <c r="W205">
        <v>44074</v>
      </c>
      <c r="X205">
        <v>231.34700000000001</v>
      </c>
      <c r="Y205">
        <v>44043</v>
      </c>
      <c r="Z205">
        <v>255.666</v>
      </c>
      <c r="AA205">
        <v>40481</v>
      </c>
      <c r="AB205">
        <v>81.594999999999999</v>
      </c>
      <c r="AC205">
        <v>44043</v>
      </c>
      <c r="AD205">
        <v>273.16500000000002</v>
      </c>
      <c r="AE205">
        <v>41149</v>
      </c>
      <c r="AF205">
        <v>24.832000000000001</v>
      </c>
      <c r="AG205">
        <v>42853</v>
      </c>
      <c r="AH205">
        <v>28.055</v>
      </c>
      <c r="AI205">
        <v>-1</v>
      </c>
      <c r="AJ205">
        <v>-1</v>
      </c>
      <c r="AK205">
        <v>-1</v>
      </c>
      <c r="AL205">
        <v>-1</v>
      </c>
      <c r="AM205">
        <v>-1</v>
      </c>
      <c r="AN205">
        <v>22.690999999999999</v>
      </c>
      <c r="AO205">
        <v>43424</v>
      </c>
      <c r="AP205">
        <v>24.065000000000001</v>
      </c>
      <c r="AQ205">
        <v>44625</v>
      </c>
      <c r="AR205">
        <v>37.01</v>
      </c>
      <c r="AS205">
        <v>44626</v>
      </c>
      <c r="AT205">
        <v>21.783999999999999</v>
      </c>
      <c r="AU205">
        <v>-1</v>
      </c>
      <c r="AV205">
        <v>-1</v>
      </c>
      <c r="AW205">
        <v>41863</v>
      </c>
      <c r="AX205">
        <v>-1</v>
      </c>
      <c r="AY205">
        <v>43402</v>
      </c>
      <c r="AZ205">
        <v>157.21700000000001</v>
      </c>
      <c r="BA205">
        <v>-1</v>
      </c>
      <c r="BB205">
        <v>45.786000000000001</v>
      </c>
      <c r="BC205">
        <v>41722</v>
      </c>
      <c r="BD205">
        <v>-1</v>
      </c>
      <c r="BE205">
        <v>-1</v>
      </c>
      <c r="BF205">
        <v>-1</v>
      </c>
      <c r="BG205">
        <v>-1</v>
      </c>
      <c r="BH205">
        <v>-1</v>
      </c>
      <c r="BI205">
        <v>43424</v>
      </c>
      <c r="BJ205">
        <v>274.01299999999998</v>
      </c>
      <c r="BK205">
        <v>-1</v>
      </c>
      <c r="BL205">
        <v>-1</v>
      </c>
      <c r="BM205">
        <v>43424</v>
      </c>
      <c r="BN205">
        <v>75.616</v>
      </c>
      <c r="BO205">
        <v>43426</v>
      </c>
      <c r="BP205">
        <v>21.033000000000001</v>
      </c>
      <c r="BQ205">
        <v>-1</v>
      </c>
      <c r="BR205">
        <v>-1</v>
      </c>
      <c r="BS205">
        <v>43426</v>
      </c>
      <c r="BT205">
        <v>30.727</v>
      </c>
      <c r="BU205">
        <v>-1</v>
      </c>
      <c r="BV205">
        <v>-1</v>
      </c>
      <c r="BW205">
        <v>41915</v>
      </c>
      <c r="BX205">
        <v>-1</v>
      </c>
      <c r="BY205">
        <v>-1</v>
      </c>
      <c r="BZ205">
        <v>-1</v>
      </c>
      <c r="CA205">
        <v>41911</v>
      </c>
      <c r="CB205">
        <v>-1</v>
      </c>
      <c r="CC205">
        <v>41912</v>
      </c>
      <c r="CD205">
        <v>-1</v>
      </c>
      <c r="CE205">
        <v>43332</v>
      </c>
      <c r="CF205">
        <v>44.213999999999999</v>
      </c>
      <c r="CG205">
        <v>41893</v>
      </c>
      <c r="CH205">
        <v>-1</v>
      </c>
      <c r="CI205">
        <v>-1</v>
      </c>
      <c r="CJ205">
        <v>-1</v>
      </c>
      <c r="CK205">
        <v>41844</v>
      </c>
      <c r="CL205">
        <v>-1</v>
      </c>
      <c r="CM205">
        <v>-1</v>
      </c>
      <c r="CN205">
        <v>-1</v>
      </c>
    </row>
    <row r="206" spans="1:92" x14ac:dyDescent="0.25">
      <c r="A206" s="1">
        <v>42766</v>
      </c>
      <c r="B206">
        <v>251.18899999999999</v>
      </c>
      <c r="C206">
        <v>41831</v>
      </c>
      <c r="D206">
        <v>-1</v>
      </c>
      <c r="E206">
        <v>44895</v>
      </c>
      <c r="F206">
        <v>82.378</v>
      </c>
      <c r="G206">
        <v>40360</v>
      </c>
      <c r="H206">
        <v>109.66</v>
      </c>
      <c r="I206">
        <v>44834</v>
      </c>
      <c r="J206">
        <v>153.69</v>
      </c>
      <c r="K206">
        <v>41819</v>
      </c>
      <c r="L206">
        <v>-1</v>
      </c>
      <c r="M206">
        <v>40469</v>
      </c>
      <c r="N206">
        <v>46.773000000000003</v>
      </c>
      <c r="O206">
        <v>40289</v>
      </c>
      <c r="P206">
        <v>130.16399999999999</v>
      </c>
      <c r="Q206">
        <v>44377</v>
      </c>
      <c r="R206">
        <v>167.00200000000001</v>
      </c>
      <c r="S206">
        <v>43337</v>
      </c>
      <c r="T206">
        <v>97.850999999999999</v>
      </c>
      <c r="U206">
        <v>42062</v>
      </c>
      <c r="V206">
        <v>-1</v>
      </c>
      <c r="W206">
        <v>44074</v>
      </c>
      <c r="X206">
        <v>184.33099999999999</v>
      </c>
      <c r="Y206">
        <v>44043</v>
      </c>
      <c r="Z206">
        <v>213.16499999999999</v>
      </c>
      <c r="AA206">
        <v>40481</v>
      </c>
      <c r="AB206">
        <v>72.221000000000004</v>
      </c>
      <c r="AC206">
        <v>44043</v>
      </c>
      <c r="AD206">
        <v>267.49900000000002</v>
      </c>
      <c r="AE206">
        <v>41149</v>
      </c>
      <c r="AF206">
        <v>23.835000000000001</v>
      </c>
      <c r="AG206">
        <v>42853</v>
      </c>
      <c r="AH206">
        <v>26.521000000000001</v>
      </c>
      <c r="AI206">
        <v>-1</v>
      </c>
      <c r="AJ206">
        <v>-1</v>
      </c>
      <c r="AK206">
        <v>-1</v>
      </c>
      <c r="AL206">
        <v>-1</v>
      </c>
      <c r="AM206">
        <v>-1</v>
      </c>
      <c r="AN206">
        <v>20.744</v>
      </c>
      <c r="AO206">
        <v>43424</v>
      </c>
      <c r="AP206">
        <v>24.065000000000001</v>
      </c>
      <c r="AQ206">
        <v>44625</v>
      </c>
      <c r="AR206">
        <v>39.759</v>
      </c>
      <c r="AS206">
        <v>44626</v>
      </c>
      <c r="AT206">
        <v>18.884</v>
      </c>
      <c r="AU206">
        <v>-1</v>
      </c>
      <c r="AV206">
        <v>-1</v>
      </c>
      <c r="AW206">
        <v>41863</v>
      </c>
      <c r="AX206">
        <v>-1</v>
      </c>
      <c r="AY206">
        <v>43402</v>
      </c>
      <c r="AZ206">
        <v>168.40199999999999</v>
      </c>
      <c r="BA206">
        <v>-1</v>
      </c>
      <c r="BB206">
        <v>45.786000000000001</v>
      </c>
      <c r="BC206">
        <v>41722</v>
      </c>
      <c r="BD206">
        <v>-1</v>
      </c>
      <c r="BE206">
        <v>-1</v>
      </c>
      <c r="BF206">
        <v>-1</v>
      </c>
      <c r="BG206">
        <v>-1</v>
      </c>
      <c r="BH206">
        <v>-1</v>
      </c>
      <c r="BI206">
        <v>43424</v>
      </c>
      <c r="BJ206">
        <v>274.51799999999997</v>
      </c>
      <c r="BK206">
        <v>-1</v>
      </c>
      <c r="BL206">
        <v>-1</v>
      </c>
      <c r="BM206">
        <v>43424</v>
      </c>
      <c r="BN206">
        <v>72.275000000000006</v>
      </c>
      <c r="BO206">
        <v>43426</v>
      </c>
      <c r="BP206">
        <v>21.033000000000001</v>
      </c>
      <c r="BQ206">
        <v>-1</v>
      </c>
      <c r="BR206">
        <v>-1</v>
      </c>
      <c r="BS206">
        <v>43426</v>
      </c>
      <c r="BT206">
        <v>30.727</v>
      </c>
      <c r="BU206">
        <v>-1</v>
      </c>
      <c r="BV206">
        <v>-1</v>
      </c>
      <c r="BW206">
        <v>41915</v>
      </c>
      <c r="BX206">
        <v>-1</v>
      </c>
      <c r="BY206">
        <v>-1</v>
      </c>
      <c r="BZ206">
        <v>-1</v>
      </c>
      <c r="CA206">
        <v>41911</v>
      </c>
      <c r="CB206">
        <v>-1</v>
      </c>
      <c r="CC206">
        <v>41912</v>
      </c>
      <c r="CD206">
        <v>-1</v>
      </c>
      <c r="CE206">
        <v>43332</v>
      </c>
      <c r="CF206">
        <v>44.213999999999999</v>
      </c>
      <c r="CG206">
        <v>41893</v>
      </c>
      <c r="CH206">
        <v>-1</v>
      </c>
      <c r="CI206">
        <v>-1</v>
      </c>
      <c r="CJ206">
        <v>-1</v>
      </c>
      <c r="CK206">
        <v>41844</v>
      </c>
      <c r="CL206">
        <v>-1</v>
      </c>
      <c r="CM206">
        <v>-1</v>
      </c>
      <c r="CN206">
        <v>-1</v>
      </c>
    </row>
    <row r="207" spans="1:92" x14ac:dyDescent="0.25">
      <c r="A207" s="1">
        <v>42794</v>
      </c>
      <c r="B207">
        <v>223.73599999999999</v>
      </c>
      <c r="C207">
        <v>41831</v>
      </c>
      <c r="D207">
        <v>-1</v>
      </c>
      <c r="E207">
        <v>44895</v>
      </c>
      <c r="F207">
        <v>73.364999999999995</v>
      </c>
      <c r="G207">
        <v>40360</v>
      </c>
      <c r="H207">
        <v>91.203999999999994</v>
      </c>
      <c r="I207">
        <v>44834</v>
      </c>
      <c r="J207">
        <v>140.505</v>
      </c>
      <c r="K207">
        <v>41819</v>
      </c>
      <c r="L207">
        <v>-1</v>
      </c>
      <c r="M207">
        <v>40469</v>
      </c>
      <c r="N207">
        <v>45</v>
      </c>
      <c r="O207">
        <v>40289</v>
      </c>
      <c r="P207">
        <v>109.08799999999999</v>
      </c>
      <c r="Q207">
        <v>44377</v>
      </c>
      <c r="R207">
        <v>141.57300000000001</v>
      </c>
      <c r="S207">
        <v>43337</v>
      </c>
      <c r="T207">
        <v>85.167000000000002</v>
      </c>
      <c r="U207">
        <v>42062</v>
      </c>
      <c r="V207">
        <v>-1</v>
      </c>
      <c r="W207">
        <v>44074</v>
      </c>
      <c r="X207">
        <v>168.31899999999999</v>
      </c>
      <c r="Y207">
        <v>44043</v>
      </c>
      <c r="Z207">
        <v>191.29599999999999</v>
      </c>
      <c r="AA207">
        <v>40481</v>
      </c>
      <c r="AB207">
        <v>55.131</v>
      </c>
      <c r="AC207">
        <v>44043</v>
      </c>
      <c r="AD207">
        <v>240.89099999999999</v>
      </c>
      <c r="AE207">
        <v>41149</v>
      </c>
      <c r="AF207">
        <v>24.210999999999999</v>
      </c>
      <c r="AG207">
        <v>42853</v>
      </c>
      <c r="AH207">
        <v>27.948</v>
      </c>
      <c r="AI207">
        <v>-1</v>
      </c>
      <c r="AJ207">
        <v>-1</v>
      </c>
      <c r="AK207">
        <v>-1</v>
      </c>
      <c r="AL207">
        <v>-1</v>
      </c>
      <c r="AM207">
        <v>-1</v>
      </c>
      <c r="AN207">
        <v>20.498999999999999</v>
      </c>
      <c r="AO207">
        <v>43424</v>
      </c>
      <c r="AP207">
        <v>24.065000000000001</v>
      </c>
      <c r="AQ207">
        <v>44625</v>
      </c>
      <c r="AR207">
        <v>57.564999999999998</v>
      </c>
      <c r="AS207">
        <v>44626</v>
      </c>
      <c r="AT207">
        <v>22.01</v>
      </c>
      <c r="AU207">
        <v>-1</v>
      </c>
      <c r="AV207">
        <v>-1</v>
      </c>
      <c r="AW207">
        <v>41863</v>
      </c>
      <c r="AX207">
        <v>-1</v>
      </c>
      <c r="AY207">
        <v>43402</v>
      </c>
      <c r="AZ207">
        <v>187.41900000000001</v>
      </c>
      <c r="BA207">
        <v>-1</v>
      </c>
      <c r="BB207">
        <v>45.786000000000001</v>
      </c>
      <c r="BC207">
        <v>41722</v>
      </c>
      <c r="BD207">
        <v>-1</v>
      </c>
      <c r="BE207">
        <v>-1</v>
      </c>
      <c r="BF207">
        <v>-1</v>
      </c>
      <c r="BG207">
        <v>-1</v>
      </c>
      <c r="BH207">
        <v>-1</v>
      </c>
      <c r="BI207">
        <v>43424</v>
      </c>
      <c r="BJ207">
        <v>288.666</v>
      </c>
      <c r="BK207">
        <v>-1</v>
      </c>
      <c r="BL207">
        <v>-1</v>
      </c>
      <c r="BM207">
        <v>43424</v>
      </c>
      <c r="BN207">
        <v>77.176000000000002</v>
      </c>
      <c r="BO207">
        <v>43426</v>
      </c>
      <c r="BP207">
        <v>21.033000000000001</v>
      </c>
      <c r="BQ207">
        <v>-1</v>
      </c>
      <c r="BR207">
        <v>-1</v>
      </c>
      <c r="BS207">
        <v>43426</v>
      </c>
      <c r="BT207">
        <v>30.727</v>
      </c>
      <c r="BU207">
        <v>-1</v>
      </c>
      <c r="BV207">
        <v>-1</v>
      </c>
      <c r="BW207">
        <v>41915</v>
      </c>
      <c r="BX207">
        <v>-1</v>
      </c>
      <c r="BY207">
        <v>-1</v>
      </c>
      <c r="BZ207">
        <v>-1</v>
      </c>
      <c r="CA207">
        <v>41911</v>
      </c>
      <c r="CB207">
        <v>-1</v>
      </c>
      <c r="CC207">
        <v>41912</v>
      </c>
      <c r="CD207">
        <v>-1</v>
      </c>
      <c r="CE207">
        <v>43332</v>
      </c>
      <c r="CF207">
        <v>44.213999999999999</v>
      </c>
      <c r="CG207">
        <v>41893</v>
      </c>
      <c r="CH207">
        <v>-1</v>
      </c>
      <c r="CI207">
        <v>-1</v>
      </c>
      <c r="CJ207">
        <v>-1</v>
      </c>
      <c r="CK207">
        <v>41844</v>
      </c>
      <c r="CL207">
        <v>-1</v>
      </c>
      <c r="CM207">
        <v>-1</v>
      </c>
      <c r="CN207">
        <v>-1</v>
      </c>
    </row>
    <row r="208" spans="1:92" x14ac:dyDescent="0.25">
      <c r="A208" s="1">
        <v>42825</v>
      </c>
      <c r="B208">
        <v>226.435</v>
      </c>
      <c r="C208">
        <v>41831</v>
      </c>
      <c r="D208">
        <v>-1</v>
      </c>
      <c r="E208">
        <v>44895</v>
      </c>
      <c r="F208">
        <v>72.156999999999996</v>
      </c>
      <c r="G208">
        <v>40360</v>
      </c>
      <c r="H208">
        <v>81.989000000000004</v>
      </c>
      <c r="I208">
        <v>44834</v>
      </c>
      <c r="J208">
        <v>133.99299999999999</v>
      </c>
      <c r="K208">
        <v>41819</v>
      </c>
      <c r="L208">
        <v>-1</v>
      </c>
      <c r="M208">
        <v>40469</v>
      </c>
      <c r="N208">
        <v>50.765000000000001</v>
      </c>
      <c r="O208">
        <v>40289</v>
      </c>
      <c r="P208">
        <v>105.208</v>
      </c>
      <c r="Q208">
        <v>44377</v>
      </c>
      <c r="R208">
        <v>130.27799999999999</v>
      </c>
      <c r="S208">
        <v>43337</v>
      </c>
      <c r="T208">
        <v>81.796999999999997</v>
      </c>
      <c r="U208">
        <v>42062</v>
      </c>
      <c r="V208">
        <v>-1</v>
      </c>
      <c r="W208">
        <v>44074</v>
      </c>
      <c r="X208">
        <v>166.69900000000001</v>
      </c>
      <c r="Y208">
        <v>44043</v>
      </c>
      <c r="Z208">
        <v>191.017</v>
      </c>
      <c r="AA208">
        <v>40481</v>
      </c>
      <c r="AB208">
        <v>54.235999999999997</v>
      </c>
      <c r="AC208">
        <v>44043</v>
      </c>
      <c r="AD208">
        <v>239.28100000000001</v>
      </c>
      <c r="AE208">
        <v>41149</v>
      </c>
      <c r="AF208">
        <v>25.509</v>
      </c>
      <c r="AG208">
        <v>42853</v>
      </c>
      <c r="AH208">
        <v>22.483000000000001</v>
      </c>
      <c r="AI208">
        <v>-1</v>
      </c>
      <c r="AJ208">
        <v>-1</v>
      </c>
      <c r="AK208">
        <v>-1</v>
      </c>
      <c r="AL208">
        <v>-1</v>
      </c>
      <c r="AM208">
        <v>-1</v>
      </c>
      <c r="AN208">
        <v>17.042999999999999</v>
      </c>
      <c r="AO208">
        <v>43424</v>
      </c>
      <c r="AP208">
        <v>24.065000000000001</v>
      </c>
      <c r="AQ208">
        <v>44625</v>
      </c>
      <c r="AR208">
        <v>50.366</v>
      </c>
      <c r="AS208">
        <v>44626</v>
      </c>
      <c r="AT208">
        <v>17.149000000000001</v>
      </c>
      <c r="AU208">
        <v>-1</v>
      </c>
      <c r="AV208">
        <v>-1</v>
      </c>
      <c r="AW208">
        <v>41863</v>
      </c>
      <c r="AX208">
        <v>-1</v>
      </c>
      <c r="AY208">
        <v>43402</v>
      </c>
      <c r="AZ208">
        <v>170.08799999999999</v>
      </c>
      <c r="BA208">
        <v>-1</v>
      </c>
      <c r="BB208">
        <v>45.786000000000001</v>
      </c>
      <c r="BC208">
        <v>41722</v>
      </c>
      <c r="BD208">
        <v>-1</v>
      </c>
      <c r="BE208">
        <v>-1</v>
      </c>
      <c r="BF208">
        <v>-1</v>
      </c>
      <c r="BG208">
        <v>-1</v>
      </c>
      <c r="BH208">
        <v>-1</v>
      </c>
      <c r="BI208">
        <v>43424</v>
      </c>
      <c r="BJ208">
        <v>238.703</v>
      </c>
      <c r="BK208">
        <v>-1</v>
      </c>
      <c r="BL208">
        <v>-1</v>
      </c>
      <c r="BM208">
        <v>43424</v>
      </c>
      <c r="BN208">
        <v>77.956000000000003</v>
      </c>
      <c r="BO208">
        <v>43426</v>
      </c>
      <c r="BP208">
        <v>21.033000000000001</v>
      </c>
      <c r="BQ208">
        <v>-1</v>
      </c>
      <c r="BR208">
        <v>-1</v>
      </c>
      <c r="BS208">
        <v>43426</v>
      </c>
      <c r="BT208">
        <v>30.727</v>
      </c>
      <c r="BU208">
        <v>-1</v>
      </c>
      <c r="BV208">
        <v>-1</v>
      </c>
      <c r="BW208">
        <v>41915</v>
      </c>
      <c r="BX208">
        <v>-1</v>
      </c>
      <c r="BY208">
        <v>-1</v>
      </c>
      <c r="BZ208">
        <v>-1</v>
      </c>
      <c r="CA208">
        <v>41911</v>
      </c>
      <c r="CB208">
        <v>-1</v>
      </c>
      <c r="CC208">
        <v>41912</v>
      </c>
      <c r="CD208">
        <v>-1</v>
      </c>
      <c r="CE208">
        <v>43332</v>
      </c>
      <c r="CF208">
        <v>44.213999999999999</v>
      </c>
      <c r="CG208">
        <v>41893</v>
      </c>
      <c r="CH208">
        <v>-1</v>
      </c>
      <c r="CI208">
        <v>-1</v>
      </c>
      <c r="CJ208">
        <v>-1</v>
      </c>
      <c r="CK208">
        <v>41844</v>
      </c>
      <c r="CL208">
        <v>-1</v>
      </c>
      <c r="CM208">
        <v>-1</v>
      </c>
      <c r="CN208">
        <v>-1</v>
      </c>
    </row>
    <row r="209" spans="1:92" x14ac:dyDescent="0.25">
      <c r="A209" s="1">
        <v>42853</v>
      </c>
      <c r="B209">
        <v>217.66399999999999</v>
      </c>
      <c r="C209">
        <v>41831</v>
      </c>
      <c r="D209">
        <v>-1</v>
      </c>
      <c r="E209">
        <v>44895</v>
      </c>
      <c r="F209">
        <v>72.465999999999994</v>
      </c>
      <c r="G209">
        <v>40360</v>
      </c>
      <c r="H209">
        <v>81.427999999999997</v>
      </c>
      <c r="I209">
        <v>44834</v>
      </c>
      <c r="J209">
        <v>126.413</v>
      </c>
      <c r="K209">
        <v>41819</v>
      </c>
      <c r="L209">
        <v>-1</v>
      </c>
      <c r="M209">
        <v>40469</v>
      </c>
      <c r="N209">
        <v>56.375</v>
      </c>
      <c r="O209">
        <v>40289</v>
      </c>
      <c r="P209">
        <v>108.374</v>
      </c>
      <c r="Q209">
        <v>44377</v>
      </c>
      <c r="R209">
        <v>119.09</v>
      </c>
      <c r="S209">
        <v>43337</v>
      </c>
      <c r="T209">
        <v>79.492999999999995</v>
      </c>
      <c r="U209">
        <v>42062</v>
      </c>
      <c r="V209">
        <v>-1</v>
      </c>
      <c r="W209">
        <v>44074</v>
      </c>
      <c r="X209">
        <v>153.49799999999999</v>
      </c>
      <c r="Y209">
        <v>44043</v>
      </c>
      <c r="Z209">
        <v>193.167</v>
      </c>
      <c r="AA209">
        <v>40481</v>
      </c>
      <c r="AB209">
        <v>56.488999999999997</v>
      </c>
      <c r="AC209">
        <v>44043</v>
      </c>
      <c r="AD209">
        <v>208.50800000000001</v>
      </c>
      <c r="AE209">
        <v>41149</v>
      </c>
      <c r="AF209">
        <v>25.181000000000001</v>
      </c>
      <c r="AG209">
        <v>42853</v>
      </c>
      <c r="AH209">
        <v>23.484999999999999</v>
      </c>
      <c r="AI209">
        <v>-1</v>
      </c>
      <c r="AJ209">
        <v>-1</v>
      </c>
      <c r="AK209">
        <v>-1</v>
      </c>
      <c r="AL209">
        <v>-1</v>
      </c>
      <c r="AM209">
        <v>-1</v>
      </c>
      <c r="AN209">
        <v>19.873999999999999</v>
      </c>
      <c r="AO209">
        <v>43424</v>
      </c>
      <c r="AP209">
        <v>24.065000000000001</v>
      </c>
      <c r="AQ209">
        <v>44625</v>
      </c>
      <c r="AR209">
        <v>33.457999999999998</v>
      </c>
      <c r="AS209">
        <v>44626</v>
      </c>
      <c r="AT209">
        <v>16.975000000000001</v>
      </c>
      <c r="AU209">
        <v>-1</v>
      </c>
      <c r="AV209">
        <v>-1</v>
      </c>
      <c r="AW209">
        <v>41863</v>
      </c>
      <c r="AX209">
        <v>-1</v>
      </c>
      <c r="AY209">
        <v>43402</v>
      </c>
      <c r="AZ209">
        <v>168.12299999999999</v>
      </c>
      <c r="BA209">
        <v>-1</v>
      </c>
      <c r="BB209">
        <v>45.786000000000001</v>
      </c>
      <c r="BC209">
        <v>41722</v>
      </c>
      <c r="BD209">
        <v>-1</v>
      </c>
      <c r="BE209">
        <v>-1</v>
      </c>
      <c r="BF209">
        <v>-1</v>
      </c>
      <c r="BG209">
        <v>-1</v>
      </c>
      <c r="BH209">
        <v>-1</v>
      </c>
      <c r="BI209">
        <v>43424</v>
      </c>
      <c r="BJ209">
        <v>225.38200000000001</v>
      </c>
      <c r="BK209">
        <v>-1</v>
      </c>
      <c r="BL209">
        <v>-1</v>
      </c>
      <c r="BM209">
        <v>43424</v>
      </c>
      <c r="BN209">
        <v>71.254999999999995</v>
      </c>
      <c r="BO209">
        <v>43426</v>
      </c>
      <c r="BP209">
        <v>21.033000000000001</v>
      </c>
      <c r="BQ209">
        <v>-1</v>
      </c>
      <c r="BR209">
        <v>-1</v>
      </c>
      <c r="BS209">
        <v>43426</v>
      </c>
      <c r="BT209">
        <v>30.727</v>
      </c>
      <c r="BU209">
        <v>-1</v>
      </c>
      <c r="BV209">
        <v>-1</v>
      </c>
      <c r="BW209">
        <v>41915</v>
      </c>
      <c r="BX209">
        <v>-1</v>
      </c>
      <c r="BY209">
        <v>-1</v>
      </c>
      <c r="BZ209">
        <v>-1</v>
      </c>
      <c r="CA209">
        <v>41911</v>
      </c>
      <c r="CB209">
        <v>-1</v>
      </c>
      <c r="CC209">
        <v>41912</v>
      </c>
      <c r="CD209">
        <v>-1</v>
      </c>
      <c r="CE209">
        <v>43332</v>
      </c>
      <c r="CF209">
        <v>44.213999999999999</v>
      </c>
      <c r="CG209">
        <v>41893</v>
      </c>
      <c r="CH209">
        <v>-1</v>
      </c>
      <c r="CI209">
        <v>-1</v>
      </c>
      <c r="CJ209">
        <v>-1</v>
      </c>
      <c r="CK209">
        <v>41844</v>
      </c>
      <c r="CL209">
        <v>-1</v>
      </c>
      <c r="CM209">
        <v>-1</v>
      </c>
      <c r="CN209">
        <v>-1</v>
      </c>
    </row>
    <row r="210" spans="1:92" x14ac:dyDescent="0.25">
      <c r="A210" s="1">
        <v>42886</v>
      </c>
      <c r="B210">
        <v>235.875</v>
      </c>
      <c r="C210">
        <v>41831</v>
      </c>
      <c r="D210">
        <v>-1</v>
      </c>
      <c r="E210">
        <v>44895</v>
      </c>
      <c r="F210">
        <v>70.5</v>
      </c>
      <c r="G210">
        <v>40360</v>
      </c>
      <c r="H210">
        <v>77.311999999999998</v>
      </c>
      <c r="I210">
        <v>44834</v>
      </c>
      <c r="J210">
        <v>127.61499999999999</v>
      </c>
      <c r="K210">
        <v>41819</v>
      </c>
      <c r="L210">
        <v>-1</v>
      </c>
      <c r="M210">
        <v>40469</v>
      </c>
      <c r="N210">
        <v>56.151000000000003</v>
      </c>
      <c r="O210">
        <v>40289</v>
      </c>
      <c r="P210">
        <v>99.495999999999995</v>
      </c>
      <c r="Q210">
        <v>44377</v>
      </c>
      <c r="R210">
        <v>118.752</v>
      </c>
      <c r="S210">
        <v>43337</v>
      </c>
      <c r="T210">
        <v>81.289000000000001</v>
      </c>
      <c r="U210">
        <v>42062</v>
      </c>
      <c r="V210">
        <v>-1</v>
      </c>
      <c r="W210">
        <v>44074</v>
      </c>
      <c r="X210">
        <v>153.244</v>
      </c>
      <c r="Y210">
        <v>44043</v>
      </c>
      <c r="Z210">
        <v>191.33199999999999</v>
      </c>
      <c r="AA210">
        <v>40481</v>
      </c>
      <c r="AB210">
        <v>56.758000000000003</v>
      </c>
      <c r="AC210">
        <v>44043</v>
      </c>
      <c r="AD210">
        <v>198.15299999999999</v>
      </c>
      <c r="AE210">
        <v>41149</v>
      </c>
      <c r="AF210">
        <v>26.215</v>
      </c>
      <c r="AG210">
        <v>42853</v>
      </c>
      <c r="AH210">
        <v>23.484999999999999</v>
      </c>
      <c r="AI210">
        <v>-1</v>
      </c>
      <c r="AJ210">
        <v>-1</v>
      </c>
      <c r="AK210">
        <v>-1</v>
      </c>
      <c r="AL210">
        <v>-1</v>
      </c>
      <c r="AM210">
        <v>-1</v>
      </c>
      <c r="AN210">
        <v>20.623999999999999</v>
      </c>
      <c r="AO210">
        <v>43424</v>
      </c>
      <c r="AP210">
        <v>24.065000000000001</v>
      </c>
      <c r="AQ210">
        <v>44625</v>
      </c>
      <c r="AR210">
        <v>27.974</v>
      </c>
      <c r="AS210">
        <v>44626</v>
      </c>
      <c r="AT210">
        <v>14.896000000000001</v>
      </c>
      <c r="AU210">
        <v>-1</v>
      </c>
      <c r="AV210">
        <v>-1</v>
      </c>
      <c r="AW210">
        <v>41863</v>
      </c>
      <c r="AX210">
        <v>-1</v>
      </c>
      <c r="AY210">
        <v>43402</v>
      </c>
      <c r="AZ210">
        <v>169.227</v>
      </c>
      <c r="BA210">
        <v>-1</v>
      </c>
      <c r="BB210">
        <v>45.786000000000001</v>
      </c>
      <c r="BC210">
        <v>41722</v>
      </c>
      <c r="BD210">
        <v>-1</v>
      </c>
      <c r="BE210">
        <v>-1</v>
      </c>
      <c r="BF210">
        <v>-1</v>
      </c>
      <c r="BG210">
        <v>-1</v>
      </c>
      <c r="BH210">
        <v>-1</v>
      </c>
      <c r="BI210">
        <v>43424</v>
      </c>
      <c r="BJ210">
        <v>198.86500000000001</v>
      </c>
      <c r="BK210">
        <v>-1</v>
      </c>
      <c r="BL210">
        <v>-1</v>
      </c>
      <c r="BM210">
        <v>43424</v>
      </c>
      <c r="BN210">
        <v>74.745000000000005</v>
      </c>
      <c r="BO210">
        <v>43426</v>
      </c>
      <c r="BP210">
        <v>21.033000000000001</v>
      </c>
      <c r="BQ210">
        <v>-1</v>
      </c>
      <c r="BR210">
        <v>-1</v>
      </c>
      <c r="BS210">
        <v>43426</v>
      </c>
      <c r="BT210">
        <v>21.59</v>
      </c>
      <c r="BU210">
        <v>-1</v>
      </c>
      <c r="BV210">
        <v>-1</v>
      </c>
      <c r="BW210">
        <v>41915</v>
      </c>
      <c r="BX210">
        <v>-1</v>
      </c>
      <c r="BY210">
        <v>-1</v>
      </c>
      <c r="BZ210">
        <v>-1</v>
      </c>
      <c r="CA210">
        <v>41911</v>
      </c>
      <c r="CB210">
        <v>-1</v>
      </c>
      <c r="CC210">
        <v>41912</v>
      </c>
      <c r="CD210">
        <v>-1</v>
      </c>
      <c r="CE210">
        <v>43332</v>
      </c>
      <c r="CF210">
        <v>44.213999999999999</v>
      </c>
      <c r="CG210">
        <v>41893</v>
      </c>
      <c r="CH210">
        <v>-1</v>
      </c>
      <c r="CI210">
        <v>-1</v>
      </c>
      <c r="CJ210">
        <v>-1</v>
      </c>
      <c r="CK210">
        <v>41844</v>
      </c>
      <c r="CL210">
        <v>-1</v>
      </c>
      <c r="CM210">
        <v>-1</v>
      </c>
      <c r="CN210">
        <v>-1</v>
      </c>
    </row>
    <row r="211" spans="1:92" x14ac:dyDescent="0.25">
      <c r="A211" s="1">
        <v>42916</v>
      </c>
      <c r="B211">
        <v>242.29</v>
      </c>
      <c r="C211">
        <v>41831</v>
      </c>
      <c r="D211">
        <v>-1</v>
      </c>
      <c r="E211">
        <v>44895</v>
      </c>
      <c r="F211">
        <v>65.853999999999999</v>
      </c>
      <c r="G211">
        <v>40360</v>
      </c>
      <c r="H211">
        <v>69.426000000000002</v>
      </c>
      <c r="I211">
        <v>44834</v>
      </c>
      <c r="J211">
        <v>136.101</v>
      </c>
      <c r="K211">
        <v>41819</v>
      </c>
      <c r="L211">
        <v>-1</v>
      </c>
      <c r="M211">
        <v>40469</v>
      </c>
      <c r="N211">
        <v>52.677</v>
      </c>
      <c r="O211">
        <v>40289</v>
      </c>
      <c r="P211">
        <v>85.45</v>
      </c>
      <c r="Q211">
        <v>44377</v>
      </c>
      <c r="R211">
        <v>112.633</v>
      </c>
      <c r="S211">
        <v>43337</v>
      </c>
      <c r="T211">
        <v>77.369</v>
      </c>
      <c r="U211">
        <v>42062</v>
      </c>
      <c r="V211">
        <v>-1</v>
      </c>
      <c r="W211">
        <v>44074</v>
      </c>
      <c r="X211">
        <v>169.233</v>
      </c>
      <c r="Y211">
        <v>44043</v>
      </c>
      <c r="Z211">
        <v>200.48099999999999</v>
      </c>
      <c r="AA211">
        <v>40481</v>
      </c>
      <c r="AB211">
        <v>61.884</v>
      </c>
      <c r="AC211">
        <v>44043</v>
      </c>
      <c r="AD211">
        <v>194.71799999999999</v>
      </c>
      <c r="AE211">
        <v>41149</v>
      </c>
      <c r="AF211">
        <v>21.934999999999999</v>
      </c>
      <c r="AG211">
        <v>42853</v>
      </c>
      <c r="AH211">
        <v>23.484999999999999</v>
      </c>
      <c r="AI211">
        <v>-1</v>
      </c>
      <c r="AJ211">
        <v>-1</v>
      </c>
      <c r="AK211">
        <v>-1</v>
      </c>
      <c r="AL211">
        <v>-1</v>
      </c>
      <c r="AM211">
        <v>-1</v>
      </c>
      <c r="AN211">
        <v>18.353000000000002</v>
      </c>
      <c r="AO211">
        <v>43424</v>
      </c>
      <c r="AP211">
        <v>24.065000000000001</v>
      </c>
      <c r="AQ211">
        <v>44625</v>
      </c>
      <c r="AR211">
        <v>21.814</v>
      </c>
      <c r="AS211">
        <v>44626</v>
      </c>
      <c r="AT211">
        <v>15.494999999999999</v>
      </c>
      <c r="AU211">
        <v>-1</v>
      </c>
      <c r="AV211">
        <v>-1</v>
      </c>
      <c r="AW211">
        <v>41863</v>
      </c>
      <c r="AX211">
        <v>-1</v>
      </c>
      <c r="AY211">
        <v>43402</v>
      </c>
      <c r="AZ211">
        <v>145.61600000000001</v>
      </c>
      <c r="BA211">
        <v>-1</v>
      </c>
      <c r="BB211">
        <v>45.786000000000001</v>
      </c>
      <c r="BC211">
        <v>41722</v>
      </c>
      <c r="BD211">
        <v>-1</v>
      </c>
      <c r="BE211">
        <v>-1</v>
      </c>
      <c r="BF211">
        <v>-1</v>
      </c>
      <c r="BG211">
        <v>-1</v>
      </c>
      <c r="BH211">
        <v>-1</v>
      </c>
      <c r="BI211">
        <v>43424</v>
      </c>
      <c r="BJ211">
        <v>196.399</v>
      </c>
      <c r="BK211">
        <v>-1</v>
      </c>
      <c r="BL211">
        <v>-1</v>
      </c>
      <c r="BM211">
        <v>43424</v>
      </c>
      <c r="BN211">
        <v>64.992000000000004</v>
      </c>
      <c r="BO211">
        <v>43426</v>
      </c>
      <c r="BP211">
        <v>21.033000000000001</v>
      </c>
      <c r="BQ211">
        <v>-1</v>
      </c>
      <c r="BR211">
        <v>-1</v>
      </c>
      <c r="BS211">
        <v>43426</v>
      </c>
      <c r="BT211">
        <v>19.943000000000001</v>
      </c>
      <c r="BU211">
        <v>-1</v>
      </c>
      <c r="BV211">
        <v>-1</v>
      </c>
      <c r="BW211">
        <v>41915</v>
      </c>
      <c r="BX211">
        <v>-1</v>
      </c>
      <c r="BY211">
        <v>-1</v>
      </c>
      <c r="BZ211">
        <v>-1</v>
      </c>
      <c r="CA211">
        <v>41911</v>
      </c>
      <c r="CB211">
        <v>-1</v>
      </c>
      <c r="CC211">
        <v>41912</v>
      </c>
      <c r="CD211">
        <v>-1</v>
      </c>
      <c r="CE211">
        <v>43332</v>
      </c>
      <c r="CF211">
        <v>43.46</v>
      </c>
      <c r="CG211">
        <v>41893</v>
      </c>
      <c r="CH211">
        <v>-1</v>
      </c>
      <c r="CI211">
        <v>-1</v>
      </c>
      <c r="CJ211">
        <v>-1</v>
      </c>
      <c r="CK211">
        <v>41844</v>
      </c>
      <c r="CL211">
        <v>-1</v>
      </c>
      <c r="CM211">
        <v>-1</v>
      </c>
      <c r="CN211">
        <v>-1</v>
      </c>
    </row>
    <row r="212" spans="1:92" x14ac:dyDescent="0.25">
      <c r="A212" s="1">
        <v>42947</v>
      </c>
      <c r="B212">
        <v>209.73099999999999</v>
      </c>
      <c r="C212">
        <v>41831</v>
      </c>
      <c r="D212">
        <v>-1</v>
      </c>
      <c r="E212">
        <v>44895</v>
      </c>
      <c r="F212">
        <v>64.819000000000003</v>
      </c>
      <c r="G212">
        <v>40360</v>
      </c>
      <c r="H212">
        <v>64.385999999999996</v>
      </c>
      <c r="I212">
        <v>44834</v>
      </c>
      <c r="J212">
        <v>125.21599999999999</v>
      </c>
      <c r="K212">
        <v>41819</v>
      </c>
      <c r="L212">
        <v>-1</v>
      </c>
      <c r="M212">
        <v>40469</v>
      </c>
      <c r="N212">
        <v>57.118000000000002</v>
      </c>
      <c r="O212">
        <v>40289</v>
      </c>
      <c r="P212">
        <v>80.299000000000007</v>
      </c>
      <c r="Q212">
        <v>44377</v>
      </c>
      <c r="R212">
        <v>101.65900000000001</v>
      </c>
      <c r="S212">
        <v>43337</v>
      </c>
      <c r="T212">
        <v>69.819999999999993</v>
      </c>
      <c r="U212">
        <v>42062</v>
      </c>
      <c r="V212">
        <v>-1</v>
      </c>
      <c r="W212">
        <v>44074</v>
      </c>
      <c r="X212">
        <v>164.161</v>
      </c>
      <c r="Y212">
        <v>44043</v>
      </c>
      <c r="Z212">
        <v>183.70500000000001</v>
      </c>
      <c r="AA212">
        <v>40481</v>
      </c>
      <c r="AB212">
        <v>61.218000000000004</v>
      </c>
      <c r="AC212">
        <v>44043</v>
      </c>
      <c r="AD212">
        <v>182.643</v>
      </c>
      <c r="AE212">
        <v>41149</v>
      </c>
      <c r="AF212">
        <v>20.651</v>
      </c>
      <c r="AG212">
        <v>42853</v>
      </c>
      <c r="AH212">
        <v>23.484999999999999</v>
      </c>
      <c r="AI212">
        <v>-1</v>
      </c>
      <c r="AJ212">
        <v>-1</v>
      </c>
      <c r="AK212">
        <v>-1</v>
      </c>
      <c r="AL212">
        <v>-1</v>
      </c>
      <c r="AM212">
        <v>-1</v>
      </c>
      <c r="AN212">
        <v>16.867000000000001</v>
      </c>
      <c r="AO212">
        <v>43424</v>
      </c>
      <c r="AP212">
        <v>24.065000000000001</v>
      </c>
      <c r="AQ212">
        <v>44625</v>
      </c>
      <c r="AR212">
        <v>17.917999999999999</v>
      </c>
      <c r="AS212">
        <v>44626</v>
      </c>
      <c r="AT212">
        <v>13.15</v>
      </c>
      <c r="AU212">
        <v>-1</v>
      </c>
      <c r="AV212">
        <v>-1</v>
      </c>
      <c r="AW212">
        <v>41863</v>
      </c>
      <c r="AX212">
        <v>-1</v>
      </c>
      <c r="AY212">
        <v>43402</v>
      </c>
      <c r="AZ212">
        <v>133.62</v>
      </c>
      <c r="BA212">
        <v>-1</v>
      </c>
      <c r="BB212">
        <v>25.166</v>
      </c>
      <c r="BC212">
        <v>41722</v>
      </c>
      <c r="BD212">
        <v>-1</v>
      </c>
      <c r="BE212">
        <v>-1</v>
      </c>
      <c r="BF212">
        <v>-1</v>
      </c>
      <c r="BG212">
        <v>-1</v>
      </c>
      <c r="BH212">
        <v>-1</v>
      </c>
      <c r="BI212">
        <v>43424</v>
      </c>
      <c r="BJ212">
        <v>167.167</v>
      </c>
      <c r="BK212">
        <v>-1</v>
      </c>
      <c r="BL212">
        <v>-1</v>
      </c>
      <c r="BM212">
        <v>43424</v>
      </c>
      <c r="BN212">
        <v>63.103999999999999</v>
      </c>
      <c r="BO212">
        <v>43426</v>
      </c>
      <c r="BP212">
        <v>21.033000000000001</v>
      </c>
      <c r="BQ212">
        <v>-1</v>
      </c>
      <c r="BR212">
        <v>-1</v>
      </c>
      <c r="BS212">
        <v>43426</v>
      </c>
      <c r="BT212">
        <v>16.811</v>
      </c>
      <c r="BU212">
        <v>-1</v>
      </c>
      <c r="BV212">
        <v>-1</v>
      </c>
      <c r="BW212">
        <v>41915</v>
      </c>
      <c r="BX212">
        <v>-1</v>
      </c>
      <c r="BY212">
        <v>-1</v>
      </c>
      <c r="BZ212">
        <v>-1</v>
      </c>
      <c r="CA212">
        <v>41911</v>
      </c>
      <c r="CB212">
        <v>-1</v>
      </c>
      <c r="CC212">
        <v>41912</v>
      </c>
      <c r="CD212">
        <v>-1</v>
      </c>
      <c r="CE212">
        <v>43332</v>
      </c>
      <c r="CF212">
        <v>43.46</v>
      </c>
      <c r="CG212">
        <v>41893</v>
      </c>
      <c r="CH212">
        <v>-1</v>
      </c>
      <c r="CI212">
        <v>-1</v>
      </c>
      <c r="CJ212">
        <v>-1</v>
      </c>
      <c r="CK212">
        <v>41844</v>
      </c>
      <c r="CL212">
        <v>-1</v>
      </c>
      <c r="CM212">
        <v>-1</v>
      </c>
      <c r="CN212">
        <v>-1</v>
      </c>
    </row>
    <row r="213" spans="1:92" x14ac:dyDescent="0.25">
      <c r="A213" s="1">
        <v>42978</v>
      </c>
      <c r="B213">
        <v>195.76</v>
      </c>
      <c r="C213">
        <v>41831</v>
      </c>
      <c r="D213">
        <v>-1</v>
      </c>
      <c r="E213">
        <v>44895</v>
      </c>
      <c r="F213">
        <v>58.167000000000002</v>
      </c>
      <c r="G213">
        <v>40360</v>
      </c>
      <c r="H213">
        <v>56.472000000000001</v>
      </c>
      <c r="I213">
        <v>44834</v>
      </c>
      <c r="J213">
        <v>122.93</v>
      </c>
      <c r="K213">
        <v>41819</v>
      </c>
      <c r="L213">
        <v>-1</v>
      </c>
      <c r="M213">
        <v>40469</v>
      </c>
      <c r="N213">
        <v>60.460999999999999</v>
      </c>
      <c r="O213">
        <v>40289</v>
      </c>
      <c r="P213">
        <v>70.581999999999994</v>
      </c>
      <c r="Q213">
        <v>44377</v>
      </c>
      <c r="R213">
        <v>101.571</v>
      </c>
      <c r="S213">
        <v>43337</v>
      </c>
      <c r="T213">
        <v>60.935000000000002</v>
      </c>
      <c r="U213">
        <v>42062</v>
      </c>
      <c r="V213">
        <v>-1</v>
      </c>
      <c r="W213">
        <v>44074</v>
      </c>
      <c r="X213">
        <v>140.66999999999999</v>
      </c>
      <c r="Y213">
        <v>44043</v>
      </c>
      <c r="Z213">
        <v>169.67500000000001</v>
      </c>
      <c r="AA213">
        <v>40481</v>
      </c>
      <c r="AB213">
        <v>55.619</v>
      </c>
      <c r="AC213">
        <v>44043</v>
      </c>
      <c r="AD213">
        <v>161.69</v>
      </c>
      <c r="AE213">
        <v>41149</v>
      </c>
      <c r="AF213">
        <v>22.16</v>
      </c>
      <c r="AG213">
        <v>42853</v>
      </c>
      <c r="AH213">
        <v>23.484999999999999</v>
      </c>
      <c r="AI213">
        <v>-1</v>
      </c>
      <c r="AJ213">
        <v>-1</v>
      </c>
      <c r="AK213">
        <v>-1</v>
      </c>
      <c r="AL213">
        <v>-1</v>
      </c>
      <c r="AM213">
        <v>-1</v>
      </c>
      <c r="AN213">
        <v>16.867000000000001</v>
      </c>
      <c r="AO213">
        <v>43424</v>
      </c>
      <c r="AP213">
        <v>24.065000000000001</v>
      </c>
      <c r="AQ213">
        <v>44625</v>
      </c>
      <c r="AR213">
        <v>20.887</v>
      </c>
      <c r="AS213">
        <v>44626</v>
      </c>
      <c r="AT213">
        <v>13.647</v>
      </c>
      <c r="AU213">
        <v>-1</v>
      </c>
      <c r="AV213">
        <v>-1</v>
      </c>
      <c r="AW213">
        <v>41863</v>
      </c>
      <c r="AX213">
        <v>-1</v>
      </c>
      <c r="AY213">
        <v>43402</v>
      </c>
      <c r="AZ213">
        <v>145.18600000000001</v>
      </c>
      <c r="BA213">
        <v>-1</v>
      </c>
      <c r="BB213">
        <v>25.166</v>
      </c>
      <c r="BC213">
        <v>41722</v>
      </c>
      <c r="BD213">
        <v>-1</v>
      </c>
      <c r="BE213">
        <v>-1</v>
      </c>
      <c r="BF213">
        <v>-1</v>
      </c>
      <c r="BG213">
        <v>-1</v>
      </c>
      <c r="BH213">
        <v>-1</v>
      </c>
      <c r="BI213">
        <v>43424</v>
      </c>
      <c r="BJ213">
        <v>165.459</v>
      </c>
      <c r="BK213">
        <v>-1</v>
      </c>
      <c r="BL213">
        <v>-1</v>
      </c>
      <c r="BM213">
        <v>43424</v>
      </c>
      <c r="BN213">
        <v>68.203000000000003</v>
      </c>
      <c r="BO213">
        <v>43426</v>
      </c>
      <c r="BP213">
        <v>21.033000000000001</v>
      </c>
      <c r="BQ213">
        <v>-1</v>
      </c>
      <c r="BR213">
        <v>-1</v>
      </c>
      <c r="BS213">
        <v>43426</v>
      </c>
      <c r="BT213">
        <v>19.829999999999998</v>
      </c>
      <c r="BU213">
        <v>-1</v>
      </c>
      <c r="BV213">
        <v>-1</v>
      </c>
      <c r="BW213">
        <v>41915</v>
      </c>
      <c r="BX213">
        <v>-1</v>
      </c>
      <c r="BY213">
        <v>-1</v>
      </c>
      <c r="BZ213">
        <v>-1</v>
      </c>
      <c r="CA213">
        <v>41911</v>
      </c>
      <c r="CB213">
        <v>-1</v>
      </c>
      <c r="CC213">
        <v>41912</v>
      </c>
      <c r="CD213">
        <v>-1</v>
      </c>
      <c r="CE213">
        <v>43332</v>
      </c>
      <c r="CF213">
        <v>43.46</v>
      </c>
      <c r="CG213">
        <v>41893</v>
      </c>
      <c r="CH213">
        <v>-1</v>
      </c>
      <c r="CI213">
        <v>-1</v>
      </c>
      <c r="CJ213">
        <v>-1</v>
      </c>
      <c r="CK213">
        <v>41844</v>
      </c>
      <c r="CL213">
        <v>-1</v>
      </c>
      <c r="CM213">
        <v>-1</v>
      </c>
      <c r="CN213">
        <v>-1</v>
      </c>
    </row>
    <row r="214" spans="1:92" x14ac:dyDescent="0.25">
      <c r="A214" s="1">
        <v>43007</v>
      </c>
      <c r="B214">
        <v>195.905</v>
      </c>
      <c r="C214">
        <v>41831</v>
      </c>
      <c r="D214">
        <v>-1</v>
      </c>
      <c r="E214">
        <v>44895</v>
      </c>
      <c r="F214">
        <v>58.784999999999997</v>
      </c>
      <c r="G214">
        <v>40360</v>
      </c>
      <c r="H214">
        <v>61.997999999999998</v>
      </c>
      <c r="I214">
        <v>44834</v>
      </c>
      <c r="J214">
        <v>122.21299999999999</v>
      </c>
      <c r="K214">
        <v>41819</v>
      </c>
      <c r="L214">
        <v>-1</v>
      </c>
      <c r="M214">
        <v>40469</v>
      </c>
      <c r="N214">
        <v>73.944000000000003</v>
      </c>
      <c r="O214">
        <v>40289</v>
      </c>
      <c r="P214">
        <v>68.992999999999995</v>
      </c>
      <c r="Q214">
        <v>44377</v>
      </c>
      <c r="R214">
        <v>110.307</v>
      </c>
      <c r="S214">
        <v>43337</v>
      </c>
      <c r="T214">
        <v>65.14</v>
      </c>
      <c r="U214">
        <v>42062</v>
      </c>
      <c r="V214">
        <v>-1</v>
      </c>
      <c r="W214">
        <v>44074</v>
      </c>
      <c r="X214">
        <v>142.08000000000001</v>
      </c>
      <c r="Y214">
        <v>44043</v>
      </c>
      <c r="Z214">
        <v>186.333</v>
      </c>
      <c r="AA214">
        <v>40481</v>
      </c>
      <c r="AB214">
        <v>50.465000000000003</v>
      </c>
      <c r="AC214">
        <v>44043</v>
      </c>
      <c r="AD214">
        <v>187.51</v>
      </c>
      <c r="AE214">
        <v>41149</v>
      </c>
      <c r="AF214">
        <v>23.097000000000001</v>
      </c>
      <c r="AG214">
        <v>42853</v>
      </c>
      <c r="AH214">
        <v>23.484999999999999</v>
      </c>
      <c r="AI214">
        <v>-1</v>
      </c>
      <c r="AJ214">
        <v>-1</v>
      </c>
      <c r="AK214">
        <v>-1</v>
      </c>
      <c r="AL214">
        <v>-1</v>
      </c>
      <c r="AM214">
        <v>-1</v>
      </c>
      <c r="AN214">
        <v>15.391</v>
      </c>
      <c r="AO214">
        <v>43424</v>
      </c>
      <c r="AP214">
        <v>24.065000000000001</v>
      </c>
      <c r="AQ214">
        <v>44625</v>
      </c>
      <c r="AR214">
        <v>20.417999999999999</v>
      </c>
      <c r="AS214">
        <v>44626</v>
      </c>
      <c r="AT214">
        <v>12.462999999999999</v>
      </c>
      <c r="AU214">
        <v>-1</v>
      </c>
      <c r="AV214">
        <v>-1</v>
      </c>
      <c r="AW214">
        <v>41863</v>
      </c>
      <c r="AX214">
        <v>-1</v>
      </c>
      <c r="AY214">
        <v>43402</v>
      </c>
      <c r="AZ214">
        <v>138.29</v>
      </c>
      <c r="BA214">
        <v>-1</v>
      </c>
      <c r="BB214">
        <v>25.166</v>
      </c>
      <c r="BC214">
        <v>41722</v>
      </c>
      <c r="BD214">
        <v>-1</v>
      </c>
      <c r="BE214">
        <v>-1</v>
      </c>
      <c r="BF214">
        <v>-1</v>
      </c>
      <c r="BG214">
        <v>-1</v>
      </c>
      <c r="BH214">
        <v>-1</v>
      </c>
      <c r="BI214">
        <v>43424</v>
      </c>
      <c r="BJ214">
        <v>127.88200000000001</v>
      </c>
      <c r="BK214">
        <v>-1</v>
      </c>
      <c r="BL214">
        <v>-1</v>
      </c>
      <c r="BM214">
        <v>43424</v>
      </c>
      <c r="BN214">
        <v>63.55</v>
      </c>
      <c r="BO214">
        <v>43426</v>
      </c>
      <c r="BP214">
        <v>21.033000000000001</v>
      </c>
      <c r="BQ214">
        <v>-1</v>
      </c>
      <c r="BR214">
        <v>-1</v>
      </c>
      <c r="BS214">
        <v>43426</v>
      </c>
      <c r="BT214">
        <v>23.725999999999999</v>
      </c>
      <c r="BU214">
        <v>-1</v>
      </c>
      <c r="BV214">
        <v>-1</v>
      </c>
      <c r="BW214">
        <v>41915</v>
      </c>
      <c r="BX214">
        <v>-1</v>
      </c>
      <c r="BY214">
        <v>-1</v>
      </c>
      <c r="BZ214">
        <v>-1</v>
      </c>
      <c r="CA214">
        <v>41911</v>
      </c>
      <c r="CB214">
        <v>-1</v>
      </c>
      <c r="CC214">
        <v>41912</v>
      </c>
      <c r="CD214">
        <v>-1</v>
      </c>
      <c r="CE214">
        <v>43332</v>
      </c>
      <c r="CF214">
        <v>43.46</v>
      </c>
      <c r="CG214">
        <v>41893</v>
      </c>
      <c r="CH214">
        <v>-1</v>
      </c>
      <c r="CI214">
        <v>-1</v>
      </c>
      <c r="CJ214">
        <v>-1</v>
      </c>
      <c r="CK214">
        <v>41844</v>
      </c>
      <c r="CL214">
        <v>-1</v>
      </c>
      <c r="CM214">
        <v>-1</v>
      </c>
      <c r="CN214">
        <v>-1</v>
      </c>
    </row>
    <row r="215" spans="1:92" x14ac:dyDescent="0.25">
      <c r="A215" s="1">
        <v>43039</v>
      </c>
      <c r="B215">
        <v>171.76900000000001</v>
      </c>
      <c r="C215">
        <v>41831</v>
      </c>
      <c r="D215">
        <v>-1</v>
      </c>
      <c r="E215">
        <v>44895</v>
      </c>
      <c r="F215">
        <v>50.938000000000002</v>
      </c>
      <c r="G215">
        <v>40360</v>
      </c>
      <c r="H215">
        <v>52.18</v>
      </c>
      <c r="I215">
        <v>44834</v>
      </c>
      <c r="J215">
        <v>110.261</v>
      </c>
      <c r="K215">
        <v>41819</v>
      </c>
      <c r="L215">
        <v>-1</v>
      </c>
      <c r="M215">
        <v>40469</v>
      </c>
      <c r="N215">
        <v>72.805999999999997</v>
      </c>
      <c r="O215">
        <v>40289</v>
      </c>
      <c r="P215">
        <v>63.109000000000002</v>
      </c>
      <c r="Q215">
        <v>44377</v>
      </c>
      <c r="R215">
        <v>106.88200000000001</v>
      </c>
      <c r="S215">
        <v>43337</v>
      </c>
      <c r="T215">
        <v>63.173999999999999</v>
      </c>
      <c r="U215">
        <v>42062</v>
      </c>
      <c r="V215">
        <v>-1</v>
      </c>
      <c r="W215">
        <v>44074</v>
      </c>
      <c r="X215">
        <v>129.41</v>
      </c>
      <c r="Y215">
        <v>44043</v>
      </c>
      <c r="Z215">
        <v>185.02199999999999</v>
      </c>
      <c r="AA215">
        <v>40481</v>
      </c>
      <c r="AB215">
        <v>46.363999999999997</v>
      </c>
      <c r="AC215">
        <v>44043</v>
      </c>
      <c r="AD215">
        <v>185.65700000000001</v>
      </c>
      <c r="AE215">
        <v>41149</v>
      </c>
      <c r="AF215">
        <v>19.614000000000001</v>
      </c>
      <c r="AG215">
        <v>42853</v>
      </c>
      <c r="AH215">
        <v>23.484999999999999</v>
      </c>
      <c r="AI215">
        <v>-1</v>
      </c>
      <c r="AJ215">
        <v>-1</v>
      </c>
      <c r="AK215">
        <v>-1</v>
      </c>
      <c r="AL215">
        <v>-1</v>
      </c>
      <c r="AM215">
        <v>-1</v>
      </c>
      <c r="AN215">
        <v>15.298999999999999</v>
      </c>
      <c r="AO215">
        <v>43424</v>
      </c>
      <c r="AP215">
        <v>24.065000000000001</v>
      </c>
      <c r="AQ215">
        <v>44625</v>
      </c>
      <c r="AR215">
        <v>19.728999999999999</v>
      </c>
      <c r="AS215">
        <v>44626</v>
      </c>
      <c r="AT215">
        <v>11.206</v>
      </c>
      <c r="AU215">
        <v>-1</v>
      </c>
      <c r="AV215">
        <v>-1</v>
      </c>
      <c r="AW215">
        <v>41863</v>
      </c>
      <c r="AX215">
        <v>-1</v>
      </c>
      <c r="AY215">
        <v>43402</v>
      </c>
      <c r="AZ215">
        <v>124.57899999999999</v>
      </c>
      <c r="BA215">
        <v>-1</v>
      </c>
      <c r="BB215">
        <v>25.166</v>
      </c>
      <c r="BC215">
        <v>41722</v>
      </c>
      <c r="BD215">
        <v>-1</v>
      </c>
      <c r="BE215">
        <v>-1</v>
      </c>
      <c r="BF215">
        <v>-1</v>
      </c>
      <c r="BG215">
        <v>-1</v>
      </c>
      <c r="BH215">
        <v>-1</v>
      </c>
      <c r="BI215">
        <v>43424</v>
      </c>
      <c r="BJ215">
        <v>118.93300000000001</v>
      </c>
      <c r="BK215">
        <v>-1</v>
      </c>
      <c r="BL215">
        <v>-1</v>
      </c>
      <c r="BM215">
        <v>43424</v>
      </c>
      <c r="BN215">
        <v>66.197000000000003</v>
      </c>
      <c r="BO215">
        <v>43426</v>
      </c>
      <c r="BP215">
        <v>21.033000000000001</v>
      </c>
      <c r="BQ215">
        <v>-1</v>
      </c>
      <c r="BR215">
        <v>-1</v>
      </c>
      <c r="BS215">
        <v>43426</v>
      </c>
      <c r="BT215">
        <v>23.818999999999999</v>
      </c>
      <c r="BU215">
        <v>-1</v>
      </c>
      <c r="BV215">
        <v>-1</v>
      </c>
      <c r="BW215">
        <v>41915</v>
      </c>
      <c r="BX215">
        <v>-1</v>
      </c>
      <c r="BY215">
        <v>-1</v>
      </c>
      <c r="BZ215">
        <v>-1</v>
      </c>
      <c r="CA215">
        <v>41911</v>
      </c>
      <c r="CB215">
        <v>-1</v>
      </c>
      <c r="CC215">
        <v>41912</v>
      </c>
      <c r="CD215">
        <v>-1</v>
      </c>
      <c r="CE215">
        <v>43332</v>
      </c>
      <c r="CF215">
        <v>43.46</v>
      </c>
      <c r="CG215">
        <v>41893</v>
      </c>
      <c r="CH215">
        <v>-1</v>
      </c>
      <c r="CI215">
        <v>-1</v>
      </c>
      <c r="CJ215">
        <v>-1</v>
      </c>
      <c r="CK215">
        <v>41844</v>
      </c>
      <c r="CL215">
        <v>-1</v>
      </c>
      <c r="CM215">
        <v>-1</v>
      </c>
      <c r="CN215">
        <v>-1</v>
      </c>
    </row>
    <row r="216" spans="1:92" x14ac:dyDescent="0.25">
      <c r="A216" s="1">
        <v>43069</v>
      </c>
      <c r="B216">
        <v>170.83099999999999</v>
      </c>
      <c r="C216">
        <v>41831</v>
      </c>
      <c r="D216">
        <v>-1</v>
      </c>
      <c r="E216">
        <v>44895</v>
      </c>
      <c r="F216">
        <v>54.930999999999997</v>
      </c>
      <c r="G216">
        <v>40360</v>
      </c>
      <c r="H216">
        <v>57.7</v>
      </c>
      <c r="I216">
        <v>44834</v>
      </c>
      <c r="J216">
        <v>112.536</v>
      </c>
      <c r="K216">
        <v>41819</v>
      </c>
      <c r="L216">
        <v>-1</v>
      </c>
      <c r="M216">
        <v>40469</v>
      </c>
      <c r="N216">
        <v>58.393000000000001</v>
      </c>
      <c r="O216">
        <v>40289</v>
      </c>
      <c r="P216">
        <v>62.972000000000001</v>
      </c>
      <c r="Q216">
        <v>44377</v>
      </c>
      <c r="R216">
        <v>102.46899999999999</v>
      </c>
      <c r="S216">
        <v>43337</v>
      </c>
      <c r="T216">
        <v>63.027999999999999</v>
      </c>
      <c r="U216">
        <v>42062</v>
      </c>
      <c r="V216">
        <v>-1</v>
      </c>
      <c r="W216">
        <v>44074</v>
      </c>
      <c r="X216">
        <v>127.16500000000001</v>
      </c>
      <c r="Y216">
        <v>44043</v>
      </c>
      <c r="Z216">
        <v>181.07900000000001</v>
      </c>
      <c r="AA216">
        <v>40481</v>
      </c>
      <c r="AB216">
        <v>47.584000000000003</v>
      </c>
      <c r="AC216">
        <v>44043</v>
      </c>
      <c r="AD216">
        <v>202.178</v>
      </c>
      <c r="AE216">
        <v>41149</v>
      </c>
      <c r="AF216">
        <v>17.597000000000001</v>
      </c>
      <c r="AG216">
        <v>42853</v>
      </c>
      <c r="AH216">
        <v>23.484999999999999</v>
      </c>
      <c r="AI216">
        <v>-1</v>
      </c>
      <c r="AJ216">
        <v>-1</v>
      </c>
      <c r="AK216">
        <v>-1</v>
      </c>
      <c r="AL216">
        <v>-1</v>
      </c>
      <c r="AM216">
        <v>-1</v>
      </c>
      <c r="AN216">
        <v>14.478</v>
      </c>
      <c r="AO216">
        <v>43424</v>
      </c>
      <c r="AP216">
        <v>24.065000000000001</v>
      </c>
      <c r="AQ216">
        <v>44625</v>
      </c>
      <c r="AR216">
        <v>17.103000000000002</v>
      </c>
      <c r="AS216">
        <v>44626</v>
      </c>
      <c r="AT216">
        <v>10.202999999999999</v>
      </c>
      <c r="AU216">
        <v>-1</v>
      </c>
      <c r="AV216">
        <v>-1</v>
      </c>
      <c r="AW216">
        <v>41863</v>
      </c>
      <c r="AX216">
        <v>-1</v>
      </c>
      <c r="AY216">
        <v>43402</v>
      </c>
      <c r="AZ216">
        <v>114.67700000000001</v>
      </c>
      <c r="BA216">
        <v>-1</v>
      </c>
      <c r="BB216">
        <v>25.166</v>
      </c>
      <c r="BC216">
        <v>41722</v>
      </c>
      <c r="BD216">
        <v>-1</v>
      </c>
      <c r="BE216">
        <v>-1</v>
      </c>
      <c r="BF216">
        <v>-1</v>
      </c>
      <c r="BG216">
        <v>-1</v>
      </c>
      <c r="BH216">
        <v>-1</v>
      </c>
      <c r="BI216">
        <v>43424</v>
      </c>
      <c r="BJ216">
        <v>99.445999999999998</v>
      </c>
      <c r="BK216">
        <v>-1</v>
      </c>
      <c r="BL216">
        <v>-1</v>
      </c>
      <c r="BM216">
        <v>43424</v>
      </c>
      <c r="BN216">
        <v>55.662999999999997</v>
      </c>
      <c r="BO216">
        <v>43426</v>
      </c>
      <c r="BP216">
        <v>21.033000000000001</v>
      </c>
      <c r="BQ216">
        <v>-1</v>
      </c>
      <c r="BR216">
        <v>-1</v>
      </c>
      <c r="BS216">
        <v>43426</v>
      </c>
      <c r="BT216">
        <v>20.654</v>
      </c>
      <c r="BU216">
        <v>-1</v>
      </c>
      <c r="BV216">
        <v>-1</v>
      </c>
      <c r="BW216">
        <v>41915</v>
      </c>
      <c r="BX216">
        <v>-1</v>
      </c>
      <c r="BY216">
        <v>-1</v>
      </c>
      <c r="BZ216">
        <v>-1</v>
      </c>
      <c r="CA216">
        <v>41911</v>
      </c>
      <c r="CB216">
        <v>-1</v>
      </c>
      <c r="CC216">
        <v>41912</v>
      </c>
      <c r="CD216">
        <v>-1</v>
      </c>
      <c r="CE216">
        <v>43332</v>
      </c>
      <c r="CF216">
        <v>43.762999999999998</v>
      </c>
      <c r="CG216">
        <v>41893</v>
      </c>
      <c r="CH216">
        <v>-1</v>
      </c>
      <c r="CI216">
        <v>-1</v>
      </c>
      <c r="CJ216">
        <v>-1</v>
      </c>
      <c r="CK216">
        <v>41844</v>
      </c>
      <c r="CL216">
        <v>-1</v>
      </c>
      <c r="CM216">
        <v>-1</v>
      </c>
      <c r="CN216">
        <v>-1</v>
      </c>
    </row>
    <row r="217" spans="1:92" x14ac:dyDescent="0.25">
      <c r="A217" s="1">
        <v>43098</v>
      </c>
      <c r="B217">
        <v>161.96700000000001</v>
      </c>
      <c r="C217">
        <v>41831</v>
      </c>
      <c r="D217">
        <v>-1</v>
      </c>
      <c r="E217">
        <v>44895</v>
      </c>
      <c r="F217">
        <v>48.902000000000001</v>
      </c>
      <c r="G217">
        <v>40360</v>
      </c>
      <c r="H217">
        <v>50.088000000000001</v>
      </c>
      <c r="I217">
        <v>44834</v>
      </c>
      <c r="J217">
        <v>104.70699999999999</v>
      </c>
      <c r="K217">
        <v>41819</v>
      </c>
      <c r="L217">
        <v>-1</v>
      </c>
      <c r="M217">
        <v>40469</v>
      </c>
      <c r="N217">
        <v>52.226999999999997</v>
      </c>
      <c r="O217">
        <v>40289</v>
      </c>
      <c r="P217">
        <v>58.372999999999998</v>
      </c>
      <c r="Q217">
        <v>44377</v>
      </c>
      <c r="R217">
        <v>106.107</v>
      </c>
      <c r="S217">
        <v>43337</v>
      </c>
      <c r="T217">
        <v>67.275999999999996</v>
      </c>
      <c r="U217">
        <v>42062</v>
      </c>
      <c r="V217">
        <v>-1</v>
      </c>
      <c r="W217">
        <v>44074</v>
      </c>
      <c r="X217">
        <v>127.57899999999999</v>
      </c>
      <c r="Y217">
        <v>44043</v>
      </c>
      <c r="Z217">
        <v>156.97499999999999</v>
      </c>
      <c r="AA217">
        <v>40481</v>
      </c>
      <c r="AB217">
        <v>45</v>
      </c>
      <c r="AC217">
        <v>44043</v>
      </c>
      <c r="AD217">
        <v>164.79499999999999</v>
      </c>
      <c r="AE217">
        <v>41149</v>
      </c>
      <c r="AF217">
        <v>17.597000000000001</v>
      </c>
      <c r="AG217">
        <v>42853</v>
      </c>
      <c r="AH217">
        <v>23.484999999999999</v>
      </c>
      <c r="AI217">
        <v>-1</v>
      </c>
      <c r="AJ217">
        <v>-1</v>
      </c>
      <c r="AK217">
        <v>-1</v>
      </c>
      <c r="AL217">
        <v>-1</v>
      </c>
      <c r="AM217">
        <v>-1</v>
      </c>
      <c r="AN217">
        <v>12.862</v>
      </c>
      <c r="AO217">
        <v>43424</v>
      </c>
      <c r="AP217">
        <v>24.065000000000001</v>
      </c>
      <c r="AQ217">
        <v>44625</v>
      </c>
      <c r="AR217">
        <v>17.352</v>
      </c>
      <c r="AS217">
        <v>44626</v>
      </c>
      <c r="AT217">
        <v>9.5</v>
      </c>
      <c r="AU217">
        <v>-1</v>
      </c>
      <c r="AV217">
        <v>-1</v>
      </c>
      <c r="AW217">
        <v>41863</v>
      </c>
      <c r="AX217">
        <v>-1</v>
      </c>
      <c r="AY217">
        <v>43402</v>
      </c>
      <c r="AZ217">
        <v>117.369</v>
      </c>
      <c r="BA217">
        <v>-1</v>
      </c>
      <c r="BB217">
        <v>25.166</v>
      </c>
      <c r="BC217">
        <v>41722</v>
      </c>
      <c r="BD217">
        <v>-1</v>
      </c>
      <c r="BE217">
        <v>-1</v>
      </c>
      <c r="BF217">
        <v>-1</v>
      </c>
      <c r="BG217">
        <v>-1</v>
      </c>
      <c r="BH217">
        <v>-1</v>
      </c>
      <c r="BI217">
        <v>43424</v>
      </c>
      <c r="BJ217">
        <v>80.638000000000005</v>
      </c>
      <c r="BK217">
        <v>-1</v>
      </c>
      <c r="BL217">
        <v>-1</v>
      </c>
      <c r="BM217">
        <v>43424</v>
      </c>
      <c r="BN217">
        <v>55.762</v>
      </c>
      <c r="BO217">
        <v>43426</v>
      </c>
      <c r="BP217">
        <v>21.033000000000001</v>
      </c>
      <c r="BQ217">
        <v>-1</v>
      </c>
      <c r="BR217">
        <v>-1</v>
      </c>
      <c r="BS217">
        <v>43426</v>
      </c>
      <c r="BT217">
        <v>18.260999999999999</v>
      </c>
      <c r="BU217">
        <v>-1</v>
      </c>
      <c r="BV217">
        <v>-1</v>
      </c>
      <c r="BW217">
        <v>41915</v>
      </c>
      <c r="BX217">
        <v>-1</v>
      </c>
      <c r="BY217">
        <v>-1</v>
      </c>
      <c r="BZ217">
        <v>-1</v>
      </c>
      <c r="CA217">
        <v>41911</v>
      </c>
      <c r="CB217">
        <v>-1</v>
      </c>
      <c r="CC217">
        <v>41912</v>
      </c>
      <c r="CD217">
        <v>-1</v>
      </c>
      <c r="CE217">
        <v>43332</v>
      </c>
      <c r="CF217">
        <v>43.762999999999998</v>
      </c>
      <c r="CG217">
        <v>41893</v>
      </c>
      <c r="CH217">
        <v>-1</v>
      </c>
      <c r="CI217">
        <v>-1</v>
      </c>
      <c r="CJ217">
        <v>-1</v>
      </c>
      <c r="CK217">
        <v>41844</v>
      </c>
      <c r="CL217">
        <v>-1</v>
      </c>
      <c r="CM217">
        <v>-1</v>
      </c>
      <c r="CN217">
        <v>-1</v>
      </c>
    </row>
    <row r="218" spans="1:92" x14ac:dyDescent="0.25">
      <c r="A218" s="1">
        <v>43131</v>
      </c>
      <c r="B218">
        <v>144.505</v>
      </c>
      <c r="C218">
        <v>41831</v>
      </c>
      <c r="D218">
        <v>-1</v>
      </c>
      <c r="E218">
        <v>44895</v>
      </c>
      <c r="F218">
        <v>41.924999999999997</v>
      </c>
      <c r="G218">
        <v>40360</v>
      </c>
      <c r="H218">
        <v>54.094999999999999</v>
      </c>
      <c r="I218">
        <v>44834</v>
      </c>
      <c r="J218">
        <v>89.897000000000006</v>
      </c>
      <c r="K218">
        <v>41819</v>
      </c>
      <c r="L218">
        <v>-1</v>
      </c>
      <c r="M218">
        <v>40469</v>
      </c>
      <c r="N218">
        <v>49.265999999999998</v>
      </c>
      <c r="O218">
        <v>40289</v>
      </c>
      <c r="P218">
        <v>57.774000000000001</v>
      </c>
      <c r="Q218">
        <v>44377</v>
      </c>
      <c r="R218">
        <v>97.649000000000001</v>
      </c>
      <c r="S218">
        <v>43337</v>
      </c>
      <c r="T218">
        <v>59.194000000000003</v>
      </c>
      <c r="U218">
        <v>42062</v>
      </c>
      <c r="V218">
        <v>-1</v>
      </c>
      <c r="W218">
        <v>44074</v>
      </c>
      <c r="X218">
        <v>106.55500000000001</v>
      </c>
      <c r="Y218">
        <v>44043</v>
      </c>
      <c r="Z218">
        <v>143.77699999999999</v>
      </c>
      <c r="AA218">
        <v>40481</v>
      </c>
      <c r="AB218">
        <v>41.177999999999997</v>
      </c>
      <c r="AC218">
        <v>44043</v>
      </c>
      <c r="AD218">
        <v>165.834</v>
      </c>
      <c r="AE218">
        <v>41149</v>
      </c>
      <c r="AF218">
        <v>13.198</v>
      </c>
      <c r="AG218">
        <v>42853</v>
      </c>
      <c r="AH218">
        <v>23.484999999999999</v>
      </c>
      <c r="AI218">
        <v>-1</v>
      </c>
      <c r="AJ218">
        <v>-1</v>
      </c>
      <c r="AK218">
        <v>-1</v>
      </c>
      <c r="AL218">
        <v>-1</v>
      </c>
      <c r="AM218">
        <v>-1</v>
      </c>
      <c r="AN218">
        <v>-1</v>
      </c>
      <c r="AO218">
        <v>43424</v>
      </c>
      <c r="AP218">
        <v>24.065000000000001</v>
      </c>
      <c r="AQ218">
        <v>44625</v>
      </c>
      <c r="AR218">
        <v>15.282</v>
      </c>
      <c r="AS218">
        <v>44626</v>
      </c>
      <c r="AT218">
        <v>8.2249999999999996</v>
      </c>
      <c r="AU218">
        <v>-1</v>
      </c>
      <c r="AV218">
        <v>-1</v>
      </c>
      <c r="AW218">
        <v>41863</v>
      </c>
      <c r="AX218">
        <v>-1</v>
      </c>
      <c r="AY218">
        <v>43402</v>
      </c>
      <c r="AZ218">
        <v>96.622</v>
      </c>
      <c r="BA218">
        <v>-1</v>
      </c>
      <c r="BB218">
        <v>25.166</v>
      </c>
      <c r="BC218">
        <v>41722</v>
      </c>
      <c r="BD218">
        <v>-1</v>
      </c>
      <c r="BE218">
        <v>-1</v>
      </c>
      <c r="BF218">
        <v>-1</v>
      </c>
      <c r="BG218">
        <v>-1</v>
      </c>
      <c r="BH218">
        <v>-1</v>
      </c>
      <c r="BI218">
        <v>43424</v>
      </c>
      <c r="BJ218">
        <v>65.501999999999995</v>
      </c>
      <c r="BK218">
        <v>-1</v>
      </c>
      <c r="BL218">
        <v>-1</v>
      </c>
      <c r="BM218">
        <v>43424</v>
      </c>
      <c r="BN218">
        <v>42.304000000000002</v>
      </c>
      <c r="BO218">
        <v>43426</v>
      </c>
      <c r="BP218">
        <v>21.033000000000001</v>
      </c>
      <c r="BQ218">
        <v>-1</v>
      </c>
      <c r="BR218">
        <v>-1</v>
      </c>
      <c r="BS218">
        <v>43426</v>
      </c>
      <c r="BT218">
        <v>14.955</v>
      </c>
      <c r="BU218">
        <v>-1</v>
      </c>
      <c r="BV218">
        <v>-1</v>
      </c>
      <c r="BW218">
        <v>41915</v>
      </c>
      <c r="BX218">
        <v>-1</v>
      </c>
      <c r="BY218">
        <v>-1</v>
      </c>
      <c r="BZ218">
        <v>-1</v>
      </c>
      <c r="CA218">
        <v>41911</v>
      </c>
      <c r="CB218">
        <v>-1</v>
      </c>
      <c r="CC218">
        <v>41912</v>
      </c>
      <c r="CD218">
        <v>-1</v>
      </c>
      <c r="CE218">
        <v>43332</v>
      </c>
      <c r="CF218">
        <v>43.762999999999998</v>
      </c>
      <c r="CG218">
        <v>41893</v>
      </c>
      <c r="CH218">
        <v>-1</v>
      </c>
      <c r="CI218">
        <v>-1</v>
      </c>
      <c r="CJ218">
        <v>-1</v>
      </c>
      <c r="CK218">
        <v>41844</v>
      </c>
      <c r="CL218">
        <v>-1</v>
      </c>
      <c r="CM218">
        <v>-1</v>
      </c>
      <c r="CN218">
        <v>-1</v>
      </c>
    </row>
    <row r="219" spans="1:92" x14ac:dyDescent="0.25">
      <c r="A219" s="1">
        <v>43159</v>
      </c>
      <c r="B219">
        <v>156.32400000000001</v>
      </c>
      <c r="C219">
        <v>41831</v>
      </c>
      <c r="D219">
        <v>-1</v>
      </c>
      <c r="E219">
        <v>44895</v>
      </c>
      <c r="F219">
        <v>44.930999999999997</v>
      </c>
      <c r="G219">
        <v>40360</v>
      </c>
      <c r="H219">
        <v>55.395000000000003</v>
      </c>
      <c r="I219">
        <v>44834</v>
      </c>
      <c r="J219">
        <v>102.11499999999999</v>
      </c>
      <c r="K219">
        <v>41819</v>
      </c>
      <c r="L219">
        <v>-1</v>
      </c>
      <c r="M219">
        <v>40469</v>
      </c>
      <c r="N219">
        <v>50.042999999999999</v>
      </c>
      <c r="O219">
        <v>40289</v>
      </c>
      <c r="P219">
        <v>60.793999999999997</v>
      </c>
      <c r="Q219">
        <v>44377</v>
      </c>
      <c r="R219">
        <v>105.71599999999999</v>
      </c>
      <c r="S219">
        <v>43337</v>
      </c>
      <c r="T219">
        <v>63.13</v>
      </c>
      <c r="U219">
        <v>42062</v>
      </c>
      <c r="V219">
        <v>-1</v>
      </c>
      <c r="W219">
        <v>44074</v>
      </c>
      <c r="X219">
        <v>103.512</v>
      </c>
      <c r="Y219">
        <v>44043</v>
      </c>
      <c r="Z219">
        <v>145.23099999999999</v>
      </c>
      <c r="AA219">
        <v>40481</v>
      </c>
      <c r="AB219">
        <v>40.287999999999997</v>
      </c>
      <c r="AC219">
        <v>44043</v>
      </c>
      <c r="AD219">
        <v>167.86099999999999</v>
      </c>
      <c r="AE219">
        <v>41149</v>
      </c>
      <c r="AF219">
        <v>14.691000000000001</v>
      </c>
      <c r="AG219">
        <v>42853</v>
      </c>
      <c r="AH219">
        <v>23.484999999999999</v>
      </c>
      <c r="AI219">
        <v>-1</v>
      </c>
      <c r="AJ219">
        <v>-1</v>
      </c>
      <c r="AK219">
        <v>-1</v>
      </c>
      <c r="AL219">
        <v>-1</v>
      </c>
      <c r="AM219">
        <v>-1</v>
      </c>
      <c r="AN219">
        <v>-1</v>
      </c>
      <c r="AO219">
        <v>43424</v>
      </c>
      <c r="AP219">
        <v>24.065000000000001</v>
      </c>
      <c r="AQ219">
        <v>44625</v>
      </c>
      <c r="AR219">
        <v>16.963999999999999</v>
      </c>
      <c r="AS219">
        <v>44626</v>
      </c>
      <c r="AT219">
        <v>9.6199999999999992</v>
      </c>
      <c r="AU219">
        <v>-1</v>
      </c>
      <c r="AV219">
        <v>-1</v>
      </c>
      <c r="AW219">
        <v>41863</v>
      </c>
      <c r="AX219">
        <v>-1</v>
      </c>
      <c r="AY219">
        <v>43402</v>
      </c>
      <c r="AZ219">
        <v>98.992000000000004</v>
      </c>
      <c r="BA219">
        <v>-1</v>
      </c>
      <c r="BB219">
        <v>25.166</v>
      </c>
      <c r="BC219">
        <v>41722</v>
      </c>
      <c r="BD219">
        <v>-1</v>
      </c>
      <c r="BE219">
        <v>-1</v>
      </c>
      <c r="BF219">
        <v>-1</v>
      </c>
      <c r="BG219">
        <v>-1</v>
      </c>
      <c r="BH219">
        <v>-1</v>
      </c>
      <c r="BI219">
        <v>43424</v>
      </c>
      <c r="BJ219">
        <v>66.206999999999994</v>
      </c>
      <c r="BK219">
        <v>-1</v>
      </c>
      <c r="BL219">
        <v>-1</v>
      </c>
      <c r="BM219">
        <v>43424</v>
      </c>
      <c r="BN219">
        <v>44.856000000000002</v>
      </c>
      <c r="BO219">
        <v>43426</v>
      </c>
      <c r="BP219">
        <v>21.033000000000001</v>
      </c>
      <c r="BQ219">
        <v>-1</v>
      </c>
      <c r="BR219">
        <v>-1</v>
      </c>
      <c r="BS219">
        <v>43426</v>
      </c>
      <c r="BT219">
        <v>15.906000000000001</v>
      </c>
      <c r="BU219">
        <v>-1</v>
      </c>
      <c r="BV219">
        <v>-1</v>
      </c>
      <c r="BW219">
        <v>41915</v>
      </c>
      <c r="BX219">
        <v>-1</v>
      </c>
      <c r="BY219">
        <v>-1</v>
      </c>
      <c r="BZ219">
        <v>-1</v>
      </c>
      <c r="CA219">
        <v>41911</v>
      </c>
      <c r="CB219">
        <v>-1</v>
      </c>
      <c r="CC219">
        <v>41912</v>
      </c>
      <c r="CD219">
        <v>-1</v>
      </c>
      <c r="CE219">
        <v>43332</v>
      </c>
      <c r="CF219">
        <v>39.226999999999997</v>
      </c>
      <c r="CG219">
        <v>41893</v>
      </c>
      <c r="CH219">
        <v>-1</v>
      </c>
      <c r="CI219">
        <v>-1</v>
      </c>
      <c r="CJ219">
        <v>-1</v>
      </c>
      <c r="CK219">
        <v>41844</v>
      </c>
      <c r="CL219">
        <v>-1</v>
      </c>
      <c r="CM219">
        <v>-1</v>
      </c>
      <c r="CN219">
        <v>-1</v>
      </c>
    </row>
    <row r="220" spans="1:92" x14ac:dyDescent="0.25">
      <c r="A220" s="1">
        <v>43189</v>
      </c>
      <c r="B220">
        <v>164.19900000000001</v>
      </c>
      <c r="C220">
        <v>41831</v>
      </c>
      <c r="D220">
        <v>-1</v>
      </c>
      <c r="E220">
        <v>44895</v>
      </c>
      <c r="F220">
        <v>51.061</v>
      </c>
      <c r="G220">
        <v>40360</v>
      </c>
      <c r="H220">
        <v>63.798000000000002</v>
      </c>
      <c r="I220">
        <v>44834</v>
      </c>
      <c r="J220">
        <v>106.714</v>
      </c>
      <c r="K220">
        <v>41819</v>
      </c>
      <c r="L220">
        <v>-1</v>
      </c>
      <c r="M220">
        <v>40469</v>
      </c>
      <c r="N220">
        <v>54.917000000000002</v>
      </c>
      <c r="O220">
        <v>40289</v>
      </c>
      <c r="P220">
        <v>73.094999999999999</v>
      </c>
      <c r="Q220">
        <v>44377</v>
      </c>
      <c r="R220">
        <v>109.346</v>
      </c>
      <c r="S220">
        <v>43337</v>
      </c>
      <c r="T220">
        <v>74.094999999999999</v>
      </c>
      <c r="U220">
        <v>42062</v>
      </c>
      <c r="V220">
        <v>-1</v>
      </c>
      <c r="W220">
        <v>44074</v>
      </c>
      <c r="X220">
        <v>123.52500000000001</v>
      </c>
      <c r="Y220">
        <v>44043</v>
      </c>
      <c r="Z220">
        <v>151.91499999999999</v>
      </c>
      <c r="AA220">
        <v>40481</v>
      </c>
      <c r="AB220">
        <v>47.06</v>
      </c>
      <c r="AC220">
        <v>44043</v>
      </c>
      <c r="AD220">
        <v>195.738</v>
      </c>
      <c r="AE220">
        <v>41149</v>
      </c>
      <c r="AF220">
        <v>14.475</v>
      </c>
      <c r="AG220">
        <v>42853</v>
      </c>
      <c r="AH220">
        <v>23.484999999999999</v>
      </c>
      <c r="AI220">
        <v>-1</v>
      </c>
      <c r="AJ220">
        <v>-1</v>
      </c>
      <c r="AK220">
        <v>-1</v>
      </c>
      <c r="AL220">
        <v>-1</v>
      </c>
      <c r="AM220">
        <v>-1</v>
      </c>
      <c r="AN220">
        <v>-1</v>
      </c>
      <c r="AO220">
        <v>43424</v>
      </c>
      <c r="AP220">
        <v>11.897</v>
      </c>
      <c r="AQ220">
        <v>44625</v>
      </c>
      <c r="AR220">
        <v>17.338999999999999</v>
      </c>
      <c r="AS220">
        <v>44626</v>
      </c>
      <c r="AT220">
        <v>10.468</v>
      </c>
      <c r="AU220">
        <v>-1</v>
      </c>
      <c r="AV220">
        <v>-1</v>
      </c>
      <c r="AW220">
        <v>41863</v>
      </c>
      <c r="AX220">
        <v>-1</v>
      </c>
      <c r="AY220">
        <v>43402</v>
      </c>
      <c r="AZ220">
        <v>102.31100000000001</v>
      </c>
      <c r="BA220">
        <v>-1</v>
      </c>
      <c r="BB220">
        <v>25.166</v>
      </c>
      <c r="BC220">
        <v>41722</v>
      </c>
      <c r="BD220">
        <v>-1</v>
      </c>
      <c r="BE220">
        <v>-1</v>
      </c>
      <c r="BF220">
        <v>-1</v>
      </c>
      <c r="BG220">
        <v>-1</v>
      </c>
      <c r="BH220">
        <v>-1</v>
      </c>
      <c r="BI220">
        <v>43424</v>
      </c>
      <c r="BJ220">
        <v>63.210999999999999</v>
      </c>
      <c r="BK220">
        <v>-1</v>
      </c>
      <c r="BL220">
        <v>-1</v>
      </c>
      <c r="BM220">
        <v>43424</v>
      </c>
      <c r="BN220">
        <v>40.898000000000003</v>
      </c>
      <c r="BO220">
        <v>43426</v>
      </c>
      <c r="BP220">
        <v>10.55</v>
      </c>
      <c r="BQ220">
        <v>-1</v>
      </c>
      <c r="BR220">
        <v>-1</v>
      </c>
      <c r="BS220">
        <v>43426</v>
      </c>
      <c r="BT220">
        <v>16.311</v>
      </c>
      <c r="BU220">
        <v>-1</v>
      </c>
      <c r="BV220">
        <v>-1</v>
      </c>
      <c r="BW220">
        <v>41915</v>
      </c>
      <c r="BX220">
        <v>-1</v>
      </c>
      <c r="BY220">
        <v>-1</v>
      </c>
      <c r="BZ220">
        <v>-1</v>
      </c>
      <c r="CA220">
        <v>41911</v>
      </c>
      <c r="CB220">
        <v>-1</v>
      </c>
      <c r="CC220">
        <v>41912</v>
      </c>
      <c r="CD220">
        <v>-1</v>
      </c>
      <c r="CE220">
        <v>43332</v>
      </c>
      <c r="CF220">
        <v>37.899000000000001</v>
      </c>
      <c r="CG220">
        <v>41893</v>
      </c>
      <c r="CH220">
        <v>-1</v>
      </c>
      <c r="CI220">
        <v>-1</v>
      </c>
      <c r="CJ220">
        <v>-1</v>
      </c>
      <c r="CK220">
        <v>41844</v>
      </c>
      <c r="CL220">
        <v>-1</v>
      </c>
      <c r="CM220">
        <v>-1</v>
      </c>
      <c r="CN220">
        <v>-1</v>
      </c>
    </row>
    <row r="221" spans="1:92" x14ac:dyDescent="0.25">
      <c r="A221" s="1">
        <v>43220</v>
      </c>
      <c r="B221">
        <v>173.84800000000001</v>
      </c>
      <c r="C221">
        <v>41831</v>
      </c>
      <c r="D221">
        <v>-1</v>
      </c>
      <c r="E221">
        <v>44895</v>
      </c>
      <c r="F221">
        <v>50.984000000000002</v>
      </c>
      <c r="G221">
        <v>40360</v>
      </c>
      <c r="H221">
        <v>57.491</v>
      </c>
      <c r="I221">
        <v>44834</v>
      </c>
      <c r="J221">
        <v>106.667</v>
      </c>
      <c r="K221">
        <v>41819</v>
      </c>
      <c r="L221">
        <v>-1</v>
      </c>
      <c r="M221">
        <v>40469</v>
      </c>
      <c r="N221">
        <v>44.347999999999999</v>
      </c>
      <c r="O221">
        <v>40289</v>
      </c>
      <c r="P221">
        <v>71.870999999999995</v>
      </c>
      <c r="Q221">
        <v>44377</v>
      </c>
      <c r="R221">
        <v>113.72499999999999</v>
      </c>
      <c r="S221">
        <v>43337</v>
      </c>
      <c r="T221">
        <v>72.25</v>
      </c>
      <c r="U221">
        <v>42062</v>
      </c>
      <c r="V221">
        <v>-1</v>
      </c>
      <c r="W221">
        <v>44074</v>
      </c>
      <c r="X221">
        <v>133.202</v>
      </c>
      <c r="Y221">
        <v>44043</v>
      </c>
      <c r="Z221">
        <v>161.916</v>
      </c>
      <c r="AA221">
        <v>40481</v>
      </c>
      <c r="AB221">
        <v>43.804000000000002</v>
      </c>
      <c r="AC221">
        <v>44043</v>
      </c>
      <c r="AD221">
        <v>197.02500000000001</v>
      </c>
      <c r="AE221">
        <v>41149</v>
      </c>
      <c r="AF221">
        <v>14.475</v>
      </c>
      <c r="AG221">
        <v>42853</v>
      </c>
      <c r="AH221">
        <v>23.484999999999999</v>
      </c>
      <c r="AI221">
        <v>-1</v>
      </c>
      <c r="AJ221">
        <v>-1</v>
      </c>
      <c r="AK221">
        <v>-1</v>
      </c>
      <c r="AL221">
        <v>-1</v>
      </c>
      <c r="AM221">
        <v>-1</v>
      </c>
      <c r="AN221">
        <v>-1</v>
      </c>
      <c r="AO221">
        <v>43424</v>
      </c>
      <c r="AP221">
        <v>11.897</v>
      </c>
      <c r="AQ221">
        <v>44625</v>
      </c>
      <c r="AR221">
        <v>16.7</v>
      </c>
      <c r="AS221">
        <v>44626</v>
      </c>
      <c r="AT221">
        <v>9.9920000000000009</v>
      </c>
      <c r="AU221">
        <v>-1</v>
      </c>
      <c r="AV221">
        <v>-1</v>
      </c>
      <c r="AW221">
        <v>41863</v>
      </c>
      <c r="AX221">
        <v>-1</v>
      </c>
      <c r="AY221">
        <v>43402</v>
      </c>
      <c r="AZ221">
        <v>86.004000000000005</v>
      </c>
      <c r="BA221">
        <v>-1</v>
      </c>
      <c r="BB221">
        <v>25.166</v>
      </c>
      <c r="BC221">
        <v>41722</v>
      </c>
      <c r="BD221">
        <v>-1</v>
      </c>
      <c r="BE221">
        <v>-1</v>
      </c>
      <c r="BF221">
        <v>-1</v>
      </c>
      <c r="BG221">
        <v>-1</v>
      </c>
      <c r="BH221">
        <v>-1</v>
      </c>
      <c r="BI221">
        <v>43424</v>
      </c>
      <c r="BJ221">
        <v>63.210999999999999</v>
      </c>
      <c r="BK221">
        <v>-1</v>
      </c>
      <c r="BL221">
        <v>-1</v>
      </c>
      <c r="BM221">
        <v>43424</v>
      </c>
      <c r="BN221">
        <v>36.573</v>
      </c>
      <c r="BO221">
        <v>43426</v>
      </c>
      <c r="BP221">
        <v>10.55</v>
      </c>
      <c r="BQ221">
        <v>-1</v>
      </c>
      <c r="BR221">
        <v>-1</v>
      </c>
      <c r="BS221">
        <v>43426</v>
      </c>
      <c r="BT221">
        <v>16.311</v>
      </c>
      <c r="BU221">
        <v>-1</v>
      </c>
      <c r="BV221">
        <v>-1</v>
      </c>
      <c r="BW221">
        <v>41915</v>
      </c>
      <c r="BX221">
        <v>-1</v>
      </c>
      <c r="BY221">
        <v>-1</v>
      </c>
      <c r="BZ221">
        <v>-1</v>
      </c>
      <c r="CA221">
        <v>41911</v>
      </c>
      <c r="CB221">
        <v>-1</v>
      </c>
      <c r="CC221">
        <v>41912</v>
      </c>
      <c r="CD221">
        <v>-1</v>
      </c>
      <c r="CE221">
        <v>43332</v>
      </c>
      <c r="CF221">
        <v>37.899000000000001</v>
      </c>
      <c r="CG221">
        <v>41893</v>
      </c>
      <c r="CH221">
        <v>-1</v>
      </c>
      <c r="CI221">
        <v>-1</v>
      </c>
      <c r="CJ221">
        <v>-1</v>
      </c>
      <c r="CK221">
        <v>41844</v>
      </c>
      <c r="CL221">
        <v>-1</v>
      </c>
      <c r="CM221">
        <v>-1</v>
      </c>
      <c r="CN221">
        <v>-1</v>
      </c>
    </row>
    <row r="222" spans="1:92" x14ac:dyDescent="0.25">
      <c r="A222" s="1">
        <v>43251</v>
      </c>
      <c r="B222">
        <v>227.21299999999999</v>
      </c>
      <c r="C222">
        <v>41831</v>
      </c>
      <c r="D222">
        <v>-1</v>
      </c>
      <c r="E222">
        <v>44895</v>
      </c>
      <c r="F222">
        <v>58.47</v>
      </c>
      <c r="G222">
        <v>40360</v>
      </c>
      <c r="H222">
        <v>56.558</v>
      </c>
      <c r="I222">
        <v>44834</v>
      </c>
      <c r="J222">
        <v>124.84099999999999</v>
      </c>
      <c r="K222">
        <v>41819</v>
      </c>
      <c r="L222">
        <v>-1</v>
      </c>
      <c r="M222">
        <v>40469</v>
      </c>
      <c r="N222">
        <v>42.741999999999997</v>
      </c>
      <c r="O222">
        <v>40289</v>
      </c>
      <c r="P222">
        <v>89.759</v>
      </c>
      <c r="Q222">
        <v>44377</v>
      </c>
      <c r="R222">
        <v>136.28299999999999</v>
      </c>
      <c r="S222">
        <v>43337</v>
      </c>
      <c r="T222">
        <v>83.933000000000007</v>
      </c>
      <c r="U222">
        <v>42062</v>
      </c>
      <c r="V222">
        <v>-1</v>
      </c>
      <c r="W222">
        <v>44074</v>
      </c>
      <c r="X222">
        <v>136.625</v>
      </c>
      <c r="Y222">
        <v>44043</v>
      </c>
      <c r="Z222">
        <v>176.26400000000001</v>
      </c>
      <c r="AA222">
        <v>40481</v>
      </c>
      <c r="AB222">
        <v>45.512999999999998</v>
      </c>
      <c r="AC222">
        <v>44043</v>
      </c>
      <c r="AD222">
        <v>266.54300000000001</v>
      </c>
      <c r="AE222">
        <v>41149</v>
      </c>
      <c r="AF222">
        <v>14.475</v>
      </c>
      <c r="AG222">
        <v>42853</v>
      </c>
      <c r="AH222">
        <v>23.484999999999999</v>
      </c>
      <c r="AI222">
        <v>-1</v>
      </c>
      <c r="AJ222">
        <v>-1</v>
      </c>
      <c r="AK222">
        <v>-1</v>
      </c>
      <c r="AL222">
        <v>-1</v>
      </c>
      <c r="AM222">
        <v>-1</v>
      </c>
      <c r="AN222">
        <v>-1</v>
      </c>
      <c r="AO222">
        <v>43424</v>
      </c>
      <c r="AP222">
        <v>11.897</v>
      </c>
      <c r="AQ222">
        <v>44625</v>
      </c>
      <c r="AR222">
        <v>26.827999999999999</v>
      </c>
      <c r="AS222">
        <v>44626</v>
      </c>
      <c r="AT222">
        <v>13.539</v>
      </c>
      <c r="AU222">
        <v>-1</v>
      </c>
      <c r="AV222">
        <v>-1</v>
      </c>
      <c r="AW222">
        <v>41863</v>
      </c>
      <c r="AX222">
        <v>-1</v>
      </c>
      <c r="AY222">
        <v>43402</v>
      </c>
      <c r="AZ222">
        <v>249.93799999999999</v>
      </c>
      <c r="BA222">
        <v>-1</v>
      </c>
      <c r="BB222">
        <v>25.166</v>
      </c>
      <c r="BC222">
        <v>41722</v>
      </c>
      <c r="BD222">
        <v>-1</v>
      </c>
      <c r="BE222">
        <v>-1</v>
      </c>
      <c r="BF222">
        <v>-1</v>
      </c>
      <c r="BG222">
        <v>-1</v>
      </c>
      <c r="BH222">
        <v>-1</v>
      </c>
      <c r="BI222">
        <v>43424</v>
      </c>
      <c r="BJ222">
        <v>63.210999999999999</v>
      </c>
      <c r="BK222">
        <v>-1</v>
      </c>
      <c r="BL222">
        <v>-1</v>
      </c>
      <c r="BM222">
        <v>43424</v>
      </c>
      <c r="BN222">
        <v>83.647999999999996</v>
      </c>
      <c r="BO222">
        <v>43426</v>
      </c>
      <c r="BP222">
        <v>10.55</v>
      </c>
      <c r="BQ222">
        <v>-1</v>
      </c>
      <c r="BR222">
        <v>-1</v>
      </c>
      <c r="BS222">
        <v>43426</v>
      </c>
      <c r="BT222">
        <v>16.311</v>
      </c>
      <c r="BU222">
        <v>-1</v>
      </c>
      <c r="BV222">
        <v>-1</v>
      </c>
      <c r="BW222">
        <v>41915</v>
      </c>
      <c r="BX222">
        <v>-1</v>
      </c>
      <c r="BY222">
        <v>-1</v>
      </c>
      <c r="BZ222">
        <v>-1</v>
      </c>
      <c r="CA222">
        <v>41911</v>
      </c>
      <c r="CB222">
        <v>-1</v>
      </c>
      <c r="CC222">
        <v>41912</v>
      </c>
      <c r="CD222">
        <v>-1</v>
      </c>
      <c r="CE222">
        <v>43332</v>
      </c>
      <c r="CF222">
        <v>37.899000000000001</v>
      </c>
      <c r="CG222">
        <v>41893</v>
      </c>
      <c r="CH222">
        <v>-1</v>
      </c>
      <c r="CI222">
        <v>-1</v>
      </c>
      <c r="CJ222">
        <v>-1</v>
      </c>
      <c r="CK222">
        <v>41844</v>
      </c>
      <c r="CL222">
        <v>-1</v>
      </c>
      <c r="CM222">
        <v>-1</v>
      </c>
      <c r="CN222">
        <v>-1</v>
      </c>
    </row>
    <row r="223" spans="1:92" x14ac:dyDescent="0.25">
      <c r="A223" s="1">
        <v>43280</v>
      </c>
      <c r="B223">
        <v>269.959</v>
      </c>
      <c r="C223">
        <v>41831</v>
      </c>
      <c r="D223">
        <v>-1</v>
      </c>
      <c r="E223">
        <v>44895</v>
      </c>
      <c r="F223">
        <v>60.784999999999997</v>
      </c>
      <c r="G223">
        <v>40360</v>
      </c>
      <c r="H223">
        <v>67.643000000000001</v>
      </c>
      <c r="I223">
        <v>44834</v>
      </c>
      <c r="J223">
        <v>125.161</v>
      </c>
      <c r="K223">
        <v>41819</v>
      </c>
      <c r="L223">
        <v>-1</v>
      </c>
      <c r="M223">
        <v>40469</v>
      </c>
      <c r="N223">
        <v>49.677</v>
      </c>
      <c r="O223">
        <v>40289</v>
      </c>
      <c r="P223">
        <v>107.55500000000001</v>
      </c>
      <c r="Q223">
        <v>44377</v>
      </c>
      <c r="R223">
        <v>134.227</v>
      </c>
      <c r="S223">
        <v>43337</v>
      </c>
      <c r="T223">
        <v>91.308000000000007</v>
      </c>
      <c r="U223">
        <v>42062</v>
      </c>
      <c r="V223">
        <v>-1</v>
      </c>
      <c r="W223">
        <v>44074</v>
      </c>
      <c r="X223">
        <v>141.215</v>
      </c>
      <c r="Y223">
        <v>44043</v>
      </c>
      <c r="Z223">
        <v>216.09299999999999</v>
      </c>
      <c r="AA223">
        <v>40481</v>
      </c>
      <c r="AB223">
        <v>49.38</v>
      </c>
      <c r="AC223">
        <v>44043</v>
      </c>
      <c r="AD223">
        <v>299.911</v>
      </c>
      <c r="AE223">
        <v>41149</v>
      </c>
      <c r="AF223">
        <v>14.475</v>
      </c>
      <c r="AG223">
        <v>42853</v>
      </c>
      <c r="AH223">
        <v>23.484999999999999</v>
      </c>
      <c r="AI223">
        <v>-1</v>
      </c>
      <c r="AJ223">
        <v>-1</v>
      </c>
      <c r="AK223">
        <v>-1</v>
      </c>
      <c r="AL223">
        <v>-1</v>
      </c>
      <c r="AM223">
        <v>-1</v>
      </c>
      <c r="AN223">
        <v>-1</v>
      </c>
      <c r="AO223">
        <v>43424</v>
      </c>
      <c r="AP223">
        <v>-1</v>
      </c>
      <c r="AQ223">
        <v>44625</v>
      </c>
      <c r="AR223">
        <v>26.673000000000002</v>
      </c>
      <c r="AS223">
        <v>44626</v>
      </c>
      <c r="AT223">
        <v>11.557</v>
      </c>
      <c r="AU223">
        <v>-1</v>
      </c>
      <c r="AV223">
        <v>-1</v>
      </c>
      <c r="AW223">
        <v>41863</v>
      </c>
      <c r="AX223">
        <v>-1</v>
      </c>
      <c r="AY223">
        <v>43402</v>
      </c>
      <c r="AZ223">
        <v>228.995</v>
      </c>
      <c r="BA223">
        <v>-1</v>
      </c>
      <c r="BB223">
        <v>25.166</v>
      </c>
      <c r="BC223">
        <v>41722</v>
      </c>
      <c r="BD223">
        <v>-1</v>
      </c>
      <c r="BE223">
        <v>-1</v>
      </c>
      <c r="BF223">
        <v>-1</v>
      </c>
      <c r="BG223">
        <v>-1</v>
      </c>
      <c r="BH223">
        <v>-1</v>
      </c>
      <c r="BI223">
        <v>43424</v>
      </c>
      <c r="BJ223">
        <v>63.210999999999999</v>
      </c>
      <c r="BK223">
        <v>-1</v>
      </c>
      <c r="BL223">
        <v>-1</v>
      </c>
      <c r="BM223">
        <v>43424</v>
      </c>
      <c r="BN223">
        <v>69.256</v>
      </c>
      <c r="BO223">
        <v>43426</v>
      </c>
      <c r="BP223">
        <v>10.55</v>
      </c>
      <c r="BQ223">
        <v>-1</v>
      </c>
      <c r="BR223">
        <v>-1</v>
      </c>
      <c r="BS223">
        <v>43426</v>
      </c>
      <c r="BT223">
        <v>16.311</v>
      </c>
      <c r="BU223">
        <v>-1</v>
      </c>
      <c r="BV223">
        <v>-1</v>
      </c>
      <c r="BW223">
        <v>41915</v>
      </c>
      <c r="BX223">
        <v>-1</v>
      </c>
      <c r="BY223">
        <v>-1</v>
      </c>
      <c r="BZ223">
        <v>-1</v>
      </c>
      <c r="CA223">
        <v>41911</v>
      </c>
      <c r="CB223">
        <v>-1</v>
      </c>
      <c r="CC223">
        <v>41912</v>
      </c>
      <c r="CD223">
        <v>-1</v>
      </c>
      <c r="CE223">
        <v>43332</v>
      </c>
      <c r="CF223">
        <v>37.899000000000001</v>
      </c>
      <c r="CG223">
        <v>41893</v>
      </c>
      <c r="CH223">
        <v>-1</v>
      </c>
      <c r="CI223">
        <v>-1</v>
      </c>
      <c r="CJ223">
        <v>-1</v>
      </c>
      <c r="CK223">
        <v>41844</v>
      </c>
      <c r="CL223">
        <v>-1</v>
      </c>
      <c r="CM223">
        <v>-1</v>
      </c>
      <c r="CN223">
        <v>-1</v>
      </c>
    </row>
    <row r="224" spans="1:92" x14ac:dyDescent="0.25">
      <c r="A224" s="1">
        <v>43312</v>
      </c>
      <c r="B224">
        <v>214.38900000000001</v>
      </c>
      <c r="C224">
        <v>41831</v>
      </c>
      <c r="D224">
        <v>-1</v>
      </c>
      <c r="E224">
        <v>44895</v>
      </c>
      <c r="F224">
        <v>48.353999999999999</v>
      </c>
      <c r="G224">
        <v>40360</v>
      </c>
      <c r="H224">
        <v>57.828000000000003</v>
      </c>
      <c r="I224">
        <v>44834</v>
      </c>
      <c r="J224">
        <v>105.645</v>
      </c>
      <c r="K224">
        <v>41819</v>
      </c>
      <c r="L224">
        <v>-1</v>
      </c>
      <c r="M224">
        <v>40469</v>
      </c>
      <c r="N224">
        <v>45.555</v>
      </c>
      <c r="O224">
        <v>40289</v>
      </c>
      <c r="P224">
        <v>82.658000000000001</v>
      </c>
      <c r="Q224">
        <v>44377</v>
      </c>
      <c r="R224">
        <v>114.128</v>
      </c>
      <c r="S224">
        <v>43337</v>
      </c>
      <c r="T224">
        <v>73.052000000000007</v>
      </c>
      <c r="U224">
        <v>42062</v>
      </c>
      <c r="V224">
        <v>-1</v>
      </c>
      <c r="W224">
        <v>44074</v>
      </c>
      <c r="X224">
        <v>131.583</v>
      </c>
      <c r="Y224">
        <v>44043</v>
      </c>
      <c r="Z224">
        <v>181.458</v>
      </c>
      <c r="AA224">
        <v>40481</v>
      </c>
      <c r="AB224">
        <v>47.942999999999998</v>
      </c>
      <c r="AC224">
        <v>44043</v>
      </c>
      <c r="AD224">
        <v>321.23899999999998</v>
      </c>
      <c r="AE224">
        <v>41149</v>
      </c>
      <c r="AF224">
        <v>18.683</v>
      </c>
      <c r="AG224">
        <v>42853</v>
      </c>
      <c r="AH224">
        <v>23.484999999999999</v>
      </c>
      <c r="AI224">
        <v>-1</v>
      </c>
      <c r="AJ224">
        <v>-1</v>
      </c>
      <c r="AK224">
        <v>-1</v>
      </c>
      <c r="AL224">
        <v>-1</v>
      </c>
      <c r="AM224">
        <v>-1</v>
      </c>
      <c r="AN224">
        <v>-1</v>
      </c>
      <c r="AO224">
        <v>43424</v>
      </c>
      <c r="AP224">
        <v>-1</v>
      </c>
      <c r="AQ224">
        <v>44625</v>
      </c>
      <c r="AR224">
        <v>25.757999999999999</v>
      </c>
      <c r="AS224">
        <v>44626</v>
      </c>
      <c r="AT224">
        <v>10.8</v>
      </c>
      <c r="AU224">
        <v>-1</v>
      </c>
      <c r="AV224">
        <v>-1</v>
      </c>
      <c r="AW224">
        <v>41863</v>
      </c>
      <c r="AX224">
        <v>-1</v>
      </c>
      <c r="AY224">
        <v>43402</v>
      </c>
      <c r="AZ224">
        <v>212.49600000000001</v>
      </c>
      <c r="BA224">
        <v>-1</v>
      </c>
      <c r="BB224">
        <v>25.166</v>
      </c>
      <c r="BC224">
        <v>41722</v>
      </c>
      <c r="BD224">
        <v>-1</v>
      </c>
      <c r="BE224">
        <v>-1</v>
      </c>
      <c r="BF224">
        <v>-1</v>
      </c>
      <c r="BG224">
        <v>-1</v>
      </c>
      <c r="BH224">
        <v>-1</v>
      </c>
      <c r="BI224">
        <v>43424</v>
      </c>
      <c r="BJ224">
        <v>63.210999999999999</v>
      </c>
      <c r="BK224">
        <v>-1</v>
      </c>
      <c r="BL224">
        <v>-1</v>
      </c>
      <c r="BM224">
        <v>43424</v>
      </c>
      <c r="BN224">
        <v>66.332999999999998</v>
      </c>
      <c r="BO224">
        <v>43426</v>
      </c>
      <c r="BP224">
        <v>10.55</v>
      </c>
      <c r="BQ224">
        <v>-1</v>
      </c>
      <c r="BR224">
        <v>-1</v>
      </c>
      <c r="BS224">
        <v>43426</v>
      </c>
      <c r="BT224">
        <v>-1</v>
      </c>
      <c r="BU224">
        <v>-1</v>
      </c>
      <c r="BV224">
        <v>-1</v>
      </c>
      <c r="BW224">
        <v>41915</v>
      </c>
      <c r="BX224">
        <v>-1</v>
      </c>
      <c r="BY224">
        <v>-1</v>
      </c>
      <c r="BZ224">
        <v>-1</v>
      </c>
      <c r="CA224">
        <v>41911</v>
      </c>
      <c r="CB224">
        <v>-1</v>
      </c>
      <c r="CC224">
        <v>41912</v>
      </c>
      <c r="CD224">
        <v>-1</v>
      </c>
      <c r="CE224">
        <v>43332</v>
      </c>
      <c r="CF224">
        <v>-1</v>
      </c>
      <c r="CG224">
        <v>41893</v>
      </c>
      <c r="CH224">
        <v>-1</v>
      </c>
      <c r="CI224">
        <v>-1</v>
      </c>
      <c r="CJ224">
        <v>-1</v>
      </c>
      <c r="CK224">
        <v>41844</v>
      </c>
      <c r="CL224">
        <v>-1</v>
      </c>
      <c r="CM224">
        <v>-1</v>
      </c>
      <c r="CN224">
        <v>-1</v>
      </c>
    </row>
    <row r="225" spans="1:92" x14ac:dyDescent="0.25">
      <c r="A225" s="1">
        <v>43343</v>
      </c>
      <c r="B225">
        <v>302.03399999999999</v>
      </c>
      <c r="C225">
        <v>41831</v>
      </c>
      <c r="D225">
        <v>-1</v>
      </c>
      <c r="E225">
        <v>44895</v>
      </c>
      <c r="F225">
        <v>55.622999999999998</v>
      </c>
      <c r="G225">
        <v>40360</v>
      </c>
      <c r="H225">
        <v>59.036999999999999</v>
      </c>
      <c r="I225">
        <v>44834</v>
      </c>
      <c r="J225">
        <v>111.741</v>
      </c>
      <c r="K225">
        <v>41819</v>
      </c>
      <c r="L225">
        <v>-1</v>
      </c>
      <c r="M225">
        <v>40469</v>
      </c>
      <c r="N225">
        <v>40.39</v>
      </c>
      <c r="O225">
        <v>40289</v>
      </c>
      <c r="P225">
        <v>91.903000000000006</v>
      </c>
      <c r="Q225">
        <v>44377</v>
      </c>
      <c r="R225">
        <v>120.614</v>
      </c>
      <c r="S225">
        <v>43337</v>
      </c>
      <c r="T225">
        <v>79.591999999999999</v>
      </c>
      <c r="U225">
        <v>42062</v>
      </c>
      <c r="V225">
        <v>-1</v>
      </c>
      <c r="W225">
        <v>44074</v>
      </c>
      <c r="X225">
        <v>167.54900000000001</v>
      </c>
      <c r="Y225">
        <v>44043</v>
      </c>
      <c r="Z225">
        <v>230.37100000000001</v>
      </c>
      <c r="AA225">
        <v>40481</v>
      </c>
      <c r="AB225">
        <v>41.213999999999999</v>
      </c>
      <c r="AC225">
        <v>44043</v>
      </c>
      <c r="AD225">
        <v>562.71100000000001</v>
      </c>
      <c r="AE225">
        <v>41149</v>
      </c>
      <c r="AF225">
        <v>16.626000000000001</v>
      </c>
      <c r="AG225">
        <v>42853</v>
      </c>
      <c r="AH225">
        <v>23.484999999999999</v>
      </c>
      <c r="AI225">
        <v>-1</v>
      </c>
      <c r="AJ225">
        <v>-1</v>
      </c>
      <c r="AK225">
        <v>-1</v>
      </c>
      <c r="AL225">
        <v>-1</v>
      </c>
      <c r="AM225">
        <v>-1</v>
      </c>
      <c r="AN225">
        <v>-1</v>
      </c>
      <c r="AO225">
        <v>43424</v>
      </c>
      <c r="AP225">
        <v>-1</v>
      </c>
      <c r="AQ225">
        <v>44625</v>
      </c>
      <c r="AR225">
        <v>26.262</v>
      </c>
      <c r="AS225">
        <v>44626</v>
      </c>
      <c r="AT225">
        <v>10.634</v>
      </c>
      <c r="AU225">
        <v>-1</v>
      </c>
      <c r="AV225">
        <v>-1</v>
      </c>
      <c r="AW225">
        <v>41863</v>
      </c>
      <c r="AX225">
        <v>-1</v>
      </c>
      <c r="AY225">
        <v>43402</v>
      </c>
      <c r="AZ225">
        <v>253.42400000000001</v>
      </c>
      <c r="BA225">
        <v>-1</v>
      </c>
      <c r="BB225">
        <v>25.166</v>
      </c>
      <c r="BC225">
        <v>41722</v>
      </c>
      <c r="BD225">
        <v>-1</v>
      </c>
      <c r="BE225">
        <v>-1</v>
      </c>
      <c r="BF225">
        <v>-1</v>
      </c>
      <c r="BG225">
        <v>-1</v>
      </c>
      <c r="BH225">
        <v>-1</v>
      </c>
      <c r="BI225">
        <v>43424</v>
      </c>
      <c r="BJ225">
        <v>63.210999999999999</v>
      </c>
      <c r="BK225">
        <v>-1</v>
      </c>
      <c r="BL225">
        <v>-1</v>
      </c>
      <c r="BM225">
        <v>43424</v>
      </c>
      <c r="BN225">
        <v>69.463999999999999</v>
      </c>
      <c r="BO225">
        <v>43426</v>
      </c>
      <c r="BP225">
        <v>-1</v>
      </c>
      <c r="BQ225">
        <v>-1</v>
      </c>
      <c r="BR225">
        <v>-1</v>
      </c>
      <c r="BS225">
        <v>43426</v>
      </c>
      <c r="BT225">
        <v>-1</v>
      </c>
      <c r="BU225">
        <v>-1</v>
      </c>
      <c r="BV225">
        <v>-1</v>
      </c>
      <c r="BW225">
        <v>41915</v>
      </c>
      <c r="BX225">
        <v>-1</v>
      </c>
      <c r="BY225">
        <v>-1</v>
      </c>
      <c r="BZ225">
        <v>-1</v>
      </c>
      <c r="CA225">
        <v>41911</v>
      </c>
      <c r="CB225">
        <v>-1</v>
      </c>
      <c r="CC225">
        <v>41912</v>
      </c>
      <c r="CD225">
        <v>-1</v>
      </c>
      <c r="CE225">
        <v>43332</v>
      </c>
      <c r="CF225">
        <v>-1</v>
      </c>
      <c r="CG225">
        <v>41893</v>
      </c>
      <c r="CH225">
        <v>-1</v>
      </c>
      <c r="CI225">
        <v>-1</v>
      </c>
      <c r="CJ225">
        <v>-1</v>
      </c>
      <c r="CK225">
        <v>41844</v>
      </c>
      <c r="CL225">
        <v>-1</v>
      </c>
      <c r="CM225">
        <v>-1</v>
      </c>
      <c r="CN225">
        <v>-1</v>
      </c>
    </row>
    <row r="226" spans="1:92" x14ac:dyDescent="0.25">
      <c r="A226" s="1">
        <v>43371</v>
      </c>
      <c r="B226">
        <v>262.964</v>
      </c>
      <c r="C226">
        <v>41831</v>
      </c>
      <c r="D226">
        <v>-1</v>
      </c>
      <c r="E226">
        <v>44895</v>
      </c>
      <c r="F226">
        <v>44.231999999999999</v>
      </c>
      <c r="G226">
        <v>40360</v>
      </c>
      <c r="H226">
        <v>55.959000000000003</v>
      </c>
      <c r="I226">
        <v>44834</v>
      </c>
      <c r="J226">
        <v>110.101</v>
      </c>
      <c r="K226">
        <v>41819</v>
      </c>
      <c r="L226">
        <v>-1</v>
      </c>
      <c r="M226">
        <v>40469</v>
      </c>
      <c r="N226">
        <v>38.357999999999997</v>
      </c>
      <c r="O226">
        <v>40289</v>
      </c>
      <c r="P226">
        <v>92.566000000000003</v>
      </c>
      <c r="Q226">
        <v>44377</v>
      </c>
      <c r="R226">
        <v>112.967</v>
      </c>
      <c r="S226">
        <v>43337</v>
      </c>
      <c r="T226">
        <v>76.69</v>
      </c>
      <c r="U226">
        <v>42062</v>
      </c>
      <c r="V226">
        <v>-1</v>
      </c>
      <c r="W226">
        <v>44074</v>
      </c>
      <c r="X226">
        <v>143.29300000000001</v>
      </c>
      <c r="Y226">
        <v>44043</v>
      </c>
      <c r="Z226">
        <v>203.374</v>
      </c>
      <c r="AA226">
        <v>40481</v>
      </c>
      <c r="AB226">
        <v>41.276000000000003</v>
      </c>
      <c r="AC226">
        <v>44043</v>
      </c>
      <c r="AD226">
        <v>377.036</v>
      </c>
      <c r="AE226">
        <v>41149</v>
      </c>
      <c r="AF226">
        <v>16.603999999999999</v>
      </c>
      <c r="AG226">
        <v>42853</v>
      </c>
      <c r="AH226">
        <v>23.484999999999999</v>
      </c>
      <c r="AI226">
        <v>-1</v>
      </c>
      <c r="AJ226">
        <v>-1</v>
      </c>
      <c r="AK226">
        <v>-1</v>
      </c>
      <c r="AL226">
        <v>-1</v>
      </c>
      <c r="AM226">
        <v>-1</v>
      </c>
      <c r="AN226">
        <v>-1</v>
      </c>
      <c r="AO226">
        <v>43424</v>
      </c>
      <c r="AP226">
        <v>-1</v>
      </c>
      <c r="AQ226">
        <v>44625</v>
      </c>
      <c r="AR226">
        <v>25.167999999999999</v>
      </c>
      <c r="AS226">
        <v>44626</v>
      </c>
      <c r="AT226">
        <v>10.625</v>
      </c>
      <c r="AU226">
        <v>-1</v>
      </c>
      <c r="AV226">
        <v>-1</v>
      </c>
      <c r="AW226">
        <v>41863</v>
      </c>
      <c r="AX226">
        <v>-1</v>
      </c>
      <c r="AY226">
        <v>43402</v>
      </c>
      <c r="AZ226">
        <v>221.21899999999999</v>
      </c>
      <c r="BA226">
        <v>-1</v>
      </c>
      <c r="BB226">
        <v>25.166</v>
      </c>
      <c r="BC226">
        <v>41722</v>
      </c>
      <c r="BD226">
        <v>-1</v>
      </c>
      <c r="BE226">
        <v>-1</v>
      </c>
      <c r="BF226">
        <v>-1</v>
      </c>
      <c r="BG226">
        <v>-1</v>
      </c>
      <c r="BH226">
        <v>-1</v>
      </c>
      <c r="BI226">
        <v>43424</v>
      </c>
      <c r="BJ226">
        <v>-1</v>
      </c>
      <c r="BK226">
        <v>-1</v>
      </c>
      <c r="BL226">
        <v>-1</v>
      </c>
      <c r="BM226">
        <v>43424</v>
      </c>
      <c r="BN226">
        <v>64.867999999999995</v>
      </c>
      <c r="BO226">
        <v>43426</v>
      </c>
      <c r="BP226">
        <v>-1</v>
      </c>
      <c r="BQ226">
        <v>-1</v>
      </c>
      <c r="BR226">
        <v>-1</v>
      </c>
      <c r="BS226">
        <v>43426</v>
      </c>
      <c r="BT226">
        <v>-1</v>
      </c>
      <c r="BU226">
        <v>-1</v>
      </c>
      <c r="BV226">
        <v>-1</v>
      </c>
      <c r="BW226">
        <v>41915</v>
      </c>
      <c r="BX226">
        <v>-1</v>
      </c>
      <c r="BY226">
        <v>-1</v>
      </c>
      <c r="BZ226">
        <v>-1</v>
      </c>
      <c r="CA226">
        <v>41911</v>
      </c>
      <c r="CB226">
        <v>-1</v>
      </c>
      <c r="CC226">
        <v>41912</v>
      </c>
      <c r="CD226">
        <v>-1</v>
      </c>
      <c r="CE226">
        <v>43332</v>
      </c>
      <c r="CF226">
        <v>-1</v>
      </c>
      <c r="CG226">
        <v>41893</v>
      </c>
      <c r="CH226">
        <v>-1</v>
      </c>
      <c r="CI226">
        <v>-1</v>
      </c>
      <c r="CJ226">
        <v>-1</v>
      </c>
      <c r="CK226">
        <v>41844</v>
      </c>
      <c r="CL226">
        <v>-1</v>
      </c>
      <c r="CM226">
        <v>-1</v>
      </c>
      <c r="CN226">
        <v>-1</v>
      </c>
    </row>
    <row r="227" spans="1:92" x14ac:dyDescent="0.25">
      <c r="A227" s="1">
        <v>43404</v>
      </c>
      <c r="B227">
        <v>204.42400000000001</v>
      </c>
      <c r="C227">
        <v>41831</v>
      </c>
      <c r="D227">
        <v>-1</v>
      </c>
      <c r="E227">
        <v>44895</v>
      </c>
      <c r="F227">
        <v>52.868000000000002</v>
      </c>
      <c r="G227">
        <v>40360</v>
      </c>
      <c r="H227">
        <v>71.616</v>
      </c>
      <c r="I227">
        <v>44834</v>
      </c>
      <c r="J227">
        <v>128.363</v>
      </c>
      <c r="K227">
        <v>41819</v>
      </c>
      <c r="L227">
        <v>-1</v>
      </c>
      <c r="M227">
        <v>40469</v>
      </c>
      <c r="N227">
        <v>40.414999999999999</v>
      </c>
      <c r="O227">
        <v>40289</v>
      </c>
      <c r="P227">
        <v>113.545</v>
      </c>
      <c r="Q227">
        <v>44377</v>
      </c>
      <c r="R227">
        <v>144.374</v>
      </c>
      <c r="S227">
        <v>43337</v>
      </c>
      <c r="T227">
        <v>97.694999999999993</v>
      </c>
      <c r="U227">
        <v>42062</v>
      </c>
      <c r="V227">
        <v>-1</v>
      </c>
      <c r="W227">
        <v>44074</v>
      </c>
      <c r="X227">
        <v>147.38999999999999</v>
      </c>
      <c r="Y227">
        <v>44043</v>
      </c>
      <c r="Z227">
        <v>237.5</v>
      </c>
      <c r="AA227">
        <v>40481</v>
      </c>
      <c r="AB227">
        <v>42.734999999999999</v>
      </c>
      <c r="AC227">
        <v>44043</v>
      </c>
      <c r="AD227">
        <v>389.44099999999997</v>
      </c>
      <c r="AE227">
        <v>41149</v>
      </c>
      <c r="AF227">
        <v>17.867000000000001</v>
      </c>
      <c r="AG227">
        <v>42853</v>
      </c>
      <c r="AH227">
        <v>23.484999999999999</v>
      </c>
      <c r="AI227">
        <v>-1</v>
      </c>
      <c r="AJ227">
        <v>-1</v>
      </c>
      <c r="AK227">
        <v>-1</v>
      </c>
      <c r="AL227">
        <v>-1</v>
      </c>
      <c r="AM227">
        <v>-1</v>
      </c>
      <c r="AN227">
        <v>-1</v>
      </c>
      <c r="AO227">
        <v>43424</v>
      </c>
      <c r="AP227">
        <v>-1</v>
      </c>
      <c r="AQ227">
        <v>44625</v>
      </c>
      <c r="AR227">
        <v>25.167999999999999</v>
      </c>
      <c r="AS227">
        <v>44626</v>
      </c>
      <c r="AT227">
        <v>10.625</v>
      </c>
      <c r="AU227">
        <v>-1</v>
      </c>
      <c r="AV227">
        <v>-1</v>
      </c>
      <c r="AW227">
        <v>41863</v>
      </c>
      <c r="AX227">
        <v>-1</v>
      </c>
      <c r="AY227">
        <v>43402</v>
      </c>
      <c r="AZ227">
        <v>-1</v>
      </c>
      <c r="BA227">
        <v>-1</v>
      </c>
      <c r="BB227">
        <v>25.166</v>
      </c>
      <c r="BC227">
        <v>41722</v>
      </c>
      <c r="BD227">
        <v>-1</v>
      </c>
      <c r="BE227">
        <v>-1</v>
      </c>
      <c r="BF227">
        <v>-1</v>
      </c>
      <c r="BG227">
        <v>-1</v>
      </c>
      <c r="BH227">
        <v>-1</v>
      </c>
      <c r="BI227">
        <v>43424</v>
      </c>
      <c r="BJ227">
        <v>-1</v>
      </c>
      <c r="BK227">
        <v>-1</v>
      </c>
      <c r="BL227">
        <v>-1</v>
      </c>
      <c r="BM227">
        <v>43424</v>
      </c>
      <c r="BN227">
        <v>64.867999999999995</v>
      </c>
      <c r="BO227">
        <v>43426</v>
      </c>
      <c r="BP227">
        <v>-1</v>
      </c>
      <c r="BQ227">
        <v>-1</v>
      </c>
      <c r="BR227">
        <v>-1</v>
      </c>
      <c r="BS227">
        <v>43426</v>
      </c>
      <c r="BT227">
        <v>-1</v>
      </c>
      <c r="BU227">
        <v>-1</v>
      </c>
      <c r="BV227">
        <v>-1</v>
      </c>
      <c r="BW227">
        <v>41915</v>
      </c>
      <c r="BX227">
        <v>-1</v>
      </c>
      <c r="BY227">
        <v>-1</v>
      </c>
      <c r="BZ227">
        <v>-1</v>
      </c>
      <c r="CA227">
        <v>41911</v>
      </c>
      <c r="CB227">
        <v>-1</v>
      </c>
      <c r="CC227">
        <v>41912</v>
      </c>
      <c r="CD227">
        <v>-1</v>
      </c>
      <c r="CE227">
        <v>43332</v>
      </c>
      <c r="CF227">
        <v>-1</v>
      </c>
      <c r="CG227">
        <v>41893</v>
      </c>
      <c r="CH227">
        <v>-1</v>
      </c>
      <c r="CI227">
        <v>-1</v>
      </c>
      <c r="CJ227">
        <v>-1</v>
      </c>
      <c r="CK227">
        <v>41844</v>
      </c>
      <c r="CL227">
        <v>-1</v>
      </c>
      <c r="CM227">
        <v>-1</v>
      </c>
      <c r="CN227">
        <v>-1</v>
      </c>
    </row>
    <row r="228" spans="1:92" x14ac:dyDescent="0.25">
      <c r="A228" s="1">
        <v>43434</v>
      </c>
      <c r="B228">
        <v>210.36500000000001</v>
      </c>
      <c r="C228">
        <v>41831</v>
      </c>
      <c r="D228">
        <v>-1</v>
      </c>
      <c r="E228">
        <v>44895</v>
      </c>
      <c r="F228">
        <v>56.628999999999998</v>
      </c>
      <c r="G228">
        <v>40360</v>
      </c>
      <c r="H228">
        <v>69.262</v>
      </c>
      <c r="I228">
        <v>44834</v>
      </c>
      <c r="J228">
        <v>141.16800000000001</v>
      </c>
      <c r="K228">
        <v>41819</v>
      </c>
      <c r="L228">
        <v>-1</v>
      </c>
      <c r="M228">
        <v>40469</v>
      </c>
      <c r="N228">
        <v>40.722000000000001</v>
      </c>
      <c r="O228">
        <v>40289</v>
      </c>
      <c r="P228">
        <v>111.48099999999999</v>
      </c>
      <c r="Q228">
        <v>44377</v>
      </c>
      <c r="R228">
        <v>149.733</v>
      </c>
      <c r="S228">
        <v>43337</v>
      </c>
      <c r="T228">
        <v>93.406999999999996</v>
      </c>
      <c r="U228">
        <v>42062</v>
      </c>
      <c r="V228">
        <v>-1</v>
      </c>
      <c r="W228">
        <v>44074</v>
      </c>
      <c r="X228">
        <v>166.393</v>
      </c>
      <c r="Y228">
        <v>44043</v>
      </c>
      <c r="Z228">
        <v>230.18100000000001</v>
      </c>
      <c r="AA228">
        <v>40481</v>
      </c>
      <c r="AB228">
        <v>42.546999999999997</v>
      </c>
      <c r="AC228">
        <v>44043</v>
      </c>
      <c r="AD228">
        <v>384.78</v>
      </c>
      <c r="AE228">
        <v>41149</v>
      </c>
      <c r="AF228">
        <v>18.291</v>
      </c>
      <c r="AG228">
        <v>42853</v>
      </c>
      <c r="AH228">
        <v>23.484999999999999</v>
      </c>
      <c r="AI228">
        <v>-1</v>
      </c>
      <c r="AJ228">
        <v>-1</v>
      </c>
      <c r="AK228">
        <v>-1</v>
      </c>
      <c r="AL228">
        <v>-1</v>
      </c>
      <c r="AM228">
        <v>-1</v>
      </c>
      <c r="AN228">
        <v>-1</v>
      </c>
      <c r="AO228">
        <v>43424</v>
      </c>
      <c r="AP228">
        <v>-1</v>
      </c>
      <c r="AQ228">
        <v>44625</v>
      </c>
      <c r="AR228">
        <v>25.167999999999999</v>
      </c>
      <c r="AS228">
        <v>44626</v>
      </c>
      <c r="AT228">
        <v>10.625</v>
      </c>
      <c r="AU228">
        <v>-1</v>
      </c>
      <c r="AV228">
        <v>-1</v>
      </c>
      <c r="AW228">
        <v>41863</v>
      </c>
      <c r="AX228">
        <v>-1</v>
      </c>
      <c r="AY228">
        <v>43402</v>
      </c>
      <c r="AZ228">
        <v>-1</v>
      </c>
      <c r="BA228">
        <v>-1</v>
      </c>
      <c r="BB228">
        <v>25.166</v>
      </c>
      <c r="BC228">
        <v>41722</v>
      </c>
      <c r="BD228">
        <v>-1</v>
      </c>
      <c r="BE228">
        <v>-1</v>
      </c>
      <c r="BF228">
        <v>-1</v>
      </c>
      <c r="BG228">
        <v>-1</v>
      </c>
      <c r="BH228">
        <v>-1</v>
      </c>
      <c r="BI228">
        <v>43424</v>
      </c>
      <c r="BJ228">
        <v>-1</v>
      </c>
      <c r="BK228">
        <v>-1</v>
      </c>
      <c r="BL228">
        <v>-1</v>
      </c>
      <c r="BM228">
        <v>43424</v>
      </c>
      <c r="BN228">
        <v>64.867999999999995</v>
      </c>
      <c r="BO228">
        <v>43426</v>
      </c>
      <c r="BP228">
        <v>-1</v>
      </c>
      <c r="BQ228">
        <v>-1</v>
      </c>
      <c r="BR228">
        <v>-1</v>
      </c>
      <c r="BS228">
        <v>43426</v>
      </c>
      <c r="BT228">
        <v>-1</v>
      </c>
      <c r="BU228">
        <v>-1</v>
      </c>
      <c r="BV228">
        <v>-1</v>
      </c>
      <c r="BW228">
        <v>41915</v>
      </c>
      <c r="BX228">
        <v>-1</v>
      </c>
      <c r="BY228">
        <v>-1</v>
      </c>
      <c r="BZ228">
        <v>-1</v>
      </c>
      <c r="CA228">
        <v>41911</v>
      </c>
      <c r="CB228">
        <v>-1</v>
      </c>
      <c r="CC228">
        <v>41912</v>
      </c>
      <c r="CD228">
        <v>-1</v>
      </c>
      <c r="CE228">
        <v>43332</v>
      </c>
      <c r="CF228">
        <v>-1</v>
      </c>
      <c r="CG228">
        <v>41893</v>
      </c>
      <c r="CH228">
        <v>-1</v>
      </c>
      <c r="CI228">
        <v>-1</v>
      </c>
      <c r="CJ228">
        <v>-1</v>
      </c>
      <c r="CK228">
        <v>41844</v>
      </c>
      <c r="CL228">
        <v>-1</v>
      </c>
      <c r="CM228">
        <v>-1</v>
      </c>
      <c r="CN228">
        <v>-1</v>
      </c>
    </row>
    <row r="229" spans="1:92" x14ac:dyDescent="0.25">
      <c r="A229" s="1">
        <v>43465</v>
      </c>
      <c r="B229">
        <v>207.517</v>
      </c>
      <c r="C229">
        <v>41831</v>
      </c>
      <c r="D229">
        <v>-1</v>
      </c>
      <c r="E229">
        <v>44895</v>
      </c>
      <c r="F229">
        <v>62.707999999999998</v>
      </c>
      <c r="G229">
        <v>40360</v>
      </c>
      <c r="H229">
        <v>66.846999999999994</v>
      </c>
      <c r="I229">
        <v>44834</v>
      </c>
      <c r="J229">
        <v>157.089</v>
      </c>
      <c r="K229">
        <v>41819</v>
      </c>
      <c r="L229">
        <v>-1</v>
      </c>
      <c r="M229">
        <v>40469</v>
      </c>
      <c r="N229">
        <v>39.030999999999999</v>
      </c>
      <c r="O229">
        <v>40289</v>
      </c>
      <c r="P229">
        <v>109.80500000000001</v>
      </c>
      <c r="Q229">
        <v>44377</v>
      </c>
      <c r="R229">
        <v>154.727</v>
      </c>
      <c r="S229">
        <v>43337</v>
      </c>
      <c r="T229">
        <v>88.230999999999995</v>
      </c>
      <c r="U229">
        <v>42062</v>
      </c>
      <c r="V229">
        <v>-1</v>
      </c>
      <c r="W229">
        <v>44074</v>
      </c>
      <c r="X229">
        <v>153.12899999999999</v>
      </c>
      <c r="Y229">
        <v>44043</v>
      </c>
      <c r="Z229">
        <v>222.93899999999999</v>
      </c>
      <c r="AA229">
        <v>40481</v>
      </c>
      <c r="AB229">
        <v>43.997999999999998</v>
      </c>
      <c r="AC229">
        <v>44043</v>
      </c>
      <c r="AD229">
        <v>361.565</v>
      </c>
      <c r="AE229">
        <v>41149</v>
      </c>
      <c r="AF229">
        <v>21.456</v>
      </c>
      <c r="AG229">
        <v>42853</v>
      </c>
      <c r="AH229">
        <v>23.484999999999999</v>
      </c>
      <c r="AI229">
        <v>-1</v>
      </c>
      <c r="AJ229">
        <v>-1</v>
      </c>
      <c r="AK229">
        <v>-1</v>
      </c>
      <c r="AL229">
        <v>-1</v>
      </c>
      <c r="AM229">
        <v>-1</v>
      </c>
      <c r="AN229">
        <v>-1</v>
      </c>
      <c r="AO229">
        <v>43424</v>
      </c>
      <c r="AP229">
        <v>-1</v>
      </c>
      <c r="AQ229">
        <v>44625</v>
      </c>
      <c r="AR229">
        <v>25.167999999999999</v>
      </c>
      <c r="AS229">
        <v>44626</v>
      </c>
      <c r="AT229">
        <v>10.625</v>
      </c>
      <c r="AU229">
        <v>-1</v>
      </c>
      <c r="AV229">
        <v>-1</v>
      </c>
      <c r="AW229">
        <v>41863</v>
      </c>
      <c r="AX229">
        <v>-1</v>
      </c>
      <c r="AY229">
        <v>43402</v>
      </c>
      <c r="AZ229">
        <v>-1</v>
      </c>
      <c r="BA229">
        <v>-1</v>
      </c>
      <c r="BB229">
        <v>25.166</v>
      </c>
      <c r="BC229">
        <v>41722</v>
      </c>
      <c r="BD229">
        <v>-1</v>
      </c>
      <c r="BE229">
        <v>-1</v>
      </c>
      <c r="BF229">
        <v>-1</v>
      </c>
      <c r="BG229">
        <v>-1</v>
      </c>
      <c r="BH229">
        <v>-1</v>
      </c>
      <c r="BI229">
        <v>43424</v>
      </c>
      <c r="BJ229">
        <v>-1</v>
      </c>
      <c r="BK229">
        <v>-1</v>
      </c>
      <c r="BL229">
        <v>-1</v>
      </c>
      <c r="BM229">
        <v>43424</v>
      </c>
      <c r="BN229">
        <v>64.867999999999995</v>
      </c>
      <c r="BO229">
        <v>43426</v>
      </c>
      <c r="BP229">
        <v>-1</v>
      </c>
      <c r="BQ229">
        <v>-1</v>
      </c>
      <c r="BR229">
        <v>-1</v>
      </c>
      <c r="BS229">
        <v>43426</v>
      </c>
      <c r="BT229">
        <v>-1</v>
      </c>
      <c r="BU229">
        <v>-1</v>
      </c>
      <c r="BV229">
        <v>-1</v>
      </c>
      <c r="BW229">
        <v>41915</v>
      </c>
      <c r="BX229">
        <v>-1</v>
      </c>
      <c r="BY229">
        <v>-1</v>
      </c>
      <c r="BZ229">
        <v>-1</v>
      </c>
      <c r="CA229">
        <v>41911</v>
      </c>
      <c r="CB229">
        <v>-1</v>
      </c>
      <c r="CC229">
        <v>41912</v>
      </c>
      <c r="CD229">
        <v>-1</v>
      </c>
      <c r="CE229">
        <v>43332</v>
      </c>
      <c r="CF229">
        <v>-1</v>
      </c>
      <c r="CG229">
        <v>41893</v>
      </c>
      <c r="CH229">
        <v>-1</v>
      </c>
      <c r="CI229">
        <v>-1</v>
      </c>
      <c r="CJ229">
        <v>-1</v>
      </c>
      <c r="CK229">
        <v>41844</v>
      </c>
      <c r="CL229">
        <v>-1</v>
      </c>
      <c r="CM229">
        <v>-1</v>
      </c>
      <c r="CN229">
        <v>-1</v>
      </c>
    </row>
    <row r="230" spans="1:92" x14ac:dyDescent="0.25">
      <c r="A230" s="1">
        <v>43496</v>
      </c>
      <c r="B230">
        <v>166.26900000000001</v>
      </c>
      <c r="C230">
        <v>41831</v>
      </c>
      <c r="D230">
        <v>-1</v>
      </c>
      <c r="E230">
        <v>44895</v>
      </c>
      <c r="F230">
        <v>46.412999999999997</v>
      </c>
      <c r="G230">
        <v>40360</v>
      </c>
      <c r="H230">
        <v>53.835000000000001</v>
      </c>
      <c r="I230">
        <v>44834</v>
      </c>
      <c r="J230">
        <v>124.73</v>
      </c>
      <c r="K230">
        <v>41819</v>
      </c>
      <c r="L230">
        <v>-1</v>
      </c>
      <c r="M230">
        <v>40469</v>
      </c>
      <c r="N230">
        <v>32.773000000000003</v>
      </c>
      <c r="O230">
        <v>40289</v>
      </c>
      <c r="P230">
        <v>79.731999999999999</v>
      </c>
      <c r="Q230">
        <v>44377</v>
      </c>
      <c r="R230">
        <v>135.33000000000001</v>
      </c>
      <c r="S230">
        <v>43337</v>
      </c>
      <c r="T230">
        <v>70.257000000000005</v>
      </c>
      <c r="U230">
        <v>42062</v>
      </c>
      <c r="V230">
        <v>-1</v>
      </c>
      <c r="W230">
        <v>44074</v>
      </c>
      <c r="X230">
        <v>130.715</v>
      </c>
      <c r="Y230">
        <v>44043</v>
      </c>
      <c r="Z230">
        <v>176.113</v>
      </c>
      <c r="AA230">
        <v>40481</v>
      </c>
      <c r="AB230">
        <v>40.716999999999999</v>
      </c>
      <c r="AC230">
        <v>44043</v>
      </c>
      <c r="AD230">
        <v>304.23</v>
      </c>
      <c r="AE230">
        <v>41149</v>
      </c>
      <c r="AF230">
        <v>19.547000000000001</v>
      </c>
      <c r="AG230">
        <v>42853</v>
      </c>
      <c r="AH230">
        <v>23.484999999999999</v>
      </c>
      <c r="AI230">
        <v>-1</v>
      </c>
      <c r="AJ230">
        <v>-1</v>
      </c>
      <c r="AK230">
        <v>-1</v>
      </c>
      <c r="AL230">
        <v>-1</v>
      </c>
      <c r="AM230">
        <v>-1</v>
      </c>
      <c r="AN230">
        <v>-1</v>
      </c>
      <c r="AO230">
        <v>43424</v>
      </c>
      <c r="AP230">
        <v>-1</v>
      </c>
      <c r="AQ230">
        <v>44625</v>
      </c>
      <c r="AR230">
        <v>25.167999999999999</v>
      </c>
      <c r="AS230">
        <v>44626</v>
      </c>
      <c r="AT230">
        <v>10.625</v>
      </c>
      <c r="AU230">
        <v>-1</v>
      </c>
      <c r="AV230">
        <v>-1</v>
      </c>
      <c r="AW230">
        <v>41863</v>
      </c>
      <c r="AX230">
        <v>-1</v>
      </c>
      <c r="AY230">
        <v>43402</v>
      </c>
      <c r="AZ230">
        <v>-1</v>
      </c>
      <c r="BA230">
        <v>-1</v>
      </c>
      <c r="BB230">
        <v>25.166</v>
      </c>
      <c r="BC230">
        <v>41722</v>
      </c>
      <c r="BD230">
        <v>-1</v>
      </c>
      <c r="BE230">
        <v>-1</v>
      </c>
      <c r="BF230">
        <v>-1</v>
      </c>
      <c r="BG230">
        <v>-1</v>
      </c>
      <c r="BH230">
        <v>-1</v>
      </c>
      <c r="BI230">
        <v>43424</v>
      </c>
      <c r="BJ230">
        <v>-1</v>
      </c>
      <c r="BK230">
        <v>-1</v>
      </c>
      <c r="BL230">
        <v>-1</v>
      </c>
      <c r="BM230">
        <v>43424</v>
      </c>
      <c r="BN230">
        <v>64.867999999999995</v>
      </c>
      <c r="BO230">
        <v>43426</v>
      </c>
      <c r="BP230">
        <v>-1</v>
      </c>
      <c r="BQ230">
        <v>-1</v>
      </c>
      <c r="BR230">
        <v>-1</v>
      </c>
      <c r="BS230">
        <v>43426</v>
      </c>
      <c r="BT230">
        <v>-1</v>
      </c>
      <c r="BU230">
        <v>-1</v>
      </c>
      <c r="BV230">
        <v>-1</v>
      </c>
      <c r="BW230">
        <v>41915</v>
      </c>
      <c r="BX230">
        <v>-1</v>
      </c>
      <c r="BY230">
        <v>-1</v>
      </c>
      <c r="BZ230">
        <v>-1</v>
      </c>
      <c r="CA230">
        <v>41911</v>
      </c>
      <c r="CB230">
        <v>-1</v>
      </c>
      <c r="CC230">
        <v>41912</v>
      </c>
      <c r="CD230">
        <v>-1</v>
      </c>
      <c r="CE230">
        <v>43332</v>
      </c>
      <c r="CF230">
        <v>-1</v>
      </c>
      <c r="CG230">
        <v>41893</v>
      </c>
      <c r="CH230">
        <v>-1</v>
      </c>
      <c r="CI230">
        <v>-1</v>
      </c>
      <c r="CJ230">
        <v>-1</v>
      </c>
      <c r="CK230">
        <v>41844</v>
      </c>
      <c r="CL230">
        <v>-1</v>
      </c>
      <c r="CM230">
        <v>-1</v>
      </c>
      <c r="CN230">
        <v>-1</v>
      </c>
    </row>
    <row r="231" spans="1:92" x14ac:dyDescent="0.25">
      <c r="A231" s="1">
        <v>43524</v>
      </c>
      <c r="B231">
        <v>156.23599999999999</v>
      </c>
      <c r="C231">
        <v>41831</v>
      </c>
      <c r="D231">
        <v>-1</v>
      </c>
      <c r="E231">
        <v>44895</v>
      </c>
      <c r="F231">
        <v>45.401000000000003</v>
      </c>
      <c r="G231">
        <v>40360</v>
      </c>
      <c r="H231">
        <v>49.594000000000001</v>
      </c>
      <c r="I231">
        <v>44834</v>
      </c>
      <c r="J231">
        <v>107.15600000000001</v>
      </c>
      <c r="K231">
        <v>41819</v>
      </c>
      <c r="L231">
        <v>-1</v>
      </c>
      <c r="M231">
        <v>40469</v>
      </c>
      <c r="N231">
        <v>29.594000000000001</v>
      </c>
      <c r="O231">
        <v>40289</v>
      </c>
      <c r="P231">
        <v>64.272000000000006</v>
      </c>
      <c r="Q231">
        <v>44377</v>
      </c>
      <c r="R231">
        <v>124.33199999999999</v>
      </c>
      <c r="S231">
        <v>43337</v>
      </c>
      <c r="T231">
        <v>61.051000000000002</v>
      </c>
      <c r="U231">
        <v>42062</v>
      </c>
      <c r="V231">
        <v>-1</v>
      </c>
      <c r="W231">
        <v>44074</v>
      </c>
      <c r="X231">
        <v>129.11000000000001</v>
      </c>
      <c r="Y231">
        <v>44043</v>
      </c>
      <c r="Z231">
        <v>176.09800000000001</v>
      </c>
      <c r="AA231">
        <v>40481</v>
      </c>
      <c r="AB231">
        <v>45.621000000000002</v>
      </c>
      <c r="AC231">
        <v>44043</v>
      </c>
      <c r="AD231">
        <v>305.46499999999997</v>
      </c>
      <c r="AE231">
        <v>41149</v>
      </c>
      <c r="AF231">
        <v>15.051</v>
      </c>
      <c r="AG231">
        <v>42853</v>
      </c>
      <c r="AH231">
        <v>23.484999999999999</v>
      </c>
      <c r="AI231">
        <v>-1</v>
      </c>
      <c r="AJ231">
        <v>-1</v>
      </c>
      <c r="AK231">
        <v>-1</v>
      </c>
      <c r="AL231">
        <v>-1</v>
      </c>
      <c r="AM231">
        <v>-1</v>
      </c>
      <c r="AN231">
        <v>-1</v>
      </c>
      <c r="AO231">
        <v>43424</v>
      </c>
      <c r="AP231">
        <v>-1</v>
      </c>
      <c r="AQ231">
        <v>44625</v>
      </c>
      <c r="AR231">
        <v>25.167999999999999</v>
      </c>
      <c r="AS231">
        <v>44626</v>
      </c>
      <c r="AT231">
        <v>10.625</v>
      </c>
      <c r="AU231">
        <v>-1</v>
      </c>
      <c r="AV231">
        <v>-1</v>
      </c>
      <c r="AW231">
        <v>41863</v>
      </c>
      <c r="AX231">
        <v>-1</v>
      </c>
      <c r="AY231">
        <v>43402</v>
      </c>
      <c r="AZ231">
        <v>-1</v>
      </c>
      <c r="BA231">
        <v>-1</v>
      </c>
      <c r="BB231">
        <v>25.166</v>
      </c>
      <c r="BC231">
        <v>41722</v>
      </c>
      <c r="BD231">
        <v>-1</v>
      </c>
      <c r="BE231">
        <v>-1</v>
      </c>
      <c r="BF231">
        <v>-1</v>
      </c>
      <c r="BG231">
        <v>-1</v>
      </c>
      <c r="BH231">
        <v>-1</v>
      </c>
      <c r="BI231">
        <v>43424</v>
      </c>
      <c r="BJ231">
        <v>-1</v>
      </c>
      <c r="BK231">
        <v>-1</v>
      </c>
      <c r="BL231">
        <v>-1</v>
      </c>
      <c r="BM231">
        <v>43424</v>
      </c>
      <c r="BN231">
        <v>64.867999999999995</v>
      </c>
      <c r="BO231">
        <v>43426</v>
      </c>
      <c r="BP231">
        <v>-1</v>
      </c>
      <c r="BQ231">
        <v>-1</v>
      </c>
      <c r="BR231">
        <v>-1</v>
      </c>
      <c r="BS231">
        <v>43426</v>
      </c>
      <c r="BT231">
        <v>-1</v>
      </c>
      <c r="BU231">
        <v>-1</v>
      </c>
      <c r="BV231">
        <v>-1</v>
      </c>
      <c r="BW231">
        <v>41915</v>
      </c>
      <c r="BX231">
        <v>-1</v>
      </c>
      <c r="BY231">
        <v>-1</v>
      </c>
      <c r="BZ231">
        <v>-1</v>
      </c>
      <c r="CA231">
        <v>41911</v>
      </c>
      <c r="CB231">
        <v>-1</v>
      </c>
      <c r="CC231">
        <v>41912</v>
      </c>
      <c r="CD231">
        <v>-1</v>
      </c>
      <c r="CE231">
        <v>43332</v>
      </c>
      <c r="CF231">
        <v>-1</v>
      </c>
      <c r="CG231">
        <v>41893</v>
      </c>
      <c r="CH231">
        <v>-1</v>
      </c>
      <c r="CI231">
        <v>-1</v>
      </c>
      <c r="CJ231">
        <v>-1</v>
      </c>
      <c r="CK231">
        <v>41844</v>
      </c>
      <c r="CL231">
        <v>-1</v>
      </c>
      <c r="CM231">
        <v>-1</v>
      </c>
      <c r="CN231">
        <v>-1</v>
      </c>
    </row>
    <row r="232" spans="1:92" x14ac:dyDescent="0.25">
      <c r="A232" s="1">
        <v>43553</v>
      </c>
      <c r="B232">
        <v>179.98099999999999</v>
      </c>
      <c r="C232">
        <v>41831</v>
      </c>
      <c r="D232">
        <v>-1</v>
      </c>
      <c r="E232">
        <v>44895</v>
      </c>
      <c r="F232">
        <v>45.396000000000001</v>
      </c>
      <c r="G232">
        <v>40360</v>
      </c>
      <c r="H232">
        <v>49.805</v>
      </c>
      <c r="I232">
        <v>44834</v>
      </c>
      <c r="J232">
        <v>110.922</v>
      </c>
      <c r="K232">
        <v>41819</v>
      </c>
      <c r="L232">
        <v>-1</v>
      </c>
      <c r="M232">
        <v>40469</v>
      </c>
      <c r="N232">
        <v>32.098999999999997</v>
      </c>
      <c r="O232">
        <v>40289</v>
      </c>
      <c r="P232">
        <v>65.899000000000001</v>
      </c>
      <c r="Q232">
        <v>44377</v>
      </c>
      <c r="R232">
        <v>124.813</v>
      </c>
      <c r="S232">
        <v>43337</v>
      </c>
      <c r="T232">
        <v>58.381999999999998</v>
      </c>
      <c r="U232">
        <v>42062</v>
      </c>
      <c r="V232">
        <v>-1</v>
      </c>
      <c r="W232">
        <v>44074</v>
      </c>
      <c r="X232">
        <v>134.41900000000001</v>
      </c>
      <c r="Y232">
        <v>44043</v>
      </c>
      <c r="Z232">
        <v>202.83</v>
      </c>
      <c r="AA232">
        <v>40481</v>
      </c>
      <c r="AB232">
        <v>42.585999999999999</v>
      </c>
      <c r="AC232">
        <v>44043</v>
      </c>
      <c r="AD232">
        <v>434.68400000000003</v>
      </c>
      <c r="AE232">
        <v>41149</v>
      </c>
      <c r="AF232">
        <v>16.443999999999999</v>
      </c>
      <c r="AG232">
        <v>42853</v>
      </c>
      <c r="AH232">
        <v>23.484999999999999</v>
      </c>
      <c r="AI232">
        <v>-1</v>
      </c>
      <c r="AJ232">
        <v>-1</v>
      </c>
      <c r="AK232">
        <v>-1</v>
      </c>
      <c r="AL232">
        <v>-1</v>
      </c>
      <c r="AM232">
        <v>-1</v>
      </c>
      <c r="AN232">
        <v>-1</v>
      </c>
      <c r="AO232">
        <v>43424</v>
      </c>
      <c r="AP232">
        <v>-1</v>
      </c>
      <c r="AQ232">
        <v>44625</v>
      </c>
      <c r="AR232">
        <v>25.167999999999999</v>
      </c>
      <c r="AS232">
        <v>44626</v>
      </c>
      <c r="AT232">
        <v>10.625</v>
      </c>
      <c r="AU232">
        <v>-1</v>
      </c>
      <c r="AV232">
        <v>-1</v>
      </c>
      <c r="AW232">
        <v>41863</v>
      </c>
      <c r="AX232">
        <v>-1</v>
      </c>
      <c r="AY232">
        <v>43402</v>
      </c>
      <c r="AZ232">
        <v>-1</v>
      </c>
      <c r="BA232">
        <v>-1</v>
      </c>
      <c r="BB232">
        <v>25.166</v>
      </c>
      <c r="BC232">
        <v>41722</v>
      </c>
      <c r="BD232">
        <v>-1</v>
      </c>
      <c r="BE232">
        <v>-1</v>
      </c>
      <c r="BF232">
        <v>-1</v>
      </c>
      <c r="BG232">
        <v>-1</v>
      </c>
      <c r="BH232">
        <v>-1</v>
      </c>
      <c r="BI232">
        <v>43424</v>
      </c>
      <c r="BJ232">
        <v>-1</v>
      </c>
      <c r="BK232">
        <v>-1</v>
      </c>
      <c r="BL232">
        <v>-1</v>
      </c>
      <c r="BM232">
        <v>43424</v>
      </c>
      <c r="BN232">
        <v>64.867999999999995</v>
      </c>
      <c r="BO232">
        <v>43426</v>
      </c>
      <c r="BP232">
        <v>-1</v>
      </c>
      <c r="BQ232">
        <v>-1</v>
      </c>
      <c r="BR232">
        <v>-1</v>
      </c>
      <c r="BS232">
        <v>43426</v>
      </c>
      <c r="BT232">
        <v>-1</v>
      </c>
      <c r="BU232">
        <v>-1</v>
      </c>
      <c r="BV232">
        <v>-1</v>
      </c>
      <c r="BW232">
        <v>41915</v>
      </c>
      <c r="BX232">
        <v>-1</v>
      </c>
      <c r="BY232">
        <v>-1</v>
      </c>
      <c r="BZ232">
        <v>-1</v>
      </c>
      <c r="CA232">
        <v>41911</v>
      </c>
      <c r="CB232">
        <v>-1</v>
      </c>
      <c r="CC232">
        <v>41912</v>
      </c>
      <c r="CD232">
        <v>-1</v>
      </c>
      <c r="CE232">
        <v>43332</v>
      </c>
      <c r="CF232">
        <v>-1</v>
      </c>
      <c r="CG232">
        <v>41893</v>
      </c>
      <c r="CH232">
        <v>-1</v>
      </c>
      <c r="CI232">
        <v>-1</v>
      </c>
      <c r="CJ232">
        <v>-1</v>
      </c>
      <c r="CK232">
        <v>41844</v>
      </c>
      <c r="CL232">
        <v>-1</v>
      </c>
      <c r="CM232">
        <v>-1</v>
      </c>
      <c r="CN232">
        <v>-1</v>
      </c>
    </row>
    <row r="233" spans="1:92" x14ac:dyDescent="0.25">
      <c r="A233" s="1">
        <v>43585</v>
      </c>
      <c r="B233">
        <v>172.61199999999999</v>
      </c>
      <c r="C233">
        <v>41831</v>
      </c>
      <c r="D233">
        <v>-1</v>
      </c>
      <c r="E233">
        <v>44895</v>
      </c>
      <c r="F233">
        <v>38.524000000000001</v>
      </c>
      <c r="G233">
        <v>40360</v>
      </c>
      <c r="H233">
        <v>40.978000000000002</v>
      </c>
      <c r="I233">
        <v>44834</v>
      </c>
      <c r="J233">
        <v>96.932000000000002</v>
      </c>
      <c r="K233">
        <v>41819</v>
      </c>
      <c r="L233">
        <v>-1</v>
      </c>
      <c r="M233">
        <v>40469</v>
      </c>
      <c r="N233">
        <v>31.704000000000001</v>
      </c>
      <c r="O233">
        <v>40289</v>
      </c>
      <c r="P233">
        <v>54.098999999999997</v>
      </c>
      <c r="Q233">
        <v>44377</v>
      </c>
      <c r="R233">
        <v>112.31399999999999</v>
      </c>
      <c r="S233">
        <v>43337</v>
      </c>
      <c r="T233">
        <v>50.74</v>
      </c>
      <c r="U233">
        <v>42062</v>
      </c>
      <c r="V233">
        <v>-1</v>
      </c>
      <c r="W233">
        <v>44074</v>
      </c>
      <c r="X233">
        <v>124.744</v>
      </c>
      <c r="Y233">
        <v>44043</v>
      </c>
      <c r="Z233">
        <v>187.76599999999999</v>
      </c>
      <c r="AA233">
        <v>40481</v>
      </c>
      <c r="AB233">
        <v>36.128</v>
      </c>
      <c r="AC233">
        <v>44043</v>
      </c>
      <c r="AD233">
        <v>451.72300000000001</v>
      </c>
      <c r="AE233">
        <v>41149</v>
      </c>
      <c r="AF233">
        <v>17.023</v>
      </c>
      <c r="AG233">
        <v>42853</v>
      </c>
      <c r="AH233">
        <v>23.484999999999999</v>
      </c>
      <c r="AI233">
        <v>-1</v>
      </c>
      <c r="AJ233">
        <v>-1</v>
      </c>
      <c r="AK233">
        <v>-1</v>
      </c>
      <c r="AL233">
        <v>-1</v>
      </c>
      <c r="AM233">
        <v>-1</v>
      </c>
      <c r="AN233">
        <v>-1</v>
      </c>
      <c r="AO233">
        <v>43424</v>
      </c>
      <c r="AP233">
        <v>-1</v>
      </c>
      <c r="AQ233">
        <v>44625</v>
      </c>
      <c r="AR233">
        <v>25.167999999999999</v>
      </c>
      <c r="AS233">
        <v>44626</v>
      </c>
      <c r="AT233">
        <v>10.625</v>
      </c>
      <c r="AU233">
        <v>-1</v>
      </c>
      <c r="AV233">
        <v>-1</v>
      </c>
      <c r="AW233">
        <v>41863</v>
      </c>
      <c r="AX233">
        <v>-1</v>
      </c>
      <c r="AY233">
        <v>43402</v>
      </c>
      <c r="AZ233">
        <v>-1</v>
      </c>
      <c r="BA233">
        <v>-1</v>
      </c>
      <c r="BB233">
        <v>25.166</v>
      </c>
      <c r="BC233">
        <v>41722</v>
      </c>
      <c r="BD233">
        <v>-1</v>
      </c>
      <c r="BE233">
        <v>-1</v>
      </c>
      <c r="BF233">
        <v>-1</v>
      </c>
      <c r="BG233">
        <v>-1</v>
      </c>
      <c r="BH233">
        <v>-1</v>
      </c>
      <c r="BI233">
        <v>43424</v>
      </c>
      <c r="BJ233">
        <v>-1</v>
      </c>
      <c r="BK233">
        <v>-1</v>
      </c>
      <c r="BL233">
        <v>-1</v>
      </c>
      <c r="BM233">
        <v>43424</v>
      </c>
      <c r="BN233">
        <v>64.867999999999995</v>
      </c>
      <c r="BO233">
        <v>43426</v>
      </c>
      <c r="BP233">
        <v>-1</v>
      </c>
      <c r="BQ233">
        <v>-1</v>
      </c>
      <c r="BR233">
        <v>-1</v>
      </c>
      <c r="BS233">
        <v>43426</v>
      </c>
      <c r="BT233">
        <v>-1</v>
      </c>
      <c r="BU233">
        <v>-1</v>
      </c>
      <c r="BV233">
        <v>-1</v>
      </c>
      <c r="BW233">
        <v>41915</v>
      </c>
      <c r="BX233">
        <v>-1</v>
      </c>
      <c r="BY233">
        <v>-1</v>
      </c>
      <c r="BZ233">
        <v>-1</v>
      </c>
      <c r="CA233">
        <v>41911</v>
      </c>
      <c r="CB233">
        <v>-1</v>
      </c>
      <c r="CC233">
        <v>41912</v>
      </c>
      <c r="CD233">
        <v>-1</v>
      </c>
      <c r="CE233">
        <v>43332</v>
      </c>
      <c r="CF233">
        <v>-1</v>
      </c>
      <c r="CG233">
        <v>41893</v>
      </c>
      <c r="CH233">
        <v>-1</v>
      </c>
      <c r="CI233">
        <v>-1</v>
      </c>
      <c r="CJ233">
        <v>-1</v>
      </c>
      <c r="CK233">
        <v>41844</v>
      </c>
      <c r="CL233">
        <v>-1</v>
      </c>
      <c r="CM233">
        <v>-1</v>
      </c>
      <c r="CN233">
        <v>-1</v>
      </c>
    </row>
    <row r="234" spans="1:92" x14ac:dyDescent="0.25">
      <c r="A234" s="1">
        <v>43616</v>
      </c>
      <c r="B234">
        <v>181.328</v>
      </c>
      <c r="C234">
        <v>41831</v>
      </c>
      <c r="D234">
        <v>-1</v>
      </c>
      <c r="E234">
        <v>44895</v>
      </c>
      <c r="F234">
        <v>50.93</v>
      </c>
      <c r="G234">
        <v>40360</v>
      </c>
      <c r="H234">
        <v>58.17</v>
      </c>
      <c r="I234">
        <v>44834</v>
      </c>
      <c r="J234">
        <v>116.849</v>
      </c>
      <c r="K234">
        <v>41819</v>
      </c>
      <c r="L234">
        <v>-1</v>
      </c>
      <c r="M234">
        <v>40469</v>
      </c>
      <c r="N234">
        <v>36.286999999999999</v>
      </c>
      <c r="O234">
        <v>40289</v>
      </c>
      <c r="P234">
        <v>71.694999999999993</v>
      </c>
      <c r="Q234">
        <v>44377</v>
      </c>
      <c r="R234">
        <v>131.55000000000001</v>
      </c>
      <c r="S234">
        <v>43337</v>
      </c>
      <c r="T234">
        <v>62.878999999999998</v>
      </c>
      <c r="U234">
        <v>42062</v>
      </c>
      <c r="V234">
        <v>-1</v>
      </c>
      <c r="W234">
        <v>44074</v>
      </c>
      <c r="X234">
        <v>130.708</v>
      </c>
      <c r="Y234">
        <v>44043</v>
      </c>
      <c r="Z234">
        <v>201.875</v>
      </c>
      <c r="AA234">
        <v>40481</v>
      </c>
      <c r="AB234">
        <v>37.386000000000003</v>
      </c>
      <c r="AC234">
        <v>44043</v>
      </c>
      <c r="AD234">
        <v>487.67700000000002</v>
      </c>
      <c r="AE234">
        <v>41149</v>
      </c>
      <c r="AF234">
        <v>20.933</v>
      </c>
      <c r="AG234">
        <v>42853</v>
      </c>
      <c r="AH234">
        <v>23.484999999999999</v>
      </c>
      <c r="AI234">
        <v>-1</v>
      </c>
      <c r="AJ234">
        <v>-1</v>
      </c>
      <c r="AK234">
        <v>-1</v>
      </c>
      <c r="AL234">
        <v>-1</v>
      </c>
      <c r="AM234">
        <v>-1</v>
      </c>
      <c r="AN234">
        <v>-1</v>
      </c>
      <c r="AO234">
        <v>43424</v>
      </c>
      <c r="AP234">
        <v>-1</v>
      </c>
      <c r="AQ234">
        <v>44625</v>
      </c>
      <c r="AR234">
        <v>25.167999999999999</v>
      </c>
      <c r="AS234">
        <v>44626</v>
      </c>
      <c r="AT234">
        <v>10.625</v>
      </c>
      <c r="AU234">
        <v>-1</v>
      </c>
      <c r="AV234">
        <v>-1</v>
      </c>
      <c r="AW234">
        <v>41863</v>
      </c>
      <c r="AX234">
        <v>-1</v>
      </c>
      <c r="AY234">
        <v>43402</v>
      </c>
      <c r="AZ234">
        <v>-1</v>
      </c>
      <c r="BA234">
        <v>-1</v>
      </c>
      <c r="BB234">
        <v>25.166</v>
      </c>
      <c r="BC234">
        <v>41722</v>
      </c>
      <c r="BD234">
        <v>-1</v>
      </c>
      <c r="BE234">
        <v>-1</v>
      </c>
      <c r="BF234">
        <v>-1</v>
      </c>
      <c r="BG234">
        <v>-1</v>
      </c>
      <c r="BH234">
        <v>-1</v>
      </c>
      <c r="BI234">
        <v>43424</v>
      </c>
      <c r="BJ234">
        <v>-1</v>
      </c>
      <c r="BK234">
        <v>-1</v>
      </c>
      <c r="BL234">
        <v>-1</v>
      </c>
      <c r="BM234">
        <v>43424</v>
      </c>
      <c r="BN234">
        <v>64.867999999999995</v>
      </c>
      <c r="BO234">
        <v>43426</v>
      </c>
      <c r="BP234">
        <v>-1</v>
      </c>
      <c r="BQ234">
        <v>-1</v>
      </c>
      <c r="BR234">
        <v>-1</v>
      </c>
      <c r="BS234">
        <v>43426</v>
      </c>
      <c r="BT234">
        <v>-1</v>
      </c>
      <c r="BU234">
        <v>-1</v>
      </c>
      <c r="BV234">
        <v>-1</v>
      </c>
      <c r="BW234">
        <v>41915</v>
      </c>
      <c r="BX234">
        <v>-1</v>
      </c>
      <c r="BY234">
        <v>-1</v>
      </c>
      <c r="BZ234">
        <v>-1</v>
      </c>
      <c r="CA234">
        <v>41911</v>
      </c>
      <c r="CB234">
        <v>-1</v>
      </c>
      <c r="CC234">
        <v>41912</v>
      </c>
      <c r="CD234">
        <v>-1</v>
      </c>
      <c r="CE234">
        <v>43332</v>
      </c>
      <c r="CF234">
        <v>-1</v>
      </c>
      <c r="CG234">
        <v>41893</v>
      </c>
      <c r="CH234">
        <v>-1</v>
      </c>
      <c r="CI234">
        <v>-1</v>
      </c>
      <c r="CJ234">
        <v>-1</v>
      </c>
      <c r="CK234">
        <v>41844</v>
      </c>
      <c r="CL234">
        <v>-1</v>
      </c>
      <c r="CM234">
        <v>-1</v>
      </c>
      <c r="CN234">
        <v>-1</v>
      </c>
    </row>
    <row r="235" spans="1:92" x14ac:dyDescent="0.25">
      <c r="A235" s="1">
        <v>43644</v>
      </c>
      <c r="B235">
        <v>150.196</v>
      </c>
      <c r="C235">
        <v>41831</v>
      </c>
      <c r="D235">
        <v>-1</v>
      </c>
      <c r="E235">
        <v>44895</v>
      </c>
      <c r="F235">
        <v>38.392000000000003</v>
      </c>
      <c r="G235">
        <v>40360</v>
      </c>
      <c r="H235">
        <v>43.52</v>
      </c>
      <c r="I235">
        <v>44834</v>
      </c>
      <c r="J235">
        <v>91.891999999999996</v>
      </c>
      <c r="K235">
        <v>41819</v>
      </c>
      <c r="L235">
        <v>-1</v>
      </c>
      <c r="M235">
        <v>40469</v>
      </c>
      <c r="N235">
        <v>33.030999999999999</v>
      </c>
      <c r="O235">
        <v>40289</v>
      </c>
      <c r="P235">
        <v>54.814999999999998</v>
      </c>
      <c r="Q235">
        <v>44377</v>
      </c>
      <c r="R235">
        <v>111.825</v>
      </c>
      <c r="S235">
        <v>43337</v>
      </c>
      <c r="T235">
        <v>48.984000000000002</v>
      </c>
      <c r="U235">
        <v>42062</v>
      </c>
      <c r="V235">
        <v>-1</v>
      </c>
      <c r="W235">
        <v>44074</v>
      </c>
      <c r="X235">
        <v>113.41500000000001</v>
      </c>
      <c r="Y235">
        <v>44043</v>
      </c>
      <c r="Z235">
        <v>168.166</v>
      </c>
      <c r="AA235">
        <v>40481</v>
      </c>
      <c r="AB235">
        <v>35.719000000000001</v>
      </c>
      <c r="AC235">
        <v>44043</v>
      </c>
      <c r="AD235">
        <v>397.625</v>
      </c>
      <c r="AE235">
        <v>41149</v>
      </c>
      <c r="AF235">
        <v>19.157</v>
      </c>
      <c r="AG235">
        <v>42853</v>
      </c>
      <c r="AH235">
        <v>23.484999999999999</v>
      </c>
      <c r="AI235">
        <v>-1</v>
      </c>
      <c r="AJ235">
        <v>-1</v>
      </c>
      <c r="AK235">
        <v>-1</v>
      </c>
      <c r="AL235">
        <v>-1</v>
      </c>
      <c r="AM235">
        <v>-1</v>
      </c>
      <c r="AN235">
        <v>-1</v>
      </c>
      <c r="AO235">
        <v>43424</v>
      </c>
      <c r="AP235">
        <v>-1</v>
      </c>
      <c r="AQ235">
        <v>44625</v>
      </c>
      <c r="AR235">
        <v>25.167999999999999</v>
      </c>
      <c r="AS235">
        <v>44626</v>
      </c>
      <c r="AT235">
        <v>10.625</v>
      </c>
      <c r="AU235">
        <v>-1</v>
      </c>
      <c r="AV235">
        <v>-1</v>
      </c>
      <c r="AW235">
        <v>41863</v>
      </c>
      <c r="AX235">
        <v>-1</v>
      </c>
      <c r="AY235">
        <v>43402</v>
      </c>
      <c r="AZ235">
        <v>-1</v>
      </c>
      <c r="BA235">
        <v>-1</v>
      </c>
      <c r="BB235">
        <v>25.166</v>
      </c>
      <c r="BC235">
        <v>41722</v>
      </c>
      <c r="BD235">
        <v>-1</v>
      </c>
      <c r="BE235">
        <v>-1</v>
      </c>
      <c r="BF235">
        <v>-1</v>
      </c>
      <c r="BG235">
        <v>-1</v>
      </c>
      <c r="BH235">
        <v>-1</v>
      </c>
      <c r="BI235">
        <v>43424</v>
      </c>
      <c r="BJ235">
        <v>-1</v>
      </c>
      <c r="BK235">
        <v>-1</v>
      </c>
      <c r="BL235">
        <v>-1</v>
      </c>
      <c r="BM235">
        <v>43424</v>
      </c>
      <c r="BN235">
        <v>64.867999999999995</v>
      </c>
      <c r="BO235">
        <v>43426</v>
      </c>
      <c r="BP235">
        <v>-1</v>
      </c>
      <c r="BQ235">
        <v>-1</v>
      </c>
      <c r="BR235">
        <v>-1</v>
      </c>
      <c r="BS235">
        <v>43426</v>
      </c>
      <c r="BT235">
        <v>-1</v>
      </c>
      <c r="BU235">
        <v>-1</v>
      </c>
      <c r="BV235">
        <v>-1</v>
      </c>
      <c r="BW235">
        <v>41915</v>
      </c>
      <c r="BX235">
        <v>-1</v>
      </c>
      <c r="BY235">
        <v>-1</v>
      </c>
      <c r="BZ235">
        <v>-1</v>
      </c>
      <c r="CA235">
        <v>41911</v>
      </c>
      <c r="CB235">
        <v>-1</v>
      </c>
      <c r="CC235">
        <v>41912</v>
      </c>
      <c r="CD235">
        <v>-1</v>
      </c>
      <c r="CE235">
        <v>43332</v>
      </c>
      <c r="CF235">
        <v>-1</v>
      </c>
      <c r="CG235">
        <v>41893</v>
      </c>
      <c r="CH235">
        <v>-1</v>
      </c>
      <c r="CI235">
        <v>-1</v>
      </c>
      <c r="CJ235">
        <v>-1</v>
      </c>
      <c r="CK235">
        <v>41844</v>
      </c>
      <c r="CL235">
        <v>-1</v>
      </c>
      <c r="CM235">
        <v>-1</v>
      </c>
      <c r="CN235">
        <v>-1</v>
      </c>
    </row>
    <row r="236" spans="1:92" x14ac:dyDescent="0.25">
      <c r="A236" s="1">
        <v>43677</v>
      </c>
      <c r="B236">
        <v>127.02200000000001</v>
      </c>
      <c r="C236">
        <v>41831</v>
      </c>
      <c r="D236">
        <v>-1</v>
      </c>
      <c r="E236">
        <v>44895</v>
      </c>
      <c r="F236">
        <v>35.209000000000003</v>
      </c>
      <c r="G236">
        <v>40360</v>
      </c>
      <c r="H236">
        <v>40.353000000000002</v>
      </c>
      <c r="I236">
        <v>44834</v>
      </c>
      <c r="J236">
        <v>85.947999999999993</v>
      </c>
      <c r="K236">
        <v>41819</v>
      </c>
      <c r="L236">
        <v>-1</v>
      </c>
      <c r="M236">
        <v>40469</v>
      </c>
      <c r="N236">
        <v>29.039000000000001</v>
      </c>
      <c r="O236">
        <v>40289</v>
      </c>
      <c r="P236">
        <v>47.954000000000001</v>
      </c>
      <c r="Q236">
        <v>44377</v>
      </c>
      <c r="R236">
        <v>117.285</v>
      </c>
      <c r="S236">
        <v>43337</v>
      </c>
      <c r="T236">
        <v>45.19</v>
      </c>
      <c r="U236">
        <v>42062</v>
      </c>
      <c r="V236">
        <v>-1</v>
      </c>
      <c r="W236">
        <v>44074</v>
      </c>
      <c r="X236">
        <v>98.725999999999999</v>
      </c>
      <c r="Y236">
        <v>44043</v>
      </c>
      <c r="Z236">
        <v>174.227</v>
      </c>
      <c r="AA236">
        <v>40481</v>
      </c>
      <c r="AB236">
        <v>32.588000000000001</v>
      </c>
      <c r="AC236">
        <v>44043</v>
      </c>
      <c r="AD236">
        <v>361.43799999999999</v>
      </c>
      <c r="AE236">
        <v>41149</v>
      </c>
      <c r="AF236">
        <v>19.719000000000001</v>
      </c>
      <c r="AG236">
        <v>42853</v>
      </c>
      <c r="AH236">
        <v>23.484999999999999</v>
      </c>
      <c r="AI236">
        <v>-1</v>
      </c>
      <c r="AJ236">
        <v>-1</v>
      </c>
      <c r="AK236">
        <v>-1</v>
      </c>
      <c r="AL236">
        <v>-1</v>
      </c>
      <c r="AM236">
        <v>-1</v>
      </c>
      <c r="AN236">
        <v>-1</v>
      </c>
      <c r="AO236">
        <v>43424</v>
      </c>
      <c r="AP236">
        <v>-1</v>
      </c>
      <c r="AQ236">
        <v>44625</v>
      </c>
      <c r="AR236">
        <v>25.167999999999999</v>
      </c>
      <c r="AS236">
        <v>44626</v>
      </c>
      <c r="AT236">
        <v>10.625</v>
      </c>
      <c r="AU236">
        <v>-1</v>
      </c>
      <c r="AV236">
        <v>-1</v>
      </c>
      <c r="AW236">
        <v>41863</v>
      </c>
      <c r="AX236">
        <v>-1</v>
      </c>
      <c r="AY236">
        <v>43402</v>
      </c>
      <c r="AZ236">
        <v>-1</v>
      </c>
      <c r="BA236">
        <v>-1</v>
      </c>
      <c r="BB236">
        <v>25.166</v>
      </c>
      <c r="BC236">
        <v>41722</v>
      </c>
      <c r="BD236">
        <v>-1</v>
      </c>
      <c r="BE236">
        <v>-1</v>
      </c>
      <c r="BF236">
        <v>-1</v>
      </c>
      <c r="BG236">
        <v>-1</v>
      </c>
      <c r="BH236">
        <v>-1</v>
      </c>
      <c r="BI236">
        <v>43424</v>
      </c>
      <c r="BJ236">
        <v>-1</v>
      </c>
      <c r="BK236">
        <v>-1</v>
      </c>
      <c r="BL236">
        <v>-1</v>
      </c>
      <c r="BM236">
        <v>43424</v>
      </c>
      <c r="BN236">
        <v>64.867999999999995</v>
      </c>
      <c r="BO236">
        <v>43426</v>
      </c>
      <c r="BP236">
        <v>-1</v>
      </c>
      <c r="BQ236">
        <v>-1</v>
      </c>
      <c r="BR236">
        <v>-1</v>
      </c>
      <c r="BS236">
        <v>43426</v>
      </c>
      <c r="BT236">
        <v>-1</v>
      </c>
      <c r="BU236">
        <v>-1</v>
      </c>
      <c r="BV236">
        <v>-1</v>
      </c>
      <c r="BW236">
        <v>41915</v>
      </c>
      <c r="BX236">
        <v>-1</v>
      </c>
      <c r="BY236">
        <v>-1</v>
      </c>
      <c r="BZ236">
        <v>-1</v>
      </c>
      <c r="CA236">
        <v>41911</v>
      </c>
      <c r="CB236">
        <v>-1</v>
      </c>
      <c r="CC236">
        <v>41912</v>
      </c>
      <c r="CD236">
        <v>-1</v>
      </c>
      <c r="CE236">
        <v>43332</v>
      </c>
      <c r="CF236">
        <v>-1</v>
      </c>
      <c r="CG236">
        <v>41893</v>
      </c>
      <c r="CH236">
        <v>-1</v>
      </c>
      <c r="CI236">
        <v>-1</v>
      </c>
      <c r="CJ236">
        <v>-1</v>
      </c>
      <c r="CK236">
        <v>41844</v>
      </c>
      <c r="CL236">
        <v>-1</v>
      </c>
      <c r="CM236">
        <v>-1</v>
      </c>
      <c r="CN236">
        <v>-1</v>
      </c>
    </row>
    <row r="237" spans="1:92" x14ac:dyDescent="0.25">
      <c r="A237" s="1">
        <v>43707</v>
      </c>
      <c r="B237">
        <v>135.55000000000001</v>
      </c>
      <c r="C237">
        <v>41831</v>
      </c>
      <c r="D237">
        <v>-1</v>
      </c>
      <c r="E237">
        <v>44895</v>
      </c>
      <c r="F237">
        <v>36.003</v>
      </c>
      <c r="G237">
        <v>40360</v>
      </c>
      <c r="H237">
        <v>46.183</v>
      </c>
      <c r="I237">
        <v>44834</v>
      </c>
      <c r="J237">
        <v>94.311000000000007</v>
      </c>
      <c r="K237">
        <v>41819</v>
      </c>
      <c r="L237">
        <v>-1</v>
      </c>
      <c r="M237">
        <v>40469</v>
      </c>
      <c r="N237">
        <v>32.887</v>
      </c>
      <c r="O237">
        <v>40289</v>
      </c>
      <c r="P237">
        <v>51.204000000000001</v>
      </c>
      <c r="Q237">
        <v>44377</v>
      </c>
      <c r="R237">
        <v>113.401</v>
      </c>
      <c r="S237">
        <v>43337</v>
      </c>
      <c r="T237">
        <v>48.207999999999998</v>
      </c>
      <c r="U237">
        <v>42062</v>
      </c>
      <c r="V237">
        <v>-1</v>
      </c>
      <c r="W237">
        <v>44074</v>
      </c>
      <c r="X237">
        <v>98.198999999999998</v>
      </c>
      <c r="Y237">
        <v>44043</v>
      </c>
      <c r="Z237">
        <v>179.69</v>
      </c>
      <c r="AA237">
        <v>40481</v>
      </c>
      <c r="AB237">
        <v>32.768000000000001</v>
      </c>
      <c r="AC237">
        <v>44043</v>
      </c>
      <c r="AD237">
        <v>429.86700000000002</v>
      </c>
      <c r="AE237">
        <v>41149</v>
      </c>
      <c r="AF237">
        <v>18.548000000000002</v>
      </c>
      <c r="AG237">
        <v>42853</v>
      </c>
      <c r="AH237">
        <v>23.484999999999999</v>
      </c>
      <c r="AI237">
        <v>-1</v>
      </c>
      <c r="AJ237">
        <v>-1</v>
      </c>
      <c r="AK237">
        <v>-1</v>
      </c>
      <c r="AL237">
        <v>-1</v>
      </c>
      <c r="AM237">
        <v>-1</v>
      </c>
      <c r="AN237">
        <v>-1</v>
      </c>
      <c r="AO237">
        <v>43424</v>
      </c>
      <c r="AP237">
        <v>-1</v>
      </c>
      <c r="AQ237">
        <v>44625</v>
      </c>
      <c r="AR237">
        <v>25.167999999999999</v>
      </c>
      <c r="AS237">
        <v>44626</v>
      </c>
      <c r="AT237">
        <v>10.625</v>
      </c>
      <c r="AU237">
        <v>-1</v>
      </c>
      <c r="AV237">
        <v>-1</v>
      </c>
      <c r="AW237">
        <v>41863</v>
      </c>
      <c r="AX237">
        <v>-1</v>
      </c>
      <c r="AY237">
        <v>43402</v>
      </c>
      <c r="AZ237">
        <v>-1</v>
      </c>
      <c r="BA237">
        <v>-1</v>
      </c>
      <c r="BB237">
        <v>22.725999999999999</v>
      </c>
      <c r="BC237">
        <v>41722</v>
      </c>
      <c r="BD237">
        <v>-1</v>
      </c>
      <c r="BE237">
        <v>-1</v>
      </c>
      <c r="BF237">
        <v>-1</v>
      </c>
      <c r="BG237">
        <v>-1</v>
      </c>
      <c r="BH237">
        <v>-1</v>
      </c>
      <c r="BI237">
        <v>43424</v>
      </c>
      <c r="BJ237">
        <v>-1</v>
      </c>
      <c r="BK237">
        <v>-1</v>
      </c>
      <c r="BL237">
        <v>-1</v>
      </c>
      <c r="BM237">
        <v>43424</v>
      </c>
      <c r="BN237">
        <v>64.867999999999995</v>
      </c>
      <c r="BO237">
        <v>43426</v>
      </c>
      <c r="BP237">
        <v>-1</v>
      </c>
      <c r="BQ237">
        <v>-1</v>
      </c>
      <c r="BR237">
        <v>-1</v>
      </c>
      <c r="BS237">
        <v>43426</v>
      </c>
      <c r="BT237">
        <v>-1</v>
      </c>
      <c r="BU237">
        <v>-1</v>
      </c>
      <c r="BV237">
        <v>-1</v>
      </c>
      <c r="BW237">
        <v>41915</v>
      </c>
      <c r="BX237">
        <v>-1</v>
      </c>
      <c r="BY237">
        <v>-1</v>
      </c>
      <c r="BZ237">
        <v>-1</v>
      </c>
      <c r="CA237">
        <v>41911</v>
      </c>
      <c r="CB237">
        <v>-1</v>
      </c>
      <c r="CC237">
        <v>41912</v>
      </c>
      <c r="CD237">
        <v>-1</v>
      </c>
      <c r="CE237">
        <v>43332</v>
      </c>
      <c r="CF237">
        <v>-1</v>
      </c>
      <c r="CG237">
        <v>41893</v>
      </c>
      <c r="CH237">
        <v>-1</v>
      </c>
      <c r="CI237">
        <v>-1</v>
      </c>
      <c r="CJ237">
        <v>-1</v>
      </c>
      <c r="CK237">
        <v>41844</v>
      </c>
      <c r="CL237">
        <v>-1</v>
      </c>
      <c r="CM237">
        <v>-1</v>
      </c>
      <c r="CN237">
        <v>-1</v>
      </c>
    </row>
    <row r="238" spans="1:92" x14ac:dyDescent="0.25">
      <c r="A238" s="1">
        <v>43738</v>
      </c>
      <c r="B238">
        <v>136.536</v>
      </c>
      <c r="C238">
        <v>41831</v>
      </c>
      <c r="D238">
        <v>-1</v>
      </c>
      <c r="E238">
        <v>44895</v>
      </c>
      <c r="F238">
        <v>36.128999999999998</v>
      </c>
      <c r="G238">
        <v>40360</v>
      </c>
      <c r="H238">
        <v>47.703000000000003</v>
      </c>
      <c r="I238">
        <v>44834</v>
      </c>
      <c r="J238">
        <v>93.695999999999998</v>
      </c>
      <c r="K238">
        <v>41819</v>
      </c>
      <c r="L238">
        <v>-1</v>
      </c>
      <c r="M238">
        <v>40469</v>
      </c>
      <c r="N238">
        <v>28.981000000000002</v>
      </c>
      <c r="O238">
        <v>40289</v>
      </c>
      <c r="P238">
        <v>51.981999999999999</v>
      </c>
      <c r="Q238">
        <v>44377</v>
      </c>
      <c r="R238">
        <v>115.925</v>
      </c>
      <c r="S238">
        <v>43337</v>
      </c>
      <c r="T238">
        <v>48.076999999999998</v>
      </c>
      <c r="U238">
        <v>42062</v>
      </c>
      <c r="V238">
        <v>-1</v>
      </c>
      <c r="W238">
        <v>44074</v>
      </c>
      <c r="X238">
        <v>85.944000000000003</v>
      </c>
      <c r="Y238">
        <v>44043</v>
      </c>
      <c r="Z238">
        <v>193.42599999999999</v>
      </c>
      <c r="AA238">
        <v>40481</v>
      </c>
      <c r="AB238">
        <v>30.338000000000001</v>
      </c>
      <c r="AC238">
        <v>44043</v>
      </c>
      <c r="AD238">
        <v>357.97500000000002</v>
      </c>
      <c r="AE238">
        <v>41149</v>
      </c>
      <c r="AF238">
        <v>19.623000000000001</v>
      </c>
      <c r="AG238">
        <v>42853</v>
      </c>
      <c r="AH238">
        <v>23.484999999999999</v>
      </c>
      <c r="AI238">
        <v>-1</v>
      </c>
      <c r="AJ238">
        <v>-1</v>
      </c>
      <c r="AK238">
        <v>-1</v>
      </c>
      <c r="AL238">
        <v>-1</v>
      </c>
      <c r="AM238">
        <v>-1</v>
      </c>
      <c r="AN238">
        <v>-1</v>
      </c>
      <c r="AO238">
        <v>43424</v>
      </c>
      <c r="AP238">
        <v>-1</v>
      </c>
      <c r="AQ238">
        <v>44625</v>
      </c>
      <c r="AR238">
        <v>25.167999999999999</v>
      </c>
      <c r="AS238">
        <v>44626</v>
      </c>
      <c r="AT238">
        <v>10.625</v>
      </c>
      <c r="AU238">
        <v>-1</v>
      </c>
      <c r="AV238">
        <v>-1</v>
      </c>
      <c r="AW238">
        <v>41863</v>
      </c>
      <c r="AX238">
        <v>-1</v>
      </c>
      <c r="AY238">
        <v>43402</v>
      </c>
      <c r="AZ238">
        <v>-1</v>
      </c>
      <c r="BA238">
        <v>-1</v>
      </c>
      <c r="BB238">
        <v>23.510999999999999</v>
      </c>
      <c r="BC238">
        <v>41722</v>
      </c>
      <c r="BD238">
        <v>-1</v>
      </c>
      <c r="BE238">
        <v>-1</v>
      </c>
      <c r="BF238">
        <v>-1</v>
      </c>
      <c r="BG238">
        <v>-1</v>
      </c>
      <c r="BH238">
        <v>-1</v>
      </c>
      <c r="BI238">
        <v>43424</v>
      </c>
      <c r="BJ238">
        <v>-1</v>
      </c>
      <c r="BK238">
        <v>-1</v>
      </c>
      <c r="BL238">
        <v>-1</v>
      </c>
      <c r="BM238">
        <v>43424</v>
      </c>
      <c r="BN238">
        <v>64.867999999999995</v>
      </c>
      <c r="BO238">
        <v>43426</v>
      </c>
      <c r="BP238">
        <v>-1</v>
      </c>
      <c r="BQ238">
        <v>-1</v>
      </c>
      <c r="BR238">
        <v>-1</v>
      </c>
      <c r="BS238">
        <v>43426</v>
      </c>
      <c r="BT238">
        <v>-1</v>
      </c>
      <c r="BU238">
        <v>-1</v>
      </c>
      <c r="BV238">
        <v>-1</v>
      </c>
      <c r="BW238">
        <v>41915</v>
      </c>
      <c r="BX238">
        <v>-1</v>
      </c>
      <c r="BY238">
        <v>-1</v>
      </c>
      <c r="BZ238">
        <v>-1</v>
      </c>
      <c r="CA238">
        <v>41911</v>
      </c>
      <c r="CB238">
        <v>-1</v>
      </c>
      <c r="CC238">
        <v>41912</v>
      </c>
      <c r="CD238">
        <v>-1</v>
      </c>
      <c r="CE238">
        <v>43332</v>
      </c>
      <c r="CF238">
        <v>-1</v>
      </c>
      <c r="CG238">
        <v>41893</v>
      </c>
      <c r="CH238">
        <v>-1</v>
      </c>
      <c r="CI238">
        <v>-1</v>
      </c>
      <c r="CJ238">
        <v>-1</v>
      </c>
      <c r="CK238">
        <v>41844</v>
      </c>
      <c r="CL238">
        <v>-1</v>
      </c>
      <c r="CM238">
        <v>-1</v>
      </c>
      <c r="CN238">
        <v>-1</v>
      </c>
    </row>
    <row r="239" spans="1:92" x14ac:dyDescent="0.25">
      <c r="A239" s="1">
        <v>43769</v>
      </c>
      <c r="B239">
        <v>120.43</v>
      </c>
      <c r="C239">
        <v>41831</v>
      </c>
      <c r="D239">
        <v>-1</v>
      </c>
      <c r="E239">
        <v>44895</v>
      </c>
      <c r="F239">
        <v>42.898000000000003</v>
      </c>
      <c r="G239">
        <v>40360</v>
      </c>
      <c r="H239">
        <v>39.877000000000002</v>
      </c>
      <c r="I239">
        <v>44834</v>
      </c>
      <c r="J239">
        <v>80.730999999999995</v>
      </c>
      <c r="K239">
        <v>41819</v>
      </c>
      <c r="L239">
        <v>-1</v>
      </c>
      <c r="M239">
        <v>40469</v>
      </c>
      <c r="N239">
        <v>29.111000000000001</v>
      </c>
      <c r="O239">
        <v>40289</v>
      </c>
      <c r="P239">
        <v>42.984999999999999</v>
      </c>
      <c r="Q239">
        <v>44377</v>
      </c>
      <c r="R239">
        <v>91.73</v>
      </c>
      <c r="S239">
        <v>43337</v>
      </c>
      <c r="T239">
        <v>39.835999999999999</v>
      </c>
      <c r="U239">
        <v>42062</v>
      </c>
      <c r="V239">
        <v>-1</v>
      </c>
      <c r="W239">
        <v>44074</v>
      </c>
      <c r="X239">
        <v>75.713999999999999</v>
      </c>
      <c r="Y239">
        <v>44043</v>
      </c>
      <c r="Z239">
        <v>189.14500000000001</v>
      </c>
      <c r="AA239">
        <v>40481</v>
      </c>
      <c r="AB239">
        <v>28.106999999999999</v>
      </c>
      <c r="AC239">
        <v>44043</v>
      </c>
      <c r="AD239">
        <v>339.37900000000002</v>
      </c>
      <c r="AE239">
        <v>41149</v>
      </c>
      <c r="AF239">
        <v>17.303000000000001</v>
      </c>
      <c r="AG239">
        <v>42853</v>
      </c>
      <c r="AH239">
        <v>23.484999999999999</v>
      </c>
      <c r="AI239">
        <v>-1</v>
      </c>
      <c r="AJ239">
        <v>-1</v>
      </c>
      <c r="AK239">
        <v>-1</v>
      </c>
      <c r="AL239">
        <v>-1</v>
      </c>
      <c r="AM239">
        <v>-1</v>
      </c>
      <c r="AN239">
        <v>-1</v>
      </c>
      <c r="AO239">
        <v>43424</v>
      </c>
      <c r="AP239">
        <v>-1</v>
      </c>
      <c r="AQ239">
        <v>44625</v>
      </c>
      <c r="AR239">
        <v>25.167999999999999</v>
      </c>
      <c r="AS239">
        <v>44626</v>
      </c>
      <c r="AT239">
        <v>10.625</v>
      </c>
      <c r="AU239">
        <v>-1</v>
      </c>
      <c r="AV239">
        <v>-1</v>
      </c>
      <c r="AW239">
        <v>41863</v>
      </c>
      <c r="AX239">
        <v>-1</v>
      </c>
      <c r="AY239">
        <v>43402</v>
      </c>
      <c r="AZ239">
        <v>-1</v>
      </c>
      <c r="BA239">
        <v>-1</v>
      </c>
      <c r="BB239">
        <v>22.13</v>
      </c>
      <c r="BC239">
        <v>41722</v>
      </c>
      <c r="BD239">
        <v>-1</v>
      </c>
      <c r="BE239">
        <v>-1</v>
      </c>
      <c r="BF239">
        <v>-1</v>
      </c>
      <c r="BG239">
        <v>-1</v>
      </c>
      <c r="BH239">
        <v>-1</v>
      </c>
      <c r="BI239">
        <v>43424</v>
      </c>
      <c r="BJ239">
        <v>-1</v>
      </c>
      <c r="BK239">
        <v>-1</v>
      </c>
      <c r="BL239">
        <v>-1</v>
      </c>
      <c r="BM239">
        <v>43424</v>
      </c>
      <c r="BN239">
        <v>64.867999999999995</v>
      </c>
      <c r="BO239">
        <v>43426</v>
      </c>
      <c r="BP239">
        <v>-1</v>
      </c>
      <c r="BQ239">
        <v>-1</v>
      </c>
      <c r="BR239">
        <v>-1</v>
      </c>
      <c r="BS239">
        <v>43426</v>
      </c>
      <c r="BT239">
        <v>-1</v>
      </c>
      <c r="BU239">
        <v>-1</v>
      </c>
      <c r="BV239">
        <v>-1</v>
      </c>
      <c r="BW239">
        <v>41915</v>
      </c>
      <c r="BX239">
        <v>-1</v>
      </c>
      <c r="BY239">
        <v>-1</v>
      </c>
      <c r="BZ239">
        <v>-1</v>
      </c>
      <c r="CA239">
        <v>41911</v>
      </c>
      <c r="CB239">
        <v>-1</v>
      </c>
      <c r="CC239">
        <v>41912</v>
      </c>
      <c r="CD239">
        <v>-1</v>
      </c>
      <c r="CE239">
        <v>43332</v>
      </c>
      <c r="CF239">
        <v>-1</v>
      </c>
      <c r="CG239">
        <v>41893</v>
      </c>
      <c r="CH239">
        <v>-1</v>
      </c>
      <c r="CI239">
        <v>-1</v>
      </c>
      <c r="CJ239">
        <v>-1</v>
      </c>
      <c r="CK239">
        <v>41844</v>
      </c>
      <c r="CL239">
        <v>-1</v>
      </c>
      <c r="CM239">
        <v>-1</v>
      </c>
      <c r="CN239">
        <v>-1</v>
      </c>
    </row>
    <row r="240" spans="1:92" x14ac:dyDescent="0.25">
      <c r="A240" s="1">
        <v>43798</v>
      </c>
      <c r="B240">
        <v>124.73099999999999</v>
      </c>
      <c r="C240">
        <v>41831</v>
      </c>
      <c r="D240">
        <v>-1</v>
      </c>
      <c r="E240">
        <v>44895</v>
      </c>
      <c r="F240">
        <v>56.463999999999999</v>
      </c>
      <c r="G240">
        <v>40360</v>
      </c>
      <c r="H240">
        <v>38.555999999999997</v>
      </c>
      <c r="I240">
        <v>44834</v>
      </c>
      <c r="J240">
        <v>90.119</v>
      </c>
      <c r="K240">
        <v>41819</v>
      </c>
      <c r="L240">
        <v>-1</v>
      </c>
      <c r="M240">
        <v>40469</v>
      </c>
      <c r="N240">
        <v>27.234999999999999</v>
      </c>
      <c r="O240">
        <v>40289</v>
      </c>
      <c r="P240">
        <v>41.34</v>
      </c>
      <c r="Q240">
        <v>44377</v>
      </c>
      <c r="R240">
        <v>91.861000000000004</v>
      </c>
      <c r="S240">
        <v>43337</v>
      </c>
      <c r="T240">
        <v>40.152000000000001</v>
      </c>
      <c r="U240">
        <v>42062</v>
      </c>
      <c r="V240">
        <v>-1</v>
      </c>
      <c r="W240">
        <v>44074</v>
      </c>
      <c r="X240">
        <v>69.043000000000006</v>
      </c>
      <c r="Y240">
        <v>44043</v>
      </c>
      <c r="Z240">
        <v>187.57300000000001</v>
      </c>
      <c r="AA240">
        <v>40481</v>
      </c>
      <c r="AB240">
        <v>27.731999999999999</v>
      </c>
      <c r="AC240">
        <v>44043</v>
      </c>
      <c r="AD240">
        <v>319.54500000000002</v>
      </c>
      <c r="AE240">
        <v>41149</v>
      </c>
      <c r="AF240">
        <v>17.629000000000001</v>
      </c>
      <c r="AG240">
        <v>42853</v>
      </c>
      <c r="AH240">
        <v>23.484999999999999</v>
      </c>
      <c r="AI240">
        <v>-1</v>
      </c>
      <c r="AJ240">
        <v>-1</v>
      </c>
      <c r="AK240">
        <v>-1</v>
      </c>
      <c r="AL240">
        <v>-1</v>
      </c>
      <c r="AM240">
        <v>-1</v>
      </c>
      <c r="AN240">
        <v>-1</v>
      </c>
      <c r="AO240">
        <v>43424</v>
      </c>
      <c r="AP240">
        <v>-1</v>
      </c>
      <c r="AQ240">
        <v>44625</v>
      </c>
      <c r="AR240">
        <v>25.167999999999999</v>
      </c>
      <c r="AS240">
        <v>44626</v>
      </c>
      <c r="AT240">
        <v>10.625</v>
      </c>
      <c r="AU240">
        <v>-1</v>
      </c>
      <c r="AV240">
        <v>-1</v>
      </c>
      <c r="AW240">
        <v>41863</v>
      </c>
      <c r="AX240">
        <v>-1</v>
      </c>
      <c r="AY240">
        <v>43402</v>
      </c>
      <c r="AZ240">
        <v>-1</v>
      </c>
      <c r="BA240">
        <v>-1</v>
      </c>
      <c r="BB240">
        <v>22.14</v>
      </c>
      <c r="BC240">
        <v>41722</v>
      </c>
      <c r="BD240">
        <v>-1</v>
      </c>
      <c r="BE240">
        <v>-1</v>
      </c>
      <c r="BF240">
        <v>-1</v>
      </c>
      <c r="BG240">
        <v>-1</v>
      </c>
      <c r="BH240">
        <v>-1</v>
      </c>
      <c r="BI240">
        <v>43424</v>
      </c>
      <c r="BJ240">
        <v>-1</v>
      </c>
      <c r="BK240">
        <v>-1</v>
      </c>
      <c r="BL240">
        <v>-1</v>
      </c>
      <c r="BM240">
        <v>43424</v>
      </c>
      <c r="BN240">
        <v>64.867999999999995</v>
      </c>
      <c r="BO240">
        <v>43426</v>
      </c>
      <c r="BP240">
        <v>-1</v>
      </c>
      <c r="BQ240">
        <v>-1</v>
      </c>
      <c r="BR240">
        <v>-1</v>
      </c>
      <c r="BS240">
        <v>43426</v>
      </c>
      <c r="BT240">
        <v>-1</v>
      </c>
      <c r="BU240">
        <v>-1</v>
      </c>
      <c r="BV240">
        <v>-1</v>
      </c>
      <c r="BW240">
        <v>41915</v>
      </c>
      <c r="BX240">
        <v>-1</v>
      </c>
      <c r="BY240">
        <v>-1</v>
      </c>
      <c r="BZ240">
        <v>-1</v>
      </c>
      <c r="CA240">
        <v>41911</v>
      </c>
      <c r="CB240">
        <v>-1</v>
      </c>
      <c r="CC240">
        <v>41912</v>
      </c>
      <c r="CD240">
        <v>-1</v>
      </c>
      <c r="CE240">
        <v>43332</v>
      </c>
      <c r="CF240">
        <v>-1</v>
      </c>
      <c r="CG240">
        <v>41893</v>
      </c>
      <c r="CH240">
        <v>-1</v>
      </c>
      <c r="CI240">
        <v>-1</v>
      </c>
      <c r="CJ240">
        <v>-1</v>
      </c>
      <c r="CK240">
        <v>41844</v>
      </c>
      <c r="CL240">
        <v>-1</v>
      </c>
      <c r="CM240">
        <v>-1</v>
      </c>
      <c r="CN240">
        <v>-1</v>
      </c>
    </row>
    <row r="241" spans="1:92" x14ac:dyDescent="0.25">
      <c r="A241" s="1">
        <v>43830</v>
      </c>
      <c r="B241">
        <v>99.45</v>
      </c>
      <c r="C241">
        <v>41831</v>
      </c>
      <c r="D241">
        <v>-1</v>
      </c>
      <c r="E241">
        <v>44895</v>
      </c>
      <c r="F241">
        <v>42.347000000000001</v>
      </c>
      <c r="G241">
        <v>40360</v>
      </c>
      <c r="H241">
        <v>31.204999999999998</v>
      </c>
      <c r="I241">
        <v>44834</v>
      </c>
      <c r="J241">
        <v>72.224999999999994</v>
      </c>
      <c r="K241">
        <v>41819</v>
      </c>
      <c r="L241">
        <v>-1</v>
      </c>
      <c r="M241">
        <v>40469</v>
      </c>
      <c r="N241">
        <v>24.177</v>
      </c>
      <c r="O241">
        <v>40289</v>
      </c>
      <c r="P241">
        <v>34.758000000000003</v>
      </c>
      <c r="Q241">
        <v>44377</v>
      </c>
      <c r="R241">
        <v>78.8</v>
      </c>
      <c r="S241">
        <v>43337</v>
      </c>
      <c r="T241">
        <v>33.54</v>
      </c>
      <c r="U241">
        <v>42062</v>
      </c>
      <c r="V241">
        <v>-1</v>
      </c>
      <c r="W241">
        <v>44074</v>
      </c>
      <c r="X241">
        <v>55.133000000000003</v>
      </c>
      <c r="Y241">
        <v>44043</v>
      </c>
      <c r="Z241">
        <v>163.33199999999999</v>
      </c>
      <c r="AA241">
        <v>40481</v>
      </c>
      <c r="AB241">
        <v>25.303000000000001</v>
      </c>
      <c r="AC241">
        <v>44043</v>
      </c>
      <c r="AD241">
        <v>282.13</v>
      </c>
      <c r="AE241">
        <v>41149</v>
      </c>
      <c r="AF241">
        <v>16.661000000000001</v>
      </c>
      <c r="AG241">
        <v>42853</v>
      </c>
      <c r="AH241">
        <v>23.484999999999999</v>
      </c>
      <c r="AI241">
        <v>-1</v>
      </c>
      <c r="AJ241">
        <v>-1</v>
      </c>
      <c r="AK241">
        <v>-1</v>
      </c>
      <c r="AL241">
        <v>-1</v>
      </c>
      <c r="AM241">
        <v>-1</v>
      </c>
      <c r="AN241">
        <v>-1</v>
      </c>
      <c r="AO241">
        <v>43424</v>
      </c>
      <c r="AP241">
        <v>-1</v>
      </c>
      <c r="AQ241">
        <v>44625</v>
      </c>
      <c r="AR241">
        <v>25.167999999999999</v>
      </c>
      <c r="AS241">
        <v>44626</v>
      </c>
      <c r="AT241">
        <v>10.625</v>
      </c>
      <c r="AU241">
        <v>-1</v>
      </c>
      <c r="AV241">
        <v>-1</v>
      </c>
      <c r="AW241">
        <v>41863</v>
      </c>
      <c r="AX241">
        <v>-1</v>
      </c>
      <c r="AY241">
        <v>43402</v>
      </c>
      <c r="AZ241">
        <v>-1</v>
      </c>
      <c r="BA241">
        <v>-1</v>
      </c>
      <c r="BB241">
        <v>21.042000000000002</v>
      </c>
      <c r="BC241">
        <v>41722</v>
      </c>
      <c r="BD241">
        <v>-1</v>
      </c>
      <c r="BE241">
        <v>-1</v>
      </c>
      <c r="BF241">
        <v>-1</v>
      </c>
      <c r="BG241">
        <v>-1</v>
      </c>
      <c r="BH241">
        <v>-1</v>
      </c>
      <c r="BI241">
        <v>43424</v>
      </c>
      <c r="BJ241">
        <v>-1</v>
      </c>
      <c r="BK241">
        <v>-1</v>
      </c>
      <c r="BL241">
        <v>-1</v>
      </c>
      <c r="BM241">
        <v>43424</v>
      </c>
      <c r="BN241">
        <v>64.867999999999995</v>
      </c>
      <c r="BO241">
        <v>43426</v>
      </c>
      <c r="BP241">
        <v>-1</v>
      </c>
      <c r="BQ241">
        <v>-1</v>
      </c>
      <c r="BR241">
        <v>-1</v>
      </c>
      <c r="BS241">
        <v>43426</v>
      </c>
      <c r="BT241">
        <v>-1</v>
      </c>
      <c r="BU241">
        <v>-1</v>
      </c>
      <c r="BV241">
        <v>-1</v>
      </c>
      <c r="BW241">
        <v>41915</v>
      </c>
      <c r="BX241">
        <v>-1</v>
      </c>
      <c r="BY241">
        <v>-1</v>
      </c>
      <c r="BZ241">
        <v>-1</v>
      </c>
      <c r="CA241">
        <v>41911</v>
      </c>
      <c r="CB241">
        <v>-1</v>
      </c>
      <c r="CC241">
        <v>41912</v>
      </c>
      <c r="CD241">
        <v>-1</v>
      </c>
      <c r="CE241">
        <v>43332</v>
      </c>
      <c r="CF241">
        <v>-1</v>
      </c>
      <c r="CG241">
        <v>41893</v>
      </c>
      <c r="CH241">
        <v>-1</v>
      </c>
      <c r="CI241">
        <v>-1</v>
      </c>
      <c r="CJ241">
        <v>-1</v>
      </c>
      <c r="CK241">
        <v>41844</v>
      </c>
      <c r="CL241">
        <v>-1</v>
      </c>
      <c r="CM241">
        <v>-1</v>
      </c>
      <c r="CN241">
        <v>-1</v>
      </c>
    </row>
    <row r="242" spans="1:92" x14ac:dyDescent="0.25">
      <c r="A242" s="1">
        <v>43861</v>
      </c>
      <c r="B242">
        <v>102.652</v>
      </c>
      <c r="C242">
        <v>41831</v>
      </c>
      <c r="D242">
        <v>-1</v>
      </c>
      <c r="E242">
        <v>44895</v>
      </c>
      <c r="F242">
        <v>51.465000000000003</v>
      </c>
      <c r="G242">
        <v>40360</v>
      </c>
      <c r="H242">
        <v>42.003</v>
      </c>
      <c r="I242">
        <v>44834</v>
      </c>
      <c r="J242">
        <v>80.350999999999999</v>
      </c>
      <c r="K242">
        <v>41819</v>
      </c>
      <c r="L242">
        <v>-1</v>
      </c>
      <c r="M242">
        <v>40469</v>
      </c>
      <c r="N242">
        <v>26.741</v>
      </c>
      <c r="O242">
        <v>40289</v>
      </c>
      <c r="P242">
        <v>41.792000000000002</v>
      </c>
      <c r="Q242">
        <v>44377</v>
      </c>
      <c r="R242">
        <v>81.762</v>
      </c>
      <c r="S242">
        <v>43337</v>
      </c>
      <c r="T242">
        <v>41.524000000000001</v>
      </c>
      <c r="U242">
        <v>42062</v>
      </c>
      <c r="V242">
        <v>-1</v>
      </c>
      <c r="W242">
        <v>44074</v>
      </c>
      <c r="X242">
        <v>64.09</v>
      </c>
      <c r="Y242">
        <v>44043</v>
      </c>
      <c r="Z242">
        <v>186.07499999999999</v>
      </c>
      <c r="AA242">
        <v>40481</v>
      </c>
      <c r="AB242">
        <v>25.033999999999999</v>
      </c>
      <c r="AC242">
        <v>44043</v>
      </c>
      <c r="AD242">
        <v>240.56200000000001</v>
      </c>
      <c r="AE242">
        <v>41149</v>
      </c>
      <c r="AF242">
        <v>17.433</v>
      </c>
      <c r="AG242">
        <v>42853</v>
      </c>
      <c r="AH242">
        <v>23.484999999999999</v>
      </c>
      <c r="AI242">
        <v>-1</v>
      </c>
      <c r="AJ242">
        <v>-1</v>
      </c>
      <c r="AK242">
        <v>-1</v>
      </c>
      <c r="AL242">
        <v>-1</v>
      </c>
      <c r="AM242">
        <v>-1</v>
      </c>
      <c r="AN242">
        <v>-1</v>
      </c>
      <c r="AO242">
        <v>43424</v>
      </c>
      <c r="AP242">
        <v>-1</v>
      </c>
      <c r="AQ242">
        <v>44625</v>
      </c>
      <c r="AR242">
        <v>25.167999999999999</v>
      </c>
      <c r="AS242">
        <v>44626</v>
      </c>
      <c r="AT242">
        <v>10.625</v>
      </c>
      <c r="AU242">
        <v>-1</v>
      </c>
      <c r="AV242">
        <v>-1</v>
      </c>
      <c r="AW242">
        <v>41863</v>
      </c>
      <c r="AX242">
        <v>-1</v>
      </c>
      <c r="AY242">
        <v>43402</v>
      </c>
      <c r="AZ242">
        <v>-1</v>
      </c>
      <c r="BA242">
        <v>-1</v>
      </c>
      <c r="BB242">
        <v>19.423999999999999</v>
      </c>
      <c r="BC242">
        <v>41722</v>
      </c>
      <c r="BD242">
        <v>-1</v>
      </c>
      <c r="BE242">
        <v>-1</v>
      </c>
      <c r="BF242">
        <v>-1</v>
      </c>
      <c r="BG242">
        <v>-1</v>
      </c>
      <c r="BH242">
        <v>-1</v>
      </c>
      <c r="BI242">
        <v>43424</v>
      </c>
      <c r="BJ242">
        <v>-1</v>
      </c>
      <c r="BK242">
        <v>-1</v>
      </c>
      <c r="BL242">
        <v>-1</v>
      </c>
      <c r="BM242">
        <v>43424</v>
      </c>
      <c r="BN242">
        <v>64.867999999999995</v>
      </c>
      <c r="BO242">
        <v>43426</v>
      </c>
      <c r="BP242">
        <v>-1</v>
      </c>
      <c r="BQ242">
        <v>-1</v>
      </c>
      <c r="BR242">
        <v>-1</v>
      </c>
      <c r="BS242">
        <v>43426</v>
      </c>
      <c r="BT242">
        <v>-1</v>
      </c>
      <c r="BU242">
        <v>-1</v>
      </c>
      <c r="BV242">
        <v>-1</v>
      </c>
      <c r="BW242">
        <v>41915</v>
      </c>
      <c r="BX242">
        <v>-1</v>
      </c>
      <c r="BY242">
        <v>-1</v>
      </c>
      <c r="BZ242">
        <v>-1</v>
      </c>
      <c r="CA242">
        <v>41911</v>
      </c>
      <c r="CB242">
        <v>-1</v>
      </c>
      <c r="CC242">
        <v>41912</v>
      </c>
      <c r="CD242">
        <v>-1</v>
      </c>
      <c r="CE242">
        <v>43332</v>
      </c>
      <c r="CF242">
        <v>-1</v>
      </c>
      <c r="CG242">
        <v>41893</v>
      </c>
      <c r="CH242">
        <v>-1</v>
      </c>
      <c r="CI242">
        <v>-1</v>
      </c>
      <c r="CJ242">
        <v>-1</v>
      </c>
      <c r="CK242">
        <v>41844</v>
      </c>
      <c r="CL242">
        <v>-1</v>
      </c>
      <c r="CM242">
        <v>-1</v>
      </c>
      <c r="CN242">
        <v>-1</v>
      </c>
    </row>
    <row r="243" spans="1:92" x14ac:dyDescent="0.25">
      <c r="A243" s="1">
        <v>43889</v>
      </c>
      <c r="B243">
        <v>131.97499999999999</v>
      </c>
      <c r="C243">
        <v>41831</v>
      </c>
      <c r="D243">
        <v>-1</v>
      </c>
      <c r="E243">
        <v>44895</v>
      </c>
      <c r="F243">
        <v>65.295000000000002</v>
      </c>
      <c r="G243">
        <v>40360</v>
      </c>
      <c r="H243">
        <v>51.213000000000001</v>
      </c>
      <c r="I243">
        <v>44834</v>
      </c>
      <c r="J243">
        <v>103.34</v>
      </c>
      <c r="K243">
        <v>41819</v>
      </c>
      <c r="L243">
        <v>-1</v>
      </c>
      <c r="M243">
        <v>40469</v>
      </c>
      <c r="N243">
        <v>34.430999999999997</v>
      </c>
      <c r="O243">
        <v>40289</v>
      </c>
      <c r="P243">
        <v>59.048999999999999</v>
      </c>
      <c r="Q243">
        <v>44377</v>
      </c>
      <c r="R243">
        <v>104.149</v>
      </c>
      <c r="S243">
        <v>43337</v>
      </c>
      <c r="T243">
        <v>54.88</v>
      </c>
      <c r="U243">
        <v>42062</v>
      </c>
      <c r="V243">
        <v>-1</v>
      </c>
      <c r="W243">
        <v>44074</v>
      </c>
      <c r="X243">
        <v>64.599000000000004</v>
      </c>
      <c r="Y243">
        <v>44043</v>
      </c>
      <c r="Z243">
        <v>178.58699999999999</v>
      </c>
      <c r="AA243">
        <v>40481</v>
      </c>
      <c r="AB243">
        <v>38.393999999999998</v>
      </c>
      <c r="AC243">
        <v>44043</v>
      </c>
      <c r="AD243">
        <v>299.601</v>
      </c>
      <c r="AE243">
        <v>41149</v>
      </c>
      <c r="AF243">
        <v>22.442</v>
      </c>
      <c r="AG243">
        <v>42853</v>
      </c>
      <c r="AH243">
        <v>23.484999999999999</v>
      </c>
      <c r="AI243">
        <v>-1</v>
      </c>
      <c r="AJ243">
        <v>-1</v>
      </c>
      <c r="AK243">
        <v>-1</v>
      </c>
      <c r="AL243">
        <v>-1</v>
      </c>
      <c r="AM243">
        <v>-1</v>
      </c>
      <c r="AN243">
        <v>-1</v>
      </c>
      <c r="AO243">
        <v>43424</v>
      </c>
      <c r="AP243">
        <v>-1</v>
      </c>
      <c r="AQ243">
        <v>44625</v>
      </c>
      <c r="AR243">
        <v>25.167999999999999</v>
      </c>
      <c r="AS243">
        <v>44626</v>
      </c>
      <c r="AT243">
        <v>10.625</v>
      </c>
      <c r="AU243">
        <v>-1</v>
      </c>
      <c r="AV243">
        <v>-1</v>
      </c>
      <c r="AW243">
        <v>41863</v>
      </c>
      <c r="AX243">
        <v>-1</v>
      </c>
      <c r="AY243">
        <v>43402</v>
      </c>
      <c r="AZ243">
        <v>-1</v>
      </c>
      <c r="BA243">
        <v>-1</v>
      </c>
      <c r="BB243">
        <v>22.335000000000001</v>
      </c>
      <c r="BC243">
        <v>41722</v>
      </c>
      <c r="BD243">
        <v>-1</v>
      </c>
      <c r="BE243">
        <v>-1</v>
      </c>
      <c r="BF243">
        <v>-1</v>
      </c>
      <c r="BG243">
        <v>-1</v>
      </c>
      <c r="BH243">
        <v>-1</v>
      </c>
      <c r="BI243">
        <v>43424</v>
      </c>
      <c r="BJ243">
        <v>-1</v>
      </c>
      <c r="BK243">
        <v>-1</v>
      </c>
      <c r="BL243">
        <v>-1</v>
      </c>
      <c r="BM243">
        <v>43424</v>
      </c>
      <c r="BN243">
        <v>64.867999999999995</v>
      </c>
      <c r="BO243">
        <v>43426</v>
      </c>
      <c r="BP243">
        <v>-1</v>
      </c>
      <c r="BQ243">
        <v>-1</v>
      </c>
      <c r="BR243">
        <v>-1</v>
      </c>
      <c r="BS243">
        <v>43426</v>
      </c>
      <c r="BT243">
        <v>-1</v>
      </c>
      <c r="BU243">
        <v>-1</v>
      </c>
      <c r="BV243">
        <v>-1</v>
      </c>
      <c r="BW243">
        <v>41915</v>
      </c>
      <c r="BX243">
        <v>-1</v>
      </c>
      <c r="BY243">
        <v>-1</v>
      </c>
      <c r="BZ243">
        <v>-1</v>
      </c>
      <c r="CA243">
        <v>41911</v>
      </c>
      <c r="CB243">
        <v>-1</v>
      </c>
      <c r="CC243">
        <v>41912</v>
      </c>
      <c r="CD243">
        <v>-1</v>
      </c>
      <c r="CE243">
        <v>43332</v>
      </c>
      <c r="CF243">
        <v>-1</v>
      </c>
      <c r="CG243">
        <v>41893</v>
      </c>
      <c r="CH243">
        <v>-1</v>
      </c>
      <c r="CI243">
        <v>-1</v>
      </c>
      <c r="CJ243">
        <v>-1</v>
      </c>
      <c r="CK243">
        <v>41844</v>
      </c>
      <c r="CL243">
        <v>-1</v>
      </c>
      <c r="CM243">
        <v>-1</v>
      </c>
      <c r="CN243">
        <v>-1</v>
      </c>
    </row>
    <row r="244" spans="1:92" x14ac:dyDescent="0.25">
      <c r="A244" s="1">
        <v>43921</v>
      </c>
      <c r="B244">
        <v>275.94900000000001</v>
      </c>
      <c r="C244">
        <v>41831</v>
      </c>
      <c r="D244">
        <v>-1</v>
      </c>
      <c r="E244">
        <v>44895</v>
      </c>
      <c r="F244">
        <v>130.18</v>
      </c>
      <c r="G244">
        <v>40360</v>
      </c>
      <c r="H244">
        <v>51.637999999999998</v>
      </c>
      <c r="I244">
        <v>44834</v>
      </c>
      <c r="J244">
        <v>233.601</v>
      </c>
      <c r="K244">
        <v>41819</v>
      </c>
      <c r="L244">
        <v>-1</v>
      </c>
      <c r="M244">
        <v>40469</v>
      </c>
      <c r="N244">
        <v>36.601999999999997</v>
      </c>
      <c r="O244">
        <v>40289</v>
      </c>
      <c r="P244">
        <v>115.224</v>
      </c>
      <c r="Q244">
        <v>44377</v>
      </c>
      <c r="R244">
        <v>240.85499999999999</v>
      </c>
      <c r="S244">
        <v>43337</v>
      </c>
      <c r="T244">
        <v>104.411</v>
      </c>
      <c r="U244">
        <v>42062</v>
      </c>
      <c r="V244">
        <v>-1</v>
      </c>
      <c r="W244">
        <v>44074</v>
      </c>
      <c r="X244">
        <v>202.447</v>
      </c>
      <c r="Y244">
        <v>44043</v>
      </c>
      <c r="Z244">
        <v>418.58600000000001</v>
      </c>
      <c r="AA244">
        <v>40481</v>
      </c>
      <c r="AB244">
        <v>65.069000000000003</v>
      </c>
      <c r="AC244">
        <v>44043</v>
      </c>
      <c r="AD244">
        <v>468.92099999999999</v>
      </c>
      <c r="AE244">
        <v>41149</v>
      </c>
      <c r="AF244">
        <v>-1</v>
      </c>
      <c r="AG244">
        <v>42853</v>
      </c>
      <c r="AH244">
        <v>23.484999999999999</v>
      </c>
      <c r="AI244">
        <v>-1</v>
      </c>
      <c r="AJ244">
        <v>-1</v>
      </c>
      <c r="AK244">
        <v>-1</v>
      </c>
      <c r="AL244">
        <v>-1</v>
      </c>
      <c r="AM244">
        <v>-1</v>
      </c>
      <c r="AN244">
        <v>-1</v>
      </c>
      <c r="AO244">
        <v>43424</v>
      </c>
      <c r="AP244">
        <v>-1</v>
      </c>
      <c r="AQ244">
        <v>44625</v>
      </c>
      <c r="AR244">
        <v>40.058999999999997</v>
      </c>
      <c r="AS244">
        <v>44626</v>
      </c>
      <c r="AT244">
        <v>22.65</v>
      </c>
      <c r="AU244">
        <v>-1</v>
      </c>
      <c r="AV244">
        <v>-1</v>
      </c>
      <c r="AW244">
        <v>41863</v>
      </c>
      <c r="AX244">
        <v>-1</v>
      </c>
      <c r="AY244">
        <v>43402</v>
      </c>
      <c r="AZ244">
        <v>-1</v>
      </c>
      <c r="BA244">
        <v>-1</v>
      </c>
      <c r="BB244">
        <v>43.987000000000002</v>
      </c>
      <c r="BC244">
        <v>41722</v>
      </c>
      <c r="BD244">
        <v>-1</v>
      </c>
      <c r="BE244">
        <v>-1</v>
      </c>
      <c r="BF244">
        <v>-1</v>
      </c>
      <c r="BG244">
        <v>-1</v>
      </c>
      <c r="BH244">
        <v>-1</v>
      </c>
      <c r="BI244">
        <v>43424</v>
      </c>
      <c r="BJ244">
        <v>-1</v>
      </c>
      <c r="BK244">
        <v>-1</v>
      </c>
      <c r="BL244">
        <v>-1</v>
      </c>
      <c r="BM244">
        <v>43424</v>
      </c>
      <c r="BN244">
        <v>111.806</v>
      </c>
      <c r="BO244">
        <v>43426</v>
      </c>
      <c r="BP244">
        <v>-1</v>
      </c>
      <c r="BQ244">
        <v>-1</v>
      </c>
      <c r="BR244">
        <v>-1</v>
      </c>
      <c r="BS244">
        <v>43426</v>
      </c>
      <c r="BT244">
        <v>-1</v>
      </c>
      <c r="BU244">
        <v>-1</v>
      </c>
      <c r="BV244">
        <v>-1</v>
      </c>
      <c r="BW244">
        <v>41915</v>
      </c>
      <c r="BX244">
        <v>-1</v>
      </c>
      <c r="BY244">
        <v>-1</v>
      </c>
      <c r="BZ244">
        <v>-1</v>
      </c>
      <c r="CA244">
        <v>41911</v>
      </c>
      <c r="CB244">
        <v>-1</v>
      </c>
      <c r="CC244">
        <v>41912</v>
      </c>
      <c r="CD244">
        <v>-1</v>
      </c>
      <c r="CE244">
        <v>43332</v>
      </c>
      <c r="CF244">
        <v>-1</v>
      </c>
      <c r="CG244">
        <v>41893</v>
      </c>
      <c r="CH244">
        <v>-1</v>
      </c>
      <c r="CI244">
        <v>-1</v>
      </c>
      <c r="CJ244">
        <v>-1</v>
      </c>
      <c r="CK244">
        <v>41844</v>
      </c>
      <c r="CL244">
        <v>-1</v>
      </c>
      <c r="CM244">
        <v>-1</v>
      </c>
      <c r="CN244">
        <v>-1</v>
      </c>
    </row>
    <row r="245" spans="1:92" x14ac:dyDescent="0.25">
      <c r="A245" s="1">
        <v>43951</v>
      </c>
      <c r="B245">
        <v>308.18299999999999</v>
      </c>
      <c r="C245">
        <v>41831</v>
      </c>
      <c r="D245">
        <v>-1</v>
      </c>
      <c r="E245">
        <v>44895</v>
      </c>
      <c r="F245">
        <v>105.532</v>
      </c>
      <c r="G245">
        <v>40360</v>
      </c>
      <c r="H245">
        <v>45.170999999999999</v>
      </c>
      <c r="I245">
        <v>44834</v>
      </c>
      <c r="J245">
        <v>243.00800000000001</v>
      </c>
      <c r="K245">
        <v>41819</v>
      </c>
      <c r="L245">
        <v>-1</v>
      </c>
      <c r="M245">
        <v>40469</v>
      </c>
      <c r="N245">
        <v>33.469000000000001</v>
      </c>
      <c r="O245">
        <v>40289</v>
      </c>
      <c r="P245">
        <v>105.911</v>
      </c>
      <c r="Q245">
        <v>44377</v>
      </c>
      <c r="R245">
        <v>255.58</v>
      </c>
      <c r="S245">
        <v>43337</v>
      </c>
      <c r="T245">
        <v>80.480999999999995</v>
      </c>
      <c r="U245">
        <v>42062</v>
      </c>
      <c r="V245">
        <v>-1</v>
      </c>
      <c r="W245">
        <v>44074</v>
      </c>
      <c r="X245">
        <v>179.346</v>
      </c>
      <c r="Y245">
        <v>44043</v>
      </c>
      <c r="Z245">
        <v>423.50900000000001</v>
      </c>
      <c r="AA245">
        <v>40481</v>
      </c>
      <c r="AB245">
        <v>59.866</v>
      </c>
      <c r="AC245">
        <v>44043</v>
      </c>
      <c r="AD245">
        <v>592.28800000000001</v>
      </c>
      <c r="AE245">
        <v>41149</v>
      </c>
      <c r="AF245">
        <v>-1</v>
      </c>
      <c r="AG245">
        <v>42853</v>
      </c>
      <c r="AH245">
        <v>23.484999999999999</v>
      </c>
      <c r="AI245">
        <v>-1</v>
      </c>
      <c r="AJ245">
        <v>-1</v>
      </c>
      <c r="AK245">
        <v>-1</v>
      </c>
      <c r="AL245">
        <v>-1</v>
      </c>
      <c r="AM245">
        <v>-1</v>
      </c>
      <c r="AN245">
        <v>-1</v>
      </c>
      <c r="AO245">
        <v>43424</v>
      </c>
      <c r="AP245">
        <v>-1</v>
      </c>
      <c r="AQ245">
        <v>44625</v>
      </c>
      <c r="AR245">
        <v>41.523000000000003</v>
      </c>
      <c r="AS245">
        <v>44626</v>
      </c>
      <c r="AT245">
        <v>23.504000000000001</v>
      </c>
      <c r="AU245">
        <v>-1</v>
      </c>
      <c r="AV245">
        <v>-1</v>
      </c>
      <c r="AW245">
        <v>41863</v>
      </c>
      <c r="AX245">
        <v>-1</v>
      </c>
      <c r="AY245">
        <v>43402</v>
      </c>
      <c r="AZ245">
        <v>-1</v>
      </c>
      <c r="BA245">
        <v>-1</v>
      </c>
      <c r="BB245">
        <v>33.902999999999999</v>
      </c>
      <c r="BC245">
        <v>41722</v>
      </c>
      <c r="BD245">
        <v>-1</v>
      </c>
      <c r="BE245">
        <v>-1</v>
      </c>
      <c r="BF245">
        <v>-1</v>
      </c>
      <c r="BG245">
        <v>-1</v>
      </c>
      <c r="BH245">
        <v>-1</v>
      </c>
      <c r="BI245">
        <v>43424</v>
      </c>
      <c r="BJ245">
        <v>-1</v>
      </c>
      <c r="BK245">
        <v>-1</v>
      </c>
      <c r="BL245">
        <v>-1</v>
      </c>
      <c r="BM245">
        <v>43424</v>
      </c>
      <c r="BN245">
        <v>122.836</v>
      </c>
      <c r="BO245">
        <v>43426</v>
      </c>
      <c r="BP245">
        <v>-1</v>
      </c>
      <c r="BQ245">
        <v>-1</v>
      </c>
      <c r="BR245">
        <v>-1</v>
      </c>
      <c r="BS245">
        <v>43426</v>
      </c>
      <c r="BT245">
        <v>-1</v>
      </c>
      <c r="BU245">
        <v>-1</v>
      </c>
      <c r="BV245">
        <v>-1</v>
      </c>
      <c r="BW245">
        <v>41915</v>
      </c>
      <c r="BX245">
        <v>-1</v>
      </c>
      <c r="BY245">
        <v>-1</v>
      </c>
      <c r="BZ245">
        <v>-1</v>
      </c>
      <c r="CA245">
        <v>41911</v>
      </c>
      <c r="CB245">
        <v>-1</v>
      </c>
      <c r="CC245">
        <v>41912</v>
      </c>
      <c r="CD245">
        <v>-1</v>
      </c>
      <c r="CE245">
        <v>43332</v>
      </c>
      <c r="CF245">
        <v>-1</v>
      </c>
      <c r="CG245">
        <v>41893</v>
      </c>
      <c r="CH245">
        <v>-1</v>
      </c>
      <c r="CI245">
        <v>-1</v>
      </c>
      <c r="CJ245">
        <v>-1</v>
      </c>
      <c r="CK245">
        <v>41844</v>
      </c>
      <c r="CL245">
        <v>-1</v>
      </c>
      <c r="CM245">
        <v>-1</v>
      </c>
      <c r="CN245">
        <v>-1</v>
      </c>
    </row>
    <row r="246" spans="1:92" x14ac:dyDescent="0.25">
      <c r="A246" s="1">
        <v>43980</v>
      </c>
      <c r="B246">
        <v>283.93400000000003</v>
      </c>
      <c r="C246">
        <v>41831</v>
      </c>
      <c r="D246">
        <v>-1</v>
      </c>
      <c r="E246">
        <v>44895</v>
      </c>
      <c r="F246">
        <v>92.772999999999996</v>
      </c>
      <c r="G246">
        <v>40360</v>
      </c>
      <c r="H246">
        <v>56.927999999999997</v>
      </c>
      <c r="I246">
        <v>44834</v>
      </c>
      <c r="J246">
        <v>172.79300000000001</v>
      </c>
      <c r="K246">
        <v>41819</v>
      </c>
      <c r="L246">
        <v>-1</v>
      </c>
      <c r="M246">
        <v>40469</v>
      </c>
      <c r="N246">
        <v>28.713000000000001</v>
      </c>
      <c r="O246">
        <v>40289</v>
      </c>
      <c r="P246">
        <v>89.575999999999993</v>
      </c>
      <c r="Q246">
        <v>44377</v>
      </c>
      <c r="R246">
        <v>177.56800000000001</v>
      </c>
      <c r="S246">
        <v>43337</v>
      </c>
      <c r="T246">
        <v>74.953999999999994</v>
      </c>
      <c r="U246">
        <v>42062</v>
      </c>
      <c r="V246">
        <v>-1</v>
      </c>
      <c r="W246">
        <v>44074</v>
      </c>
      <c r="X246">
        <v>179.346</v>
      </c>
      <c r="Y246">
        <v>44043</v>
      </c>
      <c r="Z246">
        <v>347.96199999999999</v>
      </c>
      <c r="AA246">
        <v>40481</v>
      </c>
      <c r="AB246">
        <v>48.86</v>
      </c>
      <c r="AC246">
        <v>44043</v>
      </c>
      <c r="AD246">
        <v>592.28800000000001</v>
      </c>
      <c r="AE246">
        <v>41149</v>
      </c>
      <c r="AF246">
        <v>-1</v>
      </c>
      <c r="AG246">
        <v>42853</v>
      </c>
      <c r="AH246">
        <v>23.484999999999999</v>
      </c>
      <c r="AI246">
        <v>-1</v>
      </c>
      <c r="AJ246">
        <v>-1</v>
      </c>
      <c r="AK246">
        <v>-1</v>
      </c>
      <c r="AL246">
        <v>-1</v>
      </c>
      <c r="AM246">
        <v>-1</v>
      </c>
      <c r="AN246">
        <v>-1</v>
      </c>
      <c r="AO246">
        <v>43424</v>
      </c>
      <c r="AP246">
        <v>-1</v>
      </c>
      <c r="AQ246">
        <v>44625</v>
      </c>
      <c r="AR246">
        <v>34.018000000000001</v>
      </c>
      <c r="AS246">
        <v>44626</v>
      </c>
      <c r="AT246">
        <v>20.527999999999999</v>
      </c>
      <c r="AU246">
        <v>-1</v>
      </c>
      <c r="AV246">
        <v>-1</v>
      </c>
      <c r="AW246">
        <v>41863</v>
      </c>
      <c r="AX246">
        <v>-1</v>
      </c>
      <c r="AY246">
        <v>43402</v>
      </c>
      <c r="AZ246">
        <v>-1</v>
      </c>
      <c r="BA246">
        <v>-1</v>
      </c>
      <c r="BB246">
        <v>24.157</v>
      </c>
      <c r="BC246">
        <v>41722</v>
      </c>
      <c r="BD246">
        <v>-1</v>
      </c>
      <c r="BE246">
        <v>-1</v>
      </c>
      <c r="BF246">
        <v>-1</v>
      </c>
      <c r="BG246">
        <v>-1</v>
      </c>
      <c r="BH246">
        <v>-1</v>
      </c>
      <c r="BI246">
        <v>43424</v>
      </c>
      <c r="BJ246">
        <v>-1</v>
      </c>
      <c r="BK246">
        <v>-1</v>
      </c>
      <c r="BL246">
        <v>-1</v>
      </c>
      <c r="BM246">
        <v>43424</v>
      </c>
      <c r="BN246">
        <v>122.836</v>
      </c>
      <c r="BO246">
        <v>43426</v>
      </c>
      <c r="BP246">
        <v>-1</v>
      </c>
      <c r="BQ246">
        <v>-1</v>
      </c>
      <c r="BR246">
        <v>-1</v>
      </c>
      <c r="BS246">
        <v>43426</v>
      </c>
      <c r="BT246">
        <v>-1</v>
      </c>
      <c r="BU246">
        <v>-1</v>
      </c>
      <c r="BV246">
        <v>-1</v>
      </c>
      <c r="BW246">
        <v>41915</v>
      </c>
      <c r="BX246">
        <v>-1</v>
      </c>
      <c r="BY246">
        <v>-1</v>
      </c>
      <c r="BZ246">
        <v>-1</v>
      </c>
      <c r="CA246">
        <v>41911</v>
      </c>
      <c r="CB246">
        <v>-1</v>
      </c>
      <c r="CC246">
        <v>41912</v>
      </c>
      <c r="CD246">
        <v>-1</v>
      </c>
      <c r="CE246">
        <v>43332</v>
      </c>
      <c r="CF246">
        <v>-1</v>
      </c>
      <c r="CG246">
        <v>41893</v>
      </c>
      <c r="CH246">
        <v>-1</v>
      </c>
      <c r="CI246">
        <v>-1</v>
      </c>
      <c r="CJ246">
        <v>-1</v>
      </c>
      <c r="CK246">
        <v>41844</v>
      </c>
      <c r="CL246">
        <v>-1</v>
      </c>
      <c r="CM246">
        <v>-1</v>
      </c>
      <c r="CN246">
        <v>-1</v>
      </c>
    </row>
    <row r="247" spans="1:92" x14ac:dyDescent="0.25">
      <c r="A247" s="1">
        <v>44012</v>
      </c>
      <c r="B247">
        <v>255.59</v>
      </c>
      <c r="C247">
        <v>41831</v>
      </c>
      <c r="D247">
        <v>-1</v>
      </c>
      <c r="E247">
        <v>44895</v>
      </c>
      <c r="F247">
        <v>86.561000000000007</v>
      </c>
      <c r="G247">
        <v>40360</v>
      </c>
      <c r="H247">
        <v>-1</v>
      </c>
      <c r="I247">
        <v>44834</v>
      </c>
      <c r="J247">
        <v>160.184</v>
      </c>
      <c r="K247">
        <v>41819</v>
      </c>
      <c r="L247">
        <v>-1</v>
      </c>
      <c r="M247">
        <v>40469</v>
      </c>
      <c r="N247">
        <v>27.934999999999999</v>
      </c>
      <c r="O247">
        <v>40289</v>
      </c>
      <c r="P247">
        <v>72.855000000000004</v>
      </c>
      <c r="Q247">
        <v>44377</v>
      </c>
      <c r="R247">
        <v>158.07400000000001</v>
      </c>
      <c r="S247">
        <v>43337</v>
      </c>
      <c r="T247">
        <v>65.582999999999998</v>
      </c>
      <c r="U247">
        <v>42062</v>
      </c>
      <c r="V247">
        <v>-1</v>
      </c>
      <c r="W247">
        <v>44074</v>
      </c>
      <c r="X247">
        <v>110.843</v>
      </c>
      <c r="Y247">
        <v>44043</v>
      </c>
      <c r="Z247">
        <v>306.90600000000001</v>
      </c>
      <c r="AA247">
        <v>40481</v>
      </c>
      <c r="AB247">
        <v>44.207999999999998</v>
      </c>
      <c r="AC247">
        <v>44043</v>
      </c>
      <c r="AD247">
        <v>490.80900000000003</v>
      </c>
      <c r="AE247">
        <v>41149</v>
      </c>
      <c r="AF247">
        <v>-1</v>
      </c>
      <c r="AG247">
        <v>42853</v>
      </c>
      <c r="AH247">
        <v>23.484999999999999</v>
      </c>
      <c r="AI247">
        <v>-1</v>
      </c>
      <c r="AJ247">
        <v>-1</v>
      </c>
      <c r="AK247">
        <v>-1</v>
      </c>
      <c r="AL247">
        <v>-1</v>
      </c>
      <c r="AM247">
        <v>-1</v>
      </c>
      <c r="AN247">
        <v>-1</v>
      </c>
      <c r="AO247">
        <v>43424</v>
      </c>
      <c r="AP247">
        <v>-1</v>
      </c>
      <c r="AQ247">
        <v>44625</v>
      </c>
      <c r="AR247">
        <v>22.861999999999998</v>
      </c>
      <c r="AS247">
        <v>44626</v>
      </c>
      <c r="AT247">
        <v>16.565000000000001</v>
      </c>
      <c r="AU247">
        <v>-1</v>
      </c>
      <c r="AV247">
        <v>-1</v>
      </c>
      <c r="AW247">
        <v>41863</v>
      </c>
      <c r="AX247">
        <v>-1</v>
      </c>
      <c r="AY247">
        <v>43402</v>
      </c>
      <c r="AZ247">
        <v>-1</v>
      </c>
      <c r="BA247">
        <v>-1</v>
      </c>
      <c r="BB247">
        <v>18.538</v>
      </c>
      <c r="BC247">
        <v>41722</v>
      </c>
      <c r="BD247">
        <v>-1</v>
      </c>
      <c r="BE247">
        <v>-1</v>
      </c>
      <c r="BF247">
        <v>-1</v>
      </c>
      <c r="BG247">
        <v>-1</v>
      </c>
      <c r="BH247">
        <v>-1</v>
      </c>
      <c r="BI247">
        <v>43424</v>
      </c>
      <c r="BJ247">
        <v>-1</v>
      </c>
      <c r="BK247">
        <v>-1</v>
      </c>
      <c r="BL247">
        <v>-1</v>
      </c>
      <c r="BM247">
        <v>43424</v>
      </c>
      <c r="BN247">
        <v>122.836</v>
      </c>
      <c r="BO247">
        <v>43426</v>
      </c>
      <c r="BP247">
        <v>-1</v>
      </c>
      <c r="BQ247">
        <v>-1</v>
      </c>
      <c r="BR247">
        <v>-1</v>
      </c>
      <c r="BS247">
        <v>43426</v>
      </c>
      <c r="BT247">
        <v>-1</v>
      </c>
      <c r="BU247">
        <v>-1</v>
      </c>
      <c r="BV247">
        <v>-1</v>
      </c>
      <c r="BW247">
        <v>41915</v>
      </c>
      <c r="BX247">
        <v>-1</v>
      </c>
      <c r="BY247">
        <v>-1</v>
      </c>
      <c r="BZ247">
        <v>-1</v>
      </c>
      <c r="CA247">
        <v>41911</v>
      </c>
      <c r="CB247">
        <v>-1</v>
      </c>
      <c r="CC247">
        <v>41912</v>
      </c>
      <c r="CD247">
        <v>-1</v>
      </c>
      <c r="CE247">
        <v>43332</v>
      </c>
      <c r="CF247">
        <v>-1</v>
      </c>
      <c r="CG247">
        <v>41893</v>
      </c>
      <c r="CH247">
        <v>-1</v>
      </c>
      <c r="CI247">
        <v>-1</v>
      </c>
      <c r="CJ247">
        <v>-1</v>
      </c>
      <c r="CK247">
        <v>41844</v>
      </c>
      <c r="CL247">
        <v>-1</v>
      </c>
      <c r="CM247">
        <v>-1</v>
      </c>
      <c r="CN247">
        <v>-1</v>
      </c>
    </row>
    <row r="248" spans="1:92" x14ac:dyDescent="0.25">
      <c r="A248" s="1">
        <v>44043</v>
      </c>
      <c r="B248">
        <v>217.80600000000001</v>
      </c>
      <c r="C248">
        <v>41831</v>
      </c>
      <c r="D248">
        <v>-1</v>
      </c>
      <c r="E248">
        <v>44895</v>
      </c>
      <c r="F248">
        <v>70.445999999999998</v>
      </c>
      <c r="G248">
        <v>40360</v>
      </c>
      <c r="H248">
        <v>-1</v>
      </c>
      <c r="I248">
        <v>44834</v>
      </c>
      <c r="J248">
        <v>128.86699999999999</v>
      </c>
      <c r="K248">
        <v>41819</v>
      </c>
      <c r="L248">
        <v>-1</v>
      </c>
      <c r="M248">
        <v>40469</v>
      </c>
      <c r="N248">
        <v>23.481000000000002</v>
      </c>
      <c r="O248">
        <v>40289</v>
      </c>
      <c r="P248">
        <v>58.024000000000001</v>
      </c>
      <c r="Q248">
        <v>44377</v>
      </c>
      <c r="R248">
        <v>143.447</v>
      </c>
      <c r="S248">
        <v>43337</v>
      </c>
      <c r="T248">
        <v>55.652999999999999</v>
      </c>
      <c r="U248">
        <v>42062</v>
      </c>
      <c r="V248">
        <v>-1</v>
      </c>
      <c r="W248">
        <v>44074</v>
      </c>
      <c r="X248">
        <v>104.6</v>
      </c>
      <c r="Y248">
        <v>44043</v>
      </c>
      <c r="Z248">
        <v>312.06099999999998</v>
      </c>
      <c r="AA248">
        <v>40481</v>
      </c>
      <c r="AB248">
        <v>41.524000000000001</v>
      </c>
      <c r="AC248">
        <v>44043</v>
      </c>
      <c r="AD248">
        <v>568.73599999999999</v>
      </c>
      <c r="AE248">
        <v>41149</v>
      </c>
      <c r="AF248">
        <v>-1</v>
      </c>
      <c r="AG248">
        <v>42853</v>
      </c>
      <c r="AH248">
        <v>23.484999999999999</v>
      </c>
      <c r="AI248">
        <v>-1</v>
      </c>
      <c r="AJ248">
        <v>-1</v>
      </c>
      <c r="AK248">
        <v>-1</v>
      </c>
      <c r="AL248">
        <v>-1</v>
      </c>
      <c r="AM248">
        <v>-1</v>
      </c>
      <c r="AN248">
        <v>-1</v>
      </c>
      <c r="AO248">
        <v>43424</v>
      </c>
      <c r="AP248">
        <v>-1</v>
      </c>
      <c r="AQ248">
        <v>44625</v>
      </c>
      <c r="AR248">
        <v>19.198</v>
      </c>
      <c r="AS248">
        <v>44626</v>
      </c>
      <c r="AT248">
        <v>12.099</v>
      </c>
      <c r="AU248">
        <v>-1</v>
      </c>
      <c r="AV248">
        <v>-1</v>
      </c>
      <c r="AW248">
        <v>41863</v>
      </c>
      <c r="AX248">
        <v>-1</v>
      </c>
      <c r="AY248">
        <v>43402</v>
      </c>
      <c r="AZ248">
        <v>-1</v>
      </c>
      <c r="BA248">
        <v>-1</v>
      </c>
      <c r="BB248">
        <v>18.059999999999999</v>
      </c>
      <c r="BC248">
        <v>41722</v>
      </c>
      <c r="BD248">
        <v>-1</v>
      </c>
      <c r="BE248">
        <v>-1</v>
      </c>
      <c r="BF248">
        <v>-1</v>
      </c>
      <c r="BG248">
        <v>-1</v>
      </c>
      <c r="BH248">
        <v>-1</v>
      </c>
      <c r="BI248">
        <v>43424</v>
      </c>
      <c r="BJ248">
        <v>-1</v>
      </c>
      <c r="BK248">
        <v>-1</v>
      </c>
      <c r="BL248">
        <v>-1</v>
      </c>
      <c r="BM248">
        <v>43424</v>
      </c>
      <c r="BN248">
        <v>122.836</v>
      </c>
      <c r="BO248">
        <v>43426</v>
      </c>
      <c r="BP248">
        <v>-1</v>
      </c>
      <c r="BQ248">
        <v>-1</v>
      </c>
      <c r="BR248">
        <v>-1</v>
      </c>
      <c r="BS248">
        <v>43426</v>
      </c>
      <c r="BT248">
        <v>-1</v>
      </c>
      <c r="BU248">
        <v>-1</v>
      </c>
      <c r="BV248">
        <v>-1</v>
      </c>
      <c r="BW248">
        <v>41915</v>
      </c>
      <c r="BX248">
        <v>-1</v>
      </c>
      <c r="BY248">
        <v>-1</v>
      </c>
      <c r="BZ248">
        <v>-1</v>
      </c>
      <c r="CA248">
        <v>41911</v>
      </c>
      <c r="CB248">
        <v>-1</v>
      </c>
      <c r="CC248">
        <v>41912</v>
      </c>
      <c r="CD248">
        <v>-1</v>
      </c>
      <c r="CE248">
        <v>43332</v>
      </c>
      <c r="CF248">
        <v>-1</v>
      </c>
      <c r="CG248">
        <v>41893</v>
      </c>
      <c r="CH248">
        <v>-1</v>
      </c>
      <c r="CI248">
        <v>-1</v>
      </c>
      <c r="CJ248">
        <v>-1</v>
      </c>
      <c r="CK248">
        <v>41844</v>
      </c>
      <c r="CL248">
        <v>-1</v>
      </c>
      <c r="CM248">
        <v>-1</v>
      </c>
      <c r="CN248">
        <v>-1</v>
      </c>
    </row>
    <row r="249" spans="1:92" x14ac:dyDescent="0.25">
      <c r="A249" s="1">
        <v>44074</v>
      </c>
      <c r="B249">
        <v>214.93700000000001</v>
      </c>
      <c r="C249">
        <v>41831</v>
      </c>
      <c r="D249">
        <v>-1</v>
      </c>
      <c r="E249">
        <v>44895</v>
      </c>
      <c r="F249">
        <v>59.728000000000002</v>
      </c>
      <c r="G249">
        <v>40360</v>
      </c>
      <c r="H249">
        <v>-1</v>
      </c>
      <c r="I249">
        <v>44834</v>
      </c>
      <c r="J249">
        <v>116.324</v>
      </c>
      <c r="K249">
        <v>41819</v>
      </c>
      <c r="L249">
        <v>-1</v>
      </c>
      <c r="M249">
        <v>40469</v>
      </c>
      <c r="N249">
        <v>21.948</v>
      </c>
      <c r="O249">
        <v>40289</v>
      </c>
      <c r="P249">
        <v>45.646000000000001</v>
      </c>
      <c r="Q249">
        <v>44377</v>
      </c>
      <c r="R249">
        <v>117.38200000000001</v>
      </c>
      <c r="S249">
        <v>43337</v>
      </c>
      <c r="T249">
        <v>44.805999999999997</v>
      </c>
      <c r="U249">
        <v>42062</v>
      </c>
      <c r="V249">
        <v>-1</v>
      </c>
      <c r="W249">
        <v>44074</v>
      </c>
      <c r="X249">
        <v>100.538</v>
      </c>
      <c r="Y249">
        <v>44043</v>
      </c>
      <c r="Z249">
        <v>312.06099999999998</v>
      </c>
      <c r="AA249">
        <v>40481</v>
      </c>
      <c r="AB249">
        <v>39.747999999999998</v>
      </c>
      <c r="AC249">
        <v>44043</v>
      </c>
      <c r="AD249">
        <v>568.73599999999999</v>
      </c>
      <c r="AE249">
        <v>41149</v>
      </c>
      <c r="AF249">
        <v>-1</v>
      </c>
      <c r="AG249">
        <v>42853</v>
      </c>
      <c r="AH249">
        <v>23.484999999999999</v>
      </c>
      <c r="AI249">
        <v>-1</v>
      </c>
      <c r="AJ249">
        <v>-1</v>
      </c>
      <c r="AK249">
        <v>-1</v>
      </c>
      <c r="AL249">
        <v>-1</v>
      </c>
      <c r="AM249">
        <v>-1</v>
      </c>
      <c r="AN249">
        <v>-1</v>
      </c>
      <c r="AO249">
        <v>43424</v>
      </c>
      <c r="AP249">
        <v>-1</v>
      </c>
      <c r="AQ249">
        <v>44625</v>
      </c>
      <c r="AR249">
        <v>18.164999999999999</v>
      </c>
      <c r="AS249">
        <v>44626</v>
      </c>
      <c r="AT249">
        <v>11.247999999999999</v>
      </c>
      <c r="AU249">
        <v>-1</v>
      </c>
      <c r="AV249">
        <v>-1</v>
      </c>
      <c r="AW249">
        <v>41863</v>
      </c>
      <c r="AX249">
        <v>-1</v>
      </c>
      <c r="AY249">
        <v>43402</v>
      </c>
      <c r="AZ249">
        <v>-1</v>
      </c>
      <c r="BA249">
        <v>-1</v>
      </c>
      <c r="BB249">
        <v>17.411999999999999</v>
      </c>
      <c r="BC249">
        <v>41722</v>
      </c>
      <c r="BD249">
        <v>-1</v>
      </c>
      <c r="BE249">
        <v>-1</v>
      </c>
      <c r="BF249">
        <v>-1</v>
      </c>
      <c r="BG249">
        <v>-1</v>
      </c>
      <c r="BH249">
        <v>-1</v>
      </c>
      <c r="BI249">
        <v>43424</v>
      </c>
      <c r="BJ249">
        <v>-1</v>
      </c>
      <c r="BK249">
        <v>-1</v>
      </c>
      <c r="BL249">
        <v>-1</v>
      </c>
      <c r="BM249">
        <v>43424</v>
      </c>
      <c r="BN249">
        <v>122.836</v>
      </c>
      <c r="BO249">
        <v>43426</v>
      </c>
      <c r="BP249">
        <v>-1</v>
      </c>
      <c r="BQ249">
        <v>-1</v>
      </c>
      <c r="BR249">
        <v>-1</v>
      </c>
      <c r="BS249">
        <v>43426</v>
      </c>
      <c r="BT249">
        <v>-1</v>
      </c>
      <c r="BU249">
        <v>-1</v>
      </c>
      <c r="BV249">
        <v>-1</v>
      </c>
      <c r="BW249">
        <v>41915</v>
      </c>
      <c r="BX249">
        <v>-1</v>
      </c>
      <c r="BY249">
        <v>-1</v>
      </c>
      <c r="BZ249">
        <v>-1</v>
      </c>
      <c r="CA249">
        <v>41911</v>
      </c>
      <c r="CB249">
        <v>-1</v>
      </c>
      <c r="CC249">
        <v>41912</v>
      </c>
      <c r="CD249">
        <v>-1</v>
      </c>
      <c r="CE249">
        <v>43332</v>
      </c>
      <c r="CF249">
        <v>-1</v>
      </c>
      <c r="CG249">
        <v>41893</v>
      </c>
      <c r="CH249">
        <v>-1</v>
      </c>
      <c r="CI249">
        <v>-1</v>
      </c>
      <c r="CJ249">
        <v>-1</v>
      </c>
      <c r="CK249">
        <v>41844</v>
      </c>
      <c r="CL249">
        <v>-1</v>
      </c>
      <c r="CM249">
        <v>-1</v>
      </c>
      <c r="CN249">
        <v>-1</v>
      </c>
    </row>
    <row r="250" spans="1:92" x14ac:dyDescent="0.25">
      <c r="A250" s="1">
        <v>44104</v>
      </c>
      <c r="B250">
        <v>249.48699999999999</v>
      </c>
      <c r="C250">
        <v>41831</v>
      </c>
      <c r="D250">
        <v>-1</v>
      </c>
      <c r="E250">
        <v>44895</v>
      </c>
      <c r="F250">
        <v>68.543999999999997</v>
      </c>
      <c r="G250">
        <v>40360</v>
      </c>
      <c r="H250">
        <v>-1</v>
      </c>
      <c r="I250">
        <v>44834</v>
      </c>
      <c r="J250">
        <v>151.72900000000001</v>
      </c>
      <c r="K250">
        <v>41819</v>
      </c>
      <c r="L250">
        <v>-1</v>
      </c>
      <c r="M250">
        <v>40469</v>
      </c>
      <c r="N250">
        <v>26.745999999999999</v>
      </c>
      <c r="O250">
        <v>40289</v>
      </c>
      <c r="P250">
        <v>55.223999999999997</v>
      </c>
      <c r="Q250">
        <v>44377</v>
      </c>
      <c r="R250">
        <v>151.68</v>
      </c>
      <c r="S250">
        <v>43337</v>
      </c>
      <c r="T250">
        <v>55.95</v>
      </c>
      <c r="U250">
        <v>42062</v>
      </c>
      <c r="V250">
        <v>-1</v>
      </c>
      <c r="W250">
        <v>44074</v>
      </c>
      <c r="X250">
        <v>100.538</v>
      </c>
      <c r="Y250">
        <v>44043</v>
      </c>
      <c r="Z250">
        <v>312.06099999999998</v>
      </c>
      <c r="AA250">
        <v>40481</v>
      </c>
      <c r="AB250">
        <v>47.771000000000001</v>
      </c>
      <c r="AC250">
        <v>44043</v>
      </c>
      <c r="AD250">
        <v>568.73599999999999</v>
      </c>
      <c r="AE250">
        <v>41149</v>
      </c>
      <c r="AF250">
        <v>-1</v>
      </c>
      <c r="AG250">
        <v>42853</v>
      </c>
      <c r="AH250">
        <v>23.484999999999999</v>
      </c>
      <c r="AI250">
        <v>-1</v>
      </c>
      <c r="AJ250">
        <v>-1</v>
      </c>
      <c r="AK250">
        <v>-1</v>
      </c>
      <c r="AL250">
        <v>-1</v>
      </c>
      <c r="AM250">
        <v>-1</v>
      </c>
      <c r="AN250">
        <v>-1</v>
      </c>
      <c r="AO250">
        <v>43424</v>
      </c>
      <c r="AP250">
        <v>-1</v>
      </c>
      <c r="AQ250">
        <v>44625</v>
      </c>
      <c r="AR250">
        <v>18.34</v>
      </c>
      <c r="AS250">
        <v>44626</v>
      </c>
      <c r="AT250">
        <v>12.154</v>
      </c>
      <c r="AU250">
        <v>-1</v>
      </c>
      <c r="AV250">
        <v>-1</v>
      </c>
      <c r="AW250">
        <v>41863</v>
      </c>
      <c r="AX250">
        <v>-1</v>
      </c>
      <c r="AY250">
        <v>43402</v>
      </c>
      <c r="AZ250">
        <v>-1</v>
      </c>
      <c r="BA250">
        <v>-1</v>
      </c>
      <c r="BB250">
        <v>18.126999999999999</v>
      </c>
      <c r="BC250">
        <v>41722</v>
      </c>
      <c r="BD250">
        <v>-1</v>
      </c>
      <c r="BE250">
        <v>-1</v>
      </c>
      <c r="BF250">
        <v>-1</v>
      </c>
      <c r="BG250">
        <v>-1</v>
      </c>
      <c r="BH250">
        <v>-1</v>
      </c>
      <c r="BI250">
        <v>43424</v>
      </c>
      <c r="BJ250">
        <v>-1</v>
      </c>
      <c r="BK250">
        <v>-1</v>
      </c>
      <c r="BL250">
        <v>-1</v>
      </c>
      <c r="BM250">
        <v>43424</v>
      </c>
      <c r="BN250">
        <v>122.836</v>
      </c>
      <c r="BO250">
        <v>43426</v>
      </c>
      <c r="BP250">
        <v>-1</v>
      </c>
      <c r="BQ250">
        <v>-1</v>
      </c>
      <c r="BR250">
        <v>-1</v>
      </c>
      <c r="BS250">
        <v>43426</v>
      </c>
      <c r="BT250">
        <v>-1</v>
      </c>
      <c r="BU250">
        <v>-1</v>
      </c>
      <c r="BV250">
        <v>-1</v>
      </c>
      <c r="BW250">
        <v>41915</v>
      </c>
      <c r="BX250">
        <v>-1</v>
      </c>
      <c r="BY250">
        <v>-1</v>
      </c>
      <c r="BZ250">
        <v>-1</v>
      </c>
      <c r="CA250">
        <v>41911</v>
      </c>
      <c r="CB250">
        <v>-1</v>
      </c>
      <c r="CC250">
        <v>41912</v>
      </c>
      <c r="CD250">
        <v>-1</v>
      </c>
      <c r="CE250">
        <v>43332</v>
      </c>
      <c r="CF250">
        <v>-1</v>
      </c>
      <c r="CG250">
        <v>41893</v>
      </c>
      <c r="CH250">
        <v>-1</v>
      </c>
      <c r="CI250">
        <v>-1</v>
      </c>
      <c r="CJ250">
        <v>-1</v>
      </c>
      <c r="CK250">
        <v>41844</v>
      </c>
      <c r="CL250">
        <v>-1</v>
      </c>
      <c r="CM250">
        <v>-1</v>
      </c>
      <c r="CN250">
        <v>-1</v>
      </c>
    </row>
    <row r="251" spans="1:92" x14ac:dyDescent="0.25">
      <c r="A251" s="1">
        <v>44134</v>
      </c>
      <c r="B251">
        <v>218.416</v>
      </c>
      <c r="C251">
        <v>41831</v>
      </c>
      <c r="D251">
        <v>-1</v>
      </c>
      <c r="E251">
        <v>44895</v>
      </c>
      <c r="F251">
        <v>57.02</v>
      </c>
      <c r="G251">
        <v>40360</v>
      </c>
      <c r="H251">
        <v>-1</v>
      </c>
      <c r="I251">
        <v>44834</v>
      </c>
      <c r="J251">
        <v>125.267</v>
      </c>
      <c r="K251">
        <v>41819</v>
      </c>
      <c r="L251">
        <v>-1</v>
      </c>
      <c r="M251">
        <v>40469</v>
      </c>
      <c r="N251">
        <v>26.128</v>
      </c>
      <c r="O251">
        <v>40289</v>
      </c>
      <c r="P251">
        <v>47.191000000000003</v>
      </c>
      <c r="Q251">
        <v>44377</v>
      </c>
      <c r="R251">
        <v>128.202</v>
      </c>
      <c r="S251">
        <v>43337</v>
      </c>
      <c r="T251">
        <v>47.07</v>
      </c>
      <c r="U251">
        <v>42062</v>
      </c>
      <c r="V251">
        <v>-1</v>
      </c>
      <c r="W251">
        <v>44074</v>
      </c>
      <c r="X251">
        <v>100.538</v>
      </c>
      <c r="Y251">
        <v>44043</v>
      </c>
      <c r="Z251">
        <v>312.06099999999998</v>
      </c>
      <c r="AA251">
        <v>40481</v>
      </c>
      <c r="AB251">
        <v>47.061999999999998</v>
      </c>
      <c r="AC251">
        <v>44043</v>
      </c>
      <c r="AD251">
        <v>568.73599999999999</v>
      </c>
      <c r="AE251">
        <v>41149</v>
      </c>
      <c r="AF251">
        <v>-1</v>
      </c>
      <c r="AG251">
        <v>42853</v>
      </c>
      <c r="AH251">
        <v>23.484999999999999</v>
      </c>
      <c r="AI251">
        <v>-1</v>
      </c>
      <c r="AJ251">
        <v>-1</v>
      </c>
      <c r="AK251">
        <v>-1</v>
      </c>
      <c r="AL251">
        <v>-1</v>
      </c>
      <c r="AM251">
        <v>-1</v>
      </c>
      <c r="AN251">
        <v>-1</v>
      </c>
      <c r="AO251">
        <v>43424</v>
      </c>
      <c r="AP251">
        <v>-1</v>
      </c>
      <c r="AQ251">
        <v>44625</v>
      </c>
      <c r="AR251">
        <v>18.372</v>
      </c>
      <c r="AS251">
        <v>44626</v>
      </c>
      <c r="AT251">
        <v>11.27</v>
      </c>
      <c r="AU251">
        <v>-1</v>
      </c>
      <c r="AV251">
        <v>-1</v>
      </c>
      <c r="AW251">
        <v>41863</v>
      </c>
      <c r="AX251">
        <v>-1</v>
      </c>
      <c r="AY251">
        <v>43402</v>
      </c>
      <c r="AZ251">
        <v>-1</v>
      </c>
      <c r="BA251">
        <v>-1</v>
      </c>
      <c r="BB251">
        <v>17.916</v>
      </c>
      <c r="BC251">
        <v>41722</v>
      </c>
      <c r="BD251">
        <v>-1</v>
      </c>
      <c r="BE251">
        <v>-1</v>
      </c>
      <c r="BF251">
        <v>-1</v>
      </c>
      <c r="BG251">
        <v>-1</v>
      </c>
      <c r="BH251">
        <v>-1</v>
      </c>
      <c r="BI251">
        <v>43424</v>
      </c>
      <c r="BJ251">
        <v>-1</v>
      </c>
      <c r="BK251">
        <v>-1</v>
      </c>
      <c r="BL251">
        <v>-1</v>
      </c>
      <c r="BM251">
        <v>43424</v>
      </c>
      <c r="BN251">
        <v>122.836</v>
      </c>
      <c r="BO251">
        <v>43426</v>
      </c>
      <c r="BP251">
        <v>-1</v>
      </c>
      <c r="BQ251">
        <v>-1</v>
      </c>
      <c r="BR251">
        <v>-1</v>
      </c>
      <c r="BS251">
        <v>43426</v>
      </c>
      <c r="BT251">
        <v>-1</v>
      </c>
      <c r="BU251">
        <v>-1</v>
      </c>
      <c r="BV251">
        <v>-1</v>
      </c>
      <c r="BW251">
        <v>41915</v>
      </c>
      <c r="BX251">
        <v>-1</v>
      </c>
      <c r="BY251">
        <v>-1</v>
      </c>
      <c r="BZ251">
        <v>-1</v>
      </c>
      <c r="CA251">
        <v>41911</v>
      </c>
      <c r="CB251">
        <v>-1</v>
      </c>
      <c r="CC251">
        <v>41912</v>
      </c>
      <c r="CD251">
        <v>-1</v>
      </c>
      <c r="CE251">
        <v>43332</v>
      </c>
      <c r="CF251">
        <v>-1</v>
      </c>
      <c r="CG251">
        <v>41893</v>
      </c>
      <c r="CH251">
        <v>-1</v>
      </c>
      <c r="CI251">
        <v>-1</v>
      </c>
      <c r="CJ251">
        <v>-1</v>
      </c>
      <c r="CK251">
        <v>41844</v>
      </c>
      <c r="CL251">
        <v>-1</v>
      </c>
      <c r="CM251">
        <v>-1</v>
      </c>
      <c r="CN251">
        <v>-1</v>
      </c>
    </row>
    <row r="252" spans="1:92" x14ac:dyDescent="0.25">
      <c r="A252" s="1">
        <v>44165</v>
      </c>
      <c r="B252">
        <v>166.114</v>
      </c>
      <c r="C252">
        <v>41831</v>
      </c>
      <c r="D252">
        <v>-1</v>
      </c>
      <c r="E252">
        <v>44895</v>
      </c>
      <c r="F252">
        <v>49.305</v>
      </c>
      <c r="G252">
        <v>40360</v>
      </c>
      <c r="H252">
        <v>-1</v>
      </c>
      <c r="I252">
        <v>44834</v>
      </c>
      <c r="J252">
        <v>88.774000000000001</v>
      </c>
      <c r="K252">
        <v>41819</v>
      </c>
      <c r="L252">
        <v>-1</v>
      </c>
      <c r="M252">
        <v>40469</v>
      </c>
      <c r="N252">
        <v>21.484999999999999</v>
      </c>
      <c r="O252">
        <v>40289</v>
      </c>
      <c r="P252">
        <v>36.493000000000002</v>
      </c>
      <c r="Q252">
        <v>44377</v>
      </c>
      <c r="R252">
        <v>87.65</v>
      </c>
      <c r="S252">
        <v>43337</v>
      </c>
      <c r="T252">
        <v>35.966000000000001</v>
      </c>
      <c r="U252">
        <v>42062</v>
      </c>
      <c r="V252">
        <v>-1</v>
      </c>
      <c r="W252">
        <v>44074</v>
      </c>
      <c r="X252">
        <v>100.538</v>
      </c>
      <c r="Y252">
        <v>44043</v>
      </c>
      <c r="Z252">
        <v>312.06099999999998</v>
      </c>
      <c r="AA252">
        <v>40481</v>
      </c>
      <c r="AB252">
        <v>38.6</v>
      </c>
      <c r="AC252">
        <v>44043</v>
      </c>
      <c r="AD252">
        <v>568.73599999999999</v>
      </c>
      <c r="AE252">
        <v>41149</v>
      </c>
      <c r="AF252">
        <v>-1</v>
      </c>
      <c r="AG252">
        <v>42853</v>
      </c>
      <c r="AH252">
        <v>23.484999999999999</v>
      </c>
      <c r="AI252">
        <v>-1</v>
      </c>
      <c r="AJ252">
        <v>-1</v>
      </c>
      <c r="AK252">
        <v>-1</v>
      </c>
      <c r="AL252">
        <v>-1</v>
      </c>
      <c r="AM252">
        <v>-1</v>
      </c>
      <c r="AN252">
        <v>-1</v>
      </c>
      <c r="AO252">
        <v>43424</v>
      </c>
      <c r="AP252">
        <v>-1</v>
      </c>
      <c r="AQ252">
        <v>44625</v>
      </c>
      <c r="AR252">
        <v>17.190000000000001</v>
      </c>
      <c r="AS252">
        <v>44626</v>
      </c>
      <c r="AT252">
        <v>10.797000000000001</v>
      </c>
      <c r="AU252">
        <v>-1</v>
      </c>
      <c r="AV252">
        <v>-1</v>
      </c>
      <c r="AW252">
        <v>41863</v>
      </c>
      <c r="AX252">
        <v>-1</v>
      </c>
      <c r="AY252">
        <v>43402</v>
      </c>
      <c r="AZ252">
        <v>-1</v>
      </c>
      <c r="BA252">
        <v>-1</v>
      </c>
      <c r="BB252">
        <v>16.510000000000002</v>
      </c>
      <c r="BC252">
        <v>41722</v>
      </c>
      <c r="BD252">
        <v>-1</v>
      </c>
      <c r="BE252">
        <v>-1</v>
      </c>
      <c r="BF252">
        <v>-1</v>
      </c>
      <c r="BG252">
        <v>-1</v>
      </c>
      <c r="BH252">
        <v>-1</v>
      </c>
      <c r="BI252">
        <v>43424</v>
      </c>
      <c r="BJ252">
        <v>-1</v>
      </c>
      <c r="BK252">
        <v>-1</v>
      </c>
      <c r="BL252">
        <v>-1</v>
      </c>
      <c r="BM252">
        <v>43424</v>
      </c>
      <c r="BN252">
        <v>122.836</v>
      </c>
      <c r="BO252">
        <v>43426</v>
      </c>
      <c r="BP252">
        <v>-1</v>
      </c>
      <c r="BQ252">
        <v>-1</v>
      </c>
      <c r="BR252">
        <v>-1</v>
      </c>
      <c r="BS252">
        <v>43426</v>
      </c>
      <c r="BT252">
        <v>-1</v>
      </c>
      <c r="BU252">
        <v>-1</v>
      </c>
      <c r="BV252">
        <v>-1</v>
      </c>
      <c r="BW252">
        <v>41915</v>
      </c>
      <c r="BX252">
        <v>-1</v>
      </c>
      <c r="BY252">
        <v>-1</v>
      </c>
      <c r="BZ252">
        <v>-1</v>
      </c>
      <c r="CA252">
        <v>41911</v>
      </c>
      <c r="CB252">
        <v>-1</v>
      </c>
      <c r="CC252">
        <v>41912</v>
      </c>
      <c r="CD252">
        <v>-1</v>
      </c>
      <c r="CE252">
        <v>43332</v>
      </c>
      <c r="CF252">
        <v>-1</v>
      </c>
      <c r="CG252">
        <v>41893</v>
      </c>
      <c r="CH252">
        <v>-1</v>
      </c>
      <c r="CI252">
        <v>-1</v>
      </c>
      <c r="CJ252">
        <v>-1</v>
      </c>
      <c r="CK252">
        <v>41844</v>
      </c>
      <c r="CL252">
        <v>-1</v>
      </c>
      <c r="CM252">
        <v>-1</v>
      </c>
      <c r="CN252">
        <v>-1</v>
      </c>
    </row>
    <row r="253" spans="1:92" x14ac:dyDescent="0.25">
      <c r="A253" s="1">
        <v>44196</v>
      </c>
      <c r="B253">
        <v>142.852</v>
      </c>
      <c r="C253">
        <v>41831</v>
      </c>
      <c r="D253">
        <v>-1</v>
      </c>
      <c r="E253">
        <v>44895</v>
      </c>
      <c r="F253">
        <v>44.802</v>
      </c>
      <c r="G253">
        <v>40360</v>
      </c>
      <c r="H253">
        <v>-1</v>
      </c>
      <c r="I253">
        <v>44834</v>
      </c>
      <c r="J253">
        <v>88.656999999999996</v>
      </c>
      <c r="K253">
        <v>41819</v>
      </c>
      <c r="L253">
        <v>-1</v>
      </c>
      <c r="M253">
        <v>40469</v>
      </c>
      <c r="N253">
        <v>21.911999999999999</v>
      </c>
      <c r="O253">
        <v>40289</v>
      </c>
      <c r="P253">
        <v>37.523000000000003</v>
      </c>
      <c r="Q253">
        <v>44377</v>
      </c>
      <c r="R253">
        <v>81.494</v>
      </c>
      <c r="S253">
        <v>43337</v>
      </c>
      <c r="T253">
        <v>35.554000000000002</v>
      </c>
      <c r="U253">
        <v>42062</v>
      </c>
      <c r="V253">
        <v>-1</v>
      </c>
      <c r="W253">
        <v>44074</v>
      </c>
      <c r="X253">
        <v>100.538</v>
      </c>
      <c r="Y253">
        <v>44043</v>
      </c>
      <c r="Z253">
        <v>312.06099999999998</v>
      </c>
      <c r="AA253">
        <v>40481</v>
      </c>
      <c r="AB253">
        <v>36.796999999999997</v>
      </c>
      <c r="AC253">
        <v>44043</v>
      </c>
      <c r="AD253">
        <v>568.73599999999999</v>
      </c>
      <c r="AE253">
        <v>41149</v>
      </c>
      <c r="AF253">
        <v>-1</v>
      </c>
      <c r="AG253">
        <v>42853</v>
      </c>
      <c r="AH253">
        <v>23.484999999999999</v>
      </c>
      <c r="AI253">
        <v>-1</v>
      </c>
      <c r="AJ253">
        <v>-1</v>
      </c>
      <c r="AK253">
        <v>-1</v>
      </c>
      <c r="AL253">
        <v>-1</v>
      </c>
      <c r="AM253">
        <v>-1</v>
      </c>
      <c r="AN253">
        <v>-1</v>
      </c>
      <c r="AO253">
        <v>43424</v>
      </c>
      <c r="AP253">
        <v>-1</v>
      </c>
      <c r="AQ253">
        <v>44625</v>
      </c>
      <c r="AR253">
        <v>16.145</v>
      </c>
      <c r="AS253">
        <v>44626</v>
      </c>
      <c r="AT253">
        <v>10.754</v>
      </c>
      <c r="AU253">
        <v>-1</v>
      </c>
      <c r="AV253">
        <v>-1</v>
      </c>
      <c r="AW253">
        <v>41863</v>
      </c>
      <c r="AX253">
        <v>-1</v>
      </c>
      <c r="AY253">
        <v>43402</v>
      </c>
      <c r="AZ253">
        <v>-1</v>
      </c>
      <c r="BA253">
        <v>-1</v>
      </c>
      <c r="BB253">
        <v>16.266999999999999</v>
      </c>
      <c r="BC253">
        <v>41722</v>
      </c>
      <c r="BD253">
        <v>-1</v>
      </c>
      <c r="BE253">
        <v>-1</v>
      </c>
      <c r="BF253">
        <v>-1</v>
      </c>
      <c r="BG253">
        <v>-1</v>
      </c>
      <c r="BH253">
        <v>-1</v>
      </c>
      <c r="BI253">
        <v>43424</v>
      </c>
      <c r="BJ253">
        <v>-1</v>
      </c>
      <c r="BK253">
        <v>-1</v>
      </c>
      <c r="BL253">
        <v>-1</v>
      </c>
      <c r="BM253">
        <v>43424</v>
      </c>
      <c r="BN253">
        <v>122.836</v>
      </c>
      <c r="BO253">
        <v>43426</v>
      </c>
      <c r="BP253">
        <v>-1</v>
      </c>
      <c r="BQ253">
        <v>-1</v>
      </c>
      <c r="BR253">
        <v>-1</v>
      </c>
      <c r="BS253">
        <v>43426</v>
      </c>
      <c r="BT253">
        <v>-1</v>
      </c>
      <c r="BU253">
        <v>-1</v>
      </c>
      <c r="BV253">
        <v>-1</v>
      </c>
      <c r="BW253">
        <v>41915</v>
      </c>
      <c r="BX253">
        <v>-1</v>
      </c>
      <c r="BY253">
        <v>-1</v>
      </c>
      <c r="BZ253">
        <v>-1</v>
      </c>
      <c r="CA253">
        <v>41911</v>
      </c>
      <c r="CB253">
        <v>-1</v>
      </c>
      <c r="CC253">
        <v>41912</v>
      </c>
      <c r="CD253">
        <v>-1</v>
      </c>
      <c r="CE253">
        <v>43332</v>
      </c>
      <c r="CF253">
        <v>-1</v>
      </c>
      <c r="CG253">
        <v>41893</v>
      </c>
      <c r="CH253">
        <v>-1</v>
      </c>
      <c r="CI253">
        <v>-1</v>
      </c>
      <c r="CJ253">
        <v>-1</v>
      </c>
      <c r="CK253">
        <v>41844</v>
      </c>
      <c r="CL253">
        <v>-1</v>
      </c>
      <c r="CM253">
        <v>-1</v>
      </c>
      <c r="CN253">
        <v>-1</v>
      </c>
    </row>
    <row r="254" spans="1:92" x14ac:dyDescent="0.25">
      <c r="A254" s="1">
        <v>44225</v>
      </c>
      <c r="B254">
        <v>173.96299999999999</v>
      </c>
      <c r="C254">
        <v>41831</v>
      </c>
      <c r="D254">
        <v>-1</v>
      </c>
      <c r="E254">
        <v>44895</v>
      </c>
      <c r="F254">
        <v>54.1</v>
      </c>
      <c r="G254">
        <v>40360</v>
      </c>
      <c r="H254">
        <v>-1</v>
      </c>
      <c r="I254">
        <v>44834</v>
      </c>
      <c r="J254">
        <v>112.895</v>
      </c>
      <c r="K254">
        <v>41819</v>
      </c>
      <c r="L254">
        <v>-1</v>
      </c>
      <c r="M254">
        <v>40469</v>
      </c>
      <c r="N254">
        <v>24.373000000000001</v>
      </c>
      <c r="O254">
        <v>40289</v>
      </c>
      <c r="P254">
        <v>42.77</v>
      </c>
      <c r="Q254">
        <v>44377</v>
      </c>
      <c r="R254">
        <v>95.456000000000003</v>
      </c>
      <c r="S254">
        <v>43337</v>
      </c>
      <c r="T254">
        <v>41.843000000000004</v>
      </c>
      <c r="U254">
        <v>42062</v>
      </c>
      <c r="V254">
        <v>-1</v>
      </c>
      <c r="W254">
        <v>44074</v>
      </c>
      <c r="X254">
        <v>100.538</v>
      </c>
      <c r="Y254">
        <v>44043</v>
      </c>
      <c r="Z254">
        <v>312.06099999999998</v>
      </c>
      <c r="AA254">
        <v>40481</v>
      </c>
      <c r="AB254">
        <v>40.292000000000002</v>
      </c>
      <c r="AC254">
        <v>44043</v>
      </c>
      <c r="AD254">
        <v>568.73599999999999</v>
      </c>
      <c r="AE254">
        <v>41149</v>
      </c>
      <c r="AF254">
        <v>-1</v>
      </c>
      <c r="AG254">
        <v>42853</v>
      </c>
      <c r="AH254">
        <v>23.484999999999999</v>
      </c>
      <c r="AI254">
        <v>-1</v>
      </c>
      <c r="AJ254">
        <v>-1</v>
      </c>
      <c r="AK254">
        <v>-1</v>
      </c>
      <c r="AL254">
        <v>-1</v>
      </c>
      <c r="AM254">
        <v>-1</v>
      </c>
      <c r="AN254">
        <v>-1</v>
      </c>
      <c r="AO254">
        <v>43424</v>
      </c>
      <c r="AP254">
        <v>-1</v>
      </c>
      <c r="AQ254">
        <v>44625</v>
      </c>
      <c r="AR254">
        <v>16.114999999999998</v>
      </c>
      <c r="AS254">
        <v>44626</v>
      </c>
      <c r="AT254">
        <v>11.196</v>
      </c>
      <c r="AU254">
        <v>-1</v>
      </c>
      <c r="AV254">
        <v>-1</v>
      </c>
      <c r="AW254">
        <v>41863</v>
      </c>
      <c r="AX254">
        <v>-1</v>
      </c>
      <c r="AY254">
        <v>43402</v>
      </c>
      <c r="AZ254">
        <v>-1</v>
      </c>
      <c r="BA254">
        <v>-1</v>
      </c>
      <c r="BB254">
        <v>16.18</v>
      </c>
      <c r="BC254">
        <v>41722</v>
      </c>
      <c r="BD254">
        <v>-1</v>
      </c>
      <c r="BE254">
        <v>-1</v>
      </c>
      <c r="BF254">
        <v>-1</v>
      </c>
      <c r="BG254">
        <v>-1</v>
      </c>
      <c r="BH254">
        <v>-1</v>
      </c>
      <c r="BI254">
        <v>43424</v>
      </c>
      <c r="BJ254">
        <v>-1</v>
      </c>
      <c r="BK254">
        <v>-1</v>
      </c>
      <c r="BL254">
        <v>-1</v>
      </c>
      <c r="BM254">
        <v>43424</v>
      </c>
      <c r="BN254">
        <v>122.836</v>
      </c>
      <c r="BO254">
        <v>43426</v>
      </c>
      <c r="BP254">
        <v>-1</v>
      </c>
      <c r="BQ254">
        <v>-1</v>
      </c>
      <c r="BR254">
        <v>-1</v>
      </c>
      <c r="BS254">
        <v>43426</v>
      </c>
      <c r="BT254">
        <v>-1</v>
      </c>
      <c r="BU254">
        <v>-1</v>
      </c>
      <c r="BV254">
        <v>-1</v>
      </c>
      <c r="BW254">
        <v>41915</v>
      </c>
      <c r="BX254">
        <v>-1</v>
      </c>
      <c r="BY254">
        <v>-1</v>
      </c>
      <c r="BZ254">
        <v>-1</v>
      </c>
      <c r="CA254">
        <v>41911</v>
      </c>
      <c r="CB254">
        <v>-1</v>
      </c>
      <c r="CC254">
        <v>41912</v>
      </c>
      <c r="CD254">
        <v>-1</v>
      </c>
      <c r="CE254">
        <v>43332</v>
      </c>
      <c r="CF254">
        <v>-1</v>
      </c>
      <c r="CG254">
        <v>41893</v>
      </c>
      <c r="CH254">
        <v>-1</v>
      </c>
      <c r="CI254">
        <v>-1</v>
      </c>
      <c r="CJ254">
        <v>-1</v>
      </c>
      <c r="CK254">
        <v>41844</v>
      </c>
      <c r="CL254">
        <v>-1</v>
      </c>
      <c r="CM254">
        <v>-1</v>
      </c>
      <c r="CN254">
        <v>-1</v>
      </c>
    </row>
    <row r="255" spans="1:92" x14ac:dyDescent="0.25">
      <c r="A255" s="1">
        <v>44253</v>
      </c>
      <c r="B255">
        <v>190.87200000000001</v>
      </c>
      <c r="C255">
        <v>41831</v>
      </c>
      <c r="D255">
        <v>-1</v>
      </c>
      <c r="E255">
        <v>44895</v>
      </c>
      <c r="F255">
        <v>54.106999999999999</v>
      </c>
      <c r="G255">
        <v>40360</v>
      </c>
      <c r="H255">
        <v>-1</v>
      </c>
      <c r="I255">
        <v>44834</v>
      </c>
      <c r="J255">
        <v>121.285</v>
      </c>
      <c r="K255">
        <v>41819</v>
      </c>
      <c r="L255">
        <v>-1</v>
      </c>
      <c r="M255">
        <v>40469</v>
      </c>
      <c r="N255">
        <v>23.533000000000001</v>
      </c>
      <c r="O255">
        <v>40289</v>
      </c>
      <c r="P255">
        <v>40.985999999999997</v>
      </c>
      <c r="Q255">
        <v>44377</v>
      </c>
      <c r="R255">
        <v>107.13200000000001</v>
      </c>
      <c r="S255">
        <v>43337</v>
      </c>
      <c r="T255">
        <v>40.835999999999999</v>
      </c>
      <c r="U255">
        <v>42062</v>
      </c>
      <c r="V255">
        <v>-1</v>
      </c>
      <c r="W255">
        <v>44074</v>
      </c>
      <c r="X255">
        <v>100.538</v>
      </c>
      <c r="Y255">
        <v>44043</v>
      </c>
      <c r="Z255">
        <v>312.06099999999998</v>
      </c>
      <c r="AA255">
        <v>40481</v>
      </c>
      <c r="AB255">
        <v>39.411000000000001</v>
      </c>
      <c r="AC255">
        <v>44043</v>
      </c>
      <c r="AD255">
        <v>568.73599999999999</v>
      </c>
      <c r="AE255">
        <v>41149</v>
      </c>
      <c r="AF255">
        <v>-1</v>
      </c>
      <c r="AG255">
        <v>42853</v>
      </c>
      <c r="AH255">
        <v>23.484999999999999</v>
      </c>
      <c r="AI255">
        <v>-1</v>
      </c>
      <c r="AJ255">
        <v>-1</v>
      </c>
      <c r="AK255">
        <v>-1</v>
      </c>
      <c r="AL255">
        <v>-1</v>
      </c>
      <c r="AM255">
        <v>-1</v>
      </c>
      <c r="AN255">
        <v>-1</v>
      </c>
      <c r="AO255">
        <v>43424</v>
      </c>
      <c r="AP255">
        <v>-1</v>
      </c>
      <c r="AQ255">
        <v>44625</v>
      </c>
      <c r="AR255">
        <v>15.368</v>
      </c>
      <c r="AS255">
        <v>44626</v>
      </c>
      <c r="AT255">
        <v>10.407999999999999</v>
      </c>
      <c r="AU255">
        <v>-1</v>
      </c>
      <c r="AV255">
        <v>-1</v>
      </c>
      <c r="AW255">
        <v>41863</v>
      </c>
      <c r="AX255">
        <v>-1</v>
      </c>
      <c r="AY255">
        <v>43402</v>
      </c>
      <c r="AZ255">
        <v>-1</v>
      </c>
      <c r="BA255">
        <v>-1</v>
      </c>
      <c r="BB255">
        <v>16.268000000000001</v>
      </c>
      <c r="BC255">
        <v>41722</v>
      </c>
      <c r="BD255">
        <v>-1</v>
      </c>
      <c r="BE255">
        <v>-1</v>
      </c>
      <c r="BF255">
        <v>-1</v>
      </c>
      <c r="BG255">
        <v>-1</v>
      </c>
      <c r="BH255">
        <v>-1</v>
      </c>
      <c r="BI255">
        <v>43424</v>
      </c>
      <c r="BJ255">
        <v>-1</v>
      </c>
      <c r="BK255">
        <v>-1</v>
      </c>
      <c r="BL255">
        <v>-1</v>
      </c>
      <c r="BM255">
        <v>43424</v>
      </c>
      <c r="BN255">
        <v>122.836</v>
      </c>
      <c r="BO255">
        <v>43426</v>
      </c>
      <c r="BP255">
        <v>-1</v>
      </c>
      <c r="BQ255">
        <v>-1</v>
      </c>
      <c r="BR255">
        <v>-1</v>
      </c>
      <c r="BS255">
        <v>43426</v>
      </c>
      <c r="BT255">
        <v>-1</v>
      </c>
      <c r="BU255">
        <v>-1</v>
      </c>
      <c r="BV255">
        <v>-1</v>
      </c>
      <c r="BW255">
        <v>41915</v>
      </c>
      <c r="BX255">
        <v>-1</v>
      </c>
      <c r="BY255">
        <v>-1</v>
      </c>
      <c r="BZ255">
        <v>-1</v>
      </c>
      <c r="CA255">
        <v>41911</v>
      </c>
      <c r="CB255">
        <v>-1</v>
      </c>
      <c r="CC255">
        <v>41912</v>
      </c>
      <c r="CD255">
        <v>-1</v>
      </c>
      <c r="CE255">
        <v>43332</v>
      </c>
      <c r="CF255">
        <v>-1</v>
      </c>
      <c r="CG255">
        <v>41893</v>
      </c>
      <c r="CH255">
        <v>-1</v>
      </c>
      <c r="CI255">
        <v>-1</v>
      </c>
      <c r="CJ255">
        <v>-1</v>
      </c>
      <c r="CK255">
        <v>41844</v>
      </c>
      <c r="CL255">
        <v>-1</v>
      </c>
      <c r="CM255">
        <v>-1</v>
      </c>
      <c r="CN255">
        <v>-1</v>
      </c>
    </row>
    <row r="256" spans="1:92" x14ac:dyDescent="0.25">
      <c r="A256" s="1">
        <v>44286</v>
      </c>
      <c r="B256">
        <v>225.45400000000001</v>
      </c>
      <c r="C256">
        <v>41831</v>
      </c>
      <c r="D256">
        <v>-1</v>
      </c>
      <c r="E256">
        <v>44895</v>
      </c>
      <c r="F256">
        <v>59.040999999999997</v>
      </c>
      <c r="G256">
        <v>40360</v>
      </c>
      <c r="H256">
        <v>-1</v>
      </c>
      <c r="I256">
        <v>44834</v>
      </c>
      <c r="J256">
        <v>134.66499999999999</v>
      </c>
      <c r="K256">
        <v>41819</v>
      </c>
      <c r="L256">
        <v>-1</v>
      </c>
      <c r="M256">
        <v>40469</v>
      </c>
      <c r="N256">
        <v>22.475999999999999</v>
      </c>
      <c r="O256">
        <v>40289</v>
      </c>
      <c r="P256">
        <v>44.814</v>
      </c>
      <c r="Q256">
        <v>44377</v>
      </c>
      <c r="R256">
        <v>113.907</v>
      </c>
      <c r="S256">
        <v>43337</v>
      </c>
      <c r="T256">
        <v>44.933</v>
      </c>
      <c r="U256">
        <v>42062</v>
      </c>
      <c r="V256">
        <v>-1</v>
      </c>
      <c r="W256">
        <v>44074</v>
      </c>
      <c r="X256">
        <v>100.538</v>
      </c>
      <c r="Y256">
        <v>44043</v>
      </c>
      <c r="Z256">
        <v>312.06099999999998</v>
      </c>
      <c r="AA256">
        <v>40481</v>
      </c>
      <c r="AB256">
        <v>-1</v>
      </c>
      <c r="AC256">
        <v>44043</v>
      </c>
      <c r="AD256">
        <v>568.73599999999999</v>
      </c>
      <c r="AE256">
        <v>41149</v>
      </c>
      <c r="AF256">
        <v>-1</v>
      </c>
      <c r="AG256">
        <v>42853</v>
      </c>
      <c r="AH256">
        <v>23.484999999999999</v>
      </c>
      <c r="AI256">
        <v>-1</v>
      </c>
      <c r="AJ256">
        <v>-1</v>
      </c>
      <c r="AK256">
        <v>-1</v>
      </c>
      <c r="AL256">
        <v>-1</v>
      </c>
      <c r="AM256">
        <v>-1</v>
      </c>
      <c r="AN256">
        <v>-1</v>
      </c>
      <c r="AO256">
        <v>43424</v>
      </c>
      <c r="AP256">
        <v>-1</v>
      </c>
      <c r="AQ256">
        <v>44625</v>
      </c>
      <c r="AR256">
        <v>17.423999999999999</v>
      </c>
      <c r="AS256">
        <v>44626</v>
      </c>
      <c r="AT256">
        <v>10.42</v>
      </c>
      <c r="AU256">
        <v>-1</v>
      </c>
      <c r="AV256">
        <v>-1</v>
      </c>
      <c r="AW256">
        <v>41863</v>
      </c>
      <c r="AX256">
        <v>-1</v>
      </c>
      <c r="AY256">
        <v>43402</v>
      </c>
      <c r="AZ256">
        <v>-1</v>
      </c>
      <c r="BA256">
        <v>-1</v>
      </c>
      <c r="BB256">
        <v>-1</v>
      </c>
      <c r="BC256">
        <v>41722</v>
      </c>
      <c r="BD256">
        <v>-1</v>
      </c>
      <c r="BE256">
        <v>-1</v>
      </c>
      <c r="BF256">
        <v>-1</v>
      </c>
      <c r="BG256">
        <v>-1</v>
      </c>
      <c r="BH256">
        <v>-1</v>
      </c>
      <c r="BI256">
        <v>43424</v>
      </c>
      <c r="BJ256">
        <v>-1</v>
      </c>
      <c r="BK256">
        <v>-1</v>
      </c>
      <c r="BL256">
        <v>-1</v>
      </c>
      <c r="BM256">
        <v>43424</v>
      </c>
      <c r="BN256">
        <v>122.836</v>
      </c>
      <c r="BO256">
        <v>43426</v>
      </c>
      <c r="BP256">
        <v>-1</v>
      </c>
      <c r="BQ256">
        <v>-1</v>
      </c>
      <c r="BR256">
        <v>-1</v>
      </c>
      <c r="BS256">
        <v>43426</v>
      </c>
      <c r="BT256">
        <v>-1</v>
      </c>
      <c r="BU256">
        <v>-1</v>
      </c>
      <c r="BV256">
        <v>-1</v>
      </c>
      <c r="BW256">
        <v>41915</v>
      </c>
      <c r="BX256">
        <v>-1</v>
      </c>
      <c r="BY256">
        <v>-1</v>
      </c>
      <c r="BZ256">
        <v>-1</v>
      </c>
      <c r="CA256">
        <v>41911</v>
      </c>
      <c r="CB256">
        <v>-1</v>
      </c>
      <c r="CC256">
        <v>41912</v>
      </c>
      <c r="CD256">
        <v>-1</v>
      </c>
      <c r="CE256">
        <v>43332</v>
      </c>
      <c r="CF256">
        <v>-1</v>
      </c>
      <c r="CG256">
        <v>41893</v>
      </c>
      <c r="CH256">
        <v>-1</v>
      </c>
      <c r="CI256">
        <v>-1</v>
      </c>
      <c r="CJ256">
        <v>-1</v>
      </c>
      <c r="CK256">
        <v>41844</v>
      </c>
      <c r="CL256">
        <v>-1</v>
      </c>
      <c r="CM256">
        <v>-1</v>
      </c>
      <c r="CN256">
        <v>-1</v>
      </c>
    </row>
    <row r="257" spans="1:92" x14ac:dyDescent="0.25">
      <c r="A257" s="1">
        <v>44316</v>
      </c>
      <c r="B257">
        <v>192.05699999999999</v>
      </c>
      <c r="C257">
        <v>41831</v>
      </c>
      <c r="D257">
        <v>-1</v>
      </c>
      <c r="E257">
        <v>44895</v>
      </c>
      <c r="F257">
        <v>52.463000000000001</v>
      </c>
      <c r="G257">
        <v>40360</v>
      </c>
      <c r="H257">
        <v>-1</v>
      </c>
      <c r="I257">
        <v>44834</v>
      </c>
      <c r="J257">
        <v>125.239</v>
      </c>
      <c r="K257">
        <v>41819</v>
      </c>
      <c r="L257">
        <v>-1</v>
      </c>
      <c r="M257">
        <v>40469</v>
      </c>
      <c r="N257">
        <v>19.664999999999999</v>
      </c>
      <c r="O257">
        <v>40289</v>
      </c>
      <c r="P257">
        <v>45.746000000000002</v>
      </c>
      <c r="Q257">
        <v>44377</v>
      </c>
      <c r="R257">
        <v>94.352999999999994</v>
      </c>
      <c r="S257">
        <v>43337</v>
      </c>
      <c r="T257">
        <v>46.326000000000001</v>
      </c>
      <c r="U257">
        <v>42062</v>
      </c>
      <c r="V257">
        <v>-1</v>
      </c>
      <c r="W257">
        <v>44074</v>
      </c>
      <c r="X257">
        <v>100.538</v>
      </c>
      <c r="Y257">
        <v>44043</v>
      </c>
      <c r="Z257">
        <v>312.06099999999998</v>
      </c>
      <c r="AA257">
        <v>40481</v>
      </c>
      <c r="AB257">
        <v>-1</v>
      </c>
      <c r="AC257">
        <v>44043</v>
      </c>
      <c r="AD257">
        <v>568.73599999999999</v>
      </c>
      <c r="AE257">
        <v>41149</v>
      </c>
      <c r="AF257">
        <v>-1</v>
      </c>
      <c r="AG257">
        <v>42853</v>
      </c>
      <c r="AH257">
        <v>23.484999999999999</v>
      </c>
      <c r="AI257">
        <v>-1</v>
      </c>
      <c r="AJ257">
        <v>-1</v>
      </c>
      <c r="AK257">
        <v>-1</v>
      </c>
      <c r="AL257">
        <v>-1</v>
      </c>
      <c r="AM257">
        <v>-1</v>
      </c>
      <c r="AN257">
        <v>-1</v>
      </c>
      <c r="AO257">
        <v>43424</v>
      </c>
      <c r="AP257">
        <v>-1</v>
      </c>
      <c r="AQ257">
        <v>44625</v>
      </c>
      <c r="AR257">
        <v>21.914999999999999</v>
      </c>
      <c r="AS257">
        <v>44626</v>
      </c>
      <c r="AT257">
        <v>11.067</v>
      </c>
      <c r="AU257">
        <v>-1</v>
      </c>
      <c r="AV257">
        <v>-1</v>
      </c>
      <c r="AW257">
        <v>41863</v>
      </c>
      <c r="AX257">
        <v>-1</v>
      </c>
      <c r="AY257">
        <v>43402</v>
      </c>
      <c r="AZ257">
        <v>-1</v>
      </c>
      <c r="BA257">
        <v>-1</v>
      </c>
      <c r="BB257">
        <v>-1</v>
      </c>
      <c r="BC257">
        <v>41722</v>
      </c>
      <c r="BD257">
        <v>-1</v>
      </c>
      <c r="BE257">
        <v>-1</v>
      </c>
      <c r="BF257">
        <v>-1</v>
      </c>
      <c r="BG257">
        <v>-1</v>
      </c>
      <c r="BH257">
        <v>-1</v>
      </c>
      <c r="BI257">
        <v>43424</v>
      </c>
      <c r="BJ257">
        <v>-1</v>
      </c>
      <c r="BK257">
        <v>-1</v>
      </c>
      <c r="BL257">
        <v>-1</v>
      </c>
      <c r="BM257">
        <v>43424</v>
      </c>
      <c r="BN257">
        <v>122.836</v>
      </c>
      <c r="BO257">
        <v>43426</v>
      </c>
      <c r="BP257">
        <v>-1</v>
      </c>
      <c r="BQ257">
        <v>-1</v>
      </c>
      <c r="BR257">
        <v>-1</v>
      </c>
      <c r="BS257">
        <v>43426</v>
      </c>
      <c r="BT257">
        <v>-1</v>
      </c>
      <c r="BU257">
        <v>-1</v>
      </c>
      <c r="BV257">
        <v>-1</v>
      </c>
      <c r="BW257">
        <v>41915</v>
      </c>
      <c r="BX257">
        <v>-1</v>
      </c>
      <c r="BY257">
        <v>-1</v>
      </c>
      <c r="BZ257">
        <v>-1</v>
      </c>
      <c r="CA257">
        <v>41911</v>
      </c>
      <c r="CB257">
        <v>-1</v>
      </c>
      <c r="CC257">
        <v>41912</v>
      </c>
      <c r="CD257">
        <v>-1</v>
      </c>
      <c r="CE257">
        <v>43332</v>
      </c>
      <c r="CF257">
        <v>-1</v>
      </c>
      <c r="CG257">
        <v>41893</v>
      </c>
      <c r="CH257">
        <v>-1</v>
      </c>
      <c r="CI257">
        <v>-1</v>
      </c>
      <c r="CJ257">
        <v>-1</v>
      </c>
      <c r="CK257">
        <v>41844</v>
      </c>
      <c r="CL257">
        <v>-1</v>
      </c>
      <c r="CM257">
        <v>-1</v>
      </c>
      <c r="CN257">
        <v>-1</v>
      </c>
    </row>
    <row r="258" spans="1:92" x14ac:dyDescent="0.25">
      <c r="A258" s="1">
        <v>44347</v>
      </c>
      <c r="B258">
        <v>171.768</v>
      </c>
      <c r="C258">
        <v>41831</v>
      </c>
      <c r="D258">
        <v>-1</v>
      </c>
      <c r="E258">
        <v>44895</v>
      </c>
      <c r="F258">
        <v>67.855999999999995</v>
      </c>
      <c r="G258">
        <v>40360</v>
      </c>
      <c r="H258">
        <v>-1</v>
      </c>
      <c r="I258">
        <v>44834</v>
      </c>
      <c r="J258">
        <v>141.821</v>
      </c>
      <c r="K258">
        <v>41819</v>
      </c>
      <c r="L258">
        <v>-1</v>
      </c>
      <c r="M258">
        <v>40469</v>
      </c>
      <c r="N258">
        <v>18.646999999999998</v>
      </c>
      <c r="O258">
        <v>40289</v>
      </c>
      <c r="P258">
        <v>45.817</v>
      </c>
      <c r="Q258">
        <v>44377</v>
      </c>
      <c r="R258">
        <v>93.885000000000005</v>
      </c>
      <c r="S258">
        <v>43337</v>
      </c>
      <c r="T258">
        <v>46.223999999999997</v>
      </c>
      <c r="U258">
        <v>42062</v>
      </c>
      <c r="V258">
        <v>-1</v>
      </c>
      <c r="W258">
        <v>44074</v>
      </c>
      <c r="X258">
        <v>100.538</v>
      </c>
      <c r="Y258">
        <v>44043</v>
      </c>
      <c r="Z258">
        <v>312.06099999999998</v>
      </c>
      <c r="AA258">
        <v>40481</v>
      </c>
      <c r="AB258">
        <v>-1</v>
      </c>
      <c r="AC258">
        <v>44043</v>
      </c>
      <c r="AD258">
        <v>568.73599999999999</v>
      </c>
      <c r="AE258">
        <v>41149</v>
      </c>
      <c r="AF258">
        <v>-1</v>
      </c>
      <c r="AG258">
        <v>42853</v>
      </c>
      <c r="AH258">
        <v>23.484999999999999</v>
      </c>
      <c r="AI258">
        <v>-1</v>
      </c>
      <c r="AJ258">
        <v>-1</v>
      </c>
      <c r="AK258">
        <v>-1</v>
      </c>
      <c r="AL258">
        <v>-1</v>
      </c>
      <c r="AM258">
        <v>-1</v>
      </c>
      <c r="AN258">
        <v>-1</v>
      </c>
      <c r="AO258">
        <v>43424</v>
      </c>
      <c r="AP258">
        <v>-1</v>
      </c>
      <c r="AQ258">
        <v>44625</v>
      </c>
      <c r="AR258">
        <v>22.306000000000001</v>
      </c>
      <c r="AS258">
        <v>44626</v>
      </c>
      <c r="AT258">
        <v>10.413</v>
      </c>
      <c r="AU258">
        <v>-1</v>
      </c>
      <c r="AV258">
        <v>-1</v>
      </c>
      <c r="AW258">
        <v>41863</v>
      </c>
      <c r="AX258">
        <v>-1</v>
      </c>
      <c r="AY258">
        <v>43402</v>
      </c>
      <c r="AZ258">
        <v>-1</v>
      </c>
      <c r="BA258">
        <v>-1</v>
      </c>
      <c r="BB258">
        <v>-1</v>
      </c>
      <c r="BC258">
        <v>41722</v>
      </c>
      <c r="BD258">
        <v>-1</v>
      </c>
      <c r="BE258">
        <v>-1</v>
      </c>
      <c r="BF258">
        <v>-1</v>
      </c>
      <c r="BG258">
        <v>-1</v>
      </c>
      <c r="BH258">
        <v>-1</v>
      </c>
      <c r="BI258">
        <v>43424</v>
      </c>
      <c r="BJ258">
        <v>-1</v>
      </c>
      <c r="BK258">
        <v>-1</v>
      </c>
      <c r="BL258">
        <v>-1</v>
      </c>
      <c r="BM258">
        <v>43424</v>
      </c>
      <c r="BN258">
        <v>122.836</v>
      </c>
      <c r="BO258">
        <v>43426</v>
      </c>
      <c r="BP258">
        <v>-1</v>
      </c>
      <c r="BQ258">
        <v>-1</v>
      </c>
      <c r="BR258">
        <v>-1</v>
      </c>
      <c r="BS258">
        <v>43426</v>
      </c>
      <c r="BT258">
        <v>-1</v>
      </c>
      <c r="BU258">
        <v>-1</v>
      </c>
      <c r="BV258">
        <v>-1</v>
      </c>
      <c r="BW258">
        <v>41915</v>
      </c>
      <c r="BX258">
        <v>-1</v>
      </c>
      <c r="BY258">
        <v>-1</v>
      </c>
      <c r="BZ258">
        <v>-1</v>
      </c>
      <c r="CA258">
        <v>41911</v>
      </c>
      <c r="CB258">
        <v>-1</v>
      </c>
      <c r="CC258">
        <v>41912</v>
      </c>
      <c r="CD258">
        <v>-1</v>
      </c>
      <c r="CE258">
        <v>43332</v>
      </c>
      <c r="CF258">
        <v>-1</v>
      </c>
      <c r="CG258">
        <v>41893</v>
      </c>
      <c r="CH258">
        <v>-1</v>
      </c>
      <c r="CI258">
        <v>-1</v>
      </c>
      <c r="CJ258">
        <v>-1</v>
      </c>
      <c r="CK258">
        <v>41844</v>
      </c>
      <c r="CL258">
        <v>-1</v>
      </c>
      <c r="CM258">
        <v>-1</v>
      </c>
      <c r="CN258">
        <v>-1</v>
      </c>
    </row>
    <row r="259" spans="1:92" x14ac:dyDescent="0.25">
      <c r="A259" s="1">
        <v>44377</v>
      </c>
      <c r="B259">
        <v>164.77099999999999</v>
      </c>
      <c r="C259">
        <v>41831</v>
      </c>
      <c r="D259">
        <v>-1</v>
      </c>
      <c r="E259">
        <v>44895</v>
      </c>
      <c r="F259">
        <v>58.325000000000003</v>
      </c>
      <c r="G259">
        <v>40360</v>
      </c>
      <c r="H259">
        <v>-1</v>
      </c>
      <c r="I259">
        <v>44834</v>
      </c>
      <c r="J259">
        <v>136.09100000000001</v>
      </c>
      <c r="K259">
        <v>41819</v>
      </c>
      <c r="L259">
        <v>-1</v>
      </c>
      <c r="M259">
        <v>40469</v>
      </c>
      <c r="N259">
        <v>18.044</v>
      </c>
      <c r="O259">
        <v>40289</v>
      </c>
      <c r="P259">
        <v>43.494</v>
      </c>
      <c r="Q259">
        <v>44377</v>
      </c>
      <c r="R259">
        <v>93.2</v>
      </c>
      <c r="S259">
        <v>43337</v>
      </c>
      <c r="T259">
        <v>43.561999999999998</v>
      </c>
      <c r="U259">
        <v>42062</v>
      </c>
      <c r="V259">
        <v>-1</v>
      </c>
      <c r="W259">
        <v>44074</v>
      </c>
      <c r="X259">
        <v>100.538</v>
      </c>
      <c r="Y259">
        <v>44043</v>
      </c>
      <c r="Z259">
        <v>312.06099999999998</v>
      </c>
      <c r="AA259">
        <v>40481</v>
      </c>
      <c r="AB259">
        <v>-1</v>
      </c>
      <c r="AC259">
        <v>44043</v>
      </c>
      <c r="AD259">
        <v>568.73599999999999</v>
      </c>
      <c r="AE259">
        <v>41149</v>
      </c>
      <c r="AF259">
        <v>-1</v>
      </c>
      <c r="AG259">
        <v>42853</v>
      </c>
      <c r="AH259">
        <v>23.484999999999999</v>
      </c>
      <c r="AI259">
        <v>-1</v>
      </c>
      <c r="AJ259">
        <v>-1</v>
      </c>
      <c r="AK259">
        <v>-1</v>
      </c>
      <c r="AL259">
        <v>-1</v>
      </c>
      <c r="AM259">
        <v>-1</v>
      </c>
      <c r="AN259">
        <v>-1</v>
      </c>
      <c r="AO259">
        <v>43424</v>
      </c>
      <c r="AP259">
        <v>-1</v>
      </c>
      <c r="AQ259">
        <v>44625</v>
      </c>
      <c r="AR259">
        <v>21.501999999999999</v>
      </c>
      <c r="AS259">
        <v>44626</v>
      </c>
      <c r="AT259">
        <v>10.241</v>
      </c>
      <c r="AU259">
        <v>-1</v>
      </c>
      <c r="AV259">
        <v>-1</v>
      </c>
      <c r="AW259">
        <v>41863</v>
      </c>
      <c r="AX259">
        <v>-1</v>
      </c>
      <c r="AY259">
        <v>43402</v>
      </c>
      <c r="AZ259">
        <v>-1</v>
      </c>
      <c r="BA259">
        <v>-1</v>
      </c>
      <c r="BB259">
        <v>-1</v>
      </c>
      <c r="BC259">
        <v>41722</v>
      </c>
      <c r="BD259">
        <v>-1</v>
      </c>
      <c r="BE259">
        <v>-1</v>
      </c>
      <c r="BF259">
        <v>-1</v>
      </c>
      <c r="BG259">
        <v>-1</v>
      </c>
      <c r="BH259">
        <v>-1</v>
      </c>
      <c r="BI259">
        <v>43424</v>
      </c>
      <c r="BJ259">
        <v>-1</v>
      </c>
      <c r="BK259">
        <v>-1</v>
      </c>
      <c r="BL259">
        <v>-1</v>
      </c>
      <c r="BM259">
        <v>43424</v>
      </c>
      <c r="BN259">
        <v>31.623999999999999</v>
      </c>
      <c r="BO259">
        <v>43426</v>
      </c>
      <c r="BP259">
        <v>-1</v>
      </c>
      <c r="BQ259">
        <v>-1</v>
      </c>
      <c r="BR259">
        <v>-1</v>
      </c>
      <c r="BS259">
        <v>43426</v>
      </c>
      <c r="BT259">
        <v>-1</v>
      </c>
      <c r="BU259">
        <v>-1</v>
      </c>
      <c r="BV259">
        <v>-1</v>
      </c>
      <c r="BW259">
        <v>41915</v>
      </c>
      <c r="BX259">
        <v>-1</v>
      </c>
      <c r="BY259">
        <v>-1</v>
      </c>
      <c r="BZ259">
        <v>-1</v>
      </c>
      <c r="CA259">
        <v>41911</v>
      </c>
      <c r="CB259">
        <v>-1</v>
      </c>
      <c r="CC259">
        <v>41912</v>
      </c>
      <c r="CD259">
        <v>-1</v>
      </c>
      <c r="CE259">
        <v>43332</v>
      </c>
      <c r="CF259">
        <v>-1</v>
      </c>
      <c r="CG259">
        <v>41893</v>
      </c>
      <c r="CH259">
        <v>-1</v>
      </c>
      <c r="CI259">
        <v>-1</v>
      </c>
      <c r="CJ259">
        <v>-1</v>
      </c>
      <c r="CK259">
        <v>41844</v>
      </c>
      <c r="CL259">
        <v>-1</v>
      </c>
      <c r="CM259">
        <v>-1</v>
      </c>
      <c r="CN259">
        <v>-1</v>
      </c>
    </row>
    <row r="260" spans="1:92" x14ac:dyDescent="0.25">
      <c r="A260" s="1">
        <v>44407</v>
      </c>
      <c r="B260">
        <v>164.77099999999999</v>
      </c>
      <c r="C260">
        <v>41831</v>
      </c>
      <c r="D260">
        <v>-1</v>
      </c>
      <c r="E260">
        <v>44895</v>
      </c>
      <c r="F260">
        <v>69.644000000000005</v>
      </c>
      <c r="G260">
        <v>40360</v>
      </c>
      <c r="H260">
        <v>-1</v>
      </c>
      <c r="I260">
        <v>44834</v>
      </c>
      <c r="J260">
        <v>147.255</v>
      </c>
      <c r="K260">
        <v>41819</v>
      </c>
      <c r="L260">
        <v>-1</v>
      </c>
      <c r="M260">
        <v>40469</v>
      </c>
      <c r="N260">
        <v>-1</v>
      </c>
      <c r="O260">
        <v>40289</v>
      </c>
      <c r="P260">
        <v>51.5</v>
      </c>
      <c r="Q260">
        <v>44377</v>
      </c>
      <c r="R260">
        <v>93.2</v>
      </c>
      <c r="S260">
        <v>43337</v>
      </c>
      <c r="T260">
        <v>50.953000000000003</v>
      </c>
      <c r="U260">
        <v>42062</v>
      </c>
      <c r="V260">
        <v>-1</v>
      </c>
      <c r="W260">
        <v>44074</v>
      </c>
      <c r="X260">
        <v>100.538</v>
      </c>
      <c r="Y260">
        <v>44043</v>
      </c>
      <c r="Z260">
        <v>312.06099999999998</v>
      </c>
      <c r="AA260">
        <v>40481</v>
      </c>
      <c r="AB260">
        <v>-1</v>
      </c>
      <c r="AC260">
        <v>44043</v>
      </c>
      <c r="AD260">
        <v>568.73599999999999</v>
      </c>
      <c r="AE260">
        <v>41149</v>
      </c>
      <c r="AF260">
        <v>-1</v>
      </c>
      <c r="AG260">
        <v>42853</v>
      </c>
      <c r="AH260">
        <v>23.484999999999999</v>
      </c>
      <c r="AI260">
        <v>-1</v>
      </c>
      <c r="AJ260">
        <v>-1</v>
      </c>
      <c r="AK260">
        <v>-1</v>
      </c>
      <c r="AL260">
        <v>-1</v>
      </c>
      <c r="AM260">
        <v>-1</v>
      </c>
      <c r="AN260">
        <v>-1</v>
      </c>
      <c r="AO260">
        <v>43424</v>
      </c>
      <c r="AP260">
        <v>-1</v>
      </c>
      <c r="AQ260">
        <v>44625</v>
      </c>
      <c r="AR260">
        <v>20.442</v>
      </c>
      <c r="AS260">
        <v>44626</v>
      </c>
      <c r="AT260">
        <v>9.67</v>
      </c>
      <c r="AU260">
        <v>-1</v>
      </c>
      <c r="AV260">
        <v>-1</v>
      </c>
      <c r="AW260">
        <v>41863</v>
      </c>
      <c r="AX260">
        <v>-1</v>
      </c>
      <c r="AY260">
        <v>43402</v>
      </c>
      <c r="AZ260">
        <v>-1</v>
      </c>
      <c r="BA260">
        <v>-1</v>
      </c>
      <c r="BB260">
        <v>-1</v>
      </c>
      <c r="BC260">
        <v>41722</v>
      </c>
      <c r="BD260">
        <v>-1</v>
      </c>
      <c r="BE260">
        <v>-1</v>
      </c>
      <c r="BF260">
        <v>-1</v>
      </c>
      <c r="BG260">
        <v>-1</v>
      </c>
      <c r="BH260">
        <v>-1</v>
      </c>
      <c r="BI260">
        <v>43424</v>
      </c>
      <c r="BJ260">
        <v>-1</v>
      </c>
      <c r="BK260">
        <v>-1</v>
      </c>
      <c r="BL260">
        <v>-1</v>
      </c>
      <c r="BM260">
        <v>43424</v>
      </c>
      <c r="BN260">
        <v>31.099</v>
      </c>
      <c r="BO260">
        <v>43426</v>
      </c>
      <c r="BP260">
        <v>-1</v>
      </c>
      <c r="BQ260">
        <v>-1</v>
      </c>
      <c r="BR260">
        <v>-1</v>
      </c>
      <c r="BS260">
        <v>43426</v>
      </c>
      <c r="BT260">
        <v>-1</v>
      </c>
      <c r="BU260">
        <v>-1</v>
      </c>
      <c r="BV260">
        <v>-1</v>
      </c>
      <c r="BW260">
        <v>41915</v>
      </c>
      <c r="BX260">
        <v>-1</v>
      </c>
      <c r="BY260">
        <v>-1</v>
      </c>
      <c r="BZ260">
        <v>-1</v>
      </c>
      <c r="CA260">
        <v>41911</v>
      </c>
      <c r="CB260">
        <v>-1</v>
      </c>
      <c r="CC260">
        <v>41912</v>
      </c>
      <c r="CD260">
        <v>-1</v>
      </c>
      <c r="CE260">
        <v>43332</v>
      </c>
      <c r="CF260">
        <v>-1</v>
      </c>
      <c r="CG260">
        <v>41893</v>
      </c>
      <c r="CH260">
        <v>-1</v>
      </c>
      <c r="CI260">
        <v>-1</v>
      </c>
      <c r="CJ260">
        <v>-1</v>
      </c>
      <c r="CK260">
        <v>41844</v>
      </c>
      <c r="CL260">
        <v>-1</v>
      </c>
      <c r="CM260">
        <v>-1</v>
      </c>
      <c r="CN26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CDS1Y_bbg</vt:lpstr>
      <vt:lpstr>CDS1Y</vt:lpstr>
      <vt:lpstr>CDS1Y_values</vt:lpstr>
      <vt:lpstr>CDS3Y_bbg</vt:lpstr>
      <vt:lpstr>CDS3Y</vt:lpstr>
      <vt:lpstr>CDS3Y_values</vt:lpstr>
      <vt:lpstr>CDS5Y_bbg</vt:lpstr>
      <vt:lpstr>CDS5Y</vt:lpstr>
      <vt:lpstr>CDS5Y_values</vt:lpstr>
    </vt:vector>
  </TitlesOfParts>
  <Company>NYU Stern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Stern User</dc:creator>
  <cp:lastModifiedBy>Stern User</cp:lastModifiedBy>
  <dcterms:created xsi:type="dcterms:W3CDTF">2021-08-16T20:49:18Z</dcterms:created>
  <dcterms:modified xsi:type="dcterms:W3CDTF">2021-08-18T19:33:41Z</dcterms:modified>
</cp:coreProperties>
</file>